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30" yWindow="1275" windowWidth="11670" windowHeight="4200" tabRatio="861" firstSheet="5" activeTab="21"/>
  </bookViews>
  <sheets>
    <sheet name="2000" sheetId="3" state="hidden" r:id="rId1"/>
    <sheet name="2001" sheetId="7" r:id="rId2"/>
    <sheet name="2002" sheetId="6" r:id="rId3"/>
    <sheet name="2003" sheetId="5" r:id="rId4"/>
    <sheet name="2004" sheetId="4" r:id="rId5"/>
    <sheet name="2005" sheetId="2" r:id="rId6"/>
    <sheet name="2006" sheetId="1" r:id="rId7"/>
    <sheet name="2007" sheetId="10" r:id="rId8"/>
    <sheet name="2008" sheetId="9" r:id="rId9"/>
    <sheet name="2009" sheetId="15" r:id="rId10"/>
    <sheet name="2010" sheetId="16" r:id="rId11"/>
    <sheet name="2011" sheetId="26" r:id="rId12"/>
    <sheet name="2012" sheetId="28" r:id="rId13"/>
    <sheet name="2013" sheetId="32" r:id="rId14"/>
    <sheet name="2014" sheetId="33" r:id="rId15"/>
    <sheet name="Finish_table" sheetId="17" state="hidden" r:id="rId16"/>
    <sheet name="MAR" sheetId="31" state="hidden" r:id="rId17"/>
    <sheet name="Overlap Study" sheetId="13" state="hidden" r:id="rId18"/>
    <sheet name="All Teams" sheetId="12" r:id="rId19"/>
    <sheet name="14 Year History Chart" sheetId="27" r:id="rId20"/>
    <sheet name="Total CMP Points Chart" sheetId="29" r:id="rId21"/>
    <sheet name="14 Year_History_Results" sheetId="11" r:id="rId22"/>
    <sheet name="Regional Team Study" sheetId="30" r:id="rId23"/>
    <sheet name="Notes" sheetId="18" r:id="rId24"/>
    <sheet name="OPR Growth of 2010 top 20" sheetId="20" state="hidden" r:id="rId25"/>
    <sheet name="2010_OPR_trends" sheetId="21" state="hidden" r:id="rId26"/>
    <sheet name="Registration Trends " sheetId="23" state="hidden" r:id="rId27"/>
  </sheets>
  <externalReferences>
    <externalReference r:id="rId28"/>
    <externalReference r:id="rId29"/>
    <externalReference r:id="rId30"/>
    <externalReference r:id="rId31"/>
  </externalReferences>
  <calcPr calcId="145621" concurrentCalc="0"/>
</workbook>
</file>

<file path=xl/calcChain.xml><?xml version="1.0" encoding="utf-8"?>
<calcChain xmlns="http://schemas.openxmlformats.org/spreadsheetml/2006/main">
  <c r="G3" i="11" l="1"/>
  <c r="DR7" i="11"/>
  <c r="DR8" i="11"/>
  <c r="DR9" i="11"/>
  <c r="DR10" i="11"/>
  <c r="DR11" i="11"/>
  <c r="DR12" i="11"/>
  <c r="DR13" i="11"/>
  <c r="DR14" i="11"/>
  <c r="DR15" i="11"/>
  <c r="DR16" i="11"/>
  <c r="DR17" i="11"/>
  <c r="DR18" i="11"/>
  <c r="DR19" i="11"/>
  <c r="DR20" i="11"/>
  <c r="DR21" i="11"/>
  <c r="DR22" i="11"/>
  <c r="DR23" i="11"/>
  <c r="DR24" i="11"/>
  <c r="DR25" i="11"/>
  <c r="DR26" i="11"/>
  <c r="DR27" i="11"/>
  <c r="DR28" i="11"/>
  <c r="DR29" i="11"/>
  <c r="DR30" i="11"/>
  <c r="DR31" i="11"/>
  <c r="DR32" i="11"/>
  <c r="DR33" i="11"/>
  <c r="DR34" i="11"/>
  <c r="DR35" i="11"/>
  <c r="DR36" i="11"/>
  <c r="DR37" i="11"/>
  <c r="DR38" i="11"/>
  <c r="DR39" i="11"/>
  <c r="DR40" i="11"/>
  <c r="DR41" i="11"/>
  <c r="DR42" i="11"/>
  <c r="DR43" i="11"/>
  <c r="DR44" i="11"/>
  <c r="DR45" i="11"/>
  <c r="DR46" i="11"/>
  <c r="DR47" i="11"/>
  <c r="DR48" i="11"/>
  <c r="DR49" i="11"/>
  <c r="DR50" i="11"/>
  <c r="DR51" i="11"/>
  <c r="DR52" i="11"/>
  <c r="DR53" i="11"/>
  <c r="DR54" i="11"/>
  <c r="DR55" i="11"/>
  <c r="DR56" i="11"/>
  <c r="DR57" i="11"/>
  <c r="DR58" i="11"/>
  <c r="DR59" i="11"/>
  <c r="DR60" i="11"/>
  <c r="DR61" i="11"/>
  <c r="DR62" i="11"/>
  <c r="DR63" i="11"/>
  <c r="DR64" i="11"/>
  <c r="DR65" i="11"/>
  <c r="DR66" i="11"/>
  <c r="DR67" i="11"/>
  <c r="DR68" i="11"/>
  <c r="DR69" i="11"/>
  <c r="DR70" i="11"/>
  <c r="DR71" i="11"/>
  <c r="DR72" i="11"/>
  <c r="DR73" i="11"/>
  <c r="DR74" i="11"/>
  <c r="DR75" i="11"/>
  <c r="DR76" i="11"/>
  <c r="DR77" i="11"/>
  <c r="DR78" i="11"/>
  <c r="DR79" i="11"/>
  <c r="DR80" i="11"/>
  <c r="DR81" i="11"/>
  <c r="DR82" i="11"/>
  <c r="DR83" i="11"/>
  <c r="DR84" i="11"/>
  <c r="DR85" i="11"/>
  <c r="DR86" i="11"/>
  <c r="DR87" i="11"/>
  <c r="DR88" i="11"/>
  <c r="DR89" i="11"/>
  <c r="DR90" i="11"/>
  <c r="DR91" i="11"/>
  <c r="DR92" i="11"/>
  <c r="DR93" i="11"/>
  <c r="DR94" i="11"/>
  <c r="DR95" i="11"/>
  <c r="DR96" i="11"/>
  <c r="DR97" i="11"/>
  <c r="DR98" i="11"/>
  <c r="DR99" i="11"/>
  <c r="DR100" i="11"/>
  <c r="DR101" i="11"/>
  <c r="DR102" i="11"/>
  <c r="DR103" i="11"/>
  <c r="DR104" i="11"/>
  <c r="DR105" i="11"/>
  <c r="DR106" i="11"/>
  <c r="DR107" i="11"/>
  <c r="DR108" i="11"/>
  <c r="DR109" i="11"/>
  <c r="DR110" i="11"/>
  <c r="DR111" i="11"/>
  <c r="DR112" i="11"/>
  <c r="DR113" i="11"/>
  <c r="DR114" i="11"/>
  <c r="DR115" i="11"/>
  <c r="DR116" i="11"/>
  <c r="DR117" i="11"/>
  <c r="DR118" i="11"/>
  <c r="DR119" i="11"/>
  <c r="DR120" i="11"/>
  <c r="DR121" i="11"/>
  <c r="DR122" i="11"/>
  <c r="DR123" i="11"/>
  <c r="DR124" i="11"/>
  <c r="DR125" i="11"/>
  <c r="DR126" i="11"/>
  <c r="DR127" i="11"/>
  <c r="DR128" i="11"/>
  <c r="DR129" i="11"/>
  <c r="DR130" i="11"/>
  <c r="DR131" i="11"/>
  <c r="DR132" i="11"/>
  <c r="DR133" i="11"/>
  <c r="DR134" i="11"/>
  <c r="DR135" i="11"/>
  <c r="DR136" i="11"/>
  <c r="DR137" i="11"/>
  <c r="DR138" i="11"/>
  <c r="DR139" i="11"/>
  <c r="DR140" i="11"/>
  <c r="DR141" i="11"/>
  <c r="DR142" i="11"/>
  <c r="DR143" i="11"/>
  <c r="DR144" i="11"/>
  <c r="DR145" i="11"/>
  <c r="DR146" i="11"/>
  <c r="DR147" i="11"/>
  <c r="DR148" i="11"/>
  <c r="DR149" i="11"/>
  <c r="DR150" i="11"/>
  <c r="DR151" i="11"/>
  <c r="DR152" i="11"/>
  <c r="DR153" i="11"/>
  <c r="DR154" i="11"/>
  <c r="DR155" i="11"/>
  <c r="DR156" i="11"/>
  <c r="DR157" i="11"/>
  <c r="DR158" i="11"/>
  <c r="DR159" i="11"/>
  <c r="DR160" i="11"/>
  <c r="DR161" i="11"/>
  <c r="DR162" i="11"/>
  <c r="DR163" i="11"/>
  <c r="DR164" i="11"/>
  <c r="DR165" i="11"/>
  <c r="DR166" i="11"/>
  <c r="DR167" i="11"/>
  <c r="DR168" i="11"/>
  <c r="DR169" i="11"/>
  <c r="DR170" i="11"/>
  <c r="DR171" i="11"/>
  <c r="DR172" i="11"/>
  <c r="DR173" i="11"/>
  <c r="DR174" i="11"/>
  <c r="DR175" i="11"/>
  <c r="DR176" i="11"/>
  <c r="DR177" i="11"/>
  <c r="DR178" i="11"/>
  <c r="DR179" i="11"/>
  <c r="DR180" i="11"/>
  <c r="DR181" i="11"/>
  <c r="DR182" i="11"/>
  <c r="DR183" i="11"/>
  <c r="DR184" i="11"/>
  <c r="DR185" i="11"/>
  <c r="DR186" i="11"/>
  <c r="DR187" i="11"/>
  <c r="DR188" i="11"/>
  <c r="DR189" i="11"/>
  <c r="DR190" i="11"/>
  <c r="DR191" i="11"/>
  <c r="DR192" i="11"/>
  <c r="DR193" i="11"/>
  <c r="DR194" i="11"/>
  <c r="DR195" i="11"/>
  <c r="DR196" i="11"/>
  <c r="DR197" i="11"/>
  <c r="DR198" i="11"/>
  <c r="DR199" i="11"/>
  <c r="DR200" i="11"/>
  <c r="DR201" i="11"/>
  <c r="DR202" i="11"/>
  <c r="DR203" i="11"/>
  <c r="DR204" i="11"/>
  <c r="DR205" i="11"/>
  <c r="DR206" i="11"/>
  <c r="DR207" i="11"/>
  <c r="DR208" i="11"/>
  <c r="DR209" i="11"/>
  <c r="DR210" i="11"/>
  <c r="DR211" i="11"/>
  <c r="DR212" i="11"/>
  <c r="DR213" i="11"/>
  <c r="DR214" i="11"/>
  <c r="DR215" i="11"/>
  <c r="DR216" i="11"/>
  <c r="DR217" i="11"/>
  <c r="DR218" i="11"/>
  <c r="DR219" i="11"/>
  <c r="DR220" i="11"/>
  <c r="DR221" i="11"/>
  <c r="DR222" i="11"/>
  <c r="DR223" i="11"/>
  <c r="DR224" i="11"/>
  <c r="DR225" i="11"/>
  <c r="DR226" i="11"/>
  <c r="DR227" i="11"/>
  <c r="DR228" i="11"/>
  <c r="DR229" i="11"/>
  <c r="DR230" i="11"/>
  <c r="DR231" i="11"/>
  <c r="DR232" i="11"/>
  <c r="DR233" i="11"/>
  <c r="DR234" i="11"/>
  <c r="DR235" i="11"/>
  <c r="DR236" i="11"/>
  <c r="DR237" i="11"/>
  <c r="DR238" i="11"/>
  <c r="DR239" i="11"/>
  <c r="DR240" i="11"/>
  <c r="DR241" i="11"/>
  <c r="DR242" i="11"/>
  <c r="DR243" i="11"/>
  <c r="DR244" i="11"/>
  <c r="DR245" i="11"/>
  <c r="DR246" i="11"/>
  <c r="DR247" i="11"/>
  <c r="DR248" i="11"/>
  <c r="DR249" i="11"/>
  <c r="DR250" i="11"/>
  <c r="DR251" i="11"/>
  <c r="DR252" i="11"/>
  <c r="DR253" i="11"/>
  <c r="DR254" i="11"/>
  <c r="DR255" i="11"/>
  <c r="DR256" i="11"/>
  <c r="DR257" i="11"/>
  <c r="DR258" i="11"/>
  <c r="DR259" i="11"/>
  <c r="DR260" i="11"/>
  <c r="DR261" i="11"/>
  <c r="DR262" i="11"/>
  <c r="DR263" i="11"/>
  <c r="DR264" i="11"/>
  <c r="DR265" i="11"/>
  <c r="DR266" i="11"/>
  <c r="DR267" i="11"/>
  <c r="DR268" i="11"/>
  <c r="DR269" i="11"/>
  <c r="DR270" i="11"/>
  <c r="DR271" i="11"/>
  <c r="DR272" i="11"/>
  <c r="DR273" i="11"/>
  <c r="DR274" i="11"/>
  <c r="DR275" i="11"/>
  <c r="DR276" i="11"/>
  <c r="DR277" i="11"/>
  <c r="DR278" i="11"/>
  <c r="DR279" i="11"/>
  <c r="DR280" i="11"/>
  <c r="DR281" i="11"/>
  <c r="DR282" i="11"/>
  <c r="DR283" i="11"/>
  <c r="DR284" i="11"/>
  <c r="DR285" i="11"/>
  <c r="DR286" i="11"/>
  <c r="DR287" i="11"/>
  <c r="DR288" i="11"/>
  <c r="DR289" i="11"/>
  <c r="DR290" i="11"/>
  <c r="DR291" i="11"/>
  <c r="DR292" i="11"/>
  <c r="DR293" i="11"/>
  <c r="DR294" i="11"/>
  <c r="DR295" i="11"/>
  <c r="DR296" i="11"/>
  <c r="DR297" i="11"/>
  <c r="DR298" i="11"/>
  <c r="DR299" i="11"/>
  <c r="DR300" i="11"/>
  <c r="DR301" i="11"/>
  <c r="DR302" i="11"/>
  <c r="DR303" i="11"/>
  <c r="DR304" i="11"/>
  <c r="DR305" i="11"/>
  <c r="DR306" i="11"/>
  <c r="DR307" i="11"/>
  <c r="DR308" i="11"/>
  <c r="DR309" i="11"/>
  <c r="DR310" i="11"/>
  <c r="DR311" i="11"/>
  <c r="DR312" i="11"/>
  <c r="DR313" i="11"/>
  <c r="DR314" i="11"/>
  <c r="DR315" i="11"/>
  <c r="DR316" i="11"/>
  <c r="DR317" i="11"/>
  <c r="DR318" i="11"/>
  <c r="DR319" i="11"/>
  <c r="DR320" i="11"/>
  <c r="DR321" i="11"/>
  <c r="DR322" i="11"/>
  <c r="DR323" i="11"/>
  <c r="DR324" i="11"/>
  <c r="DR325" i="11"/>
  <c r="DR326" i="11"/>
  <c r="DR327" i="11"/>
  <c r="DR328" i="11"/>
  <c r="DR329" i="11"/>
  <c r="DR330" i="11"/>
  <c r="DR331" i="11"/>
  <c r="DR332" i="11"/>
  <c r="DR333" i="11"/>
  <c r="DR334" i="11"/>
  <c r="DR335" i="11"/>
  <c r="DR336" i="11"/>
  <c r="DR337" i="11"/>
  <c r="DR338" i="11"/>
  <c r="DR339" i="11"/>
  <c r="DR340" i="11"/>
  <c r="DR341" i="11"/>
  <c r="DR342" i="11"/>
  <c r="DR343" i="11"/>
  <c r="DR344" i="11"/>
  <c r="DR345" i="11"/>
  <c r="DR346" i="11"/>
  <c r="DR347" i="11"/>
  <c r="DR348" i="11"/>
  <c r="DR349" i="11"/>
  <c r="DR350" i="11"/>
  <c r="DR351" i="11"/>
  <c r="DR352" i="11"/>
  <c r="DR353" i="11"/>
  <c r="DR354" i="11"/>
  <c r="DR355" i="11"/>
  <c r="DR356" i="11"/>
  <c r="DR357" i="11"/>
  <c r="DR358" i="11"/>
  <c r="DR359" i="11"/>
  <c r="DR360" i="11"/>
  <c r="DR361" i="11"/>
  <c r="DR362" i="11"/>
  <c r="DR363" i="11"/>
  <c r="DR364" i="11"/>
  <c r="DR365" i="11"/>
  <c r="DR366" i="11"/>
  <c r="DR367" i="11"/>
  <c r="DR368" i="11"/>
  <c r="DR369" i="11"/>
  <c r="DR370" i="11"/>
  <c r="DR371" i="11"/>
  <c r="DR372" i="11"/>
  <c r="DR373" i="11"/>
  <c r="DR374" i="11"/>
  <c r="DR375" i="11"/>
  <c r="DR376" i="11"/>
  <c r="DR377" i="11"/>
  <c r="DR378" i="11"/>
  <c r="DR379" i="11"/>
  <c r="DR380" i="11"/>
  <c r="DR381" i="11"/>
  <c r="DR382" i="11"/>
  <c r="DR383" i="11"/>
  <c r="DR384" i="11"/>
  <c r="DR385" i="11"/>
  <c r="DR386" i="11"/>
  <c r="DR387" i="11"/>
  <c r="DR388" i="11"/>
  <c r="DR389" i="11"/>
  <c r="DR390" i="11"/>
  <c r="DR391" i="11"/>
  <c r="DR392" i="11"/>
  <c r="DR393" i="11"/>
  <c r="DR394" i="11"/>
  <c r="DR395" i="11"/>
  <c r="DR396" i="11"/>
  <c r="DR397" i="11"/>
  <c r="DR398" i="11"/>
  <c r="DR399" i="11"/>
  <c r="DR400" i="11"/>
  <c r="DR401" i="11"/>
  <c r="DR402" i="11"/>
  <c r="DR403" i="11"/>
  <c r="DR404" i="11"/>
  <c r="DR405" i="11"/>
  <c r="DR406" i="11"/>
  <c r="DR407" i="11"/>
  <c r="DR408" i="11"/>
  <c r="DR409" i="11"/>
  <c r="DR410" i="11"/>
  <c r="DR411" i="11"/>
  <c r="DR412" i="11"/>
  <c r="DR413" i="11"/>
  <c r="DR414" i="11"/>
  <c r="DR415" i="11"/>
  <c r="DR416" i="11"/>
  <c r="DR417" i="11"/>
  <c r="DR418" i="11"/>
  <c r="DR419" i="11"/>
  <c r="DR420" i="11"/>
  <c r="DR421" i="11"/>
  <c r="DR422" i="11"/>
  <c r="DR423" i="11"/>
  <c r="DR424" i="11"/>
  <c r="DR425" i="11"/>
  <c r="DR426" i="11"/>
  <c r="DR427" i="11"/>
  <c r="DR428" i="11"/>
  <c r="DR429" i="11"/>
  <c r="DR430" i="11"/>
  <c r="DR431" i="11"/>
  <c r="DR432" i="11"/>
  <c r="DR433" i="11"/>
  <c r="DR434" i="11"/>
  <c r="DR435" i="11"/>
  <c r="DR436" i="11"/>
  <c r="DR437" i="11"/>
  <c r="DR438" i="11"/>
  <c r="DR439" i="11"/>
  <c r="DR440" i="11"/>
  <c r="DR441" i="11"/>
  <c r="DR442" i="11"/>
  <c r="DR443" i="11"/>
  <c r="DR444" i="11"/>
  <c r="DR445" i="11"/>
  <c r="DR446" i="11"/>
  <c r="DR447" i="11"/>
  <c r="DR448" i="11"/>
  <c r="DR449" i="11"/>
  <c r="DR450" i="11"/>
  <c r="DR451" i="11"/>
  <c r="DR452" i="11"/>
  <c r="DR453" i="11"/>
  <c r="DR454" i="11"/>
  <c r="DR455" i="11"/>
  <c r="DR456" i="11"/>
  <c r="DR457" i="11"/>
  <c r="DR458" i="11"/>
  <c r="DR459" i="11"/>
  <c r="DR460" i="11"/>
  <c r="DR461" i="11"/>
  <c r="DR462" i="11"/>
  <c r="DR463" i="11"/>
  <c r="DR464" i="11"/>
  <c r="DR465" i="11"/>
  <c r="DR466" i="11"/>
  <c r="DR467" i="11"/>
  <c r="DR468" i="11"/>
  <c r="DR469" i="11"/>
  <c r="DR470" i="11"/>
  <c r="DR471" i="11"/>
  <c r="DR472" i="11"/>
  <c r="DR473" i="11"/>
  <c r="DR474" i="11"/>
  <c r="DR475" i="11"/>
  <c r="DR476" i="11"/>
  <c r="DR477" i="11"/>
  <c r="DR478" i="11"/>
  <c r="DR479" i="11"/>
  <c r="DR480" i="11"/>
  <c r="DR481" i="11"/>
  <c r="DR482" i="11"/>
  <c r="DR483" i="11"/>
  <c r="DR484" i="11"/>
  <c r="DR485" i="11"/>
  <c r="DR486" i="11"/>
  <c r="DR487" i="11"/>
  <c r="DR488" i="11"/>
  <c r="DR489" i="11"/>
  <c r="DR490" i="11"/>
  <c r="DR491" i="11"/>
  <c r="DR492" i="11"/>
  <c r="DR493" i="11"/>
  <c r="DR494" i="11"/>
  <c r="DR495" i="11"/>
  <c r="DR6" i="11"/>
  <c r="CT44" i="12"/>
  <c r="CT43" i="12"/>
  <c r="CT42" i="12"/>
  <c r="CT41" i="12"/>
  <c r="CT40" i="12"/>
  <c r="CT39" i="12"/>
  <c r="CT38" i="12"/>
  <c r="CT37" i="12"/>
  <c r="CT36" i="12"/>
  <c r="CT35" i="12"/>
  <c r="CT34" i="12"/>
  <c r="CT33" i="12"/>
  <c r="CT32" i="12"/>
  <c r="CT31" i="12"/>
  <c r="CT30" i="12"/>
  <c r="CT29" i="12"/>
  <c r="CT28" i="12"/>
  <c r="CT27" i="12"/>
  <c r="CT26" i="12"/>
  <c r="CT25" i="12"/>
  <c r="CT24" i="12"/>
  <c r="CT23" i="12"/>
  <c r="CT22" i="12"/>
  <c r="CT21" i="12"/>
  <c r="CT20" i="12"/>
  <c r="CT19" i="12"/>
  <c r="CT18" i="12"/>
  <c r="CT17" i="12"/>
  <c r="CT16" i="12"/>
  <c r="CT15" i="12"/>
  <c r="CT14" i="12"/>
  <c r="CT13" i="12"/>
  <c r="CT12" i="12"/>
  <c r="CT11" i="12"/>
  <c r="CT10" i="12"/>
  <c r="CT9" i="12"/>
  <c r="CT8" i="12"/>
  <c r="CT7" i="12"/>
  <c r="CT6" i="12"/>
  <c r="CT5" i="12"/>
  <c r="CT4" i="12"/>
  <c r="CT3" i="12"/>
  <c r="CT2" i="12"/>
  <c r="I12" i="12"/>
  <c r="H12" i="12"/>
  <c r="G12" i="12"/>
  <c r="R51" i="30"/>
  <c r="R49" i="30"/>
  <c r="R50" i="30"/>
  <c r="R40" i="30"/>
  <c r="R38" i="30"/>
  <c r="R39" i="30"/>
  <c r="R28" i="30"/>
  <c r="R26" i="30"/>
  <c r="R27" i="30"/>
  <c r="R36" i="30"/>
  <c r="R35" i="30"/>
  <c r="R33" i="30"/>
  <c r="R24" i="30"/>
  <c r="R23" i="30"/>
  <c r="R21" i="30"/>
  <c r="R47" i="30"/>
  <c r="R46" i="30"/>
  <c r="R44" i="30"/>
  <c r="F12" i="12"/>
  <c r="DP2" i="12"/>
  <c r="DQ2" i="12"/>
  <c r="DR2" i="12"/>
  <c r="DS2" i="12"/>
  <c r="DT2" i="12"/>
  <c r="DU2" i="12"/>
  <c r="DV2" i="12"/>
  <c r="DW2" i="12"/>
  <c r="DX2" i="12"/>
  <c r="DY2" i="12"/>
  <c r="DO2" i="12"/>
  <c r="DP3" i="12"/>
  <c r="DQ3" i="12"/>
  <c r="DR3" i="12"/>
  <c r="DS3" i="12"/>
  <c r="DT3" i="12"/>
  <c r="DU3" i="12"/>
  <c r="DV3" i="12"/>
  <c r="DW3" i="12"/>
  <c r="DX3" i="12"/>
  <c r="DY3" i="12"/>
  <c r="DO3" i="12"/>
  <c r="DP4" i="12"/>
  <c r="DQ4" i="12"/>
  <c r="DR4" i="12"/>
  <c r="DS4" i="12"/>
  <c r="DT4" i="12"/>
  <c r="DU4" i="12"/>
  <c r="DV4" i="12"/>
  <c r="DW4" i="12"/>
  <c r="DX4" i="12"/>
  <c r="DY4" i="12"/>
  <c r="DO4" i="12"/>
  <c r="DP5" i="12"/>
  <c r="DQ5" i="12"/>
  <c r="DR5" i="12"/>
  <c r="DS5" i="12"/>
  <c r="DT5" i="12"/>
  <c r="DU5" i="12"/>
  <c r="DV5" i="12"/>
  <c r="DW5" i="12"/>
  <c r="DX5" i="12"/>
  <c r="DY5" i="12"/>
  <c r="DO5" i="12"/>
  <c r="DP6" i="12"/>
  <c r="DQ6" i="12"/>
  <c r="DR6" i="12"/>
  <c r="DS6" i="12"/>
  <c r="DT6" i="12"/>
  <c r="DU6" i="12"/>
  <c r="DV6" i="12"/>
  <c r="DW6" i="12"/>
  <c r="DX6" i="12"/>
  <c r="DY6" i="12"/>
  <c r="DO6" i="12"/>
  <c r="DP7" i="12"/>
  <c r="DQ7" i="12"/>
  <c r="DR7" i="12"/>
  <c r="DS7" i="12"/>
  <c r="DT7" i="12"/>
  <c r="DU7" i="12"/>
  <c r="DV7" i="12"/>
  <c r="DW7" i="12"/>
  <c r="DX7" i="12"/>
  <c r="DY7" i="12"/>
  <c r="DO7" i="12"/>
  <c r="DP8" i="12"/>
  <c r="DQ8" i="12"/>
  <c r="DR8" i="12"/>
  <c r="DS8" i="12"/>
  <c r="DT8" i="12"/>
  <c r="DU8" i="12"/>
  <c r="DV8" i="12"/>
  <c r="DW8" i="12"/>
  <c r="DX8" i="12"/>
  <c r="DY8" i="12"/>
  <c r="DO8" i="12"/>
  <c r="DP9" i="12"/>
  <c r="DQ9" i="12"/>
  <c r="DR9" i="12"/>
  <c r="DS9" i="12"/>
  <c r="DT9" i="12"/>
  <c r="DU9" i="12"/>
  <c r="DV9" i="12"/>
  <c r="DW9" i="12"/>
  <c r="DX9" i="12"/>
  <c r="DY9" i="12"/>
  <c r="DO9" i="12"/>
  <c r="DP10" i="12"/>
  <c r="DQ10" i="12"/>
  <c r="DR10" i="12"/>
  <c r="DS10" i="12"/>
  <c r="DT10" i="12"/>
  <c r="DU10" i="12"/>
  <c r="DV10" i="12"/>
  <c r="DW10" i="12"/>
  <c r="DX10" i="12"/>
  <c r="DY10" i="12"/>
  <c r="DO10" i="12"/>
  <c r="DP11" i="12"/>
  <c r="DQ11" i="12"/>
  <c r="DR11" i="12"/>
  <c r="DS11" i="12"/>
  <c r="DT11" i="12"/>
  <c r="DU11" i="12"/>
  <c r="DV11" i="12"/>
  <c r="DW11" i="12"/>
  <c r="DX11" i="12"/>
  <c r="DY11" i="12"/>
  <c r="DO11" i="12"/>
  <c r="DP12" i="12"/>
  <c r="DQ12" i="12"/>
  <c r="DR12" i="12"/>
  <c r="DS12" i="12"/>
  <c r="DT12" i="12"/>
  <c r="DU12" i="12"/>
  <c r="DV12" i="12"/>
  <c r="DW12" i="12"/>
  <c r="DX12" i="12"/>
  <c r="DY12" i="12"/>
  <c r="DO12" i="12"/>
  <c r="DP13" i="12"/>
  <c r="DQ13" i="12"/>
  <c r="DR13" i="12"/>
  <c r="DS13" i="12"/>
  <c r="DT13" i="12"/>
  <c r="DU13" i="12"/>
  <c r="DV13" i="12"/>
  <c r="DW13" i="12"/>
  <c r="DX13" i="12"/>
  <c r="DY13" i="12"/>
  <c r="DO13" i="12"/>
  <c r="DP14" i="12"/>
  <c r="DQ14" i="12"/>
  <c r="DR14" i="12"/>
  <c r="DS14" i="12"/>
  <c r="DT14" i="12"/>
  <c r="DU14" i="12"/>
  <c r="DV14" i="12"/>
  <c r="DW14" i="12"/>
  <c r="DX14" i="12"/>
  <c r="DY14" i="12"/>
  <c r="DO14" i="12"/>
  <c r="DP15" i="12"/>
  <c r="DQ15" i="12"/>
  <c r="DR15" i="12"/>
  <c r="DS15" i="12"/>
  <c r="DT15" i="12"/>
  <c r="DU15" i="12"/>
  <c r="DV15" i="12"/>
  <c r="DW15" i="12"/>
  <c r="DX15" i="12"/>
  <c r="DY15" i="12"/>
  <c r="DO15" i="12"/>
  <c r="DP16" i="12"/>
  <c r="DQ16" i="12"/>
  <c r="DR16" i="12"/>
  <c r="DS16" i="12"/>
  <c r="DT16" i="12"/>
  <c r="DU16" i="12"/>
  <c r="DV16" i="12"/>
  <c r="DW16" i="12"/>
  <c r="DX16" i="12"/>
  <c r="DY16" i="12"/>
  <c r="DO16" i="12"/>
  <c r="DP17" i="12"/>
  <c r="DQ17" i="12"/>
  <c r="DR17" i="12"/>
  <c r="DS17" i="12"/>
  <c r="DT17" i="12"/>
  <c r="DU17" i="12"/>
  <c r="DV17" i="12"/>
  <c r="DW17" i="12"/>
  <c r="DX17" i="12"/>
  <c r="DY17" i="12"/>
  <c r="DO17" i="12"/>
  <c r="DP18" i="12"/>
  <c r="DQ18" i="12"/>
  <c r="DR18" i="12"/>
  <c r="DS18" i="12"/>
  <c r="DT18" i="12"/>
  <c r="DU18" i="12"/>
  <c r="DV18" i="12"/>
  <c r="DW18" i="12"/>
  <c r="DX18" i="12"/>
  <c r="DY18" i="12"/>
  <c r="DO18" i="12"/>
  <c r="DP19" i="12"/>
  <c r="DQ19" i="12"/>
  <c r="DR19" i="12"/>
  <c r="DS19" i="12"/>
  <c r="DT19" i="12"/>
  <c r="DU19" i="12"/>
  <c r="DV19" i="12"/>
  <c r="DW19" i="12"/>
  <c r="DX19" i="12"/>
  <c r="DY19" i="12"/>
  <c r="DO19" i="12"/>
  <c r="DP20" i="12"/>
  <c r="DQ20" i="12"/>
  <c r="DR20" i="12"/>
  <c r="DS20" i="12"/>
  <c r="DT20" i="12"/>
  <c r="DU20" i="12"/>
  <c r="DV20" i="12"/>
  <c r="DW20" i="12"/>
  <c r="DX20" i="12"/>
  <c r="DY20" i="12"/>
  <c r="DO20" i="12"/>
  <c r="DP21" i="12"/>
  <c r="DQ21" i="12"/>
  <c r="DR21" i="12"/>
  <c r="DS21" i="12"/>
  <c r="DT21" i="12"/>
  <c r="DU21" i="12"/>
  <c r="DV21" i="12"/>
  <c r="DW21" i="12"/>
  <c r="DX21" i="12"/>
  <c r="DY21" i="12"/>
  <c r="DO21" i="12"/>
  <c r="DP22" i="12"/>
  <c r="DQ22" i="12"/>
  <c r="DR22" i="12"/>
  <c r="DS22" i="12"/>
  <c r="DT22" i="12"/>
  <c r="DU22" i="12"/>
  <c r="DV22" i="12"/>
  <c r="DW22" i="12"/>
  <c r="DX22" i="12"/>
  <c r="DY22" i="12"/>
  <c r="DO22" i="12"/>
  <c r="DP23" i="12"/>
  <c r="DQ23" i="12"/>
  <c r="DR23" i="12"/>
  <c r="DS23" i="12"/>
  <c r="DT23" i="12"/>
  <c r="DU23" i="12"/>
  <c r="DV23" i="12"/>
  <c r="DW23" i="12"/>
  <c r="DX23" i="12"/>
  <c r="DY23" i="12"/>
  <c r="DO23" i="12"/>
  <c r="DP24" i="12"/>
  <c r="DQ24" i="12"/>
  <c r="DR24" i="12"/>
  <c r="DS24" i="12"/>
  <c r="DT24" i="12"/>
  <c r="DU24" i="12"/>
  <c r="DV24" i="12"/>
  <c r="DW24" i="12"/>
  <c r="DX24" i="12"/>
  <c r="DY24" i="12"/>
  <c r="DO24" i="12"/>
  <c r="DP25" i="12"/>
  <c r="DQ25" i="12"/>
  <c r="DR25" i="12"/>
  <c r="DS25" i="12"/>
  <c r="DT25" i="12"/>
  <c r="DU25" i="12"/>
  <c r="DV25" i="12"/>
  <c r="DW25" i="12"/>
  <c r="DX25" i="12"/>
  <c r="DY25" i="12"/>
  <c r="DO25" i="12"/>
  <c r="DP26" i="12"/>
  <c r="DQ26" i="12"/>
  <c r="DR26" i="12"/>
  <c r="DS26" i="12"/>
  <c r="DT26" i="12"/>
  <c r="DU26" i="12"/>
  <c r="DV26" i="12"/>
  <c r="DW26" i="12"/>
  <c r="DX26" i="12"/>
  <c r="DY26" i="12"/>
  <c r="DO26" i="12"/>
  <c r="I11" i="12"/>
  <c r="H11" i="12"/>
  <c r="G11" i="12"/>
  <c r="F11" i="12"/>
  <c r="E11" i="12"/>
  <c r="E12" i="12"/>
  <c r="D12" i="12"/>
  <c r="D11" i="12"/>
  <c r="DN1" i="12"/>
  <c r="BB1" i="12"/>
  <c r="BW1" i="12"/>
  <c r="CR1" i="12"/>
  <c r="DM1" i="12"/>
  <c r="EE26" i="12"/>
  <c r="EE25" i="12"/>
  <c r="EE24" i="12"/>
  <c r="EE23" i="12"/>
  <c r="EB26" i="12"/>
  <c r="EA26" i="12"/>
  <c r="DZ26" i="12"/>
  <c r="EB25" i="12"/>
  <c r="EA25" i="12"/>
  <c r="DZ25" i="12"/>
  <c r="EB24" i="12"/>
  <c r="EA24" i="12"/>
  <c r="DZ24" i="12"/>
  <c r="EB23" i="12"/>
  <c r="EA23" i="12"/>
  <c r="DZ23" i="12"/>
  <c r="CU44" i="12"/>
  <c r="CU43" i="12"/>
  <c r="CU42" i="12"/>
  <c r="CU41" i="12"/>
  <c r="CU40" i="12"/>
  <c r="CU39" i="12"/>
  <c r="CU38" i="12"/>
  <c r="CU37" i="12"/>
  <c r="CU36" i="12"/>
  <c r="CU35" i="12"/>
  <c r="CU34" i="12"/>
  <c r="CU33" i="12"/>
  <c r="CU32" i="12"/>
  <c r="CU31" i="12"/>
  <c r="CU30" i="12"/>
  <c r="CU29" i="12"/>
  <c r="CU28" i="12"/>
  <c r="CU27" i="12"/>
  <c r="CU26" i="12"/>
  <c r="CU25" i="12"/>
  <c r="CU24" i="12"/>
  <c r="CU23" i="12"/>
  <c r="CU22" i="12"/>
  <c r="CU21" i="12"/>
  <c r="CU20" i="12"/>
  <c r="CU19" i="12"/>
  <c r="CU18" i="12"/>
  <c r="CU17" i="12"/>
  <c r="CU16" i="12"/>
  <c r="CU15" i="12"/>
  <c r="CU14" i="12"/>
  <c r="CU13" i="12"/>
  <c r="CU12" i="12"/>
  <c r="CU11" i="12"/>
  <c r="CU10" i="12"/>
  <c r="CU9" i="12"/>
  <c r="CU8" i="12"/>
  <c r="CU7" i="12"/>
  <c r="CU6" i="12"/>
  <c r="CU5" i="12"/>
  <c r="CU4" i="12"/>
  <c r="CU3" i="12"/>
  <c r="CU2" i="12"/>
  <c r="DJ3" i="12"/>
  <c r="DJ4" i="12"/>
  <c r="DJ5" i="12"/>
  <c r="DJ6" i="12"/>
  <c r="DJ7" i="12"/>
  <c r="DJ8" i="12"/>
  <c r="DJ9" i="12"/>
  <c r="DJ10" i="12"/>
  <c r="DJ11" i="12"/>
  <c r="DJ12" i="12"/>
  <c r="DJ13" i="12"/>
  <c r="DJ14" i="12"/>
  <c r="DJ15" i="12"/>
  <c r="DJ16" i="12"/>
  <c r="DJ17" i="12"/>
  <c r="DJ18" i="12"/>
  <c r="DJ19" i="12"/>
  <c r="DJ20" i="12"/>
  <c r="DJ21" i="12"/>
  <c r="DJ22" i="12"/>
  <c r="DJ23" i="12"/>
  <c r="DJ24" i="12"/>
  <c r="DJ25" i="12"/>
  <c r="DJ26" i="12"/>
  <c r="DJ27" i="12"/>
  <c r="DJ28" i="12"/>
  <c r="DJ29" i="12"/>
  <c r="DJ30" i="12"/>
  <c r="DJ31" i="12"/>
  <c r="DJ32" i="12"/>
  <c r="DJ33" i="12"/>
  <c r="DJ34" i="12"/>
  <c r="DJ35" i="12"/>
  <c r="DJ36" i="12"/>
  <c r="DJ37" i="12"/>
  <c r="DJ38" i="12"/>
  <c r="DJ39" i="12"/>
  <c r="DJ40" i="12"/>
  <c r="DJ41" i="12"/>
  <c r="DJ42" i="12"/>
  <c r="DJ43" i="12"/>
  <c r="DJ44" i="12"/>
  <c r="CO80" i="12"/>
  <c r="CO79" i="12"/>
  <c r="CO78" i="12"/>
  <c r="CO77" i="12"/>
  <c r="CO76" i="12"/>
  <c r="CO75" i="12"/>
  <c r="CO74" i="12"/>
  <c r="CO73" i="12"/>
  <c r="CO72" i="12"/>
  <c r="CO71" i="12"/>
  <c r="CO70" i="12"/>
  <c r="CO69" i="12"/>
  <c r="CO68" i="12"/>
  <c r="DG44" i="12"/>
  <c r="DF44" i="12"/>
  <c r="DE44" i="12"/>
  <c r="DD44" i="12"/>
  <c r="DC44" i="12"/>
  <c r="DB44" i="12"/>
  <c r="DA44" i="12"/>
  <c r="CZ44" i="12"/>
  <c r="CY44" i="12"/>
  <c r="CX44" i="12"/>
  <c r="CW44" i="12"/>
  <c r="CV44" i="12"/>
  <c r="DG43" i="12"/>
  <c r="DF43" i="12"/>
  <c r="DE43" i="12"/>
  <c r="DD43" i="12"/>
  <c r="DC43" i="12"/>
  <c r="DB43" i="12"/>
  <c r="DA43" i="12"/>
  <c r="CZ43" i="12"/>
  <c r="CY43" i="12"/>
  <c r="CX43" i="12"/>
  <c r="CW43" i="12"/>
  <c r="CV43" i="12"/>
  <c r="DG42" i="12"/>
  <c r="DF42" i="12"/>
  <c r="DE42" i="12"/>
  <c r="DD42" i="12"/>
  <c r="DC42" i="12"/>
  <c r="DB42" i="12"/>
  <c r="DA42" i="12"/>
  <c r="CZ42" i="12"/>
  <c r="CY42" i="12"/>
  <c r="CX42" i="12"/>
  <c r="CW42" i="12"/>
  <c r="CV42" i="12"/>
  <c r="DG41" i="12"/>
  <c r="DF41" i="12"/>
  <c r="DE41" i="12"/>
  <c r="DD41" i="12"/>
  <c r="DC41" i="12"/>
  <c r="DB41" i="12"/>
  <c r="DA41" i="12"/>
  <c r="CZ41" i="12"/>
  <c r="CY41" i="12"/>
  <c r="CX41" i="12"/>
  <c r="CW41" i="12"/>
  <c r="CV41" i="12"/>
  <c r="DG40" i="12"/>
  <c r="DF40" i="12"/>
  <c r="DE40" i="12"/>
  <c r="DD40" i="12"/>
  <c r="DC40" i="12"/>
  <c r="DB40" i="12"/>
  <c r="DA40" i="12"/>
  <c r="CZ40" i="12"/>
  <c r="CY40" i="12"/>
  <c r="CX40" i="12"/>
  <c r="CW40" i="12"/>
  <c r="CV40" i="12"/>
  <c r="CV38" i="12"/>
  <c r="CW38" i="12"/>
  <c r="CX38" i="12"/>
  <c r="CY38" i="12"/>
  <c r="CZ38" i="12"/>
  <c r="DA38" i="12"/>
  <c r="DB38" i="12"/>
  <c r="DC38" i="12"/>
  <c r="DD38" i="12"/>
  <c r="CL80" i="12"/>
  <c r="CK80" i="12"/>
  <c r="CJ80" i="12"/>
  <c r="CI80" i="12"/>
  <c r="CH80" i="12"/>
  <c r="CG80" i="12"/>
  <c r="CF80" i="12"/>
  <c r="CE80" i="12"/>
  <c r="CD80" i="12"/>
  <c r="CC80" i="12"/>
  <c r="CB80" i="12"/>
  <c r="CA80" i="12"/>
  <c r="BZ80" i="12"/>
  <c r="BY80" i="12"/>
  <c r="CL79" i="12"/>
  <c r="CK79" i="12"/>
  <c r="CJ79" i="12"/>
  <c r="CI79" i="12"/>
  <c r="CH79" i="12"/>
  <c r="CG79" i="12"/>
  <c r="CF79" i="12"/>
  <c r="CE79" i="12"/>
  <c r="CD79" i="12"/>
  <c r="CC79" i="12"/>
  <c r="CB79" i="12"/>
  <c r="CA79" i="12"/>
  <c r="BZ79" i="12"/>
  <c r="BY79" i="12"/>
  <c r="CL78" i="12"/>
  <c r="CK78" i="12"/>
  <c r="CJ78" i="12"/>
  <c r="CI78" i="12"/>
  <c r="CH78" i="12"/>
  <c r="CG78" i="12"/>
  <c r="CF78" i="12"/>
  <c r="CE78" i="12"/>
  <c r="CD78" i="12"/>
  <c r="CC78" i="12"/>
  <c r="CB78" i="12"/>
  <c r="CA78" i="12"/>
  <c r="BZ78" i="12"/>
  <c r="BY78" i="12"/>
  <c r="CL77" i="12"/>
  <c r="CK77" i="12"/>
  <c r="CJ77" i="12"/>
  <c r="CI77" i="12"/>
  <c r="CH77" i="12"/>
  <c r="CG77" i="12"/>
  <c r="CF77" i="12"/>
  <c r="CE77" i="12"/>
  <c r="CD77" i="12"/>
  <c r="CC77" i="12"/>
  <c r="CB77" i="12"/>
  <c r="CA77" i="12"/>
  <c r="BZ77" i="12"/>
  <c r="BY77" i="12"/>
  <c r="CA2" i="12"/>
  <c r="CB2" i="12"/>
  <c r="CC2" i="12"/>
  <c r="CD2" i="12"/>
  <c r="CE2" i="12"/>
  <c r="CF2" i="12"/>
  <c r="CG2" i="12"/>
  <c r="CH2" i="12"/>
  <c r="CI2" i="12"/>
  <c r="BY2" i="12"/>
  <c r="CA3" i="12"/>
  <c r="CB3" i="12"/>
  <c r="CC3" i="12"/>
  <c r="CD3" i="12"/>
  <c r="CE3" i="12"/>
  <c r="CF3" i="12"/>
  <c r="CG3" i="12"/>
  <c r="CH3" i="12"/>
  <c r="CI3" i="12"/>
  <c r="BY3" i="12"/>
  <c r="CA4" i="12"/>
  <c r="CB4" i="12"/>
  <c r="CC4" i="12"/>
  <c r="CD4" i="12"/>
  <c r="CE4" i="12"/>
  <c r="CF4" i="12"/>
  <c r="CG4" i="12"/>
  <c r="CH4" i="12"/>
  <c r="CI4" i="12"/>
  <c r="BY4" i="12"/>
  <c r="CA5" i="12"/>
  <c r="CB5" i="12"/>
  <c r="CC5" i="12"/>
  <c r="CD5" i="12"/>
  <c r="CE5" i="12"/>
  <c r="CF5" i="12"/>
  <c r="CG5" i="12"/>
  <c r="CH5" i="12"/>
  <c r="CI5" i="12"/>
  <c r="BY5" i="12"/>
  <c r="CA6" i="12"/>
  <c r="CB6" i="12"/>
  <c r="CC6" i="12"/>
  <c r="CD6" i="12"/>
  <c r="CE6" i="12"/>
  <c r="CF6" i="12"/>
  <c r="CG6" i="12"/>
  <c r="CH6" i="12"/>
  <c r="CI6" i="12"/>
  <c r="BY6" i="12"/>
  <c r="CA7" i="12"/>
  <c r="CB7" i="12"/>
  <c r="CC7" i="12"/>
  <c r="CD7" i="12"/>
  <c r="CE7" i="12"/>
  <c r="CF7" i="12"/>
  <c r="CG7" i="12"/>
  <c r="CH7" i="12"/>
  <c r="CI7" i="12"/>
  <c r="BY7" i="12"/>
  <c r="CA8" i="12"/>
  <c r="CB8" i="12"/>
  <c r="CC8" i="12"/>
  <c r="CD8" i="12"/>
  <c r="CE8" i="12"/>
  <c r="CF8" i="12"/>
  <c r="CG8" i="12"/>
  <c r="CH8" i="12"/>
  <c r="CI8" i="12"/>
  <c r="BY8" i="12"/>
  <c r="CA9" i="12"/>
  <c r="CB9" i="12"/>
  <c r="CC9" i="12"/>
  <c r="CD9" i="12"/>
  <c r="CE9" i="12"/>
  <c r="CF9" i="12"/>
  <c r="CG9" i="12"/>
  <c r="CH9" i="12"/>
  <c r="CI9" i="12"/>
  <c r="BY9" i="12"/>
  <c r="CA10" i="12"/>
  <c r="CB10" i="12"/>
  <c r="CC10" i="12"/>
  <c r="CD10" i="12"/>
  <c r="CE10" i="12"/>
  <c r="CF10" i="12"/>
  <c r="CG10" i="12"/>
  <c r="CH10" i="12"/>
  <c r="CI10" i="12"/>
  <c r="BY10" i="12"/>
  <c r="CA11" i="12"/>
  <c r="CB11" i="12"/>
  <c r="CC11" i="12"/>
  <c r="CD11" i="12"/>
  <c r="CE11" i="12"/>
  <c r="CF11" i="12"/>
  <c r="CG11" i="12"/>
  <c r="CH11" i="12"/>
  <c r="CI11" i="12"/>
  <c r="BY11" i="12"/>
  <c r="CA12" i="12"/>
  <c r="CB12" i="12"/>
  <c r="CC12" i="12"/>
  <c r="CD12" i="12"/>
  <c r="CE12" i="12"/>
  <c r="CF12" i="12"/>
  <c r="CG12" i="12"/>
  <c r="CH12" i="12"/>
  <c r="CI12" i="12"/>
  <c r="BY12" i="12"/>
  <c r="CA13" i="12"/>
  <c r="CB13" i="12"/>
  <c r="CC13" i="12"/>
  <c r="CD13" i="12"/>
  <c r="CE13" i="12"/>
  <c r="CF13" i="12"/>
  <c r="CG13" i="12"/>
  <c r="CH13" i="12"/>
  <c r="CI13" i="12"/>
  <c r="BY13" i="12"/>
  <c r="CA14" i="12"/>
  <c r="CB14" i="12"/>
  <c r="CC14" i="12"/>
  <c r="CD14" i="12"/>
  <c r="CE14" i="12"/>
  <c r="CF14" i="12"/>
  <c r="CG14" i="12"/>
  <c r="CH14" i="12"/>
  <c r="CI14" i="12"/>
  <c r="BY14" i="12"/>
  <c r="CA15" i="12"/>
  <c r="CB15" i="12"/>
  <c r="CC15" i="12"/>
  <c r="CD15" i="12"/>
  <c r="CE15" i="12"/>
  <c r="CF15" i="12"/>
  <c r="CG15" i="12"/>
  <c r="CH15" i="12"/>
  <c r="CI15" i="12"/>
  <c r="BY15" i="12"/>
  <c r="CA16" i="12"/>
  <c r="CB16" i="12"/>
  <c r="CC16" i="12"/>
  <c r="CD16" i="12"/>
  <c r="CE16" i="12"/>
  <c r="CF16" i="12"/>
  <c r="CG16" i="12"/>
  <c r="CH16" i="12"/>
  <c r="CI16" i="12"/>
  <c r="BY16" i="12"/>
  <c r="CA17" i="12"/>
  <c r="CB17" i="12"/>
  <c r="CC17" i="12"/>
  <c r="CD17" i="12"/>
  <c r="CE17" i="12"/>
  <c r="CF17" i="12"/>
  <c r="CG17" i="12"/>
  <c r="CH17" i="12"/>
  <c r="CI17" i="12"/>
  <c r="BY17" i="12"/>
  <c r="CA18" i="12"/>
  <c r="CB18" i="12"/>
  <c r="CC18" i="12"/>
  <c r="CD18" i="12"/>
  <c r="CE18" i="12"/>
  <c r="CF18" i="12"/>
  <c r="CG18" i="12"/>
  <c r="CH18" i="12"/>
  <c r="CI18" i="12"/>
  <c r="BY18" i="12"/>
  <c r="CA19" i="12"/>
  <c r="CB19" i="12"/>
  <c r="CC19" i="12"/>
  <c r="CD19" i="12"/>
  <c r="CE19" i="12"/>
  <c r="CF19" i="12"/>
  <c r="CG19" i="12"/>
  <c r="CH19" i="12"/>
  <c r="CI19" i="12"/>
  <c r="BY19" i="12"/>
  <c r="CA20" i="12"/>
  <c r="CB20" i="12"/>
  <c r="CC20" i="12"/>
  <c r="CD20" i="12"/>
  <c r="CE20" i="12"/>
  <c r="CF20" i="12"/>
  <c r="CG20" i="12"/>
  <c r="CH20" i="12"/>
  <c r="CI20" i="12"/>
  <c r="BY20" i="12"/>
  <c r="CA21" i="12"/>
  <c r="CB21" i="12"/>
  <c r="CC21" i="12"/>
  <c r="CD21" i="12"/>
  <c r="CE21" i="12"/>
  <c r="CF21" i="12"/>
  <c r="CG21" i="12"/>
  <c r="CH21" i="12"/>
  <c r="CI21" i="12"/>
  <c r="BY21" i="12"/>
  <c r="CA22" i="12"/>
  <c r="CB22" i="12"/>
  <c r="CC22" i="12"/>
  <c r="CD22" i="12"/>
  <c r="CE22" i="12"/>
  <c r="CF22" i="12"/>
  <c r="CG22" i="12"/>
  <c r="CH22" i="12"/>
  <c r="CI22" i="12"/>
  <c r="BY22" i="12"/>
  <c r="CA23" i="12"/>
  <c r="CB23" i="12"/>
  <c r="CC23" i="12"/>
  <c r="CD23" i="12"/>
  <c r="CE23" i="12"/>
  <c r="CF23" i="12"/>
  <c r="CG23" i="12"/>
  <c r="CH23" i="12"/>
  <c r="CI23" i="12"/>
  <c r="BY23" i="12"/>
  <c r="CA24" i="12"/>
  <c r="CB24" i="12"/>
  <c r="CC24" i="12"/>
  <c r="CD24" i="12"/>
  <c r="CE24" i="12"/>
  <c r="CF24" i="12"/>
  <c r="CG24" i="12"/>
  <c r="CH24" i="12"/>
  <c r="CI24" i="12"/>
  <c r="BY24" i="12"/>
  <c r="CA25" i="12"/>
  <c r="CB25" i="12"/>
  <c r="CC25" i="12"/>
  <c r="CD25" i="12"/>
  <c r="CE25" i="12"/>
  <c r="CF25" i="12"/>
  <c r="CG25" i="12"/>
  <c r="CH25" i="12"/>
  <c r="CI25" i="12"/>
  <c r="BY25" i="12"/>
  <c r="CA26" i="12"/>
  <c r="CB26" i="12"/>
  <c r="CC26" i="12"/>
  <c r="CD26" i="12"/>
  <c r="CE26" i="12"/>
  <c r="CF26" i="12"/>
  <c r="CG26" i="12"/>
  <c r="CH26" i="12"/>
  <c r="CI26" i="12"/>
  <c r="BY26" i="12"/>
  <c r="CA27" i="12"/>
  <c r="CB27" i="12"/>
  <c r="CC27" i="12"/>
  <c r="CD27" i="12"/>
  <c r="CE27" i="12"/>
  <c r="CF27" i="12"/>
  <c r="CG27" i="12"/>
  <c r="CH27" i="12"/>
  <c r="CI27" i="12"/>
  <c r="BY27" i="12"/>
  <c r="CA28" i="12"/>
  <c r="CB28" i="12"/>
  <c r="CC28" i="12"/>
  <c r="CD28" i="12"/>
  <c r="CE28" i="12"/>
  <c r="CF28" i="12"/>
  <c r="CG28" i="12"/>
  <c r="CH28" i="12"/>
  <c r="CI28" i="12"/>
  <c r="BY28" i="12"/>
  <c r="CA29" i="12"/>
  <c r="CB29" i="12"/>
  <c r="CC29" i="12"/>
  <c r="CD29" i="12"/>
  <c r="CE29" i="12"/>
  <c r="CF29" i="12"/>
  <c r="CG29" i="12"/>
  <c r="CH29" i="12"/>
  <c r="CI29" i="12"/>
  <c r="BY29" i="12"/>
  <c r="CA30" i="12"/>
  <c r="CB30" i="12"/>
  <c r="CC30" i="12"/>
  <c r="CD30" i="12"/>
  <c r="CE30" i="12"/>
  <c r="CF30" i="12"/>
  <c r="CG30" i="12"/>
  <c r="CH30" i="12"/>
  <c r="CI30" i="12"/>
  <c r="BY30" i="12"/>
  <c r="CA31" i="12"/>
  <c r="CB31" i="12"/>
  <c r="CC31" i="12"/>
  <c r="CD31" i="12"/>
  <c r="CE31" i="12"/>
  <c r="CF31" i="12"/>
  <c r="CG31" i="12"/>
  <c r="CH31" i="12"/>
  <c r="CI31" i="12"/>
  <c r="BY31" i="12"/>
  <c r="CA32" i="12"/>
  <c r="CB32" i="12"/>
  <c r="CC32" i="12"/>
  <c r="CD32" i="12"/>
  <c r="CE32" i="12"/>
  <c r="CF32" i="12"/>
  <c r="CG32" i="12"/>
  <c r="CH32" i="12"/>
  <c r="CI32" i="12"/>
  <c r="BY32" i="12"/>
  <c r="CA33" i="12"/>
  <c r="CB33" i="12"/>
  <c r="CC33" i="12"/>
  <c r="CD33" i="12"/>
  <c r="CE33" i="12"/>
  <c r="CF33" i="12"/>
  <c r="CG33" i="12"/>
  <c r="CH33" i="12"/>
  <c r="CI33" i="12"/>
  <c r="BY33" i="12"/>
  <c r="CA34" i="12"/>
  <c r="CB34" i="12"/>
  <c r="CC34" i="12"/>
  <c r="CD34" i="12"/>
  <c r="CE34" i="12"/>
  <c r="CF34" i="12"/>
  <c r="CG34" i="12"/>
  <c r="CH34" i="12"/>
  <c r="CI34" i="12"/>
  <c r="BY34" i="12"/>
  <c r="CA35" i="12"/>
  <c r="CB35" i="12"/>
  <c r="CC35" i="12"/>
  <c r="CD35" i="12"/>
  <c r="CE35" i="12"/>
  <c r="CF35" i="12"/>
  <c r="CG35" i="12"/>
  <c r="CH35" i="12"/>
  <c r="CI35" i="12"/>
  <c r="BY35" i="12"/>
  <c r="CA36" i="12"/>
  <c r="CB36" i="12"/>
  <c r="CC36" i="12"/>
  <c r="CD36" i="12"/>
  <c r="CE36" i="12"/>
  <c r="CF36" i="12"/>
  <c r="CG36" i="12"/>
  <c r="CH36" i="12"/>
  <c r="CI36" i="12"/>
  <c r="BY36" i="12"/>
  <c r="CA37" i="12"/>
  <c r="CB37" i="12"/>
  <c r="CC37" i="12"/>
  <c r="CD37" i="12"/>
  <c r="CE37" i="12"/>
  <c r="CF37" i="12"/>
  <c r="CG37" i="12"/>
  <c r="CH37" i="12"/>
  <c r="CI37" i="12"/>
  <c r="BY37" i="12"/>
  <c r="CA38" i="12"/>
  <c r="CB38" i="12"/>
  <c r="CC38" i="12"/>
  <c r="CD38" i="12"/>
  <c r="CE38" i="12"/>
  <c r="CF38" i="12"/>
  <c r="CG38" i="12"/>
  <c r="CH38" i="12"/>
  <c r="CI38" i="12"/>
  <c r="BY38" i="12"/>
  <c r="CA39" i="12"/>
  <c r="CB39" i="12"/>
  <c r="CC39" i="12"/>
  <c r="CD39" i="12"/>
  <c r="CE39" i="12"/>
  <c r="CF39" i="12"/>
  <c r="CG39" i="12"/>
  <c r="CH39" i="12"/>
  <c r="CI39" i="12"/>
  <c r="BY39" i="12"/>
  <c r="CA40" i="12"/>
  <c r="CB40" i="12"/>
  <c r="CC40" i="12"/>
  <c r="CD40" i="12"/>
  <c r="CE40" i="12"/>
  <c r="CF40" i="12"/>
  <c r="CG40" i="12"/>
  <c r="CH40" i="12"/>
  <c r="CI40" i="12"/>
  <c r="BY40" i="12"/>
  <c r="CA41" i="12"/>
  <c r="CB41" i="12"/>
  <c r="CC41" i="12"/>
  <c r="CD41" i="12"/>
  <c r="CE41" i="12"/>
  <c r="CF41" i="12"/>
  <c r="CG41" i="12"/>
  <c r="CH41" i="12"/>
  <c r="CI41" i="12"/>
  <c r="BY41" i="12"/>
  <c r="CA42" i="12"/>
  <c r="CB42" i="12"/>
  <c r="CC42" i="12"/>
  <c r="CD42" i="12"/>
  <c r="CE42" i="12"/>
  <c r="CF42" i="12"/>
  <c r="CG42" i="12"/>
  <c r="CH42" i="12"/>
  <c r="CI42" i="12"/>
  <c r="BY42" i="12"/>
  <c r="CA43" i="12"/>
  <c r="CB43" i="12"/>
  <c r="CC43" i="12"/>
  <c r="CD43" i="12"/>
  <c r="CE43" i="12"/>
  <c r="CF43" i="12"/>
  <c r="CG43" i="12"/>
  <c r="CH43" i="12"/>
  <c r="CI43" i="12"/>
  <c r="BY43" i="12"/>
  <c r="CA44" i="12"/>
  <c r="CB44" i="12"/>
  <c r="CC44" i="12"/>
  <c r="CD44" i="12"/>
  <c r="CE44" i="12"/>
  <c r="CF44" i="12"/>
  <c r="CG44" i="12"/>
  <c r="CH44" i="12"/>
  <c r="CI44" i="12"/>
  <c r="BY44" i="12"/>
  <c r="CA45" i="12"/>
  <c r="CB45" i="12"/>
  <c r="CC45" i="12"/>
  <c r="CD45" i="12"/>
  <c r="CE45" i="12"/>
  <c r="CF45" i="12"/>
  <c r="CG45" i="12"/>
  <c r="CH45" i="12"/>
  <c r="CI45" i="12"/>
  <c r="BY45" i="12"/>
  <c r="CA46" i="12"/>
  <c r="CB46" i="12"/>
  <c r="CC46" i="12"/>
  <c r="CD46" i="12"/>
  <c r="CE46" i="12"/>
  <c r="CF46" i="12"/>
  <c r="CG46" i="12"/>
  <c r="CH46" i="12"/>
  <c r="CI46" i="12"/>
  <c r="BY46" i="12"/>
  <c r="CA47" i="12"/>
  <c r="CB47" i="12"/>
  <c r="CC47" i="12"/>
  <c r="CD47" i="12"/>
  <c r="CE47" i="12"/>
  <c r="CF47" i="12"/>
  <c r="CG47" i="12"/>
  <c r="CH47" i="12"/>
  <c r="CI47" i="12"/>
  <c r="BY47" i="12"/>
  <c r="CA48" i="12"/>
  <c r="CB48" i="12"/>
  <c r="CC48" i="12"/>
  <c r="CD48" i="12"/>
  <c r="CE48" i="12"/>
  <c r="CF48" i="12"/>
  <c r="CG48" i="12"/>
  <c r="CH48" i="12"/>
  <c r="CI48" i="12"/>
  <c r="BY48" i="12"/>
  <c r="CA49" i="12"/>
  <c r="CB49" i="12"/>
  <c r="CC49" i="12"/>
  <c r="CD49" i="12"/>
  <c r="CE49" i="12"/>
  <c r="CF49" i="12"/>
  <c r="CG49" i="12"/>
  <c r="CH49" i="12"/>
  <c r="CI49" i="12"/>
  <c r="BY49" i="12"/>
  <c r="CA50" i="12"/>
  <c r="CB50" i="12"/>
  <c r="CC50" i="12"/>
  <c r="CD50" i="12"/>
  <c r="CE50" i="12"/>
  <c r="CF50" i="12"/>
  <c r="CG50" i="12"/>
  <c r="CH50" i="12"/>
  <c r="CI50" i="12"/>
  <c r="BY50" i="12"/>
  <c r="CA51" i="12"/>
  <c r="CB51" i="12"/>
  <c r="CC51" i="12"/>
  <c r="CD51" i="12"/>
  <c r="CE51" i="12"/>
  <c r="CF51" i="12"/>
  <c r="CG51" i="12"/>
  <c r="CH51" i="12"/>
  <c r="CI51" i="12"/>
  <c r="BY51" i="12"/>
  <c r="CA52" i="12"/>
  <c r="CB52" i="12"/>
  <c r="CC52" i="12"/>
  <c r="CD52" i="12"/>
  <c r="CE52" i="12"/>
  <c r="CF52" i="12"/>
  <c r="CG52" i="12"/>
  <c r="CH52" i="12"/>
  <c r="CI52" i="12"/>
  <c r="BY52" i="12"/>
  <c r="CA53" i="12"/>
  <c r="CB53" i="12"/>
  <c r="CC53" i="12"/>
  <c r="CD53" i="12"/>
  <c r="CE53" i="12"/>
  <c r="CF53" i="12"/>
  <c r="CG53" i="12"/>
  <c r="CH53" i="12"/>
  <c r="CI53" i="12"/>
  <c r="BY53" i="12"/>
  <c r="CA54" i="12"/>
  <c r="CB54" i="12"/>
  <c r="CC54" i="12"/>
  <c r="CD54" i="12"/>
  <c r="CE54" i="12"/>
  <c r="CF54" i="12"/>
  <c r="CG54" i="12"/>
  <c r="CH54" i="12"/>
  <c r="CI54" i="12"/>
  <c r="BY54" i="12"/>
  <c r="CA55" i="12"/>
  <c r="CB55" i="12"/>
  <c r="CC55" i="12"/>
  <c r="CD55" i="12"/>
  <c r="CE55" i="12"/>
  <c r="CF55" i="12"/>
  <c r="CG55" i="12"/>
  <c r="CH55" i="12"/>
  <c r="CI55" i="12"/>
  <c r="BY55" i="12"/>
  <c r="CA56" i="12"/>
  <c r="CB56" i="12"/>
  <c r="CC56" i="12"/>
  <c r="CD56" i="12"/>
  <c r="CE56" i="12"/>
  <c r="CF56" i="12"/>
  <c r="CG56" i="12"/>
  <c r="CH56" i="12"/>
  <c r="CI56" i="12"/>
  <c r="BY56" i="12"/>
  <c r="CA57" i="12"/>
  <c r="CB57" i="12"/>
  <c r="CC57" i="12"/>
  <c r="CD57" i="12"/>
  <c r="CE57" i="12"/>
  <c r="CF57" i="12"/>
  <c r="CG57" i="12"/>
  <c r="CH57" i="12"/>
  <c r="CI57" i="12"/>
  <c r="BY57" i="12"/>
  <c r="CA58" i="12"/>
  <c r="CB58" i="12"/>
  <c r="CC58" i="12"/>
  <c r="CD58" i="12"/>
  <c r="CE58" i="12"/>
  <c r="CF58" i="12"/>
  <c r="CG58" i="12"/>
  <c r="CH58" i="12"/>
  <c r="CI58" i="12"/>
  <c r="BY58" i="12"/>
  <c r="CA59" i="12"/>
  <c r="CB59" i="12"/>
  <c r="CC59" i="12"/>
  <c r="CD59" i="12"/>
  <c r="CE59" i="12"/>
  <c r="CF59" i="12"/>
  <c r="CG59" i="12"/>
  <c r="CH59" i="12"/>
  <c r="CI59" i="12"/>
  <c r="BY59" i="12"/>
  <c r="CA60" i="12"/>
  <c r="CB60" i="12"/>
  <c r="CC60" i="12"/>
  <c r="CD60" i="12"/>
  <c r="CE60" i="12"/>
  <c r="CF60" i="12"/>
  <c r="CG60" i="12"/>
  <c r="CH60" i="12"/>
  <c r="CI60" i="12"/>
  <c r="BY60" i="12"/>
  <c r="CA61" i="12"/>
  <c r="CB61" i="12"/>
  <c r="CC61" i="12"/>
  <c r="CD61" i="12"/>
  <c r="CE61" i="12"/>
  <c r="CF61" i="12"/>
  <c r="CG61" i="12"/>
  <c r="CH61" i="12"/>
  <c r="CI61" i="12"/>
  <c r="BY61" i="12"/>
  <c r="CA62" i="12"/>
  <c r="CB62" i="12"/>
  <c r="CC62" i="12"/>
  <c r="CD62" i="12"/>
  <c r="CE62" i="12"/>
  <c r="CF62" i="12"/>
  <c r="CG62" i="12"/>
  <c r="CH62" i="12"/>
  <c r="CI62" i="12"/>
  <c r="BY62" i="12"/>
  <c r="CA63" i="12"/>
  <c r="CB63" i="12"/>
  <c r="CC63" i="12"/>
  <c r="CD63" i="12"/>
  <c r="CE63" i="12"/>
  <c r="CF63" i="12"/>
  <c r="CG63" i="12"/>
  <c r="CH63" i="12"/>
  <c r="CI63" i="12"/>
  <c r="BY63" i="12"/>
  <c r="CA64" i="12"/>
  <c r="CB64" i="12"/>
  <c r="CC64" i="12"/>
  <c r="CD64" i="12"/>
  <c r="CE64" i="12"/>
  <c r="CF64" i="12"/>
  <c r="CG64" i="12"/>
  <c r="CH64" i="12"/>
  <c r="CI64" i="12"/>
  <c r="BY64" i="12"/>
  <c r="CA65" i="12"/>
  <c r="CB65" i="12"/>
  <c r="CC65" i="12"/>
  <c r="CD65" i="12"/>
  <c r="CE65" i="12"/>
  <c r="CF65" i="12"/>
  <c r="CG65" i="12"/>
  <c r="CH65" i="12"/>
  <c r="CI65" i="12"/>
  <c r="BY65" i="12"/>
  <c r="CA66" i="12"/>
  <c r="CB66" i="12"/>
  <c r="CC66" i="12"/>
  <c r="CD66" i="12"/>
  <c r="CE66" i="12"/>
  <c r="CF66" i="12"/>
  <c r="CG66" i="12"/>
  <c r="CH66" i="12"/>
  <c r="CI66" i="12"/>
  <c r="BY66" i="12"/>
  <c r="CA67" i="12"/>
  <c r="CB67" i="12"/>
  <c r="CC67" i="12"/>
  <c r="CD67" i="12"/>
  <c r="CE67" i="12"/>
  <c r="CF67" i="12"/>
  <c r="CG67" i="12"/>
  <c r="CH67" i="12"/>
  <c r="CI67" i="12"/>
  <c r="BY67" i="12"/>
  <c r="CA68" i="12"/>
  <c r="CB68" i="12"/>
  <c r="CC68" i="12"/>
  <c r="CD68" i="12"/>
  <c r="CE68" i="12"/>
  <c r="CF68" i="12"/>
  <c r="CG68" i="12"/>
  <c r="CH68" i="12"/>
  <c r="CI68" i="12"/>
  <c r="BY68" i="12"/>
  <c r="CA69" i="12"/>
  <c r="CB69" i="12"/>
  <c r="CC69" i="12"/>
  <c r="CD69" i="12"/>
  <c r="CE69" i="12"/>
  <c r="CF69" i="12"/>
  <c r="CG69" i="12"/>
  <c r="CH69" i="12"/>
  <c r="CI69" i="12"/>
  <c r="BY69" i="12"/>
  <c r="CA70" i="12"/>
  <c r="CB70" i="12"/>
  <c r="CC70" i="12"/>
  <c r="CD70" i="12"/>
  <c r="CE70" i="12"/>
  <c r="CF70" i="12"/>
  <c r="CG70" i="12"/>
  <c r="CH70" i="12"/>
  <c r="CI70" i="12"/>
  <c r="BY70" i="12"/>
  <c r="CA71" i="12"/>
  <c r="CB71" i="12"/>
  <c r="CC71" i="12"/>
  <c r="CD71" i="12"/>
  <c r="CE71" i="12"/>
  <c r="CF71" i="12"/>
  <c r="CG71" i="12"/>
  <c r="CH71" i="12"/>
  <c r="CI71" i="12"/>
  <c r="BY71" i="12"/>
  <c r="CA72" i="12"/>
  <c r="CB72" i="12"/>
  <c r="CC72" i="12"/>
  <c r="CD72" i="12"/>
  <c r="CE72" i="12"/>
  <c r="CF72" i="12"/>
  <c r="CG72" i="12"/>
  <c r="CH72" i="12"/>
  <c r="CI72" i="12"/>
  <c r="BY72" i="12"/>
  <c r="CA73" i="12"/>
  <c r="CB73" i="12"/>
  <c r="CC73" i="12"/>
  <c r="CD73" i="12"/>
  <c r="CE73" i="12"/>
  <c r="CF73" i="12"/>
  <c r="CG73" i="12"/>
  <c r="CH73" i="12"/>
  <c r="CI73" i="12"/>
  <c r="BY73" i="12"/>
  <c r="CA74" i="12"/>
  <c r="CB74" i="12"/>
  <c r="CC74" i="12"/>
  <c r="CD74" i="12"/>
  <c r="CE74" i="12"/>
  <c r="CF74" i="12"/>
  <c r="CG74" i="12"/>
  <c r="CH74" i="12"/>
  <c r="CI74" i="12"/>
  <c r="BY74" i="12"/>
  <c r="CA75" i="12"/>
  <c r="CB75" i="12"/>
  <c r="CC75" i="12"/>
  <c r="CD75" i="12"/>
  <c r="CE75" i="12"/>
  <c r="CF75" i="12"/>
  <c r="CG75" i="12"/>
  <c r="CH75" i="12"/>
  <c r="CI75" i="12"/>
  <c r="BY75" i="12"/>
  <c r="CA76" i="12"/>
  <c r="CB76" i="12"/>
  <c r="CC76" i="12"/>
  <c r="CD76" i="12"/>
  <c r="CE76" i="12"/>
  <c r="CF76" i="12"/>
  <c r="CG76" i="12"/>
  <c r="CH76" i="12"/>
  <c r="CI76" i="12"/>
  <c r="BY76" i="12"/>
  <c r="BX1" i="12"/>
  <c r="BZ76" i="12"/>
  <c r="BZ75" i="12"/>
  <c r="BZ74" i="12"/>
  <c r="BZ73" i="12"/>
  <c r="BZ72" i="12"/>
  <c r="BZ71" i="12"/>
  <c r="BZ70" i="12"/>
  <c r="BZ69" i="12"/>
  <c r="BZ68" i="12"/>
  <c r="BZ67" i="12"/>
  <c r="BZ66" i="12"/>
  <c r="BZ65" i="12"/>
  <c r="BZ64" i="12"/>
  <c r="BZ63" i="12"/>
  <c r="BZ62" i="12"/>
  <c r="BZ61" i="12"/>
  <c r="BZ60" i="12"/>
  <c r="BZ59" i="12"/>
  <c r="BZ58" i="12"/>
  <c r="BZ57" i="12"/>
  <c r="BZ56" i="12"/>
  <c r="BZ55" i="12"/>
  <c r="BZ54" i="12"/>
  <c r="BZ53" i="12"/>
  <c r="BZ52" i="12"/>
  <c r="BZ51" i="12"/>
  <c r="BZ50" i="12"/>
  <c r="BZ49" i="12"/>
  <c r="BZ48" i="12"/>
  <c r="BZ47" i="12"/>
  <c r="BZ46" i="12"/>
  <c r="BZ45" i="12"/>
  <c r="BZ44" i="12"/>
  <c r="BZ43" i="12"/>
  <c r="BZ42" i="12"/>
  <c r="BZ41" i="12"/>
  <c r="BZ40" i="12"/>
  <c r="BZ39" i="12"/>
  <c r="BZ38" i="12"/>
  <c r="BZ37" i="12"/>
  <c r="BZ36" i="12"/>
  <c r="BZ35" i="12"/>
  <c r="BZ34" i="12"/>
  <c r="BZ33" i="12"/>
  <c r="BZ32" i="12"/>
  <c r="BZ31" i="12"/>
  <c r="BZ30" i="12"/>
  <c r="BZ29" i="12"/>
  <c r="BZ28" i="12"/>
  <c r="BZ27" i="12"/>
  <c r="BZ26" i="12"/>
  <c r="BZ25" i="12"/>
  <c r="BZ24" i="12"/>
  <c r="BZ23" i="12"/>
  <c r="BZ22" i="12"/>
  <c r="BZ21" i="12"/>
  <c r="BZ20" i="12"/>
  <c r="BZ19" i="12"/>
  <c r="BZ18" i="12"/>
  <c r="BZ17" i="12"/>
  <c r="BZ16" i="12"/>
  <c r="BZ15" i="12"/>
  <c r="BZ14" i="12"/>
  <c r="BZ13" i="12"/>
  <c r="BZ12" i="12"/>
  <c r="BZ11" i="12"/>
  <c r="BZ10" i="12"/>
  <c r="BZ9" i="12"/>
  <c r="BZ8" i="12"/>
  <c r="BZ7" i="12"/>
  <c r="BZ6" i="12"/>
  <c r="BZ5" i="12"/>
  <c r="BZ4" i="12"/>
  <c r="BZ3" i="12"/>
  <c r="BZ2" i="12"/>
  <c r="AJ255" i="12"/>
  <c r="AK255" i="12"/>
  <c r="AL255" i="12"/>
  <c r="AM255" i="12"/>
  <c r="AN255" i="12"/>
  <c r="AO255" i="12"/>
  <c r="AP255" i="12"/>
  <c r="AQ255" i="12"/>
  <c r="AR255" i="12"/>
  <c r="AS255" i="12"/>
  <c r="AI255" i="12"/>
  <c r="AJ256" i="12"/>
  <c r="AK256" i="12"/>
  <c r="AL256" i="12"/>
  <c r="AM256" i="12"/>
  <c r="AN256" i="12"/>
  <c r="AO256" i="12"/>
  <c r="AP256" i="12"/>
  <c r="AQ256" i="12"/>
  <c r="AR256" i="12"/>
  <c r="AS256" i="12"/>
  <c r="AI256" i="12"/>
  <c r="AJ32" i="12"/>
  <c r="AK32" i="12"/>
  <c r="AL32" i="12"/>
  <c r="AM32" i="12"/>
  <c r="AN32" i="12"/>
  <c r="AO32" i="12"/>
  <c r="AP32" i="12"/>
  <c r="AQ32" i="12"/>
  <c r="AR32" i="12"/>
  <c r="AS32" i="12"/>
  <c r="AI32" i="12"/>
  <c r="AJ18" i="12"/>
  <c r="AK18" i="12"/>
  <c r="AL18" i="12"/>
  <c r="AM18" i="12"/>
  <c r="AN18" i="12"/>
  <c r="AO18" i="12"/>
  <c r="AP18" i="12"/>
  <c r="AQ18" i="12"/>
  <c r="AR18" i="12"/>
  <c r="AS18" i="12"/>
  <c r="AI18" i="12"/>
  <c r="AJ54" i="12"/>
  <c r="AK54" i="12"/>
  <c r="AL54" i="12"/>
  <c r="AM54" i="12"/>
  <c r="AN54" i="12"/>
  <c r="AO54" i="12"/>
  <c r="AP54" i="12"/>
  <c r="AQ54" i="12"/>
  <c r="AR54" i="12"/>
  <c r="AS54" i="12"/>
  <c r="AI54" i="12"/>
  <c r="AJ11" i="12"/>
  <c r="AK11" i="12"/>
  <c r="AL11" i="12"/>
  <c r="AM11" i="12"/>
  <c r="AN11" i="12"/>
  <c r="AO11" i="12"/>
  <c r="AP11" i="12"/>
  <c r="AQ11" i="12"/>
  <c r="AR11" i="12"/>
  <c r="AS11" i="12"/>
  <c r="AI11" i="12"/>
  <c r="AJ12" i="12"/>
  <c r="AK12" i="12"/>
  <c r="AL12" i="12"/>
  <c r="AM12" i="12"/>
  <c r="AN12" i="12"/>
  <c r="AO12" i="12"/>
  <c r="AP12" i="12"/>
  <c r="AQ12" i="12"/>
  <c r="AR12" i="12"/>
  <c r="AS12" i="12"/>
  <c r="AI12" i="12"/>
  <c r="AJ5" i="12"/>
  <c r="AK5" i="12"/>
  <c r="AL5" i="12"/>
  <c r="AM5" i="12"/>
  <c r="AN5" i="12"/>
  <c r="AO5" i="12"/>
  <c r="AP5" i="12"/>
  <c r="AQ5" i="12"/>
  <c r="AR5" i="12"/>
  <c r="AS5" i="12"/>
  <c r="AI5" i="12"/>
  <c r="AJ108" i="12"/>
  <c r="AK108" i="12"/>
  <c r="AL108" i="12"/>
  <c r="AM108" i="12"/>
  <c r="AN108" i="12"/>
  <c r="AO108" i="12"/>
  <c r="AP108" i="12"/>
  <c r="AQ108" i="12"/>
  <c r="AR108" i="12"/>
  <c r="AS108" i="12"/>
  <c r="AI108" i="12"/>
  <c r="AJ33" i="12"/>
  <c r="AK33" i="12"/>
  <c r="AL33" i="12"/>
  <c r="AM33" i="12"/>
  <c r="AN33" i="12"/>
  <c r="AO33" i="12"/>
  <c r="AP33" i="12"/>
  <c r="AQ33" i="12"/>
  <c r="AR33" i="12"/>
  <c r="AS33" i="12"/>
  <c r="AI33" i="12"/>
  <c r="AJ55" i="12"/>
  <c r="AK55" i="12"/>
  <c r="AL55" i="12"/>
  <c r="AM55" i="12"/>
  <c r="AN55" i="12"/>
  <c r="AO55" i="12"/>
  <c r="AP55" i="12"/>
  <c r="AQ55" i="12"/>
  <c r="AR55" i="12"/>
  <c r="AS55" i="12"/>
  <c r="AI55" i="12"/>
  <c r="AJ257" i="12"/>
  <c r="AK257" i="12"/>
  <c r="AL257" i="12"/>
  <c r="AM257" i="12"/>
  <c r="AN257" i="12"/>
  <c r="AO257" i="12"/>
  <c r="AP257" i="12"/>
  <c r="AQ257" i="12"/>
  <c r="AR257" i="12"/>
  <c r="AS257" i="12"/>
  <c r="AI257" i="12"/>
  <c r="AJ56" i="12"/>
  <c r="AK56" i="12"/>
  <c r="AL56" i="12"/>
  <c r="AM56" i="12"/>
  <c r="AN56" i="12"/>
  <c r="AO56" i="12"/>
  <c r="AP56" i="12"/>
  <c r="AQ56" i="12"/>
  <c r="AR56" i="12"/>
  <c r="AS56" i="12"/>
  <c r="AI56" i="12"/>
  <c r="AJ34" i="12"/>
  <c r="AK34" i="12"/>
  <c r="AL34" i="12"/>
  <c r="AM34" i="12"/>
  <c r="AN34" i="12"/>
  <c r="AO34" i="12"/>
  <c r="AP34" i="12"/>
  <c r="AQ34" i="12"/>
  <c r="AR34" i="12"/>
  <c r="AS34" i="12"/>
  <c r="AI34" i="12"/>
  <c r="AJ109" i="12"/>
  <c r="AK109" i="12"/>
  <c r="AL109" i="12"/>
  <c r="AM109" i="12"/>
  <c r="AN109" i="12"/>
  <c r="AO109" i="12"/>
  <c r="AP109" i="12"/>
  <c r="AQ109" i="12"/>
  <c r="AR109" i="12"/>
  <c r="AS109" i="12"/>
  <c r="AI109" i="12"/>
  <c r="AJ110" i="12"/>
  <c r="AK110" i="12"/>
  <c r="AL110" i="12"/>
  <c r="AM110" i="12"/>
  <c r="AN110" i="12"/>
  <c r="AO110" i="12"/>
  <c r="AP110" i="12"/>
  <c r="AQ110" i="12"/>
  <c r="AR110" i="12"/>
  <c r="AS110" i="12"/>
  <c r="AI110" i="12"/>
  <c r="AJ258" i="12"/>
  <c r="AK258" i="12"/>
  <c r="AL258" i="12"/>
  <c r="AM258" i="12"/>
  <c r="AN258" i="12"/>
  <c r="AO258" i="12"/>
  <c r="AP258" i="12"/>
  <c r="AQ258" i="12"/>
  <c r="AR258" i="12"/>
  <c r="AS258" i="12"/>
  <c r="AI258" i="12"/>
  <c r="AJ259" i="12"/>
  <c r="AK259" i="12"/>
  <c r="AL259" i="12"/>
  <c r="AM259" i="12"/>
  <c r="AN259" i="12"/>
  <c r="AO259" i="12"/>
  <c r="AP259" i="12"/>
  <c r="AQ259" i="12"/>
  <c r="AR259" i="12"/>
  <c r="AS259" i="12"/>
  <c r="AI259" i="12"/>
  <c r="AJ111" i="12"/>
  <c r="AK111" i="12"/>
  <c r="AL111" i="12"/>
  <c r="AM111" i="12"/>
  <c r="AN111" i="12"/>
  <c r="AO111" i="12"/>
  <c r="AP111" i="12"/>
  <c r="AQ111" i="12"/>
  <c r="AR111" i="12"/>
  <c r="AS111" i="12"/>
  <c r="AI111" i="12"/>
  <c r="AJ35" i="12"/>
  <c r="AK35" i="12"/>
  <c r="AL35" i="12"/>
  <c r="AM35" i="12"/>
  <c r="AN35" i="12"/>
  <c r="AO35" i="12"/>
  <c r="AP35" i="12"/>
  <c r="AQ35" i="12"/>
  <c r="AR35" i="12"/>
  <c r="AS35" i="12"/>
  <c r="AI35" i="12"/>
  <c r="AJ260" i="12"/>
  <c r="AK260" i="12"/>
  <c r="AL260" i="12"/>
  <c r="AM260" i="12"/>
  <c r="AN260" i="12"/>
  <c r="AO260" i="12"/>
  <c r="AP260" i="12"/>
  <c r="AQ260" i="12"/>
  <c r="AR260" i="12"/>
  <c r="AS260" i="12"/>
  <c r="AI260" i="12"/>
  <c r="AJ2" i="12"/>
  <c r="AK2" i="12"/>
  <c r="AL2" i="12"/>
  <c r="AM2" i="12"/>
  <c r="AN2" i="12"/>
  <c r="AO2" i="12"/>
  <c r="AP2" i="12"/>
  <c r="AQ2" i="12"/>
  <c r="AR2" i="12"/>
  <c r="AS2" i="12"/>
  <c r="AI2" i="12"/>
  <c r="AJ19" i="12"/>
  <c r="AK19" i="12"/>
  <c r="AL19" i="12"/>
  <c r="AM19" i="12"/>
  <c r="AN19" i="12"/>
  <c r="AO19" i="12"/>
  <c r="AP19" i="12"/>
  <c r="AQ19" i="12"/>
  <c r="AR19" i="12"/>
  <c r="AS19" i="12"/>
  <c r="AI19" i="12"/>
  <c r="AJ57" i="12"/>
  <c r="AK57" i="12"/>
  <c r="AL57" i="12"/>
  <c r="AM57" i="12"/>
  <c r="AN57" i="12"/>
  <c r="AO57" i="12"/>
  <c r="AP57" i="12"/>
  <c r="AQ57" i="12"/>
  <c r="AR57" i="12"/>
  <c r="AS57" i="12"/>
  <c r="AI57" i="12"/>
  <c r="AJ20" i="12"/>
  <c r="AK20" i="12"/>
  <c r="AL20" i="12"/>
  <c r="AM20" i="12"/>
  <c r="AN20" i="12"/>
  <c r="AO20" i="12"/>
  <c r="AP20" i="12"/>
  <c r="AQ20" i="12"/>
  <c r="AR20" i="12"/>
  <c r="AS20" i="12"/>
  <c r="AI20" i="12"/>
  <c r="AJ58" i="12"/>
  <c r="AK58" i="12"/>
  <c r="AL58" i="12"/>
  <c r="AM58" i="12"/>
  <c r="AN58" i="12"/>
  <c r="AO58" i="12"/>
  <c r="AP58" i="12"/>
  <c r="AQ58" i="12"/>
  <c r="AR58" i="12"/>
  <c r="AS58" i="12"/>
  <c r="AI58" i="12"/>
  <c r="AJ36" i="12"/>
  <c r="AK36" i="12"/>
  <c r="AL36" i="12"/>
  <c r="AM36" i="12"/>
  <c r="AN36" i="12"/>
  <c r="AO36" i="12"/>
  <c r="AP36" i="12"/>
  <c r="AQ36" i="12"/>
  <c r="AR36" i="12"/>
  <c r="AS36" i="12"/>
  <c r="AI36" i="12"/>
  <c r="AJ21" i="12"/>
  <c r="AK21" i="12"/>
  <c r="AL21" i="12"/>
  <c r="AM21" i="12"/>
  <c r="AN21" i="12"/>
  <c r="AO21" i="12"/>
  <c r="AP21" i="12"/>
  <c r="AQ21" i="12"/>
  <c r="AR21" i="12"/>
  <c r="AS21" i="12"/>
  <c r="AI21" i="12"/>
  <c r="AJ261" i="12"/>
  <c r="AK261" i="12"/>
  <c r="AL261" i="12"/>
  <c r="AM261" i="12"/>
  <c r="AN261" i="12"/>
  <c r="AO261" i="12"/>
  <c r="AP261" i="12"/>
  <c r="AQ261" i="12"/>
  <c r="AR261" i="12"/>
  <c r="AS261" i="12"/>
  <c r="AI261" i="12"/>
  <c r="AJ37" i="12"/>
  <c r="AK37" i="12"/>
  <c r="AL37" i="12"/>
  <c r="AM37" i="12"/>
  <c r="AN37" i="12"/>
  <c r="AO37" i="12"/>
  <c r="AP37" i="12"/>
  <c r="AQ37" i="12"/>
  <c r="AR37" i="12"/>
  <c r="AS37" i="12"/>
  <c r="AI37" i="12"/>
  <c r="AJ112" i="12"/>
  <c r="AK112" i="12"/>
  <c r="AL112" i="12"/>
  <c r="AM112" i="12"/>
  <c r="AN112" i="12"/>
  <c r="AO112" i="12"/>
  <c r="AP112" i="12"/>
  <c r="AQ112" i="12"/>
  <c r="AR112" i="12"/>
  <c r="AS112" i="12"/>
  <c r="AI112" i="12"/>
  <c r="AJ262" i="12"/>
  <c r="AK262" i="12"/>
  <c r="AL262" i="12"/>
  <c r="AM262" i="12"/>
  <c r="AN262" i="12"/>
  <c r="AO262" i="12"/>
  <c r="AP262" i="12"/>
  <c r="AQ262" i="12"/>
  <c r="AR262" i="12"/>
  <c r="AS262" i="12"/>
  <c r="AI262" i="12"/>
  <c r="AJ59" i="12"/>
  <c r="AK59" i="12"/>
  <c r="AL59" i="12"/>
  <c r="AM59" i="12"/>
  <c r="AN59" i="12"/>
  <c r="AO59" i="12"/>
  <c r="AP59" i="12"/>
  <c r="AQ59" i="12"/>
  <c r="AR59" i="12"/>
  <c r="AS59" i="12"/>
  <c r="AI59" i="12"/>
  <c r="AJ113" i="12"/>
  <c r="AK113" i="12"/>
  <c r="AL113" i="12"/>
  <c r="AM113" i="12"/>
  <c r="AN113" i="12"/>
  <c r="AO113" i="12"/>
  <c r="AP113" i="12"/>
  <c r="AQ113" i="12"/>
  <c r="AR113" i="12"/>
  <c r="AS113" i="12"/>
  <c r="AI113" i="12"/>
  <c r="AJ60" i="12"/>
  <c r="AK60" i="12"/>
  <c r="AL60" i="12"/>
  <c r="AM60" i="12"/>
  <c r="AN60" i="12"/>
  <c r="AO60" i="12"/>
  <c r="AP60" i="12"/>
  <c r="AQ60" i="12"/>
  <c r="AR60" i="12"/>
  <c r="AS60" i="12"/>
  <c r="AI60" i="12"/>
  <c r="AJ38" i="12"/>
  <c r="AK38" i="12"/>
  <c r="AL38" i="12"/>
  <c r="AM38" i="12"/>
  <c r="AN38" i="12"/>
  <c r="AO38" i="12"/>
  <c r="AP38" i="12"/>
  <c r="AQ38" i="12"/>
  <c r="AR38" i="12"/>
  <c r="AS38" i="12"/>
  <c r="AI38" i="12"/>
  <c r="AJ114" i="12"/>
  <c r="AK114" i="12"/>
  <c r="AL114" i="12"/>
  <c r="AM114" i="12"/>
  <c r="AN114" i="12"/>
  <c r="AO114" i="12"/>
  <c r="AP114" i="12"/>
  <c r="AQ114" i="12"/>
  <c r="AR114" i="12"/>
  <c r="AS114" i="12"/>
  <c r="AI114" i="12"/>
  <c r="AJ115" i="12"/>
  <c r="AK115" i="12"/>
  <c r="AL115" i="12"/>
  <c r="AM115" i="12"/>
  <c r="AN115" i="12"/>
  <c r="AO115" i="12"/>
  <c r="AP115" i="12"/>
  <c r="AQ115" i="12"/>
  <c r="AR115" i="12"/>
  <c r="AS115" i="12"/>
  <c r="AI115" i="12"/>
  <c r="AJ13" i="12"/>
  <c r="AK13" i="12"/>
  <c r="AL13" i="12"/>
  <c r="AM13" i="12"/>
  <c r="AN13" i="12"/>
  <c r="AO13" i="12"/>
  <c r="AP13" i="12"/>
  <c r="AQ13" i="12"/>
  <c r="AR13" i="12"/>
  <c r="AS13" i="12"/>
  <c r="AI13" i="12"/>
  <c r="AJ116" i="12"/>
  <c r="AK116" i="12"/>
  <c r="AL116" i="12"/>
  <c r="AM116" i="12"/>
  <c r="AN116" i="12"/>
  <c r="AO116" i="12"/>
  <c r="AP116" i="12"/>
  <c r="AQ116" i="12"/>
  <c r="AR116" i="12"/>
  <c r="AS116" i="12"/>
  <c r="AI116" i="12"/>
  <c r="AJ17" i="12"/>
  <c r="AK17" i="12"/>
  <c r="AL17" i="12"/>
  <c r="AM17" i="12"/>
  <c r="AN17" i="12"/>
  <c r="AO17" i="12"/>
  <c r="AP17" i="12"/>
  <c r="AQ17" i="12"/>
  <c r="AR17" i="12"/>
  <c r="AS17" i="12"/>
  <c r="AI17" i="12"/>
  <c r="AJ39" i="12"/>
  <c r="AK39" i="12"/>
  <c r="AL39" i="12"/>
  <c r="AM39" i="12"/>
  <c r="AN39" i="12"/>
  <c r="AO39" i="12"/>
  <c r="AP39" i="12"/>
  <c r="AQ39" i="12"/>
  <c r="AR39" i="12"/>
  <c r="AS39" i="12"/>
  <c r="AI39" i="12"/>
  <c r="AJ117" i="12"/>
  <c r="AK117" i="12"/>
  <c r="AL117" i="12"/>
  <c r="AM117" i="12"/>
  <c r="AN117" i="12"/>
  <c r="AO117" i="12"/>
  <c r="AP117" i="12"/>
  <c r="AQ117" i="12"/>
  <c r="AR117" i="12"/>
  <c r="AS117" i="12"/>
  <c r="AI117" i="12"/>
  <c r="AJ263" i="12"/>
  <c r="AK263" i="12"/>
  <c r="AL263" i="12"/>
  <c r="AM263" i="12"/>
  <c r="AN263" i="12"/>
  <c r="AO263" i="12"/>
  <c r="AP263" i="12"/>
  <c r="AQ263" i="12"/>
  <c r="AR263" i="12"/>
  <c r="AS263" i="12"/>
  <c r="AI263" i="12"/>
  <c r="AJ61" i="12"/>
  <c r="AK61" i="12"/>
  <c r="AL61" i="12"/>
  <c r="AM61" i="12"/>
  <c r="AN61" i="12"/>
  <c r="AO61" i="12"/>
  <c r="AP61" i="12"/>
  <c r="AQ61" i="12"/>
  <c r="AR61" i="12"/>
  <c r="AS61" i="12"/>
  <c r="AI61" i="12"/>
  <c r="AJ118" i="12"/>
  <c r="AK118" i="12"/>
  <c r="AL118" i="12"/>
  <c r="AM118" i="12"/>
  <c r="AN118" i="12"/>
  <c r="AO118" i="12"/>
  <c r="AP118" i="12"/>
  <c r="AQ118" i="12"/>
  <c r="AR118" i="12"/>
  <c r="AS118" i="12"/>
  <c r="AI118" i="12"/>
  <c r="AJ62" i="12"/>
  <c r="AK62" i="12"/>
  <c r="AL62" i="12"/>
  <c r="AM62" i="12"/>
  <c r="AN62" i="12"/>
  <c r="AO62" i="12"/>
  <c r="AP62" i="12"/>
  <c r="AQ62" i="12"/>
  <c r="AR62" i="12"/>
  <c r="AS62" i="12"/>
  <c r="AI62" i="12"/>
  <c r="AJ264" i="12"/>
  <c r="AK264" i="12"/>
  <c r="AL264" i="12"/>
  <c r="AM264" i="12"/>
  <c r="AN264" i="12"/>
  <c r="AO264" i="12"/>
  <c r="AP264" i="12"/>
  <c r="AQ264" i="12"/>
  <c r="AR264" i="12"/>
  <c r="AS264" i="12"/>
  <c r="AI264" i="12"/>
  <c r="AJ63" i="12"/>
  <c r="AK63" i="12"/>
  <c r="AL63" i="12"/>
  <c r="AM63" i="12"/>
  <c r="AN63" i="12"/>
  <c r="AO63" i="12"/>
  <c r="AP63" i="12"/>
  <c r="AQ63" i="12"/>
  <c r="AR63" i="12"/>
  <c r="AS63" i="12"/>
  <c r="AI63" i="12"/>
  <c r="AJ265" i="12"/>
  <c r="AK265" i="12"/>
  <c r="AL265" i="12"/>
  <c r="AM265" i="12"/>
  <c r="AN265" i="12"/>
  <c r="AO265" i="12"/>
  <c r="AP265" i="12"/>
  <c r="AQ265" i="12"/>
  <c r="AR265" i="12"/>
  <c r="AS265" i="12"/>
  <c r="AI265" i="12"/>
  <c r="AJ14" i="12"/>
  <c r="AK14" i="12"/>
  <c r="AL14" i="12"/>
  <c r="AM14" i="12"/>
  <c r="AN14" i="12"/>
  <c r="AO14" i="12"/>
  <c r="AP14" i="12"/>
  <c r="AQ14" i="12"/>
  <c r="AR14" i="12"/>
  <c r="AS14" i="12"/>
  <c r="AI14" i="12"/>
  <c r="AJ266" i="12"/>
  <c r="AK266" i="12"/>
  <c r="AL266" i="12"/>
  <c r="AM266" i="12"/>
  <c r="AN266" i="12"/>
  <c r="AO266" i="12"/>
  <c r="AP266" i="12"/>
  <c r="AQ266" i="12"/>
  <c r="AR266" i="12"/>
  <c r="AS266" i="12"/>
  <c r="AI266" i="12"/>
  <c r="AJ119" i="12"/>
  <c r="AK119" i="12"/>
  <c r="AL119" i="12"/>
  <c r="AM119" i="12"/>
  <c r="AN119" i="12"/>
  <c r="AO119" i="12"/>
  <c r="AP119" i="12"/>
  <c r="AQ119" i="12"/>
  <c r="AR119" i="12"/>
  <c r="AS119" i="12"/>
  <c r="AI119" i="12"/>
  <c r="AJ267" i="12"/>
  <c r="AK267" i="12"/>
  <c r="AL267" i="12"/>
  <c r="AM267" i="12"/>
  <c r="AN267" i="12"/>
  <c r="AO267" i="12"/>
  <c r="AP267" i="12"/>
  <c r="AQ267" i="12"/>
  <c r="AR267" i="12"/>
  <c r="AS267" i="12"/>
  <c r="AI267" i="12"/>
  <c r="AJ268" i="12"/>
  <c r="AK268" i="12"/>
  <c r="AL268" i="12"/>
  <c r="AM268" i="12"/>
  <c r="AN268" i="12"/>
  <c r="AO268" i="12"/>
  <c r="AP268" i="12"/>
  <c r="AQ268" i="12"/>
  <c r="AR268" i="12"/>
  <c r="AS268" i="12"/>
  <c r="AI268" i="12"/>
  <c r="AJ269" i="12"/>
  <c r="AK269" i="12"/>
  <c r="AL269" i="12"/>
  <c r="AM269" i="12"/>
  <c r="AN269" i="12"/>
  <c r="AO269" i="12"/>
  <c r="AP269" i="12"/>
  <c r="AQ269" i="12"/>
  <c r="AR269" i="12"/>
  <c r="AS269" i="12"/>
  <c r="AI269" i="12"/>
  <c r="AJ120" i="12"/>
  <c r="AK120" i="12"/>
  <c r="AL120" i="12"/>
  <c r="AM120" i="12"/>
  <c r="AN120" i="12"/>
  <c r="AO120" i="12"/>
  <c r="AP120" i="12"/>
  <c r="AQ120" i="12"/>
  <c r="AR120" i="12"/>
  <c r="AS120" i="12"/>
  <c r="AI120" i="12"/>
  <c r="AJ40" i="12"/>
  <c r="AK40" i="12"/>
  <c r="AL40" i="12"/>
  <c r="AM40" i="12"/>
  <c r="AN40" i="12"/>
  <c r="AO40" i="12"/>
  <c r="AP40" i="12"/>
  <c r="AQ40" i="12"/>
  <c r="AR40" i="12"/>
  <c r="AS40" i="12"/>
  <c r="AI40" i="12"/>
  <c r="AJ121" i="12"/>
  <c r="AK121" i="12"/>
  <c r="AL121" i="12"/>
  <c r="AM121" i="12"/>
  <c r="AN121" i="12"/>
  <c r="AO121" i="12"/>
  <c r="AP121" i="12"/>
  <c r="AQ121" i="12"/>
  <c r="AR121" i="12"/>
  <c r="AS121" i="12"/>
  <c r="AI121" i="12"/>
  <c r="AJ15" i="12"/>
  <c r="AK15" i="12"/>
  <c r="AL15" i="12"/>
  <c r="AM15" i="12"/>
  <c r="AN15" i="12"/>
  <c r="AO15" i="12"/>
  <c r="AP15" i="12"/>
  <c r="AQ15" i="12"/>
  <c r="AR15" i="12"/>
  <c r="AS15" i="12"/>
  <c r="AI15" i="12"/>
  <c r="AJ41" i="12"/>
  <c r="AK41" i="12"/>
  <c r="AL41" i="12"/>
  <c r="AM41" i="12"/>
  <c r="AN41" i="12"/>
  <c r="AO41" i="12"/>
  <c r="AP41" i="12"/>
  <c r="AQ41" i="12"/>
  <c r="AR41" i="12"/>
  <c r="AS41" i="12"/>
  <c r="AI41" i="12"/>
  <c r="AJ122" i="12"/>
  <c r="AK122" i="12"/>
  <c r="AL122" i="12"/>
  <c r="AM122" i="12"/>
  <c r="AN122" i="12"/>
  <c r="AO122" i="12"/>
  <c r="AP122" i="12"/>
  <c r="AQ122" i="12"/>
  <c r="AR122" i="12"/>
  <c r="AS122" i="12"/>
  <c r="AI122" i="12"/>
  <c r="AJ123" i="12"/>
  <c r="AK123" i="12"/>
  <c r="AL123" i="12"/>
  <c r="AM123" i="12"/>
  <c r="AN123" i="12"/>
  <c r="AO123" i="12"/>
  <c r="AP123" i="12"/>
  <c r="AQ123" i="12"/>
  <c r="AR123" i="12"/>
  <c r="AS123" i="12"/>
  <c r="AI123" i="12"/>
  <c r="AJ42" i="12"/>
  <c r="AK42" i="12"/>
  <c r="AL42" i="12"/>
  <c r="AM42" i="12"/>
  <c r="AN42" i="12"/>
  <c r="AO42" i="12"/>
  <c r="AP42" i="12"/>
  <c r="AQ42" i="12"/>
  <c r="AR42" i="12"/>
  <c r="AS42" i="12"/>
  <c r="AI42" i="12"/>
  <c r="AJ64" i="12"/>
  <c r="AK64" i="12"/>
  <c r="AL64" i="12"/>
  <c r="AM64" i="12"/>
  <c r="AN64" i="12"/>
  <c r="AO64" i="12"/>
  <c r="AP64" i="12"/>
  <c r="AQ64" i="12"/>
  <c r="AR64" i="12"/>
  <c r="AS64" i="12"/>
  <c r="AI64" i="12"/>
  <c r="AJ65" i="12"/>
  <c r="AK65" i="12"/>
  <c r="AL65" i="12"/>
  <c r="AM65" i="12"/>
  <c r="AN65" i="12"/>
  <c r="AO65" i="12"/>
  <c r="AP65" i="12"/>
  <c r="AQ65" i="12"/>
  <c r="AR65" i="12"/>
  <c r="AS65" i="12"/>
  <c r="AI65" i="12"/>
  <c r="AJ270" i="12"/>
  <c r="AK270" i="12"/>
  <c r="AL270" i="12"/>
  <c r="AM270" i="12"/>
  <c r="AN270" i="12"/>
  <c r="AO270" i="12"/>
  <c r="AP270" i="12"/>
  <c r="AQ270" i="12"/>
  <c r="AR270" i="12"/>
  <c r="AS270" i="12"/>
  <c r="AI270" i="12"/>
  <c r="AJ22" i="12"/>
  <c r="AK22" i="12"/>
  <c r="AL22" i="12"/>
  <c r="AM22" i="12"/>
  <c r="AN22" i="12"/>
  <c r="AO22" i="12"/>
  <c r="AP22" i="12"/>
  <c r="AQ22" i="12"/>
  <c r="AR22" i="12"/>
  <c r="AS22" i="12"/>
  <c r="AI22" i="12"/>
  <c r="AJ66" i="12"/>
  <c r="AK66" i="12"/>
  <c r="AL66" i="12"/>
  <c r="AM66" i="12"/>
  <c r="AN66" i="12"/>
  <c r="AO66" i="12"/>
  <c r="AP66" i="12"/>
  <c r="AQ66" i="12"/>
  <c r="AR66" i="12"/>
  <c r="AS66" i="12"/>
  <c r="AI66" i="12"/>
  <c r="AJ67" i="12"/>
  <c r="AK67" i="12"/>
  <c r="AL67" i="12"/>
  <c r="AM67" i="12"/>
  <c r="AN67" i="12"/>
  <c r="AO67" i="12"/>
  <c r="AP67" i="12"/>
  <c r="AQ67" i="12"/>
  <c r="AR67" i="12"/>
  <c r="AS67" i="12"/>
  <c r="AI67" i="12"/>
  <c r="AJ6" i="12"/>
  <c r="AK6" i="12"/>
  <c r="AL6" i="12"/>
  <c r="AM6" i="12"/>
  <c r="AN6" i="12"/>
  <c r="AO6" i="12"/>
  <c r="AP6" i="12"/>
  <c r="AQ6" i="12"/>
  <c r="AR6" i="12"/>
  <c r="AS6" i="12"/>
  <c r="AI6" i="12"/>
  <c r="AJ68" i="12"/>
  <c r="AK68" i="12"/>
  <c r="AL68" i="12"/>
  <c r="AM68" i="12"/>
  <c r="AN68" i="12"/>
  <c r="AO68" i="12"/>
  <c r="AP68" i="12"/>
  <c r="AQ68" i="12"/>
  <c r="AR68" i="12"/>
  <c r="AS68" i="12"/>
  <c r="AI68" i="12"/>
  <c r="AJ124" i="12"/>
  <c r="AK124" i="12"/>
  <c r="AL124" i="12"/>
  <c r="AM124" i="12"/>
  <c r="AN124" i="12"/>
  <c r="AO124" i="12"/>
  <c r="AP124" i="12"/>
  <c r="AQ124" i="12"/>
  <c r="AR124" i="12"/>
  <c r="AS124" i="12"/>
  <c r="AI124" i="12"/>
  <c r="AJ271" i="12"/>
  <c r="AK271" i="12"/>
  <c r="AL271" i="12"/>
  <c r="AM271" i="12"/>
  <c r="AN271" i="12"/>
  <c r="AO271" i="12"/>
  <c r="AP271" i="12"/>
  <c r="AQ271" i="12"/>
  <c r="AR271" i="12"/>
  <c r="AS271" i="12"/>
  <c r="AI271" i="12"/>
  <c r="AJ69" i="12"/>
  <c r="AK69" i="12"/>
  <c r="AL69" i="12"/>
  <c r="AM69" i="12"/>
  <c r="AN69" i="12"/>
  <c r="AO69" i="12"/>
  <c r="AP69" i="12"/>
  <c r="AQ69" i="12"/>
  <c r="AR69" i="12"/>
  <c r="AS69" i="12"/>
  <c r="AI69" i="12"/>
  <c r="AJ125" i="12"/>
  <c r="AK125" i="12"/>
  <c r="AL125" i="12"/>
  <c r="AM125" i="12"/>
  <c r="AN125" i="12"/>
  <c r="AO125" i="12"/>
  <c r="AP125" i="12"/>
  <c r="AQ125" i="12"/>
  <c r="AR125" i="12"/>
  <c r="AS125" i="12"/>
  <c r="AI125" i="12"/>
  <c r="AJ126" i="12"/>
  <c r="AK126" i="12"/>
  <c r="AL126" i="12"/>
  <c r="AM126" i="12"/>
  <c r="AN126" i="12"/>
  <c r="AO126" i="12"/>
  <c r="AP126" i="12"/>
  <c r="AQ126" i="12"/>
  <c r="AR126" i="12"/>
  <c r="AS126" i="12"/>
  <c r="AI126" i="12"/>
  <c r="AJ7" i="12"/>
  <c r="AK7" i="12"/>
  <c r="AL7" i="12"/>
  <c r="AM7" i="12"/>
  <c r="AN7" i="12"/>
  <c r="AO7" i="12"/>
  <c r="AP7" i="12"/>
  <c r="AQ7" i="12"/>
  <c r="AR7" i="12"/>
  <c r="AS7" i="12"/>
  <c r="AI7" i="12"/>
  <c r="AJ70" i="12"/>
  <c r="AK70" i="12"/>
  <c r="AL70" i="12"/>
  <c r="AM70" i="12"/>
  <c r="AN70" i="12"/>
  <c r="AO70" i="12"/>
  <c r="AP70" i="12"/>
  <c r="AQ70" i="12"/>
  <c r="AR70" i="12"/>
  <c r="AS70" i="12"/>
  <c r="AI70" i="12"/>
  <c r="AJ272" i="12"/>
  <c r="AK272" i="12"/>
  <c r="AL272" i="12"/>
  <c r="AM272" i="12"/>
  <c r="AN272" i="12"/>
  <c r="AO272" i="12"/>
  <c r="AP272" i="12"/>
  <c r="AQ272" i="12"/>
  <c r="AR272" i="12"/>
  <c r="AS272" i="12"/>
  <c r="AI272" i="12"/>
  <c r="AJ273" i="12"/>
  <c r="AK273" i="12"/>
  <c r="AL273" i="12"/>
  <c r="AM273" i="12"/>
  <c r="AN273" i="12"/>
  <c r="AO273" i="12"/>
  <c r="AP273" i="12"/>
  <c r="AQ273" i="12"/>
  <c r="AR273" i="12"/>
  <c r="AS273" i="12"/>
  <c r="AI273" i="12"/>
  <c r="AJ127" i="12"/>
  <c r="AK127" i="12"/>
  <c r="AL127" i="12"/>
  <c r="AM127" i="12"/>
  <c r="AN127" i="12"/>
  <c r="AO127" i="12"/>
  <c r="AP127" i="12"/>
  <c r="AQ127" i="12"/>
  <c r="AR127" i="12"/>
  <c r="AS127" i="12"/>
  <c r="AI127" i="12"/>
  <c r="AJ71" i="12"/>
  <c r="AK71" i="12"/>
  <c r="AL71" i="12"/>
  <c r="AM71" i="12"/>
  <c r="AN71" i="12"/>
  <c r="AO71" i="12"/>
  <c r="AP71" i="12"/>
  <c r="AQ71" i="12"/>
  <c r="AR71" i="12"/>
  <c r="AS71" i="12"/>
  <c r="AI71" i="12"/>
  <c r="AJ128" i="12"/>
  <c r="AK128" i="12"/>
  <c r="AL128" i="12"/>
  <c r="AM128" i="12"/>
  <c r="AN128" i="12"/>
  <c r="AO128" i="12"/>
  <c r="AP128" i="12"/>
  <c r="AQ128" i="12"/>
  <c r="AR128" i="12"/>
  <c r="AS128" i="12"/>
  <c r="AI128" i="12"/>
  <c r="AJ3" i="12"/>
  <c r="AK3" i="12"/>
  <c r="AL3" i="12"/>
  <c r="AM3" i="12"/>
  <c r="AN3" i="12"/>
  <c r="AO3" i="12"/>
  <c r="AP3" i="12"/>
  <c r="AQ3" i="12"/>
  <c r="AR3" i="12"/>
  <c r="AS3" i="12"/>
  <c r="AI3" i="12"/>
  <c r="AJ274" i="12"/>
  <c r="AK274" i="12"/>
  <c r="AL274" i="12"/>
  <c r="AM274" i="12"/>
  <c r="AN274" i="12"/>
  <c r="AO274" i="12"/>
  <c r="AP274" i="12"/>
  <c r="AQ274" i="12"/>
  <c r="AR274" i="12"/>
  <c r="AS274" i="12"/>
  <c r="AI274" i="12"/>
  <c r="AJ129" i="12"/>
  <c r="AK129" i="12"/>
  <c r="AL129" i="12"/>
  <c r="AM129" i="12"/>
  <c r="AN129" i="12"/>
  <c r="AO129" i="12"/>
  <c r="AP129" i="12"/>
  <c r="AQ129" i="12"/>
  <c r="AR129" i="12"/>
  <c r="AS129" i="12"/>
  <c r="AI129" i="12"/>
  <c r="AJ275" i="12"/>
  <c r="AK275" i="12"/>
  <c r="AL275" i="12"/>
  <c r="AM275" i="12"/>
  <c r="AN275" i="12"/>
  <c r="AO275" i="12"/>
  <c r="AP275" i="12"/>
  <c r="AQ275" i="12"/>
  <c r="AR275" i="12"/>
  <c r="AS275" i="12"/>
  <c r="AI275" i="12"/>
  <c r="AJ276" i="12"/>
  <c r="AK276" i="12"/>
  <c r="AL276" i="12"/>
  <c r="AM276" i="12"/>
  <c r="AN276" i="12"/>
  <c r="AO276" i="12"/>
  <c r="AP276" i="12"/>
  <c r="AQ276" i="12"/>
  <c r="AR276" i="12"/>
  <c r="AS276" i="12"/>
  <c r="AI276" i="12"/>
  <c r="AJ130" i="12"/>
  <c r="AK130" i="12"/>
  <c r="AL130" i="12"/>
  <c r="AM130" i="12"/>
  <c r="AN130" i="12"/>
  <c r="AO130" i="12"/>
  <c r="AP130" i="12"/>
  <c r="AQ130" i="12"/>
  <c r="AR130" i="12"/>
  <c r="AS130" i="12"/>
  <c r="AI130" i="12"/>
  <c r="AJ277" i="12"/>
  <c r="AK277" i="12"/>
  <c r="AL277" i="12"/>
  <c r="AM277" i="12"/>
  <c r="AN277" i="12"/>
  <c r="AO277" i="12"/>
  <c r="AP277" i="12"/>
  <c r="AQ277" i="12"/>
  <c r="AR277" i="12"/>
  <c r="AS277" i="12"/>
  <c r="AI277" i="12"/>
  <c r="AJ72" i="12"/>
  <c r="AK72" i="12"/>
  <c r="AL72" i="12"/>
  <c r="AM72" i="12"/>
  <c r="AN72" i="12"/>
  <c r="AO72" i="12"/>
  <c r="AP72" i="12"/>
  <c r="AQ72" i="12"/>
  <c r="AR72" i="12"/>
  <c r="AS72" i="12"/>
  <c r="AI72" i="12"/>
  <c r="AJ131" i="12"/>
  <c r="AK131" i="12"/>
  <c r="AL131" i="12"/>
  <c r="AM131" i="12"/>
  <c r="AN131" i="12"/>
  <c r="AO131" i="12"/>
  <c r="AP131" i="12"/>
  <c r="AQ131" i="12"/>
  <c r="AR131" i="12"/>
  <c r="AS131" i="12"/>
  <c r="AI131" i="12"/>
  <c r="AJ278" i="12"/>
  <c r="AK278" i="12"/>
  <c r="AL278" i="12"/>
  <c r="AM278" i="12"/>
  <c r="AN278" i="12"/>
  <c r="AO278" i="12"/>
  <c r="AP278" i="12"/>
  <c r="AQ278" i="12"/>
  <c r="AR278" i="12"/>
  <c r="AS278" i="12"/>
  <c r="AI278" i="12"/>
  <c r="AJ132" i="12"/>
  <c r="AK132" i="12"/>
  <c r="AL132" i="12"/>
  <c r="AM132" i="12"/>
  <c r="AN132" i="12"/>
  <c r="AO132" i="12"/>
  <c r="AP132" i="12"/>
  <c r="AQ132" i="12"/>
  <c r="AR132" i="12"/>
  <c r="AS132" i="12"/>
  <c r="AI132" i="12"/>
  <c r="AJ279" i="12"/>
  <c r="AK279" i="12"/>
  <c r="AL279" i="12"/>
  <c r="AM279" i="12"/>
  <c r="AN279" i="12"/>
  <c r="AO279" i="12"/>
  <c r="AP279" i="12"/>
  <c r="AQ279" i="12"/>
  <c r="AR279" i="12"/>
  <c r="AS279" i="12"/>
  <c r="AI279" i="12"/>
  <c r="AJ280" i="12"/>
  <c r="AK280" i="12"/>
  <c r="AL280" i="12"/>
  <c r="AM280" i="12"/>
  <c r="AN280" i="12"/>
  <c r="AO280" i="12"/>
  <c r="AP280" i="12"/>
  <c r="AQ280" i="12"/>
  <c r="AR280" i="12"/>
  <c r="AS280" i="12"/>
  <c r="AI280" i="12"/>
  <c r="AJ133" i="12"/>
  <c r="AK133" i="12"/>
  <c r="AL133" i="12"/>
  <c r="AM133" i="12"/>
  <c r="AN133" i="12"/>
  <c r="AO133" i="12"/>
  <c r="AP133" i="12"/>
  <c r="AQ133" i="12"/>
  <c r="AR133" i="12"/>
  <c r="AS133" i="12"/>
  <c r="AI133" i="12"/>
  <c r="AJ281" i="12"/>
  <c r="AK281" i="12"/>
  <c r="AL281" i="12"/>
  <c r="AM281" i="12"/>
  <c r="AN281" i="12"/>
  <c r="AO281" i="12"/>
  <c r="AP281" i="12"/>
  <c r="AQ281" i="12"/>
  <c r="AR281" i="12"/>
  <c r="AS281" i="12"/>
  <c r="AI281" i="12"/>
  <c r="AJ282" i="12"/>
  <c r="AK282" i="12"/>
  <c r="AL282" i="12"/>
  <c r="AM282" i="12"/>
  <c r="AN282" i="12"/>
  <c r="AO282" i="12"/>
  <c r="AP282" i="12"/>
  <c r="AQ282" i="12"/>
  <c r="AR282" i="12"/>
  <c r="AS282" i="12"/>
  <c r="AI282" i="12"/>
  <c r="AJ134" i="12"/>
  <c r="AK134" i="12"/>
  <c r="AL134" i="12"/>
  <c r="AM134" i="12"/>
  <c r="AN134" i="12"/>
  <c r="AO134" i="12"/>
  <c r="AP134" i="12"/>
  <c r="AQ134" i="12"/>
  <c r="AR134" i="12"/>
  <c r="AS134" i="12"/>
  <c r="AI134" i="12"/>
  <c r="AJ16" i="12"/>
  <c r="AK16" i="12"/>
  <c r="AL16" i="12"/>
  <c r="AM16" i="12"/>
  <c r="AN16" i="12"/>
  <c r="AO16" i="12"/>
  <c r="AP16" i="12"/>
  <c r="AQ16" i="12"/>
  <c r="AR16" i="12"/>
  <c r="AS16" i="12"/>
  <c r="AI16" i="12"/>
  <c r="AJ135" i="12"/>
  <c r="AK135" i="12"/>
  <c r="AL135" i="12"/>
  <c r="AM135" i="12"/>
  <c r="AN135" i="12"/>
  <c r="AO135" i="12"/>
  <c r="AP135" i="12"/>
  <c r="AQ135" i="12"/>
  <c r="AR135" i="12"/>
  <c r="AS135" i="12"/>
  <c r="AI135" i="12"/>
  <c r="AJ136" i="12"/>
  <c r="AK136" i="12"/>
  <c r="AL136" i="12"/>
  <c r="AM136" i="12"/>
  <c r="AN136" i="12"/>
  <c r="AO136" i="12"/>
  <c r="AP136" i="12"/>
  <c r="AQ136" i="12"/>
  <c r="AR136" i="12"/>
  <c r="AS136" i="12"/>
  <c r="AI136" i="12"/>
  <c r="AJ283" i="12"/>
  <c r="AK283" i="12"/>
  <c r="AL283" i="12"/>
  <c r="AM283" i="12"/>
  <c r="AN283" i="12"/>
  <c r="AO283" i="12"/>
  <c r="AP283" i="12"/>
  <c r="AQ283" i="12"/>
  <c r="AR283" i="12"/>
  <c r="AS283" i="12"/>
  <c r="AI283" i="12"/>
  <c r="AJ23" i="12"/>
  <c r="AK23" i="12"/>
  <c r="AL23" i="12"/>
  <c r="AM23" i="12"/>
  <c r="AN23" i="12"/>
  <c r="AO23" i="12"/>
  <c r="AP23" i="12"/>
  <c r="AQ23" i="12"/>
  <c r="AR23" i="12"/>
  <c r="AS23" i="12"/>
  <c r="AI23" i="12"/>
  <c r="AJ43" i="12"/>
  <c r="AK43" i="12"/>
  <c r="AL43" i="12"/>
  <c r="AM43" i="12"/>
  <c r="AN43" i="12"/>
  <c r="AO43" i="12"/>
  <c r="AP43" i="12"/>
  <c r="AQ43" i="12"/>
  <c r="AR43" i="12"/>
  <c r="AS43" i="12"/>
  <c r="AI43" i="12"/>
  <c r="AJ137" i="12"/>
  <c r="AK137" i="12"/>
  <c r="AL137" i="12"/>
  <c r="AM137" i="12"/>
  <c r="AN137" i="12"/>
  <c r="AO137" i="12"/>
  <c r="AP137" i="12"/>
  <c r="AQ137" i="12"/>
  <c r="AR137" i="12"/>
  <c r="AS137" i="12"/>
  <c r="AI137" i="12"/>
  <c r="AJ138" i="12"/>
  <c r="AK138" i="12"/>
  <c r="AL138" i="12"/>
  <c r="AM138" i="12"/>
  <c r="AN138" i="12"/>
  <c r="AO138" i="12"/>
  <c r="AP138" i="12"/>
  <c r="AQ138" i="12"/>
  <c r="AR138" i="12"/>
  <c r="AS138" i="12"/>
  <c r="AI138" i="12"/>
  <c r="AJ73" i="12"/>
  <c r="AK73" i="12"/>
  <c r="AL73" i="12"/>
  <c r="AM73" i="12"/>
  <c r="AN73" i="12"/>
  <c r="AO73" i="12"/>
  <c r="AP73" i="12"/>
  <c r="AQ73" i="12"/>
  <c r="AR73" i="12"/>
  <c r="AS73" i="12"/>
  <c r="AI73" i="12"/>
  <c r="AJ284" i="12"/>
  <c r="AK284" i="12"/>
  <c r="AL284" i="12"/>
  <c r="AM284" i="12"/>
  <c r="AN284" i="12"/>
  <c r="AO284" i="12"/>
  <c r="AP284" i="12"/>
  <c r="AQ284" i="12"/>
  <c r="AR284" i="12"/>
  <c r="AS284" i="12"/>
  <c r="AI284" i="12"/>
  <c r="AJ74" i="12"/>
  <c r="AK74" i="12"/>
  <c r="AL74" i="12"/>
  <c r="AM74" i="12"/>
  <c r="AN74" i="12"/>
  <c r="AO74" i="12"/>
  <c r="AP74" i="12"/>
  <c r="AQ74" i="12"/>
  <c r="AR74" i="12"/>
  <c r="AS74" i="12"/>
  <c r="AI74" i="12"/>
  <c r="AJ44" i="12"/>
  <c r="AK44" i="12"/>
  <c r="AL44" i="12"/>
  <c r="AM44" i="12"/>
  <c r="AN44" i="12"/>
  <c r="AO44" i="12"/>
  <c r="AP44" i="12"/>
  <c r="AQ44" i="12"/>
  <c r="AR44" i="12"/>
  <c r="AS44" i="12"/>
  <c r="AI44" i="12"/>
  <c r="AJ285" i="12"/>
  <c r="AK285" i="12"/>
  <c r="AL285" i="12"/>
  <c r="AM285" i="12"/>
  <c r="AN285" i="12"/>
  <c r="AO285" i="12"/>
  <c r="AP285" i="12"/>
  <c r="AQ285" i="12"/>
  <c r="AR285" i="12"/>
  <c r="AS285" i="12"/>
  <c r="AI285" i="12"/>
  <c r="AJ139" i="12"/>
  <c r="AK139" i="12"/>
  <c r="AL139" i="12"/>
  <c r="AM139" i="12"/>
  <c r="AN139" i="12"/>
  <c r="AO139" i="12"/>
  <c r="AP139" i="12"/>
  <c r="AQ139" i="12"/>
  <c r="AR139" i="12"/>
  <c r="AS139" i="12"/>
  <c r="AI139" i="12"/>
  <c r="AJ140" i="12"/>
  <c r="AK140" i="12"/>
  <c r="AL140" i="12"/>
  <c r="AM140" i="12"/>
  <c r="AN140" i="12"/>
  <c r="AO140" i="12"/>
  <c r="AP140" i="12"/>
  <c r="AQ140" i="12"/>
  <c r="AR140" i="12"/>
  <c r="AS140" i="12"/>
  <c r="AI140" i="12"/>
  <c r="AJ141" i="12"/>
  <c r="AK141" i="12"/>
  <c r="AL141" i="12"/>
  <c r="AM141" i="12"/>
  <c r="AN141" i="12"/>
  <c r="AO141" i="12"/>
  <c r="AP141" i="12"/>
  <c r="AQ141" i="12"/>
  <c r="AR141" i="12"/>
  <c r="AS141" i="12"/>
  <c r="AI141" i="12"/>
  <c r="AJ75" i="12"/>
  <c r="AK75" i="12"/>
  <c r="AL75" i="12"/>
  <c r="AM75" i="12"/>
  <c r="AN75" i="12"/>
  <c r="AO75" i="12"/>
  <c r="AP75" i="12"/>
  <c r="AQ75" i="12"/>
  <c r="AR75" i="12"/>
  <c r="AS75" i="12"/>
  <c r="AI75" i="12"/>
  <c r="AJ142" i="12"/>
  <c r="AK142" i="12"/>
  <c r="AL142" i="12"/>
  <c r="AM142" i="12"/>
  <c r="AN142" i="12"/>
  <c r="AO142" i="12"/>
  <c r="AP142" i="12"/>
  <c r="AQ142" i="12"/>
  <c r="AR142" i="12"/>
  <c r="AS142" i="12"/>
  <c r="AI142" i="12"/>
  <c r="AJ286" i="12"/>
  <c r="AK286" i="12"/>
  <c r="AL286" i="12"/>
  <c r="AM286" i="12"/>
  <c r="AN286" i="12"/>
  <c r="AO286" i="12"/>
  <c r="AP286" i="12"/>
  <c r="AQ286" i="12"/>
  <c r="AR286" i="12"/>
  <c r="AS286" i="12"/>
  <c r="AI286" i="12"/>
  <c r="AJ287" i="12"/>
  <c r="AK287" i="12"/>
  <c r="AL287" i="12"/>
  <c r="AM287" i="12"/>
  <c r="AN287" i="12"/>
  <c r="AO287" i="12"/>
  <c r="AP287" i="12"/>
  <c r="AQ287" i="12"/>
  <c r="AR287" i="12"/>
  <c r="AS287" i="12"/>
  <c r="AI287" i="12"/>
  <c r="AJ143" i="12"/>
  <c r="AK143" i="12"/>
  <c r="AL143" i="12"/>
  <c r="AM143" i="12"/>
  <c r="AN143" i="12"/>
  <c r="AO143" i="12"/>
  <c r="AP143" i="12"/>
  <c r="AQ143" i="12"/>
  <c r="AR143" i="12"/>
  <c r="AS143" i="12"/>
  <c r="AI143" i="12"/>
  <c r="AJ144" i="12"/>
  <c r="AK144" i="12"/>
  <c r="AL144" i="12"/>
  <c r="AM144" i="12"/>
  <c r="AN144" i="12"/>
  <c r="AO144" i="12"/>
  <c r="AP144" i="12"/>
  <c r="AQ144" i="12"/>
  <c r="AR144" i="12"/>
  <c r="AS144" i="12"/>
  <c r="AI144" i="12"/>
  <c r="AJ288" i="12"/>
  <c r="AK288" i="12"/>
  <c r="AL288" i="12"/>
  <c r="AM288" i="12"/>
  <c r="AN288" i="12"/>
  <c r="AO288" i="12"/>
  <c r="AP288" i="12"/>
  <c r="AQ288" i="12"/>
  <c r="AR288" i="12"/>
  <c r="AS288" i="12"/>
  <c r="AI288" i="12"/>
  <c r="AJ8" i="12"/>
  <c r="AK8" i="12"/>
  <c r="AL8" i="12"/>
  <c r="AM8" i="12"/>
  <c r="AN8" i="12"/>
  <c r="AO8" i="12"/>
  <c r="AP8" i="12"/>
  <c r="AQ8" i="12"/>
  <c r="AR8" i="12"/>
  <c r="AS8" i="12"/>
  <c r="AI8" i="12"/>
  <c r="AJ145" i="12"/>
  <c r="AK145" i="12"/>
  <c r="AL145" i="12"/>
  <c r="AM145" i="12"/>
  <c r="AN145" i="12"/>
  <c r="AO145" i="12"/>
  <c r="AP145" i="12"/>
  <c r="AQ145" i="12"/>
  <c r="AR145" i="12"/>
  <c r="AS145" i="12"/>
  <c r="AI145" i="12"/>
  <c r="AJ146" i="12"/>
  <c r="AK146" i="12"/>
  <c r="AL146" i="12"/>
  <c r="AM146" i="12"/>
  <c r="AN146" i="12"/>
  <c r="AO146" i="12"/>
  <c r="AP146" i="12"/>
  <c r="AQ146" i="12"/>
  <c r="AR146" i="12"/>
  <c r="AS146" i="12"/>
  <c r="AI146" i="12"/>
  <c r="AJ24" i="12"/>
  <c r="AK24" i="12"/>
  <c r="AL24" i="12"/>
  <c r="AM24" i="12"/>
  <c r="AN24" i="12"/>
  <c r="AO24" i="12"/>
  <c r="AP24" i="12"/>
  <c r="AQ24" i="12"/>
  <c r="AR24" i="12"/>
  <c r="AS24" i="12"/>
  <c r="AI24" i="12"/>
  <c r="AJ25" i="12"/>
  <c r="AK25" i="12"/>
  <c r="AL25" i="12"/>
  <c r="AM25" i="12"/>
  <c r="AN25" i="12"/>
  <c r="AO25" i="12"/>
  <c r="AP25" i="12"/>
  <c r="AQ25" i="12"/>
  <c r="AR25" i="12"/>
  <c r="AS25" i="12"/>
  <c r="AI25" i="12"/>
  <c r="AJ147" i="12"/>
  <c r="AK147" i="12"/>
  <c r="AL147" i="12"/>
  <c r="AM147" i="12"/>
  <c r="AN147" i="12"/>
  <c r="AO147" i="12"/>
  <c r="AP147" i="12"/>
  <c r="AQ147" i="12"/>
  <c r="AR147" i="12"/>
  <c r="AS147" i="12"/>
  <c r="AI147" i="12"/>
  <c r="AJ148" i="12"/>
  <c r="AK148" i="12"/>
  <c r="AL148" i="12"/>
  <c r="AM148" i="12"/>
  <c r="AN148" i="12"/>
  <c r="AO148" i="12"/>
  <c r="AP148" i="12"/>
  <c r="AQ148" i="12"/>
  <c r="AR148" i="12"/>
  <c r="AS148" i="12"/>
  <c r="AI148" i="12"/>
  <c r="AJ149" i="12"/>
  <c r="AK149" i="12"/>
  <c r="AL149" i="12"/>
  <c r="AM149" i="12"/>
  <c r="AN149" i="12"/>
  <c r="AO149" i="12"/>
  <c r="AP149" i="12"/>
  <c r="AQ149" i="12"/>
  <c r="AR149" i="12"/>
  <c r="AS149" i="12"/>
  <c r="AI149" i="12"/>
  <c r="AJ289" i="12"/>
  <c r="AK289" i="12"/>
  <c r="AL289" i="12"/>
  <c r="AM289" i="12"/>
  <c r="AN289" i="12"/>
  <c r="AO289" i="12"/>
  <c r="AP289" i="12"/>
  <c r="AQ289" i="12"/>
  <c r="AR289" i="12"/>
  <c r="AS289" i="12"/>
  <c r="AI289" i="12"/>
  <c r="AJ290" i="12"/>
  <c r="AK290" i="12"/>
  <c r="AL290" i="12"/>
  <c r="AM290" i="12"/>
  <c r="AN290" i="12"/>
  <c r="AO290" i="12"/>
  <c r="AP290" i="12"/>
  <c r="AQ290" i="12"/>
  <c r="AR290" i="12"/>
  <c r="AS290" i="12"/>
  <c r="AI290" i="12"/>
  <c r="AJ150" i="12"/>
  <c r="AK150" i="12"/>
  <c r="AL150" i="12"/>
  <c r="AM150" i="12"/>
  <c r="AN150" i="12"/>
  <c r="AO150" i="12"/>
  <c r="AP150" i="12"/>
  <c r="AQ150" i="12"/>
  <c r="AR150" i="12"/>
  <c r="AS150" i="12"/>
  <c r="AI150" i="12"/>
  <c r="AJ151" i="12"/>
  <c r="AK151" i="12"/>
  <c r="AL151" i="12"/>
  <c r="AM151" i="12"/>
  <c r="AN151" i="12"/>
  <c r="AO151" i="12"/>
  <c r="AP151" i="12"/>
  <c r="AQ151" i="12"/>
  <c r="AR151" i="12"/>
  <c r="AS151" i="12"/>
  <c r="AI151" i="12"/>
  <c r="AJ152" i="12"/>
  <c r="AK152" i="12"/>
  <c r="AL152" i="12"/>
  <c r="AM152" i="12"/>
  <c r="AN152" i="12"/>
  <c r="AO152" i="12"/>
  <c r="AP152" i="12"/>
  <c r="AQ152" i="12"/>
  <c r="AR152" i="12"/>
  <c r="AS152" i="12"/>
  <c r="AI152" i="12"/>
  <c r="AJ291" i="12"/>
  <c r="AK291" i="12"/>
  <c r="AL291" i="12"/>
  <c r="AM291" i="12"/>
  <c r="AN291" i="12"/>
  <c r="AO291" i="12"/>
  <c r="AP291" i="12"/>
  <c r="AQ291" i="12"/>
  <c r="AR291" i="12"/>
  <c r="AS291" i="12"/>
  <c r="AI291" i="12"/>
  <c r="AJ76" i="12"/>
  <c r="AK76" i="12"/>
  <c r="AL76" i="12"/>
  <c r="AM76" i="12"/>
  <c r="AN76" i="12"/>
  <c r="AO76" i="12"/>
  <c r="AP76" i="12"/>
  <c r="AQ76" i="12"/>
  <c r="AR76" i="12"/>
  <c r="AS76" i="12"/>
  <c r="AI76" i="12"/>
  <c r="AJ153" i="12"/>
  <c r="AK153" i="12"/>
  <c r="AL153" i="12"/>
  <c r="AM153" i="12"/>
  <c r="AN153" i="12"/>
  <c r="AO153" i="12"/>
  <c r="AP153" i="12"/>
  <c r="AQ153" i="12"/>
  <c r="AR153" i="12"/>
  <c r="AS153" i="12"/>
  <c r="AI153" i="12"/>
  <c r="AJ77" i="12"/>
  <c r="AK77" i="12"/>
  <c r="AL77" i="12"/>
  <c r="AM77" i="12"/>
  <c r="AN77" i="12"/>
  <c r="AO77" i="12"/>
  <c r="AP77" i="12"/>
  <c r="AQ77" i="12"/>
  <c r="AR77" i="12"/>
  <c r="AS77" i="12"/>
  <c r="AI77" i="12"/>
  <c r="AJ292" i="12"/>
  <c r="AK292" i="12"/>
  <c r="AL292" i="12"/>
  <c r="AM292" i="12"/>
  <c r="AN292" i="12"/>
  <c r="AO292" i="12"/>
  <c r="AP292" i="12"/>
  <c r="AQ292" i="12"/>
  <c r="AR292" i="12"/>
  <c r="AS292" i="12"/>
  <c r="AI292" i="12"/>
  <c r="AJ154" i="12"/>
  <c r="AK154" i="12"/>
  <c r="AL154" i="12"/>
  <c r="AM154" i="12"/>
  <c r="AN154" i="12"/>
  <c r="AO154" i="12"/>
  <c r="AP154" i="12"/>
  <c r="AQ154" i="12"/>
  <c r="AR154" i="12"/>
  <c r="AS154" i="12"/>
  <c r="AI154" i="12"/>
  <c r="AJ293" i="12"/>
  <c r="AK293" i="12"/>
  <c r="AL293" i="12"/>
  <c r="AM293" i="12"/>
  <c r="AN293" i="12"/>
  <c r="AO293" i="12"/>
  <c r="AP293" i="12"/>
  <c r="AQ293" i="12"/>
  <c r="AR293" i="12"/>
  <c r="AS293" i="12"/>
  <c r="AI293" i="12"/>
  <c r="AJ155" i="12"/>
  <c r="AK155" i="12"/>
  <c r="AL155" i="12"/>
  <c r="AM155" i="12"/>
  <c r="AN155" i="12"/>
  <c r="AO155" i="12"/>
  <c r="AP155" i="12"/>
  <c r="AQ155" i="12"/>
  <c r="AR155" i="12"/>
  <c r="AS155" i="12"/>
  <c r="AI155" i="12"/>
  <c r="AJ294" i="12"/>
  <c r="AK294" i="12"/>
  <c r="AL294" i="12"/>
  <c r="AM294" i="12"/>
  <c r="AN294" i="12"/>
  <c r="AO294" i="12"/>
  <c r="AP294" i="12"/>
  <c r="AQ294" i="12"/>
  <c r="AR294" i="12"/>
  <c r="AS294" i="12"/>
  <c r="AI294" i="12"/>
  <c r="AJ295" i="12"/>
  <c r="AK295" i="12"/>
  <c r="AL295" i="12"/>
  <c r="AM295" i="12"/>
  <c r="AN295" i="12"/>
  <c r="AO295" i="12"/>
  <c r="AP295" i="12"/>
  <c r="AQ295" i="12"/>
  <c r="AR295" i="12"/>
  <c r="AS295" i="12"/>
  <c r="AI295" i="12"/>
  <c r="AJ156" i="12"/>
  <c r="AK156" i="12"/>
  <c r="AL156" i="12"/>
  <c r="AM156" i="12"/>
  <c r="AN156" i="12"/>
  <c r="AO156" i="12"/>
  <c r="AP156" i="12"/>
  <c r="AQ156" i="12"/>
  <c r="AR156" i="12"/>
  <c r="AS156" i="12"/>
  <c r="AI156" i="12"/>
  <c r="AJ157" i="12"/>
  <c r="AK157" i="12"/>
  <c r="AL157" i="12"/>
  <c r="AM157" i="12"/>
  <c r="AN157" i="12"/>
  <c r="AO157" i="12"/>
  <c r="AP157" i="12"/>
  <c r="AQ157" i="12"/>
  <c r="AR157" i="12"/>
  <c r="AS157" i="12"/>
  <c r="AI157" i="12"/>
  <c r="AJ158" i="12"/>
  <c r="AK158" i="12"/>
  <c r="AL158" i="12"/>
  <c r="AM158" i="12"/>
  <c r="AN158" i="12"/>
  <c r="AO158" i="12"/>
  <c r="AP158" i="12"/>
  <c r="AQ158" i="12"/>
  <c r="AR158" i="12"/>
  <c r="AS158" i="12"/>
  <c r="AI158" i="12"/>
  <c r="AJ296" i="12"/>
  <c r="AK296" i="12"/>
  <c r="AL296" i="12"/>
  <c r="AM296" i="12"/>
  <c r="AN296" i="12"/>
  <c r="AO296" i="12"/>
  <c r="AP296" i="12"/>
  <c r="AQ296" i="12"/>
  <c r="AR296" i="12"/>
  <c r="AS296" i="12"/>
  <c r="AI296" i="12"/>
  <c r="AJ297" i="12"/>
  <c r="AK297" i="12"/>
  <c r="AL297" i="12"/>
  <c r="AM297" i="12"/>
  <c r="AN297" i="12"/>
  <c r="AO297" i="12"/>
  <c r="AP297" i="12"/>
  <c r="AQ297" i="12"/>
  <c r="AR297" i="12"/>
  <c r="AS297" i="12"/>
  <c r="AI297" i="12"/>
  <c r="AJ159" i="12"/>
  <c r="AK159" i="12"/>
  <c r="AL159" i="12"/>
  <c r="AM159" i="12"/>
  <c r="AN159" i="12"/>
  <c r="AO159" i="12"/>
  <c r="AP159" i="12"/>
  <c r="AQ159" i="12"/>
  <c r="AR159" i="12"/>
  <c r="AS159" i="12"/>
  <c r="AI159" i="12"/>
  <c r="AJ160" i="12"/>
  <c r="AK160" i="12"/>
  <c r="AL160" i="12"/>
  <c r="AM160" i="12"/>
  <c r="AN160" i="12"/>
  <c r="AO160" i="12"/>
  <c r="AP160" i="12"/>
  <c r="AQ160" i="12"/>
  <c r="AR160" i="12"/>
  <c r="AS160" i="12"/>
  <c r="AI160" i="12"/>
  <c r="AJ161" i="12"/>
  <c r="AK161" i="12"/>
  <c r="AL161" i="12"/>
  <c r="AM161" i="12"/>
  <c r="AN161" i="12"/>
  <c r="AO161" i="12"/>
  <c r="AP161" i="12"/>
  <c r="AQ161" i="12"/>
  <c r="AR161" i="12"/>
  <c r="AS161" i="12"/>
  <c r="AI161" i="12"/>
  <c r="AJ162" i="12"/>
  <c r="AK162" i="12"/>
  <c r="AL162" i="12"/>
  <c r="AM162" i="12"/>
  <c r="AN162" i="12"/>
  <c r="AO162" i="12"/>
  <c r="AP162" i="12"/>
  <c r="AQ162" i="12"/>
  <c r="AR162" i="12"/>
  <c r="AS162" i="12"/>
  <c r="AI162" i="12"/>
  <c r="AJ163" i="12"/>
  <c r="AK163" i="12"/>
  <c r="AL163" i="12"/>
  <c r="AM163" i="12"/>
  <c r="AN163" i="12"/>
  <c r="AO163" i="12"/>
  <c r="AP163" i="12"/>
  <c r="AQ163" i="12"/>
  <c r="AR163" i="12"/>
  <c r="AS163" i="12"/>
  <c r="AI163" i="12"/>
  <c r="AJ298" i="12"/>
  <c r="AK298" i="12"/>
  <c r="AL298" i="12"/>
  <c r="AM298" i="12"/>
  <c r="AN298" i="12"/>
  <c r="AO298" i="12"/>
  <c r="AP298" i="12"/>
  <c r="AQ298" i="12"/>
  <c r="AR298" i="12"/>
  <c r="AS298" i="12"/>
  <c r="AI298" i="12"/>
  <c r="AJ299" i="12"/>
  <c r="AK299" i="12"/>
  <c r="AL299" i="12"/>
  <c r="AM299" i="12"/>
  <c r="AN299" i="12"/>
  <c r="AO299" i="12"/>
  <c r="AP299" i="12"/>
  <c r="AQ299" i="12"/>
  <c r="AR299" i="12"/>
  <c r="AS299" i="12"/>
  <c r="AI299" i="12"/>
  <c r="AJ164" i="12"/>
  <c r="AK164" i="12"/>
  <c r="AL164" i="12"/>
  <c r="AM164" i="12"/>
  <c r="AN164" i="12"/>
  <c r="AO164" i="12"/>
  <c r="AP164" i="12"/>
  <c r="AQ164" i="12"/>
  <c r="AR164" i="12"/>
  <c r="AS164" i="12"/>
  <c r="AI164" i="12"/>
  <c r="AJ300" i="12"/>
  <c r="AK300" i="12"/>
  <c r="AL300" i="12"/>
  <c r="AM300" i="12"/>
  <c r="AN300" i="12"/>
  <c r="AO300" i="12"/>
  <c r="AP300" i="12"/>
  <c r="AQ300" i="12"/>
  <c r="AR300" i="12"/>
  <c r="AS300" i="12"/>
  <c r="AI300" i="12"/>
  <c r="AJ165" i="12"/>
  <c r="AK165" i="12"/>
  <c r="AL165" i="12"/>
  <c r="AM165" i="12"/>
  <c r="AN165" i="12"/>
  <c r="AO165" i="12"/>
  <c r="AP165" i="12"/>
  <c r="AQ165" i="12"/>
  <c r="AR165" i="12"/>
  <c r="AS165" i="12"/>
  <c r="AI165" i="12"/>
  <c r="AJ78" i="12"/>
  <c r="AK78" i="12"/>
  <c r="AL78" i="12"/>
  <c r="AM78" i="12"/>
  <c r="AN78" i="12"/>
  <c r="AO78" i="12"/>
  <c r="AP78" i="12"/>
  <c r="AQ78" i="12"/>
  <c r="AR78" i="12"/>
  <c r="AS78" i="12"/>
  <c r="AI78" i="12"/>
  <c r="AJ166" i="12"/>
  <c r="AK166" i="12"/>
  <c r="AL166" i="12"/>
  <c r="AM166" i="12"/>
  <c r="AN166" i="12"/>
  <c r="AO166" i="12"/>
  <c r="AP166" i="12"/>
  <c r="AQ166" i="12"/>
  <c r="AR166" i="12"/>
  <c r="AS166" i="12"/>
  <c r="AI166" i="12"/>
  <c r="AJ167" i="12"/>
  <c r="AK167" i="12"/>
  <c r="AL167" i="12"/>
  <c r="AM167" i="12"/>
  <c r="AN167" i="12"/>
  <c r="AO167" i="12"/>
  <c r="AP167" i="12"/>
  <c r="AQ167" i="12"/>
  <c r="AR167" i="12"/>
  <c r="AS167" i="12"/>
  <c r="AI167" i="12"/>
  <c r="AJ168" i="12"/>
  <c r="AK168" i="12"/>
  <c r="AL168" i="12"/>
  <c r="AM168" i="12"/>
  <c r="AN168" i="12"/>
  <c r="AO168" i="12"/>
  <c r="AP168" i="12"/>
  <c r="AQ168" i="12"/>
  <c r="AR168" i="12"/>
  <c r="AS168" i="12"/>
  <c r="AI168" i="12"/>
  <c r="AJ169" i="12"/>
  <c r="AK169" i="12"/>
  <c r="AL169" i="12"/>
  <c r="AM169" i="12"/>
  <c r="AN169" i="12"/>
  <c r="AO169" i="12"/>
  <c r="AP169" i="12"/>
  <c r="AQ169" i="12"/>
  <c r="AR169" i="12"/>
  <c r="AS169" i="12"/>
  <c r="AI169" i="12"/>
  <c r="AJ79" i="12"/>
  <c r="AK79" i="12"/>
  <c r="AL79" i="12"/>
  <c r="AM79" i="12"/>
  <c r="AN79" i="12"/>
  <c r="AO79" i="12"/>
  <c r="AP79" i="12"/>
  <c r="AQ79" i="12"/>
  <c r="AR79" i="12"/>
  <c r="AS79" i="12"/>
  <c r="AI79" i="12"/>
  <c r="AJ301" i="12"/>
  <c r="AK301" i="12"/>
  <c r="AL301" i="12"/>
  <c r="AM301" i="12"/>
  <c r="AN301" i="12"/>
  <c r="AO301" i="12"/>
  <c r="AP301" i="12"/>
  <c r="AQ301" i="12"/>
  <c r="AR301" i="12"/>
  <c r="AS301" i="12"/>
  <c r="AI301" i="12"/>
  <c r="AJ170" i="12"/>
  <c r="AK170" i="12"/>
  <c r="AL170" i="12"/>
  <c r="AM170" i="12"/>
  <c r="AN170" i="12"/>
  <c r="AO170" i="12"/>
  <c r="AP170" i="12"/>
  <c r="AQ170" i="12"/>
  <c r="AR170" i="12"/>
  <c r="AS170" i="12"/>
  <c r="AI170" i="12"/>
  <c r="AJ26" i="12"/>
  <c r="AK26" i="12"/>
  <c r="AL26" i="12"/>
  <c r="AM26" i="12"/>
  <c r="AN26" i="12"/>
  <c r="AO26" i="12"/>
  <c r="AP26" i="12"/>
  <c r="AQ26" i="12"/>
  <c r="AR26" i="12"/>
  <c r="AS26" i="12"/>
  <c r="AI26" i="12"/>
  <c r="AJ80" i="12"/>
  <c r="AK80" i="12"/>
  <c r="AL80" i="12"/>
  <c r="AM80" i="12"/>
  <c r="AN80" i="12"/>
  <c r="AO80" i="12"/>
  <c r="AP80" i="12"/>
  <c r="AQ80" i="12"/>
  <c r="AR80" i="12"/>
  <c r="AS80" i="12"/>
  <c r="AI80" i="12"/>
  <c r="AJ45" i="12"/>
  <c r="AK45" i="12"/>
  <c r="AL45" i="12"/>
  <c r="AM45" i="12"/>
  <c r="AN45" i="12"/>
  <c r="AO45" i="12"/>
  <c r="AP45" i="12"/>
  <c r="AQ45" i="12"/>
  <c r="AR45" i="12"/>
  <c r="AS45" i="12"/>
  <c r="AI45" i="12"/>
  <c r="AJ171" i="12"/>
  <c r="AK171" i="12"/>
  <c r="AL171" i="12"/>
  <c r="AM171" i="12"/>
  <c r="AN171" i="12"/>
  <c r="AO171" i="12"/>
  <c r="AP171" i="12"/>
  <c r="AQ171" i="12"/>
  <c r="AR171" i="12"/>
  <c r="AS171" i="12"/>
  <c r="AI171" i="12"/>
  <c r="AJ9" i="12"/>
  <c r="AK9" i="12"/>
  <c r="AL9" i="12"/>
  <c r="AM9" i="12"/>
  <c r="AN9" i="12"/>
  <c r="AO9" i="12"/>
  <c r="AP9" i="12"/>
  <c r="AQ9" i="12"/>
  <c r="AR9" i="12"/>
  <c r="AS9" i="12"/>
  <c r="AI9" i="12"/>
  <c r="AJ81" i="12"/>
  <c r="AK81" i="12"/>
  <c r="AL81" i="12"/>
  <c r="AM81" i="12"/>
  <c r="AN81" i="12"/>
  <c r="AO81" i="12"/>
  <c r="AP81" i="12"/>
  <c r="AQ81" i="12"/>
  <c r="AR81" i="12"/>
  <c r="AS81" i="12"/>
  <c r="AI81" i="12"/>
  <c r="AJ302" i="12"/>
  <c r="AK302" i="12"/>
  <c r="AL302" i="12"/>
  <c r="AM302" i="12"/>
  <c r="AN302" i="12"/>
  <c r="AO302" i="12"/>
  <c r="AP302" i="12"/>
  <c r="AQ302" i="12"/>
  <c r="AR302" i="12"/>
  <c r="AS302" i="12"/>
  <c r="AI302" i="12"/>
  <c r="AJ172" i="12"/>
  <c r="AK172" i="12"/>
  <c r="AL172" i="12"/>
  <c r="AM172" i="12"/>
  <c r="AN172" i="12"/>
  <c r="AO172" i="12"/>
  <c r="AP172" i="12"/>
  <c r="AQ172" i="12"/>
  <c r="AR172" i="12"/>
  <c r="AS172" i="12"/>
  <c r="AI172" i="12"/>
  <c r="AJ82" i="12"/>
  <c r="AK82" i="12"/>
  <c r="AL82" i="12"/>
  <c r="AM82" i="12"/>
  <c r="AN82" i="12"/>
  <c r="AO82" i="12"/>
  <c r="AP82" i="12"/>
  <c r="AQ82" i="12"/>
  <c r="AR82" i="12"/>
  <c r="AS82" i="12"/>
  <c r="AI82" i="12"/>
  <c r="AJ173" i="12"/>
  <c r="AK173" i="12"/>
  <c r="AL173" i="12"/>
  <c r="AM173" i="12"/>
  <c r="AN173" i="12"/>
  <c r="AO173" i="12"/>
  <c r="AP173" i="12"/>
  <c r="AQ173" i="12"/>
  <c r="AR173" i="12"/>
  <c r="AS173" i="12"/>
  <c r="AI173" i="12"/>
  <c r="AJ174" i="12"/>
  <c r="AK174" i="12"/>
  <c r="AL174" i="12"/>
  <c r="AM174" i="12"/>
  <c r="AN174" i="12"/>
  <c r="AO174" i="12"/>
  <c r="AP174" i="12"/>
  <c r="AQ174" i="12"/>
  <c r="AR174" i="12"/>
  <c r="AS174" i="12"/>
  <c r="AI174" i="12"/>
  <c r="AJ175" i="12"/>
  <c r="AK175" i="12"/>
  <c r="AL175" i="12"/>
  <c r="AM175" i="12"/>
  <c r="AN175" i="12"/>
  <c r="AO175" i="12"/>
  <c r="AP175" i="12"/>
  <c r="AQ175" i="12"/>
  <c r="AR175" i="12"/>
  <c r="AS175" i="12"/>
  <c r="AI175" i="12"/>
  <c r="AJ176" i="12"/>
  <c r="AK176" i="12"/>
  <c r="AL176" i="12"/>
  <c r="AM176" i="12"/>
  <c r="AN176" i="12"/>
  <c r="AO176" i="12"/>
  <c r="AP176" i="12"/>
  <c r="AQ176" i="12"/>
  <c r="AR176" i="12"/>
  <c r="AS176" i="12"/>
  <c r="AI176" i="12"/>
  <c r="AJ177" i="12"/>
  <c r="AK177" i="12"/>
  <c r="AL177" i="12"/>
  <c r="AM177" i="12"/>
  <c r="AN177" i="12"/>
  <c r="AO177" i="12"/>
  <c r="AP177" i="12"/>
  <c r="AQ177" i="12"/>
  <c r="AR177" i="12"/>
  <c r="AS177" i="12"/>
  <c r="AI177" i="12"/>
  <c r="AJ178" i="12"/>
  <c r="AK178" i="12"/>
  <c r="AL178" i="12"/>
  <c r="AM178" i="12"/>
  <c r="AN178" i="12"/>
  <c r="AO178" i="12"/>
  <c r="AP178" i="12"/>
  <c r="AQ178" i="12"/>
  <c r="AR178" i="12"/>
  <c r="AS178" i="12"/>
  <c r="AI178" i="12"/>
  <c r="AJ4" i="12"/>
  <c r="AK4" i="12"/>
  <c r="AL4" i="12"/>
  <c r="AM4" i="12"/>
  <c r="AN4" i="12"/>
  <c r="AO4" i="12"/>
  <c r="AP4" i="12"/>
  <c r="AQ4" i="12"/>
  <c r="AR4" i="12"/>
  <c r="AS4" i="12"/>
  <c r="AI4" i="12"/>
  <c r="AJ46" i="12"/>
  <c r="AK46" i="12"/>
  <c r="AL46" i="12"/>
  <c r="AM46" i="12"/>
  <c r="AN46" i="12"/>
  <c r="AO46" i="12"/>
  <c r="AP46" i="12"/>
  <c r="AQ46" i="12"/>
  <c r="AR46" i="12"/>
  <c r="AS46" i="12"/>
  <c r="AI46" i="12"/>
  <c r="AJ83" i="12"/>
  <c r="AK83" i="12"/>
  <c r="AL83" i="12"/>
  <c r="AM83" i="12"/>
  <c r="AN83" i="12"/>
  <c r="AO83" i="12"/>
  <c r="AP83" i="12"/>
  <c r="AQ83" i="12"/>
  <c r="AR83" i="12"/>
  <c r="AS83" i="12"/>
  <c r="AI83" i="12"/>
  <c r="AJ179" i="12"/>
  <c r="AK179" i="12"/>
  <c r="AL179" i="12"/>
  <c r="AM179" i="12"/>
  <c r="AN179" i="12"/>
  <c r="AO179" i="12"/>
  <c r="AP179" i="12"/>
  <c r="AQ179" i="12"/>
  <c r="AR179" i="12"/>
  <c r="AS179" i="12"/>
  <c r="AI179" i="12"/>
  <c r="AJ180" i="12"/>
  <c r="AK180" i="12"/>
  <c r="AL180" i="12"/>
  <c r="AM180" i="12"/>
  <c r="AN180" i="12"/>
  <c r="AO180" i="12"/>
  <c r="AP180" i="12"/>
  <c r="AQ180" i="12"/>
  <c r="AR180" i="12"/>
  <c r="AS180" i="12"/>
  <c r="AI180" i="12"/>
  <c r="AJ181" i="12"/>
  <c r="AK181" i="12"/>
  <c r="AL181" i="12"/>
  <c r="AM181" i="12"/>
  <c r="AN181" i="12"/>
  <c r="AO181" i="12"/>
  <c r="AP181" i="12"/>
  <c r="AQ181" i="12"/>
  <c r="AR181" i="12"/>
  <c r="AS181" i="12"/>
  <c r="AI181" i="12"/>
  <c r="AJ47" i="12"/>
  <c r="AK47" i="12"/>
  <c r="AL47" i="12"/>
  <c r="AM47" i="12"/>
  <c r="AN47" i="12"/>
  <c r="AO47" i="12"/>
  <c r="AP47" i="12"/>
  <c r="AQ47" i="12"/>
  <c r="AR47" i="12"/>
  <c r="AS47" i="12"/>
  <c r="AI47" i="12"/>
  <c r="AJ182" i="12"/>
  <c r="AK182" i="12"/>
  <c r="AL182" i="12"/>
  <c r="AM182" i="12"/>
  <c r="AN182" i="12"/>
  <c r="AO182" i="12"/>
  <c r="AP182" i="12"/>
  <c r="AQ182" i="12"/>
  <c r="AR182" i="12"/>
  <c r="AS182" i="12"/>
  <c r="AI182" i="12"/>
  <c r="AJ84" i="12"/>
  <c r="AK84" i="12"/>
  <c r="AL84" i="12"/>
  <c r="AM84" i="12"/>
  <c r="AN84" i="12"/>
  <c r="AO84" i="12"/>
  <c r="AP84" i="12"/>
  <c r="AQ84" i="12"/>
  <c r="AR84" i="12"/>
  <c r="AS84" i="12"/>
  <c r="AI84" i="12"/>
  <c r="AJ183" i="12"/>
  <c r="AK183" i="12"/>
  <c r="AL183" i="12"/>
  <c r="AM183" i="12"/>
  <c r="AN183" i="12"/>
  <c r="AO183" i="12"/>
  <c r="AP183" i="12"/>
  <c r="AQ183" i="12"/>
  <c r="AR183" i="12"/>
  <c r="AS183" i="12"/>
  <c r="AI183" i="12"/>
  <c r="AJ184" i="12"/>
  <c r="AK184" i="12"/>
  <c r="AL184" i="12"/>
  <c r="AM184" i="12"/>
  <c r="AN184" i="12"/>
  <c r="AO184" i="12"/>
  <c r="AP184" i="12"/>
  <c r="AQ184" i="12"/>
  <c r="AR184" i="12"/>
  <c r="AS184" i="12"/>
  <c r="AI184" i="12"/>
  <c r="AJ303" i="12"/>
  <c r="AK303" i="12"/>
  <c r="AL303" i="12"/>
  <c r="AM303" i="12"/>
  <c r="AN303" i="12"/>
  <c r="AO303" i="12"/>
  <c r="AP303" i="12"/>
  <c r="AQ303" i="12"/>
  <c r="AR303" i="12"/>
  <c r="AS303" i="12"/>
  <c r="AI303" i="12"/>
  <c r="AJ185" i="12"/>
  <c r="AK185" i="12"/>
  <c r="AL185" i="12"/>
  <c r="AM185" i="12"/>
  <c r="AN185" i="12"/>
  <c r="AO185" i="12"/>
  <c r="AP185" i="12"/>
  <c r="AQ185" i="12"/>
  <c r="AR185" i="12"/>
  <c r="AS185" i="12"/>
  <c r="AI185" i="12"/>
  <c r="AJ186" i="12"/>
  <c r="AK186" i="12"/>
  <c r="AL186" i="12"/>
  <c r="AM186" i="12"/>
  <c r="AN186" i="12"/>
  <c r="AO186" i="12"/>
  <c r="AP186" i="12"/>
  <c r="AQ186" i="12"/>
  <c r="AR186" i="12"/>
  <c r="AS186" i="12"/>
  <c r="AI186" i="12"/>
  <c r="AJ187" i="12"/>
  <c r="AK187" i="12"/>
  <c r="AL187" i="12"/>
  <c r="AM187" i="12"/>
  <c r="AN187" i="12"/>
  <c r="AO187" i="12"/>
  <c r="AP187" i="12"/>
  <c r="AQ187" i="12"/>
  <c r="AR187" i="12"/>
  <c r="AS187" i="12"/>
  <c r="AI187" i="12"/>
  <c r="AJ188" i="12"/>
  <c r="AK188" i="12"/>
  <c r="AL188" i="12"/>
  <c r="AM188" i="12"/>
  <c r="AN188" i="12"/>
  <c r="AO188" i="12"/>
  <c r="AP188" i="12"/>
  <c r="AQ188" i="12"/>
  <c r="AR188" i="12"/>
  <c r="AS188" i="12"/>
  <c r="AI188" i="12"/>
  <c r="AJ85" i="12"/>
  <c r="AK85" i="12"/>
  <c r="AL85" i="12"/>
  <c r="AM85" i="12"/>
  <c r="AN85" i="12"/>
  <c r="AO85" i="12"/>
  <c r="AP85" i="12"/>
  <c r="AQ85" i="12"/>
  <c r="AR85" i="12"/>
  <c r="AS85" i="12"/>
  <c r="AI85" i="12"/>
  <c r="AJ189" i="12"/>
  <c r="AK189" i="12"/>
  <c r="AL189" i="12"/>
  <c r="AM189" i="12"/>
  <c r="AN189" i="12"/>
  <c r="AO189" i="12"/>
  <c r="AP189" i="12"/>
  <c r="AQ189" i="12"/>
  <c r="AR189" i="12"/>
  <c r="AS189" i="12"/>
  <c r="AI189" i="12"/>
  <c r="AJ190" i="12"/>
  <c r="AK190" i="12"/>
  <c r="AL190" i="12"/>
  <c r="AM190" i="12"/>
  <c r="AN190" i="12"/>
  <c r="AO190" i="12"/>
  <c r="AP190" i="12"/>
  <c r="AQ190" i="12"/>
  <c r="AR190" i="12"/>
  <c r="AS190" i="12"/>
  <c r="AI190" i="12"/>
  <c r="AJ304" i="12"/>
  <c r="AK304" i="12"/>
  <c r="AL304" i="12"/>
  <c r="AM304" i="12"/>
  <c r="AN304" i="12"/>
  <c r="AO304" i="12"/>
  <c r="AP304" i="12"/>
  <c r="AQ304" i="12"/>
  <c r="AR304" i="12"/>
  <c r="AS304" i="12"/>
  <c r="AI304" i="12"/>
  <c r="AJ305" i="12"/>
  <c r="AK305" i="12"/>
  <c r="AL305" i="12"/>
  <c r="AM305" i="12"/>
  <c r="AN305" i="12"/>
  <c r="AO305" i="12"/>
  <c r="AP305" i="12"/>
  <c r="AQ305" i="12"/>
  <c r="AR305" i="12"/>
  <c r="AS305" i="12"/>
  <c r="AI305" i="12"/>
  <c r="AJ306" i="12"/>
  <c r="AK306" i="12"/>
  <c r="AL306" i="12"/>
  <c r="AM306" i="12"/>
  <c r="AN306" i="12"/>
  <c r="AO306" i="12"/>
  <c r="AP306" i="12"/>
  <c r="AQ306" i="12"/>
  <c r="AR306" i="12"/>
  <c r="AS306" i="12"/>
  <c r="AI306" i="12"/>
  <c r="AJ191" i="12"/>
  <c r="AK191" i="12"/>
  <c r="AL191" i="12"/>
  <c r="AM191" i="12"/>
  <c r="AN191" i="12"/>
  <c r="AO191" i="12"/>
  <c r="AP191" i="12"/>
  <c r="AQ191" i="12"/>
  <c r="AR191" i="12"/>
  <c r="AS191" i="12"/>
  <c r="AI191" i="12"/>
  <c r="AJ27" i="12"/>
  <c r="AK27" i="12"/>
  <c r="AL27" i="12"/>
  <c r="AM27" i="12"/>
  <c r="AN27" i="12"/>
  <c r="AO27" i="12"/>
  <c r="AP27" i="12"/>
  <c r="AQ27" i="12"/>
  <c r="AR27" i="12"/>
  <c r="AS27" i="12"/>
  <c r="AI27" i="12"/>
  <c r="AJ28" i="12"/>
  <c r="AK28" i="12"/>
  <c r="AL28" i="12"/>
  <c r="AM28" i="12"/>
  <c r="AN28" i="12"/>
  <c r="AO28" i="12"/>
  <c r="AP28" i="12"/>
  <c r="AQ28" i="12"/>
  <c r="AR28" i="12"/>
  <c r="AS28" i="12"/>
  <c r="AI28" i="12"/>
  <c r="AJ86" i="12"/>
  <c r="AK86" i="12"/>
  <c r="AL86" i="12"/>
  <c r="AM86" i="12"/>
  <c r="AN86" i="12"/>
  <c r="AO86" i="12"/>
  <c r="AP86" i="12"/>
  <c r="AQ86" i="12"/>
  <c r="AR86" i="12"/>
  <c r="AS86" i="12"/>
  <c r="AI86" i="12"/>
  <c r="AJ192" i="12"/>
  <c r="AK192" i="12"/>
  <c r="AL192" i="12"/>
  <c r="AM192" i="12"/>
  <c r="AN192" i="12"/>
  <c r="AO192" i="12"/>
  <c r="AP192" i="12"/>
  <c r="AQ192" i="12"/>
  <c r="AR192" i="12"/>
  <c r="AS192" i="12"/>
  <c r="AI192" i="12"/>
  <c r="AJ87" i="12"/>
  <c r="AK87" i="12"/>
  <c r="AL87" i="12"/>
  <c r="AM87" i="12"/>
  <c r="AN87" i="12"/>
  <c r="AO87" i="12"/>
  <c r="AP87" i="12"/>
  <c r="AQ87" i="12"/>
  <c r="AR87" i="12"/>
  <c r="AS87" i="12"/>
  <c r="AI87" i="12"/>
  <c r="AJ88" i="12"/>
  <c r="AK88" i="12"/>
  <c r="AL88" i="12"/>
  <c r="AM88" i="12"/>
  <c r="AN88" i="12"/>
  <c r="AO88" i="12"/>
  <c r="AP88" i="12"/>
  <c r="AQ88" i="12"/>
  <c r="AR88" i="12"/>
  <c r="AS88" i="12"/>
  <c r="AI88" i="12"/>
  <c r="AJ193" i="12"/>
  <c r="AK193" i="12"/>
  <c r="AL193" i="12"/>
  <c r="AM193" i="12"/>
  <c r="AN193" i="12"/>
  <c r="AO193" i="12"/>
  <c r="AP193" i="12"/>
  <c r="AQ193" i="12"/>
  <c r="AR193" i="12"/>
  <c r="AS193" i="12"/>
  <c r="AI193" i="12"/>
  <c r="AJ29" i="12"/>
  <c r="AK29" i="12"/>
  <c r="AL29" i="12"/>
  <c r="AM29" i="12"/>
  <c r="AN29" i="12"/>
  <c r="AO29" i="12"/>
  <c r="AP29" i="12"/>
  <c r="AQ29" i="12"/>
  <c r="AR29" i="12"/>
  <c r="AS29" i="12"/>
  <c r="AI29" i="12"/>
  <c r="AJ194" i="12"/>
  <c r="AK194" i="12"/>
  <c r="AL194" i="12"/>
  <c r="AM194" i="12"/>
  <c r="AN194" i="12"/>
  <c r="AO194" i="12"/>
  <c r="AP194" i="12"/>
  <c r="AQ194" i="12"/>
  <c r="AR194" i="12"/>
  <c r="AS194" i="12"/>
  <c r="AI194" i="12"/>
  <c r="AJ195" i="12"/>
  <c r="AK195" i="12"/>
  <c r="AL195" i="12"/>
  <c r="AM195" i="12"/>
  <c r="AN195" i="12"/>
  <c r="AO195" i="12"/>
  <c r="AP195" i="12"/>
  <c r="AQ195" i="12"/>
  <c r="AR195" i="12"/>
  <c r="AS195" i="12"/>
  <c r="AI195" i="12"/>
  <c r="AJ48" i="12"/>
  <c r="AK48" i="12"/>
  <c r="AL48" i="12"/>
  <c r="AM48" i="12"/>
  <c r="AN48" i="12"/>
  <c r="AO48" i="12"/>
  <c r="AP48" i="12"/>
  <c r="AQ48" i="12"/>
  <c r="AR48" i="12"/>
  <c r="AS48" i="12"/>
  <c r="AI48" i="12"/>
  <c r="AJ196" i="12"/>
  <c r="AK196" i="12"/>
  <c r="AL196" i="12"/>
  <c r="AM196" i="12"/>
  <c r="AN196" i="12"/>
  <c r="AO196" i="12"/>
  <c r="AP196" i="12"/>
  <c r="AQ196" i="12"/>
  <c r="AR196" i="12"/>
  <c r="AS196" i="12"/>
  <c r="AI196" i="12"/>
  <c r="AJ197" i="12"/>
  <c r="AK197" i="12"/>
  <c r="AL197" i="12"/>
  <c r="AM197" i="12"/>
  <c r="AN197" i="12"/>
  <c r="AO197" i="12"/>
  <c r="AP197" i="12"/>
  <c r="AQ197" i="12"/>
  <c r="AR197" i="12"/>
  <c r="AS197" i="12"/>
  <c r="AI197" i="12"/>
  <c r="AJ30" i="12"/>
  <c r="AK30" i="12"/>
  <c r="AL30" i="12"/>
  <c r="AM30" i="12"/>
  <c r="AN30" i="12"/>
  <c r="AO30" i="12"/>
  <c r="AP30" i="12"/>
  <c r="AQ30" i="12"/>
  <c r="AR30" i="12"/>
  <c r="AS30" i="12"/>
  <c r="AI30" i="12"/>
  <c r="AJ89" i="12"/>
  <c r="AK89" i="12"/>
  <c r="AL89" i="12"/>
  <c r="AM89" i="12"/>
  <c r="AN89" i="12"/>
  <c r="AO89" i="12"/>
  <c r="AP89" i="12"/>
  <c r="AQ89" i="12"/>
  <c r="AR89" i="12"/>
  <c r="AS89" i="12"/>
  <c r="AI89" i="12"/>
  <c r="AJ198" i="12"/>
  <c r="AK198" i="12"/>
  <c r="AL198" i="12"/>
  <c r="AM198" i="12"/>
  <c r="AN198" i="12"/>
  <c r="AO198" i="12"/>
  <c r="AP198" i="12"/>
  <c r="AQ198" i="12"/>
  <c r="AR198" i="12"/>
  <c r="AS198" i="12"/>
  <c r="AI198" i="12"/>
  <c r="AJ199" i="12"/>
  <c r="AK199" i="12"/>
  <c r="AL199" i="12"/>
  <c r="AM199" i="12"/>
  <c r="AN199" i="12"/>
  <c r="AO199" i="12"/>
  <c r="AP199" i="12"/>
  <c r="AQ199" i="12"/>
  <c r="AR199" i="12"/>
  <c r="AS199" i="12"/>
  <c r="AI199" i="12"/>
  <c r="AJ200" i="12"/>
  <c r="AK200" i="12"/>
  <c r="AL200" i="12"/>
  <c r="AM200" i="12"/>
  <c r="AN200" i="12"/>
  <c r="AO200" i="12"/>
  <c r="AP200" i="12"/>
  <c r="AQ200" i="12"/>
  <c r="AR200" i="12"/>
  <c r="AS200" i="12"/>
  <c r="AI200" i="12"/>
  <c r="AJ90" i="12"/>
  <c r="AK90" i="12"/>
  <c r="AL90" i="12"/>
  <c r="AM90" i="12"/>
  <c r="AN90" i="12"/>
  <c r="AO90" i="12"/>
  <c r="AP90" i="12"/>
  <c r="AQ90" i="12"/>
  <c r="AR90" i="12"/>
  <c r="AS90" i="12"/>
  <c r="AI90" i="12"/>
  <c r="AJ91" i="12"/>
  <c r="AK91" i="12"/>
  <c r="AL91" i="12"/>
  <c r="AM91" i="12"/>
  <c r="AN91" i="12"/>
  <c r="AO91" i="12"/>
  <c r="AP91" i="12"/>
  <c r="AQ91" i="12"/>
  <c r="AR91" i="12"/>
  <c r="AS91" i="12"/>
  <c r="AI91" i="12"/>
  <c r="AJ201" i="12"/>
  <c r="AK201" i="12"/>
  <c r="AL201" i="12"/>
  <c r="AM201" i="12"/>
  <c r="AN201" i="12"/>
  <c r="AO201" i="12"/>
  <c r="AP201" i="12"/>
  <c r="AQ201" i="12"/>
  <c r="AR201" i="12"/>
  <c r="AS201" i="12"/>
  <c r="AI201" i="12"/>
  <c r="AJ92" i="12"/>
  <c r="AK92" i="12"/>
  <c r="AL92" i="12"/>
  <c r="AM92" i="12"/>
  <c r="AN92" i="12"/>
  <c r="AO92" i="12"/>
  <c r="AP92" i="12"/>
  <c r="AQ92" i="12"/>
  <c r="AR92" i="12"/>
  <c r="AS92" i="12"/>
  <c r="AI92" i="12"/>
  <c r="AJ31" i="12"/>
  <c r="AK31" i="12"/>
  <c r="AL31" i="12"/>
  <c r="AM31" i="12"/>
  <c r="AN31" i="12"/>
  <c r="AO31" i="12"/>
  <c r="AP31" i="12"/>
  <c r="AQ31" i="12"/>
  <c r="AR31" i="12"/>
  <c r="AS31" i="12"/>
  <c r="AI31" i="12"/>
  <c r="AJ49" i="12"/>
  <c r="AK49" i="12"/>
  <c r="AL49" i="12"/>
  <c r="AM49" i="12"/>
  <c r="AN49" i="12"/>
  <c r="AO49" i="12"/>
  <c r="AP49" i="12"/>
  <c r="AQ49" i="12"/>
  <c r="AR49" i="12"/>
  <c r="AS49" i="12"/>
  <c r="AI49" i="12"/>
  <c r="AJ93" i="12"/>
  <c r="AK93" i="12"/>
  <c r="AL93" i="12"/>
  <c r="AM93" i="12"/>
  <c r="AN93" i="12"/>
  <c r="AO93" i="12"/>
  <c r="AP93" i="12"/>
  <c r="AQ93" i="12"/>
  <c r="AR93" i="12"/>
  <c r="AS93" i="12"/>
  <c r="AI93" i="12"/>
  <c r="AJ202" i="12"/>
  <c r="AK202" i="12"/>
  <c r="AL202" i="12"/>
  <c r="AM202" i="12"/>
  <c r="AN202" i="12"/>
  <c r="AO202" i="12"/>
  <c r="AP202" i="12"/>
  <c r="AQ202" i="12"/>
  <c r="AR202" i="12"/>
  <c r="AS202" i="12"/>
  <c r="AI202" i="12"/>
  <c r="AJ94" i="12"/>
  <c r="AK94" i="12"/>
  <c r="AL94" i="12"/>
  <c r="AM94" i="12"/>
  <c r="AN94" i="12"/>
  <c r="AO94" i="12"/>
  <c r="AP94" i="12"/>
  <c r="AQ94" i="12"/>
  <c r="AR94" i="12"/>
  <c r="AS94" i="12"/>
  <c r="AI94" i="12"/>
  <c r="AJ95" i="12"/>
  <c r="AK95" i="12"/>
  <c r="AL95" i="12"/>
  <c r="AM95" i="12"/>
  <c r="AN95" i="12"/>
  <c r="AO95" i="12"/>
  <c r="AP95" i="12"/>
  <c r="AQ95" i="12"/>
  <c r="AR95" i="12"/>
  <c r="AS95" i="12"/>
  <c r="AI95" i="12"/>
  <c r="AJ203" i="12"/>
  <c r="AK203" i="12"/>
  <c r="AL203" i="12"/>
  <c r="AM203" i="12"/>
  <c r="AN203" i="12"/>
  <c r="AO203" i="12"/>
  <c r="AP203" i="12"/>
  <c r="AQ203" i="12"/>
  <c r="AR203" i="12"/>
  <c r="AS203" i="12"/>
  <c r="AI203" i="12"/>
  <c r="AJ204" i="12"/>
  <c r="AK204" i="12"/>
  <c r="AL204" i="12"/>
  <c r="AM204" i="12"/>
  <c r="AN204" i="12"/>
  <c r="AO204" i="12"/>
  <c r="AP204" i="12"/>
  <c r="AQ204" i="12"/>
  <c r="AR204" i="12"/>
  <c r="AS204" i="12"/>
  <c r="AI204" i="12"/>
  <c r="AJ205" i="12"/>
  <c r="AK205" i="12"/>
  <c r="AL205" i="12"/>
  <c r="AM205" i="12"/>
  <c r="AN205" i="12"/>
  <c r="AO205" i="12"/>
  <c r="AP205" i="12"/>
  <c r="AQ205" i="12"/>
  <c r="AR205" i="12"/>
  <c r="AS205" i="12"/>
  <c r="AI205" i="12"/>
  <c r="AJ206" i="12"/>
  <c r="AK206" i="12"/>
  <c r="AL206" i="12"/>
  <c r="AM206" i="12"/>
  <c r="AN206" i="12"/>
  <c r="AO206" i="12"/>
  <c r="AP206" i="12"/>
  <c r="AQ206" i="12"/>
  <c r="AR206" i="12"/>
  <c r="AS206" i="12"/>
  <c r="AI206" i="12"/>
  <c r="AJ207" i="12"/>
  <c r="AK207" i="12"/>
  <c r="AL207" i="12"/>
  <c r="AM207" i="12"/>
  <c r="AN207" i="12"/>
  <c r="AO207" i="12"/>
  <c r="AP207" i="12"/>
  <c r="AQ207" i="12"/>
  <c r="AR207" i="12"/>
  <c r="AS207" i="12"/>
  <c r="AI207" i="12"/>
  <c r="AJ50" i="12"/>
  <c r="AK50" i="12"/>
  <c r="AL50" i="12"/>
  <c r="AM50" i="12"/>
  <c r="AN50" i="12"/>
  <c r="AO50" i="12"/>
  <c r="AP50" i="12"/>
  <c r="AQ50" i="12"/>
  <c r="AR50" i="12"/>
  <c r="AS50" i="12"/>
  <c r="AI50" i="12"/>
  <c r="AJ51" i="12"/>
  <c r="AK51" i="12"/>
  <c r="AL51" i="12"/>
  <c r="AM51" i="12"/>
  <c r="AN51" i="12"/>
  <c r="AO51" i="12"/>
  <c r="AP51" i="12"/>
  <c r="AQ51" i="12"/>
  <c r="AR51" i="12"/>
  <c r="AS51" i="12"/>
  <c r="AI51" i="12"/>
  <c r="AJ208" i="12"/>
  <c r="AK208" i="12"/>
  <c r="AL208" i="12"/>
  <c r="AM208" i="12"/>
  <c r="AN208" i="12"/>
  <c r="AO208" i="12"/>
  <c r="AP208" i="12"/>
  <c r="AQ208" i="12"/>
  <c r="AR208" i="12"/>
  <c r="AS208" i="12"/>
  <c r="AI208" i="12"/>
  <c r="AJ52" i="12"/>
  <c r="AK52" i="12"/>
  <c r="AL52" i="12"/>
  <c r="AM52" i="12"/>
  <c r="AN52" i="12"/>
  <c r="AO52" i="12"/>
  <c r="AP52" i="12"/>
  <c r="AQ52" i="12"/>
  <c r="AR52" i="12"/>
  <c r="AS52" i="12"/>
  <c r="AI52" i="12"/>
  <c r="AJ53" i="12"/>
  <c r="AK53" i="12"/>
  <c r="AL53" i="12"/>
  <c r="AM53" i="12"/>
  <c r="AN53" i="12"/>
  <c r="AO53" i="12"/>
  <c r="AP53" i="12"/>
  <c r="AQ53" i="12"/>
  <c r="AR53" i="12"/>
  <c r="AS53" i="12"/>
  <c r="AI53" i="12"/>
  <c r="AJ209" i="12"/>
  <c r="AK209" i="12"/>
  <c r="AL209" i="12"/>
  <c r="AM209" i="12"/>
  <c r="AN209" i="12"/>
  <c r="AO209" i="12"/>
  <c r="AP209" i="12"/>
  <c r="AQ209" i="12"/>
  <c r="AR209" i="12"/>
  <c r="AS209" i="12"/>
  <c r="AI209" i="12"/>
  <c r="AJ96" i="12"/>
  <c r="AK96" i="12"/>
  <c r="AL96" i="12"/>
  <c r="AM96" i="12"/>
  <c r="AN96" i="12"/>
  <c r="AO96" i="12"/>
  <c r="AP96" i="12"/>
  <c r="AQ96" i="12"/>
  <c r="AR96" i="12"/>
  <c r="AS96" i="12"/>
  <c r="AI96" i="12"/>
  <c r="AJ210" i="12"/>
  <c r="AK210" i="12"/>
  <c r="AL210" i="12"/>
  <c r="AM210" i="12"/>
  <c r="AN210" i="12"/>
  <c r="AO210" i="12"/>
  <c r="AP210" i="12"/>
  <c r="AQ210" i="12"/>
  <c r="AR210" i="12"/>
  <c r="AS210" i="12"/>
  <c r="AI210" i="12"/>
  <c r="AJ97" i="12"/>
  <c r="AK97" i="12"/>
  <c r="AL97" i="12"/>
  <c r="AM97" i="12"/>
  <c r="AN97" i="12"/>
  <c r="AO97" i="12"/>
  <c r="AP97" i="12"/>
  <c r="AQ97" i="12"/>
  <c r="AR97" i="12"/>
  <c r="AS97" i="12"/>
  <c r="AI97" i="12"/>
  <c r="AJ10" i="12"/>
  <c r="AK10" i="12"/>
  <c r="AL10" i="12"/>
  <c r="AM10" i="12"/>
  <c r="AN10" i="12"/>
  <c r="AO10" i="12"/>
  <c r="AP10" i="12"/>
  <c r="AQ10" i="12"/>
  <c r="AR10" i="12"/>
  <c r="AS10" i="12"/>
  <c r="AI10" i="12"/>
  <c r="AJ211" i="12"/>
  <c r="AK211" i="12"/>
  <c r="AL211" i="12"/>
  <c r="AM211" i="12"/>
  <c r="AN211" i="12"/>
  <c r="AO211" i="12"/>
  <c r="AP211" i="12"/>
  <c r="AQ211" i="12"/>
  <c r="AR211" i="12"/>
  <c r="AS211" i="12"/>
  <c r="AI211" i="12"/>
  <c r="AJ98" i="12"/>
  <c r="AK98" i="12"/>
  <c r="AL98" i="12"/>
  <c r="AM98" i="12"/>
  <c r="AN98" i="12"/>
  <c r="AO98" i="12"/>
  <c r="AP98" i="12"/>
  <c r="AQ98" i="12"/>
  <c r="AR98" i="12"/>
  <c r="AS98" i="12"/>
  <c r="AI98" i="12"/>
  <c r="AJ212" i="12"/>
  <c r="AK212" i="12"/>
  <c r="AL212" i="12"/>
  <c r="AM212" i="12"/>
  <c r="AN212" i="12"/>
  <c r="AO212" i="12"/>
  <c r="AP212" i="12"/>
  <c r="AQ212" i="12"/>
  <c r="AR212" i="12"/>
  <c r="AS212" i="12"/>
  <c r="AI212" i="12"/>
  <c r="AJ99" i="12"/>
  <c r="AK99" i="12"/>
  <c r="AL99" i="12"/>
  <c r="AM99" i="12"/>
  <c r="AN99" i="12"/>
  <c r="AO99" i="12"/>
  <c r="AP99" i="12"/>
  <c r="AQ99" i="12"/>
  <c r="AR99" i="12"/>
  <c r="AS99" i="12"/>
  <c r="AI99" i="12"/>
  <c r="AJ213" i="12"/>
  <c r="AK213" i="12"/>
  <c r="AL213" i="12"/>
  <c r="AM213" i="12"/>
  <c r="AN213" i="12"/>
  <c r="AO213" i="12"/>
  <c r="AP213" i="12"/>
  <c r="AQ213" i="12"/>
  <c r="AR213" i="12"/>
  <c r="AS213" i="12"/>
  <c r="AI213" i="12"/>
  <c r="AJ214" i="12"/>
  <c r="AK214" i="12"/>
  <c r="AL214" i="12"/>
  <c r="AM214" i="12"/>
  <c r="AN214" i="12"/>
  <c r="AO214" i="12"/>
  <c r="AP214" i="12"/>
  <c r="AQ214" i="12"/>
  <c r="AR214" i="12"/>
  <c r="AS214" i="12"/>
  <c r="AI214" i="12"/>
  <c r="AJ215" i="12"/>
  <c r="AK215" i="12"/>
  <c r="AL215" i="12"/>
  <c r="AM215" i="12"/>
  <c r="AN215" i="12"/>
  <c r="AO215" i="12"/>
  <c r="AP215" i="12"/>
  <c r="AQ215" i="12"/>
  <c r="AR215" i="12"/>
  <c r="AS215" i="12"/>
  <c r="AI215" i="12"/>
  <c r="AJ100" i="12"/>
  <c r="AK100" i="12"/>
  <c r="AL100" i="12"/>
  <c r="AM100" i="12"/>
  <c r="AN100" i="12"/>
  <c r="AO100" i="12"/>
  <c r="AP100" i="12"/>
  <c r="AQ100" i="12"/>
  <c r="AR100" i="12"/>
  <c r="AS100" i="12"/>
  <c r="AI100" i="12"/>
  <c r="AJ216" i="12"/>
  <c r="AK216" i="12"/>
  <c r="AL216" i="12"/>
  <c r="AM216" i="12"/>
  <c r="AN216" i="12"/>
  <c r="AO216" i="12"/>
  <c r="AP216" i="12"/>
  <c r="AQ216" i="12"/>
  <c r="AR216" i="12"/>
  <c r="AS216" i="12"/>
  <c r="AI216" i="12"/>
  <c r="AJ217" i="12"/>
  <c r="AK217" i="12"/>
  <c r="AL217" i="12"/>
  <c r="AM217" i="12"/>
  <c r="AN217" i="12"/>
  <c r="AO217" i="12"/>
  <c r="AP217" i="12"/>
  <c r="AQ217" i="12"/>
  <c r="AR217" i="12"/>
  <c r="AS217" i="12"/>
  <c r="AI217" i="12"/>
  <c r="AJ218" i="12"/>
  <c r="AK218" i="12"/>
  <c r="AL218" i="12"/>
  <c r="AM218" i="12"/>
  <c r="AN218" i="12"/>
  <c r="AO218" i="12"/>
  <c r="AP218" i="12"/>
  <c r="AQ218" i="12"/>
  <c r="AR218" i="12"/>
  <c r="AS218" i="12"/>
  <c r="AI218" i="12"/>
  <c r="AJ219" i="12"/>
  <c r="AK219" i="12"/>
  <c r="AL219" i="12"/>
  <c r="AM219" i="12"/>
  <c r="AN219" i="12"/>
  <c r="AO219" i="12"/>
  <c r="AP219" i="12"/>
  <c r="AQ219" i="12"/>
  <c r="AR219" i="12"/>
  <c r="AS219" i="12"/>
  <c r="AI219" i="12"/>
  <c r="AJ220" i="12"/>
  <c r="AK220" i="12"/>
  <c r="AL220" i="12"/>
  <c r="AM220" i="12"/>
  <c r="AN220" i="12"/>
  <c r="AO220" i="12"/>
  <c r="AP220" i="12"/>
  <c r="AQ220" i="12"/>
  <c r="AR220" i="12"/>
  <c r="AS220" i="12"/>
  <c r="AI220" i="12"/>
  <c r="AJ221" i="12"/>
  <c r="AK221" i="12"/>
  <c r="AL221" i="12"/>
  <c r="AM221" i="12"/>
  <c r="AN221" i="12"/>
  <c r="AO221" i="12"/>
  <c r="AP221" i="12"/>
  <c r="AQ221" i="12"/>
  <c r="AR221" i="12"/>
  <c r="AS221" i="12"/>
  <c r="AI221" i="12"/>
  <c r="AJ222" i="12"/>
  <c r="AK222" i="12"/>
  <c r="AL222" i="12"/>
  <c r="AM222" i="12"/>
  <c r="AN222" i="12"/>
  <c r="AO222" i="12"/>
  <c r="AP222" i="12"/>
  <c r="AQ222" i="12"/>
  <c r="AR222" i="12"/>
  <c r="AS222" i="12"/>
  <c r="AI222" i="12"/>
  <c r="AJ223" i="12"/>
  <c r="AK223" i="12"/>
  <c r="AL223" i="12"/>
  <c r="AM223" i="12"/>
  <c r="AN223" i="12"/>
  <c r="AO223" i="12"/>
  <c r="AP223" i="12"/>
  <c r="AQ223" i="12"/>
  <c r="AR223" i="12"/>
  <c r="AS223" i="12"/>
  <c r="AI223" i="12"/>
  <c r="AJ224" i="12"/>
  <c r="AK224" i="12"/>
  <c r="AL224" i="12"/>
  <c r="AM224" i="12"/>
  <c r="AN224" i="12"/>
  <c r="AO224" i="12"/>
  <c r="AP224" i="12"/>
  <c r="AQ224" i="12"/>
  <c r="AR224" i="12"/>
  <c r="AS224" i="12"/>
  <c r="AI224" i="12"/>
  <c r="AJ101" i="12"/>
  <c r="AK101" i="12"/>
  <c r="AL101" i="12"/>
  <c r="AM101" i="12"/>
  <c r="AN101" i="12"/>
  <c r="AO101" i="12"/>
  <c r="AP101" i="12"/>
  <c r="AQ101" i="12"/>
  <c r="AR101" i="12"/>
  <c r="AS101" i="12"/>
  <c r="AI101" i="12"/>
  <c r="AJ225" i="12"/>
  <c r="AK225" i="12"/>
  <c r="AL225" i="12"/>
  <c r="AM225" i="12"/>
  <c r="AN225" i="12"/>
  <c r="AO225" i="12"/>
  <c r="AP225" i="12"/>
  <c r="AQ225" i="12"/>
  <c r="AR225" i="12"/>
  <c r="AS225" i="12"/>
  <c r="AI225" i="12"/>
  <c r="AJ226" i="12"/>
  <c r="AK226" i="12"/>
  <c r="AL226" i="12"/>
  <c r="AM226" i="12"/>
  <c r="AN226" i="12"/>
  <c r="AO226" i="12"/>
  <c r="AP226" i="12"/>
  <c r="AQ226" i="12"/>
  <c r="AR226" i="12"/>
  <c r="AS226" i="12"/>
  <c r="AI226" i="12"/>
  <c r="AJ227" i="12"/>
  <c r="AK227" i="12"/>
  <c r="AL227" i="12"/>
  <c r="AM227" i="12"/>
  <c r="AN227" i="12"/>
  <c r="AO227" i="12"/>
  <c r="AP227" i="12"/>
  <c r="AQ227" i="12"/>
  <c r="AR227" i="12"/>
  <c r="AS227" i="12"/>
  <c r="AI227" i="12"/>
  <c r="AJ228" i="12"/>
  <c r="AK228" i="12"/>
  <c r="AL228" i="12"/>
  <c r="AM228" i="12"/>
  <c r="AN228" i="12"/>
  <c r="AO228" i="12"/>
  <c r="AP228" i="12"/>
  <c r="AQ228" i="12"/>
  <c r="AR228" i="12"/>
  <c r="AS228" i="12"/>
  <c r="AI228" i="12"/>
  <c r="AJ229" i="12"/>
  <c r="AK229" i="12"/>
  <c r="AL229" i="12"/>
  <c r="AM229" i="12"/>
  <c r="AN229" i="12"/>
  <c r="AO229" i="12"/>
  <c r="AP229" i="12"/>
  <c r="AQ229" i="12"/>
  <c r="AR229" i="12"/>
  <c r="AS229" i="12"/>
  <c r="AI229" i="12"/>
  <c r="AJ230" i="12"/>
  <c r="AK230" i="12"/>
  <c r="AL230" i="12"/>
  <c r="AM230" i="12"/>
  <c r="AN230" i="12"/>
  <c r="AO230" i="12"/>
  <c r="AP230" i="12"/>
  <c r="AQ230" i="12"/>
  <c r="AR230" i="12"/>
  <c r="AS230" i="12"/>
  <c r="AI230" i="12"/>
  <c r="AJ102" i="12"/>
  <c r="AK102" i="12"/>
  <c r="AL102" i="12"/>
  <c r="AM102" i="12"/>
  <c r="AN102" i="12"/>
  <c r="AO102" i="12"/>
  <c r="AP102" i="12"/>
  <c r="AQ102" i="12"/>
  <c r="AR102" i="12"/>
  <c r="AS102" i="12"/>
  <c r="AI102" i="12"/>
  <c r="AJ231" i="12"/>
  <c r="AK231" i="12"/>
  <c r="AL231" i="12"/>
  <c r="AM231" i="12"/>
  <c r="AN231" i="12"/>
  <c r="AO231" i="12"/>
  <c r="AP231" i="12"/>
  <c r="AQ231" i="12"/>
  <c r="AR231" i="12"/>
  <c r="AS231" i="12"/>
  <c r="AI231" i="12"/>
  <c r="AJ232" i="12"/>
  <c r="AK232" i="12"/>
  <c r="AL232" i="12"/>
  <c r="AM232" i="12"/>
  <c r="AN232" i="12"/>
  <c r="AO232" i="12"/>
  <c r="AP232" i="12"/>
  <c r="AQ232" i="12"/>
  <c r="AR232" i="12"/>
  <c r="AS232" i="12"/>
  <c r="AI232" i="12"/>
  <c r="AJ233" i="12"/>
  <c r="AK233" i="12"/>
  <c r="AL233" i="12"/>
  <c r="AM233" i="12"/>
  <c r="AN233" i="12"/>
  <c r="AO233" i="12"/>
  <c r="AP233" i="12"/>
  <c r="AQ233" i="12"/>
  <c r="AR233" i="12"/>
  <c r="AS233" i="12"/>
  <c r="AI233" i="12"/>
  <c r="AJ234" i="12"/>
  <c r="AK234" i="12"/>
  <c r="AL234" i="12"/>
  <c r="AM234" i="12"/>
  <c r="AN234" i="12"/>
  <c r="AO234" i="12"/>
  <c r="AP234" i="12"/>
  <c r="AQ234" i="12"/>
  <c r="AR234" i="12"/>
  <c r="AS234" i="12"/>
  <c r="AI234" i="12"/>
  <c r="AJ235" i="12"/>
  <c r="AK235" i="12"/>
  <c r="AL235" i="12"/>
  <c r="AM235" i="12"/>
  <c r="AN235" i="12"/>
  <c r="AO235" i="12"/>
  <c r="AP235" i="12"/>
  <c r="AQ235" i="12"/>
  <c r="AR235" i="12"/>
  <c r="AS235" i="12"/>
  <c r="AI235" i="12"/>
  <c r="AJ236" i="12"/>
  <c r="AK236" i="12"/>
  <c r="AL236" i="12"/>
  <c r="AM236" i="12"/>
  <c r="AN236" i="12"/>
  <c r="AO236" i="12"/>
  <c r="AP236" i="12"/>
  <c r="AQ236" i="12"/>
  <c r="AR236" i="12"/>
  <c r="AS236" i="12"/>
  <c r="AI236" i="12"/>
  <c r="AJ237" i="12"/>
  <c r="AK237" i="12"/>
  <c r="AL237" i="12"/>
  <c r="AM237" i="12"/>
  <c r="AN237" i="12"/>
  <c r="AO237" i="12"/>
  <c r="AP237" i="12"/>
  <c r="AQ237" i="12"/>
  <c r="AR237" i="12"/>
  <c r="AS237" i="12"/>
  <c r="AI237" i="12"/>
  <c r="AJ238" i="12"/>
  <c r="AK238" i="12"/>
  <c r="AL238" i="12"/>
  <c r="AM238" i="12"/>
  <c r="AN238" i="12"/>
  <c r="AO238" i="12"/>
  <c r="AP238" i="12"/>
  <c r="AQ238" i="12"/>
  <c r="AR238" i="12"/>
  <c r="AS238" i="12"/>
  <c r="AI238" i="12"/>
  <c r="AJ239" i="12"/>
  <c r="AK239" i="12"/>
  <c r="AL239" i="12"/>
  <c r="AM239" i="12"/>
  <c r="AN239" i="12"/>
  <c r="AO239" i="12"/>
  <c r="AP239" i="12"/>
  <c r="AQ239" i="12"/>
  <c r="AR239" i="12"/>
  <c r="AS239" i="12"/>
  <c r="AI239" i="12"/>
  <c r="AJ103" i="12"/>
  <c r="AK103" i="12"/>
  <c r="AL103" i="12"/>
  <c r="AM103" i="12"/>
  <c r="AN103" i="12"/>
  <c r="AO103" i="12"/>
  <c r="AP103" i="12"/>
  <c r="AQ103" i="12"/>
  <c r="AR103" i="12"/>
  <c r="AS103" i="12"/>
  <c r="AI103" i="12"/>
  <c r="AJ240" i="12"/>
  <c r="AK240" i="12"/>
  <c r="AL240" i="12"/>
  <c r="AM240" i="12"/>
  <c r="AN240" i="12"/>
  <c r="AO240" i="12"/>
  <c r="AP240" i="12"/>
  <c r="AQ240" i="12"/>
  <c r="AR240" i="12"/>
  <c r="AS240" i="12"/>
  <c r="AI240" i="12"/>
  <c r="AJ241" i="12"/>
  <c r="AK241" i="12"/>
  <c r="AL241" i="12"/>
  <c r="AM241" i="12"/>
  <c r="AN241" i="12"/>
  <c r="AO241" i="12"/>
  <c r="AP241" i="12"/>
  <c r="AQ241" i="12"/>
  <c r="AR241" i="12"/>
  <c r="AS241" i="12"/>
  <c r="AI241" i="12"/>
  <c r="AJ242" i="12"/>
  <c r="AK242" i="12"/>
  <c r="AL242" i="12"/>
  <c r="AM242" i="12"/>
  <c r="AN242" i="12"/>
  <c r="AO242" i="12"/>
  <c r="AP242" i="12"/>
  <c r="AQ242" i="12"/>
  <c r="AR242" i="12"/>
  <c r="AS242" i="12"/>
  <c r="AI242" i="12"/>
  <c r="AJ243" i="12"/>
  <c r="AK243" i="12"/>
  <c r="AL243" i="12"/>
  <c r="AM243" i="12"/>
  <c r="AN243" i="12"/>
  <c r="AO243" i="12"/>
  <c r="AP243" i="12"/>
  <c r="AQ243" i="12"/>
  <c r="AR243" i="12"/>
  <c r="AS243" i="12"/>
  <c r="AI243" i="12"/>
  <c r="AJ244" i="12"/>
  <c r="AK244" i="12"/>
  <c r="AL244" i="12"/>
  <c r="AM244" i="12"/>
  <c r="AN244" i="12"/>
  <c r="AO244" i="12"/>
  <c r="AP244" i="12"/>
  <c r="AQ244" i="12"/>
  <c r="AR244" i="12"/>
  <c r="AS244" i="12"/>
  <c r="AI244" i="12"/>
  <c r="AJ245" i="12"/>
  <c r="AK245" i="12"/>
  <c r="AL245" i="12"/>
  <c r="AM245" i="12"/>
  <c r="AN245" i="12"/>
  <c r="AO245" i="12"/>
  <c r="AP245" i="12"/>
  <c r="AQ245" i="12"/>
  <c r="AR245" i="12"/>
  <c r="AS245" i="12"/>
  <c r="AI245" i="12"/>
  <c r="AJ104" i="12"/>
  <c r="AK104" i="12"/>
  <c r="AL104" i="12"/>
  <c r="AM104" i="12"/>
  <c r="AN104" i="12"/>
  <c r="AO104" i="12"/>
  <c r="AP104" i="12"/>
  <c r="AQ104" i="12"/>
  <c r="AR104" i="12"/>
  <c r="AS104" i="12"/>
  <c r="AI104" i="12"/>
  <c r="AJ246" i="12"/>
  <c r="AK246" i="12"/>
  <c r="AL246" i="12"/>
  <c r="AM246" i="12"/>
  <c r="AN246" i="12"/>
  <c r="AO246" i="12"/>
  <c r="AP246" i="12"/>
  <c r="AQ246" i="12"/>
  <c r="AR246" i="12"/>
  <c r="AS246" i="12"/>
  <c r="AI246" i="12"/>
  <c r="AJ105" i="12"/>
  <c r="AK105" i="12"/>
  <c r="AL105" i="12"/>
  <c r="AM105" i="12"/>
  <c r="AN105" i="12"/>
  <c r="AO105" i="12"/>
  <c r="AP105" i="12"/>
  <c r="AQ105" i="12"/>
  <c r="AR105" i="12"/>
  <c r="AS105" i="12"/>
  <c r="AI105" i="12"/>
  <c r="AJ247" i="12"/>
  <c r="AK247" i="12"/>
  <c r="AL247" i="12"/>
  <c r="AM247" i="12"/>
  <c r="AN247" i="12"/>
  <c r="AO247" i="12"/>
  <c r="AP247" i="12"/>
  <c r="AQ247" i="12"/>
  <c r="AR247" i="12"/>
  <c r="AS247" i="12"/>
  <c r="AI247" i="12"/>
  <c r="AJ248" i="12"/>
  <c r="AK248" i="12"/>
  <c r="AL248" i="12"/>
  <c r="AM248" i="12"/>
  <c r="AN248" i="12"/>
  <c r="AO248" i="12"/>
  <c r="AP248" i="12"/>
  <c r="AQ248" i="12"/>
  <c r="AR248" i="12"/>
  <c r="AS248" i="12"/>
  <c r="AI248" i="12"/>
  <c r="AJ249" i="12"/>
  <c r="AK249" i="12"/>
  <c r="AL249" i="12"/>
  <c r="AM249" i="12"/>
  <c r="AN249" i="12"/>
  <c r="AO249" i="12"/>
  <c r="AP249" i="12"/>
  <c r="AQ249" i="12"/>
  <c r="AR249" i="12"/>
  <c r="AS249" i="12"/>
  <c r="AI249" i="12"/>
  <c r="AJ250" i="12"/>
  <c r="AK250" i="12"/>
  <c r="AL250" i="12"/>
  <c r="AM250" i="12"/>
  <c r="AN250" i="12"/>
  <c r="AO250" i="12"/>
  <c r="AP250" i="12"/>
  <c r="AQ250" i="12"/>
  <c r="AR250" i="12"/>
  <c r="AS250" i="12"/>
  <c r="AI250" i="12"/>
  <c r="AJ106" i="12"/>
  <c r="AK106" i="12"/>
  <c r="AL106" i="12"/>
  <c r="AM106" i="12"/>
  <c r="AN106" i="12"/>
  <c r="AO106" i="12"/>
  <c r="AP106" i="12"/>
  <c r="AQ106" i="12"/>
  <c r="AR106" i="12"/>
  <c r="AS106" i="12"/>
  <c r="AI106" i="12"/>
  <c r="AJ251" i="12"/>
  <c r="AK251" i="12"/>
  <c r="AL251" i="12"/>
  <c r="AM251" i="12"/>
  <c r="AN251" i="12"/>
  <c r="AO251" i="12"/>
  <c r="AP251" i="12"/>
  <c r="AQ251" i="12"/>
  <c r="AR251" i="12"/>
  <c r="AS251" i="12"/>
  <c r="AI251" i="12"/>
  <c r="AJ107" i="12"/>
  <c r="AK107" i="12"/>
  <c r="AL107" i="12"/>
  <c r="AM107" i="12"/>
  <c r="AN107" i="12"/>
  <c r="AO107" i="12"/>
  <c r="AP107" i="12"/>
  <c r="AQ107" i="12"/>
  <c r="AR107" i="12"/>
  <c r="AS107" i="12"/>
  <c r="AI107" i="12"/>
  <c r="AJ252" i="12"/>
  <c r="AK252" i="12"/>
  <c r="AL252" i="12"/>
  <c r="AM252" i="12"/>
  <c r="AN252" i="12"/>
  <c r="AO252" i="12"/>
  <c r="AP252" i="12"/>
  <c r="AQ252" i="12"/>
  <c r="AR252" i="12"/>
  <c r="AS252" i="12"/>
  <c r="AI252" i="12"/>
  <c r="AJ253" i="12"/>
  <c r="AK253" i="12"/>
  <c r="AL253" i="12"/>
  <c r="AM253" i="12"/>
  <c r="AN253" i="12"/>
  <c r="AO253" i="12"/>
  <c r="AP253" i="12"/>
  <c r="AQ253" i="12"/>
  <c r="AR253" i="12"/>
  <c r="AS253" i="12"/>
  <c r="AI253" i="12"/>
  <c r="AJ254" i="12"/>
  <c r="AK254" i="12"/>
  <c r="AL254" i="12"/>
  <c r="AM254" i="12"/>
  <c r="AN254" i="12"/>
  <c r="AO254" i="12"/>
  <c r="AP254" i="12"/>
  <c r="AQ254" i="12"/>
  <c r="AR254" i="12"/>
  <c r="AS254" i="12"/>
  <c r="AI254" i="12"/>
  <c r="BE152" i="12"/>
  <c r="BF152" i="12"/>
  <c r="BG152" i="12"/>
  <c r="BH152" i="12"/>
  <c r="BI152" i="12"/>
  <c r="BJ152" i="12"/>
  <c r="BK152" i="12"/>
  <c r="BL152" i="12"/>
  <c r="BM152" i="12"/>
  <c r="BN152" i="12"/>
  <c r="BE151" i="12"/>
  <c r="BF151" i="12"/>
  <c r="BG151" i="12"/>
  <c r="BH151" i="12"/>
  <c r="BI151" i="12"/>
  <c r="BJ151" i="12"/>
  <c r="BK151" i="12"/>
  <c r="BL151" i="12"/>
  <c r="BM151" i="12"/>
  <c r="BN151" i="12"/>
  <c r="BD151" i="12"/>
  <c r="BE143" i="12"/>
  <c r="BF143" i="12"/>
  <c r="BG143" i="12"/>
  <c r="BH143" i="12"/>
  <c r="BI143" i="12"/>
  <c r="BJ143" i="12"/>
  <c r="BK143" i="12"/>
  <c r="BL143" i="12"/>
  <c r="BM143" i="12"/>
  <c r="BN143" i="12"/>
  <c r="BD143" i="12"/>
  <c r="BE150" i="12"/>
  <c r="BF150" i="12"/>
  <c r="BG150" i="12"/>
  <c r="BH150" i="12"/>
  <c r="BI150" i="12"/>
  <c r="BJ150" i="12"/>
  <c r="BK150" i="12"/>
  <c r="BL150" i="12"/>
  <c r="BM150" i="12"/>
  <c r="BN150" i="12"/>
  <c r="BE140" i="12"/>
  <c r="BF140" i="12"/>
  <c r="BG140" i="12"/>
  <c r="BH140" i="12"/>
  <c r="BI140" i="12"/>
  <c r="BJ140" i="12"/>
  <c r="BK140" i="12"/>
  <c r="BL140" i="12"/>
  <c r="BM140" i="12"/>
  <c r="BN140" i="12"/>
  <c r="BD140" i="12"/>
  <c r="BE149" i="12"/>
  <c r="BF149" i="12"/>
  <c r="BG149" i="12"/>
  <c r="BH149" i="12"/>
  <c r="BI149" i="12"/>
  <c r="BJ149" i="12"/>
  <c r="BK149" i="12"/>
  <c r="BL149" i="12"/>
  <c r="BM149" i="12"/>
  <c r="BN149" i="12"/>
  <c r="BE139" i="12"/>
  <c r="BF139" i="12"/>
  <c r="BG139" i="12"/>
  <c r="BH139" i="12"/>
  <c r="BI139" i="12"/>
  <c r="BJ139" i="12"/>
  <c r="BK139" i="12"/>
  <c r="BL139" i="12"/>
  <c r="BM139" i="12"/>
  <c r="BN139" i="12"/>
  <c r="BD139" i="12"/>
  <c r="BE148" i="12"/>
  <c r="BF148" i="12"/>
  <c r="BG148" i="12"/>
  <c r="BH148" i="12"/>
  <c r="BI148" i="12"/>
  <c r="BJ148" i="12"/>
  <c r="BK148" i="12"/>
  <c r="BL148" i="12"/>
  <c r="BM148" i="12"/>
  <c r="BN148" i="12"/>
  <c r="BE138" i="12"/>
  <c r="BF138" i="12"/>
  <c r="BG138" i="12"/>
  <c r="BH138" i="12"/>
  <c r="BI138" i="12"/>
  <c r="BJ138" i="12"/>
  <c r="BK138" i="12"/>
  <c r="BL138" i="12"/>
  <c r="BM138" i="12"/>
  <c r="BN138" i="12"/>
  <c r="BD138" i="12"/>
  <c r="BE147" i="12"/>
  <c r="BF147" i="12"/>
  <c r="BG147" i="12"/>
  <c r="BH147" i="12"/>
  <c r="BI147" i="12"/>
  <c r="BJ147" i="12"/>
  <c r="BK147" i="12"/>
  <c r="BL147" i="12"/>
  <c r="BM147" i="12"/>
  <c r="BN147" i="12"/>
  <c r="BE129" i="12"/>
  <c r="BF129" i="12"/>
  <c r="BG129" i="12"/>
  <c r="BH129" i="12"/>
  <c r="BI129" i="12"/>
  <c r="BJ129" i="12"/>
  <c r="BK129" i="12"/>
  <c r="BL129" i="12"/>
  <c r="BM129" i="12"/>
  <c r="BN129" i="12"/>
  <c r="BD129" i="12"/>
  <c r="BE146" i="12"/>
  <c r="BF146" i="12"/>
  <c r="BG146" i="12"/>
  <c r="BH146" i="12"/>
  <c r="BI146" i="12"/>
  <c r="BJ146" i="12"/>
  <c r="BK146" i="12"/>
  <c r="BL146" i="12"/>
  <c r="BM146" i="12"/>
  <c r="BN146" i="12"/>
  <c r="BE115" i="12"/>
  <c r="BF115" i="12"/>
  <c r="BG115" i="12"/>
  <c r="BH115" i="12"/>
  <c r="BI115" i="12"/>
  <c r="BJ115" i="12"/>
  <c r="BK115" i="12"/>
  <c r="BL115" i="12"/>
  <c r="BM115" i="12"/>
  <c r="BN115" i="12"/>
  <c r="BD115" i="12"/>
  <c r="BE145" i="12"/>
  <c r="BF145" i="12"/>
  <c r="BG145" i="12"/>
  <c r="BH145" i="12"/>
  <c r="BI145" i="12"/>
  <c r="BJ145" i="12"/>
  <c r="BK145" i="12"/>
  <c r="BL145" i="12"/>
  <c r="BM145" i="12"/>
  <c r="BN145" i="12"/>
  <c r="BE112" i="12"/>
  <c r="BF112" i="12"/>
  <c r="BG112" i="12"/>
  <c r="BH112" i="12"/>
  <c r="BI112" i="12"/>
  <c r="BJ112" i="12"/>
  <c r="BK112" i="12"/>
  <c r="BL112" i="12"/>
  <c r="BM112" i="12"/>
  <c r="BN112" i="12"/>
  <c r="BD112" i="12"/>
  <c r="BE144" i="12"/>
  <c r="BF144" i="12"/>
  <c r="BG144" i="12"/>
  <c r="BH144" i="12"/>
  <c r="BI144" i="12"/>
  <c r="BJ144" i="12"/>
  <c r="BK144" i="12"/>
  <c r="BL144" i="12"/>
  <c r="BM144" i="12"/>
  <c r="BN144" i="12"/>
  <c r="BE98" i="12"/>
  <c r="BF98" i="12"/>
  <c r="BG98" i="12"/>
  <c r="BH98" i="12"/>
  <c r="BI98" i="12"/>
  <c r="BJ98" i="12"/>
  <c r="BK98" i="12"/>
  <c r="BL98" i="12"/>
  <c r="BM98" i="12"/>
  <c r="BN98" i="12"/>
  <c r="BD98" i="12"/>
  <c r="BE81" i="12"/>
  <c r="BF81" i="12"/>
  <c r="BG81" i="12"/>
  <c r="BH81" i="12"/>
  <c r="BI81" i="12"/>
  <c r="BJ81" i="12"/>
  <c r="BK81" i="12"/>
  <c r="BL81" i="12"/>
  <c r="BM81" i="12"/>
  <c r="BN81" i="12"/>
  <c r="BD81" i="12"/>
  <c r="BE142" i="12"/>
  <c r="BF142" i="12"/>
  <c r="BG142" i="12"/>
  <c r="BH142" i="12"/>
  <c r="BI142" i="12"/>
  <c r="BJ142" i="12"/>
  <c r="BK142" i="12"/>
  <c r="BL142" i="12"/>
  <c r="BM142" i="12"/>
  <c r="BN142" i="12"/>
  <c r="BE56" i="12"/>
  <c r="BF56" i="12"/>
  <c r="BG56" i="12"/>
  <c r="BH56" i="12"/>
  <c r="BI56" i="12"/>
  <c r="BJ56" i="12"/>
  <c r="BK56" i="12"/>
  <c r="BL56" i="12"/>
  <c r="BM56" i="12"/>
  <c r="BN56" i="12"/>
  <c r="BD56" i="12"/>
  <c r="BE141" i="12"/>
  <c r="BF141" i="12"/>
  <c r="BG141" i="12"/>
  <c r="BH141" i="12"/>
  <c r="BI141" i="12"/>
  <c r="BJ141" i="12"/>
  <c r="BK141" i="12"/>
  <c r="BL141" i="12"/>
  <c r="BM141" i="12"/>
  <c r="BN141" i="12"/>
  <c r="BD146" i="12"/>
  <c r="BD142" i="12"/>
  <c r="BD141" i="12"/>
  <c r="BE137" i="12"/>
  <c r="BF137" i="12"/>
  <c r="BG137" i="12"/>
  <c r="BH137" i="12"/>
  <c r="BI137" i="12"/>
  <c r="BJ137" i="12"/>
  <c r="BK137" i="12"/>
  <c r="BL137" i="12"/>
  <c r="BM137" i="12"/>
  <c r="BN137" i="12"/>
  <c r="BD137" i="12"/>
  <c r="BE133" i="12"/>
  <c r="BF133" i="12"/>
  <c r="BG133" i="12"/>
  <c r="BH133" i="12"/>
  <c r="BI133" i="12"/>
  <c r="BJ133" i="12"/>
  <c r="BK133" i="12"/>
  <c r="BL133" i="12"/>
  <c r="BM133" i="12"/>
  <c r="BN133" i="12"/>
  <c r="BD133" i="12"/>
  <c r="BE136" i="12"/>
  <c r="BF136" i="12"/>
  <c r="BG136" i="12"/>
  <c r="BH136" i="12"/>
  <c r="BI136" i="12"/>
  <c r="BJ136" i="12"/>
  <c r="BK136" i="12"/>
  <c r="BL136" i="12"/>
  <c r="BM136" i="12"/>
  <c r="BN136" i="12"/>
  <c r="BE130" i="12"/>
  <c r="BF130" i="12"/>
  <c r="BG130" i="12"/>
  <c r="BH130" i="12"/>
  <c r="BI130" i="12"/>
  <c r="BJ130" i="12"/>
  <c r="BK130" i="12"/>
  <c r="BL130" i="12"/>
  <c r="BM130" i="12"/>
  <c r="BN130" i="12"/>
  <c r="BD130" i="12"/>
  <c r="BE135" i="12"/>
  <c r="BF135" i="12"/>
  <c r="BG135" i="12"/>
  <c r="BH135" i="12"/>
  <c r="BI135" i="12"/>
  <c r="BJ135" i="12"/>
  <c r="BK135" i="12"/>
  <c r="BL135" i="12"/>
  <c r="BM135" i="12"/>
  <c r="BN135" i="12"/>
  <c r="BE128" i="12"/>
  <c r="BF128" i="12"/>
  <c r="BG128" i="12"/>
  <c r="BH128" i="12"/>
  <c r="BI128" i="12"/>
  <c r="BJ128" i="12"/>
  <c r="BK128" i="12"/>
  <c r="BL128" i="12"/>
  <c r="BM128" i="12"/>
  <c r="BN128" i="12"/>
  <c r="BD128" i="12"/>
  <c r="BE134" i="12"/>
  <c r="BF134" i="12"/>
  <c r="BG134" i="12"/>
  <c r="BH134" i="12"/>
  <c r="BI134" i="12"/>
  <c r="BJ134" i="12"/>
  <c r="BK134" i="12"/>
  <c r="BL134" i="12"/>
  <c r="BM134" i="12"/>
  <c r="BN134" i="12"/>
  <c r="BE126" i="12"/>
  <c r="BF126" i="12"/>
  <c r="BG126" i="12"/>
  <c r="BH126" i="12"/>
  <c r="BI126" i="12"/>
  <c r="BJ126" i="12"/>
  <c r="BK126" i="12"/>
  <c r="BL126" i="12"/>
  <c r="BM126" i="12"/>
  <c r="BN126" i="12"/>
  <c r="BD126" i="12"/>
  <c r="BE49" i="12"/>
  <c r="BF49" i="12"/>
  <c r="BG49" i="12"/>
  <c r="BH49" i="12"/>
  <c r="BI49" i="12"/>
  <c r="BJ49" i="12"/>
  <c r="BK49" i="12"/>
  <c r="BL49" i="12"/>
  <c r="BM49" i="12"/>
  <c r="BN49" i="12"/>
  <c r="BE42" i="12"/>
  <c r="BF42" i="12"/>
  <c r="BG42" i="12"/>
  <c r="BH42" i="12"/>
  <c r="BI42" i="12"/>
  <c r="BJ42" i="12"/>
  <c r="BK42" i="12"/>
  <c r="BL42" i="12"/>
  <c r="BM42" i="12"/>
  <c r="BN42" i="12"/>
  <c r="BD42" i="12"/>
  <c r="BE124" i="12"/>
  <c r="BF124" i="12"/>
  <c r="BG124" i="12"/>
  <c r="BH124" i="12"/>
  <c r="BI124" i="12"/>
  <c r="BJ124" i="12"/>
  <c r="BK124" i="12"/>
  <c r="BL124" i="12"/>
  <c r="BM124" i="12"/>
  <c r="BN124" i="12"/>
  <c r="BD124" i="12"/>
  <c r="BE132" i="12"/>
  <c r="BF132" i="12"/>
  <c r="BG132" i="12"/>
  <c r="BH132" i="12"/>
  <c r="BI132" i="12"/>
  <c r="BJ132" i="12"/>
  <c r="BK132" i="12"/>
  <c r="BL132" i="12"/>
  <c r="BM132" i="12"/>
  <c r="BN132" i="12"/>
  <c r="BE123" i="12"/>
  <c r="BF123" i="12"/>
  <c r="BG123" i="12"/>
  <c r="BH123" i="12"/>
  <c r="BI123" i="12"/>
  <c r="BJ123" i="12"/>
  <c r="BK123" i="12"/>
  <c r="BL123" i="12"/>
  <c r="BM123" i="12"/>
  <c r="BN123" i="12"/>
  <c r="BD123" i="12"/>
  <c r="BE131" i="12"/>
  <c r="BF131" i="12"/>
  <c r="BG131" i="12"/>
  <c r="BH131" i="12"/>
  <c r="BI131" i="12"/>
  <c r="BJ131" i="12"/>
  <c r="BK131" i="12"/>
  <c r="BL131" i="12"/>
  <c r="BM131" i="12"/>
  <c r="BN131" i="12"/>
  <c r="BE122" i="12"/>
  <c r="BF122" i="12"/>
  <c r="BG122" i="12"/>
  <c r="BH122" i="12"/>
  <c r="BI122" i="12"/>
  <c r="BJ122" i="12"/>
  <c r="BK122" i="12"/>
  <c r="BL122" i="12"/>
  <c r="BM122" i="12"/>
  <c r="BN122" i="12"/>
  <c r="BD122" i="12"/>
  <c r="BE119" i="12"/>
  <c r="BF119" i="12"/>
  <c r="BG119" i="12"/>
  <c r="BH119" i="12"/>
  <c r="BI119" i="12"/>
  <c r="BJ119" i="12"/>
  <c r="BK119" i="12"/>
  <c r="BL119" i="12"/>
  <c r="BM119" i="12"/>
  <c r="BN119" i="12"/>
  <c r="BD119" i="12"/>
  <c r="BE118" i="12"/>
  <c r="BF118" i="12"/>
  <c r="BG118" i="12"/>
  <c r="BH118" i="12"/>
  <c r="BI118" i="12"/>
  <c r="BJ118" i="12"/>
  <c r="BK118" i="12"/>
  <c r="BL118" i="12"/>
  <c r="BM118" i="12"/>
  <c r="BN118" i="12"/>
  <c r="BD118" i="12"/>
  <c r="BE116" i="12"/>
  <c r="BF116" i="12"/>
  <c r="BG116" i="12"/>
  <c r="BH116" i="12"/>
  <c r="BI116" i="12"/>
  <c r="BJ116" i="12"/>
  <c r="BK116" i="12"/>
  <c r="BL116" i="12"/>
  <c r="BM116" i="12"/>
  <c r="BN116" i="12"/>
  <c r="BD116" i="12"/>
  <c r="BE127" i="12"/>
  <c r="BF127" i="12"/>
  <c r="BG127" i="12"/>
  <c r="BH127" i="12"/>
  <c r="BI127" i="12"/>
  <c r="BJ127" i="12"/>
  <c r="BK127" i="12"/>
  <c r="BL127" i="12"/>
  <c r="BM127" i="12"/>
  <c r="BN127" i="12"/>
  <c r="BE114" i="12"/>
  <c r="BF114" i="12"/>
  <c r="BG114" i="12"/>
  <c r="BH114" i="12"/>
  <c r="BI114" i="12"/>
  <c r="BJ114" i="12"/>
  <c r="BK114" i="12"/>
  <c r="BL114" i="12"/>
  <c r="BM114" i="12"/>
  <c r="BN114" i="12"/>
  <c r="BD114" i="12"/>
  <c r="BE48" i="12"/>
  <c r="BF48" i="12"/>
  <c r="BG48" i="12"/>
  <c r="BH48" i="12"/>
  <c r="BI48" i="12"/>
  <c r="BJ48" i="12"/>
  <c r="BK48" i="12"/>
  <c r="BL48" i="12"/>
  <c r="BM48" i="12"/>
  <c r="BN48" i="12"/>
  <c r="BE37" i="12"/>
  <c r="BF37" i="12"/>
  <c r="BG37" i="12"/>
  <c r="BH37" i="12"/>
  <c r="BI37" i="12"/>
  <c r="BJ37" i="12"/>
  <c r="BK37" i="12"/>
  <c r="BL37" i="12"/>
  <c r="BM37" i="12"/>
  <c r="BN37" i="12"/>
  <c r="BD37" i="12"/>
  <c r="BE111" i="12"/>
  <c r="BF111" i="12"/>
  <c r="BG111" i="12"/>
  <c r="BH111" i="12"/>
  <c r="BI111" i="12"/>
  <c r="BJ111" i="12"/>
  <c r="BK111" i="12"/>
  <c r="BL111" i="12"/>
  <c r="BM111" i="12"/>
  <c r="BN111" i="12"/>
  <c r="BD111" i="12"/>
  <c r="BE125" i="12"/>
  <c r="BF125" i="12"/>
  <c r="BG125" i="12"/>
  <c r="BH125" i="12"/>
  <c r="BI125" i="12"/>
  <c r="BJ125" i="12"/>
  <c r="BK125" i="12"/>
  <c r="BL125" i="12"/>
  <c r="BM125" i="12"/>
  <c r="BN125" i="12"/>
  <c r="BE110" i="12"/>
  <c r="BF110" i="12"/>
  <c r="BG110" i="12"/>
  <c r="BH110" i="12"/>
  <c r="BI110" i="12"/>
  <c r="BJ110" i="12"/>
  <c r="BK110" i="12"/>
  <c r="BL110" i="12"/>
  <c r="BM110" i="12"/>
  <c r="BN110" i="12"/>
  <c r="BD110" i="12"/>
  <c r="BE109" i="12"/>
  <c r="BF109" i="12"/>
  <c r="BG109" i="12"/>
  <c r="BH109" i="12"/>
  <c r="BI109" i="12"/>
  <c r="BJ109" i="12"/>
  <c r="BK109" i="12"/>
  <c r="BL109" i="12"/>
  <c r="BM109" i="12"/>
  <c r="BN109" i="12"/>
  <c r="BD109" i="12"/>
  <c r="BE108" i="12"/>
  <c r="BF108" i="12"/>
  <c r="BG108" i="12"/>
  <c r="BH108" i="12"/>
  <c r="BI108" i="12"/>
  <c r="BJ108" i="12"/>
  <c r="BK108" i="12"/>
  <c r="BL108" i="12"/>
  <c r="BM108" i="12"/>
  <c r="BN108" i="12"/>
  <c r="BD108" i="12"/>
  <c r="BE107" i="12"/>
  <c r="BF107" i="12"/>
  <c r="BG107" i="12"/>
  <c r="BH107" i="12"/>
  <c r="BI107" i="12"/>
  <c r="BJ107" i="12"/>
  <c r="BK107" i="12"/>
  <c r="BL107" i="12"/>
  <c r="BM107" i="12"/>
  <c r="BN107" i="12"/>
  <c r="BD107" i="12"/>
  <c r="BE47" i="12"/>
  <c r="BF47" i="12"/>
  <c r="BG47" i="12"/>
  <c r="BH47" i="12"/>
  <c r="BI47" i="12"/>
  <c r="BJ47" i="12"/>
  <c r="BK47" i="12"/>
  <c r="BL47" i="12"/>
  <c r="BM47" i="12"/>
  <c r="BN47" i="12"/>
  <c r="BE34" i="12"/>
  <c r="BF34" i="12"/>
  <c r="BG34" i="12"/>
  <c r="BH34" i="12"/>
  <c r="BI34" i="12"/>
  <c r="BJ34" i="12"/>
  <c r="BK34" i="12"/>
  <c r="BL34" i="12"/>
  <c r="BM34" i="12"/>
  <c r="BN34" i="12"/>
  <c r="BD34" i="12"/>
  <c r="BE121" i="12"/>
  <c r="BF121" i="12"/>
  <c r="BG121" i="12"/>
  <c r="BH121" i="12"/>
  <c r="BI121" i="12"/>
  <c r="BJ121" i="12"/>
  <c r="BK121" i="12"/>
  <c r="BL121" i="12"/>
  <c r="BM121" i="12"/>
  <c r="BN121" i="12"/>
  <c r="BE106" i="12"/>
  <c r="BF106" i="12"/>
  <c r="BG106" i="12"/>
  <c r="BH106" i="12"/>
  <c r="BI106" i="12"/>
  <c r="BJ106" i="12"/>
  <c r="BK106" i="12"/>
  <c r="BL106" i="12"/>
  <c r="BM106" i="12"/>
  <c r="BN106" i="12"/>
  <c r="BD106" i="12"/>
  <c r="BE120" i="12"/>
  <c r="BF120" i="12"/>
  <c r="BG120" i="12"/>
  <c r="BH120" i="12"/>
  <c r="BI120" i="12"/>
  <c r="BJ120" i="12"/>
  <c r="BK120" i="12"/>
  <c r="BL120" i="12"/>
  <c r="BM120" i="12"/>
  <c r="BN120" i="12"/>
  <c r="BE105" i="12"/>
  <c r="BF105" i="12"/>
  <c r="BG105" i="12"/>
  <c r="BH105" i="12"/>
  <c r="BI105" i="12"/>
  <c r="BJ105" i="12"/>
  <c r="BK105" i="12"/>
  <c r="BL105" i="12"/>
  <c r="BM105" i="12"/>
  <c r="BN105" i="12"/>
  <c r="BD105" i="12"/>
  <c r="BE103" i="12"/>
  <c r="BF103" i="12"/>
  <c r="BG103" i="12"/>
  <c r="BH103" i="12"/>
  <c r="BI103" i="12"/>
  <c r="BJ103" i="12"/>
  <c r="BK103" i="12"/>
  <c r="BL103" i="12"/>
  <c r="BM103" i="12"/>
  <c r="BN103" i="12"/>
  <c r="BD103" i="12"/>
  <c r="BE101" i="12"/>
  <c r="BF101" i="12"/>
  <c r="BG101" i="12"/>
  <c r="BH101" i="12"/>
  <c r="BI101" i="12"/>
  <c r="BJ101" i="12"/>
  <c r="BK101" i="12"/>
  <c r="BL101" i="12"/>
  <c r="BM101" i="12"/>
  <c r="BN101" i="12"/>
  <c r="BD101" i="12"/>
  <c r="BE117" i="12"/>
  <c r="BF117" i="12"/>
  <c r="BG117" i="12"/>
  <c r="BH117" i="12"/>
  <c r="BI117" i="12"/>
  <c r="BJ117" i="12"/>
  <c r="BK117" i="12"/>
  <c r="BL117" i="12"/>
  <c r="BM117" i="12"/>
  <c r="BN117" i="12"/>
  <c r="BE96" i="12"/>
  <c r="BF96" i="12"/>
  <c r="BG96" i="12"/>
  <c r="BH96" i="12"/>
  <c r="BI96" i="12"/>
  <c r="BJ96" i="12"/>
  <c r="BK96" i="12"/>
  <c r="BL96" i="12"/>
  <c r="BM96" i="12"/>
  <c r="BN96" i="12"/>
  <c r="BD96" i="12"/>
  <c r="BE95" i="12"/>
  <c r="BF95" i="12"/>
  <c r="BG95" i="12"/>
  <c r="BH95" i="12"/>
  <c r="BI95" i="12"/>
  <c r="BJ95" i="12"/>
  <c r="BK95" i="12"/>
  <c r="BL95" i="12"/>
  <c r="BM95" i="12"/>
  <c r="BN95" i="12"/>
  <c r="BD95" i="12"/>
  <c r="BE94" i="12"/>
  <c r="BF94" i="12"/>
  <c r="BG94" i="12"/>
  <c r="BH94" i="12"/>
  <c r="BI94" i="12"/>
  <c r="BJ94" i="12"/>
  <c r="BK94" i="12"/>
  <c r="BL94" i="12"/>
  <c r="BM94" i="12"/>
  <c r="BN94" i="12"/>
  <c r="BD94" i="12"/>
  <c r="BE93" i="12"/>
  <c r="BF93" i="12"/>
  <c r="BG93" i="12"/>
  <c r="BH93" i="12"/>
  <c r="BI93" i="12"/>
  <c r="BJ93" i="12"/>
  <c r="BK93" i="12"/>
  <c r="BL93" i="12"/>
  <c r="BM93" i="12"/>
  <c r="BN93" i="12"/>
  <c r="BD93" i="12"/>
  <c r="BE113" i="12"/>
  <c r="BF113" i="12"/>
  <c r="BG113" i="12"/>
  <c r="BH113" i="12"/>
  <c r="BI113" i="12"/>
  <c r="BJ113" i="12"/>
  <c r="BK113" i="12"/>
  <c r="BL113" i="12"/>
  <c r="BM113" i="12"/>
  <c r="BN113" i="12"/>
  <c r="BE92" i="12"/>
  <c r="BF92" i="12"/>
  <c r="BG92" i="12"/>
  <c r="BH92" i="12"/>
  <c r="BI92" i="12"/>
  <c r="BJ92" i="12"/>
  <c r="BK92" i="12"/>
  <c r="BL92" i="12"/>
  <c r="BM92" i="12"/>
  <c r="BN92" i="12"/>
  <c r="BD92" i="12"/>
  <c r="BE91" i="12"/>
  <c r="BF91" i="12"/>
  <c r="BG91" i="12"/>
  <c r="BH91" i="12"/>
  <c r="BI91" i="12"/>
  <c r="BJ91" i="12"/>
  <c r="BK91" i="12"/>
  <c r="BL91" i="12"/>
  <c r="BM91" i="12"/>
  <c r="BN91" i="12"/>
  <c r="BD91" i="12"/>
  <c r="BE90" i="12"/>
  <c r="BF90" i="12"/>
  <c r="BG90" i="12"/>
  <c r="BH90" i="12"/>
  <c r="BI90" i="12"/>
  <c r="BJ90" i="12"/>
  <c r="BK90" i="12"/>
  <c r="BL90" i="12"/>
  <c r="BM90" i="12"/>
  <c r="BN90" i="12"/>
  <c r="BD90" i="12"/>
  <c r="BE89" i="12"/>
  <c r="BF89" i="12"/>
  <c r="BG89" i="12"/>
  <c r="BH89" i="12"/>
  <c r="BI89" i="12"/>
  <c r="BJ89" i="12"/>
  <c r="BK89" i="12"/>
  <c r="BL89" i="12"/>
  <c r="BM89" i="12"/>
  <c r="BN89" i="12"/>
  <c r="BD89" i="12"/>
  <c r="BE88" i="12"/>
  <c r="BF88" i="12"/>
  <c r="BG88" i="12"/>
  <c r="BH88" i="12"/>
  <c r="BI88" i="12"/>
  <c r="BJ88" i="12"/>
  <c r="BK88" i="12"/>
  <c r="BL88" i="12"/>
  <c r="BM88" i="12"/>
  <c r="BN88" i="12"/>
  <c r="BD88" i="12"/>
  <c r="BE87" i="12"/>
  <c r="BF87" i="12"/>
  <c r="BG87" i="12"/>
  <c r="BH87" i="12"/>
  <c r="BI87" i="12"/>
  <c r="BJ87" i="12"/>
  <c r="BK87" i="12"/>
  <c r="BL87" i="12"/>
  <c r="BM87" i="12"/>
  <c r="BN87" i="12"/>
  <c r="BD87" i="12"/>
  <c r="BE86" i="12"/>
  <c r="BF86" i="12"/>
  <c r="BG86" i="12"/>
  <c r="BH86" i="12"/>
  <c r="BI86" i="12"/>
  <c r="BJ86" i="12"/>
  <c r="BK86" i="12"/>
  <c r="BL86" i="12"/>
  <c r="BM86" i="12"/>
  <c r="BN86" i="12"/>
  <c r="BD86" i="12"/>
  <c r="BE85" i="12"/>
  <c r="BF85" i="12"/>
  <c r="BG85" i="12"/>
  <c r="BH85" i="12"/>
  <c r="BI85" i="12"/>
  <c r="BJ85" i="12"/>
  <c r="BK85" i="12"/>
  <c r="BL85" i="12"/>
  <c r="BM85" i="12"/>
  <c r="BN85" i="12"/>
  <c r="BD85" i="12"/>
  <c r="BE84" i="12"/>
  <c r="BF84" i="12"/>
  <c r="BG84" i="12"/>
  <c r="BH84" i="12"/>
  <c r="BI84" i="12"/>
  <c r="BJ84" i="12"/>
  <c r="BK84" i="12"/>
  <c r="BL84" i="12"/>
  <c r="BM84" i="12"/>
  <c r="BN84" i="12"/>
  <c r="BD84" i="12"/>
  <c r="BE104" i="12"/>
  <c r="BF104" i="12"/>
  <c r="BG104" i="12"/>
  <c r="BH104" i="12"/>
  <c r="BI104" i="12"/>
  <c r="BJ104" i="12"/>
  <c r="BK104" i="12"/>
  <c r="BL104" i="12"/>
  <c r="BM104" i="12"/>
  <c r="BN104" i="12"/>
  <c r="BE83" i="12"/>
  <c r="BF83" i="12"/>
  <c r="BG83" i="12"/>
  <c r="BH83" i="12"/>
  <c r="BI83" i="12"/>
  <c r="BJ83" i="12"/>
  <c r="BK83" i="12"/>
  <c r="BL83" i="12"/>
  <c r="BM83" i="12"/>
  <c r="BN83" i="12"/>
  <c r="BD83" i="12"/>
  <c r="BE82" i="12"/>
  <c r="BF82" i="12"/>
  <c r="BG82" i="12"/>
  <c r="BH82" i="12"/>
  <c r="BI82" i="12"/>
  <c r="BJ82" i="12"/>
  <c r="BK82" i="12"/>
  <c r="BL82" i="12"/>
  <c r="BM82" i="12"/>
  <c r="BN82" i="12"/>
  <c r="BD82" i="12"/>
  <c r="BE102" i="12"/>
  <c r="BF102" i="12"/>
  <c r="BG102" i="12"/>
  <c r="BH102" i="12"/>
  <c r="BI102" i="12"/>
  <c r="BJ102" i="12"/>
  <c r="BK102" i="12"/>
  <c r="BL102" i="12"/>
  <c r="BM102" i="12"/>
  <c r="BN102" i="12"/>
  <c r="BE80" i="12"/>
  <c r="BF80" i="12"/>
  <c r="BG80" i="12"/>
  <c r="BH80" i="12"/>
  <c r="BI80" i="12"/>
  <c r="BJ80" i="12"/>
  <c r="BK80" i="12"/>
  <c r="BL80" i="12"/>
  <c r="BM80" i="12"/>
  <c r="BN80" i="12"/>
  <c r="BD80" i="12"/>
  <c r="BE78" i="12"/>
  <c r="BF78" i="12"/>
  <c r="BG78" i="12"/>
  <c r="BH78" i="12"/>
  <c r="BI78" i="12"/>
  <c r="BJ78" i="12"/>
  <c r="BK78" i="12"/>
  <c r="BL78" i="12"/>
  <c r="BM78" i="12"/>
  <c r="BN78" i="12"/>
  <c r="BD78" i="12"/>
  <c r="BE100" i="12"/>
  <c r="BF100" i="12"/>
  <c r="BG100" i="12"/>
  <c r="BH100" i="12"/>
  <c r="BI100" i="12"/>
  <c r="BJ100" i="12"/>
  <c r="BK100" i="12"/>
  <c r="BL100" i="12"/>
  <c r="BM100" i="12"/>
  <c r="BN100" i="12"/>
  <c r="BE77" i="12"/>
  <c r="BF77" i="12"/>
  <c r="BG77" i="12"/>
  <c r="BH77" i="12"/>
  <c r="BI77" i="12"/>
  <c r="BJ77" i="12"/>
  <c r="BK77" i="12"/>
  <c r="BL77" i="12"/>
  <c r="BM77" i="12"/>
  <c r="BN77" i="12"/>
  <c r="BD77" i="12"/>
  <c r="BE99" i="12"/>
  <c r="BF99" i="12"/>
  <c r="BG99" i="12"/>
  <c r="BH99" i="12"/>
  <c r="BI99" i="12"/>
  <c r="BJ99" i="12"/>
  <c r="BK99" i="12"/>
  <c r="BL99" i="12"/>
  <c r="BM99" i="12"/>
  <c r="BN99" i="12"/>
  <c r="BE76" i="12"/>
  <c r="BF76" i="12"/>
  <c r="BG76" i="12"/>
  <c r="BH76" i="12"/>
  <c r="BI76" i="12"/>
  <c r="BJ76" i="12"/>
  <c r="BK76" i="12"/>
  <c r="BL76" i="12"/>
  <c r="BM76" i="12"/>
  <c r="BN76" i="12"/>
  <c r="BD76" i="12"/>
  <c r="BE75" i="12"/>
  <c r="BF75" i="12"/>
  <c r="BG75" i="12"/>
  <c r="BH75" i="12"/>
  <c r="BI75" i="12"/>
  <c r="BJ75" i="12"/>
  <c r="BK75" i="12"/>
  <c r="BL75" i="12"/>
  <c r="BM75" i="12"/>
  <c r="BN75" i="12"/>
  <c r="BD75" i="12"/>
  <c r="BE97" i="12"/>
  <c r="BF97" i="12"/>
  <c r="BG97" i="12"/>
  <c r="BH97" i="12"/>
  <c r="BI97" i="12"/>
  <c r="BJ97" i="12"/>
  <c r="BK97" i="12"/>
  <c r="BL97" i="12"/>
  <c r="BM97" i="12"/>
  <c r="BN97" i="12"/>
  <c r="BE73" i="12"/>
  <c r="BF73" i="12"/>
  <c r="BG73" i="12"/>
  <c r="BH73" i="12"/>
  <c r="BI73" i="12"/>
  <c r="BJ73" i="12"/>
  <c r="BK73" i="12"/>
  <c r="BL73" i="12"/>
  <c r="BM73" i="12"/>
  <c r="BN73" i="12"/>
  <c r="BD73" i="12"/>
  <c r="BE71" i="12"/>
  <c r="BF71" i="12"/>
  <c r="BG71" i="12"/>
  <c r="BH71" i="12"/>
  <c r="BI71" i="12"/>
  <c r="BJ71" i="12"/>
  <c r="BK71" i="12"/>
  <c r="BL71" i="12"/>
  <c r="BM71" i="12"/>
  <c r="BN71" i="12"/>
  <c r="BD71" i="12"/>
  <c r="BE70" i="12"/>
  <c r="BF70" i="12"/>
  <c r="BG70" i="12"/>
  <c r="BH70" i="12"/>
  <c r="BI70" i="12"/>
  <c r="BJ70" i="12"/>
  <c r="BK70" i="12"/>
  <c r="BL70" i="12"/>
  <c r="BM70" i="12"/>
  <c r="BN70" i="12"/>
  <c r="BD70" i="12"/>
  <c r="BE69" i="12"/>
  <c r="BF69" i="12"/>
  <c r="BG69" i="12"/>
  <c r="BH69" i="12"/>
  <c r="BI69" i="12"/>
  <c r="BJ69" i="12"/>
  <c r="BK69" i="12"/>
  <c r="BL69" i="12"/>
  <c r="BM69" i="12"/>
  <c r="BN69" i="12"/>
  <c r="BD69" i="12"/>
  <c r="BE67" i="12"/>
  <c r="BF67" i="12"/>
  <c r="BG67" i="12"/>
  <c r="BH67" i="12"/>
  <c r="BI67" i="12"/>
  <c r="BJ67" i="12"/>
  <c r="BK67" i="12"/>
  <c r="BL67" i="12"/>
  <c r="BM67" i="12"/>
  <c r="BN67" i="12"/>
  <c r="BD67" i="12"/>
  <c r="BE46" i="12"/>
  <c r="BF46" i="12"/>
  <c r="BG46" i="12"/>
  <c r="BH46" i="12"/>
  <c r="BI46" i="12"/>
  <c r="BJ46" i="12"/>
  <c r="BK46" i="12"/>
  <c r="BL46" i="12"/>
  <c r="BM46" i="12"/>
  <c r="BN46" i="12"/>
  <c r="BE26" i="12"/>
  <c r="BF26" i="12"/>
  <c r="BG26" i="12"/>
  <c r="BH26" i="12"/>
  <c r="BI26" i="12"/>
  <c r="BJ26" i="12"/>
  <c r="BK26" i="12"/>
  <c r="BL26" i="12"/>
  <c r="BM26" i="12"/>
  <c r="BN26" i="12"/>
  <c r="BD26" i="12"/>
  <c r="BE66" i="12"/>
  <c r="BF66" i="12"/>
  <c r="BG66" i="12"/>
  <c r="BH66" i="12"/>
  <c r="BI66" i="12"/>
  <c r="BJ66" i="12"/>
  <c r="BK66" i="12"/>
  <c r="BL66" i="12"/>
  <c r="BM66" i="12"/>
  <c r="BN66" i="12"/>
  <c r="BD66" i="12"/>
  <c r="BE65" i="12"/>
  <c r="BF65" i="12"/>
  <c r="BG65" i="12"/>
  <c r="BH65" i="12"/>
  <c r="BI65" i="12"/>
  <c r="BJ65" i="12"/>
  <c r="BK65" i="12"/>
  <c r="BL65" i="12"/>
  <c r="BM65" i="12"/>
  <c r="BN65" i="12"/>
  <c r="BD65" i="12"/>
  <c r="BE64" i="12"/>
  <c r="BF64" i="12"/>
  <c r="BG64" i="12"/>
  <c r="BH64" i="12"/>
  <c r="BI64" i="12"/>
  <c r="BJ64" i="12"/>
  <c r="BK64" i="12"/>
  <c r="BL64" i="12"/>
  <c r="BM64" i="12"/>
  <c r="BN64" i="12"/>
  <c r="BD64" i="12"/>
  <c r="BE63" i="12"/>
  <c r="BF63" i="12"/>
  <c r="BG63" i="12"/>
  <c r="BH63" i="12"/>
  <c r="BI63" i="12"/>
  <c r="BJ63" i="12"/>
  <c r="BK63" i="12"/>
  <c r="BL63" i="12"/>
  <c r="BM63" i="12"/>
  <c r="BN63" i="12"/>
  <c r="BD63" i="12"/>
  <c r="BE62" i="12"/>
  <c r="BF62" i="12"/>
  <c r="BG62" i="12"/>
  <c r="BH62" i="12"/>
  <c r="BI62" i="12"/>
  <c r="BJ62" i="12"/>
  <c r="BK62" i="12"/>
  <c r="BL62" i="12"/>
  <c r="BM62" i="12"/>
  <c r="BN62" i="12"/>
  <c r="BD62" i="12"/>
  <c r="BE61" i="12"/>
  <c r="BF61" i="12"/>
  <c r="BG61" i="12"/>
  <c r="BH61" i="12"/>
  <c r="BI61" i="12"/>
  <c r="BJ61" i="12"/>
  <c r="BK61" i="12"/>
  <c r="BL61" i="12"/>
  <c r="BM61" i="12"/>
  <c r="BN61" i="12"/>
  <c r="BD61" i="12"/>
  <c r="BE59" i="12"/>
  <c r="BF59" i="12"/>
  <c r="BG59" i="12"/>
  <c r="BH59" i="12"/>
  <c r="BI59" i="12"/>
  <c r="BJ59" i="12"/>
  <c r="BK59" i="12"/>
  <c r="BL59" i="12"/>
  <c r="BM59" i="12"/>
  <c r="BN59" i="12"/>
  <c r="BD59" i="12"/>
  <c r="BE58" i="12"/>
  <c r="BF58" i="12"/>
  <c r="BG58" i="12"/>
  <c r="BH58" i="12"/>
  <c r="BI58" i="12"/>
  <c r="BJ58" i="12"/>
  <c r="BK58" i="12"/>
  <c r="BL58" i="12"/>
  <c r="BM58" i="12"/>
  <c r="BN58" i="12"/>
  <c r="BD58" i="12"/>
  <c r="BE55" i="12"/>
  <c r="BF55" i="12"/>
  <c r="BG55" i="12"/>
  <c r="BH55" i="12"/>
  <c r="BI55" i="12"/>
  <c r="BJ55" i="12"/>
  <c r="BK55" i="12"/>
  <c r="BL55" i="12"/>
  <c r="BM55" i="12"/>
  <c r="BN55" i="12"/>
  <c r="BD55" i="12"/>
  <c r="BE54" i="12"/>
  <c r="BF54" i="12"/>
  <c r="BG54" i="12"/>
  <c r="BH54" i="12"/>
  <c r="BI54" i="12"/>
  <c r="BJ54" i="12"/>
  <c r="BK54" i="12"/>
  <c r="BL54" i="12"/>
  <c r="BM54" i="12"/>
  <c r="BN54" i="12"/>
  <c r="BD54" i="12"/>
  <c r="BE53" i="12"/>
  <c r="BF53" i="12"/>
  <c r="BG53" i="12"/>
  <c r="BH53" i="12"/>
  <c r="BI53" i="12"/>
  <c r="BJ53" i="12"/>
  <c r="BK53" i="12"/>
  <c r="BL53" i="12"/>
  <c r="BM53" i="12"/>
  <c r="BN53" i="12"/>
  <c r="BD53" i="12"/>
  <c r="BE52" i="12"/>
  <c r="BF52" i="12"/>
  <c r="BG52" i="12"/>
  <c r="BH52" i="12"/>
  <c r="BI52" i="12"/>
  <c r="BJ52" i="12"/>
  <c r="BK52" i="12"/>
  <c r="BL52" i="12"/>
  <c r="BM52" i="12"/>
  <c r="BN52" i="12"/>
  <c r="BD52" i="12"/>
  <c r="BE51" i="12"/>
  <c r="BF51" i="12"/>
  <c r="BG51" i="12"/>
  <c r="BH51" i="12"/>
  <c r="BI51" i="12"/>
  <c r="BJ51" i="12"/>
  <c r="BK51" i="12"/>
  <c r="BL51" i="12"/>
  <c r="BM51" i="12"/>
  <c r="BN51" i="12"/>
  <c r="BD51" i="12"/>
  <c r="BE45" i="12"/>
  <c r="BF45" i="12"/>
  <c r="BG45" i="12"/>
  <c r="BH45" i="12"/>
  <c r="BI45" i="12"/>
  <c r="BJ45" i="12"/>
  <c r="BK45" i="12"/>
  <c r="BL45" i="12"/>
  <c r="BM45" i="12"/>
  <c r="BN45" i="12"/>
  <c r="BE20" i="12"/>
  <c r="BF20" i="12"/>
  <c r="BG20" i="12"/>
  <c r="BH20" i="12"/>
  <c r="BI20" i="12"/>
  <c r="BJ20" i="12"/>
  <c r="BK20" i="12"/>
  <c r="BL20" i="12"/>
  <c r="BM20" i="12"/>
  <c r="BN20" i="12"/>
  <c r="BD20" i="12"/>
  <c r="BE79" i="12"/>
  <c r="BF79" i="12"/>
  <c r="BG79" i="12"/>
  <c r="BH79" i="12"/>
  <c r="BI79" i="12"/>
  <c r="BJ79" i="12"/>
  <c r="BK79" i="12"/>
  <c r="BL79" i="12"/>
  <c r="BM79" i="12"/>
  <c r="BN79" i="12"/>
  <c r="BD148" i="12"/>
  <c r="BD131" i="12"/>
  <c r="BD127" i="12"/>
  <c r="BD117" i="12"/>
  <c r="BE44" i="12"/>
  <c r="BF44" i="12"/>
  <c r="BG44" i="12"/>
  <c r="BH44" i="12"/>
  <c r="BI44" i="12"/>
  <c r="BJ44" i="12"/>
  <c r="BK44" i="12"/>
  <c r="BL44" i="12"/>
  <c r="BM44" i="12"/>
  <c r="BN44" i="12"/>
  <c r="BE35" i="12"/>
  <c r="BF35" i="12"/>
  <c r="BG35" i="12"/>
  <c r="BH35" i="12"/>
  <c r="BI35" i="12"/>
  <c r="BJ35" i="12"/>
  <c r="BK35" i="12"/>
  <c r="BL35" i="12"/>
  <c r="BM35" i="12"/>
  <c r="BN35" i="12"/>
  <c r="BD35" i="12"/>
  <c r="BD102" i="12"/>
  <c r="BE74" i="12"/>
  <c r="BF74" i="12"/>
  <c r="BG74" i="12"/>
  <c r="BH74" i="12"/>
  <c r="BI74" i="12"/>
  <c r="BJ74" i="12"/>
  <c r="BK74" i="12"/>
  <c r="BL74" i="12"/>
  <c r="BM74" i="12"/>
  <c r="BN74" i="12"/>
  <c r="BE60" i="12"/>
  <c r="BF60" i="12"/>
  <c r="BG60" i="12"/>
  <c r="BH60" i="12"/>
  <c r="BI60" i="12"/>
  <c r="BJ60" i="12"/>
  <c r="BK60" i="12"/>
  <c r="BL60" i="12"/>
  <c r="BM60" i="12"/>
  <c r="BN60" i="12"/>
  <c r="BD60" i="12"/>
  <c r="BE50" i="12"/>
  <c r="BF50" i="12"/>
  <c r="BG50" i="12"/>
  <c r="BH50" i="12"/>
  <c r="BI50" i="12"/>
  <c r="BJ50" i="12"/>
  <c r="BK50" i="12"/>
  <c r="BL50" i="12"/>
  <c r="BM50" i="12"/>
  <c r="BN50" i="12"/>
  <c r="BD50" i="12"/>
  <c r="BE72" i="12"/>
  <c r="BF72" i="12"/>
  <c r="BG72" i="12"/>
  <c r="BH72" i="12"/>
  <c r="BI72" i="12"/>
  <c r="BJ72" i="12"/>
  <c r="BK72" i="12"/>
  <c r="BL72" i="12"/>
  <c r="BM72" i="12"/>
  <c r="BN72" i="12"/>
  <c r="BD150" i="12"/>
  <c r="BD149" i="12"/>
  <c r="BD135" i="12"/>
  <c r="BD125" i="12"/>
  <c r="BE68" i="12"/>
  <c r="BF68" i="12"/>
  <c r="BG68" i="12"/>
  <c r="BH68" i="12"/>
  <c r="BI68" i="12"/>
  <c r="BJ68" i="12"/>
  <c r="BK68" i="12"/>
  <c r="BL68" i="12"/>
  <c r="BM68" i="12"/>
  <c r="BN68" i="12"/>
  <c r="BD100" i="12"/>
  <c r="BD99" i="12"/>
  <c r="BD97" i="12"/>
  <c r="BE43" i="12"/>
  <c r="BF43" i="12"/>
  <c r="BG43" i="12"/>
  <c r="BH43" i="12"/>
  <c r="BI43" i="12"/>
  <c r="BJ43" i="12"/>
  <c r="BK43" i="12"/>
  <c r="BL43" i="12"/>
  <c r="BM43" i="12"/>
  <c r="BN43" i="12"/>
  <c r="BE30" i="12"/>
  <c r="BF30" i="12"/>
  <c r="BG30" i="12"/>
  <c r="BH30" i="12"/>
  <c r="BI30" i="12"/>
  <c r="BJ30" i="12"/>
  <c r="BK30" i="12"/>
  <c r="BL30" i="12"/>
  <c r="BM30" i="12"/>
  <c r="BN30" i="12"/>
  <c r="BD30" i="12"/>
  <c r="BD74" i="12"/>
  <c r="BD72" i="12"/>
  <c r="BD68" i="12"/>
  <c r="BE57" i="12"/>
  <c r="BF57" i="12"/>
  <c r="BG57" i="12"/>
  <c r="BH57" i="12"/>
  <c r="BI57" i="12"/>
  <c r="BJ57" i="12"/>
  <c r="BK57" i="12"/>
  <c r="BL57" i="12"/>
  <c r="BM57" i="12"/>
  <c r="BN57" i="12"/>
  <c r="BD57" i="12"/>
  <c r="BD152" i="12"/>
  <c r="BD147" i="12"/>
  <c r="BD145" i="12"/>
  <c r="BD144" i="12"/>
  <c r="BD136" i="12"/>
  <c r="BD134" i="12"/>
  <c r="BD132" i="12"/>
  <c r="BE40" i="12"/>
  <c r="BF40" i="12"/>
  <c r="BG40" i="12"/>
  <c r="BH40" i="12"/>
  <c r="BI40" i="12"/>
  <c r="BJ40" i="12"/>
  <c r="BK40" i="12"/>
  <c r="BL40" i="12"/>
  <c r="BM40" i="12"/>
  <c r="BN40" i="12"/>
  <c r="BD40" i="12"/>
  <c r="BE41" i="12"/>
  <c r="BF41" i="12"/>
  <c r="BG41" i="12"/>
  <c r="BH41" i="12"/>
  <c r="BI41" i="12"/>
  <c r="BJ41" i="12"/>
  <c r="BK41" i="12"/>
  <c r="BL41" i="12"/>
  <c r="BM41" i="12"/>
  <c r="BN41" i="12"/>
  <c r="BE39" i="12"/>
  <c r="BF39" i="12"/>
  <c r="BG39" i="12"/>
  <c r="BH39" i="12"/>
  <c r="BI39" i="12"/>
  <c r="BJ39" i="12"/>
  <c r="BK39" i="12"/>
  <c r="BL39" i="12"/>
  <c r="BM39" i="12"/>
  <c r="BN39" i="12"/>
  <c r="BD39" i="12"/>
  <c r="BD121" i="12"/>
  <c r="BD120" i="12"/>
  <c r="BE38" i="12"/>
  <c r="BF38" i="12"/>
  <c r="BG38" i="12"/>
  <c r="BH38" i="12"/>
  <c r="BI38" i="12"/>
  <c r="BJ38" i="12"/>
  <c r="BK38" i="12"/>
  <c r="BL38" i="12"/>
  <c r="BM38" i="12"/>
  <c r="BN38" i="12"/>
  <c r="BD38" i="12"/>
  <c r="BD113" i="12"/>
  <c r="BD104" i="12"/>
  <c r="BD79" i="12"/>
  <c r="BD43" i="12"/>
  <c r="BD41" i="12"/>
  <c r="BE19" i="12"/>
  <c r="BF19" i="12"/>
  <c r="BG19" i="12"/>
  <c r="BH19" i="12"/>
  <c r="BI19" i="12"/>
  <c r="BJ19" i="12"/>
  <c r="BK19" i="12"/>
  <c r="BL19" i="12"/>
  <c r="BM19" i="12"/>
  <c r="BN19" i="12"/>
  <c r="BD19" i="12"/>
  <c r="BE36" i="12"/>
  <c r="BF36" i="12"/>
  <c r="BG36" i="12"/>
  <c r="BH36" i="12"/>
  <c r="BI36" i="12"/>
  <c r="BJ36" i="12"/>
  <c r="BK36" i="12"/>
  <c r="BL36" i="12"/>
  <c r="BM36" i="12"/>
  <c r="BN36" i="12"/>
  <c r="BD36" i="12"/>
  <c r="BE33" i="12"/>
  <c r="BF33" i="12"/>
  <c r="BG33" i="12"/>
  <c r="BH33" i="12"/>
  <c r="BI33" i="12"/>
  <c r="BJ33" i="12"/>
  <c r="BK33" i="12"/>
  <c r="BL33" i="12"/>
  <c r="BM33" i="12"/>
  <c r="BN33" i="12"/>
  <c r="BD33" i="12"/>
  <c r="BE31" i="12"/>
  <c r="BF31" i="12"/>
  <c r="BG31" i="12"/>
  <c r="BH31" i="12"/>
  <c r="BI31" i="12"/>
  <c r="BJ31" i="12"/>
  <c r="BK31" i="12"/>
  <c r="BL31" i="12"/>
  <c r="BM31" i="12"/>
  <c r="BN31" i="12"/>
  <c r="BD31" i="12"/>
  <c r="BE29" i="12"/>
  <c r="BF29" i="12"/>
  <c r="BG29" i="12"/>
  <c r="BH29" i="12"/>
  <c r="BI29" i="12"/>
  <c r="BJ29" i="12"/>
  <c r="BK29" i="12"/>
  <c r="BL29" i="12"/>
  <c r="BM29" i="12"/>
  <c r="BN29" i="12"/>
  <c r="BD29" i="12"/>
  <c r="BE27" i="12"/>
  <c r="BF27" i="12"/>
  <c r="BG27" i="12"/>
  <c r="BH27" i="12"/>
  <c r="BI27" i="12"/>
  <c r="BJ27" i="12"/>
  <c r="BK27" i="12"/>
  <c r="BL27" i="12"/>
  <c r="BM27" i="12"/>
  <c r="BN27" i="12"/>
  <c r="BD27" i="12"/>
  <c r="BE32" i="12"/>
  <c r="BF32" i="12"/>
  <c r="BG32" i="12"/>
  <c r="BH32" i="12"/>
  <c r="BI32" i="12"/>
  <c r="BJ32" i="12"/>
  <c r="BK32" i="12"/>
  <c r="BL32" i="12"/>
  <c r="BM32" i="12"/>
  <c r="BN32" i="12"/>
  <c r="BE25" i="12"/>
  <c r="BF25" i="12"/>
  <c r="BG25" i="12"/>
  <c r="BH25" i="12"/>
  <c r="BI25" i="12"/>
  <c r="BJ25" i="12"/>
  <c r="BK25" i="12"/>
  <c r="BL25" i="12"/>
  <c r="BM25" i="12"/>
  <c r="BN25" i="12"/>
  <c r="BD25" i="12"/>
  <c r="BE21" i="12"/>
  <c r="BF21" i="12"/>
  <c r="BG21" i="12"/>
  <c r="BH21" i="12"/>
  <c r="BI21" i="12"/>
  <c r="BJ21" i="12"/>
  <c r="BK21" i="12"/>
  <c r="BL21" i="12"/>
  <c r="BM21" i="12"/>
  <c r="BN21" i="12"/>
  <c r="BD21" i="12"/>
  <c r="BD49" i="12"/>
  <c r="BD46" i="12"/>
  <c r="BE28" i="12"/>
  <c r="BF28" i="12"/>
  <c r="BG28" i="12"/>
  <c r="BH28" i="12"/>
  <c r="BI28" i="12"/>
  <c r="BJ28" i="12"/>
  <c r="BK28" i="12"/>
  <c r="BL28" i="12"/>
  <c r="BM28" i="12"/>
  <c r="BN28" i="12"/>
  <c r="BD28" i="12"/>
  <c r="BE23" i="12"/>
  <c r="BF23" i="12"/>
  <c r="BG23" i="12"/>
  <c r="BH23" i="12"/>
  <c r="BI23" i="12"/>
  <c r="BJ23" i="12"/>
  <c r="BK23" i="12"/>
  <c r="BL23" i="12"/>
  <c r="BM23" i="12"/>
  <c r="BN23" i="12"/>
  <c r="BD23" i="12"/>
  <c r="BD47" i="12"/>
  <c r="BE24" i="12"/>
  <c r="BF24" i="12"/>
  <c r="BG24" i="12"/>
  <c r="BH24" i="12"/>
  <c r="BI24" i="12"/>
  <c r="BJ24" i="12"/>
  <c r="BK24" i="12"/>
  <c r="BL24" i="12"/>
  <c r="BM24" i="12"/>
  <c r="BN24" i="12"/>
  <c r="BD24" i="12"/>
  <c r="BE22" i="12"/>
  <c r="BF22" i="12"/>
  <c r="BG22" i="12"/>
  <c r="BH22" i="12"/>
  <c r="BI22" i="12"/>
  <c r="BJ22" i="12"/>
  <c r="BK22" i="12"/>
  <c r="BL22" i="12"/>
  <c r="BM22" i="12"/>
  <c r="BN22" i="12"/>
  <c r="BD22" i="12"/>
  <c r="BD48" i="12"/>
  <c r="BD45" i="12"/>
  <c r="BD44" i="12"/>
  <c r="BD32" i="12"/>
  <c r="BE18" i="12"/>
  <c r="BF18" i="12"/>
  <c r="BG18" i="12"/>
  <c r="BH18" i="12"/>
  <c r="BI18" i="12"/>
  <c r="BJ18" i="12"/>
  <c r="BK18" i="12"/>
  <c r="BL18" i="12"/>
  <c r="BM18" i="12"/>
  <c r="BN18" i="12"/>
  <c r="BE17" i="12"/>
  <c r="BF17" i="12"/>
  <c r="BG17" i="12"/>
  <c r="BH17" i="12"/>
  <c r="BI17" i="12"/>
  <c r="BJ17" i="12"/>
  <c r="BK17" i="12"/>
  <c r="BL17" i="12"/>
  <c r="BM17" i="12"/>
  <c r="BN17" i="12"/>
  <c r="BD17" i="12"/>
  <c r="BE14" i="12"/>
  <c r="BF14" i="12"/>
  <c r="BG14" i="12"/>
  <c r="BH14" i="12"/>
  <c r="BI14" i="12"/>
  <c r="BJ14" i="12"/>
  <c r="BK14" i="12"/>
  <c r="BL14" i="12"/>
  <c r="BM14" i="12"/>
  <c r="BN14" i="12"/>
  <c r="BD14" i="12"/>
  <c r="BE16" i="12"/>
  <c r="BF16" i="12"/>
  <c r="BG16" i="12"/>
  <c r="BH16" i="12"/>
  <c r="BI16" i="12"/>
  <c r="BJ16" i="12"/>
  <c r="BK16" i="12"/>
  <c r="BL16" i="12"/>
  <c r="BM16" i="12"/>
  <c r="BN16" i="12"/>
  <c r="BD18" i="12"/>
  <c r="BE15" i="12"/>
  <c r="BF15" i="12"/>
  <c r="BG15" i="12"/>
  <c r="BH15" i="12"/>
  <c r="BI15" i="12"/>
  <c r="BJ15" i="12"/>
  <c r="BK15" i="12"/>
  <c r="BL15" i="12"/>
  <c r="BM15" i="12"/>
  <c r="BN15" i="12"/>
  <c r="BD15" i="12"/>
  <c r="BE12" i="12"/>
  <c r="BF12" i="12"/>
  <c r="BG12" i="12"/>
  <c r="BH12" i="12"/>
  <c r="BI12" i="12"/>
  <c r="BJ12" i="12"/>
  <c r="BK12" i="12"/>
  <c r="BL12" i="12"/>
  <c r="BM12" i="12"/>
  <c r="BN12" i="12"/>
  <c r="BD12" i="12"/>
  <c r="BE13" i="12"/>
  <c r="BF13" i="12"/>
  <c r="BG13" i="12"/>
  <c r="BH13" i="12"/>
  <c r="BI13" i="12"/>
  <c r="BJ13" i="12"/>
  <c r="BK13" i="12"/>
  <c r="BL13" i="12"/>
  <c r="BM13" i="12"/>
  <c r="BN13" i="12"/>
  <c r="BD13" i="12"/>
  <c r="BD16" i="12"/>
  <c r="BE11" i="12"/>
  <c r="BF11" i="12"/>
  <c r="BG11" i="12"/>
  <c r="BH11" i="12"/>
  <c r="BI11" i="12"/>
  <c r="BJ11" i="12"/>
  <c r="BK11" i="12"/>
  <c r="BL11" i="12"/>
  <c r="BM11" i="12"/>
  <c r="BN11" i="12"/>
  <c r="BD11" i="12"/>
  <c r="BE9" i="12"/>
  <c r="BF9" i="12"/>
  <c r="BG9" i="12"/>
  <c r="BH9" i="12"/>
  <c r="BI9" i="12"/>
  <c r="BJ9" i="12"/>
  <c r="BK9" i="12"/>
  <c r="BL9" i="12"/>
  <c r="BM9" i="12"/>
  <c r="BN9" i="12"/>
  <c r="BD9" i="12"/>
  <c r="BE10" i="12"/>
  <c r="BF10" i="12"/>
  <c r="BG10" i="12"/>
  <c r="BH10" i="12"/>
  <c r="BI10" i="12"/>
  <c r="BJ10" i="12"/>
  <c r="BK10" i="12"/>
  <c r="BL10" i="12"/>
  <c r="BM10" i="12"/>
  <c r="BN10" i="12"/>
  <c r="BD10" i="12"/>
  <c r="BE8" i="12"/>
  <c r="BF8" i="12"/>
  <c r="BG8" i="12"/>
  <c r="BH8" i="12"/>
  <c r="BI8" i="12"/>
  <c r="BJ8" i="12"/>
  <c r="BK8" i="12"/>
  <c r="BL8" i="12"/>
  <c r="BM8" i="12"/>
  <c r="BN8" i="12"/>
  <c r="BE7" i="12"/>
  <c r="BF7" i="12"/>
  <c r="BG7" i="12"/>
  <c r="BH7" i="12"/>
  <c r="BI7" i="12"/>
  <c r="BJ7" i="12"/>
  <c r="BK7" i="12"/>
  <c r="BL7" i="12"/>
  <c r="BM7" i="12"/>
  <c r="BN7" i="12"/>
  <c r="BD7" i="12"/>
  <c r="BE6" i="12"/>
  <c r="BF6" i="12"/>
  <c r="BG6" i="12"/>
  <c r="BH6" i="12"/>
  <c r="BI6" i="12"/>
  <c r="BJ6" i="12"/>
  <c r="BK6" i="12"/>
  <c r="BL6" i="12"/>
  <c r="BM6" i="12"/>
  <c r="BN6" i="12"/>
  <c r="BD6" i="12"/>
  <c r="BD8" i="12"/>
  <c r="BE5" i="12"/>
  <c r="BF5" i="12"/>
  <c r="BG5" i="12"/>
  <c r="BH5" i="12"/>
  <c r="BI5" i="12"/>
  <c r="BJ5" i="12"/>
  <c r="BK5" i="12"/>
  <c r="BL5" i="12"/>
  <c r="BM5" i="12"/>
  <c r="BN5" i="12"/>
  <c r="BE4" i="12"/>
  <c r="BF4" i="12"/>
  <c r="BG4" i="12"/>
  <c r="BH4" i="12"/>
  <c r="BI4" i="12"/>
  <c r="BJ4" i="12"/>
  <c r="BK4" i="12"/>
  <c r="BL4" i="12"/>
  <c r="BM4" i="12"/>
  <c r="BN4" i="12"/>
  <c r="BD4" i="12"/>
  <c r="BD5" i="12"/>
  <c r="BE3" i="12"/>
  <c r="BF3" i="12"/>
  <c r="BG3" i="12"/>
  <c r="BH3" i="12"/>
  <c r="BI3" i="12"/>
  <c r="BJ3" i="12"/>
  <c r="BK3" i="12"/>
  <c r="BL3" i="12"/>
  <c r="BM3" i="12"/>
  <c r="BN3" i="12"/>
  <c r="BD3" i="12"/>
  <c r="BE2" i="12"/>
  <c r="BF2" i="12"/>
  <c r="BG2" i="12"/>
  <c r="BH2" i="12"/>
  <c r="BI2" i="12"/>
  <c r="BJ2" i="12"/>
  <c r="BK2" i="12"/>
  <c r="BL2" i="12"/>
  <c r="BM2" i="12"/>
  <c r="BN2" i="12"/>
  <c r="BD2" i="12"/>
  <c r="BQ152" i="12"/>
  <c r="BP152" i="12"/>
  <c r="BO152" i="12"/>
  <c r="BQ151" i="12"/>
  <c r="BP151" i="12"/>
  <c r="BO151" i="12"/>
  <c r="BQ150" i="12"/>
  <c r="BP150" i="12"/>
  <c r="BO150" i="12"/>
  <c r="BQ149" i="12"/>
  <c r="BP149" i="12"/>
  <c r="BO149" i="12"/>
  <c r="BQ148" i="12"/>
  <c r="BP148" i="12"/>
  <c r="BO148" i="12"/>
  <c r="BQ147" i="12"/>
  <c r="BP147" i="12"/>
  <c r="BO147" i="12"/>
  <c r="BQ146" i="12"/>
  <c r="BP146" i="12"/>
  <c r="BO146" i="12"/>
  <c r="BQ145" i="12"/>
  <c r="BP145" i="12"/>
  <c r="BO145" i="12"/>
  <c r="BQ144" i="12"/>
  <c r="BP144" i="12"/>
  <c r="BO144" i="12"/>
  <c r="BQ143" i="12"/>
  <c r="BP143" i="12"/>
  <c r="BO143" i="12"/>
  <c r="BQ142" i="12"/>
  <c r="BP142" i="12"/>
  <c r="BO142" i="12"/>
  <c r="BQ141" i="12"/>
  <c r="BP141" i="12"/>
  <c r="BO141" i="12"/>
  <c r="BC1" i="12"/>
  <c r="AX307" i="12"/>
  <c r="AW307" i="12"/>
  <c r="AV288" i="12"/>
  <c r="AV289" i="12"/>
  <c r="AV290" i="12"/>
  <c r="AV291" i="12"/>
  <c r="AV292" i="12"/>
  <c r="AV293" i="12"/>
  <c r="AV294" i="12"/>
  <c r="AV295" i="12"/>
  <c r="AV296" i="12"/>
  <c r="AV297" i="12"/>
  <c r="AV298" i="12"/>
  <c r="AV299" i="12"/>
  <c r="AV300" i="12"/>
  <c r="AV301" i="12"/>
  <c r="AV302" i="12"/>
  <c r="AV303" i="12"/>
  <c r="AV304" i="12"/>
  <c r="AV305" i="12"/>
  <c r="AV306" i="12"/>
  <c r="AV2" i="12"/>
  <c r="AV3" i="12"/>
  <c r="AV4" i="12"/>
  <c r="AV5" i="12"/>
  <c r="AV6" i="12"/>
  <c r="AV7" i="12"/>
  <c r="AV8" i="12"/>
  <c r="AV9" i="12"/>
  <c r="AV10" i="12"/>
  <c r="AV11" i="12"/>
  <c r="AV12" i="12"/>
  <c r="AV13" i="12"/>
  <c r="AV14" i="12"/>
  <c r="AV15" i="12"/>
  <c r="AV16" i="12"/>
  <c r="AV17" i="12"/>
  <c r="AV18" i="12"/>
  <c r="AV19" i="12"/>
  <c r="AV20" i="12"/>
  <c r="AV21" i="12"/>
  <c r="AV22" i="12"/>
  <c r="AV23" i="12"/>
  <c r="AV24" i="12"/>
  <c r="AV25" i="12"/>
  <c r="AV26" i="12"/>
  <c r="AV27" i="12"/>
  <c r="AV28" i="12"/>
  <c r="AV29" i="12"/>
  <c r="AV30" i="12"/>
  <c r="AV31" i="12"/>
  <c r="AV32" i="12"/>
  <c r="AV33" i="12"/>
  <c r="AV34" i="12"/>
  <c r="AV35" i="12"/>
  <c r="AV36" i="12"/>
  <c r="AV37" i="12"/>
  <c r="AV38" i="12"/>
  <c r="AV39" i="12"/>
  <c r="AV40" i="12"/>
  <c r="AV41" i="12"/>
  <c r="AV42" i="12"/>
  <c r="AV43" i="12"/>
  <c r="AV44" i="12"/>
  <c r="AV45" i="12"/>
  <c r="AV46" i="12"/>
  <c r="AV47" i="12"/>
  <c r="AV48" i="12"/>
  <c r="AV49" i="12"/>
  <c r="AV50" i="12"/>
  <c r="AV51" i="12"/>
  <c r="AV52" i="12"/>
  <c r="AV53" i="12"/>
  <c r="AV54" i="12"/>
  <c r="AV55" i="12"/>
  <c r="AV56" i="12"/>
  <c r="AV57" i="12"/>
  <c r="AV58" i="12"/>
  <c r="AV59" i="12"/>
  <c r="AV60" i="12"/>
  <c r="AV61" i="12"/>
  <c r="AV62" i="12"/>
  <c r="AV63" i="12"/>
  <c r="AV64" i="12"/>
  <c r="AV65" i="12"/>
  <c r="AV66" i="12"/>
  <c r="AV67" i="12"/>
  <c r="AV68" i="12"/>
  <c r="AV69" i="12"/>
  <c r="AV70" i="12"/>
  <c r="AV71" i="12"/>
  <c r="AV72" i="12"/>
  <c r="AV73" i="12"/>
  <c r="AV74" i="12"/>
  <c r="AV75" i="12"/>
  <c r="AV76" i="12"/>
  <c r="AV77" i="12"/>
  <c r="AV78" i="12"/>
  <c r="AV79" i="12"/>
  <c r="AV80" i="12"/>
  <c r="AV81" i="12"/>
  <c r="AV82" i="12"/>
  <c r="AV83" i="12"/>
  <c r="AV84" i="12"/>
  <c r="AV85" i="12"/>
  <c r="AV86" i="12"/>
  <c r="AV87" i="12"/>
  <c r="AV88" i="12"/>
  <c r="AV89" i="12"/>
  <c r="AV90" i="12"/>
  <c r="AV91" i="12"/>
  <c r="AV92" i="12"/>
  <c r="AV93" i="12"/>
  <c r="AV94" i="12"/>
  <c r="AV95" i="12"/>
  <c r="AV96" i="12"/>
  <c r="AV97" i="12"/>
  <c r="AV98" i="12"/>
  <c r="AV99" i="12"/>
  <c r="AV100" i="12"/>
  <c r="AV101" i="12"/>
  <c r="AV102" i="12"/>
  <c r="AV103" i="12"/>
  <c r="AV104" i="12"/>
  <c r="AV105" i="12"/>
  <c r="AV106" i="12"/>
  <c r="AV107" i="12"/>
  <c r="AV108" i="12"/>
  <c r="AV109" i="12"/>
  <c r="AV110" i="12"/>
  <c r="AV111" i="12"/>
  <c r="AV112" i="12"/>
  <c r="AV113" i="12"/>
  <c r="AV114" i="12"/>
  <c r="AV115" i="12"/>
  <c r="AV116" i="12"/>
  <c r="AV117" i="12"/>
  <c r="AV118" i="12"/>
  <c r="AV119" i="12"/>
  <c r="AV120" i="12"/>
  <c r="AV121" i="12"/>
  <c r="AV122" i="12"/>
  <c r="AV123" i="12"/>
  <c r="AV124" i="12"/>
  <c r="AV125" i="12"/>
  <c r="AV126" i="12"/>
  <c r="AV127" i="12"/>
  <c r="AV128" i="12"/>
  <c r="AV129" i="12"/>
  <c r="AV130" i="12"/>
  <c r="AV131" i="12"/>
  <c r="AV132" i="12"/>
  <c r="AV133" i="12"/>
  <c r="AV134" i="12"/>
  <c r="AV135" i="12"/>
  <c r="AV136" i="12"/>
  <c r="AV137" i="12"/>
  <c r="AV138" i="12"/>
  <c r="AV139" i="12"/>
  <c r="AV140" i="12"/>
  <c r="AV141" i="12"/>
  <c r="AV142" i="12"/>
  <c r="AV143" i="12"/>
  <c r="AV144" i="12"/>
  <c r="AV145" i="12"/>
  <c r="AV146" i="12"/>
  <c r="AV147" i="12"/>
  <c r="AV148" i="12"/>
  <c r="AV149" i="12"/>
  <c r="AV150" i="12"/>
  <c r="AV151" i="12"/>
  <c r="AV152" i="12"/>
  <c r="AV153" i="12"/>
  <c r="AV154" i="12"/>
  <c r="AV155" i="12"/>
  <c r="AV156" i="12"/>
  <c r="AV157" i="12"/>
  <c r="AV158" i="12"/>
  <c r="AV159" i="12"/>
  <c r="AV160" i="12"/>
  <c r="AV161" i="12"/>
  <c r="AV162" i="12"/>
  <c r="AV163" i="12"/>
  <c r="AV164" i="12"/>
  <c r="AV165" i="12"/>
  <c r="AV166" i="12"/>
  <c r="AV167" i="12"/>
  <c r="AV168" i="12"/>
  <c r="AV169" i="12"/>
  <c r="AV170" i="12"/>
  <c r="AV171" i="12"/>
  <c r="AV172" i="12"/>
  <c r="AV173" i="12"/>
  <c r="AV174" i="12"/>
  <c r="AV175" i="12"/>
  <c r="AV176" i="12"/>
  <c r="AV177" i="12"/>
  <c r="AV178" i="12"/>
  <c r="AV179" i="12"/>
  <c r="AV180" i="12"/>
  <c r="AV181" i="12"/>
  <c r="AV182" i="12"/>
  <c r="AV183" i="12"/>
  <c r="AV184" i="12"/>
  <c r="AV185" i="12"/>
  <c r="AV186" i="12"/>
  <c r="AV187" i="12"/>
  <c r="AV188" i="12"/>
  <c r="AV189" i="12"/>
  <c r="AV190" i="12"/>
  <c r="AV191" i="12"/>
  <c r="AV192" i="12"/>
  <c r="AV193" i="12"/>
  <c r="AV194" i="12"/>
  <c r="AV195" i="12"/>
  <c r="AV196" i="12"/>
  <c r="AV197" i="12"/>
  <c r="AV198" i="12"/>
  <c r="AV199" i="12"/>
  <c r="AV200" i="12"/>
  <c r="AV201" i="12"/>
  <c r="AV202" i="12"/>
  <c r="AV203" i="12"/>
  <c r="AV204" i="12"/>
  <c r="AV205" i="12"/>
  <c r="AV206" i="12"/>
  <c r="AV207" i="12"/>
  <c r="AV208" i="12"/>
  <c r="AV209" i="12"/>
  <c r="AV210" i="12"/>
  <c r="AV211" i="12"/>
  <c r="AV212" i="12"/>
  <c r="AV213" i="12"/>
  <c r="AV214" i="12"/>
  <c r="AV215" i="12"/>
  <c r="AV216" i="12"/>
  <c r="AV217" i="12"/>
  <c r="AV218" i="12"/>
  <c r="AV219" i="12"/>
  <c r="AV220" i="12"/>
  <c r="AV221" i="12"/>
  <c r="AV222" i="12"/>
  <c r="AV223" i="12"/>
  <c r="AV224" i="12"/>
  <c r="AV225" i="12"/>
  <c r="AV226" i="12"/>
  <c r="AV227" i="12"/>
  <c r="AV228" i="12"/>
  <c r="AV229" i="12"/>
  <c r="AV230" i="12"/>
  <c r="AV231" i="12"/>
  <c r="AV232" i="12"/>
  <c r="AV233" i="12"/>
  <c r="AV234" i="12"/>
  <c r="AV235" i="12"/>
  <c r="AV236" i="12"/>
  <c r="AV237" i="12"/>
  <c r="AV238" i="12"/>
  <c r="AV239" i="12"/>
  <c r="AV240" i="12"/>
  <c r="AV241" i="12"/>
  <c r="AV242" i="12"/>
  <c r="AV243" i="12"/>
  <c r="AV244" i="12"/>
  <c r="AV245" i="12"/>
  <c r="AV246" i="12"/>
  <c r="AV247" i="12"/>
  <c r="AV248" i="12"/>
  <c r="AV249" i="12"/>
  <c r="AV250" i="12"/>
  <c r="AV251" i="12"/>
  <c r="AV252" i="12"/>
  <c r="AV253" i="12"/>
  <c r="AV254" i="12"/>
  <c r="AV255" i="12"/>
  <c r="AV256" i="12"/>
  <c r="AV257" i="12"/>
  <c r="AV258" i="12"/>
  <c r="AV259" i="12"/>
  <c r="AV260" i="12"/>
  <c r="AV261" i="12"/>
  <c r="AV262" i="12"/>
  <c r="AV263" i="12"/>
  <c r="AV264" i="12"/>
  <c r="AV265" i="12"/>
  <c r="AV266" i="12"/>
  <c r="AV267" i="12"/>
  <c r="AV268" i="12"/>
  <c r="AV269" i="12"/>
  <c r="AV270" i="12"/>
  <c r="AV271" i="12"/>
  <c r="AV272" i="12"/>
  <c r="AV273" i="12"/>
  <c r="AV274" i="12"/>
  <c r="AV275" i="12"/>
  <c r="AV276" i="12"/>
  <c r="AV277" i="12"/>
  <c r="AV278" i="12"/>
  <c r="AV279" i="12"/>
  <c r="AV280" i="12"/>
  <c r="AV281" i="12"/>
  <c r="AV282" i="12"/>
  <c r="AV283" i="12"/>
  <c r="AV284" i="12"/>
  <c r="AV285" i="12"/>
  <c r="AV286" i="12"/>
  <c r="AV287" i="12"/>
  <c r="AV307" i="12"/>
  <c r="AU288" i="12"/>
  <c r="AU289" i="12"/>
  <c r="AU290" i="12"/>
  <c r="AU291" i="12"/>
  <c r="AU292" i="12"/>
  <c r="AU293" i="12"/>
  <c r="AU294" i="12"/>
  <c r="AU295" i="12"/>
  <c r="AU296" i="12"/>
  <c r="AU297" i="12"/>
  <c r="AU298" i="12"/>
  <c r="AU299" i="12"/>
  <c r="AU300" i="12"/>
  <c r="AU301" i="12"/>
  <c r="AU302" i="12"/>
  <c r="AU303" i="12"/>
  <c r="AU304" i="12"/>
  <c r="AU305" i="12"/>
  <c r="AU306" i="12"/>
  <c r="AU2" i="12"/>
  <c r="AU3" i="12"/>
  <c r="AU4" i="12"/>
  <c r="AU5" i="12"/>
  <c r="AU6" i="12"/>
  <c r="AU7" i="12"/>
  <c r="AU8" i="12"/>
  <c r="AU9" i="12"/>
  <c r="AU10" i="12"/>
  <c r="AU11" i="12"/>
  <c r="AU12" i="12"/>
  <c r="AU13" i="12"/>
  <c r="AU14" i="12"/>
  <c r="AU15" i="12"/>
  <c r="AU16" i="12"/>
  <c r="AU17" i="12"/>
  <c r="AU18" i="12"/>
  <c r="AU19"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56" i="12"/>
  <c r="AU57" i="12"/>
  <c r="AU58" i="12"/>
  <c r="AU59" i="12"/>
  <c r="AU60" i="12"/>
  <c r="AU61" i="12"/>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111" i="12"/>
  <c r="AU112" i="12"/>
  <c r="AU113" i="12"/>
  <c r="AU114" i="12"/>
  <c r="AU115" i="12"/>
  <c r="AU116" i="12"/>
  <c r="AU117" i="12"/>
  <c r="AU118" i="12"/>
  <c r="AU119" i="12"/>
  <c r="AU120" i="12"/>
  <c r="AU121" i="12"/>
  <c r="AU122" i="12"/>
  <c r="AU123" i="12"/>
  <c r="AU124" i="12"/>
  <c r="AU125" i="12"/>
  <c r="AU126" i="12"/>
  <c r="AU127" i="12"/>
  <c r="AU128" i="12"/>
  <c r="AU129" i="12"/>
  <c r="AU130" i="12"/>
  <c r="AU131" i="12"/>
  <c r="AU132" i="12"/>
  <c r="AU133" i="12"/>
  <c r="AU134" i="12"/>
  <c r="AU135" i="12"/>
  <c r="AU136" i="12"/>
  <c r="AU137" i="12"/>
  <c r="AU138" i="12"/>
  <c r="AU139" i="12"/>
  <c r="AU140" i="12"/>
  <c r="AU141" i="12"/>
  <c r="AU142" i="12"/>
  <c r="AU143" i="12"/>
  <c r="AU144" i="12"/>
  <c r="AU145" i="12"/>
  <c r="AU146" i="12"/>
  <c r="AU147" i="12"/>
  <c r="AU148" i="12"/>
  <c r="AU149" i="12"/>
  <c r="AU150" i="12"/>
  <c r="AU151" i="12"/>
  <c r="AU152" i="12"/>
  <c r="AU153" i="12"/>
  <c r="AU154" i="12"/>
  <c r="AU155" i="12"/>
  <c r="AU156" i="12"/>
  <c r="AU157" i="12"/>
  <c r="AU158" i="12"/>
  <c r="AU159" i="12"/>
  <c r="AU160" i="12"/>
  <c r="AU161" i="12"/>
  <c r="AU162" i="12"/>
  <c r="AU163" i="12"/>
  <c r="AU164" i="12"/>
  <c r="AU165" i="12"/>
  <c r="AU166" i="12"/>
  <c r="AU167" i="12"/>
  <c r="AU168" i="12"/>
  <c r="AU169" i="12"/>
  <c r="AU170" i="12"/>
  <c r="AU171" i="12"/>
  <c r="AU172" i="12"/>
  <c r="AU173" i="12"/>
  <c r="AU174" i="12"/>
  <c r="AU175" i="12"/>
  <c r="AU176" i="12"/>
  <c r="AU177" i="12"/>
  <c r="AU178" i="12"/>
  <c r="AU179" i="12"/>
  <c r="AU180" i="12"/>
  <c r="AU181" i="12"/>
  <c r="AU182" i="12"/>
  <c r="AU183" i="12"/>
  <c r="AU184" i="12"/>
  <c r="AU185" i="12"/>
  <c r="AU186" i="12"/>
  <c r="AU187" i="12"/>
  <c r="AU188" i="12"/>
  <c r="AU189" i="12"/>
  <c r="AU190" i="12"/>
  <c r="AU191" i="12"/>
  <c r="AU192" i="12"/>
  <c r="AU193" i="12"/>
  <c r="AU194" i="12"/>
  <c r="AU195" i="12"/>
  <c r="AU196" i="12"/>
  <c r="AU197" i="12"/>
  <c r="AU198" i="12"/>
  <c r="AU199" i="12"/>
  <c r="AU200" i="12"/>
  <c r="AU201" i="12"/>
  <c r="AU202" i="12"/>
  <c r="AU203" i="12"/>
  <c r="AU204" i="12"/>
  <c r="AU205" i="12"/>
  <c r="AU206" i="12"/>
  <c r="AU207" i="12"/>
  <c r="AU208" i="12"/>
  <c r="AU209" i="12"/>
  <c r="AU210" i="12"/>
  <c r="AU211" i="12"/>
  <c r="AU212" i="12"/>
  <c r="AU213" i="12"/>
  <c r="AU214" i="12"/>
  <c r="AU215" i="12"/>
  <c r="AU216" i="12"/>
  <c r="AU217" i="12"/>
  <c r="AU218" i="12"/>
  <c r="AU219" i="12"/>
  <c r="AU220" i="12"/>
  <c r="AU221" i="12"/>
  <c r="AU222" i="12"/>
  <c r="AU223" i="12"/>
  <c r="AU224" i="12"/>
  <c r="AU225" i="12"/>
  <c r="AU226" i="12"/>
  <c r="AU227" i="12"/>
  <c r="AU228" i="12"/>
  <c r="AU229" i="12"/>
  <c r="AU230" i="12"/>
  <c r="AU231" i="12"/>
  <c r="AU232" i="12"/>
  <c r="AU233" i="12"/>
  <c r="AU234" i="12"/>
  <c r="AU235" i="12"/>
  <c r="AU236" i="12"/>
  <c r="AU237" i="12"/>
  <c r="AU238" i="12"/>
  <c r="AU239" i="12"/>
  <c r="AU240" i="12"/>
  <c r="AU241" i="12"/>
  <c r="AU242" i="12"/>
  <c r="AU243" i="12"/>
  <c r="AU244" i="12"/>
  <c r="AU245" i="12"/>
  <c r="AU246" i="12"/>
  <c r="AU247" i="12"/>
  <c r="AU248" i="12"/>
  <c r="AU249" i="12"/>
  <c r="AU250" i="12"/>
  <c r="AU251" i="12"/>
  <c r="AU252" i="12"/>
  <c r="AU253" i="12"/>
  <c r="AU254" i="12"/>
  <c r="AU255" i="12"/>
  <c r="AU256" i="12"/>
  <c r="AU257" i="12"/>
  <c r="AU258" i="12"/>
  <c r="AU259" i="12"/>
  <c r="AU260" i="12"/>
  <c r="AU261" i="12"/>
  <c r="AU262" i="12"/>
  <c r="AU263" i="12"/>
  <c r="AU264" i="12"/>
  <c r="AU265" i="12"/>
  <c r="AU266" i="12"/>
  <c r="AU267" i="12"/>
  <c r="AU268" i="12"/>
  <c r="AU269" i="12"/>
  <c r="AU270" i="12"/>
  <c r="AU271" i="12"/>
  <c r="AU272" i="12"/>
  <c r="AU273" i="12"/>
  <c r="AU274" i="12"/>
  <c r="AU275" i="12"/>
  <c r="AU276" i="12"/>
  <c r="AU277" i="12"/>
  <c r="AU278" i="12"/>
  <c r="AU279" i="12"/>
  <c r="AU280" i="12"/>
  <c r="AU281" i="12"/>
  <c r="AU282" i="12"/>
  <c r="AU283" i="12"/>
  <c r="AU284" i="12"/>
  <c r="AU285" i="12"/>
  <c r="AU286" i="12"/>
  <c r="AU287" i="12"/>
  <c r="AU307" i="12"/>
  <c r="AT288" i="12"/>
  <c r="AT289" i="12"/>
  <c r="AT290" i="12"/>
  <c r="AT291" i="12"/>
  <c r="AT292" i="12"/>
  <c r="AT293" i="12"/>
  <c r="AT294" i="12"/>
  <c r="AT295" i="12"/>
  <c r="AT296" i="12"/>
  <c r="AT297" i="12"/>
  <c r="AT298" i="12"/>
  <c r="AT299" i="12"/>
  <c r="AT300" i="12"/>
  <c r="AT301" i="12"/>
  <c r="AT302" i="12"/>
  <c r="AT303" i="12"/>
  <c r="AT304" i="12"/>
  <c r="AT305" i="12"/>
  <c r="AT306" i="12"/>
  <c r="AT2" i="12"/>
  <c r="AT3" i="12"/>
  <c r="AT4" i="12"/>
  <c r="AT5" i="12"/>
  <c r="AT6" i="12"/>
  <c r="AT7" i="12"/>
  <c r="AT8" i="12"/>
  <c r="AT9" i="12"/>
  <c r="AT10" i="12"/>
  <c r="AT11" i="12"/>
  <c r="AT12" i="12"/>
  <c r="AT13" i="12"/>
  <c r="AT14" i="12"/>
  <c r="AT15" i="12"/>
  <c r="AT16" i="12"/>
  <c r="AT17" i="12"/>
  <c r="AT18" i="12"/>
  <c r="AT19" i="12"/>
  <c r="AT20" i="12"/>
  <c r="AT21" i="12"/>
  <c r="AT22" i="12"/>
  <c r="AT23" i="12"/>
  <c r="AT24" i="12"/>
  <c r="AT25" i="12"/>
  <c r="AT26" i="12"/>
  <c r="AT27" i="12"/>
  <c r="AT28" i="12"/>
  <c r="AT29" i="12"/>
  <c r="AT30" i="12"/>
  <c r="AT31" i="12"/>
  <c r="AT32" i="12"/>
  <c r="AT33" i="12"/>
  <c r="AT34" i="12"/>
  <c r="AT35" i="12"/>
  <c r="AT36" i="12"/>
  <c r="AT37" i="12"/>
  <c r="AT38" i="12"/>
  <c r="AT39" i="12"/>
  <c r="AT40" i="12"/>
  <c r="AT41" i="12"/>
  <c r="AT42" i="12"/>
  <c r="AT43" i="12"/>
  <c r="AT44" i="12"/>
  <c r="AT45" i="12"/>
  <c r="AT46" i="12"/>
  <c r="AT47" i="12"/>
  <c r="AT48" i="12"/>
  <c r="AT49" i="12"/>
  <c r="AT50" i="12"/>
  <c r="AT51" i="12"/>
  <c r="AT52" i="12"/>
  <c r="AT53" i="12"/>
  <c r="AT54" i="12"/>
  <c r="AT55" i="12"/>
  <c r="AT56" i="12"/>
  <c r="AT57" i="12"/>
  <c r="AT58" i="12"/>
  <c r="AT59" i="12"/>
  <c r="AT60" i="12"/>
  <c r="AT61" i="12"/>
  <c r="AT62" i="12"/>
  <c r="AT63" i="12"/>
  <c r="AT64" i="12"/>
  <c r="AT65" i="12"/>
  <c r="AT66" i="12"/>
  <c r="AT67" i="12"/>
  <c r="AT68" i="12"/>
  <c r="AT69" i="12"/>
  <c r="AT70" i="12"/>
  <c r="AT71" i="12"/>
  <c r="AT72" i="12"/>
  <c r="AT73" i="12"/>
  <c r="AT74" i="12"/>
  <c r="AT75" i="12"/>
  <c r="AT76" i="12"/>
  <c r="AT77" i="12"/>
  <c r="AT78" i="12"/>
  <c r="AT79" i="12"/>
  <c r="AT80" i="12"/>
  <c r="AT81" i="12"/>
  <c r="AT82" i="12"/>
  <c r="AT83" i="12"/>
  <c r="AT84" i="12"/>
  <c r="AT85" i="12"/>
  <c r="AT86" i="12"/>
  <c r="AT87" i="12"/>
  <c r="AT88" i="12"/>
  <c r="AT89" i="12"/>
  <c r="AT90" i="12"/>
  <c r="AT91" i="12"/>
  <c r="AT92" i="12"/>
  <c r="AT93" i="12"/>
  <c r="AT94" i="12"/>
  <c r="AT95" i="12"/>
  <c r="AT96" i="12"/>
  <c r="AT97" i="12"/>
  <c r="AT98" i="12"/>
  <c r="AT99" i="12"/>
  <c r="AT100" i="12"/>
  <c r="AT101" i="12"/>
  <c r="AT102" i="12"/>
  <c r="AT103" i="12"/>
  <c r="AT104" i="12"/>
  <c r="AT105" i="12"/>
  <c r="AT106" i="12"/>
  <c r="AT107" i="12"/>
  <c r="AT108" i="12"/>
  <c r="AT109" i="12"/>
  <c r="AT110" i="12"/>
  <c r="AT111" i="12"/>
  <c r="AT112" i="12"/>
  <c r="AT113" i="12"/>
  <c r="AT114" i="12"/>
  <c r="AT115" i="12"/>
  <c r="AT116" i="12"/>
  <c r="AT117" i="12"/>
  <c r="AT118" i="12"/>
  <c r="AT119" i="12"/>
  <c r="AT120" i="12"/>
  <c r="AT121" i="12"/>
  <c r="AT122" i="12"/>
  <c r="AT123" i="12"/>
  <c r="AT124" i="12"/>
  <c r="AT125" i="12"/>
  <c r="AT126" i="12"/>
  <c r="AT127" i="12"/>
  <c r="AT128" i="12"/>
  <c r="AT129" i="12"/>
  <c r="AT130" i="12"/>
  <c r="AT131" i="12"/>
  <c r="AT132" i="12"/>
  <c r="AT133" i="12"/>
  <c r="AT134" i="12"/>
  <c r="AT135" i="12"/>
  <c r="AT136" i="12"/>
  <c r="AT137" i="12"/>
  <c r="AT138" i="12"/>
  <c r="AT139" i="12"/>
  <c r="AT140" i="12"/>
  <c r="AT141" i="12"/>
  <c r="AT142" i="12"/>
  <c r="AT143" i="12"/>
  <c r="AT144" i="12"/>
  <c r="AT145" i="12"/>
  <c r="AT146" i="12"/>
  <c r="AT147" i="12"/>
  <c r="AT148" i="12"/>
  <c r="AT149" i="12"/>
  <c r="AT150" i="12"/>
  <c r="AT151" i="12"/>
  <c r="AT152" i="12"/>
  <c r="AT153" i="12"/>
  <c r="AT154" i="12"/>
  <c r="AT155" i="12"/>
  <c r="AT156" i="12"/>
  <c r="AT157" i="12"/>
  <c r="AT158" i="12"/>
  <c r="AT159" i="12"/>
  <c r="AT160" i="12"/>
  <c r="AT161" i="12"/>
  <c r="AT162" i="12"/>
  <c r="AT163" i="12"/>
  <c r="AT164" i="12"/>
  <c r="AT165" i="12"/>
  <c r="AT166" i="12"/>
  <c r="AT167" i="12"/>
  <c r="AT168" i="12"/>
  <c r="AT169" i="12"/>
  <c r="AT170" i="12"/>
  <c r="AT171" i="12"/>
  <c r="AT172" i="12"/>
  <c r="AT173" i="12"/>
  <c r="AT174" i="12"/>
  <c r="AT175" i="12"/>
  <c r="AT176" i="12"/>
  <c r="AT177" i="12"/>
  <c r="AT178" i="12"/>
  <c r="AT179" i="12"/>
  <c r="AT180" i="12"/>
  <c r="AT181" i="12"/>
  <c r="AT182" i="12"/>
  <c r="AT183" i="12"/>
  <c r="AT184" i="12"/>
  <c r="AT185" i="12"/>
  <c r="AT186" i="12"/>
  <c r="AT187" i="12"/>
  <c r="AT188" i="12"/>
  <c r="AT189" i="12"/>
  <c r="AT190" i="12"/>
  <c r="AT191" i="12"/>
  <c r="AT192" i="12"/>
  <c r="AT193" i="12"/>
  <c r="AT194" i="12"/>
  <c r="AT195" i="12"/>
  <c r="AT196" i="12"/>
  <c r="AT197" i="12"/>
  <c r="AT198" i="12"/>
  <c r="AT199" i="12"/>
  <c r="AT200" i="12"/>
  <c r="AT201" i="12"/>
  <c r="AT202" i="12"/>
  <c r="AT203" i="12"/>
  <c r="AT204" i="12"/>
  <c r="AT205" i="12"/>
  <c r="AT206" i="12"/>
  <c r="AT207" i="12"/>
  <c r="AT208" i="12"/>
  <c r="AT209" i="12"/>
  <c r="AT210" i="12"/>
  <c r="AT211" i="12"/>
  <c r="AT212" i="12"/>
  <c r="AT213" i="12"/>
  <c r="AT214" i="12"/>
  <c r="AT215" i="12"/>
  <c r="AT216" i="12"/>
  <c r="AT217" i="12"/>
  <c r="AT218" i="12"/>
  <c r="AT219" i="12"/>
  <c r="AT220" i="12"/>
  <c r="AT221" i="12"/>
  <c r="AT222" i="12"/>
  <c r="AT223" i="12"/>
  <c r="AT224" i="12"/>
  <c r="AT225" i="12"/>
  <c r="AT226" i="12"/>
  <c r="AT227" i="12"/>
  <c r="AT228" i="12"/>
  <c r="AT229" i="12"/>
  <c r="AT230" i="12"/>
  <c r="AT231" i="12"/>
  <c r="AT232" i="12"/>
  <c r="AT233" i="12"/>
  <c r="AT234" i="12"/>
  <c r="AT235" i="12"/>
  <c r="AT236" i="12"/>
  <c r="AT237" i="12"/>
  <c r="AT238" i="12"/>
  <c r="AT239" i="12"/>
  <c r="AT240" i="12"/>
  <c r="AT241" i="12"/>
  <c r="AT242" i="12"/>
  <c r="AT243" i="12"/>
  <c r="AT244" i="12"/>
  <c r="AT245" i="12"/>
  <c r="AT246" i="12"/>
  <c r="AT247" i="12"/>
  <c r="AT248" i="12"/>
  <c r="AT249" i="12"/>
  <c r="AT250" i="12"/>
  <c r="AT251" i="12"/>
  <c r="AT252" i="12"/>
  <c r="AT253" i="12"/>
  <c r="AT254" i="12"/>
  <c r="AT255" i="12"/>
  <c r="AT256" i="12"/>
  <c r="AT257" i="12"/>
  <c r="AT258" i="12"/>
  <c r="AT259" i="12"/>
  <c r="AT260" i="12"/>
  <c r="AT261" i="12"/>
  <c r="AT262" i="12"/>
  <c r="AT263" i="12"/>
  <c r="AT264" i="12"/>
  <c r="AT265" i="12"/>
  <c r="AT266" i="12"/>
  <c r="AT267" i="12"/>
  <c r="AT268" i="12"/>
  <c r="AT269" i="12"/>
  <c r="AT270" i="12"/>
  <c r="AT271" i="12"/>
  <c r="AT272" i="12"/>
  <c r="AT273" i="12"/>
  <c r="AT274" i="12"/>
  <c r="AT275" i="12"/>
  <c r="AT276" i="12"/>
  <c r="AT277" i="12"/>
  <c r="AT278" i="12"/>
  <c r="AT279" i="12"/>
  <c r="AT280" i="12"/>
  <c r="AT281" i="12"/>
  <c r="AT282" i="12"/>
  <c r="AT283" i="12"/>
  <c r="AT284" i="12"/>
  <c r="AT285" i="12"/>
  <c r="AT286" i="12"/>
  <c r="AT287" i="12"/>
  <c r="AT307" i="12"/>
  <c r="AS307" i="12"/>
  <c r="AR307" i="12"/>
  <c r="AQ307" i="12"/>
  <c r="AP307" i="12"/>
  <c r="AO307" i="12"/>
  <c r="AN307" i="12"/>
  <c r="AM307" i="12"/>
  <c r="AL307" i="12"/>
  <c r="AK307" i="12"/>
  <c r="AJ307" i="12"/>
  <c r="N1" i="12"/>
  <c r="AH1" i="12"/>
  <c r="P491" i="12"/>
  <c r="P490" i="12"/>
  <c r="P489" i="12"/>
  <c r="P488" i="12"/>
  <c r="P487" i="12"/>
  <c r="P486" i="12"/>
  <c r="P485" i="12"/>
  <c r="P484" i="12"/>
  <c r="P483" i="12"/>
  <c r="P482" i="12"/>
  <c r="P481" i="12"/>
  <c r="P480" i="12"/>
  <c r="P479" i="12"/>
  <c r="P478" i="12"/>
  <c r="P477" i="12"/>
  <c r="P476" i="12"/>
  <c r="P475" i="12"/>
  <c r="P474" i="12"/>
  <c r="P473" i="12"/>
  <c r="P472" i="12"/>
  <c r="P471" i="12"/>
  <c r="P470" i="12"/>
  <c r="P469" i="12"/>
  <c r="P468" i="12"/>
  <c r="P467" i="12"/>
  <c r="P466" i="12"/>
  <c r="P465" i="12"/>
  <c r="P464" i="12"/>
  <c r="P463" i="12"/>
  <c r="P462" i="12"/>
  <c r="P461" i="12"/>
  <c r="P460" i="12"/>
  <c r="P459" i="12"/>
  <c r="P458" i="12"/>
  <c r="P457" i="12"/>
  <c r="P456" i="12"/>
  <c r="P455" i="12"/>
  <c r="P454" i="12"/>
  <c r="P453" i="12"/>
  <c r="P452" i="12"/>
  <c r="P451" i="12"/>
  <c r="P450" i="12"/>
  <c r="P449" i="12"/>
  <c r="P448" i="12"/>
  <c r="P447" i="12"/>
  <c r="P446" i="12"/>
  <c r="P445" i="12"/>
  <c r="P444" i="12"/>
  <c r="P443" i="12"/>
  <c r="P442" i="12"/>
  <c r="P441" i="12"/>
  <c r="P440" i="12"/>
  <c r="P439" i="12"/>
  <c r="P438" i="12"/>
  <c r="P437" i="12"/>
  <c r="P436" i="12"/>
  <c r="P435" i="12"/>
  <c r="P434" i="12"/>
  <c r="P433" i="12"/>
  <c r="P432" i="12"/>
  <c r="P431" i="12"/>
  <c r="P430" i="12"/>
  <c r="P429" i="12"/>
  <c r="P428" i="12"/>
  <c r="P427" i="12"/>
  <c r="P426" i="12"/>
  <c r="P425" i="12"/>
  <c r="P424" i="12"/>
  <c r="P423" i="12"/>
  <c r="P422" i="12"/>
  <c r="P421" i="12"/>
  <c r="P420" i="12"/>
  <c r="P419" i="12"/>
  <c r="P418" i="12"/>
  <c r="P417" i="12"/>
  <c r="P416" i="12"/>
  <c r="P415" i="12"/>
  <c r="P414" i="12"/>
  <c r="P413" i="12"/>
  <c r="P412" i="12"/>
  <c r="P411" i="12"/>
  <c r="P410" i="12"/>
  <c r="P409" i="12"/>
  <c r="P408" i="12"/>
  <c r="P407" i="12"/>
  <c r="P406" i="12"/>
  <c r="P405" i="12"/>
  <c r="P404" i="12"/>
  <c r="P403" i="12"/>
  <c r="P402" i="12"/>
  <c r="P401" i="12"/>
  <c r="P400" i="12"/>
  <c r="P399" i="12"/>
  <c r="P398" i="12"/>
  <c r="P397" i="12"/>
  <c r="P396" i="12"/>
  <c r="P395" i="12"/>
  <c r="P394" i="12"/>
  <c r="P393" i="12"/>
  <c r="P392" i="12"/>
  <c r="P391" i="12"/>
  <c r="P390" i="12"/>
  <c r="P389" i="12"/>
  <c r="P388" i="12"/>
  <c r="P387" i="12"/>
  <c r="P386" i="12"/>
  <c r="P385" i="12"/>
  <c r="P384" i="12"/>
  <c r="P383" i="12"/>
  <c r="P382" i="12"/>
  <c r="P381" i="12"/>
  <c r="P380" i="12"/>
  <c r="P379" i="12"/>
  <c r="P378" i="12"/>
  <c r="P377" i="12"/>
  <c r="P376" i="12"/>
  <c r="P375" i="12"/>
  <c r="P374" i="12"/>
  <c r="P373" i="12"/>
  <c r="P372" i="12"/>
  <c r="P371" i="12"/>
  <c r="P370" i="12"/>
  <c r="P369" i="12"/>
  <c r="P368" i="12"/>
  <c r="P367" i="12"/>
  <c r="P366" i="12"/>
  <c r="P365" i="12"/>
  <c r="P364" i="12"/>
  <c r="P363" i="12"/>
  <c r="P362" i="12"/>
  <c r="P361" i="12"/>
  <c r="P360" i="12"/>
  <c r="P359" i="12"/>
  <c r="P358" i="12"/>
  <c r="P357" i="12"/>
  <c r="P356" i="12"/>
  <c r="P355" i="12"/>
  <c r="P354" i="12"/>
  <c r="P353" i="12"/>
  <c r="P352" i="12"/>
  <c r="P351" i="12"/>
  <c r="P350" i="12"/>
  <c r="P349" i="12"/>
  <c r="P348" i="12"/>
  <c r="P347" i="12"/>
  <c r="P346" i="12"/>
  <c r="P345" i="12"/>
  <c r="P344" i="12"/>
  <c r="P343" i="12"/>
  <c r="P342" i="12"/>
  <c r="P341" i="12"/>
  <c r="P340" i="12"/>
  <c r="P339" i="12"/>
  <c r="P338" i="12"/>
  <c r="P337" i="12"/>
  <c r="P336" i="12"/>
  <c r="P335" i="12"/>
  <c r="P334" i="12"/>
  <c r="P333" i="12"/>
  <c r="P332" i="12"/>
  <c r="P331" i="12"/>
  <c r="P330" i="12"/>
  <c r="P329" i="12"/>
  <c r="P328" i="12"/>
  <c r="P327" i="12"/>
  <c r="P326" i="12"/>
  <c r="P325" i="12"/>
  <c r="P324" i="12"/>
  <c r="P323" i="12"/>
  <c r="P322" i="12"/>
  <c r="P321" i="12"/>
  <c r="P320" i="12"/>
  <c r="P319" i="12"/>
  <c r="P318" i="12"/>
  <c r="P317" i="12"/>
  <c r="P316" i="12"/>
  <c r="P315" i="12"/>
  <c r="P314" i="12"/>
  <c r="P313" i="12"/>
  <c r="P312" i="12"/>
  <c r="P311" i="12"/>
  <c r="P310" i="12"/>
  <c r="P309" i="12"/>
  <c r="P308" i="12"/>
  <c r="P307" i="12"/>
  <c r="P306" i="12"/>
  <c r="P305" i="12"/>
  <c r="P304" i="12"/>
  <c r="P303" i="12"/>
  <c r="P302" i="12"/>
  <c r="P301" i="12"/>
  <c r="P300" i="12"/>
  <c r="P299" i="12"/>
  <c r="P298" i="12"/>
  <c r="P297" i="12"/>
  <c r="P296" i="12"/>
  <c r="P295" i="12"/>
  <c r="P294" i="12"/>
  <c r="P293" i="12"/>
  <c r="P292" i="12"/>
  <c r="P291" i="12"/>
  <c r="P290" i="12"/>
  <c r="P289" i="12"/>
  <c r="P288" i="12"/>
  <c r="P287" i="12"/>
  <c r="P286" i="12"/>
  <c r="P285" i="12"/>
  <c r="P284" i="12"/>
  <c r="P283" i="12"/>
  <c r="P282" i="12"/>
  <c r="P281" i="12"/>
  <c r="P280" i="12"/>
  <c r="P279" i="12"/>
  <c r="P278" i="12"/>
  <c r="P277" i="12"/>
  <c r="P276" i="12"/>
  <c r="P275" i="12"/>
  <c r="P274" i="12"/>
  <c r="P273" i="12"/>
  <c r="P272" i="12"/>
  <c r="P271" i="12"/>
  <c r="P270" i="12"/>
  <c r="P269" i="12"/>
  <c r="P268" i="12"/>
  <c r="P267" i="12"/>
  <c r="P266" i="12"/>
  <c r="P265" i="12"/>
  <c r="P264" i="12"/>
  <c r="P263" i="12"/>
  <c r="P262" i="12"/>
  <c r="P261" i="12"/>
  <c r="P260" i="12"/>
  <c r="P259" i="12"/>
  <c r="P258" i="12"/>
  <c r="P257" i="12"/>
  <c r="P256" i="12"/>
  <c r="P255" i="12"/>
  <c r="P254" i="12"/>
  <c r="P253" i="12"/>
  <c r="P252" i="12"/>
  <c r="P251" i="12"/>
  <c r="P250" i="12"/>
  <c r="P249" i="12"/>
  <c r="P248" i="12"/>
  <c r="P247" i="12"/>
  <c r="P246" i="12"/>
  <c r="P245" i="12"/>
  <c r="P244" i="12"/>
  <c r="P243" i="12"/>
  <c r="P242" i="12"/>
  <c r="P241" i="12"/>
  <c r="P240" i="12"/>
  <c r="P239" i="12"/>
  <c r="P238" i="12"/>
  <c r="P237" i="12"/>
  <c r="P236" i="12"/>
  <c r="P235" i="12"/>
  <c r="P234" i="12"/>
  <c r="P233" i="12"/>
  <c r="P232" i="12"/>
  <c r="P231" i="12"/>
  <c r="P230" i="12"/>
  <c r="P229" i="12"/>
  <c r="P228" i="12"/>
  <c r="P227" i="12"/>
  <c r="P226" i="12"/>
  <c r="P225" i="12"/>
  <c r="P224" i="12"/>
  <c r="P223" i="12"/>
  <c r="P222" i="12"/>
  <c r="P221" i="12"/>
  <c r="P220" i="12"/>
  <c r="P219" i="12"/>
  <c r="P218" i="12"/>
  <c r="P217" i="12"/>
  <c r="P216" i="12"/>
  <c r="P215" i="12"/>
  <c r="P214" i="12"/>
  <c r="P213" i="12"/>
  <c r="P212" i="12"/>
  <c r="P211" i="12"/>
  <c r="P210" i="12"/>
  <c r="P209" i="12"/>
  <c r="P208" i="12"/>
  <c r="P207" i="12"/>
  <c r="P206" i="12"/>
  <c r="P205" i="12"/>
  <c r="P204" i="12"/>
  <c r="P203" i="12"/>
  <c r="P202" i="12"/>
  <c r="P201" i="12"/>
  <c r="P200" i="12"/>
  <c r="P199" i="12"/>
  <c r="P198" i="12"/>
  <c r="P197" i="12"/>
  <c r="P196" i="12"/>
  <c r="P195" i="12"/>
  <c r="P194" i="12"/>
  <c r="P193" i="12"/>
  <c r="P192" i="12"/>
  <c r="P191" i="12"/>
  <c r="P190" i="12"/>
  <c r="P189" i="12"/>
  <c r="P188" i="12"/>
  <c r="P187" i="12"/>
  <c r="P186" i="12"/>
  <c r="P185" i="12"/>
  <c r="P184" i="12"/>
  <c r="P183" i="12"/>
  <c r="P182" i="12"/>
  <c r="P181" i="12"/>
  <c r="P180" i="12"/>
  <c r="P179" i="12"/>
  <c r="P178" i="12"/>
  <c r="P177" i="12"/>
  <c r="P176" i="12"/>
  <c r="P175" i="12"/>
  <c r="P174" i="12"/>
  <c r="P173" i="12"/>
  <c r="P172" i="12"/>
  <c r="P171" i="12"/>
  <c r="P170" i="12"/>
  <c r="P169" i="12"/>
  <c r="P168" i="12"/>
  <c r="P167" i="12"/>
  <c r="P166" i="12"/>
  <c r="P165" i="12"/>
  <c r="P164" i="12"/>
  <c r="P163" i="12"/>
  <c r="P162" i="12"/>
  <c r="P161" i="12"/>
  <c r="P160" i="12"/>
  <c r="P159" i="12"/>
  <c r="P158" i="12"/>
  <c r="P157" i="12"/>
  <c r="P156" i="12"/>
  <c r="P155" i="12"/>
  <c r="P154" i="12"/>
  <c r="P153" i="12"/>
  <c r="P152" i="12"/>
  <c r="P151" i="12"/>
  <c r="P150" i="12"/>
  <c r="P149" i="12"/>
  <c r="P148" i="12"/>
  <c r="P147" i="12"/>
  <c r="P146" i="12"/>
  <c r="P145" i="12"/>
  <c r="P144" i="12"/>
  <c r="P143" i="12"/>
  <c r="P142" i="12"/>
  <c r="P141" i="12"/>
  <c r="P140" i="12"/>
  <c r="P139" i="12"/>
  <c r="P138" i="12"/>
  <c r="P137" i="12"/>
  <c r="P136" i="12"/>
  <c r="P135" i="12"/>
  <c r="P134" i="12"/>
  <c r="P133" i="12"/>
  <c r="P132" i="12"/>
  <c r="P131" i="12"/>
  <c r="P130" i="12"/>
  <c r="P129" i="12"/>
  <c r="P128" i="12"/>
  <c r="P127" i="12"/>
  <c r="P126" i="12"/>
  <c r="P125" i="12"/>
  <c r="P124" i="12"/>
  <c r="P123" i="12"/>
  <c r="P122" i="12"/>
  <c r="P121" i="12"/>
  <c r="P120" i="12"/>
  <c r="P119"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7"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AD2" i="12"/>
  <c r="AD3" i="12"/>
  <c r="AD4" i="12"/>
  <c r="AD5" i="12"/>
  <c r="AD6" i="12"/>
  <c r="AD7" i="12"/>
  <c r="AD8" i="12"/>
  <c r="AD9" i="12"/>
  <c r="AD10" i="12"/>
  <c r="AD11" i="12"/>
  <c r="AD12" i="12"/>
  <c r="AD13" i="12"/>
  <c r="AD14" i="12"/>
  <c r="AD15" i="12"/>
  <c r="AD16" i="12"/>
  <c r="AD17" i="12"/>
  <c r="AD18" i="12"/>
  <c r="AD19" i="12"/>
  <c r="AD20" i="12"/>
  <c r="AD21" i="12"/>
  <c r="AD22" i="12"/>
  <c r="AD23" i="12"/>
  <c r="AD24" i="12"/>
  <c r="AD25" i="12"/>
  <c r="AD26" i="12"/>
  <c r="AD27" i="12"/>
  <c r="AD28" i="12"/>
  <c r="AD29" i="12"/>
  <c r="AD30" i="12"/>
  <c r="AD31" i="12"/>
  <c r="AD32" i="12"/>
  <c r="AD33" i="12"/>
  <c r="AD34" i="12"/>
  <c r="AD35" i="12"/>
  <c r="AD36" i="12"/>
  <c r="AD37" i="12"/>
  <c r="AD38" i="12"/>
  <c r="AD39" i="12"/>
  <c r="AD40" i="12"/>
  <c r="AD41" i="12"/>
  <c r="AD42" i="12"/>
  <c r="AD43" i="12"/>
  <c r="AD44" i="12"/>
  <c r="AD45" i="12"/>
  <c r="AD46" i="12"/>
  <c r="AD47" i="12"/>
  <c r="AD48" i="12"/>
  <c r="AD49" i="12"/>
  <c r="AD50" i="12"/>
  <c r="AD51" i="12"/>
  <c r="AD52" i="12"/>
  <c r="AD53" i="12"/>
  <c r="AD54" i="12"/>
  <c r="AD55" i="12"/>
  <c r="AD56" i="12"/>
  <c r="AD57" i="12"/>
  <c r="AD58" i="12"/>
  <c r="AD59" i="12"/>
  <c r="AD60" i="12"/>
  <c r="AD61" i="12"/>
  <c r="AD62" i="12"/>
  <c r="AD63" i="12"/>
  <c r="AD64" i="12"/>
  <c r="AD65" i="12"/>
  <c r="AD66" i="12"/>
  <c r="AD67" i="12"/>
  <c r="AD68" i="12"/>
  <c r="AD69" i="12"/>
  <c r="AD70" i="12"/>
  <c r="AD71" i="12"/>
  <c r="AD72" i="12"/>
  <c r="AD73" i="12"/>
  <c r="AD74" i="12"/>
  <c r="AD75" i="12"/>
  <c r="AD76" i="12"/>
  <c r="AD77" i="12"/>
  <c r="AD78" i="12"/>
  <c r="AD79" i="12"/>
  <c r="AD80" i="12"/>
  <c r="AD81" i="12"/>
  <c r="AD82" i="12"/>
  <c r="AD83" i="12"/>
  <c r="AD84" i="12"/>
  <c r="AD85" i="12"/>
  <c r="AD86" i="12"/>
  <c r="AD87" i="12"/>
  <c r="AD88" i="12"/>
  <c r="AD89" i="12"/>
  <c r="AD90" i="12"/>
  <c r="AD91" i="12"/>
  <c r="AD92" i="12"/>
  <c r="AD93" i="12"/>
  <c r="AD94" i="12"/>
  <c r="AD95" i="12"/>
  <c r="AD96" i="12"/>
  <c r="AD97" i="12"/>
  <c r="AD98" i="12"/>
  <c r="AD99" i="12"/>
  <c r="AD100" i="12"/>
  <c r="AD101" i="12"/>
  <c r="AD102" i="12"/>
  <c r="AD103" i="12"/>
  <c r="AD104" i="12"/>
  <c r="AD105" i="12"/>
  <c r="AD106" i="12"/>
  <c r="AD107" i="12"/>
  <c r="AD108" i="12"/>
  <c r="AD109" i="12"/>
  <c r="AD110" i="12"/>
  <c r="AD111" i="12"/>
  <c r="AD112" i="12"/>
  <c r="AD113" i="12"/>
  <c r="AD114" i="12"/>
  <c r="AD115" i="12"/>
  <c r="AD116" i="12"/>
  <c r="AD117" i="12"/>
  <c r="AD118" i="12"/>
  <c r="AD119" i="12"/>
  <c r="AD120" i="12"/>
  <c r="AD121" i="12"/>
  <c r="AD122" i="12"/>
  <c r="AD123" i="12"/>
  <c r="AD124" i="12"/>
  <c r="AD125" i="12"/>
  <c r="AD126" i="12"/>
  <c r="AD127" i="12"/>
  <c r="AD128" i="12"/>
  <c r="AD129" i="12"/>
  <c r="AD130" i="12"/>
  <c r="AD131" i="12"/>
  <c r="AD132" i="12"/>
  <c r="AD133" i="12"/>
  <c r="AD134" i="12"/>
  <c r="AD135" i="12"/>
  <c r="AD136" i="12"/>
  <c r="AD137" i="12"/>
  <c r="AD138" i="12"/>
  <c r="AD139" i="12"/>
  <c r="AD140" i="12"/>
  <c r="AD141" i="12"/>
  <c r="AD142" i="12"/>
  <c r="AD143" i="12"/>
  <c r="AD144" i="12"/>
  <c r="AD145" i="12"/>
  <c r="AD146" i="12"/>
  <c r="AD147" i="12"/>
  <c r="AD148" i="12"/>
  <c r="AD149" i="12"/>
  <c r="AD150" i="12"/>
  <c r="AD151" i="12"/>
  <c r="AD152" i="12"/>
  <c r="AD153" i="12"/>
  <c r="AD154" i="12"/>
  <c r="AD155" i="12"/>
  <c r="AD156" i="12"/>
  <c r="AD157" i="12"/>
  <c r="AD158" i="12"/>
  <c r="AD159" i="12"/>
  <c r="AD160" i="12"/>
  <c r="AD161" i="12"/>
  <c r="AD162" i="12"/>
  <c r="AD163" i="12"/>
  <c r="AD164" i="12"/>
  <c r="AD165" i="12"/>
  <c r="AD166" i="12"/>
  <c r="AD167" i="12"/>
  <c r="AD168" i="12"/>
  <c r="AD169" i="12"/>
  <c r="AD170" i="12"/>
  <c r="AD171" i="12"/>
  <c r="AD172" i="12"/>
  <c r="AD173" i="12"/>
  <c r="AD174" i="12"/>
  <c r="AD175" i="12"/>
  <c r="AD176" i="12"/>
  <c r="AD177" i="12"/>
  <c r="AD178" i="12"/>
  <c r="AD179" i="12"/>
  <c r="AD180" i="12"/>
  <c r="AD181" i="12"/>
  <c r="AD182" i="12"/>
  <c r="AD183" i="12"/>
  <c r="AD184" i="12"/>
  <c r="AD185" i="12"/>
  <c r="AD186" i="12"/>
  <c r="AD187" i="12"/>
  <c r="AD188" i="12"/>
  <c r="AD189" i="12"/>
  <c r="AD190" i="12"/>
  <c r="AD191" i="12"/>
  <c r="AD192" i="12"/>
  <c r="AD193" i="12"/>
  <c r="AD194" i="12"/>
  <c r="AD195" i="12"/>
  <c r="AD196" i="12"/>
  <c r="AD197" i="12"/>
  <c r="AD198" i="12"/>
  <c r="AD199" i="12"/>
  <c r="AD200" i="12"/>
  <c r="AD201" i="12"/>
  <c r="AD202" i="12"/>
  <c r="AD203" i="12"/>
  <c r="AD204" i="12"/>
  <c r="AD205" i="12"/>
  <c r="AD206" i="12"/>
  <c r="AD207" i="12"/>
  <c r="AD208" i="12"/>
  <c r="AD209" i="12"/>
  <c r="AD210" i="12"/>
  <c r="AD211" i="12"/>
  <c r="AD212" i="12"/>
  <c r="AD213" i="12"/>
  <c r="AD214" i="12"/>
  <c r="AD215" i="12"/>
  <c r="AD216" i="12"/>
  <c r="AD217" i="12"/>
  <c r="AD218" i="12"/>
  <c r="AD219" i="12"/>
  <c r="AD220" i="12"/>
  <c r="AD221" i="12"/>
  <c r="AD222" i="12"/>
  <c r="AD223" i="12"/>
  <c r="AD224" i="12"/>
  <c r="AD225" i="12"/>
  <c r="AD226" i="12"/>
  <c r="AD227" i="12"/>
  <c r="AD228" i="12"/>
  <c r="AD229" i="12"/>
  <c r="AD230" i="12"/>
  <c r="AD231" i="12"/>
  <c r="AD232" i="12"/>
  <c r="AD233" i="12"/>
  <c r="AD234" i="12"/>
  <c r="AD235" i="12"/>
  <c r="AD236" i="12"/>
  <c r="AD237" i="12"/>
  <c r="AD238" i="12"/>
  <c r="AD239" i="12"/>
  <c r="AD240" i="12"/>
  <c r="AD241" i="12"/>
  <c r="AD242" i="12"/>
  <c r="AD243" i="12"/>
  <c r="AD244" i="12"/>
  <c r="AD245" i="12"/>
  <c r="AD246" i="12"/>
  <c r="AD247" i="12"/>
  <c r="AD248" i="12"/>
  <c r="AD249" i="12"/>
  <c r="AD250" i="12"/>
  <c r="AD251" i="12"/>
  <c r="AD252" i="12"/>
  <c r="AD253" i="12"/>
  <c r="AD254" i="12"/>
  <c r="AD255" i="12"/>
  <c r="AD256" i="12"/>
  <c r="AD257" i="12"/>
  <c r="AD258" i="12"/>
  <c r="AD259" i="12"/>
  <c r="AD260" i="12"/>
  <c r="AD261" i="12"/>
  <c r="AD262" i="12"/>
  <c r="AD263" i="12"/>
  <c r="AD264" i="12"/>
  <c r="AD265" i="12"/>
  <c r="AD266" i="12"/>
  <c r="AD267" i="12"/>
  <c r="AD268" i="12"/>
  <c r="AD269" i="12"/>
  <c r="AD270" i="12"/>
  <c r="AD271" i="12"/>
  <c r="AD272" i="12"/>
  <c r="AD273" i="12"/>
  <c r="AD274" i="12"/>
  <c r="AD275" i="12"/>
  <c r="AD276" i="12"/>
  <c r="AD277" i="12"/>
  <c r="AD278" i="12"/>
  <c r="AD279" i="12"/>
  <c r="AD280" i="12"/>
  <c r="AD281" i="12"/>
  <c r="AD282" i="12"/>
  <c r="AD283" i="12"/>
  <c r="AD284" i="12"/>
  <c r="AD285" i="12"/>
  <c r="AD286" i="12"/>
  <c r="AD287" i="12"/>
  <c r="AD288" i="12"/>
  <c r="AD289" i="12"/>
  <c r="AD290" i="12"/>
  <c r="AD291" i="12"/>
  <c r="AD292" i="12"/>
  <c r="AD293" i="12"/>
  <c r="AD294" i="12"/>
  <c r="AD295" i="12"/>
  <c r="AD296" i="12"/>
  <c r="AD297" i="12"/>
  <c r="AD298" i="12"/>
  <c r="AD299" i="12"/>
  <c r="AD300" i="12"/>
  <c r="AD301" i="12"/>
  <c r="AD302" i="12"/>
  <c r="AD303" i="12"/>
  <c r="AD304" i="12"/>
  <c r="AD305" i="12"/>
  <c r="AD306" i="12"/>
  <c r="AD307" i="12"/>
  <c r="AD308" i="12"/>
  <c r="AD309" i="12"/>
  <c r="AD310" i="12"/>
  <c r="AD311" i="12"/>
  <c r="AD312" i="12"/>
  <c r="AD313" i="12"/>
  <c r="AD314" i="12"/>
  <c r="AD315" i="12"/>
  <c r="AD316" i="12"/>
  <c r="AD317" i="12"/>
  <c r="AD318" i="12"/>
  <c r="AD319" i="12"/>
  <c r="AD320" i="12"/>
  <c r="AD321" i="12"/>
  <c r="AD322" i="12"/>
  <c r="AD323" i="12"/>
  <c r="AD324" i="12"/>
  <c r="AD325" i="12"/>
  <c r="AD326" i="12"/>
  <c r="AD327" i="12"/>
  <c r="AD328" i="12"/>
  <c r="AD329" i="12"/>
  <c r="AD330" i="12"/>
  <c r="AD331" i="12"/>
  <c r="AD332" i="12"/>
  <c r="AD333" i="12"/>
  <c r="AD334" i="12"/>
  <c r="AD335" i="12"/>
  <c r="AD336" i="12"/>
  <c r="AD337" i="12"/>
  <c r="AD338" i="12"/>
  <c r="AD339" i="12"/>
  <c r="AD340" i="12"/>
  <c r="AD341" i="12"/>
  <c r="AD342" i="12"/>
  <c r="AD343" i="12"/>
  <c r="AD344" i="12"/>
  <c r="AD345" i="12"/>
  <c r="AD346" i="12"/>
  <c r="AD347" i="12"/>
  <c r="AD348" i="12"/>
  <c r="AD349" i="12"/>
  <c r="AD350" i="12"/>
  <c r="AD351" i="12"/>
  <c r="AD352" i="12"/>
  <c r="AD353" i="12"/>
  <c r="AD354" i="12"/>
  <c r="AD355" i="12"/>
  <c r="AD356" i="12"/>
  <c r="AD357" i="12"/>
  <c r="AD358" i="12"/>
  <c r="AD359" i="12"/>
  <c r="AD360" i="12"/>
  <c r="AD361" i="12"/>
  <c r="AD362" i="12"/>
  <c r="AD363" i="12"/>
  <c r="AD364" i="12"/>
  <c r="AD365" i="12"/>
  <c r="AD366" i="12"/>
  <c r="AD367" i="12"/>
  <c r="AD368" i="12"/>
  <c r="AD369" i="12"/>
  <c r="AD370" i="12"/>
  <c r="AD371" i="12"/>
  <c r="AD372" i="12"/>
  <c r="AD373" i="12"/>
  <c r="AD374" i="12"/>
  <c r="AD375" i="12"/>
  <c r="AD376" i="12"/>
  <c r="AD377" i="12"/>
  <c r="AD378" i="12"/>
  <c r="AD379" i="12"/>
  <c r="AD380" i="12"/>
  <c r="AD381" i="12"/>
  <c r="AD382" i="12"/>
  <c r="AD383" i="12"/>
  <c r="AD384" i="12"/>
  <c r="AD385" i="12"/>
  <c r="AD386" i="12"/>
  <c r="AD387" i="12"/>
  <c r="AD388" i="12"/>
  <c r="AD389" i="12"/>
  <c r="AD390" i="12"/>
  <c r="AD391" i="12"/>
  <c r="AD392" i="12"/>
  <c r="AD393" i="12"/>
  <c r="AD394" i="12"/>
  <c r="AD395" i="12"/>
  <c r="AD396" i="12"/>
  <c r="AD397" i="12"/>
  <c r="AD398" i="12"/>
  <c r="AD399" i="12"/>
  <c r="AD400" i="12"/>
  <c r="AD401" i="12"/>
  <c r="AD402" i="12"/>
  <c r="AD403" i="12"/>
  <c r="AD404" i="12"/>
  <c r="AD405" i="12"/>
  <c r="AD406" i="12"/>
  <c r="AD407" i="12"/>
  <c r="AD408" i="12"/>
  <c r="AD409" i="12"/>
  <c r="AD410" i="12"/>
  <c r="AD411" i="12"/>
  <c r="AD412" i="12"/>
  <c r="AD413" i="12"/>
  <c r="AD414" i="12"/>
  <c r="AD415" i="12"/>
  <c r="AD416" i="12"/>
  <c r="AD417" i="12"/>
  <c r="AD418" i="12"/>
  <c r="AD419" i="12"/>
  <c r="AD420" i="12"/>
  <c r="AD421" i="12"/>
  <c r="AD422" i="12"/>
  <c r="AD423" i="12"/>
  <c r="AD424" i="12"/>
  <c r="AD425" i="12"/>
  <c r="AD426" i="12"/>
  <c r="AD427" i="12"/>
  <c r="AD428" i="12"/>
  <c r="AD429" i="12"/>
  <c r="AD430" i="12"/>
  <c r="AD431" i="12"/>
  <c r="AD432" i="12"/>
  <c r="AD433" i="12"/>
  <c r="AD434" i="12"/>
  <c r="AD435" i="12"/>
  <c r="AD436" i="12"/>
  <c r="AD437" i="12"/>
  <c r="AD438" i="12"/>
  <c r="AD439" i="12"/>
  <c r="AD440" i="12"/>
  <c r="AD441" i="12"/>
  <c r="AD442" i="12"/>
  <c r="AD443" i="12"/>
  <c r="AD444" i="12"/>
  <c r="AD445" i="12"/>
  <c r="AD446" i="12"/>
  <c r="AD447" i="12"/>
  <c r="AD448" i="12"/>
  <c r="AD449" i="12"/>
  <c r="AD450" i="12"/>
  <c r="AD451" i="12"/>
  <c r="AD452" i="12"/>
  <c r="AD453" i="12"/>
  <c r="AD454" i="12"/>
  <c r="AD455" i="12"/>
  <c r="AD456" i="12"/>
  <c r="AD457" i="12"/>
  <c r="AD458" i="12"/>
  <c r="AD459" i="12"/>
  <c r="AD460" i="12"/>
  <c r="AD461" i="12"/>
  <c r="AD462" i="12"/>
  <c r="AD463" i="12"/>
  <c r="AD464" i="12"/>
  <c r="AD465" i="12"/>
  <c r="AD466" i="12"/>
  <c r="AD467" i="12"/>
  <c r="AD468" i="12"/>
  <c r="AD469" i="12"/>
  <c r="AD470" i="12"/>
  <c r="AD471" i="12"/>
  <c r="AD472" i="12"/>
  <c r="AD473" i="12"/>
  <c r="AD474" i="12"/>
  <c r="AD475" i="12"/>
  <c r="AD476" i="12"/>
  <c r="AD477" i="12"/>
  <c r="AD478" i="12"/>
  <c r="AD479" i="12"/>
  <c r="AD480" i="12"/>
  <c r="AD481" i="12"/>
  <c r="AD482" i="12"/>
  <c r="AD483" i="12"/>
  <c r="AD484" i="12"/>
  <c r="AD485" i="12"/>
  <c r="AD486" i="12"/>
  <c r="AD487" i="12"/>
  <c r="AD488" i="12"/>
  <c r="AD489" i="12"/>
  <c r="AD490" i="12"/>
  <c r="AD491" i="12"/>
  <c r="AD492" i="12"/>
  <c r="AC2" i="12"/>
  <c r="AC3" i="12"/>
  <c r="AC4" i="12"/>
  <c r="AC5" i="12"/>
  <c r="AC6" i="12"/>
  <c r="AC7" i="12"/>
  <c r="AC8" i="12"/>
  <c r="AC9" i="12"/>
  <c r="AC10" i="12"/>
  <c r="AC11" i="12"/>
  <c r="AC12" i="12"/>
  <c r="AC13" i="12"/>
  <c r="AC14" i="12"/>
  <c r="AC15" i="12"/>
  <c r="AC16" i="12"/>
  <c r="AC17" i="12"/>
  <c r="AC18" i="12"/>
  <c r="AC19" i="12"/>
  <c r="AC20" i="12"/>
  <c r="AC21" i="12"/>
  <c r="AC22" i="12"/>
  <c r="AC23" i="12"/>
  <c r="AC24" i="12"/>
  <c r="AC25" i="12"/>
  <c r="AC26" i="12"/>
  <c r="AC27" i="12"/>
  <c r="AC28" i="12"/>
  <c r="AC29" i="12"/>
  <c r="AC30" i="12"/>
  <c r="AC31" i="12"/>
  <c r="AC32" i="12"/>
  <c r="AC33" i="12"/>
  <c r="AC34" i="12"/>
  <c r="AC35" i="12"/>
  <c r="AC36" i="12"/>
  <c r="AC37" i="12"/>
  <c r="AC38" i="12"/>
  <c r="AC39" i="12"/>
  <c r="AC40" i="12"/>
  <c r="AC41" i="12"/>
  <c r="AC42" i="12"/>
  <c r="AC43" i="12"/>
  <c r="AC44" i="12"/>
  <c r="AC45" i="12"/>
  <c r="AC46" i="12"/>
  <c r="AC47" i="12"/>
  <c r="AC48" i="12"/>
  <c r="AC49" i="12"/>
  <c r="AC50" i="12"/>
  <c r="AC51" i="12"/>
  <c r="AC52" i="12"/>
  <c r="AC53" i="12"/>
  <c r="AC54" i="12"/>
  <c r="AC55" i="12"/>
  <c r="AC56" i="12"/>
  <c r="AC57" i="12"/>
  <c r="AC58" i="12"/>
  <c r="AC59" i="12"/>
  <c r="AC60" i="12"/>
  <c r="AC61" i="12"/>
  <c r="AC62" i="12"/>
  <c r="AC63" i="12"/>
  <c r="AC64" i="12"/>
  <c r="AC65" i="12"/>
  <c r="AC66" i="12"/>
  <c r="AC67" i="12"/>
  <c r="AC68" i="12"/>
  <c r="AC69" i="12"/>
  <c r="AC70" i="12"/>
  <c r="AC71" i="12"/>
  <c r="AC72" i="12"/>
  <c r="AC73" i="12"/>
  <c r="AC74" i="12"/>
  <c r="AC75" i="12"/>
  <c r="AC76" i="12"/>
  <c r="AC77" i="12"/>
  <c r="AC78" i="12"/>
  <c r="AC79" i="12"/>
  <c r="AC80" i="12"/>
  <c r="AC81" i="12"/>
  <c r="AC82" i="12"/>
  <c r="AC83" i="12"/>
  <c r="AC84" i="12"/>
  <c r="AC85" i="12"/>
  <c r="AC86" i="12"/>
  <c r="AC87" i="12"/>
  <c r="AC88" i="12"/>
  <c r="AC89" i="12"/>
  <c r="AC90" i="12"/>
  <c r="AC91" i="12"/>
  <c r="AC92" i="12"/>
  <c r="AC93" i="12"/>
  <c r="AC94" i="12"/>
  <c r="AC95" i="12"/>
  <c r="AC96" i="12"/>
  <c r="AC97" i="12"/>
  <c r="AC98" i="12"/>
  <c r="AC99" i="12"/>
  <c r="AC100" i="12"/>
  <c r="AC101" i="12"/>
  <c r="AC102" i="12"/>
  <c r="AC103" i="12"/>
  <c r="AC104" i="12"/>
  <c r="AC105" i="12"/>
  <c r="AC106" i="12"/>
  <c r="AC107" i="12"/>
  <c r="AC108" i="12"/>
  <c r="AC109" i="12"/>
  <c r="AC110" i="12"/>
  <c r="AC111" i="12"/>
  <c r="AC112" i="12"/>
  <c r="AC113" i="12"/>
  <c r="AC114" i="12"/>
  <c r="AC115" i="12"/>
  <c r="AC116" i="12"/>
  <c r="AC117" i="12"/>
  <c r="AC118" i="12"/>
  <c r="AC119" i="12"/>
  <c r="AC120" i="12"/>
  <c r="AC121" i="12"/>
  <c r="AC122" i="12"/>
  <c r="AC123" i="12"/>
  <c r="AC124" i="12"/>
  <c r="AC125" i="12"/>
  <c r="AC126" i="12"/>
  <c r="AC127" i="12"/>
  <c r="AC128" i="12"/>
  <c r="AC129" i="12"/>
  <c r="AC130" i="12"/>
  <c r="AC131" i="12"/>
  <c r="AC132" i="12"/>
  <c r="AC133" i="12"/>
  <c r="AC134" i="12"/>
  <c r="AC135" i="12"/>
  <c r="AC136" i="12"/>
  <c r="AC137" i="12"/>
  <c r="AC138" i="12"/>
  <c r="AC139" i="12"/>
  <c r="AC140" i="12"/>
  <c r="AC141" i="12"/>
  <c r="AC142" i="12"/>
  <c r="AC143" i="12"/>
  <c r="AC144" i="12"/>
  <c r="AC145" i="12"/>
  <c r="AC146" i="12"/>
  <c r="AC147" i="12"/>
  <c r="AC148" i="12"/>
  <c r="AC149" i="12"/>
  <c r="AC150" i="12"/>
  <c r="AC151" i="12"/>
  <c r="AC152" i="12"/>
  <c r="AC153" i="12"/>
  <c r="AC154" i="12"/>
  <c r="AC155" i="12"/>
  <c r="AC156" i="12"/>
  <c r="AC157" i="12"/>
  <c r="AC158" i="12"/>
  <c r="AC159" i="12"/>
  <c r="AC160" i="12"/>
  <c r="AC161" i="12"/>
  <c r="AC162" i="12"/>
  <c r="AC163" i="12"/>
  <c r="AC164" i="12"/>
  <c r="AC165" i="12"/>
  <c r="AC166" i="12"/>
  <c r="AC167" i="12"/>
  <c r="AC168" i="12"/>
  <c r="AC169" i="12"/>
  <c r="AC170" i="12"/>
  <c r="AC171" i="12"/>
  <c r="AC172" i="12"/>
  <c r="AC173" i="12"/>
  <c r="AC174" i="12"/>
  <c r="AC175" i="12"/>
  <c r="AC176" i="12"/>
  <c r="AC177" i="12"/>
  <c r="AC178" i="12"/>
  <c r="AC179" i="12"/>
  <c r="AC180" i="12"/>
  <c r="AC181" i="12"/>
  <c r="AC182" i="12"/>
  <c r="AC183" i="12"/>
  <c r="AC184" i="12"/>
  <c r="AC185" i="12"/>
  <c r="AC186" i="12"/>
  <c r="AC187" i="12"/>
  <c r="AC188" i="12"/>
  <c r="AC189" i="12"/>
  <c r="AC190" i="12"/>
  <c r="AC191" i="12"/>
  <c r="AC192" i="12"/>
  <c r="AC193" i="12"/>
  <c r="AC194" i="12"/>
  <c r="AC195" i="12"/>
  <c r="AC196" i="12"/>
  <c r="AC197" i="12"/>
  <c r="AC198" i="12"/>
  <c r="AC199" i="12"/>
  <c r="AC200" i="12"/>
  <c r="AC201" i="12"/>
  <c r="AC202" i="12"/>
  <c r="AC203" i="12"/>
  <c r="AC204" i="12"/>
  <c r="AC205" i="12"/>
  <c r="AC206" i="12"/>
  <c r="AC207" i="12"/>
  <c r="AC208" i="12"/>
  <c r="AC209" i="12"/>
  <c r="AC210" i="12"/>
  <c r="AC211" i="12"/>
  <c r="AC212" i="12"/>
  <c r="AC213" i="12"/>
  <c r="AC214" i="12"/>
  <c r="AC215" i="12"/>
  <c r="AC216" i="12"/>
  <c r="AC217" i="12"/>
  <c r="AC218" i="12"/>
  <c r="AC219" i="12"/>
  <c r="AC220" i="12"/>
  <c r="AC221" i="12"/>
  <c r="AC222" i="12"/>
  <c r="AC223" i="12"/>
  <c r="AC224" i="12"/>
  <c r="AC225" i="12"/>
  <c r="AC226" i="12"/>
  <c r="AC227" i="12"/>
  <c r="AC228" i="12"/>
  <c r="AC229" i="12"/>
  <c r="AC230" i="12"/>
  <c r="AC231" i="12"/>
  <c r="AC232" i="12"/>
  <c r="AC233" i="12"/>
  <c r="AC234" i="12"/>
  <c r="AC235" i="12"/>
  <c r="AC236" i="12"/>
  <c r="AC237" i="12"/>
  <c r="AC238" i="12"/>
  <c r="AC239" i="12"/>
  <c r="AC240" i="12"/>
  <c r="AC241" i="12"/>
  <c r="AC242" i="12"/>
  <c r="AC243" i="12"/>
  <c r="AC244" i="12"/>
  <c r="AC245" i="12"/>
  <c r="AC246" i="12"/>
  <c r="AC247" i="12"/>
  <c r="AC248" i="12"/>
  <c r="AC249" i="12"/>
  <c r="AC250" i="12"/>
  <c r="AC251" i="12"/>
  <c r="AC252" i="12"/>
  <c r="AC253" i="12"/>
  <c r="AC254" i="12"/>
  <c r="AC255" i="12"/>
  <c r="AC256" i="12"/>
  <c r="AC257" i="12"/>
  <c r="AC258" i="12"/>
  <c r="AC259" i="12"/>
  <c r="AC260" i="12"/>
  <c r="AC261" i="12"/>
  <c r="AC262" i="12"/>
  <c r="AC263" i="12"/>
  <c r="AC264" i="12"/>
  <c r="AC265" i="12"/>
  <c r="AC266" i="12"/>
  <c r="AC267" i="12"/>
  <c r="AC268" i="12"/>
  <c r="AC269" i="12"/>
  <c r="AC270" i="12"/>
  <c r="AC271" i="12"/>
  <c r="AC272" i="12"/>
  <c r="AC273" i="12"/>
  <c r="AC274" i="12"/>
  <c r="AC275" i="12"/>
  <c r="AC276" i="12"/>
  <c r="AC277" i="12"/>
  <c r="AC278" i="12"/>
  <c r="AC279" i="12"/>
  <c r="AC280" i="12"/>
  <c r="AC281" i="12"/>
  <c r="AC282" i="12"/>
  <c r="AC283" i="12"/>
  <c r="AC284" i="12"/>
  <c r="AC285" i="12"/>
  <c r="AC286" i="12"/>
  <c r="AC287" i="12"/>
  <c r="AC288" i="12"/>
  <c r="AC289" i="12"/>
  <c r="AC290" i="12"/>
  <c r="AC291" i="12"/>
  <c r="AC292" i="12"/>
  <c r="AC293" i="12"/>
  <c r="AC294" i="12"/>
  <c r="AC295" i="12"/>
  <c r="AC296" i="12"/>
  <c r="AC297" i="12"/>
  <c r="AC298" i="12"/>
  <c r="AC299" i="12"/>
  <c r="AC300" i="12"/>
  <c r="AC301" i="12"/>
  <c r="AC302" i="12"/>
  <c r="AC303" i="12"/>
  <c r="AC304" i="12"/>
  <c r="AC305" i="12"/>
  <c r="AC306" i="12"/>
  <c r="AC307" i="12"/>
  <c r="AC308" i="12"/>
  <c r="AC309" i="12"/>
  <c r="AC310" i="12"/>
  <c r="AC311" i="12"/>
  <c r="AC312" i="12"/>
  <c r="AC313" i="12"/>
  <c r="AC314" i="12"/>
  <c r="AC315" i="12"/>
  <c r="AC316" i="12"/>
  <c r="AC317" i="12"/>
  <c r="AC318" i="12"/>
  <c r="AC319" i="12"/>
  <c r="AC320" i="12"/>
  <c r="AC321" i="12"/>
  <c r="AC322" i="12"/>
  <c r="AC323" i="12"/>
  <c r="AC324" i="12"/>
  <c r="AC325" i="12"/>
  <c r="AC326" i="12"/>
  <c r="AC327" i="12"/>
  <c r="AC328" i="12"/>
  <c r="AC329" i="12"/>
  <c r="AC330" i="12"/>
  <c r="AC331" i="12"/>
  <c r="AC332" i="12"/>
  <c r="AC333" i="12"/>
  <c r="AC334" i="12"/>
  <c r="AC335" i="12"/>
  <c r="AC336" i="12"/>
  <c r="AC337" i="12"/>
  <c r="AC338" i="12"/>
  <c r="AC339" i="12"/>
  <c r="AC340" i="12"/>
  <c r="AC341" i="12"/>
  <c r="AC342" i="12"/>
  <c r="AC343" i="12"/>
  <c r="AC344" i="12"/>
  <c r="AC345" i="12"/>
  <c r="AC346" i="12"/>
  <c r="AC347" i="12"/>
  <c r="AC348" i="12"/>
  <c r="AC349" i="12"/>
  <c r="AC350" i="12"/>
  <c r="AC351" i="12"/>
  <c r="AC352" i="12"/>
  <c r="AC353" i="12"/>
  <c r="AC354" i="12"/>
  <c r="AC355" i="12"/>
  <c r="AC356" i="12"/>
  <c r="AC357" i="12"/>
  <c r="AC358" i="12"/>
  <c r="AC359" i="12"/>
  <c r="AC360" i="12"/>
  <c r="AC361" i="12"/>
  <c r="AC362" i="12"/>
  <c r="AC363" i="12"/>
  <c r="AC364" i="12"/>
  <c r="AC365" i="12"/>
  <c r="AC366" i="12"/>
  <c r="AC367" i="12"/>
  <c r="AC368" i="12"/>
  <c r="AC369" i="12"/>
  <c r="AC370" i="12"/>
  <c r="AC371" i="12"/>
  <c r="AC372" i="12"/>
  <c r="AC373" i="12"/>
  <c r="AC374" i="12"/>
  <c r="AC375" i="12"/>
  <c r="AC376" i="12"/>
  <c r="AC377" i="12"/>
  <c r="AC378" i="12"/>
  <c r="AC379" i="12"/>
  <c r="AC380" i="12"/>
  <c r="AC381" i="12"/>
  <c r="AC382" i="12"/>
  <c r="AC383" i="12"/>
  <c r="AC384" i="12"/>
  <c r="AC385" i="12"/>
  <c r="AC386" i="12"/>
  <c r="AC387" i="12"/>
  <c r="AC388" i="12"/>
  <c r="AC389" i="12"/>
  <c r="AC390" i="12"/>
  <c r="AC391" i="12"/>
  <c r="AC392" i="12"/>
  <c r="AC393" i="12"/>
  <c r="AC394" i="12"/>
  <c r="AC395" i="12"/>
  <c r="AC396" i="12"/>
  <c r="AC397" i="12"/>
  <c r="AC398" i="12"/>
  <c r="AC399" i="12"/>
  <c r="AC400" i="12"/>
  <c r="AC401" i="12"/>
  <c r="AC402" i="12"/>
  <c r="AC403" i="12"/>
  <c r="AC404" i="12"/>
  <c r="AC405" i="12"/>
  <c r="AC406" i="12"/>
  <c r="AC407" i="12"/>
  <c r="AC408" i="12"/>
  <c r="AC409" i="12"/>
  <c r="AC410" i="12"/>
  <c r="AC411" i="12"/>
  <c r="AC412" i="12"/>
  <c r="AC413" i="12"/>
  <c r="AC414" i="12"/>
  <c r="AC415" i="12"/>
  <c r="AC416" i="12"/>
  <c r="AC417" i="12"/>
  <c r="AC418" i="12"/>
  <c r="AC419" i="12"/>
  <c r="AC420" i="12"/>
  <c r="AC421" i="12"/>
  <c r="AC422" i="12"/>
  <c r="AC423" i="12"/>
  <c r="AC424" i="12"/>
  <c r="AC425" i="12"/>
  <c r="AC426" i="12"/>
  <c r="AC427" i="12"/>
  <c r="AC428" i="12"/>
  <c r="AC429" i="12"/>
  <c r="AC430" i="12"/>
  <c r="AC431" i="12"/>
  <c r="AC432" i="12"/>
  <c r="AC433" i="12"/>
  <c r="AC434" i="12"/>
  <c r="AC435" i="12"/>
  <c r="AC436" i="12"/>
  <c r="AC437" i="12"/>
  <c r="AC438" i="12"/>
  <c r="AC439" i="12"/>
  <c r="AC440" i="12"/>
  <c r="AC441" i="12"/>
  <c r="AC442" i="12"/>
  <c r="AC443" i="12"/>
  <c r="AC444" i="12"/>
  <c r="AC445" i="12"/>
  <c r="AC446" i="12"/>
  <c r="AC447" i="12"/>
  <c r="AC448" i="12"/>
  <c r="AC449" i="12"/>
  <c r="AC450" i="12"/>
  <c r="AC451" i="12"/>
  <c r="AC452" i="12"/>
  <c r="AC453" i="12"/>
  <c r="AC454" i="12"/>
  <c r="AC455" i="12"/>
  <c r="AC456" i="12"/>
  <c r="AC457" i="12"/>
  <c r="AC458" i="12"/>
  <c r="AC459" i="12"/>
  <c r="AC460" i="12"/>
  <c r="AC461" i="12"/>
  <c r="AC462" i="12"/>
  <c r="AC463" i="12"/>
  <c r="AC464" i="12"/>
  <c r="AC465" i="12"/>
  <c r="AC466" i="12"/>
  <c r="AC467" i="12"/>
  <c r="AC468" i="12"/>
  <c r="AC469" i="12"/>
  <c r="AC470" i="12"/>
  <c r="AC471" i="12"/>
  <c r="AC472" i="12"/>
  <c r="AC473" i="12"/>
  <c r="AC474" i="12"/>
  <c r="AC475" i="12"/>
  <c r="AC476" i="12"/>
  <c r="AC477" i="12"/>
  <c r="AC478" i="12"/>
  <c r="AC479" i="12"/>
  <c r="AC480" i="12"/>
  <c r="AC481" i="12"/>
  <c r="AC482" i="12"/>
  <c r="AC483" i="12"/>
  <c r="AC484" i="12"/>
  <c r="AC485" i="12"/>
  <c r="AC486" i="12"/>
  <c r="AC487" i="12"/>
  <c r="AC488" i="12"/>
  <c r="AC489" i="12"/>
  <c r="AC490" i="12"/>
  <c r="AC491" i="12"/>
  <c r="AC492" i="12"/>
  <c r="AB2" i="12"/>
  <c r="AB3" i="12"/>
  <c r="AB4" i="12"/>
  <c r="AB5" i="12"/>
  <c r="AB6" i="12"/>
  <c r="AB7" i="12"/>
  <c r="AB8" i="12"/>
  <c r="AB9" i="12"/>
  <c r="AB10" i="12"/>
  <c r="AB11" i="12"/>
  <c r="AB12" i="12"/>
  <c r="AB13" i="12"/>
  <c r="AB14" i="12"/>
  <c r="AB15" i="12"/>
  <c r="AB16" i="12"/>
  <c r="AB17" i="12"/>
  <c r="AB18" i="12"/>
  <c r="AB19" i="12"/>
  <c r="AB20" i="12"/>
  <c r="AB21" i="12"/>
  <c r="AB22" i="12"/>
  <c r="AB23" i="12"/>
  <c r="AB24" i="12"/>
  <c r="AB25" i="12"/>
  <c r="AB26" i="12"/>
  <c r="AB27" i="12"/>
  <c r="AB28" i="12"/>
  <c r="AB29" i="12"/>
  <c r="AB30" i="12"/>
  <c r="AB31" i="12"/>
  <c r="AB32" i="12"/>
  <c r="AB33" i="12"/>
  <c r="AB34" i="12"/>
  <c r="AB35" i="12"/>
  <c r="AB36" i="12"/>
  <c r="AB37" i="12"/>
  <c r="AB38" i="12"/>
  <c r="AB39" i="12"/>
  <c r="AB40" i="12"/>
  <c r="AB41" i="12"/>
  <c r="AB42" i="12"/>
  <c r="AB43" i="12"/>
  <c r="AB44" i="12"/>
  <c r="AB45" i="12"/>
  <c r="AB46" i="12"/>
  <c r="AB47" i="12"/>
  <c r="AB48" i="12"/>
  <c r="AB49" i="12"/>
  <c r="AB50" i="12"/>
  <c r="AB51" i="12"/>
  <c r="AB52" i="12"/>
  <c r="AB53" i="12"/>
  <c r="AB54" i="12"/>
  <c r="AB55" i="12"/>
  <c r="AB56" i="12"/>
  <c r="AB57" i="12"/>
  <c r="AB58" i="12"/>
  <c r="AB59" i="12"/>
  <c r="AB60" i="12"/>
  <c r="AB61" i="12"/>
  <c r="AB62" i="12"/>
  <c r="AB63" i="12"/>
  <c r="AB64" i="12"/>
  <c r="AB65" i="12"/>
  <c r="AB66" i="12"/>
  <c r="AB67" i="12"/>
  <c r="AB68" i="12"/>
  <c r="AB69" i="12"/>
  <c r="AB70" i="12"/>
  <c r="AB71" i="12"/>
  <c r="AB72" i="12"/>
  <c r="AB73" i="12"/>
  <c r="AB74" i="12"/>
  <c r="AB75" i="12"/>
  <c r="AB76" i="12"/>
  <c r="AB77" i="12"/>
  <c r="AB78" i="12"/>
  <c r="AB79" i="12"/>
  <c r="AB80" i="12"/>
  <c r="AB81" i="12"/>
  <c r="AB82" i="12"/>
  <c r="AB83" i="12"/>
  <c r="AB84" i="12"/>
  <c r="AB85" i="12"/>
  <c r="AB86" i="12"/>
  <c r="AB87" i="12"/>
  <c r="AB88" i="12"/>
  <c r="AB89" i="12"/>
  <c r="AB90" i="12"/>
  <c r="AB91" i="12"/>
  <c r="AB92" i="12"/>
  <c r="AB93" i="12"/>
  <c r="AB94" i="12"/>
  <c r="AB95" i="12"/>
  <c r="AB96" i="12"/>
  <c r="AB97" i="12"/>
  <c r="AB98" i="12"/>
  <c r="AB99" i="12"/>
  <c r="AB100" i="12"/>
  <c r="AB101" i="12"/>
  <c r="AB102" i="12"/>
  <c r="AB103" i="12"/>
  <c r="AB104" i="12"/>
  <c r="AB105" i="12"/>
  <c r="AB106" i="12"/>
  <c r="AB107" i="12"/>
  <c r="AB108" i="12"/>
  <c r="AB109" i="12"/>
  <c r="AB110" i="12"/>
  <c r="AB111" i="12"/>
  <c r="AB112" i="12"/>
  <c r="AB113" i="12"/>
  <c r="AB114" i="12"/>
  <c r="AB115" i="12"/>
  <c r="AB116" i="12"/>
  <c r="AB117" i="12"/>
  <c r="AB118" i="12"/>
  <c r="AB119" i="12"/>
  <c r="AB120" i="12"/>
  <c r="AB121" i="12"/>
  <c r="AB122" i="12"/>
  <c r="AB123" i="12"/>
  <c r="AB124" i="12"/>
  <c r="AB125" i="12"/>
  <c r="AB126" i="12"/>
  <c r="AB127" i="12"/>
  <c r="AB128" i="12"/>
  <c r="AB129" i="12"/>
  <c r="AB130" i="12"/>
  <c r="AB131" i="12"/>
  <c r="AB132" i="12"/>
  <c r="AB133" i="12"/>
  <c r="AB134" i="12"/>
  <c r="AB135" i="12"/>
  <c r="AB136" i="12"/>
  <c r="AB137" i="12"/>
  <c r="AB138" i="12"/>
  <c r="AB139" i="12"/>
  <c r="AB140" i="12"/>
  <c r="AB141" i="12"/>
  <c r="AB142" i="12"/>
  <c r="AB143" i="12"/>
  <c r="AB144" i="12"/>
  <c r="AB145" i="12"/>
  <c r="AB146" i="12"/>
  <c r="AB147" i="12"/>
  <c r="AB148" i="12"/>
  <c r="AB149" i="12"/>
  <c r="AB150" i="12"/>
  <c r="AB151" i="12"/>
  <c r="AB152" i="12"/>
  <c r="AB153" i="12"/>
  <c r="AB154" i="12"/>
  <c r="AB155" i="12"/>
  <c r="AB156" i="12"/>
  <c r="AB157" i="12"/>
  <c r="AB158" i="12"/>
  <c r="AB159" i="12"/>
  <c r="AB160" i="12"/>
  <c r="AB161" i="12"/>
  <c r="AB162" i="12"/>
  <c r="AB163" i="12"/>
  <c r="AB164" i="12"/>
  <c r="AB165" i="12"/>
  <c r="AB166" i="12"/>
  <c r="AB167" i="12"/>
  <c r="AB168" i="12"/>
  <c r="AB169" i="12"/>
  <c r="AB170" i="12"/>
  <c r="AB171" i="12"/>
  <c r="AB172" i="12"/>
  <c r="AB173" i="12"/>
  <c r="AB174" i="12"/>
  <c r="AB175" i="12"/>
  <c r="AB176" i="12"/>
  <c r="AB177" i="12"/>
  <c r="AB178" i="12"/>
  <c r="AB179" i="12"/>
  <c r="AB180" i="12"/>
  <c r="AB181" i="12"/>
  <c r="AB182" i="12"/>
  <c r="AB183" i="12"/>
  <c r="AB184" i="12"/>
  <c r="AB185" i="12"/>
  <c r="AB186" i="12"/>
  <c r="AB187" i="12"/>
  <c r="AB188" i="12"/>
  <c r="AB189" i="12"/>
  <c r="AB190" i="12"/>
  <c r="AB191" i="12"/>
  <c r="AB192" i="12"/>
  <c r="AB193" i="12"/>
  <c r="AB194" i="12"/>
  <c r="AB195" i="12"/>
  <c r="AB196" i="12"/>
  <c r="AB197" i="12"/>
  <c r="AB198" i="12"/>
  <c r="AB199" i="12"/>
  <c r="AB200" i="12"/>
  <c r="AB201" i="12"/>
  <c r="AB202" i="12"/>
  <c r="AB203" i="12"/>
  <c r="AB204" i="12"/>
  <c r="AB205" i="12"/>
  <c r="AB206" i="12"/>
  <c r="AB207" i="12"/>
  <c r="AB208" i="12"/>
  <c r="AB209" i="12"/>
  <c r="AB210" i="12"/>
  <c r="AB211" i="12"/>
  <c r="AB212" i="12"/>
  <c r="AB213" i="12"/>
  <c r="AB214" i="12"/>
  <c r="AB215" i="12"/>
  <c r="AB216" i="12"/>
  <c r="AB217" i="12"/>
  <c r="AB218" i="12"/>
  <c r="AB219" i="12"/>
  <c r="AB220" i="12"/>
  <c r="AB221" i="12"/>
  <c r="AB222" i="12"/>
  <c r="AB223" i="12"/>
  <c r="AB224" i="12"/>
  <c r="AB225" i="12"/>
  <c r="AB226" i="12"/>
  <c r="AB227" i="12"/>
  <c r="AB228" i="12"/>
  <c r="AB229" i="12"/>
  <c r="AB230" i="12"/>
  <c r="AB231" i="12"/>
  <c r="AB232" i="12"/>
  <c r="AB233" i="12"/>
  <c r="AB234" i="12"/>
  <c r="AB235" i="12"/>
  <c r="AB236" i="12"/>
  <c r="AB237" i="12"/>
  <c r="AB238" i="12"/>
  <c r="AB239" i="12"/>
  <c r="AB240" i="12"/>
  <c r="AB241" i="12"/>
  <c r="AB242" i="12"/>
  <c r="AB243" i="12"/>
  <c r="AB244" i="12"/>
  <c r="AB245" i="12"/>
  <c r="AB246" i="12"/>
  <c r="AB247" i="12"/>
  <c r="AB248" i="12"/>
  <c r="AB249" i="12"/>
  <c r="AB250" i="12"/>
  <c r="AB251" i="12"/>
  <c r="AB252" i="12"/>
  <c r="AB253" i="12"/>
  <c r="AB254" i="12"/>
  <c r="AB255" i="12"/>
  <c r="AB256" i="12"/>
  <c r="AB257" i="12"/>
  <c r="AB258" i="12"/>
  <c r="AB259" i="12"/>
  <c r="AB260" i="12"/>
  <c r="AB261" i="12"/>
  <c r="AB262" i="12"/>
  <c r="AB263" i="12"/>
  <c r="AB264" i="12"/>
  <c r="AB265" i="12"/>
  <c r="AB266" i="12"/>
  <c r="AB267" i="12"/>
  <c r="AB268" i="12"/>
  <c r="AB269" i="12"/>
  <c r="AB270" i="12"/>
  <c r="AB271" i="12"/>
  <c r="AB272" i="12"/>
  <c r="AB273" i="12"/>
  <c r="AB274" i="12"/>
  <c r="AB275" i="12"/>
  <c r="AB276" i="12"/>
  <c r="AB277" i="12"/>
  <c r="AB278" i="12"/>
  <c r="AB279" i="12"/>
  <c r="AB280" i="12"/>
  <c r="AB281" i="12"/>
  <c r="AB282" i="12"/>
  <c r="AB283" i="12"/>
  <c r="AB284" i="12"/>
  <c r="AB285" i="12"/>
  <c r="AB286" i="12"/>
  <c r="AB287" i="12"/>
  <c r="AB288" i="12"/>
  <c r="AB289" i="12"/>
  <c r="AB290" i="12"/>
  <c r="AB291" i="12"/>
  <c r="AB292" i="12"/>
  <c r="AB293" i="12"/>
  <c r="AB294" i="12"/>
  <c r="AB295" i="12"/>
  <c r="AB296" i="12"/>
  <c r="AB297" i="12"/>
  <c r="AB298" i="12"/>
  <c r="AB299" i="12"/>
  <c r="AB300" i="12"/>
  <c r="AB301" i="12"/>
  <c r="AB302" i="12"/>
  <c r="AB303" i="12"/>
  <c r="AB304" i="12"/>
  <c r="AB305" i="12"/>
  <c r="AB306" i="12"/>
  <c r="AB307" i="12"/>
  <c r="AB308" i="12"/>
  <c r="AB309" i="12"/>
  <c r="AB310" i="12"/>
  <c r="AB311" i="12"/>
  <c r="AB312" i="12"/>
  <c r="AB313" i="12"/>
  <c r="AB314" i="12"/>
  <c r="AB315" i="12"/>
  <c r="AB316" i="12"/>
  <c r="AB317" i="12"/>
  <c r="AB318" i="12"/>
  <c r="AB319" i="12"/>
  <c r="AB320" i="12"/>
  <c r="AB321" i="12"/>
  <c r="AB322" i="12"/>
  <c r="AB323" i="12"/>
  <c r="AB324" i="12"/>
  <c r="AB325" i="12"/>
  <c r="AB326" i="12"/>
  <c r="AB327" i="12"/>
  <c r="AB328" i="12"/>
  <c r="AB329" i="12"/>
  <c r="AB330" i="12"/>
  <c r="AB331" i="12"/>
  <c r="AB332" i="12"/>
  <c r="AB333" i="12"/>
  <c r="AB334" i="12"/>
  <c r="AB335" i="12"/>
  <c r="AB336" i="12"/>
  <c r="AB337" i="12"/>
  <c r="AB338" i="12"/>
  <c r="AB339" i="12"/>
  <c r="AB340" i="12"/>
  <c r="AB341" i="12"/>
  <c r="AB342" i="12"/>
  <c r="AB343" i="12"/>
  <c r="AB344" i="12"/>
  <c r="AB345" i="12"/>
  <c r="AB346" i="12"/>
  <c r="AB347" i="12"/>
  <c r="AB348" i="12"/>
  <c r="AB349" i="12"/>
  <c r="AB350" i="12"/>
  <c r="AB351" i="12"/>
  <c r="AB352" i="12"/>
  <c r="AB353" i="12"/>
  <c r="AB354" i="12"/>
  <c r="AB355" i="12"/>
  <c r="AB356" i="12"/>
  <c r="AB357" i="12"/>
  <c r="AB358" i="12"/>
  <c r="AB359" i="12"/>
  <c r="AB360" i="12"/>
  <c r="AB361" i="12"/>
  <c r="AB362" i="12"/>
  <c r="AB363" i="12"/>
  <c r="AB364" i="12"/>
  <c r="AB365" i="12"/>
  <c r="AB366" i="12"/>
  <c r="AB367" i="12"/>
  <c r="AB368" i="12"/>
  <c r="AB369" i="12"/>
  <c r="AB370" i="12"/>
  <c r="AB371" i="12"/>
  <c r="AB372" i="12"/>
  <c r="AB373" i="12"/>
  <c r="AB374" i="12"/>
  <c r="AB375" i="12"/>
  <c r="AB376" i="12"/>
  <c r="AB377" i="12"/>
  <c r="AB378" i="12"/>
  <c r="AB379" i="12"/>
  <c r="AB380" i="12"/>
  <c r="AB381" i="12"/>
  <c r="AB382" i="12"/>
  <c r="AB383" i="12"/>
  <c r="AB384" i="12"/>
  <c r="AB385" i="12"/>
  <c r="AB386" i="12"/>
  <c r="AB387" i="12"/>
  <c r="AB388" i="12"/>
  <c r="AB389" i="12"/>
  <c r="AB390" i="12"/>
  <c r="AB391" i="12"/>
  <c r="AB392" i="12"/>
  <c r="AB393" i="12"/>
  <c r="AB394" i="12"/>
  <c r="AB395" i="12"/>
  <c r="AB396" i="12"/>
  <c r="AB397" i="12"/>
  <c r="AB398" i="12"/>
  <c r="AB399" i="12"/>
  <c r="AB400" i="12"/>
  <c r="AB401" i="12"/>
  <c r="AB402" i="12"/>
  <c r="AB403" i="12"/>
  <c r="AB404" i="12"/>
  <c r="AB405" i="12"/>
  <c r="AB406" i="12"/>
  <c r="AB407" i="12"/>
  <c r="AB408" i="12"/>
  <c r="AB409" i="12"/>
  <c r="AB410" i="12"/>
  <c r="AB411" i="12"/>
  <c r="AB412" i="12"/>
  <c r="AB413" i="12"/>
  <c r="AB414" i="12"/>
  <c r="AB415" i="12"/>
  <c r="AB416" i="12"/>
  <c r="AB417" i="12"/>
  <c r="AB418" i="12"/>
  <c r="AB419" i="12"/>
  <c r="AB420" i="12"/>
  <c r="AB421" i="12"/>
  <c r="AB422" i="12"/>
  <c r="AB423" i="12"/>
  <c r="AB424" i="12"/>
  <c r="AB425" i="12"/>
  <c r="AB426" i="12"/>
  <c r="AB427" i="12"/>
  <c r="AB428" i="12"/>
  <c r="AB429" i="12"/>
  <c r="AB430" i="12"/>
  <c r="AB431" i="12"/>
  <c r="AB432" i="12"/>
  <c r="AB433" i="12"/>
  <c r="AB434" i="12"/>
  <c r="AB435" i="12"/>
  <c r="AB436" i="12"/>
  <c r="AB437" i="12"/>
  <c r="AB438" i="12"/>
  <c r="AB439" i="12"/>
  <c r="AB440" i="12"/>
  <c r="AB441" i="12"/>
  <c r="AB442" i="12"/>
  <c r="AB443" i="12"/>
  <c r="AB444" i="12"/>
  <c r="AB445" i="12"/>
  <c r="AB446" i="12"/>
  <c r="AB447" i="12"/>
  <c r="AB448" i="12"/>
  <c r="AB449" i="12"/>
  <c r="AB450" i="12"/>
  <c r="AB451" i="12"/>
  <c r="AB452" i="12"/>
  <c r="AB453" i="12"/>
  <c r="AB454" i="12"/>
  <c r="AB455" i="12"/>
  <c r="AB456" i="12"/>
  <c r="AB457" i="12"/>
  <c r="AB458" i="12"/>
  <c r="AB459" i="12"/>
  <c r="AB460" i="12"/>
  <c r="AB461" i="12"/>
  <c r="AB462" i="12"/>
  <c r="AB463" i="12"/>
  <c r="AB464" i="12"/>
  <c r="AB465" i="12"/>
  <c r="AB466" i="12"/>
  <c r="AB467" i="12"/>
  <c r="AB468" i="12"/>
  <c r="AB469" i="12"/>
  <c r="AB470" i="12"/>
  <c r="AB471" i="12"/>
  <c r="AB472" i="12"/>
  <c r="AB473" i="12"/>
  <c r="AB474" i="12"/>
  <c r="AB475" i="12"/>
  <c r="AB476" i="12"/>
  <c r="AB477" i="12"/>
  <c r="AB478" i="12"/>
  <c r="AB479" i="12"/>
  <c r="AB480" i="12"/>
  <c r="AB481" i="12"/>
  <c r="AB482" i="12"/>
  <c r="AB483" i="12"/>
  <c r="AB484" i="12"/>
  <c r="AB485" i="12"/>
  <c r="AB486" i="12"/>
  <c r="AB487" i="12"/>
  <c r="AB488" i="12"/>
  <c r="AB489" i="12"/>
  <c r="AB490" i="12"/>
  <c r="AB491" i="12"/>
  <c r="AB492" i="12"/>
  <c r="AA2" i="12"/>
  <c r="AA3" i="12"/>
  <c r="AA4" i="12"/>
  <c r="AA5" i="12"/>
  <c r="AA6" i="12"/>
  <c r="AA7" i="12"/>
  <c r="AA8" i="12"/>
  <c r="AA9" i="12"/>
  <c r="AA10" i="12"/>
  <c r="AA11" i="12"/>
  <c r="AA12" i="12"/>
  <c r="AA13" i="12"/>
  <c r="AA14" i="12"/>
  <c r="AA15" i="12"/>
  <c r="AA16" i="12"/>
  <c r="AA17" i="12"/>
  <c r="AA18" i="12"/>
  <c r="AA19" i="12"/>
  <c r="AA20" i="12"/>
  <c r="AA21" i="12"/>
  <c r="AA22" i="12"/>
  <c r="AA23" i="12"/>
  <c r="AA24" i="12"/>
  <c r="AA25" i="12"/>
  <c r="AA26" i="12"/>
  <c r="AA27" i="12"/>
  <c r="AA28" i="12"/>
  <c r="AA29" i="12"/>
  <c r="AA30" i="12"/>
  <c r="AA31" i="12"/>
  <c r="AA32" i="12"/>
  <c r="AA33" i="12"/>
  <c r="AA34" i="12"/>
  <c r="AA35" i="12"/>
  <c r="AA36" i="12"/>
  <c r="AA37" i="12"/>
  <c r="AA38" i="12"/>
  <c r="AA39" i="12"/>
  <c r="AA40" i="12"/>
  <c r="AA41" i="12"/>
  <c r="AA42" i="12"/>
  <c r="AA43" i="12"/>
  <c r="AA44" i="12"/>
  <c r="AA45" i="12"/>
  <c r="AA46" i="12"/>
  <c r="AA47" i="12"/>
  <c r="AA48" i="12"/>
  <c r="AA49" i="12"/>
  <c r="AA50" i="12"/>
  <c r="AA51" i="12"/>
  <c r="AA52" i="12"/>
  <c r="AA53" i="12"/>
  <c r="AA54" i="12"/>
  <c r="AA55" i="12"/>
  <c r="AA56" i="12"/>
  <c r="AA57" i="12"/>
  <c r="AA58" i="12"/>
  <c r="AA59" i="12"/>
  <c r="AA60" i="12"/>
  <c r="AA61" i="12"/>
  <c r="AA62" i="12"/>
  <c r="AA63" i="12"/>
  <c r="AA64" i="12"/>
  <c r="AA65" i="12"/>
  <c r="AA66" i="12"/>
  <c r="AA67" i="12"/>
  <c r="AA68" i="12"/>
  <c r="AA69" i="12"/>
  <c r="AA70" i="12"/>
  <c r="AA71" i="12"/>
  <c r="AA72" i="12"/>
  <c r="AA73" i="12"/>
  <c r="AA74" i="12"/>
  <c r="AA75" i="12"/>
  <c r="AA76" i="12"/>
  <c r="AA77" i="12"/>
  <c r="AA78" i="12"/>
  <c r="AA79" i="12"/>
  <c r="AA80" i="12"/>
  <c r="AA81" i="12"/>
  <c r="AA82" i="12"/>
  <c r="AA83" i="12"/>
  <c r="AA84" i="12"/>
  <c r="AA85" i="12"/>
  <c r="AA86" i="12"/>
  <c r="AA87" i="12"/>
  <c r="AA88" i="12"/>
  <c r="AA89" i="12"/>
  <c r="AA90" i="12"/>
  <c r="AA91" i="12"/>
  <c r="AA92" i="12"/>
  <c r="AA93" i="12"/>
  <c r="AA94" i="12"/>
  <c r="AA95" i="12"/>
  <c r="AA96" i="12"/>
  <c r="AA97" i="12"/>
  <c r="AA98" i="12"/>
  <c r="AA99" i="12"/>
  <c r="AA100" i="12"/>
  <c r="AA101" i="12"/>
  <c r="AA102" i="12"/>
  <c r="AA103" i="12"/>
  <c r="AA104" i="12"/>
  <c r="AA105" i="12"/>
  <c r="AA106" i="12"/>
  <c r="AA107" i="12"/>
  <c r="AA108" i="12"/>
  <c r="AA109" i="12"/>
  <c r="AA110" i="12"/>
  <c r="AA111" i="12"/>
  <c r="AA112" i="12"/>
  <c r="AA113" i="12"/>
  <c r="AA114" i="12"/>
  <c r="AA115" i="12"/>
  <c r="AA116" i="12"/>
  <c r="AA117" i="12"/>
  <c r="AA118" i="12"/>
  <c r="AA119" i="12"/>
  <c r="AA120" i="12"/>
  <c r="AA121" i="12"/>
  <c r="AA122" i="12"/>
  <c r="AA123" i="12"/>
  <c r="AA124" i="12"/>
  <c r="AA125" i="12"/>
  <c r="AA126" i="12"/>
  <c r="AA127" i="12"/>
  <c r="AA128" i="12"/>
  <c r="AA129" i="12"/>
  <c r="AA130" i="12"/>
  <c r="AA131" i="12"/>
  <c r="AA132" i="12"/>
  <c r="AA133" i="12"/>
  <c r="AA134" i="12"/>
  <c r="AA135" i="12"/>
  <c r="AA136" i="12"/>
  <c r="AA137" i="12"/>
  <c r="AA138" i="12"/>
  <c r="AA139" i="12"/>
  <c r="AA140" i="12"/>
  <c r="AA141" i="12"/>
  <c r="AA142" i="12"/>
  <c r="AA143" i="12"/>
  <c r="AA144" i="12"/>
  <c r="AA145" i="12"/>
  <c r="AA146" i="12"/>
  <c r="AA147" i="12"/>
  <c r="AA148" i="12"/>
  <c r="AA149" i="12"/>
  <c r="AA150" i="12"/>
  <c r="AA151" i="12"/>
  <c r="AA152" i="12"/>
  <c r="AA153" i="12"/>
  <c r="AA154" i="12"/>
  <c r="AA155" i="12"/>
  <c r="AA156" i="12"/>
  <c r="AA157" i="12"/>
  <c r="AA158" i="12"/>
  <c r="AA159" i="12"/>
  <c r="AA160" i="12"/>
  <c r="AA161" i="12"/>
  <c r="AA162" i="12"/>
  <c r="AA163" i="12"/>
  <c r="AA164" i="12"/>
  <c r="AA165" i="12"/>
  <c r="AA166" i="12"/>
  <c r="AA167" i="12"/>
  <c r="AA168" i="12"/>
  <c r="AA169" i="12"/>
  <c r="AA170" i="12"/>
  <c r="AA171" i="12"/>
  <c r="AA172" i="12"/>
  <c r="AA173" i="12"/>
  <c r="AA174" i="12"/>
  <c r="AA175" i="12"/>
  <c r="AA176" i="12"/>
  <c r="AA177" i="12"/>
  <c r="AA178" i="12"/>
  <c r="AA179" i="12"/>
  <c r="AA180" i="12"/>
  <c r="AA181" i="12"/>
  <c r="AA182" i="12"/>
  <c r="AA183" i="12"/>
  <c r="AA184" i="12"/>
  <c r="AA185" i="12"/>
  <c r="AA186" i="12"/>
  <c r="AA187" i="12"/>
  <c r="AA188" i="12"/>
  <c r="AA189" i="12"/>
  <c r="AA190" i="12"/>
  <c r="AA191" i="12"/>
  <c r="AA192" i="12"/>
  <c r="AA193" i="12"/>
  <c r="AA194" i="12"/>
  <c r="AA195" i="12"/>
  <c r="AA196" i="12"/>
  <c r="AA197" i="12"/>
  <c r="AA198" i="12"/>
  <c r="AA199" i="12"/>
  <c r="AA200" i="12"/>
  <c r="AA201" i="12"/>
  <c r="AA202" i="12"/>
  <c r="AA203" i="12"/>
  <c r="AA204" i="12"/>
  <c r="AA205" i="12"/>
  <c r="AA206" i="12"/>
  <c r="AA207" i="12"/>
  <c r="AA208" i="12"/>
  <c r="AA209" i="12"/>
  <c r="AA210" i="12"/>
  <c r="AA211" i="12"/>
  <c r="AA212" i="12"/>
  <c r="AA213" i="12"/>
  <c r="AA214" i="12"/>
  <c r="AA215" i="12"/>
  <c r="AA216" i="12"/>
  <c r="AA217" i="12"/>
  <c r="AA218" i="12"/>
  <c r="AA219" i="12"/>
  <c r="AA220" i="12"/>
  <c r="AA221" i="12"/>
  <c r="AA222" i="12"/>
  <c r="AA223" i="12"/>
  <c r="AA224" i="12"/>
  <c r="AA225" i="12"/>
  <c r="AA226" i="12"/>
  <c r="AA227" i="12"/>
  <c r="AA228" i="12"/>
  <c r="AA229" i="12"/>
  <c r="AA230" i="12"/>
  <c r="AA231" i="12"/>
  <c r="AA232" i="12"/>
  <c r="AA233" i="12"/>
  <c r="AA234" i="12"/>
  <c r="AA235" i="12"/>
  <c r="AA236" i="12"/>
  <c r="AA237" i="12"/>
  <c r="AA238" i="12"/>
  <c r="AA239" i="12"/>
  <c r="AA240" i="12"/>
  <c r="AA241" i="12"/>
  <c r="AA242" i="12"/>
  <c r="AA243" i="12"/>
  <c r="AA244" i="12"/>
  <c r="AA245" i="12"/>
  <c r="AA246" i="12"/>
  <c r="AA247" i="12"/>
  <c r="AA248" i="12"/>
  <c r="AA249" i="12"/>
  <c r="AA250" i="12"/>
  <c r="AA251" i="12"/>
  <c r="AA252" i="12"/>
  <c r="AA253" i="12"/>
  <c r="AA254" i="12"/>
  <c r="AA255" i="12"/>
  <c r="AA256" i="12"/>
  <c r="AA257" i="12"/>
  <c r="AA258" i="12"/>
  <c r="AA259" i="12"/>
  <c r="AA260" i="12"/>
  <c r="AA261" i="12"/>
  <c r="AA262" i="12"/>
  <c r="AA263" i="12"/>
  <c r="AA264" i="12"/>
  <c r="AA265" i="12"/>
  <c r="AA266" i="12"/>
  <c r="AA267" i="12"/>
  <c r="AA268" i="12"/>
  <c r="AA269" i="12"/>
  <c r="AA270" i="12"/>
  <c r="AA271" i="12"/>
  <c r="AA272" i="12"/>
  <c r="AA273" i="12"/>
  <c r="AA274" i="12"/>
  <c r="AA275" i="12"/>
  <c r="AA276" i="12"/>
  <c r="AA277" i="12"/>
  <c r="AA278" i="12"/>
  <c r="AA279" i="12"/>
  <c r="AA280" i="12"/>
  <c r="AA281" i="12"/>
  <c r="AA282" i="12"/>
  <c r="AA283" i="12"/>
  <c r="AA284" i="12"/>
  <c r="AA285" i="12"/>
  <c r="AA286" i="12"/>
  <c r="AA287" i="12"/>
  <c r="AA288" i="12"/>
  <c r="AA289" i="12"/>
  <c r="AA290" i="12"/>
  <c r="AA291" i="12"/>
  <c r="AA292" i="12"/>
  <c r="AA293" i="12"/>
  <c r="AA294" i="12"/>
  <c r="AA295" i="12"/>
  <c r="AA296" i="12"/>
  <c r="AA297" i="12"/>
  <c r="AA298" i="12"/>
  <c r="AA299" i="12"/>
  <c r="AA300" i="12"/>
  <c r="AA301" i="12"/>
  <c r="AA302" i="12"/>
  <c r="AA303" i="12"/>
  <c r="AA304" i="12"/>
  <c r="AA305" i="12"/>
  <c r="AA306" i="12"/>
  <c r="AA307" i="12"/>
  <c r="AA308" i="12"/>
  <c r="AA309" i="12"/>
  <c r="AA310" i="12"/>
  <c r="AA311" i="12"/>
  <c r="AA312" i="12"/>
  <c r="AA313" i="12"/>
  <c r="AA314" i="12"/>
  <c r="AA315" i="12"/>
  <c r="AA316" i="12"/>
  <c r="AA317" i="12"/>
  <c r="AA318" i="12"/>
  <c r="AA319" i="12"/>
  <c r="AA320" i="12"/>
  <c r="AA321" i="12"/>
  <c r="AA322" i="12"/>
  <c r="AA323" i="12"/>
  <c r="AA324" i="12"/>
  <c r="AA325" i="12"/>
  <c r="AA326" i="12"/>
  <c r="AA327" i="12"/>
  <c r="AA328" i="12"/>
  <c r="AA329" i="12"/>
  <c r="AA330" i="12"/>
  <c r="AA331" i="12"/>
  <c r="AA332" i="12"/>
  <c r="AA333" i="12"/>
  <c r="AA334" i="12"/>
  <c r="AA335" i="12"/>
  <c r="AA336" i="12"/>
  <c r="AA337" i="12"/>
  <c r="AA338" i="12"/>
  <c r="AA339" i="12"/>
  <c r="AA340" i="12"/>
  <c r="AA341" i="12"/>
  <c r="AA342" i="12"/>
  <c r="AA343" i="12"/>
  <c r="AA344" i="12"/>
  <c r="AA345" i="12"/>
  <c r="AA346" i="12"/>
  <c r="AA347" i="12"/>
  <c r="AA348" i="12"/>
  <c r="AA349" i="12"/>
  <c r="AA350" i="12"/>
  <c r="AA351" i="12"/>
  <c r="AA352" i="12"/>
  <c r="AA353" i="12"/>
  <c r="AA354" i="12"/>
  <c r="AA355" i="12"/>
  <c r="AA356" i="12"/>
  <c r="AA357" i="12"/>
  <c r="AA358" i="12"/>
  <c r="AA359" i="12"/>
  <c r="AA360" i="12"/>
  <c r="AA361" i="12"/>
  <c r="AA362" i="12"/>
  <c r="AA363" i="12"/>
  <c r="AA364" i="12"/>
  <c r="AA365" i="12"/>
  <c r="AA366" i="12"/>
  <c r="AA367" i="12"/>
  <c r="AA368" i="12"/>
  <c r="AA369" i="12"/>
  <c r="AA370" i="12"/>
  <c r="AA371" i="12"/>
  <c r="AA372" i="12"/>
  <c r="AA373" i="12"/>
  <c r="AA374" i="12"/>
  <c r="AA375" i="12"/>
  <c r="AA376" i="12"/>
  <c r="AA377" i="12"/>
  <c r="AA378" i="12"/>
  <c r="AA379" i="12"/>
  <c r="AA380" i="12"/>
  <c r="AA381" i="12"/>
  <c r="AA382" i="12"/>
  <c r="AA383" i="12"/>
  <c r="AA384" i="12"/>
  <c r="AA385" i="12"/>
  <c r="AA386" i="12"/>
  <c r="AA387" i="12"/>
  <c r="AA388" i="12"/>
  <c r="AA389" i="12"/>
  <c r="AA390" i="12"/>
  <c r="AA391" i="12"/>
  <c r="AA392" i="12"/>
  <c r="AA393" i="12"/>
  <c r="AA394" i="12"/>
  <c r="AA395" i="12"/>
  <c r="AA396" i="12"/>
  <c r="AA397" i="12"/>
  <c r="AA398" i="12"/>
  <c r="AA399" i="12"/>
  <c r="AA400" i="12"/>
  <c r="AA401" i="12"/>
  <c r="AA402" i="12"/>
  <c r="AA403" i="12"/>
  <c r="AA404" i="12"/>
  <c r="AA405" i="12"/>
  <c r="AA406" i="12"/>
  <c r="AA407" i="12"/>
  <c r="AA408" i="12"/>
  <c r="AA409" i="12"/>
  <c r="AA410" i="12"/>
  <c r="AA411" i="12"/>
  <c r="AA412" i="12"/>
  <c r="AA413" i="12"/>
  <c r="AA414" i="12"/>
  <c r="AA415" i="12"/>
  <c r="AA416" i="12"/>
  <c r="AA417" i="12"/>
  <c r="AA418" i="12"/>
  <c r="AA419" i="12"/>
  <c r="AA420" i="12"/>
  <c r="AA421" i="12"/>
  <c r="AA422" i="12"/>
  <c r="AA423" i="12"/>
  <c r="AA424" i="12"/>
  <c r="AA425" i="12"/>
  <c r="AA426" i="12"/>
  <c r="AA427" i="12"/>
  <c r="AA428" i="12"/>
  <c r="AA429" i="12"/>
  <c r="AA430" i="12"/>
  <c r="AA431" i="12"/>
  <c r="AA432" i="12"/>
  <c r="AA433" i="12"/>
  <c r="AA434" i="12"/>
  <c r="AA435" i="12"/>
  <c r="AA436" i="12"/>
  <c r="AA437" i="12"/>
  <c r="AA438" i="12"/>
  <c r="AA439" i="12"/>
  <c r="AA440" i="12"/>
  <c r="AA441" i="12"/>
  <c r="AA442" i="12"/>
  <c r="AA443" i="12"/>
  <c r="AA444" i="12"/>
  <c r="AA445" i="12"/>
  <c r="AA446" i="12"/>
  <c r="AA447" i="12"/>
  <c r="AA448" i="12"/>
  <c r="AA449" i="12"/>
  <c r="AA450" i="12"/>
  <c r="AA451" i="12"/>
  <c r="AA452" i="12"/>
  <c r="AA453" i="12"/>
  <c r="AA454" i="12"/>
  <c r="AA455" i="12"/>
  <c r="AA456" i="12"/>
  <c r="AA457" i="12"/>
  <c r="AA458" i="12"/>
  <c r="AA459" i="12"/>
  <c r="AA460" i="12"/>
  <c r="AA461" i="12"/>
  <c r="AA462" i="12"/>
  <c r="AA463" i="12"/>
  <c r="AA464" i="12"/>
  <c r="AA465" i="12"/>
  <c r="AA466" i="12"/>
  <c r="AA467" i="12"/>
  <c r="AA468" i="12"/>
  <c r="AA469" i="12"/>
  <c r="AA470" i="12"/>
  <c r="AA471" i="12"/>
  <c r="AA472" i="12"/>
  <c r="AA473" i="12"/>
  <c r="AA474" i="12"/>
  <c r="AA475" i="12"/>
  <c r="AA476" i="12"/>
  <c r="AA477" i="12"/>
  <c r="AA478" i="12"/>
  <c r="AA479" i="12"/>
  <c r="AA480" i="12"/>
  <c r="AA481" i="12"/>
  <c r="AA482" i="12"/>
  <c r="AA483" i="12"/>
  <c r="AA484" i="12"/>
  <c r="AA485" i="12"/>
  <c r="AA486" i="12"/>
  <c r="AA487" i="12"/>
  <c r="AA488" i="12"/>
  <c r="AA489" i="12"/>
  <c r="AA490" i="12"/>
  <c r="AA491" i="12"/>
  <c r="AA492" i="12"/>
  <c r="Z2" i="12"/>
  <c r="Z3" i="12"/>
  <c r="Z4" i="12"/>
  <c r="Z5" i="12"/>
  <c r="Z6" i="12"/>
  <c r="Z7" i="12"/>
  <c r="Z8" i="12"/>
  <c r="Z9" i="12"/>
  <c r="Z10" i="12"/>
  <c r="Z11" i="12"/>
  <c r="Z12" i="12"/>
  <c r="Z13"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58" i="12"/>
  <c r="Z459" i="12"/>
  <c r="Z460" i="12"/>
  <c r="Z461" i="12"/>
  <c r="Z462" i="12"/>
  <c r="Z463" i="12"/>
  <c r="Z464" i="12"/>
  <c r="Z465" i="12"/>
  <c r="Z466" i="12"/>
  <c r="Z467" i="12"/>
  <c r="Z468" i="12"/>
  <c r="Z469" i="12"/>
  <c r="Z470" i="12"/>
  <c r="Z471" i="12"/>
  <c r="Z472" i="12"/>
  <c r="Z473" i="12"/>
  <c r="Z474" i="12"/>
  <c r="Z475" i="12"/>
  <c r="Z476" i="12"/>
  <c r="Z477" i="12"/>
  <c r="Z478" i="12"/>
  <c r="Z479" i="12"/>
  <c r="Z480" i="12"/>
  <c r="Z481" i="12"/>
  <c r="Z482" i="12"/>
  <c r="Z483" i="12"/>
  <c r="Z484" i="12"/>
  <c r="Z485" i="12"/>
  <c r="Z486" i="12"/>
  <c r="Z487" i="12"/>
  <c r="Z488" i="12"/>
  <c r="Z489" i="12"/>
  <c r="Z490" i="12"/>
  <c r="Z491" i="12"/>
  <c r="Z492" i="12"/>
  <c r="Y2" i="12"/>
  <c r="Y3" i="12"/>
  <c r="Y4" i="12"/>
  <c r="Y5" i="12"/>
  <c r="Y6" i="12"/>
  <c r="Y7" i="12"/>
  <c r="Y8" i="12"/>
  <c r="Y9" i="12"/>
  <c r="Y10" i="12"/>
  <c r="Y11" i="12"/>
  <c r="Y12" i="12"/>
  <c r="Y13" i="12"/>
  <c r="Y14" i="12"/>
  <c r="Y15" i="12"/>
  <c r="Y16" i="12"/>
  <c r="Y17" i="12"/>
  <c r="Y18" i="12"/>
  <c r="Y19" i="12"/>
  <c r="Y20" i="12"/>
  <c r="Y21" i="12"/>
  <c r="Y22" i="12"/>
  <c r="Y23" i="12"/>
  <c r="Y24" i="12"/>
  <c r="Y25" i="12"/>
  <c r="Y26" i="12"/>
  <c r="Y27" i="12"/>
  <c r="Y28" i="12"/>
  <c r="Y29" i="12"/>
  <c r="Y30" i="12"/>
  <c r="Y31" i="12"/>
  <c r="Y32" i="12"/>
  <c r="Y33" i="12"/>
  <c r="Y34" i="12"/>
  <c r="Y35" i="12"/>
  <c r="Y36" i="12"/>
  <c r="Y37" i="12"/>
  <c r="Y38" i="12"/>
  <c r="Y39" i="12"/>
  <c r="Y40" i="12"/>
  <c r="Y41" i="12"/>
  <c r="Y42" i="12"/>
  <c r="Y43" i="12"/>
  <c r="Y44" i="12"/>
  <c r="Y45" i="12"/>
  <c r="Y46" i="12"/>
  <c r="Y47" i="12"/>
  <c r="Y48" i="12"/>
  <c r="Y49" i="12"/>
  <c r="Y50" i="12"/>
  <c r="Y51" i="12"/>
  <c r="Y52" i="12"/>
  <c r="Y53" i="12"/>
  <c r="Y54" i="12"/>
  <c r="Y55" i="12"/>
  <c r="Y56" i="12"/>
  <c r="Y57" i="12"/>
  <c r="Y58" i="12"/>
  <c r="Y59" i="12"/>
  <c r="Y60" i="12"/>
  <c r="Y61" i="12"/>
  <c r="Y62" i="12"/>
  <c r="Y63" i="12"/>
  <c r="Y64" i="12"/>
  <c r="Y65" i="12"/>
  <c r="Y66" i="12"/>
  <c r="Y67" i="12"/>
  <c r="Y68" i="12"/>
  <c r="Y69" i="12"/>
  <c r="Y70" i="12"/>
  <c r="Y71" i="12"/>
  <c r="Y72" i="12"/>
  <c r="Y73" i="12"/>
  <c r="Y74" i="12"/>
  <c r="Y75" i="12"/>
  <c r="Y76" i="12"/>
  <c r="Y77" i="12"/>
  <c r="Y78" i="12"/>
  <c r="Y79" i="12"/>
  <c r="Y80" i="12"/>
  <c r="Y81" i="12"/>
  <c r="Y82" i="12"/>
  <c r="Y83" i="12"/>
  <c r="Y84" i="12"/>
  <c r="Y85" i="12"/>
  <c r="Y86" i="12"/>
  <c r="Y87" i="12"/>
  <c r="Y88" i="12"/>
  <c r="Y89" i="12"/>
  <c r="Y90" i="12"/>
  <c r="Y91" i="12"/>
  <c r="Y92" i="12"/>
  <c r="Y93" i="12"/>
  <c r="Y94" i="12"/>
  <c r="Y95" i="12"/>
  <c r="Y96" i="12"/>
  <c r="Y97" i="12"/>
  <c r="Y98" i="12"/>
  <c r="Y99" i="12"/>
  <c r="Y100" i="12"/>
  <c r="Y101" i="12"/>
  <c r="Y102" i="12"/>
  <c r="Y103" i="12"/>
  <c r="Y104" i="12"/>
  <c r="Y105" i="12"/>
  <c r="Y106" i="12"/>
  <c r="Y107" i="12"/>
  <c r="Y108" i="12"/>
  <c r="Y109" i="12"/>
  <c r="Y110" i="12"/>
  <c r="Y111" i="12"/>
  <c r="Y112" i="12"/>
  <c r="Y113" i="12"/>
  <c r="Y114" i="12"/>
  <c r="Y115" i="12"/>
  <c r="Y116" i="12"/>
  <c r="Y117" i="12"/>
  <c r="Y118" i="12"/>
  <c r="Y119" i="12"/>
  <c r="Y120" i="12"/>
  <c r="Y121" i="12"/>
  <c r="Y122" i="12"/>
  <c r="Y123" i="12"/>
  <c r="Y124" i="12"/>
  <c r="Y125" i="12"/>
  <c r="Y126" i="12"/>
  <c r="Y127" i="12"/>
  <c r="Y128" i="12"/>
  <c r="Y129" i="12"/>
  <c r="Y130" i="12"/>
  <c r="Y131" i="12"/>
  <c r="Y132" i="12"/>
  <c r="Y133" i="12"/>
  <c r="Y134" i="12"/>
  <c r="Y135" i="12"/>
  <c r="Y136" i="12"/>
  <c r="Y137" i="12"/>
  <c r="Y138" i="12"/>
  <c r="Y139" i="12"/>
  <c r="Y140" i="12"/>
  <c r="Y141" i="12"/>
  <c r="Y142" i="12"/>
  <c r="Y143" i="12"/>
  <c r="Y144" i="12"/>
  <c r="Y145" i="12"/>
  <c r="Y146" i="12"/>
  <c r="Y147" i="12"/>
  <c r="Y148" i="12"/>
  <c r="Y149" i="12"/>
  <c r="Y150" i="12"/>
  <c r="Y151" i="12"/>
  <c r="Y152" i="12"/>
  <c r="Y153" i="12"/>
  <c r="Y154" i="12"/>
  <c r="Y155" i="12"/>
  <c r="Y156" i="12"/>
  <c r="Y157" i="12"/>
  <c r="Y158" i="12"/>
  <c r="Y159" i="12"/>
  <c r="Y160" i="12"/>
  <c r="Y161" i="12"/>
  <c r="Y162" i="12"/>
  <c r="Y163" i="12"/>
  <c r="Y164" i="12"/>
  <c r="Y165" i="12"/>
  <c r="Y166" i="12"/>
  <c r="Y167" i="12"/>
  <c r="Y168" i="12"/>
  <c r="Y169" i="12"/>
  <c r="Y170" i="12"/>
  <c r="Y171" i="12"/>
  <c r="Y172" i="12"/>
  <c r="Y173" i="12"/>
  <c r="Y174" i="12"/>
  <c r="Y175" i="12"/>
  <c r="Y176" i="12"/>
  <c r="Y177" i="12"/>
  <c r="Y178" i="12"/>
  <c r="Y179" i="12"/>
  <c r="Y180" i="12"/>
  <c r="Y181" i="12"/>
  <c r="Y182" i="12"/>
  <c r="Y183" i="12"/>
  <c r="Y184" i="12"/>
  <c r="Y185" i="12"/>
  <c r="Y186" i="12"/>
  <c r="Y187" i="12"/>
  <c r="Y188" i="12"/>
  <c r="Y189" i="12"/>
  <c r="Y190" i="12"/>
  <c r="Y191" i="12"/>
  <c r="Y192" i="12"/>
  <c r="Y193" i="12"/>
  <c r="Y194" i="12"/>
  <c r="Y195" i="12"/>
  <c r="Y196" i="12"/>
  <c r="Y197" i="12"/>
  <c r="Y198" i="12"/>
  <c r="Y199" i="12"/>
  <c r="Y200" i="12"/>
  <c r="Y201" i="12"/>
  <c r="Y202" i="12"/>
  <c r="Y203" i="12"/>
  <c r="Y204" i="12"/>
  <c r="Y205" i="12"/>
  <c r="Y206" i="12"/>
  <c r="Y207" i="12"/>
  <c r="Y208" i="12"/>
  <c r="Y209" i="12"/>
  <c r="Y210" i="12"/>
  <c r="Y211" i="12"/>
  <c r="Y212" i="12"/>
  <c r="Y213" i="12"/>
  <c r="Y214" i="12"/>
  <c r="Y215" i="12"/>
  <c r="Y216" i="12"/>
  <c r="Y217" i="12"/>
  <c r="Y218" i="12"/>
  <c r="Y219" i="12"/>
  <c r="Y220" i="12"/>
  <c r="Y221" i="12"/>
  <c r="Y222" i="12"/>
  <c r="Y223" i="12"/>
  <c r="Y224" i="12"/>
  <c r="Y225" i="12"/>
  <c r="Y226" i="12"/>
  <c r="Y227" i="12"/>
  <c r="Y228" i="12"/>
  <c r="Y229" i="12"/>
  <c r="Y230" i="12"/>
  <c r="Y231" i="12"/>
  <c r="Y232" i="12"/>
  <c r="Y233" i="12"/>
  <c r="Y234" i="12"/>
  <c r="Y235" i="12"/>
  <c r="Y236" i="12"/>
  <c r="Y237" i="12"/>
  <c r="Y238" i="12"/>
  <c r="Y239" i="12"/>
  <c r="Y240" i="12"/>
  <c r="Y241" i="12"/>
  <c r="Y242" i="12"/>
  <c r="Y243" i="12"/>
  <c r="Y244" i="12"/>
  <c r="Y245" i="12"/>
  <c r="Y246" i="12"/>
  <c r="Y247" i="12"/>
  <c r="Y248" i="12"/>
  <c r="Y249" i="12"/>
  <c r="Y250" i="12"/>
  <c r="Y251" i="12"/>
  <c r="Y252" i="12"/>
  <c r="Y253" i="12"/>
  <c r="Y254" i="12"/>
  <c r="Y255" i="12"/>
  <c r="Y256" i="12"/>
  <c r="Y257" i="12"/>
  <c r="Y258" i="12"/>
  <c r="Y259" i="12"/>
  <c r="Y260" i="12"/>
  <c r="Y261" i="12"/>
  <c r="Y262" i="12"/>
  <c r="Y263" i="12"/>
  <c r="Y264" i="12"/>
  <c r="Y265" i="12"/>
  <c r="Y266" i="12"/>
  <c r="Y267" i="12"/>
  <c r="Y268" i="12"/>
  <c r="Y269" i="12"/>
  <c r="Y270" i="12"/>
  <c r="Y271" i="12"/>
  <c r="Y272" i="12"/>
  <c r="Y273" i="12"/>
  <c r="Y274" i="12"/>
  <c r="Y275" i="12"/>
  <c r="Y276" i="12"/>
  <c r="Y277" i="12"/>
  <c r="Y278" i="12"/>
  <c r="Y279" i="12"/>
  <c r="Y280" i="12"/>
  <c r="Y281" i="12"/>
  <c r="Y282" i="12"/>
  <c r="Y283" i="12"/>
  <c r="Y284" i="12"/>
  <c r="Y285" i="12"/>
  <c r="Y286" i="12"/>
  <c r="Y287" i="12"/>
  <c r="Y288" i="12"/>
  <c r="Y289" i="12"/>
  <c r="Y290" i="12"/>
  <c r="Y291" i="12"/>
  <c r="Y292" i="12"/>
  <c r="Y293" i="12"/>
  <c r="Y294" i="12"/>
  <c r="Y295" i="12"/>
  <c r="Y296" i="12"/>
  <c r="Y297" i="12"/>
  <c r="Y298" i="12"/>
  <c r="Y299" i="12"/>
  <c r="Y300" i="12"/>
  <c r="Y301" i="12"/>
  <c r="Y302" i="12"/>
  <c r="Y303" i="12"/>
  <c r="Y304" i="12"/>
  <c r="Y305" i="12"/>
  <c r="Y306" i="12"/>
  <c r="Y307" i="12"/>
  <c r="Y308" i="12"/>
  <c r="Y309" i="12"/>
  <c r="Y310" i="12"/>
  <c r="Y311" i="12"/>
  <c r="Y312" i="12"/>
  <c r="Y313" i="12"/>
  <c r="Y314" i="12"/>
  <c r="Y315" i="12"/>
  <c r="Y316" i="12"/>
  <c r="Y317" i="12"/>
  <c r="Y318" i="12"/>
  <c r="Y319" i="12"/>
  <c r="Y320" i="12"/>
  <c r="Y321" i="12"/>
  <c r="Y322" i="12"/>
  <c r="Y323" i="12"/>
  <c r="Y324" i="12"/>
  <c r="Y325" i="12"/>
  <c r="Y326" i="12"/>
  <c r="Y327" i="12"/>
  <c r="Y328" i="12"/>
  <c r="Y329" i="12"/>
  <c r="Y330" i="12"/>
  <c r="Y331" i="12"/>
  <c r="Y332" i="12"/>
  <c r="Y333" i="12"/>
  <c r="Y334" i="12"/>
  <c r="Y335" i="12"/>
  <c r="Y336" i="12"/>
  <c r="Y337" i="12"/>
  <c r="Y338" i="12"/>
  <c r="Y339" i="12"/>
  <c r="Y340" i="12"/>
  <c r="Y341" i="12"/>
  <c r="Y342" i="12"/>
  <c r="Y343" i="12"/>
  <c r="Y344" i="12"/>
  <c r="Y345" i="12"/>
  <c r="Y346" i="12"/>
  <c r="Y347" i="12"/>
  <c r="Y348" i="12"/>
  <c r="Y349" i="12"/>
  <c r="Y350" i="12"/>
  <c r="Y351" i="12"/>
  <c r="Y352" i="12"/>
  <c r="Y353" i="12"/>
  <c r="Y354" i="12"/>
  <c r="Y355" i="12"/>
  <c r="Y356" i="12"/>
  <c r="Y357" i="12"/>
  <c r="Y358" i="12"/>
  <c r="Y359" i="12"/>
  <c r="Y360" i="12"/>
  <c r="Y361" i="12"/>
  <c r="Y362" i="12"/>
  <c r="Y363" i="12"/>
  <c r="Y364" i="12"/>
  <c r="Y365" i="12"/>
  <c r="Y366" i="12"/>
  <c r="Y367" i="12"/>
  <c r="Y368" i="12"/>
  <c r="Y369" i="12"/>
  <c r="Y370" i="12"/>
  <c r="Y371" i="12"/>
  <c r="Y372" i="12"/>
  <c r="Y373" i="12"/>
  <c r="Y374" i="12"/>
  <c r="Y375" i="12"/>
  <c r="Y376" i="12"/>
  <c r="Y377" i="12"/>
  <c r="Y378" i="12"/>
  <c r="Y379" i="12"/>
  <c r="Y380" i="12"/>
  <c r="Y381" i="12"/>
  <c r="Y382" i="12"/>
  <c r="Y383" i="12"/>
  <c r="Y384" i="12"/>
  <c r="Y385" i="12"/>
  <c r="Y386" i="12"/>
  <c r="Y387" i="12"/>
  <c r="Y388" i="12"/>
  <c r="Y389" i="12"/>
  <c r="Y390" i="12"/>
  <c r="Y391" i="12"/>
  <c r="Y392" i="12"/>
  <c r="Y393" i="12"/>
  <c r="Y394" i="12"/>
  <c r="Y395" i="12"/>
  <c r="Y396" i="12"/>
  <c r="Y397" i="12"/>
  <c r="Y398" i="12"/>
  <c r="Y399" i="12"/>
  <c r="Y400" i="12"/>
  <c r="Y401" i="12"/>
  <c r="Y402" i="12"/>
  <c r="Y403" i="12"/>
  <c r="Y404" i="12"/>
  <c r="Y405" i="12"/>
  <c r="Y406" i="12"/>
  <c r="Y407" i="12"/>
  <c r="Y408" i="12"/>
  <c r="Y409" i="12"/>
  <c r="Y410" i="12"/>
  <c r="Y411" i="12"/>
  <c r="Y412" i="12"/>
  <c r="Y413" i="12"/>
  <c r="Y414" i="12"/>
  <c r="Y415" i="12"/>
  <c r="Y416" i="12"/>
  <c r="Y417" i="12"/>
  <c r="Y418" i="12"/>
  <c r="Y419" i="12"/>
  <c r="Y420" i="12"/>
  <c r="Y421" i="12"/>
  <c r="Y422" i="12"/>
  <c r="Y423" i="12"/>
  <c r="Y424" i="12"/>
  <c r="Y425" i="12"/>
  <c r="Y426" i="12"/>
  <c r="Y427" i="12"/>
  <c r="Y428" i="12"/>
  <c r="Y429" i="12"/>
  <c r="Y430" i="12"/>
  <c r="Y431" i="12"/>
  <c r="Y432" i="12"/>
  <c r="Y433" i="12"/>
  <c r="Y434" i="12"/>
  <c r="Y435" i="12"/>
  <c r="Y436" i="12"/>
  <c r="Y437" i="12"/>
  <c r="Y438" i="12"/>
  <c r="Y439" i="12"/>
  <c r="Y440" i="12"/>
  <c r="Y441" i="12"/>
  <c r="Y442" i="12"/>
  <c r="Y443" i="12"/>
  <c r="Y444" i="12"/>
  <c r="Y445" i="12"/>
  <c r="Y446" i="12"/>
  <c r="Y447" i="12"/>
  <c r="Y448" i="12"/>
  <c r="Y449" i="12"/>
  <c r="Y450" i="12"/>
  <c r="Y451" i="12"/>
  <c r="Y452" i="12"/>
  <c r="Y453" i="12"/>
  <c r="Y454" i="12"/>
  <c r="Y455" i="12"/>
  <c r="Y456" i="12"/>
  <c r="Y457" i="12"/>
  <c r="Y458" i="12"/>
  <c r="Y459" i="12"/>
  <c r="Y460" i="12"/>
  <c r="Y461" i="12"/>
  <c r="Y462" i="12"/>
  <c r="Y463" i="12"/>
  <c r="Y464" i="12"/>
  <c r="Y465" i="12"/>
  <c r="Y466" i="12"/>
  <c r="Y467" i="12"/>
  <c r="Y468" i="12"/>
  <c r="Y469" i="12"/>
  <c r="Y470" i="12"/>
  <c r="Y471" i="12"/>
  <c r="Y472" i="12"/>
  <c r="Y473" i="12"/>
  <c r="Y474" i="12"/>
  <c r="Y475" i="12"/>
  <c r="Y476" i="12"/>
  <c r="Y477" i="12"/>
  <c r="Y478" i="12"/>
  <c r="Y479" i="12"/>
  <c r="Y480" i="12"/>
  <c r="Y481" i="12"/>
  <c r="Y482" i="12"/>
  <c r="Y483" i="12"/>
  <c r="Y484" i="12"/>
  <c r="Y485" i="12"/>
  <c r="Y486" i="12"/>
  <c r="Y487" i="12"/>
  <c r="Y488" i="12"/>
  <c r="Y489" i="12"/>
  <c r="Y490" i="12"/>
  <c r="Y491" i="12"/>
  <c r="Y492" i="12"/>
  <c r="X2" i="12"/>
  <c r="X3" i="12"/>
  <c r="X4" i="12"/>
  <c r="X5" i="12"/>
  <c r="X6" i="12"/>
  <c r="X7" i="12"/>
  <c r="X8" i="12"/>
  <c r="X9" i="12"/>
  <c r="X10" i="12"/>
  <c r="X11" i="12"/>
  <c r="X12" i="12"/>
  <c r="X13" i="12"/>
  <c r="X14" i="12"/>
  <c r="X15" i="12"/>
  <c r="X16" i="12"/>
  <c r="X17" i="12"/>
  <c r="X18" i="12"/>
  <c r="X19" i="12"/>
  <c r="X20" i="12"/>
  <c r="X21" i="12"/>
  <c r="X22" i="12"/>
  <c r="X23" i="12"/>
  <c r="X24" i="12"/>
  <c r="X25" i="12"/>
  <c r="X26" i="12"/>
  <c r="X27" i="12"/>
  <c r="X28" i="12"/>
  <c r="X29" i="12"/>
  <c r="X30" i="12"/>
  <c r="X31" i="12"/>
  <c r="X32" i="12"/>
  <c r="X33" i="12"/>
  <c r="X34" i="12"/>
  <c r="X35" i="12"/>
  <c r="X36" i="12"/>
  <c r="X37" i="12"/>
  <c r="X38" i="12"/>
  <c r="X39" i="12"/>
  <c r="X40" i="12"/>
  <c r="X41" i="12"/>
  <c r="X42" i="12"/>
  <c r="X43" i="12"/>
  <c r="X44" i="12"/>
  <c r="X45" i="12"/>
  <c r="X46" i="12"/>
  <c r="X47" i="12"/>
  <c r="X48" i="12"/>
  <c r="X49" i="12"/>
  <c r="X50" i="12"/>
  <c r="X51" i="12"/>
  <c r="X52" i="12"/>
  <c r="X53" i="12"/>
  <c r="X54" i="12"/>
  <c r="X55" i="12"/>
  <c r="X56" i="12"/>
  <c r="X57" i="12"/>
  <c r="X58" i="12"/>
  <c r="X59" i="12"/>
  <c r="X60" i="12"/>
  <c r="X61" i="12"/>
  <c r="X62" i="12"/>
  <c r="X63" i="12"/>
  <c r="X64" i="12"/>
  <c r="X65" i="12"/>
  <c r="X66" i="12"/>
  <c r="X67" i="12"/>
  <c r="X68" i="12"/>
  <c r="X69" i="12"/>
  <c r="X70" i="12"/>
  <c r="X71" i="12"/>
  <c r="X72" i="12"/>
  <c r="X73" i="12"/>
  <c r="X74" i="12"/>
  <c r="X75" i="12"/>
  <c r="X76" i="12"/>
  <c r="X77" i="12"/>
  <c r="X78" i="12"/>
  <c r="X79" i="12"/>
  <c r="X80" i="12"/>
  <c r="X81" i="12"/>
  <c r="X82" i="12"/>
  <c r="X83" i="12"/>
  <c r="X84" i="12"/>
  <c r="X85" i="12"/>
  <c r="X86" i="12"/>
  <c r="X87" i="12"/>
  <c r="X88" i="12"/>
  <c r="X89" i="12"/>
  <c r="X90" i="12"/>
  <c r="X91" i="12"/>
  <c r="X92" i="12"/>
  <c r="X93" i="12"/>
  <c r="X94" i="12"/>
  <c r="X95" i="12"/>
  <c r="X96" i="12"/>
  <c r="X97" i="12"/>
  <c r="X98" i="12"/>
  <c r="X99" i="12"/>
  <c r="X100" i="12"/>
  <c r="X101" i="12"/>
  <c r="X102" i="12"/>
  <c r="X103" i="12"/>
  <c r="X104" i="12"/>
  <c r="X105" i="12"/>
  <c r="X106" i="12"/>
  <c r="X107" i="12"/>
  <c r="X108" i="12"/>
  <c r="X109" i="12"/>
  <c r="X110" i="12"/>
  <c r="X111" i="12"/>
  <c r="X112" i="12"/>
  <c r="X113" i="12"/>
  <c r="X114" i="12"/>
  <c r="X115" i="12"/>
  <c r="X116" i="12"/>
  <c r="X117" i="12"/>
  <c r="X118" i="12"/>
  <c r="X119" i="12"/>
  <c r="X120" i="12"/>
  <c r="X121" i="12"/>
  <c r="X122" i="12"/>
  <c r="X123" i="12"/>
  <c r="X124" i="12"/>
  <c r="X125" i="12"/>
  <c r="X126" i="12"/>
  <c r="X127" i="12"/>
  <c r="X128" i="12"/>
  <c r="X129" i="12"/>
  <c r="X130" i="12"/>
  <c r="X131" i="12"/>
  <c r="X132" i="12"/>
  <c r="X133" i="12"/>
  <c r="X134" i="12"/>
  <c r="X135" i="12"/>
  <c r="X136" i="12"/>
  <c r="X137" i="12"/>
  <c r="X138" i="12"/>
  <c r="X139" i="12"/>
  <c r="X140" i="12"/>
  <c r="X141" i="12"/>
  <c r="X142" i="12"/>
  <c r="X143" i="12"/>
  <c r="X144" i="12"/>
  <c r="X145" i="12"/>
  <c r="X146" i="12"/>
  <c r="X147" i="12"/>
  <c r="X148" i="12"/>
  <c r="X149" i="12"/>
  <c r="X150" i="12"/>
  <c r="X151" i="12"/>
  <c r="X152" i="12"/>
  <c r="X153" i="12"/>
  <c r="X154" i="12"/>
  <c r="X155" i="12"/>
  <c r="X156" i="12"/>
  <c r="X157" i="12"/>
  <c r="X158" i="12"/>
  <c r="X159" i="12"/>
  <c r="X160" i="12"/>
  <c r="X161" i="12"/>
  <c r="X162" i="12"/>
  <c r="X163" i="12"/>
  <c r="X164" i="12"/>
  <c r="X165" i="12"/>
  <c r="X166" i="12"/>
  <c r="X167" i="12"/>
  <c r="X168" i="12"/>
  <c r="X169" i="12"/>
  <c r="X170" i="12"/>
  <c r="X171" i="12"/>
  <c r="X172" i="12"/>
  <c r="X173" i="12"/>
  <c r="X174" i="12"/>
  <c r="X175" i="12"/>
  <c r="X176" i="12"/>
  <c r="X177" i="12"/>
  <c r="X178" i="12"/>
  <c r="X179" i="12"/>
  <c r="X180" i="12"/>
  <c r="X181" i="12"/>
  <c r="X182" i="12"/>
  <c r="X183" i="12"/>
  <c r="X184" i="12"/>
  <c r="X185" i="12"/>
  <c r="X186" i="12"/>
  <c r="X187" i="12"/>
  <c r="X188" i="12"/>
  <c r="X189" i="12"/>
  <c r="X190" i="12"/>
  <c r="X191" i="12"/>
  <c r="X192" i="12"/>
  <c r="X193" i="12"/>
  <c r="X194" i="12"/>
  <c r="X195" i="12"/>
  <c r="X196" i="12"/>
  <c r="X197" i="12"/>
  <c r="X198" i="12"/>
  <c r="X199" i="12"/>
  <c r="X200" i="12"/>
  <c r="X201" i="12"/>
  <c r="X202" i="12"/>
  <c r="X203" i="12"/>
  <c r="X204" i="12"/>
  <c r="X205" i="12"/>
  <c r="X206" i="12"/>
  <c r="X207" i="12"/>
  <c r="X208" i="12"/>
  <c r="X209" i="12"/>
  <c r="X210" i="12"/>
  <c r="X211" i="12"/>
  <c r="X212" i="12"/>
  <c r="X213" i="12"/>
  <c r="X214" i="12"/>
  <c r="X215" i="12"/>
  <c r="X216" i="12"/>
  <c r="X217" i="12"/>
  <c r="X218" i="12"/>
  <c r="X219" i="12"/>
  <c r="X220" i="12"/>
  <c r="X221" i="12"/>
  <c r="X222" i="12"/>
  <c r="X223" i="12"/>
  <c r="X224" i="12"/>
  <c r="X225" i="12"/>
  <c r="X226" i="12"/>
  <c r="X227" i="12"/>
  <c r="X228" i="12"/>
  <c r="X229" i="12"/>
  <c r="X230" i="12"/>
  <c r="X231" i="12"/>
  <c r="X232" i="12"/>
  <c r="X233" i="12"/>
  <c r="X234" i="12"/>
  <c r="X235" i="12"/>
  <c r="X236" i="12"/>
  <c r="X237" i="12"/>
  <c r="X238" i="12"/>
  <c r="X239" i="12"/>
  <c r="X240" i="12"/>
  <c r="X241" i="12"/>
  <c r="X242" i="12"/>
  <c r="X243" i="12"/>
  <c r="X244" i="12"/>
  <c r="X245" i="12"/>
  <c r="X246" i="12"/>
  <c r="X247" i="12"/>
  <c r="X248" i="12"/>
  <c r="X249" i="12"/>
  <c r="X250" i="12"/>
  <c r="X251" i="12"/>
  <c r="X252" i="12"/>
  <c r="X253" i="12"/>
  <c r="X254" i="12"/>
  <c r="X255" i="12"/>
  <c r="X256" i="12"/>
  <c r="X257" i="12"/>
  <c r="X258" i="12"/>
  <c r="X259" i="12"/>
  <c r="X260" i="12"/>
  <c r="X261" i="12"/>
  <c r="X262" i="12"/>
  <c r="X263" i="12"/>
  <c r="X264" i="12"/>
  <c r="X265" i="12"/>
  <c r="X266" i="12"/>
  <c r="X267" i="12"/>
  <c r="X268" i="12"/>
  <c r="X269" i="12"/>
  <c r="X270" i="12"/>
  <c r="X271" i="12"/>
  <c r="X272" i="12"/>
  <c r="X273" i="12"/>
  <c r="X274" i="12"/>
  <c r="X275" i="12"/>
  <c r="X276" i="12"/>
  <c r="X277" i="12"/>
  <c r="X278" i="12"/>
  <c r="X279" i="12"/>
  <c r="X280" i="12"/>
  <c r="X281" i="12"/>
  <c r="X282" i="12"/>
  <c r="X283" i="12"/>
  <c r="X284" i="12"/>
  <c r="X285" i="12"/>
  <c r="X286" i="12"/>
  <c r="X287" i="12"/>
  <c r="X288" i="12"/>
  <c r="X289" i="12"/>
  <c r="X290" i="12"/>
  <c r="X291" i="12"/>
  <c r="X292" i="12"/>
  <c r="X293" i="12"/>
  <c r="X294" i="12"/>
  <c r="X295" i="12"/>
  <c r="X296" i="12"/>
  <c r="X297" i="12"/>
  <c r="X298" i="12"/>
  <c r="X299" i="12"/>
  <c r="X300" i="12"/>
  <c r="X301" i="12"/>
  <c r="X302" i="12"/>
  <c r="X303" i="12"/>
  <c r="X304" i="12"/>
  <c r="X305" i="12"/>
  <c r="X306" i="12"/>
  <c r="X307" i="12"/>
  <c r="X308" i="12"/>
  <c r="X309" i="12"/>
  <c r="X310" i="12"/>
  <c r="X311" i="12"/>
  <c r="X312" i="12"/>
  <c r="X313" i="12"/>
  <c r="X314" i="12"/>
  <c r="X315" i="12"/>
  <c r="X316" i="12"/>
  <c r="X317" i="12"/>
  <c r="X318" i="12"/>
  <c r="X319" i="12"/>
  <c r="X320" i="12"/>
  <c r="X321" i="12"/>
  <c r="X322" i="12"/>
  <c r="X323" i="12"/>
  <c r="X324" i="12"/>
  <c r="X325" i="12"/>
  <c r="X326" i="12"/>
  <c r="X327" i="12"/>
  <c r="X328" i="12"/>
  <c r="X329" i="12"/>
  <c r="X330" i="12"/>
  <c r="X331" i="12"/>
  <c r="X332" i="12"/>
  <c r="X333" i="12"/>
  <c r="X334" i="12"/>
  <c r="X335" i="12"/>
  <c r="X336" i="12"/>
  <c r="X337" i="12"/>
  <c r="X338" i="12"/>
  <c r="X339" i="12"/>
  <c r="X340" i="12"/>
  <c r="X341" i="12"/>
  <c r="X342" i="12"/>
  <c r="X343" i="12"/>
  <c r="X344" i="12"/>
  <c r="X345" i="12"/>
  <c r="X346" i="12"/>
  <c r="X347" i="12"/>
  <c r="X348" i="12"/>
  <c r="X349" i="12"/>
  <c r="X350" i="12"/>
  <c r="X351" i="12"/>
  <c r="X352" i="12"/>
  <c r="X353" i="12"/>
  <c r="X354" i="12"/>
  <c r="X355" i="12"/>
  <c r="X356" i="12"/>
  <c r="X357" i="12"/>
  <c r="X358" i="12"/>
  <c r="X359" i="12"/>
  <c r="X360" i="12"/>
  <c r="X361" i="12"/>
  <c r="X362" i="12"/>
  <c r="X363" i="12"/>
  <c r="X364" i="12"/>
  <c r="X365" i="12"/>
  <c r="X366" i="12"/>
  <c r="X367" i="12"/>
  <c r="X368" i="12"/>
  <c r="X369" i="12"/>
  <c r="X370" i="12"/>
  <c r="X371" i="12"/>
  <c r="X372" i="12"/>
  <c r="X373" i="12"/>
  <c r="X374" i="12"/>
  <c r="X375" i="12"/>
  <c r="X376" i="12"/>
  <c r="X377" i="12"/>
  <c r="X378" i="12"/>
  <c r="X379" i="12"/>
  <c r="X380" i="12"/>
  <c r="X381" i="12"/>
  <c r="X382" i="12"/>
  <c r="X383" i="12"/>
  <c r="X384" i="12"/>
  <c r="X385" i="12"/>
  <c r="X386" i="12"/>
  <c r="X387" i="12"/>
  <c r="X388" i="12"/>
  <c r="X389" i="12"/>
  <c r="X390" i="12"/>
  <c r="X391" i="12"/>
  <c r="X392" i="12"/>
  <c r="X393" i="12"/>
  <c r="X394" i="12"/>
  <c r="X395" i="12"/>
  <c r="X396" i="12"/>
  <c r="X397" i="12"/>
  <c r="X398" i="12"/>
  <c r="X399" i="12"/>
  <c r="X400" i="12"/>
  <c r="X401" i="12"/>
  <c r="X402" i="12"/>
  <c r="X403" i="12"/>
  <c r="X404" i="12"/>
  <c r="X405" i="12"/>
  <c r="X406" i="12"/>
  <c r="X407" i="12"/>
  <c r="X408" i="12"/>
  <c r="X409" i="12"/>
  <c r="X410" i="12"/>
  <c r="X411" i="12"/>
  <c r="X412" i="12"/>
  <c r="X413" i="12"/>
  <c r="X414" i="12"/>
  <c r="X415" i="12"/>
  <c r="X416" i="12"/>
  <c r="X417" i="12"/>
  <c r="X418" i="12"/>
  <c r="X419" i="12"/>
  <c r="X420" i="12"/>
  <c r="X421" i="12"/>
  <c r="X422" i="12"/>
  <c r="X423" i="12"/>
  <c r="X424" i="12"/>
  <c r="X425" i="12"/>
  <c r="X426" i="12"/>
  <c r="X427" i="12"/>
  <c r="X428" i="12"/>
  <c r="X429" i="12"/>
  <c r="X430" i="12"/>
  <c r="X431" i="12"/>
  <c r="X432" i="12"/>
  <c r="X433" i="12"/>
  <c r="X434" i="12"/>
  <c r="X435" i="12"/>
  <c r="X436" i="12"/>
  <c r="X437" i="12"/>
  <c r="X438" i="12"/>
  <c r="X439" i="12"/>
  <c r="X440" i="12"/>
  <c r="X441" i="12"/>
  <c r="X442" i="12"/>
  <c r="X443" i="12"/>
  <c r="X444" i="12"/>
  <c r="X445" i="12"/>
  <c r="X446" i="12"/>
  <c r="X447" i="12"/>
  <c r="X448" i="12"/>
  <c r="X449" i="12"/>
  <c r="X450" i="12"/>
  <c r="X451" i="12"/>
  <c r="X452" i="12"/>
  <c r="X453" i="12"/>
  <c r="X454" i="12"/>
  <c r="X455" i="12"/>
  <c r="X456" i="12"/>
  <c r="X457" i="12"/>
  <c r="X458" i="12"/>
  <c r="X459" i="12"/>
  <c r="X460" i="12"/>
  <c r="X461" i="12"/>
  <c r="X462" i="12"/>
  <c r="X463" i="12"/>
  <c r="X464" i="12"/>
  <c r="X465" i="12"/>
  <c r="X466" i="12"/>
  <c r="X467" i="12"/>
  <c r="X468" i="12"/>
  <c r="X469" i="12"/>
  <c r="X470" i="12"/>
  <c r="X471" i="12"/>
  <c r="X472" i="12"/>
  <c r="X473" i="12"/>
  <c r="X474" i="12"/>
  <c r="X475" i="12"/>
  <c r="X476" i="12"/>
  <c r="X477" i="12"/>
  <c r="X478" i="12"/>
  <c r="X479" i="12"/>
  <c r="X480" i="12"/>
  <c r="X481" i="12"/>
  <c r="X482" i="12"/>
  <c r="X483" i="12"/>
  <c r="X484" i="12"/>
  <c r="X485" i="12"/>
  <c r="X486" i="12"/>
  <c r="X487" i="12"/>
  <c r="X488" i="12"/>
  <c r="X489" i="12"/>
  <c r="X490" i="12"/>
  <c r="X491" i="12"/>
  <c r="X492" i="12"/>
  <c r="W2" i="12"/>
  <c r="W3" i="12"/>
  <c r="W4" i="12"/>
  <c r="W5" i="12"/>
  <c r="W6" i="12"/>
  <c r="W7" i="12"/>
  <c r="W8" i="12"/>
  <c r="W9" i="12"/>
  <c r="W10" i="12"/>
  <c r="W11" i="12"/>
  <c r="W12" i="12"/>
  <c r="W13" i="12"/>
  <c r="W14" i="12"/>
  <c r="W15" i="12"/>
  <c r="W16" i="12"/>
  <c r="W17" i="12"/>
  <c r="W18" i="12"/>
  <c r="W19" i="12"/>
  <c r="W20" i="12"/>
  <c r="W21" i="12"/>
  <c r="W22" i="12"/>
  <c r="W23" i="12"/>
  <c r="W24" i="12"/>
  <c r="W25" i="12"/>
  <c r="W26" i="12"/>
  <c r="W27" i="12"/>
  <c r="W28" i="12"/>
  <c r="W29" i="12"/>
  <c r="W30" i="12"/>
  <c r="W31" i="12"/>
  <c r="W32" i="12"/>
  <c r="W33" i="12"/>
  <c r="W34" i="12"/>
  <c r="W35" i="12"/>
  <c r="W36" i="12"/>
  <c r="W37" i="12"/>
  <c r="W38" i="12"/>
  <c r="W39" i="12"/>
  <c r="W40" i="12"/>
  <c r="W41" i="12"/>
  <c r="W42" i="12"/>
  <c r="W43" i="12"/>
  <c r="W44" i="12"/>
  <c r="W45" i="12"/>
  <c r="W46" i="12"/>
  <c r="W47" i="12"/>
  <c r="W48" i="12"/>
  <c r="W49" i="12"/>
  <c r="W50" i="12"/>
  <c r="W51" i="12"/>
  <c r="W52" i="12"/>
  <c r="W53" i="12"/>
  <c r="W54" i="12"/>
  <c r="W55" i="12"/>
  <c r="W56" i="12"/>
  <c r="W57" i="12"/>
  <c r="W58" i="12"/>
  <c r="W59" i="12"/>
  <c r="W60" i="12"/>
  <c r="W61" i="12"/>
  <c r="W62" i="12"/>
  <c r="W63" i="12"/>
  <c r="W64" i="12"/>
  <c r="W65" i="12"/>
  <c r="W66" i="12"/>
  <c r="W67" i="12"/>
  <c r="W68" i="12"/>
  <c r="W69" i="12"/>
  <c r="W70" i="12"/>
  <c r="W71" i="12"/>
  <c r="W72" i="12"/>
  <c r="W73" i="12"/>
  <c r="W74" i="12"/>
  <c r="W75" i="12"/>
  <c r="W76" i="12"/>
  <c r="W77" i="12"/>
  <c r="W78" i="12"/>
  <c r="W79" i="12"/>
  <c r="W80" i="12"/>
  <c r="W81" i="12"/>
  <c r="W82" i="12"/>
  <c r="W83" i="12"/>
  <c r="W84" i="12"/>
  <c r="W85" i="12"/>
  <c r="W86" i="12"/>
  <c r="W87" i="12"/>
  <c r="W88" i="12"/>
  <c r="W89" i="12"/>
  <c r="W90" i="12"/>
  <c r="W91" i="12"/>
  <c r="W92" i="12"/>
  <c r="W93" i="12"/>
  <c r="W94" i="12"/>
  <c r="W95" i="12"/>
  <c r="W96" i="12"/>
  <c r="W97" i="12"/>
  <c r="W98" i="12"/>
  <c r="W99" i="12"/>
  <c r="W100" i="12"/>
  <c r="W101" i="12"/>
  <c r="W102" i="12"/>
  <c r="W103" i="12"/>
  <c r="W104" i="12"/>
  <c r="W105" i="12"/>
  <c r="W106" i="12"/>
  <c r="W107" i="12"/>
  <c r="W108" i="12"/>
  <c r="W109" i="12"/>
  <c r="W110" i="12"/>
  <c r="W111" i="12"/>
  <c r="W112" i="12"/>
  <c r="W113" i="12"/>
  <c r="W114" i="12"/>
  <c r="W115" i="12"/>
  <c r="W116" i="12"/>
  <c r="W117" i="12"/>
  <c r="W118" i="12"/>
  <c r="W119" i="12"/>
  <c r="W120" i="12"/>
  <c r="W121" i="12"/>
  <c r="W122" i="12"/>
  <c r="W123" i="12"/>
  <c r="W124" i="12"/>
  <c r="W125" i="12"/>
  <c r="W126" i="12"/>
  <c r="W127" i="12"/>
  <c r="W128" i="12"/>
  <c r="W129" i="12"/>
  <c r="W130" i="12"/>
  <c r="W131" i="12"/>
  <c r="W132" i="12"/>
  <c r="W133" i="12"/>
  <c r="W134" i="12"/>
  <c r="W135" i="12"/>
  <c r="W136" i="12"/>
  <c r="W137" i="12"/>
  <c r="W138" i="12"/>
  <c r="W139" i="12"/>
  <c r="W140" i="12"/>
  <c r="W141" i="12"/>
  <c r="W142" i="12"/>
  <c r="W143" i="12"/>
  <c r="W144" i="12"/>
  <c r="W145" i="12"/>
  <c r="W146" i="12"/>
  <c r="W147" i="12"/>
  <c r="W148" i="12"/>
  <c r="W149" i="12"/>
  <c r="W150" i="12"/>
  <c r="W151" i="12"/>
  <c r="W152" i="12"/>
  <c r="W153" i="12"/>
  <c r="W154" i="12"/>
  <c r="W155" i="12"/>
  <c r="W156" i="12"/>
  <c r="W157" i="12"/>
  <c r="W158" i="12"/>
  <c r="W159" i="12"/>
  <c r="W160" i="12"/>
  <c r="W161" i="12"/>
  <c r="W162" i="12"/>
  <c r="W163" i="12"/>
  <c r="W164" i="12"/>
  <c r="W165" i="12"/>
  <c r="W166" i="12"/>
  <c r="W167" i="12"/>
  <c r="W168" i="12"/>
  <c r="W169" i="12"/>
  <c r="W170" i="12"/>
  <c r="W171" i="12"/>
  <c r="W172" i="12"/>
  <c r="W173" i="12"/>
  <c r="W174" i="12"/>
  <c r="W175" i="12"/>
  <c r="W176" i="12"/>
  <c r="W177" i="12"/>
  <c r="W178" i="12"/>
  <c r="W179" i="12"/>
  <c r="W180" i="12"/>
  <c r="W181" i="12"/>
  <c r="W182" i="12"/>
  <c r="W183" i="12"/>
  <c r="W184" i="12"/>
  <c r="W185" i="12"/>
  <c r="W186" i="12"/>
  <c r="W187" i="12"/>
  <c r="W188" i="12"/>
  <c r="W189" i="12"/>
  <c r="W190" i="12"/>
  <c r="W191" i="12"/>
  <c r="W192" i="12"/>
  <c r="W193" i="12"/>
  <c r="W194" i="12"/>
  <c r="W195" i="12"/>
  <c r="W196" i="12"/>
  <c r="W197" i="12"/>
  <c r="W198" i="12"/>
  <c r="W199" i="12"/>
  <c r="W200" i="12"/>
  <c r="W201" i="12"/>
  <c r="W202" i="12"/>
  <c r="W203" i="12"/>
  <c r="W204" i="12"/>
  <c r="W205" i="12"/>
  <c r="W206" i="12"/>
  <c r="W207" i="12"/>
  <c r="W208" i="12"/>
  <c r="W209" i="12"/>
  <c r="W210" i="12"/>
  <c r="W211" i="12"/>
  <c r="W212" i="12"/>
  <c r="W213" i="12"/>
  <c r="W214" i="12"/>
  <c r="W215" i="12"/>
  <c r="W216" i="12"/>
  <c r="W217" i="12"/>
  <c r="W218" i="12"/>
  <c r="W219" i="12"/>
  <c r="W220" i="12"/>
  <c r="W221" i="12"/>
  <c r="W222" i="12"/>
  <c r="W223" i="12"/>
  <c r="W224" i="12"/>
  <c r="W225" i="12"/>
  <c r="W226" i="12"/>
  <c r="W227" i="12"/>
  <c r="W228" i="12"/>
  <c r="W229" i="12"/>
  <c r="W230" i="12"/>
  <c r="W231" i="12"/>
  <c r="W232" i="12"/>
  <c r="W233" i="12"/>
  <c r="W234" i="12"/>
  <c r="W235" i="12"/>
  <c r="W236" i="12"/>
  <c r="W237" i="12"/>
  <c r="W238" i="12"/>
  <c r="W239" i="12"/>
  <c r="W240" i="12"/>
  <c r="W241" i="12"/>
  <c r="W242" i="12"/>
  <c r="W243" i="12"/>
  <c r="W244" i="12"/>
  <c r="W245" i="12"/>
  <c r="W246" i="12"/>
  <c r="W247" i="12"/>
  <c r="W248" i="12"/>
  <c r="W249" i="12"/>
  <c r="W250" i="12"/>
  <c r="W251" i="12"/>
  <c r="W252" i="12"/>
  <c r="W253" i="12"/>
  <c r="W254" i="12"/>
  <c r="W255" i="12"/>
  <c r="W256" i="12"/>
  <c r="W257" i="12"/>
  <c r="W258" i="12"/>
  <c r="W259" i="12"/>
  <c r="W260" i="12"/>
  <c r="W261" i="12"/>
  <c r="W262" i="12"/>
  <c r="W263" i="12"/>
  <c r="W264" i="12"/>
  <c r="W265" i="12"/>
  <c r="W266" i="12"/>
  <c r="W267" i="12"/>
  <c r="W268" i="12"/>
  <c r="W269" i="12"/>
  <c r="W270" i="12"/>
  <c r="W271" i="12"/>
  <c r="W272" i="12"/>
  <c r="W273" i="12"/>
  <c r="W274" i="12"/>
  <c r="W275" i="12"/>
  <c r="W276" i="12"/>
  <c r="W277" i="12"/>
  <c r="W278" i="12"/>
  <c r="W279" i="12"/>
  <c r="W280" i="12"/>
  <c r="W281" i="12"/>
  <c r="W282" i="12"/>
  <c r="W283" i="12"/>
  <c r="W284" i="12"/>
  <c r="W285" i="12"/>
  <c r="W286" i="12"/>
  <c r="W287" i="12"/>
  <c r="W288" i="12"/>
  <c r="W289" i="12"/>
  <c r="W290" i="12"/>
  <c r="W291" i="12"/>
  <c r="W292" i="12"/>
  <c r="W293" i="12"/>
  <c r="W294" i="12"/>
  <c r="W295" i="12"/>
  <c r="W296" i="12"/>
  <c r="W297" i="12"/>
  <c r="W298" i="12"/>
  <c r="W299" i="12"/>
  <c r="W300" i="12"/>
  <c r="W301" i="12"/>
  <c r="W302" i="12"/>
  <c r="W303" i="12"/>
  <c r="W304" i="12"/>
  <c r="W305" i="12"/>
  <c r="W306" i="12"/>
  <c r="W307" i="12"/>
  <c r="W308" i="12"/>
  <c r="W309" i="12"/>
  <c r="W310" i="12"/>
  <c r="W311" i="12"/>
  <c r="W312" i="12"/>
  <c r="W313" i="12"/>
  <c r="W314" i="12"/>
  <c r="W315" i="12"/>
  <c r="W316" i="12"/>
  <c r="W317" i="12"/>
  <c r="W318" i="12"/>
  <c r="W319" i="12"/>
  <c r="W320" i="12"/>
  <c r="W321" i="12"/>
  <c r="W322" i="12"/>
  <c r="W323" i="12"/>
  <c r="W324" i="12"/>
  <c r="W325" i="12"/>
  <c r="W326" i="12"/>
  <c r="W327" i="12"/>
  <c r="W328" i="12"/>
  <c r="W329" i="12"/>
  <c r="W330" i="12"/>
  <c r="W331" i="12"/>
  <c r="W332" i="12"/>
  <c r="W333" i="12"/>
  <c r="W334" i="12"/>
  <c r="W335" i="12"/>
  <c r="W336" i="12"/>
  <c r="W337" i="12"/>
  <c r="W338" i="12"/>
  <c r="W339" i="12"/>
  <c r="W340" i="12"/>
  <c r="W341" i="12"/>
  <c r="W342" i="12"/>
  <c r="W343" i="12"/>
  <c r="W344" i="12"/>
  <c r="W345" i="12"/>
  <c r="W346" i="12"/>
  <c r="W347" i="12"/>
  <c r="W348" i="12"/>
  <c r="W349" i="12"/>
  <c r="W350" i="12"/>
  <c r="W351" i="12"/>
  <c r="W352" i="12"/>
  <c r="W353" i="12"/>
  <c r="W354" i="12"/>
  <c r="W355" i="12"/>
  <c r="W356" i="12"/>
  <c r="W357" i="12"/>
  <c r="W358" i="12"/>
  <c r="W359" i="12"/>
  <c r="W360" i="12"/>
  <c r="W361" i="12"/>
  <c r="W362" i="12"/>
  <c r="W363" i="12"/>
  <c r="W364" i="12"/>
  <c r="W365" i="12"/>
  <c r="W366" i="12"/>
  <c r="W367" i="12"/>
  <c r="W368" i="12"/>
  <c r="W369" i="12"/>
  <c r="W370" i="12"/>
  <c r="W371" i="12"/>
  <c r="W372" i="12"/>
  <c r="W373" i="12"/>
  <c r="W374" i="12"/>
  <c r="W375" i="12"/>
  <c r="W376" i="12"/>
  <c r="W377" i="12"/>
  <c r="W378" i="12"/>
  <c r="W379" i="12"/>
  <c r="W380" i="12"/>
  <c r="W381" i="12"/>
  <c r="W382" i="12"/>
  <c r="W383" i="12"/>
  <c r="W384" i="12"/>
  <c r="W385" i="12"/>
  <c r="W386" i="12"/>
  <c r="W387" i="12"/>
  <c r="W388" i="12"/>
  <c r="W389" i="12"/>
  <c r="W390" i="12"/>
  <c r="W391" i="12"/>
  <c r="W392" i="12"/>
  <c r="W393" i="12"/>
  <c r="W394" i="12"/>
  <c r="W395" i="12"/>
  <c r="W396" i="12"/>
  <c r="W397" i="12"/>
  <c r="W398" i="12"/>
  <c r="W399" i="12"/>
  <c r="W400" i="12"/>
  <c r="W401" i="12"/>
  <c r="W402" i="12"/>
  <c r="W403" i="12"/>
  <c r="W404" i="12"/>
  <c r="W405" i="12"/>
  <c r="W406" i="12"/>
  <c r="W407" i="12"/>
  <c r="W408" i="12"/>
  <c r="W409" i="12"/>
  <c r="W410" i="12"/>
  <c r="W411" i="12"/>
  <c r="W412" i="12"/>
  <c r="W413" i="12"/>
  <c r="W414" i="12"/>
  <c r="W415" i="12"/>
  <c r="W416" i="12"/>
  <c r="W417" i="12"/>
  <c r="W418" i="12"/>
  <c r="W419" i="12"/>
  <c r="W420" i="12"/>
  <c r="W421" i="12"/>
  <c r="W422" i="12"/>
  <c r="W423" i="12"/>
  <c r="W424" i="12"/>
  <c r="W425" i="12"/>
  <c r="W426" i="12"/>
  <c r="W427" i="12"/>
  <c r="W428" i="12"/>
  <c r="W429" i="12"/>
  <c r="W430" i="12"/>
  <c r="W431" i="12"/>
  <c r="W432" i="12"/>
  <c r="W433" i="12"/>
  <c r="W434" i="12"/>
  <c r="W435" i="12"/>
  <c r="W436" i="12"/>
  <c r="W437" i="12"/>
  <c r="W438" i="12"/>
  <c r="W439" i="12"/>
  <c r="W440" i="12"/>
  <c r="W441" i="12"/>
  <c r="W442" i="12"/>
  <c r="W443" i="12"/>
  <c r="W444" i="12"/>
  <c r="W445" i="12"/>
  <c r="W446" i="12"/>
  <c r="W447" i="12"/>
  <c r="W448" i="12"/>
  <c r="W449" i="12"/>
  <c r="W450" i="12"/>
  <c r="W451" i="12"/>
  <c r="W452" i="12"/>
  <c r="W453" i="12"/>
  <c r="W454" i="12"/>
  <c r="W455" i="12"/>
  <c r="W456" i="12"/>
  <c r="W457" i="12"/>
  <c r="W458" i="12"/>
  <c r="W459" i="12"/>
  <c r="W460" i="12"/>
  <c r="W461" i="12"/>
  <c r="W462" i="12"/>
  <c r="W463" i="12"/>
  <c r="W464" i="12"/>
  <c r="W465" i="12"/>
  <c r="W466" i="12"/>
  <c r="W467" i="12"/>
  <c r="W468" i="12"/>
  <c r="W469" i="12"/>
  <c r="W470" i="12"/>
  <c r="W471" i="12"/>
  <c r="W472" i="12"/>
  <c r="W473" i="12"/>
  <c r="W474" i="12"/>
  <c r="W475" i="12"/>
  <c r="W476" i="12"/>
  <c r="W477" i="12"/>
  <c r="W478" i="12"/>
  <c r="W479" i="12"/>
  <c r="W480" i="12"/>
  <c r="W481" i="12"/>
  <c r="W482" i="12"/>
  <c r="W483" i="12"/>
  <c r="W484" i="12"/>
  <c r="W485" i="12"/>
  <c r="W486" i="12"/>
  <c r="W487" i="12"/>
  <c r="W488" i="12"/>
  <c r="W489" i="12"/>
  <c r="W490" i="12"/>
  <c r="W491" i="12"/>
  <c r="W492" i="12"/>
  <c r="V2" i="12"/>
  <c r="V3" i="12"/>
  <c r="V4" i="12"/>
  <c r="V5" i="12"/>
  <c r="V6" i="12"/>
  <c r="V7" i="12"/>
  <c r="V8" i="12"/>
  <c r="V9" i="12"/>
  <c r="V10" i="12"/>
  <c r="V11" i="12"/>
  <c r="V12" i="12"/>
  <c r="V13" i="12"/>
  <c r="V14" i="12"/>
  <c r="V15" i="12"/>
  <c r="V16" i="12"/>
  <c r="V17" i="12"/>
  <c r="V18" i="12"/>
  <c r="V19" i="12"/>
  <c r="V20" i="12"/>
  <c r="V21" i="12"/>
  <c r="V22" i="12"/>
  <c r="V23" i="12"/>
  <c r="V24" i="12"/>
  <c r="V25" i="12"/>
  <c r="V26" i="12"/>
  <c r="V27" i="12"/>
  <c r="V28" i="12"/>
  <c r="V29" i="12"/>
  <c r="V30" i="12"/>
  <c r="V31" i="12"/>
  <c r="V32" i="12"/>
  <c r="V33" i="12"/>
  <c r="V34" i="12"/>
  <c r="V35" i="12"/>
  <c r="V36" i="12"/>
  <c r="V37" i="12"/>
  <c r="V38" i="12"/>
  <c r="V39" i="12"/>
  <c r="V40" i="12"/>
  <c r="V41" i="12"/>
  <c r="V42" i="12"/>
  <c r="V43" i="12"/>
  <c r="V44" i="12"/>
  <c r="V45" i="12"/>
  <c r="V46" i="12"/>
  <c r="V47" i="12"/>
  <c r="V48" i="12"/>
  <c r="V49" i="12"/>
  <c r="V50" i="12"/>
  <c r="V51" i="12"/>
  <c r="V52" i="12"/>
  <c r="V53" i="12"/>
  <c r="V54" i="12"/>
  <c r="V55" i="12"/>
  <c r="V56" i="12"/>
  <c r="V57" i="12"/>
  <c r="V58" i="12"/>
  <c r="V59" i="12"/>
  <c r="V60" i="12"/>
  <c r="V61" i="12"/>
  <c r="V62" i="12"/>
  <c r="V63" i="12"/>
  <c r="V64" i="12"/>
  <c r="V65" i="12"/>
  <c r="V66" i="12"/>
  <c r="V67" i="12"/>
  <c r="V68" i="12"/>
  <c r="V69" i="12"/>
  <c r="V70" i="12"/>
  <c r="V71" i="12"/>
  <c r="V72" i="12"/>
  <c r="V73" i="12"/>
  <c r="V74" i="12"/>
  <c r="V75" i="12"/>
  <c r="V76" i="12"/>
  <c r="V77" i="12"/>
  <c r="V78" i="12"/>
  <c r="V79" i="12"/>
  <c r="V80" i="12"/>
  <c r="V81" i="12"/>
  <c r="V82" i="12"/>
  <c r="V83" i="12"/>
  <c r="V84" i="12"/>
  <c r="V85" i="12"/>
  <c r="V86" i="12"/>
  <c r="V87" i="12"/>
  <c r="V88" i="12"/>
  <c r="V89" i="12"/>
  <c r="V90" i="12"/>
  <c r="V91" i="12"/>
  <c r="V92" i="12"/>
  <c r="V93" i="12"/>
  <c r="V94" i="12"/>
  <c r="V95" i="12"/>
  <c r="V96" i="12"/>
  <c r="V97" i="12"/>
  <c r="V98" i="12"/>
  <c r="V99" i="12"/>
  <c r="V100" i="12"/>
  <c r="V101" i="12"/>
  <c r="V102" i="12"/>
  <c r="V103" i="12"/>
  <c r="V104" i="12"/>
  <c r="V105" i="12"/>
  <c r="V106" i="12"/>
  <c r="V107" i="12"/>
  <c r="V108" i="12"/>
  <c r="V109" i="12"/>
  <c r="V110" i="12"/>
  <c r="V111" i="12"/>
  <c r="V112" i="12"/>
  <c r="V113" i="12"/>
  <c r="V114" i="12"/>
  <c r="V115" i="12"/>
  <c r="V116" i="12"/>
  <c r="V117" i="12"/>
  <c r="V118" i="12"/>
  <c r="V119" i="12"/>
  <c r="V120" i="12"/>
  <c r="V121" i="12"/>
  <c r="V122" i="12"/>
  <c r="V123" i="12"/>
  <c r="V124" i="12"/>
  <c r="V125" i="12"/>
  <c r="V126" i="12"/>
  <c r="V127" i="12"/>
  <c r="V128" i="12"/>
  <c r="V129" i="12"/>
  <c r="V130" i="12"/>
  <c r="V131" i="12"/>
  <c r="V132" i="12"/>
  <c r="V133" i="12"/>
  <c r="V134" i="12"/>
  <c r="V135" i="12"/>
  <c r="V136" i="12"/>
  <c r="V137" i="12"/>
  <c r="V138" i="12"/>
  <c r="V139" i="12"/>
  <c r="V140" i="12"/>
  <c r="V141" i="12"/>
  <c r="V142" i="12"/>
  <c r="V143" i="12"/>
  <c r="V144" i="12"/>
  <c r="V145" i="12"/>
  <c r="V146" i="12"/>
  <c r="V147" i="12"/>
  <c r="V148" i="12"/>
  <c r="V149" i="12"/>
  <c r="V150" i="12"/>
  <c r="V151" i="12"/>
  <c r="V152" i="12"/>
  <c r="V153" i="12"/>
  <c r="V154" i="12"/>
  <c r="V155" i="12"/>
  <c r="V156" i="12"/>
  <c r="V157" i="12"/>
  <c r="V158" i="12"/>
  <c r="V159" i="12"/>
  <c r="V160" i="12"/>
  <c r="V161" i="12"/>
  <c r="V162" i="12"/>
  <c r="V163" i="12"/>
  <c r="V164" i="12"/>
  <c r="V165" i="12"/>
  <c r="V166" i="12"/>
  <c r="V167" i="12"/>
  <c r="V168" i="12"/>
  <c r="V169" i="12"/>
  <c r="V170" i="12"/>
  <c r="V171" i="12"/>
  <c r="V172" i="12"/>
  <c r="V173" i="12"/>
  <c r="V174" i="12"/>
  <c r="V175" i="12"/>
  <c r="V176" i="12"/>
  <c r="V177" i="12"/>
  <c r="V178" i="12"/>
  <c r="V179" i="12"/>
  <c r="V180" i="12"/>
  <c r="V181" i="12"/>
  <c r="V182" i="12"/>
  <c r="V183" i="12"/>
  <c r="V184" i="12"/>
  <c r="V185" i="12"/>
  <c r="V186" i="12"/>
  <c r="V187" i="12"/>
  <c r="V188" i="12"/>
  <c r="V189" i="12"/>
  <c r="V190" i="12"/>
  <c r="V191" i="12"/>
  <c r="V192" i="12"/>
  <c r="V193" i="12"/>
  <c r="V194" i="12"/>
  <c r="V195" i="12"/>
  <c r="V196" i="12"/>
  <c r="V197" i="12"/>
  <c r="V198" i="12"/>
  <c r="V199" i="12"/>
  <c r="V200" i="12"/>
  <c r="V201" i="12"/>
  <c r="V202" i="12"/>
  <c r="V203" i="12"/>
  <c r="V204" i="12"/>
  <c r="V205" i="12"/>
  <c r="V206" i="12"/>
  <c r="V207" i="12"/>
  <c r="V208" i="12"/>
  <c r="V209" i="12"/>
  <c r="V210" i="12"/>
  <c r="V211" i="12"/>
  <c r="V212" i="12"/>
  <c r="V213" i="12"/>
  <c r="V214" i="12"/>
  <c r="V215" i="12"/>
  <c r="V216" i="12"/>
  <c r="V217" i="12"/>
  <c r="V218" i="12"/>
  <c r="V219" i="12"/>
  <c r="V220" i="12"/>
  <c r="V221" i="12"/>
  <c r="V222" i="12"/>
  <c r="V223" i="12"/>
  <c r="V224" i="12"/>
  <c r="V225" i="12"/>
  <c r="V226" i="12"/>
  <c r="V227" i="12"/>
  <c r="V228" i="12"/>
  <c r="V229" i="12"/>
  <c r="V230" i="12"/>
  <c r="V231" i="12"/>
  <c r="V232" i="12"/>
  <c r="V233" i="12"/>
  <c r="V234" i="12"/>
  <c r="V235" i="12"/>
  <c r="V236" i="12"/>
  <c r="V237" i="12"/>
  <c r="V238" i="12"/>
  <c r="V239" i="12"/>
  <c r="V240" i="12"/>
  <c r="V241" i="12"/>
  <c r="V242" i="12"/>
  <c r="V243" i="12"/>
  <c r="V244" i="12"/>
  <c r="V245" i="12"/>
  <c r="V246" i="12"/>
  <c r="V247" i="12"/>
  <c r="V248" i="12"/>
  <c r="V249" i="12"/>
  <c r="V250" i="12"/>
  <c r="V251" i="12"/>
  <c r="V252" i="12"/>
  <c r="V253" i="12"/>
  <c r="V254" i="12"/>
  <c r="V255" i="12"/>
  <c r="V256" i="12"/>
  <c r="V257" i="12"/>
  <c r="V258" i="12"/>
  <c r="V259" i="12"/>
  <c r="V260" i="12"/>
  <c r="V261" i="12"/>
  <c r="V262" i="12"/>
  <c r="V263" i="12"/>
  <c r="V264" i="12"/>
  <c r="V265" i="12"/>
  <c r="V266" i="12"/>
  <c r="V267" i="12"/>
  <c r="V268" i="12"/>
  <c r="V269" i="12"/>
  <c r="V270" i="12"/>
  <c r="V271" i="12"/>
  <c r="V272" i="12"/>
  <c r="V273" i="12"/>
  <c r="V274" i="12"/>
  <c r="V275" i="12"/>
  <c r="V276" i="12"/>
  <c r="V277" i="12"/>
  <c r="V278" i="12"/>
  <c r="V279" i="12"/>
  <c r="V280" i="12"/>
  <c r="V281" i="12"/>
  <c r="V282" i="12"/>
  <c r="V283" i="12"/>
  <c r="V284" i="12"/>
  <c r="V285" i="12"/>
  <c r="V286" i="12"/>
  <c r="V287" i="12"/>
  <c r="V288" i="12"/>
  <c r="V289" i="12"/>
  <c r="V290" i="12"/>
  <c r="V291" i="12"/>
  <c r="V292" i="12"/>
  <c r="V293" i="12"/>
  <c r="V294" i="12"/>
  <c r="V295" i="12"/>
  <c r="V296" i="12"/>
  <c r="V297" i="12"/>
  <c r="V298" i="12"/>
  <c r="V299" i="12"/>
  <c r="V300" i="12"/>
  <c r="V301" i="12"/>
  <c r="V302" i="12"/>
  <c r="V303" i="12"/>
  <c r="V304" i="12"/>
  <c r="V305" i="12"/>
  <c r="V306" i="12"/>
  <c r="V307" i="12"/>
  <c r="V308" i="12"/>
  <c r="V309" i="12"/>
  <c r="V310" i="12"/>
  <c r="V311" i="12"/>
  <c r="V312" i="12"/>
  <c r="V313" i="12"/>
  <c r="V314" i="12"/>
  <c r="V315" i="12"/>
  <c r="V316" i="12"/>
  <c r="V317" i="12"/>
  <c r="V318" i="12"/>
  <c r="V319" i="12"/>
  <c r="V320" i="12"/>
  <c r="V321" i="12"/>
  <c r="V322" i="12"/>
  <c r="V323" i="12"/>
  <c r="V324" i="12"/>
  <c r="V325" i="12"/>
  <c r="V326" i="12"/>
  <c r="V327" i="12"/>
  <c r="V328" i="12"/>
  <c r="V329" i="12"/>
  <c r="V330" i="12"/>
  <c r="V331" i="12"/>
  <c r="V332" i="12"/>
  <c r="V333" i="12"/>
  <c r="V334" i="12"/>
  <c r="V335" i="12"/>
  <c r="V336" i="12"/>
  <c r="V337" i="12"/>
  <c r="V338" i="12"/>
  <c r="V339" i="12"/>
  <c r="V340" i="12"/>
  <c r="V341" i="12"/>
  <c r="V342" i="12"/>
  <c r="V343" i="12"/>
  <c r="V344" i="12"/>
  <c r="V345" i="12"/>
  <c r="V346" i="12"/>
  <c r="V347" i="12"/>
  <c r="V348" i="12"/>
  <c r="V349" i="12"/>
  <c r="V350" i="12"/>
  <c r="V351" i="12"/>
  <c r="V352" i="12"/>
  <c r="V353" i="12"/>
  <c r="V354" i="12"/>
  <c r="V355" i="12"/>
  <c r="V356" i="12"/>
  <c r="V357" i="12"/>
  <c r="V358" i="12"/>
  <c r="V359" i="12"/>
  <c r="V360" i="12"/>
  <c r="V361" i="12"/>
  <c r="V362" i="12"/>
  <c r="V363" i="12"/>
  <c r="V364" i="12"/>
  <c r="V365" i="12"/>
  <c r="V366" i="12"/>
  <c r="V367" i="12"/>
  <c r="V368" i="12"/>
  <c r="V369" i="12"/>
  <c r="V370" i="12"/>
  <c r="V371" i="12"/>
  <c r="V372" i="12"/>
  <c r="V373" i="12"/>
  <c r="V374" i="12"/>
  <c r="V375" i="12"/>
  <c r="V376" i="12"/>
  <c r="V377" i="12"/>
  <c r="V378" i="12"/>
  <c r="V379" i="12"/>
  <c r="V380" i="12"/>
  <c r="V381" i="12"/>
  <c r="V382" i="12"/>
  <c r="V383" i="12"/>
  <c r="V384" i="12"/>
  <c r="V385" i="12"/>
  <c r="V386" i="12"/>
  <c r="V387" i="12"/>
  <c r="V388" i="12"/>
  <c r="V389" i="12"/>
  <c r="V390" i="12"/>
  <c r="V391" i="12"/>
  <c r="V392" i="12"/>
  <c r="V393" i="12"/>
  <c r="V394" i="12"/>
  <c r="V395" i="12"/>
  <c r="V396" i="12"/>
  <c r="V397" i="12"/>
  <c r="V398" i="12"/>
  <c r="V399" i="12"/>
  <c r="V400" i="12"/>
  <c r="V401" i="12"/>
  <c r="V402" i="12"/>
  <c r="V403" i="12"/>
  <c r="V404" i="12"/>
  <c r="V405" i="12"/>
  <c r="V406" i="12"/>
  <c r="V407" i="12"/>
  <c r="V408" i="12"/>
  <c r="V409" i="12"/>
  <c r="V410" i="12"/>
  <c r="V411" i="12"/>
  <c r="V412" i="12"/>
  <c r="V413" i="12"/>
  <c r="V414" i="12"/>
  <c r="V415" i="12"/>
  <c r="V416" i="12"/>
  <c r="V417" i="12"/>
  <c r="V418" i="12"/>
  <c r="V419" i="12"/>
  <c r="V420" i="12"/>
  <c r="V421" i="12"/>
  <c r="V422" i="12"/>
  <c r="V423" i="12"/>
  <c r="V424" i="12"/>
  <c r="V425" i="12"/>
  <c r="V426" i="12"/>
  <c r="V427" i="12"/>
  <c r="V428" i="12"/>
  <c r="V429" i="12"/>
  <c r="V430" i="12"/>
  <c r="V431" i="12"/>
  <c r="V432" i="12"/>
  <c r="V433" i="12"/>
  <c r="V434" i="12"/>
  <c r="V435" i="12"/>
  <c r="V436" i="12"/>
  <c r="V437" i="12"/>
  <c r="V438" i="12"/>
  <c r="V439" i="12"/>
  <c r="V440" i="12"/>
  <c r="V441" i="12"/>
  <c r="V442" i="12"/>
  <c r="V443" i="12"/>
  <c r="V444" i="12"/>
  <c r="V445" i="12"/>
  <c r="V446" i="12"/>
  <c r="V447" i="12"/>
  <c r="V448" i="12"/>
  <c r="V449" i="12"/>
  <c r="V450" i="12"/>
  <c r="V451" i="12"/>
  <c r="V452" i="12"/>
  <c r="V453" i="12"/>
  <c r="V454" i="12"/>
  <c r="V455" i="12"/>
  <c r="V456" i="12"/>
  <c r="V457" i="12"/>
  <c r="V458" i="12"/>
  <c r="V459" i="12"/>
  <c r="V460" i="12"/>
  <c r="V461" i="12"/>
  <c r="V462" i="12"/>
  <c r="V463" i="12"/>
  <c r="V464" i="12"/>
  <c r="V465" i="12"/>
  <c r="V466" i="12"/>
  <c r="V467" i="12"/>
  <c r="V468" i="12"/>
  <c r="V469" i="12"/>
  <c r="V470" i="12"/>
  <c r="V471" i="12"/>
  <c r="V472" i="12"/>
  <c r="V473" i="12"/>
  <c r="V474" i="12"/>
  <c r="V475" i="12"/>
  <c r="V476" i="12"/>
  <c r="V477" i="12"/>
  <c r="V478" i="12"/>
  <c r="V479" i="12"/>
  <c r="V480" i="12"/>
  <c r="V481" i="12"/>
  <c r="V482" i="12"/>
  <c r="V483" i="12"/>
  <c r="V484" i="12"/>
  <c r="V485" i="12"/>
  <c r="V486" i="12"/>
  <c r="V487" i="12"/>
  <c r="V488" i="12"/>
  <c r="V489" i="12"/>
  <c r="V490" i="12"/>
  <c r="V491" i="12"/>
  <c r="V492" i="12"/>
  <c r="U2" i="12"/>
  <c r="U3" i="12"/>
  <c r="U4" i="12"/>
  <c r="U5" i="12"/>
  <c r="U6" i="12"/>
  <c r="U7" i="12"/>
  <c r="U8" i="12"/>
  <c r="U9" i="12"/>
  <c r="U10" i="12"/>
  <c r="U11" i="12"/>
  <c r="U12" i="12"/>
  <c r="U13" i="12"/>
  <c r="U14" i="12"/>
  <c r="U15" i="12"/>
  <c r="U16" i="12"/>
  <c r="U17" i="12"/>
  <c r="U18" i="12"/>
  <c r="U19" i="12"/>
  <c r="U20" i="12"/>
  <c r="U21" i="12"/>
  <c r="U22" i="12"/>
  <c r="U23" i="12"/>
  <c r="U24" i="12"/>
  <c r="U25" i="12"/>
  <c r="U26" i="12"/>
  <c r="U27" i="12"/>
  <c r="U28" i="12"/>
  <c r="U29" i="12"/>
  <c r="U30" i="12"/>
  <c r="U31" i="12"/>
  <c r="U32" i="12"/>
  <c r="U33" i="12"/>
  <c r="U34" i="12"/>
  <c r="U35" i="12"/>
  <c r="U36" i="12"/>
  <c r="U37" i="12"/>
  <c r="U38" i="12"/>
  <c r="U39" i="12"/>
  <c r="U40" i="12"/>
  <c r="U41" i="12"/>
  <c r="U42" i="12"/>
  <c r="U43" i="12"/>
  <c r="U44" i="12"/>
  <c r="U45" i="12"/>
  <c r="U46" i="12"/>
  <c r="U47" i="12"/>
  <c r="U48" i="12"/>
  <c r="U49" i="12"/>
  <c r="U50" i="12"/>
  <c r="U51" i="12"/>
  <c r="U52" i="12"/>
  <c r="U53" i="12"/>
  <c r="U54" i="12"/>
  <c r="U55" i="12"/>
  <c r="U56" i="12"/>
  <c r="U57" i="12"/>
  <c r="U58" i="12"/>
  <c r="U59" i="12"/>
  <c r="U60" i="12"/>
  <c r="U61" i="12"/>
  <c r="U62" i="12"/>
  <c r="U63" i="12"/>
  <c r="U64" i="12"/>
  <c r="U65" i="12"/>
  <c r="U66" i="12"/>
  <c r="U67" i="12"/>
  <c r="U68" i="12"/>
  <c r="U69" i="12"/>
  <c r="U70" i="12"/>
  <c r="U71" i="12"/>
  <c r="U72" i="12"/>
  <c r="U73" i="12"/>
  <c r="U74" i="12"/>
  <c r="U75" i="12"/>
  <c r="U76" i="12"/>
  <c r="U77" i="12"/>
  <c r="U78" i="12"/>
  <c r="U79" i="12"/>
  <c r="U80" i="12"/>
  <c r="U81" i="12"/>
  <c r="U82" i="12"/>
  <c r="U83" i="12"/>
  <c r="U84" i="12"/>
  <c r="U85" i="12"/>
  <c r="U86" i="12"/>
  <c r="U87" i="12"/>
  <c r="U88" i="12"/>
  <c r="U89" i="12"/>
  <c r="U90" i="12"/>
  <c r="U91" i="12"/>
  <c r="U92" i="12"/>
  <c r="U93" i="12"/>
  <c r="U94" i="12"/>
  <c r="U95" i="12"/>
  <c r="U96" i="12"/>
  <c r="U97" i="12"/>
  <c r="U98" i="12"/>
  <c r="U99" i="12"/>
  <c r="U100" i="12"/>
  <c r="U101" i="12"/>
  <c r="U102" i="12"/>
  <c r="U103" i="12"/>
  <c r="U104" i="12"/>
  <c r="U105" i="12"/>
  <c r="U106" i="12"/>
  <c r="U107" i="12"/>
  <c r="U108" i="12"/>
  <c r="U109" i="12"/>
  <c r="U110" i="12"/>
  <c r="U111" i="12"/>
  <c r="U112" i="12"/>
  <c r="U113" i="12"/>
  <c r="U114" i="12"/>
  <c r="U115" i="12"/>
  <c r="U116" i="12"/>
  <c r="U117" i="12"/>
  <c r="U118" i="12"/>
  <c r="U119" i="12"/>
  <c r="U120" i="12"/>
  <c r="U121" i="12"/>
  <c r="U122" i="12"/>
  <c r="U123" i="12"/>
  <c r="U124" i="12"/>
  <c r="U125" i="12"/>
  <c r="U126" i="12"/>
  <c r="U127" i="12"/>
  <c r="U128" i="12"/>
  <c r="U129" i="12"/>
  <c r="U130" i="12"/>
  <c r="U131" i="12"/>
  <c r="U132" i="12"/>
  <c r="U133" i="12"/>
  <c r="U134" i="12"/>
  <c r="U135" i="12"/>
  <c r="U136" i="12"/>
  <c r="U137" i="12"/>
  <c r="U138" i="12"/>
  <c r="U139" i="12"/>
  <c r="U140" i="12"/>
  <c r="U141" i="12"/>
  <c r="U142" i="12"/>
  <c r="U143" i="12"/>
  <c r="U144" i="12"/>
  <c r="U145" i="12"/>
  <c r="U146" i="12"/>
  <c r="U147" i="12"/>
  <c r="U148" i="12"/>
  <c r="U149" i="12"/>
  <c r="U150" i="12"/>
  <c r="U151" i="12"/>
  <c r="U152" i="12"/>
  <c r="U153" i="12"/>
  <c r="U154" i="12"/>
  <c r="U155" i="12"/>
  <c r="U156" i="12"/>
  <c r="U157" i="12"/>
  <c r="U158" i="12"/>
  <c r="U159" i="12"/>
  <c r="U160" i="12"/>
  <c r="U161" i="12"/>
  <c r="U162" i="12"/>
  <c r="U163" i="12"/>
  <c r="U164" i="12"/>
  <c r="U165" i="12"/>
  <c r="U166" i="12"/>
  <c r="U167" i="12"/>
  <c r="U168" i="12"/>
  <c r="U169" i="12"/>
  <c r="U170" i="12"/>
  <c r="U171" i="12"/>
  <c r="U172" i="12"/>
  <c r="U173" i="12"/>
  <c r="U174" i="12"/>
  <c r="U175" i="12"/>
  <c r="U176" i="12"/>
  <c r="U177" i="12"/>
  <c r="U178" i="12"/>
  <c r="U179" i="12"/>
  <c r="U180" i="12"/>
  <c r="U181" i="12"/>
  <c r="U182" i="12"/>
  <c r="U183" i="12"/>
  <c r="U184" i="12"/>
  <c r="U185" i="12"/>
  <c r="U186" i="12"/>
  <c r="U187" i="12"/>
  <c r="U188" i="12"/>
  <c r="U189" i="12"/>
  <c r="U190" i="12"/>
  <c r="U191" i="12"/>
  <c r="U192" i="12"/>
  <c r="U193" i="12"/>
  <c r="U194" i="12"/>
  <c r="U195" i="12"/>
  <c r="U196" i="12"/>
  <c r="U197" i="12"/>
  <c r="U198" i="12"/>
  <c r="U199" i="12"/>
  <c r="U200" i="12"/>
  <c r="U201" i="12"/>
  <c r="U202" i="12"/>
  <c r="U203" i="12"/>
  <c r="U204" i="12"/>
  <c r="U205" i="12"/>
  <c r="U206" i="12"/>
  <c r="U207" i="12"/>
  <c r="U208" i="12"/>
  <c r="U209" i="12"/>
  <c r="U210" i="12"/>
  <c r="U211" i="12"/>
  <c r="U212" i="12"/>
  <c r="U213" i="12"/>
  <c r="U214" i="12"/>
  <c r="U215" i="12"/>
  <c r="U216" i="12"/>
  <c r="U217" i="12"/>
  <c r="U218" i="12"/>
  <c r="U219" i="12"/>
  <c r="U220" i="12"/>
  <c r="U221" i="12"/>
  <c r="U222" i="12"/>
  <c r="U223" i="12"/>
  <c r="U224" i="12"/>
  <c r="U225" i="12"/>
  <c r="U226" i="12"/>
  <c r="U227" i="12"/>
  <c r="U228" i="12"/>
  <c r="U229" i="12"/>
  <c r="U230" i="12"/>
  <c r="U231" i="12"/>
  <c r="U232" i="12"/>
  <c r="U233" i="12"/>
  <c r="U234" i="12"/>
  <c r="U235" i="12"/>
  <c r="U236" i="12"/>
  <c r="U237" i="12"/>
  <c r="U238" i="12"/>
  <c r="U239" i="12"/>
  <c r="U240" i="12"/>
  <c r="U241" i="12"/>
  <c r="U242" i="12"/>
  <c r="U243" i="12"/>
  <c r="U244" i="12"/>
  <c r="U245" i="12"/>
  <c r="U246" i="12"/>
  <c r="U247" i="12"/>
  <c r="U248" i="12"/>
  <c r="U249" i="12"/>
  <c r="U250" i="12"/>
  <c r="U251" i="12"/>
  <c r="U252" i="12"/>
  <c r="U253" i="12"/>
  <c r="U254" i="12"/>
  <c r="U255" i="12"/>
  <c r="U256" i="12"/>
  <c r="U257" i="12"/>
  <c r="U258" i="12"/>
  <c r="U259" i="12"/>
  <c r="U260" i="12"/>
  <c r="U261" i="12"/>
  <c r="U262" i="12"/>
  <c r="U263" i="12"/>
  <c r="U264" i="12"/>
  <c r="U265" i="12"/>
  <c r="U266" i="12"/>
  <c r="U267" i="12"/>
  <c r="U268" i="12"/>
  <c r="U269" i="12"/>
  <c r="U270" i="12"/>
  <c r="U271" i="12"/>
  <c r="U272" i="12"/>
  <c r="U273" i="12"/>
  <c r="U274" i="12"/>
  <c r="U275" i="12"/>
  <c r="U276" i="12"/>
  <c r="U277" i="12"/>
  <c r="U278" i="12"/>
  <c r="U279" i="12"/>
  <c r="U280" i="12"/>
  <c r="U281" i="12"/>
  <c r="U282" i="12"/>
  <c r="U283" i="12"/>
  <c r="U284" i="12"/>
  <c r="U285" i="12"/>
  <c r="U286" i="12"/>
  <c r="U287" i="12"/>
  <c r="U288" i="12"/>
  <c r="U289" i="12"/>
  <c r="U290" i="12"/>
  <c r="U291" i="12"/>
  <c r="U292" i="12"/>
  <c r="U293" i="12"/>
  <c r="U294" i="12"/>
  <c r="U295" i="12"/>
  <c r="U296" i="12"/>
  <c r="U297" i="12"/>
  <c r="U298" i="12"/>
  <c r="U299" i="12"/>
  <c r="U300" i="12"/>
  <c r="U301" i="12"/>
  <c r="U302" i="12"/>
  <c r="U303" i="12"/>
  <c r="U304" i="12"/>
  <c r="U305" i="12"/>
  <c r="U306" i="12"/>
  <c r="U307" i="12"/>
  <c r="U308" i="12"/>
  <c r="U309" i="12"/>
  <c r="U310" i="12"/>
  <c r="U311" i="12"/>
  <c r="U312" i="12"/>
  <c r="U313" i="12"/>
  <c r="U314" i="12"/>
  <c r="U315" i="12"/>
  <c r="U316" i="12"/>
  <c r="U317" i="12"/>
  <c r="U318" i="12"/>
  <c r="U319" i="12"/>
  <c r="U320" i="12"/>
  <c r="U321" i="12"/>
  <c r="U322" i="12"/>
  <c r="U323" i="12"/>
  <c r="U324" i="12"/>
  <c r="U325" i="12"/>
  <c r="U326" i="12"/>
  <c r="U327" i="12"/>
  <c r="U328" i="12"/>
  <c r="U329" i="12"/>
  <c r="U330" i="12"/>
  <c r="U331" i="12"/>
  <c r="U332" i="12"/>
  <c r="U333" i="12"/>
  <c r="U334" i="12"/>
  <c r="U335" i="12"/>
  <c r="U336" i="12"/>
  <c r="U337" i="12"/>
  <c r="U338" i="12"/>
  <c r="U339" i="12"/>
  <c r="U340" i="12"/>
  <c r="U341" i="12"/>
  <c r="U342" i="12"/>
  <c r="U343" i="12"/>
  <c r="U344" i="12"/>
  <c r="U345" i="12"/>
  <c r="U346" i="12"/>
  <c r="U347" i="12"/>
  <c r="U348" i="12"/>
  <c r="U349" i="12"/>
  <c r="U350" i="12"/>
  <c r="U351" i="12"/>
  <c r="U352" i="12"/>
  <c r="U353" i="12"/>
  <c r="U354" i="12"/>
  <c r="U355" i="12"/>
  <c r="U356" i="12"/>
  <c r="U357" i="12"/>
  <c r="U358" i="12"/>
  <c r="U359" i="12"/>
  <c r="U360" i="12"/>
  <c r="U361" i="12"/>
  <c r="U362" i="12"/>
  <c r="U363" i="12"/>
  <c r="U364" i="12"/>
  <c r="U365" i="12"/>
  <c r="U366" i="12"/>
  <c r="U367" i="12"/>
  <c r="U368" i="12"/>
  <c r="U369" i="12"/>
  <c r="U370" i="12"/>
  <c r="U371" i="12"/>
  <c r="U372" i="12"/>
  <c r="U373" i="12"/>
  <c r="U374" i="12"/>
  <c r="U375" i="12"/>
  <c r="U376" i="12"/>
  <c r="U377" i="12"/>
  <c r="U378" i="12"/>
  <c r="U379" i="12"/>
  <c r="U380" i="12"/>
  <c r="U381" i="12"/>
  <c r="U382" i="12"/>
  <c r="U383" i="12"/>
  <c r="U384" i="12"/>
  <c r="U385" i="12"/>
  <c r="U386" i="12"/>
  <c r="U387" i="12"/>
  <c r="U388" i="12"/>
  <c r="U389" i="12"/>
  <c r="U390" i="12"/>
  <c r="U391" i="12"/>
  <c r="U392" i="12"/>
  <c r="U393" i="12"/>
  <c r="U394" i="12"/>
  <c r="U395" i="12"/>
  <c r="U396" i="12"/>
  <c r="U397" i="12"/>
  <c r="U398" i="12"/>
  <c r="U399" i="12"/>
  <c r="U400" i="12"/>
  <c r="U401" i="12"/>
  <c r="U402" i="12"/>
  <c r="U403" i="12"/>
  <c r="U404" i="12"/>
  <c r="U405" i="12"/>
  <c r="U406" i="12"/>
  <c r="U407" i="12"/>
  <c r="U408" i="12"/>
  <c r="U409" i="12"/>
  <c r="U410" i="12"/>
  <c r="U411" i="12"/>
  <c r="U412" i="12"/>
  <c r="U413" i="12"/>
  <c r="U414" i="12"/>
  <c r="U415" i="12"/>
  <c r="U416" i="12"/>
  <c r="U417" i="12"/>
  <c r="U418" i="12"/>
  <c r="U419" i="12"/>
  <c r="U420" i="12"/>
  <c r="U421" i="12"/>
  <c r="U422" i="12"/>
  <c r="U423" i="12"/>
  <c r="U424" i="12"/>
  <c r="U425" i="12"/>
  <c r="U426" i="12"/>
  <c r="U427" i="12"/>
  <c r="U428" i="12"/>
  <c r="U429" i="12"/>
  <c r="U430" i="12"/>
  <c r="U431" i="12"/>
  <c r="U432" i="12"/>
  <c r="U433" i="12"/>
  <c r="U434" i="12"/>
  <c r="U435" i="12"/>
  <c r="U436" i="12"/>
  <c r="U437" i="12"/>
  <c r="U438" i="12"/>
  <c r="U439" i="12"/>
  <c r="U440" i="12"/>
  <c r="U441" i="12"/>
  <c r="U442" i="12"/>
  <c r="U443" i="12"/>
  <c r="U444" i="12"/>
  <c r="U445" i="12"/>
  <c r="U446" i="12"/>
  <c r="U447" i="12"/>
  <c r="U448" i="12"/>
  <c r="U449" i="12"/>
  <c r="U450" i="12"/>
  <c r="U451" i="12"/>
  <c r="U452" i="12"/>
  <c r="U453" i="12"/>
  <c r="U454" i="12"/>
  <c r="U455" i="12"/>
  <c r="U456" i="12"/>
  <c r="U457" i="12"/>
  <c r="U458" i="12"/>
  <c r="U459" i="12"/>
  <c r="U460" i="12"/>
  <c r="U461" i="12"/>
  <c r="U462" i="12"/>
  <c r="U463" i="12"/>
  <c r="U464" i="12"/>
  <c r="U465" i="12"/>
  <c r="U466" i="12"/>
  <c r="U467" i="12"/>
  <c r="U468" i="12"/>
  <c r="U469" i="12"/>
  <c r="U470" i="12"/>
  <c r="U471" i="12"/>
  <c r="U472" i="12"/>
  <c r="U473" i="12"/>
  <c r="U474" i="12"/>
  <c r="U475" i="12"/>
  <c r="U476" i="12"/>
  <c r="U477" i="12"/>
  <c r="U478" i="12"/>
  <c r="U479" i="12"/>
  <c r="U480" i="12"/>
  <c r="U481" i="12"/>
  <c r="U482" i="12"/>
  <c r="U483" i="12"/>
  <c r="U484" i="12"/>
  <c r="U485" i="12"/>
  <c r="U486" i="12"/>
  <c r="U487" i="12"/>
  <c r="U488" i="12"/>
  <c r="U489" i="12"/>
  <c r="U490" i="12"/>
  <c r="U491" i="12"/>
  <c r="U492" i="12"/>
  <c r="T2" i="12"/>
  <c r="T3" i="12"/>
  <c r="T4" i="12"/>
  <c r="T5" i="12"/>
  <c r="T6" i="12"/>
  <c r="T7" i="12"/>
  <c r="T8" i="12"/>
  <c r="T9"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S2" i="12"/>
  <c r="S3" i="12"/>
  <c r="S4" i="12"/>
  <c r="S5" i="12"/>
  <c r="S6" i="12"/>
  <c r="S7" i="12"/>
  <c r="S8" i="12"/>
  <c r="S9"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110" i="12"/>
  <c r="S111" i="12"/>
  <c r="S112" i="12"/>
  <c r="S113" i="12"/>
  <c r="S114" i="12"/>
  <c r="S115" i="12"/>
  <c r="S116" i="12"/>
  <c r="S117" i="12"/>
  <c r="S118" i="12"/>
  <c r="S119" i="12"/>
  <c r="S120" i="12"/>
  <c r="S121" i="12"/>
  <c r="S122" i="12"/>
  <c r="S123" i="12"/>
  <c r="S124" i="12"/>
  <c r="S125" i="12"/>
  <c r="S126" i="12"/>
  <c r="S127" i="12"/>
  <c r="S128" i="12"/>
  <c r="S129" i="12"/>
  <c r="S130" i="12"/>
  <c r="S131" i="12"/>
  <c r="S132" i="12"/>
  <c r="S133" i="12"/>
  <c r="S134" i="12"/>
  <c r="S135" i="12"/>
  <c r="S136" i="12"/>
  <c r="S137" i="12"/>
  <c r="S138" i="12"/>
  <c r="S139" i="12"/>
  <c r="S140" i="12"/>
  <c r="S141" i="12"/>
  <c r="S142" i="12"/>
  <c r="S143" i="12"/>
  <c r="S144" i="12"/>
  <c r="S145" i="12"/>
  <c r="S146" i="12"/>
  <c r="S147" i="12"/>
  <c r="S148" i="12"/>
  <c r="S149" i="12"/>
  <c r="S150" i="12"/>
  <c r="S151" i="12"/>
  <c r="S152" i="12"/>
  <c r="S153" i="12"/>
  <c r="S154" i="12"/>
  <c r="S155" i="12"/>
  <c r="S156" i="12"/>
  <c r="S157" i="12"/>
  <c r="S158" i="12"/>
  <c r="S159" i="12"/>
  <c r="S160" i="12"/>
  <c r="S161" i="12"/>
  <c r="S162" i="12"/>
  <c r="S163" i="12"/>
  <c r="S164" i="12"/>
  <c r="S165" i="12"/>
  <c r="S166" i="12"/>
  <c r="S167" i="12"/>
  <c r="S168" i="12"/>
  <c r="S169" i="12"/>
  <c r="S170" i="12"/>
  <c r="S171" i="12"/>
  <c r="S172" i="12"/>
  <c r="S173" i="12"/>
  <c r="S174" i="12"/>
  <c r="S175" i="12"/>
  <c r="S176" i="12"/>
  <c r="S177" i="12"/>
  <c r="S178" i="12"/>
  <c r="S179" i="12"/>
  <c r="S180" i="12"/>
  <c r="S181" i="12"/>
  <c r="S182" i="12"/>
  <c r="S183" i="12"/>
  <c r="S184" i="12"/>
  <c r="S185" i="12"/>
  <c r="S186" i="12"/>
  <c r="S187" i="12"/>
  <c r="S188" i="12"/>
  <c r="S189" i="12"/>
  <c r="S190" i="12"/>
  <c r="S191" i="12"/>
  <c r="S192" i="12"/>
  <c r="S193" i="12"/>
  <c r="S194" i="12"/>
  <c r="S195" i="12"/>
  <c r="S196" i="12"/>
  <c r="S197" i="12"/>
  <c r="S198" i="12"/>
  <c r="S199" i="12"/>
  <c r="S200" i="12"/>
  <c r="S201" i="12"/>
  <c r="S202" i="12"/>
  <c r="S203" i="12"/>
  <c r="S204" i="12"/>
  <c r="S205" i="12"/>
  <c r="S206" i="12"/>
  <c r="S207" i="12"/>
  <c r="S208" i="12"/>
  <c r="S209" i="12"/>
  <c r="S210" i="12"/>
  <c r="S211" i="12"/>
  <c r="S212" i="12"/>
  <c r="S213" i="12"/>
  <c r="S214" i="12"/>
  <c r="S215" i="12"/>
  <c r="S216" i="12"/>
  <c r="S217" i="12"/>
  <c r="S218" i="12"/>
  <c r="S219" i="12"/>
  <c r="S220" i="12"/>
  <c r="S221" i="12"/>
  <c r="S222" i="12"/>
  <c r="S223" i="12"/>
  <c r="S224" i="12"/>
  <c r="S225" i="12"/>
  <c r="S226" i="12"/>
  <c r="S227" i="12"/>
  <c r="S228" i="12"/>
  <c r="S229" i="12"/>
  <c r="S230" i="12"/>
  <c r="S231" i="12"/>
  <c r="S232" i="12"/>
  <c r="S233" i="12"/>
  <c r="S234" i="12"/>
  <c r="S235" i="12"/>
  <c r="S236" i="12"/>
  <c r="S237" i="12"/>
  <c r="S238" i="12"/>
  <c r="S239" i="12"/>
  <c r="S240" i="12"/>
  <c r="S241" i="12"/>
  <c r="S242" i="12"/>
  <c r="S243" i="12"/>
  <c r="S244" i="12"/>
  <c r="S245" i="12"/>
  <c r="S246" i="12"/>
  <c r="S247" i="12"/>
  <c r="S248" i="12"/>
  <c r="S249" i="12"/>
  <c r="S250" i="12"/>
  <c r="S251" i="12"/>
  <c r="S252" i="12"/>
  <c r="S253" i="12"/>
  <c r="S254" i="12"/>
  <c r="S255" i="12"/>
  <c r="S256" i="12"/>
  <c r="S257" i="12"/>
  <c r="S258" i="12"/>
  <c r="S259" i="12"/>
  <c r="S260" i="12"/>
  <c r="S261" i="12"/>
  <c r="S262" i="12"/>
  <c r="S263" i="12"/>
  <c r="S264" i="12"/>
  <c r="S265" i="12"/>
  <c r="S266" i="12"/>
  <c r="S267" i="12"/>
  <c r="S268" i="12"/>
  <c r="S269" i="12"/>
  <c r="S270" i="12"/>
  <c r="S271" i="12"/>
  <c r="S272" i="12"/>
  <c r="S273" i="12"/>
  <c r="S274" i="12"/>
  <c r="S275" i="12"/>
  <c r="S276" i="12"/>
  <c r="S277" i="12"/>
  <c r="S278" i="12"/>
  <c r="S279" i="12"/>
  <c r="S280" i="12"/>
  <c r="S281" i="12"/>
  <c r="S282" i="12"/>
  <c r="S283" i="12"/>
  <c r="S284" i="12"/>
  <c r="S285" i="12"/>
  <c r="S286" i="12"/>
  <c r="S287" i="12"/>
  <c r="S288" i="12"/>
  <c r="S289" i="12"/>
  <c r="S290" i="12"/>
  <c r="S291" i="12"/>
  <c r="S292" i="12"/>
  <c r="S293" i="12"/>
  <c r="S294" i="12"/>
  <c r="S295" i="12"/>
  <c r="S296" i="12"/>
  <c r="S297" i="12"/>
  <c r="S298" i="12"/>
  <c r="S299" i="12"/>
  <c r="S300" i="12"/>
  <c r="S301" i="12"/>
  <c r="S302" i="12"/>
  <c r="S303" i="12"/>
  <c r="S304" i="12"/>
  <c r="S305" i="12"/>
  <c r="S306" i="12"/>
  <c r="S307" i="12"/>
  <c r="S308" i="12"/>
  <c r="S309" i="12"/>
  <c r="S310" i="12"/>
  <c r="S311" i="12"/>
  <c r="S312" i="12"/>
  <c r="S313" i="12"/>
  <c r="S314" i="12"/>
  <c r="S315" i="12"/>
  <c r="S316" i="12"/>
  <c r="S317" i="12"/>
  <c r="S318" i="12"/>
  <c r="S319" i="12"/>
  <c r="S320" i="12"/>
  <c r="S321" i="12"/>
  <c r="S322" i="12"/>
  <c r="S323" i="12"/>
  <c r="S324" i="12"/>
  <c r="S325" i="12"/>
  <c r="S326" i="12"/>
  <c r="S327" i="12"/>
  <c r="S328" i="12"/>
  <c r="S329" i="12"/>
  <c r="S330" i="12"/>
  <c r="S331" i="12"/>
  <c r="S332" i="12"/>
  <c r="S333" i="12"/>
  <c r="S334" i="12"/>
  <c r="S335" i="12"/>
  <c r="S336" i="12"/>
  <c r="S337" i="12"/>
  <c r="S338" i="12"/>
  <c r="S339" i="12"/>
  <c r="S340" i="12"/>
  <c r="S341" i="12"/>
  <c r="S342" i="12"/>
  <c r="S343" i="12"/>
  <c r="S344" i="12"/>
  <c r="S345" i="12"/>
  <c r="S346" i="12"/>
  <c r="S347" i="12"/>
  <c r="S348" i="12"/>
  <c r="S349" i="12"/>
  <c r="S350" i="12"/>
  <c r="S351" i="12"/>
  <c r="S352" i="12"/>
  <c r="S353" i="12"/>
  <c r="S354" i="12"/>
  <c r="S355" i="12"/>
  <c r="S356" i="12"/>
  <c r="S357" i="12"/>
  <c r="S358" i="12"/>
  <c r="S359" i="12"/>
  <c r="S360" i="12"/>
  <c r="S361" i="12"/>
  <c r="S362" i="12"/>
  <c r="S363" i="12"/>
  <c r="S364" i="12"/>
  <c r="S365" i="12"/>
  <c r="S366" i="12"/>
  <c r="S367" i="12"/>
  <c r="S368" i="12"/>
  <c r="S369" i="12"/>
  <c r="S370" i="12"/>
  <c r="S371" i="12"/>
  <c r="S372" i="12"/>
  <c r="S373" i="12"/>
  <c r="S374" i="12"/>
  <c r="S375" i="12"/>
  <c r="S376" i="12"/>
  <c r="S377" i="12"/>
  <c r="S378" i="12"/>
  <c r="S379" i="12"/>
  <c r="S380" i="12"/>
  <c r="S381" i="12"/>
  <c r="S382" i="12"/>
  <c r="S383" i="12"/>
  <c r="S384" i="12"/>
  <c r="S385" i="12"/>
  <c r="S386" i="12"/>
  <c r="S387" i="12"/>
  <c r="S388" i="12"/>
  <c r="S389" i="12"/>
  <c r="S390" i="12"/>
  <c r="S391" i="12"/>
  <c r="S392" i="12"/>
  <c r="S393" i="12"/>
  <c r="S394" i="12"/>
  <c r="S395" i="12"/>
  <c r="S396" i="12"/>
  <c r="S397" i="12"/>
  <c r="S398" i="12"/>
  <c r="S399" i="12"/>
  <c r="S400" i="12"/>
  <c r="S401" i="12"/>
  <c r="S402" i="12"/>
  <c r="S403" i="12"/>
  <c r="S404" i="12"/>
  <c r="S405" i="12"/>
  <c r="S406" i="12"/>
  <c r="S407" i="12"/>
  <c r="S408" i="12"/>
  <c r="S409" i="12"/>
  <c r="S410" i="12"/>
  <c r="S411" i="12"/>
  <c r="S412" i="12"/>
  <c r="S413" i="12"/>
  <c r="S414" i="12"/>
  <c r="S415" i="12"/>
  <c r="S416" i="12"/>
  <c r="S417" i="12"/>
  <c r="S418" i="12"/>
  <c r="S419" i="12"/>
  <c r="S420" i="12"/>
  <c r="S421" i="12"/>
  <c r="S422" i="12"/>
  <c r="S423" i="12"/>
  <c r="S424" i="12"/>
  <c r="S425" i="12"/>
  <c r="S426" i="12"/>
  <c r="S427" i="12"/>
  <c r="S428" i="12"/>
  <c r="S429" i="12"/>
  <c r="S430" i="12"/>
  <c r="S431" i="12"/>
  <c r="S432" i="12"/>
  <c r="S433" i="12"/>
  <c r="S434" i="12"/>
  <c r="S435" i="12"/>
  <c r="S436" i="12"/>
  <c r="S437" i="12"/>
  <c r="S438" i="12"/>
  <c r="S439" i="12"/>
  <c r="S440" i="12"/>
  <c r="S441" i="12"/>
  <c r="S442" i="12"/>
  <c r="S443" i="12"/>
  <c r="S444" i="12"/>
  <c r="S445" i="12"/>
  <c r="S446" i="12"/>
  <c r="S447" i="12"/>
  <c r="S448" i="12"/>
  <c r="S449" i="12"/>
  <c r="S450" i="12"/>
  <c r="S451" i="12"/>
  <c r="S452" i="12"/>
  <c r="S453" i="12"/>
  <c r="S454" i="12"/>
  <c r="S455" i="12"/>
  <c r="S456" i="12"/>
  <c r="S457" i="12"/>
  <c r="S458" i="12"/>
  <c r="S459" i="12"/>
  <c r="S460" i="12"/>
  <c r="S461" i="12"/>
  <c r="S462" i="12"/>
  <c r="S463" i="12"/>
  <c r="S464" i="12"/>
  <c r="S465" i="12"/>
  <c r="S466" i="12"/>
  <c r="S467" i="12"/>
  <c r="S468" i="12"/>
  <c r="S469" i="12"/>
  <c r="S470" i="12"/>
  <c r="S471" i="12"/>
  <c r="S472" i="12"/>
  <c r="S473" i="12"/>
  <c r="S474" i="12"/>
  <c r="S475" i="12"/>
  <c r="S476" i="12"/>
  <c r="S477" i="12"/>
  <c r="S478" i="12"/>
  <c r="S479" i="12"/>
  <c r="S480" i="12"/>
  <c r="S481" i="12"/>
  <c r="S482" i="12"/>
  <c r="S483" i="12"/>
  <c r="S484" i="12"/>
  <c r="S485" i="12"/>
  <c r="S486" i="12"/>
  <c r="S487" i="12"/>
  <c r="S488" i="12"/>
  <c r="S489" i="12"/>
  <c r="S490" i="12"/>
  <c r="S491" i="12"/>
  <c r="S492" i="12"/>
  <c r="R2" i="12"/>
  <c r="R3" i="12"/>
  <c r="R4" i="12"/>
  <c r="R5" i="12"/>
  <c r="R6" i="12"/>
  <c r="R7" i="12"/>
  <c r="R8"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R195" i="12"/>
  <c r="R196" i="12"/>
  <c r="R197" i="12"/>
  <c r="R198" i="12"/>
  <c r="R199" i="12"/>
  <c r="R200" i="12"/>
  <c r="R201" i="12"/>
  <c r="R202" i="12"/>
  <c r="R203" i="12"/>
  <c r="R204" i="12"/>
  <c r="R205" i="12"/>
  <c r="R206" i="12"/>
  <c r="R207" i="12"/>
  <c r="R208" i="12"/>
  <c r="R209" i="12"/>
  <c r="R210" i="12"/>
  <c r="R211" i="12"/>
  <c r="R212" i="12"/>
  <c r="R213" i="12"/>
  <c r="R214" i="12"/>
  <c r="R215" i="12"/>
  <c r="R216" i="12"/>
  <c r="R217" i="12"/>
  <c r="R218" i="12"/>
  <c r="R219" i="12"/>
  <c r="R220" i="12"/>
  <c r="R221" i="12"/>
  <c r="R222" i="12"/>
  <c r="R223" i="12"/>
  <c r="R224" i="12"/>
  <c r="R225" i="12"/>
  <c r="R226" i="12"/>
  <c r="R227" i="12"/>
  <c r="R228" i="12"/>
  <c r="R229" i="12"/>
  <c r="R230" i="12"/>
  <c r="R231" i="12"/>
  <c r="R232" i="12"/>
  <c r="R233" i="12"/>
  <c r="R234" i="12"/>
  <c r="R235" i="12"/>
  <c r="R236" i="12"/>
  <c r="R237" i="12"/>
  <c r="R238" i="12"/>
  <c r="R239" i="12"/>
  <c r="R240" i="12"/>
  <c r="R241" i="12"/>
  <c r="R242" i="12"/>
  <c r="R243" i="12"/>
  <c r="R244" i="12"/>
  <c r="R245" i="12"/>
  <c r="R246" i="12"/>
  <c r="R247" i="12"/>
  <c r="R248" i="12"/>
  <c r="R249" i="12"/>
  <c r="R250" i="12"/>
  <c r="R251" i="12"/>
  <c r="R252" i="12"/>
  <c r="R253" i="12"/>
  <c r="R254" i="12"/>
  <c r="R255" i="12"/>
  <c r="R256" i="12"/>
  <c r="R257" i="12"/>
  <c r="R258" i="12"/>
  <c r="R259" i="12"/>
  <c r="R260" i="12"/>
  <c r="R261" i="12"/>
  <c r="R262" i="12"/>
  <c r="R263" i="12"/>
  <c r="R264" i="12"/>
  <c r="R265" i="12"/>
  <c r="R266" i="12"/>
  <c r="R267" i="12"/>
  <c r="R268" i="12"/>
  <c r="R269" i="12"/>
  <c r="R270" i="12"/>
  <c r="R271" i="12"/>
  <c r="R272" i="12"/>
  <c r="R273" i="12"/>
  <c r="R274" i="12"/>
  <c r="R275" i="12"/>
  <c r="R276" i="12"/>
  <c r="R277" i="12"/>
  <c r="R278" i="12"/>
  <c r="R279" i="12"/>
  <c r="R280" i="12"/>
  <c r="R281" i="12"/>
  <c r="R282" i="12"/>
  <c r="R283" i="12"/>
  <c r="R284" i="12"/>
  <c r="R285" i="12"/>
  <c r="R286" i="12"/>
  <c r="R287" i="12"/>
  <c r="R288" i="12"/>
  <c r="R289" i="12"/>
  <c r="R290" i="12"/>
  <c r="R291" i="12"/>
  <c r="R292" i="12"/>
  <c r="R293" i="12"/>
  <c r="R294" i="12"/>
  <c r="R295" i="12"/>
  <c r="R296" i="12"/>
  <c r="R297" i="12"/>
  <c r="R298" i="12"/>
  <c r="R299" i="12"/>
  <c r="R300" i="12"/>
  <c r="R301" i="12"/>
  <c r="R302" i="12"/>
  <c r="R303" i="12"/>
  <c r="R304" i="12"/>
  <c r="R305" i="12"/>
  <c r="R306" i="12"/>
  <c r="R307" i="12"/>
  <c r="R308" i="12"/>
  <c r="R309" i="12"/>
  <c r="R310" i="12"/>
  <c r="R311" i="12"/>
  <c r="R312" i="12"/>
  <c r="R313" i="12"/>
  <c r="R314" i="12"/>
  <c r="R315" i="12"/>
  <c r="R316" i="12"/>
  <c r="R317" i="12"/>
  <c r="R318" i="12"/>
  <c r="R319" i="12"/>
  <c r="R320" i="12"/>
  <c r="R321" i="12"/>
  <c r="R322" i="12"/>
  <c r="R323" i="12"/>
  <c r="R324" i="12"/>
  <c r="R325" i="12"/>
  <c r="R326" i="12"/>
  <c r="R327" i="12"/>
  <c r="R328" i="12"/>
  <c r="R329" i="12"/>
  <c r="R330" i="12"/>
  <c r="R331" i="12"/>
  <c r="R332" i="12"/>
  <c r="R333" i="12"/>
  <c r="R334" i="12"/>
  <c r="R335" i="12"/>
  <c r="R336" i="12"/>
  <c r="R337" i="12"/>
  <c r="R338" i="12"/>
  <c r="R339" i="12"/>
  <c r="R340" i="12"/>
  <c r="R341" i="12"/>
  <c r="R342" i="12"/>
  <c r="R343" i="12"/>
  <c r="R344" i="12"/>
  <c r="R345" i="12"/>
  <c r="R346" i="12"/>
  <c r="R347" i="12"/>
  <c r="R348" i="12"/>
  <c r="R349" i="12"/>
  <c r="R350" i="12"/>
  <c r="R351" i="12"/>
  <c r="R352" i="12"/>
  <c r="R353" i="12"/>
  <c r="R354" i="12"/>
  <c r="R355" i="12"/>
  <c r="R356" i="12"/>
  <c r="R357" i="12"/>
  <c r="R358" i="12"/>
  <c r="R359" i="12"/>
  <c r="R360" i="12"/>
  <c r="R361" i="12"/>
  <c r="R362" i="12"/>
  <c r="R363" i="12"/>
  <c r="R364" i="12"/>
  <c r="R365" i="12"/>
  <c r="R366" i="12"/>
  <c r="R367" i="12"/>
  <c r="R368" i="12"/>
  <c r="R369" i="12"/>
  <c r="R370" i="12"/>
  <c r="R371" i="12"/>
  <c r="R372" i="12"/>
  <c r="R373" i="12"/>
  <c r="R374" i="12"/>
  <c r="R375" i="12"/>
  <c r="R376" i="12"/>
  <c r="R377" i="12"/>
  <c r="R378" i="12"/>
  <c r="R379" i="12"/>
  <c r="R380" i="12"/>
  <c r="R381" i="12"/>
  <c r="R382" i="12"/>
  <c r="R383" i="12"/>
  <c r="R384" i="12"/>
  <c r="R385" i="12"/>
  <c r="R386" i="12"/>
  <c r="R387" i="12"/>
  <c r="R388" i="12"/>
  <c r="R389" i="12"/>
  <c r="R390" i="12"/>
  <c r="R391" i="12"/>
  <c r="R392" i="12"/>
  <c r="R393" i="12"/>
  <c r="R394" i="12"/>
  <c r="R395" i="12"/>
  <c r="R396" i="12"/>
  <c r="R397" i="12"/>
  <c r="R398" i="12"/>
  <c r="R399" i="12"/>
  <c r="R400" i="12"/>
  <c r="R401" i="12"/>
  <c r="R402" i="12"/>
  <c r="R403" i="12"/>
  <c r="R404" i="12"/>
  <c r="R405" i="12"/>
  <c r="R406" i="12"/>
  <c r="R407" i="12"/>
  <c r="R408" i="12"/>
  <c r="R409" i="12"/>
  <c r="R410" i="12"/>
  <c r="R411" i="12"/>
  <c r="R412" i="12"/>
  <c r="R413" i="12"/>
  <c r="R414" i="12"/>
  <c r="R415" i="12"/>
  <c r="R416" i="12"/>
  <c r="R417" i="12"/>
  <c r="R418" i="12"/>
  <c r="R419" i="12"/>
  <c r="R420" i="12"/>
  <c r="R421" i="12"/>
  <c r="R422" i="12"/>
  <c r="R423" i="12"/>
  <c r="R424" i="12"/>
  <c r="R425" i="12"/>
  <c r="R426" i="12"/>
  <c r="R427" i="12"/>
  <c r="R428" i="12"/>
  <c r="R429" i="12"/>
  <c r="R430" i="12"/>
  <c r="R431" i="12"/>
  <c r="R432" i="12"/>
  <c r="R433" i="12"/>
  <c r="R434" i="12"/>
  <c r="R435" i="12"/>
  <c r="R436" i="12"/>
  <c r="R437" i="12"/>
  <c r="R438" i="12"/>
  <c r="R439" i="12"/>
  <c r="R440" i="12"/>
  <c r="R441" i="12"/>
  <c r="R442" i="12"/>
  <c r="R443" i="12"/>
  <c r="R444" i="12"/>
  <c r="R445" i="12"/>
  <c r="R446" i="12"/>
  <c r="R447" i="12"/>
  <c r="R448" i="12"/>
  <c r="R449" i="12"/>
  <c r="R450" i="12"/>
  <c r="R451" i="12"/>
  <c r="R452" i="12"/>
  <c r="R453" i="12"/>
  <c r="R454" i="12"/>
  <c r="R455" i="12"/>
  <c r="R456" i="12"/>
  <c r="R457" i="12"/>
  <c r="R458" i="12"/>
  <c r="R459" i="12"/>
  <c r="R460" i="12"/>
  <c r="R461" i="12"/>
  <c r="R462" i="12"/>
  <c r="R463" i="12"/>
  <c r="R464" i="12"/>
  <c r="R465" i="12"/>
  <c r="R466" i="12"/>
  <c r="R467" i="12"/>
  <c r="R468" i="12"/>
  <c r="R469" i="12"/>
  <c r="R470" i="12"/>
  <c r="R471" i="12"/>
  <c r="R472" i="12"/>
  <c r="R473" i="12"/>
  <c r="R474" i="12"/>
  <c r="R475" i="12"/>
  <c r="R476" i="12"/>
  <c r="R477" i="12"/>
  <c r="R478" i="12"/>
  <c r="R479" i="12"/>
  <c r="R480" i="12"/>
  <c r="R481" i="12"/>
  <c r="R482" i="12"/>
  <c r="R483" i="12"/>
  <c r="R484" i="12"/>
  <c r="R485" i="12"/>
  <c r="R486" i="12"/>
  <c r="R487" i="12"/>
  <c r="R488" i="12"/>
  <c r="R489" i="12"/>
  <c r="R490" i="12"/>
  <c r="R491" i="12"/>
  <c r="R492" i="12"/>
  <c r="Q2" i="12"/>
  <c r="Q3" i="12"/>
  <c r="Q4" i="12"/>
  <c r="Q5" i="12"/>
  <c r="Q6" i="12"/>
  <c r="Q7" i="12"/>
  <c r="Q8" i="12"/>
  <c r="Q9" i="12"/>
  <c r="Q10" i="12"/>
  <c r="Q11" i="12"/>
  <c r="Q12" i="12"/>
  <c r="Q13" i="12"/>
  <c r="Q14" i="12"/>
  <c r="Q15" i="12"/>
  <c r="Q16" i="12"/>
  <c r="Q17" i="12"/>
  <c r="Q18" i="12"/>
  <c r="Q19"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101" i="12"/>
  <c r="Q102" i="12"/>
  <c r="Q103" i="12"/>
  <c r="Q104" i="12"/>
  <c r="Q105" i="12"/>
  <c r="Q106" i="12"/>
  <c r="Q107" i="12"/>
  <c r="Q108" i="12"/>
  <c r="Q109" i="12"/>
  <c r="Q110" i="12"/>
  <c r="Q111" i="12"/>
  <c r="Q112" i="12"/>
  <c r="Q113" i="12"/>
  <c r="Q114" i="12"/>
  <c r="Q115" i="12"/>
  <c r="Q116" i="12"/>
  <c r="Q117" i="12"/>
  <c r="Q118" i="12"/>
  <c r="Q119" i="12"/>
  <c r="Q120" i="12"/>
  <c r="Q121" i="12"/>
  <c r="Q122" i="12"/>
  <c r="Q123" i="12"/>
  <c r="Q124" i="12"/>
  <c r="Q125" i="12"/>
  <c r="Q126" i="12"/>
  <c r="Q127" i="12"/>
  <c r="Q128" i="12"/>
  <c r="Q129" i="12"/>
  <c r="Q130" i="12"/>
  <c r="Q131" i="12"/>
  <c r="Q132" i="12"/>
  <c r="Q133" i="12"/>
  <c r="Q134" i="12"/>
  <c r="Q135" i="12"/>
  <c r="Q136" i="12"/>
  <c r="Q137" i="12"/>
  <c r="Q138" i="12"/>
  <c r="Q139" i="12"/>
  <c r="Q140" i="12"/>
  <c r="Q141" i="12"/>
  <c r="Q142" i="12"/>
  <c r="Q143" i="12"/>
  <c r="Q144" i="12"/>
  <c r="Q145" i="12"/>
  <c r="Q146" i="12"/>
  <c r="Q147" i="12"/>
  <c r="Q148" i="12"/>
  <c r="Q149" i="12"/>
  <c r="Q150" i="12"/>
  <c r="Q151" i="12"/>
  <c r="Q152" i="12"/>
  <c r="Q153" i="12"/>
  <c r="Q154" i="12"/>
  <c r="Q155" i="12"/>
  <c r="Q156" i="12"/>
  <c r="Q157" i="12"/>
  <c r="Q158" i="12"/>
  <c r="Q159" i="12"/>
  <c r="Q160" i="12"/>
  <c r="Q161" i="12"/>
  <c r="Q162" i="12"/>
  <c r="Q163" i="12"/>
  <c r="Q164" i="12"/>
  <c r="Q165" i="12"/>
  <c r="Q166" i="12"/>
  <c r="Q167" i="12"/>
  <c r="Q168" i="12"/>
  <c r="Q169" i="12"/>
  <c r="Q170" i="12"/>
  <c r="Q171" i="12"/>
  <c r="Q172" i="12"/>
  <c r="Q173" i="12"/>
  <c r="Q174" i="12"/>
  <c r="Q175" i="12"/>
  <c r="Q176" i="12"/>
  <c r="Q177" i="12"/>
  <c r="Q178" i="12"/>
  <c r="Q179" i="12"/>
  <c r="Q180" i="12"/>
  <c r="Q181" i="12"/>
  <c r="Q182" i="12"/>
  <c r="Q183" i="12"/>
  <c r="Q184" i="12"/>
  <c r="Q185" i="12"/>
  <c r="Q186" i="12"/>
  <c r="Q187" i="12"/>
  <c r="Q188" i="12"/>
  <c r="Q189" i="12"/>
  <c r="Q190" i="12"/>
  <c r="Q191" i="12"/>
  <c r="Q192" i="12"/>
  <c r="Q193" i="12"/>
  <c r="Q194" i="12"/>
  <c r="Q195" i="12"/>
  <c r="Q196" i="12"/>
  <c r="Q197" i="12"/>
  <c r="Q198" i="12"/>
  <c r="Q199" i="12"/>
  <c r="Q200" i="12"/>
  <c r="Q201" i="12"/>
  <c r="Q202" i="12"/>
  <c r="Q203" i="12"/>
  <c r="Q204" i="12"/>
  <c r="Q205" i="12"/>
  <c r="Q206" i="12"/>
  <c r="Q207" i="12"/>
  <c r="Q208" i="12"/>
  <c r="Q209" i="12"/>
  <c r="Q210" i="12"/>
  <c r="Q211" i="12"/>
  <c r="Q212" i="12"/>
  <c r="Q213" i="12"/>
  <c r="Q214" i="12"/>
  <c r="Q215" i="12"/>
  <c r="Q216" i="12"/>
  <c r="Q217" i="12"/>
  <c r="Q218" i="12"/>
  <c r="Q219" i="12"/>
  <c r="Q220" i="12"/>
  <c r="Q221" i="12"/>
  <c r="Q222" i="12"/>
  <c r="Q223" i="12"/>
  <c r="Q224" i="12"/>
  <c r="Q225" i="12"/>
  <c r="Q226" i="12"/>
  <c r="Q227" i="12"/>
  <c r="Q228" i="12"/>
  <c r="Q229" i="12"/>
  <c r="Q230" i="12"/>
  <c r="Q231" i="12"/>
  <c r="Q232" i="12"/>
  <c r="Q233" i="12"/>
  <c r="Q234" i="12"/>
  <c r="Q235" i="12"/>
  <c r="Q236" i="12"/>
  <c r="Q237" i="12"/>
  <c r="Q238" i="12"/>
  <c r="Q239" i="12"/>
  <c r="Q240" i="12"/>
  <c r="Q241" i="12"/>
  <c r="Q242" i="12"/>
  <c r="Q243" i="12"/>
  <c r="Q244" i="12"/>
  <c r="Q245" i="12"/>
  <c r="Q246" i="12"/>
  <c r="Q247" i="12"/>
  <c r="Q248" i="12"/>
  <c r="Q249" i="12"/>
  <c r="Q250" i="12"/>
  <c r="Q251" i="12"/>
  <c r="Q252" i="12"/>
  <c r="Q253" i="12"/>
  <c r="Q254" i="12"/>
  <c r="Q255" i="12"/>
  <c r="Q256" i="12"/>
  <c r="Q257" i="12"/>
  <c r="Q258" i="12"/>
  <c r="Q259" i="12"/>
  <c r="Q260" i="12"/>
  <c r="Q261" i="12"/>
  <c r="Q262" i="12"/>
  <c r="Q263" i="12"/>
  <c r="Q264" i="12"/>
  <c r="Q265" i="12"/>
  <c r="Q266" i="12"/>
  <c r="Q267" i="12"/>
  <c r="Q268" i="12"/>
  <c r="Q269" i="12"/>
  <c r="Q270" i="12"/>
  <c r="Q271" i="12"/>
  <c r="Q272" i="12"/>
  <c r="Q273" i="12"/>
  <c r="Q274" i="12"/>
  <c r="Q275" i="12"/>
  <c r="Q276" i="12"/>
  <c r="Q277" i="12"/>
  <c r="Q278" i="12"/>
  <c r="Q279" i="12"/>
  <c r="Q280" i="12"/>
  <c r="Q281" i="12"/>
  <c r="Q282" i="12"/>
  <c r="Q283" i="12"/>
  <c r="Q284" i="12"/>
  <c r="Q285" i="12"/>
  <c r="Q286" i="12"/>
  <c r="Q287" i="12"/>
  <c r="Q288" i="12"/>
  <c r="Q289" i="12"/>
  <c r="Q290" i="12"/>
  <c r="Q291" i="12"/>
  <c r="Q292" i="12"/>
  <c r="Q293" i="12"/>
  <c r="Q294" i="12"/>
  <c r="Q295" i="12"/>
  <c r="Q296" i="12"/>
  <c r="Q297" i="12"/>
  <c r="Q298" i="12"/>
  <c r="Q299" i="12"/>
  <c r="Q300" i="12"/>
  <c r="Q301" i="12"/>
  <c r="Q302" i="12"/>
  <c r="Q303" i="12"/>
  <c r="Q304" i="12"/>
  <c r="Q305" i="12"/>
  <c r="Q306" i="12"/>
  <c r="Q307" i="12"/>
  <c r="Q308" i="12"/>
  <c r="Q309" i="12"/>
  <c r="Q310" i="12"/>
  <c r="Q311" i="12"/>
  <c r="Q312" i="12"/>
  <c r="Q313" i="12"/>
  <c r="Q314" i="12"/>
  <c r="Q315" i="12"/>
  <c r="Q316" i="12"/>
  <c r="Q317" i="12"/>
  <c r="Q318" i="12"/>
  <c r="Q319" i="12"/>
  <c r="Q320" i="12"/>
  <c r="Q321" i="12"/>
  <c r="Q322" i="12"/>
  <c r="Q323" i="12"/>
  <c r="Q324" i="12"/>
  <c r="Q325" i="12"/>
  <c r="Q326" i="12"/>
  <c r="Q327" i="12"/>
  <c r="Q328" i="12"/>
  <c r="Q329" i="12"/>
  <c r="Q330" i="12"/>
  <c r="Q331" i="12"/>
  <c r="Q332" i="12"/>
  <c r="Q333" i="12"/>
  <c r="Q334" i="12"/>
  <c r="Q335" i="12"/>
  <c r="Q336" i="12"/>
  <c r="Q337" i="12"/>
  <c r="Q338" i="12"/>
  <c r="Q339" i="12"/>
  <c r="Q340" i="12"/>
  <c r="Q341" i="12"/>
  <c r="Q342" i="12"/>
  <c r="Q343" i="12"/>
  <c r="Q344" i="12"/>
  <c r="Q345" i="12"/>
  <c r="Q346" i="12"/>
  <c r="Q347" i="12"/>
  <c r="Q348" i="12"/>
  <c r="Q349" i="12"/>
  <c r="Q350" i="12"/>
  <c r="Q351" i="12"/>
  <c r="Q352" i="12"/>
  <c r="Q353" i="12"/>
  <c r="Q354" i="12"/>
  <c r="Q355" i="12"/>
  <c r="Q356" i="12"/>
  <c r="Q357" i="12"/>
  <c r="Q358" i="12"/>
  <c r="Q359" i="12"/>
  <c r="Q360" i="12"/>
  <c r="Q361" i="12"/>
  <c r="Q362" i="12"/>
  <c r="Q363" i="12"/>
  <c r="Q364" i="12"/>
  <c r="Q365" i="12"/>
  <c r="Q366" i="12"/>
  <c r="Q367" i="12"/>
  <c r="Q368" i="12"/>
  <c r="Q369" i="12"/>
  <c r="Q370" i="12"/>
  <c r="Q371" i="12"/>
  <c r="Q372" i="12"/>
  <c r="Q373" i="12"/>
  <c r="Q374" i="12"/>
  <c r="Q375" i="12"/>
  <c r="Q376" i="12"/>
  <c r="Q377" i="12"/>
  <c r="Q378" i="12"/>
  <c r="Q379" i="12"/>
  <c r="Q380" i="12"/>
  <c r="Q381" i="12"/>
  <c r="Q382" i="12"/>
  <c r="Q383" i="12"/>
  <c r="Q384" i="12"/>
  <c r="Q385" i="12"/>
  <c r="Q386" i="12"/>
  <c r="Q387" i="12"/>
  <c r="Q388" i="12"/>
  <c r="Q389" i="12"/>
  <c r="Q390" i="12"/>
  <c r="Q391" i="12"/>
  <c r="Q392" i="12"/>
  <c r="Q393" i="12"/>
  <c r="Q394" i="12"/>
  <c r="Q395" i="12"/>
  <c r="Q396" i="12"/>
  <c r="Q397" i="12"/>
  <c r="Q398" i="12"/>
  <c r="Q399" i="12"/>
  <c r="Q400" i="12"/>
  <c r="Q401" i="12"/>
  <c r="Q402" i="12"/>
  <c r="Q403" i="12"/>
  <c r="Q404" i="12"/>
  <c r="Q405" i="12"/>
  <c r="Q406" i="12"/>
  <c r="Q407" i="12"/>
  <c r="Q408" i="12"/>
  <c r="Q409" i="12"/>
  <c r="Q410" i="12"/>
  <c r="Q411" i="12"/>
  <c r="Q412" i="12"/>
  <c r="Q413" i="12"/>
  <c r="Q414" i="12"/>
  <c r="Q415" i="12"/>
  <c r="Q416" i="12"/>
  <c r="Q417" i="12"/>
  <c r="Q418" i="12"/>
  <c r="Q419" i="12"/>
  <c r="Q420" i="12"/>
  <c r="Q421" i="12"/>
  <c r="Q422" i="12"/>
  <c r="Q423" i="12"/>
  <c r="Q424" i="12"/>
  <c r="Q425" i="12"/>
  <c r="Q426" i="12"/>
  <c r="Q427" i="12"/>
  <c r="Q428" i="12"/>
  <c r="Q429" i="12"/>
  <c r="Q430" i="12"/>
  <c r="Q431" i="12"/>
  <c r="Q432" i="12"/>
  <c r="Q433" i="12"/>
  <c r="Q434" i="12"/>
  <c r="Q435" i="12"/>
  <c r="Q436" i="12"/>
  <c r="Q437" i="12"/>
  <c r="Q438" i="12"/>
  <c r="Q439" i="12"/>
  <c r="Q440" i="12"/>
  <c r="Q441" i="12"/>
  <c r="Q442" i="12"/>
  <c r="Q443" i="12"/>
  <c r="Q444" i="12"/>
  <c r="Q445" i="12"/>
  <c r="Q446" i="12"/>
  <c r="Q447" i="12"/>
  <c r="Q448" i="12"/>
  <c r="Q449" i="12"/>
  <c r="Q450" i="12"/>
  <c r="Q451" i="12"/>
  <c r="Q452" i="12"/>
  <c r="Q453" i="12"/>
  <c r="Q454" i="12"/>
  <c r="Q455" i="12"/>
  <c r="Q456" i="12"/>
  <c r="Q457" i="12"/>
  <c r="Q458" i="12"/>
  <c r="Q459" i="12"/>
  <c r="Q460" i="12"/>
  <c r="Q461" i="12"/>
  <c r="Q462" i="12"/>
  <c r="Q463" i="12"/>
  <c r="Q464" i="12"/>
  <c r="Q465" i="12"/>
  <c r="Q466" i="12"/>
  <c r="Q467" i="12"/>
  <c r="Q468" i="12"/>
  <c r="Q469" i="12"/>
  <c r="Q470" i="12"/>
  <c r="Q471" i="12"/>
  <c r="Q472" i="12"/>
  <c r="Q473" i="12"/>
  <c r="Q474" i="12"/>
  <c r="Q475" i="12"/>
  <c r="Q476" i="12"/>
  <c r="Q477" i="12"/>
  <c r="Q478" i="12"/>
  <c r="Q479" i="12"/>
  <c r="Q480" i="12"/>
  <c r="Q481" i="12"/>
  <c r="Q482" i="12"/>
  <c r="Q483" i="12"/>
  <c r="Q484" i="12"/>
  <c r="Q485" i="12"/>
  <c r="Q486" i="12"/>
  <c r="Q487" i="12"/>
  <c r="Q488" i="12"/>
  <c r="Q489" i="12"/>
  <c r="Q490" i="12"/>
  <c r="Q491" i="12"/>
  <c r="Q492" i="12"/>
  <c r="P492" i="12"/>
  <c r="O6" i="12"/>
  <c r="O5" i="12"/>
  <c r="O7" i="12"/>
  <c r="O8" i="12"/>
  <c r="O3" i="12"/>
  <c r="O86" i="12"/>
  <c r="O84" i="12"/>
  <c r="O4" i="12"/>
  <c r="O13" i="12"/>
  <c r="O22" i="12"/>
  <c r="O52" i="12"/>
  <c r="O10" i="12"/>
  <c r="O15" i="12"/>
  <c r="O58" i="12"/>
  <c r="O179" i="12"/>
  <c r="O21" i="12"/>
  <c r="O19" i="12"/>
  <c r="O14" i="12"/>
  <c r="O50" i="12"/>
  <c r="O112" i="12"/>
  <c r="O2" i="12"/>
  <c r="O120" i="12"/>
  <c r="O36" i="12"/>
  <c r="O37" i="12"/>
  <c r="O57" i="12"/>
  <c r="O9" i="12"/>
  <c r="O366" i="12"/>
  <c r="O24" i="12"/>
  <c r="O18" i="12"/>
  <c r="O55" i="12"/>
  <c r="O38" i="12"/>
  <c r="O26" i="12"/>
  <c r="O54" i="12"/>
  <c r="O78" i="12"/>
  <c r="O65" i="12"/>
  <c r="O48" i="12"/>
  <c r="O123" i="12"/>
  <c r="O17" i="12"/>
  <c r="O61" i="12"/>
  <c r="O25" i="12"/>
  <c r="O66" i="12"/>
  <c r="O59" i="12"/>
  <c r="O203" i="12"/>
  <c r="O116" i="12"/>
  <c r="O192" i="12"/>
  <c r="O33" i="12"/>
  <c r="O119" i="12"/>
  <c r="O353" i="12"/>
  <c r="O396" i="12"/>
  <c r="O162" i="12"/>
  <c r="O11" i="12"/>
  <c r="O124" i="12"/>
  <c r="O23" i="12"/>
  <c r="O110" i="12"/>
  <c r="O92" i="12"/>
  <c r="O115" i="12"/>
  <c r="O49" i="12"/>
  <c r="O39" i="12"/>
  <c r="O51" i="12"/>
  <c r="O170" i="12"/>
  <c r="O140" i="12"/>
  <c r="O121" i="12"/>
  <c r="O71" i="12"/>
  <c r="O27" i="12"/>
  <c r="O205" i="12"/>
  <c r="O74" i="12"/>
  <c r="O369" i="12"/>
  <c r="O378" i="12"/>
  <c r="O16" i="12"/>
  <c r="O20" i="12"/>
  <c r="O204" i="12"/>
  <c r="O331" i="12"/>
  <c r="O370" i="12"/>
  <c r="O88" i="12"/>
  <c r="O109" i="12"/>
  <c r="O77" i="12"/>
  <c r="O200" i="12"/>
  <c r="O85" i="12"/>
  <c r="O398" i="12"/>
  <c r="O91" i="12"/>
  <c r="O90" i="12"/>
  <c r="O79" i="12"/>
  <c r="O98" i="12"/>
  <c r="O105" i="12"/>
  <c r="O201" i="12"/>
  <c r="O191" i="12"/>
  <c r="O76" i="12"/>
  <c r="O75" i="12"/>
  <c r="O40" i="12"/>
  <c r="O32" i="12"/>
  <c r="O44" i="12"/>
  <c r="O12" i="12"/>
  <c r="O355" i="12"/>
  <c r="O118" i="12"/>
  <c r="O163" i="12"/>
  <c r="O159" i="12"/>
  <c r="O197" i="12"/>
  <c r="O34" i="12"/>
  <c r="O41" i="12"/>
  <c r="O186" i="12"/>
  <c r="O199" i="12"/>
  <c r="O31" i="12"/>
  <c r="O174" i="12"/>
  <c r="O215" i="12"/>
  <c r="O114" i="12"/>
  <c r="O183" i="12"/>
  <c r="O190" i="12"/>
  <c r="O161" i="12"/>
  <c r="O157" i="12"/>
  <c r="O42" i="12"/>
  <c r="O47" i="12"/>
  <c r="O188" i="12"/>
  <c r="O261" i="12"/>
  <c r="O391" i="12"/>
  <c r="O173" i="12"/>
  <c r="O107" i="12"/>
  <c r="O130" i="12"/>
  <c r="O189" i="12"/>
  <c r="O83" i="12"/>
  <c r="O56" i="12"/>
  <c r="O194" i="12"/>
  <c r="O28" i="12"/>
  <c r="O335" i="12"/>
  <c r="O171" i="12"/>
  <c r="O87" i="12"/>
  <c r="O46" i="12"/>
  <c r="O231" i="12"/>
  <c r="O80" i="12"/>
  <c r="O113" i="12"/>
  <c r="O134" i="12"/>
  <c r="O151" i="12"/>
  <c r="O35" i="12"/>
  <c r="O195" i="12"/>
  <c r="O392" i="12"/>
  <c r="O198" i="12"/>
  <c r="O30" i="12"/>
  <c r="O181" i="12"/>
  <c r="O373" i="12"/>
  <c r="O254" i="12"/>
  <c r="O262" i="12"/>
  <c r="O381" i="12"/>
  <c r="O102" i="12"/>
  <c r="O223" i="12"/>
  <c r="O70" i="12"/>
  <c r="O43" i="12"/>
  <c r="O202" i="12"/>
  <c r="O390" i="12"/>
  <c r="O383" i="12"/>
  <c r="O393" i="12"/>
  <c r="O193" i="12"/>
  <c r="O122" i="12"/>
  <c r="O356" i="12"/>
  <c r="O73" i="12"/>
  <c r="O53" i="12"/>
  <c r="O172" i="12"/>
  <c r="O45" i="12"/>
  <c r="O29" i="12"/>
  <c r="O111" i="12"/>
  <c r="O333" i="12"/>
  <c r="O234" i="12"/>
  <c r="O290" i="12"/>
  <c r="O386" i="12"/>
  <c r="O388" i="12"/>
  <c r="O168" i="12"/>
  <c r="O68" i="12"/>
  <c r="O69" i="12"/>
  <c r="O149" i="12"/>
  <c r="O268" i="12"/>
  <c r="O344" i="12"/>
  <c r="O385" i="12"/>
  <c r="O117" i="12"/>
  <c r="O72" i="12"/>
  <c r="O367" i="12"/>
  <c r="O144" i="12"/>
  <c r="O132" i="12"/>
  <c r="O135" i="12"/>
  <c r="O265" i="12"/>
  <c r="O94" i="12"/>
  <c r="O387" i="12"/>
  <c r="O89" i="12"/>
  <c r="O131" i="12"/>
  <c r="O240" i="12"/>
  <c r="O347" i="12"/>
  <c r="O380" i="12"/>
  <c r="O327" i="12"/>
  <c r="O67" i="12"/>
  <c r="O133" i="12"/>
  <c r="O360" i="12"/>
  <c r="O325" i="12"/>
  <c r="O295" i="12"/>
  <c r="O307" i="12"/>
  <c r="O395" i="12"/>
  <c r="O397" i="12"/>
  <c r="O128" i="12"/>
  <c r="O81" i="12"/>
  <c r="O371" i="12"/>
  <c r="O82" i="12"/>
  <c r="O60" i="12"/>
  <c r="O196" i="12"/>
  <c r="O316" i="12"/>
  <c r="O340" i="12"/>
  <c r="O354" i="12"/>
  <c r="O145" i="12"/>
  <c r="O362" i="12"/>
  <c r="O358" i="12"/>
  <c r="O264" i="12"/>
  <c r="O209" i="12"/>
  <c r="O96" i="12"/>
  <c r="O363" i="12"/>
  <c r="O178" i="12"/>
  <c r="O97" i="12"/>
  <c r="O103" i="12"/>
  <c r="O165" i="12"/>
  <c r="O275" i="12"/>
  <c r="O328" i="12"/>
  <c r="O352" i="12"/>
  <c r="O263" i="12"/>
  <c r="O317" i="12"/>
  <c r="O365" i="12"/>
  <c r="O154" i="12"/>
  <c r="O271" i="12"/>
  <c r="O238" i="12"/>
  <c r="O160" i="12"/>
  <c r="O104" i="12"/>
  <c r="O106" i="12"/>
  <c r="O361" i="12"/>
  <c r="O127" i="12"/>
  <c r="O95" i="12"/>
  <c r="O233" i="12"/>
  <c r="O319" i="12"/>
  <c r="O63" i="12"/>
  <c r="O153" i="12"/>
  <c r="O185" i="12"/>
  <c r="O152" i="12"/>
  <c r="O64" i="12"/>
  <c r="O309" i="12"/>
  <c r="O100" i="12"/>
  <c r="O235" i="12"/>
  <c r="O99" i="12"/>
  <c r="O142" i="12"/>
  <c r="O294" i="12"/>
  <c r="O224" i="12"/>
  <c r="O372" i="12"/>
  <c r="O226" i="12"/>
  <c r="O384" i="12"/>
  <c r="O303" i="12"/>
  <c r="O273" i="12"/>
  <c r="O318" i="12"/>
  <c r="O379" i="12"/>
  <c r="O321" i="12"/>
  <c r="O147" i="12"/>
  <c r="O368" i="12"/>
  <c r="O229" i="12"/>
  <c r="O180" i="12"/>
  <c r="O166" i="12"/>
  <c r="O125" i="12"/>
  <c r="O101" i="12"/>
  <c r="O292" i="12"/>
  <c r="O169" i="12"/>
  <c r="O146" i="12"/>
  <c r="O375" i="12"/>
  <c r="O156" i="12"/>
  <c r="O247" i="12"/>
  <c r="O293" i="12"/>
  <c r="O237" i="12"/>
  <c r="O341" i="12"/>
  <c r="O267" i="12"/>
  <c r="O305" i="12"/>
  <c r="O137" i="12"/>
  <c r="O374" i="12"/>
  <c r="O376" i="12"/>
  <c r="O332" i="12"/>
  <c r="O210" i="12"/>
  <c r="O158" i="12"/>
  <c r="O138" i="12"/>
  <c r="O287" i="12"/>
  <c r="O256" i="12"/>
  <c r="O330" i="12"/>
  <c r="O351" i="12"/>
  <c r="O108" i="12"/>
  <c r="O343" i="12"/>
  <c r="O350" i="12"/>
  <c r="O359" i="12"/>
  <c r="O126" i="12"/>
  <c r="O184" i="12"/>
  <c r="O176" i="12"/>
  <c r="O246" i="12"/>
  <c r="O306" i="12"/>
  <c r="O364" i="12"/>
  <c r="O62" i="12"/>
  <c r="O129" i="12"/>
  <c r="O93" i="12"/>
  <c r="O338" i="12"/>
  <c r="O239" i="12"/>
  <c r="O175" i="12"/>
  <c r="O308" i="12"/>
  <c r="O141" i="12"/>
  <c r="O291" i="12"/>
  <c r="O284" i="12"/>
  <c r="O304" i="12"/>
  <c r="O312" i="12"/>
  <c r="O150" i="12"/>
  <c r="O164" i="12"/>
  <c r="O322" i="12"/>
  <c r="O348" i="12"/>
  <c r="O213" i="12"/>
  <c r="O310" i="12"/>
  <c r="O177" i="12"/>
  <c r="O167" i="12"/>
  <c r="O187" i="12"/>
  <c r="O382" i="12"/>
  <c r="O274" i="12"/>
  <c r="O270" i="12"/>
  <c r="O282" i="12"/>
  <c r="O230" i="12"/>
  <c r="O243" i="12"/>
  <c r="O221" i="12"/>
  <c r="O155" i="12"/>
  <c r="O250" i="12"/>
  <c r="O143" i="12"/>
  <c r="O228" i="12"/>
  <c r="O285" i="12"/>
  <c r="O337" i="12"/>
  <c r="O281" i="12"/>
  <c r="O227" i="12"/>
  <c r="O249" i="12"/>
  <c r="O259" i="12"/>
  <c r="O244" i="12"/>
  <c r="O212" i="12"/>
  <c r="O300" i="12"/>
  <c r="O279" i="12"/>
  <c r="O301" i="12"/>
  <c r="O148" i="12"/>
  <c r="O266" i="12"/>
  <c r="O269" i="12"/>
  <c r="O260" i="12"/>
  <c r="O208" i="12"/>
  <c r="O248" i="12"/>
  <c r="O139" i="12"/>
  <c r="O345" i="12"/>
  <c r="O336" i="12"/>
  <c r="O206" i="12"/>
  <c r="O222" i="12"/>
  <c r="O311" i="12"/>
  <c r="O349" i="12"/>
  <c r="O357" i="12"/>
  <c r="O450" i="12"/>
  <c r="O182" i="12"/>
  <c r="O220" i="12"/>
  <c r="O245" i="12"/>
  <c r="O326" i="12"/>
  <c r="O277" i="12"/>
  <c r="O136" i="12"/>
  <c r="O296" i="12"/>
  <c r="O488" i="12"/>
  <c r="O421" i="12"/>
  <c r="O241" i="12"/>
  <c r="O283" i="12"/>
  <c r="O438" i="12"/>
  <c r="O255" i="12"/>
  <c r="O320" i="12"/>
  <c r="O425" i="12"/>
  <c r="O286" i="12"/>
  <c r="O257" i="12"/>
  <c r="O444" i="12"/>
  <c r="O466" i="12"/>
  <c r="O323" i="12"/>
  <c r="O302" i="12"/>
  <c r="O339" i="12"/>
  <c r="O432" i="12"/>
  <c r="O217" i="12"/>
  <c r="O214" i="12"/>
  <c r="O251" i="12"/>
  <c r="O211" i="12"/>
  <c r="O276" i="12"/>
  <c r="O258" i="12"/>
  <c r="O288" i="12"/>
  <c r="O298" i="12"/>
  <c r="O458" i="12"/>
  <c r="O487" i="12"/>
  <c r="O377" i="12"/>
  <c r="O225" i="12"/>
  <c r="O232" i="12"/>
  <c r="O346" i="12"/>
  <c r="O289" i="12"/>
  <c r="O314" i="12"/>
  <c r="O218" i="12"/>
  <c r="O477" i="12"/>
  <c r="O441" i="12"/>
  <c r="O299" i="12"/>
  <c r="O426" i="12"/>
  <c r="O329" i="12"/>
  <c r="O342" i="12"/>
  <c r="O414" i="12"/>
  <c r="O216" i="12"/>
  <c r="O280" i="12"/>
  <c r="O462" i="12"/>
  <c r="O431" i="12"/>
  <c r="O334" i="12"/>
  <c r="O207" i="12"/>
  <c r="O410" i="12"/>
  <c r="O278" i="12"/>
  <c r="O313" i="12"/>
  <c r="O473" i="12"/>
  <c r="O445" i="12"/>
  <c r="O491" i="12"/>
  <c r="O427" i="12"/>
  <c r="O242" i="12"/>
  <c r="O448" i="12"/>
  <c r="O476" i="12"/>
  <c r="O483" i="12"/>
  <c r="O252" i="12"/>
  <c r="O253" i="12"/>
  <c r="O489" i="12"/>
  <c r="O459" i="12"/>
  <c r="O409" i="12"/>
  <c r="O443" i="12"/>
  <c r="O440" i="12"/>
  <c r="O457" i="12"/>
  <c r="O454" i="12"/>
  <c r="O463" i="12"/>
  <c r="O468" i="12"/>
  <c r="O469" i="12"/>
  <c r="O412" i="12"/>
  <c r="O481" i="12"/>
  <c r="O471" i="12"/>
  <c r="O455" i="12"/>
  <c r="O407" i="12"/>
  <c r="O401" i="12"/>
  <c r="O479" i="12"/>
  <c r="O417" i="12"/>
  <c r="O413" i="12"/>
  <c r="O465" i="12"/>
  <c r="O472" i="12"/>
  <c r="O486" i="12"/>
  <c r="O446" i="12"/>
  <c r="O411" i="12"/>
  <c r="O435" i="12"/>
  <c r="O315" i="12"/>
  <c r="O402" i="12"/>
  <c r="O467" i="12"/>
  <c r="O474" i="12"/>
  <c r="O418" i="12"/>
  <c r="O408" i="12"/>
  <c r="O442" i="12"/>
  <c r="O324" i="12"/>
  <c r="O423" i="12"/>
  <c r="O219" i="12"/>
  <c r="O437" i="12"/>
  <c r="O475" i="12"/>
  <c r="O405" i="12"/>
  <c r="O406" i="12"/>
  <c r="O434" i="12"/>
  <c r="O460" i="12"/>
  <c r="O416" i="12"/>
  <c r="O428" i="12"/>
  <c r="O439" i="12"/>
  <c r="O447" i="12"/>
  <c r="O400" i="12"/>
  <c r="O403" i="12"/>
  <c r="O419" i="12"/>
  <c r="O456" i="12"/>
  <c r="O490" i="12"/>
  <c r="O429" i="12"/>
  <c r="O453" i="12"/>
  <c r="O449" i="12"/>
  <c r="O484" i="12"/>
  <c r="O424" i="12"/>
  <c r="O420" i="12"/>
  <c r="O478" i="12"/>
  <c r="O430" i="12"/>
  <c r="O236" i="12"/>
  <c r="O451" i="12"/>
  <c r="O452" i="12"/>
  <c r="O470" i="12"/>
  <c r="O464" i="12"/>
  <c r="O404" i="12"/>
  <c r="O482" i="12"/>
  <c r="O433" i="12"/>
  <c r="O297" i="12"/>
  <c r="O485" i="12"/>
  <c r="O436" i="12"/>
  <c r="O461" i="12"/>
  <c r="O480" i="12"/>
  <c r="O272" i="12"/>
  <c r="O422" i="12"/>
  <c r="O415" i="12"/>
  <c r="O389" i="12"/>
  <c r="O394" i="12"/>
  <c r="O399" i="12"/>
  <c r="L471" i="12"/>
  <c r="L472" i="12"/>
  <c r="L473" i="12"/>
  <c r="L474" i="12"/>
  <c r="L475" i="12"/>
  <c r="L476" i="12"/>
  <c r="L477" i="12"/>
  <c r="L478" i="12"/>
  <c r="L479" i="12"/>
  <c r="L480" i="12"/>
  <c r="L481" i="12"/>
  <c r="L482" i="12"/>
  <c r="L483" i="12"/>
  <c r="L484" i="12"/>
  <c r="L485" i="12"/>
  <c r="L486" i="12"/>
  <c r="L487" i="12"/>
  <c r="L488" i="12"/>
  <c r="L489" i="12"/>
  <c r="L490" i="12"/>
  <c r="L491" i="12"/>
  <c r="DZ181" i="13"/>
  <c r="DZ180" i="13"/>
  <c r="DZ182" i="13"/>
  <c r="EI180" i="13"/>
  <c r="EH180" i="13"/>
  <c r="EG180" i="13"/>
  <c r="EF180" i="13"/>
  <c r="EE180" i="13"/>
  <c r="ED180" i="13"/>
  <c r="EC180" i="13"/>
  <c r="EB180" i="13"/>
  <c r="EA180" i="13"/>
  <c r="EL173" i="13"/>
  <c r="EK173" i="13"/>
  <c r="EJ173" i="13"/>
  <c r="EI173" i="13"/>
  <c r="EH173" i="13"/>
  <c r="EG173" i="13"/>
  <c r="EF173" i="13"/>
  <c r="EE173" i="13"/>
  <c r="ED173" i="13"/>
  <c r="EC173" i="13"/>
  <c r="EB173" i="13"/>
  <c r="EA173" i="13"/>
  <c r="DZ173" i="13"/>
  <c r="EL172" i="13"/>
  <c r="EK172" i="13"/>
  <c r="EJ172" i="13"/>
  <c r="EI172" i="13"/>
  <c r="EH172" i="13"/>
  <c r="EG172" i="13"/>
  <c r="EF172" i="13"/>
  <c r="EE172" i="13"/>
  <c r="ED172" i="13"/>
  <c r="EC172" i="13"/>
  <c r="EB172" i="13"/>
  <c r="EA172" i="13"/>
  <c r="DZ172" i="13"/>
  <c r="EL171" i="13"/>
  <c r="EK171" i="13"/>
  <c r="EJ171" i="13"/>
  <c r="EI171" i="13"/>
  <c r="EH171" i="13"/>
  <c r="EG171" i="13"/>
  <c r="EF171" i="13"/>
  <c r="EE171" i="13"/>
  <c r="ED171" i="13"/>
  <c r="EC171" i="13"/>
  <c r="EB171" i="13"/>
  <c r="EA171" i="13"/>
  <c r="DZ171" i="13"/>
  <c r="EL170" i="13"/>
  <c r="EK170" i="13"/>
  <c r="EJ170" i="13"/>
  <c r="EI170" i="13"/>
  <c r="EH170" i="13"/>
  <c r="EG170" i="13"/>
  <c r="EF170" i="13"/>
  <c r="EE170" i="13"/>
  <c r="ED170" i="13"/>
  <c r="EC170" i="13"/>
  <c r="EB170" i="13"/>
  <c r="EA170" i="13"/>
  <c r="DZ170" i="13"/>
  <c r="EL169" i="13"/>
  <c r="EK169" i="13"/>
  <c r="EJ169" i="13"/>
  <c r="EI169" i="13"/>
  <c r="EH169" i="13"/>
  <c r="EG169" i="13"/>
  <c r="EF169" i="13"/>
  <c r="EE169" i="13"/>
  <c r="ED169" i="13"/>
  <c r="EC169" i="13"/>
  <c r="EB169" i="13"/>
  <c r="EA169" i="13"/>
  <c r="DZ169" i="13"/>
  <c r="EL168" i="13"/>
  <c r="EK168" i="13"/>
  <c r="EJ168" i="13"/>
  <c r="EI168" i="13"/>
  <c r="EH168" i="13"/>
  <c r="EG168" i="13"/>
  <c r="EF168" i="13"/>
  <c r="EE168" i="13"/>
  <c r="ED168" i="13"/>
  <c r="EC168" i="13"/>
  <c r="EB168" i="13"/>
  <c r="EA168" i="13"/>
  <c r="DZ168" i="13"/>
  <c r="EL167" i="13"/>
  <c r="EK167" i="13"/>
  <c r="EJ167" i="13"/>
  <c r="EI167" i="13"/>
  <c r="EH167" i="13"/>
  <c r="EG167" i="13"/>
  <c r="EF167" i="13"/>
  <c r="EE167" i="13"/>
  <c r="ED167" i="13"/>
  <c r="EC167" i="13"/>
  <c r="EB167" i="13"/>
  <c r="EA167" i="13"/>
  <c r="DZ167" i="13"/>
  <c r="EL166" i="13"/>
  <c r="EK166" i="13"/>
  <c r="EJ166" i="13"/>
  <c r="EI166" i="13"/>
  <c r="EH166" i="13"/>
  <c r="EG166" i="13"/>
  <c r="EF166" i="13"/>
  <c r="EE166" i="13"/>
  <c r="ED166" i="13"/>
  <c r="EC166" i="13"/>
  <c r="EB166" i="13"/>
  <c r="EA166" i="13"/>
  <c r="DZ166" i="13"/>
  <c r="EL165" i="13"/>
  <c r="EK165" i="13"/>
  <c r="EJ165" i="13"/>
  <c r="EI165" i="13"/>
  <c r="EH165" i="13"/>
  <c r="EG165" i="13"/>
  <c r="EF165" i="13"/>
  <c r="EE165" i="13"/>
  <c r="ED165" i="13"/>
  <c r="EC165" i="13"/>
  <c r="EB165" i="13"/>
  <c r="EA165" i="13"/>
  <c r="DZ165" i="13"/>
  <c r="EL164" i="13"/>
  <c r="EK164" i="13"/>
  <c r="EJ164" i="13"/>
  <c r="EI164" i="13"/>
  <c r="EH164" i="13"/>
  <c r="EG164" i="13"/>
  <c r="EF164" i="13"/>
  <c r="EE164" i="13"/>
  <c r="ED164" i="13"/>
  <c r="EC164" i="13"/>
  <c r="EB164" i="13"/>
  <c r="EA164" i="13"/>
  <c r="DZ164" i="13"/>
  <c r="EL163" i="13"/>
  <c r="EK163" i="13"/>
  <c r="EJ163" i="13"/>
  <c r="EI163" i="13"/>
  <c r="EH163" i="13"/>
  <c r="EG163" i="13"/>
  <c r="EF163" i="13"/>
  <c r="EE163" i="13"/>
  <c r="ED163" i="13"/>
  <c r="EC163" i="13"/>
  <c r="EB163" i="13"/>
  <c r="EA163" i="13"/>
  <c r="DZ163" i="13"/>
  <c r="EL162" i="13"/>
  <c r="EK162" i="13"/>
  <c r="EJ162" i="13"/>
  <c r="EI162" i="13"/>
  <c r="EH162" i="13"/>
  <c r="EG162" i="13"/>
  <c r="EF162" i="13"/>
  <c r="EE162" i="13"/>
  <c r="ED162" i="13"/>
  <c r="EC162" i="13"/>
  <c r="EB162" i="13"/>
  <c r="EA162" i="13"/>
  <c r="DZ162" i="13"/>
  <c r="EL161" i="13"/>
  <c r="EK161" i="13"/>
  <c r="EJ161" i="13"/>
  <c r="EI161" i="13"/>
  <c r="EH161" i="13"/>
  <c r="EG161" i="13"/>
  <c r="EF161" i="13"/>
  <c r="EE161" i="13"/>
  <c r="ED161" i="13"/>
  <c r="EC161" i="13"/>
  <c r="EB161" i="13"/>
  <c r="EA161" i="13"/>
  <c r="DZ161" i="13"/>
  <c r="EL160" i="13"/>
  <c r="EK160" i="13"/>
  <c r="EJ160" i="13"/>
  <c r="EI160" i="13"/>
  <c r="EH160" i="13"/>
  <c r="EG160" i="13"/>
  <c r="EF160" i="13"/>
  <c r="EE160" i="13"/>
  <c r="ED160" i="13"/>
  <c r="EC160" i="13"/>
  <c r="EB160" i="13"/>
  <c r="EA160" i="13"/>
  <c r="DZ160" i="13"/>
  <c r="EL159" i="13"/>
  <c r="EK159" i="13"/>
  <c r="EJ159" i="13"/>
  <c r="EI159" i="13"/>
  <c r="EH159" i="13"/>
  <c r="EG159" i="13"/>
  <c r="EF159" i="13"/>
  <c r="EE159" i="13"/>
  <c r="ED159" i="13"/>
  <c r="EC159" i="13"/>
  <c r="EB159" i="13"/>
  <c r="EA159" i="13"/>
  <c r="DZ159" i="13"/>
  <c r="EL158" i="13"/>
  <c r="EK158" i="13"/>
  <c r="EJ158" i="13"/>
  <c r="EI158" i="13"/>
  <c r="EH158" i="13"/>
  <c r="EG158" i="13"/>
  <c r="EF158" i="13"/>
  <c r="EE158" i="13"/>
  <c r="ED158" i="13"/>
  <c r="EC158" i="13"/>
  <c r="EB158" i="13"/>
  <c r="EA158" i="13"/>
  <c r="DZ158" i="13"/>
  <c r="EL157" i="13"/>
  <c r="EK157" i="13"/>
  <c r="EJ157" i="13"/>
  <c r="EI157" i="13"/>
  <c r="EH157" i="13"/>
  <c r="EG157" i="13"/>
  <c r="EF157" i="13"/>
  <c r="EE157" i="13"/>
  <c r="ED157" i="13"/>
  <c r="EC157" i="13"/>
  <c r="EB157" i="13"/>
  <c r="EA157" i="13"/>
  <c r="DZ157" i="13"/>
  <c r="EL156" i="13"/>
  <c r="EK156" i="13"/>
  <c r="EJ156" i="13"/>
  <c r="EI156" i="13"/>
  <c r="EH156" i="13"/>
  <c r="EG156" i="13"/>
  <c r="EF156" i="13"/>
  <c r="EE156" i="13"/>
  <c r="ED156" i="13"/>
  <c r="EC156" i="13"/>
  <c r="EB156" i="13"/>
  <c r="EA156" i="13"/>
  <c r="DZ156" i="13"/>
  <c r="EL155" i="13"/>
  <c r="EK155" i="13"/>
  <c r="EJ155" i="13"/>
  <c r="EI155" i="13"/>
  <c r="EH155" i="13"/>
  <c r="EG155" i="13"/>
  <c r="EF155" i="13"/>
  <c r="EE155" i="13"/>
  <c r="ED155" i="13"/>
  <c r="EC155" i="13"/>
  <c r="EB155" i="13"/>
  <c r="EA155" i="13"/>
  <c r="DZ155" i="13"/>
  <c r="EL154" i="13"/>
  <c r="EK154" i="13"/>
  <c r="EJ154" i="13"/>
  <c r="EI154" i="13"/>
  <c r="EH154" i="13"/>
  <c r="EG154" i="13"/>
  <c r="EF154" i="13"/>
  <c r="EE154" i="13"/>
  <c r="ED154" i="13"/>
  <c r="EC154" i="13"/>
  <c r="EB154" i="13"/>
  <c r="EA154" i="13"/>
  <c r="DZ154" i="13"/>
  <c r="EL153" i="13"/>
  <c r="EK153" i="13"/>
  <c r="EJ153" i="13"/>
  <c r="EI153" i="13"/>
  <c r="EH153" i="13"/>
  <c r="EG153" i="13"/>
  <c r="EF153" i="13"/>
  <c r="EE153" i="13"/>
  <c r="ED153" i="13"/>
  <c r="EC153" i="13"/>
  <c r="EB153" i="13"/>
  <c r="EA153" i="13"/>
  <c r="DZ153" i="13"/>
  <c r="EL152" i="13"/>
  <c r="EK152" i="13"/>
  <c r="EJ152" i="13"/>
  <c r="EI152" i="13"/>
  <c r="EH152" i="13"/>
  <c r="EG152" i="13"/>
  <c r="EF152" i="13"/>
  <c r="EE152" i="13"/>
  <c r="ED152" i="13"/>
  <c r="EC152" i="13"/>
  <c r="EB152" i="13"/>
  <c r="EA152" i="13"/>
  <c r="DZ152" i="13"/>
  <c r="EL151" i="13"/>
  <c r="EK151" i="13"/>
  <c r="EJ151" i="13"/>
  <c r="EI151" i="13"/>
  <c r="EH151" i="13"/>
  <c r="EG151" i="13"/>
  <c r="EF151" i="13"/>
  <c r="EE151" i="13"/>
  <c r="ED151" i="13"/>
  <c r="EC151" i="13"/>
  <c r="EB151" i="13"/>
  <c r="EA151" i="13"/>
  <c r="DZ151" i="13"/>
  <c r="EL150" i="13"/>
  <c r="EK150" i="13"/>
  <c r="EJ150" i="13"/>
  <c r="EI150" i="13"/>
  <c r="EH150" i="13"/>
  <c r="EG150" i="13"/>
  <c r="EF150" i="13"/>
  <c r="EE150" i="13"/>
  <c r="ED150" i="13"/>
  <c r="EC150" i="13"/>
  <c r="EB150" i="13"/>
  <c r="EA150" i="13"/>
  <c r="DZ150" i="13"/>
  <c r="EL149" i="13"/>
  <c r="EK149" i="13"/>
  <c r="EJ149" i="13"/>
  <c r="EI149" i="13"/>
  <c r="EH149" i="13"/>
  <c r="EG149" i="13"/>
  <c r="EF149" i="13"/>
  <c r="EE149" i="13"/>
  <c r="ED149" i="13"/>
  <c r="EC149" i="13"/>
  <c r="EB149" i="13"/>
  <c r="EA149" i="13"/>
  <c r="DZ149" i="13"/>
  <c r="EL148" i="13"/>
  <c r="EK148" i="13"/>
  <c r="EJ148" i="13"/>
  <c r="EI148" i="13"/>
  <c r="EH148" i="13"/>
  <c r="EG148" i="13"/>
  <c r="EF148" i="13"/>
  <c r="EE148" i="13"/>
  <c r="ED148" i="13"/>
  <c r="EC148" i="13"/>
  <c r="EB148" i="13"/>
  <c r="EA148" i="13"/>
  <c r="DZ148" i="13"/>
  <c r="EL147" i="13"/>
  <c r="EK147" i="13"/>
  <c r="EJ147" i="13"/>
  <c r="EI147" i="13"/>
  <c r="EH147" i="13"/>
  <c r="EG147" i="13"/>
  <c r="EF147" i="13"/>
  <c r="EE147" i="13"/>
  <c r="ED147" i="13"/>
  <c r="EC147" i="13"/>
  <c r="EB147" i="13"/>
  <c r="EA147" i="13"/>
  <c r="DZ147" i="13"/>
  <c r="EL146" i="13"/>
  <c r="EK146" i="13"/>
  <c r="EJ146" i="13"/>
  <c r="EI146" i="13"/>
  <c r="EH146" i="13"/>
  <c r="EG146" i="13"/>
  <c r="EF146" i="13"/>
  <c r="EE146" i="13"/>
  <c r="ED146" i="13"/>
  <c r="EC146" i="13"/>
  <c r="EB146" i="13"/>
  <c r="EA146" i="13"/>
  <c r="DZ146" i="13"/>
  <c r="EL145" i="13"/>
  <c r="EK145" i="13"/>
  <c r="EJ145" i="13"/>
  <c r="EI145" i="13"/>
  <c r="EH145" i="13"/>
  <c r="EG145" i="13"/>
  <c r="EF145" i="13"/>
  <c r="EE145" i="13"/>
  <c r="ED145" i="13"/>
  <c r="EC145" i="13"/>
  <c r="EB145" i="13"/>
  <c r="EA145" i="13"/>
  <c r="DZ145" i="13"/>
  <c r="EL144" i="13"/>
  <c r="EK144" i="13"/>
  <c r="EJ144" i="13"/>
  <c r="EI144" i="13"/>
  <c r="EH144" i="13"/>
  <c r="EG144" i="13"/>
  <c r="EF144" i="13"/>
  <c r="EE144" i="13"/>
  <c r="ED144" i="13"/>
  <c r="EC144" i="13"/>
  <c r="EB144" i="13"/>
  <c r="EA144" i="13"/>
  <c r="DZ144" i="13"/>
  <c r="EL143" i="13"/>
  <c r="EK143" i="13"/>
  <c r="EJ143" i="13"/>
  <c r="EI143" i="13"/>
  <c r="EH143" i="13"/>
  <c r="EG143" i="13"/>
  <c r="EF143" i="13"/>
  <c r="EE143" i="13"/>
  <c r="ED143" i="13"/>
  <c r="EC143" i="13"/>
  <c r="EB143" i="13"/>
  <c r="EA143" i="13"/>
  <c r="DZ143" i="13"/>
  <c r="EL142" i="13"/>
  <c r="EK142" i="13"/>
  <c r="EJ142" i="13"/>
  <c r="EI142" i="13"/>
  <c r="EH142" i="13"/>
  <c r="EG142" i="13"/>
  <c r="EF142" i="13"/>
  <c r="EE142" i="13"/>
  <c r="ED142" i="13"/>
  <c r="EC142" i="13"/>
  <c r="EB142" i="13"/>
  <c r="EA142" i="13"/>
  <c r="DZ142" i="13"/>
  <c r="EL141" i="13"/>
  <c r="EK141" i="13"/>
  <c r="EJ141" i="13"/>
  <c r="EI141" i="13"/>
  <c r="EH141" i="13"/>
  <c r="EG141" i="13"/>
  <c r="EF141" i="13"/>
  <c r="EE141" i="13"/>
  <c r="ED141" i="13"/>
  <c r="EC141" i="13"/>
  <c r="EB141" i="13"/>
  <c r="EA141" i="13"/>
  <c r="DZ141" i="13"/>
  <c r="EL140" i="13"/>
  <c r="EK140" i="13"/>
  <c r="EJ140" i="13"/>
  <c r="EI140" i="13"/>
  <c r="EH140" i="13"/>
  <c r="EG140" i="13"/>
  <c r="EF140" i="13"/>
  <c r="EE140" i="13"/>
  <c r="ED140" i="13"/>
  <c r="EC140" i="13"/>
  <c r="EB140" i="13"/>
  <c r="EA140" i="13"/>
  <c r="DZ140" i="13"/>
  <c r="EL139" i="13"/>
  <c r="EK139" i="13"/>
  <c r="EJ139" i="13"/>
  <c r="EI139" i="13"/>
  <c r="EH139" i="13"/>
  <c r="EG139" i="13"/>
  <c r="EF139" i="13"/>
  <c r="EE139" i="13"/>
  <c r="ED139" i="13"/>
  <c r="EC139" i="13"/>
  <c r="EB139" i="13"/>
  <c r="EA139" i="13"/>
  <c r="DZ139" i="13"/>
  <c r="EL138" i="13"/>
  <c r="EK138" i="13"/>
  <c r="EJ138" i="13"/>
  <c r="EI138" i="13"/>
  <c r="EH138" i="13"/>
  <c r="EG138" i="13"/>
  <c r="EF138" i="13"/>
  <c r="EE138" i="13"/>
  <c r="ED138" i="13"/>
  <c r="EC138" i="13"/>
  <c r="EB138" i="13"/>
  <c r="EA138" i="13"/>
  <c r="DZ138" i="13"/>
  <c r="EL137" i="13"/>
  <c r="EK137" i="13"/>
  <c r="EJ137" i="13"/>
  <c r="EI137" i="13"/>
  <c r="EH137" i="13"/>
  <c r="EG137" i="13"/>
  <c r="EF137" i="13"/>
  <c r="EE137" i="13"/>
  <c r="ED137" i="13"/>
  <c r="EC137" i="13"/>
  <c r="EB137" i="13"/>
  <c r="EA137" i="13"/>
  <c r="DZ137" i="13"/>
  <c r="EL136" i="13"/>
  <c r="EK136" i="13"/>
  <c r="EJ136" i="13"/>
  <c r="EI136" i="13"/>
  <c r="EH136" i="13"/>
  <c r="EG136" i="13"/>
  <c r="EF136" i="13"/>
  <c r="EE136" i="13"/>
  <c r="ED136" i="13"/>
  <c r="EC136" i="13"/>
  <c r="EB136" i="13"/>
  <c r="EA136" i="13"/>
  <c r="DZ136" i="13"/>
  <c r="EL135" i="13"/>
  <c r="EK135" i="13"/>
  <c r="EJ135" i="13"/>
  <c r="EI135" i="13"/>
  <c r="EH135" i="13"/>
  <c r="EG135" i="13"/>
  <c r="EF135" i="13"/>
  <c r="EE135" i="13"/>
  <c r="ED135" i="13"/>
  <c r="EC135" i="13"/>
  <c r="EB135" i="13"/>
  <c r="EA135" i="13"/>
  <c r="DZ135" i="13"/>
  <c r="EL134" i="13"/>
  <c r="EK134" i="13"/>
  <c r="EJ134" i="13"/>
  <c r="EI134" i="13"/>
  <c r="EH134" i="13"/>
  <c r="EG134" i="13"/>
  <c r="EF134" i="13"/>
  <c r="EE134" i="13"/>
  <c r="ED134" i="13"/>
  <c r="EC134" i="13"/>
  <c r="EB134" i="13"/>
  <c r="EA134" i="13"/>
  <c r="DZ134" i="13"/>
  <c r="EL133" i="13"/>
  <c r="EK133" i="13"/>
  <c r="EJ133" i="13"/>
  <c r="EI133" i="13"/>
  <c r="EH133" i="13"/>
  <c r="EG133" i="13"/>
  <c r="EF133" i="13"/>
  <c r="EE133" i="13"/>
  <c r="ED133" i="13"/>
  <c r="EC133" i="13"/>
  <c r="EB133" i="13"/>
  <c r="EA133" i="13"/>
  <c r="DZ133" i="13"/>
  <c r="EL132" i="13"/>
  <c r="EK132" i="13"/>
  <c r="EJ132" i="13"/>
  <c r="EI132" i="13"/>
  <c r="EH132" i="13"/>
  <c r="EG132" i="13"/>
  <c r="EF132" i="13"/>
  <c r="EE132" i="13"/>
  <c r="ED132" i="13"/>
  <c r="EC132" i="13"/>
  <c r="EB132" i="13"/>
  <c r="EA132" i="13"/>
  <c r="DZ132" i="13"/>
  <c r="EL131" i="13"/>
  <c r="EK131" i="13"/>
  <c r="EJ131" i="13"/>
  <c r="EI131" i="13"/>
  <c r="EH131" i="13"/>
  <c r="EG131" i="13"/>
  <c r="EF131" i="13"/>
  <c r="EE131" i="13"/>
  <c r="ED131" i="13"/>
  <c r="EC131" i="13"/>
  <c r="EB131" i="13"/>
  <c r="EA131" i="13"/>
  <c r="DZ131" i="13"/>
  <c r="EL130" i="13"/>
  <c r="EK130" i="13"/>
  <c r="EJ130" i="13"/>
  <c r="EI130" i="13"/>
  <c r="EH130" i="13"/>
  <c r="EG130" i="13"/>
  <c r="EF130" i="13"/>
  <c r="EE130" i="13"/>
  <c r="ED130" i="13"/>
  <c r="EC130" i="13"/>
  <c r="EB130" i="13"/>
  <c r="EA130" i="13"/>
  <c r="DZ130" i="13"/>
  <c r="EL129" i="13"/>
  <c r="EK129" i="13"/>
  <c r="EJ129" i="13"/>
  <c r="EI129" i="13"/>
  <c r="EH129" i="13"/>
  <c r="EG129" i="13"/>
  <c r="EF129" i="13"/>
  <c r="EE129" i="13"/>
  <c r="ED129" i="13"/>
  <c r="EC129" i="13"/>
  <c r="EB129" i="13"/>
  <c r="EA129" i="13"/>
  <c r="DZ129" i="13"/>
  <c r="EL128" i="13"/>
  <c r="EK128" i="13"/>
  <c r="EJ128" i="13"/>
  <c r="EI128" i="13"/>
  <c r="EH128" i="13"/>
  <c r="EG128" i="13"/>
  <c r="EF128" i="13"/>
  <c r="EE128" i="13"/>
  <c r="ED128" i="13"/>
  <c r="EC128" i="13"/>
  <c r="EB128" i="13"/>
  <c r="EA128" i="13"/>
  <c r="DZ128" i="13"/>
  <c r="EL127" i="13"/>
  <c r="EK127" i="13"/>
  <c r="EJ127" i="13"/>
  <c r="EI127" i="13"/>
  <c r="EH127" i="13"/>
  <c r="EG127" i="13"/>
  <c r="EF127" i="13"/>
  <c r="EE127" i="13"/>
  <c r="ED127" i="13"/>
  <c r="EC127" i="13"/>
  <c r="EB127" i="13"/>
  <c r="EA127" i="13"/>
  <c r="DZ127" i="13"/>
  <c r="EL126" i="13"/>
  <c r="EK126" i="13"/>
  <c r="EJ126" i="13"/>
  <c r="EI126" i="13"/>
  <c r="EH126" i="13"/>
  <c r="EG126" i="13"/>
  <c r="EF126" i="13"/>
  <c r="EE126" i="13"/>
  <c r="ED126" i="13"/>
  <c r="EC126" i="13"/>
  <c r="EB126" i="13"/>
  <c r="EA126" i="13"/>
  <c r="DZ126" i="13"/>
  <c r="EL125" i="13"/>
  <c r="EK125" i="13"/>
  <c r="EJ125" i="13"/>
  <c r="EI125" i="13"/>
  <c r="EH125" i="13"/>
  <c r="EG125" i="13"/>
  <c r="EF125" i="13"/>
  <c r="EE125" i="13"/>
  <c r="ED125" i="13"/>
  <c r="EC125" i="13"/>
  <c r="EB125" i="13"/>
  <c r="EA125" i="13"/>
  <c r="DZ125" i="13"/>
  <c r="EL124" i="13"/>
  <c r="EK124" i="13"/>
  <c r="EJ124" i="13"/>
  <c r="EI124" i="13"/>
  <c r="EH124" i="13"/>
  <c r="EG124" i="13"/>
  <c r="EF124" i="13"/>
  <c r="EE124" i="13"/>
  <c r="ED124" i="13"/>
  <c r="EC124" i="13"/>
  <c r="EB124" i="13"/>
  <c r="EA124" i="13"/>
  <c r="DZ124" i="13"/>
  <c r="EL123" i="13"/>
  <c r="EK123" i="13"/>
  <c r="EJ123" i="13"/>
  <c r="EI123" i="13"/>
  <c r="EH123" i="13"/>
  <c r="EG123" i="13"/>
  <c r="EF123" i="13"/>
  <c r="EE123" i="13"/>
  <c r="ED123" i="13"/>
  <c r="EC123" i="13"/>
  <c r="EB123" i="13"/>
  <c r="EA123" i="13"/>
  <c r="DZ123" i="13"/>
  <c r="EL122" i="13"/>
  <c r="EK122" i="13"/>
  <c r="EJ122" i="13"/>
  <c r="EI122" i="13"/>
  <c r="EH122" i="13"/>
  <c r="EG122" i="13"/>
  <c r="EF122" i="13"/>
  <c r="EE122" i="13"/>
  <c r="ED122" i="13"/>
  <c r="EC122" i="13"/>
  <c r="EB122" i="13"/>
  <c r="EA122" i="13"/>
  <c r="DZ122" i="13"/>
  <c r="EL121" i="13"/>
  <c r="EK121" i="13"/>
  <c r="EJ121" i="13"/>
  <c r="EI121" i="13"/>
  <c r="EH121" i="13"/>
  <c r="EG121" i="13"/>
  <c r="EF121" i="13"/>
  <c r="EE121" i="13"/>
  <c r="ED121" i="13"/>
  <c r="EC121" i="13"/>
  <c r="EB121" i="13"/>
  <c r="EA121" i="13"/>
  <c r="DZ121" i="13"/>
  <c r="EL120" i="13"/>
  <c r="EK120" i="13"/>
  <c r="EJ120" i="13"/>
  <c r="EI120" i="13"/>
  <c r="EH120" i="13"/>
  <c r="EG120" i="13"/>
  <c r="EF120" i="13"/>
  <c r="EE120" i="13"/>
  <c r="ED120" i="13"/>
  <c r="EC120" i="13"/>
  <c r="EB120" i="13"/>
  <c r="EA120" i="13"/>
  <c r="DZ120" i="13"/>
  <c r="EL119" i="13"/>
  <c r="EK119" i="13"/>
  <c r="EJ119" i="13"/>
  <c r="EI119" i="13"/>
  <c r="EH119" i="13"/>
  <c r="EG119" i="13"/>
  <c r="EF119" i="13"/>
  <c r="EE119" i="13"/>
  <c r="ED119" i="13"/>
  <c r="EC119" i="13"/>
  <c r="EB119" i="13"/>
  <c r="EA119" i="13"/>
  <c r="DZ119" i="13"/>
  <c r="EL118" i="13"/>
  <c r="EK118" i="13"/>
  <c r="EJ118" i="13"/>
  <c r="EI118" i="13"/>
  <c r="EH118" i="13"/>
  <c r="EG118" i="13"/>
  <c r="EF118" i="13"/>
  <c r="EE118" i="13"/>
  <c r="ED118" i="13"/>
  <c r="EC118" i="13"/>
  <c r="EB118" i="13"/>
  <c r="EA118" i="13"/>
  <c r="DZ118" i="13"/>
  <c r="EL117" i="13"/>
  <c r="EK117" i="13"/>
  <c r="EJ117" i="13"/>
  <c r="EI117" i="13"/>
  <c r="EH117" i="13"/>
  <c r="EG117" i="13"/>
  <c r="EF117" i="13"/>
  <c r="EE117" i="13"/>
  <c r="ED117" i="13"/>
  <c r="EC117" i="13"/>
  <c r="EB117" i="13"/>
  <c r="EA117" i="13"/>
  <c r="DZ117" i="13"/>
  <c r="EL116" i="13"/>
  <c r="EK116" i="13"/>
  <c r="EJ116" i="13"/>
  <c r="EI116" i="13"/>
  <c r="EH116" i="13"/>
  <c r="EG116" i="13"/>
  <c r="EF116" i="13"/>
  <c r="EE116" i="13"/>
  <c r="ED116" i="13"/>
  <c r="EC116" i="13"/>
  <c r="EB116" i="13"/>
  <c r="EA116" i="13"/>
  <c r="DZ116" i="13"/>
  <c r="EL115" i="13"/>
  <c r="EK115" i="13"/>
  <c r="EJ115" i="13"/>
  <c r="EI115" i="13"/>
  <c r="EH115" i="13"/>
  <c r="EG115" i="13"/>
  <c r="EF115" i="13"/>
  <c r="EE115" i="13"/>
  <c r="ED115" i="13"/>
  <c r="EC115" i="13"/>
  <c r="EB115" i="13"/>
  <c r="EA115" i="13"/>
  <c r="DZ115" i="13"/>
  <c r="EL114" i="13"/>
  <c r="EK114" i="13"/>
  <c r="EJ114" i="13"/>
  <c r="EI114" i="13"/>
  <c r="EH114" i="13"/>
  <c r="EG114" i="13"/>
  <c r="EF114" i="13"/>
  <c r="EE114" i="13"/>
  <c r="ED114" i="13"/>
  <c r="EC114" i="13"/>
  <c r="EB114" i="13"/>
  <c r="EA114" i="13"/>
  <c r="DZ114" i="13"/>
  <c r="EL113" i="13"/>
  <c r="EK113" i="13"/>
  <c r="EJ113" i="13"/>
  <c r="EI113" i="13"/>
  <c r="EH113" i="13"/>
  <c r="EG113" i="13"/>
  <c r="EF113" i="13"/>
  <c r="EE113" i="13"/>
  <c r="ED113" i="13"/>
  <c r="EC113" i="13"/>
  <c r="EB113" i="13"/>
  <c r="EA113" i="13"/>
  <c r="DZ113" i="13"/>
  <c r="EL112" i="13"/>
  <c r="EK112" i="13"/>
  <c r="EJ112" i="13"/>
  <c r="EI112" i="13"/>
  <c r="EH112" i="13"/>
  <c r="EG112" i="13"/>
  <c r="EF112" i="13"/>
  <c r="EE112" i="13"/>
  <c r="ED112" i="13"/>
  <c r="EC112" i="13"/>
  <c r="EB112" i="13"/>
  <c r="EA112" i="13"/>
  <c r="DZ112" i="13"/>
  <c r="EL111" i="13"/>
  <c r="EK111" i="13"/>
  <c r="EJ111" i="13"/>
  <c r="EI111" i="13"/>
  <c r="EH111" i="13"/>
  <c r="EG111" i="13"/>
  <c r="EF111" i="13"/>
  <c r="EE111" i="13"/>
  <c r="ED111" i="13"/>
  <c r="EC111" i="13"/>
  <c r="EB111" i="13"/>
  <c r="EA111" i="13"/>
  <c r="DZ111" i="13"/>
  <c r="EL110" i="13"/>
  <c r="EK110" i="13"/>
  <c r="EJ110" i="13"/>
  <c r="EI110" i="13"/>
  <c r="EH110" i="13"/>
  <c r="EG110" i="13"/>
  <c r="EF110" i="13"/>
  <c r="EE110" i="13"/>
  <c r="ED110" i="13"/>
  <c r="EC110" i="13"/>
  <c r="EB110" i="13"/>
  <c r="EA110" i="13"/>
  <c r="DZ110" i="13"/>
  <c r="EL109" i="13"/>
  <c r="EK109" i="13"/>
  <c r="EJ109" i="13"/>
  <c r="EI109" i="13"/>
  <c r="EH109" i="13"/>
  <c r="EG109" i="13"/>
  <c r="EF109" i="13"/>
  <c r="EE109" i="13"/>
  <c r="ED109" i="13"/>
  <c r="EC109" i="13"/>
  <c r="EB109" i="13"/>
  <c r="EA109" i="13"/>
  <c r="DZ109" i="13"/>
  <c r="EL108" i="13"/>
  <c r="EK108" i="13"/>
  <c r="EJ108" i="13"/>
  <c r="EI108" i="13"/>
  <c r="EH108" i="13"/>
  <c r="EG108" i="13"/>
  <c r="EF108" i="13"/>
  <c r="EE108" i="13"/>
  <c r="ED108" i="13"/>
  <c r="EC108" i="13"/>
  <c r="EB108" i="13"/>
  <c r="EA108" i="13"/>
  <c r="DZ108" i="13"/>
  <c r="EL107" i="13"/>
  <c r="EK107" i="13"/>
  <c r="EJ107" i="13"/>
  <c r="EI107" i="13"/>
  <c r="EH107" i="13"/>
  <c r="EG107" i="13"/>
  <c r="EF107" i="13"/>
  <c r="EE107" i="13"/>
  <c r="ED107" i="13"/>
  <c r="EC107" i="13"/>
  <c r="EB107" i="13"/>
  <c r="EA107" i="13"/>
  <c r="DZ107" i="13"/>
  <c r="EL106" i="13"/>
  <c r="EK106" i="13"/>
  <c r="EJ106" i="13"/>
  <c r="EI106" i="13"/>
  <c r="EH106" i="13"/>
  <c r="EG106" i="13"/>
  <c r="EF106" i="13"/>
  <c r="EE106" i="13"/>
  <c r="ED106" i="13"/>
  <c r="EC106" i="13"/>
  <c r="EB106" i="13"/>
  <c r="EA106" i="13"/>
  <c r="DZ106" i="13"/>
  <c r="EL105" i="13"/>
  <c r="EK105" i="13"/>
  <c r="EJ105" i="13"/>
  <c r="EI105" i="13"/>
  <c r="EH105" i="13"/>
  <c r="EG105" i="13"/>
  <c r="EF105" i="13"/>
  <c r="EE105" i="13"/>
  <c r="ED105" i="13"/>
  <c r="EC105" i="13"/>
  <c r="EB105" i="13"/>
  <c r="EA105" i="13"/>
  <c r="DZ105" i="13"/>
  <c r="EL104" i="13"/>
  <c r="EK104" i="13"/>
  <c r="EJ104" i="13"/>
  <c r="EI104" i="13"/>
  <c r="EH104" i="13"/>
  <c r="EG104" i="13"/>
  <c r="EF104" i="13"/>
  <c r="EE104" i="13"/>
  <c r="ED104" i="13"/>
  <c r="EC104" i="13"/>
  <c r="EB104" i="13"/>
  <c r="EA104" i="13"/>
  <c r="DZ104" i="13"/>
  <c r="EL103" i="13"/>
  <c r="EK103" i="13"/>
  <c r="EJ103" i="13"/>
  <c r="EI103" i="13"/>
  <c r="EH103" i="13"/>
  <c r="EG103" i="13"/>
  <c r="EF103" i="13"/>
  <c r="EE103" i="13"/>
  <c r="ED103" i="13"/>
  <c r="EC103" i="13"/>
  <c r="EB103" i="13"/>
  <c r="EA103" i="13"/>
  <c r="DZ103" i="13"/>
  <c r="EL102" i="13"/>
  <c r="EK102" i="13"/>
  <c r="EJ102" i="13"/>
  <c r="EI102" i="13"/>
  <c r="EH102" i="13"/>
  <c r="EG102" i="13"/>
  <c r="EF102" i="13"/>
  <c r="EE102" i="13"/>
  <c r="ED102" i="13"/>
  <c r="EC102" i="13"/>
  <c r="EB102" i="13"/>
  <c r="EA102" i="13"/>
  <c r="DZ102" i="13"/>
  <c r="EL101" i="13"/>
  <c r="EK101" i="13"/>
  <c r="EJ101" i="13"/>
  <c r="EI101" i="13"/>
  <c r="EH101" i="13"/>
  <c r="EG101" i="13"/>
  <c r="EF101" i="13"/>
  <c r="EE101" i="13"/>
  <c r="ED101" i="13"/>
  <c r="EC101" i="13"/>
  <c r="EB101" i="13"/>
  <c r="EA101" i="13"/>
  <c r="DZ101" i="13"/>
  <c r="EL100" i="13"/>
  <c r="EK100" i="13"/>
  <c r="EJ100" i="13"/>
  <c r="EI100" i="13"/>
  <c r="EH100" i="13"/>
  <c r="EG100" i="13"/>
  <c r="EF100" i="13"/>
  <c r="EE100" i="13"/>
  <c r="ED100" i="13"/>
  <c r="EC100" i="13"/>
  <c r="EB100" i="13"/>
  <c r="EA100" i="13"/>
  <c r="DZ100" i="13"/>
  <c r="EL99" i="13"/>
  <c r="EK99" i="13"/>
  <c r="EJ99" i="13"/>
  <c r="EI99" i="13"/>
  <c r="EH99" i="13"/>
  <c r="EG99" i="13"/>
  <c r="EF99" i="13"/>
  <c r="EE99" i="13"/>
  <c r="ED99" i="13"/>
  <c r="EC99" i="13"/>
  <c r="EB99" i="13"/>
  <c r="EA99" i="13"/>
  <c r="DZ99" i="13"/>
  <c r="EL98" i="13"/>
  <c r="EK98" i="13"/>
  <c r="EJ98" i="13"/>
  <c r="EI98" i="13"/>
  <c r="EH98" i="13"/>
  <c r="EG98" i="13"/>
  <c r="EF98" i="13"/>
  <c r="EE98" i="13"/>
  <c r="ED98" i="13"/>
  <c r="EC98" i="13"/>
  <c r="EB98" i="13"/>
  <c r="EA98" i="13"/>
  <c r="DZ98" i="13"/>
  <c r="EL97" i="13"/>
  <c r="EK97" i="13"/>
  <c r="EJ97" i="13"/>
  <c r="EI97" i="13"/>
  <c r="EH97" i="13"/>
  <c r="EG97" i="13"/>
  <c r="EF97" i="13"/>
  <c r="EE97" i="13"/>
  <c r="ED97" i="13"/>
  <c r="EC97" i="13"/>
  <c r="EB97" i="13"/>
  <c r="EA97" i="13"/>
  <c r="DZ97" i="13"/>
  <c r="EL96" i="13"/>
  <c r="EK96" i="13"/>
  <c r="EJ96" i="13"/>
  <c r="EI96" i="13"/>
  <c r="EH96" i="13"/>
  <c r="EG96" i="13"/>
  <c r="EF96" i="13"/>
  <c r="EE96" i="13"/>
  <c r="ED96" i="13"/>
  <c r="EC96" i="13"/>
  <c r="EB96" i="13"/>
  <c r="EA96" i="13"/>
  <c r="DZ96" i="13"/>
  <c r="EL95" i="13"/>
  <c r="EK95" i="13"/>
  <c r="EJ95" i="13"/>
  <c r="EI95" i="13"/>
  <c r="EH95" i="13"/>
  <c r="EG95" i="13"/>
  <c r="EF95" i="13"/>
  <c r="EE95" i="13"/>
  <c r="ED95" i="13"/>
  <c r="EC95" i="13"/>
  <c r="EB95" i="13"/>
  <c r="EA95" i="13"/>
  <c r="DZ95" i="13"/>
  <c r="EL94" i="13"/>
  <c r="EK94" i="13"/>
  <c r="EJ94" i="13"/>
  <c r="EI94" i="13"/>
  <c r="EH94" i="13"/>
  <c r="EG94" i="13"/>
  <c r="EF94" i="13"/>
  <c r="EE94" i="13"/>
  <c r="ED94" i="13"/>
  <c r="EC94" i="13"/>
  <c r="EB94" i="13"/>
  <c r="EA94" i="13"/>
  <c r="DZ94" i="13"/>
  <c r="EL93" i="13"/>
  <c r="EK93" i="13"/>
  <c r="EJ93" i="13"/>
  <c r="EI93" i="13"/>
  <c r="EH93" i="13"/>
  <c r="EG93" i="13"/>
  <c r="EF93" i="13"/>
  <c r="EE93" i="13"/>
  <c r="ED93" i="13"/>
  <c r="EC93" i="13"/>
  <c r="EB93" i="13"/>
  <c r="EA93" i="13"/>
  <c r="DZ93" i="13"/>
  <c r="EL92" i="13"/>
  <c r="EK92" i="13"/>
  <c r="EJ92" i="13"/>
  <c r="EI92" i="13"/>
  <c r="EH92" i="13"/>
  <c r="EG92" i="13"/>
  <c r="EF92" i="13"/>
  <c r="EE92" i="13"/>
  <c r="ED92" i="13"/>
  <c r="EC92" i="13"/>
  <c r="EB92" i="13"/>
  <c r="EA92" i="13"/>
  <c r="DZ92" i="13"/>
  <c r="EL91" i="13"/>
  <c r="EK91" i="13"/>
  <c r="EJ91" i="13"/>
  <c r="EI91" i="13"/>
  <c r="EH91" i="13"/>
  <c r="EG91" i="13"/>
  <c r="EF91" i="13"/>
  <c r="EE91" i="13"/>
  <c r="ED91" i="13"/>
  <c r="EC91" i="13"/>
  <c r="EB91" i="13"/>
  <c r="EA91" i="13"/>
  <c r="DZ91" i="13"/>
  <c r="EL90" i="13"/>
  <c r="EK90" i="13"/>
  <c r="EJ90" i="13"/>
  <c r="EI90" i="13"/>
  <c r="EH90" i="13"/>
  <c r="EG90" i="13"/>
  <c r="EF90" i="13"/>
  <c r="EE90" i="13"/>
  <c r="ED90" i="13"/>
  <c r="EC90" i="13"/>
  <c r="EB90" i="13"/>
  <c r="EA90" i="13"/>
  <c r="DZ90" i="13"/>
  <c r="EL89" i="13"/>
  <c r="EK89" i="13"/>
  <c r="EJ89" i="13"/>
  <c r="EI89" i="13"/>
  <c r="EH89" i="13"/>
  <c r="EG89" i="13"/>
  <c r="EF89" i="13"/>
  <c r="EE89" i="13"/>
  <c r="ED89" i="13"/>
  <c r="EC89" i="13"/>
  <c r="EB89" i="13"/>
  <c r="EA89" i="13"/>
  <c r="DZ89" i="13"/>
  <c r="EL88" i="13"/>
  <c r="EK88" i="13"/>
  <c r="EJ88" i="13"/>
  <c r="EI88" i="13"/>
  <c r="EH88" i="13"/>
  <c r="EG88" i="13"/>
  <c r="EF88" i="13"/>
  <c r="EE88" i="13"/>
  <c r="ED88" i="13"/>
  <c r="EC88" i="13"/>
  <c r="EB88" i="13"/>
  <c r="EA88" i="13"/>
  <c r="DZ88" i="13"/>
  <c r="EL87" i="13"/>
  <c r="EK87" i="13"/>
  <c r="EJ87" i="13"/>
  <c r="EI87" i="13"/>
  <c r="EH87" i="13"/>
  <c r="EG87" i="13"/>
  <c r="EF87" i="13"/>
  <c r="EE87" i="13"/>
  <c r="ED87" i="13"/>
  <c r="EC87" i="13"/>
  <c r="EB87" i="13"/>
  <c r="EA87" i="13"/>
  <c r="DZ87" i="13"/>
  <c r="EL86" i="13"/>
  <c r="EK86" i="13"/>
  <c r="EJ86" i="13"/>
  <c r="EI86" i="13"/>
  <c r="EH86" i="13"/>
  <c r="EG86" i="13"/>
  <c r="EF86" i="13"/>
  <c r="EE86" i="13"/>
  <c r="ED86" i="13"/>
  <c r="EC86" i="13"/>
  <c r="EB86" i="13"/>
  <c r="EA86" i="13"/>
  <c r="DZ86" i="13"/>
  <c r="EL85" i="13"/>
  <c r="EK85" i="13"/>
  <c r="EJ85" i="13"/>
  <c r="EI85" i="13"/>
  <c r="EH85" i="13"/>
  <c r="EG85" i="13"/>
  <c r="EF85" i="13"/>
  <c r="EE85" i="13"/>
  <c r="ED85" i="13"/>
  <c r="EC85" i="13"/>
  <c r="EB85" i="13"/>
  <c r="EA85" i="13"/>
  <c r="DZ85" i="13"/>
  <c r="EL84" i="13"/>
  <c r="EK84" i="13"/>
  <c r="EJ84" i="13"/>
  <c r="EI84" i="13"/>
  <c r="EH84" i="13"/>
  <c r="EG84" i="13"/>
  <c r="EF84" i="13"/>
  <c r="EE84" i="13"/>
  <c r="ED84" i="13"/>
  <c r="EC84" i="13"/>
  <c r="EB84" i="13"/>
  <c r="EA84" i="13"/>
  <c r="DZ84" i="13"/>
  <c r="EL83" i="13"/>
  <c r="EK83" i="13"/>
  <c r="EJ83" i="13"/>
  <c r="EI83" i="13"/>
  <c r="EH83" i="13"/>
  <c r="EG83" i="13"/>
  <c r="EF83" i="13"/>
  <c r="EE83" i="13"/>
  <c r="ED83" i="13"/>
  <c r="EC83" i="13"/>
  <c r="EB83" i="13"/>
  <c r="EA83" i="13"/>
  <c r="DZ83" i="13"/>
  <c r="EL82" i="13"/>
  <c r="EK82" i="13"/>
  <c r="EJ82" i="13"/>
  <c r="EI82" i="13"/>
  <c r="EH82" i="13"/>
  <c r="EG82" i="13"/>
  <c r="EF82" i="13"/>
  <c r="EE82" i="13"/>
  <c r="ED82" i="13"/>
  <c r="EC82" i="13"/>
  <c r="EB82" i="13"/>
  <c r="EA82" i="13"/>
  <c r="DZ82" i="13"/>
  <c r="EL81" i="13"/>
  <c r="EK81" i="13"/>
  <c r="EJ81" i="13"/>
  <c r="EI81" i="13"/>
  <c r="EH81" i="13"/>
  <c r="EG81" i="13"/>
  <c r="EF81" i="13"/>
  <c r="EE81" i="13"/>
  <c r="ED81" i="13"/>
  <c r="EC81" i="13"/>
  <c r="EB81" i="13"/>
  <c r="EA81" i="13"/>
  <c r="DZ81" i="13"/>
  <c r="EL80" i="13"/>
  <c r="EK80" i="13"/>
  <c r="EJ80" i="13"/>
  <c r="EI80" i="13"/>
  <c r="EH80" i="13"/>
  <c r="EG80" i="13"/>
  <c r="EF80" i="13"/>
  <c r="EE80" i="13"/>
  <c r="ED80" i="13"/>
  <c r="EC80" i="13"/>
  <c r="EB80" i="13"/>
  <c r="EA80" i="13"/>
  <c r="DZ80" i="13"/>
  <c r="EL79" i="13"/>
  <c r="EK79" i="13"/>
  <c r="EJ79" i="13"/>
  <c r="EI79" i="13"/>
  <c r="EH79" i="13"/>
  <c r="EG79" i="13"/>
  <c r="EF79" i="13"/>
  <c r="EE79" i="13"/>
  <c r="ED79" i="13"/>
  <c r="EC79" i="13"/>
  <c r="EB79" i="13"/>
  <c r="EA79" i="13"/>
  <c r="DZ79" i="13"/>
  <c r="EL78" i="13"/>
  <c r="EK78" i="13"/>
  <c r="EJ78" i="13"/>
  <c r="EI78" i="13"/>
  <c r="EH78" i="13"/>
  <c r="EG78" i="13"/>
  <c r="EF78" i="13"/>
  <c r="EE78" i="13"/>
  <c r="ED78" i="13"/>
  <c r="EC78" i="13"/>
  <c r="EB78" i="13"/>
  <c r="EA78" i="13"/>
  <c r="DZ78" i="13"/>
  <c r="EL77" i="13"/>
  <c r="EK77" i="13"/>
  <c r="EJ77" i="13"/>
  <c r="EI77" i="13"/>
  <c r="EH77" i="13"/>
  <c r="EG77" i="13"/>
  <c r="EF77" i="13"/>
  <c r="EE77" i="13"/>
  <c r="ED77" i="13"/>
  <c r="EC77" i="13"/>
  <c r="EB77" i="13"/>
  <c r="EA77" i="13"/>
  <c r="DZ77" i="13"/>
  <c r="EL76" i="13"/>
  <c r="EK76" i="13"/>
  <c r="EJ76" i="13"/>
  <c r="EI76" i="13"/>
  <c r="EH76" i="13"/>
  <c r="EG76" i="13"/>
  <c r="EF76" i="13"/>
  <c r="EE76" i="13"/>
  <c r="ED76" i="13"/>
  <c r="EC76" i="13"/>
  <c r="EB76" i="13"/>
  <c r="EA76" i="13"/>
  <c r="DZ76" i="13"/>
  <c r="EL75" i="13"/>
  <c r="EK75" i="13"/>
  <c r="EJ75" i="13"/>
  <c r="EI75" i="13"/>
  <c r="EH75" i="13"/>
  <c r="EG75" i="13"/>
  <c r="EF75" i="13"/>
  <c r="EE75" i="13"/>
  <c r="ED75" i="13"/>
  <c r="EC75" i="13"/>
  <c r="EB75" i="13"/>
  <c r="EA75" i="13"/>
  <c r="DZ75" i="13"/>
  <c r="EL74" i="13"/>
  <c r="EK74" i="13"/>
  <c r="EJ74" i="13"/>
  <c r="EI74" i="13"/>
  <c r="EH74" i="13"/>
  <c r="EG74" i="13"/>
  <c r="EF74" i="13"/>
  <c r="EE74" i="13"/>
  <c r="ED74" i="13"/>
  <c r="EC74" i="13"/>
  <c r="EB74" i="13"/>
  <c r="EA74" i="13"/>
  <c r="DZ74" i="13"/>
  <c r="EL73" i="13"/>
  <c r="EK73" i="13"/>
  <c r="EJ73" i="13"/>
  <c r="EI73" i="13"/>
  <c r="EH73" i="13"/>
  <c r="EG73" i="13"/>
  <c r="EF73" i="13"/>
  <c r="EE73" i="13"/>
  <c r="ED73" i="13"/>
  <c r="EC73" i="13"/>
  <c r="EB73" i="13"/>
  <c r="EA73" i="13"/>
  <c r="DZ73" i="13"/>
  <c r="EL72" i="13"/>
  <c r="EK72" i="13"/>
  <c r="EJ72" i="13"/>
  <c r="EI72" i="13"/>
  <c r="EH72" i="13"/>
  <c r="EG72" i="13"/>
  <c r="EF72" i="13"/>
  <c r="EE72" i="13"/>
  <c r="ED72" i="13"/>
  <c r="EC72" i="13"/>
  <c r="EB72" i="13"/>
  <c r="EA72" i="13"/>
  <c r="DZ72" i="13"/>
  <c r="EL71" i="13"/>
  <c r="EK71" i="13"/>
  <c r="EJ71" i="13"/>
  <c r="EI71" i="13"/>
  <c r="EH71" i="13"/>
  <c r="EG71" i="13"/>
  <c r="EF71" i="13"/>
  <c r="EE71" i="13"/>
  <c r="ED71" i="13"/>
  <c r="EC71" i="13"/>
  <c r="EB71" i="13"/>
  <c r="EA71" i="13"/>
  <c r="DZ71" i="13"/>
  <c r="EL70" i="13"/>
  <c r="EK70" i="13"/>
  <c r="EJ70" i="13"/>
  <c r="EI70" i="13"/>
  <c r="EH70" i="13"/>
  <c r="EG70" i="13"/>
  <c r="EF70" i="13"/>
  <c r="EE70" i="13"/>
  <c r="ED70" i="13"/>
  <c r="EC70" i="13"/>
  <c r="EB70" i="13"/>
  <c r="EA70" i="13"/>
  <c r="DZ70" i="13"/>
  <c r="EL69" i="13"/>
  <c r="EK69" i="13"/>
  <c r="EJ69" i="13"/>
  <c r="EI69" i="13"/>
  <c r="EH69" i="13"/>
  <c r="EG69" i="13"/>
  <c r="EF69" i="13"/>
  <c r="EE69" i="13"/>
  <c r="ED69" i="13"/>
  <c r="EC69" i="13"/>
  <c r="EB69" i="13"/>
  <c r="EA69" i="13"/>
  <c r="DZ69" i="13"/>
  <c r="EL68" i="13"/>
  <c r="EK68" i="13"/>
  <c r="EJ68" i="13"/>
  <c r="EI68" i="13"/>
  <c r="EH68" i="13"/>
  <c r="EG68" i="13"/>
  <c r="EF68" i="13"/>
  <c r="EE68" i="13"/>
  <c r="ED68" i="13"/>
  <c r="EC68" i="13"/>
  <c r="EB68" i="13"/>
  <c r="EA68" i="13"/>
  <c r="DZ68" i="13"/>
  <c r="EL67" i="13"/>
  <c r="EK67" i="13"/>
  <c r="EJ67" i="13"/>
  <c r="EI67" i="13"/>
  <c r="EH67" i="13"/>
  <c r="EG67" i="13"/>
  <c r="EF67" i="13"/>
  <c r="EE67" i="13"/>
  <c r="ED67" i="13"/>
  <c r="EC67" i="13"/>
  <c r="EB67" i="13"/>
  <c r="EA67" i="13"/>
  <c r="DZ67" i="13"/>
  <c r="EL66" i="13"/>
  <c r="EK66" i="13"/>
  <c r="EJ66" i="13"/>
  <c r="EI66" i="13"/>
  <c r="EH66" i="13"/>
  <c r="EG66" i="13"/>
  <c r="EF66" i="13"/>
  <c r="EE66" i="13"/>
  <c r="ED66" i="13"/>
  <c r="EC66" i="13"/>
  <c r="EB66" i="13"/>
  <c r="EA66" i="13"/>
  <c r="DZ66" i="13"/>
  <c r="EL65" i="13"/>
  <c r="EK65" i="13"/>
  <c r="EJ65" i="13"/>
  <c r="EI65" i="13"/>
  <c r="EH65" i="13"/>
  <c r="EG65" i="13"/>
  <c r="EF65" i="13"/>
  <c r="EE65" i="13"/>
  <c r="ED65" i="13"/>
  <c r="EC65" i="13"/>
  <c r="EB65" i="13"/>
  <c r="EA65" i="13"/>
  <c r="DZ65" i="13"/>
  <c r="EL64" i="13"/>
  <c r="EK64" i="13"/>
  <c r="EJ64" i="13"/>
  <c r="EI64" i="13"/>
  <c r="EH64" i="13"/>
  <c r="EG64" i="13"/>
  <c r="EF64" i="13"/>
  <c r="EE64" i="13"/>
  <c r="ED64" i="13"/>
  <c r="EC64" i="13"/>
  <c r="EB64" i="13"/>
  <c r="EA64" i="13"/>
  <c r="DZ64" i="13"/>
  <c r="EL63" i="13"/>
  <c r="EK63" i="13"/>
  <c r="EJ63" i="13"/>
  <c r="EI63" i="13"/>
  <c r="EH63" i="13"/>
  <c r="EG63" i="13"/>
  <c r="EF63" i="13"/>
  <c r="EE63" i="13"/>
  <c r="ED63" i="13"/>
  <c r="EC63" i="13"/>
  <c r="EB63" i="13"/>
  <c r="EA63" i="13"/>
  <c r="DZ63" i="13"/>
  <c r="EG62" i="13"/>
  <c r="EF62" i="13"/>
  <c r="EE62" i="13"/>
  <c r="ED62" i="13"/>
  <c r="EC62" i="13"/>
  <c r="EB62" i="13"/>
  <c r="EA62" i="13"/>
  <c r="EL62" i="13"/>
  <c r="EK62" i="13"/>
  <c r="EJ62" i="13"/>
  <c r="EI62" i="13"/>
  <c r="EH62" i="13"/>
  <c r="DZ62" i="13"/>
  <c r="CV2" i="12"/>
  <c r="CV3" i="12"/>
  <c r="CV4" i="12"/>
  <c r="CV5" i="12"/>
  <c r="CV6" i="12"/>
  <c r="CV7" i="12"/>
  <c r="CV8" i="12"/>
  <c r="CV9" i="12"/>
  <c r="CV10" i="12"/>
  <c r="CV11" i="12"/>
  <c r="CV12" i="12"/>
  <c r="CV13" i="12"/>
  <c r="CV14" i="12"/>
  <c r="CV15" i="12"/>
  <c r="CV16" i="12"/>
  <c r="CV17" i="12"/>
  <c r="CV18" i="12"/>
  <c r="CV19" i="12"/>
  <c r="CV20" i="12"/>
  <c r="CV21" i="12"/>
  <c r="CV22" i="12"/>
  <c r="CV23" i="12"/>
  <c r="CV24" i="12"/>
  <c r="CV25" i="12"/>
  <c r="CV26" i="12"/>
  <c r="CV27" i="12"/>
  <c r="CV28" i="12"/>
  <c r="CV29" i="12"/>
  <c r="CV30" i="12"/>
  <c r="CV31" i="12"/>
  <c r="CV32" i="12"/>
  <c r="CV33" i="12"/>
  <c r="CV34" i="12"/>
  <c r="CV35" i="12"/>
  <c r="CV36" i="12"/>
  <c r="CV37" i="12"/>
  <c r="CV39" i="12"/>
  <c r="N39" i="18"/>
  <c r="M39" i="18"/>
  <c r="ED115" i="17"/>
  <c r="ED114" i="17"/>
  <c r="ED113" i="17"/>
  <c r="ED112" i="17"/>
  <c r="ED111" i="17"/>
  <c r="ED110" i="17"/>
  <c r="ED109" i="17"/>
  <c r="ED108" i="17"/>
  <c r="ED107" i="17"/>
  <c r="ED106" i="17"/>
  <c r="ED105" i="17"/>
  <c r="ED104" i="17"/>
  <c r="ED103" i="17"/>
  <c r="ED102" i="17"/>
  <c r="ED101" i="17"/>
  <c r="ED100" i="17"/>
  <c r="ED99" i="17"/>
  <c r="ED98" i="17"/>
  <c r="ED97" i="17"/>
  <c r="ED96" i="17"/>
  <c r="ED95" i="17"/>
  <c r="ED94" i="17"/>
  <c r="ED93" i="17"/>
  <c r="ED92" i="17"/>
  <c r="ED91" i="17"/>
  <c r="ED90" i="17"/>
  <c r="ED89" i="17"/>
  <c r="ED88" i="17"/>
  <c r="ED87" i="17"/>
  <c r="ED86" i="17"/>
  <c r="ED85" i="17"/>
  <c r="ED84" i="17"/>
  <c r="ED83" i="17"/>
  <c r="ED82" i="17"/>
  <c r="ED81" i="17"/>
  <c r="ED80" i="17"/>
  <c r="ED79" i="17"/>
  <c r="ED78" i="17"/>
  <c r="ED77" i="17"/>
  <c r="ED76" i="17"/>
  <c r="ED75" i="17"/>
  <c r="ED74" i="17"/>
  <c r="ED73" i="17"/>
  <c r="ED72" i="17"/>
  <c r="ED71" i="17"/>
  <c r="ED70" i="17"/>
  <c r="ED69" i="17"/>
  <c r="ED68" i="17"/>
  <c r="ED67" i="17"/>
  <c r="ED66" i="17"/>
  <c r="ED65" i="17"/>
  <c r="ED64" i="17"/>
  <c r="ED63" i="17"/>
  <c r="ED62" i="17"/>
  <c r="ED61" i="17"/>
  <c r="ED60" i="17"/>
  <c r="ED59" i="17"/>
  <c r="ED58" i="17"/>
  <c r="ED57" i="17"/>
  <c r="ED56" i="17"/>
  <c r="ED55" i="17"/>
  <c r="ED54" i="17"/>
  <c r="ED53" i="17"/>
  <c r="ED52" i="17"/>
  <c r="ED51" i="17"/>
  <c r="ED50" i="17"/>
  <c r="ED49" i="17"/>
  <c r="ED48" i="17"/>
  <c r="ED47" i="17"/>
  <c r="ED46" i="17"/>
  <c r="ED45" i="17"/>
  <c r="ED44" i="17"/>
  <c r="ED43" i="17"/>
  <c r="ED42" i="17"/>
  <c r="ED41" i="17"/>
  <c r="ED40" i="17"/>
  <c r="ED39" i="17"/>
  <c r="ED38" i="17"/>
  <c r="ED37" i="17"/>
  <c r="ED36" i="17"/>
  <c r="ED35" i="17"/>
  <c r="ED34" i="17"/>
  <c r="ED33" i="17"/>
  <c r="ED32" i="17"/>
  <c r="ED31" i="17"/>
  <c r="ED30" i="17"/>
  <c r="ED29" i="17"/>
  <c r="ED28" i="17"/>
  <c r="ED27" i="17"/>
  <c r="ED26" i="17"/>
  <c r="ED25" i="17"/>
  <c r="ED24" i="17"/>
  <c r="ED23" i="17"/>
  <c r="ED22" i="17"/>
  <c r="ED21" i="17"/>
  <c r="ED20" i="17"/>
  <c r="ED19" i="17"/>
  <c r="ED18" i="17"/>
  <c r="ED17" i="17"/>
  <c r="ED16" i="17"/>
  <c r="ED15" i="17"/>
  <c r="ED14" i="17"/>
  <c r="ED13" i="17"/>
  <c r="ED12" i="17"/>
  <c r="ED11" i="17"/>
  <c r="ED10" i="17"/>
  <c r="ED9" i="17"/>
  <c r="ED8" i="17"/>
  <c r="ED7" i="17"/>
  <c r="ED6" i="17"/>
  <c r="ED5" i="17"/>
  <c r="ED4" i="17"/>
  <c r="AA495" i="11"/>
  <c r="AA494" i="11"/>
  <c r="AA493" i="11"/>
  <c r="AA492" i="11"/>
  <c r="AA491" i="11"/>
  <c r="AA490" i="11"/>
  <c r="AA489" i="11"/>
  <c r="AA488" i="11"/>
  <c r="AA487" i="11"/>
  <c r="AA486" i="11"/>
  <c r="AA485" i="11"/>
  <c r="AA484" i="11"/>
  <c r="AA483" i="11"/>
  <c r="AA482" i="11"/>
  <c r="AA481" i="11"/>
  <c r="AA480" i="11"/>
  <c r="AA479" i="11"/>
  <c r="AA478" i="11"/>
  <c r="AA477" i="11"/>
  <c r="AA476" i="11"/>
  <c r="AA475" i="11"/>
  <c r="AA474" i="11"/>
  <c r="AA473" i="11"/>
  <c r="AA472" i="11"/>
  <c r="AA471" i="11"/>
  <c r="AA470" i="11"/>
  <c r="AA469" i="11"/>
  <c r="AA468" i="11"/>
  <c r="AA467" i="11"/>
  <c r="AA466" i="11"/>
  <c r="AA465" i="11"/>
  <c r="AA464" i="11"/>
  <c r="AA463" i="11"/>
  <c r="AA462" i="11"/>
  <c r="AA461" i="11"/>
  <c r="AA460" i="11"/>
  <c r="AA459" i="11"/>
  <c r="AA458" i="11"/>
  <c r="AA457" i="11"/>
  <c r="AA456" i="11"/>
  <c r="AA455" i="11"/>
  <c r="AA454" i="11"/>
  <c r="AA453" i="11"/>
  <c r="AA452" i="11"/>
  <c r="AA451" i="11"/>
  <c r="AA450" i="11"/>
  <c r="AA449" i="11"/>
  <c r="AA448" i="11"/>
  <c r="AA447" i="11"/>
  <c r="AA446" i="11"/>
  <c r="AA445" i="11"/>
  <c r="AA444" i="11"/>
  <c r="AA443" i="11"/>
  <c r="AA442" i="11"/>
  <c r="AA441" i="11"/>
  <c r="AA440" i="11"/>
  <c r="AA439" i="11"/>
  <c r="AA438" i="11"/>
  <c r="AA437" i="11"/>
  <c r="AA436" i="11"/>
  <c r="AA435" i="11"/>
  <c r="AA434" i="11"/>
  <c r="AA433" i="11"/>
  <c r="AA432" i="11"/>
  <c r="AA431" i="11"/>
  <c r="AA430" i="11"/>
  <c r="AA429" i="11"/>
  <c r="AA428" i="11"/>
  <c r="AA427" i="11"/>
  <c r="AA426" i="11"/>
  <c r="AA425" i="11"/>
  <c r="AA424" i="11"/>
  <c r="AA423" i="11"/>
  <c r="AA422" i="11"/>
  <c r="AA421" i="11"/>
  <c r="AA420" i="11"/>
  <c r="AA419" i="11"/>
  <c r="AA418" i="11"/>
  <c r="AA417" i="11"/>
  <c r="AA416" i="11"/>
  <c r="AA415" i="11"/>
  <c r="AA414" i="11"/>
  <c r="AA413" i="11"/>
  <c r="AA412" i="11"/>
  <c r="AA411" i="11"/>
  <c r="AA410" i="11"/>
  <c r="AA409" i="11"/>
  <c r="AA408" i="11"/>
  <c r="AA407" i="11"/>
  <c r="AA406" i="11"/>
  <c r="AA405" i="11"/>
  <c r="AA404" i="11"/>
  <c r="AA403" i="11"/>
  <c r="AA402" i="11"/>
  <c r="AA401" i="11"/>
  <c r="AA400" i="11"/>
  <c r="AA399" i="11"/>
  <c r="AA398" i="11"/>
  <c r="AA397" i="11"/>
  <c r="AA396" i="11"/>
  <c r="AA395" i="11"/>
  <c r="AA394" i="11"/>
  <c r="AA393" i="11"/>
  <c r="AA392" i="11"/>
  <c r="AA391" i="11"/>
  <c r="AA390" i="11"/>
  <c r="AA389" i="11"/>
  <c r="AA388" i="11"/>
  <c r="AA387" i="11"/>
  <c r="AA386" i="11"/>
  <c r="AA385" i="11"/>
  <c r="AA384" i="11"/>
  <c r="AA383" i="11"/>
  <c r="AA382" i="11"/>
  <c r="AA381" i="11"/>
  <c r="AA380" i="11"/>
  <c r="AA379" i="11"/>
  <c r="AA378" i="11"/>
  <c r="AA377" i="11"/>
  <c r="AA376" i="11"/>
  <c r="AA375" i="11"/>
  <c r="AA374" i="11"/>
  <c r="AA373" i="11"/>
  <c r="AA372" i="11"/>
  <c r="AA371" i="11"/>
  <c r="AA370" i="11"/>
  <c r="AA369" i="11"/>
  <c r="AA368" i="11"/>
  <c r="AA367" i="11"/>
  <c r="AA366" i="11"/>
  <c r="AA365" i="11"/>
  <c r="AA364" i="11"/>
  <c r="AA363" i="11"/>
  <c r="AA362" i="11"/>
  <c r="AA361" i="11"/>
  <c r="AA360" i="11"/>
  <c r="AA359" i="11"/>
  <c r="AA358" i="11"/>
  <c r="AA357" i="11"/>
  <c r="AA356" i="11"/>
  <c r="AA355" i="11"/>
  <c r="AA354" i="11"/>
  <c r="AA353" i="11"/>
  <c r="AA352" i="11"/>
  <c r="AA351" i="11"/>
  <c r="AA350" i="11"/>
  <c r="AA349" i="11"/>
  <c r="AA348" i="11"/>
  <c r="AA347" i="11"/>
  <c r="AA346" i="11"/>
  <c r="AA345" i="11"/>
  <c r="AA344" i="11"/>
  <c r="AA343" i="11"/>
  <c r="AA342" i="11"/>
  <c r="AA341" i="11"/>
  <c r="AA340" i="11"/>
  <c r="AA339" i="11"/>
  <c r="AA338" i="11"/>
  <c r="AA337" i="11"/>
  <c r="AA336" i="11"/>
  <c r="AA335" i="11"/>
  <c r="AA334" i="11"/>
  <c r="AA333" i="11"/>
  <c r="AA332" i="11"/>
  <c r="AA331" i="11"/>
  <c r="AA330" i="11"/>
  <c r="AA329" i="11"/>
  <c r="AA328" i="11"/>
  <c r="AA327" i="11"/>
  <c r="AA326" i="11"/>
  <c r="AA325" i="11"/>
  <c r="AA324" i="11"/>
  <c r="AA323" i="11"/>
  <c r="AA322" i="11"/>
  <c r="AA321" i="11"/>
  <c r="AA320" i="11"/>
  <c r="AA319" i="11"/>
  <c r="AA318" i="11"/>
  <c r="AA317" i="11"/>
  <c r="AA316" i="11"/>
  <c r="AA315" i="11"/>
  <c r="AA314" i="11"/>
  <c r="AA313" i="11"/>
  <c r="AA312" i="11"/>
  <c r="AA311" i="11"/>
  <c r="AA310" i="11"/>
  <c r="AA309" i="11"/>
  <c r="AA308" i="11"/>
  <c r="AA307" i="11"/>
  <c r="AA306" i="11"/>
  <c r="AA305" i="11"/>
  <c r="AA304" i="11"/>
  <c r="AA303" i="11"/>
  <c r="AA302" i="11"/>
  <c r="AA301" i="11"/>
  <c r="AA300" i="11"/>
  <c r="AA299" i="11"/>
  <c r="AA298" i="11"/>
  <c r="AA297" i="11"/>
  <c r="AA296" i="11"/>
  <c r="AA295" i="11"/>
  <c r="AA294" i="11"/>
  <c r="AA293" i="11"/>
  <c r="AA292" i="11"/>
  <c r="AA291" i="11"/>
  <c r="AA290" i="11"/>
  <c r="AA289" i="11"/>
  <c r="AA288" i="11"/>
  <c r="AA287" i="11"/>
  <c r="AA286" i="11"/>
  <c r="AA285" i="11"/>
  <c r="AA284" i="11"/>
  <c r="AA283" i="11"/>
  <c r="AA282" i="11"/>
  <c r="AA281" i="11"/>
  <c r="AA280" i="11"/>
  <c r="AA279" i="11"/>
  <c r="AA278" i="11"/>
  <c r="AA277" i="11"/>
  <c r="AA276" i="11"/>
  <c r="AA275" i="11"/>
  <c r="AA274" i="11"/>
  <c r="AA273" i="11"/>
  <c r="AA272" i="11"/>
  <c r="AA271" i="11"/>
  <c r="AA270" i="11"/>
  <c r="AA269" i="11"/>
  <c r="AA268" i="11"/>
  <c r="AA267" i="11"/>
  <c r="AA266" i="11"/>
  <c r="AA265" i="11"/>
  <c r="AA264" i="11"/>
  <c r="AA263" i="11"/>
  <c r="AA262" i="11"/>
  <c r="AA261" i="11"/>
  <c r="AA260" i="11"/>
  <c r="AA259" i="11"/>
  <c r="AA258" i="11"/>
  <c r="AA257" i="11"/>
  <c r="AA256" i="11"/>
  <c r="AA255" i="11"/>
  <c r="AA254" i="11"/>
  <c r="AA253" i="11"/>
  <c r="AA252" i="11"/>
  <c r="AA251" i="11"/>
  <c r="AA250" i="11"/>
  <c r="AA249" i="11"/>
  <c r="AA248" i="11"/>
  <c r="AA247" i="11"/>
  <c r="AA246" i="11"/>
  <c r="AA245" i="11"/>
  <c r="AA244" i="11"/>
  <c r="AA243" i="11"/>
  <c r="AA242" i="11"/>
  <c r="AA241" i="11"/>
  <c r="AA240" i="11"/>
  <c r="AA239" i="11"/>
  <c r="AA238" i="11"/>
  <c r="AA237" i="11"/>
  <c r="AA236" i="11"/>
  <c r="AA235" i="11"/>
  <c r="AA234" i="11"/>
  <c r="AA233" i="11"/>
  <c r="AA232" i="11"/>
  <c r="AA231" i="11"/>
  <c r="AA230" i="11"/>
  <c r="AA229" i="11"/>
  <c r="AA228" i="11"/>
  <c r="AA227" i="11"/>
  <c r="AA226" i="11"/>
  <c r="AA225" i="11"/>
  <c r="AA224" i="11"/>
  <c r="AA223" i="11"/>
  <c r="AA222" i="11"/>
  <c r="AA221" i="11"/>
  <c r="AA220" i="11"/>
  <c r="AA219" i="11"/>
  <c r="AA218" i="11"/>
  <c r="AA217" i="11"/>
  <c r="AA216" i="11"/>
  <c r="AA215" i="11"/>
  <c r="AA214" i="11"/>
  <c r="AA213" i="11"/>
  <c r="AA212" i="11"/>
  <c r="AA211" i="11"/>
  <c r="AA210" i="11"/>
  <c r="AA209" i="11"/>
  <c r="AA208" i="11"/>
  <c r="AA207" i="11"/>
  <c r="AA206" i="11"/>
  <c r="AA205" i="11"/>
  <c r="AA204" i="11"/>
  <c r="AA203" i="11"/>
  <c r="AA202" i="11"/>
  <c r="AA201" i="11"/>
  <c r="AA200" i="11"/>
  <c r="AA199" i="11"/>
  <c r="AA198" i="11"/>
  <c r="AA197" i="11"/>
  <c r="AA196" i="11"/>
  <c r="AA195" i="11"/>
  <c r="AA194" i="11"/>
  <c r="AA193" i="11"/>
  <c r="AA192" i="11"/>
  <c r="AA191" i="11"/>
  <c r="AA190" i="11"/>
  <c r="AA189" i="11"/>
  <c r="AA188" i="11"/>
  <c r="AA187" i="11"/>
  <c r="AA186" i="11"/>
  <c r="AA185" i="11"/>
  <c r="AA184" i="11"/>
  <c r="AA183" i="11"/>
  <c r="AA182" i="11"/>
  <c r="AA181" i="11"/>
  <c r="AA180" i="11"/>
  <c r="AA179" i="11"/>
  <c r="AA178" i="11"/>
  <c r="AA177" i="11"/>
  <c r="AA176" i="11"/>
  <c r="AA175" i="11"/>
  <c r="AA174" i="11"/>
  <c r="AA173" i="11"/>
  <c r="AA172" i="11"/>
  <c r="AA171" i="11"/>
  <c r="AA170" i="11"/>
  <c r="AA169" i="11"/>
  <c r="AA168" i="11"/>
  <c r="AA167" i="11"/>
  <c r="AA166" i="11"/>
  <c r="AA165" i="11"/>
  <c r="AA164" i="11"/>
  <c r="AA163" i="11"/>
  <c r="AA162" i="11"/>
  <c r="AA161" i="11"/>
  <c r="AA160" i="11"/>
  <c r="AA159" i="11"/>
  <c r="AA158" i="11"/>
  <c r="AA157" i="11"/>
  <c r="AA156" i="11"/>
  <c r="AA155" i="11"/>
  <c r="AA154" i="11"/>
  <c r="AA153" i="11"/>
  <c r="AA152" i="11"/>
  <c r="AA151" i="11"/>
  <c r="AA150" i="11"/>
  <c r="AA149" i="11"/>
  <c r="AA148" i="11"/>
  <c r="AA147" i="11"/>
  <c r="AA146" i="11"/>
  <c r="AA145" i="11"/>
  <c r="AA144" i="11"/>
  <c r="AA143" i="11"/>
  <c r="AA142" i="11"/>
  <c r="AA141" i="11"/>
  <c r="AA140" i="11"/>
  <c r="AA139" i="11"/>
  <c r="AA138" i="11"/>
  <c r="AA137" i="11"/>
  <c r="AA136" i="11"/>
  <c r="AA135" i="11"/>
  <c r="AA134" i="11"/>
  <c r="AA133" i="11"/>
  <c r="AA132" i="11"/>
  <c r="AA131" i="11"/>
  <c r="AA130" i="11"/>
  <c r="AA129" i="11"/>
  <c r="AA128" i="11"/>
  <c r="AA127" i="11"/>
  <c r="AA126" i="11"/>
  <c r="AA125" i="11"/>
  <c r="AA124" i="11"/>
  <c r="AA123" i="11"/>
  <c r="AA122" i="11"/>
  <c r="AA121" i="11"/>
  <c r="AA120" i="11"/>
  <c r="AA119" i="11"/>
  <c r="AA118" i="11"/>
  <c r="AA117" i="11"/>
  <c r="AA116" i="11"/>
  <c r="AA115" i="11"/>
  <c r="AA114" i="11"/>
  <c r="AA113" i="11"/>
  <c r="AA112" i="11"/>
  <c r="AA111" i="11"/>
  <c r="AA110" i="11"/>
  <c r="AA109" i="11"/>
  <c r="AA108" i="11"/>
  <c r="AA107" i="11"/>
  <c r="AA106" i="11"/>
  <c r="AA105" i="11"/>
  <c r="AA104" i="11"/>
  <c r="AA103" i="11"/>
  <c r="AA102" i="11"/>
  <c r="AA101" i="11"/>
  <c r="AA100" i="11"/>
  <c r="AA99" i="11"/>
  <c r="AA98" i="11"/>
  <c r="AA97" i="11"/>
  <c r="AA96" i="11"/>
  <c r="AA95" i="11"/>
  <c r="AA94" i="11"/>
  <c r="AA93" i="11"/>
  <c r="AA92" i="11"/>
  <c r="AA91" i="11"/>
  <c r="AA90" i="11"/>
  <c r="AA89" i="11"/>
  <c r="AA88" i="11"/>
  <c r="AA87" i="11"/>
  <c r="AA86" i="11"/>
  <c r="AA85" i="11"/>
  <c r="AA84" i="11"/>
  <c r="AA83" i="11"/>
  <c r="AA82" i="11"/>
  <c r="AA81" i="11"/>
  <c r="AA80" i="11"/>
  <c r="AA79" i="11"/>
  <c r="AA78" i="11"/>
  <c r="AA77" i="11"/>
  <c r="AA76" i="11"/>
  <c r="AA75" i="11"/>
  <c r="AA74" i="11"/>
  <c r="AA73" i="11"/>
  <c r="AA72" i="11"/>
  <c r="AA71" i="11"/>
  <c r="AA70" i="11"/>
  <c r="AA69" i="11"/>
  <c r="AA68" i="11"/>
  <c r="AA67" i="11"/>
  <c r="AA66" i="11"/>
  <c r="AA65" i="11"/>
  <c r="AA64" i="11"/>
  <c r="AA63" i="11"/>
  <c r="AA62" i="11"/>
  <c r="AA61" i="11"/>
  <c r="AA60" i="11"/>
  <c r="AA59" i="11"/>
  <c r="AA58" i="11"/>
  <c r="AA57" i="11"/>
  <c r="AA56" i="11"/>
  <c r="AA55" i="11"/>
  <c r="AA54" i="11"/>
  <c r="AA53" i="11"/>
  <c r="AA52" i="11"/>
  <c r="AA51" i="11"/>
  <c r="AA50" i="11"/>
  <c r="AA49" i="11"/>
  <c r="AA48" i="11"/>
  <c r="AA47" i="11"/>
  <c r="AA46" i="11"/>
  <c r="AA45" i="11"/>
  <c r="AA44" i="11"/>
  <c r="AA43" i="11"/>
  <c r="AA42" i="11"/>
  <c r="AA41" i="11"/>
  <c r="AA40" i="11"/>
  <c r="AA39" i="11"/>
  <c r="AA38" i="11"/>
  <c r="AA37" i="11"/>
  <c r="AA36" i="11"/>
  <c r="AA35" i="11"/>
  <c r="AA34" i="11"/>
  <c r="AA33" i="11"/>
  <c r="AA32" i="11"/>
  <c r="AA31" i="11"/>
  <c r="AA30" i="11"/>
  <c r="AA29" i="11"/>
  <c r="AA28" i="11"/>
  <c r="AA27" i="11"/>
  <c r="AA26" i="11"/>
  <c r="AA25" i="11"/>
  <c r="AA24" i="11"/>
  <c r="AA23" i="11"/>
  <c r="AA22" i="11"/>
  <c r="AA21" i="11"/>
  <c r="AA20" i="11"/>
  <c r="AA19" i="11"/>
  <c r="AA18" i="11"/>
  <c r="AA17" i="11"/>
  <c r="AA16" i="11"/>
  <c r="AA15" i="11"/>
  <c r="AA14" i="11"/>
  <c r="AA13" i="11"/>
  <c r="AA12" i="11"/>
  <c r="AA11" i="11"/>
  <c r="AA10" i="11"/>
  <c r="AA9" i="11"/>
  <c r="AA8" i="11"/>
  <c r="AA7" i="11"/>
  <c r="AA6" i="11"/>
  <c r="BQ495" i="11"/>
  <c r="BT495" i="11"/>
  <c r="BA495" i="11"/>
  <c r="AH495" i="11"/>
  <c r="DD495" i="11"/>
  <c r="BU495" i="11"/>
  <c r="BB495" i="11"/>
  <c r="AI495" i="11"/>
  <c r="DE495" i="11"/>
  <c r="BV495" i="11"/>
  <c r="BC495" i="11"/>
  <c r="AJ495" i="11"/>
  <c r="DF495" i="11"/>
  <c r="BW495" i="11"/>
  <c r="BD495" i="11"/>
  <c r="AK495" i="11"/>
  <c r="DG495" i="11"/>
  <c r="BX495" i="11"/>
  <c r="BE495" i="11"/>
  <c r="AL495" i="11"/>
  <c r="DH495" i="11"/>
  <c r="BY495" i="11"/>
  <c r="BF495" i="11"/>
  <c r="AM495" i="11"/>
  <c r="DI495" i="11"/>
  <c r="BZ495" i="11"/>
  <c r="BG495" i="11"/>
  <c r="AN495" i="11"/>
  <c r="DJ495" i="11"/>
  <c r="CA495" i="11"/>
  <c r="BH495" i="11"/>
  <c r="AO495" i="11"/>
  <c r="DK495" i="11"/>
  <c r="CB495" i="11"/>
  <c r="BI495" i="11"/>
  <c r="AP495" i="11"/>
  <c r="DL495" i="11"/>
  <c r="CC495" i="11"/>
  <c r="BJ495" i="11"/>
  <c r="AQ495" i="11"/>
  <c r="DM495" i="11"/>
  <c r="CD495" i="11"/>
  <c r="BK495" i="11"/>
  <c r="AR495" i="11"/>
  <c r="DN495" i="11"/>
  <c r="CE495" i="11"/>
  <c r="BL495" i="11"/>
  <c r="AS495" i="11"/>
  <c r="DO495" i="11"/>
  <c r="CF495" i="11"/>
  <c r="BM495" i="11"/>
  <c r="AT495" i="11"/>
  <c r="DP495" i="11"/>
  <c r="CG495" i="11"/>
  <c r="BN495" i="11"/>
  <c r="AU495" i="11"/>
  <c r="DQ495" i="11"/>
  <c r="DA495" i="11"/>
  <c r="BQ494" i="11"/>
  <c r="BT494" i="11"/>
  <c r="BA494" i="11"/>
  <c r="AH494" i="11"/>
  <c r="DD494" i="11"/>
  <c r="BU494" i="11"/>
  <c r="BB494" i="11"/>
  <c r="AI494" i="11"/>
  <c r="DE494" i="11"/>
  <c r="BV494" i="11"/>
  <c r="BC494" i="11"/>
  <c r="AJ494" i="11"/>
  <c r="DF494" i="11"/>
  <c r="BW494" i="11"/>
  <c r="BD494" i="11"/>
  <c r="AK494" i="11"/>
  <c r="DG494" i="11"/>
  <c r="BX494" i="11"/>
  <c r="BE494" i="11"/>
  <c r="AL494" i="11"/>
  <c r="DH494" i="11"/>
  <c r="BY494" i="11"/>
  <c r="BF494" i="11"/>
  <c r="AM494" i="11"/>
  <c r="DI494" i="11"/>
  <c r="BZ494" i="11"/>
  <c r="BG494" i="11"/>
  <c r="AN494" i="11"/>
  <c r="DJ494" i="11"/>
  <c r="CA494" i="11"/>
  <c r="BH494" i="11"/>
  <c r="AO494" i="11"/>
  <c r="DK494" i="11"/>
  <c r="CB494" i="11"/>
  <c r="BI494" i="11"/>
  <c r="AP494" i="11"/>
  <c r="DL494" i="11"/>
  <c r="CC494" i="11"/>
  <c r="BJ494" i="11"/>
  <c r="AQ494" i="11"/>
  <c r="DM494" i="11"/>
  <c r="CD494" i="11"/>
  <c r="BK494" i="11"/>
  <c r="AR494" i="11"/>
  <c r="DN494" i="11"/>
  <c r="CE494" i="11"/>
  <c r="BL494" i="11"/>
  <c r="AS494" i="11"/>
  <c r="DO494" i="11"/>
  <c r="CF494" i="11"/>
  <c r="BM494" i="11"/>
  <c r="AT494" i="11"/>
  <c r="DP494" i="11"/>
  <c r="CG494" i="11"/>
  <c r="BN494" i="11"/>
  <c r="AU494" i="11"/>
  <c r="DQ494" i="11"/>
  <c r="DA494" i="11"/>
  <c r="BQ493" i="11"/>
  <c r="BT493" i="11"/>
  <c r="BA493" i="11"/>
  <c r="AH493" i="11"/>
  <c r="DD493" i="11"/>
  <c r="BU493" i="11"/>
  <c r="BB493" i="11"/>
  <c r="AI493" i="11"/>
  <c r="DE493" i="11"/>
  <c r="BV493" i="11"/>
  <c r="BC493" i="11"/>
  <c r="AJ493" i="11"/>
  <c r="DF493" i="11"/>
  <c r="BW493" i="11"/>
  <c r="BD493" i="11"/>
  <c r="AK493" i="11"/>
  <c r="DG493" i="11"/>
  <c r="BX493" i="11"/>
  <c r="BE493" i="11"/>
  <c r="AL493" i="11"/>
  <c r="DH493" i="11"/>
  <c r="BY493" i="11"/>
  <c r="BF493" i="11"/>
  <c r="AM493" i="11"/>
  <c r="DI493" i="11"/>
  <c r="BZ493" i="11"/>
  <c r="BG493" i="11"/>
  <c r="AN493" i="11"/>
  <c r="DJ493" i="11"/>
  <c r="CA493" i="11"/>
  <c r="BH493" i="11"/>
  <c r="AO493" i="11"/>
  <c r="DK493" i="11"/>
  <c r="CB493" i="11"/>
  <c r="BI493" i="11"/>
  <c r="AP493" i="11"/>
  <c r="DL493" i="11"/>
  <c r="CC493" i="11"/>
  <c r="BJ493" i="11"/>
  <c r="AQ493" i="11"/>
  <c r="DM493" i="11"/>
  <c r="CD493" i="11"/>
  <c r="BK493" i="11"/>
  <c r="AR493" i="11"/>
  <c r="DN493" i="11"/>
  <c r="CE493" i="11"/>
  <c r="BL493" i="11"/>
  <c r="AS493" i="11"/>
  <c r="DO493" i="11"/>
  <c r="CF493" i="11"/>
  <c r="BM493" i="11"/>
  <c r="AT493" i="11"/>
  <c r="DP493" i="11"/>
  <c r="CG493" i="11"/>
  <c r="BN493" i="11"/>
  <c r="AU493" i="11"/>
  <c r="DQ493" i="11"/>
  <c r="DA493" i="11"/>
  <c r="BQ492" i="11"/>
  <c r="BT492" i="11"/>
  <c r="BA492" i="11"/>
  <c r="AH492" i="11"/>
  <c r="DD492" i="11"/>
  <c r="BU492" i="11"/>
  <c r="BB492" i="11"/>
  <c r="AI492" i="11"/>
  <c r="DE492" i="11"/>
  <c r="BV492" i="11"/>
  <c r="BC492" i="11"/>
  <c r="AJ492" i="11"/>
  <c r="DF492" i="11"/>
  <c r="BW492" i="11"/>
  <c r="BD492" i="11"/>
  <c r="AK492" i="11"/>
  <c r="DG492" i="11"/>
  <c r="BX492" i="11"/>
  <c r="BE492" i="11"/>
  <c r="AL492" i="11"/>
  <c r="DH492" i="11"/>
  <c r="BY492" i="11"/>
  <c r="BF492" i="11"/>
  <c r="AM492" i="11"/>
  <c r="DI492" i="11"/>
  <c r="BZ492" i="11"/>
  <c r="BG492" i="11"/>
  <c r="AN492" i="11"/>
  <c r="DJ492" i="11"/>
  <c r="CA492" i="11"/>
  <c r="BH492" i="11"/>
  <c r="AO492" i="11"/>
  <c r="DK492" i="11"/>
  <c r="CB492" i="11"/>
  <c r="BI492" i="11"/>
  <c r="AP492" i="11"/>
  <c r="DL492" i="11"/>
  <c r="CC492" i="11"/>
  <c r="BJ492" i="11"/>
  <c r="AQ492" i="11"/>
  <c r="DM492" i="11"/>
  <c r="CD492" i="11"/>
  <c r="BK492" i="11"/>
  <c r="AR492" i="11"/>
  <c r="DN492" i="11"/>
  <c r="CE492" i="11"/>
  <c r="BL492" i="11"/>
  <c r="AS492" i="11"/>
  <c r="DO492" i="11"/>
  <c r="CF492" i="11"/>
  <c r="BM492" i="11"/>
  <c r="AT492" i="11"/>
  <c r="DP492" i="11"/>
  <c r="CG492" i="11"/>
  <c r="BN492" i="11"/>
  <c r="AU492" i="11"/>
  <c r="DQ492" i="11"/>
  <c r="DA492" i="11"/>
  <c r="BQ491" i="11"/>
  <c r="BT491" i="11"/>
  <c r="BA491" i="11"/>
  <c r="AH491" i="11"/>
  <c r="DD491" i="11"/>
  <c r="BU491" i="11"/>
  <c r="BB491" i="11"/>
  <c r="AI491" i="11"/>
  <c r="DE491" i="11"/>
  <c r="BV491" i="11"/>
  <c r="BC491" i="11"/>
  <c r="AJ491" i="11"/>
  <c r="DF491" i="11"/>
  <c r="BW491" i="11"/>
  <c r="BD491" i="11"/>
  <c r="AK491" i="11"/>
  <c r="DG491" i="11"/>
  <c r="BX491" i="11"/>
  <c r="BE491" i="11"/>
  <c r="AL491" i="11"/>
  <c r="DH491" i="11"/>
  <c r="BY491" i="11"/>
  <c r="BF491" i="11"/>
  <c r="AM491" i="11"/>
  <c r="DI491" i="11"/>
  <c r="BZ491" i="11"/>
  <c r="BG491" i="11"/>
  <c r="AN491" i="11"/>
  <c r="DJ491" i="11"/>
  <c r="CA491" i="11"/>
  <c r="BH491" i="11"/>
  <c r="AO491" i="11"/>
  <c r="DK491" i="11"/>
  <c r="CB491" i="11"/>
  <c r="BI491" i="11"/>
  <c r="AP491" i="11"/>
  <c r="DL491" i="11"/>
  <c r="CC491" i="11"/>
  <c r="BJ491" i="11"/>
  <c r="AQ491" i="11"/>
  <c r="DM491" i="11"/>
  <c r="CD491" i="11"/>
  <c r="BK491" i="11"/>
  <c r="AR491" i="11"/>
  <c r="DN491" i="11"/>
  <c r="CE491" i="11"/>
  <c r="BL491" i="11"/>
  <c r="AS491" i="11"/>
  <c r="DO491" i="11"/>
  <c r="CF491" i="11"/>
  <c r="BM491" i="11"/>
  <c r="AT491" i="11"/>
  <c r="DP491" i="11"/>
  <c r="CG491" i="11"/>
  <c r="BN491" i="11"/>
  <c r="AU491" i="11"/>
  <c r="DQ491" i="11"/>
  <c r="DA491" i="11"/>
  <c r="BQ490" i="11"/>
  <c r="BT490" i="11"/>
  <c r="BA490" i="11"/>
  <c r="AH490" i="11"/>
  <c r="DD490" i="11"/>
  <c r="BU490" i="11"/>
  <c r="BB490" i="11"/>
  <c r="AI490" i="11"/>
  <c r="DE490" i="11"/>
  <c r="BV490" i="11"/>
  <c r="BC490" i="11"/>
  <c r="AJ490" i="11"/>
  <c r="DF490" i="11"/>
  <c r="BW490" i="11"/>
  <c r="BD490" i="11"/>
  <c r="AK490" i="11"/>
  <c r="DG490" i="11"/>
  <c r="BX490" i="11"/>
  <c r="BE490" i="11"/>
  <c r="AL490" i="11"/>
  <c r="DH490" i="11"/>
  <c r="BY490" i="11"/>
  <c r="BF490" i="11"/>
  <c r="AM490" i="11"/>
  <c r="DI490" i="11"/>
  <c r="BZ490" i="11"/>
  <c r="BG490" i="11"/>
  <c r="AN490" i="11"/>
  <c r="DJ490" i="11"/>
  <c r="CA490" i="11"/>
  <c r="BH490" i="11"/>
  <c r="AO490" i="11"/>
  <c r="DK490" i="11"/>
  <c r="CB490" i="11"/>
  <c r="BI490" i="11"/>
  <c r="AP490" i="11"/>
  <c r="DL490" i="11"/>
  <c r="CC490" i="11"/>
  <c r="BJ490" i="11"/>
  <c r="AQ490" i="11"/>
  <c r="DM490" i="11"/>
  <c r="CD490" i="11"/>
  <c r="BK490" i="11"/>
  <c r="AR490" i="11"/>
  <c r="DN490" i="11"/>
  <c r="CE490" i="11"/>
  <c r="BL490" i="11"/>
  <c r="AS490" i="11"/>
  <c r="DO490" i="11"/>
  <c r="CF490" i="11"/>
  <c r="BM490" i="11"/>
  <c r="AT490" i="11"/>
  <c r="DP490" i="11"/>
  <c r="CG490" i="11"/>
  <c r="BN490" i="11"/>
  <c r="AU490" i="11"/>
  <c r="DQ490" i="11"/>
  <c r="DA490" i="11"/>
  <c r="BQ489" i="11"/>
  <c r="BT489" i="11"/>
  <c r="BA489" i="11"/>
  <c r="AH489" i="11"/>
  <c r="DD489" i="11"/>
  <c r="BU489" i="11"/>
  <c r="BB489" i="11"/>
  <c r="AI489" i="11"/>
  <c r="DE489" i="11"/>
  <c r="BV489" i="11"/>
  <c r="BC489" i="11"/>
  <c r="AJ489" i="11"/>
  <c r="DF489" i="11"/>
  <c r="BW489" i="11"/>
  <c r="BD489" i="11"/>
  <c r="AK489" i="11"/>
  <c r="DG489" i="11"/>
  <c r="BX489" i="11"/>
  <c r="BE489" i="11"/>
  <c r="AL489" i="11"/>
  <c r="DH489" i="11"/>
  <c r="BY489" i="11"/>
  <c r="BF489" i="11"/>
  <c r="AM489" i="11"/>
  <c r="DI489" i="11"/>
  <c r="BZ489" i="11"/>
  <c r="BG489" i="11"/>
  <c r="AN489" i="11"/>
  <c r="DJ489" i="11"/>
  <c r="CA489" i="11"/>
  <c r="BH489" i="11"/>
  <c r="AO489" i="11"/>
  <c r="DK489" i="11"/>
  <c r="CB489" i="11"/>
  <c r="BI489" i="11"/>
  <c r="AP489" i="11"/>
  <c r="DL489" i="11"/>
  <c r="CC489" i="11"/>
  <c r="BJ489" i="11"/>
  <c r="AQ489" i="11"/>
  <c r="DM489" i="11"/>
  <c r="CD489" i="11"/>
  <c r="BK489" i="11"/>
  <c r="AR489" i="11"/>
  <c r="DN489" i="11"/>
  <c r="CE489" i="11"/>
  <c r="BL489" i="11"/>
  <c r="AS489" i="11"/>
  <c r="DO489" i="11"/>
  <c r="CF489" i="11"/>
  <c r="BM489" i="11"/>
  <c r="AT489" i="11"/>
  <c r="DP489" i="11"/>
  <c r="CG489" i="11"/>
  <c r="BN489" i="11"/>
  <c r="AU489" i="11"/>
  <c r="DQ489" i="11"/>
  <c r="DA489" i="11"/>
  <c r="BQ488" i="11"/>
  <c r="BT488" i="11"/>
  <c r="BA488" i="11"/>
  <c r="AH488" i="11"/>
  <c r="DD488" i="11"/>
  <c r="BU488" i="11"/>
  <c r="BB488" i="11"/>
  <c r="AI488" i="11"/>
  <c r="DE488" i="11"/>
  <c r="BV488" i="11"/>
  <c r="BC488" i="11"/>
  <c r="AJ488" i="11"/>
  <c r="DF488" i="11"/>
  <c r="BW488" i="11"/>
  <c r="BD488" i="11"/>
  <c r="AK488" i="11"/>
  <c r="DG488" i="11"/>
  <c r="BX488" i="11"/>
  <c r="BE488" i="11"/>
  <c r="AL488" i="11"/>
  <c r="DH488" i="11"/>
  <c r="BY488" i="11"/>
  <c r="BF488" i="11"/>
  <c r="AM488" i="11"/>
  <c r="DI488" i="11"/>
  <c r="BZ488" i="11"/>
  <c r="BG488" i="11"/>
  <c r="AN488" i="11"/>
  <c r="DJ488" i="11"/>
  <c r="CA488" i="11"/>
  <c r="BH488" i="11"/>
  <c r="AO488" i="11"/>
  <c r="DK488" i="11"/>
  <c r="CB488" i="11"/>
  <c r="BI488" i="11"/>
  <c r="AP488" i="11"/>
  <c r="DL488" i="11"/>
  <c r="CC488" i="11"/>
  <c r="BJ488" i="11"/>
  <c r="AQ488" i="11"/>
  <c r="DM488" i="11"/>
  <c r="CD488" i="11"/>
  <c r="BK488" i="11"/>
  <c r="AR488" i="11"/>
  <c r="DN488" i="11"/>
  <c r="CE488" i="11"/>
  <c r="BL488" i="11"/>
  <c r="AS488" i="11"/>
  <c r="DO488" i="11"/>
  <c r="CF488" i="11"/>
  <c r="BM488" i="11"/>
  <c r="AT488" i="11"/>
  <c r="DP488" i="11"/>
  <c r="CG488" i="11"/>
  <c r="BN488" i="11"/>
  <c r="AU488" i="11"/>
  <c r="DQ488" i="11"/>
  <c r="DA488" i="11"/>
  <c r="BQ487" i="11"/>
  <c r="BT487" i="11"/>
  <c r="BA487" i="11"/>
  <c r="AH487" i="11"/>
  <c r="DD487" i="11"/>
  <c r="BU487" i="11"/>
  <c r="BB487" i="11"/>
  <c r="AI487" i="11"/>
  <c r="DE487" i="11"/>
  <c r="BV487" i="11"/>
  <c r="BC487" i="11"/>
  <c r="AJ487" i="11"/>
  <c r="DF487" i="11"/>
  <c r="BW487" i="11"/>
  <c r="BD487" i="11"/>
  <c r="AK487" i="11"/>
  <c r="DG487" i="11"/>
  <c r="BX487" i="11"/>
  <c r="BE487" i="11"/>
  <c r="AL487" i="11"/>
  <c r="DH487" i="11"/>
  <c r="BY487" i="11"/>
  <c r="BF487" i="11"/>
  <c r="AM487" i="11"/>
  <c r="DI487" i="11"/>
  <c r="BZ487" i="11"/>
  <c r="BG487" i="11"/>
  <c r="AN487" i="11"/>
  <c r="DJ487" i="11"/>
  <c r="CA487" i="11"/>
  <c r="BH487" i="11"/>
  <c r="AO487" i="11"/>
  <c r="DK487" i="11"/>
  <c r="CB487" i="11"/>
  <c r="BI487" i="11"/>
  <c r="AP487" i="11"/>
  <c r="DL487" i="11"/>
  <c r="CC487" i="11"/>
  <c r="BJ487" i="11"/>
  <c r="AQ487" i="11"/>
  <c r="DM487" i="11"/>
  <c r="CD487" i="11"/>
  <c r="BK487" i="11"/>
  <c r="AR487" i="11"/>
  <c r="DN487" i="11"/>
  <c r="CE487" i="11"/>
  <c r="BL487" i="11"/>
  <c r="AS487" i="11"/>
  <c r="DO487" i="11"/>
  <c r="CF487" i="11"/>
  <c r="BM487" i="11"/>
  <c r="AT487" i="11"/>
  <c r="DP487" i="11"/>
  <c r="CG487" i="11"/>
  <c r="BN487" i="11"/>
  <c r="AU487" i="11"/>
  <c r="DQ487" i="11"/>
  <c r="DA487" i="11"/>
  <c r="BQ486" i="11"/>
  <c r="BT486" i="11"/>
  <c r="BA486" i="11"/>
  <c r="AH486" i="11"/>
  <c r="DD486" i="11"/>
  <c r="BU486" i="11"/>
  <c r="BB486" i="11"/>
  <c r="AI486" i="11"/>
  <c r="DE486" i="11"/>
  <c r="BV486" i="11"/>
  <c r="BC486" i="11"/>
  <c r="AJ486" i="11"/>
  <c r="DF486" i="11"/>
  <c r="BW486" i="11"/>
  <c r="BD486" i="11"/>
  <c r="AK486" i="11"/>
  <c r="DG486" i="11"/>
  <c r="BX486" i="11"/>
  <c r="BE486" i="11"/>
  <c r="AL486" i="11"/>
  <c r="DH486" i="11"/>
  <c r="BY486" i="11"/>
  <c r="BF486" i="11"/>
  <c r="AM486" i="11"/>
  <c r="DI486" i="11"/>
  <c r="BZ486" i="11"/>
  <c r="BG486" i="11"/>
  <c r="AN486" i="11"/>
  <c r="DJ486" i="11"/>
  <c r="CA486" i="11"/>
  <c r="BH486" i="11"/>
  <c r="AO486" i="11"/>
  <c r="DK486" i="11"/>
  <c r="CB486" i="11"/>
  <c r="BI486" i="11"/>
  <c r="AP486" i="11"/>
  <c r="DL486" i="11"/>
  <c r="CC486" i="11"/>
  <c r="BJ486" i="11"/>
  <c r="AQ486" i="11"/>
  <c r="DM486" i="11"/>
  <c r="CD486" i="11"/>
  <c r="BK486" i="11"/>
  <c r="AR486" i="11"/>
  <c r="DN486" i="11"/>
  <c r="CE486" i="11"/>
  <c r="BL486" i="11"/>
  <c r="AS486" i="11"/>
  <c r="DO486" i="11"/>
  <c r="CF486" i="11"/>
  <c r="BM486" i="11"/>
  <c r="AT486" i="11"/>
  <c r="DP486" i="11"/>
  <c r="CG486" i="11"/>
  <c r="BN486" i="11"/>
  <c r="AU486" i="11"/>
  <c r="DQ486" i="11"/>
  <c r="DA486" i="11"/>
  <c r="BQ485" i="11"/>
  <c r="BT485" i="11"/>
  <c r="BA485" i="11"/>
  <c r="AH485" i="11"/>
  <c r="DD485" i="11"/>
  <c r="BU485" i="11"/>
  <c r="BB485" i="11"/>
  <c r="AI485" i="11"/>
  <c r="DE485" i="11"/>
  <c r="BV485" i="11"/>
  <c r="BC485" i="11"/>
  <c r="AJ485" i="11"/>
  <c r="DF485" i="11"/>
  <c r="BW485" i="11"/>
  <c r="BD485" i="11"/>
  <c r="AK485" i="11"/>
  <c r="DG485" i="11"/>
  <c r="BX485" i="11"/>
  <c r="BE485" i="11"/>
  <c r="AL485" i="11"/>
  <c r="DH485" i="11"/>
  <c r="BY485" i="11"/>
  <c r="BF485" i="11"/>
  <c r="AM485" i="11"/>
  <c r="DI485" i="11"/>
  <c r="BZ485" i="11"/>
  <c r="BG485" i="11"/>
  <c r="AN485" i="11"/>
  <c r="DJ485" i="11"/>
  <c r="CA485" i="11"/>
  <c r="BH485" i="11"/>
  <c r="AO485" i="11"/>
  <c r="DK485" i="11"/>
  <c r="CB485" i="11"/>
  <c r="BI485" i="11"/>
  <c r="AP485" i="11"/>
  <c r="DL485" i="11"/>
  <c r="CC485" i="11"/>
  <c r="BJ485" i="11"/>
  <c r="AQ485" i="11"/>
  <c r="DM485" i="11"/>
  <c r="CD485" i="11"/>
  <c r="BK485" i="11"/>
  <c r="AR485" i="11"/>
  <c r="DN485" i="11"/>
  <c r="CE485" i="11"/>
  <c r="BL485" i="11"/>
  <c r="AS485" i="11"/>
  <c r="DO485" i="11"/>
  <c r="CF485" i="11"/>
  <c r="BM485" i="11"/>
  <c r="AT485" i="11"/>
  <c r="DP485" i="11"/>
  <c r="CG485" i="11"/>
  <c r="BN485" i="11"/>
  <c r="AU485" i="11"/>
  <c r="DQ485" i="11"/>
  <c r="DA485" i="11"/>
  <c r="BQ484" i="11"/>
  <c r="BT484" i="11"/>
  <c r="BA484" i="11"/>
  <c r="AH484" i="11"/>
  <c r="DD484" i="11"/>
  <c r="BU484" i="11"/>
  <c r="BB484" i="11"/>
  <c r="AI484" i="11"/>
  <c r="DE484" i="11"/>
  <c r="BV484" i="11"/>
  <c r="BC484" i="11"/>
  <c r="AJ484" i="11"/>
  <c r="DF484" i="11"/>
  <c r="BW484" i="11"/>
  <c r="BD484" i="11"/>
  <c r="AK484" i="11"/>
  <c r="DG484" i="11"/>
  <c r="BX484" i="11"/>
  <c r="BE484" i="11"/>
  <c r="AL484" i="11"/>
  <c r="DH484" i="11"/>
  <c r="BY484" i="11"/>
  <c r="BF484" i="11"/>
  <c r="AM484" i="11"/>
  <c r="DI484" i="11"/>
  <c r="BZ484" i="11"/>
  <c r="BG484" i="11"/>
  <c r="AN484" i="11"/>
  <c r="DJ484" i="11"/>
  <c r="CA484" i="11"/>
  <c r="BH484" i="11"/>
  <c r="AO484" i="11"/>
  <c r="DK484" i="11"/>
  <c r="CB484" i="11"/>
  <c r="BI484" i="11"/>
  <c r="AP484" i="11"/>
  <c r="DL484" i="11"/>
  <c r="CC484" i="11"/>
  <c r="BJ484" i="11"/>
  <c r="AQ484" i="11"/>
  <c r="DM484" i="11"/>
  <c r="CD484" i="11"/>
  <c r="BK484" i="11"/>
  <c r="AR484" i="11"/>
  <c r="DN484" i="11"/>
  <c r="CE484" i="11"/>
  <c r="BL484" i="11"/>
  <c r="AS484" i="11"/>
  <c r="DO484" i="11"/>
  <c r="CF484" i="11"/>
  <c r="BM484" i="11"/>
  <c r="AT484" i="11"/>
  <c r="DP484" i="11"/>
  <c r="CG484" i="11"/>
  <c r="BN484" i="11"/>
  <c r="AU484" i="11"/>
  <c r="DQ484" i="11"/>
  <c r="DA484" i="11"/>
  <c r="BQ483" i="11"/>
  <c r="BT483" i="11"/>
  <c r="BA483" i="11"/>
  <c r="AH483" i="11"/>
  <c r="DD483" i="11"/>
  <c r="BU483" i="11"/>
  <c r="BB483" i="11"/>
  <c r="AI483" i="11"/>
  <c r="DE483" i="11"/>
  <c r="BV483" i="11"/>
  <c r="BC483" i="11"/>
  <c r="AJ483" i="11"/>
  <c r="DF483" i="11"/>
  <c r="BW483" i="11"/>
  <c r="BD483" i="11"/>
  <c r="AK483" i="11"/>
  <c r="DG483" i="11"/>
  <c r="BX483" i="11"/>
  <c r="BE483" i="11"/>
  <c r="AL483" i="11"/>
  <c r="DH483" i="11"/>
  <c r="BY483" i="11"/>
  <c r="BF483" i="11"/>
  <c r="AM483" i="11"/>
  <c r="DI483" i="11"/>
  <c r="BZ483" i="11"/>
  <c r="BG483" i="11"/>
  <c r="AN483" i="11"/>
  <c r="DJ483" i="11"/>
  <c r="CA483" i="11"/>
  <c r="BH483" i="11"/>
  <c r="AO483" i="11"/>
  <c r="DK483" i="11"/>
  <c r="CB483" i="11"/>
  <c r="BI483" i="11"/>
  <c r="AP483" i="11"/>
  <c r="DL483" i="11"/>
  <c r="CC483" i="11"/>
  <c r="BJ483" i="11"/>
  <c r="AQ483" i="11"/>
  <c r="DM483" i="11"/>
  <c r="CD483" i="11"/>
  <c r="BK483" i="11"/>
  <c r="AR483" i="11"/>
  <c r="DN483" i="11"/>
  <c r="CE483" i="11"/>
  <c r="BL483" i="11"/>
  <c r="AS483" i="11"/>
  <c r="DO483" i="11"/>
  <c r="CF483" i="11"/>
  <c r="BM483" i="11"/>
  <c r="AT483" i="11"/>
  <c r="DP483" i="11"/>
  <c r="CG483" i="11"/>
  <c r="BN483" i="11"/>
  <c r="AU483" i="11"/>
  <c r="DQ483" i="11"/>
  <c r="DA483" i="11"/>
  <c r="BQ482" i="11"/>
  <c r="BT482" i="11"/>
  <c r="BA482" i="11"/>
  <c r="AH482" i="11"/>
  <c r="DD482" i="11"/>
  <c r="BU482" i="11"/>
  <c r="BB482" i="11"/>
  <c r="AI482" i="11"/>
  <c r="DE482" i="11"/>
  <c r="BV482" i="11"/>
  <c r="BC482" i="11"/>
  <c r="AJ482" i="11"/>
  <c r="DF482" i="11"/>
  <c r="BW482" i="11"/>
  <c r="BD482" i="11"/>
  <c r="AK482" i="11"/>
  <c r="DG482" i="11"/>
  <c r="BX482" i="11"/>
  <c r="BE482" i="11"/>
  <c r="AL482" i="11"/>
  <c r="DH482" i="11"/>
  <c r="BY482" i="11"/>
  <c r="BF482" i="11"/>
  <c r="AM482" i="11"/>
  <c r="DI482" i="11"/>
  <c r="BZ482" i="11"/>
  <c r="BG482" i="11"/>
  <c r="AN482" i="11"/>
  <c r="DJ482" i="11"/>
  <c r="CA482" i="11"/>
  <c r="BH482" i="11"/>
  <c r="AO482" i="11"/>
  <c r="DK482" i="11"/>
  <c r="CB482" i="11"/>
  <c r="BI482" i="11"/>
  <c r="AP482" i="11"/>
  <c r="DL482" i="11"/>
  <c r="CC482" i="11"/>
  <c r="BJ482" i="11"/>
  <c r="AQ482" i="11"/>
  <c r="DM482" i="11"/>
  <c r="CD482" i="11"/>
  <c r="BK482" i="11"/>
  <c r="AR482" i="11"/>
  <c r="DN482" i="11"/>
  <c r="CE482" i="11"/>
  <c r="BL482" i="11"/>
  <c r="AS482" i="11"/>
  <c r="DO482" i="11"/>
  <c r="CF482" i="11"/>
  <c r="BM482" i="11"/>
  <c r="AT482" i="11"/>
  <c r="DP482" i="11"/>
  <c r="CG482" i="11"/>
  <c r="BN482" i="11"/>
  <c r="AU482" i="11"/>
  <c r="DQ482" i="11"/>
  <c r="DA482" i="11"/>
  <c r="BQ481" i="11"/>
  <c r="BT481" i="11"/>
  <c r="BA481" i="11"/>
  <c r="AH481" i="11"/>
  <c r="DD481" i="11"/>
  <c r="BU481" i="11"/>
  <c r="BB481" i="11"/>
  <c r="AI481" i="11"/>
  <c r="DE481" i="11"/>
  <c r="BV481" i="11"/>
  <c r="BC481" i="11"/>
  <c r="AJ481" i="11"/>
  <c r="DF481" i="11"/>
  <c r="BW481" i="11"/>
  <c r="BD481" i="11"/>
  <c r="AK481" i="11"/>
  <c r="DG481" i="11"/>
  <c r="BX481" i="11"/>
  <c r="BE481" i="11"/>
  <c r="AL481" i="11"/>
  <c r="DH481" i="11"/>
  <c r="BY481" i="11"/>
  <c r="BF481" i="11"/>
  <c r="AM481" i="11"/>
  <c r="DI481" i="11"/>
  <c r="BZ481" i="11"/>
  <c r="BG481" i="11"/>
  <c r="AN481" i="11"/>
  <c r="DJ481" i="11"/>
  <c r="CA481" i="11"/>
  <c r="BH481" i="11"/>
  <c r="AO481" i="11"/>
  <c r="DK481" i="11"/>
  <c r="CB481" i="11"/>
  <c r="BI481" i="11"/>
  <c r="AP481" i="11"/>
  <c r="DL481" i="11"/>
  <c r="CC481" i="11"/>
  <c r="BJ481" i="11"/>
  <c r="AQ481" i="11"/>
  <c r="DM481" i="11"/>
  <c r="CD481" i="11"/>
  <c r="BK481" i="11"/>
  <c r="AR481" i="11"/>
  <c r="DN481" i="11"/>
  <c r="CE481" i="11"/>
  <c r="BL481" i="11"/>
  <c r="AS481" i="11"/>
  <c r="DO481" i="11"/>
  <c r="CF481" i="11"/>
  <c r="BM481" i="11"/>
  <c r="AT481" i="11"/>
  <c r="DP481" i="11"/>
  <c r="CG481" i="11"/>
  <c r="BN481" i="11"/>
  <c r="AU481" i="11"/>
  <c r="DQ481" i="11"/>
  <c r="DA481" i="11"/>
  <c r="BQ480" i="11"/>
  <c r="BT480" i="11"/>
  <c r="BA480" i="11"/>
  <c r="AH480" i="11"/>
  <c r="DD480" i="11"/>
  <c r="BU480" i="11"/>
  <c r="BB480" i="11"/>
  <c r="AI480" i="11"/>
  <c r="DE480" i="11"/>
  <c r="BV480" i="11"/>
  <c r="BC480" i="11"/>
  <c r="AJ480" i="11"/>
  <c r="DF480" i="11"/>
  <c r="BW480" i="11"/>
  <c r="BD480" i="11"/>
  <c r="AK480" i="11"/>
  <c r="DG480" i="11"/>
  <c r="BX480" i="11"/>
  <c r="BE480" i="11"/>
  <c r="AL480" i="11"/>
  <c r="DH480" i="11"/>
  <c r="BY480" i="11"/>
  <c r="BF480" i="11"/>
  <c r="AM480" i="11"/>
  <c r="DI480" i="11"/>
  <c r="BZ480" i="11"/>
  <c r="BG480" i="11"/>
  <c r="AN480" i="11"/>
  <c r="DJ480" i="11"/>
  <c r="CA480" i="11"/>
  <c r="BH480" i="11"/>
  <c r="AO480" i="11"/>
  <c r="DK480" i="11"/>
  <c r="CB480" i="11"/>
  <c r="BI480" i="11"/>
  <c r="AP480" i="11"/>
  <c r="DL480" i="11"/>
  <c r="CC480" i="11"/>
  <c r="BJ480" i="11"/>
  <c r="AQ480" i="11"/>
  <c r="DM480" i="11"/>
  <c r="CD480" i="11"/>
  <c r="BK480" i="11"/>
  <c r="AR480" i="11"/>
  <c r="DN480" i="11"/>
  <c r="CE480" i="11"/>
  <c r="BL480" i="11"/>
  <c r="AS480" i="11"/>
  <c r="DO480" i="11"/>
  <c r="CF480" i="11"/>
  <c r="BM480" i="11"/>
  <c r="AT480" i="11"/>
  <c r="DP480" i="11"/>
  <c r="CG480" i="11"/>
  <c r="BN480" i="11"/>
  <c r="AU480" i="11"/>
  <c r="DQ480" i="11"/>
  <c r="DA480" i="11"/>
  <c r="BQ479" i="11"/>
  <c r="BT479" i="11"/>
  <c r="BA479" i="11"/>
  <c r="AH479" i="11"/>
  <c r="DD479" i="11"/>
  <c r="BU479" i="11"/>
  <c r="BB479" i="11"/>
  <c r="AI479" i="11"/>
  <c r="DE479" i="11"/>
  <c r="BV479" i="11"/>
  <c r="BC479" i="11"/>
  <c r="AJ479" i="11"/>
  <c r="DF479" i="11"/>
  <c r="BW479" i="11"/>
  <c r="BD479" i="11"/>
  <c r="AK479" i="11"/>
  <c r="DG479" i="11"/>
  <c r="BX479" i="11"/>
  <c r="BE479" i="11"/>
  <c r="AL479" i="11"/>
  <c r="DH479" i="11"/>
  <c r="BY479" i="11"/>
  <c r="BF479" i="11"/>
  <c r="AM479" i="11"/>
  <c r="DI479" i="11"/>
  <c r="BZ479" i="11"/>
  <c r="BG479" i="11"/>
  <c r="AN479" i="11"/>
  <c r="DJ479" i="11"/>
  <c r="CA479" i="11"/>
  <c r="BH479" i="11"/>
  <c r="AO479" i="11"/>
  <c r="DK479" i="11"/>
  <c r="CB479" i="11"/>
  <c r="BI479" i="11"/>
  <c r="AP479" i="11"/>
  <c r="DL479" i="11"/>
  <c r="CC479" i="11"/>
  <c r="BJ479" i="11"/>
  <c r="AQ479" i="11"/>
  <c r="DM479" i="11"/>
  <c r="CD479" i="11"/>
  <c r="BK479" i="11"/>
  <c r="AR479" i="11"/>
  <c r="DN479" i="11"/>
  <c r="CE479" i="11"/>
  <c r="BL479" i="11"/>
  <c r="AS479" i="11"/>
  <c r="DO479" i="11"/>
  <c r="CF479" i="11"/>
  <c r="BM479" i="11"/>
  <c r="AT479" i="11"/>
  <c r="DP479" i="11"/>
  <c r="CG479" i="11"/>
  <c r="BN479" i="11"/>
  <c r="AU479" i="11"/>
  <c r="DQ479" i="11"/>
  <c r="DA479" i="11"/>
  <c r="BQ478" i="11"/>
  <c r="BT478" i="11"/>
  <c r="BA478" i="11"/>
  <c r="AH478" i="11"/>
  <c r="DD478" i="11"/>
  <c r="BU478" i="11"/>
  <c r="BB478" i="11"/>
  <c r="AI478" i="11"/>
  <c r="DE478" i="11"/>
  <c r="BV478" i="11"/>
  <c r="BC478" i="11"/>
  <c r="AJ478" i="11"/>
  <c r="DF478" i="11"/>
  <c r="BW478" i="11"/>
  <c r="BD478" i="11"/>
  <c r="AK478" i="11"/>
  <c r="DG478" i="11"/>
  <c r="BX478" i="11"/>
  <c r="BE478" i="11"/>
  <c r="AL478" i="11"/>
  <c r="DH478" i="11"/>
  <c r="BY478" i="11"/>
  <c r="BF478" i="11"/>
  <c r="AM478" i="11"/>
  <c r="DI478" i="11"/>
  <c r="BZ478" i="11"/>
  <c r="BG478" i="11"/>
  <c r="AN478" i="11"/>
  <c r="DJ478" i="11"/>
  <c r="CA478" i="11"/>
  <c r="BH478" i="11"/>
  <c r="AO478" i="11"/>
  <c r="DK478" i="11"/>
  <c r="CB478" i="11"/>
  <c r="BI478" i="11"/>
  <c r="AP478" i="11"/>
  <c r="DL478" i="11"/>
  <c r="CC478" i="11"/>
  <c r="BJ478" i="11"/>
  <c r="AQ478" i="11"/>
  <c r="DM478" i="11"/>
  <c r="CD478" i="11"/>
  <c r="BK478" i="11"/>
  <c r="AR478" i="11"/>
  <c r="DN478" i="11"/>
  <c r="CE478" i="11"/>
  <c r="BL478" i="11"/>
  <c r="AS478" i="11"/>
  <c r="DO478" i="11"/>
  <c r="CF478" i="11"/>
  <c r="BM478" i="11"/>
  <c r="AT478" i="11"/>
  <c r="DP478" i="11"/>
  <c r="CG478" i="11"/>
  <c r="BN478" i="11"/>
  <c r="AU478" i="11"/>
  <c r="DQ478" i="11"/>
  <c r="DA478" i="11"/>
  <c r="BQ477" i="11"/>
  <c r="BT477" i="11"/>
  <c r="BA477" i="11"/>
  <c r="AH477" i="11"/>
  <c r="DD477" i="11"/>
  <c r="BU477" i="11"/>
  <c r="BB477" i="11"/>
  <c r="AI477" i="11"/>
  <c r="DE477" i="11"/>
  <c r="BV477" i="11"/>
  <c r="BC477" i="11"/>
  <c r="AJ477" i="11"/>
  <c r="DF477" i="11"/>
  <c r="BW477" i="11"/>
  <c r="BD477" i="11"/>
  <c r="AK477" i="11"/>
  <c r="DG477" i="11"/>
  <c r="BX477" i="11"/>
  <c r="BE477" i="11"/>
  <c r="AL477" i="11"/>
  <c r="DH477" i="11"/>
  <c r="BY477" i="11"/>
  <c r="BF477" i="11"/>
  <c r="AM477" i="11"/>
  <c r="DI477" i="11"/>
  <c r="BZ477" i="11"/>
  <c r="BG477" i="11"/>
  <c r="AN477" i="11"/>
  <c r="DJ477" i="11"/>
  <c r="CA477" i="11"/>
  <c r="BH477" i="11"/>
  <c r="AO477" i="11"/>
  <c r="DK477" i="11"/>
  <c r="CB477" i="11"/>
  <c r="BI477" i="11"/>
  <c r="AP477" i="11"/>
  <c r="DL477" i="11"/>
  <c r="CC477" i="11"/>
  <c r="BJ477" i="11"/>
  <c r="AQ477" i="11"/>
  <c r="DM477" i="11"/>
  <c r="CD477" i="11"/>
  <c r="BK477" i="11"/>
  <c r="AR477" i="11"/>
  <c r="DN477" i="11"/>
  <c r="CE477" i="11"/>
  <c r="BL477" i="11"/>
  <c r="AS477" i="11"/>
  <c r="DO477" i="11"/>
  <c r="CF477" i="11"/>
  <c r="BM477" i="11"/>
  <c r="AT477" i="11"/>
  <c r="DP477" i="11"/>
  <c r="CG477" i="11"/>
  <c r="BN477" i="11"/>
  <c r="AU477" i="11"/>
  <c r="DQ477" i="11"/>
  <c r="DA477" i="11"/>
  <c r="CL495" i="11"/>
  <c r="CM495" i="11"/>
  <c r="CN495" i="11"/>
  <c r="CO495" i="11"/>
  <c r="CP495" i="11"/>
  <c r="CQ495" i="11"/>
  <c r="CR495" i="11"/>
  <c r="CS495" i="11"/>
  <c r="CT495" i="11"/>
  <c r="CU495" i="11"/>
  <c r="CV495" i="11"/>
  <c r="CW495" i="11"/>
  <c r="CX495" i="11"/>
  <c r="CY495" i="11"/>
  <c r="CI495" i="11"/>
  <c r="CL494" i="11"/>
  <c r="CM494" i="11"/>
  <c r="CN494" i="11"/>
  <c r="CO494" i="11"/>
  <c r="CP494" i="11"/>
  <c r="CQ494" i="11"/>
  <c r="CR494" i="11"/>
  <c r="CS494" i="11"/>
  <c r="CT494" i="11"/>
  <c r="CU494" i="11"/>
  <c r="CV494" i="11"/>
  <c r="CW494" i="11"/>
  <c r="CX494" i="11"/>
  <c r="CY494" i="11"/>
  <c r="CI494" i="11"/>
  <c r="CL493" i="11"/>
  <c r="CM493" i="11"/>
  <c r="CN493" i="11"/>
  <c r="CO493" i="11"/>
  <c r="CP493" i="11"/>
  <c r="CQ493" i="11"/>
  <c r="CR493" i="11"/>
  <c r="CS493" i="11"/>
  <c r="CT493" i="11"/>
  <c r="CU493" i="11"/>
  <c r="CV493" i="11"/>
  <c r="CW493" i="11"/>
  <c r="CX493" i="11"/>
  <c r="CY493" i="11"/>
  <c r="CI493" i="11"/>
  <c r="CL492" i="11"/>
  <c r="CM492" i="11"/>
  <c r="CN492" i="11"/>
  <c r="CO492" i="11"/>
  <c r="CP492" i="11"/>
  <c r="CQ492" i="11"/>
  <c r="CR492" i="11"/>
  <c r="CS492" i="11"/>
  <c r="CT492" i="11"/>
  <c r="CU492" i="11"/>
  <c r="CV492" i="11"/>
  <c r="CW492" i="11"/>
  <c r="CX492" i="11"/>
  <c r="CY492" i="11"/>
  <c r="CI492" i="11"/>
  <c r="CL491" i="11"/>
  <c r="CM491" i="11"/>
  <c r="CN491" i="11"/>
  <c r="CO491" i="11"/>
  <c r="CP491" i="11"/>
  <c r="CQ491" i="11"/>
  <c r="CR491" i="11"/>
  <c r="CS491" i="11"/>
  <c r="CT491" i="11"/>
  <c r="CU491" i="11"/>
  <c r="CV491" i="11"/>
  <c r="CW491" i="11"/>
  <c r="CX491" i="11"/>
  <c r="CY491" i="11"/>
  <c r="CI491" i="11"/>
  <c r="CL490" i="11"/>
  <c r="CM490" i="11"/>
  <c r="CN490" i="11"/>
  <c r="CO490" i="11"/>
  <c r="CP490" i="11"/>
  <c r="CQ490" i="11"/>
  <c r="CR490" i="11"/>
  <c r="CS490" i="11"/>
  <c r="CT490" i="11"/>
  <c r="CU490" i="11"/>
  <c r="CV490" i="11"/>
  <c r="CW490" i="11"/>
  <c r="CX490" i="11"/>
  <c r="CY490" i="11"/>
  <c r="CI490" i="11"/>
  <c r="CL489" i="11"/>
  <c r="CM489" i="11"/>
  <c r="CN489" i="11"/>
  <c r="CO489" i="11"/>
  <c r="CP489" i="11"/>
  <c r="CQ489" i="11"/>
  <c r="CR489" i="11"/>
  <c r="CS489" i="11"/>
  <c r="CT489" i="11"/>
  <c r="CU489" i="11"/>
  <c r="CV489" i="11"/>
  <c r="CW489" i="11"/>
  <c r="CX489" i="11"/>
  <c r="CY489" i="11"/>
  <c r="CI489" i="11"/>
  <c r="CL488" i="11"/>
  <c r="CM488" i="11"/>
  <c r="CN488" i="11"/>
  <c r="CO488" i="11"/>
  <c r="CP488" i="11"/>
  <c r="CQ488" i="11"/>
  <c r="CR488" i="11"/>
  <c r="CS488" i="11"/>
  <c r="CT488" i="11"/>
  <c r="CU488" i="11"/>
  <c r="CV488" i="11"/>
  <c r="CW488" i="11"/>
  <c r="CX488" i="11"/>
  <c r="CY488" i="11"/>
  <c r="CI488" i="11"/>
  <c r="CL487" i="11"/>
  <c r="CM487" i="11"/>
  <c r="CN487" i="11"/>
  <c r="CO487" i="11"/>
  <c r="CP487" i="11"/>
  <c r="CQ487" i="11"/>
  <c r="CR487" i="11"/>
  <c r="CS487" i="11"/>
  <c r="CT487" i="11"/>
  <c r="CU487" i="11"/>
  <c r="CV487" i="11"/>
  <c r="CW487" i="11"/>
  <c r="CX487" i="11"/>
  <c r="CY487" i="11"/>
  <c r="CI487" i="11"/>
  <c r="CL486" i="11"/>
  <c r="CM486" i="11"/>
  <c r="CN486" i="11"/>
  <c r="CO486" i="11"/>
  <c r="CP486" i="11"/>
  <c r="CQ486" i="11"/>
  <c r="CR486" i="11"/>
  <c r="CS486" i="11"/>
  <c r="CT486" i="11"/>
  <c r="CU486" i="11"/>
  <c r="CV486" i="11"/>
  <c r="CW486" i="11"/>
  <c r="CX486" i="11"/>
  <c r="CY486" i="11"/>
  <c r="CI486" i="11"/>
  <c r="CL485" i="11"/>
  <c r="CM485" i="11"/>
  <c r="CN485" i="11"/>
  <c r="CO485" i="11"/>
  <c r="CP485" i="11"/>
  <c r="CQ485" i="11"/>
  <c r="CR485" i="11"/>
  <c r="CS485" i="11"/>
  <c r="CT485" i="11"/>
  <c r="CU485" i="11"/>
  <c r="CV485" i="11"/>
  <c r="CW485" i="11"/>
  <c r="CX485" i="11"/>
  <c r="CY485" i="11"/>
  <c r="CI485" i="11"/>
  <c r="CL484" i="11"/>
  <c r="CM484" i="11"/>
  <c r="CN484" i="11"/>
  <c r="CO484" i="11"/>
  <c r="CP484" i="11"/>
  <c r="CQ484" i="11"/>
  <c r="CR484" i="11"/>
  <c r="CS484" i="11"/>
  <c r="CT484" i="11"/>
  <c r="CU484" i="11"/>
  <c r="CV484" i="11"/>
  <c r="CW484" i="11"/>
  <c r="CX484" i="11"/>
  <c r="CY484" i="11"/>
  <c r="CI484" i="11"/>
  <c r="CL483" i="11"/>
  <c r="CM483" i="11"/>
  <c r="CN483" i="11"/>
  <c r="CO483" i="11"/>
  <c r="CP483" i="11"/>
  <c r="CQ483" i="11"/>
  <c r="CR483" i="11"/>
  <c r="CS483" i="11"/>
  <c r="CT483" i="11"/>
  <c r="CU483" i="11"/>
  <c r="CV483" i="11"/>
  <c r="CW483" i="11"/>
  <c r="CX483" i="11"/>
  <c r="CY483" i="11"/>
  <c r="CI483" i="11"/>
  <c r="CL482" i="11"/>
  <c r="CM482" i="11"/>
  <c r="CN482" i="11"/>
  <c r="CO482" i="11"/>
  <c r="CP482" i="11"/>
  <c r="CQ482" i="11"/>
  <c r="CR482" i="11"/>
  <c r="CS482" i="11"/>
  <c r="CT482" i="11"/>
  <c r="CU482" i="11"/>
  <c r="CV482" i="11"/>
  <c r="CW482" i="11"/>
  <c r="CX482" i="11"/>
  <c r="CY482" i="11"/>
  <c r="CI482" i="11"/>
  <c r="CL481" i="11"/>
  <c r="CM481" i="11"/>
  <c r="CN481" i="11"/>
  <c r="CO481" i="11"/>
  <c r="CP481" i="11"/>
  <c r="CQ481" i="11"/>
  <c r="CR481" i="11"/>
  <c r="CS481" i="11"/>
  <c r="CT481" i="11"/>
  <c r="CU481" i="11"/>
  <c r="CV481" i="11"/>
  <c r="CW481" i="11"/>
  <c r="CX481" i="11"/>
  <c r="CY481" i="11"/>
  <c r="CI481" i="11"/>
  <c r="CL480" i="11"/>
  <c r="CM480" i="11"/>
  <c r="CN480" i="11"/>
  <c r="CO480" i="11"/>
  <c r="CP480" i="11"/>
  <c r="CQ480" i="11"/>
  <c r="CR480" i="11"/>
  <c r="CS480" i="11"/>
  <c r="CT480" i="11"/>
  <c r="CU480" i="11"/>
  <c r="CV480" i="11"/>
  <c r="CW480" i="11"/>
  <c r="CX480" i="11"/>
  <c r="CY480" i="11"/>
  <c r="CI480" i="11"/>
  <c r="CL479" i="11"/>
  <c r="CM479" i="11"/>
  <c r="CN479" i="11"/>
  <c r="CO479" i="11"/>
  <c r="CP479" i="11"/>
  <c r="CQ479" i="11"/>
  <c r="CR479" i="11"/>
  <c r="CS479" i="11"/>
  <c r="CT479" i="11"/>
  <c r="CU479" i="11"/>
  <c r="CV479" i="11"/>
  <c r="CW479" i="11"/>
  <c r="CX479" i="11"/>
  <c r="CY479" i="11"/>
  <c r="CI479" i="11"/>
  <c r="CL478" i="11"/>
  <c r="CM478" i="11"/>
  <c r="CN478" i="11"/>
  <c r="CO478" i="11"/>
  <c r="CP478" i="11"/>
  <c r="CQ478" i="11"/>
  <c r="CR478" i="11"/>
  <c r="CS478" i="11"/>
  <c r="CT478" i="11"/>
  <c r="CU478" i="11"/>
  <c r="CV478" i="11"/>
  <c r="CW478" i="11"/>
  <c r="CX478" i="11"/>
  <c r="CY478" i="11"/>
  <c r="CI478" i="11"/>
  <c r="CL477" i="11"/>
  <c r="CM477" i="11"/>
  <c r="CN477" i="11"/>
  <c r="CO477" i="11"/>
  <c r="CP477" i="11"/>
  <c r="CQ477" i="11"/>
  <c r="CR477" i="11"/>
  <c r="CS477" i="11"/>
  <c r="CT477" i="11"/>
  <c r="CU477" i="11"/>
  <c r="CV477" i="11"/>
  <c r="CW477" i="11"/>
  <c r="CX477" i="11"/>
  <c r="CY477" i="11"/>
  <c r="CI477" i="11"/>
  <c r="BO495" i="11"/>
  <c r="AX495" i="11"/>
  <c r="BO494" i="11"/>
  <c r="AX494" i="11"/>
  <c r="BO493" i="11"/>
  <c r="AX493" i="11"/>
  <c r="BO492" i="11"/>
  <c r="AX492" i="11"/>
  <c r="BO491" i="11"/>
  <c r="AX491" i="11"/>
  <c r="BO490" i="11"/>
  <c r="AX490" i="11"/>
  <c r="BO489" i="11"/>
  <c r="AX489" i="11"/>
  <c r="BO488" i="11"/>
  <c r="AX488" i="11"/>
  <c r="BO487" i="11"/>
  <c r="AX487" i="11"/>
  <c r="BO486" i="11"/>
  <c r="AX486" i="11"/>
  <c r="BO485" i="11"/>
  <c r="AX485" i="11"/>
  <c r="BO484" i="11"/>
  <c r="AX484" i="11"/>
  <c r="BO483" i="11"/>
  <c r="AX483" i="11"/>
  <c r="BO482" i="11"/>
  <c r="AX482" i="11"/>
  <c r="BO481" i="11"/>
  <c r="AX481" i="11"/>
  <c r="BO480" i="11"/>
  <c r="AX480" i="11"/>
  <c r="BO479" i="11"/>
  <c r="AX479" i="11"/>
  <c r="BO478" i="11"/>
  <c r="AX478" i="11"/>
  <c r="BO477" i="11"/>
  <c r="AX477" i="11"/>
  <c r="AV495" i="11"/>
  <c r="AE495" i="11"/>
  <c r="AV494" i="11"/>
  <c r="AE494" i="11"/>
  <c r="AV493" i="11"/>
  <c r="AE493" i="11"/>
  <c r="AV492" i="11"/>
  <c r="AE492" i="11"/>
  <c r="AV491" i="11"/>
  <c r="AE491" i="11"/>
  <c r="AV490" i="11"/>
  <c r="AE490" i="11"/>
  <c r="AV489" i="11"/>
  <c r="AE489" i="11"/>
  <c r="AV488" i="11"/>
  <c r="AE488" i="11"/>
  <c r="AV487" i="11"/>
  <c r="AE487" i="11"/>
  <c r="AV486" i="11"/>
  <c r="AE486" i="11"/>
  <c r="AV485" i="11"/>
  <c r="AE485" i="11"/>
  <c r="AV484" i="11"/>
  <c r="AE484" i="11"/>
  <c r="AV483" i="11"/>
  <c r="AE483" i="11"/>
  <c r="AV482" i="11"/>
  <c r="AE482" i="11"/>
  <c r="AV481" i="11"/>
  <c r="AE481" i="11"/>
  <c r="AV480" i="11"/>
  <c r="AE480" i="11"/>
  <c r="AV479" i="11"/>
  <c r="AE479" i="11"/>
  <c r="AV478" i="11"/>
  <c r="AE478" i="11"/>
  <c r="AV477" i="11"/>
  <c r="AE477" i="11"/>
  <c r="Z495" i="11"/>
  <c r="Y495" i="11"/>
  <c r="X495" i="11"/>
  <c r="W495" i="11"/>
  <c r="V495" i="11"/>
  <c r="U495" i="11"/>
  <c r="T495" i="11"/>
  <c r="S495" i="11"/>
  <c r="R495" i="11"/>
  <c r="Q495" i="11"/>
  <c r="P495" i="11"/>
  <c r="O495" i="11"/>
  <c r="N495" i="11"/>
  <c r="K495" i="11"/>
  <c r="J495" i="11"/>
  <c r="I495" i="11"/>
  <c r="H495" i="11"/>
  <c r="Z494" i="11"/>
  <c r="Y494" i="11"/>
  <c r="X494" i="11"/>
  <c r="W494" i="11"/>
  <c r="V494" i="11"/>
  <c r="U494" i="11"/>
  <c r="T494" i="11"/>
  <c r="S494" i="11"/>
  <c r="R494" i="11"/>
  <c r="Q494" i="11"/>
  <c r="P494" i="11"/>
  <c r="O494" i="11"/>
  <c r="N494" i="11"/>
  <c r="K494" i="11"/>
  <c r="BQ54" i="11"/>
  <c r="CG54" i="11"/>
  <c r="BN54" i="11"/>
  <c r="AU54" i="11"/>
  <c r="CF54" i="11"/>
  <c r="BM54" i="11"/>
  <c r="AT54" i="11"/>
  <c r="CE54" i="11"/>
  <c r="BL54" i="11"/>
  <c r="AS54" i="11"/>
  <c r="CD54" i="11"/>
  <c r="BK54" i="11"/>
  <c r="AR54" i="11"/>
  <c r="CC54" i="11"/>
  <c r="BJ54" i="11"/>
  <c r="AQ54" i="11"/>
  <c r="CB54" i="11"/>
  <c r="BI54" i="11"/>
  <c r="AP54" i="11"/>
  <c r="CA54" i="11"/>
  <c r="BH54" i="11"/>
  <c r="AO54" i="11"/>
  <c r="BZ54" i="11"/>
  <c r="BG54" i="11"/>
  <c r="AN54" i="11"/>
  <c r="BY54" i="11"/>
  <c r="BF54" i="11"/>
  <c r="AM54" i="11"/>
  <c r="BX54" i="11"/>
  <c r="BE54" i="11"/>
  <c r="AL54" i="11"/>
  <c r="BW54" i="11"/>
  <c r="BD54" i="11"/>
  <c r="AK54" i="11"/>
  <c r="BV54" i="11"/>
  <c r="BC54" i="11"/>
  <c r="AJ54" i="11"/>
  <c r="BU54" i="11"/>
  <c r="BB54" i="11"/>
  <c r="AI54" i="11"/>
  <c r="BT54" i="11"/>
  <c r="BA54" i="11"/>
  <c r="AH54" i="11"/>
  <c r="CL54" i="11"/>
  <c r="CM54" i="11"/>
  <c r="CN54" i="11"/>
  <c r="CO54" i="11"/>
  <c r="CP54" i="11"/>
  <c r="CQ54" i="11"/>
  <c r="CR54" i="11"/>
  <c r="CS54" i="11"/>
  <c r="CT54" i="11"/>
  <c r="CU54" i="11"/>
  <c r="CV54" i="11"/>
  <c r="CW54" i="11"/>
  <c r="CX54" i="11"/>
  <c r="CY54" i="11"/>
  <c r="J54" i="11"/>
  <c r="I54" i="11"/>
  <c r="N54" i="11"/>
  <c r="O54" i="11"/>
  <c r="P54" i="11"/>
  <c r="Q54" i="11"/>
  <c r="R54" i="11"/>
  <c r="S54" i="11"/>
  <c r="T54" i="11"/>
  <c r="U54" i="11"/>
  <c r="V54" i="11"/>
  <c r="W54" i="11"/>
  <c r="X54" i="11"/>
  <c r="Y54" i="11"/>
  <c r="Z54" i="11"/>
  <c r="H54" i="11"/>
  <c r="Z493" i="11"/>
  <c r="Y493" i="11"/>
  <c r="X493" i="11"/>
  <c r="W493" i="11"/>
  <c r="V493" i="11"/>
  <c r="U493" i="11"/>
  <c r="T493" i="11"/>
  <c r="S493" i="11"/>
  <c r="R493" i="11"/>
  <c r="Q493" i="11"/>
  <c r="P493" i="11"/>
  <c r="O493" i="11"/>
  <c r="N493" i="11"/>
  <c r="K493" i="11"/>
  <c r="J494" i="11"/>
  <c r="I494" i="11"/>
  <c r="H494" i="11"/>
  <c r="Z492" i="11"/>
  <c r="Y492" i="11"/>
  <c r="X492" i="11"/>
  <c r="W492" i="11"/>
  <c r="V492" i="11"/>
  <c r="U492" i="11"/>
  <c r="T492" i="11"/>
  <c r="S492" i="11"/>
  <c r="R492" i="11"/>
  <c r="Q492" i="11"/>
  <c r="P492" i="11"/>
  <c r="O492" i="11"/>
  <c r="N492" i="11"/>
  <c r="K492" i="11"/>
  <c r="BQ139" i="11"/>
  <c r="CG139" i="11"/>
  <c r="BN139" i="11"/>
  <c r="AU139" i="11"/>
  <c r="CF139" i="11"/>
  <c r="BM139" i="11"/>
  <c r="AT139" i="11"/>
  <c r="CE139" i="11"/>
  <c r="BL139" i="11"/>
  <c r="AS139" i="11"/>
  <c r="CD139" i="11"/>
  <c r="BK139" i="11"/>
  <c r="AR139" i="11"/>
  <c r="CC139" i="11"/>
  <c r="BJ139" i="11"/>
  <c r="AQ139" i="11"/>
  <c r="CB139" i="11"/>
  <c r="BI139" i="11"/>
  <c r="AP139" i="11"/>
  <c r="CA139" i="11"/>
  <c r="BH139" i="11"/>
  <c r="AO139" i="11"/>
  <c r="BZ139" i="11"/>
  <c r="BG139" i="11"/>
  <c r="AN139" i="11"/>
  <c r="BY139" i="11"/>
  <c r="BF139" i="11"/>
  <c r="AM139" i="11"/>
  <c r="BX139" i="11"/>
  <c r="BE139" i="11"/>
  <c r="AL139" i="11"/>
  <c r="BW139" i="11"/>
  <c r="BD139" i="11"/>
  <c r="AK139" i="11"/>
  <c r="BV139" i="11"/>
  <c r="BC139" i="11"/>
  <c r="AJ139" i="11"/>
  <c r="BU139" i="11"/>
  <c r="BB139" i="11"/>
  <c r="AI139" i="11"/>
  <c r="BT139" i="11"/>
  <c r="BA139" i="11"/>
  <c r="AH139" i="11"/>
  <c r="CL139" i="11"/>
  <c r="CM139" i="11"/>
  <c r="CN139" i="11"/>
  <c r="CO139" i="11"/>
  <c r="CP139" i="11"/>
  <c r="CQ139" i="11"/>
  <c r="CR139" i="11"/>
  <c r="CS139" i="11"/>
  <c r="CT139" i="11"/>
  <c r="CU139" i="11"/>
  <c r="CV139" i="11"/>
  <c r="CW139" i="11"/>
  <c r="CX139" i="11"/>
  <c r="CY139" i="11"/>
  <c r="J139" i="11"/>
  <c r="I139" i="11"/>
  <c r="N139" i="11"/>
  <c r="O139" i="11"/>
  <c r="P139" i="11"/>
  <c r="Q139" i="11"/>
  <c r="R139" i="11"/>
  <c r="S139" i="11"/>
  <c r="T139" i="11"/>
  <c r="U139" i="11"/>
  <c r="V139" i="11"/>
  <c r="W139" i="11"/>
  <c r="X139" i="11"/>
  <c r="Y139" i="11"/>
  <c r="Z139" i="11"/>
  <c r="H139" i="11"/>
  <c r="Z491" i="11"/>
  <c r="Y491" i="11"/>
  <c r="X491" i="11"/>
  <c r="W491" i="11"/>
  <c r="V491" i="11"/>
  <c r="U491" i="11"/>
  <c r="T491" i="11"/>
  <c r="S491" i="11"/>
  <c r="R491" i="11"/>
  <c r="Q491" i="11"/>
  <c r="P491" i="11"/>
  <c r="O491" i="11"/>
  <c r="N491" i="11"/>
  <c r="K491" i="11"/>
  <c r="J493" i="11"/>
  <c r="I493" i="11"/>
  <c r="H493" i="11"/>
  <c r="Z490" i="11"/>
  <c r="Y490" i="11"/>
  <c r="X490" i="11"/>
  <c r="W490" i="11"/>
  <c r="V490" i="11"/>
  <c r="U490" i="11"/>
  <c r="T490" i="11"/>
  <c r="S490" i="11"/>
  <c r="R490" i="11"/>
  <c r="Q490" i="11"/>
  <c r="P490" i="11"/>
  <c r="O490" i="11"/>
  <c r="N490" i="11"/>
  <c r="K490" i="11"/>
  <c r="BQ167" i="11"/>
  <c r="CG167" i="11"/>
  <c r="BN167" i="11"/>
  <c r="AU167" i="11"/>
  <c r="CF167" i="11"/>
  <c r="BM167" i="11"/>
  <c r="AT167" i="11"/>
  <c r="CE167" i="11"/>
  <c r="BL167" i="11"/>
  <c r="AS167" i="11"/>
  <c r="CD167" i="11"/>
  <c r="BK167" i="11"/>
  <c r="AR167" i="11"/>
  <c r="CC167" i="11"/>
  <c r="BJ167" i="11"/>
  <c r="AQ167" i="11"/>
  <c r="CB167" i="11"/>
  <c r="BI167" i="11"/>
  <c r="AP167" i="11"/>
  <c r="CA167" i="11"/>
  <c r="BH167" i="11"/>
  <c r="AO167" i="11"/>
  <c r="BZ167" i="11"/>
  <c r="BG167" i="11"/>
  <c r="AN167" i="11"/>
  <c r="BY167" i="11"/>
  <c r="BF167" i="11"/>
  <c r="AM167" i="11"/>
  <c r="BX167" i="11"/>
  <c r="BE167" i="11"/>
  <c r="AL167" i="11"/>
  <c r="BW167" i="11"/>
  <c r="BD167" i="11"/>
  <c r="AK167" i="11"/>
  <c r="BV167" i="11"/>
  <c r="BC167" i="11"/>
  <c r="AJ167" i="11"/>
  <c r="BU167" i="11"/>
  <c r="BB167" i="11"/>
  <c r="AI167" i="11"/>
  <c r="BT167" i="11"/>
  <c r="BA167" i="11"/>
  <c r="AH167" i="11"/>
  <c r="CL167" i="11"/>
  <c r="CM167" i="11"/>
  <c r="CN167" i="11"/>
  <c r="CO167" i="11"/>
  <c r="CP167" i="11"/>
  <c r="CQ167" i="11"/>
  <c r="CR167" i="11"/>
  <c r="CS167" i="11"/>
  <c r="CT167" i="11"/>
  <c r="CU167" i="11"/>
  <c r="CV167" i="11"/>
  <c r="CW167" i="11"/>
  <c r="CX167" i="11"/>
  <c r="CY167" i="11"/>
  <c r="J167" i="11"/>
  <c r="I167" i="11"/>
  <c r="N167" i="11"/>
  <c r="O167" i="11"/>
  <c r="P167" i="11"/>
  <c r="Q167" i="11"/>
  <c r="R167" i="11"/>
  <c r="S167" i="11"/>
  <c r="T167" i="11"/>
  <c r="U167" i="11"/>
  <c r="V167" i="11"/>
  <c r="W167" i="11"/>
  <c r="X167" i="11"/>
  <c r="Y167" i="11"/>
  <c r="Z167" i="11"/>
  <c r="H167" i="11"/>
  <c r="Z489" i="11"/>
  <c r="Y489" i="11"/>
  <c r="X489" i="11"/>
  <c r="W489" i="11"/>
  <c r="V489" i="11"/>
  <c r="U489" i="11"/>
  <c r="T489" i="11"/>
  <c r="S489" i="11"/>
  <c r="R489" i="11"/>
  <c r="Q489" i="11"/>
  <c r="P489" i="11"/>
  <c r="O489" i="11"/>
  <c r="N489" i="11"/>
  <c r="K489" i="11"/>
  <c r="BQ146" i="11"/>
  <c r="CG146" i="11"/>
  <c r="BN146" i="11"/>
  <c r="AU146" i="11"/>
  <c r="CF146" i="11"/>
  <c r="BM146" i="11"/>
  <c r="AT146" i="11"/>
  <c r="CE146" i="11"/>
  <c r="BL146" i="11"/>
  <c r="AS146" i="11"/>
  <c r="CD146" i="11"/>
  <c r="BK146" i="11"/>
  <c r="AR146" i="11"/>
  <c r="CC146" i="11"/>
  <c r="BJ146" i="11"/>
  <c r="AQ146" i="11"/>
  <c r="CB146" i="11"/>
  <c r="BI146" i="11"/>
  <c r="AP146" i="11"/>
  <c r="CA146" i="11"/>
  <c r="BH146" i="11"/>
  <c r="AO146" i="11"/>
  <c r="BZ146" i="11"/>
  <c r="BG146" i="11"/>
  <c r="AN146" i="11"/>
  <c r="BY146" i="11"/>
  <c r="BF146" i="11"/>
  <c r="AM146" i="11"/>
  <c r="BX146" i="11"/>
  <c r="BE146" i="11"/>
  <c r="AL146" i="11"/>
  <c r="BW146" i="11"/>
  <c r="BD146" i="11"/>
  <c r="AK146" i="11"/>
  <c r="BV146" i="11"/>
  <c r="BC146" i="11"/>
  <c r="AJ146" i="11"/>
  <c r="BU146" i="11"/>
  <c r="BB146" i="11"/>
  <c r="AI146" i="11"/>
  <c r="BT146" i="11"/>
  <c r="BA146" i="11"/>
  <c r="AH146" i="11"/>
  <c r="CL146" i="11"/>
  <c r="CM146" i="11"/>
  <c r="CN146" i="11"/>
  <c r="CO146" i="11"/>
  <c r="CP146" i="11"/>
  <c r="CQ146" i="11"/>
  <c r="CR146" i="11"/>
  <c r="CS146" i="11"/>
  <c r="CT146" i="11"/>
  <c r="CU146" i="11"/>
  <c r="CV146" i="11"/>
  <c r="CW146" i="11"/>
  <c r="CX146" i="11"/>
  <c r="CY146" i="11"/>
  <c r="J146" i="11"/>
  <c r="I146" i="11"/>
  <c r="N146" i="11"/>
  <c r="O146" i="11"/>
  <c r="P146" i="11"/>
  <c r="Q146" i="11"/>
  <c r="R146" i="11"/>
  <c r="S146" i="11"/>
  <c r="T146" i="11"/>
  <c r="U146" i="11"/>
  <c r="V146" i="11"/>
  <c r="W146" i="11"/>
  <c r="X146" i="11"/>
  <c r="Y146" i="11"/>
  <c r="Z146" i="11"/>
  <c r="H146" i="11"/>
  <c r="Z488" i="11"/>
  <c r="Y488" i="11"/>
  <c r="X488" i="11"/>
  <c r="W488" i="11"/>
  <c r="V488" i="11"/>
  <c r="U488" i="11"/>
  <c r="T488" i="11"/>
  <c r="S488" i="11"/>
  <c r="R488" i="11"/>
  <c r="Q488" i="11"/>
  <c r="P488" i="11"/>
  <c r="O488" i="11"/>
  <c r="N488" i="11"/>
  <c r="K488" i="11"/>
  <c r="BQ73" i="11"/>
  <c r="CG73" i="11"/>
  <c r="BN73" i="11"/>
  <c r="AU73" i="11"/>
  <c r="CF73" i="11"/>
  <c r="BM73" i="11"/>
  <c r="AT73" i="11"/>
  <c r="CE73" i="11"/>
  <c r="BL73" i="11"/>
  <c r="AS73" i="11"/>
  <c r="CD73" i="11"/>
  <c r="BK73" i="11"/>
  <c r="AR73" i="11"/>
  <c r="CC73" i="11"/>
  <c r="BJ73" i="11"/>
  <c r="AQ73" i="11"/>
  <c r="CB73" i="11"/>
  <c r="BI73" i="11"/>
  <c r="AP73" i="11"/>
  <c r="CA73" i="11"/>
  <c r="BH73" i="11"/>
  <c r="AO73" i="11"/>
  <c r="BZ73" i="11"/>
  <c r="BG73" i="11"/>
  <c r="AN73" i="11"/>
  <c r="BY73" i="11"/>
  <c r="BF73" i="11"/>
  <c r="AM73" i="11"/>
  <c r="BX73" i="11"/>
  <c r="BE73" i="11"/>
  <c r="AL73" i="11"/>
  <c r="BW73" i="11"/>
  <c r="BD73" i="11"/>
  <c r="AK73" i="11"/>
  <c r="BV73" i="11"/>
  <c r="BC73" i="11"/>
  <c r="AJ73" i="11"/>
  <c r="BU73" i="11"/>
  <c r="BB73" i="11"/>
  <c r="AI73" i="11"/>
  <c r="BT73" i="11"/>
  <c r="BA73" i="11"/>
  <c r="AH73" i="11"/>
  <c r="CL73" i="11"/>
  <c r="CM73" i="11"/>
  <c r="CN73" i="11"/>
  <c r="CO73" i="11"/>
  <c r="CP73" i="11"/>
  <c r="CQ73" i="11"/>
  <c r="CR73" i="11"/>
  <c r="CS73" i="11"/>
  <c r="CT73" i="11"/>
  <c r="CU73" i="11"/>
  <c r="CV73" i="11"/>
  <c r="CW73" i="11"/>
  <c r="CX73" i="11"/>
  <c r="CY73" i="11"/>
  <c r="J73" i="11"/>
  <c r="I73" i="11"/>
  <c r="N73" i="11"/>
  <c r="O73" i="11"/>
  <c r="P73" i="11"/>
  <c r="Q73" i="11"/>
  <c r="R73" i="11"/>
  <c r="S73" i="11"/>
  <c r="T73" i="11"/>
  <c r="U73" i="11"/>
  <c r="V73" i="11"/>
  <c r="W73" i="11"/>
  <c r="X73" i="11"/>
  <c r="Y73" i="11"/>
  <c r="Z73" i="11"/>
  <c r="H73" i="11"/>
  <c r="Z487" i="11"/>
  <c r="Y487" i="11"/>
  <c r="X487" i="11"/>
  <c r="W487" i="11"/>
  <c r="V487" i="11"/>
  <c r="U487" i="11"/>
  <c r="T487" i="11"/>
  <c r="S487" i="11"/>
  <c r="R487" i="11"/>
  <c r="Q487" i="11"/>
  <c r="P487" i="11"/>
  <c r="O487" i="11"/>
  <c r="N487" i="11"/>
  <c r="K487" i="11"/>
  <c r="BQ78" i="11"/>
  <c r="CG78" i="11"/>
  <c r="BN78" i="11"/>
  <c r="AU78" i="11"/>
  <c r="CF78" i="11"/>
  <c r="BM78" i="11"/>
  <c r="AT78" i="11"/>
  <c r="CE78" i="11"/>
  <c r="BL78" i="11"/>
  <c r="AS78" i="11"/>
  <c r="CD78" i="11"/>
  <c r="BK78" i="11"/>
  <c r="AR78" i="11"/>
  <c r="CC78" i="11"/>
  <c r="BJ78" i="11"/>
  <c r="AQ78" i="11"/>
  <c r="CB78" i="11"/>
  <c r="BI78" i="11"/>
  <c r="AP78" i="11"/>
  <c r="CA78" i="11"/>
  <c r="BH78" i="11"/>
  <c r="AO78" i="11"/>
  <c r="BZ78" i="11"/>
  <c r="BG78" i="11"/>
  <c r="AN78" i="11"/>
  <c r="BY78" i="11"/>
  <c r="BF78" i="11"/>
  <c r="AM78" i="11"/>
  <c r="BX78" i="11"/>
  <c r="BE78" i="11"/>
  <c r="AL78" i="11"/>
  <c r="BW78" i="11"/>
  <c r="BD78" i="11"/>
  <c r="AK78" i="11"/>
  <c r="BV78" i="11"/>
  <c r="BC78" i="11"/>
  <c r="AJ78" i="11"/>
  <c r="BU78" i="11"/>
  <c r="BB78" i="11"/>
  <c r="AI78" i="11"/>
  <c r="BT78" i="11"/>
  <c r="BA78" i="11"/>
  <c r="AH78" i="11"/>
  <c r="CL78" i="11"/>
  <c r="CM78" i="11"/>
  <c r="CN78" i="11"/>
  <c r="CO78" i="11"/>
  <c r="CP78" i="11"/>
  <c r="CQ78" i="11"/>
  <c r="CR78" i="11"/>
  <c r="CS78" i="11"/>
  <c r="CT78" i="11"/>
  <c r="CU78" i="11"/>
  <c r="CV78" i="11"/>
  <c r="CW78" i="11"/>
  <c r="CX78" i="11"/>
  <c r="CY78" i="11"/>
  <c r="J78" i="11"/>
  <c r="I78" i="11"/>
  <c r="N78" i="11"/>
  <c r="O78" i="11"/>
  <c r="P78" i="11"/>
  <c r="Q78" i="11"/>
  <c r="R78" i="11"/>
  <c r="S78" i="11"/>
  <c r="T78" i="11"/>
  <c r="U78" i="11"/>
  <c r="V78" i="11"/>
  <c r="W78" i="11"/>
  <c r="X78" i="11"/>
  <c r="Y78" i="11"/>
  <c r="Z78" i="11"/>
  <c r="H78" i="11"/>
  <c r="Z486" i="11"/>
  <c r="Y486" i="11"/>
  <c r="X486" i="11"/>
  <c r="W486" i="11"/>
  <c r="V486" i="11"/>
  <c r="U486" i="11"/>
  <c r="T486" i="11"/>
  <c r="S486" i="11"/>
  <c r="R486" i="11"/>
  <c r="Q486" i="11"/>
  <c r="P486" i="11"/>
  <c r="O486" i="11"/>
  <c r="N486" i="11"/>
  <c r="K486" i="11"/>
  <c r="BQ72" i="11"/>
  <c r="CG72" i="11"/>
  <c r="BN72" i="11"/>
  <c r="AU72" i="11"/>
  <c r="CF72" i="11"/>
  <c r="BM72" i="11"/>
  <c r="AT72" i="11"/>
  <c r="CE72" i="11"/>
  <c r="BL72" i="11"/>
  <c r="AS72" i="11"/>
  <c r="CD72" i="11"/>
  <c r="BK72" i="11"/>
  <c r="AR72" i="11"/>
  <c r="CC72" i="11"/>
  <c r="BJ72" i="11"/>
  <c r="AQ72" i="11"/>
  <c r="CB72" i="11"/>
  <c r="BI72" i="11"/>
  <c r="AP72" i="11"/>
  <c r="CA72" i="11"/>
  <c r="BH72" i="11"/>
  <c r="AO72" i="11"/>
  <c r="BZ72" i="11"/>
  <c r="BG72" i="11"/>
  <c r="AN72" i="11"/>
  <c r="BY72" i="11"/>
  <c r="BF72" i="11"/>
  <c r="AM72" i="11"/>
  <c r="BX72" i="11"/>
  <c r="BE72" i="11"/>
  <c r="AL72" i="11"/>
  <c r="BW72" i="11"/>
  <c r="BD72" i="11"/>
  <c r="AK72" i="11"/>
  <c r="BV72" i="11"/>
  <c r="BC72" i="11"/>
  <c r="AJ72" i="11"/>
  <c r="BU72" i="11"/>
  <c r="BB72" i="11"/>
  <c r="AI72" i="11"/>
  <c r="BT72" i="11"/>
  <c r="BA72" i="11"/>
  <c r="AH72" i="11"/>
  <c r="CL72" i="11"/>
  <c r="CM72" i="11"/>
  <c r="CN72" i="11"/>
  <c r="CO72" i="11"/>
  <c r="CP72" i="11"/>
  <c r="CQ72" i="11"/>
  <c r="CR72" i="11"/>
  <c r="CS72" i="11"/>
  <c r="CT72" i="11"/>
  <c r="CU72" i="11"/>
  <c r="CV72" i="11"/>
  <c r="CW72" i="11"/>
  <c r="CX72" i="11"/>
  <c r="CY72" i="11"/>
  <c r="J72" i="11"/>
  <c r="I72" i="11"/>
  <c r="N72" i="11"/>
  <c r="O72" i="11"/>
  <c r="P72" i="11"/>
  <c r="Q72" i="11"/>
  <c r="R72" i="11"/>
  <c r="S72" i="11"/>
  <c r="T72" i="11"/>
  <c r="U72" i="11"/>
  <c r="V72" i="11"/>
  <c r="W72" i="11"/>
  <c r="X72" i="11"/>
  <c r="Y72" i="11"/>
  <c r="Z72" i="11"/>
  <c r="H72" i="11"/>
  <c r="Z485" i="11"/>
  <c r="Y485" i="11"/>
  <c r="X485" i="11"/>
  <c r="W485" i="11"/>
  <c r="V485" i="11"/>
  <c r="U485" i="11"/>
  <c r="T485" i="11"/>
  <c r="S485" i="11"/>
  <c r="R485" i="11"/>
  <c r="Q485" i="11"/>
  <c r="P485" i="11"/>
  <c r="O485" i="11"/>
  <c r="N485" i="11"/>
  <c r="K485" i="11"/>
  <c r="BQ32" i="11"/>
  <c r="CG32" i="11"/>
  <c r="BN32" i="11"/>
  <c r="AU32" i="11"/>
  <c r="CF32" i="11"/>
  <c r="BM32" i="11"/>
  <c r="AT32" i="11"/>
  <c r="CE32" i="11"/>
  <c r="BL32" i="11"/>
  <c r="AS32" i="11"/>
  <c r="CD32" i="11"/>
  <c r="BK32" i="11"/>
  <c r="AR32" i="11"/>
  <c r="CC32" i="11"/>
  <c r="BJ32" i="11"/>
  <c r="AQ32" i="11"/>
  <c r="CB32" i="11"/>
  <c r="BI32" i="11"/>
  <c r="AP32" i="11"/>
  <c r="CA32" i="11"/>
  <c r="BH32" i="11"/>
  <c r="AO32" i="11"/>
  <c r="BZ32" i="11"/>
  <c r="BG32" i="11"/>
  <c r="AN32" i="11"/>
  <c r="BY32" i="11"/>
  <c r="BF32" i="11"/>
  <c r="AM32" i="11"/>
  <c r="BX32" i="11"/>
  <c r="BE32" i="11"/>
  <c r="AL32" i="11"/>
  <c r="BW32" i="11"/>
  <c r="BD32" i="11"/>
  <c r="AK32" i="11"/>
  <c r="BV32" i="11"/>
  <c r="BC32" i="11"/>
  <c r="AJ32" i="11"/>
  <c r="BU32" i="11"/>
  <c r="BB32" i="11"/>
  <c r="AI32" i="11"/>
  <c r="BT32" i="11"/>
  <c r="BA32" i="11"/>
  <c r="AH32" i="11"/>
  <c r="CL32" i="11"/>
  <c r="CM32" i="11"/>
  <c r="CN32" i="11"/>
  <c r="CO32" i="11"/>
  <c r="CP32" i="11"/>
  <c r="CQ32" i="11"/>
  <c r="CR32" i="11"/>
  <c r="CS32" i="11"/>
  <c r="CT32" i="11"/>
  <c r="CU32" i="11"/>
  <c r="CV32" i="11"/>
  <c r="CW32" i="11"/>
  <c r="CX32" i="11"/>
  <c r="CY32" i="11"/>
  <c r="J32" i="11"/>
  <c r="I32" i="11"/>
  <c r="N32" i="11"/>
  <c r="O32" i="11"/>
  <c r="P32" i="11"/>
  <c r="Q32" i="11"/>
  <c r="R32" i="11"/>
  <c r="S32" i="11"/>
  <c r="T32" i="11"/>
  <c r="U32" i="11"/>
  <c r="V32" i="11"/>
  <c r="W32" i="11"/>
  <c r="X32" i="11"/>
  <c r="Y32" i="11"/>
  <c r="Z32" i="11"/>
  <c r="H32" i="11"/>
  <c r="Z484" i="11"/>
  <c r="Y484" i="11"/>
  <c r="X484" i="11"/>
  <c r="W484" i="11"/>
  <c r="V484" i="11"/>
  <c r="U484" i="11"/>
  <c r="T484" i="11"/>
  <c r="S484" i="11"/>
  <c r="R484" i="11"/>
  <c r="Q484" i="11"/>
  <c r="P484" i="11"/>
  <c r="O484" i="11"/>
  <c r="N484" i="11"/>
  <c r="K484" i="11"/>
  <c r="BQ157" i="11"/>
  <c r="CG157" i="11"/>
  <c r="BN157" i="11"/>
  <c r="AU157" i="11"/>
  <c r="CF157" i="11"/>
  <c r="BM157" i="11"/>
  <c r="AT157" i="11"/>
  <c r="CE157" i="11"/>
  <c r="BL157" i="11"/>
  <c r="AS157" i="11"/>
  <c r="CD157" i="11"/>
  <c r="BK157" i="11"/>
  <c r="AR157" i="11"/>
  <c r="CC157" i="11"/>
  <c r="BJ157" i="11"/>
  <c r="AQ157" i="11"/>
  <c r="CB157" i="11"/>
  <c r="BI157" i="11"/>
  <c r="AP157" i="11"/>
  <c r="CA157" i="11"/>
  <c r="BH157" i="11"/>
  <c r="AO157" i="11"/>
  <c r="BZ157" i="11"/>
  <c r="BG157" i="11"/>
  <c r="AN157" i="11"/>
  <c r="BY157" i="11"/>
  <c r="BF157" i="11"/>
  <c r="AM157" i="11"/>
  <c r="BX157" i="11"/>
  <c r="BE157" i="11"/>
  <c r="AL157" i="11"/>
  <c r="BW157" i="11"/>
  <c r="BD157" i="11"/>
  <c r="AK157" i="11"/>
  <c r="BV157" i="11"/>
  <c r="BC157" i="11"/>
  <c r="AJ157" i="11"/>
  <c r="BU157" i="11"/>
  <c r="BB157" i="11"/>
  <c r="AI157" i="11"/>
  <c r="BT157" i="11"/>
  <c r="BA157" i="11"/>
  <c r="AH157" i="11"/>
  <c r="CL157" i="11"/>
  <c r="CM157" i="11"/>
  <c r="CN157" i="11"/>
  <c r="CO157" i="11"/>
  <c r="CP157" i="11"/>
  <c r="CQ157" i="11"/>
  <c r="CR157" i="11"/>
  <c r="CS157" i="11"/>
  <c r="CT157" i="11"/>
  <c r="CU157" i="11"/>
  <c r="CV157" i="11"/>
  <c r="CW157" i="11"/>
  <c r="CX157" i="11"/>
  <c r="CY157" i="11"/>
  <c r="J157" i="11"/>
  <c r="I157" i="11"/>
  <c r="N157" i="11"/>
  <c r="O157" i="11"/>
  <c r="P157" i="11"/>
  <c r="Q157" i="11"/>
  <c r="R157" i="11"/>
  <c r="S157" i="11"/>
  <c r="T157" i="11"/>
  <c r="U157" i="11"/>
  <c r="V157" i="11"/>
  <c r="W157" i="11"/>
  <c r="X157" i="11"/>
  <c r="Y157" i="11"/>
  <c r="Z157" i="11"/>
  <c r="H157" i="11"/>
  <c r="Z483" i="11"/>
  <c r="Y483" i="11"/>
  <c r="X483" i="11"/>
  <c r="W483" i="11"/>
  <c r="V483" i="11"/>
  <c r="U483" i="11"/>
  <c r="T483" i="11"/>
  <c r="S483" i="11"/>
  <c r="R483" i="11"/>
  <c r="Q483" i="11"/>
  <c r="P483" i="11"/>
  <c r="O483" i="11"/>
  <c r="N483" i="11"/>
  <c r="K483" i="11"/>
  <c r="BQ98" i="11"/>
  <c r="CG98" i="11"/>
  <c r="BN98" i="11"/>
  <c r="AU98" i="11"/>
  <c r="CF98" i="11"/>
  <c r="BM98" i="11"/>
  <c r="AT98" i="11"/>
  <c r="CE98" i="11"/>
  <c r="BL98" i="11"/>
  <c r="AS98" i="11"/>
  <c r="CD98" i="11"/>
  <c r="BK98" i="11"/>
  <c r="AR98" i="11"/>
  <c r="CC98" i="11"/>
  <c r="BJ98" i="11"/>
  <c r="AQ98" i="11"/>
  <c r="CB98" i="11"/>
  <c r="BI98" i="11"/>
  <c r="AP98" i="11"/>
  <c r="CA98" i="11"/>
  <c r="BH98" i="11"/>
  <c r="AO98" i="11"/>
  <c r="BZ98" i="11"/>
  <c r="BG98" i="11"/>
  <c r="AN98" i="11"/>
  <c r="BY98" i="11"/>
  <c r="BF98" i="11"/>
  <c r="AM98" i="11"/>
  <c r="BX98" i="11"/>
  <c r="BE98" i="11"/>
  <c r="AL98" i="11"/>
  <c r="BW98" i="11"/>
  <c r="BD98" i="11"/>
  <c r="AK98" i="11"/>
  <c r="BV98" i="11"/>
  <c r="BC98" i="11"/>
  <c r="AJ98" i="11"/>
  <c r="BU98" i="11"/>
  <c r="BB98" i="11"/>
  <c r="AI98" i="11"/>
  <c r="BT98" i="11"/>
  <c r="BA98" i="11"/>
  <c r="AH98" i="11"/>
  <c r="CL98" i="11"/>
  <c r="CM98" i="11"/>
  <c r="CN98" i="11"/>
  <c r="CO98" i="11"/>
  <c r="CP98" i="11"/>
  <c r="CQ98" i="11"/>
  <c r="CR98" i="11"/>
  <c r="CS98" i="11"/>
  <c r="CT98" i="11"/>
  <c r="CU98" i="11"/>
  <c r="CV98" i="11"/>
  <c r="CW98" i="11"/>
  <c r="CX98" i="11"/>
  <c r="CY98" i="11"/>
  <c r="J98" i="11"/>
  <c r="I98" i="11"/>
  <c r="N98" i="11"/>
  <c r="O98" i="11"/>
  <c r="P98" i="11"/>
  <c r="Q98" i="11"/>
  <c r="R98" i="11"/>
  <c r="S98" i="11"/>
  <c r="T98" i="11"/>
  <c r="U98" i="11"/>
  <c r="V98" i="11"/>
  <c r="W98" i="11"/>
  <c r="X98" i="11"/>
  <c r="Y98" i="11"/>
  <c r="Z98" i="11"/>
  <c r="H98" i="11"/>
  <c r="Z482" i="11"/>
  <c r="Y482" i="11"/>
  <c r="X482" i="11"/>
  <c r="W482" i="11"/>
  <c r="V482" i="11"/>
  <c r="U482" i="11"/>
  <c r="T482" i="11"/>
  <c r="S482" i="11"/>
  <c r="R482" i="11"/>
  <c r="Q482" i="11"/>
  <c r="P482" i="11"/>
  <c r="O482" i="11"/>
  <c r="N482" i="11"/>
  <c r="K482" i="11"/>
  <c r="BQ53" i="11"/>
  <c r="CG53" i="11"/>
  <c r="BN53" i="11"/>
  <c r="AU53" i="11"/>
  <c r="CF53" i="11"/>
  <c r="BM53" i="11"/>
  <c r="AT53" i="11"/>
  <c r="CE53" i="11"/>
  <c r="BL53" i="11"/>
  <c r="AS53" i="11"/>
  <c r="CD53" i="11"/>
  <c r="BK53" i="11"/>
  <c r="AR53" i="11"/>
  <c r="CC53" i="11"/>
  <c r="BJ53" i="11"/>
  <c r="AQ53" i="11"/>
  <c r="CB53" i="11"/>
  <c r="BI53" i="11"/>
  <c r="AP53" i="11"/>
  <c r="CA53" i="11"/>
  <c r="BH53" i="11"/>
  <c r="AO53" i="11"/>
  <c r="BZ53" i="11"/>
  <c r="BG53" i="11"/>
  <c r="AN53" i="11"/>
  <c r="BY53" i="11"/>
  <c r="BF53" i="11"/>
  <c r="AM53" i="11"/>
  <c r="BX53" i="11"/>
  <c r="BE53" i="11"/>
  <c r="AL53" i="11"/>
  <c r="BW53" i="11"/>
  <c r="BD53" i="11"/>
  <c r="AK53" i="11"/>
  <c r="BV53" i="11"/>
  <c r="BC53" i="11"/>
  <c r="AJ53" i="11"/>
  <c r="BU53" i="11"/>
  <c r="BB53" i="11"/>
  <c r="AI53" i="11"/>
  <c r="BT53" i="11"/>
  <c r="BA53" i="11"/>
  <c r="AH53" i="11"/>
  <c r="CL53" i="11"/>
  <c r="CM53" i="11"/>
  <c r="CN53" i="11"/>
  <c r="CO53" i="11"/>
  <c r="CP53" i="11"/>
  <c r="CQ53" i="11"/>
  <c r="CR53" i="11"/>
  <c r="CS53" i="11"/>
  <c r="CT53" i="11"/>
  <c r="CU53" i="11"/>
  <c r="CV53" i="11"/>
  <c r="CW53" i="11"/>
  <c r="CX53" i="11"/>
  <c r="CY53" i="11"/>
  <c r="J53" i="11"/>
  <c r="I53" i="11"/>
  <c r="N53" i="11"/>
  <c r="O53" i="11"/>
  <c r="P53" i="11"/>
  <c r="Q53" i="11"/>
  <c r="R53" i="11"/>
  <c r="S53" i="11"/>
  <c r="T53" i="11"/>
  <c r="U53" i="11"/>
  <c r="V53" i="11"/>
  <c r="W53" i="11"/>
  <c r="X53" i="11"/>
  <c r="Y53" i="11"/>
  <c r="Z53" i="11"/>
  <c r="H53" i="11"/>
  <c r="Z481" i="11"/>
  <c r="Y481" i="11"/>
  <c r="X481" i="11"/>
  <c r="W481" i="11"/>
  <c r="V481" i="11"/>
  <c r="U481" i="11"/>
  <c r="T481" i="11"/>
  <c r="S481" i="11"/>
  <c r="R481" i="11"/>
  <c r="Q481" i="11"/>
  <c r="P481" i="11"/>
  <c r="O481" i="11"/>
  <c r="N481" i="11"/>
  <c r="K481" i="11"/>
  <c r="BQ128" i="11"/>
  <c r="CG128" i="11"/>
  <c r="BN128" i="11"/>
  <c r="AU128" i="11"/>
  <c r="CF128" i="11"/>
  <c r="BM128" i="11"/>
  <c r="AT128" i="11"/>
  <c r="CE128" i="11"/>
  <c r="BL128" i="11"/>
  <c r="AS128" i="11"/>
  <c r="CD128" i="11"/>
  <c r="BK128" i="11"/>
  <c r="AR128" i="11"/>
  <c r="CC128" i="11"/>
  <c r="BJ128" i="11"/>
  <c r="AQ128" i="11"/>
  <c r="CB128" i="11"/>
  <c r="BI128" i="11"/>
  <c r="AP128" i="11"/>
  <c r="CA128" i="11"/>
  <c r="BH128" i="11"/>
  <c r="AO128" i="11"/>
  <c r="BZ128" i="11"/>
  <c r="BG128" i="11"/>
  <c r="AN128" i="11"/>
  <c r="BY128" i="11"/>
  <c r="BF128" i="11"/>
  <c r="AM128" i="11"/>
  <c r="BX128" i="11"/>
  <c r="BE128" i="11"/>
  <c r="AL128" i="11"/>
  <c r="BW128" i="11"/>
  <c r="BD128" i="11"/>
  <c r="AK128" i="11"/>
  <c r="BV128" i="11"/>
  <c r="BC128" i="11"/>
  <c r="AJ128" i="11"/>
  <c r="BU128" i="11"/>
  <c r="BB128" i="11"/>
  <c r="AI128" i="11"/>
  <c r="BT128" i="11"/>
  <c r="BA128" i="11"/>
  <c r="AH128" i="11"/>
  <c r="CL128" i="11"/>
  <c r="CM128" i="11"/>
  <c r="CN128" i="11"/>
  <c r="CO128" i="11"/>
  <c r="CP128" i="11"/>
  <c r="CQ128" i="11"/>
  <c r="CR128" i="11"/>
  <c r="CS128" i="11"/>
  <c r="CT128" i="11"/>
  <c r="CU128" i="11"/>
  <c r="CV128" i="11"/>
  <c r="CW128" i="11"/>
  <c r="CX128" i="11"/>
  <c r="CY128" i="11"/>
  <c r="J128" i="11"/>
  <c r="I128" i="11"/>
  <c r="N128" i="11"/>
  <c r="O128" i="11"/>
  <c r="P128" i="11"/>
  <c r="Q128" i="11"/>
  <c r="R128" i="11"/>
  <c r="S128" i="11"/>
  <c r="T128" i="11"/>
  <c r="U128" i="11"/>
  <c r="V128" i="11"/>
  <c r="W128" i="11"/>
  <c r="X128" i="11"/>
  <c r="Y128" i="11"/>
  <c r="Z128" i="11"/>
  <c r="H128" i="11"/>
  <c r="Z480" i="11"/>
  <c r="Y480" i="11"/>
  <c r="X480" i="11"/>
  <c r="W480" i="11"/>
  <c r="V480" i="11"/>
  <c r="U480" i="11"/>
  <c r="T480" i="11"/>
  <c r="S480" i="11"/>
  <c r="R480" i="11"/>
  <c r="Q480" i="11"/>
  <c r="P480" i="11"/>
  <c r="O480" i="11"/>
  <c r="N480" i="11"/>
  <c r="K480" i="11"/>
  <c r="BQ77" i="11"/>
  <c r="CG77" i="11"/>
  <c r="BN77" i="11"/>
  <c r="AU77" i="11"/>
  <c r="CF77" i="11"/>
  <c r="BM77" i="11"/>
  <c r="AT77" i="11"/>
  <c r="CE77" i="11"/>
  <c r="BL77" i="11"/>
  <c r="AS77" i="11"/>
  <c r="CD77" i="11"/>
  <c r="BK77" i="11"/>
  <c r="AR77" i="11"/>
  <c r="CC77" i="11"/>
  <c r="BJ77" i="11"/>
  <c r="AQ77" i="11"/>
  <c r="CB77" i="11"/>
  <c r="BI77" i="11"/>
  <c r="AP77" i="11"/>
  <c r="CA77" i="11"/>
  <c r="BH77" i="11"/>
  <c r="AO77" i="11"/>
  <c r="BZ77" i="11"/>
  <c r="BG77" i="11"/>
  <c r="AN77" i="11"/>
  <c r="BY77" i="11"/>
  <c r="BF77" i="11"/>
  <c r="AM77" i="11"/>
  <c r="BX77" i="11"/>
  <c r="BE77" i="11"/>
  <c r="AL77" i="11"/>
  <c r="BW77" i="11"/>
  <c r="BD77" i="11"/>
  <c r="AK77" i="11"/>
  <c r="BV77" i="11"/>
  <c r="BC77" i="11"/>
  <c r="AJ77" i="11"/>
  <c r="BU77" i="11"/>
  <c r="BB77" i="11"/>
  <c r="AI77" i="11"/>
  <c r="BT77" i="11"/>
  <c r="BA77" i="11"/>
  <c r="AH77" i="11"/>
  <c r="CL77" i="11"/>
  <c r="CM77" i="11"/>
  <c r="CN77" i="11"/>
  <c r="CO77" i="11"/>
  <c r="CP77" i="11"/>
  <c r="CQ77" i="11"/>
  <c r="CR77" i="11"/>
  <c r="CS77" i="11"/>
  <c r="CT77" i="11"/>
  <c r="CU77" i="11"/>
  <c r="CV77" i="11"/>
  <c r="CW77" i="11"/>
  <c r="CX77" i="11"/>
  <c r="CY77" i="11"/>
  <c r="J77" i="11"/>
  <c r="I77" i="11"/>
  <c r="N77" i="11"/>
  <c r="O77" i="11"/>
  <c r="P77" i="11"/>
  <c r="Q77" i="11"/>
  <c r="R77" i="11"/>
  <c r="S77" i="11"/>
  <c r="T77" i="11"/>
  <c r="U77" i="11"/>
  <c r="V77" i="11"/>
  <c r="W77" i="11"/>
  <c r="X77" i="11"/>
  <c r="Y77" i="11"/>
  <c r="Z77" i="11"/>
  <c r="H77" i="11"/>
  <c r="Z479" i="11"/>
  <c r="Y479" i="11"/>
  <c r="X479" i="11"/>
  <c r="W479" i="11"/>
  <c r="V479" i="11"/>
  <c r="U479" i="11"/>
  <c r="T479" i="11"/>
  <c r="S479" i="11"/>
  <c r="R479" i="11"/>
  <c r="Q479" i="11"/>
  <c r="P479" i="11"/>
  <c r="O479" i="11"/>
  <c r="N479" i="11"/>
  <c r="K479" i="11"/>
  <c r="BQ166" i="11"/>
  <c r="CG166" i="11"/>
  <c r="BN166" i="11"/>
  <c r="AU166" i="11"/>
  <c r="CF166" i="11"/>
  <c r="BM166" i="11"/>
  <c r="AT166" i="11"/>
  <c r="CE166" i="11"/>
  <c r="BL166" i="11"/>
  <c r="AS166" i="11"/>
  <c r="CD166" i="11"/>
  <c r="BK166" i="11"/>
  <c r="AR166" i="11"/>
  <c r="CC166" i="11"/>
  <c r="BJ166" i="11"/>
  <c r="AQ166" i="11"/>
  <c r="CB166" i="11"/>
  <c r="BI166" i="11"/>
  <c r="AP166" i="11"/>
  <c r="CA166" i="11"/>
  <c r="BH166" i="11"/>
  <c r="AO166" i="11"/>
  <c r="BZ166" i="11"/>
  <c r="BG166" i="11"/>
  <c r="AN166" i="11"/>
  <c r="BY166" i="11"/>
  <c r="BF166" i="11"/>
  <c r="AM166" i="11"/>
  <c r="BX166" i="11"/>
  <c r="BE166" i="11"/>
  <c r="AL166" i="11"/>
  <c r="BW166" i="11"/>
  <c r="BD166" i="11"/>
  <c r="AK166" i="11"/>
  <c r="BV166" i="11"/>
  <c r="BC166" i="11"/>
  <c r="AJ166" i="11"/>
  <c r="BU166" i="11"/>
  <c r="BB166" i="11"/>
  <c r="AI166" i="11"/>
  <c r="BT166" i="11"/>
  <c r="BA166" i="11"/>
  <c r="AH166" i="11"/>
  <c r="CL166" i="11"/>
  <c r="CM166" i="11"/>
  <c r="CN166" i="11"/>
  <c r="CO166" i="11"/>
  <c r="CP166" i="11"/>
  <c r="CQ166" i="11"/>
  <c r="CR166" i="11"/>
  <c r="CS166" i="11"/>
  <c r="CT166" i="11"/>
  <c r="CU166" i="11"/>
  <c r="CV166" i="11"/>
  <c r="CW166" i="11"/>
  <c r="CX166" i="11"/>
  <c r="CY166" i="11"/>
  <c r="J166" i="11"/>
  <c r="I166" i="11"/>
  <c r="N166" i="11"/>
  <c r="O166" i="11"/>
  <c r="P166" i="11"/>
  <c r="Q166" i="11"/>
  <c r="R166" i="11"/>
  <c r="S166" i="11"/>
  <c r="T166" i="11"/>
  <c r="U166" i="11"/>
  <c r="V166" i="11"/>
  <c r="W166" i="11"/>
  <c r="X166" i="11"/>
  <c r="Y166" i="11"/>
  <c r="Z166" i="11"/>
  <c r="H166" i="11"/>
  <c r="Z478" i="11"/>
  <c r="Y478" i="11"/>
  <c r="X478" i="11"/>
  <c r="W478" i="11"/>
  <c r="V478" i="11"/>
  <c r="U478" i="11"/>
  <c r="T478" i="11"/>
  <c r="S478" i="11"/>
  <c r="R478" i="11"/>
  <c r="Q478" i="11"/>
  <c r="P478" i="11"/>
  <c r="O478" i="11"/>
  <c r="N478" i="11"/>
  <c r="K478" i="11"/>
  <c r="BQ182" i="11"/>
  <c r="CG182" i="11"/>
  <c r="BN182" i="11"/>
  <c r="AU182" i="11"/>
  <c r="CF182" i="11"/>
  <c r="BM182" i="11"/>
  <c r="AT182" i="11"/>
  <c r="CE182" i="11"/>
  <c r="BL182" i="11"/>
  <c r="AS182" i="11"/>
  <c r="CD182" i="11"/>
  <c r="BK182" i="11"/>
  <c r="AR182" i="11"/>
  <c r="CC182" i="11"/>
  <c r="BJ182" i="11"/>
  <c r="AQ182" i="11"/>
  <c r="CB182" i="11"/>
  <c r="BI182" i="11"/>
  <c r="AP182" i="11"/>
  <c r="CA182" i="11"/>
  <c r="BH182" i="11"/>
  <c r="AO182" i="11"/>
  <c r="BZ182" i="11"/>
  <c r="BG182" i="11"/>
  <c r="AN182" i="11"/>
  <c r="BY182" i="11"/>
  <c r="BF182" i="11"/>
  <c r="AM182" i="11"/>
  <c r="BX182" i="11"/>
  <c r="BE182" i="11"/>
  <c r="AL182" i="11"/>
  <c r="BW182" i="11"/>
  <c r="BD182" i="11"/>
  <c r="AK182" i="11"/>
  <c r="BV182" i="11"/>
  <c r="BC182" i="11"/>
  <c r="AJ182" i="11"/>
  <c r="BU182" i="11"/>
  <c r="BB182" i="11"/>
  <c r="AI182" i="11"/>
  <c r="BT182" i="11"/>
  <c r="BA182" i="11"/>
  <c r="AH182" i="11"/>
  <c r="CL182" i="11"/>
  <c r="CM182" i="11"/>
  <c r="CN182" i="11"/>
  <c r="CO182" i="11"/>
  <c r="CP182" i="11"/>
  <c r="CQ182" i="11"/>
  <c r="CR182" i="11"/>
  <c r="CS182" i="11"/>
  <c r="CT182" i="11"/>
  <c r="CU182" i="11"/>
  <c r="CV182" i="11"/>
  <c r="CW182" i="11"/>
  <c r="CX182" i="11"/>
  <c r="CY182" i="11"/>
  <c r="J182" i="11"/>
  <c r="I182" i="11"/>
  <c r="N182" i="11"/>
  <c r="O182" i="11"/>
  <c r="P182" i="11"/>
  <c r="Q182" i="11"/>
  <c r="R182" i="11"/>
  <c r="S182" i="11"/>
  <c r="T182" i="11"/>
  <c r="U182" i="11"/>
  <c r="V182" i="11"/>
  <c r="W182" i="11"/>
  <c r="X182" i="11"/>
  <c r="Y182" i="11"/>
  <c r="Z182" i="11"/>
  <c r="H182" i="11"/>
  <c r="Z477" i="11"/>
  <c r="Y477" i="11"/>
  <c r="X477" i="11"/>
  <c r="W477" i="11"/>
  <c r="V477" i="11"/>
  <c r="U477" i="11"/>
  <c r="T477" i="11"/>
  <c r="S477" i="11"/>
  <c r="R477" i="11"/>
  <c r="Q477" i="11"/>
  <c r="P477" i="11"/>
  <c r="O477" i="11"/>
  <c r="N477" i="11"/>
  <c r="K477" i="11"/>
  <c r="BQ145" i="11"/>
  <c r="CG145" i="11"/>
  <c r="BN145" i="11"/>
  <c r="AU145" i="11"/>
  <c r="CF145" i="11"/>
  <c r="BM145" i="11"/>
  <c r="AT145" i="11"/>
  <c r="CE145" i="11"/>
  <c r="BL145" i="11"/>
  <c r="AS145" i="11"/>
  <c r="CD145" i="11"/>
  <c r="BK145" i="11"/>
  <c r="AR145" i="11"/>
  <c r="CC145" i="11"/>
  <c r="BJ145" i="11"/>
  <c r="AQ145" i="11"/>
  <c r="CB145" i="11"/>
  <c r="BI145" i="11"/>
  <c r="AP145" i="11"/>
  <c r="CA145" i="11"/>
  <c r="BH145" i="11"/>
  <c r="AO145" i="11"/>
  <c r="BZ145" i="11"/>
  <c r="BG145" i="11"/>
  <c r="AN145" i="11"/>
  <c r="BY145" i="11"/>
  <c r="BF145" i="11"/>
  <c r="AM145" i="11"/>
  <c r="BX145" i="11"/>
  <c r="BE145" i="11"/>
  <c r="AL145" i="11"/>
  <c r="BW145" i="11"/>
  <c r="BD145" i="11"/>
  <c r="AK145" i="11"/>
  <c r="BV145" i="11"/>
  <c r="BC145" i="11"/>
  <c r="AJ145" i="11"/>
  <c r="BU145" i="11"/>
  <c r="BB145" i="11"/>
  <c r="AI145" i="11"/>
  <c r="BT145" i="11"/>
  <c r="BA145" i="11"/>
  <c r="AH145" i="11"/>
  <c r="CL145" i="11"/>
  <c r="CM145" i="11"/>
  <c r="CN145" i="11"/>
  <c r="CO145" i="11"/>
  <c r="CP145" i="11"/>
  <c r="CQ145" i="11"/>
  <c r="CR145" i="11"/>
  <c r="CS145" i="11"/>
  <c r="CT145" i="11"/>
  <c r="CU145" i="11"/>
  <c r="CV145" i="11"/>
  <c r="CW145" i="11"/>
  <c r="CX145" i="11"/>
  <c r="CY145" i="11"/>
  <c r="J145" i="11"/>
  <c r="I145" i="11"/>
  <c r="N145" i="11"/>
  <c r="O145" i="11"/>
  <c r="P145" i="11"/>
  <c r="Q145" i="11"/>
  <c r="R145" i="11"/>
  <c r="S145" i="11"/>
  <c r="T145" i="11"/>
  <c r="U145" i="11"/>
  <c r="V145" i="11"/>
  <c r="W145" i="11"/>
  <c r="X145" i="11"/>
  <c r="Y145" i="11"/>
  <c r="Z145" i="11"/>
  <c r="H145" i="11"/>
  <c r="Z476" i="11"/>
  <c r="Y476" i="11"/>
  <c r="X476" i="11"/>
  <c r="W476" i="11"/>
  <c r="V476" i="11"/>
  <c r="U476" i="11"/>
  <c r="T476" i="11"/>
  <c r="S476" i="11"/>
  <c r="R476" i="11"/>
  <c r="Q476" i="11"/>
  <c r="P476" i="11"/>
  <c r="O476" i="11"/>
  <c r="N476" i="11"/>
  <c r="K476" i="11"/>
  <c r="BQ165" i="11"/>
  <c r="CG165" i="11"/>
  <c r="BN165" i="11"/>
  <c r="AU165" i="11"/>
  <c r="CF165" i="11"/>
  <c r="BM165" i="11"/>
  <c r="AT165" i="11"/>
  <c r="CE165" i="11"/>
  <c r="BL165" i="11"/>
  <c r="AS165" i="11"/>
  <c r="CD165" i="11"/>
  <c r="BK165" i="11"/>
  <c r="AR165" i="11"/>
  <c r="CC165" i="11"/>
  <c r="BJ165" i="11"/>
  <c r="AQ165" i="11"/>
  <c r="CB165" i="11"/>
  <c r="BI165" i="11"/>
  <c r="AP165" i="11"/>
  <c r="CA165" i="11"/>
  <c r="BH165" i="11"/>
  <c r="AO165" i="11"/>
  <c r="BZ165" i="11"/>
  <c r="BG165" i="11"/>
  <c r="AN165" i="11"/>
  <c r="BY165" i="11"/>
  <c r="BF165" i="11"/>
  <c r="AM165" i="11"/>
  <c r="BX165" i="11"/>
  <c r="BE165" i="11"/>
  <c r="AL165" i="11"/>
  <c r="BW165" i="11"/>
  <c r="BD165" i="11"/>
  <c r="AK165" i="11"/>
  <c r="BV165" i="11"/>
  <c r="BC165" i="11"/>
  <c r="AJ165" i="11"/>
  <c r="BU165" i="11"/>
  <c r="BB165" i="11"/>
  <c r="AI165" i="11"/>
  <c r="BT165" i="11"/>
  <c r="BA165" i="11"/>
  <c r="AH165" i="11"/>
  <c r="CL165" i="11"/>
  <c r="CM165" i="11"/>
  <c r="CN165" i="11"/>
  <c r="CO165" i="11"/>
  <c r="CP165" i="11"/>
  <c r="CQ165" i="11"/>
  <c r="CR165" i="11"/>
  <c r="CS165" i="11"/>
  <c r="CT165" i="11"/>
  <c r="CU165" i="11"/>
  <c r="CV165" i="11"/>
  <c r="CW165" i="11"/>
  <c r="CX165" i="11"/>
  <c r="CY165" i="11"/>
  <c r="J165" i="11"/>
  <c r="I165" i="11"/>
  <c r="N165" i="11"/>
  <c r="O165" i="11"/>
  <c r="P165" i="11"/>
  <c r="Q165" i="11"/>
  <c r="R165" i="11"/>
  <c r="S165" i="11"/>
  <c r="T165" i="11"/>
  <c r="U165" i="11"/>
  <c r="V165" i="11"/>
  <c r="W165" i="11"/>
  <c r="X165" i="11"/>
  <c r="Y165" i="11"/>
  <c r="Z165" i="11"/>
  <c r="H165" i="11"/>
  <c r="F475" i="11"/>
  <c r="F476" i="11"/>
  <c r="F477" i="11"/>
  <c r="F478" i="11"/>
  <c r="F479" i="11"/>
  <c r="F480" i="11"/>
  <c r="F481" i="11"/>
  <c r="F482" i="11"/>
  <c r="F483" i="11"/>
  <c r="F484" i="11"/>
  <c r="F485" i="11"/>
  <c r="F486" i="11"/>
  <c r="F487" i="11"/>
  <c r="F488" i="11"/>
  <c r="F489" i="11"/>
  <c r="F490" i="11"/>
  <c r="F491" i="11"/>
  <c r="F492" i="11"/>
  <c r="F493" i="11"/>
  <c r="F494" i="11"/>
  <c r="F495" i="11"/>
  <c r="EJ2" i="17"/>
  <c r="EI2" i="17"/>
  <c r="EH2" i="17"/>
  <c r="EG2" i="17"/>
  <c r="EF2" i="17"/>
  <c r="EE2" i="17"/>
  <c r="EC4" i="17"/>
  <c r="EC5" i="17"/>
  <c r="EC6" i="17"/>
  <c r="EC7" i="17"/>
  <c r="EC8" i="17"/>
  <c r="EC9" i="17"/>
  <c r="EC10" i="17"/>
  <c r="EC11" i="17"/>
  <c r="EC12" i="17"/>
  <c r="EC13" i="17"/>
  <c r="EC14" i="17"/>
  <c r="EC15" i="17"/>
  <c r="EC16" i="17"/>
  <c r="EC17" i="17"/>
  <c r="EC18" i="17"/>
  <c r="EC19" i="17"/>
  <c r="EC20" i="17"/>
  <c r="EC21" i="17"/>
  <c r="EC22" i="17"/>
  <c r="EC23" i="17"/>
  <c r="EC24" i="17"/>
  <c r="EC25" i="17"/>
  <c r="EC26" i="17"/>
  <c r="EC27" i="17"/>
  <c r="EC28" i="17"/>
  <c r="EC29" i="17"/>
  <c r="EC30" i="17"/>
  <c r="EC31" i="17"/>
  <c r="EC32" i="17"/>
  <c r="EC33" i="17"/>
  <c r="EC34" i="17"/>
  <c r="EC35" i="17"/>
  <c r="EC36" i="17"/>
  <c r="EC37" i="17"/>
  <c r="EC38" i="17"/>
  <c r="EC39" i="17"/>
  <c r="EC40" i="17"/>
  <c r="EC41" i="17"/>
  <c r="EC42" i="17"/>
  <c r="EC43" i="17"/>
  <c r="EC44" i="17"/>
  <c r="EC45" i="17"/>
  <c r="EC46" i="17"/>
  <c r="EC47" i="17"/>
  <c r="EC48" i="17"/>
  <c r="EC49" i="17"/>
  <c r="EC50" i="17"/>
  <c r="EC51" i="17"/>
  <c r="EC52" i="17"/>
  <c r="EC53" i="17"/>
  <c r="EC54" i="17"/>
  <c r="EC55" i="17"/>
  <c r="EC56" i="17"/>
  <c r="EC57" i="17"/>
  <c r="EC58" i="17"/>
  <c r="EC59" i="17"/>
  <c r="EC60" i="17"/>
  <c r="EC61" i="17"/>
  <c r="EC62" i="17"/>
  <c r="EC63" i="17"/>
  <c r="EC64" i="17"/>
  <c r="EC65" i="17"/>
  <c r="EC66" i="17"/>
  <c r="EC67" i="17"/>
  <c r="EC68" i="17"/>
  <c r="EC69" i="17"/>
  <c r="EC70" i="17"/>
  <c r="EC71" i="17"/>
  <c r="EC72" i="17"/>
  <c r="EC73" i="17"/>
  <c r="EC74" i="17"/>
  <c r="EC75" i="17"/>
  <c r="EC76" i="17"/>
  <c r="EC77" i="17"/>
  <c r="EC78" i="17"/>
  <c r="EC79" i="17"/>
  <c r="EC80" i="17"/>
  <c r="EC81" i="17"/>
  <c r="EC82" i="17"/>
  <c r="EC83" i="17"/>
  <c r="EC84" i="17"/>
  <c r="EC85" i="17"/>
  <c r="EC86" i="17"/>
  <c r="EC87" i="17"/>
  <c r="EC88" i="17"/>
  <c r="EC89" i="17"/>
  <c r="EC90" i="17"/>
  <c r="EC91" i="17"/>
  <c r="EC92" i="17"/>
  <c r="EC93" i="17"/>
  <c r="EC94" i="17"/>
  <c r="EC95" i="17"/>
  <c r="EC96" i="17"/>
  <c r="EC97" i="17"/>
  <c r="EC98" i="17"/>
  <c r="EC99" i="17"/>
  <c r="EC100" i="17"/>
  <c r="EC101" i="17"/>
  <c r="EC102" i="17"/>
  <c r="EC103" i="17"/>
  <c r="EC104" i="17"/>
  <c r="EC105" i="17"/>
  <c r="EC106" i="17"/>
  <c r="EC107" i="17"/>
  <c r="EC108" i="17"/>
  <c r="EC109" i="17"/>
  <c r="EC110" i="17"/>
  <c r="EC111" i="17"/>
  <c r="EC112" i="17"/>
  <c r="EC113" i="17"/>
  <c r="EC114" i="17"/>
  <c r="EC115" i="17"/>
  <c r="EC3" i="17"/>
  <c r="ED3" i="17"/>
  <c r="BQ476" i="11"/>
  <c r="CG476" i="11"/>
  <c r="AU476" i="11"/>
  <c r="BQ475" i="11"/>
  <c r="CG475" i="11"/>
  <c r="AU475" i="11"/>
  <c r="BQ474" i="11"/>
  <c r="CG474" i="11"/>
  <c r="AU474" i="11"/>
  <c r="BQ473" i="11"/>
  <c r="CG473" i="11"/>
  <c r="AU473" i="11"/>
  <c r="BQ472" i="11"/>
  <c r="CG472" i="11"/>
  <c r="AU472" i="11"/>
  <c r="BQ471" i="11"/>
  <c r="CG471" i="11"/>
  <c r="AU471" i="11"/>
  <c r="BQ470" i="11"/>
  <c r="CG470" i="11"/>
  <c r="AU470" i="11"/>
  <c r="BQ469" i="11"/>
  <c r="CG469" i="11"/>
  <c r="AU469" i="11"/>
  <c r="BQ468" i="11"/>
  <c r="CG468" i="11"/>
  <c r="AU468" i="11"/>
  <c r="BQ467" i="11"/>
  <c r="CG467" i="11"/>
  <c r="AU467" i="11"/>
  <c r="BQ466" i="11"/>
  <c r="CG466" i="11"/>
  <c r="AU466" i="11"/>
  <c r="BQ465" i="11"/>
  <c r="CG465" i="11"/>
  <c r="AU465" i="11"/>
  <c r="BQ464" i="11"/>
  <c r="CG464" i="11"/>
  <c r="AU464" i="11"/>
  <c r="BQ463" i="11"/>
  <c r="CG463" i="11"/>
  <c r="AU463" i="11"/>
  <c r="BQ462" i="11"/>
  <c r="CG462" i="11"/>
  <c r="AU462" i="11"/>
  <c r="BQ461" i="11"/>
  <c r="CG461" i="11"/>
  <c r="AU461" i="11"/>
  <c r="BQ460" i="11"/>
  <c r="CG460" i="11"/>
  <c r="AU460" i="11"/>
  <c r="BQ459" i="11"/>
  <c r="CG459" i="11"/>
  <c r="AU459" i="11"/>
  <c r="BQ458" i="11"/>
  <c r="CG458" i="11"/>
  <c r="AU458" i="11"/>
  <c r="BQ457" i="11"/>
  <c r="CG457" i="11"/>
  <c r="AU457" i="11"/>
  <c r="BQ456" i="11"/>
  <c r="CG456" i="11"/>
  <c r="AU456" i="11"/>
  <c r="BQ455" i="11"/>
  <c r="CG455" i="11"/>
  <c r="AU455" i="11"/>
  <c r="BQ454" i="11"/>
  <c r="CG454" i="11"/>
  <c r="AU454" i="11"/>
  <c r="BQ453" i="11"/>
  <c r="CG453" i="11"/>
  <c r="AU453" i="11"/>
  <c r="BQ452" i="11"/>
  <c r="CG452" i="11"/>
  <c r="AU452" i="11"/>
  <c r="BQ451" i="11"/>
  <c r="CG451" i="11"/>
  <c r="AU451" i="11"/>
  <c r="BQ450" i="11"/>
  <c r="CG450" i="11"/>
  <c r="AU450" i="11"/>
  <c r="BQ449" i="11"/>
  <c r="CG449" i="11"/>
  <c r="AU449" i="11"/>
  <c r="BQ448" i="11"/>
  <c r="CG448" i="11"/>
  <c r="AU448" i="11"/>
  <c r="BQ447" i="11"/>
  <c r="CG447" i="11"/>
  <c r="AU447" i="11"/>
  <c r="BQ446" i="11"/>
  <c r="CG446" i="11"/>
  <c r="AU446" i="11"/>
  <c r="BQ445" i="11"/>
  <c r="CG445" i="11"/>
  <c r="AU445" i="11"/>
  <c r="BQ444" i="11"/>
  <c r="CG444" i="11"/>
  <c r="AU444" i="11"/>
  <c r="BQ443" i="11"/>
  <c r="CG443" i="11"/>
  <c r="AU443" i="11"/>
  <c r="BQ442" i="11"/>
  <c r="CG442" i="11"/>
  <c r="AU442" i="11"/>
  <c r="BQ441" i="11"/>
  <c r="CG441" i="11"/>
  <c r="AU441" i="11"/>
  <c r="BQ440" i="11"/>
  <c r="CG440" i="11"/>
  <c r="AU440" i="11"/>
  <c r="BQ439" i="11"/>
  <c r="CG439" i="11"/>
  <c r="AU439" i="11"/>
  <c r="BQ438" i="11"/>
  <c r="CG438" i="11"/>
  <c r="AU438" i="11"/>
  <c r="BQ437" i="11"/>
  <c r="CG437" i="11"/>
  <c r="AU437" i="11"/>
  <c r="BQ436" i="11"/>
  <c r="CG436" i="11"/>
  <c r="AU436" i="11"/>
  <c r="BQ435" i="11"/>
  <c r="CG435" i="11"/>
  <c r="AU435" i="11"/>
  <c r="BQ434" i="11"/>
  <c r="CG434" i="11"/>
  <c r="AU434" i="11"/>
  <c r="BQ433" i="11"/>
  <c r="CG433" i="11"/>
  <c r="AU433" i="11"/>
  <c r="BQ432" i="11"/>
  <c r="CG432" i="11"/>
  <c r="AU432" i="11"/>
  <c r="BQ431" i="11"/>
  <c r="CG431" i="11"/>
  <c r="AU431" i="11"/>
  <c r="BQ430" i="11"/>
  <c r="CG430" i="11"/>
  <c r="AU430" i="11"/>
  <c r="BQ429" i="11"/>
  <c r="CG429" i="11"/>
  <c r="AU429" i="11"/>
  <c r="BQ428" i="11"/>
  <c r="CG428" i="11"/>
  <c r="AU428" i="11"/>
  <c r="BQ427" i="11"/>
  <c r="CG427" i="11"/>
  <c r="AU427" i="11"/>
  <c r="BQ426" i="11"/>
  <c r="CG426" i="11"/>
  <c r="AU426" i="11"/>
  <c r="BQ425" i="11"/>
  <c r="CG425" i="11"/>
  <c r="AU425" i="11"/>
  <c r="BQ424" i="11"/>
  <c r="CG424" i="11"/>
  <c r="AU424" i="11"/>
  <c r="BQ423" i="11"/>
  <c r="CG423" i="11"/>
  <c r="AU423" i="11"/>
  <c r="BQ422" i="11"/>
  <c r="CG422" i="11"/>
  <c r="AU422" i="11"/>
  <c r="BQ421" i="11"/>
  <c r="CG421" i="11"/>
  <c r="AU421" i="11"/>
  <c r="BQ420" i="11"/>
  <c r="CG420" i="11"/>
  <c r="AU420" i="11"/>
  <c r="BQ419" i="11"/>
  <c r="CG419" i="11"/>
  <c r="AU419" i="11"/>
  <c r="BQ418" i="11"/>
  <c r="CG418" i="11"/>
  <c r="AU418" i="11"/>
  <c r="BQ417" i="11"/>
  <c r="CG417" i="11"/>
  <c r="AU417" i="11"/>
  <c r="BQ416" i="11"/>
  <c r="CG416" i="11"/>
  <c r="AU416" i="11"/>
  <c r="BQ415" i="11"/>
  <c r="CG415" i="11"/>
  <c r="AU415" i="11"/>
  <c r="BQ414" i="11"/>
  <c r="CG414" i="11"/>
  <c r="AU414" i="11"/>
  <c r="BQ413" i="11"/>
  <c r="CG413" i="11"/>
  <c r="AU413" i="11"/>
  <c r="BQ412" i="11"/>
  <c r="CG412" i="11"/>
  <c r="AU412" i="11"/>
  <c r="BQ411" i="11"/>
  <c r="CG411" i="11"/>
  <c r="AU411" i="11"/>
  <c r="BQ410" i="11"/>
  <c r="CG410" i="11"/>
  <c r="AU410" i="11"/>
  <c r="BQ409" i="11"/>
  <c r="CG409" i="11"/>
  <c r="AU409" i="11"/>
  <c r="BQ408" i="11"/>
  <c r="CG408" i="11"/>
  <c r="AU408" i="11"/>
  <c r="BQ407" i="11"/>
  <c r="CG407" i="11"/>
  <c r="AU407" i="11"/>
  <c r="BQ406" i="11"/>
  <c r="CG406" i="11"/>
  <c r="AU406" i="11"/>
  <c r="BQ405" i="11"/>
  <c r="CG405" i="11"/>
  <c r="AU405" i="11"/>
  <c r="BQ404" i="11"/>
  <c r="CG404" i="11"/>
  <c r="AU404" i="11"/>
  <c r="BQ403" i="11"/>
  <c r="CG403" i="11"/>
  <c r="AU403" i="11"/>
  <c r="BQ402" i="11"/>
  <c r="CG402" i="11"/>
  <c r="AU402" i="11"/>
  <c r="BQ401" i="11"/>
  <c r="CG401" i="11"/>
  <c r="AU401" i="11"/>
  <c r="BQ400" i="11"/>
  <c r="CG400" i="11"/>
  <c r="AU400" i="11"/>
  <c r="BQ399" i="11"/>
  <c r="CG399" i="11"/>
  <c r="AU399" i="11"/>
  <c r="BQ398" i="11"/>
  <c r="CG398" i="11"/>
  <c r="AU398" i="11"/>
  <c r="BQ397" i="11"/>
  <c r="CG397" i="11"/>
  <c r="AU397" i="11"/>
  <c r="BQ396" i="11"/>
  <c r="CG396" i="11"/>
  <c r="AU396" i="11"/>
  <c r="BQ395" i="11"/>
  <c r="CG395" i="11"/>
  <c r="AU395" i="11"/>
  <c r="BQ394" i="11"/>
  <c r="CG394" i="11"/>
  <c r="AU394" i="11"/>
  <c r="BQ393" i="11"/>
  <c r="CG393" i="11"/>
  <c r="AU393" i="11"/>
  <c r="BQ392" i="11"/>
  <c r="CG392" i="11"/>
  <c r="AU392" i="11"/>
  <c r="BQ391" i="11"/>
  <c r="CG391" i="11"/>
  <c r="AU391" i="11"/>
  <c r="BQ390" i="11"/>
  <c r="CG390" i="11"/>
  <c r="AU390" i="11"/>
  <c r="BQ389" i="11"/>
  <c r="CG389" i="11"/>
  <c r="AU389" i="11"/>
  <c r="BQ388" i="11"/>
  <c r="CG388" i="11"/>
  <c r="AU388" i="11"/>
  <c r="BQ387" i="11"/>
  <c r="CG387" i="11"/>
  <c r="AU387" i="11"/>
  <c r="BQ386" i="11"/>
  <c r="CG386" i="11"/>
  <c r="AU386" i="11"/>
  <c r="BQ385" i="11"/>
  <c r="CG385" i="11"/>
  <c r="AU385" i="11"/>
  <c r="BQ384" i="11"/>
  <c r="CG384" i="11"/>
  <c r="AU384" i="11"/>
  <c r="BQ383" i="11"/>
  <c r="CG383" i="11"/>
  <c r="AU383" i="11"/>
  <c r="BQ382" i="11"/>
  <c r="CG382" i="11"/>
  <c r="AU382" i="11"/>
  <c r="BQ381" i="11"/>
  <c r="CG381" i="11"/>
  <c r="AU381" i="11"/>
  <c r="BQ380" i="11"/>
  <c r="CG380" i="11"/>
  <c r="AU380" i="11"/>
  <c r="BQ379" i="11"/>
  <c r="CG379" i="11"/>
  <c r="AU379" i="11"/>
  <c r="BQ378" i="11"/>
  <c r="CG378" i="11"/>
  <c r="AU378" i="11"/>
  <c r="BQ377" i="11"/>
  <c r="CG377" i="11"/>
  <c r="AU377" i="11"/>
  <c r="BQ376" i="11"/>
  <c r="CG376" i="11"/>
  <c r="AU376" i="11"/>
  <c r="BQ375" i="11"/>
  <c r="CG375" i="11"/>
  <c r="AU375" i="11"/>
  <c r="BQ374" i="11"/>
  <c r="CG374" i="11"/>
  <c r="AU374" i="11"/>
  <c r="BQ373" i="11"/>
  <c r="CG373" i="11"/>
  <c r="AU373" i="11"/>
  <c r="BQ372" i="11"/>
  <c r="CG372" i="11"/>
  <c r="AU372" i="11"/>
  <c r="BQ371" i="11"/>
  <c r="CG371" i="11"/>
  <c r="AU371" i="11"/>
  <c r="BQ370" i="11"/>
  <c r="CG370" i="11"/>
  <c r="AU370" i="11"/>
  <c r="BQ369" i="11"/>
  <c r="CG369" i="11"/>
  <c r="AU369" i="11"/>
  <c r="BQ368" i="11"/>
  <c r="CG368" i="11"/>
  <c r="AU368" i="11"/>
  <c r="BQ367" i="11"/>
  <c r="CG367" i="11"/>
  <c r="AU367" i="11"/>
  <c r="BQ366" i="11"/>
  <c r="CG366" i="11"/>
  <c r="AU366" i="11"/>
  <c r="BQ365" i="11"/>
  <c r="CG365" i="11"/>
  <c r="AU365" i="11"/>
  <c r="BQ364" i="11"/>
  <c r="CG364" i="11"/>
  <c r="AU364" i="11"/>
  <c r="BQ363" i="11"/>
  <c r="CG363" i="11"/>
  <c r="AU363" i="11"/>
  <c r="BQ362" i="11"/>
  <c r="CG362" i="11"/>
  <c r="AU362" i="11"/>
  <c r="BQ361" i="11"/>
  <c r="CG361" i="11"/>
  <c r="AU361" i="11"/>
  <c r="BQ360" i="11"/>
  <c r="CG360" i="11"/>
  <c r="AU360" i="11"/>
  <c r="BQ359" i="11"/>
  <c r="CG359" i="11"/>
  <c r="AU359" i="11"/>
  <c r="BQ358" i="11"/>
  <c r="CG358" i="11"/>
  <c r="AU358" i="11"/>
  <c r="BQ357" i="11"/>
  <c r="CG357" i="11"/>
  <c r="AU357" i="11"/>
  <c r="BQ356" i="11"/>
  <c r="CG356" i="11"/>
  <c r="AU356" i="11"/>
  <c r="BQ355" i="11"/>
  <c r="CG355" i="11"/>
  <c r="AU355" i="11"/>
  <c r="BQ354" i="11"/>
  <c r="CG354" i="11"/>
  <c r="AU354" i="11"/>
  <c r="BQ353" i="11"/>
  <c r="CG353" i="11"/>
  <c r="AU353" i="11"/>
  <c r="BQ352" i="11"/>
  <c r="CG352" i="11"/>
  <c r="AU352" i="11"/>
  <c r="BQ351" i="11"/>
  <c r="CG351" i="11"/>
  <c r="AU351" i="11"/>
  <c r="BQ350" i="11"/>
  <c r="CG350" i="11"/>
  <c r="AU350" i="11"/>
  <c r="BQ349" i="11"/>
  <c r="CG349" i="11"/>
  <c r="AU349" i="11"/>
  <c r="BQ348" i="11"/>
  <c r="CG348" i="11"/>
  <c r="AU348" i="11"/>
  <c r="BQ347" i="11"/>
  <c r="CG347" i="11"/>
  <c r="AU347" i="11"/>
  <c r="BQ346" i="11"/>
  <c r="CG346" i="11"/>
  <c r="AU346" i="11"/>
  <c r="BQ345" i="11"/>
  <c r="CG345" i="11"/>
  <c r="AU345" i="11"/>
  <c r="BQ344" i="11"/>
  <c r="CG344" i="11"/>
  <c r="AU344" i="11"/>
  <c r="BQ343" i="11"/>
  <c r="CG343" i="11"/>
  <c r="AU343" i="11"/>
  <c r="BQ342" i="11"/>
  <c r="CG342" i="11"/>
  <c r="AU342" i="11"/>
  <c r="BQ341" i="11"/>
  <c r="CG341" i="11"/>
  <c r="AU341" i="11"/>
  <c r="BQ340" i="11"/>
  <c r="CG340" i="11"/>
  <c r="AU340" i="11"/>
  <c r="BQ339" i="11"/>
  <c r="CG339" i="11"/>
  <c r="AU339" i="11"/>
  <c r="BQ338" i="11"/>
  <c r="CG338" i="11"/>
  <c r="AU338" i="11"/>
  <c r="BQ337" i="11"/>
  <c r="CG337" i="11"/>
  <c r="AU337" i="11"/>
  <c r="BQ336" i="11"/>
  <c r="CG336" i="11"/>
  <c r="AU336" i="11"/>
  <c r="BQ335" i="11"/>
  <c r="CG335" i="11"/>
  <c r="AU335" i="11"/>
  <c r="BQ334" i="11"/>
  <c r="CG334" i="11"/>
  <c r="AU334" i="11"/>
  <c r="BQ333" i="11"/>
  <c r="CG333" i="11"/>
  <c r="AU333" i="11"/>
  <c r="BQ332" i="11"/>
  <c r="CG332" i="11"/>
  <c r="AU332" i="11"/>
  <c r="BQ331" i="11"/>
  <c r="CG331" i="11"/>
  <c r="AU331" i="11"/>
  <c r="BQ330" i="11"/>
  <c r="CG330" i="11"/>
  <c r="AU330" i="11"/>
  <c r="BQ329" i="11"/>
  <c r="CG329" i="11"/>
  <c r="AU329" i="11"/>
  <c r="BQ328" i="11"/>
  <c r="CG328" i="11"/>
  <c r="AU328" i="11"/>
  <c r="BQ327" i="11"/>
  <c r="CG327" i="11"/>
  <c r="AU327" i="11"/>
  <c r="BQ326" i="11"/>
  <c r="CG326" i="11"/>
  <c r="AU326" i="11"/>
  <c r="BQ325" i="11"/>
  <c r="CG325" i="11"/>
  <c r="AU325" i="11"/>
  <c r="BQ324" i="11"/>
  <c r="CG324" i="11"/>
  <c r="AU324" i="11"/>
  <c r="BQ323" i="11"/>
  <c r="CG323" i="11"/>
  <c r="AU323" i="11"/>
  <c r="BQ322" i="11"/>
  <c r="CG322" i="11"/>
  <c r="AU322" i="11"/>
  <c r="BQ321" i="11"/>
  <c r="CG321" i="11"/>
  <c r="AU321" i="11"/>
  <c r="BQ320" i="11"/>
  <c r="CG320" i="11"/>
  <c r="AU320" i="11"/>
  <c r="BQ319" i="11"/>
  <c r="CG319" i="11"/>
  <c r="AU319" i="11"/>
  <c r="BQ318" i="11"/>
  <c r="CG318" i="11"/>
  <c r="AU318" i="11"/>
  <c r="BQ317" i="11"/>
  <c r="CG317" i="11"/>
  <c r="AU317" i="11"/>
  <c r="BQ316" i="11"/>
  <c r="CG316" i="11"/>
  <c r="AU316" i="11"/>
  <c r="BQ315" i="11"/>
  <c r="CG315" i="11"/>
  <c r="AU315" i="11"/>
  <c r="BQ314" i="11"/>
  <c r="CG314" i="11"/>
  <c r="AU314" i="11"/>
  <c r="BQ313" i="11"/>
  <c r="CG313" i="11"/>
  <c r="AU313" i="11"/>
  <c r="BQ312" i="11"/>
  <c r="CG312" i="11"/>
  <c r="AU312" i="11"/>
  <c r="BQ311" i="11"/>
  <c r="CG311" i="11"/>
  <c r="AU311" i="11"/>
  <c r="BQ310" i="11"/>
  <c r="CG310" i="11"/>
  <c r="AU310" i="11"/>
  <c r="BQ309" i="11"/>
  <c r="CG309" i="11"/>
  <c r="AU309" i="11"/>
  <c r="BQ308" i="11"/>
  <c r="CG308" i="11"/>
  <c r="AU308" i="11"/>
  <c r="BQ307" i="11"/>
  <c r="CG307" i="11"/>
  <c r="AU307" i="11"/>
  <c r="BQ306" i="11"/>
  <c r="CG306" i="11"/>
  <c r="AU306" i="11"/>
  <c r="BQ305" i="11"/>
  <c r="CG305" i="11"/>
  <c r="AU305" i="11"/>
  <c r="BQ304" i="11"/>
  <c r="CG304" i="11"/>
  <c r="AU304" i="11"/>
  <c r="BQ303" i="11"/>
  <c r="CG303" i="11"/>
  <c r="AU303" i="11"/>
  <c r="BQ302" i="11"/>
  <c r="CG302" i="11"/>
  <c r="AU302" i="11"/>
  <c r="BQ301" i="11"/>
  <c r="CG301" i="11"/>
  <c r="AU301" i="11"/>
  <c r="BQ300" i="11"/>
  <c r="CG300" i="11"/>
  <c r="AU300" i="11"/>
  <c r="BQ299" i="11"/>
  <c r="CG299" i="11"/>
  <c r="AU299" i="11"/>
  <c r="BQ298" i="11"/>
  <c r="CG298" i="11"/>
  <c r="AU298" i="11"/>
  <c r="BQ297" i="11"/>
  <c r="CG297" i="11"/>
  <c r="AU297" i="11"/>
  <c r="BQ296" i="11"/>
  <c r="CG296" i="11"/>
  <c r="AU296" i="11"/>
  <c r="BQ295" i="11"/>
  <c r="CG295" i="11"/>
  <c r="AU295" i="11"/>
  <c r="BQ294" i="11"/>
  <c r="CG294" i="11"/>
  <c r="AU294" i="11"/>
  <c r="BQ293" i="11"/>
  <c r="CG293" i="11"/>
  <c r="AU293" i="11"/>
  <c r="BQ292" i="11"/>
  <c r="CG292" i="11"/>
  <c r="AU292" i="11"/>
  <c r="BQ291" i="11"/>
  <c r="CG291" i="11"/>
  <c r="AU291" i="11"/>
  <c r="BQ290" i="11"/>
  <c r="CG290" i="11"/>
  <c r="AU290" i="11"/>
  <c r="BQ289" i="11"/>
  <c r="CG289" i="11"/>
  <c r="AU289" i="11"/>
  <c r="BQ288" i="11"/>
  <c r="CG288" i="11"/>
  <c r="AU288" i="11"/>
  <c r="BQ287" i="11"/>
  <c r="CG287" i="11"/>
  <c r="AU287" i="11"/>
  <c r="BQ286" i="11"/>
  <c r="CG286" i="11"/>
  <c r="AU286" i="11"/>
  <c r="BQ285" i="11"/>
  <c r="CG285" i="11"/>
  <c r="AU285" i="11"/>
  <c r="BQ284" i="11"/>
  <c r="CG284" i="11"/>
  <c r="AU284" i="11"/>
  <c r="BQ283" i="11"/>
  <c r="CG283" i="11"/>
  <c r="AU283" i="11"/>
  <c r="BQ282" i="11"/>
  <c r="CG282" i="11"/>
  <c r="AU282" i="11"/>
  <c r="BQ281" i="11"/>
  <c r="CG281" i="11"/>
  <c r="AU281" i="11"/>
  <c r="BQ280" i="11"/>
  <c r="CG280" i="11"/>
  <c r="AU280" i="11"/>
  <c r="BQ279" i="11"/>
  <c r="CG279" i="11"/>
  <c r="AU279" i="11"/>
  <c r="BQ278" i="11"/>
  <c r="CG278" i="11"/>
  <c r="AU278" i="11"/>
  <c r="BQ277" i="11"/>
  <c r="CG277" i="11"/>
  <c r="AU277" i="11"/>
  <c r="BQ276" i="11"/>
  <c r="CG276" i="11"/>
  <c r="AU276" i="11"/>
  <c r="BQ275" i="11"/>
  <c r="CG275" i="11"/>
  <c r="AU275" i="11"/>
  <c r="BQ274" i="11"/>
  <c r="CG274" i="11"/>
  <c r="AU274" i="11"/>
  <c r="BQ273" i="11"/>
  <c r="CG273" i="11"/>
  <c r="AU273" i="11"/>
  <c r="BQ272" i="11"/>
  <c r="CG272" i="11"/>
  <c r="AU272" i="11"/>
  <c r="BQ271" i="11"/>
  <c r="CG271" i="11"/>
  <c r="AU271" i="11"/>
  <c r="BQ270" i="11"/>
  <c r="CG270" i="11"/>
  <c r="AU270" i="11"/>
  <c r="BQ269" i="11"/>
  <c r="CG269" i="11"/>
  <c r="AU269" i="11"/>
  <c r="BQ268" i="11"/>
  <c r="CG268" i="11"/>
  <c r="AU268" i="11"/>
  <c r="BQ267" i="11"/>
  <c r="CG267" i="11"/>
  <c r="AU267" i="11"/>
  <c r="BQ266" i="11"/>
  <c r="CG266" i="11"/>
  <c r="AU266" i="11"/>
  <c r="BQ265" i="11"/>
  <c r="CG265" i="11"/>
  <c r="AU265" i="11"/>
  <c r="BQ264" i="11"/>
  <c r="CG264" i="11"/>
  <c r="AU264" i="11"/>
  <c r="BQ263" i="11"/>
  <c r="CG263" i="11"/>
  <c r="AU263" i="11"/>
  <c r="BQ262" i="11"/>
  <c r="CG262" i="11"/>
  <c r="AU262" i="11"/>
  <c r="BQ261" i="11"/>
  <c r="CG261" i="11"/>
  <c r="AU261" i="11"/>
  <c r="BQ260" i="11"/>
  <c r="CG260" i="11"/>
  <c r="AU260" i="11"/>
  <c r="BQ259" i="11"/>
  <c r="CG259" i="11"/>
  <c r="AU259" i="11"/>
  <c r="BQ258" i="11"/>
  <c r="CG258" i="11"/>
  <c r="AU258" i="11"/>
  <c r="BQ257" i="11"/>
  <c r="CG257" i="11"/>
  <c r="AU257" i="11"/>
  <c r="BQ256" i="11"/>
  <c r="CG256" i="11"/>
  <c r="AU256" i="11"/>
  <c r="BQ255" i="11"/>
  <c r="CG255" i="11"/>
  <c r="AU255" i="11"/>
  <c r="BQ254" i="11"/>
  <c r="CG254" i="11"/>
  <c r="AU254" i="11"/>
  <c r="BQ253" i="11"/>
  <c r="CG253" i="11"/>
  <c r="AU253" i="11"/>
  <c r="BQ252" i="11"/>
  <c r="CG252" i="11"/>
  <c r="AU252" i="11"/>
  <c r="BQ251" i="11"/>
  <c r="CG251" i="11"/>
  <c r="AU251" i="11"/>
  <c r="BQ250" i="11"/>
  <c r="CG250" i="11"/>
  <c r="AU250" i="11"/>
  <c r="BQ249" i="11"/>
  <c r="CG249" i="11"/>
  <c r="AU249" i="11"/>
  <c r="BQ248" i="11"/>
  <c r="CG248" i="11"/>
  <c r="AU248" i="11"/>
  <c r="BQ247" i="11"/>
  <c r="CG247" i="11"/>
  <c r="AU247" i="11"/>
  <c r="BQ246" i="11"/>
  <c r="CG246" i="11"/>
  <c r="AU246" i="11"/>
  <c r="BQ245" i="11"/>
  <c r="CG245" i="11"/>
  <c r="AU245" i="11"/>
  <c r="BQ244" i="11"/>
  <c r="CG244" i="11"/>
  <c r="AU244" i="11"/>
  <c r="BQ243" i="11"/>
  <c r="CG243" i="11"/>
  <c r="AU243" i="11"/>
  <c r="BQ242" i="11"/>
  <c r="CG242" i="11"/>
  <c r="AU242" i="11"/>
  <c r="BQ241" i="11"/>
  <c r="CG241" i="11"/>
  <c r="AU241" i="11"/>
  <c r="BQ240" i="11"/>
  <c r="CG240" i="11"/>
  <c r="AU240" i="11"/>
  <c r="BQ239" i="11"/>
  <c r="CG239" i="11"/>
  <c r="AU239" i="11"/>
  <c r="BQ238" i="11"/>
  <c r="CG238" i="11"/>
  <c r="AU238" i="11"/>
  <c r="BQ237" i="11"/>
  <c r="CG237" i="11"/>
  <c r="AU237" i="11"/>
  <c r="BQ236" i="11"/>
  <c r="CG236" i="11"/>
  <c r="AU236" i="11"/>
  <c r="BQ235" i="11"/>
  <c r="CG235" i="11"/>
  <c r="AU235" i="11"/>
  <c r="BQ234" i="11"/>
  <c r="CG234" i="11"/>
  <c r="AU234" i="11"/>
  <c r="BQ233" i="11"/>
  <c r="CG233" i="11"/>
  <c r="AU233" i="11"/>
  <c r="BQ232" i="11"/>
  <c r="CG232" i="11"/>
  <c r="AU232" i="11"/>
  <c r="BQ231" i="11"/>
  <c r="CG231" i="11"/>
  <c r="AU231" i="11"/>
  <c r="BQ230" i="11"/>
  <c r="CG230" i="11"/>
  <c r="AU230" i="11"/>
  <c r="BQ229" i="11"/>
  <c r="CG229" i="11"/>
  <c r="AU229" i="11"/>
  <c r="BQ228" i="11"/>
  <c r="CG228" i="11"/>
  <c r="AU228" i="11"/>
  <c r="BQ227" i="11"/>
  <c r="CG227" i="11"/>
  <c r="AU227" i="11"/>
  <c r="BQ226" i="11"/>
  <c r="CG226" i="11"/>
  <c r="AU226" i="11"/>
  <c r="BQ225" i="11"/>
  <c r="CG225" i="11"/>
  <c r="AU225" i="11"/>
  <c r="BQ224" i="11"/>
  <c r="CG224" i="11"/>
  <c r="AU224" i="11"/>
  <c r="BQ223" i="11"/>
  <c r="CG223" i="11"/>
  <c r="AU223" i="11"/>
  <c r="BQ222" i="11"/>
  <c r="CG222" i="11"/>
  <c r="AU222" i="11"/>
  <c r="BQ221" i="11"/>
  <c r="CG221" i="11"/>
  <c r="AU221" i="11"/>
  <c r="BQ220" i="11"/>
  <c r="CG220" i="11"/>
  <c r="AU220" i="11"/>
  <c r="BQ219" i="11"/>
  <c r="CG219" i="11"/>
  <c r="AU219" i="11"/>
  <c r="BQ218" i="11"/>
  <c r="CG218" i="11"/>
  <c r="AU218" i="11"/>
  <c r="BQ217" i="11"/>
  <c r="CG217" i="11"/>
  <c r="AU217" i="11"/>
  <c r="BQ216" i="11"/>
  <c r="CG216" i="11"/>
  <c r="AU216" i="11"/>
  <c r="BQ215" i="11"/>
  <c r="CG215" i="11"/>
  <c r="AU215" i="11"/>
  <c r="BQ214" i="11"/>
  <c r="CG214" i="11"/>
  <c r="AU214" i="11"/>
  <c r="BQ213" i="11"/>
  <c r="CG213" i="11"/>
  <c r="AU213" i="11"/>
  <c r="BQ212" i="11"/>
  <c r="CG212" i="11"/>
  <c r="AU212" i="11"/>
  <c r="BQ211" i="11"/>
  <c r="CG211" i="11"/>
  <c r="AU211" i="11"/>
  <c r="BQ210" i="11"/>
  <c r="CG210" i="11"/>
  <c r="AU210" i="11"/>
  <c r="BQ209" i="11"/>
  <c r="CG209" i="11"/>
  <c r="AU209" i="11"/>
  <c r="BQ208" i="11"/>
  <c r="CG208" i="11"/>
  <c r="AU208" i="11"/>
  <c r="BQ207" i="11"/>
  <c r="CG207" i="11"/>
  <c r="AU207" i="11"/>
  <c r="BQ206" i="11"/>
  <c r="CG206" i="11"/>
  <c r="AU206" i="11"/>
  <c r="BQ205" i="11"/>
  <c r="CG205" i="11"/>
  <c r="AU205" i="11"/>
  <c r="BQ204" i="11"/>
  <c r="CG204" i="11"/>
  <c r="AU204" i="11"/>
  <c r="BQ203" i="11"/>
  <c r="CG203" i="11"/>
  <c r="AU203" i="11"/>
  <c r="BQ202" i="11"/>
  <c r="CG202" i="11"/>
  <c r="AU202" i="11"/>
  <c r="BQ201" i="11"/>
  <c r="CG201" i="11"/>
  <c r="AU201" i="11"/>
  <c r="BQ200" i="11"/>
  <c r="CG200" i="11"/>
  <c r="AU200" i="11"/>
  <c r="BQ199" i="11"/>
  <c r="CG199" i="11"/>
  <c r="AU199" i="11"/>
  <c r="BQ198" i="11"/>
  <c r="CG198" i="11"/>
  <c r="AU198" i="11"/>
  <c r="BQ197" i="11"/>
  <c r="CG197" i="11"/>
  <c r="AU197" i="11"/>
  <c r="BQ196" i="11"/>
  <c r="CG196" i="11"/>
  <c r="AU196" i="11"/>
  <c r="BQ195" i="11"/>
  <c r="CG195" i="11"/>
  <c r="AU195" i="11"/>
  <c r="BQ194" i="11"/>
  <c r="CG194" i="11"/>
  <c r="AU194" i="11"/>
  <c r="BQ193" i="11"/>
  <c r="CG193" i="11"/>
  <c r="AU193" i="11"/>
  <c r="BQ192" i="11"/>
  <c r="CG192" i="11"/>
  <c r="AU192" i="11"/>
  <c r="BQ191" i="11"/>
  <c r="CG191" i="11"/>
  <c r="AU191" i="11"/>
  <c r="BQ190" i="11"/>
  <c r="CG190" i="11"/>
  <c r="AU190" i="11"/>
  <c r="BQ189" i="11"/>
  <c r="CG189" i="11"/>
  <c r="AU189" i="11"/>
  <c r="BQ188" i="11"/>
  <c r="CG188" i="11"/>
  <c r="AU188" i="11"/>
  <c r="BQ187" i="11"/>
  <c r="CG187" i="11"/>
  <c r="AU187" i="11"/>
  <c r="BQ186" i="11"/>
  <c r="CG186" i="11"/>
  <c r="AU186" i="11"/>
  <c r="BQ185" i="11"/>
  <c r="CG185" i="11"/>
  <c r="AU185" i="11"/>
  <c r="BQ184" i="11"/>
  <c r="CG184" i="11"/>
  <c r="AU184" i="11"/>
  <c r="BQ183" i="11"/>
  <c r="CG183" i="11"/>
  <c r="AU183" i="11"/>
  <c r="BQ181" i="11"/>
  <c r="CG181" i="11"/>
  <c r="AU181" i="11"/>
  <c r="BQ180" i="11"/>
  <c r="CG180" i="11"/>
  <c r="AU180" i="11"/>
  <c r="BQ179" i="11"/>
  <c r="CG179" i="11"/>
  <c r="AU179" i="11"/>
  <c r="BQ178" i="11"/>
  <c r="CG178" i="11"/>
  <c r="AU178" i="11"/>
  <c r="BQ177" i="11"/>
  <c r="CG177" i="11"/>
  <c r="AU177" i="11"/>
  <c r="BQ176" i="11"/>
  <c r="CG176" i="11"/>
  <c r="AU176" i="11"/>
  <c r="BQ175" i="11"/>
  <c r="CG175" i="11"/>
  <c r="AU175" i="11"/>
  <c r="BQ174" i="11"/>
  <c r="CG174" i="11"/>
  <c r="AU174" i="11"/>
  <c r="BQ173" i="11"/>
  <c r="CG173" i="11"/>
  <c r="AU173" i="11"/>
  <c r="BQ172" i="11"/>
  <c r="CG172" i="11"/>
  <c r="AU172" i="11"/>
  <c r="BQ171" i="11"/>
  <c r="CG171" i="11"/>
  <c r="AU171" i="11"/>
  <c r="BQ170" i="11"/>
  <c r="CG170" i="11"/>
  <c r="AU170" i="11"/>
  <c r="BQ169" i="11"/>
  <c r="CG169" i="11"/>
  <c r="AU169" i="11"/>
  <c r="BQ168" i="11"/>
  <c r="CG168" i="11"/>
  <c r="AU168" i="11"/>
  <c r="BQ164" i="11"/>
  <c r="CG164" i="11"/>
  <c r="AU164" i="11"/>
  <c r="BQ163" i="11"/>
  <c r="CG163" i="11"/>
  <c r="AU163" i="11"/>
  <c r="BQ162" i="11"/>
  <c r="CG162" i="11"/>
  <c r="AU162" i="11"/>
  <c r="BQ161" i="11"/>
  <c r="CG161" i="11"/>
  <c r="AU161" i="11"/>
  <c r="BQ160" i="11"/>
  <c r="CG160" i="11"/>
  <c r="AU160" i="11"/>
  <c r="BQ159" i="11"/>
  <c r="CG159" i="11"/>
  <c r="AU159" i="11"/>
  <c r="BQ158" i="11"/>
  <c r="CG158" i="11"/>
  <c r="AU158" i="11"/>
  <c r="BQ156" i="11"/>
  <c r="CG156" i="11"/>
  <c r="AU156" i="11"/>
  <c r="BQ155" i="11"/>
  <c r="CG155" i="11"/>
  <c r="AU155" i="11"/>
  <c r="BQ154" i="11"/>
  <c r="CG154" i="11"/>
  <c r="AU154" i="11"/>
  <c r="BQ153" i="11"/>
  <c r="CG153" i="11"/>
  <c r="AU153" i="11"/>
  <c r="BQ152" i="11"/>
  <c r="CG152" i="11"/>
  <c r="AU152" i="11"/>
  <c r="BQ151" i="11"/>
  <c r="CG151" i="11"/>
  <c r="AU151" i="11"/>
  <c r="BQ150" i="11"/>
  <c r="CG150" i="11"/>
  <c r="AU150" i="11"/>
  <c r="BQ149" i="11"/>
  <c r="CG149" i="11"/>
  <c r="AU149" i="11"/>
  <c r="BQ148" i="11"/>
  <c r="CG148" i="11"/>
  <c r="AU148" i="11"/>
  <c r="BQ147" i="11"/>
  <c r="CG147" i="11"/>
  <c r="AU147" i="11"/>
  <c r="BQ144" i="11"/>
  <c r="CG144" i="11"/>
  <c r="AU144" i="11"/>
  <c r="BQ143" i="11"/>
  <c r="CG143" i="11"/>
  <c r="AU143" i="11"/>
  <c r="BQ142" i="11"/>
  <c r="CG142" i="11"/>
  <c r="AU142" i="11"/>
  <c r="BQ141" i="11"/>
  <c r="CG141" i="11"/>
  <c r="AU141" i="11"/>
  <c r="BQ140" i="11"/>
  <c r="CG140" i="11"/>
  <c r="AU140" i="11"/>
  <c r="BQ138" i="11"/>
  <c r="CG138" i="11"/>
  <c r="AU138" i="11"/>
  <c r="BQ137" i="11"/>
  <c r="CG137" i="11"/>
  <c r="AU137" i="11"/>
  <c r="BQ136" i="11"/>
  <c r="CG136" i="11"/>
  <c r="AU136" i="11"/>
  <c r="BQ135" i="11"/>
  <c r="CG135" i="11"/>
  <c r="AU135" i="11"/>
  <c r="BQ134" i="11"/>
  <c r="CG134" i="11"/>
  <c r="AU134" i="11"/>
  <c r="BQ133" i="11"/>
  <c r="CG133" i="11"/>
  <c r="AU133" i="11"/>
  <c r="BQ132" i="11"/>
  <c r="CG132" i="11"/>
  <c r="AU132" i="11"/>
  <c r="BQ131" i="11"/>
  <c r="CG131" i="11"/>
  <c r="AU131" i="11"/>
  <c r="BQ130" i="11"/>
  <c r="CG130" i="11"/>
  <c r="AU130" i="11"/>
  <c r="BQ129" i="11"/>
  <c r="CG129" i="11"/>
  <c r="AU129" i="11"/>
  <c r="BQ127" i="11"/>
  <c r="CG127" i="11"/>
  <c r="AU127" i="11"/>
  <c r="BQ126" i="11"/>
  <c r="CG126" i="11"/>
  <c r="AU126" i="11"/>
  <c r="BQ125" i="11"/>
  <c r="CG125" i="11"/>
  <c r="AU125" i="11"/>
  <c r="BQ124" i="11"/>
  <c r="CG124" i="11"/>
  <c r="AU124" i="11"/>
  <c r="BQ123" i="11"/>
  <c r="CG123" i="11"/>
  <c r="AU123" i="11"/>
  <c r="BQ122" i="11"/>
  <c r="CG122" i="11"/>
  <c r="AU122" i="11"/>
  <c r="BQ121" i="11"/>
  <c r="CG121" i="11"/>
  <c r="AU121" i="11"/>
  <c r="BQ120" i="11"/>
  <c r="CG120" i="11"/>
  <c r="AU120" i="11"/>
  <c r="BQ119" i="11"/>
  <c r="CG119" i="11"/>
  <c r="AU119" i="11"/>
  <c r="BQ118" i="11"/>
  <c r="CG118" i="11"/>
  <c r="AU118" i="11"/>
  <c r="BQ117" i="11"/>
  <c r="CG117" i="11"/>
  <c r="AU117" i="11"/>
  <c r="BQ116" i="11"/>
  <c r="CG116" i="11"/>
  <c r="AU116" i="11"/>
  <c r="BQ115" i="11"/>
  <c r="CG115" i="11"/>
  <c r="AU115" i="11"/>
  <c r="BQ114" i="11"/>
  <c r="CG114" i="11"/>
  <c r="AU114" i="11"/>
  <c r="BQ113" i="11"/>
  <c r="CG113" i="11"/>
  <c r="AU113" i="11"/>
  <c r="BQ112" i="11"/>
  <c r="CG112" i="11"/>
  <c r="AU112" i="11"/>
  <c r="BQ111" i="11"/>
  <c r="CG111" i="11"/>
  <c r="AU111" i="11"/>
  <c r="BQ110" i="11"/>
  <c r="CG110" i="11"/>
  <c r="AU110" i="11"/>
  <c r="BQ109" i="11"/>
  <c r="CG109" i="11"/>
  <c r="AU109" i="11"/>
  <c r="BQ108" i="11"/>
  <c r="CG108" i="11"/>
  <c r="AU108" i="11"/>
  <c r="BQ107" i="11"/>
  <c r="CG107" i="11"/>
  <c r="AU107" i="11"/>
  <c r="BQ106" i="11"/>
  <c r="CG106" i="11"/>
  <c r="AU106" i="11"/>
  <c r="BQ105" i="11"/>
  <c r="CG105" i="11"/>
  <c r="AU105" i="11"/>
  <c r="BQ104" i="11"/>
  <c r="CG104" i="11"/>
  <c r="AU104" i="11"/>
  <c r="BQ103" i="11"/>
  <c r="CG103" i="11"/>
  <c r="AU103" i="11"/>
  <c r="BQ102" i="11"/>
  <c r="CG102" i="11"/>
  <c r="AU102" i="11"/>
  <c r="BQ101" i="11"/>
  <c r="CG101" i="11"/>
  <c r="AU101" i="11"/>
  <c r="BQ100" i="11"/>
  <c r="CG100" i="11"/>
  <c r="AU100" i="11"/>
  <c r="BQ99" i="11"/>
  <c r="CG99" i="11"/>
  <c r="AU99" i="11"/>
  <c r="BQ97" i="11"/>
  <c r="CG97" i="11"/>
  <c r="AU97" i="11"/>
  <c r="BQ96" i="11"/>
  <c r="CG96" i="11"/>
  <c r="AU96" i="11"/>
  <c r="BQ95" i="11"/>
  <c r="CG95" i="11"/>
  <c r="AU95" i="11"/>
  <c r="BQ94" i="11"/>
  <c r="CG94" i="11"/>
  <c r="AU94" i="11"/>
  <c r="BQ93" i="11"/>
  <c r="CG93" i="11"/>
  <c r="AU93" i="11"/>
  <c r="BQ92" i="11"/>
  <c r="CG92" i="11"/>
  <c r="AU92" i="11"/>
  <c r="BQ91" i="11"/>
  <c r="CG91" i="11"/>
  <c r="AU91" i="11"/>
  <c r="BQ90" i="11"/>
  <c r="CG90" i="11"/>
  <c r="AU90" i="11"/>
  <c r="BQ89" i="11"/>
  <c r="CG89" i="11"/>
  <c r="AU89" i="11"/>
  <c r="BQ88" i="11"/>
  <c r="CG88" i="11"/>
  <c r="AU88" i="11"/>
  <c r="BQ87" i="11"/>
  <c r="CG87" i="11"/>
  <c r="AU87" i="11"/>
  <c r="BQ86" i="11"/>
  <c r="CG86" i="11"/>
  <c r="AU86" i="11"/>
  <c r="BQ85" i="11"/>
  <c r="CG85" i="11"/>
  <c r="AU85" i="11"/>
  <c r="BQ84" i="11"/>
  <c r="CG84" i="11"/>
  <c r="AU84" i="11"/>
  <c r="BQ83" i="11"/>
  <c r="CG83" i="11"/>
  <c r="AU83" i="11"/>
  <c r="BQ82" i="11"/>
  <c r="CG82" i="11"/>
  <c r="AU82" i="11"/>
  <c r="BQ81" i="11"/>
  <c r="CG81" i="11"/>
  <c r="AU81" i="11"/>
  <c r="BQ80" i="11"/>
  <c r="CG80" i="11"/>
  <c r="AU80" i="11"/>
  <c r="BQ79" i="11"/>
  <c r="CG79" i="11"/>
  <c r="AU79" i="11"/>
  <c r="BQ76" i="11"/>
  <c r="CG76" i="11"/>
  <c r="AU76" i="11"/>
  <c r="BQ75" i="11"/>
  <c r="CG75" i="11"/>
  <c r="AU75" i="11"/>
  <c r="BQ74" i="11"/>
  <c r="CG74" i="11"/>
  <c r="AU74" i="11"/>
  <c r="BQ71" i="11"/>
  <c r="CG71" i="11"/>
  <c r="AU71" i="11"/>
  <c r="BQ70" i="11"/>
  <c r="CG70" i="11"/>
  <c r="AU70" i="11"/>
  <c r="BQ69" i="11"/>
  <c r="CG69" i="11"/>
  <c r="AU69" i="11"/>
  <c r="BQ68" i="11"/>
  <c r="CG68" i="11"/>
  <c r="AU68" i="11"/>
  <c r="BQ67" i="11"/>
  <c r="CG67" i="11"/>
  <c r="AU67" i="11"/>
  <c r="BQ66" i="11"/>
  <c r="CG66" i="11"/>
  <c r="AU66" i="11"/>
  <c r="BQ65" i="11"/>
  <c r="CG65" i="11"/>
  <c r="AU65" i="11"/>
  <c r="BQ64" i="11"/>
  <c r="CG64" i="11"/>
  <c r="AU64" i="11"/>
  <c r="BQ63" i="11"/>
  <c r="CG63" i="11"/>
  <c r="AU63" i="11"/>
  <c r="BQ62" i="11"/>
  <c r="CG62" i="11"/>
  <c r="AU62" i="11"/>
  <c r="BQ61" i="11"/>
  <c r="CG61" i="11"/>
  <c r="AU61" i="11"/>
  <c r="BQ60" i="11"/>
  <c r="CG60" i="11"/>
  <c r="AU60" i="11"/>
  <c r="BQ59" i="11"/>
  <c r="CG59" i="11"/>
  <c r="AU59" i="11"/>
  <c r="BQ58" i="11"/>
  <c r="CG58" i="11"/>
  <c r="AU58" i="11"/>
  <c r="BQ57" i="11"/>
  <c r="CG57" i="11"/>
  <c r="AU57" i="11"/>
  <c r="BQ56" i="11"/>
  <c r="CG56" i="11"/>
  <c r="AU56" i="11"/>
  <c r="BQ55" i="11"/>
  <c r="CG55" i="11"/>
  <c r="AU55" i="11"/>
  <c r="BQ52" i="11"/>
  <c r="CG52" i="11"/>
  <c r="AU52" i="11"/>
  <c r="BQ51" i="11"/>
  <c r="CG51" i="11"/>
  <c r="AU51" i="11"/>
  <c r="BQ50" i="11"/>
  <c r="CG50" i="11"/>
  <c r="AU50" i="11"/>
  <c r="BQ49" i="11"/>
  <c r="CG49" i="11"/>
  <c r="AU49" i="11"/>
  <c r="BQ48" i="11"/>
  <c r="CG48" i="11"/>
  <c r="AU48" i="11"/>
  <c r="BQ47" i="11"/>
  <c r="CG47" i="11"/>
  <c r="AU47" i="11"/>
  <c r="BQ46" i="11"/>
  <c r="CG46" i="11"/>
  <c r="AU46" i="11"/>
  <c r="BQ45" i="11"/>
  <c r="CG45" i="11"/>
  <c r="AU45" i="11"/>
  <c r="BQ44" i="11"/>
  <c r="CG44" i="11"/>
  <c r="AU44" i="11"/>
  <c r="BQ43" i="11"/>
  <c r="CG43" i="11"/>
  <c r="AU43" i="11"/>
  <c r="BQ42" i="11"/>
  <c r="CG42" i="11"/>
  <c r="AU42" i="11"/>
  <c r="BQ41" i="11"/>
  <c r="CG41" i="11"/>
  <c r="AU41" i="11"/>
  <c r="BQ40" i="11"/>
  <c r="CG40" i="11"/>
  <c r="AU40" i="11"/>
  <c r="BQ39" i="11"/>
  <c r="CG39" i="11"/>
  <c r="AU39" i="11"/>
  <c r="BQ38" i="11"/>
  <c r="CG38" i="11"/>
  <c r="AU38" i="11"/>
  <c r="BQ37" i="11"/>
  <c r="CG37" i="11"/>
  <c r="AU37" i="11"/>
  <c r="BQ36" i="11"/>
  <c r="CG36" i="11"/>
  <c r="AU36" i="11"/>
  <c r="BQ35" i="11"/>
  <c r="CG35" i="11"/>
  <c r="AU35" i="11"/>
  <c r="BQ34" i="11"/>
  <c r="CG34" i="11"/>
  <c r="AU34" i="11"/>
  <c r="BQ33" i="11"/>
  <c r="CG33" i="11"/>
  <c r="AU33" i="11"/>
  <c r="BQ31" i="11"/>
  <c r="CG31" i="11"/>
  <c r="AU31" i="11"/>
  <c r="BQ30" i="11"/>
  <c r="CG30" i="11"/>
  <c r="AU30" i="11"/>
  <c r="BQ29" i="11"/>
  <c r="CG29" i="11"/>
  <c r="AU29" i="11"/>
  <c r="BQ28" i="11"/>
  <c r="CG28" i="11"/>
  <c r="AU28" i="11"/>
  <c r="BQ27" i="11"/>
  <c r="CG27" i="11"/>
  <c r="AU27" i="11"/>
  <c r="BQ26" i="11"/>
  <c r="CG26" i="11"/>
  <c r="AU26" i="11"/>
  <c r="BQ25" i="11"/>
  <c r="CG25" i="11"/>
  <c r="AU25" i="11"/>
  <c r="BQ24" i="11"/>
  <c r="CG24" i="11"/>
  <c r="AU24" i="11"/>
  <c r="BQ23" i="11"/>
  <c r="CG23" i="11"/>
  <c r="AU23" i="11"/>
  <c r="BQ22" i="11"/>
  <c r="CG22" i="11"/>
  <c r="AU22" i="11"/>
  <c r="BQ21" i="11"/>
  <c r="CG21" i="11"/>
  <c r="AU21" i="11"/>
  <c r="BQ20" i="11"/>
  <c r="CG20" i="11"/>
  <c r="AU20" i="11"/>
  <c r="BQ19" i="11"/>
  <c r="CG19" i="11"/>
  <c r="AU19" i="11"/>
  <c r="BQ18" i="11"/>
  <c r="CG18" i="11"/>
  <c r="AU18" i="11"/>
  <c r="BQ17" i="11"/>
  <c r="CG17" i="11"/>
  <c r="AU17" i="11"/>
  <c r="BQ16" i="11"/>
  <c r="CG16" i="11"/>
  <c r="AU16" i="11"/>
  <c r="BQ15" i="11"/>
  <c r="CG15" i="11"/>
  <c r="AU15" i="11"/>
  <c r="BQ14" i="11"/>
  <c r="CG14" i="11"/>
  <c r="AU14" i="11"/>
  <c r="BQ13" i="11"/>
  <c r="CG13" i="11"/>
  <c r="AU13" i="11"/>
  <c r="BQ12" i="11"/>
  <c r="CG12" i="11"/>
  <c r="AU12" i="11"/>
  <c r="BQ11" i="11"/>
  <c r="CG11" i="11"/>
  <c r="AU11" i="11"/>
  <c r="BQ10" i="11"/>
  <c r="CG10" i="11"/>
  <c r="AU10" i="11"/>
  <c r="BQ9" i="11"/>
  <c r="CG9" i="11"/>
  <c r="AU9" i="11"/>
  <c r="BQ8" i="11"/>
  <c r="CG8" i="11"/>
  <c r="AU8" i="11"/>
  <c r="BQ7" i="11"/>
  <c r="CG7" i="11"/>
  <c r="AU7" i="11"/>
  <c r="BQ6" i="11"/>
  <c r="CG6" i="11"/>
  <c r="AU6" i="11"/>
  <c r="BN476" i="11"/>
  <c r="BN475" i="11"/>
  <c r="BN474" i="11"/>
  <c r="BN473" i="11"/>
  <c r="BN472" i="11"/>
  <c r="BN471" i="11"/>
  <c r="BN470" i="11"/>
  <c r="BN469" i="11"/>
  <c r="BN468" i="11"/>
  <c r="BN467" i="11"/>
  <c r="BN466" i="11"/>
  <c r="BN465" i="11"/>
  <c r="BN464" i="11"/>
  <c r="BN463" i="11"/>
  <c r="BN462" i="11"/>
  <c r="BN461" i="11"/>
  <c r="BN460" i="11"/>
  <c r="BN459" i="11"/>
  <c r="BN458" i="11"/>
  <c r="BN457" i="11"/>
  <c r="BN456" i="11"/>
  <c r="BN455" i="11"/>
  <c r="BN454" i="11"/>
  <c r="BN453" i="11"/>
  <c r="BN452" i="11"/>
  <c r="BN451" i="11"/>
  <c r="BN450" i="11"/>
  <c r="BN449" i="11"/>
  <c r="BN448" i="11"/>
  <c r="BN447" i="11"/>
  <c r="BN446" i="11"/>
  <c r="BN445" i="11"/>
  <c r="BN444" i="11"/>
  <c r="BN443" i="11"/>
  <c r="BN442" i="11"/>
  <c r="BN441" i="11"/>
  <c r="BN440" i="11"/>
  <c r="BN439" i="11"/>
  <c r="BN438" i="11"/>
  <c r="BN437" i="11"/>
  <c r="BN436" i="11"/>
  <c r="BN435" i="11"/>
  <c r="BN434" i="11"/>
  <c r="BN433" i="11"/>
  <c r="BN432" i="11"/>
  <c r="BN431" i="11"/>
  <c r="BN430" i="11"/>
  <c r="BN429" i="11"/>
  <c r="BN428" i="11"/>
  <c r="BN427" i="11"/>
  <c r="BN426" i="11"/>
  <c r="BN425" i="11"/>
  <c r="BN424" i="11"/>
  <c r="BN423" i="11"/>
  <c r="BN422" i="11"/>
  <c r="BN421" i="11"/>
  <c r="BN420" i="11"/>
  <c r="BN419" i="11"/>
  <c r="BN418" i="11"/>
  <c r="BN417" i="11"/>
  <c r="BN416" i="11"/>
  <c r="BN415" i="11"/>
  <c r="BN414" i="11"/>
  <c r="BN413" i="11"/>
  <c r="BN412" i="11"/>
  <c r="BN411" i="11"/>
  <c r="BN410" i="11"/>
  <c r="BN409" i="11"/>
  <c r="BN408" i="11"/>
  <c r="BN407" i="11"/>
  <c r="BN406" i="11"/>
  <c r="BN405" i="11"/>
  <c r="BN404" i="11"/>
  <c r="BN403" i="11"/>
  <c r="BN402" i="11"/>
  <c r="BN401" i="11"/>
  <c r="BN400" i="11"/>
  <c r="BN399" i="11"/>
  <c r="BN398" i="11"/>
  <c r="BN397" i="11"/>
  <c r="BN396" i="11"/>
  <c r="BN395" i="11"/>
  <c r="BN394" i="11"/>
  <c r="BN393" i="11"/>
  <c r="BN392" i="11"/>
  <c r="BN391" i="11"/>
  <c r="BN390" i="11"/>
  <c r="BN389" i="11"/>
  <c r="BN388" i="11"/>
  <c r="BN387" i="11"/>
  <c r="BN386" i="11"/>
  <c r="BN385" i="11"/>
  <c r="BN384" i="11"/>
  <c r="BN383" i="11"/>
  <c r="BN382" i="11"/>
  <c r="BN381" i="11"/>
  <c r="BN380" i="11"/>
  <c r="BN379" i="11"/>
  <c r="BN378" i="11"/>
  <c r="BN377" i="11"/>
  <c r="BN376" i="11"/>
  <c r="BN375" i="11"/>
  <c r="BN374" i="11"/>
  <c r="BN373" i="11"/>
  <c r="BN372" i="11"/>
  <c r="BN371" i="11"/>
  <c r="BN370" i="11"/>
  <c r="BN369" i="11"/>
  <c r="BN368" i="11"/>
  <c r="BN367" i="11"/>
  <c r="BN366" i="11"/>
  <c r="BN365" i="11"/>
  <c r="BN364" i="11"/>
  <c r="BN363" i="11"/>
  <c r="BN362" i="11"/>
  <c r="BN361" i="11"/>
  <c r="BN360" i="11"/>
  <c r="BN359" i="11"/>
  <c r="BN358" i="11"/>
  <c r="BN357" i="11"/>
  <c r="BN356" i="11"/>
  <c r="BN355" i="11"/>
  <c r="BN354" i="11"/>
  <c r="BN353" i="11"/>
  <c r="BN352" i="11"/>
  <c r="BN351" i="11"/>
  <c r="BN350" i="11"/>
  <c r="BN349" i="11"/>
  <c r="BN348" i="11"/>
  <c r="BN347" i="11"/>
  <c r="BN346" i="11"/>
  <c r="BN345" i="11"/>
  <c r="BN344" i="11"/>
  <c r="BN343" i="11"/>
  <c r="BN342" i="11"/>
  <c r="BN341" i="11"/>
  <c r="BN340" i="11"/>
  <c r="BN339" i="11"/>
  <c r="BN338" i="11"/>
  <c r="BN337" i="11"/>
  <c r="BN336" i="11"/>
  <c r="BN335" i="11"/>
  <c r="BN334" i="11"/>
  <c r="BN333" i="11"/>
  <c r="BN332" i="11"/>
  <c r="BN331" i="11"/>
  <c r="BN330" i="11"/>
  <c r="BN329" i="11"/>
  <c r="BN328" i="11"/>
  <c r="BN327" i="11"/>
  <c r="BN326" i="11"/>
  <c r="BN325" i="11"/>
  <c r="BN324" i="11"/>
  <c r="BN323" i="11"/>
  <c r="BN322" i="11"/>
  <c r="BN321" i="11"/>
  <c r="BN320" i="11"/>
  <c r="BN319" i="11"/>
  <c r="BN318" i="11"/>
  <c r="BN317" i="11"/>
  <c r="BN316" i="11"/>
  <c r="BN315" i="11"/>
  <c r="BN314" i="11"/>
  <c r="BN313" i="11"/>
  <c r="BN312" i="11"/>
  <c r="BN311" i="11"/>
  <c r="BN310" i="11"/>
  <c r="BN309" i="11"/>
  <c r="BN308" i="11"/>
  <c r="BN307" i="11"/>
  <c r="BN306" i="11"/>
  <c r="BN305" i="11"/>
  <c r="BN304" i="11"/>
  <c r="BN303" i="11"/>
  <c r="BN302" i="11"/>
  <c r="BN301" i="11"/>
  <c r="BN300" i="11"/>
  <c r="BN299" i="11"/>
  <c r="BN298" i="11"/>
  <c r="BN297" i="11"/>
  <c r="BN296" i="11"/>
  <c r="BN295" i="11"/>
  <c r="BN294" i="11"/>
  <c r="BN293" i="11"/>
  <c r="BN292" i="11"/>
  <c r="BN291" i="11"/>
  <c r="BN290" i="11"/>
  <c r="BN289" i="11"/>
  <c r="BN288" i="11"/>
  <c r="BN287" i="11"/>
  <c r="BN286" i="11"/>
  <c r="BN285" i="11"/>
  <c r="BN284" i="11"/>
  <c r="BN283" i="11"/>
  <c r="BN282" i="11"/>
  <c r="BN281" i="11"/>
  <c r="BN280" i="11"/>
  <c r="BN279" i="11"/>
  <c r="BN278" i="11"/>
  <c r="BN277" i="11"/>
  <c r="BN276" i="11"/>
  <c r="BN275" i="11"/>
  <c r="BN274" i="11"/>
  <c r="BN273" i="11"/>
  <c r="BN272" i="11"/>
  <c r="BN271" i="11"/>
  <c r="BN270" i="11"/>
  <c r="BN269" i="11"/>
  <c r="BN268" i="11"/>
  <c r="BN267" i="11"/>
  <c r="BN266" i="11"/>
  <c r="BN265" i="11"/>
  <c r="BN264" i="11"/>
  <c r="BN263" i="11"/>
  <c r="BN262" i="11"/>
  <c r="BN261" i="11"/>
  <c r="BN260" i="11"/>
  <c r="BN259" i="11"/>
  <c r="BN258" i="11"/>
  <c r="BN257" i="11"/>
  <c r="BN256" i="11"/>
  <c r="BN255" i="11"/>
  <c r="BN254" i="11"/>
  <c r="BN253" i="11"/>
  <c r="BN252" i="11"/>
  <c r="BN251" i="11"/>
  <c r="BN250" i="11"/>
  <c r="BN249" i="11"/>
  <c r="BN248" i="11"/>
  <c r="BN247" i="11"/>
  <c r="BN246" i="11"/>
  <c r="BN245" i="11"/>
  <c r="BN244" i="11"/>
  <c r="BN243" i="11"/>
  <c r="BN242" i="11"/>
  <c r="BN241" i="11"/>
  <c r="BN240" i="11"/>
  <c r="BN239" i="11"/>
  <c r="BN238" i="11"/>
  <c r="BN237" i="11"/>
  <c r="BN236" i="11"/>
  <c r="BN235" i="11"/>
  <c r="BN234" i="11"/>
  <c r="BN233" i="11"/>
  <c r="BN232" i="11"/>
  <c r="BN231" i="11"/>
  <c r="BN230" i="11"/>
  <c r="BN229" i="11"/>
  <c r="BN228" i="11"/>
  <c r="BN227" i="11"/>
  <c r="BN226" i="11"/>
  <c r="BN225" i="11"/>
  <c r="BN224" i="11"/>
  <c r="BN223" i="11"/>
  <c r="BN222" i="11"/>
  <c r="BN221" i="11"/>
  <c r="BN220" i="11"/>
  <c r="BN219" i="11"/>
  <c r="BN218" i="11"/>
  <c r="BN217" i="11"/>
  <c r="BN216" i="11"/>
  <c r="BN215" i="11"/>
  <c r="BN214" i="11"/>
  <c r="BN213" i="11"/>
  <c r="BN212" i="11"/>
  <c r="BN211" i="11"/>
  <c r="BN210" i="11"/>
  <c r="BN209" i="11"/>
  <c r="BN208" i="11"/>
  <c r="BN207" i="11"/>
  <c r="BN206" i="11"/>
  <c r="BN205" i="11"/>
  <c r="BN204" i="11"/>
  <c r="BN203" i="11"/>
  <c r="BN202" i="11"/>
  <c r="BN201" i="11"/>
  <c r="BN200" i="11"/>
  <c r="BN199" i="11"/>
  <c r="BN198" i="11"/>
  <c r="BN197" i="11"/>
  <c r="BN196" i="11"/>
  <c r="BN195" i="11"/>
  <c r="BN194" i="11"/>
  <c r="BN193" i="11"/>
  <c r="BN192" i="11"/>
  <c r="BN191" i="11"/>
  <c r="BN190" i="11"/>
  <c r="BN189" i="11"/>
  <c r="BN188" i="11"/>
  <c r="BN187" i="11"/>
  <c r="BN186" i="11"/>
  <c r="BN185" i="11"/>
  <c r="BN184" i="11"/>
  <c r="BN183" i="11"/>
  <c r="BN181" i="11"/>
  <c r="BN180" i="11"/>
  <c r="BN179" i="11"/>
  <c r="BN178" i="11"/>
  <c r="BN177" i="11"/>
  <c r="BN176" i="11"/>
  <c r="BN175" i="11"/>
  <c r="BN174" i="11"/>
  <c r="BN173" i="11"/>
  <c r="BN172" i="11"/>
  <c r="BN171" i="11"/>
  <c r="BN170" i="11"/>
  <c r="BN169" i="11"/>
  <c r="BN168" i="11"/>
  <c r="BN164" i="11"/>
  <c r="BN163" i="11"/>
  <c r="BN162" i="11"/>
  <c r="BN161" i="11"/>
  <c r="BN160" i="11"/>
  <c r="BN159" i="11"/>
  <c r="BN158" i="11"/>
  <c r="BN156" i="11"/>
  <c r="BN155" i="11"/>
  <c r="BN154" i="11"/>
  <c r="BN153" i="11"/>
  <c r="BN152" i="11"/>
  <c r="BN151" i="11"/>
  <c r="BN150" i="11"/>
  <c r="BN149" i="11"/>
  <c r="BN148" i="11"/>
  <c r="BN147" i="11"/>
  <c r="BN144" i="11"/>
  <c r="BN143" i="11"/>
  <c r="BN142" i="11"/>
  <c r="BN141" i="11"/>
  <c r="BN140" i="11"/>
  <c r="BN138" i="11"/>
  <c r="BN137" i="11"/>
  <c r="BN136" i="11"/>
  <c r="BN135" i="11"/>
  <c r="BN134" i="11"/>
  <c r="BN133" i="11"/>
  <c r="BN132" i="11"/>
  <c r="BN131" i="11"/>
  <c r="BN130" i="11"/>
  <c r="BN129" i="11"/>
  <c r="BN127" i="11"/>
  <c r="BN126" i="11"/>
  <c r="BN125" i="11"/>
  <c r="BN124" i="11"/>
  <c r="BN123" i="11"/>
  <c r="BN122" i="11"/>
  <c r="BN121" i="11"/>
  <c r="BN120" i="11"/>
  <c r="BN119" i="11"/>
  <c r="BN118" i="11"/>
  <c r="BN117" i="11"/>
  <c r="BN116" i="11"/>
  <c r="BN115" i="11"/>
  <c r="BN114" i="11"/>
  <c r="BN113" i="11"/>
  <c r="BN112" i="11"/>
  <c r="BN111" i="11"/>
  <c r="BN110" i="11"/>
  <c r="BN109" i="11"/>
  <c r="BN108" i="11"/>
  <c r="BN107" i="11"/>
  <c r="BN106" i="11"/>
  <c r="BN105" i="11"/>
  <c r="BN104" i="11"/>
  <c r="BN103" i="11"/>
  <c r="BN102" i="11"/>
  <c r="BN101" i="11"/>
  <c r="BN100" i="11"/>
  <c r="BN99" i="11"/>
  <c r="BN97" i="11"/>
  <c r="BN96" i="11"/>
  <c r="BN95" i="11"/>
  <c r="BN94" i="11"/>
  <c r="BN93" i="11"/>
  <c r="BN92" i="11"/>
  <c r="BN91" i="11"/>
  <c r="BN90" i="11"/>
  <c r="BN89" i="11"/>
  <c r="BN88" i="11"/>
  <c r="BN87" i="11"/>
  <c r="BN86" i="11"/>
  <c r="BN85" i="11"/>
  <c r="BN84" i="11"/>
  <c r="BN83" i="11"/>
  <c r="BN82" i="11"/>
  <c r="BN81" i="11"/>
  <c r="BN80" i="11"/>
  <c r="BN79" i="11"/>
  <c r="BN76" i="11"/>
  <c r="BN75" i="11"/>
  <c r="BN74" i="11"/>
  <c r="BN71" i="11"/>
  <c r="BN70" i="11"/>
  <c r="BN69" i="11"/>
  <c r="BN68" i="11"/>
  <c r="BN67" i="11"/>
  <c r="BN66" i="11"/>
  <c r="BN65" i="11"/>
  <c r="BN64" i="11"/>
  <c r="BN63" i="11"/>
  <c r="BN62" i="11"/>
  <c r="BN61" i="11"/>
  <c r="BN60" i="11"/>
  <c r="BN59" i="11"/>
  <c r="BN58" i="11"/>
  <c r="BN57" i="11"/>
  <c r="BN56" i="11"/>
  <c r="BN55" i="11"/>
  <c r="BN52" i="11"/>
  <c r="BN51" i="11"/>
  <c r="BN50" i="11"/>
  <c r="BN49" i="11"/>
  <c r="BN48" i="11"/>
  <c r="BN47" i="11"/>
  <c r="BN46" i="11"/>
  <c r="BN45" i="11"/>
  <c r="BN44" i="11"/>
  <c r="BN43" i="11"/>
  <c r="BN42" i="11"/>
  <c r="BN41" i="11"/>
  <c r="BN40" i="11"/>
  <c r="BN39" i="11"/>
  <c r="BN38" i="11"/>
  <c r="BN37" i="11"/>
  <c r="BN36" i="11"/>
  <c r="BN35" i="11"/>
  <c r="BN34" i="11"/>
  <c r="BN33" i="11"/>
  <c r="BN31" i="11"/>
  <c r="BN30" i="11"/>
  <c r="BN29" i="11"/>
  <c r="BN28" i="11"/>
  <c r="BN27" i="11"/>
  <c r="BN26" i="11"/>
  <c r="BN25" i="11"/>
  <c r="BN24" i="11"/>
  <c r="BN23" i="11"/>
  <c r="BN22" i="11"/>
  <c r="BN21" i="11"/>
  <c r="BN20" i="11"/>
  <c r="BN19" i="11"/>
  <c r="BN18" i="11"/>
  <c r="BN17" i="11"/>
  <c r="BN16" i="11"/>
  <c r="BN15" i="11"/>
  <c r="BN14" i="11"/>
  <c r="BN13" i="11"/>
  <c r="BN12" i="11"/>
  <c r="BN11" i="11"/>
  <c r="BN10" i="11"/>
  <c r="BN9" i="11"/>
  <c r="BN8" i="11"/>
  <c r="BN7" i="11"/>
  <c r="BN6" i="11"/>
  <c r="K475" i="11"/>
  <c r="K474" i="11"/>
  <c r="K473" i="11"/>
  <c r="K472" i="11"/>
  <c r="K471" i="11"/>
  <c r="K470" i="11"/>
  <c r="K469" i="11"/>
  <c r="K468" i="11"/>
  <c r="K467" i="11"/>
  <c r="K466" i="11"/>
  <c r="K465" i="11"/>
  <c r="K464" i="11"/>
  <c r="K463" i="11"/>
  <c r="K462" i="11"/>
  <c r="K461" i="11"/>
  <c r="K460" i="11"/>
  <c r="K459" i="11"/>
  <c r="K458" i="11"/>
  <c r="K457" i="11"/>
  <c r="K456" i="11"/>
  <c r="K455" i="11"/>
  <c r="K454" i="11"/>
  <c r="K453" i="11"/>
  <c r="K452" i="11"/>
  <c r="K451" i="11"/>
  <c r="K450" i="11"/>
  <c r="K449" i="11"/>
  <c r="K448" i="11"/>
  <c r="K447" i="11"/>
  <c r="K446" i="11"/>
  <c r="K445" i="11"/>
  <c r="K444" i="11"/>
  <c r="K443" i="11"/>
  <c r="K442" i="11"/>
  <c r="K441" i="11"/>
  <c r="K440" i="11"/>
  <c r="K439" i="11"/>
  <c r="K438" i="11"/>
  <c r="K437" i="11"/>
  <c r="K436" i="11"/>
  <c r="K435" i="11"/>
  <c r="K434" i="11"/>
  <c r="K433" i="11"/>
  <c r="K432" i="11"/>
  <c r="K431" i="11"/>
  <c r="K430" i="11"/>
  <c r="K429" i="11"/>
  <c r="K428" i="11"/>
  <c r="K427" i="11"/>
  <c r="K426" i="11"/>
  <c r="K425" i="11"/>
  <c r="K424" i="11"/>
  <c r="K423" i="11"/>
  <c r="K422" i="11"/>
  <c r="K421" i="11"/>
  <c r="K420" i="11"/>
  <c r="K419" i="11"/>
  <c r="K418" i="11"/>
  <c r="K417" i="11"/>
  <c r="K416" i="11"/>
  <c r="K415" i="11"/>
  <c r="K414" i="11"/>
  <c r="K413" i="11"/>
  <c r="K412" i="11"/>
  <c r="K411" i="11"/>
  <c r="K410" i="11"/>
  <c r="K409" i="11"/>
  <c r="K408" i="11"/>
  <c r="K407" i="11"/>
  <c r="K406" i="11"/>
  <c r="K405" i="11"/>
  <c r="K404" i="11"/>
  <c r="K403" i="11"/>
  <c r="K402" i="11"/>
  <c r="K401" i="11"/>
  <c r="K400" i="11"/>
  <c r="K399" i="11"/>
  <c r="K398" i="11"/>
  <c r="K397" i="11"/>
  <c r="K396" i="11"/>
  <c r="K395" i="11"/>
  <c r="K394" i="11"/>
  <c r="K393" i="11"/>
  <c r="K392" i="11"/>
  <c r="K391" i="11"/>
  <c r="K390" i="11"/>
  <c r="K389" i="11"/>
  <c r="K388" i="11"/>
  <c r="K387" i="11"/>
  <c r="K386" i="11"/>
  <c r="K385" i="11"/>
  <c r="K384" i="11"/>
  <c r="K383" i="11"/>
  <c r="K382" i="11"/>
  <c r="K381" i="11"/>
  <c r="K380" i="11"/>
  <c r="K379" i="11"/>
  <c r="K378" i="11"/>
  <c r="K377" i="11"/>
  <c r="K376" i="11"/>
  <c r="K375" i="11"/>
  <c r="K374" i="11"/>
  <c r="K373" i="11"/>
  <c r="K372" i="11"/>
  <c r="K371" i="11"/>
  <c r="K370" i="11"/>
  <c r="K369" i="11"/>
  <c r="K368" i="11"/>
  <c r="K367" i="11"/>
  <c r="K366" i="11"/>
  <c r="K365" i="11"/>
  <c r="K364" i="11"/>
  <c r="K363" i="11"/>
  <c r="K362" i="11"/>
  <c r="K361" i="11"/>
  <c r="K360" i="11"/>
  <c r="K359" i="11"/>
  <c r="K358" i="11"/>
  <c r="K357" i="11"/>
  <c r="K356" i="11"/>
  <c r="K355" i="11"/>
  <c r="K354" i="11"/>
  <c r="K353" i="11"/>
  <c r="K352" i="11"/>
  <c r="K351" i="11"/>
  <c r="K350" i="11"/>
  <c r="K349" i="11"/>
  <c r="K348" i="11"/>
  <c r="K347" i="11"/>
  <c r="K346" i="11"/>
  <c r="K345" i="11"/>
  <c r="K344" i="11"/>
  <c r="K343" i="11"/>
  <c r="K342" i="11"/>
  <c r="K341" i="11"/>
  <c r="K340" i="11"/>
  <c r="K339" i="11"/>
  <c r="K338" i="11"/>
  <c r="K337" i="11"/>
  <c r="K336" i="11"/>
  <c r="K335" i="11"/>
  <c r="K334" i="11"/>
  <c r="K333" i="11"/>
  <c r="K332" i="11"/>
  <c r="K331" i="11"/>
  <c r="K330" i="11"/>
  <c r="K329" i="11"/>
  <c r="K328" i="11"/>
  <c r="K327" i="11"/>
  <c r="K326" i="11"/>
  <c r="K325" i="11"/>
  <c r="K324" i="11"/>
  <c r="K323" i="11"/>
  <c r="K322" i="11"/>
  <c r="K321" i="11"/>
  <c r="K320" i="11"/>
  <c r="K319" i="11"/>
  <c r="K318" i="11"/>
  <c r="K317" i="11"/>
  <c r="K316" i="11"/>
  <c r="K315" i="11"/>
  <c r="K314" i="11"/>
  <c r="K313" i="11"/>
  <c r="K312" i="11"/>
  <c r="K311" i="11"/>
  <c r="K310" i="11"/>
  <c r="K309" i="11"/>
  <c r="K308" i="11"/>
  <c r="K307" i="11"/>
  <c r="K306" i="11"/>
  <c r="K305" i="11"/>
  <c r="K304" i="11"/>
  <c r="K303" i="11"/>
  <c r="K302" i="11"/>
  <c r="K301" i="11"/>
  <c r="K300" i="11"/>
  <c r="K299" i="11"/>
  <c r="K298" i="11"/>
  <c r="K297" i="11"/>
  <c r="K296" i="11"/>
  <c r="K295" i="11"/>
  <c r="K294" i="11"/>
  <c r="K293" i="11"/>
  <c r="K292" i="11"/>
  <c r="K291" i="11"/>
  <c r="K290" i="11"/>
  <c r="K289" i="11"/>
  <c r="K288" i="11"/>
  <c r="K287" i="11"/>
  <c r="K286" i="11"/>
  <c r="K285" i="11"/>
  <c r="K284" i="11"/>
  <c r="K283" i="11"/>
  <c r="K282" i="11"/>
  <c r="K281" i="11"/>
  <c r="K280" i="11"/>
  <c r="K279" i="11"/>
  <c r="K278" i="11"/>
  <c r="K277" i="11"/>
  <c r="K276" i="11"/>
  <c r="K275" i="11"/>
  <c r="K274" i="11"/>
  <c r="K273" i="11"/>
  <c r="K272" i="11"/>
  <c r="K271" i="11"/>
  <c r="K270" i="11"/>
  <c r="K269" i="11"/>
  <c r="K268" i="11"/>
  <c r="K267" i="11"/>
  <c r="K266" i="11"/>
  <c r="K265" i="11"/>
  <c r="K264" i="11"/>
  <c r="K263" i="11"/>
  <c r="K262" i="11"/>
  <c r="K261" i="11"/>
  <c r="K260" i="11"/>
  <c r="K259" i="11"/>
  <c r="K258" i="11"/>
  <c r="K257" i="11"/>
  <c r="K256" i="11"/>
  <c r="K255" i="11"/>
  <c r="K254" i="11"/>
  <c r="K253" i="11"/>
  <c r="K252" i="11"/>
  <c r="K251" i="11"/>
  <c r="K250" i="11"/>
  <c r="K249" i="11"/>
  <c r="K248" i="11"/>
  <c r="K247" i="11"/>
  <c r="K246" i="11"/>
  <c r="K245" i="11"/>
  <c r="K244" i="11"/>
  <c r="K243" i="11"/>
  <c r="K242" i="11"/>
  <c r="K241" i="11"/>
  <c r="K240" i="11"/>
  <c r="K239" i="11"/>
  <c r="K238" i="11"/>
  <c r="K237" i="11"/>
  <c r="K236" i="11"/>
  <c r="K235" i="11"/>
  <c r="K234" i="11"/>
  <c r="K233" i="11"/>
  <c r="K232" i="11"/>
  <c r="K231" i="11"/>
  <c r="K230" i="11"/>
  <c r="K229" i="11"/>
  <c r="K228" i="11"/>
  <c r="K227" i="11"/>
  <c r="K226" i="11"/>
  <c r="K225" i="11"/>
  <c r="K224" i="11"/>
  <c r="K223" i="11"/>
  <c r="K222" i="11"/>
  <c r="K221" i="11"/>
  <c r="K220" i="11"/>
  <c r="K219" i="11"/>
  <c r="K218" i="11"/>
  <c r="K217" i="11"/>
  <c r="K216" i="11"/>
  <c r="K215" i="11"/>
  <c r="K214" i="11"/>
  <c r="K213" i="11"/>
  <c r="K212" i="11"/>
  <c r="K211" i="11"/>
  <c r="K210" i="11"/>
  <c r="K209" i="11"/>
  <c r="K208" i="11"/>
  <c r="K207" i="11"/>
  <c r="K206" i="11"/>
  <c r="K205" i="11"/>
  <c r="K204" i="11"/>
  <c r="K203" i="11"/>
  <c r="K202" i="11"/>
  <c r="K201" i="11"/>
  <c r="K200" i="11"/>
  <c r="K199" i="11"/>
  <c r="K198" i="11"/>
  <c r="K197" i="11"/>
  <c r="K196" i="11"/>
  <c r="K195" i="11"/>
  <c r="K194" i="11"/>
  <c r="K193" i="11"/>
  <c r="K192" i="11"/>
  <c r="K191" i="11"/>
  <c r="K190" i="11"/>
  <c r="K189" i="11"/>
  <c r="K188" i="11"/>
  <c r="K187" i="11"/>
  <c r="K186" i="11"/>
  <c r="K185" i="11"/>
  <c r="K184" i="11"/>
  <c r="K183" i="11"/>
  <c r="K182" i="11"/>
  <c r="K181" i="11"/>
  <c r="K180" i="11"/>
  <c r="K179" i="11"/>
  <c r="K178" i="11"/>
  <c r="K177" i="11"/>
  <c r="K176" i="11"/>
  <c r="K175" i="11"/>
  <c r="K174" i="11"/>
  <c r="K173" i="11"/>
  <c r="K172" i="11"/>
  <c r="K171" i="11"/>
  <c r="K170" i="11"/>
  <c r="K169" i="11"/>
  <c r="K168" i="11"/>
  <c r="K167" i="11"/>
  <c r="K166" i="11"/>
  <c r="K165" i="11"/>
  <c r="K164" i="11"/>
  <c r="K163" i="11"/>
  <c r="K162" i="11"/>
  <c r="K161" i="11"/>
  <c r="K160" i="11"/>
  <c r="K159" i="11"/>
  <c r="K158" i="11"/>
  <c r="K157" i="11"/>
  <c r="K156" i="11"/>
  <c r="K155" i="11"/>
  <c r="K154" i="11"/>
  <c r="K153" i="11"/>
  <c r="K152" i="11"/>
  <c r="K151" i="11"/>
  <c r="K150" i="11"/>
  <c r="K149" i="11"/>
  <c r="K148" i="11"/>
  <c r="K147" i="11"/>
  <c r="K146" i="11"/>
  <c r="K145" i="11"/>
  <c r="K144" i="11"/>
  <c r="K143" i="11"/>
  <c r="K142" i="11"/>
  <c r="K141" i="11"/>
  <c r="K140" i="11"/>
  <c r="K139" i="11"/>
  <c r="K138" i="11"/>
  <c r="K137" i="11"/>
  <c r="K136" i="11"/>
  <c r="K135" i="11"/>
  <c r="K134" i="11"/>
  <c r="K133" i="11"/>
  <c r="K132" i="11"/>
  <c r="K131" i="11"/>
  <c r="K130" i="11"/>
  <c r="K129" i="11"/>
  <c r="K128" i="11"/>
  <c r="K127" i="11"/>
  <c r="K126" i="11"/>
  <c r="K125" i="11"/>
  <c r="K124" i="11"/>
  <c r="K123" i="11"/>
  <c r="K122" i="11"/>
  <c r="K121" i="11"/>
  <c r="K120" i="11"/>
  <c r="K119" i="11"/>
  <c r="K118" i="11"/>
  <c r="K117" i="11"/>
  <c r="K116" i="11"/>
  <c r="K115" i="11"/>
  <c r="K114" i="11"/>
  <c r="K113" i="11"/>
  <c r="K112" i="11"/>
  <c r="K111" i="11"/>
  <c r="K110" i="11"/>
  <c r="K109" i="11"/>
  <c r="K108" i="11"/>
  <c r="K107" i="11"/>
  <c r="K106" i="11"/>
  <c r="K105" i="11"/>
  <c r="K104" i="11"/>
  <c r="K103" i="11"/>
  <c r="K102" i="11"/>
  <c r="K101" i="11"/>
  <c r="K100" i="11"/>
  <c r="K99" i="11"/>
  <c r="K98" i="11"/>
  <c r="K97" i="11"/>
  <c r="K96" i="11"/>
  <c r="K95" i="11"/>
  <c r="K94" i="11"/>
  <c r="K93" i="11"/>
  <c r="K92" i="11"/>
  <c r="K91" i="11"/>
  <c r="K90" i="11"/>
  <c r="K89" i="11"/>
  <c r="K88" i="11"/>
  <c r="K87" i="11"/>
  <c r="K86" i="11"/>
  <c r="K85" i="11"/>
  <c r="K84" i="11"/>
  <c r="K83" i="11"/>
  <c r="K82" i="11"/>
  <c r="K81" i="11"/>
  <c r="K80" i="11"/>
  <c r="K79" i="11"/>
  <c r="K78" i="11"/>
  <c r="K77" i="11"/>
  <c r="K76" i="11"/>
  <c r="K75" i="11"/>
  <c r="K74" i="11"/>
  <c r="K73" i="11"/>
  <c r="K72" i="11"/>
  <c r="K71" i="11"/>
  <c r="K70" i="11"/>
  <c r="K69" i="11"/>
  <c r="K68" i="11"/>
  <c r="K67" i="11"/>
  <c r="K66" i="11"/>
  <c r="K65" i="11"/>
  <c r="K64" i="11"/>
  <c r="K63" i="11"/>
  <c r="K62" i="11"/>
  <c r="K61" i="11"/>
  <c r="K60" i="11"/>
  <c r="K59" i="11"/>
  <c r="K58" i="11"/>
  <c r="K57" i="11"/>
  <c r="K56" i="11"/>
  <c r="K55" i="11"/>
  <c r="K54" i="11"/>
  <c r="K53" i="11"/>
  <c r="K52" i="11"/>
  <c r="K51" i="11"/>
  <c r="K50" i="11"/>
  <c r="K49" i="11"/>
  <c r="K48" i="11"/>
  <c r="K47" i="11"/>
  <c r="K46" i="11"/>
  <c r="K45" i="11"/>
  <c r="K44" i="11"/>
  <c r="K43" i="11"/>
  <c r="K42" i="11"/>
  <c r="K41" i="11"/>
  <c r="K40" i="11"/>
  <c r="K39" i="11"/>
  <c r="K38" i="11"/>
  <c r="K37" i="11"/>
  <c r="K36" i="11"/>
  <c r="K35" i="11"/>
  <c r="K34" i="11"/>
  <c r="K33" i="11"/>
  <c r="K32" i="11"/>
  <c r="K31" i="11"/>
  <c r="K30" i="11"/>
  <c r="K29" i="11"/>
  <c r="K28" i="11"/>
  <c r="K27" i="11"/>
  <c r="K26" i="11"/>
  <c r="K25" i="11"/>
  <c r="K24" i="11"/>
  <c r="K23" i="11"/>
  <c r="K22" i="11"/>
  <c r="K21" i="11"/>
  <c r="K20" i="11"/>
  <c r="K19" i="11"/>
  <c r="K18" i="11"/>
  <c r="K17" i="11"/>
  <c r="K16" i="11"/>
  <c r="K15" i="11"/>
  <c r="K14" i="11"/>
  <c r="K13" i="11"/>
  <c r="K12" i="11"/>
  <c r="K11" i="11"/>
  <c r="K10" i="11"/>
  <c r="K9" i="11"/>
  <c r="K8" i="11"/>
  <c r="K7" i="11"/>
  <c r="K6" i="11"/>
  <c r="CF476" i="11"/>
  <c r="BM476" i="11"/>
  <c r="AT476" i="11"/>
  <c r="CE476" i="11"/>
  <c r="BL476" i="11"/>
  <c r="AS476" i="11"/>
  <c r="CD476" i="11"/>
  <c r="BK476" i="11"/>
  <c r="AR476" i="11"/>
  <c r="CC476" i="11"/>
  <c r="BJ476" i="11"/>
  <c r="AQ476" i="11"/>
  <c r="CB476" i="11"/>
  <c r="BI476" i="11"/>
  <c r="AP476" i="11"/>
  <c r="CA476" i="11"/>
  <c r="BH476" i="11"/>
  <c r="AO476" i="11"/>
  <c r="BZ476" i="11"/>
  <c r="BG476" i="11"/>
  <c r="AN476" i="11"/>
  <c r="BY476" i="11"/>
  <c r="BF476" i="11"/>
  <c r="AM476" i="11"/>
  <c r="BX476" i="11"/>
  <c r="BE476" i="11"/>
  <c r="AL476" i="11"/>
  <c r="BW476" i="11"/>
  <c r="BD476" i="11"/>
  <c r="AK476" i="11"/>
  <c r="BV476" i="11"/>
  <c r="BC476" i="11"/>
  <c r="AJ476" i="11"/>
  <c r="BU476" i="11"/>
  <c r="BB476" i="11"/>
  <c r="AI476" i="11"/>
  <c r="BT476" i="11"/>
  <c r="BA476" i="11"/>
  <c r="AH476" i="11"/>
  <c r="CL476" i="11"/>
  <c r="CM476" i="11"/>
  <c r="CN476" i="11"/>
  <c r="CO476" i="11"/>
  <c r="CP476" i="11"/>
  <c r="CQ476" i="11"/>
  <c r="CR476" i="11"/>
  <c r="CS476" i="11"/>
  <c r="CT476" i="11"/>
  <c r="CU476" i="11"/>
  <c r="CV476" i="11"/>
  <c r="CW476" i="11"/>
  <c r="CX476" i="11"/>
  <c r="CY476" i="11"/>
  <c r="CF475" i="11"/>
  <c r="BM475" i="11"/>
  <c r="AT475" i="11"/>
  <c r="CE475" i="11"/>
  <c r="BL475" i="11"/>
  <c r="AS475" i="11"/>
  <c r="CD475" i="11"/>
  <c r="BK475" i="11"/>
  <c r="AR475" i="11"/>
  <c r="CC475" i="11"/>
  <c r="BJ475" i="11"/>
  <c r="AQ475" i="11"/>
  <c r="CB475" i="11"/>
  <c r="BI475" i="11"/>
  <c r="AP475" i="11"/>
  <c r="CA475" i="11"/>
  <c r="BH475" i="11"/>
  <c r="AO475" i="11"/>
  <c r="BZ475" i="11"/>
  <c r="BG475" i="11"/>
  <c r="AN475" i="11"/>
  <c r="BY475" i="11"/>
  <c r="BF475" i="11"/>
  <c r="AM475" i="11"/>
  <c r="BX475" i="11"/>
  <c r="BE475" i="11"/>
  <c r="AL475" i="11"/>
  <c r="BW475" i="11"/>
  <c r="BD475" i="11"/>
  <c r="AK475" i="11"/>
  <c r="BV475" i="11"/>
  <c r="BC475" i="11"/>
  <c r="AJ475" i="11"/>
  <c r="BU475" i="11"/>
  <c r="BB475" i="11"/>
  <c r="AI475" i="11"/>
  <c r="BT475" i="11"/>
  <c r="BA475" i="11"/>
  <c r="AH475" i="11"/>
  <c r="CL475" i="11"/>
  <c r="CM475" i="11"/>
  <c r="CN475" i="11"/>
  <c r="CO475" i="11"/>
  <c r="CP475" i="11"/>
  <c r="CQ475" i="11"/>
  <c r="CR475" i="11"/>
  <c r="CS475" i="11"/>
  <c r="CT475" i="11"/>
  <c r="CU475" i="11"/>
  <c r="CV475" i="11"/>
  <c r="CW475" i="11"/>
  <c r="CX475" i="11"/>
  <c r="CY475" i="11"/>
  <c r="CF132" i="11"/>
  <c r="BM132" i="11"/>
  <c r="AT132" i="11"/>
  <c r="CE132" i="11"/>
  <c r="BL132" i="11"/>
  <c r="AS132" i="11"/>
  <c r="CD132" i="11"/>
  <c r="BK132" i="11"/>
  <c r="AR132" i="11"/>
  <c r="CC132" i="11"/>
  <c r="BJ132" i="11"/>
  <c r="AQ132" i="11"/>
  <c r="CB132" i="11"/>
  <c r="BI132" i="11"/>
  <c r="AP132" i="11"/>
  <c r="CA132" i="11"/>
  <c r="BH132" i="11"/>
  <c r="AO132" i="11"/>
  <c r="BZ132" i="11"/>
  <c r="BG132" i="11"/>
  <c r="AN132" i="11"/>
  <c r="BY132" i="11"/>
  <c r="BF132" i="11"/>
  <c r="AM132" i="11"/>
  <c r="BX132" i="11"/>
  <c r="BE132" i="11"/>
  <c r="AL132" i="11"/>
  <c r="BW132" i="11"/>
  <c r="BD132" i="11"/>
  <c r="AK132" i="11"/>
  <c r="BV132" i="11"/>
  <c r="BC132" i="11"/>
  <c r="AJ132" i="11"/>
  <c r="BU132" i="11"/>
  <c r="BB132" i="11"/>
  <c r="AI132" i="11"/>
  <c r="BT132" i="11"/>
  <c r="BA132" i="11"/>
  <c r="AH132" i="11"/>
  <c r="CL132" i="11"/>
  <c r="CM132" i="11"/>
  <c r="CN132" i="11"/>
  <c r="CO132" i="11"/>
  <c r="CP132" i="11"/>
  <c r="CQ132" i="11"/>
  <c r="CR132" i="11"/>
  <c r="CS132" i="11"/>
  <c r="CT132" i="11"/>
  <c r="CU132" i="11"/>
  <c r="CV132" i="11"/>
  <c r="CW132" i="11"/>
  <c r="CX132" i="11"/>
  <c r="CY132" i="11"/>
  <c r="J132" i="11"/>
  <c r="I132" i="11"/>
  <c r="CF474" i="11"/>
  <c r="BM474" i="11"/>
  <c r="AT474" i="11"/>
  <c r="CE474" i="11"/>
  <c r="BL474" i="11"/>
  <c r="AS474" i="11"/>
  <c r="CD474" i="11"/>
  <c r="BK474" i="11"/>
  <c r="AR474" i="11"/>
  <c r="CC474" i="11"/>
  <c r="BJ474" i="11"/>
  <c r="AQ474" i="11"/>
  <c r="CB474" i="11"/>
  <c r="BI474" i="11"/>
  <c r="AP474" i="11"/>
  <c r="CA474" i="11"/>
  <c r="BH474" i="11"/>
  <c r="AO474" i="11"/>
  <c r="BZ474" i="11"/>
  <c r="BG474" i="11"/>
  <c r="AN474" i="11"/>
  <c r="BY474" i="11"/>
  <c r="BF474" i="11"/>
  <c r="AM474" i="11"/>
  <c r="BX474" i="11"/>
  <c r="BE474" i="11"/>
  <c r="AL474" i="11"/>
  <c r="BW474" i="11"/>
  <c r="BD474" i="11"/>
  <c r="AK474" i="11"/>
  <c r="BV474" i="11"/>
  <c r="BC474" i="11"/>
  <c r="AJ474" i="11"/>
  <c r="BU474" i="11"/>
  <c r="BB474" i="11"/>
  <c r="AI474" i="11"/>
  <c r="BT474" i="11"/>
  <c r="BA474" i="11"/>
  <c r="AH474" i="11"/>
  <c r="CL474" i="11"/>
  <c r="CM474" i="11"/>
  <c r="CN474" i="11"/>
  <c r="CO474" i="11"/>
  <c r="CP474" i="11"/>
  <c r="CQ474" i="11"/>
  <c r="CR474" i="11"/>
  <c r="CS474" i="11"/>
  <c r="CT474" i="11"/>
  <c r="CU474" i="11"/>
  <c r="CV474" i="11"/>
  <c r="CW474" i="11"/>
  <c r="CX474" i="11"/>
  <c r="CY474" i="11"/>
  <c r="J492" i="11"/>
  <c r="I492" i="11"/>
  <c r="CF473" i="11"/>
  <c r="BM473" i="11"/>
  <c r="AT473" i="11"/>
  <c r="CE473" i="11"/>
  <c r="BL473" i="11"/>
  <c r="AS473" i="11"/>
  <c r="CD473" i="11"/>
  <c r="BK473" i="11"/>
  <c r="AR473" i="11"/>
  <c r="CC473" i="11"/>
  <c r="BJ473" i="11"/>
  <c r="AQ473" i="11"/>
  <c r="CB473" i="11"/>
  <c r="BI473" i="11"/>
  <c r="AP473" i="11"/>
  <c r="CA473" i="11"/>
  <c r="BH473" i="11"/>
  <c r="AO473" i="11"/>
  <c r="BZ473" i="11"/>
  <c r="BG473" i="11"/>
  <c r="AN473" i="11"/>
  <c r="BY473" i="11"/>
  <c r="BF473" i="11"/>
  <c r="AM473" i="11"/>
  <c r="BX473" i="11"/>
  <c r="BE473" i="11"/>
  <c r="AL473" i="11"/>
  <c r="BW473" i="11"/>
  <c r="BD473" i="11"/>
  <c r="AK473" i="11"/>
  <c r="BV473" i="11"/>
  <c r="BC473" i="11"/>
  <c r="AJ473" i="11"/>
  <c r="BU473" i="11"/>
  <c r="BB473" i="11"/>
  <c r="AI473" i="11"/>
  <c r="BT473" i="11"/>
  <c r="BA473" i="11"/>
  <c r="AH473" i="11"/>
  <c r="CL473" i="11"/>
  <c r="CM473" i="11"/>
  <c r="CN473" i="11"/>
  <c r="CO473" i="11"/>
  <c r="CP473" i="11"/>
  <c r="CQ473" i="11"/>
  <c r="CR473" i="11"/>
  <c r="CS473" i="11"/>
  <c r="CT473" i="11"/>
  <c r="CU473" i="11"/>
  <c r="CV473" i="11"/>
  <c r="CW473" i="11"/>
  <c r="CX473" i="11"/>
  <c r="CY473" i="11"/>
  <c r="J491" i="11"/>
  <c r="I491" i="11"/>
  <c r="CF472" i="11"/>
  <c r="BM472" i="11"/>
  <c r="AT472" i="11"/>
  <c r="CE472" i="11"/>
  <c r="BL472" i="11"/>
  <c r="AS472" i="11"/>
  <c r="CD472" i="11"/>
  <c r="BK472" i="11"/>
  <c r="AR472" i="11"/>
  <c r="CC472" i="11"/>
  <c r="BJ472" i="11"/>
  <c r="AQ472" i="11"/>
  <c r="CB472" i="11"/>
  <c r="BI472" i="11"/>
  <c r="AP472" i="11"/>
  <c r="CA472" i="11"/>
  <c r="BH472" i="11"/>
  <c r="AO472" i="11"/>
  <c r="BZ472" i="11"/>
  <c r="BG472" i="11"/>
  <c r="AN472" i="11"/>
  <c r="BY472" i="11"/>
  <c r="BF472" i="11"/>
  <c r="AM472" i="11"/>
  <c r="BX472" i="11"/>
  <c r="BE472" i="11"/>
  <c r="AL472" i="11"/>
  <c r="BW472" i="11"/>
  <c r="BD472" i="11"/>
  <c r="AK472" i="11"/>
  <c r="BV472" i="11"/>
  <c r="BC472" i="11"/>
  <c r="AJ472" i="11"/>
  <c r="BU472" i="11"/>
  <c r="BB472" i="11"/>
  <c r="AI472" i="11"/>
  <c r="BT472" i="11"/>
  <c r="BA472" i="11"/>
  <c r="AH472" i="11"/>
  <c r="CL472" i="11"/>
  <c r="CM472" i="11"/>
  <c r="CN472" i="11"/>
  <c r="CO472" i="11"/>
  <c r="CP472" i="11"/>
  <c r="CQ472" i="11"/>
  <c r="CR472" i="11"/>
  <c r="CS472" i="11"/>
  <c r="CT472" i="11"/>
  <c r="CU472" i="11"/>
  <c r="CV472" i="11"/>
  <c r="CW472" i="11"/>
  <c r="CX472" i="11"/>
  <c r="CY472" i="11"/>
  <c r="J490" i="11"/>
  <c r="I490" i="11"/>
  <c r="CF471" i="11"/>
  <c r="BM471" i="11"/>
  <c r="AT471" i="11"/>
  <c r="CE471" i="11"/>
  <c r="BL471" i="11"/>
  <c r="AS471" i="11"/>
  <c r="CD471" i="11"/>
  <c r="BK471" i="11"/>
  <c r="AR471" i="11"/>
  <c r="CC471" i="11"/>
  <c r="BJ471" i="11"/>
  <c r="AQ471" i="11"/>
  <c r="CB471" i="11"/>
  <c r="BI471" i="11"/>
  <c r="AP471" i="11"/>
  <c r="CA471" i="11"/>
  <c r="BH471" i="11"/>
  <c r="AO471" i="11"/>
  <c r="BZ471" i="11"/>
  <c r="BG471" i="11"/>
  <c r="AN471" i="11"/>
  <c r="BY471" i="11"/>
  <c r="BF471" i="11"/>
  <c r="AM471" i="11"/>
  <c r="BX471" i="11"/>
  <c r="BE471" i="11"/>
  <c r="AL471" i="11"/>
  <c r="BW471" i="11"/>
  <c r="BD471" i="11"/>
  <c r="AK471" i="11"/>
  <c r="BV471" i="11"/>
  <c r="BC471" i="11"/>
  <c r="AJ471" i="11"/>
  <c r="BU471" i="11"/>
  <c r="BB471" i="11"/>
  <c r="AI471" i="11"/>
  <c r="BT471" i="11"/>
  <c r="BA471" i="11"/>
  <c r="AH471" i="11"/>
  <c r="CL471" i="11"/>
  <c r="CM471" i="11"/>
  <c r="CN471" i="11"/>
  <c r="CO471" i="11"/>
  <c r="CP471" i="11"/>
  <c r="CQ471" i="11"/>
  <c r="CR471" i="11"/>
  <c r="CS471" i="11"/>
  <c r="CT471" i="11"/>
  <c r="CU471" i="11"/>
  <c r="CV471" i="11"/>
  <c r="CW471" i="11"/>
  <c r="CX471" i="11"/>
  <c r="CY471" i="11"/>
  <c r="J489" i="11"/>
  <c r="I489" i="11"/>
  <c r="CF470" i="11"/>
  <c r="BM470" i="11"/>
  <c r="AT470" i="11"/>
  <c r="CE470" i="11"/>
  <c r="BL470" i="11"/>
  <c r="AS470" i="11"/>
  <c r="CD470" i="11"/>
  <c r="BK470" i="11"/>
  <c r="AR470" i="11"/>
  <c r="CC470" i="11"/>
  <c r="BJ470" i="11"/>
  <c r="AQ470" i="11"/>
  <c r="CB470" i="11"/>
  <c r="BI470" i="11"/>
  <c r="AP470" i="11"/>
  <c r="CA470" i="11"/>
  <c r="BH470" i="11"/>
  <c r="AO470" i="11"/>
  <c r="BZ470" i="11"/>
  <c r="BG470" i="11"/>
  <c r="AN470" i="11"/>
  <c r="BY470" i="11"/>
  <c r="BF470" i="11"/>
  <c r="AM470" i="11"/>
  <c r="BX470" i="11"/>
  <c r="BE470" i="11"/>
  <c r="AL470" i="11"/>
  <c r="BW470" i="11"/>
  <c r="BD470" i="11"/>
  <c r="AK470" i="11"/>
  <c r="BV470" i="11"/>
  <c r="BC470" i="11"/>
  <c r="AJ470" i="11"/>
  <c r="BU470" i="11"/>
  <c r="BB470" i="11"/>
  <c r="AI470" i="11"/>
  <c r="BT470" i="11"/>
  <c r="BA470" i="11"/>
  <c r="AH470" i="11"/>
  <c r="CL470" i="11"/>
  <c r="CM470" i="11"/>
  <c r="CN470" i="11"/>
  <c r="CO470" i="11"/>
  <c r="CP470" i="11"/>
  <c r="CQ470" i="11"/>
  <c r="CR470" i="11"/>
  <c r="CS470" i="11"/>
  <c r="CT470" i="11"/>
  <c r="CU470" i="11"/>
  <c r="CV470" i="11"/>
  <c r="CW470" i="11"/>
  <c r="CX470" i="11"/>
  <c r="CY470" i="11"/>
  <c r="J488" i="11"/>
  <c r="I488" i="11"/>
  <c r="CF469" i="11"/>
  <c r="BM469" i="11"/>
  <c r="AT469" i="11"/>
  <c r="CE469" i="11"/>
  <c r="BL469" i="11"/>
  <c r="AS469" i="11"/>
  <c r="CD469" i="11"/>
  <c r="BK469" i="11"/>
  <c r="AR469" i="11"/>
  <c r="CC469" i="11"/>
  <c r="BJ469" i="11"/>
  <c r="AQ469" i="11"/>
  <c r="CB469" i="11"/>
  <c r="BI469" i="11"/>
  <c r="AP469" i="11"/>
  <c r="CA469" i="11"/>
  <c r="BH469" i="11"/>
  <c r="AO469" i="11"/>
  <c r="BZ469" i="11"/>
  <c r="BG469" i="11"/>
  <c r="AN469" i="11"/>
  <c r="BY469" i="11"/>
  <c r="BF469" i="11"/>
  <c r="AM469" i="11"/>
  <c r="BX469" i="11"/>
  <c r="BE469" i="11"/>
  <c r="AL469" i="11"/>
  <c r="BW469" i="11"/>
  <c r="BD469" i="11"/>
  <c r="AK469" i="11"/>
  <c r="BV469" i="11"/>
  <c r="BC469" i="11"/>
  <c r="AJ469" i="11"/>
  <c r="BU469" i="11"/>
  <c r="BB469" i="11"/>
  <c r="AI469" i="11"/>
  <c r="BT469" i="11"/>
  <c r="BA469" i="11"/>
  <c r="AH469" i="11"/>
  <c r="CL469" i="11"/>
  <c r="CM469" i="11"/>
  <c r="CN469" i="11"/>
  <c r="CO469" i="11"/>
  <c r="CP469" i="11"/>
  <c r="CQ469" i="11"/>
  <c r="CR469" i="11"/>
  <c r="CS469" i="11"/>
  <c r="CT469" i="11"/>
  <c r="CU469" i="11"/>
  <c r="CV469" i="11"/>
  <c r="CW469" i="11"/>
  <c r="CX469" i="11"/>
  <c r="CY469" i="11"/>
  <c r="J487" i="11"/>
  <c r="I487" i="11"/>
  <c r="CF468" i="11"/>
  <c r="BM468" i="11"/>
  <c r="AT468" i="11"/>
  <c r="CE468" i="11"/>
  <c r="BL468" i="11"/>
  <c r="AS468" i="11"/>
  <c r="CD468" i="11"/>
  <c r="BK468" i="11"/>
  <c r="AR468" i="11"/>
  <c r="CC468" i="11"/>
  <c r="BJ468" i="11"/>
  <c r="AQ468" i="11"/>
  <c r="CB468" i="11"/>
  <c r="BI468" i="11"/>
  <c r="AP468" i="11"/>
  <c r="CA468" i="11"/>
  <c r="BH468" i="11"/>
  <c r="AO468" i="11"/>
  <c r="BZ468" i="11"/>
  <c r="BG468" i="11"/>
  <c r="AN468" i="11"/>
  <c r="BY468" i="11"/>
  <c r="BF468" i="11"/>
  <c r="AM468" i="11"/>
  <c r="BX468" i="11"/>
  <c r="BE468" i="11"/>
  <c r="AL468" i="11"/>
  <c r="BW468" i="11"/>
  <c r="BD468" i="11"/>
  <c r="AK468" i="11"/>
  <c r="BV468" i="11"/>
  <c r="BC468" i="11"/>
  <c r="AJ468" i="11"/>
  <c r="BU468" i="11"/>
  <c r="BB468" i="11"/>
  <c r="AI468" i="11"/>
  <c r="BT468" i="11"/>
  <c r="BA468" i="11"/>
  <c r="AH468" i="11"/>
  <c r="CL468" i="11"/>
  <c r="CM468" i="11"/>
  <c r="CN468" i="11"/>
  <c r="CO468" i="11"/>
  <c r="CP468" i="11"/>
  <c r="CQ468" i="11"/>
  <c r="CR468" i="11"/>
  <c r="CS468" i="11"/>
  <c r="CT468" i="11"/>
  <c r="CU468" i="11"/>
  <c r="CV468" i="11"/>
  <c r="CW468" i="11"/>
  <c r="CX468" i="11"/>
  <c r="CY468" i="11"/>
  <c r="J486" i="11"/>
  <c r="I486" i="11"/>
  <c r="CF467" i="11"/>
  <c r="BM467" i="11"/>
  <c r="AT467" i="11"/>
  <c r="CE467" i="11"/>
  <c r="BL467" i="11"/>
  <c r="AS467" i="11"/>
  <c r="CD467" i="11"/>
  <c r="BK467" i="11"/>
  <c r="AR467" i="11"/>
  <c r="CC467" i="11"/>
  <c r="BJ467" i="11"/>
  <c r="AQ467" i="11"/>
  <c r="CB467" i="11"/>
  <c r="BI467" i="11"/>
  <c r="AP467" i="11"/>
  <c r="CA467" i="11"/>
  <c r="BH467" i="11"/>
  <c r="AO467" i="11"/>
  <c r="BZ467" i="11"/>
  <c r="BG467" i="11"/>
  <c r="AN467" i="11"/>
  <c r="BY467" i="11"/>
  <c r="BF467" i="11"/>
  <c r="AM467" i="11"/>
  <c r="BX467" i="11"/>
  <c r="BE467" i="11"/>
  <c r="AL467" i="11"/>
  <c r="BW467" i="11"/>
  <c r="BD467" i="11"/>
  <c r="AK467" i="11"/>
  <c r="BV467" i="11"/>
  <c r="BC467" i="11"/>
  <c r="AJ467" i="11"/>
  <c r="BU467" i="11"/>
  <c r="BB467" i="11"/>
  <c r="AI467" i="11"/>
  <c r="BT467" i="11"/>
  <c r="BA467" i="11"/>
  <c r="AH467" i="11"/>
  <c r="CL467" i="11"/>
  <c r="CM467" i="11"/>
  <c r="CN467" i="11"/>
  <c r="CO467" i="11"/>
  <c r="CP467" i="11"/>
  <c r="CQ467" i="11"/>
  <c r="CR467" i="11"/>
  <c r="CS467" i="11"/>
  <c r="CT467" i="11"/>
  <c r="CU467" i="11"/>
  <c r="CV467" i="11"/>
  <c r="CW467" i="11"/>
  <c r="CX467" i="11"/>
  <c r="CY467" i="11"/>
  <c r="J485" i="11"/>
  <c r="I485" i="11"/>
  <c r="CF466" i="11"/>
  <c r="BM466" i="11"/>
  <c r="AT466" i="11"/>
  <c r="CE466" i="11"/>
  <c r="BL466" i="11"/>
  <c r="AS466" i="11"/>
  <c r="CD466" i="11"/>
  <c r="BK466" i="11"/>
  <c r="AR466" i="11"/>
  <c r="CC466" i="11"/>
  <c r="BJ466" i="11"/>
  <c r="AQ466" i="11"/>
  <c r="CB466" i="11"/>
  <c r="BI466" i="11"/>
  <c r="AP466" i="11"/>
  <c r="CA466" i="11"/>
  <c r="BH466" i="11"/>
  <c r="AO466" i="11"/>
  <c r="BZ466" i="11"/>
  <c r="BG466" i="11"/>
  <c r="AN466" i="11"/>
  <c r="BY466" i="11"/>
  <c r="BF466" i="11"/>
  <c r="AM466" i="11"/>
  <c r="BX466" i="11"/>
  <c r="BE466" i="11"/>
  <c r="AL466" i="11"/>
  <c r="BW466" i="11"/>
  <c r="BD466" i="11"/>
  <c r="AK466" i="11"/>
  <c r="BV466" i="11"/>
  <c r="BC466" i="11"/>
  <c r="AJ466" i="11"/>
  <c r="BU466" i="11"/>
  <c r="BB466" i="11"/>
  <c r="AI466" i="11"/>
  <c r="BT466" i="11"/>
  <c r="BA466" i="11"/>
  <c r="AH466" i="11"/>
  <c r="CL466" i="11"/>
  <c r="CM466" i="11"/>
  <c r="CN466" i="11"/>
  <c r="CO466" i="11"/>
  <c r="CP466" i="11"/>
  <c r="CQ466" i="11"/>
  <c r="CR466" i="11"/>
  <c r="CS466" i="11"/>
  <c r="CT466" i="11"/>
  <c r="CU466" i="11"/>
  <c r="CV466" i="11"/>
  <c r="CW466" i="11"/>
  <c r="CX466" i="11"/>
  <c r="CY466" i="11"/>
  <c r="J484" i="11"/>
  <c r="I484" i="11"/>
  <c r="CF463" i="11"/>
  <c r="BM463" i="11"/>
  <c r="AT463" i="11"/>
  <c r="CE463" i="11"/>
  <c r="BL463" i="11"/>
  <c r="AS463" i="11"/>
  <c r="CD463" i="11"/>
  <c r="BK463" i="11"/>
  <c r="AR463" i="11"/>
  <c r="CC463" i="11"/>
  <c r="BJ463" i="11"/>
  <c r="AQ463" i="11"/>
  <c r="CB463" i="11"/>
  <c r="BI463" i="11"/>
  <c r="AP463" i="11"/>
  <c r="CA463" i="11"/>
  <c r="BH463" i="11"/>
  <c r="AO463" i="11"/>
  <c r="BZ463" i="11"/>
  <c r="BG463" i="11"/>
  <c r="AN463" i="11"/>
  <c r="BY463" i="11"/>
  <c r="BF463" i="11"/>
  <c r="AM463" i="11"/>
  <c r="BX463" i="11"/>
  <c r="BE463" i="11"/>
  <c r="AL463" i="11"/>
  <c r="BW463" i="11"/>
  <c r="BD463" i="11"/>
  <c r="AK463" i="11"/>
  <c r="BV463" i="11"/>
  <c r="BC463" i="11"/>
  <c r="AJ463" i="11"/>
  <c r="BU463" i="11"/>
  <c r="BB463" i="11"/>
  <c r="AI463" i="11"/>
  <c r="BT463" i="11"/>
  <c r="BA463" i="11"/>
  <c r="AH463" i="11"/>
  <c r="CL463" i="11"/>
  <c r="CM463" i="11"/>
  <c r="CN463" i="11"/>
  <c r="CO463" i="11"/>
  <c r="CP463" i="11"/>
  <c r="CQ463" i="11"/>
  <c r="CR463" i="11"/>
  <c r="CS463" i="11"/>
  <c r="CT463" i="11"/>
  <c r="CU463" i="11"/>
  <c r="CV463" i="11"/>
  <c r="CW463" i="11"/>
  <c r="CX463" i="11"/>
  <c r="CY463" i="11"/>
  <c r="J481" i="11"/>
  <c r="I481" i="11"/>
  <c r="CF465" i="11"/>
  <c r="BM465" i="11"/>
  <c r="AT465" i="11"/>
  <c r="CE465" i="11"/>
  <c r="BL465" i="11"/>
  <c r="AS465" i="11"/>
  <c r="CD465" i="11"/>
  <c r="BK465" i="11"/>
  <c r="AR465" i="11"/>
  <c r="CC465" i="11"/>
  <c r="BJ465" i="11"/>
  <c r="AQ465" i="11"/>
  <c r="CB465" i="11"/>
  <c r="BI465" i="11"/>
  <c r="AP465" i="11"/>
  <c r="CA465" i="11"/>
  <c r="BH465" i="11"/>
  <c r="AO465" i="11"/>
  <c r="BZ465" i="11"/>
  <c r="BG465" i="11"/>
  <c r="AN465" i="11"/>
  <c r="BY465" i="11"/>
  <c r="BF465" i="11"/>
  <c r="AM465" i="11"/>
  <c r="BX465" i="11"/>
  <c r="BE465" i="11"/>
  <c r="AL465" i="11"/>
  <c r="BW465" i="11"/>
  <c r="BD465" i="11"/>
  <c r="AK465" i="11"/>
  <c r="BV465" i="11"/>
  <c r="BC465" i="11"/>
  <c r="AJ465" i="11"/>
  <c r="BU465" i="11"/>
  <c r="BB465" i="11"/>
  <c r="AI465" i="11"/>
  <c r="BT465" i="11"/>
  <c r="BA465" i="11"/>
  <c r="AH465" i="11"/>
  <c r="CL465" i="11"/>
  <c r="CM465" i="11"/>
  <c r="CN465" i="11"/>
  <c r="CO465" i="11"/>
  <c r="CP465" i="11"/>
  <c r="CQ465" i="11"/>
  <c r="CR465" i="11"/>
  <c r="CS465" i="11"/>
  <c r="CT465" i="11"/>
  <c r="CU465" i="11"/>
  <c r="CV465" i="11"/>
  <c r="CW465" i="11"/>
  <c r="CX465" i="11"/>
  <c r="CY465" i="11"/>
  <c r="J483" i="11"/>
  <c r="I483" i="11"/>
  <c r="CF464" i="11"/>
  <c r="BM464" i="11"/>
  <c r="AT464" i="11"/>
  <c r="CE464" i="11"/>
  <c r="BL464" i="11"/>
  <c r="AS464" i="11"/>
  <c r="CD464" i="11"/>
  <c r="BK464" i="11"/>
  <c r="AR464" i="11"/>
  <c r="CC464" i="11"/>
  <c r="BJ464" i="11"/>
  <c r="AQ464" i="11"/>
  <c r="CB464" i="11"/>
  <c r="BI464" i="11"/>
  <c r="AP464" i="11"/>
  <c r="CA464" i="11"/>
  <c r="BH464" i="11"/>
  <c r="AO464" i="11"/>
  <c r="BZ464" i="11"/>
  <c r="BG464" i="11"/>
  <c r="AN464" i="11"/>
  <c r="BY464" i="11"/>
  <c r="BF464" i="11"/>
  <c r="AM464" i="11"/>
  <c r="BX464" i="11"/>
  <c r="BE464" i="11"/>
  <c r="AL464" i="11"/>
  <c r="BW464" i="11"/>
  <c r="BD464" i="11"/>
  <c r="AK464" i="11"/>
  <c r="BV464" i="11"/>
  <c r="BC464" i="11"/>
  <c r="AJ464" i="11"/>
  <c r="BU464" i="11"/>
  <c r="BB464" i="11"/>
  <c r="AI464" i="11"/>
  <c r="BT464" i="11"/>
  <c r="BA464" i="11"/>
  <c r="AH464" i="11"/>
  <c r="CL464" i="11"/>
  <c r="CM464" i="11"/>
  <c r="CN464" i="11"/>
  <c r="CO464" i="11"/>
  <c r="CP464" i="11"/>
  <c r="CQ464" i="11"/>
  <c r="CR464" i="11"/>
  <c r="CS464" i="11"/>
  <c r="CT464" i="11"/>
  <c r="CU464" i="11"/>
  <c r="CV464" i="11"/>
  <c r="CW464" i="11"/>
  <c r="CX464" i="11"/>
  <c r="CY464" i="11"/>
  <c r="J482" i="11"/>
  <c r="I482" i="11"/>
  <c r="CF462" i="11"/>
  <c r="BM462" i="11"/>
  <c r="AT462" i="11"/>
  <c r="CE462" i="11"/>
  <c r="BL462" i="11"/>
  <c r="AS462" i="11"/>
  <c r="CD462" i="11"/>
  <c r="BK462" i="11"/>
  <c r="AR462" i="11"/>
  <c r="CC462" i="11"/>
  <c r="BJ462" i="11"/>
  <c r="AQ462" i="11"/>
  <c r="CB462" i="11"/>
  <c r="BI462" i="11"/>
  <c r="AP462" i="11"/>
  <c r="CA462" i="11"/>
  <c r="BH462" i="11"/>
  <c r="AO462" i="11"/>
  <c r="BZ462" i="11"/>
  <c r="BG462" i="11"/>
  <c r="AN462" i="11"/>
  <c r="BY462" i="11"/>
  <c r="BF462" i="11"/>
  <c r="AM462" i="11"/>
  <c r="BX462" i="11"/>
  <c r="BE462" i="11"/>
  <c r="AL462" i="11"/>
  <c r="BW462" i="11"/>
  <c r="BD462" i="11"/>
  <c r="AK462" i="11"/>
  <c r="BV462" i="11"/>
  <c r="BC462" i="11"/>
  <c r="AJ462" i="11"/>
  <c r="BU462" i="11"/>
  <c r="BB462" i="11"/>
  <c r="AI462" i="11"/>
  <c r="BT462" i="11"/>
  <c r="BA462" i="11"/>
  <c r="AH462" i="11"/>
  <c r="CL462" i="11"/>
  <c r="CM462" i="11"/>
  <c r="CN462" i="11"/>
  <c r="CO462" i="11"/>
  <c r="CP462" i="11"/>
  <c r="CQ462" i="11"/>
  <c r="CR462" i="11"/>
  <c r="CS462" i="11"/>
  <c r="CT462" i="11"/>
  <c r="CU462" i="11"/>
  <c r="CV462" i="11"/>
  <c r="CW462" i="11"/>
  <c r="CX462" i="11"/>
  <c r="CY462" i="11"/>
  <c r="J480" i="11"/>
  <c r="I480" i="11"/>
  <c r="CF461" i="11"/>
  <c r="BM461" i="11"/>
  <c r="AT461" i="11"/>
  <c r="CE461" i="11"/>
  <c r="BL461" i="11"/>
  <c r="AS461" i="11"/>
  <c r="CD461" i="11"/>
  <c r="BK461" i="11"/>
  <c r="AR461" i="11"/>
  <c r="CC461" i="11"/>
  <c r="BJ461" i="11"/>
  <c r="AQ461" i="11"/>
  <c r="CB461" i="11"/>
  <c r="BI461" i="11"/>
  <c r="AP461" i="11"/>
  <c r="CA461" i="11"/>
  <c r="BH461" i="11"/>
  <c r="AO461" i="11"/>
  <c r="BZ461" i="11"/>
  <c r="BG461" i="11"/>
  <c r="AN461" i="11"/>
  <c r="BY461" i="11"/>
  <c r="BF461" i="11"/>
  <c r="AM461" i="11"/>
  <c r="BX461" i="11"/>
  <c r="BE461" i="11"/>
  <c r="AL461" i="11"/>
  <c r="BW461" i="11"/>
  <c r="BD461" i="11"/>
  <c r="AK461" i="11"/>
  <c r="BV461" i="11"/>
  <c r="BC461" i="11"/>
  <c r="AJ461" i="11"/>
  <c r="BU461" i="11"/>
  <c r="BB461" i="11"/>
  <c r="AI461" i="11"/>
  <c r="BT461" i="11"/>
  <c r="BA461" i="11"/>
  <c r="AH461" i="11"/>
  <c r="CL461" i="11"/>
  <c r="CM461" i="11"/>
  <c r="CN461" i="11"/>
  <c r="CO461" i="11"/>
  <c r="CP461" i="11"/>
  <c r="CQ461" i="11"/>
  <c r="CR461" i="11"/>
  <c r="CS461" i="11"/>
  <c r="CT461" i="11"/>
  <c r="CU461" i="11"/>
  <c r="CV461" i="11"/>
  <c r="CW461" i="11"/>
  <c r="CX461" i="11"/>
  <c r="CY461" i="11"/>
  <c r="J479" i="11"/>
  <c r="I479" i="11"/>
  <c r="CF460" i="11"/>
  <c r="BM460" i="11"/>
  <c r="AT460" i="11"/>
  <c r="CE460" i="11"/>
  <c r="BL460" i="11"/>
  <c r="AS460" i="11"/>
  <c r="CD460" i="11"/>
  <c r="BK460" i="11"/>
  <c r="AR460" i="11"/>
  <c r="CC460" i="11"/>
  <c r="BJ460" i="11"/>
  <c r="AQ460" i="11"/>
  <c r="CB460" i="11"/>
  <c r="BI460" i="11"/>
  <c r="AP460" i="11"/>
  <c r="CA460" i="11"/>
  <c r="BH460" i="11"/>
  <c r="AO460" i="11"/>
  <c r="BZ460" i="11"/>
  <c r="BG460" i="11"/>
  <c r="AN460" i="11"/>
  <c r="BY460" i="11"/>
  <c r="BF460" i="11"/>
  <c r="AM460" i="11"/>
  <c r="BX460" i="11"/>
  <c r="BE460" i="11"/>
  <c r="AL460" i="11"/>
  <c r="BW460" i="11"/>
  <c r="BD460" i="11"/>
  <c r="AK460" i="11"/>
  <c r="BV460" i="11"/>
  <c r="BC460" i="11"/>
  <c r="AJ460" i="11"/>
  <c r="BU460" i="11"/>
  <c r="BB460" i="11"/>
  <c r="AI460" i="11"/>
  <c r="BT460" i="11"/>
  <c r="BA460" i="11"/>
  <c r="AH460" i="11"/>
  <c r="CL460" i="11"/>
  <c r="CM460" i="11"/>
  <c r="CN460" i="11"/>
  <c r="CO460" i="11"/>
  <c r="CP460" i="11"/>
  <c r="CQ460" i="11"/>
  <c r="CR460" i="11"/>
  <c r="CS460" i="11"/>
  <c r="CT460" i="11"/>
  <c r="CU460" i="11"/>
  <c r="CV460" i="11"/>
  <c r="CW460" i="11"/>
  <c r="CX460" i="11"/>
  <c r="CY460" i="11"/>
  <c r="J478" i="11"/>
  <c r="I478" i="11"/>
  <c r="CF459" i="11"/>
  <c r="BM459" i="11"/>
  <c r="AT459" i="11"/>
  <c r="CE459" i="11"/>
  <c r="BL459" i="11"/>
  <c r="AS459" i="11"/>
  <c r="CD459" i="11"/>
  <c r="BK459" i="11"/>
  <c r="AR459" i="11"/>
  <c r="CC459" i="11"/>
  <c r="BJ459" i="11"/>
  <c r="AQ459" i="11"/>
  <c r="CB459" i="11"/>
  <c r="BI459" i="11"/>
  <c r="AP459" i="11"/>
  <c r="CA459" i="11"/>
  <c r="BH459" i="11"/>
  <c r="AO459" i="11"/>
  <c r="BZ459" i="11"/>
  <c r="BG459" i="11"/>
  <c r="AN459" i="11"/>
  <c r="BY459" i="11"/>
  <c r="BF459" i="11"/>
  <c r="AM459" i="11"/>
  <c r="BX459" i="11"/>
  <c r="BE459" i="11"/>
  <c r="AL459" i="11"/>
  <c r="BW459" i="11"/>
  <c r="BD459" i="11"/>
  <c r="AK459" i="11"/>
  <c r="BV459" i="11"/>
  <c r="BC459" i="11"/>
  <c r="AJ459" i="11"/>
  <c r="BU459" i="11"/>
  <c r="BB459" i="11"/>
  <c r="AI459" i="11"/>
  <c r="BT459" i="11"/>
  <c r="BA459" i="11"/>
  <c r="AH459" i="11"/>
  <c r="CL459" i="11"/>
  <c r="CM459" i="11"/>
  <c r="CN459" i="11"/>
  <c r="CO459" i="11"/>
  <c r="CP459" i="11"/>
  <c r="CQ459" i="11"/>
  <c r="CR459" i="11"/>
  <c r="CS459" i="11"/>
  <c r="CT459" i="11"/>
  <c r="CU459" i="11"/>
  <c r="CV459" i="11"/>
  <c r="CW459" i="11"/>
  <c r="CX459" i="11"/>
  <c r="CY459" i="11"/>
  <c r="J477" i="11"/>
  <c r="I477" i="11"/>
  <c r="CF458" i="11"/>
  <c r="BM458" i="11"/>
  <c r="AT458" i="11"/>
  <c r="CE458" i="11"/>
  <c r="BL458" i="11"/>
  <c r="AS458" i="11"/>
  <c r="CD458" i="11"/>
  <c r="BK458" i="11"/>
  <c r="AR458" i="11"/>
  <c r="CC458" i="11"/>
  <c r="BJ458" i="11"/>
  <c r="AQ458" i="11"/>
  <c r="CB458" i="11"/>
  <c r="BI458" i="11"/>
  <c r="AP458" i="11"/>
  <c r="CA458" i="11"/>
  <c r="BH458" i="11"/>
  <c r="AO458" i="11"/>
  <c r="BZ458" i="11"/>
  <c r="BG458" i="11"/>
  <c r="AN458" i="11"/>
  <c r="BY458" i="11"/>
  <c r="BF458" i="11"/>
  <c r="AM458" i="11"/>
  <c r="BX458" i="11"/>
  <c r="BE458" i="11"/>
  <c r="AL458" i="11"/>
  <c r="BW458" i="11"/>
  <c r="BD458" i="11"/>
  <c r="AK458" i="11"/>
  <c r="BV458" i="11"/>
  <c r="BC458" i="11"/>
  <c r="AJ458" i="11"/>
  <c r="BU458" i="11"/>
  <c r="BB458" i="11"/>
  <c r="AI458" i="11"/>
  <c r="BT458" i="11"/>
  <c r="BA458" i="11"/>
  <c r="AH458" i="11"/>
  <c r="CL458" i="11"/>
  <c r="CM458" i="11"/>
  <c r="CN458" i="11"/>
  <c r="CO458" i="11"/>
  <c r="CP458" i="11"/>
  <c r="CQ458" i="11"/>
  <c r="CR458" i="11"/>
  <c r="CS458" i="11"/>
  <c r="CT458" i="11"/>
  <c r="CU458" i="11"/>
  <c r="CV458" i="11"/>
  <c r="CW458" i="11"/>
  <c r="CX458" i="11"/>
  <c r="CY458" i="11"/>
  <c r="J476" i="11"/>
  <c r="I476" i="11"/>
  <c r="CF455" i="11"/>
  <c r="BM455" i="11"/>
  <c r="AT455" i="11"/>
  <c r="CE455" i="11"/>
  <c r="BL455" i="11"/>
  <c r="AS455" i="11"/>
  <c r="CD455" i="11"/>
  <c r="BK455" i="11"/>
  <c r="AR455" i="11"/>
  <c r="CC455" i="11"/>
  <c r="BJ455" i="11"/>
  <c r="AQ455" i="11"/>
  <c r="CB455" i="11"/>
  <c r="BI455" i="11"/>
  <c r="AP455" i="11"/>
  <c r="CA455" i="11"/>
  <c r="BH455" i="11"/>
  <c r="AO455" i="11"/>
  <c r="BZ455" i="11"/>
  <c r="BG455" i="11"/>
  <c r="AN455" i="11"/>
  <c r="BY455" i="11"/>
  <c r="BF455" i="11"/>
  <c r="AM455" i="11"/>
  <c r="BX455" i="11"/>
  <c r="BE455" i="11"/>
  <c r="AL455" i="11"/>
  <c r="BW455" i="11"/>
  <c r="BD455" i="11"/>
  <c r="AK455" i="11"/>
  <c r="BV455" i="11"/>
  <c r="BC455" i="11"/>
  <c r="AJ455" i="11"/>
  <c r="BU455" i="11"/>
  <c r="BB455" i="11"/>
  <c r="AI455" i="11"/>
  <c r="BT455" i="11"/>
  <c r="BA455" i="11"/>
  <c r="AH455" i="11"/>
  <c r="CL455" i="11"/>
  <c r="CM455" i="11"/>
  <c r="CN455" i="11"/>
  <c r="CO455" i="11"/>
  <c r="CP455" i="11"/>
  <c r="CQ455" i="11"/>
  <c r="CR455" i="11"/>
  <c r="CS455" i="11"/>
  <c r="CT455" i="11"/>
  <c r="CU455" i="11"/>
  <c r="CV455" i="11"/>
  <c r="CW455" i="11"/>
  <c r="CX455" i="11"/>
  <c r="CY455" i="11"/>
  <c r="J473" i="11"/>
  <c r="I473" i="11"/>
  <c r="CF456" i="11"/>
  <c r="BM456" i="11"/>
  <c r="AT456" i="11"/>
  <c r="CE456" i="11"/>
  <c r="BL456" i="11"/>
  <c r="AS456" i="11"/>
  <c r="CD456" i="11"/>
  <c r="BK456" i="11"/>
  <c r="AR456" i="11"/>
  <c r="CC456" i="11"/>
  <c r="BJ456" i="11"/>
  <c r="AQ456" i="11"/>
  <c r="CB456" i="11"/>
  <c r="BI456" i="11"/>
  <c r="AP456" i="11"/>
  <c r="CA456" i="11"/>
  <c r="BH456" i="11"/>
  <c r="AO456" i="11"/>
  <c r="BZ456" i="11"/>
  <c r="BG456" i="11"/>
  <c r="AN456" i="11"/>
  <c r="BY456" i="11"/>
  <c r="BF456" i="11"/>
  <c r="AM456" i="11"/>
  <c r="BX456" i="11"/>
  <c r="BE456" i="11"/>
  <c r="AL456" i="11"/>
  <c r="BW456" i="11"/>
  <c r="BD456" i="11"/>
  <c r="AK456" i="11"/>
  <c r="BV456" i="11"/>
  <c r="BC456" i="11"/>
  <c r="AJ456" i="11"/>
  <c r="BU456" i="11"/>
  <c r="BB456" i="11"/>
  <c r="AI456" i="11"/>
  <c r="BT456" i="11"/>
  <c r="BA456" i="11"/>
  <c r="AH456" i="11"/>
  <c r="CL456" i="11"/>
  <c r="CM456" i="11"/>
  <c r="CN456" i="11"/>
  <c r="CO456" i="11"/>
  <c r="CP456" i="11"/>
  <c r="CQ456" i="11"/>
  <c r="CR456" i="11"/>
  <c r="CS456" i="11"/>
  <c r="CT456" i="11"/>
  <c r="CU456" i="11"/>
  <c r="CV456" i="11"/>
  <c r="CW456" i="11"/>
  <c r="CX456" i="11"/>
  <c r="CY456" i="11"/>
  <c r="J474" i="11"/>
  <c r="I474" i="11"/>
  <c r="CF457" i="11"/>
  <c r="BM457" i="11"/>
  <c r="AT457" i="11"/>
  <c r="CE457" i="11"/>
  <c r="BL457" i="11"/>
  <c r="AS457" i="11"/>
  <c r="CD457" i="11"/>
  <c r="BK457" i="11"/>
  <c r="AR457" i="11"/>
  <c r="CC457" i="11"/>
  <c r="BJ457" i="11"/>
  <c r="AQ457" i="11"/>
  <c r="CB457" i="11"/>
  <c r="BI457" i="11"/>
  <c r="AP457" i="11"/>
  <c r="CA457" i="11"/>
  <c r="BH457" i="11"/>
  <c r="AO457" i="11"/>
  <c r="BZ457" i="11"/>
  <c r="BG457" i="11"/>
  <c r="AN457" i="11"/>
  <c r="BY457" i="11"/>
  <c r="BF457" i="11"/>
  <c r="AM457" i="11"/>
  <c r="BX457" i="11"/>
  <c r="BE457" i="11"/>
  <c r="AL457" i="11"/>
  <c r="BW457" i="11"/>
  <c r="BD457" i="11"/>
  <c r="AK457" i="11"/>
  <c r="BV457" i="11"/>
  <c r="BC457" i="11"/>
  <c r="AJ457" i="11"/>
  <c r="BU457" i="11"/>
  <c r="BB457" i="11"/>
  <c r="AI457" i="11"/>
  <c r="BT457" i="11"/>
  <c r="BA457" i="11"/>
  <c r="AH457" i="11"/>
  <c r="CL457" i="11"/>
  <c r="CM457" i="11"/>
  <c r="CN457" i="11"/>
  <c r="CO457" i="11"/>
  <c r="CP457" i="11"/>
  <c r="CQ457" i="11"/>
  <c r="CR457" i="11"/>
  <c r="CS457" i="11"/>
  <c r="CT457" i="11"/>
  <c r="CU457" i="11"/>
  <c r="CV457" i="11"/>
  <c r="CW457" i="11"/>
  <c r="CX457" i="11"/>
  <c r="CY457" i="11"/>
  <c r="J475" i="11"/>
  <c r="I475" i="11"/>
  <c r="CF448" i="11"/>
  <c r="BM448" i="11"/>
  <c r="AT448" i="11"/>
  <c r="CE448" i="11"/>
  <c r="BL448" i="11"/>
  <c r="AS448" i="11"/>
  <c r="CD448" i="11"/>
  <c r="BK448" i="11"/>
  <c r="AR448" i="11"/>
  <c r="CC448" i="11"/>
  <c r="BJ448" i="11"/>
  <c r="AQ448" i="11"/>
  <c r="CB448" i="11"/>
  <c r="BI448" i="11"/>
  <c r="AP448" i="11"/>
  <c r="CA448" i="11"/>
  <c r="BH448" i="11"/>
  <c r="AO448" i="11"/>
  <c r="BZ448" i="11"/>
  <c r="BG448" i="11"/>
  <c r="AN448" i="11"/>
  <c r="BY448" i="11"/>
  <c r="BF448" i="11"/>
  <c r="AM448" i="11"/>
  <c r="BX448" i="11"/>
  <c r="BE448" i="11"/>
  <c r="AL448" i="11"/>
  <c r="BW448" i="11"/>
  <c r="BD448" i="11"/>
  <c r="AK448" i="11"/>
  <c r="BV448" i="11"/>
  <c r="BC448" i="11"/>
  <c r="AJ448" i="11"/>
  <c r="BU448" i="11"/>
  <c r="BB448" i="11"/>
  <c r="AI448" i="11"/>
  <c r="BT448" i="11"/>
  <c r="BA448" i="11"/>
  <c r="AH448" i="11"/>
  <c r="CL448" i="11"/>
  <c r="CM448" i="11"/>
  <c r="CN448" i="11"/>
  <c r="CO448" i="11"/>
  <c r="CP448" i="11"/>
  <c r="CQ448" i="11"/>
  <c r="CR448" i="11"/>
  <c r="CS448" i="11"/>
  <c r="CT448" i="11"/>
  <c r="CU448" i="11"/>
  <c r="CV448" i="11"/>
  <c r="CW448" i="11"/>
  <c r="CX448" i="11"/>
  <c r="CY448" i="11"/>
  <c r="J466" i="11"/>
  <c r="I466" i="11"/>
  <c r="CF447" i="11"/>
  <c r="BM447" i="11"/>
  <c r="AT447" i="11"/>
  <c r="CE447" i="11"/>
  <c r="BL447" i="11"/>
  <c r="AS447" i="11"/>
  <c r="CD447" i="11"/>
  <c r="BK447" i="11"/>
  <c r="AR447" i="11"/>
  <c r="CC447" i="11"/>
  <c r="BJ447" i="11"/>
  <c r="AQ447" i="11"/>
  <c r="CB447" i="11"/>
  <c r="BI447" i="11"/>
  <c r="AP447" i="11"/>
  <c r="CA447" i="11"/>
  <c r="BH447" i="11"/>
  <c r="AO447" i="11"/>
  <c r="BZ447" i="11"/>
  <c r="BG447" i="11"/>
  <c r="AN447" i="11"/>
  <c r="BY447" i="11"/>
  <c r="BF447" i="11"/>
  <c r="AM447" i="11"/>
  <c r="BX447" i="11"/>
  <c r="BE447" i="11"/>
  <c r="AL447" i="11"/>
  <c r="BW447" i="11"/>
  <c r="BD447" i="11"/>
  <c r="AK447" i="11"/>
  <c r="BV447" i="11"/>
  <c r="BC447" i="11"/>
  <c r="AJ447" i="11"/>
  <c r="BU447" i="11"/>
  <c r="BB447" i="11"/>
  <c r="AI447" i="11"/>
  <c r="BT447" i="11"/>
  <c r="BA447" i="11"/>
  <c r="AH447" i="11"/>
  <c r="CL447" i="11"/>
  <c r="CM447" i="11"/>
  <c r="CN447" i="11"/>
  <c r="CO447" i="11"/>
  <c r="CP447" i="11"/>
  <c r="CQ447" i="11"/>
  <c r="CR447" i="11"/>
  <c r="CS447" i="11"/>
  <c r="CT447" i="11"/>
  <c r="CU447" i="11"/>
  <c r="CV447" i="11"/>
  <c r="CW447" i="11"/>
  <c r="CX447" i="11"/>
  <c r="CY447" i="11"/>
  <c r="J465" i="11"/>
  <c r="I465" i="11"/>
  <c r="CF454" i="11"/>
  <c r="BM454" i="11"/>
  <c r="AT454" i="11"/>
  <c r="CE454" i="11"/>
  <c r="BL454" i="11"/>
  <c r="AS454" i="11"/>
  <c r="CD454" i="11"/>
  <c r="BK454" i="11"/>
  <c r="AR454" i="11"/>
  <c r="CC454" i="11"/>
  <c r="BJ454" i="11"/>
  <c r="AQ454" i="11"/>
  <c r="CB454" i="11"/>
  <c r="BI454" i="11"/>
  <c r="AP454" i="11"/>
  <c r="CA454" i="11"/>
  <c r="BH454" i="11"/>
  <c r="AO454" i="11"/>
  <c r="BZ454" i="11"/>
  <c r="BG454" i="11"/>
  <c r="AN454" i="11"/>
  <c r="BY454" i="11"/>
  <c r="BF454" i="11"/>
  <c r="AM454" i="11"/>
  <c r="BX454" i="11"/>
  <c r="BE454" i="11"/>
  <c r="AL454" i="11"/>
  <c r="BW454" i="11"/>
  <c r="BD454" i="11"/>
  <c r="AK454" i="11"/>
  <c r="BV454" i="11"/>
  <c r="BC454" i="11"/>
  <c r="AJ454" i="11"/>
  <c r="BU454" i="11"/>
  <c r="BB454" i="11"/>
  <c r="AI454" i="11"/>
  <c r="BT454" i="11"/>
  <c r="BA454" i="11"/>
  <c r="AH454" i="11"/>
  <c r="CL454" i="11"/>
  <c r="CM454" i="11"/>
  <c r="CN454" i="11"/>
  <c r="CO454" i="11"/>
  <c r="CP454" i="11"/>
  <c r="CQ454" i="11"/>
  <c r="CR454" i="11"/>
  <c r="CS454" i="11"/>
  <c r="CT454" i="11"/>
  <c r="CU454" i="11"/>
  <c r="CV454" i="11"/>
  <c r="CW454" i="11"/>
  <c r="CX454" i="11"/>
  <c r="CY454" i="11"/>
  <c r="J472" i="11"/>
  <c r="I472" i="11"/>
  <c r="CF453" i="11"/>
  <c r="BM453" i="11"/>
  <c r="AT453" i="11"/>
  <c r="CE453" i="11"/>
  <c r="BL453" i="11"/>
  <c r="AS453" i="11"/>
  <c r="CD453" i="11"/>
  <c r="BK453" i="11"/>
  <c r="AR453" i="11"/>
  <c r="CC453" i="11"/>
  <c r="BJ453" i="11"/>
  <c r="AQ453" i="11"/>
  <c r="CB453" i="11"/>
  <c r="BI453" i="11"/>
  <c r="AP453" i="11"/>
  <c r="CA453" i="11"/>
  <c r="BH453" i="11"/>
  <c r="AO453" i="11"/>
  <c r="BZ453" i="11"/>
  <c r="BG453" i="11"/>
  <c r="AN453" i="11"/>
  <c r="BY453" i="11"/>
  <c r="BF453" i="11"/>
  <c r="AM453" i="11"/>
  <c r="BX453" i="11"/>
  <c r="BE453" i="11"/>
  <c r="AL453" i="11"/>
  <c r="BW453" i="11"/>
  <c r="BD453" i="11"/>
  <c r="AK453" i="11"/>
  <c r="BV453" i="11"/>
  <c r="BC453" i="11"/>
  <c r="AJ453" i="11"/>
  <c r="BU453" i="11"/>
  <c r="BB453" i="11"/>
  <c r="AI453" i="11"/>
  <c r="BT453" i="11"/>
  <c r="BA453" i="11"/>
  <c r="AH453" i="11"/>
  <c r="CL453" i="11"/>
  <c r="CM453" i="11"/>
  <c r="CN453" i="11"/>
  <c r="CO453" i="11"/>
  <c r="CP453" i="11"/>
  <c r="CQ453" i="11"/>
  <c r="CR453" i="11"/>
  <c r="CS453" i="11"/>
  <c r="CT453" i="11"/>
  <c r="CU453" i="11"/>
  <c r="CV453" i="11"/>
  <c r="CW453" i="11"/>
  <c r="CX453" i="11"/>
  <c r="CY453" i="11"/>
  <c r="J471" i="11"/>
  <c r="I471" i="11"/>
  <c r="CF446" i="11"/>
  <c r="BM446" i="11"/>
  <c r="AT446" i="11"/>
  <c r="CE446" i="11"/>
  <c r="BL446" i="11"/>
  <c r="AS446" i="11"/>
  <c r="CD446" i="11"/>
  <c r="BK446" i="11"/>
  <c r="AR446" i="11"/>
  <c r="CC446" i="11"/>
  <c r="BJ446" i="11"/>
  <c r="AQ446" i="11"/>
  <c r="CB446" i="11"/>
  <c r="BI446" i="11"/>
  <c r="AP446" i="11"/>
  <c r="CA446" i="11"/>
  <c r="BH446" i="11"/>
  <c r="AO446" i="11"/>
  <c r="BZ446" i="11"/>
  <c r="BG446" i="11"/>
  <c r="AN446" i="11"/>
  <c r="BY446" i="11"/>
  <c r="BF446" i="11"/>
  <c r="AM446" i="11"/>
  <c r="BX446" i="11"/>
  <c r="BE446" i="11"/>
  <c r="AL446" i="11"/>
  <c r="BW446" i="11"/>
  <c r="BD446" i="11"/>
  <c r="AK446" i="11"/>
  <c r="BV446" i="11"/>
  <c r="BC446" i="11"/>
  <c r="AJ446" i="11"/>
  <c r="BU446" i="11"/>
  <c r="BB446" i="11"/>
  <c r="AI446" i="11"/>
  <c r="BT446" i="11"/>
  <c r="BA446" i="11"/>
  <c r="AH446" i="11"/>
  <c r="CL446" i="11"/>
  <c r="CM446" i="11"/>
  <c r="CN446" i="11"/>
  <c r="CO446" i="11"/>
  <c r="CP446" i="11"/>
  <c r="CQ446" i="11"/>
  <c r="CR446" i="11"/>
  <c r="CS446" i="11"/>
  <c r="CT446" i="11"/>
  <c r="CU446" i="11"/>
  <c r="CV446" i="11"/>
  <c r="CW446" i="11"/>
  <c r="CX446" i="11"/>
  <c r="CY446" i="11"/>
  <c r="J464" i="11"/>
  <c r="I464" i="11"/>
  <c r="CF452" i="11"/>
  <c r="BM452" i="11"/>
  <c r="AT452" i="11"/>
  <c r="CE452" i="11"/>
  <c r="BL452" i="11"/>
  <c r="AS452" i="11"/>
  <c r="CD452" i="11"/>
  <c r="BK452" i="11"/>
  <c r="AR452" i="11"/>
  <c r="CC452" i="11"/>
  <c r="BJ452" i="11"/>
  <c r="AQ452" i="11"/>
  <c r="CB452" i="11"/>
  <c r="BI452" i="11"/>
  <c r="AP452" i="11"/>
  <c r="CA452" i="11"/>
  <c r="BH452" i="11"/>
  <c r="AO452" i="11"/>
  <c r="BZ452" i="11"/>
  <c r="BG452" i="11"/>
  <c r="AN452" i="11"/>
  <c r="BY452" i="11"/>
  <c r="BF452" i="11"/>
  <c r="AM452" i="11"/>
  <c r="BX452" i="11"/>
  <c r="BE452" i="11"/>
  <c r="AL452" i="11"/>
  <c r="BW452" i="11"/>
  <c r="BD452" i="11"/>
  <c r="AK452" i="11"/>
  <c r="BV452" i="11"/>
  <c r="BC452" i="11"/>
  <c r="AJ452" i="11"/>
  <c r="BU452" i="11"/>
  <c r="BB452" i="11"/>
  <c r="AI452" i="11"/>
  <c r="BT452" i="11"/>
  <c r="BA452" i="11"/>
  <c r="AH452" i="11"/>
  <c r="CL452" i="11"/>
  <c r="CM452" i="11"/>
  <c r="CN452" i="11"/>
  <c r="CO452" i="11"/>
  <c r="CP452" i="11"/>
  <c r="CQ452" i="11"/>
  <c r="CR452" i="11"/>
  <c r="CS452" i="11"/>
  <c r="CT452" i="11"/>
  <c r="CU452" i="11"/>
  <c r="CV452" i="11"/>
  <c r="CW452" i="11"/>
  <c r="CX452" i="11"/>
  <c r="CY452" i="11"/>
  <c r="J470" i="11"/>
  <c r="I470" i="11"/>
  <c r="CF451" i="11"/>
  <c r="BM451" i="11"/>
  <c r="AT451" i="11"/>
  <c r="CE451" i="11"/>
  <c r="BL451" i="11"/>
  <c r="AS451" i="11"/>
  <c r="CD451" i="11"/>
  <c r="BK451" i="11"/>
  <c r="AR451" i="11"/>
  <c r="CC451" i="11"/>
  <c r="BJ451" i="11"/>
  <c r="AQ451" i="11"/>
  <c r="CB451" i="11"/>
  <c r="BI451" i="11"/>
  <c r="AP451" i="11"/>
  <c r="CA451" i="11"/>
  <c r="BH451" i="11"/>
  <c r="AO451" i="11"/>
  <c r="BZ451" i="11"/>
  <c r="BG451" i="11"/>
  <c r="AN451" i="11"/>
  <c r="BY451" i="11"/>
  <c r="BF451" i="11"/>
  <c r="AM451" i="11"/>
  <c r="BX451" i="11"/>
  <c r="BE451" i="11"/>
  <c r="AL451" i="11"/>
  <c r="BW451" i="11"/>
  <c r="BD451" i="11"/>
  <c r="AK451" i="11"/>
  <c r="BV451" i="11"/>
  <c r="BC451" i="11"/>
  <c r="AJ451" i="11"/>
  <c r="BU451" i="11"/>
  <c r="BB451" i="11"/>
  <c r="AI451" i="11"/>
  <c r="BT451" i="11"/>
  <c r="BA451" i="11"/>
  <c r="AH451" i="11"/>
  <c r="CL451" i="11"/>
  <c r="CM451" i="11"/>
  <c r="CN451" i="11"/>
  <c r="CO451" i="11"/>
  <c r="CP451" i="11"/>
  <c r="CQ451" i="11"/>
  <c r="CR451" i="11"/>
  <c r="CS451" i="11"/>
  <c r="CT451" i="11"/>
  <c r="CU451" i="11"/>
  <c r="CV451" i="11"/>
  <c r="CW451" i="11"/>
  <c r="CX451" i="11"/>
  <c r="CY451" i="11"/>
  <c r="J469" i="11"/>
  <c r="I469" i="11"/>
  <c r="CF450" i="11"/>
  <c r="BM450" i="11"/>
  <c r="AT450" i="11"/>
  <c r="CE450" i="11"/>
  <c r="BL450" i="11"/>
  <c r="AS450" i="11"/>
  <c r="CD450" i="11"/>
  <c r="BK450" i="11"/>
  <c r="AR450" i="11"/>
  <c r="CC450" i="11"/>
  <c r="BJ450" i="11"/>
  <c r="AQ450" i="11"/>
  <c r="CB450" i="11"/>
  <c r="BI450" i="11"/>
  <c r="AP450" i="11"/>
  <c r="CA450" i="11"/>
  <c r="BH450" i="11"/>
  <c r="AO450" i="11"/>
  <c r="BZ450" i="11"/>
  <c r="BG450" i="11"/>
  <c r="AN450" i="11"/>
  <c r="BY450" i="11"/>
  <c r="BF450" i="11"/>
  <c r="AM450" i="11"/>
  <c r="BX450" i="11"/>
  <c r="BE450" i="11"/>
  <c r="AL450" i="11"/>
  <c r="BW450" i="11"/>
  <c r="BD450" i="11"/>
  <c r="AK450" i="11"/>
  <c r="BV450" i="11"/>
  <c r="BC450" i="11"/>
  <c r="AJ450" i="11"/>
  <c r="BU450" i="11"/>
  <c r="BB450" i="11"/>
  <c r="AI450" i="11"/>
  <c r="BT450" i="11"/>
  <c r="BA450" i="11"/>
  <c r="AH450" i="11"/>
  <c r="CL450" i="11"/>
  <c r="CM450" i="11"/>
  <c r="CN450" i="11"/>
  <c r="CO450" i="11"/>
  <c r="CP450" i="11"/>
  <c r="CQ450" i="11"/>
  <c r="CR450" i="11"/>
  <c r="CS450" i="11"/>
  <c r="CT450" i="11"/>
  <c r="CU450" i="11"/>
  <c r="CV450" i="11"/>
  <c r="CW450" i="11"/>
  <c r="CX450" i="11"/>
  <c r="CY450" i="11"/>
  <c r="J468" i="11"/>
  <c r="I468" i="11"/>
  <c r="CF449" i="11"/>
  <c r="BM449" i="11"/>
  <c r="AT449" i="11"/>
  <c r="CE449" i="11"/>
  <c r="BL449" i="11"/>
  <c r="AS449" i="11"/>
  <c r="CD449" i="11"/>
  <c r="BK449" i="11"/>
  <c r="AR449" i="11"/>
  <c r="CC449" i="11"/>
  <c r="BJ449" i="11"/>
  <c r="AQ449" i="11"/>
  <c r="CB449" i="11"/>
  <c r="BI449" i="11"/>
  <c r="AP449" i="11"/>
  <c r="CA449" i="11"/>
  <c r="BH449" i="11"/>
  <c r="AO449" i="11"/>
  <c r="BZ449" i="11"/>
  <c r="BG449" i="11"/>
  <c r="AN449" i="11"/>
  <c r="BY449" i="11"/>
  <c r="BF449" i="11"/>
  <c r="AM449" i="11"/>
  <c r="BX449" i="11"/>
  <c r="BE449" i="11"/>
  <c r="AL449" i="11"/>
  <c r="BW449" i="11"/>
  <c r="BD449" i="11"/>
  <c r="AK449" i="11"/>
  <c r="BV449" i="11"/>
  <c r="BC449" i="11"/>
  <c r="AJ449" i="11"/>
  <c r="BU449" i="11"/>
  <c r="BB449" i="11"/>
  <c r="AI449" i="11"/>
  <c r="BT449" i="11"/>
  <c r="BA449" i="11"/>
  <c r="AH449" i="11"/>
  <c r="CL449" i="11"/>
  <c r="CM449" i="11"/>
  <c r="CN449" i="11"/>
  <c r="CO449" i="11"/>
  <c r="CP449" i="11"/>
  <c r="CQ449" i="11"/>
  <c r="CR449" i="11"/>
  <c r="CS449" i="11"/>
  <c r="CT449" i="11"/>
  <c r="CU449" i="11"/>
  <c r="CV449" i="11"/>
  <c r="CW449" i="11"/>
  <c r="CX449" i="11"/>
  <c r="CY449" i="11"/>
  <c r="J467" i="11"/>
  <c r="I467" i="11"/>
  <c r="CF432" i="11"/>
  <c r="BM432" i="11"/>
  <c r="AT432" i="11"/>
  <c r="CE432" i="11"/>
  <c r="BL432" i="11"/>
  <c r="AS432" i="11"/>
  <c r="CD432" i="11"/>
  <c r="BK432" i="11"/>
  <c r="AR432" i="11"/>
  <c r="CC432" i="11"/>
  <c r="BJ432" i="11"/>
  <c r="AQ432" i="11"/>
  <c r="CB432" i="11"/>
  <c r="BI432" i="11"/>
  <c r="AP432" i="11"/>
  <c r="CA432" i="11"/>
  <c r="BH432" i="11"/>
  <c r="AO432" i="11"/>
  <c r="BZ432" i="11"/>
  <c r="BG432" i="11"/>
  <c r="AN432" i="11"/>
  <c r="BY432" i="11"/>
  <c r="BF432" i="11"/>
  <c r="AM432" i="11"/>
  <c r="BX432" i="11"/>
  <c r="BE432" i="11"/>
  <c r="AL432" i="11"/>
  <c r="BW432" i="11"/>
  <c r="BD432" i="11"/>
  <c r="AK432" i="11"/>
  <c r="BV432" i="11"/>
  <c r="BC432" i="11"/>
  <c r="AJ432" i="11"/>
  <c r="BU432" i="11"/>
  <c r="BB432" i="11"/>
  <c r="AI432" i="11"/>
  <c r="BT432" i="11"/>
  <c r="BA432" i="11"/>
  <c r="AH432" i="11"/>
  <c r="CL432" i="11"/>
  <c r="CM432" i="11"/>
  <c r="CN432" i="11"/>
  <c r="CO432" i="11"/>
  <c r="CP432" i="11"/>
  <c r="CQ432" i="11"/>
  <c r="CR432" i="11"/>
  <c r="CS432" i="11"/>
  <c r="CT432" i="11"/>
  <c r="CU432" i="11"/>
  <c r="CV432" i="11"/>
  <c r="CW432" i="11"/>
  <c r="CX432" i="11"/>
  <c r="CY432" i="11"/>
  <c r="J450" i="11"/>
  <c r="I450" i="11"/>
  <c r="CF445" i="11"/>
  <c r="BM445" i="11"/>
  <c r="AT445" i="11"/>
  <c r="CE445" i="11"/>
  <c r="BL445" i="11"/>
  <c r="AS445" i="11"/>
  <c r="CD445" i="11"/>
  <c r="BK445" i="11"/>
  <c r="AR445" i="11"/>
  <c r="CC445" i="11"/>
  <c r="BJ445" i="11"/>
  <c r="AQ445" i="11"/>
  <c r="CB445" i="11"/>
  <c r="BI445" i="11"/>
  <c r="AP445" i="11"/>
  <c r="CA445" i="11"/>
  <c r="BH445" i="11"/>
  <c r="AO445" i="11"/>
  <c r="BZ445" i="11"/>
  <c r="BG445" i="11"/>
  <c r="AN445" i="11"/>
  <c r="BY445" i="11"/>
  <c r="BF445" i="11"/>
  <c r="AM445" i="11"/>
  <c r="BX445" i="11"/>
  <c r="BE445" i="11"/>
  <c r="AL445" i="11"/>
  <c r="BW445" i="11"/>
  <c r="BD445" i="11"/>
  <c r="AK445" i="11"/>
  <c r="BV445" i="11"/>
  <c r="BC445" i="11"/>
  <c r="AJ445" i="11"/>
  <c r="BU445" i="11"/>
  <c r="BB445" i="11"/>
  <c r="AI445" i="11"/>
  <c r="BT445" i="11"/>
  <c r="BA445" i="11"/>
  <c r="AH445" i="11"/>
  <c r="CL445" i="11"/>
  <c r="CM445" i="11"/>
  <c r="CN445" i="11"/>
  <c r="CO445" i="11"/>
  <c r="CP445" i="11"/>
  <c r="CQ445" i="11"/>
  <c r="CR445" i="11"/>
  <c r="CS445" i="11"/>
  <c r="CT445" i="11"/>
  <c r="CU445" i="11"/>
  <c r="CV445" i="11"/>
  <c r="CW445" i="11"/>
  <c r="CX445" i="11"/>
  <c r="CY445" i="11"/>
  <c r="J463" i="11"/>
  <c r="I463" i="11"/>
  <c r="CF444" i="11"/>
  <c r="BM444" i="11"/>
  <c r="AT444" i="11"/>
  <c r="CE444" i="11"/>
  <c r="BL444" i="11"/>
  <c r="AS444" i="11"/>
  <c r="CD444" i="11"/>
  <c r="BK444" i="11"/>
  <c r="AR444" i="11"/>
  <c r="CC444" i="11"/>
  <c r="BJ444" i="11"/>
  <c r="AQ444" i="11"/>
  <c r="CB444" i="11"/>
  <c r="BI444" i="11"/>
  <c r="AP444" i="11"/>
  <c r="CA444" i="11"/>
  <c r="BH444" i="11"/>
  <c r="AO444" i="11"/>
  <c r="BZ444" i="11"/>
  <c r="BG444" i="11"/>
  <c r="AN444" i="11"/>
  <c r="BY444" i="11"/>
  <c r="BF444" i="11"/>
  <c r="AM444" i="11"/>
  <c r="BX444" i="11"/>
  <c r="BE444" i="11"/>
  <c r="AL444" i="11"/>
  <c r="BW444" i="11"/>
  <c r="BD444" i="11"/>
  <c r="AK444" i="11"/>
  <c r="BV444" i="11"/>
  <c r="BC444" i="11"/>
  <c r="AJ444" i="11"/>
  <c r="BU444" i="11"/>
  <c r="BB444" i="11"/>
  <c r="AI444" i="11"/>
  <c r="BT444" i="11"/>
  <c r="BA444" i="11"/>
  <c r="AH444" i="11"/>
  <c r="CL444" i="11"/>
  <c r="CM444" i="11"/>
  <c r="CN444" i="11"/>
  <c r="CO444" i="11"/>
  <c r="CP444" i="11"/>
  <c r="CQ444" i="11"/>
  <c r="CR444" i="11"/>
  <c r="CS444" i="11"/>
  <c r="CT444" i="11"/>
  <c r="CU444" i="11"/>
  <c r="CV444" i="11"/>
  <c r="CW444" i="11"/>
  <c r="CX444" i="11"/>
  <c r="CY444" i="11"/>
  <c r="J462" i="11"/>
  <c r="I462" i="11"/>
  <c r="CF443" i="11"/>
  <c r="BM443" i="11"/>
  <c r="AT443" i="11"/>
  <c r="CE443" i="11"/>
  <c r="BL443" i="11"/>
  <c r="AS443" i="11"/>
  <c r="CD443" i="11"/>
  <c r="BK443" i="11"/>
  <c r="AR443" i="11"/>
  <c r="CC443" i="11"/>
  <c r="BJ443" i="11"/>
  <c r="AQ443" i="11"/>
  <c r="CB443" i="11"/>
  <c r="BI443" i="11"/>
  <c r="AP443" i="11"/>
  <c r="CA443" i="11"/>
  <c r="BH443" i="11"/>
  <c r="AO443" i="11"/>
  <c r="BZ443" i="11"/>
  <c r="BG443" i="11"/>
  <c r="AN443" i="11"/>
  <c r="BY443" i="11"/>
  <c r="BF443" i="11"/>
  <c r="AM443" i="11"/>
  <c r="BX443" i="11"/>
  <c r="BE443" i="11"/>
  <c r="AL443" i="11"/>
  <c r="BW443" i="11"/>
  <c r="BD443" i="11"/>
  <c r="AK443" i="11"/>
  <c r="BV443" i="11"/>
  <c r="BC443" i="11"/>
  <c r="AJ443" i="11"/>
  <c r="BU443" i="11"/>
  <c r="BB443" i="11"/>
  <c r="AI443" i="11"/>
  <c r="BT443" i="11"/>
  <c r="BA443" i="11"/>
  <c r="AH443" i="11"/>
  <c r="CL443" i="11"/>
  <c r="CM443" i="11"/>
  <c r="CN443" i="11"/>
  <c r="CO443" i="11"/>
  <c r="CP443" i="11"/>
  <c r="CQ443" i="11"/>
  <c r="CR443" i="11"/>
  <c r="CS443" i="11"/>
  <c r="CT443" i="11"/>
  <c r="CU443" i="11"/>
  <c r="CV443" i="11"/>
  <c r="CW443" i="11"/>
  <c r="CX443" i="11"/>
  <c r="CY443" i="11"/>
  <c r="J461" i="11"/>
  <c r="I461" i="11"/>
  <c r="CF442" i="11"/>
  <c r="BM442" i="11"/>
  <c r="AT442" i="11"/>
  <c r="CE442" i="11"/>
  <c r="BL442" i="11"/>
  <c r="AS442" i="11"/>
  <c r="CD442" i="11"/>
  <c r="BK442" i="11"/>
  <c r="AR442" i="11"/>
  <c r="CC442" i="11"/>
  <c r="BJ442" i="11"/>
  <c r="AQ442" i="11"/>
  <c r="CB442" i="11"/>
  <c r="BI442" i="11"/>
  <c r="AP442" i="11"/>
  <c r="CA442" i="11"/>
  <c r="BH442" i="11"/>
  <c r="AO442" i="11"/>
  <c r="BZ442" i="11"/>
  <c r="BG442" i="11"/>
  <c r="AN442" i="11"/>
  <c r="BY442" i="11"/>
  <c r="BF442" i="11"/>
  <c r="AM442" i="11"/>
  <c r="BX442" i="11"/>
  <c r="BE442" i="11"/>
  <c r="AL442" i="11"/>
  <c r="BW442" i="11"/>
  <c r="BD442" i="11"/>
  <c r="AK442" i="11"/>
  <c r="BV442" i="11"/>
  <c r="BC442" i="11"/>
  <c r="AJ442" i="11"/>
  <c r="BU442" i="11"/>
  <c r="BB442" i="11"/>
  <c r="AI442" i="11"/>
  <c r="BT442" i="11"/>
  <c r="BA442" i="11"/>
  <c r="AH442" i="11"/>
  <c r="CL442" i="11"/>
  <c r="CM442" i="11"/>
  <c r="CN442" i="11"/>
  <c r="CO442" i="11"/>
  <c r="CP442" i="11"/>
  <c r="CQ442" i="11"/>
  <c r="CR442" i="11"/>
  <c r="CS442" i="11"/>
  <c r="CT442" i="11"/>
  <c r="CU442" i="11"/>
  <c r="CV442" i="11"/>
  <c r="CW442" i="11"/>
  <c r="CX442" i="11"/>
  <c r="CY442" i="11"/>
  <c r="J460" i="11"/>
  <c r="I460" i="11"/>
  <c r="CF441" i="11"/>
  <c r="BM441" i="11"/>
  <c r="AT441" i="11"/>
  <c r="CE441" i="11"/>
  <c r="BL441" i="11"/>
  <c r="AS441" i="11"/>
  <c r="CD441" i="11"/>
  <c r="BK441" i="11"/>
  <c r="AR441" i="11"/>
  <c r="CC441" i="11"/>
  <c r="BJ441" i="11"/>
  <c r="AQ441" i="11"/>
  <c r="CB441" i="11"/>
  <c r="BI441" i="11"/>
  <c r="AP441" i="11"/>
  <c r="CA441" i="11"/>
  <c r="BH441" i="11"/>
  <c r="AO441" i="11"/>
  <c r="BZ441" i="11"/>
  <c r="BG441" i="11"/>
  <c r="AN441" i="11"/>
  <c r="BY441" i="11"/>
  <c r="BF441" i="11"/>
  <c r="AM441" i="11"/>
  <c r="BX441" i="11"/>
  <c r="BE441" i="11"/>
  <c r="AL441" i="11"/>
  <c r="BW441" i="11"/>
  <c r="BD441" i="11"/>
  <c r="AK441" i="11"/>
  <c r="BV441" i="11"/>
  <c r="BC441" i="11"/>
  <c r="AJ441" i="11"/>
  <c r="BU441" i="11"/>
  <c r="BB441" i="11"/>
  <c r="AI441" i="11"/>
  <c r="BT441" i="11"/>
  <c r="BA441" i="11"/>
  <c r="AH441" i="11"/>
  <c r="CL441" i="11"/>
  <c r="CM441" i="11"/>
  <c r="CN441" i="11"/>
  <c r="CO441" i="11"/>
  <c r="CP441" i="11"/>
  <c r="CQ441" i="11"/>
  <c r="CR441" i="11"/>
  <c r="CS441" i="11"/>
  <c r="CT441" i="11"/>
  <c r="CU441" i="11"/>
  <c r="CV441" i="11"/>
  <c r="CW441" i="11"/>
  <c r="CX441" i="11"/>
  <c r="CY441" i="11"/>
  <c r="J459" i="11"/>
  <c r="I459" i="11"/>
  <c r="CF440" i="11"/>
  <c r="BM440" i="11"/>
  <c r="AT440" i="11"/>
  <c r="CE440" i="11"/>
  <c r="BL440" i="11"/>
  <c r="AS440" i="11"/>
  <c r="CD440" i="11"/>
  <c r="BK440" i="11"/>
  <c r="AR440" i="11"/>
  <c r="CC440" i="11"/>
  <c r="BJ440" i="11"/>
  <c r="AQ440" i="11"/>
  <c r="CB440" i="11"/>
  <c r="BI440" i="11"/>
  <c r="AP440" i="11"/>
  <c r="CA440" i="11"/>
  <c r="BH440" i="11"/>
  <c r="AO440" i="11"/>
  <c r="BZ440" i="11"/>
  <c r="BG440" i="11"/>
  <c r="AN440" i="11"/>
  <c r="BY440" i="11"/>
  <c r="BF440" i="11"/>
  <c r="AM440" i="11"/>
  <c r="BX440" i="11"/>
  <c r="BE440" i="11"/>
  <c r="AL440" i="11"/>
  <c r="BW440" i="11"/>
  <c r="BD440" i="11"/>
  <c r="AK440" i="11"/>
  <c r="BV440" i="11"/>
  <c r="BC440" i="11"/>
  <c r="AJ440" i="11"/>
  <c r="BU440" i="11"/>
  <c r="BB440" i="11"/>
  <c r="AI440" i="11"/>
  <c r="BT440" i="11"/>
  <c r="BA440" i="11"/>
  <c r="AH440" i="11"/>
  <c r="CL440" i="11"/>
  <c r="CM440" i="11"/>
  <c r="CN440" i="11"/>
  <c r="CO440" i="11"/>
  <c r="CP440" i="11"/>
  <c r="CQ440" i="11"/>
  <c r="CR440" i="11"/>
  <c r="CS440" i="11"/>
  <c r="CT440" i="11"/>
  <c r="CU440" i="11"/>
  <c r="CV440" i="11"/>
  <c r="CW440" i="11"/>
  <c r="CX440" i="11"/>
  <c r="CY440" i="11"/>
  <c r="J458" i="11"/>
  <c r="I458" i="11"/>
  <c r="CF439" i="11"/>
  <c r="BM439" i="11"/>
  <c r="AT439" i="11"/>
  <c r="CE439" i="11"/>
  <c r="BL439" i="11"/>
  <c r="AS439" i="11"/>
  <c r="CD439" i="11"/>
  <c r="BK439" i="11"/>
  <c r="AR439" i="11"/>
  <c r="CC439" i="11"/>
  <c r="BJ439" i="11"/>
  <c r="AQ439" i="11"/>
  <c r="CB439" i="11"/>
  <c r="BI439" i="11"/>
  <c r="AP439" i="11"/>
  <c r="CA439" i="11"/>
  <c r="BH439" i="11"/>
  <c r="AO439" i="11"/>
  <c r="BZ439" i="11"/>
  <c r="BG439" i="11"/>
  <c r="AN439" i="11"/>
  <c r="BY439" i="11"/>
  <c r="BF439" i="11"/>
  <c r="AM439" i="11"/>
  <c r="BX439" i="11"/>
  <c r="BE439" i="11"/>
  <c r="AL439" i="11"/>
  <c r="BW439" i="11"/>
  <c r="BD439" i="11"/>
  <c r="AK439" i="11"/>
  <c r="BV439" i="11"/>
  <c r="BC439" i="11"/>
  <c r="AJ439" i="11"/>
  <c r="BU439" i="11"/>
  <c r="BB439" i="11"/>
  <c r="AI439" i="11"/>
  <c r="BT439" i="11"/>
  <c r="BA439" i="11"/>
  <c r="AH439" i="11"/>
  <c r="CL439" i="11"/>
  <c r="CM439" i="11"/>
  <c r="CN439" i="11"/>
  <c r="CO439" i="11"/>
  <c r="CP439" i="11"/>
  <c r="CQ439" i="11"/>
  <c r="CR439" i="11"/>
  <c r="CS439" i="11"/>
  <c r="CT439" i="11"/>
  <c r="CU439" i="11"/>
  <c r="CV439" i="11"/>
  <c r="CW439" i="11"/>
  <c r="CX439" i="11"/>
  <c r="CY439" i="11"/>
  <c r="J457" i="11"/>
  <c r="I457" i="11"/>
  <c r="CF438" i="11"/>
  <c r="BM438" i="11"/>
  <c r="AT438" i="11"/>
  <c r="CE438" i="11"/>
  <c r="BL438" i="11"/>
  <c r="AS438" i="11"/>
  <c r="CD438" i="11"/>
  <c r="BK438" i="11"/>
  <c r="AR438" i="11"/>
  <c r="CC438" i="11"/>
  <c r="BJ438" i="11"/>
  <c r="AQ438" i="11"/>
  <c r="CB438" i="11"/>
  <c r="BI438" i="11"/>
  <c r="AP438" i="11"/>
  <c r="CA438" i="11"/>
  <c r="BH438" i="11"/>
  <c r="AO438" i="11"/>
  <c r="BZ438" i="11"/>
  <c r="BG438" i="11"/>
  <c r="AN438" i="11"/>
  <c r="BY438" i="11"/>
  <c r="BF438" i="11"/>
  <c r="AM438" i="11"/>
  <c r="BX438" i="11"/>
  <c r="BE438" i="11"/>
  <c r="AL438" i="11"/>
  <c r="BW438" i="11"/>
  <c r="BD438" i="11"/>
  <c r="AK438" i="11"/>
  <c r="BV438" i="11"/>
  <c r="BC438" i="11"/>
  <c r="AJ438" i="11"/>
  <c r="BU438" i="11"/>
  <c r="BB438" i="11"/>
  <c r="AI438" i="11"/>
  <c r="BT438" i="11"/>
  <c r="BA438" i="11"/>
  <c r="AH438" i="11"/>
  <c r="CL438" i="11"/>
  <c r="CM438" i="11"/>
  <c r="CN438" i="11"/>
  <c r="CO438" i="11"/>
  <c r="CP438" i="11"/>
  <c r="CQ438" i="11"/>
  <c r="CR438" i="11"/>
  <c r="CS438" i="11"/>
  <c r="CT438" i="11"/>
  <c r="CU438" i="11"/>
  <c r="CV438" i="11"/>
  <c r="CW438" i="11"/>
  <c r="CX438" i="11"/>
  <c r="CY438" i="11"/>
  <c r="J456" i="11"/>
  <c r="I456" i="11"/>
  <c r="CF437" i="11"/>
  <c r="BM437" i="11"/>
  <c r="AT437" i="11"/>
  <c r="CE437" i="11"/>
  <c r="BL437" i="11"/>
  <c r="AS437" i="11"/>
  <c r="CD437" i="11"/>
  <c r="BK437" i="11"/>
  <c r="AR437" i="11"/>
  <c r="CC437" i="11"/>
  <c r="BJ437" i="11"/>
  <c r="AQ437" i="11"/>
  <c r="CB437" i="11"/>
  <c r="BI437" i="11"/>
  <c r="AP437" i="11"/>
  <c r="CA437" i="11"/>
  <c r="BH437" i="11"/>
  <c r="AO437" i="11"/>
  <c r="BZ437" i="11"/>
  <c r="BG437" i="11"/>
  <c r="AN437" i="11"/>
  <c r="BY437" i="11"/>
  <c r="BF437" i="11"/>
  <c r="AM437" i="11"/>
  <c r="BX437" i="11"/>
  <c r="BE437" i="11"/>
  <c r="AL437" i="11"/>
  <c r="BW437" i="11"/>
  <c r="BD437" i="11"/>
  <c r="AK437" i="11"/>
  <c r="BV437" i="11"/>
  <c r="BC437" i="11"/>
  <c r="AJ437" i="11"/>
  <c r="BU437" i="11"/>
  <c r="BB437" i="11"/>
  <c r="AI437" i="11"/>
  <c r="BT437" i="11"/>
  <c r="BA437" i="11"/>
  <c r="AH437" i="11"/>
  <c r="CL437" i="11"/>
  <c r="CM437" i="11"/>
  <c r="CN437" i="11"/>
  <c r="CO437" i="11"/>
  <c r="CP437" i="11"/>
  <c r="CQ437" i="11"/>
  <c r="CR437" i="11"/>
  <c r="CS437" i="11"/>
  <c r="CT437" i="11"/>
  <c r="CU437" i="11"/>
  <c r="CV437" i="11"/>
  <c r="CW437" i="11"/>
  <c r="CX437" i="11"/>
  <c r="CY437" i="11"/>
  <c r="J455" i="11"/>
  <c r="I455" i="11"/>
  <c r="CF436" i="11"/>
  <c r="BM436" i="11"/>
  <c r="AT436" i="11"/>
  <c r="CE436" i="11"/>
  <c r="BL436" i="11"/>
  <c r="AS436" i="11"/>
  <c r="CD436" i="11"/>
  <c r="BK436" i="11"/>
  <c r="AR436" i="11"/>
  <c r="CC436" i="11"/>
  <c r="BJ436" i="11"/>
  <c r="AQ436" i="11"/>
  <c r="CB436" i="11"/>
  <c r="BI436" i="11"/>
  <c r="AP436" i="11"/>
  <c r="CA436" i="11"/>
  <c r="BH436" i="11"/>
  <c r="AO436" i="11"/>
  <c r="BZ436" i="11"/>
  <c r="BG436" i="11"/>
  <c r="AN436" i="11"/>
  <c r="BY436" i="11"/>
  <c r="BF436" i="11"/>
  <c r="AM436" i="11"/>
  <c r="BX436" i="11"/>
  <c r="BE436" i="11"/>
  <c r="AL436" i="11"/>
  <c r="BW436" i="11"/>
  <c r="BD436" i="11"/>
  <c r="AK436" i="11"/>
  <c r="BV436" i="11"/>
  <c r="BC436" i="11"/>
  <c r="AJ436" i="11"/>
  <c r="BU436" i="11"/>
  <c r="BB436" i="11"/>
  <c r="AI436" i="11"/>
  <c r="BT436" i="11"/>
  <c r="BA436" i="11"/>
  <c r="AH436" i="11"/>
  <c r="CL436" i="11"/>
  <c r="CM436" i="11"/>
  <c r="CN436" i="11"/>
  <c r="CO436" i="11"/>
  <c r="CP436" i="11"/>
  <c r="CQ436" i="11"/>
  <c r="CR436" i="11"/>
  <c r="CS436" i="11"/>
  <c r="CT436" i="11"/>
  <c r="CU436" i="11"/>
  <c r="CV436" i="11"/>
  <c r="CW436" i="11"/>
  <c r="CX436" i="11"/>
  <c r="CY436" i="11"/>
  <c r="J454" i="11"/>
  <c r="I454" i="11"/>
  <c r="CF430" i="11"/>
  <c r="BM430" i="11"/>
  <c r="AT430" i="11"/>
  <c r="CE430" i="11"/>
  <c r="BL430" i="11"/>
  <c r="AS430" i="11"/>
  <c r="CD430" i="11"/>
  <c r="BK430" i="11"/>
  <c r="AR430" i="11"/>
  <c r="CC430" i="11"/>
  <c r="BJ430" i="11"/>
  <c r="AQ430" i="11"/>
  <c r="CB430" i="11"/>
  <c r="BI430" i="11"/>
  <c r="AP430" i="11"/>
  <c r="CA430" i="11"/>
  <c r="BH430" i="11"/>
  <c r="AO430" i="11"/>
  <c r="BZ430" i="11"/>
  <c r="BG430" i="11"/>
  <c r="AN430" i="11"/>
  <c r="BY430" i="11"/>
  <c r="BF430" i="11"/>
  <c r="AM430" i="11"/>
  <c r="BX430" i="11"/>
  <c r="BE430" i="11"/>
  <c r="AL430" i="11"/>
  <c r="BW430" i="11"/>
  <c r="BD430" i="11"/>
  <c r="AK430" i="11"/>
  <c r="BV430" i="11"/>
  <c r="BC430" i="11"/>
  <c r="AJ430" i="11"/>
  <c r="BU430" i="11"/>
  <c r="BB430" i="11"/>
  <c r="AI430" i="11"/>
  <c r="BT430" i="11"/>
  <c r="BA430" i="11"/>
  <c r="AH430" i="11"/>
  <c r="CL430" i="11"/>
  <c r="CM430" i="11"/>
  <c r="CN430" i="11"/>
  <c r="CO430" i="11"/>
  <c r="CP430" i="11"/>
  <c r="CQ430" i="11"/>
  <c r="CR430" i="11"/>
  <c r="CS430" i="11"/>
  <c r="CT430" i="11"/>
  <c r="CU430" i="11"/>
  <c r="CV430" i="11"/>
  <c r="CW430" i="11"/>
  <c r="CX430" i="11"/>
  <c r="CY430" i="11"/>
  <c r="J448" i="11"/>
  <c r="I448" i="11"/>
  <c r="CF435" i="11"/>
  <c r="BM435" i="11"/>
  <c r="AT435" i="11"/>
  <c r="CE435" i="11"/>
  <c r="BL435" i="11"/>
  <c r="AS435" i="11"/>
  <c r="CD435" i="11"/>
  <c r="BK435" i="11"/>
  <c r="AR435" i="11"/>
  <c r="CC435" i="11"/>
  <c r="BJ435" i="11"/>
  <c r="AQ435" i="11"/>
  <c r="CB435" i="11"/>
  <c r="BI435" i="11"/>
  <c r="AP435" i="11"/>
  <c r="CA435" i="11"/>
  <c r="BH435" i="11"/>
  <c r="AO435" i="11"/>
  <c r="BZ435" i="11"/>
  <c r="BG435" i="11"/>
  <c r="AN435" i="11"/>
  <c r="BY435" i="11"/>
  <c r="BF435" i="11"/>
  <c r="AM435" i="11"/>
  <c r="BX435" i="11"/>
  <c r="BE435" i="11"/>
  <c r="AL435" i="11"/>
  <c r="BW435" i="11"/>
  <c r="BD435" i="11"/>
  <c r="AK435" i="11"/>
  <c r="BV435" i="11"/>
  <c r="BC435" i="11"/>
  <c r="AJ435" i="11"/>
  <c r="BU435" i="11"/>
  <c r="BB435" i="11"/>
  <c r="AI435" i="11"/>
  <c r="BT435" i="11"/>
  <c r="BA435" i="11"/>
  <c r="AH435" i="11"/>
  <c r="CL435" i="11"/>
  <c r="CM435" i="11"/>
  <c r="CN435" i="11"/>
  <c r="CO435" i="11"/>
  <c r="CP435" i="11"/>
  <c r="CQ435" i="11"/>
  <c r="CR435" i="11"/>
  <c r="CS435" i="11"/>
  <c r="CT435" i="11"/>
  <c r="CU435" i="11"/>
  <c r="CV435" i="11"/>
  <c r="CW435" i="11"/>
  <c r="CX435" i="11"/>
  <c r="CY435" i="11"/>
  <c r="J453" i="11"/>
  <c r="I453" i="11"/>
  <c r="CF434" i="11"/>
  <c r="BM434" i="11"/>
  <c r="AT434" i="11"/>
  <c r="CE434" i="11"/>
  <c r="BL434" i="11"/>
  <c r="AS434" i="11"/>
  <c r="CD434" i="11"/>
  <c r="BK434" i="11"/>
  <c r="AR434" i="11"/>
  <c r="CC434" i="11"/>
  <c r="BJ434" i="11"/>
  <c r="AQ434" i="11"/>
  <c r="CB434" i="11"/>
  <c r="BI434" i="11"/>
  <c r="AP434" i="11"/>
  <c r="CA434" i="11"/>
  <c r="BH434" i="11"/>
  <c r="AO434" i="11"/>
  <c r="BZ434" i="11"/>
  <c r="BG434" i="11"/>
  <c r="AN434" i="11"/>
  <c r="BY434" i="11"/>
  <c r="BF434" i="11"/>
  <c r="AM434" i="11"/>
  <c r="BX434" i="11"/>
  <c r="BE434" i="11"/>
  <c r="AL434" i="11"/>
  <c r="BW434" i="11"/>
  <c r="BD434" i="11"/>
  <c r="AK434" i="11"/>
  <c r="BV434" i="11"/>
  <c r="BC434" i="11"/>
  <c r="AJ434" i="11"/>
  <c r="BU434" i="11"/>
  <c r="BB434" i="11"/>
  <c r="AI434" i="11"/>
  <c r="BT434" i="11"/>
  <c r="BA434" i="11"/>
  <c r="AH434" i="11"/>
  <c r="CL434" i="11"/>
  <c r="CM434" i="11"/>
  <c r="CN434" i="11"/>
  <c r="CO434" i="11"/>
  <c r="CP434" i="11"/>
  <c r="CQ434" i="11"/>
  <c r="CR434" i="11"/>
  <c r="CS434" i="11"/>
  <c r="CT434" i="11"/>
  <c r="CU434" i="11"/>
  <c r="CV434" i="11"/>
  <c r="CW434" i="11"/>
  <c r="CX434" i="11"/>
  <c r="CY434" i="11"/>
  <c r="J452" i="11"/>
  <c r="I452" i="11"/>
  <c r="CF433" i="11"/>
  <c r="BM433" i="11"/>
  <c r="AT433" i="11"/>
  <c r="CE433" i="11"/>
  <c r="BL433" i="11"/>
  <c r="AS433" i="11"/>
  <c r="CD433" i="11"/>
  <c r="BK433" i="11"/>
  <c r="AR433" i="11"/>
  <c r="CC433" i="11"/>
  <c r="BJ433" i="11"/>
  <c r="AQ433" i="11"/>
  <c r="CB433" i="11"/>
  <c r="BI433" i="11"/>
  <c r="AP433" i="11"/>
  <c r="CA433" i="11"/>
  <c r="BH433" i="11"/>
  <c r="AO433" i="11"/>
  <c r="BZ433" i="11"/>
  <c r="BG433" i="11"/>
  <c r="AN433" i="11"/>
  <c r="BY433" i="11"/>
  <c r="BF433" i="11"/>
  <c r="AM433" i="11"/>
  <c r="BX433" i="11"/>
  <c r="BE433" i="11"/>
  <c r="AL433" i="11"/>
  <c r="BW433" i="11"/>
  <c r="BD433" i="11"/>
  <c r="AK433" i="11"/>
  <c r="BV433" i="11"/>
  <c r="BC433" i="11"/>
  <c r="AJ433" i="11"/>
  <c r="BU433" i="11"/>
  <c r="BB433" i="11"/>
  <c r="AI433" i="11"/>
  <c r="BT433" i="11"/>
  <c r="BA433" i="11"/>
  <c r="AH433" i="11"/>
  <c r="CL433" i="11"/>
  <c r="CM433" i="11"/>
  <c r="CN433" i="11"/>
  <c r="CO433" i="11"/>
  <c r="CP433" i="11"/>
  <c r="CQ433" i="11"/>
  <c r="CR433" i="11"/>
  <c r="CS433" i="11"/>
  <c r="CT433" i="11"/>
  <c r="CU433" i="11"/>
  <c r="CV433" i="11"/>
  <c r="CW433" i="11"/>
  <c r="CX433" i="11"/>
  <c r="CY433" i="11"/>
  <c r="J451" i="11"/>
  <c r="I451" i="11"/>
  <c r="CF427" i="11"/>
  <c r="BM427" i="11"/>
  <c r="AT427" i="11"/>
  <c r="CE427" i="11"/>
  <c r="BL427" i="11"/>
  <c r="AS427" i="11"/>
  <c r="CD427" i="11"/>
  <c r="BK427" i="11"/>
  <c r="AR427" i="11"/>
  <c r="CC427" i="11"/>
  <c r="BJ427" i="11"/>
  <c r="AQ427" i="11"/>
  <c r="CB427" i="11"/>
  <c r="BI427" i="11"/>
  <c r="AP427" i="11"/>
  <c r="CA427" i="11"/>
  <c r="BH427" i="11"/>
  <c r="AO427" i="11"/>
  <c r="BZ427" i="11"/>
  <c r="BG427" i="11"/>
  <c r="AN427" i="11"/>
  <c r="BY427" i="11"/>
  <c r="BF427" i="11"/>
  <c r="AM427" i="11"/>
  <c r="BX427" i="11"/>
  <c r="BE427" i="11"/>
  <c r="AL427" i="11"/>
  <c r="BW427" i="11"/>
  <c r="BD427" i="11"/>
  <c r="AK427" i="11"/>
  <c r="BV427" i="11"/>
  <c r="BC427" i="11"/>
  <c r="AJ427" i="11"/>
  <c r="BU427" i="11"/>
  <c r="BB427" i="11"/>
  <c r="AI427" i="11"/>
  <c r="BT427" i="11"/>
  <c r="BA427" i="11"/>
  <c r="AH427" i="11"/>
  <c r="CL427" i="11"/>
  <c r="CM427" i="11"/>
  <c r="CN427" i="11"/>
  <c r="CO427" i="11"/>
  <c r="CP427" i="11"/>
  <c r="CQ427" i="11"/>
  <c r="CR427" i="11"/>
  <c r="CS427" i="11"/>
  <c r="CT427" i="11"/>
  <c r="CU427" i="11"/>
  <c r="CV427" i="11"/>
  <c r="CW427" i="11"/>
  <c r="CX427" i="11"/>
  <c r="CY427" i="11"/>
  <c r="J445" i="11"/>
  <c r="I445" i="11"/>
  <c r="CF431" i="11"/>
  <c r="BM431" i="11"/>
  <c r="AT431" i="11"/>
  <c r="CE431" i="11"/>
  <c r="BL431" i="11"/>
  <c r="AS431" i="11"/>
  <c r="CD431" i="11"/>
  <c r="BK431" i="11"/>
  <c r="AR431" i="11"/>
  <c r="CC431" i="11"/>
  <c r="BJ431" i="11"/>
  <c r="AQ431" i="11"/>
  <c r="CB431" i="11"/>
  <c r="BI431" i="11"/>
  <c r="AP431" i="11"/>
  <c r="CA431" i="11"/>
  <c r="BH431" i="11"/>
  <c r="AO431" i="11"/>
  <c r="BZ431" i="11"/>
  <c r="BG431" i="11"/>
  <c r="AN431" i="11"/>
  <c r="BY431" i="11"/>
  <c r="BF431" i="11"/>
  <c r="AM431" i="11"/>
  <c r="BX431" i="11"/>
  <c r="BE431" i="11"/>
  <c r="AL431" i="11"/>
  <c r="BW431" i="11"/>
  <c r="BD431" i="11"/>
  <c r="AK431" i="11"/>
  <c r="BV431" i="11"/>
  <c r="BC431" i="11"/>
  <c r="AJ431" i="11"/>
  <c r="BU431" i="11"/>
  <c r="BB431" i="11"/>
  <c r="AI431" i="11"/>
  <c r="BT431" i="11"/>
  <c r="BA431" i="11"/>
  <c r="AH431" i="11"/>
  <c r="CL431" i="11"/>
  <c r="CM431" i="11"/>
  <c r="CN431" i="11"/>
  <c r="CO431" i="11"/>
  <c r="CP431" i="11"/>
  <c r="CQ431" i="11"/>
  <c r="CR431" i="11"/>
  <c r="CS431" i="11"/>
  <c r="CT431" i="11"/>
  <c r="CU431" i="11"/>
  <c r="CV431" i="11"/>
  <c r="CW431" i="11"/>
  <c r="CX431" i="11"/>
  <c r="CY431" i="11"/>
  <c r="J449" i="11"/>
  <c r="I449" i="11"/>
  <c r="CF429" i="11"/>
  <c r="BM429" i="11"/>
  <c r="AT429" i="11"/>
  <c r="CE429" i="11"/>
  <c r="BL429" i="11"/>
  <c r="AS429" i="11"/>
  <c r="CD429" i="11"/>
  <c r="BK429" i="11"/>
  <c r="AR429" i="11"/>
  <c r="CC429" i="11"/>
  <c r="BJ429" i="11"/>
  <c r="AQ429" i="11"/>
  <c r="CB429" i="11"/>
  <c r="BI429" i="11"/>
  <c r="AP429" i="11"/>
  <c r="CA429" i="11"/>
  <c r="BH429" i="11"/>
  <c r="AO429" i="11"/>
  <c r="BZ429" i="11"/>
  <c r="BG429" i="11"/>
  <c r="AN429" i="11"/>
  <c r="BY429" i="11"/>
  <c r="BF429" i="11"/>
  <c r="AM429" i="11"/>
  <c r="BX429" i="11"/>
  <c r="BE429" i="11"/>
  <c r="AL429" i="11"/>
  <c r="BW429" i="11"/>
  <c r="BD429" i="11"/>
  <c r="AK429" i="11"/>
  <c r="BV429" i="11"/>
  <c r="BC429" i="11"/>
  <c r="AJ429" i="11"/>
  <c r="BU429" i="11"/>
  <c r="BB429" i="11"/>
  <c r="AI429" i="11"/>
  <c r="BT429" i="11"/>
  <c r="BA429" i="11"/>
  <c r="AH429" i="11"/>
  <c r="CL429" i="11"/>
  <c r="CM429" i="11"/>
  <c r="CN429" i="11"/>
  <c r="CO429" i="11"/>
  <c r="CP429" i="11"/>
  <c r="CQ429" i="11"/>
  <c r="CR429" i="11"/>
  <c r="CS429" i="11"/>
  <c r="CT429" i="11"/>
  <c r="CU429" i="11"/>
  <c r="CV429" i="11"/>
  <c r="CW429" i="11"/>
  <c r="CX429" i="11"/>
  <c r="CY429" i="11"/>
  <c r="J447" i="11"/>
  <c r="I447" i="11"/>
  <c r="CF428" i="11"/>
  <c r="BM428" i="11"/>
  <c r="AT428" i="11"/>
  <c r="CE428" i="11"/>
  <c r="BL428" i="11"/>
  <c r="AS428" i="11"/>
  <c r="CD428" i="11"/>
  <c r="BK428" i="11"/>
  <c r="AR428" i="11"/>
  <c r="CC428" i="11"/>
  <c r="BJ428" i="11"/>
  <c r="AQ428" i="11"/>
  <c r="CB428" i="11"/>
  <c r="BI428" i="11"/>
  <c r="AP428" i="11"/>
  <c r="CA428" i="11"/>
  <c r="BH428" i="11"/>
  <c r="AO428" i="11"/>
  <c r="BZ428" i="11"/>
  <c r="BG428" i="11"/>
  <c r="AN428" i="11"/>
  <c r="BY428" i="11"/>
  <c r="BF428" i="11"/>
  <c r="AM428" i="11"/>
  <c r="BX428" i="11"/>
  <c r="BE428" i="11"/>
  <c r="AL428" i="11"/>
  <c r="BW428" i="11"/>
  <c r="BD428" i="11"/>
  <c r="AK428" i="11"/>
  <c r="BV428" i="11"/>
  <c r="BC428" i="11"/>
  <c r="AJ428" i="11"/>
  <c r="BU428" i="11"/>
  <c r="BB428" i="11"/>
  <c r="AI428" i="11"/>
  <c r="BT428" i="11"/>
  <c r="BA428" i="11"/>
  <c r="AH428" i="11"/>
  <c r="CL428" i="11"/>
  <c r="CM428" i="11"/>
  <c r="CN428" i="11"/>
  <c r="CO428" i="11"/>
  <c r="CP428" i="11"/>
  <c r="CQ428" i="11"/>
  <c r="CR428" i="11"/>
  <c r="CS428" i="11"/>
  <c r="CT428" i="11"/>
  <c r="CU428" i="11"/>
  <c r="CV428" i="11"/>
  <c r="CW428" i="11"/>
  <c r="CX428" i="11"/>
  <c r="CY428" i="11"/>
  <c r="J446" i="11"/>
  <c r="I446" i="11"/>
  <c r="CF422" i="11"/>
  <c r="BM422" i="11"/>
  <c r="AT422" i="11"/>
  <c r="CE422" i="11"/>
  <c r="BL422" i="11"/>
  <c r="AS422" i="11"/>
  <c r="CD422" i="11"/>
  <c r="BK422" i="11"/>
  <c r="AR422" i="11"/>
  <c r="CC422" i="11"/>
  <c r="BJ422" i="11"/>
  <c r="AQ422" i="11"/>
  <c r="CB422" i="11"/>
  <c r="BI422" i="11"/>
  <c r="AP422" i="11"/>
  <c r="CA422" i="11"/>
  <c r="BH422" i="11"/>
  <c r="AO422" i="11"/>
  <c r="BZ422" i="11"/>
  <c r="BG422" i="11"/>
  <c r="AN422" i="11"/>
  <c r="BY422" i="11"/>
  <c r="BF422" i="11"/>
  <c r="AM422" i="11"/>
  <c r="BX422" i="11"/>
  <c r="BE422" i="11"/>
  <c r="AL422" i="11"/>
  <c r="BW422" i="11"/>
  <c r="BD422" i="11"/>
  <c r="AK422" i="11"/>
  <c r="BV422" i="11"/>
  <c r="BC422" i="11"/>
  <c r="AJ422" i="11"/>
  <c r="BU422" i="11"/>
  <c r="BB422" i="11"/>
  <c r="AI422" i="11"/>
  <c r="BT422" i="11"/>
  <c r="BA422" i="11"/>
  <c r="AH422" i="11"/>
  <c r="CL422" i="11"/>
  <c r="CM422" i="11"/>
  <c r="CN422" i="11"/>
  <c r="CO422" i="11"/>
  <c r="CP422" i="11"/>
  <c r="CQ422" i="11"/>
  <c r="CR422" i="11"/>
  <c r="CS422" i="11"/>
  <c r="CT422" i="11"/>
  <c r="CU422" i="11"/>
  <c r="CV422" i="11"/>
  <c r="CW422" i="11"/>
  <c r="CX422" i="11"/>
  <c r="CY422" i="11"/>
  <c r="J440" i="11"/>
  <c r="I440" i="11"/>
  <c r="CF426" i="11"/>
  <c r="BM426" i="11"/>
  <c r="AT426" i="11"/>
  <c r="CE426" i="11"/>
  <c r="BL426" i="11"/>
  <c r="AS426" i="11"/>
  <c r="CD426" i="11"/>
  <c r="BK426" i="11"/>
  <c r="AR426" i="11"/>
  <c r="CC426" i="11"/>
  <c r="BJ426" i="11"/>
  <c r="AQ426" i="11"/>
  <c r="CB426" i="11"/>
  <c r="BI426" i="11"/>
  <c r="AP426" i="11"/>
  <c r="CA426" i="11"/>
  <c r="BH426" i="11"/>
  <c r="AO426" i="11"/>
  <c r="BZ426" i="11"/>
  <c r="BG426" i="11"/>
  <c r="AN426" i="11"/>
  <c r="BY426" i="11"/>
  <c r="BF426" i="11"/>
  <c r="AM426" i="11"/>
  <c r="BX426" i="11"/>
  <c r="BE426" i="11"/>
  <c r="AL426" i="11"/>
  <c r="BW426" i="11"/>
  <c r="BD426" i="11"/>
  <c r="AK426" i="11"/>
  <c r="BV426" i="11"/>
  <c r="BC426" i="11"/>
  <c r="AJ426" i="11"/>
  <c r="BU426" i="11"/>
  <c r="BB426" i="11"/>
  <c r="AI426" i="11"/>
  <c r="BT426" i="11"/>
  <c r="BA426" i="11"/>
  <c r="AH426" i="11"/>
  <c r="CL426" i="11"/>
  <c r="CM426" i="11"/>
  <c r="CN426" i="11"/>
  <c r="CO426" i="11"/>
  <c r="CP426" i="11"/>
  <c r="CQ426" i="11"/>
  <c r="CR426" i="11"/>
  <c r="CS426" i="11"/>
  <c r="CT426" i="11"/>
  <c r="CU426" i="11"/>
  <c r="CV426" i="11"/>
  <c r="CW426" i="11"/>
  <c r="CX426" i="11"/>
  <c r="CY426" i="11"/>
  <c r="J444" i="11"/>
  <c r="I444" i="11"/>
  <c r="CF425" i="11"/>
  <c r="BM425" i="11"/>
  <c r="AT425" i="11"/>
  <c r="CE425" i="11"/>
  <c r="BL425" i="11"/>
  <c r="AS425" i="11"/>
  <c r="CD425" i="11"/>
  <c r="BK425" i="11"/>
  <c r="AR425" i="11"/>
  <c r="CC425" i="11"/>
  <c r="BJ425" i="11"/>
  <c r="AQ425" i="11"/>
  <c r="CB425" i="11"/>
  <c r="BI425" i="11"/>
  <c r="AP425" i="11"/>
  <c r="CA425" i="11"/>
  <c r="BH425" i="11"/>
  <c r="AO425" i="11"/>
  <c r="BZ425" i="11"/>
  <c r="BG425" i="11"/>
  <c r="AN425" i="11"/>
  <c r="BY425" i="11"/>
  <c r="BF425" i="11"/>
  <c r="AM425" i="11"/>
  <c r="BX425" i="11"/>
  <c r="BE425" i="11"/>
  <c r="AL425" i="11"/>
  <c r="BW425" i="11"/>
  <c r="BD425" i="11"/>
  <c r="AK425" i="11"/>
  <c r="BV425" i="11"/>
  <c r="BC425" i="11"/>
  <c r="AJ425" i="11"/>
  <c r="BU425" i="11"/>
  <c r="BB425" i="11"/>
  <c r="AI425" i="11"/>
  <c r="BT425" i="11"/>
  <c r="BA425" i="11"/>
  <c r="AH425" i="11"/>
  <c r="CL425" i="11"/>
  <c r="CM425" i="11"/>
  <c r="CN425" i="11"/>
  <c r="CO425" i="11"/>
  <c r="CP425" i="11"/>
  <c r="CQ425" i="11"/>
  <c r="CR425" i="11"/>
  <c r="CS425" i="11"/>
  <c r="CT425" i="11"/>
  <c r="CU425" i="11"/>
  <c r="CV425" i="11"/>
  <c r="CW425" i="11"/>
  <c r="CX425" i="11"/>
  <c r="CY425" i="11"/>
  <c r="J443" i="11"/>
  <c r="I443" i="11"/>
  <c r="CF418" i="11"/>
  <c r="BM418" i="11"/>
  <c r="AT418" i="11"/>
  <c r="CE418" i="11"/>
  <c r="BL418" i="11"/>
  <c r="AS418" i="11"/>
  <c r="CD418" i="11"/>
  <c r="BK418" i="11"/>
  <c r="AR418" i="11"/>
  <c r="CC418" i="11"/>
  <c r="BJ418" i="11"/>
  <c r="AQ418" i="11"/>
  <c r="CB418" i="11"/>
  <c r="BI418" i="11"/>
  <c r="AP418" i="11"/>
  <c r="CA418" i="11"/>
  <c r="BH418" i="11"/>
  <c r="AO418" i="11"/>
  <c r="BZ418" i="11"/>
  <c r="BG418" i="11"/>
  <c r="AN418" i="11"/>
  <c r="BY418" i="11"/>
  <c r="BF418" i="11"/>
  <c r="AM418" i="11"/>
  <c r="BX418" i="11"/>
  <c r="BE418" i="11"/>
  <c r="AL418" i="11"/>
  <c r="BW418" i="11"/>
  <c r="BD418" i="11"/>
  <c r="AK418" i="11"/>
  <c r="BV418" i="11"/>
  <c r="BC418" i="11"/>
  <c r="AJ418" i="11"/>
  <c r="BU418" i="11"/>
  <c r="BB418" i="11"/>
  <c r="AI418" i="11"/>
  <c r="BT418" i="11"/>
  <c r="BA418" i="11"/>
  <c r="AH418" i="11"/>
  <c r="CL418" i="11"/>
  <c r="CM418" i="11"/>
  <c r="CN418" i="11"/>
  <c r="CO418" i="11"/>
  <c r="CP418" i="11"/>
  <c r="CQ418" i="11"/>
  <c r="CR418" i="11"/>
  <c r="CS418" i="11"/>
  <c r="CT418" i="11"/>
  <c r="CU418" i="11"/>
  <c r="CV418" i="11"/>
  <c r="CW418" i="11"/>
  <c r="CX418" i="11"/>
  <c r="CY418" i="11"/>
  <c r="J436" i="11"/>
  <c r="I436" i="11"/>
  <c r="CF424" i="11"/>
  <c r="BM424" i="11"/>
  <c r="AT424" i="11"/>
  <c r="CE424" i="11"/>
  <c r="BL424" i="11"/>
  <c r="AS424" i="11"/>
  <c r="CD424" i="11"/>
  <c r="BK424" i="11"/>
  <c r="AR424" i="11"/>
  <c r="CC424" i="11"/>
  <c r="BJ424" i="11"/>
  <c r="AQ424" i="11"/>
  <c r="CB424" i="11"/>
  <c r="BI424" i="11"/>
  <c r="AP424" i="11"/>
  <c r="CA424" i="11"/>
  <c r="BH424" i="11"/>
  <c r="AO424" i="11"/>
  <c r="BZ424" i="11"/>
  <c r="BG424" i="11"/>
  <c r="AN424" i="11"/>
  <c r="BY424" i="11"/>
  <c r="BF424" i="11"/>
  <c r="AM424" i="11"/>
  <c r="BX424" i="11"/>
  <c r="BE424" i="11"/>
  <c r="AL424" i="11"/>
  <c r="BW424" i="11"/>
  <c r="BD424" i="11"/>
  <c r="AK424" i="11"/>
  <c r="BV424" i="11"/>
  <c r="BC424" i="11"/>
  <c r="AJ424" i="11"/>
  <c r="BU424" i="11"/>
  <c r="BB424" i="11"/>
  <c r="AI424" i="11"/>
  <c r="BT424" i="11"/>
  <c r="BA424" i="11"/>
  <c r="AH424" i="11"/>
  <c r="CL424" i="11"/>
  <c r="CM424" i="11"/>
  <c r="CN424" i="11"/>
  <c r="CO424" i="11"/>
  <c r="CP424" i="11"/>
  <c r="CQ424" i="11"/>
  <c r="CR424" i="11"/>
  <c r="CS424" i="11"/>
  <c r="CT424" i="11"/>
  <c r="CU424" i="11"/>
  <c r="CV424" i="11"/>
  <c r="CW424" i="11"/>
  <c r="CX424" i="11"/>
  <c r="CY424" i="11"/>
  <c r="J442" i="11"/>
  <c r="I442" i="11"/>
  <c r="CF423" i="11"/>
  <c r="BM423" i="11"/>
  <c r="AT423" i="11"/>
  <c r="CE423" i="11"/>
  <c r="BL423" i="11"/>
  <c r="AS423" i="11"/>
  <c r="CD423" i="11"/>
  <c r="BK423" i="11"/>
  <c r="AR423" i="11"/>
  <c r="CC423" i="11"/>
  <c r="BJ423" i="11"/>
  <c r="AQ423" i="11"/>
  <c r="CB423" i="11"/>
  <c r="BI423" i="11"/>
  <c r="AP423" i="11"/>
  <c r="CA423" i="11"/>
  <c r="BH423" i="11"/>
  <c r="AO423" i="11"/>
  <c r="BZ423" i="11"/>
  <c r="BG423" i="11"/>
  <c r="AN423" i="11"/>
  <c r="BY423" i="11"/>
  <c r="BF423" i="11"/>
  <c r="AM423" i="11"/>
  <c r="BX423" i="11"/>
  <c r="BE423" i="11"/>
  <c r="AL423" i="11"/>
  <c r="BW423" i="11"/>
  <c r="BD423" i="11"/>
  <c r="AK423" i="11"/>
  <c r="BV423" i="11"/>
  <c r="BC423" i="11"/>
  <c r="AJ423" i="11"/>
  <c r="BU423" i="11"/>
  <c r="BB423" i="11"/>
  <c r="AI423" i="11"/>
  <c r="BT423" i="11"/>
  <c r="BA423" i="11"/>
  <c r="AH423" i="11"/>
  <c r="CL423" i="11"/>
  <c r="CM423" i="11"/>
  <c r="CN423" i="11"/>
  <c r="CO423" i="11"/>
  <c r="CP423" i="11"/>
  <c r="CQ423" i="11"/>
  <c r="CR423" i="11"/>
  <c r="CS423" i="11"/>
  <c r="CT423" i="11"/>
  <c r="CU423" i="11"/>
  <c r="CV423" i="11"/>
  <c r="CW423" i="11"/>
  <c r="CX423" i="11"/>
  <c r="CY423" i="11"/>
  <c r="J441" i="11"/>
  <c r="I441" i="11"/>
  <c r="CF415" i="11"/>
  <c r="BM415" i="11"/>
  <c r="AT415" i="11"/>
  <c r="CE415" i="11"/>
  <c r="BL415" i="11"/>
  <c r="AS415" i="11"/>
  <c r="CD415" i="11"/>
  <c r="BK415" i="11"/>
  <c r="AR415" i="11"/>
  <c r="CC415" i="11"/>
  <c r="BJ415" i="11"/>
  <c r="AQ415" i="11"/>
  <c r="CB415" i="11"/>
  <c r="BI415" i="11"/>
  <c r="AP415" i="11"/>
  <c r="CA415" i="11"/>
  <c r="BH415" i="11"/>
  <c r="AO415" i="11"/>
  <c r="BZ415" i="11"/>
  <c r="BG415" i="11"/>
  <c r="AN415" i="11"/>
  <c r="BY415" i="11"/>
  <c r="BF415" i="11"/>
  <c r="AM415" i="11"/>
  <c r="BX415" i="11"/>
  <c r="BE415" i="11"/>
  <c r="AL415" i="11"/>
  <c r="BW415" i="11"/>
  <c r="BD415" i="11"/>
  <c r="AK415" i="11"/>
  <c r="BV415" i="11"/>
  <c r="BC415" i="11"/>
  <c r="AJ415" i="11"/>
  <c r="BU415" i="11"/>
  <c r="BB415" i="11"/>
  <c r="AI415" i="11"/>
  <c r="BT415" i="11"/>
  <c r="BA415" i="11"/>
  <c r="AH415" i="11"/>
  <c r="CL415" i="11"/>
  <c r="CM415" i="11"/>
  <c r="CN415" i="11"/>
  <c r="CO415" i="11"/>
  <c r="CP415" i="11"/>
  <c r="CQ415" i="11"/>
  <c r="CR415" i="11"/>
  <c r="CS415" i="11"/>
  <c r="CT415" i="11"/>
  <c r="CU415" i="11"/>
  <c r="CV415" i="11"/>
  <c r="CW415" i="11"/>
  <c r="CX415" i="11"/>
  <c r="CY415" i="11"/>
  <c r="J433" i="11"/>
  <c r="I433" i="11"/>
  <c r="CF417" i="11"/>
  <c r="BM417" i="11"/>
  <c r="AT417" i="11"/>
  <c r="CE417" i="11"/>
  <c r="BL417" i="11"/>
  <c r="AS417" i="11"/>
  <c r="CD417" i="11"/>
  <c r="BK417" i="11"/>
  <c r="AR417" i="11"/>
  <c r="CC417" i="11"/>
  <c r="BJ417" i="11"/>
  <c r="AQ417" i="11"/>
  <c r="CB417" i="11"/>
  <c r="BI417" i="11"/>
  <c r="AP417" i="11"/>
  <c r="CA417" i="11"/>
  <c r="BH417" i="11"/>
  <c r="AO417" i="11"/>
  <c r="BZ417" i="11"/>
  <c r="BG417" i="11"/>
  <c r="AN417" i="11"/>
  <c r="BY417" i="11"/>
  <c r="BF417" i="11"/>
  <c r="AM417" i="11"/>
  <c r="BX417" i="11"/>
  <c r="BE417" i="11"/>
  <c r="AL417" i="11"/>
  <c r="BW417" i="11"/>
  <c r="BD417" i="11"/>
  <c r="AK417" i="11"/>
  <c r="BV417" i="11"/>
  <c r="BC417" i="11"/>
  <c r="AJ417" i="11"/>
  <c r="BU417" i="11"/>
  <c r="BB417" i="11"/>
  <c r="AI417" i="11"/>
  <c r="BT417" i="11"/>
  <c r="BA417" i="11"/>
  <c r="AH417" i="11"/>
  <c r="CL417" i="11"/>
  <c r="CM417" i="11"/>
  <c r="CN417" i="11"/>
  <c r="CO417" i="11"/>
  <c r="CP417" i="11"/>
  <c r="CQ417" i="11"/>
  <c r="CR417" i="11"/>
  <c r="CS417" i="11"/>
  <c r="CT417" i="11"/>
  <c r="CU417" i="11"/>
  <c r="CV417" i="11"/>
  <c r="CW417" i="11"/>
  <c r="CX417" i="11"/>
  <c r="CY417" i="11"/>
  <c r="J435" i="11"/>
  <c r="I435" i="11"/>
  <c r="CF416" i="11"/>
  <c r="BM416" i="11"/>
  <c r="AT416" i="11"/>
  <c r="CE416" i="11"/>
  <c r="BL416" i="11"/>
  <c r="AS416" i="11"/>
  <c r="CD416" i="11"/>
  <c r="BK416" i="11"/>
  <c r="AR416" i="11"/>
  <c r="CC416" i="11"/>
  <c r="BJ416" i="11"/>
  <c r="AQ416" i="11"/>
  <c r="CB416" i="11"/>
  <c r="BI416" i="11"/>
  <c r="AP416" i="11"/>
  <c r="CA416" i="11"/>
  <c r="BH416" i="11"/>
  <c r="AO416" i="11"/>
  <c r="BZ416" i="11"/>
  <c r="BG416" i="11"/>
  <c r="AN416" i="11"/>
  <c r="BY416" i="11"/>
  <c r="BF416" i="11"/>
  <c r="AM416" i="11"/>
  <c r="BX416" i="11"/>
  <c r="BE416" i="11"/>
  <c r="AL416" i="11"/>
  <c r="BW416" i="11"/>
  <c r="BD416" i="11"/>
  <c r="AK416" i="11"/>
  <c r="BV416" i="11"/>
  <c r="BC416" i="11"/>
  <c r="AJ416" i="11"/>
  <c r="BU416" i="11"/>
  <c r="BB416" i="11"/>
  <c r="AI416" i="11"/>
  <c r="BT416" i="11"/>
  <c r="BA416" i="11"/>
  <c r="AH416" i="11"/>
  <c r="CL416" i="11"/>
  <c r="CM416" i="11"/>
  <c r="CN416" i="11"/>
  <c r="CO416" i="11"/>
  <c r="CP416" i="11"/>
  <c r="CQ416" i="11"/>
  <c r="CR416" i="11"/>
  <c r="CS416" i="11"/>
  <c r="CT416" i="11"/>
  <c r="CU416" i="11"/>
  <c r="CV416" i="11"/>
  <c r="CW416" i="11"/>
  <c r="CX416" i="11"/>
  <c r="CY416" i="11"/>
  <c r="J434" i="11"/>
  <c r="I434" i="11"/>
  <c r="CF421" i="11"/>
  <c r="BM421" i="11"/>
  <c r="AT421" i="11"/>
  <c r="CE421" i="11"/>
  <c r="BL421" i="11"/>
  <c r="AS421" i="11"/>
  <c r="CD421" i="11"/>
  <c r="BK421" i="11"/>
  <c r="AR421" i="11"/>
  <c r="CC421" i="11"/>
  <c r="BJ421" i="11"/>
  <c r="AQ421" i="11"/>
  <c r="CB421" i="11"/>
  <c r="BI421" i="11"/>
  <c r="AP421" i="11"/>
  <c r="CA421" i="11"/>
  <c r="BH421" i="11"/>
  <c r="AO421" i="11"/>
  <c r="BZ421" i="11"/>
  <c r="BG421" i="11"/>
  <c r="AN421" i="11"/>
  <c r="BY421" i="11"/>
  <c r="BF421" i="11"/>
  <c r="AM421" i="11"/>
  <c r="BX421" i="11"/>
  <c r="BE421" i="11"/>
  <c r="AL421" i="11"/>
  <c r="BW421" i="11"/>
  <c r="BD421" i="11"/>
  <c r="AK421" i="11"/>
  <c r="BV421" i="11"/>
  <c r="BC421" i="11"/>
  <c r="AJ421" i="11"/>
  <c r="BU421" i="11"/>
  <c r="BB421" i="11"/>
  <c r="AI421" i="11"/>
  <c r="BT421" i="11"/>
  <c r="BA421" i="11"/>
  <c r="AH421" i="11"/>
  <c r="CL421" i="11"/>
  <c r="CM421" i="11"/>
  <c r="CN421" i="11"/>
  <c r="CO421" i="11"/>
  <c r="CP421" i="11"/>
  <c r="CQ421" i="11"/>
  <c r="CR421" i="11"/>
  <c r="CS421" i="11"/>
  <c r="CT421" i="11"/>
  <c r="CU421" i="11"/>
  <c r="CV421" i="11"/>
  <c r="CW421" i="11"/>
  <c r="CX421" i="11"/>
  <c r="CY421" i="11"/>
  <c r="J439" i="11"/>
  <c r="I439" i="11"/>
  <c r="CF420" i="11"/>
  <c r="BM420" i="11"/>
  <c r="AT420" i="11"/>
  <c r="CE420" i="11"/>
  <c r="BL420" i="11"/>
  <c r="AS420" i="11"/>
  <c r="CD420" i="11"/>
  <c r="BK420" i="11"/>
  <c r="AR420" i="11"/>
  <c r="CC420" i="11"/>
  <c r="BJ420" i="11"/>
  <c r="AQ420" i="11"/>
  <c r="CB420" i="11"/>
  <c r="BI420" i="11"/>
  <c r="AP420" i="11"/>
  <c r="CA420" i="11"/>
  <c r="BH420" i="11"/>
  <c r="AO420" i="11"/>
  <c r="BZ420" i="11"/>
  <c r="BG420" i="11"/>
  <c r="AN420" i="11"/>
  <c r="BY420" i="11"/>
  <c r="BF420" i="11"/>
  <c r="AM420" i="11"/>
  <c r="BX420" i="11"/>
  <c r="BE420" i="11"/>
  <c r="AL420" i="11"/>
  <c r="BW420" i="11"/>
  <c r="BD420" i="11"/>
  <c r="AK420" i="11"/>
  <c r="BV420" i="11"/>
  <c r="BC420" i="11"/>
  <c r="AJ420" i="11"/>
  <c r="BU420" i="11"/>
  <c r="BB420" i="11"/>
  <c r="AI420" i="11"/>
  <c r="BT420" i="11"/>
  <c r="BA420" i="11"/>
  <c r="AH420" i="11"/>
  <c r="CL420" i="11"/>
  <c r="CM420" i="11"/>
  <c r="CN420" i="11"/>
  <c r="CO420" i="11"/>
  <c r="CP420" i="11"/>
  <c r="CQ420" i="11"/>
  <c r="CR420" i="11"/>
  <c r="CS420" i="11"/>
  <c r="CT420" i="11"/>
  <c r="CU420" i="11"/>
  <c r="CV420" i="11"/>
  <c r="CW420" i="11"/>
  <c r="CX420" i="11"/>
  <c r="CY420" i="11"/>
  <c r="J438" i="11"/>
  <c r="I438" i="11"/>
  <c r="CF419" i="11"/>
  <c r="BM419" i="11"/>
  <c r="AT419" i="11"/>
  <c r="CE419" i="11"/>
  <c r="BL419" i="11"/>
  <c r="AS419" i="11"/>
  <c r="CD419" i="11"/>
  <c r="BK419" i="11"/>
  <c r="AR419" i="11"/>
  <c r="CC419" i="11"/>
  <c r="BJ419" i="11"/>
  <c r="AQ419" i="11"/>
  <c r="CB419" i="11"/>
  <c r="BI419" i="11"/>
  <c r="AP419" i="11"/>
  <c r="CA419" i="11"/>
  <c r="BH419" i="11"/>
  <c r="AO419" i="11"/>
  <c r="BZ419" i="11"/>
  <c r="BG419" i="11"/>
  <c r="AN419" i="11"/>
  <c r="BY419" i="11"/>
  <c r="BF419" i="11"/>
  <c r="AM419" i="11"/>
  <c r="BX419" i="11"/>
  <c r="BE419" i="11"/>
  <c r="AL419" i="11"/>
  <c r="BW419" i="11"/>
  <c r="BD419" i="11"/>
  <c r="AK419" i="11"/>
  <c r="BV419" i="11"/>
  <c r="BC419" i="11"/>
  <c r="AJ419" i="11"/>
  <c r="BU419" i="11"/>
  <c r="BB419" i="11"/>
  <c r="AI419" i="11"/>
  <c r="BT419" i="11"/>
  <c r="BA419" i="11"/>
  <c r="AH419" i="11"/>
  <c r="CL419" i="11"/>
  <c r="CM419" i="11"/>
  <c r="CN419" i="11"/>
  <c r="CO419" i="11"/>
  <c r="CP419" i="11"/>
  <c r="CQ419" i="11"/>
  <c r="CR419" i="11"/>
  <c r="CS419" i="11"/>
  <c r="CT419" i="11"/>
  <c r="CU419" i="11"/>
  <c r="CV419" i="11"/>
  <c r="CW419" i="11"/>
  <c r="CX419" i="11"/>
  <c r="CY419" i="11"/>
  <c r="J437" i="11"/>
  <c r="I437" i="11"/>
  <c r="CF414" i="11"/>
  <c r="BM414" i="11"/>
  <c r="AT414" i="11"/>
  <c r="CE414" i="11"/>
  <c r="BL414" i="11"/>
  <c r="AS414" i="11"/>
  <c r="CD414" i="11"/>
  <c r="BK414" i="11"/>
  <c r="AR414" i="11"/>
  <c r="CC414" i="11"/>
  <c r="BJ414" i="11"/>
  <c r="AQ414" i="11"/>
  <c r="CB414" i="11"/>
  <c r="BI414" i="11"/>
  <c r="AP414" i="11"/>
  <c r="CA414" i="11"/>
  <c r="BH414" i="11"/>
  <c r="AO414" i="11"/>
  <c r="BZ414" i="11"/>
  <c r="BG414" i="11"/>
  <c r="AN414" i="11"/>
  <c r="BY414" i="11"/>
  <c r="BF414" i="11"/>
  <c r="AM414" i="11"/>
  <c r="BX414" i="11"/>
  <c r="BE414" i="11"/>
  <c r="AL414" i="11"/>
  <c r="BW414" i="11"/>
  <c r="BD414" i="11"/>
  <c r="AK414" i="11"/>
  <c r="BV414" i="11"/>
  <c r="BC414" i="11"/>
  <c r="AJ414" i="11"/>
  <c r="BU414" i="11"/>
  <c r="BB414" i="11"/>
  <c r="AI414" i="11"/>
  <c r="BT414" i="11"/>
  <c r="BA414" i="11"/>
  <c r="AH414" i="11"/>
  <c r="CL414" i="11"/>
  <c r="CM414" i="11"/>
  <c r="CN414" i="11"/>
  <c r="CO414" i="11"/>
  <c r="CP414" i="11"/>
  <c r="CQ414" i="11"/>
  <c r="CR414" i="11"/>
  <c r="CS414" i="11"/>
  <c r="CT414" i="11"/>
  <c r="CU414" i="11"/>
  <c r="CV414" i="11"/>
  <c r="CW414" i="11"/>
  <c r="CX414" i="11"/>
  <c r="CY414" i="11"/>
  <c r="J432" i="11"/>
  <c r="I432" i="11"/>
  <c r="CF413" i="11"/>
  <c r="BM413" i="11"/>
  <c r="AT413" i="11"/>
  <c r="CE413" i="11"/>
  <c r="BL413" i="11"/>
  <c r="AS413" i="11"/>
  <c r="CD413" i="11"/>
  <c r="BK413" i="11"/>
  <c r="AR413" i="11"/>
  <c r="CC413" i="11"/>
  <c r="BJ413" i="11"/>
  <c r="AQ413" i="11"/>
  <c r="CB413" i="11"/>
  <c r="BI413" i="11"/>
  <c r="AP413" i="11"/>
  <c r="CA413" i="11"/>
  <c r="BH413" i="11"/>
  <c r="AO413" i="11"/>
  <c r="BZ413" i="11"/>
  <c r="BG413" i="11"/>
  <c r="AN413" i="11"/>
  <c r="BY413" i="11"/>
  <c r="BF413" i="11"/>
  <c r="AM413" i="11"/>
  <c r="BX413" i="11"/>
  <c r="BE413" i="11"/>
  <c r="AL413" i="11"/>
  <c r="BW413" i="11"/>
  <c r="BD413" i="11"/>
  <c r="AK413" i="11"/>
  <c r="BV413" i="11"/>
  <c r="BC413" i="11"/>
  <c r="AJ413" i="11"/>
  <c r="BU413" i="11"/>
  <c r="BB413" i="11"/>
  <c r="AI413" i="11"/>
  <c r="BT413" i="11"/>
  <c r="BA413" i="11"/>
  <c r="AH413" i="11"/>
  <c r="CL413" i="11"/>
  <c r="CM413" i="11"/>
  <c r="CN413" i="11"/>
  <c r="CO413" i="11"/>
  <c r="CP413" i="11"/>
  <c r="CQ413" i="11"/>
  <c r="CR413" i="11"/>
  <c r="CS413" i="11"/>
  <c r="CT413" i="11"/>
  <c r="CU413" i="11"/>
  <c r="CV413" i="11"/>
  <c r="CW413" i="11"/>
  <c r="CX413" i="11"/>
  <c r="CY413" i="11"/>
  <c r="J431" i="11"/>
  <c r="I431" i="11"/>
  <c r="CF401" i="11"/>
  <c r="BM401" i="11"/>
  <c r="AT401" i="11"/>
  <c r="CE401" i="11"/>
  <c r="BL401" i="11"/>
  <c r="AS401" i="11"/>
  <c r="CD401" i="11"/>
  <c r="BK401" i="11"/>
  <c r="AR401" i="11"/>
  <c r="CC401" i="11"/>
  <c r="BJ401" i="11"/>
  <c r="AQ401" i="11"/>
  <c r="CB401" i="11"/>
  <c r="BI401" i="11"/>
  <c r="AP401" i="11"/>
  <c r="CA401" i="11"/>
  <c r="BH401" i="11"/>
  <c r="AO401" i="11"/>
  <c r="BZ401" i="11"/>
  <c r="BG401" i="11"/>
  <c r="AN401" i="11"/>
  <c r="BY401" i="11"/>
  <c r="BF401" i="11"/>
  <c r="AM401" i="11"/>
  <c r="BX401" i="11"/>
  <c r="BE401" i="11"/>
  <c r="AL401" i="11"/>
  <c r="BW401" i="11"/>
  <c r="BD401" i="11"/>
  <c r="AK401" i="11"/>
  <c r="BV401" i="11"/>
  <c r="BC401" i="11"/>
  <c r="AJ401" i="11"/>
  <c r="BU401" i="11"/>
  <c r="BB401" i="11"/>
  <c r="AI401" i="11"/>
  <c r="BT401" i="11"/>
  <c r="BA401" i="11"/>
  <c r="AH401" i="11"/>
  <c r="CL401" i="11"/>
  <c r="CM401" i="11"/>
  <c r="CN401" i="11"/>
  <c r="CO401" i="11"/>
  <c r="CP401" i="11"/>
  <c r="CQ401" i="11"/>
  <c r="CR401" i="11"/>
  <c r="CS401" i="11"/>
  <c r="CT401" i="11"/>
  <c r="CU401" i="11"/>
  <c r="CV401" i="11"/>
  <c r="CW401" i="11"/>
  <c r="CX401" i="11"/>
  <c r="CY401" i="11"/>
  <c r="J419" i="11"/>
  <c r="I419" i="11"/>
  <c r="CF412" i="11"/>
  <c r="BM412" i="11"/>
  <c r="AT412" i="11"/>
  <c r="CE412" i="11"/>
  <c r="BL412" i="11"/>
  <c r="AS412" i="11"/>
  <c r="CD412" i="11"/>
  <c r="BK412" i="11"/>
  <c r="AR412" i="11"/>
  <c r="CC412" i="11"/>
  <c r="BJ412" i="11"/>
  <c r="AQ412" i="11"/>
  <c r="CB412" i="11"/>
  <c r="BI412" i="11"/>
  <c r="AP412" i="11"/>
  <c r="CA412" i="11"/>
  <c r="BH412" i="11"/>
  <c r="AO412" i="11"/>
  <c r="BZ412" i="11"/>
  <c r="BG412" i="11"/>
  <c r="AN412" i="11"/>
  <c r="BY412" i="11"/>
  <c r="BF412" i="11"/>
  <c r="AM412" i="11"/>
  <c r="BX412" i="11"/>
  <c r="BE412" i="11"/>
  <c r="AL412" i="11"/>
  <c r="BW412" i="11"/>
  <c r="BD412" i="11"/>
  <c r="AK412" i="11"/>
  <c r="BV412" i="11"/>
  <c r="BC412" i="11"/>
  <c r="AJ412" i="11"/>
  <c r="BU412" i="11"/>
  <c r="BB412" i="11"/>
  <c r="AI412" i="11"/>
  <c r="BT412" i="11"/>
  <c r="BA412" i="11"/>
  <c r="AH412" i="11"/>
  <c r="CL412" i="11"/>
  <c r="CM412" i="11"/>
  <c r="CN412" i="11"/>
  <c r="CO412" i="11"/>
  <c r="CP412" i="11"/>
  <c r="CQ412" i="11"/>
  <c r="CR412" i="11"/>
  <c r="CS412" i="11"/>
  <c r="CT412" i="11"/>
  <c r="CU412" i="11"/>
  <c r="CV412" i="11"/>
  <c r="CW412" i="11"/>
  <c r="CX412" i="11"/>
  <c r="CY412" i="11"/>
  <c r="J430" i="11"/>
  <c r="I430" i="11"/>
  <c r="CF396" i="11"/>
  <c r="BM396" i="11"/>
  <c r="AT396" i="11"/>
  <c r="CE396" i="11"/>
  <c r="BL396" i="11"/>
  <c r="AS396" i="11"/>
  <c r="CD396" i="11"/>
  <c r="BK396" i="11"/>
  <c r="AR396" i="11"/>
  <c r="CC396" i="11"/>
  <c r="BJ396" i="11"/>
  <c r="AQ396" i="11"/>
  <c r="CB396" i="11"/>
  <c r="BI396" i="11"/>
  <c r="AP396" i="11"/>
  <c r="CA396" i="11"/>
  <c r="BH396" i="11"/>
  <c r="AO396" i="11"/>
  <c r="BZ396" i="11"/>
  <c r="BG396" i="11"/>
  <c r="AN396" i="11"/>
  <c r="BY396" i="11"/>
  <c r="BF396" i="11"/>
  <c r="AM396" i="11"/>
  <c r="BX396" i="11"/>
  <c r="BE396" i="11"/>
  <c r="AL396" i="11"/>
  <c r="BW396" i="11"/>
  <c r="BD396" i="11"/>
  <c r="AK396" i="11"/>
  <c r="BV396" i="11"/>
  <c r="BC396" i="11"/>
  <c r="AJ396" i="11"/>
  <c r="BU396" i="11"/>
  <c r="BB396" i="11"/>
  <c r="AI396" i="11"/>
  <c r="BT396" i="11"/>
  <c r="BA396" i="11"/>
  <c r="AH396" i="11"/>
  <c r="CL396" i="11"/>
  <c r="CM396" i="11"/>
  <c r="CN396" i="11"/>
  <c r="CO396" i="11"/>
  <c r="CP396" i="11"/>
  <c r="CQ396" i="11"/>
  <c r="CR396" i="11"/>
  <c r="CS396" i="11"/>
  <c r="CT396" i="11"/>
  <c r="CU396" i="11"/>
  <c r="CV396" i="11"/>
  <c r="CW396" i="11"/>
  <c r="CX396" i="11"/>
  <c r="CY396" i="11"/>
  <c r="J414" i="11"/>
  <c r="I414" i="11"/>
  <c r="CF411" i="11"/>
  <c r="BM411" i="11"/>
  <c r="AT411" i="11"/>
  <c r="CE411" i="11"/>
  <c r="BL411" i="11"/>
  <c r="AS411" i="11"/>
  <c r="CD411" i="11"/>
  <c r="BK411" i="11"/>
  <c r="AR411" i="11"/>
  <c r="CC411" i="11"/>
  <c r="BJ411" i="11"/>
  <c r="AQ411" i="11"/>
  <c r="CB411" i="11"/>
  <c r="BI411" i="11"/>
  <c r="AP411" i="11"/>
  <c r="CA411" i="11"/>
  <c r="BH411" i="11"/>
  <c r="AO411" i="11"/>
  <c r="BZ411" i="11"/>
  <c r="BG411" i="11"/>
  <c r="AN411" i="11"/>
  <c r="BY411" i="11"/>
  <c r="BF411" i="11"/>
  <c r="AM411" i="11"/>
  <c r="BX411" i="11"/>
  <c r="BE411" i="11"/>
  <c r="AL411" i="11"/>
  <c r="BW411" i="11"/>
  <c r="BD411" i="11"/>
  <c r="AK411" i="11"/>
  <c r="BV411" i="11"/>
  <c r="BC411" i="11"/>
  <c r="AJ411" i="11"/>
  <c r="BU411" i="11"/>
  <c r="BB411" i="11"/>
  <c r="AI411" i="11"/>
  <c r="BT411" i="11"/>
  <c r="BA411" i="11"/>
  <c r="AH411" i="11"/>
  <c r="CL411" i="11"/>
  <c r="CM411" i="11"/>
  <c r="CN411" i="11"/>
  <c r="CO411" i="11"/>
  <c r="CP411" i="11"/>
  <c r="CQ411" i="11"/>
  <c r="CR411" i="11"/>
  <c r="CS411" i="11"/>
  <c r="CT411" i="11"/>
  <c r="CU411" i="11"/>
  <c r="CV411" i="11"/>
  <c r="CW411" i="11"/>
  <c r="CX411" i="11"/>
  <c r="CY411" i="11"/>
  <c r="J429" i="11"/>
  <c r="I429" i="11"/>
  <c r="CF404" i="11"/>
  <c r="BM404" i="11"/>
  <c r="AT404" i="11"/>
  <c r="CE404" i="11"/>
  <c r="BL404" i="11"/>
  <c r="AS404" i="11"/>
  <c r="CD404" i="11"/>
  <c r="BK404" i="11"/>
  <c r="AR404" i="11"/>
  <c r="CC404" i="11"/>
  <c r="BJ404" i="11"/>
  <c r="AQ404" i="11"/>
  <c r="CB404" i="11"/>
  <c r="BI404" i="11"/>
  <c r="AP404" i="11"/>
  <c r="CA404" i="11"/>
  <c r="BH404" i="11"/>
  <c r="AO404" i="11"/>
  <c r="BZ404" i="11"/>
  <c r="BG404" i="11"/>
  <c r="AN404" i="11"/>
  <c r="BY404" i="11"/>
  <c r="BF404" i="11"/>
  <c r="AM404" i="11"/>
  <c r="BX404" i="11"/>
  <c r="BE404" i="11"/>
  <c r="AL404" i="11"/>
  <c r="BW404" i="11"/>
  <c r="BD404" i="11"/>
  <c r="AK404" i="11"/>
  <c r="BV404" i="11"/>
  <c r="BC404" i="11"/>
  <c r="AJ404" i="11"/>
  <c r="BU404" i="11"/>
  <c r="BB404" i="11"/>
  <c r="AI404" i="11"/>
  <c r="BT404" i="11"/>
  <c r="BA404" i="11"/>
  <c r="AH404" i="11"/>
  <c r="CL404" i="11"/>
  <c r="CM404" i="11"/>
  <c r="CN404" i="11"/>
  <c r="CO404" i="11"/>
  <c r="CP404" i="11"/>
  <c r="CQ404" i="11"/>
  <c r="CR404" i="11"/>
  <c r="CS404" i="11"/>
  <c r="CT404" i="11"/>
  <c r="CU404" i="11"/>
  <c r="CV404" i="11"/>
  <c r="CW404" i="11"/>
  <c r="CX404" i="11"/>
  <c r="CY404" i="11"/>
  <c r="J422" i="11"/>
  <c r="I422" i="11"/>
  <c r="CF410" i="11"/>
  <c r="BM410" i="11"/>
  <c r="AT410" i="11"/>
  <c r="CE410" i="11"/>
  <c r="BL410" i="11"/>
  <c r="AS410" i="11"/>
  <c r="CD410" i="11"/>
  <c r="BK410" i="11"/>
  <c r="AR410" i="11"/>
  <c r="CC410" i="11"/>
  <c r="BJ410" i="11"/>
  <c r="AQ410" i="11"/>
  <c r="CB410" i="11"/>
  <c r="BI410" i="11"/>
  <c r="AP410" i="11"/>
  <c r="CA410" i="11"/>
  <c r="BH410" i="11"/>
  <c r="AO410" i="11"/>
  <c r="BZ410" i="11"/>
  <c r="BG410" i="11"/>
  <c r="AN410" i="11"/>
  <c r="BY410" i="11"/>
  <c r="BF410" i="11"/>
  <c r="AM410" i="11"/>
  <c r="BX410" i="11"/>
  <c r="BE410" i="11"/>
  <c r="AL410" i="11"/>
  <c r="BW410" i="11"/>
  <c r="BD410" i="11"/>
  <c r="AK410" i="11"/>
  <c r="BV410" i="11"/>
  <c r="BC410" i="11"/>
  <c r="AJ410" i="11"/>
  <c r="BU410" i="11"/>
  <c r="BB410" i="11"/>
  <c r="AI410" i="11"/>
  <c r="BT410" i="11"/>
  <c r="BA410" i="11"/>
  <c r="AH410" i="11"/>
  <c r="CL410" i="11"/>
  <c r="CM410" i="11"/>
  <c r="CN410" i="11"/>
  <c r="CO410" i="11"/>
  <c r="CP410" i="11"/>
  <c r="CQ410" i="11"/>
  <c r="CR410" i="11"/>
  <c r="CS410" i="11"/>
  <c r="CT410" i="11"/>
  <c r="CU410" i="11"/>
  <c r="CV410" i="11"/>
  <c r="CW410" i="11"/>
  <c r="CX410" i="11"/>
  <c r="CY410" i="11"/>
  <c r="J428" i="11"/>
  <c r="I428" i="11"/>
  <c r="CF409" i="11"/>
  <c r="BM409" i="11"/>
  <c r="AT409" i="11"/>
  <c r="CE409" i="11"/>
  <c r="BL409" i="11"/>
  <c r="AS409" i="11"/>
  <c r="CD409" i="11"/>
  <c r="BK409" i="11"/>
  <c r="AR409" i="11"/>
  <c r="CC409" i="11"/>
  <c r="BJ409" i="11"/>
  <c r="AQ409" i="11"/>
  <c r="CB409" i="11"/>
  <c r="BI409" i="11"/>
  <c r="AP409" i="11"/>
  <c r="CA409" i="11"/>
  <c r="BH409" i="11"/>
  <c r="AO409" i="11"/>
  <c r="BZ409" i="11"/>
  <c r="BG409" i="11"/>
  <c r="AN409" i="11"/>
  <c r="BY409" i="11"/>
  <c r="BF409" i="11"/>
  <c r="AM409" i="11"/>
  <c r="BX409" i="11"/>
  <c r="BE409" i="11"/>
  <c r="AL409" i="11"/>
  <c r="BW409" i="11"/>
  <c r="BD409" i="11"/>
  <c r="AK409" i="11"/>
  <c r="BV409" i="11"/>
  <c r="BC409" i="11"/>
  <c r="AJ409" i="11"/>
  <c r="BU409" i="11"/>
  <c r="BB409" i="11"/>
  <c r="AI409" i="11"/>
  <c r="BT409" i="11"/>
  <c r="BA409" i="11"/>
  <c r="AH409" i="11"/>
  <c r="CL409" i="11"/>
  <c r="CM409" i="11"/>
  <c r="CN409" i="11"/>
  <c r="CO409" i="11"/>
  <c r="CP409" i="11"/>
  <c r="CQ409" i="11"/>
  <c r="CR409" i="11"/>
  <c r="CS409" i="11"/>
  <c r="CT409" i="11"/>
  <c r="CU409" i="11"/>
  <c r="CV409" i="11"/>
  <c r="CW409" i="11"/>
  <c r="CX409" i="11"/>
  <c r="CY409" i="11"/>
  <c r="J427" i="11"/>
  <c r="I427" i="11"/>
  <c r="CF408" i="11"/>
  <c r="BM408" i="11"/>
  <c r="AT408" i="11"/>
  <c r="CE408" i="11"/>
  <c r="BL408" i="11"/>
  <c r="AS408" i="11"/>
  <c r="CD408" i="11"/>
  <c r="BK408" i="11"/>
  <c r="AR408" i="11"/>
  <c r="CC408" i="11"/>
  <c r="BJ408" i="11"/>
  <c r="AQ408" i="11"/>
  <c r="CB408" i="11"/>
  <c r="BI408" i="11"/>
  <c r="AP408" i="11"/>
  <c r="CA408" i="11"/>
  <c r="BH408" i="11"/>
  <c r="AO408" i="11"/>
  <c r="BZ408" i="11"/>
  <c r="BG408" i="11"/>
  <c r="AN408" i="11"/>
  <c r="BY408" i="11"/>
  <c r="BF408" i="11"/>
  <c r="AM408" i="11"/>
  <c r="BX408" i="11"/>
  <c r="BE408" i="11"/>
  <c r="AL408" i="11"/>
  <c r="BW408" i="11"/>
  <c r="BD408" i="11"/>
  <c r="AK408" i="11"/>
  <c r="BV408" i="11"/>
  <c r="BC408" i="11"/>
  <c r="AJ408" i="11"/>
  <c r="BU408" i="11"/>
  <c r="BB408" i="11"/>
  <c r="AI408" i="11"/>
  <c r="BT408" i="11"/>
  <c r="BA408" i="11"/>
  <c r="AH408" i="11"/>
  <c r="CL408" i="11"/>
  <c r="CM408" i="11"/>
  <c r="CN408" i="11"/>
  <c r="CO408" i="11"/>
  <c r="CP408" i="11"/>
  <c r="CQ408" i="11"/>
  <c r="CR408" i="11"/>
  <c r="CS408" i="11"/>
  <c r="CT408" i="11"/>
  <c r="CU408" i="11"/>
  <c r="CV408" i="11"/>
  <c r="CW408" i="11"/>
  <c r="CX408" i="11"/>
  <c r="CY408" i="11"/>
  <c r="J426" i="11"/>
  <c r="I426" i="11"/>
  <c r="CF407" i="11"/>
  <c r="BM407" i="11"/>
  <c r="AT407" i="11"/>
  <c r="CE407" i="11"/>
  <c r="BL407" i="11"/>
  <c r="AS407" i="11"/>
  <c r="CD407" i="11"/>
  <c r="BK407" i="11"/>
  <c r="AR407" i="11"/>
  <c r="CC407" i="11"/>
  <c r="BJ407" i="11"/>
  <c r="AQ407" i="11"/>
  <c r="CB407" i="11"/>
  <c r="BI407" i="11"/>
  <c r="AP407" i="11"/>
  <c r="CA407" i="11"/>
  <c r="BH407" i="11"/>
  <c r="AO407" i="11"/>
  <c r="BZ407" i="11"/>
  <c r="BG407" i="11"/>
  <c r="AN407" i="11"/>
  <c r="BY407" i="11"/>
  <c r="BF407" i="11"/>
  <c r="AM407" i="11"/>
  <c r="BX407" i="11"/>
  <c r="BE407" i="11"/>
  <c r="AL407" i="11"/>
  <c r="BW407" i="11"/>
  <c r="BD407" i="11"/>
  <c r="AK407" i="11"/>
  <c r="BV407" i="11"/>
  <c r="BC407" i="11"/>
  <c r="AJ407" i="11"/>
  <c r="BU407" i="11"/>
  <c r="BB407" i="11"/>
  <c r="AI407" i="11"/>
  <c r="BT407" i="11"/>
  <c r="BA407" i="11"/>
  <c r="AH407" i="11"/>
  <c r="CL407" i="11"/>
  <c r="CM407" i="11"/>
  <c r="CN407" i="11"/>
  <c r="CO407" i="11"/>
  <c r="CP407" i="11"/>
  <c r="CQ407" i="11"/>
  <c r="CR407" i="11"/>
  <c r="CS407" i="11"/>
  <c r="CT407" i="11"/>
  <c r="CU407" i="11"/>
  <c r="CV407" i="11"/>
  <c r="CW407" i="11"/>
  <c r="CX407" i="11"/>
  <c r="CY407" i="11"/>
  <c r="J425" i="11"/>
  <c r="I425" i="11"/>
  <c r="CF393" i="11"/>
  <c r="BM393" i="11"/>
  <c r="AT393" i="11"/>
  <c r="CE393" i="11"/>
  <c r="BL393" i="11"/>
  <c r="AS393" i="11"/>
  <c r="CD393" i="11"/>
  <c r="BK393" i="11"/>
  <c r="AR393" i="11"/>
  <c r="CC393" i="11"/>
  <c r="BJ393" i="11"/>
  <c r="AQ393" i="11"/>
  <c r="CB393" i="11"/>
  <c r="BI393" i="11"/>
  <c r="AP393" i="11"/>
  <c r="CA393" i="11"/>
  <c r="BH393" i="11"/>
  <c r="AO393" i="11"/>
  <c r="BZ393" i="11"/>
  <c r="BG393" i="11"/>
  <c r="AN393" i="11"/>
  <c r="BY393" i="11"/>
  <c r="BF393" i="11"/>
  <c r="AM393" i="11"/>
  <c r="BX393" i="11"/>
  <c r="BE393" i="11"/>
  <c r="AL393" i="11"/>
  <c r="BW393" i="11"/>
  <c r="BD393" i="11"/>
  <c r="AK393" i="11"/>
  <c r="BV393" i="11"/>
  <c r="BC393" i="11"/>
  <c r="AJ393" i="11"/>
  <c r="BU393" i="11"/>
  <c r="BB393" i="11"/>
  <c r="AI393" i="11"/>
  <c r="BT393" i="11"/>
  <c r="BA393" i="11"/>
  <c r="AH393" i="11"/>
  <c r="CL393" i="11"/>
  <c r="CM393" i="11"/>
  <c r="CN393" i="11"/>
  <c r="CO393" i="11"/>
  <c r="CP393" i="11"/>
  <c r="CQ393" i="11"/>
  <c r="CR393" i="11"/>
  <c r="CS393" i="11"/>
  <c r="CT393" i="11"/>
  <c r="CU393" i="11"/>
  <c r="CV393" i="11"/>
  <c r="CW393" i="11"/>
  <c r="CX393" i="11"/>
  <c r="CY393" i="11"/>
  <c r="J411" i="11"/>
  <c r="I411" i="11"/>
  <c r="CF406" i="11"/>
  <c r="BM406" i="11"/>
  <c r="AT406" i="11"/>
  <c r="CE406" i="11"/>
  <c r="BL406" i="11"/>
  <c r="AS406" i="11"/>
  <c r="CD406" i="11"/>
  <c r="BK406" i="11"/>
  <c r="AR406" i="11"/>
  <c r="CC406" i="11"/>
  <c r="BJ406" i="11"/>
  <c r="AQ406" i="11"/>
  <c r="CB406" i="11"/>
  <c r="BI406" i="11"/>
  <c r="AP406" i="11"/>
  <c r="CA406" i="11"/>
  <c r="BH406" i="11"/>
  <c r="AO406" i="11"/>
  <c r="BZ406" i="11"/>
  <c r="BG406" i="11"/>
  <c r="AN406" i="11"/>
  <c r="BY406" i="11"/>
  <c r="BF406" i="11"/>
  <c r="AM406" i="11"/>
  <c r="BX406" i="11"/>
  <c r="BE406" i="11"/>
  <c r="AL406" i="11"/>
  <c r="BW406" i="11"/>
  <c r="BD406" i="11"/>
  <c r="AK406" i="11"/>
  <c r="BV406" i="11"/>
  <c r="BC406" i="11"/>
  <c r="AJ406" i="11"/>
  <c r="BU406" i="11"/>
  <c r="BB406" i="11"/>
  <c r="AI406" i="11"/>
  <c r="BT406" i="11"/>
  <c r="BA406" i="11"/>
  <c r="AH406" i="11"/>
  <c r="CL406" i="11"/>
  <c r="CM406" i="11"/>
  <c r="CN406" i="11"/>
  <c r="CO406" i="11"/>
  <c r="CP406" i="11"/>
  <c r="CQ406" i="11"/>
  <c r="CR406" i="11"/>
  <c r="CS406" i="11"/>
  <c r="CT406" i="11"/>
  <c r="CU406" i="11"/>
  <c r="CV406" i="11"/>
  <c r="CW406" i="11"/>
  <c r="CX406" i="11"/>
  <c r="CY406" i="11"/>
  <c r="J424" i="11"/>
  <c r="I424" i="11"/>
  <c r="CF405" i="11"/>
  <c r="BM405" i="11"/>
  <c r="AT405" i="11"/>
  <c r="CE405" i="11"/>
  <c r="BL405" i="11"/>
  <c r="AS405" i="11"/>
  <c r="CD405" i="11"/>
  <c r="BK405" i="11"/>
  <c r="AR405" i="11"/>
  <c r="CC405" i="11"/>
  <c r="BJ405" i="11"/>
  <c r="AQ405" i="11"/>
  <c r="CB405" i="11"/>
  <c r="BI405" i="11"/>
  <c r="AP405" i="11"/>
  <c r="CA405" i="11"/>
  <c r="BH405" i="11"/>
  <c r="AO405" i="11"/>
  <c r="BZ405" i="11"/>
  <c r="BG405" i="11"/>
  <c r="AN405" i="11"/>
  <c r="BY405" i="11"/>
  <c r="BF405" i="11"/>
  <c r="AM405" i="11"/>
  <c r="BX405" i="11"/>
  <c r="BE405" i="11"/>
  <c r="AL405" i="11"/>
  <c r="BW405" i="11"/>
  <c r="BD405" i="11"/>
  <c r="AK405" i="11"/>
  <c r="BV405" i="11"/>
  <c r="BC405" i="11"/>
  <c r="AJ405" i="11"/>
  <c r="BU405" i="11"/>
  <c r="BB405" i="11"/>
  <c r="AI405" i="11"/>
  <c r="BT405" i="11"/>
  <c r="BA405" i="11"/>
  <c r="AH405" i="11"/>
  <c r="CL405" i="11"/>
  <c r="CM405" i="11"/>
  <c r="CN405" i="11"/>
  <c r="CO405" i="11"/>
  <c r="CP405" i="11"/>
  <c r="CQ405" i="11"/>
  <c r="CR405" i="11"/>
  <c r="CS405" i="11"/>
  <c r="CT405" i="11"/>
  <c r="CU405" i="11"/>
  <c r="CV405" i="11"/>
  <c r="CW405" i="11"/>
  <c r="CX405" i="11"/>
  <c r="CY405" i="11"/>
  <c r="J423" i="11"/>
  <c r="I423" i="11"/>
  <c r="CF391" i="11"/>
  <c r="BM391" i="11"/>
  <c r="AT391" i="11"/>
  <c r="CE391" i="11"/>
  <c r="BL391" i="11"/>
  <c r="AS391" i="11"/>
  <c r="CD391" i="11"/>
  <c r="BK391" i="11"/>
  <c r="AR391" i="11"/>
  <c r="CC391" i="11"/>
  <c r="BJ391" i="11"/>
  <c r="AQ391" i="11"/>
  <c r="CB391" i="11"/>
  <c r="BI391" i="11"/>
  <c r="AP391" i="11"/>
  <c r="CA391" i="11"/>
  <c r="BH391" i="11"/>
  <c r="AO391" i="11"/>
  <c r="BZ391" i="11"/>
  <c r="BG391" i="11"/>
  <c r="AN391" i="11"/>
  <c r="BY391" i="11"/>
  <c r="BF391" i="11"/>
  <c r="AM391" i="11"/>
  <c r="BX391" i="11"/>
  <c r="BE391" i="11"/>
  <c r="AL391" i="11"/>
  <c r="BW391" i="11"/>
  <c r="BD391" i="11"/>
  <c r="AK391" i="11"/>
  <c r="BV391" i="11"/>
  <c r="BC391" i="11"/>
  <c r="AJ391" i="11"/>
  <c r="BU391" i="11"/>
  <c r="BB391" i="11"/>
  <c r="AI391" i="11"/>
  <c r="BT391" i="11"/>
  <c r="BA391" i="11"/>
  <c r="AH391" i="11"/>
  <c r="CL391" i="11"/>
  <c r="CM391" i="11"/>
  <c r="CN391" i="11"/>
  <c r="CO391" i="11"/>
  <c r="CP391" i="11"/>
  <c r="CQ391" i="11"/>
  <c r="CR391" i="11"/>
  <c r="CS391" i="11"/>
  <c r="CT391" i="11"/>
  <c r="CU391" i="11"/>
  <c r="CV391" i="11"/>
  <c r="CW391" i="11"/>
  <c r="CX391" i="11"/>
  <c r="CY391" i="11"/>
  <c r="J409" i="11"/>
  <c r="I409" i="11"/>
  <c r="CF403" i="11"/>
  <c r="BM403" i="11"/>
  <c r="AT403" i="11"/>
  <c r="CE403" i="11"/>
  <c r="BL403" i="11"/>
  <c r="AS403" i="11"/>
  <c r="CD403" i="11"/>
  <c r="BK403" i="11"/>
  <c r="AR403" i="11"/>
  <c r="CC403" i="11"/>
  <c r="BJ403" i="11"/>
  <c r="AQ403" i="11"/>
  <c r="CB403" i="11"/>
  <c r="BI403" i="11"/>
  <c r="AP403" i="11"/>
  <c r="CA403" i="11"/>
  <c r="BH403" i="11"/>
  <c r="AO403" i="11"/>
  <c r="BZ403" i="11"/>
  <c r="BG403" i="11"/>
  <c r="AN403" i="11"/>
  <c r="BY403" i="11"/>
  <c r="BF403" i="11"/>
  <c r="AM403" i="11"/>
  <c r="BX403" i="11"/>
  <c r="BE403" i="11"/>
  <c r="AL403" i="11"/>
  <c r="BW403" i="11"/>
  <c r="BD403" i="11"/>
  <c r="AK403" i="11"/>
  <c r="BV403" i="11"/>
  <c r="BC403" i="11"/>
  <c r="AJ403" i="11"/>
  <c r="BU403" i="11"/>
  <c r="BB403" i="11"/>
  <c r="AI403" i="11"/>
  <c r="BT403" i="11"/>
  <c r="BA403" i="11"/>
  <c r="AH403" i="11"/>
  <c r="CL403" i="11"/>
  <c r="CM403" i="11"/>
  <c r="CN403" i="11"/>
  <c r="CO403" i="11"/>
  <c r="CP403" i="11"/>
  <c r="CQ403" i="11"/>
  <c r="CR403" i="11"/>
  <c r="CS403" i="11"/>
  <c r="CT403" i="11"/>
  <c r="CU403" i="11"/>
  <c r="CV403" i="11"/>
  <c r="CW403" i="11"/>
  <c r="CX403" i="11"/>
  <c r="CY403" i="11"/>
  <c r="J421" i="11"/>
  <c r="I421" i="11"/>
  <c r="CF402" i="11"/>
  <c r="BM402" i="11"/>
  <c r="AT402" i="11"/>
  <c r="CE402" i="11"/>
  <c r="BL402" i="11"/>
  <c r="AS402" i="11"/>
  <c r="CD402" i="11"/>
  <c r="BK402" i="11"/>
  <c r="AR402" i="11"/>
  <c r="CC402" i="11"/>
  <c r="BJ402" i="11"/>
  <c r="AQ402" i="11"/>
  <c r="CB402" i="11"/>
  <c r="BI402" i="11"/>
  <c r="AP402" i="11"/>
  <c r="CA402" i="11"/>
  <c r="BH402" i="11"/>
  <c r="AO402" i="11"/>
  <c r="BZ402" i="11"/>
  <c r="BG402" i="11"/>
  <c r="AN402" i="11"/>
  <c r="BY402" i="11"/>
  <c r="BF402" i="11"/>
  <c r="AM402" i="11"/>
  <c r="BX402" i="11"/>
  <c r="BE402" i="11"/>
  <c r="AL402" i="11"/>
  <c r="BW402" i="11"/>
  <c r="BD402" i="11"/>
  <c r="AK402" i="11"/>
  <c r="BV402" i="11"/>
  <c r="BC402" i="11"/>
  <c r="AJ402" i="11"/>
  <c r="BU402" i="11"/>
  <c r="BB402" i="11"/>
  <c r="AI402" i="11"/>
  <c r="BT402" i="11"/>
  <c r="BA402" i="11"/>
  <c r="AH402" i="11"/>
  <c r="CL402" i="11"/>
  <c r="CM402" i="11"/>
  <c r="CN402" i="11"/>
  <c r="CO402" i="11"/>
  <c r="CP402" i="11"/>
  <c r="CQ402" i="11"/>
  <c r="CR402" i="11"/>
  <c r="CS402" i="11"/>
  <c r="CT402" i="11"/>
  <c r="CU402" i="11"/>
  <c r="CV402" i="11"/>
  <c r="CW402" i="11"/>
  <c r="CX402" i="11"/>
  <c r="CY402" i="11"/>
  <c r="J420" i="11"/>
  <c r="I420" i="11"/>
  <c r="CF400" i="11"/>
  <c r="BM400" i="11"/>
  <c r="AT400" i="11"/>
  <c r="CE400" i="11"/>
  <c r="BL400" i="11"/>
  <c r="AS400" i="11"/>
  <c r="CD400" i="11"/>
  <c r="BK400" i="11"/>
  <c r="AR400" i="11"/>
  <c r="CC400" i="11"/>
  <c r="BJ400" i="11"/>
  <c r="AQ400" i="11"/>
  <c r="CB400" i="11"/>
  <c r="BI400" i="11"/>
  <c r="AP400" i="11"/>
  <c r="CA400" i="11"/>
  <c r="BH400" i="11"/>
  <c r="AO400" i="11"/>
  <c r="BZ400" i="11"/>
  <c r="BG400" i="11"/>
  <c r="AN400" i="11"/>
  <c r="BY400" i="11"/>
  <c r="BF400" i="11"/>
  <c r="AM400" i="11"/>
  <c r="BX400" i="11"/>
  <c r="BE400" i="11"/>
  <c r="AL400" i="11"/>
  <c r="BW400" i="11"/>
  <c r="BD400" i="11"/>
  <c r="AK400" i="11"/>
  <c r="BV400" i="11"/>
  <c r="BC400" i="11"/>
  <c r="AJ400" i="11"/>
  <c r="BU400" i="11"/>
  <c r="BB400" i="11"/>
  <c r="AI400" i="11"/>
  <c r="BT400" i="11"/>
  <c r="BA400" i="11"/>
  <c r="AH400" i="11"/>
  <c r="CL400" i="11"/>
  <c r="CM400" i="11"/>
  <c r="CN400" i="11"/>
  <c r="CO400" i="11"/>
  <c r="CP400" i="11"/>
  <c r="CQ400" i="11"/>
  <c r="CR400" i="11"/>
  <c r="CS400" i="11"/>
  <c r="CT400" i="11"/>
  <c r="CU400" i="11"/>
  <c r="CV400" i="11"/>
  <c r="CW400" i="11"/>
  <c r="CX400" i="11"/>
  <c r="CY400" i="11"/>
  <c r="J418" i="11"/>
  <c r="I418" i="11"/>
  <c r="CF399" i="11"/>
  <c r="BM399" i="11"/>
  <c r="AT399" i="11"/>
  <c r="CE399" i="11"/>
  <c r="BL399" i="11"/>
  <c r="AS399" i="11"/>
  <c r="CD399" i="11"/>
  <c r="BK399" i="11"/>
  <c r="AR399" i="11"/>
  <c r="CC399" i="11"/>
  <c r="BJ399" i="11"/>
  <c r="AQ399" i="11"/>
  <c r="CB399" i="11"/>
  <c r="BI399" i="11"/>
  <c r="AP399" i="11"/>
  <c r="CA399" i="11"/>
  <c r="BH399" i="11"/>
  <c r="AO399" i="11"/>
  <c r="BZ399" i="11"/>
  <c r="BG399" i="11"/>
  <c r="AN399" i="11"/>
  <c r="BY399" i="11"/>
  <c r="BF399" i="11"/>
  <c r="AM399" i="11"/>
  <c r="BX399" i="11"/>
  <c r="BE399" i="11"/>
  <c r="AL399" i="11"/>
  <c r="BW399" i="11"/>
  <c r="BD399" i="11"/>
  <c r="AK399" i="11"/>
  <c r="BV399" i="11"/>
  <c r="BC399" i="11"/>
  <c r="AJ399" i="11"/>
  <c r="BU399" i="11"/>
  <c r="BB399" i="11"/>
  <c r="AI399" i="11"/>
  <c r="BT399" i="11"/>
  <c r="BA399" i="11"/>
  <c r="AH399" i="11"/>
  <c r="CL399" i="11"/>
  <c r="CM399" i="11"/>
  <c r="CN399" i="11"/>
  <c r="CO399" i="11"/>
  <c r="CP399" i="11"/>
  <c r="CQ399" i="11"/>
  <c r="CR399" i="11"/>
  <c r="CS399" i="11"/>
  <c r="CT399" i="11"/>
  <c r="CU399" i="11"/>
  <c r="CV399" i="11"/>
  <c r="CW399" i="11"/>
  <c r="CX399" i="11"/>
  <c r="CY399" i="11"/>
  <c r="J417" i="11"/>
  <c r="I417" i="11"/>
  <c r="CF398" i="11"/>
  <c r="BM398" i="11"/>
  <c r="AT398" i="11"/>
  <c r="CE398" i="11"/>
  <c r="BL398" i="11"/>
  <c r="AS398" i="11"/>
  <c r="CD398" i="11"/>
  <c r="BK398" i="11"/>
  <c r="AR398" i="11"/>
  <c r="CC398" i="11"/>
  <c r="BJ398" i="11"/>
  <c r="AQ398" i="11"/>
  <c r="CB398" i="11"/>
  <c r="BI398" i="11"/>
  <c r="AP398" i="11"/>
  <c r="CA398" i="11"/>
  <c r="BH398" i="11"/>
  <c r="AO398" i="11"/>
  <c r="BZ398" i="11"/>
  <c r="BG398" i="11"/>
  <c r="AN398" i="11"/>
  <c r="BY398" i="11"/>
  <c r="BF398" i="11"/>
  <c r="AM398" i="11"/>
  <c r="BX398" i="11"/>
  <c r="BE398" i="11"/>
  <c r="AL398" i="11"/>
  <c r="BW398" i="11"/>
  <c r="BD398" i="11"/>
  <c r="AK398" i="11"/>
  <c r="BV398" i="11"/>
  <c r="BC398" i="11"/>
  <c r="AJ398" i="11"/>
  <c r="BU398" i="11"/>
  <c r="BB398" i="11"/>
  <c r="AI398" i="11"/>
  <c r="BT398" i="11"/>
  <c r="BA398" i="11"/>
  <c r="AH398" i="11"/>
  <c r="CL398" i="11"/>
  <c r="CM398" i="11"/>
  <c r="CN398" i="11"/>
  <c r="CO398" i="11"/>
  <c r="CP398" i="11"/>
  <c r="CQ398" i="11"/>
  <c r="CR398" i="11"/>
  <c r="CS398" i="11"/>
  <c r="CT398" i="11"/>
  <c r="CU398" i="11"/>
  <c r="CV398" i="11"/>
  <c r="CW398" i="11"/>
  <c r="CX398" i="11"/>
  <c r="CY398" i="11"/>
  <c r="J416" i="11"/>
  <c r="I416" i="11"/>
  <c r="CF397" i="11"/>
  <c r="BM397" i="11"/>
  <c r="AT397" i="11"/>
  <c r="CE397" i="11"/>
  <c r="BL397" i="11"/>
  <c r="AS397" i="11"/>
  <c r="CD397" i="11"/>
  <c r="BK397" i="11"/>
  <c r="AR397" i="11"/>
  <c r="CC397" i="11"/>
  <c r="BJ397" i="11"/>
  <c r="AQ397" i="11"/>
  <c r="CB397" i="11"/>
  <c r="BI397" i="11"/>
  <c r="AP397" i="11"/>
  <c r="CA397" i="11"/>
  <c r="BH397" i="11"/>
  <c r="AO397" i="11"/>
  <c r="BZ397" i="11"/>
  <c r="BG397" i="11"/>
  <c r="AN397" i="11"/>
  <c r="BY397" i="11"/>
  <c r="BF397" i="11"/>
  <c r="AM397" i="11"/>
  <c r="BX397" i="11"/>
  <c r="BE397" i="11"/>
  <c r="AL397" i="11"/>
  <c r="BW397" i="11"/>
  <c r="BD397" i="11"/>
  <c r="AK397" i="11"/>
  <c r="BV397" i="11"/>
  <c r="BC397" i="11"/>
  <c r="AJ397" i="11"/>
  <c r="BU397" i="11"/>
  <c r="BB397" i="11"/>
  <c r="AI397" i="11"/>
  <c r="BT397" i="11"/>
  <c r="BA397" i="11"/>
  <c r="AH397" i="11"/>
  <c r="CL397" i="11"/>
  <c r="CM397" i="11"/>
  <c r="CN397" i="11"/>
  <c r="CO397" i="11"/>
  <c r="CP397" i="11"/>
  <c r="CQ397" i="11"/>
  <c r="CR397" i="11"/>
  <c r="CS397" i="11"/>
  <c r="CT397" i="11"/>
  <c r="CU397" i="11"/>
  <c r="CV397" i="11"/>
  <c r="CW397" i="11"/>
  <c r="CX397" i="11"/>
  <c r="CY397" i="11"/>
  <c r="J415" i="11"/>
  <c r="I415" i="11"/>
  <c r="CF395" i="11"/>
  <c r="BM395" i="11"/>
  <c r="AT395" i="11"/>
  <c r="CE395" i="11"/>
  <c r="BL395" i="11"/>
  <c r="AS395" i="11"/>
  <c r="CD395" i="11"/>
  <c r="BK395" i="11"/>
  <c r="AR395" i="11"/>
  <c r="CC395" i="11"/>
  <c r="BJ395" i="11"/>
  <c r="AQ395" i="11"/>
  <c r="CB395" i="11"/>
  <c r="BI395" i="11"/>
  <c r="AP395" i="11"/>
  <c r="CA395" i="11"/>
  <c r="BH395" i="11"/>
  <c r="AO395" i="11"/>
  <c r="BZ395" i="11"/>
  <c r="BG395" i="11"/>
  <c r="AN395" i="11"/>
  <c r="BY395" i="11"/>
  <c r="BF395" i="11"/>
  <c r="AM395" i="11"/>
  <c r="BX395" i="11"/>
  <c r="BE395" i="11"/>
  <c r="AL395" i="11"/>
  <c r="BW395" i="11"/>
  <c r="BD395" i="11"/>
  <c r="AK395" i="11"/>
  <c r="BV395" i="11"/>
  <c r="BC395" i="11"/>
  <c r="AJ395" i="11"/>
  <c r="BU395" i="11"/>
  <c r="BB395" i="11"/>
  <c r="AI395" i="11"/>
  <c r="BT395" i="11"/>
  <c r="BA395" i="11"/>
  <c r="AH395" i="11"/>
  <c r="CL395" i="11"/>
  <c r="CM395" i="11"/>
  <c r="CN395" i="11"/>
  <c r="CO395" i="11"/>
  <c r="CP395" i="11"/>
  <c r="CQ395" i="11"/>
  <c r="CR395" i="11"/>
  <c r="CS395" i="11"/>
  <c r="CT395" i="11"/>
  <c r="CU395" i="11"/>
  <c r="CV395" i="11"/>
  <c r="CW395" i="11"/>
  <c r="CX395" i="11"/>
  <c r="CY395" i="11"/>
  <c r="J413" i="11"/>
  <c r="I413" i="11"/>
  <c r="CF394" i="11"/>
  <c r="BM394" i="11"/>
  <c r="AT394" i="11"/>
  <c r="CE394" i="11"/>
  <c r="BL394" i="11"/>
  <c r="AS394" i="11"/>
  <c r="CD394" i="11"/>
  <c r="BK394" i="11"/>
  <c r="AR394" i="11"/>
  <c r="CC394" i="11"/>
  <c r="BJ394" i="11"/>
  <c r="AQ394" i="11"/>
  <c r="CB394" i="11"/>
  <c r="BI394" i="11"/>
  <c r="AP394" i="11"/>
  <c r="CA394" i="11"/>
  <c r="BH394" i="11"/>
  <c r="AO394" i="11"/>
  <c r="BZ394" i="11"/>
  <c r="BG394" i="11"/>
  <c r="AN394" i="11"/>
  <c r="BY394" i="11"/>
  <c r="BF394" i="11"/>
  <c r="AM394" i="11"/>
  <c r="BX394" i="11"/>
  <c r="BE394" i="11"/>
  <c r="AL394" i="11"/>
  <c r="BW394" i="11"/>
  <c r="BD394" i="11"/>
  <c r="AK394" i="11"/>
  <c r="BV394" i="11"/>
  <c r="BC394" i="11"/>
  <c r="AJ394" i="11"/>
  <c r="BU394" i="11"/>
  <c r="BB394" i="11"/>
  <c r="AI394" i="11"/>
  <c r="BT394" i="11"/>
  <c r="BA394" i="11"/>
  <c r="AH394" i="11"/>
  <c r="CL394" i="11"/>
  <c r="CM394" i="11"/>
  <c r="CN394" i="11"/>
  <c r="CO394" i="11"/>
  <c r="CP394" i="11"/>
  <c r="CQ394" i="11"/>
  <c r="CR394" i="11"/>
  <c r="CS394" i="11"/>
  <c r="CT394" i="11"/>
  <c r="CU394" i="11"/>
  <c r="CV394" i="11"/>
  <c r="CW394" i="11"/>
  <c r="CX394" i="11"/>
  <c r="CY394" i="11"/>
  <c r="J412" i="11"/>
  <c r="I412" i="11"/>
  <c r="CF392" i="11"/>
  <c r="BM392" i="11"/>
  <c r="AT392" i="11"/>
  <c r="CE392" i="11"/>
  <c r="BL392" i="11"/>
  <c r="AS392" i="11"/>
  <c r="CD392" i="11"/>
  <c r="BK392" i="11"/>
  <c r="AR392" i="11"/>
  <c r="CC392" i="11"/>
  <c r="BJ392" i="11"/>
  <c r="AQ392" i="11"/>
  <c r="CB392" i="11"/>
  <c r="BI392" i="11"/>
  <c r="AP392" i="11"/>
  <c r="CA392" i="11"/>
  <c r="BH392" i="11"/>
  <c r="AO392" i="11"/>
  <c r="BZ392" i="11"/>
  <c r="BG392" i="11"/>
  <c r="AN392" i="11"/>
  <c r="BY392" i="11"/>
  <c r="BF392" i="11"/>
  <c r="AM392" i="11"/>
  <c r="BX392" i="11"/>
  <c r="BE392" i="11"/>
  <c r="AL392" i="11"/>
  <c r="BW392" i="11"/>
  <c r="BD392" i="11"/>
  <c r="AK392" i="11"/>
  <c r="BV392" i="11"/>
  <c r="BC392" i="11"/>
  <c r="AJ392" i="11"/>
  <c r="BU392" i="11"/>
  <c r="BB392" i="11"/>
  <c r="AI392" i="11"/>
  <c r="BT392" i="11"/>
  <c r="BA392" i="11"/>
  <c r="AH392" i="11"/>
  <c r="CL392" i="11"/>
  <c r="CM392" i="11"/>
  <c r="CN392" i="11"/>
  <c r="CO392" i="11"/>
  <c r="CP392" i="11"/>
  <c r="CQ392" i="11"/>
  <c r="CR392" i="11"/>
  <c r="CS392" i="11"/>
  <c r="CT392" i="11"/>
  <c r="CU392" i="11"/>
  <c r="CV392" i="11"/>
  <c r="CW392" i="11"/>
  <c r="CX392" i="11"/>
  <c r="CY392" i="11"/>
  <c r="J410" i="11"/>
  <c r="I410" i="11"/>
  <c r="CF388" i="11"/>
  <c r="BM388" i="11"/>
  <c r="AT388" i="11"/>
  <c r="CE388" i="11"/>
  <c r="BL388" i="11"/>
  <c r="AS388" i="11"/>
  <c r="CD388" i="11"/>
  <c r="BK388" i="11"/>
  <c r="AR388" i="11"/>
  <c r="CC388" i="11"/>
  <c r="BJ388" i="11"/>
  <c r="AQ388" i="11"/>
  <c r="CB388" i="11"/>
  <c r="BI388" i="11"/>
  <c r="AP388" i="11"/>
  <c r="CA388" i="11"/>
  <c r="BH388" i="11"/>
  <c r="AO388" i="11"/>
  <c r="BZ388" i="11"/>
  <c r="BG388" i="11"/>
  <c r="AN388" i="11"/>
  <c r="BY388" i="11"/>
  <c r="BF388" i="11"/>
  <c r="AM388" i="11"/>
  <c r="BX388" i="11"/>
  <c r="BE388" i="11"/>
  <c r="AL388" i="11"/>
  <c r="BW388" i="11"/>
  <c r="BD388" i="11"/>
  <c r="AK388" i="11"/>
  <c r="BV388" i="11"/>
  <c r="BC388" i="11"/>
  <c r="AJ388" i="11"/>
  <c r="BU388" i="11"/>
  <c r="BB388" i="11"/>
  <c r="AI388" i="11"/>
  <c r="BT388" i="11"/>
  <c r="BA388" i="11"/>
  <c r="AH388" i="11"/>
  <c r="CL388" i="11"/>
  <c r="CM388" i="11"/>
  <c r="CN388" i="11"/>
  <c r="CO388" i="11"/>
  <c r="CP388" i="11"/>
  <c r="CQ388" i="11"/>
  <c r="CR388" i="11"/>
  <c r="CS388" i="11"/>
  <c r="CT388" i="11"/>
  <c r="CU388" i="11"/>
  <c r="CV388" i="11"/>
  <c r="CW388" i="11"/>
  <c r="CX388" i="11"/>
  <c r="CY388" i="11"/>
  <c r="J406" i="11"/>
  <c r="I406" i="11"/>
  <c r="CF64" i="11"/>
  <c r="BM64" i="11"/>
  <c r="AT64" i="11"/>
  <c r="CE64" i="11"/>
  <c r="BL64" i="11"/>
  <c r="AS64" i="11"/>
  <c r="CD64" i="11"/>
  <c r="BK64" i="11"/>
  <c r="AR64" i="11"/>
  <c r="CC64" i="11"/>
  <c r="BJ64" i="11"/>
  <c r="AQ64" i="11"/>
  <c r="CB64" i="11"/>
  <c r="BI64" i="11"/>
  <c r="AP64" i="11"/>
  <c r="CA64" i="11"/>
  <c r="BH64" i="11"/>
  <c r="AO64" i="11"/>
  <c r="BZ64" i="11"/>
  <c r="BG64" i="11"/>
  <c r="AN64" i="11"/>
  <c r="BY64" i="11"/>
  <c r="BF64" i="11"/>
  <c r="AM64" i="11"/>
  <c r="BX64" i="11"/>
  <c r="BE64" i="11"/>
  <c r="AL64" i="11"/>
  <c r="BW64" i="11"/>
  <c r="BD64" i="11"/>
  <c r="AK64" i="11"/>
  <c r="BV64" i="11"/>
  <c r="BC64" i="11"/>
  <c r="AJ64" i="11"/>
  <c r="BU64" i="11"/>
  <c r="BB64" i="11"/>
  <c r="AI64" i="11"/>
  <c r="BT64" i="11"/>
  <c r="BA64" i="11"/>
  <c r="AH64" i="11"/>
  <c r="CL64" i="11"/>
  <c r="CM64" i="11"/>
  <c r="CN64" i="11"/>
  <c r="CO64" i="11"/>
  <c r="CP64" i="11"/>
  <c r="CQ64" i="11"/>
  <c r="CR64" i="11"/>
  <c r="CS64" i="11"/>
  <c r="CT64" i="11"/>
  <c r="CU64" i="11"/>
  <c r="CV64" i="11"/>
  <c r="CW64" i="11"/>
  <c r="CX64" i="11"/>
  <c r="CY64" i="11"/>
  <c r="CF62" i="11"/>
  <c r="BM62" i="11"/>
  <c r="AT62" i="11"/>
  <c r="CE62" i="11"/>
  <c r="BL62" i="11"/>
  <c r="AS62" i="11"/>
  <c r="CD62" i="11"/>
  <c r="BK62" i="11"/>
  <c r="AR62" i="11"/>
  <c r="CC62" i="11"/>
  <c r="BJ62" i="11"/>
  <c r="AQ62" i="11"/>
  <c r="CB62" i="11"/>
  <c r="BI62" i="11"/>
  <c r="AP62" i="11"/>
  <c r="CA62" i="11"/>
  <c r="BH62" i="11"/>
  <c r="AO62" i="11"/>
  <c r="BZ62" i="11"/>
  <c r="BG62" i="11"/>
  <c r="AN62" i="11"/>
  <c r="BY62" i="11"/>
  <c r="BF62" i="11"/>
  <c r="AM62" i="11"/>
  <c r="BX62" i="11"/>
  <c r="BE62" i="11"/>
  <c r="AL62" i="11"/>
  <c r="BW62" i="11"/>
  <c r="BD62" i="11"/>
  <c r="AK62" i="11"/>
  <c r="BV62" i="11"/>
  <c r="BC62" i="11"/>
  <c r="AJ62" i="11"/>
  <c r="BU62" i="11"/>
  <c r="BB62" i="11"/>
  <c r="AI62" i="11"/>
  <c r="BT62" i="11"/>
  <c r="BA62" i="11"/>
  <c r="AH62" i="11"/>
  <c r="CL62" i="11"/>
  <c r="CM62" i="11"/>
  <c r="CN62" i="11"/>
  <c r="CO62" i="11"/>
  <c r="CP62" i="11"/>
  <c r="CQ62" i="11"/>
  <c r="CR62" i="11"/>
  <c r="CS62" i="11"/>
  <c r="CT62" i="11"/>
  <c r="CU62" i="11"/>
  <c r="CV62" i="11"/>
  <c r="CW62" i="11"/>
  <c r="CX62" i="11"/>
  <c r="CY62" i="11"/>
  <c r="CF65" i="11"/>
  <c r="BM65" i="11"/>
  <c r="AT65" i="11"/>
  <c r="CE65" i="11"/>
  <c r="BL65" i="11"/>
  <c r="AS65" i="11"/>
  <c r="CD65" i="11"/>
  <c r="BK65" i="11"/>
  <c r="AR65" i="11"/>
  <c r="CC65" i="11"/>
  <c r="BJ65" i="11"/>
  <c r="AQ65" i="11"/>
  <c r="CB65" i="11"/>
  <c r="BI65" i="11"/>
  <c r="AP65" i="11"/>
  <c r="CA65" i="11"/>
  <c r="BH65" i="11"/>
  <c r="AO65" i="11"/>
  <c r="BZ65" i="11"/>
  <c r="BG65" i="11"/>
  <c r="AN65" i="11"/>
  <c r="BY65" i="11"/>
  <c r="BF65" i="11"/>
  <c r="AM65" i="11"/>
  <c r="BX65" i="11"/>
  <c r="BE65" i="11"/>
  <c r="AL65" i="11"/>
  <c r="BW65" i="11"/>
  <c r="BD65" i="11"/>
  <c r="AK65" i="11"/>
  <c r="BV65" i="11"/>
  <c r="BC65" i="11"/>
  <c r="AJ65" i="11"/>
  <c r="BU65" i="11"/>
  <c r="BB65" i="11"/>
  <c r="AI65" i="11"/>
  <c r="BT65" i="11"/>
  <c r="BA65" i="11"/>
  <c r="AH65" i="11"/>
  <c r="CL65" i="11"/>
  <c r="CM65" i="11"/>
  <c r="CN65" i="11"/>
  <c r="CO65" i="11"/>
  <c r="CP65" i="11"/>
  <c r="CQ65" i="11"/>
  <c r="CR65" i="11"/>
  <c r="CS65" i="11"/>
  <c r="CT65" i="11"/>
  <c r="CU65" i="11"/>
  <c r="CV65" i="11"/>
  <c r="CW65" i="11"/>
  <c r="CX65" i="11"/>
  <c r="CY65" i="11"/>
  <c r="J65" i="11"/>
  <c r="I65" i="11"/>
  <c r="CF390" i="11"/>
  <c r="BM390" i="11"/>
  <c r="AT390" i="11"/>
  <c r="CE390" i="11"/>
  <c r="BL390" i="11"/>
  <c r="AS390" i="11"/>
  <c r="CD390" i="11"/>
  <c r="BK390" i="11"/>
  <c r="AR390" i="11"/>
  <c r="CC390" i="11"/>
  <c r="BJ390" i="11"/>
  <c r="AQ390" i="11"/>
  <c r="CB390" i="11"/>
  <c r="BI390" i="11"/>
  <c r="AP390" i="11"/>
  <c r="CA390" i="11"/>
  <c r="BH390" i="11"/>
  <c r="AO390" i="11"/>
  <c r="BZ390" i="11"/>
  <c r="BG390" i="11"/>
  <c r="AN390" i="11"/>
  <c r="BY390" i="11"/>
  <c r="BF390" i="11"/>
  <c r="AM390" i="11"/>
  <c r="BX390" i="11"/>
  <c r="BE390" i="11"/>
  <c r="AL390" i="11"/>
  <c r="BW390" i="11"/>
  <c r="BD390" i="11"/>
  <c r="AK390" i="11"/>
  <c r="BV390" i="11"/>
  <c r="BC390" i="11"/>
  <c r="AJ390" i="11"/>
  <c r="BU390" i="11"/>
  <c r="BB390" i="11"/>
  <c r="AI390" i="11"/>
  <c r="BT390" i="11"/>
  <c r="BA390" i="11"/>
  <c r="AH390" i="11"/>
  <c r="CL390" i="11"/>
  <c r="CM390" i="11"/>
  <c r="CN390" i="11"/>
  <c r="CO390" i="11"/>
  <c r="CP390" i="11"/>
  <c r="CQ390" i="11"/>
  <c r="CR390" i="11"/>
  <c r="CS390" i="11"/>
  <c r="CT390" i="11"/>
  <c r="CU390" i="11"/>
  <c r="CV390" i="11"/>
  <c r="CW390" i="11"/>
  <c r="CX390" i="11"/>
  <c r="CY390" i="11"/>
  <c r="J408" i="11"/>
  <c r="I408" i="11"/>
  <c r="CF389" i="11"/>
  <c r="BM389" i="11"/>
  <c r="AT389" i="11"/>
  <c r="CE389" i="11"/>
  <c r="BL389" i="11"/>
  <c r="AS389" i="11"/>
  <c r="CD389" i="11"/>
  <c r="BK389" i="11"/>
  <c r="AR389" i="11"/>
  <c r="CC389" i="11"/>
  <c r="BJ389" i="11"/>
  <c r="AQ389" i="11"/>
  <c r="CB389" i="11"/>
  <c r="BI389" i="11"/>
  <c r="AP389" i="11"/>
  <c r="CA389" i="11"/>
  <c r="BH389" i="11"/>
  <c r="AO389" i="11"/>
  <c r="BZ389" i="11"/>
  <c r="BG389" i="11"/>
  <c r="AN389" i="11"/>
  <c r="BY389" i="11"/>
  <c r="BF389" i="11"/>
  <c r="AM389" i="11"/>
  <c r="BX389" i="11"/>
  <c r="BE389" i="11"/>
  <c r="AL389" i="11"/>
  <c r="BW389" i="11"/>
  <c r="BD389" i="11"/>
  <c r="AK389" i="11"/>
  <c r="BV389" i="11"/>
  <c r="BC389" i="11"/>
  <c r="AJ389" i="11"/>
  <c r="BU389" i="11"/>
  <c r="BB389" i="11"/>
  <c r="AI389" i="11"/>
  <c r="BT389" i="11"/>
  <c r="BA389" i="11"/>
  <c r="AH389" i="11"/>
  <c r="CL389" i="11"/>
  <c r="CM389" i="11"/>
  <c r="CN389" i="11"/>
  <c r="CO389" i="11"/>
  <c r="CP389" i="11"/>
  <c r="CQ389" i="11"/>
  <c r="CR389" i="11"/>
  <c r="CS389" i="11"/>
  <c r="CT389" i="11"/>
  <c r="CU389" i="11"/>
  <c r="CV389" i="11"/>
  <c r="CW389" i="11"/>
  <c r="CX389" i="11"/>
  <c r="CY389" i="11"/>
  <c r="J407" i="11"/>
  <c r="I407" i="11"/>
  <c r="CF387" i="11"/>
  <c r="BM387" i="11"/>
  <c r="AT387" i="11"/>
  <c r="CE387" i="11"/>
  <c r="BL387" i="11"/>
  <c r="AS387" i="11"/>
  <c r="CD387" i="11"/>
  <c r="BK387" i="11"/>
  <c r="AR387" i="11"/>
  <c r="CC387" i="11"/>
  <c r="BJ387" i="11"/>
  <c r="AQ387" i="11"/>
  <c r="CB387" i="11"/>
  <c r="BI387" i="11"/>
  <c r="AP387" i="11"/>
  <c r="CA387" i="11"/>
  <c r="BH387" i="11"/>
  <c r="AO387" i="11"/>
  <c r="BZ387" i="11"/>
  <c r="BG387" i="11"/>
  <c r="AN387" i="11"/>
  <c r="BY387" i="11"/>
  <c r="BF387" i="11"/>
  <c r="AM387" i="11"/>
  <c r="BX387" i="11"/>
  <c r="BE387" i="11"/>
  <c r="AL387" i="11"/>
  <c r="BW387" i="11"/>
  <c r="BD387" i="11"/>
  <c r="AK387" i="11"/>
  <c r="BV387" i="11"/>
  <c r="BC387" i="11"/>
  <c r="AJ387" i="11"/>
  <c r="BU387" i="11"/>
  <c r="BB387" i="11"/>
  <c r="AI387" i="11"/>
  <c r="BT387" i="11"/>
  <c r="BA387" i="11"/>
  <c r="AH387" i="11"/>
  <c r="CL387" i="11"/>
  <c r="CM387" i="11"/>
  <c r="CN387" i="11"/>
  <c r="CO387" i="11"/>
  <c r="CP387" i="11"/>
  <c r="CQ387" i="11"/>
  <c r="CR387" i="11"/>
  <c r="CS387" i="11"/>
  <c r="CT387" i="11"/>
  <c r="CU387" i="11"/>
  <c r="CV387" i="11"/>
  <c r="CW387" i="11"/>
  <c r="CX387" i="11"/>
  <c r="CY387" i="11"/>
  <c r="J405" i="11"/>
  <c r="I405" i="11"/>
  <c r="CF386" i="11"/>
  <c r="BM386" i="11"/>
  <c r="AT386" i="11"/>
  <c r="CE386" i="11"/>
  <c r="BL386" i="11"/>
  <c r="AS386" i="11"/>
  <c r="CD386" i="11"/>
  <c r="BK386" i="11"/>
  <c r="AR386" i="11"/>
  <c r="CC386" i="11"/>
  <c r="BJ386" i="11"/>
  <c r="AQ386" i="11"/>
  <c r="CB386" i="11"/>
  <c r="BI386" i="11"/>
  <c r="AP386" i="11"/>
  <c r="CA386" i="11"/>
  <c r="BH386" i="11"/>
  <c r="AO386" i="11"/>
  <c r="BZ386" i="11"/>
  <c r="BG386" i="11"/>
  <c r="AN386" i="11"/>
  <c r="BY386" i="11"/>
  <c r="BF386" i="11"/>
  <c r="AM386" i="11"/>
  <c r="BX386" i="11"/>
  <c r="BE386" i="11"/>
  <c r="AL386" i="11"/>
  <c r="BW386" i="11"/>
  <c r="BD386" i="11"/>
  <c r="AK386" i="11"/>
  <c r="BV386" i="11"/>
  <c r="BC386" i="11"/>
  <c r="AJ386" i="11"/>
  <c r="BU386" i="11"/>
  <c r="BB386" i="11"/>
  <c r="AI386" i="11"/>
  <c r="BT386" i="11"/>
  <c r="BA386" i="11"/>
  <c r="AH386" i="11"/>
  <c r="CL386" i="11"/>
  <c r="CM386" i="11"/>
  <c r="CN386" i="11"/>
  <c r="CO386" i="11"/>
  <c r="CP386" i="11"/>
  <c r="CQ386" i="11"/>
  <c r="CR386" i="11"/>
  <c r="CS386" i="11"/>
  <c r="CT386" i="11"/>
  <c r="CU386" i="11"/>
  <c r="CV386" i="11"/>
  <c r="CW386" i="11"/>
  <c r="CX386" i="11"/>
  <c r="CY386" i="11"/>
  <c r="J404" i="11"/>
  <c r="I404" i="11"/>
  <c r="CF385" i="11"/>
  <c r="BM385" i="11"/>
  <c r="AT385" i="11"/>
  <c r="CE385" i="11"/>
  <c r="BL385" i="11"/>
  <c r="AS385" i="11"/>
  <c r="CD385" i="11"/>
  <c r="BK385" i="11"/>
  <c r="AR385" i="11"/>
  <c r="CC385" i="11"/>
  <c r="BJ385" i="11"/>
  <c r="AQ385" i="11"/>
  <c r="CB385" i="11"/>
  <c r="BI385" i="11"/>
  <c r="AP385" i="11"/>
  <c r="CA385" i="11"/>
  <c r="BH385" i="11"/>
  <c r="AO385" i="11"/>
  <c r="BZ385" i="11"/>
  <c r="BG385" i="11"/>
  <c r="AN385" i="11"/>
  <c r="BY385" i="11"/>
  <c r="BF385" i="11"/>
  <c r="AM385" i="11"/>
  <c r="BX385" i="11"/>
  <c r="BE385" i="11"/>
  <c r="AL385" i="11"/>
  <c r="BW385" i="11"/>
  <c r="BD385" i="11"/>
  <c r="AK385" i="11"/>
  <c r="BV385" i="11"/>
  <c r="BC385" i="11"/>
  <c r="AJ385" i="11"/>
  <c r="BU385" i="11"/>
  <c r="BB385" i="11"/>
  <c r="AI385" i="11"/>
  <c r="BT385" i="11"/>
  <c r="BA385" i="11"/>
  <c r="AH385" i="11"/>
  <c r="CL385" i="11"/>
  <c r="CM385" i="11"/>
  <c r="CN385" i="11"/>
  <c r="CO385" i="11"/>
  <c r="CP385" i="11"/>
  <c r="CQ385" i="11"/>
  <c r="CR385" i="11"/>
  <c r="CS385" i="11"/>
  <c r="CT385" i="11"/>
  <c r="CU385" i="11"/>
  <c r="CV385" i="11"/>
  <c r="CW385" i="11"/>
  <c r="CX385" i="11"/>
  <c r="CY385" i="11"/>
  <c r="J403" i="11"/>
  <c r="I403" i="11"/>
  <c r="CF373" i="11"/>
  <c r="BM373" i="11"/>
  <c r="AT373" i="11"/>
  <c r="CE373" i="11"/>
  <c r="BL373" i="11"/>
  <c r="AS373" i="11"/>
  <c r="CD373" i="11"/>
  <c r="BK373" i="11"/>
  <c r="AR373" i="11"/>
  <c r="CC373" i="11"/>
  <c r="BJ373" i="11"/>
  <c r="AQ373" i="11"/>
  <c r="CB373" i="11"/>
  <c r="BI373" i="11"/>
  <c r="AP373" i="11"/>
  <c r="CA373" i="11"/>
  <c r="BH373" i="11"/>
  <c r="AO373" i="11"/>
  <c r="BZ373" i="11"/>
  <c r="BG373" i="11"/>
  <c r="AN373" i="11"/>
  <c r="BY373" i="11"/>
  <c r="BF373" i="11"/>
  <c r="AM373" i="11"/>
  <c r="BX373" i="11"/>
  <c r="BE373" i="11"/>
  <c r="AL373" i="11"/>
  <c r="BW373" i="11"/>
  <c r="BD373" i="11"/>
  <c r="AK373" i="11"/>
  <c r="BV373" i="11"/>
  <c r="BC373" i="11"/>
  <c r="AJ373" i="11"/>
  <c r="BU373" i="11"/>
  <c r="BB373" i="11"/>
  <c r="AI373" i="11"/>
  <c r="BT373" i="11"/>
  <c r="BA373" i="11"/>
  <c r="AH373" i="11"/>
  <c r="CL373" i="11"/>
  <c r="CM373" i="11"/>
  <c r="CN373" i="11"/>
  <c r="CO373" i="11"/>
  <c r="CP373" i="11"/>
  <c r="CQ373" i="11"/>
  <c r="CR373" i="11"/>
  <c r="CS373" i="11"/>
  <c r="CT373" i="11"/>
  <c r="CU373" i="11"/>
  <c r="CV373" i="11"/>
  <c r="CW373" i="11"/>
  <c r="CX373" i="11"/>
  <c r="CY373" i="11"/>
  <c r="J391" i="11"/>
  <c r="I391" i="11"/>
  <c r="CF384" i="11"/>
  <c r="BM384" i="11"/>
  <c r="AT384" i="11"/>
  <c r="CE384" i="11"/>
  <c r="BL384" i="11"/>
  <c r="AS384" i="11"/>
  <c r="CD384" i="11"/>
  <c r="BK384" i="11"/>
  <c r="AR384" i="11"/>
  <c r="CC384" i="11"/>
  <c r="BJ384" i="11"/>
  <c r="AQ384" i="11"/>
  <c r="CB384" i="11"/>
  <c r="BI384" i="11"/>
  <c r="AP384" i="11"/>
  <c r="CA384" i="11"/>
  <c r="BH384" i="11"/>
  <c r="AO384" i="11"/>
  <c r="BZ384" i="11"/>
  <c r="BG384" i="11"/>
  <c r="AN384" i="11"/>
  <c r="BY384" i="11"/>
  <c r="BF384" i="11"/>
  <c r="AM384" i="11"/>
  <c r="BX384" i="11"/>
  <c r="BE384" i="11"/>
  <c r="AL384" i="11"/>
  <c r="BW384" i="11"/>
  <c r="BD384" i="11"/>
  <c r="AK384" i="11"/>
  <c r="BV384" i="11"/>
  <c r="BC384" i="11"/>
  <c r="AJ384" i="11"/>
  <c r="BU384" i="11"/>
  <c r="BB384" i="11"/>
  <c r="AI384" i="11"/>
  <c r="BT384" i="11"/>
  <c r="BA384" i="11"/>
  <c r="AH384" i="11"/>
  <c r="CL384" i="11"/>
  <c r="CM384" i="11"/>
  <c r="CN384" i="11"/>
  <c r="CO384" i="11"/>
  <c r="CP384" i="11"/>
  <c r="CQ384" i="11"/>
  <c r="CR384" i="11"/>
  <c r="CS384" i="11"/>
  <c r="CT384" i="11"/>
  <c r="CU384" i="11"/>
  <c r="CV384" i="11"/>
  <c r="CW384" i="11"/>
  <c r="CX384" i="11"/>
  <c r="CY384" i="11"/>
  <c r="J402" i="11"/>
  <c r="I402" i="11"/>
  <c r="CF376" i="11"/>
  <c r="BM376" i="11"/>
  <c r="AT376" i="11"/>
  <c r="CE376" i="11"/>
  <c r="BL376" i="11"/>
  <c r="AS376" i="11"/>
  <c r="CD376" i="11"/>
  <c r="BK376" i="11"/>
  <c r="AR376" i="11"/>
  <c r="CC376" i="11"/>
  <c r="BJ376" i="11"/>
  <c r="AQ376" i="11"/>
  <c r="CB376" i="11"/>
  <c r="BI376" i="11"/>
  <c r="AP376" i="11"/>
  <c r="CA376" i="11"/>
  <c r="BH376" i="11"/>
  <c r="AO376" i="11"/>
  <c r="BZ376" i="11"/>
  <c r="BG376" i="11"/>
  <c r="AN376" i="11"/>
  <c r="BY376" i="11"/>
  <c r="BF376" i="11"/>
  <c r="AM376" i="11"/>
  <c r="BX376" i="11"/>
  <c r="BE376" i="11"/>
  <c r="AL376" i="11"/>
  <c r="BW376" i="11"/>
  <c r="BD376" i="11"/>
  <c r="AK376" i="11"/>
  <c r="BV376" i="11"/>
  <c r="BC376" i="11"/>
  <c r="AJ376" i="11"/>
  <c r="BU376" i="11"/>
  <c r="BB376" i="11"/>
  <c r="AI376" i="11"/>
  <c r="BT376" i="11"/>
  <c r="BA376" i="11"/>
  <c r="AH376" i="11"/>
  <c r="CL376" i="11"/>
  <c r="CM376" i="11"/>
  <c r="CN376" i="11"/>
  <c r="CO376" i="11"/>
  <c r="CP376" i="11"/>
  <c r="CQ376" i="11"/>
  <c r="CR376" i="11"/>
  <c r="CS376" i="11"/>
  <c r="CT376" i="11"/>
  <c r="CU376" i="11"/>
  <c r="CV376" i="11"/>
  <c r="CW376" i="11"/>
  <c r="CX376" i="11"/>
  <c r="CY376" i="11"/>
  <c r="J394" i="11"/>
  <c r="I394" i="11"/>
  <c r="CF367" i="11"/>
  <c r="BM367" i="11"/>
  <c r="AT367" i="11"/>
  <c r="CE367" i="11"/>
  <c r="BL367" i="11"/>
  <c r="AS367" i="11"/>
  <c r="CD367" i="11"/>
  <c r="BK367" i="11"/>
  <c r="AR367" i="11"/>
  <c r="CC367" i="11"/>
  <c r="BJ367" i="11"/>
  <c r="AQ367" i="11"/>
  <c r="CB367" i="11"/>
  <c r="BI367" i="11"/>
  <c r="AP367" i="11"/>
  <c r="CA367" i="11"/>
  <c r="BH367" i="11"/>
  <c r="AO367" i="11"/>
  <c r="BZ367" i="11"/>
  <c r="BG367" i="11"/>
  <c r="AN367" i="11"/>
  <c r="BY367" i="11"/>
  <c r="BF367" i="11"/>
  <c r="AM367" i="11"/>
  <c r="BX367" i="11"/>
  <c r="BE367" i="11"/>
  <c r="AL367" i="11"/>
  <c r="BW367" i="11"/>
  <c r="BD367" i="11"/>
  <c r="AK367" i="11"/>
  <c r="BV367" i="11"/>
  <c r="BC367" i="11"/>
  <c r="AJ367" i="11"/>
  <c r="BU367" i="11"/>
  <c r="BB367" i="11"/>
  <c r="AI367" i="11"/>
  <c r="BT367" i="11"/>
  <c r="BA367" i="11"/>
  <c r="AH367" i="11"/>
  <c r="CL367" i="11"/>
  <c r="CM367" i="11"/>
  <c r="CN367" i="11"/>
  <c r="CO367" i="11"/>
  <c r="CP367" i="11"/>
  <c r="CQ367" i="11"/>
  <c r="CR367" i="11"/>
  <c r="CS367" i="11"/>
  <c r="CT367" i="11"/>
  <c r="CU367" i="11"/>
  <c r="CV367" i="11"/>
  <c r="CW367" i="11"/>
  <c r="CX367" i="11"/>
  <c r="CY367" i="11"/>
  <c r="J385" i="11"/>
  <c r="I385" i="11"/>
  <c r="CF366" i="11"/>
  <c r="BM366" i="11"/>
  <c r="AT366" i="11"/>
  <c r="CE366" i="11"/>
  <c r="BL366" i="11"/>
  <c r="AS366" i="11"/>
  <c r="CD366" i="11"/>
  <c r="BK366" i="11"/>
  <c r="AR366" i="11"/>
  <c r="CC366" i="11"/>
  <c r="BJ366" i="11"/>
  <c r="AQ366" i="11"/>
  <c r="CB366" i="11"/>
  <c r="BI366" i="11"/>
  <c r="AP366" i="11"/>
  <c r="CA366" i="11"/>
  <c r="BH366" i="11"/>
  <c r="AO366" i="11"/>
  <c r="BZ366" i="11"/>
  <c r="BG366" i="11"/>
  <c r="AN366" i="11"/>
  <c r="BY366" i="11"/>
  <c r="BF366" i="11"/>
  <c r="AM366" i="11"/>
  <c r="BX366" i="11"/>
  <c r="BE366" i="11"/>
  <c r="AL366" i="11"/>
  <c r="BW366" i="11"/>
  <c r="BD366" i="11"/>
  <c r="AK366" i="11"/>
  <c r="BV366" i="11"/>
  <c r="BC366" i="11"/>
  <c r="AJ366" i="11"/>
  <c r="BU366" i="11"/>
  <c r="BB366" i="11"/>
  <c r="AI366" i="11"/>
  <c r="BT366" i="11"/>
  <c r="BA366" i="11"/>
  <c r="AH366" i="11"/>
  <c r="CL366" i="11"/>
  <c r="CM366" i="11"/>
  <c r="CN366" i="11"/>
  <c r="CO366" i="11"/>
  <c r="CP366" i="11"/>
  <c r="CQ366" i="11"/>
  <c r="CR366" i="11"/>
  <c r="CS366" i="11"/>
  <c r="CT366" i="11"/>
  <c r="CU366" i="11"/>
  <c r="CV366" i="11"/>
  <c r="CW366" i="11"/>
  <c r="CX366" i="11"/>
  <c r="CY366" i="11"/>
  <c r="J384" i="11"/>
  <c r="I384" i="11"/>
  <c r="CF383" i="11"/>
  <c r="BM383" i="11"/>
  <c r="AT383" i="11"/>
  <c r="CE383" i="11"/>
  <c r="BL383" i="11"/>
  <c r="AS383" i="11"/>
  <c r="CD383" i="11"/>
  <c r="BK383" i="11"/>
  <c r="AR383" i="11"/>
  <c r="CC383" i="11"/>
  <c r="BJ383" i="11"/>
  <c r="AQ383" i="11"/>
  <c r="CB383" i="11"/>
  <c r="BI383" i="11"/>
  <c r="AP383" i="11"/>
  <c r="CA383" i="11"/>
  <c r="BH383" i="11"/>
  <c r="AO383" i="11"/>
  <c r="BZ383" i="11"/>
  <c r="BG383" i="11"/>
  <c r="AN383" i="11"/>
  <c r="BY383" i="11"/>
  <c r="BF383" i="11"/>
  <c r="AM383" i="11"/>
  <c r="BX383" i="11"/>
  <c r="BE383" i="11"/>
  <c r="AL383" i="11"/>
  <c r="BW383" i="11"/>
  <c r="BD383" i="11"/>
  <c r="AK383" i="11"/>
  <c r="BV383" i="11"/>
  <c r="BC383" i="11"/>
  <c r="AJ383" i="11"/>
  <c r="BU383" i="11"/>
  <c r="BB383" i="11"/>
  <c r="AI383" i="11"/>
  <c r="BT383" i="11"/>
  <c r="BA383" i="11"/>
  <c r="AH383" i="11"/>
  <c r="CL383" i="11"/>
  <c r="CM383" i="11"/>
  <c r="CN383" i="11"/>
  <c r="CO383" i="11"/>
  <c r="CP383" i="11"/>
  <c r="CQ383" i="11"/>
  <c r="CR383" i="11"/>
  <c r="CS383" i="11"/>
  <c r="CT383" i="11"/>
  <c r="CU383" i="11"/>
  <c r="CV383" i="11"/>
  <c r="CW383" i="11"/>
  <c r="CX383" i="11"/>
  <c r="CY383" i="11"/>
  <c r="J401" i="11"/>
  <c r="I401" i="11"/>
  <c r="CF382" i="11"/>
  <c r="BM382" i="11"/>
  <c r="AT382" i="11"/>
  <c r="CE382" i="11"/>
  <c r="BL382" i="11"/>
  <c r="AS382" i="11"/>
  <c r="CD382" i="11"/>
  <c r="BK382" i="11"/>
  <c r="AR382" i="11"/>
  <c r="CC382" i="11"/>
  <c r="BJ382" i="11"/>
  <c r="AQ382" i="11"/>
  <c r="CB382" i="11"/>
  <c r="BI382" i="11"/>
  <c r="AP382" i="11"/>
  <c r="CA382" i="11"/>
  <c r="BH382" i="11"/>
  <c r="AO382" i="11"/>
  <c r="BZ382" i="11"/>
  <c r="BG382" i="11"/>
  <c r="AN382" i="11"/>
  <c r="BY382" i="11"/>
  <c r="BF382" i="11"/>
  <c r="AM382" i="11"/>
  <c r="BX382" i="11"/>
  <c r="BE382" i="11"/>
  <c r="AL382" i="11"/>
  <c r="BW382" i="11"/>
  <c r="BD382" i="11"/>
  <c r="AK382" i="11"/>
  <c r="BV382" i="11"/>
  <c r="BC382" i="11"/>
  <c r="AJ382" i="11"/>
  <c r="BU382" i="11"/>
  <c r="BB382" i="11"/>
  <c r="AI382" i="11"/>
  <c r="BT382" i="11"/>
  <c r="BA382" i="11"/>
  <c r="AH382" i="11"/>
  <c r="CL382" i="11"/>
  <c r="CM382" i="11"/>
  <c r="CN382" i="11"/>
  <c r="CO382" i="11"/>
  <c r="CP382" i="11"/>
  <c r="CQ382" i="11"/>
  <c r="CR382" i="11"/>
  <c r="CS382" i="11"/>
  <c r="CT382" i="11"/>
  <c r="CU382" i="11"/>
  <c r="CV382" i="11"/>
  <c r="CW382" i="11"/>
  <c r="CX382" i="11"/>
  <c r="CY382" i="11"/>
  <c r="J400" i="11"/>
  <c r="I400" i="11"/>
  <c r="CF381" i="11"/>
  <c r="BM381" i="11"/>
  <c r="AT381" i="11"/>
  <c r="CE381" i="11"/>
  <c r="BL381" i="11"/>
  <c r="AS381" i="11"/>
  <c r="CD381" i="11"/>
  <c r="BK381" i="11"/>
  <c r="AR381" i="11"/>
  <c r="CC381" i="11"/>
  <c r="BJ381" i="11"/>
  <c r="AQ381" i="11"/>
  <c r="CB381" i="11"/>
  <c r="BI381" i="11"/>
  <c r="AP381" i="11"/>
  <c r="CA381" i="11"/>
  <c r="BH381" i="11"/>
  <c r="AO381" i="11"/>
  <c r="BZ381" i="11"/>
  <c r="BG381" i="11"/>
  <c r="AN381" i="11"/>
  <c r="BY381" i="11"/>
  <c r="BF381" i="11"/>
  <c r="AM381" i="11"/>
  <c r="BX381" i="11"/>
  <c r="BE381" i="11"/>
  <c r="AL381" i="11"/>
  <c r="BW381" i="11"/>
  <c r="BD381" i="11"/>
  <c r="AK381" i="11"/>
  <c r="BV381" i="11"/>
  <c r="BC381" i="11"/>
  <c r="AJ381" i="11"/>
  <c r="BU381" i="11"/>
  <c r="BB381" i="11"/>
  <c r="AI381" i="11"/>
  <c r="BT381" i="11"/>
  <c r="BA381" i="11"/>
  <c r="AH381" i="11"/>
  <c r="CL381" i="11"/>
  <c r="CM381" i="11"/>
  <c r="CN381" i="11"/>
  <c r="CO381" i="11"/>
  <c r="CP381" i="11"/>
  <c r="CQ381" i="11"/>
  <c r="CR381" i="11"/>
  <c r="CS381" i="11"/>
  <c r="CT381" i="11"/>
  <c r="CU381" i="11"/>
  <c r="CV381" i="11"/>
  <c r="CW381" i="11"/>
  <c r="CX381" i="11"/>
  <c r="CY381" i="11"/>
  <c r="J399" i="11"/>
  <c r="I399" i="11"/>
  <c r="CF380" i="11"/>
  <c r="BM380" i="11"/>
  <c r="AT380" i="11"/>
  <c r="CE380" i="11"/>
  <c r="BL380" i="11"/>
  <c r="AS380" i="11"/>
  <c r="CD380" i="11"/>
  <c r="BK380" i="11"/>
  <c r="AR380" i="11"/>
  <c r="CC380" i="11"/>
  <c r="BJ380" i="11"/>
  <c r="AQ380" i="11"/>
  <c r="CB380" i="11"/>
  <c r="BI380" i="11"/>
  <c r="AP380" i="11"/>
  <c r="CA380" i="11"/>
  <c r="BH380" i="11"/>
  <c r="AO380" i="11"/>
  <c r="BZ380" i="11"/>
  <c r="BG380" i="11"/>
  <c r="AN380" i="11"/>
  <c r="BY380" i="11"/>
  <c r="BF380" i="11"/>
  <c r="AM380" i="11"/>
  <c r="BX380" i="11"/>
  <c r="BE380" i="11"/>
  <c r="AL380" i="11"/>
  <c r="BW380" i="11"/>
  <c r="BD380" i="11"/>
  <c r="AK380" i="11"/>
  <c r="BV380" i="11"/>
  <c r="BC380" i="11"/>
  <c r="AJ380" i="11"/>
  <c r="BU380" i="11"/>
  <c r="BB380" i="11"/>
  <c r="AI380" i="11"/>
  <c r="BT380" i="11"/>
  <c r="BA380" i="11"/>
  <c r="AH380" i="11"/>
  <c r="CL380" i="11"/>
  <c r="CM380" i="11"/>
  <c r="CN380" i="11"/>
  <c r="CO380" i="11"/>
  <c r="CP380" i="11"/>
  <c r="CQ380" i="11"/>
  <c r="CR380" i="11"/>
  <c r="CS380" i="11"/>
  <c r="CT380" i="11"/>
  <c r="CU380" i="11"/>
  <c r="CV380" i="11"/>
  <c r="CW380" i="11"/>
  <c r="CX380" i="11"/>
  <c r="CY380" i="11"/>
  <c r="J398" i="11"/>
  <c r="I398" i="11"/>
  <c r="CF379" i="11"/>
  <c r="BM379" i="11"/>
  <c r="AT379" i="11"/>
  <c r="CE379" i="11"/>
  <c r="BL379" i="11"/>
  <c r="AS379" i="11"/>
  <c r="CD379" i="11"/>
  <c r="BK379" i="11"/>
  <c r="AR379" i="11"/>
  <c r="CC379" i="11"/>
  <c r="BJ379" i="11"/>
  <c r="AQ379" i="11"/>
  <c r="CB379" i="11"/>
  <c r="BI379" i="11"/>
  <c r="AP379" i="11"/>
  <c r="CA379" i="11"/>
  <c r="BH379" i="11"/>
  <c r="AO379" i="11"/>
  <c r="BZ379" i="11"/>
  <c r="BG379" i="11"/>
  <c r="AN379" i="11"/>
  <c r="BY379" i="11"/>
  <c r="BF379" i="11"/>
  <c r="AM379" i="11"/>
  <c r="BX379" i="11"/>
  <c r="BE379" i="11"/>
  <c r="AL379" i="11"/>
  <c r="BW379" i="11"/>
  <c r="BD379" i="11"/>
  <c r="AK379" i="11"/>
  <c r="BV379" i="11"/>
  <c r="BC379" i="11"/>
  <c r="AJ379" i="11"/>
  <c r="BU379" i="11"/>
  <c r="BB379" i="11"/>
  <c r="AI379" i="11"/>
  <c r="BT379" i="11"/>
  <c r="BA379" i="11"/>
  <c r="AH379" i="11"/>
  <c r="CL379" i="11"/>
  <c r="CM379" i="11"/>
  <c r="CN379" i="11"/>
  <c r="CO379" i="11"/>
  <c r="CP379" i="11"/>
  <c r="CQ379" i="11"/>
  <c r="CR379" i="11"/>
  <c r="CS379" i="11"/>
  <c r="CT379" i="11"/>
  <c r="CU379" i="11"/>
  <c r="CV379" i="11"/>
  <c r="CW379" i="11"/>
  <c r="CX379" i="11"/>
  <c r="CY379" i="11"/>
  <c r="J397" i="11"/>
  <c r="I397" i="11"/>
  <c r="CF378" i="11"/>
  <c r="BM378" i="11"/>
  <c r="AT378" i="11"/>
  <c r="CE378" i="11"/>
  <c r="BL378" i="11"/>
  <c r="AS378" i="11"/>
  <c r="CD378" i="11"/>
  <c r="BK378" i="11"/>
  <c r="AR378" i="11"/>
  <c r="CC378" i="11"/>
  <c r="BJ378" i="11"/>
  <c r="AQ378" i="11"/>
  <c r="CB378" i="11"/>
  <c r="BI378" i="11"/>
  <c r="AP378" i="11"/>
  <c r="CA378" i="11"/>
  <c r="BH378" i="11"/>
  <c r="AO378" i="11"/>
  <c r="BZ378" i="11"/>
  <c r="BG378" i="11"/>
  <c r="AN378" i="11"/>
  <c r="BY378" i="11"/>
  <c r="BF378" i="11"/>
  <c r="AM378" i="11"/>
  <c r="BX378" i="11"/>
  <c r="BE378" i="11"/>
  <c r="AL378" i="11"/>
  <c r="BW378" i="11"/>
  <c r="BD378" i="11"/>
  <c r="AK378" i="11"/>
  <c r="BV378" i="11"/>
  <c r="BC378" i="11"/>
  <c r="AJ378" i="11"/>
  <c r="BU378" i="11"/>
  <c r="BB378" i="11"/>
  <c r="AI378" i="11"/>
  <c r="BT378" i="11"/>
  <c r="BA378" i="11"/>
  <c r="AH378" i="11"/>
  <c r="CL378" i="11"/>
  <c r="CM378" i="11"/>
  <c r="CN378" i="11"/>
  <c r="CO378" i="11"/>
  <c r="CP378" i="11"/>
  <c r="CQ378" i="11"/>
  <c r="CR378" i="11"/>
  <c r="CS378" i="11"/>
  <c r="CT378" i="11"/>
  <c r="CU378" i="11"/>
  <c r="CV378" i="11"/>
  <c r="CW378" i="11"/>
  <c r="CX378" i="11"/>
  <c r="CY378" i="11"/>
  <c r="J396" i="11"/>
  <c r="I396" i="11"/>
  <c r="CF377" i="11"/>
  <c r="BM377" i="11"/>
  <c r="AT377" i="11"/>
  <c r="CE377" i="11"/>
  <c r="BL377" i="11"/>
  <c r="AS377" i="11"/>
  <c r="CD377" i="11"/>
  <c r="BK377" i="11"/>
  <c r="AR377" i="11"/>
  <c r="CC377" i="11"/>
  <c r="BJ377" i="11"/>
  <c r="AQ377" i="11"/>
  <c r="CB377" i="11"/>
  <c r="BI377" i="11"/>
  <c r="AP377" i="11"/>
  <c r="CA377" i="11"/>
  <c r="BH377" i="11"/>
  <c r="AO377" i="11"/>
  <c r="BZ377" i="11"/>
  <c r="BG377" i="11"/>
  <c r="AN377" i="11"/>
  <c r="BY377" i="11"/>
  <c r="BF377" i="11"/>
  <c r="AM377" i="11"/>
  <c r="BX377" i="11"/>
  <c r="BE377" i="11"/>
  <c r="AL377" i="11"/>
  <c r="BW377" i="11"/>
  <c r="BD377" i="11"/>
  <c r="AK377" i="11"/>
  <c r="BV377" i="11"/>
  <c r="BC377" i="11"/>
  <c r="AJ377" i="11"/>
  <c r="BU377" i="11"/>
  <c r="BB377" i="11"/>
  <c r="AI377" i="11"/>
  <c r="BT377" i="11"/>
  <c r="BA377" i="11"/>
  <c r="AH377" i="11"/>
  <c r="CL377" i="11"/>
  <c r="CM377" i="11"/>
  <c r="CN377" i="11"/>
  <c r="CO377" i="11"/>
  <c r="CP377" i="11"/>
  <c r="CQ377" i="11"/>
  <c r="CR377" i="11"/>
  <c r="CS377" i="11"/>
  <c r="CT377" i="11"/>
  <c r="CU377" i="11"/>
  <c r="CV377" i="11"/>
  <c r="CW377" i="11"/>
  <c r="CX377" i="11"/>
  <c r="CY377" i="11"/>
  <c r="J395" i="11"/>
  <c r="I395" i="11"/>
  <c r="CF375" i="11"/>
  <c r="BM375" i="11"/>
  <c r="AT375" i="11"/>
  <c r="CE375" i="11"/>
  <c r="BL375" i="11"/>
  <c r="AS375" i="11"/>
  <c r="CD375" i="11"/>
  <c r="BK375" i="11"/>
  <c r="AR375" i="11"/>
  <c r="CC375" i="11"/>
  <c r="BJ375" i="11"/>
  <c r="AQ375" i="11"/>
  <c r="CB375" i="11"/>
  <c r="BI375" i="11"/>
  <c r="AP375" i="11"/>
  <c r="CA375" i="11"/>
  <c r="BH375" i="11"/>
  <c r="AO375" i="11"/>
  <c r="BZ375" i="11"/>
  <c r="BG375" i="11"/>
  <c r="AN375" i="11"/>
  <c r="BY375" i="11"/>
  <c r="BF375" i="11"/>
  <c r="AM375" i="11"/>
  <c r="BX375" i="11"/>
  <c r="BE375" i="11"/>
  <c r="AL375" i="11"/>
  <c r="BW375" i="11"/>
  <c r="BD375" i="11"/>
  <c r="AK375" i="11"/>
  <c r="BV375" i="11"/>
  <c r="BC375" i="11"/>
  <c r="AJ375" i="11"/>
  <c r="BU375" i="11"/>
  <c r="BB375" i="11"/>
  <c r="AI375" i="11"/>
  <c r="BT375" i="11"/>
  <c r="BA375" i="11"/>
  <c r="AH375" i="11"/>
  <c r="CL375" i="11"/>
  <c r="CM375" i="11"/>
  <c r="CN375" i="11"/>
  <c r="CO375" i="11"/>
  <c r="CP375" i="11"/>
  <c r="CQ375" i="11"/>
  <c r="CR375" i="11"/>
  <c r="CS375" i="11"/>
  <c r="CT375" i="11"/>
  <c r="CU375" i="11"/>
  <c r="CV375" i="11"/>
  <c r="CW375" i="11"/>
  <c r="CX375" i="11"/>
  <c r="CY375" i="11"/>
  <c r="J393" i="11"/>
  <c r="I393" i="11"/>
  <c r="CF374" i="11"/>
  <c r="BM374" i="11"/>
  <c r="AT374" i="11"/>
  <c r="CE374" i="11"/>
  <c r="BL374" i="11"/>
  <c r="AS374" i="11"/>
  <c r="CD374" i="11"/>
  <c r="BK374" i="11"/>
  <c r="AR374" i="11"/>
  <c r="CC374" i="11"/>
  <c r="BJ374" i="11"/>
  <c r="AQ374" i="11"/>
  <c r="CB374" i="11"/>
  <c r="BI374" i="11"/>
  <c r="AP374" i="11"/>
  <c r="CA374" i="11"/>
  <c r="BH374" i="11"/>
  <c r="AO374" i="11"/>
  <c r="BZ374" i="11"/>
  <c r="BG374" i="11"/>
  <c r="AN374" i="11"/>
  <c r="BY374" i="11"/>
  <c r="BF374" i="11"/>
  <c r="AM374" i="11"/>
  <c r="BX374" i="11"/>
  <c r="BE374" i="11"/>
  <c r="AL374" i="11"/>
  <c r="BW374" i="11"/>
  <c r="BD374" i="11"/>
  <c r="AK374" i="11"/>
  <c r="BV374" i="11"/>
  <c r="BC374" i="11"/>
  <c r="AJ374" i="11"/>
  <c r="BU374" i="11"/>
  <c r="BB374" i="11"/>
  <c r="AI374" i="11"/>
  <c r="BT374" i="11"/>
  <c r="BA374" i="11"/>
  <c r="AH374" i="11"/>
  <c r="CL374" i="11"/>
  <c r="CM374" i="11"/>
  <c r="CN374" i="11"/>
  <c r="CO374" i="11"/>
  <c r="CP374" i="11"/>
  <c r="CQ374" i="11"/>
  <c r="CR374" i="11"/>
  <c r="CS374" i="11"/>
  <c r="CT374" i="11"/>
  <c r="CU374" i="11"/>
  <c r="CV374" i="11"/>
  <c r="CW374" i="11"/>
  <c r="CX374" i="11"/>
  <c r="CY374" i="11"/>
  <c r="J392" i="11"/>
  <c r="I392" i="11"/>
  <c r="CF372" i="11"/>
  <c r="BM372" i="11"/>
  <c r="AT372" i="11"/>
  <c r="CE372" i="11"/>
  <c r="BL372" i="11"/>
  <c r="AS372" i="11"/>
  <c r="CD372" i="11"/>
  <c r="BK372" i="11"/>
  <c r="AR372" i="11"/>
  <c r="CC372" i="11"/>
  <c r="BJ372" i="11"/>
  <c r="AQ372" i="11"/>
  <c r="CB372" i="11"/>
  <c r="BI372" i="11"/>
  <c r="AP372" i="11"/>
  <c r="CA372" i="11"/>
  <c r="BH372" i="11"/>
  <c r="AO372" i="11"/>
  <c r="BZ372" i="11"/>
  <c r="BG372" i="11"/>
  <c r="AN372" i="11"/>
  <c r="BY372" i="11"/>
  <c r="BF372" i="11"/>
  <c r="AM372" i="11"/>
  <c r="BX372" i="11"/>
  <c r="BE372" i="11"/>
  <c r="AL372" i="11"/>
  <c r="BW372" i="11"/>
  <c r="BD372" i="11"/>
  <c r="AK372" i="11"/>
  <c r="BV372" i="11"/>
  <c r="BC372" i="11"/>
  <c r="AJ372" i="11"/>
  <c r="BU372" i="11"/>
  <c r="BB372" i="11"/>
  <c r="AI372" i="11"/>
  <c r="BT372" i="11"/>
  <c r="BA372" i="11"/>
  <c r="AH372" i="11"/>
  <c r="CL372" i="11"/>
  <c r="CM372" i="11"/>
  <c r="CN372" i="11"/>
  <c r="CO372" i="11"/>
  <c r="CP372" i="11"/>
  <c r="CQ372" i="11"/>
  <c r="CR372" i="11"/>
  <c r="CS372" i="11"/>
  <c r="CT372" i="11"/>
  <c r="CU372" i="11"/>
  <c r="CV372" i="11"/>
  <c r="CW372" i="11"/>
  <c r="CX372" i="11"/>
  <c r="CY372" i="11"/>
  <c r="J390" i="11"/>
  <c r="I390" i="11"/>
  <c r="CF371" i="11"/>
  <c r="BM371" i="11"/>
  <c r="AT371" i="11"/>
  <c r="CE371" i="11"/>
  <c r="BL371" i="11"/>
  <c r="AS371" i="11"/>
  <c r="CD371" i="11"/>
  <c r="BK371" i="11"/>
  <c r="AR371" i="11"/>
  <c r="CC371" i="11"/>
  <c r="BJ371" i="11"/>
  <c r="AQ371" i="11"/>
  <c r="CB371" i="11"/>
  <c r="BI371" i="11"/>
  <c r="AP371" i="11"/>
  <c r="CA371" i="11"/>
  <c r="BH371" i="11"/>
  <c r="AO371" i="11"/>
  <c r="BZ371" i="11"/>
  <c r="BG371" i="11"/>
  <c r="AN371" i="11"/>
  <c r="BY371" i="11"/>
  <c r="BF371" i="11"/>
  <c r="AM371" i="11"/>
  <c r="BX371" i="11"/>
  <c r="BE371" i="11"/>
  <c r="AL371" i="11"/>
  <c r="BW371" i="11"/>
  <c r="BD371" i="11"/>
  <c r="AK371" i="11"/>
  <c r="BV371" i="11"/>
  <c r="BC371" i="11"/>
  <c r="AJ371" i="11"/>
  <c r="BU371" i="11"/>
  <c r="BB371" i="11"/>
  <c r="AI371" i="11"/>
  <c r="BT371" i="11"/>
  <c r="BA371" i="11"/>
  <c r="AH371" i="11"/>
  <c r="CL371" i="11"/>
  <c r="CM371" i="11"/>
  <c r="CN371" i="11"/>
  <c r="CO371" i="11"/>
  <c r="CP371" i="11"/>
  <c r="CQ371" i="11"/>
  <c r="CR371" i="11"/>
  <c r="CS371" i="11"/>
  <c r="CT371" i="11"/>
  <c r="CU371" i="11"/>
  <c r="CV371" i="11"/>
  <c r="CW371" i="11"/>
  <c r="CX371" i="11"/>
  <c r="CY371" i="11"/>
  <c r="J389" i="11"/>
  <c r="I389" i="11"/>
  <c r="CF370" i="11"/>
  <c r="BM370" i="11"/>
  <c r="AT370" i="11"/>
  <c r="CE370" i="11"/>
  <c r="BL370" i="11"/>
  <c r="AS370" i="11"/>
  <c r="CD370" i="11"/>
  <c r="BK370" i="11"/>
  <c r="AR370" i="11"/>
  <c r="CC370" i="11"/>
  <c r="BJ370" i="11"/>
  <c r="AQ370" i="11"/>
  <c r="CB370" i="11"/>
  <c r="BI370" i="11"/>
  <c r="AP370" i="11"/>
  <c r="CA370" i="11"/>
  <c r="BH370" i="11"/>
  <c r="AO370" i="11"/>
  <c r="BZ370" i="11"/>
  <c r="BG370" i="11"/>
  <c r="AN370" i="11"/>
  <c r="BY370" i="11"/>
  <c r="BF370" i="11"/>
  <c r="AM370" i="11"/>
  <c r="BX370" i="11"/>
  <c r="BE370" i="11"/>
  <c r="AL370" i="11"/>
  <c r="BW370" i="11"/>
  <c r="BD370" i="11"/>
  <c r="AK370" i="11"/>
  <c r="BV370" i="11"/>
  <c r="BC370" i="11"/>
  <c r="AJ370" i="11"/>
  <c r="BU370" i="11"/>
  <c r="BB370" i="11"/>
  <c r="AI370" i="11"/>
  <c r="BT370" i="11"/>
  <c r="BA370" i="11"/>
  <c r="AH370" i="11"/>
  <c r="CL370" i="11"/>
  <c r="CM370" i="11"/>
  <c r="CN370" i="11"/>
  <c r="CO370" i="11"/>
  <c r="CP370" i="11"/>
  <c r="CQ370" i="11"/>
  <c r="CR370" i="11"/>
  <c r="CS370" i="11"/>
  <c r="CT370" i="11"/>
  <c r="CU370" i="11"/>
  <c r="CV370" i="11"/>
  <c r="CW370" i="11"/>
  <c r="CX370" i="11"/>
  <c r="CY370" i="11"/>
  <c r="J388" i="11"/>
  <c r="I388" i="11"/>
  <c r="CF369" i="11"/>
  <c r="BM369" i="11"/>
  <c r="AT369" i="11"/>
  <c r="CE369" i="11"/>
  <c r="BL369" i="11"/>
  <c r="AS369" i="11"/>
  <c r="CD369" i="11"/>
  <c r="BK369" i="11"/>
  <c r="AR369" i="11"/>
  <c r="CC369" i="11"/>
  <c r="BJ369" i="11"/>
  <c r="AQ369" i="11"/>
  <c r="CB369" i="11"/>
  <c r="BI369" i="11"/>
  <c r="AP369" i="11"/>
  <c r="CA369" i="11"/>
  <c r="BH369" i="11"/>
  <c r="AO369" i="11"/>
  <c r="BZ369" i="11"/>
  <c r="BG369" i="11"/>
  <c r="AN369" i="11"/>
  <c r="BY369" i="11"/>
  <c r="BF369" i="11"/>
  <c r="AM369" i="11"/>
  <c r="BX369" i="11"/>
  <c r="BE369" i="11"/>
  <c r="AL369" i="11"/>
  <c r="BW369" i="11"/>
  <c r="BD369" i="11"/>
  <c r="AK369" i="11"/>
  <c r="BV369" i="11"/>
  <c r="BC369" i="11"/>
  <c r="AJ369" i="11"/>
  <c r="BU369" i="11"/>
  <c r="BB369" i="11"/>
  <c r="AI369" i="11"/>
  <c r="BT369" i="11"/>
  <c r="BA369" i="11"/>
  <c r="AH369" i="11"/>
  <c r="CL369" i="11"/>
  <c r="CM369" i="11"/>
  <c r="CN369" i="11"/>
  <c r="CO369" i="11"/>
  <c r="CP369" i="11"/>
  <c r="CQ369" i="11"/>
  <c r="CR369" i="11"/>
  <c r="CS369" i="11"/>
  <c r="CT369" i="11"/>
  <c r="CU369" i="11"/>
  <c r="CV369" i="11"/>
  <c r="CW369" i="11"/>
  <c r="CX369" i="11"/>
  <c r="CY369" i="11"/>
  <c r="J387" i="11"/>
  <c r="I387" i="11"/>
  <c r="CF368" i="11"/>
  <c r="BM368" i="11"/>
  <c r="AT368" i="11"/>
  <c r="CE368" i="11"/>
  <c r="BL368" i="11"/>
  <c r="AS368" i="11"/>
  <c r="CD368" i="11"/>
  <c r="BK368" i="11"/>
  <c r="AR368" i="11"/>
  <c r="CC368" i="11"/>
  <c r="BJ368" i="11"/>
  <c r="AQ368" i="11"/>
  <c r="CB368" i="11"/>
  <c r="BI368" i="11"/>
  <c r="AP368" i="11"/>
  <c r="CA368" i="11"/>
  <c r="BH368" i="11"/>
  <c r="AO368" i="11"/>
  <c r="BZ368" i="11"/>
  <c r="BG368" i="11"/>
  <c r="AN368" i="11"/>
  <c r="BY368" i="11"/>
  <c r="BF368" i="11"/>
  <c r="AM368" i="11"/>
  <c r="BX368" i="11"/>
  <c r="BE368" i="11"/>
  <c r="AL368" i="11"/>
  <c r="BW368" i="11"/>
  <c r="BD368" i="11"/>
  <c r="AK368" i="11"/>
  <c r="BV368" i="11"/>
  <c r="BC368" i="11"/>
  <c r="AJ368" i="11"/>
  <c r="BU368" i="11"/>
  <c r="BB368" i="11"/>
  <c r="AI368" i="11"/>
  <c r="BT368" i="11"/>
  <c r="BA368" i="11"/>
  <c r="AH368" i="11"/>
  <c r="CL368" i="11"/>
  <c r="CM368" i="11"/>
  <c r="CN368" i="11"/>
  <c r="CO368" i="11"/>
  <c r="CP368" i="11"/>
  <c r="CQ368" i="11"/>
  <c r="CR368" i="11"/>
  <c r="CS368" i="11"/>
  <c r="CT368" i="11"/>
  <c r="CU368" i="11"/>
  <c r="CV368" i="11"/>
  <c r="CW368" i="11"/>
  <c r="CX368" i="11"/>
  <c r="CY368" i="11"/>
  <c r="J386" i="11"/>
  <c r="I386" i="11"/>
  <c r="CF365" i="11"/>
  <c r="BM365" i="11"/>
  <c r="AT365" i="11"/>
  <c r="CE365" i="11"/>
  <c r="BL365" i="11"/>
  <c r="AS365" i="11"/>
  <c r="CD365" i="11"/>
  <c r="BK365" i="11"/>
  <c r="AR365" i="11"/>
  <c r="CC365" i="11"/>
  <c r="BJ365" i="11"/>
  <c r="AQ365" i="11"/>
  <c r="CB365" i="11"/>
  <c r="BI365" i="11"/>
  <c r="AP365" i="11"/>
  <c r="CA365" i="11"/>
  <c r="BH365" i="11"/>
  <c r="AO365" i="11"/>
  <c r="BZ365" i="11"/>
  <c r="BG365" i="11"/>
  <c r="AN365" i="11"/>
  <c r="BY365" i="11"/>
  <c r="BF365" i="11"/>
  <c r="AM365" i="11"/>
  <c r="BX365" i="11"/>
  <c r="BE365" i="11"/>
  <c r="AL365" i="11"/>
  <c r="BW365" i="11"/>
  <c r="BD365" i="11"/>
  <c r="AK365" i="11"/>
  <c r="BV365" i="11"/>
  <c r="BC365" i="11"/>
  <c r="AJ365" i="11"/>
  <c r="BU365" i="11"/>
  <c r="BB365" i="11"/>
  <c r="AI365" i="11"/>
  <c r="BT365" i="11"/>
  <c r="BA365" i="11"/>
  <c r="AH365" i="11"/>
  <c r="CL365" i="11"/>
  <c r="CM365" i="11"/>
  <c r="CN365" i="11"/>
  <c r="CO365" i="11"/>
  <c r="CP365" i="11"/>
  <c r="CQ365" i="11"/>
  <c r="CR365" i="11"/>
  <c r="CS365" i="11"/>
  <c r="CT365" i="11"/>
  <c r="CU365" i="11"/>
  <c r="CV365" i="11"/>
  <c r="CW365" i="11"/>
  <c r="CX365" i="11"/>
  <c r="CY365" i="11"/>
  <c r="J383" i="11"/>
  <c r="I383" i="11"/>
  <c r="CF364" i="11"/>
  <c r="BM364" i="11"/>
  <c r="AT364" i="11"/>
  <c r="CE364" i="11"/>
  <c r="BL364" i="11"/>
  <c r="AS364" i="11"/>
  <c r="CD364" i="11"/>
  <c r="BK364" i="11"/>
  <c r="AR364" i="11"/>
  <c r="CC364" i="11"/>
  <c r="BJ364" i="11"/>
  <c r="AQ364" i="11"/>
  <c r="CB364" i="11"/>
  <c r="BI364" i="11"/>
  <c r="AP364" i="11"/>
  <c r="CA364" i="11"/>
  <c r="BH364" i="11"/>
  <c r="AO364" i="11"/>
  <c r="BZ364" i="11"/>
  <c r="BG364" i="11"/>
  <c r="AN364" i="11"/>
  <c r="BY364" i="11"/>
  <c r="BF364" i="11"/>
  <c r="AM364" i="11"/>
  <c r="BX364" i="11"/>
  <c r="BE364" i="11"/>
  <c r="AL364" i="11"/>
  <c r="BW364" i="11"/>
  <c r="BD364" i="11"/>
  <c r="AK364" i="11"/>
  <c r="BV364" i="11"/>
  <c r="BC364" i="11"/>
  <c r="AJ364" i="11"/>
  <c r="BU364" i="11"/>
  <c r="BB364" i="11"/>
  <c r="AI364" i="11"/>
  <c r="BT364" i="11"/>
  <c r="BA364" i="11"/>
  <c r="AH364" i="11"/>
  <c r="CL364" i="11"/>
  <c r="CM364" i="11"/>
  <c r="CN364" i="11"/>
  <c r="CO364" i="11"/>
  <c r="CP364" i="11"/>
  <c r="CQ364" i="11"/>
  <c r="CR364" i="11"/>
  <c r="CS364" i="11"/>
  <c r="CT364" i="11"/>
  <c r="CU364" i="11"/>
  <c r="CV364" i="11"/>
  <c r="CW364" i="11"/>
  <c r="CX364" i="11"/>
  <c r="CY364" i="11"/>
  <c r="J382" i="11"/>
  <c r="I382" i="11"/>
  <c r="CF363" i="11"/>
  <c r="BM363" i="11"/>
  <c r="AT363" i="11"/>
  <c r="CE363" i="11"/>
  <c r="BL363" i="11"/>
  <c r="AS363" i="11"/>
  <c r="CD363" i="11"/>
  <c r="BK363" i="11"/>
  <c r="AR363" i="11"/>
  <c r="CC363" i="11"/>
  <c r="BJ363" i="11"/>
  <c r="AQ363" i="11"/>
  <c r="CB363" i="11"/>
  <c r="BI363" i="11"/>
  <c r="AP363" i="11"/>
  <c r="CA363" i="11"/>
  <c r="BH363" i="11"/>
  <c r="AO363" i="11"/>
  <c r="BZ363" i="11"/>
  <c r="BG363" i="11"/>
  <c r="AN363" i="11"/>
  <c r="BY363" i="11"/>
  <c r="BF363" i="11"/>
  <c r="AM363" i="11"/>
  <c r="BX363" i="11"/>
  <c r="BE363" i="11"/>
  <c r="AL363" i="11"/>
  <c r="BW363" i="11"/>
  <c r="BD363" i="11"/>
  <c r="AK363" i="11"/>
  <c r="BV363" i="11"/>
  <c r="BC363" i="11"/>
  <c r="AJ363" i="11"/>
  <c r="BU363" i="11"/>
  <c r="BB363" i="11"/>
  <c r="AI363" i="11"/>
  <c r="BT363" i="11"/>
  <c r="BA363" i="11"/>
  <c r="AH363" i="11"/>
  <c r="CL363" i="11"/>
  <c r="CM363" i="11"/>
  <c r="CN363" i="11"/>
  <c r="CO363" i="11"/>
  <c r="CP363" i="11"/>
  <c r="CQ363" i="11"/>
  <c r="CR363" i="11"/>
  <c r="CS363" i="11"/>
  <c r="CT363" i="11"/>
  <c r="CU363" i="11"/>
  <c r="CV363" i="11"/>
  <c r="CW363" i="11"/>
  <c r="CX363" i="11"/>
  <c r="CY363" i="11"/>
  <c r="J381" i="11"/>
  <c r="I381" i="11"/>
  <c r="CF362" i="11"/>
  <c r="BM362" i="11"/>
  <c r="AT362" i="11"/>
  <c r="CE362" i="11"/>
  <c r="BL362" i="11"/>
  <c r="AS362" i="11"/>
  <c r="CD362" i="11"/>
  <c r="BK362" i="11"/>
  <c r="AR362" i="11"/>
  <c r="CC362" i="11"/>
  <c r="BJ362" i="11"/>
  <c r="AQ362" i="11"/>
  <c r="CB362" i="11"/>
  <c r="BI362" i="11"/>
  <c r="AP362" i="11"/>
  <c r="CA362" i="11"/>
  <c r="BH362" i="11"/>
  <c r="AO362" i="11"/>
  <c r="BZ362" i="11"/>
  <c r="BG362" i="11"/>
  <c r="AN362" i="11"/>
  <c r="BY362" i="11"/>
  <c r="BF362" i="11"/>
  <c r="AM362" i="11"/>
  <c r="BX362" i="11"/>
  <c r="BE362" i="11"/>
  <c r="AL362" i="11"/>
  <c r="BW362" i="11"/>
  <c r="BD362" i="11"/>
  <c r="AK362" i="11"/>
  <c r="BV362" i="11"/>
  <c r="BC362" i="11"/>
  <c r="AJ362" i="11"/>
  <c r="BU362" i="11"/>
  <c r="BB362" i="11"/>
  <c r="AI362" i="11"/>
  <c r="BT362" i="11"/>
  <c r="BA362" i="11"/>
  <c r="AH362" i="11"/>
  <c r="CL362" i="11"/>
  <c r="CM362" i="11"/>
  <c r="CN362" i="11"/>
  <c r="CO362" i="11"/>
  <c r="CP362" i="11"/>
  <c r="CQ362" i="11"/>
  <c r="CR362" i="11"/>
  <c r="CS362" i="11"/>
  <c r="CT362" i="11"/>
  <c r="CU362" i="11"/>
  <c r="CV362" i="11"/>
  <c r="CW362" i="11"/>
  <c r="CX362" i="11"/>
  <c r="CY362" i="11"/>
  <c r="J380" i="11"/>
  <c r="I380" i="11"/>
  <c r="CF361" i="11"/>
  <c r="BM361" i="11"/>
  <c r="AT361" i="11"/>
  <c r="CE361" i="11"/>
  <c r="BL361" i="11"/>
  <c r="AS361" i="11"/>
  <c r="CD361" i="11"/>
  <c r="BK361" i="11"/>
  <c r="AR361" i="11"/>
  <c r="CC361" i="11"/>
  <c r="BJ361" i="11"/>
  <c r="AQ361" i="11"/>
  <c r="CB361" i="11"/>
  <c r="BI361" i="11"/>
  <c r="AP361" i="11"/>
  <c r="CA361" i="11"/>
  <c r="BH361" i="11"/>
  <c r="AO361" i="11"/>
  <c r="BZ361" i="11"/>
  <c r="BG361" i="11"/>
  <c r="AN361" i="11"/>
  <c r="BY361" i="11"/>
  <c r="BF361" i="11"/>
  <c r="AM361" i="11"/>
  <c r="BX361" i="11"/>
  <c r="BE361" i="11"/>
  <c r="AL361" i="11"/>
  <c r="BW361" i="11"/>
  <c r="BD361" i="11"/>
  <c r="AK361" i="11"/>
  <c r="BV361" i="11"/>
  <c r="BC361" i="11"/>
  <c r="AJ361" i="11"/>
  <c r="BU361" i="11"/>
  <c r="BB361" i="11"/>
  <c r="AI361" i="11"/>
  <c r="BT361" i="11"/>
  <c r="BA361" i="11"/>
  <c r="AH361" i="11"/>
  <c r="CL361" i="11"/>
  <c r="CM361" i="11"/>
  <c r="CN361" i="11"/>
  <c r="CO361" i="11"/>
  <c r="CP361" i="11"/>
  <c r="CQ361" i="11"/>
  <c r="CR361" i="11"/>
  <c r="CS361" i="11"/>
  <c r="CT361" i="11"/>
  <c r="CU361" i="11"/>
  <c r="CV361" i="11"/>
  <c r="CW361" i="11"/>
  <c r="CX361" i="11"/>
  <c r="CY361" i="11"/>
  <c r="J379" i="11"/>
  <c r="I379" i="11"/>
  <c r="CF342" i="11"/>
  <c r="BM342" i="11"/>
  <c r="AT342" i="11"/>
  <c r="CE342" i="11"/>
  <c r="BL342" i="11"/>
  <c r="AS342" i="11"/>
  <c r="CD342" i="11"/>
  <c r="BK342" i="11"/>
  <c r="AR342" i="11"/>
  <c r="CC342" i="11"/>
  <c r="BJ342" i="11"/>
  <c r="AQ342" i="11"/>
  <c r="CB342" i="11"/>
  <c r="BI342" i="11"/>
  <c r="AP342" i="11"/>
  <c r="CA342" i="11"/>
  <c r="BH342" i="11"/>
  <c r="AO342" i="11"/>
  <c r="BZ342" i="11"/>
  <c r="BG342" i="11"/>
  <c r="AN342" i="11"/>
  <c r="BY342" i="11"/>
  <c r="BF342" i="11"/>
  <c r="AM342" i="11"/>
  <c r="BX342" i="11"/>
  <c r="BE342" i="11"/>
  <c r="AL342" i="11"/>
  <c r="BW342" i="11"/>
  <c r="BD342" i="11"/>
  <c r="AK342" i="11"/>
  <c r="BV342" i="11"/>
  <c r="BC342" i="11"/>
  <c r="AJ342" i="11"/>
  <c r="BU342" i="11"/>
  <c r="BB342" i="11"/>
  <c r="AI342" i="11"/>
  <c r="BT342" i="11"/>
  <c r="BA342" i="11"/>
  <c r="AH342" i="11"/>
  <c r="CL342" i="11"/>
  <c r="CM342" i="11"/>
  <c r="CN342" i="11"/>
  <c r="CO342" i="11"/>
  <c r="CP342" i="11"/>
  <c r="CQ342" i="11"/>
  <c r="CR342" i="11"/>
  <c r="CS342" i="11"/>
  <c r="CT342" i="11"/>
  <c r="CU342" i="11"/>
  <c r="CV342" i="11"/>
  <c r="CW342" i="11"/>
  <c r="CX342" i="11"/>
  <c r="CY342" i="11"/>
  <c r="CF360" i="11"/>
  <c r="BM360" i="11"/>
  <c r="AT360" i="11"/>
  <c r="CE360" i="11"/>
  <c r="BL360" i="11"/>
  <c r="AS360" i="11"/>
  <c r="CD360" i="11"/>
  <c r="BK360" i="11"/>
  <c r="AR360" i="11"/>
  <c r="CC360" i="11"/>
  <c r="BJ360" i="11"/>
  <c r="AQ360" i="11"/>
  <c r="CB360" i="11"/>
  <c r="BI360" i="11"/>
  <c r="AP360" i="11"/>
  <c r="CA360" i="11"/>
  <c r="BH360" i="11"/>
  <c r="AO360" i="11"/>
  <c r="BZ360" i="11"/>
  <c r="BG360" i="11"/>
  <c r="AN360" i="11"/>
  <c r="BY360" i="11"/>
  <c r="BF360" i="11"/>
  <c r="AM360" i="11"/>
  <c r="BX360" i="11"/>
  <c r="BE360" i="11"/>
  <c r="AL360" i="11"/>
  <c r="BW360" i="11"/>
  <c r="BD360" i="11"/>
  <c r="AK360" i="11"/>
  <c r="BV360" i="11"/>
  <c r="BC360" i="11"/>
  <c r="AJ360" i="11"/>
  <c r="BU360" i="11"/>
  <c r="BB360" i="11"/>
  <c r="AI360" i="11"/>
  <c r="BT360" i="11"/>
  <c r="BA360" i="11"/>
  <c r="AH360" i="11"/>
  <c r="CL360" i="11"/>
  <c r="CM360" i="11"/>
  <c r="CN360" i="11"/>
  <c r="CO360" i="11"/>
  <c r="CP360" i="11"/>
  <c r="CQ360" i="11"/>
  <c r="CR360" i="11"/>
  <c r="CS360" i="11"/>
  <c r="CT360" i="11"/>
  <c r="CU360" i="11"/>
  <c r="CV360" i="11"/>
  <c r="CW360" i="11"/>
  <c r="CX360" i="11"/>
  <c r="CY360" i="11"/>
  <c r="J360" i="11"/>
  <c r="I360" i="11"/>
  <c r="J378" i="11"/>
  <c r="I378" i="11"/>
  <c r="CF359" i="11"/>
  <c r="BM359" i="11"/>
  <c r="AT359" i="11"/>
  <c r="CE359" i="11"/>
  <c r="BL359" i="11"/>
  <c r="AS359" i="11"/>
  <c r="CD359" i="11"/>
  <c r="BK359" i="11"/>
  <c r="AR359" i="11"/>
  <c r="CC359" i="11"/>
  <c r="BJ359" i="11"/>
  <c r="AQ359" i="11"/>
  <c r="CB359" i="11"/>
  <c r="BI359" i="11"/>
  <c r="AP359" i="11"/>
  <c r="CA359" i="11"/>
  <c r="BH359" i="11"/>
  <c r="AO359" i="11"/>
  <c r="BZ359" i="11"/>
  <c r="BG359" i="11"/>
  <c r="AN359" i="11"/>
  <c r="BY359" i="11"/>
  <c r="BF359" i="11"/>
  <c r="AM359" i="11"/>
  <c r="BX359" i="11"/>
  <c r="BE359" i="11"/>
  <c r="AL359" i="11"/>
  <c r="BW359" i="11"/>
  <c r="BD359" i="11"/>
  <c r="AK359" i="11"/>
  <c r="BV359" i="11"/>
  <c r="BC359" i="11"/>
  <c r="AJ359" i="11"/>
  <c r="BU359" i="11"/>
  <c r="BB359" i="11"/>
  <c r="AI359" i="11"/>
  <c r="BT359" i="11"/>
  <c r="BA359" i="11"/>
  <c r="AH359" i="11"/>
  <c r="CL359" i="11"/>
  <c r="CM359" i="11"/>
  <c r="CN359" i="11"/>
  <c r="CO359" i="11"/>
  <c r="CP359" i="11"/>
  <c r="CQ359" i="11"/>
  <c r="CR359" i="11"/>
  <c r="CS359" i="11"/>
  <c r="CT359" i="11"/>
  <c r="CU359" i="11"/>
  <c r="CV359" i="11"/>
  <c r="CW359" i="11"/>
  <c r="CX359" i="11"/>
  <c r="CY359" i="11"/>
  <c r="J377" i="11"/>
  <c r="I377" i="11"/>
  <c r="CF358" i="11"/>
  <c r="BM358" i="11"/>
  <c r="AT358" i="11"/>
  <c r="CE358" i="11"/>
  <c r="BL358" i="11"/>
  <c r="AS358" i="11"/>
  <c r="CD358" i="11"/>
  <c r="BK358" i="11"/>
  <c r="AR358" i="11"/>
  <c r="CC358" i="11"/>
  <c r="BJ358" i="11"/>
  <c r="AQ358" i="11"/>
  <c r="CB358" i="11"/>
  <c r="BI358" i="11"/>
  <c r="AP358" i="11"/>
  <c r="CA358" i="11"/>
  <c r="BH358" i="11"/>
  <c r="AO358" i="11"/>
  <c r="BZ358" i="11"/>
  <c r="BG358" i="11"/>
  <c r="AN358" i="11"/>
  <c r="BY358" i="11"/>
  <c r="BF358" i="11"/>
  <c r="AM358" i="11"/>
  <c r="BX358" i="11"/>
  <c r="BE358" i="11"/>
  <c r="AL358" i="11"/>
  <c r="BW358" i="11"/>
  <c r="BD358" i="11"/>
  <c r="AK358" i="11"/>
  <c r="BV358" i="11"/>
  <c r="BC358" i="11"/>
  <c r="AJ358" i="11"/>
  <c r="BU358" i="11"/>
  <c r="BB358" i="11"/>
  <c r="AI358" i="11"/>
  <c r="BT358" i="11"/>
  <c r="BA358" i="11"/>
  <c r="AH358" i="11"/>
  <c r="CL358" i="11"/>
  <c r="CM358" i="11"/>
  <c r="CN358" i="11"/>
  <c r="CO358" i="11"/>
  <c r="CP358" i="11"/>
  <c r="CQ358" i="11"/>
  <c r="CR358" i="11"/>
  <c r="CS358" i="11"/>
  <c r="CT358" i="11"/>
  <c r="CU358" i="11"/>
  <c r="CV358" i="11"/>
  <c r="CW358" i="11"/>
  <c r="CX358" i="11"/>
  <c r="CY358" i="11"/>
  <c r="J376" i="11"/>
  <c r="I376" i="11"/>
  <c r="CF357" i="11"/>
  <c r="BM357" i="11"/>
  <c r="AT357" i="11"/>
  <c r="CE357" i="11"/>
  <c r="BL357" i="11"/>
  <c r="AS357" i="11"/>
  <c r="CD357" i="11"/>
  <c r="BK357" i="11"/>
  <c r="AR357" i="11"/>
  <c r="CC357" i="11"/>
  <c r="BJ357" i="11"/>
  <c r="AQ357" i="11"/>
  <c r="CB357" i="11"/>
  <c r="BI357" i="11"/>
  <c r="AP357" i="11"/>
  <c r="CA357" i="11"/>
  <c r="BH357" i="11"/>
  <c r="AO357" i="11"/>
  <c r="BZ357" i="11"/>
  <c r="BG357" i="11"/>
  <c r="AN357" i="11"/>
  <c r="BY357" i="11"/>
  <c r="BF357" i="11"/>
  <c r="AM357" i="11"/>
  <c r="BX357" i="11"/>
  <c r="BE357" i="11"/>
  <c r="AL357" i="11"/>
  <c r="BW357" i="11"/>
  <c r="BD357" i="11"/>
  <c r="AK357" i="11"/>
  <c r="BV357" i="11"/>
  <c r="BC357" i="11"/>
  <c r="AJ357" i="11"/>
  <c r="BU357" i="11"/>
  <c r="BB357" i="11"/>
  <c r="AI357" i="11"/>
  <c r="BT357" i="11"/>
  <c r="BA357" i="11"/>
  <c r="AH357" i="11"/>
  <c r="CL357" i="11"/>
  <c r="CM357" i="11"/>
  <c r="CN357" i="11"/>
  <c r="CO357" i="11"/>
  <c r="CP357" i="11"/>
  <c r="CQ357" i="11"/>
  <c r="CR357" i="11"/>
  <c r="CS357" i="11"/>
  <c r="CT357" i="11"/>
  <c r="CU357" i="11"/>
  <c r="CV357" i="11"/>
  <c r="CW357" i="11"/>
  <c r="CX357" i="11"/>
  <c r="CY357" i="11"/>
  <c r="J375" i="11"/>
  <c r="I375" i="11"/>
  <c r="CF351" i="11"/>
  <c r="BM351" i="11"/>
  <c r="AT351" i="11"/>
  <c r="CE351" i="11"/>
  <c r="BL351" i="11"/>
  <c r="AS351" i="11"/>
  <c r="CD351" i="11"/>
  <c r="BK351" i="11"/>
  <c r="AR351" i="11"/>
  <c r="CC351" i="11"/>
  <c r="BJ351" i="11"/>
  <c r="AQ351" i="11"/>
  <c r="CB351" i="11"/>
  <c r="BI351" i="11"/>
  <c r="AP351" i="11"/>
  <c r="CA351" i="11"/>
  <c r="BH351" i="11"/>
  <c r="AO351" i="11"/>
  <c r="BZ351" i="11"/>
  <c r="BG351" i="11"/>
  <c r="AN351" i="11"/>
  <c r="BY351" i="11"/>
  <c r="BF351" i="11"/>
  <c r="AM351" i="11"/>
  <c r="BX351" i="11"/>
  <c r="BE351" i="11"/>
  <c r="AL351" i="11"/>
  <c r="BW351" i="11"/>
  <c r="BD351" i="11"/>
  <c r="AK351" i="11"/>
  <c r="BV351" i="11"/>
  <c r="BC351" i="11"/>
  <c r="AJ351" i="11"/>
  <c r="BU351" i="11"/>
  <c r="BB351" i="11"/>
  <c r="AI351" i="11"/>
  <c r="BT351" i="11"/>
  <c r="BA351" i="11"/>
  <c r="AH351" i="11"/>
  <c r="CL351" i="11"/>
  <c r="CM351" i="11"/>
  <c r="CN351" i="11"/>
  <c r="CO351" i="11"/>
  <c r="CP351" i="11"/>
  <c r="CQ351" i="11"/>
  <c r="CR351" i="11"/>
  <c r="CS351" i="11"/>
  <c r="CT351" i="11"/>
  <c r="CU351" i="11"/>
  <c r="CV351" i="11"/>
  <c r="CW351" i="11"/>
  <c r="CX351" i="11"/>
  <c r="CY351" i="11"/>
  <c r="J369" i="11"/>
  <c r="I369" i="11"/>
  <c r="CF356" i="11"/>
  <c r="BM356" i="11"/>
  <c r="AT356" i="11"/>
  <c r="CE356" i="11"/>
  <c r="BL356" i="11"/>
  <c r="AS356" i="11"/>
  <c r="CD356" i="11"/>
  <c r="BK356" i="11"/>
  <c r="AR356" i="11"/>
  <c r="CC356" i="11"/>
  <c r="BJ356" i="11"/>
  <c r="AQ356" i="11"/>
  <c r="CB356" i="11"/>
  <c r="BI356" i="11"/>
  <c r="AP356" i="11"/>
  <c r="CA356" i="11"/>
  <c r="BH356" i="11"/>
  <c r="AO356" i="11"/>
  <c r="BZ356" i="11"/>
  <c r="BG356" i="11"/>
  <c r="AN356" i="11"/>
  <c r="BY356" i="11"/>
  <c r="BF356" i="11"/>
  <c r="AM356" i="11"/>
  <c r="BX356" i="11"/>
  <c r="BE356" i="11"/>
  <c r="AL356" i="11"/>
  <c r="BW356" i="11"/>
  <c r="BD356" i="11"/>
  <c r="AK356" i="11"/>
  <c r="BV356" i="11"/>
  <c r="BC356" i="11"/>
  <c r="AJ356" i="11"/>
  <c r="BU356" i="11"/>
  <c r="BB356" i="11"/>
  <c r="AI356" i="11"/>
  <c r="BT356" i="11"/>
  <c r="BA356" i="11"/>
  <c r="AH356" i="11"/>
  <c r="CL356" i="11"/>
  <c r="CM356" i="11"/>
  <c r="CN356" i="11"/>
  <c r="CO356" i="11"/>
  <c r="CP356" i="11"/>
  <c r="CQ356" i="11"/>
  <c r="CR356" i="11"/>
  <c r="CS356" i="11"/>
  <c r="CT356" i="11"/>
  <c r="CU356" i="11"/>
  <c r="CV356" i="11"/>
  <c r="CW356" i="11"/>
  <c r="CX356" i="11"/>
  <c r="CY356" i="11"/>
  <c r="J374" i="11"/>
  <c r="I374" i="11"/>
  <c r="CF355" i="11"/>
  <c r="BM355" i="11"/>
  <c r="AT355" i="11"/>
  <c r="CE355" i="11"/>
  <c r="BL355" i="11"/>
  <c r="AS355" i="11"/>
  <c r="CD355" i="11"/>
  <c r="BK355" i="11"/>
  <c r="AR355" i="11"/>
  <c r="CC355" i="11"/>
  <c r="BJ355" i="11"/>
  <c r="AQ355" i="11"/>
  <c r="CB355" i="11"/>
  <c r="BI355" i="11"/>
  <c r="AP355" i="11"/>
  <c r="CA355" i="11"/>
  <c r="BH355" i="11"/>
  <c r="AO355" i="11"/>
  <c r="BZ355" i="11"/>
  <c r="BG355" i="11"/>
  <c r="AN355" i="11"/>
  <c r="BY355" i="11"/>
  <c r="BF355" i="11"/>
  <c r="AM355" i="11"/>
  <c r="BX355" i="11"/>
  <c r="BE355" i="11"/>
  <c r="AL355" i="11"/>
  <c r="BW355" i="11"/>
  <c r="BD355" i="11"/>
  <c r="AK355" i="11"/>
  <c r="BV355" i="11"/>
  <c r="BC355" i="11"/>
  <c r="AJ355" i="11"/>
  <c r="BU355" i="11"/>
  <c r="BB355" i="11"/>
  <c r="AI355" i="11"/>
  <c r="BT355" i="11"/>
  <c r="BA355" i="11"/>
  <c r="AH355" i="11"/>
  <c r="CL355" i="11"/>
  <c r="CM355" i="11"/>
  <c r="CN355" i="11"/>
  <c r="CO355" i="11"/>
  <c r="CP355" i="11"/>
  <c r="CQ355" i="11"/>
  <c r="CR355" i="11"/>
  <c r="CS355" i="11"/>
  <c r="CT355" i="11"/>
  <c r="CU355" i="11"/>
  <c r="CV355" i="11"/>
  <c r="CW355" i="11"/>
  <c r="CX355" i="11"/>
  <c r="CY355" i="11"/>
  <c r="J373" i="11"/>
  <c r="I373" i="11"/>
  <c r="CF354" i="11"/>
  <c r="BM354" i="11"/>
  <c r="AT354" i="11"/>
  <c r="CE354" i="11"/>
  <c r="BL354" i="11"/>
  <c r="AS354" i="11"/>
  <c r="CD354" i="11"/>
  <c r="BK354" i="11"/>
  <c r="AR354" i="11"/>
  <c r="CC354" i="11"/>
  <c r="BJ354" i="11"/>
  <c r="AQ354" i="11"/>
  <c r="CB354" i="11"/>
  <c r="BI354" i="11"/>
  <c r="AP354" i="11"/>
  <c r="CA354" i="11"/>
  <c r="BH354" i="11"/>
  <c r="AO354" i="11"/>
  <c r="BZ354" i="11"/>
  <c r="BG354" i="11"/>
  <c r="AN354" i="11"/>
  <c r="BY354" i="11"/>
  <c r="BF354" i="11"/>
  <c r="AM354" i="11"/>
  <c r="BX354" i="11"/>
  <c r="BE354" i="11"/>
  <c r="AL354" i="11"/>
  <c r="BW354" i="11"/>
  <c r="BD354" i="11"/>
  <c r="AK354" i="11"/>
  <c r="BV354" i="11"/>
  <c r="BC354" i="11"/>
  <c r="AJ354" i="11"/>
  <c r="BU354" i="11"/>
  <c r="BB354" i="11"/>
  <c r="AI354" i="11"/>
  <c r="BT354" i="11"/>
  <c r="BA354" i="11"/>
  <c r="AH354" i="11"/>
  <c r="CL354" i="11"/>
  <c r="CM354" i="11"/>
  <c r="CN354" i="11"/>
  <c r="CO354" i="11"/>
  <c r="CP354" i="11"/>
  <c r="CQ354" i="11"/>
  <c r="CR354" i="11"/>
  <c r="CS354" i="11"/>
  <c r="CT354" i="11"/>
  <c r="CU354" i="11"/>
  <c r="CV354" i="11"/>
  <c r="CW354" i="11"/>
  <c r="CX354" i="11"/>
  <c r="CY354" i="11"/>
  <c r="J372" i="11"/>
  <c r="I372" i="11"/>
  <c r="CF353" i="11"/>
  <c r="BM353" i="11"/>
  <c r="AT353" i="11"/>
  <c r="CE353" i="11"/>
  <c r="BL353" i="11"/>
  <c r="AS353" i="11"/>
  <c r="CD353" i="11"/>
  <c r="BK353" i="11"/>
  <c r="AR353" i="11"/>
  <c r="CC353" i="11"/>
  <c r="BJ353" i="11"/>
  <c r="AQ353" i="11"/>
  <c r="CB353" i="11"/>
  <c r="BI353" i="11"/>
  <c r="AP353" i="11"/>
  <c r="CA353" i="11"/>
  <c r="BH353" i="11"/>
  <c r="AO353" i="11"/>
  <c r="BZ353" i="11"/>
  <c r="BG353" i="11"/>
  <c r="AN353" i="11"/>
  <c r="BY353" i="11"/>
  <c r="BF353" i="11"/>
  <c r="AM353" i="11"/>
  <c r="BX353" i="11"/>
  <c r="BE353" i="11"/>
  <c r="AL353" i="11"/>
  <c r="BW353" i="11"/>
  <c r="BD353" i="11"/>
  <c r="AK353" i="11"/>
  <c r="BV353" i="11"/>
  <c r="BC353" i="11"/>
  <c r="AJ353" i="11"/>
  <c r="BU353" i="11"/>
  <c r="BB353" i="11"/>
  <c r="AI353" i="11"/>
  <c r="BT353" i="11"/>
  <c r="BA353" i="11"/>
  <c r="AH353" i="11"/>
  <c r="CL353" i="11"/>
  <c r="CM353" i="11"/>
  <c r="CN353" i="11"/>
  <c r="CO353" i="11"/>
  <c r="CP353" i="11"/>
  <c r="CQ353" i="11"/>
  <c r="CR353" i="11"/>
  <c r="CS353" i="11"/>
  <c r="CT353" i="11"/>
  <c r="CU353" i="11"/>
  <c r="CV353" i="11"/>
  <c r="CW353" i="11"/>
  <c r="CX353" i="11"/>
  <c r="CY353" i="11"/>
  <c r="J371" i="11"/>
  <c r="I371" i="11"/>
  <c r="CF349" i="11"/>
  <c r="BM349" i="11"/>
  <c r="AT349" i="11"/>
  <c r="CE349" i="11"/>
  <c r="BL349" i="11"/>
  <c r="AS349" i="11"/>
  <c r="CD349" i="11"/>
  <c r="BK349" i="11"/>
  <c r="AR349" i="11"/>
  <c r="CC349" i="11"/>
  <c r="BJ349" i="11"/>
  <c r="AQ349" i="11"/>
  <c r="CB349" i="11"/>
  <c r="BI349" i="11"/>
  <c r="AP349" i="11"/>
  <c r="CA349" i="11"/>
  <c r="BH349" i="11"/>
  <c r="AO349" i="11"/>
  <c r="BZ349" i="11"/>
  <c r="BG349" i="11"/>
  <c r="AN349" i="11"/>
  <c r="BY349" i="11"/>
  <c r="BF349" i="11"/>
  <c r="AM349" i="11"/>
  <c r="BX349" i="11"/>
  <c r="BE349" i="11"/>
  <c r="AL349" i="11"/>
  <c r="BW349" i="11"/>
  <c r="BD349" i="11"/>
  <c r="AK349" i="11"/>
  <c r="BV349" i="11"/>
  <c r="BC349" i="11"/>
  <c r="AJ349" i="11"/>
  <c r="BU349" i="11"/>
  <c r="BB349" i="11"/>
  <c r="AI349" i="11"/>
  <c r="BT349" i="11"/>
  <c r="BA349" i="11"/>
  <c r="AH349" i="11"/>
  <c r="CL349" i="11"/>
  <c r="CM349" i="11"/>
  <c r="CN349" i="11"/>
  <c r="CO349" i="11"/>
  <c r="CP349" i="11"/>
  <c r="CQ349" i="11"/>
  <c r="CR349" i="11"/>
  <c r="CS349" i="11"/>
  <c r="CT349" i="11"/>
  <c r="CU349" i="11"/>
  <c r="CV349" i="11"/>
  <c r="CW349" i="11"/>
  <c r="CX349" i="11"/>
  <c r="CY349" i="11"/>
  <c r="J367" i="11"/>
  <c r="I367" i="11"/>
  <c r="CF343" i="11"/>
  <c r="BM343" i="11"/>
  <c r="AT343" i="11"/>
  <c r="CE343" i="11"/>
  <c r="BL343" i="11"/>
  <c r="AS343" i="11"/>
  <c r="CD343" i="11"/>
  <c r="BK343" i="11"/>
  <c r="AR343" i="11"/>
  <c r="CC343" i="11"/>
  <c r="BJ343" i="11"/>
  <c r="AQ343" i="11"/>
  <c r="CB343" i="11"/>
  <c r="BI343" i="11"/>
  <c r="AP343" i="11"/>
  <c r="CA343" i="11"/>
  <c r="BH343" i="11"/>
  <c r="AO343" i="11"/>
  <c r="BZ343" i="11"/>
  <c r="BG343" i="11"/>
  <c r="AN343" i="11"/>
  <c r="BY343" i="11"/>
  <c r="BF343" i="11"/>
  <c r="AM343" i="11"/>
  <c r="BX343" i="11"/>
  <c r="BE343" i="11"/>
  <c r="AL343" i="11"/>
  <c r="BW343" i="11"/>
  <c r="BD343" i="11"/>
  <c r="AK343" i="11"/>
  <c r="BV343" i="11"/>
  <c r="BC343" i="11"/>
  <c r="AJ343" i="11"/>
  <c r="BU343" i="11"/>
  <c r="BB343" i="11"/>
  <c r="AI343" i="11"/>
  <c r="BT343" i="11"/>
  <c r="BA343" i="11"/>
  <c r="AH343" i="11"/>
  <c r="CL343" i="11"/>
  <c r="CM343" i="11"/>
  <c r="CN343" i="11"/>
  <c r="CO343" i="11"/>
  <c r="CP343" i="11"/>
  <c r="CQ343" i="11"/>
  <c r="CR343" i="11"/>
  <c r="CS343" i="11"/>
  <c r="CT343" i="11"/>
  <c r="CU343" i="11"/>
  <c r="CV343" i="11"/>
  <c r="CW343" i="11"/>
  <c r="CX343" i="11"/>
  <c r="CY343" i="11"/>
  <c r="J361" i="11"/>
  <c r="I361" i="11"/>
  <c r="CF352" i="11"/>
  <c r="BM352" i="11"/>
  <c r="AT352" i="11"/>
  <c r="CE352" i="11"/>
  <c r="BL352" i="11"/>
  <c r="AS352" i="11"/>
  <c r="CD352" i="11"/>
  <c r="BK352" i="11"/>
  <c r="AR352" i="11"/>
  <c r="CC352" i="11"/>
  <c r="BJ352" i="11"/>
  <c r="AQ352" i="11"/>
  <c r="CB352" i="11"/>
  <c r="BI352" i="11"/>
  <c r="AP352" i="11"/>
  <c r="CA352" i="11"/>
  <c r="BH352" i="11"/>
  <c r="AO352" i="11"/>
  <c r="BZ352" i="11"/>
  <c r="BG352" i="11"/>
  <c r="AN352" i="11"/>
  <c r="BY352" i="11"/>
  <c r="BF352" i="11"/>
  <c r="AM352" i="11"/>
  <c r="BX352" i="11"/>
  <c r="BE352" i="11"/>
  <c r="AL352" i="11"/>
  <c r="BW352" i="11"/>
  <c r="BD352" i="11"/>
  <c r="AK352" i="11"/>
  <c r="BV352" i="11"/>
  <c r="BC352" i="11"/>
  <c r="AJ352" i="11"/>
  <c r="BU352" i="11"/>
  <c r="BB352" i="11"/>
  <c r="AI352" i="11"/>
  <c r="BT352" i="11"/>
  <c r="BA352" i="11"/>
  <c r="AH352" i="11"/>
  <c r="CL352" i="11"/>
  <c r="CM352" i="11"/>
  <c r="CN352" i="11"/>
  <c r="CO352" i="11"/>
  <c r="CP352" i="11"/>
  <c r="CQ352" i="11"/>
  <c r="CR352" i="11"/>
  <c r="CS352" i="11"/>
  <c r="CT352" i="11"/>
  <c r="CU352" i="11"/>
  <c r="CV352" i="11"/>
  <c r="CW352" i="11"/>
  <c r="CX352" i="11"/>
  <c r="CY352" i="11"/>
  <c r="J370" i="11"/>
  <c r="I370" i="11"/>
  <c r="CF350" i="11"/>
  <c r="BM350" i="11"/>
  <c r="AT350" i="11"/>
  <c r="CE350" i="11"/>
  <c r="BL350" i="11"/>
  <c r="AS350" i="11"/>
  <c r="CD350" i="11"/>
  <c r="BK350" i="11"/>
  <c r="AR350" i="11"/>
  <c r="CC350" i="11"/>
  <c r="BJ350" i="11"/>
  <c r="AQ350" i="11"/>
  <c r="CB350" i="11"/>
  <c r="BI350" i="11"/>
  <c r="AP350" i="11"/>
  <c r="CA350" i="11"/>
  <c r="BH350" i="11"/>
  <c r="AO350" i="11"/>
  <c r="BZ350" i="11"/>
  <c r="BG350" i="11"/>
  <c r="AN350" i="11"/>
  <c r="BY350" i="11"/>
  <c r="BF350" i="11"/>
  <c r="AM350" i="11"/>
  <c r="BX350" i="11"/>
  <c r="BE350" i="11"/>
  <c r="AL350" i="11"/>
  <c r="BW350" i="11"/>
  <c r="BD350" i="11"/>
  <c r="AK350" i="11"/>
  <c r="BV350" i="11"/>
  <c r="BC350" i="11"/>
  <c r="AJ350" i="11"/>
  <c r="BU350" i="11"/>
  <c r="BB350" i="11"/>
  <c r="AI350" i="11"/>
  <c r="BT350" i="11"/>
  <c r="BA350" i="11"/>
  <c r="AH350" i="11"/>
  <c r="CL350" i="11"/>
  <c r="CM350" i="11"/>
  <c r="CN350" i="11"/>
  <c r="CO350" i="11"/>
  <c r="CP350" i="11"/>
  <c r="CQ350" i="11"/>
  <c r="CR350" i="11"/>
  <c r="CS350" i="11"/>
  <c r="CT350" i="11"/>
  <c r="CU350" i="11"/>
  <c r="CV350" i="11"/>
  <c r="CW350" i="11"/>
  <c r="CX350" i="11"/>
  <c r="CY350" i="11"/>
  <c r="J368" i="11"/>
  <c r="I368" i="11"/>
  <c r="CF346" i="11"/>
  <c r="BM346" i="11"/>
  <c r="AT346" i="11"/>
  <c r="CE346" i="11"/>
  <c r="BL346" i="11"/>
  <c r="AS346" i="11"/>
  <c r="CD346" i="11"/>
  <c r="BK346" i="11"/>
  <c r="AR346" i="11"/>
  <c r="CC346" i="11"/>
  <c r="BJ346" i="11"/>
  <c r="AQ346" i="11"/>
  <c r="CB346" i="11"/>
  <c r="BI346" i="11"/>
  <c r="AP346" i="11"/>
  <c r="CA346" i="11"/>
  <c r="BH346" i="11"/>
  <c r="AO346" i="11"/>
  <c r="BZ346" i="11"/>
  <c r="BG346" i="11"/>
  <c r="AN346" i="11"/>
  <c r="BY346" i="11"/>
  <c r="BF346" i="11"/>
  <c r="AM346" i="11"/>
  <c r="BX346" i="11"/>
  <c r="BE346" i="11"/>
  <c r="AL346" i="11"/>
  <c r="BW346" i="11"/>
  <c r="BD346" i="11"/>
  <c r="AK346" i="11"/>
  <c r="BV346" i="11"/>
  <c r="BC346" i="11"/>
  <c r="AJ346" i="11"/>
  <c r="BU346" i="11"/>
  <c r="BB346" i="11"/>
  <c r="AI346" i="11"/>
  <c r="BT346" i="11"/>
  <c r="BA346" i="11"/>
  <c r="AH346" i="11"/>
  <c r="CL346" i="11"/>
  <c r="CM346" i="11"/>
  <c r="CN346" i="11"/>
  <c r="CO346" i="11"/>
  <c r="CP346" i="11"/>
  <c r="CQ346" i="11"/>
  <c r="CR346" i="11"/>
  <c r="CS346" i="11"/>
  <c r="CT346" i="11"/>
  <c r="CU346" i="11"/>
  <c r="CV346" i="11"/>
  <c r="CW346" i="11"/>
  <c r="CX346" i="11"/>
  <c r="CY346" i="11"/>
  <c r="J364" i="11"/>
  <c r="I364" i="11"/>
  <c r="CF348" i="11"/>
  <c r="BM348" i="11"/>
  <c r="AT348" i="11"/>
  <c r="CE348" i="11"/>
  <c r="BL348" i="11"/>
  <c r="AS348" i="11"/>
  <c r="CD348" i="11"/>
  <c r="BK348" i="11"/>
  <c r="AR348" i="11"/>
  <c r="CC348" i="11"/>
  <c r="BJ348" i="11"/>
  <c r="AQ348" i="11"/>
  <c r="CB348" i="11"/>
  <c r="BI348" i="11"/>
  <c r="AP348" i="11"/>
  <c r="CA348" i="11"/>
  <c r="BH348" i="11"/>
  <c r="AO348" i="11"/>
  <c r="BZ348" i="11"/>
  <c r="BG348" i="11"/>
  <c r="AN348" i="11"/>
  <c r="BY348" i="11"/>
  <c r="BF348" i="11"/>
  <c r="AM348" i="11"/>
  <c r="BX348" i="11"/>
  <c r="BE348" i="11"/>
  <c r="AL348" i="11"/>
  <c r="BW348" i="11"/>
  <c r="BD348" i="11"/>
  <c r="AK348" i="11"/>
  <c r="BV348" i="11"/>
  <c r="BC348" i="11"/>
  <c r="AJ348" i="11"/>
  <c r="BU348" i="11"/>
  <c r="BB348" i="11"/>
  <c r="AI348" i="11"/>
  <c r="BT348" i="11"/>
  <c r="BA348" i="11"/>
  <c r="AH348" i="11"/>
  <c r="CL348" i="11"/>
  <c r="CM348" i="11"/>
  <c r="CN348" i="11"/>
  <c r="CO348" i="11"/>
  <c r="CP348" i="11"/>
  <c r="CQ348" i="11"/>
  <c r="CR348" i="11"/>
  <c r="CS348" i="11"/>
  <c r="CT348" i="11"/>
  <c r="CU348" i="11"/>
  <c r="CV348" i="11"/>
  <c r="CW348" i="11"/>
  <c r="CX348" i="11"/>
  <c r="CY348" i="11"/>
  <c r="J366" i="11"/>
  <c r="I366" i="11"/>
  <c r="CF339" i="11"/>
  <c r="BM339" i="11"/>
  <c r="AT339" i="11"/>
  <c r="CE339" i="11"/>
  <c r="BL339" i="11"/>
  <c r="AS339" i="11"/>
  <c r="CD339" i="11"/>
  <c r="BK339" i="11"/>
  <c r="AR339" i="11"/>
  <c r="CC339" i="11"/>
  <c r="BJ339" i="11"/>
  <c r="AQ339" i="11"/>
  <c r="CB339" i="11"/>
  <c r="BI339" i="11"/>
  <c r="AP339" i="11"/>
  <c r="CA339" i="11"/>
  <c r="BH339" i="11"/>
  <c r="AO339" i="11"/>
  <c r="BZ339" i="11"/>
  <c r="BG339" i="11"/>
  <c r="AN339" i="11"/>
  <c r="BY339" i="11"/>
  <c r="BF339" i="11"/>
  <c r="AM339" i="11"/>
  <c r="BX339" i="11"/>
  <c r="BE339" i="11"/>
  <c r="AL339" i="11"/>
  <c r="BW339" i="11"/>
  <c r="BD339" i="11"/>
  <c r="AK339" i="11"/>
  <c r="BV339" i="11"/>
  <c r="BC339" i="11"/>
  <c r="AJ339" i="11"/>
  <c r="BU339" i="11"/>
  <c r="BB339" i="11"/>
  <c r="AI339" i="11"/>
  <c r="BT339" i="11"/>
  <c r="BA339" i="11"/>
  <c r="AH339" i="11"/>
  <c r="CL339" i="11"/>
  <c r="CM339" i="11"/>
  <c r="CN339" i="11"/>
  <c r="CO339" i="11"/>
  <c r="CP339" i="11"/>
  <c r="CQ339" i="11"/>
  <c r="CR339" i="11"/>
  <c r="CS339" i="11"/>
  <c r="CT339" i="11"/>
  <c r="CU339" i="11"/>
  <c r="CV339" i="11"/>
  <c r="CW339" i="11"/>
  <c r="CX339" i="11"/>
  <c r="CY339" i="11"/>
  <c r="J357" i="11"/>
  <c r="I357" i="11"/>
  <c r="CF347" i="11"/>
  <c r="BM347" i="11"/>
  <c r="AT347" i="11"/>
  <c r="CE347" i="11"/>
  <c r="BL347" i="11"/>
  <c r="AS347" i="11"/>
  <c r="CD347" i="11"/>
  <c r="BK347" i="11"/>
  <c r="AR347" i="11"/>
  <c r="CC347" i="11"/>
  <c r="BJ347" i="11"/>
  <c r="AQ347" i="11"/>
  <c r="CB347" i="11"/>
  <c r="BI347" i="11"/>
  <c r="AP347" i="11"/>
  <c r="CA347" i="11"/>
  <c r="BH347" i="11"/>
  <c r="AO347" i="11"/>
  <c r="BZ347" i="11"/>
  <c r="BG347" i="11"/>
  <c r="AN347" i="11"/>
  <c r="BY347" i="11"/>
  <c r="BF347" i="11"/>
  <c r="AM347" i="11"/>
  <c r="BX347" i="11"/>
  <c r="BE347" i="11"/>
  <c r="AL347" i="11"/>
  <c r="BW347" i="11"/>
  <c r="BD347" i="11"/>
  <c r="AK347" i="11"/>
  <c r="BV347" i="11"/>
  <c r="BC347" i="11"/>
  <c r="AJ347" i="11"/>
  <c r="BU347" i="11"/>
  <c r="BB347" i="11"/>
  <c r="AI347" i="11"/>
  <c r="BT347" i="11"/>
  <c r="BA347" i="11"/>
  <c r="AH347" i="11"/>
  <c r="CL347" i="11"/>
  <c r="CM347" i="11"/>
  <c r="CN347" i="11"/>
  <c r="CO347" i="11"/>
  <c r="CP347" i="11"/>
  <c r="CQ347" i="11"/>
  <c r="CR347" i="11"/>
  <c r="CS347" i="11"/>
  <c r="CT347" i="11"/>
  <c r="CU347" i="11"/>
  <c r="CV347" i="11"/>
  <c r="CW347" i="11"/>
  <c r="CX347" i="11"/>
  <c r="CY347" i="11"/>
  <c r="J365" i="11"/>
  <c r="I365" i="11"/>
  <c r="CF345" i="11"/>
  <c r="BM345" i="11"/>
  <c r="AT345" i="11"/>
  <c r="CE345" i="11"/>
  <c r="BL345" i="11"/>
  <c r="AS345" i="11"/>
  <c r="CD345" i="11"/>
  <c r="BK345" i="11"/>
  <c r="AR345" i="11"/>
  <c r="CC345" i="11"/>
  <c r="BJ345" i="11"/>
  <c r="AQ345" i="11"/>
  <c r="CB345" i="11"/>
  <c r="BI345" i="11"/>
  <c r="AP345" i="11"/>
  <c r="CA345" i="11"/>
  <c r="BH345" i="11"/>
  <c r="AO345" i="11"/>
  <c r="BZ345" i="11"/>
  <c r="BG345" i="11"/>
  <c r="AN345" i="11"/>
  <c r="BY345" i="11"/>
  <c r="BF345" i="11"/>
  <c r="AM345" i="11"/>
  <c r="BX345" i="11"/>
  <c r="BE345" i="11"/>
  <c r="AL345" i="11"/>
  <c r="BW345" i="11"/>
  <c r="BD345" i="11"/>
  <c r="AK345" i="11"/>
  <c r="BV345" i="11"/>
  <c r="BC345" i="11"/>
  <c r="AJ345" i="11"/>
  <c r="BU345" i="11"/>
  <c r="BB345" i="11"/>
  <c r="AI345" i="11"/>
  <c r="BT345" i="11"/>
  <c r="BA345" i="11"/>
  <c r="AH345" i="11"/>
  <c r="CL345" i="11"/>
  <c r="CM345" i="11"/>
  <c r="CN345" i="11"/>
  <c r="CO345" i="11"/>
  <c r="CP345" i="11"/>
  <c r="CQ345" i="11"/>
  <c r="CR345" i="11"/>
  <c r="CS345" i="11"/>
  <c r="CT345" i="11"/>
  <c r="CU345" i="11"/>
  <c r="CV345" i="11"/>
  <c r="CW345" i="11"/>
  <c r="CX345" i="11"/>
  <c r="CY345" i="11"/>
  <c r="J363" i="11"/>
  <c r="I363" i="11"/>
  <c r="CF344" i="11"/>
  <c r="BM344" i="11"/>
  <c r="AT344" i="11"/>
  <c r="CE344" i="11"/>
  <c r="BL344" i="11"/>
  <c r="AS344" i="11"/>
  <c r="CD344" i="11"/>
  <c r="BK344" i="11"/>
  <c r="AR344" i="11"/>
  <c r="CC344" i="11"/>
  <c r="BJ344" i="11"/>
  <c r="AQ344" i="11"/>
  <c r="CB344" i="11"/>
  <c r="BI344" i="11"/>
  <c r="AP344" i="11"/>
  <c r="CA344" i="11"/>
  <c r="BH344" i="11"/>
  <c r="AO344" i="11"/>
  <c r="BZ344" i="11"/>
  <c r="BG344" i="11"/>
  <c r="AN344" i="11"/>
  <c r="BY344" i="11"/>
  <c r="BF344" i="11"/>
  <c r="AM344" i="11"/>
  <c r="BX344" i="11"/>
  <c r="BE344" i="11"/>
  <c r="AL344" i="11"/>
  <c r="BW344" i="11"/>
  <c r="BD344" i="11"/>
  <c r="AK344" i="11"/>
  <c r="BV344" i="11"/>
  <c r="BC344" i="11"/>
  <c r="AJ344" i="11"/>
  <c r="BU344" i="11"/>
  <c r="BB344" i="11"/>
  <c r="AI344" i="11"/>
  <c r="BT344" i="11"/>
  <c r="BA344" i="11"/>
  <c r="AH344" i="11"/>
  <c r="CL344" i="11"/>
  <c r="CM344" i="11"/>
  <c r="CN344" i="11"/>
  <c r="CO344" i="11"/>
  <c r="CP344" i="11"/>
  <c r="CQ344" i="11"/>
  <c r="CR344" i="11"/>
  <c r="CS344" i="11"/>
  <c r="CT344" i="11"/>
  <c r="CU344" i="11"/>
  <c r="CV344" i="11"/>
  <c r="CW344" i="11"/>
  <c r="CX344" i="11"/>
  <c r="CY344" i="11"/>
  <c r="J362" i="11"/>
  <c r="I362" i="11"/>
  <c r="CF341" i="11"/>
  <c r="BM341" i="11"/>
  <c r="AT341" i="11"/>
  <c r="CE341" i="11"/>
  <c r="BL341" i="11"/>
  <c r="AS341" i="11"/>
  <c r="CD341" i="11"/>
  <c r="BK341" i="11"/>
  <c r="AR341" i="11"/>
  <c r="CC341" i="11"/>
  <c r="BJ341" i="11"/>
  <c r="AQ341" i="11"/>
  <c r="CB341" i="11"/>
  <c r="BI341" i="11"/>
  <c r="AP341" i="11"/>
  <c r="CA341" i="11"/>
  <c r="BH341" i="11"/>
  <c r="AO341" i="11"/>
  <c r="BZ341" i="11"/>
  <c r="BG341" i="11"/>
  <c r="AN341" i="11"/>
  <c r="BY341" i="11"/>
  <c r="BF341" i="11"/>
  <c r="AM341" i="11"/>
  <c r="BX341" i="11"/>
  <c r="BE341" i="11"/>
  <c r="AL341" i="11"/>
  <c r="BW341" i="11"/>
  <c r="BD341" i="11"/>
  <c r="AK341" i="11"/>
  <c r="BV341" i="11"/>
  <c r="BC341" i="11"/>
  <c r="AJ341" i="11"/>
  <c r="BU341" i="11"/>
  <c r="BB341" i="11"/>
  <c r="AI341" i="11"/>
  <c r="BT341" i="11"/>
  <c r="BA341" i="11"/>
  <c r="AH341" i="11"/>
  <c r="CL341" i="11"/>
  <c r="CM341" i="11"/>
  <c r="CN341" i="11"/>
  <c r="CO341" i="11"/>
  <c r="CP341" i="11"/>
  <c r="CQ341" i="11"/>
  <c r="CR341" i="11"/>
  <c r="CS341" i="11"/>
  <c r="CT341" i="11"/>
  <c r="CU341" i="11"/>
  <c r="CV341" i="11"/>
  <c r="CW341" i="11"/>
  <c r="CX341" i="11"/>
  <c r="CY341" i="11"/>
  <c r="J359" i="11"/>
  <c r="I359" i="11"/>
  <c r="CF160" i="11"/>
  <c r="BM160" i="11"/>
  <c r="AT160" i="11"/>
  <c r="CE160" i="11"/>
  <c r="BL160" i="11"/>
  <c r="AS160" i="11"/>
  <c r="CD160" i="11"/>
  <c r="BK160" i="11"/>
  <c r="AR160" i="11"/>
  <c r="CC160" i="11"/>
  <c r="BJ160" i="11"/>
  <c r="AQ160" i="11"/>
  <c r="CB160" i="11"/>
  <c r="BI160" i="11"/>
  <c r="AP160" i="11"/>
  <c r="CA160" i="11"/>
  <c r="BH160" i="11"/>
  <c r="AO160" i="11"/>
  <c r="BZ160" i="11"/>
  <c r="BG160" i="11"/>
  <c r="AN160" i="11"/>
  <c r="BY160" i="11"/>
  <c r="BF160" i="11"/>
  <c r="AM160" i="11"/>
  <c r="BX160" i="11"/>
  <c r="BE160" i="11"/>
  <c r="AL160" i="11"/>
  <c r="BW160" i="11"/>
  <c r="BD160" i="11"/>
  <c r="AK160" i="11"/>
  <c r="BV160" i="11"/>
  <c r="BC160" i="11"/>
  <c r="AJ160" i="11"/>
  <c r="BU160" i="11"/>
  <c r="BB160" i="11"/>
  <c r="AI160" i="11"/>
  <c r="BT160" i="11"/>
  <c r="BA160" i="11"/>
  <c r="AH160" i="11"/>
  <c r="CL160" i="11"/>
  <c r="CM160" i="11"/>
  <c r="CN160" i="11"/>
  <c r="CO160" i="11"/>
  <c r="CP160" i="11"/>
  <c r="CQ160" i="11"/>
  <c r="CR160" i="11"/>
  <c r="CS160" i="11"/>
  <c r="CT160" i="11"/>
  <c r="CU160" i="11"/>
  <c r="CV160" i="11"/>
  <c r="CW160" i="11"/>
  <c r="CX160" i="11"/>
  <c r="CY160" i="11"/>
  <c r="J160" i="11"/>
  <c r="I160" i="11"/>
  <c r="CF127" i="11"/>
  <c r="BM127" i="11"/>
  <c r="AT127" i="11"/>
  <c r="CE127" i="11"/>
  <c r="BL127" i="11"/>
  <c r="AS127" i="11"/>
  <c r="CD127" i="11"/>
  <c r="BK127" i="11"/>
  <c r="AR127" i="11"/>
  <c r="CC127" i="11"/>
  <c r="BJ127" i="11"/>
  <c r="AQ127" i="11"/>
  <c r="CB127" i="11"/>
  <c r="BI127" i="11"/>
  <c r="AP127" i="11"/>
  <c r="CA127" i="11"/>
  <c r="BH127" i="11"/>
  <c r="AO127" i="11"/>
  <c r="BZ127" i="11"/>
  <c r="BG127" i="11"/>
  <c r="AN127" i="11"/>
  <c r="BY127" i="11"/>
  <c r="BF127" i="11"/>
  <c r="AM127" i="11"/>
  <c r="BX127" i="11"/>
  <c r="BE127" i="11"/>
  <c r="AL127" i="11"/>
  <c r="BW127" i="11"/>
  <c r="BD127" i="11"/>
  <c r="AK127" i="11"/>
  <c r="BV127" i="11"/>
  <c r="BC127" i="11"/>
  <c r="AJ127" i="11"/>
  <c r="BU127" i="11"/>
  <c r="BB127" i="11"/>
  <c r="AI127" i="11"/>
  <c r="BT127" i="11"/>
  <c r="BA127" i="11"/>
  <c r="AH127" i="11"/>
  <c r="CL127" i="11"/>
  <c r="CM127" i="11"/>
  <c r="CN127" i="11"/>
  <c r="CO127" i="11"/>
  <c r="CP127" i="11"/>
  <c r="CQ127" i="11"/>
  <c r="CR127" i="11"/>
  <c r="CS127" i="11"/>
  <c r="CT127" i="11"/>
  <c r="CU127" i="11"/>
  <c r="CV127" i="11"/>
  <c r="CW127" i="11"/>
  <c r="CX127" i="11"/>
  <c r="CY127" i="11"/>
  <c r="CF126" i="11"/>
  <c r="BM126" i="11"/>
  <c r="AT126" i="11"/>
  <c r="CE126" i="11"/>
  <c r="BL126" i="11"/>
  <c r="AS126" i="11"/>
  <c r="CD126" i="11"/>
  <c r="BK126" i="11"/>
  <c r="AR126" i="11"/>
  <c r="CC126" i="11"/>
  <c r="BJ126" i="11"/>
  <c r="AQ126" i="11"/>
  <c r="CB126" i="11"/>
  <c r="BI126" i="11"/>
  <c r="AP126" i="11"/>
  <c r="CA126" i="11"/>
  <c r="BH126" i="11"/>
  <c r="AO126" i="11"/>
  <c r="BZ126" i="11"/>
  <c r="BG126" i="11"/>
  <c r="AN126" i="11"/>
  <c r="BY126" i="11"/>
  <c r="BF126" i="11"/>
  <c r="AM126" i="11"/>
  <c r="BX126" i="11"/>
  <c r="BE126" i="11"/>
  <c r="AL126" i="11"/>
  <c r="BW126" i="11"/>
  <c r="BD126" i="11"/>
  <c r="AK126" i="11"/>
  <c r="BV126" i="11"/>
  <c r="BC126" i="11"/>
  <c r="AJ126" i="11"/>
  <c r="BU126" i="11"/>
  <c r="BB126" i="11"/>
  <c r="AI126" i="11"/>
  <c r="BT126" i="11"/>
  <c r="BA126" i="11"/>
  <c r="AH126" i="11"/>
  <c r="CL126" i="11"/>
  <c r="CM126" i="11"/>
  <c r="CN126" i="11"/>
  <c r="CO126" i="11"/>
  <c r="CP126" i="11"/>
  <c r="CQ126" i="11"/>
  <c r="CR126" i="11"/>
  <c r="CS126" i="11"/>
  <c r="CT126" i="11"/>
  <c r="CU126" i="11"/>
  <c r="CV126" i="11"/>
  <c r="CW126" i="11"/>
  <c r="CX126" i="11"/>
  <c r="CY126" i="11"/>
  <c r="CF136" i="11"/>
  <c r="BM136" i="11"/>
  <c r="AT136" i="11"/>
  <c r="CE136" i="11"/>
  <c r="BL136" i="11"/>
  <c r="AS136" i="11"/>
  <c r="CD136" i="11"/>
  <c r="BK136" i="11"/>
  <c r="AR136" i="11"/>
  <c r="CC136" i="11"/>
  <c r="BJ136" i="11"/>
  <c r="AQ136" i="11"/>
  <c r="CB136" i="11"/>
  <c r="BI136" i="11"/>
  <c r="AP136" i="11"/>
  <c r="CA136" i="11"/>
  <c r="BH136" i="11"/>
  <c r="AO136" i="11"/>
  <c r="BZ136" i="11"/>
  <c r="BG136" i="11"/>
  <c r="AN136" i="11"/>
  <c r="BY136" i="11"/>
  <c r="BF136" i="11"/>
  <c r="AM136" i="11"/>
  <c r="BX136" i="11"/>
  <c r="BE136" i="11"/>
  <c r="AL136" i="11"/>
  <c r="BW136" i="11"/>
  <c r="BD136" i="11"/>
  <c r="AK136" i="11"/>
  <c r="BV136" i="11"/>
  <c r="BC136" i="11"/>
  <c r="AJ136" i="11"/>
  <c r="BU136" i="11"/>
  <c r="BB136" i="11"/>
  <c r="AI136" i="11"/>
  <c r="BT136" i="11"/>
  <c r="BA136" i="11"/>
  <c r="AH136" i="11"/>
  <c r="CL136" i="11"/>
  <c r="CM136" i="11"/>
  <c r="CN136" i="11"/>
  <c r="CO136" i="11"/>
  <c r="CP136" i="11"/>
  <c r="CQ136" i="11"/>
  <c r="CR136" i="11"/>
  <c r="CS136" i="11"/>
  <c r="CT136" i="11"/>
  <c r="CU136" i="11"/>
  <c r="CV136" i="11"/>
  <c r="CW136" i="11"/>
  <c r="CX136" i="11"/>
  <c r="CY136" i="11"/>
  <c r="J136" i="11"/>
  <c r="I136" i="11"/>
  <c r="CF336" i="11"/>
  <c r="BM336" i="11"/>
  <c r="AT336" i="11"/>
  <c r="CE336" i="11"/>
  <c r="BL336" i="11"/>
  <c r="AS336" i="11"/>
  <c r="CD336" i="11"/>
  <c r="BK336" i="11"/>
  <c r="AR336" i="11"/>
  <c r="CC336" i="11"/>
  <c r="BJ336" i="11"/>
  <c r="AQ336" i="11"/>
  <c r="CB336" i="11"/>
  <c r="BI336" i="11"/>
  <c r="AP336" i="11"/>
  <c r="CA336" i="11"/>
  <c r="BH336" i="11"/>
  <c r="AO336" i="11"/>
  <c r="BZ336" i="11"/>
  <c r="BG336" i="11"/>
  <c r="AN336" i="11"/>
  <c r="BY336" i="11"/>
  <c r="BF336" i="11"/>
  <c r="AM336" i="11"/>
  <c r="BX336" i="11"/>
  <c r="BE336" i="11"/>
  <c r="AL336" i="11"/>
  <c r="BW336" i="11"/>
  <c r="BD336" i="11"/>
  <c r="AK336" i="11"/>
  <c r="BV336" i="11"/>
  <c r="BC336" i="11"/>
  <c r="AJ336" i="11"/>
  <c r="BU336" i="11"/>
  <c r="BB336" i="11"/>
  <c r="AI336" i="11"/>
  <c r="BT336" i="11"/>
  <c r="BA336" i="11"/>
  <c r="AH336" i="11"/>
  <c r="CL336" i="11"/>
  <c r="CM336" i="11"/>
  <c r="CN336" i="11"/>
  <c r="CO336" i="11"/>
  <c r="CP336" i="11"/>
  <c r="CQ336" i="11"/>
  <c r="CR336" i="11"/>
  <c r="CS336" i="11"/>
  <c r="CT336" i="11"/>
  <c r="CU336" i="11"/>
  <c r="CV336" i="11"/>
  <c r="CW336" i="11"/>
  <c r="CX336" i="11"/>
  <c r="CY336" i="11"/>
  <c r="J354" i="11"/>
  <c r="I354" i="11"/>
  <c r="CF340" i="11"/>
  <c r="BM340" i="11"/>
  <c r="AT340" i="11"/>
  <c r="CE340" i="11"/>
  <c r="BL340" i="11"/>
  <c r="AS340" i="11"/>
  <c r="CD340" i="11"/>
  <c r="BK340" i="11"/>
  <c r="AR340" i="11"/>
  <c r="CC340" i="11"/>
  <c r="BJ340" i="11"/>
  <c r="AQ340" i="11"/>
  <c r="CB340" i="11"/>
  <c r="BI340" i="11"/>
  <c r="AP340" i="11"/>
  <c r="CA340" i="11"/>
  <c r="BH340" i="11"/>
  <c r="AO340" i="11"/>
  <c r="BZ340" i="11"/>
  <c r="BG340" i="11"/>
  <c r="AN340" i="11"/>
  <c r="BY340" i="11"/>
  <c r="BF340" i="11"/>
  <c r="AM340" i="11"/>
  <c r="BX340" i="11"/>
  <c r="BE340" i="11"/>
  <c r="AL340" i="11"/>
  <c r="BW340" i="11"/>
  <c r="BD340" i="11"/>
  <c r="AK340" i="11"/>
  <c r="BV340" i="11"/>
  <c r="BC340" i="11"/>
  <c r="AJ340" i="11"/>
  <c r="BU340" i="11"/>
  <c r="BB340" i="11"/>
  <c r="AI340" i="11"/>
  <c r="BT340" i="11"/>
  <c r="BA340" i="11"/>
  <c r="AH340" i="11"/>
  <c r="CL340" i="11"/>
  <c r="CM340" i="11"/>
  <c r="CN340" i="11"/>
  <c r="CO340" i="11"/>
  <c r="CP340" i="11"/>
  <c r="CQ340" i="11"/>
  <c r="CR340" i="11"/>
  <c r="CS340" i="11"/>
  <c r="CT340" i="11"/>
  <c r="CU340" i="11"/>
  <c r="CV340" i="11"/>
  <c r="CW340" i="11"/>
  <c r="CX340" i="11"/>
  <c r="CY340" i="11"/>
  <c r="J358" i="11"/>
  <c r="I358" i="11"/>
  <c r="CF328" i="11"/>
  <c r="BM328" i="11"/>
  <c r="AT328" i="11"/>
  <c r="CE328" i="11"/>
  <c r="BL328" i="11"/>
  <c r="AS328" i="11"/>
  <c r="CD328" i="11"/>
  <c r="BK328" i="11"/>
  <c r="AR328" i="11"/>
  <c r="CC328" i="11"/>
  <c r="BJ328" i="11"/>
  <c r="AQ328" i="11"/>
  <c r="CB328" i="11"/>
  <c r="BI328" i="11"/>
  <c r="AP328" i="11"/>
  <c r="CA328" i="11"/>
  <c r="BH328" i="11"/>
  <c r="AO328" i="11"/>
  <c r="BZ328" i="11"/>
  <c r="BG328" i="11"/>
  <c r="AN328" i="11"/>
  <c r="BY328" i="11"/>
  <c r="BF328" i="11"/>
  <c r="AM328" i="11"/>
  <c r="BX328" i="11"/>
  <c r="BE328" i="11"/>
  <c r="AL328" i="11"/>
  <c r="BW328" i="11"/>
  <c r="BD328" i="11"/>
  <c r="AK328" i="11"/>
  <c r="BV328" i="11"/>
  <c r="BC328" i="11"/>
  <c r="AJ328" i="11"/>
  <c r="BU328" i="11"/>
  <c r="BB328" i="11"/>
  <c r="AI328" i="11"/>
  <c r="BT328" i="11"/>
  <c r="BA328" i="11"/>
  <c r="AH328" i="11"/>
  <c r="CL328" i="11"/>
  <c r="CM328" i="11"/>
  <c r="CN328" i="11"/>
  <c r="CO328" i="11"/>
  <c r="CP328" i="11"/>
  <c r="CQ328" i="11"/>
  <c r="CR328" i="11"/>
  <c r="CS328" i="11"/>
  <c r="CT328" i="11"/>
  <c r="CU328" i="11"/>
  <c r="CV328" i="11"/>
  <c r="CW328" i="11"/>
  <c r="CX328" i="11"/>
  <c r="CY328" i="11"/>
  <c r="J346" i="11"/>
  <c r="I346" i="11"/>
  <c r="CF338" i="11"/>
  <c r="BM338" i="11"/>
  <c r="AT338" i="11"/>
  <c r="CE338" i="11"/>
  <c r="BL338" i="11"/>
  <c r="AS338" i="11"/>
  <c r="CD338" i="11"/>
  <c r="BK338" i="11"/>
  <c r="AR338" i="11"/>
  <c r="CC338" i="11"/>
  <c r="BJ338" i="11"/>
  <c r="AQ338" i="11"/>
  <c r="CB338" i="11"/>
  <c r="BI338" i="11"/>
  <c r="AP338" i="11"/>
  <c r="CA338" i="11"/>
  <c r="BH338" i="11"/>
  <c r="AO338" i="11"/>
  <c r="BZ338" i="11"/>
  <c r="BG338" i="11"/>
  <c r="AN338" i="11"/>
  <c r="BY338" i="11"/>
  <c r="BF338" i="11"/>
  <c r="AM338" i="11"/>
  <c r="BX338" i="11"/>
  <c r="BE338" i="11"/>
  <c r="AL338" i="11"/>
  <c r="BW338" i="11"/>
  <c r="BD338" i="11"/>
  <c r="AK338" i="11"/>
  <c r="BV338" i="11"/>
  <c r="BC338" i="11"/>
  <c r="AJ338" i="11"/>
  <c r="BU338" i="11"/>
  <c r="BB338" i="11"/>
  <c r="AI338" i="11"/>
  <c r="BT338" i="11"/>
  <c r="BA338" i="11"/>
  <c r="AH338" i="11"/>
  <c r="CL338" i="11"/>
  <c r="CM338" i="11"/>
  <c r="CN338" i="11"/>
  <c r="CO338" i="11"/>
  <c r="CP338" i="11"/>
  <c r="CQ338" i="11"/>
  <c r="CR338" i="11"/>
  <c r="CS338" i="11"/>
  <c r="CT338" i="11"/>
  <c r="CU338" i="11"/>
  <c r="CV338" i="11"/>
  <c r="CW338" i="11"/>
  <c r="CX338" i="11"/>
  <c r="CY338" i="11"/>
  <c r="J356" i="11"/>
  <c r="I356" i="11"/>
  <c r="CF337" i="11"/>
  <c r="BM337" i="11"/>
  <c r="AT337" i="11"/>
  <c r="CE337" i="11"/>
  <c r="BL337" i="11"/>
  <c r="AS337" i="11"/>
  <c r="CD337" i="11"/>
  <c r="BK337" i="11"/>
  <c r="AR337" i="11"/>
  <c r="CC337" i="11"/>
  <c r="BJ337" i="11"/>
  <c r="AQ337" i="11"/>
  <c r="CB337" i="11"/>
  <c r="BI337" i="11"/>
  <c r="AP337" i="11"/>
  <c r="CA337" i="11"/>
  <c r="BH337" i="11"/>
  <c r="AO337" i="11"/>
  <c r="BZ337" i="11"/>
  <c r="BG337" i="11"/>
  <c r="AN337" i="11"/>
  <c r="BY337" i="11"/>
  <c r="BF337" i="11"/>
  <c r="AM337" i="11"/>
  <c r="BX337" i="11"/>
  <c r="BE337" i="11"/>
  <c r="AL337" i="11"/>
  <c r="BW337" i="11"/>
  <c r="BD337" i="11"/>
  <c r="AK337" i="11"/>
  <c r="BV337" i="11"/>
  <c r="BC337" i="11"/>
  <c r="AJ337" i="11"/>
  <c r="BU337" i="11"/>
  <c r="BB337" i="11"/>
  <c r="AI337" i="11"/>
  <c r="BT337" i="11"/>
  <c r="BA337" i="11"/>
  <c r="AH337" i="11"/>
  <c r="CL337" i="11"/>
  <c r="CM337" i="11"/>
  <c r="CN337" i="11"/>
  <c r="CO337" i="11"/>
  <c r="CP337" i="11"/>
  <c r="CQ337" i="11"/>
  <c r="CR337" i="11"/>
  <c r="CS337" i="11"/>
  <c r="CT337" i="11"/>
  <c r="CU337" i="11"/>
  <c r="CV337" i="11"/>
  <c r="CW337" i="11"/>
  <c r="CX337" i="11"/>
  <c r="CY337" i="11"/>
  <c r="J355" i="11"/>
  <c r="I355" i="11"/>
  <c r="CF334" i="11"/>
  <c r="BM334" i="11"/>
  <c r="AT334" i="11"/>
  <c r="CE334" i="11"/>
  <c r="BL334" i="11"/>
  <c r="AS334" i="11"/>
  <c r="CD334" i="11"/>
  <c r="BK334" i="11"/>
  <c r="AR334" i="11"/>
  <c r="CC334" i="11"/>
  <c r="BJ334" i="11"/>
  <c r="AQ334" i="11"/>
  <c r="CB334" i="11"/>
  <c r="BI334" i="11"/>
  <c r="AP334" i="11"/>
  <c r="CA334" i="11"/>
  <c r="BH334" i="11"/>
  <c r="AO334" i="11"/>
  <c r="BZ334" i="11"/>
  <c r="BG334" i="11"/>
  <c r="AN334" i="11"/>
  <c r="BY334" i="11"/>
  <c r="BF334" i="11"/>
  <c r="AM334" i="11"/>
  <c r="BX334" i="11"/>
  <c r="BE334" i="11"/>
  <c r="AL334" i="11"/>
  <c r="BW334" i="11"/>
  <c r="BD334" i="11"/>
  <c r="AK334" i="11"/>
  <c r="BV334" i="11"/>
  <c r="BC334" i="11"/>
  <c r="AJ334" i="11"/>
  <c r="BU334" i="11"/>
  <c r="BB334" i="11"/>
  <c r="AI334" i="11"/>
  <c r="BT334" i="11"/>
  <c r="BA334" i="11"/>
  <c r="AH334" i="11"/>
  <c r="CL334" i="11"/>
  <c r="CM334" i="11"/>
  <c r="CN334" i="11"/>
  <c r="CO334" i="11"/>
  <c r="CP334" i="11"/>
  <c r="CQ334" i="11"/>
  <c r="CR334" i="11"/>
  <c r="CS334" i="11"/>
  <c r="CT334" i="11"/>
  <c r="CU334" i="11"/>
  <c r="CV334" i="11"/>
  <c r="CW334" i="11"/>
  <c r="CX334" i="11"/>
  <c r="CY334" i="11"/>
  <c r="J352" i="11"/>
  <c r="I352" i="11"/>
  <c r="CF335" i="11"/>
  <c r="BM335" i="11"/>
  <c r="AT335" i="11"/>
  <c r="CE335" i="11"/>
  <c r="BL335" i="11"/>
  <c r="AS335" i="11"/>
  <c r="CD335" i="11"/>
  <c r="BK335" i="11"/>
  <c r="AR335" i="11"/>
  <c r="CC335" i="11"/>
  <c r="BJ335" i="11"/>
  <c r="AQ335" i="11"/>
  <c r="CB335" i="11"/>
  <c r="BI335" i="11"/>
  <c r="AP335" i="11"/>
  <c r="CA335" i="11"/>
  <c r="BH335" i="11"/>
  <c r="AO335" i="11"/>
  <c r="BZ335" i="11"/>
  <c r="BG335" i="11"/>
  <c r="AN335" i="11"/>
  <c r="BY335" i="11"/>
  <c r="BF335" i="11"/>
  <c r="AM335" i="11"/>
  <c r="BX335" i="11"/>
  <c r="BE335" i="11"/>
  <c r="AL335" i="11"/>
  <c r="BW335" i="11"/>
  <c r="BD335" i="11"/>
  <c r="AK335" i="11"/>
  <c r="BV335" i="11"/>
  <c r="BC335" i="11"/>
  <c r="AJ335" i="11"/>
  <c r="BU335" i="11"/>
  <c r="BB335" i="11"/>
  <c r="AI335" i="11"/>
  <c r="BT335" i="11"/>
  <c r="BA335" i="11"/>
  <c r="AH335" i="11"/>
  <c r="CL335" i="11"/>
  <c r="CM335" i="11"/>
  <c r="CN335" i="11"/>
  <c r="CO335" i="11"/>
  <c r="CP335" i="11"/>
  <c r="CQ335" i="11"/>
  <c r="CR335" i="11"/>
  <c r="CS335" i="11"/>
  <c r="CT335" i="11"/>
  <c r="CU335" i="11"/>
  <c r="CV335" i="11"/>
  <c r="CW335" i="11"/>
  <c r="CX335" i="11"/>
  <c r="CY335" i="11"/>
  <c r="J353" i="11"/>
  <c r="I353" i="11"/>
  <c r="CF333" i="11"/>
  <c r="BM333" i="11"/>
  <c r="AT333" i="11"/>
  <c r="CE333" i="11"/>
  <c r="BL333" i="11"/>
  <c r="AS333" i="11"/>
  <c r="CD333" i="11"/>
  <c r="BK333" i="11"/>
  <c r="AR333" i="11"/>
  <c r="CC333" i="11"/>
  <c r="BJ333" i="11"/>
  <c r="AQ333" i="11"/>
  <c r="CB333" i="11"/>
  <c r="BI333" i="11"/>
  <c r="AP333" i="11"/>
  <c r="CA333" i="11"/>
  <c r="BH333" i="11"/>
  <c r="AO333" i="11"/>
  <c r="BZ333" i="11"/>
  <c r="BG333" i="11"/>
  <c r="AN333" i="11"/>
  <c r="BY333" i="11"/>
  <c r="BF333" i="11"/>
  <c r="AM333" i="11"/>
  <c r="BX333" i="11"/>
  <c r="BE333" i="11"/>
  <c r="AL333" i="11"/>
  <c r="BW333" i="11"/>
  <c r="BD333" i="11"/>
  <c r="AK333" i="11"/>
  <c r="BV333" i="11"/>
  <c r="BC333" i="11"/>
  <c r="AJ333" i="11"/>
  <c r="BU333" i="11"/>
  <c r="BB333" i="11"/>
  <c r="AI333" i="11"/>
  <c r="BT333" i="11"/>
  <c r="BA333" i="11"/>
  <c r="AH333" i="11"/>
  <c r="CL333" i="11"/>
  <c r="CM333" i="11"/>
  <c r="CN333" i="11"/>
  <c r="CO333" i="11"/>
  <c r="CP333" i="11"/>
  <c r="CQ333" i="11"/>
  <c r="CR333" i="11"/>
  <c r="CS333" i="11"/>
  <c r="CT333" i="11"/>
  <c r="CU333" i="11"/>
  <c r="CV333" i="11"/>
  <c r="CW333" i="11"/>
  <c r="CX333" i="11"/>
  <c r="CY333" i="11"/>
  <c r="J351" i="11"/>
  <c r="I351" i="11"/>
  <c r="CF332" i="11"/>
  <c r="BM332" i="11"/>
  <c r="AT332" i="11"/>
  <c r="CE332" i="11"/>
  <c r="BL332" i="11"/>
  <c r="AS332" i="11"/>
  <c r="CD332" i="11"/>
  <c r="BK332" i="11"/>
  <c r="AR332" i="11"/>
  <c r="CC332" i="11"/>
  <c r="BJ332" i="11"/>
  <c r="AQ332" i="11"/>
  <c r="CB332" i="11"/>
  <c r="BI332" i="11"/>
  <c r="AP332" i="11"/>
  <c r="CA332" i="11"/>
  <c r="BH332" i="11"/>
  <c r="AO332" i="11"/>
  <c r="BZ332" i="11"/>
  <c r="BG332" i="11"/>
  <c r="AN332" i="11"/>
  <c r="BY332" i="11"/>
  <c r="BF332" i="11"/>
  <c r="AM332" i="11"/>
  <c r="BX332" i="11"/>
  <c r="BE332" i="11"/>
  <c r="AL332" i="11"/>
  <c r="BW332" i="11"/>
  <c r="BD332" i="11"/>
  <c r="AK332" i="11"/>
  <c r="BV332" i="11"/>
  <c r="BC332" i="11"/>
  <c r="AJ332" i="11"/>
  <c r="BU332" i="11"/>
  <c r="BB332" i="11"/>
  <c r="AI332" i="11"/>
  <c r="BT332" i="11"/>
  <c r="BA332" i="11"/>
  <c r="AH332" i="11"/>
  <c r="CL332" i="11"/>
  <c r="CM332" i="11"/>
  <c r="CN332" i="11"/>
  <c r="CO332" i="11"/>
  <c r="CP332" i="11"/>
  <c r="CQ332" i="11"/>
  <c r="CR332" i="11"/>
  <c r="CS332" i="11"/>
  <c r="CT332" i="11"/>
  <c r="CU332" i="11"/>
  <c r="CV332" i="11"/>
  <c r="CW332" i="11"/>
  <c r="CX332" i="11"/>
  <c r="CY332" i="11"/>
  <c r="J350" i="11"/>
  <c r="I350" i="11"/>
  <c r="CF331" i="11"/>
  <c r="BM331" i="11"/>
  <c r="AT331" i="11"/>
  <c r="CE331" i="11"/>
  <c r="BL331" i="11"/>
  <c r="AS331" i="11"/>
  <c r="CD331" i="11"/>
  <c r="BK331" i="11"/>
  <c r="AR331" i="11"/>
  <c r="CC331" i="11"/>
  <c r="BJ331" i="11"/>
  <c r="AQ331" i="11"/>
  <c r="CB331" i="11"/>
  <c r="BI331" i="11"/>
  <c r="AP331" i="11"/>
  <c r="CA331" i="11"/>
  <c r="BH331" i="11"/>
  <c r="AO331" i="11"/>
  <c r="BZ331" i="11"/>
  <c r="BG331" i="11"/>
  <c r="AN331" i="11"/>
  <c r="BY331" i="11"/>
  <c r="BF331" i="11"/>
  <c r="AM331" i="11"/>
  <c r="BX331" i="11"/>
  <c r="BE331" i="11"/>
  <c r="AL331" i="11"/>
  <c r="BW331" i="11"/>
  <c r="BD331" i="11"/>
  <c r="AK331" i="11"/>
  <c r="BV331" i="11"/>
  <c r="BC331" i="11"/>
  <c r="AJ331" i="11"/>
  <c r="BU331" i="11"/>
  <c r="BB331" i="11"/>
  <c r="AI331" i="11"/>
  <c r="BT331" i="11"/>
  <c r="BA331" i="11"/>
  <c r="AH331" i="11"/>
  <c r="CL331" i="11"/>
  <c r="CM331" i="11"/>
  <c r="CN331" i="11"/>
  <c r="CO331" i="11"/>
  <c r="CP331" i="11"/>
  <c r="CQ331" i="11"/>
  <c r="CR331" i="11"/>
  <c r="CS331" i="11"/>
  <c r="CT331" i="11"/>
  <c r="CU331" i="11"/>
  <c r="CV331" i="11"/>
  <c r="CW331" i="11"/>
  <c r="CX331" i="11"/>
  <c r="CY331" i="11"/>
  <c r="J349" i="11"/>
  <c r="I349" i="11"/>
  <c r="CF225" i="11"/>
  <c r="BM225" i="11"/>
  <c r="AT225" i="11"/>
  <c r="CE225" i="11"/>
  <c r="BL225" i="11"/>
  <c r="AS225" i="11"/>
  <c r="CD225" i="11"/>
  <c r="BK225" i="11"/>
  <c r="AR225" i="11"/>
  <c r="CC225" i="11"/>
  <c r="BJ225" i="11"/>
  <c r="AQ225" i="11"/>
  <c r="CB225" i="11"/>
  <c r="BI225" i="11"/>
  <c r="AP225" i="11"/>
  <c r="CA225" i="11"/>
  <c r="BH225" i="11"/>
  <c r="AO225" i="11"/>
  <c r="BZ225" i="11"/>
  <c r="BG225" i="11"/>
  <c r="AN225" i="11"/>
  <c r="BY225" i="11"/>
  <c r="BF225" i="11"/>
  <c r="AM225" i="11"/>
  <c r="BX225" i="11"/>
  <c r="BE225" i="11"/>
  <c r="AL225" i="11"/>
  <c r="BW225" i="11"/>
  <c r="BD225" i="11"/>
  <c r="AK225" i="11"/>
  <c r="BV225" i="11"/>
  <c r="BC225" i="11"/>
  <c r="AJ225" i="11"/>
  <c r="BU225" i="11"/>
  <c r="BB225" i="11"/>
  <c r="AI225" i="11"/>
  <c r="BT225" i="11"/>
  <c r="BA225" i="11"/>
  <c r="AH225" i="11"/>
  <c r="CL225" i="11"/>
  <c r="CM225" i="11"/>
  <c r="CN225" i="11"/>
  <c r="CO225" i="11"/>
  <c r="CP225" i="11"/>
  <c r="CQ225" i="11"/>
  <c r="CR225" i="11"/>
  <c r="CS225" i="11"/>
  <c r="CT225" i="11"/>
  <c r="CU225" i="11"/>
  <c r="CV225" i="11"/>
  <c r="CW225" i="11"/>
  <c r="CX225" i="11"/>
  <c r="CY225" i="11"/>
  <c r="CF243" i="11"/>
  <c r="BM243" i="11"/>
  <c r="AT243" i="11"/>
  <c r="CE243" i="11"/>
  <c r="BL243" i="11"/>
  <c r="AS243" i="11"/>
  <c r="CD243" i="11"/>
  <c r="BK243" i="11"/>
  <c r="AR243" i="11"/>
  <c r="CC243" i="11"/>
  <c r="BJ243" i="11"/>
  <c r="AQ243" i="11"/>
  <c r="CB243" i="11"/>
  <c r="BI243" i="11"/>
  <c r="AP243" i="11"/>
  <c r="CA243" i="11"/>
  <c r="BH243" i="11"/>
  <c r="AO243" i="11"/>
  <c r="BZ243" i="11"/>
  <c r="BG243" i="11"/>
  <c r="AN243" i="11"/>
  <c r="BY243" i="11"/>
  <c r="BF243" i="11"/>
  <c r="AM243" i="11"/>
  <c r="BX243" i="11"/>
  <c r="BE243" i="11"/>
  <c r="AL243" i="11"/>
  <c r="BW243" i="11"/>
  <c r="BD243" i="11"/>
  <c r="AK243" i="11"/>
  <c r="BV243" i="11"/>
  <c r="BC243" i="11"/>
  <c r="AJ243" i="11"/>
  <c r="BU243" i="11"/>
  <c r="BB243" i="11"/>
  <c r="AI243" i="11"/>
  <c r="BT243" i="11"/>
  <c r="BA243" i="11"/>
  <c r="AH243" i="11"/>
  <c r="CL243" i="11"/>
  <c r="CM243" i="11"/>
  <c r="CN243" i="11"/>
  <c r="CO243" i="11"/>
  <c r="CP243" i="11"/>
  <c r="CQ243" i="11"/>
  <c r="CR243" i="11"/>
  <c r="CS243" i="11"/>
  <c r="CT243" i="11"/>
  <c r="CU243" i="11"/>
  <c r="CV243" i="11"/>
  <c r="CW243" i="11"/>
  <c r="CX243" i="11"/>
  <c r="CY243" i="11"/>
  <c r="J243" i="11"/>
  <c r="I243" i="11"/>
  <c r="CF329" i="11"/>
  <c r="BM329" i="11"/>
  <c r="AT329" i="11"/>
  <c r="CE329" i="11"/>
  <c r="BL329" i="11"/>
  <c r="AS329" i="11"/>
  <c r="CD329" i="11"/>
  <c r="BK329" i="11"/>
  <c r="AR329" i="11"/>
  <c r="CC329" i="11"/>
  <c r="BJ329" i="11"/>
  <c r="AQ329" i="11"/>
  <c r="CB329" i="11"/>
  <c r="BI329" i="11"/>
  <c r="AP329" i="11"/>
  <c r="CA329" i="11"/>
  <c r="BH329" i="11"/>
  <c r="AO329" i="11"/>
  <c r="BZ329" i="11"/>
  <c r="BG329" i="11"/>
  <c r="AN329" i="11"/>
  <c r="BY329" i="11"/>
  <c r="BF329" i="11"/>
  <c r="AM329" i="11"/>
  <c r="BX329" i="11"/>
  <c r="BE329" i="11"/>
  <c r="AL329" i="11"/>
  <c r="BW329" i="11"/>
  <c r="BD329" i="11"/>
  <c r="AK329" i="11"/>
  <c r="BV329" i="11"/>
  <c r="BC329" i="11"/>
  <c r="AJ329" i="11"/>
  <c r="BU329" i="11"/>
  <c r="BB329" i="11"/>
  <c r="AI329" i="11"/>
  <c r="BT329" i="11"/>
  <c r="BA329" i="11"/>
  <c r="AH329" i="11"/>
  <c r="CL329" i="11"/>
  <c r="CM329" i="11"/>
  <c r="CN329" i="11"/>
  <c r="CO329" i="11"/>
  <c r="CP329" i="11"/>
  <c r="CQ329" i="11"/>
  <c r="CR329" i="11"/>
  <c r="CS329" i="11"/>
  <c r="CT329" i="11"/>
  <c r="CU329" i="11"/>
  <c r="CV329" i="11"/>
  <c r="CW329" i="11"/>
  <c r="CX329" i="11"/>
  <c r="CY329" i="11"/>
  <c r="J347" i="11"/>
  <c r="I347" i="11"/>
  <c r="CF330" i="11"/>
  <c r="BM330" i="11"/>
  <c r="AT330" i="11"/>
  <c r="CE330" i="11"/>
  <c r="BL330" i="11"/>
  <c r="AS330" i="11"/>
  <c r="CD330" i="11"/>
  <c r="BK330" i="11"/>
  <c r="AR330" i="11"/>
  <c r="CC330" i="11"/>
  <c r="BJ330" i="11"/>
  <c r="AQ330" i="11"/>
  <c r="CB330" i="11"/>
  <c r="BI330" i="11"/>
  <c r="AP330" i="11"/>
  <c r="CA330" i="11"/>
  <c r="BH330" i="11"/>
  <c r="AO330" i="11"/>
  <c r="BZ330" i="11"/>
  <c r="BG330" i="11"/>
  <c r="AN330" i="11"/>
  <c r="BY330" i="11"/>
  <c r="BF330" i="11"/>
  <c r="AM330" i="11"/>
  <c r="BX330" i="11"/>
  <c r="BE330" i="11"/>
  <c r="AL330" i="11"/>
  <c r="BW330" i="11"/>
  <c r="BD330" i="11"/>
  <c r="AK330" i="11"/>
  <c r="BV330" i="11"/>
  <c r="BC330" i="11"/>
  <c r="AJ330" i="11"/>
  <c r="BU330" i="11"/>
  <c r="BB330" i="11"/>
  <c r="AI330" i="11"/>
  <c r="BT330" i="11"/>
  <c r="BA330" i="11"/>
  <c r="AH330" i="11"/>
  <c r="CL330" i="11"/>
  <c r="CM330" i="11"/>
  <c r="CN330" i="11"/>
  <c r="CO330" i="11"/>
  <c r="CP330" i="11"/>
  <c r="CQ330" i="11"/>
  <c r="CR330" i="11"/>
  <c r="CS330" i="11"/>
  <c r="CT330" i="11"/>
  <c r="CU330" i="11"/>
  <c r="CV330" i="11"/>
  <c r="CW330" i="11"/>
  <c r="CX330" i="11"/>
  <c r="CY330" i="11"/>
  <c r="J348" i="11"/>
  <c r="I348" i="11"/>
  <c r="CF315" i="11"/>
  <c r="BM315" i="11"/>
  <c r="AT315" i="11"/>
  <c r="CE315" i="11"/>
  <c r="BL315" i="11"/>
  <c r="AS315" i="11"/>
  <c r="CD315" i="11"/>
  <c r="BK315" i="11"/>
  <c r="AR315" i="11"/>
  <c r="CC315" i="11"/>
  <c r="BJ315" i="11"/>
  <c r="AQ315" i="11"/>
  <c r="CB315" i="11"/>
  <c r="BI315" i="11"/>
  <c r="AP315" i="11"/>
  <c r="CA315" i="11"/>
  <c r="BH315" i="11"/>
  <c r="AO315" i="11"/>
  <c r="BZ315" i="11"/>
  <c r="BG315" i="11"/>
  <c r="AN315" i="11"/>
  <c r="BY315" i="11"/>
  <c r="BF315" i="11"/>
  <c r="AM315" i="11"/>
  <c r="BX315" i="11"/>
  <c r="BE315" i="11"/>
  <c r="AL315" i="11"/>
  <c r="BW315" i="11"/>
  <c r="BD315" i="11"/>
  <c r="AK315" i="11"/>
  <c r="BV315" i="11"/>
  <c r="BC315" i="11"/>
  <c r="AJ315" i="11"/>
  <c r="BU315" i="11"/>
  <c r="BB315" i="11"/>
  <c r="AI315" i="11"/>
  <c r="BT315" i="11"/>
  <c r="BA315" i="11"/>
  <c r="AH315" i="11"/>
  <c r="CL315" i="11"/>
  <c r="CM315" i="11"/>
  <c r="CN315" i="11"/>
  <c r="CO315" i="11"/>
  <c r="CP315" i="11"/>
  <c r="CQ315" i="11"/>
  <c r="CR315" i="11"/>
  <c r="CS315" i="11"/>
  <c r="CT315" i="11"/>
  <c r="CU315" i="11"/>
  <c r="CV315" i="11"/>
  <c r="CW315" i="11"/>
  <c r="CX315" i="11"/>
  <c r="CY315" i="11"/>
  <c r="J333" i="11"/>
  <c r="I333" i="11"/>
  <c r="CF327" i="11"/>
  <c r="BM327" i="11"/>
  <c r="AT327" i="11"/>
  <c r="CE327" i="11"/>
  <c r="BL327" i="11"/>
  <c r="AS327" i="11"/>
  <c r="CD327" i="11"/>
  <c r="BK327" i="11"/>
  <c r="AR327" i="11"/>
  <c r="CC327" i="11"/>
  <c r="BJ327" i="11"/>
  <c r="AQ327" i="11"/>
  <c r="CB327" i="11"/>
  <c r="BI327" i="11"/>
  <c r="AP327" i="11"/>
  <c r="CA327" i="11"/>
  <c r="BH327" i="11"/>
  <c r="AO327" i="11"/>
  <c r="BZ327" i="11"/>
  <c r="BG327" i="11"/>
  <c r="AN327" i="11"/>
  <c r="BY327" i="11"/>
  <c r="BF327" i="11"/>
  <c r="AM327" i="11"/>
  <c r="BX327" i="11"/>
  <c r="BE327" i="11"/>
  <c r="AL327" i="11"/>
  <c r="BW327" i="11"/>
  <c r="BD327" i="11"/>
  <c r="AK327" i="11"/>
  <c r="BV327" i="11"/>
  <c r="BC327" i="11"/>
  <c r="AJ327" i="11"/>
  <c r="BU327" i="11"/>
  <c r="BB327" i="11"/>
  <c r="AI327" i="11"/>
  <c r="BT327" i="11"/>
  <c r="BA327" i="11"/>
  <c r="AH327" i="11"/>
  <c r="CL327" i="11"/>
  <c r="CM327" i="11"/>
  <c r="CN327" i="11"/>
  <c r="CO327" i="11"/>
  <c r="CP327" i="11"/>
  <c r="CQ327" i="11"/>
  <c r="CR327" i="11"/>
  <c r="CS327" i="11"/>
  <c r="CT327" i="11"/>
  <c r="CU327" i="11"/>
  <c r="CV327" i="11"/>
  <c r="CW327" i="11"/>
  <c r="CX327" i="11"/>
  <c r="CY327" i="11"/>
  <c r="J345" i="11"/>
  <c r="I345" i="11"/>
  <c r="CF314" i="11"/>
  <c r="BM314" i="11"/>
  <c r="AT314" i="11"/>
  <c r="CE314" i="11"/>
  <c r="BL314" i="11"/>
  <c r="AS314" i="11"/>
  <c r="CD314" i="11"/>
  <c r="BK314" i="11"/>
  <c r="AR314" i="11"/>
  <c r="CC314" i="11"/>
  <c r="BJ314" i="11"/>
  <c r="AQ314" i="11"/>
  <c r="CB314" i="11"/>
  <c r="BI314" i="11"/>
  <c r="AP314" i="11"/>
  <c r="CA314" i="11"/>
  <c r="BH314" i="11"/>
  <c r="AO314" i="11"/>
  <c r="BZ314" i="11"/>
  <c r="BG314" i="11"/>
  <c r="AN314" i="11"/>
  <c r="BY314" i="11"/>
  <c r="BF314" i="11"/>
  <c r="AM314" i="11"/>
  <c r="BX314" i="11"/>
  <c r="BE314" i="11"/>
  <c r="AL314" i="11"/>
  <c r="BW314" i="11"/>
  <c r="BD314" i="11"/>
  <c r="AK314" i="11"/>
  <c r="BV314" i="11"/>
  <c r="BC314" i="11"/>
  <c r="AJ314" i="11"/>
  <c r="BU314" i="11"/>
  <c r="BB314" i="11"/>
  <c r="AI314" i="11"/>
  <c r="BT314" i="11"/>
  <c r="BA314" i="11"/>
  <c r="AH314" i="11"/>
  <c r="CL314" i="11"/>
  <c r="CM314" i="11"/>
  <c r="CN314" i="11"/>
  <c r="CO314" i="11"/>
  <c r="CP314" i="11"/>
  <c r="CQ314" i="11"/>
  <c r="CR314" i="11"/>
  <c r="CS314" i="11"/>
  <c r="CT314" i="11"/>
  <c r="CU314" i="11"/>
  <c r="CV314" i="11"/>
  <c r="CW314" i="11"/>
  <c r="CX314" i="11"/>
  <c r="CY314" i="11"/>
  <c r="J332" i="11"/>
  <c r="I332" i="11"/>
  <c r="CF326" i="11"/>
  <c r="BM326" i="11"/>
  <c r="AT326" i="11"/>
  <c r="CE326" i="11"/>
  <c r="BL326" i="11"/>
  <c r="AS326" i="11"/>
  <c r="CD326" i="11"/>
  <c r="BK326" i="11"/>
  <c r="AR326" i="11"/>
  <c r="CC326" i="11"/>
  <c r="BJ326" i="11"/>
  <c r="AQ326" i="11"/>
  <c r="CB326" i="11"/>
  <c r="BI326" i="11"/>
  <c r="AP326" i="11"/>
  <c r="CA326" i="11"/>
  <c r="BH326" i="11"/>
  <c r="AO326" i="11"/>
  <c r="BZ326" i="11"/>
  <c r="BG326" i="11"/>
  <c r="AN326" i="11"/>
  <c r="BY326" i="11"/>
  <c r="BF326" i="11"/>
  <c r="AM326" i="11"/>
  <c r="BX326" i="11"/>
  <c r="BE326" i="11"/>
  <c r="AL326" i="11"/>
  <c r="BW326" i="11"/>
  <c r="BD326" i="11"/>
  <c r="AK326" i="11"/>
  <c r="BV326" i="11"/>
  <c r="BC326" i="11"/>
  <c r="AJ326" i="11"/>
  <c r="BU326" i="11"/>
  <c r="BB326" i="11"/>
  <c r="AI326" i="11"/>
  <c r="BT326" i="11"/>
  <c r="BA326" i="11"/>
  <c r="AH326" i="11"/>
  <c r="CL326" i="11"/>
  <c r="CM326" i="11"/>
  <c r="CN326" i="11"/>
  <c r="CO326" i="11"/>
  <c r="CP326" i="11"/>
  <c r="CQ326" i="11"/>
  <c r="CR326" i="11"/>
  <c r="CS326" i="11"/>
  <c r="CT326" i="11"/>
  <c r="CU326" i="11"/>
  <c r="CV326" i="11"/>
  <c r="CW326" i="11"/>
  <c r="CX326" i="11"/>
  <c r="CY326" i="11"/>
  <c r="J344" i="11"/>
  <c r="I344" i="11"/>
  <c r="CF325" i="11"/>
  <c r="BM325" i="11"/>
  <c r="AT325" i="11"/>
  <c r="CE325" i="11"/>
  <c r="BL325" i="11"/>
  <c r="AS325" i="11"/>
  <c r="CD325" i="11"/>
  <c r="BK325" i="11"/>
  <c r="AR325" i="11"/>
  <c r="CC325" i="11"/>
  <c r="BJ325" i="11"/>
  <c r="AQ325" i="11"/>
  <c r="CB325" i="11"/>
  <c r="BI325" i="11"/>
  <c r="AP325" i="11"/>
  <c r="CA325" i="11"/>
  <c r="BH325" i="11"/>
  <c r="AO325" i="11"/>
  <c r="BZ325" i="11"/>
  <c r="BG325" i="11"/>
  <c r="AN325" i="11"/>
  <c r="BY325" i="11"/>
  <c r="BF325" i="11"/>
  <c r="AM325" i="11"/>
  <c r="BX325" i="11"/>
  <c r="BE325" i="11"/>
  <c r="AL325" i="11"/>
  <c r="BW325" i="11"/>
  <c r="BD325" i="11"/>
  <c r="AK325" i="11"/>
  <c r="BV325" i="11"/>
  <c r="BC325" i="11"/>
  <c r="AJ325" i="11"/>
  <c r="BU325" i="11"/>
  <c r="BB325" i="11"/>
  <c r="AI325" i="11"/>
  <c r="BT325" i="11"/>
  <c r="BA325" i="11"/>
  <c r="AH325" i="11"/>
  <c r="CL325" i="11"/>
  <c r="CM325" i="11"/>
  <c r="CN325" i="11"/>
  <c r="CO325" i="11"/>
  <c r="CP325" i="11"/>
  <c r="CQ325" i="11"/>
  <c r="CR325" i="11"/>
  <c r="CS325" i="11"/>
  <c r="CT325" i="11"/>
  <c r="CU325" i="11"/>
  <c r="CV325" i="11"/>
  <c r="CW325" i="11"/>
  <c r="CX325" i="11"/>
  <c r="CY325" i="11"/>
  <c r="J343" i="11"/>
  <c r="I343" i="11"/>
  <c r="CF324" i="11"/>
  <c r="BM324" i="11"/>
  <c r="AT324" i="11"/>
  <c r="CE324" i="11"/>
  <c r="BL324" i="11"/>
  <c r="AS324" i="11"/>
  <c r="CD324" i="11"/>
  <c r="BK324" i="11"/>
  <c r="AR324" i="11"/>
  <c r="CC324" i="11"/>
  <c r="BJ324" i="11"/>
  <c r="AQ324" i="11"/>
  <c r="CB324" i="11"/>
  <c r="BI324" i="11"/>
  <c r="AP324" i="11"/>
  <c r="CA324" i="11"/>
  <c r="BH324" i="11"/>
  <c r="AO324" i="11"/>
  <c r="BZ324" i="11"/>
  <c r="BG324" i="11"/>
  <c r="AN324" i="11"/>
  <c r="BY324" i="11"/>
  <c r="BF324" i="11"/>
  <c r="AM324" i="11"/>
  <c r="BX324" i="11"/>
  <c r="BE324" i="11"/>
  <c r="AL324" i="11"/>
  <c r="BW324" i="11"/>
  <c r="BD324" i="11"/>
  <c r="AK324" i="11"/>
  <c r="BV324" i="11"/>
  <c r="BC324" i="11"/>
  <c r="AJ324" i="11"/>
  <c r="BU324" i="11"/>
  <c r="BB324" i="11"/>
  <c r="AI324" i="11"/>
  <c r="BT324" i="11"/>
  <c r="BA324" i="11"/>
  <c r="AH324" i="11"/>
  <c r="CL324" i="11"/>
  <c r="CM324" i="11"/>
  <c r="CN324" i="11"/>
  <c r="CO324" i="11"/>
  <c r="CP324" i="11"/>
  <c r="CQ324" i="11"/>
  <c r="CR324" i="11"/>
  <c r="CS324" i="11"/>
  <c r="CT324" i="11"/>
  <c r="CU324" i="11"/>
  <c r="CV324" i="11"/>
  <c r="CW324" i="11"/>
  <c r="CX324" i="11"/>
  <c r="CY324" i="11"/>
  <c r="J342" i="11"/>
  <c r="I342" i="11"/>
  <c r="CF323" i="11"/>
  <c r="BM323" i="11"/>
  <c r="AT323" i="11"/>
  <c r="CE323" i="11"/>
  <c r="BL323" i="11"/>
  <c r="AS323" i="11"/>
  <c r="CD323" i="11"/>
  <c r="BK323" i="11"/>
  <c r="AR323" i="11"/>
  <c r="CC323" i="11"/>
  <c r="BJ323" i="11"/>
  <c r="AQ323" i="11"/>
  <c r="CB323" i="11"/>
  <c r="BI323" i="11"/>
  <c r="AP323" i="11"/>
  <c r="CA323" i="11"/>
  <c r="BH323" i="11"/>
  <c r="AO323" i="11"/>
  <c r="BZ323" i="11"/>
  <c r="BG323" i="11"/>
  <c r="AN323" i="11"/>
  <c r="BY323" i="11"/>
  <c r="BF323" i="11"/>
  <c r="AM323" i="11"/>
  <c r="BX323" i="11"/>
  <c r="BE323" i="11"/>
  <c r="AL323" i="11"/>
  <c r="BW323" i="11"/>
  <c r="BD323" i="11"/>
  <c r="AK323" i="11"/>
  <c r="BV323" i="11"/>
  <c r="BC323" i="11"/>
  <c r="AJ323" i="11"/>
  <c r="BU323" i="11"/>
  <c r="BB323" i="11"/>
  <c r="AI323" i="11"/>
  <c r="BT323" i="11"/>
  <c r="BA323" i="11"/>
  <c r="AH323" i="11"/>
  <c r="CL323" i="11"/>
  <c r="CM323" i="11"/>
  <c r="CN323" i="11"/>
  <c r="CO323" i="11"/>
  <c r="CP323" i="11"/>
  <c r="CQ323" i="11"/>
  <c r="CR323" i="11"/>
  <c r="CS323" i="11"/>
  <c r="CT323" i="11"/>
  <c r="CU323" i="11"/>
  <c r="CV323" i="11"/>
  <c r="CW323" i="11"/>
  <c r="CX323" i="11"/>
  <c r="CY323" i="11"/>
  <c r="J341" i="11"/>
  <c r="I341" i="11"/>
  <c r="CF51" i="11"/>
  <c r="BM51" i="11"/>
  <c r="AT51" i="11"/>
  <c r="CE51" i="11"/>
  <c r="BL51" i="11"/>
  <c r="AS51" i="11"/>
  <c r="CD51" i="11"/>
  <c r="BK51" i="11"/>
  <c r="AR51" i="11"/>
  <c r="CC51" i="11"/>
  <c r="BJ51" i="11"/>
  <c r="AQ51" i="11"/>
  <c r="CB51" i="11"/>
  <c r="BI51" i="11"/>
  <c r="AP51" i="11"/>
  <c r="CA51" i="11"/>
  <c r="BH51" i="11"/>
  <c r="AO51" i="11"/>
  <c r="BZ51" i="11"/>
  <c r="BG51" i="11"/>
  <c r="AN51" i="11"/>
  <c r="BY51" i="11"/>
  <c r="BF51" i="11"/>
  <c r="AM51" i="11"/>
  <c r="BX51" i="11"/>
  <c r="BE51" i="11"/>
  <c r="AL51" i="11"/>
  <c r="BW51" i="11"/>
  <c r="BD51" i="11"/>
  <c r="AK51" i="11"/>
  <c r="BV51" i="11"/>
  <c r="BC51" i="11"/>
  <c r="AJ51" i="11"/>
  <c r="BU51" i="11"/>
  <c r="BB51" i="11"/>
  <c r="AI51" i="11"/>
  <c r="BT51" i="11"/>
  <c r="BA51" i="11"/>
  <c r="AH51" i="11"/>
  <c r="CL51" i="11"/>
  <c r="CM51" i="11"/>
  <c r="CN51" i="11"/>
  <c r="CO51" i="11"/>
  <c r="CP51" i="11"/>
  <c r="CQ51" i="11"/>
  <c r="CR51" i="11"/>
  <c r="CS51" i="11"/>
  <c r="CT51" i="11"/>
  <c r="CU51" i="11"/>
  <c r="CV51" i="11"/>
  <c r="CW51" i="11"/>
  <c r="CX51" i="11"/>
  <c r="CY51" i="11"/>
  <c r="CF49" i="11"/>
  <c r="BM49" i="11"/>
  <c r="AT49" i="11"/>
  <c r="CE49" i="11"/>
  <c r="BL49" i="11"/>
  <c r="AS49" i="11"/>
  <c r="CD49" i="11"/>
  <c r="BK49" i="11"/>
  <c r="AR49" i="11"/>
  <c r="CC49" i="11"/>
  <c r="BJ49" i="11"/>
  <c r="AQ49" i="11"/>
  <c r="CB49" i="11"/>
  <c r="BI49" i="11"/>
  <c r="AP49" i="11"/>
  <c r="CA49" i="11"/>
  <c r="BH49" i="11"/>
  <c r="AO49" i="11"/>
  <c r="BZ49" i="11"/>
  <c r="BG49" i="11"/>
  <c r="AN49" i="11"/>
  <c r="BY49" i="11"/>
  <c r="BF49" i="11"/>
  <c r="AM49" i="11"/>
  <c r="BX49" i="11"/>
  <c r="BE49" i="11"/>
  <c r="AL49" i="11"/>
  <c r="BW49" i="11"/>
  <c r="BD49" i="11"/>
  <c r="AK49" i="11"/>
  <c r="BV49" i="11"/>
  <c r="BC49" i="11"/>
  <c r="AJ49" i="11"/>
  <c r="BU49" i="11"/>
  <c r="BB49" i="11"/>
  <c r="AI49" i="11"/>
  <c r="BT49" i="11"/>
  <c r="BA49" i="11"/>
  <c r="AH49" i="11"/>
  <c r="CL49" i="11"/>
  <c r="CM49" i="11"/>
  <c r="CN49" i="11"/>
  <c r="CO49" i="11"/>
  <c r="CP49" i="11"/>
  <c r="CQ49" i="11"/>
  <c r="CR49" i="11"/>
  <c r="CS49" i="11"/>
  <c r="CT49" i="11"/>
  <c r="CU49" i="11"/>
  <c r="CV49" i="11"/>
  <c r="CW49" i="11"/>
  <c r="CX49" i="11"/>
  <c r="CY49" i="11"/>
  <c r="CF50" i="11"/>
  <c r="BM50" i="11"/>
  <c r="AT50" i="11"/>
  <c r="CE50" i="11"/>
  <c r="BL50" i="11"/>
  <c r="AS50" i="11"/>
  <c r="CD50" i="11"/>
  <c r="BK50" i="11"/>
  <c r="AR50" i="11"/>
  <c r="CC50" i="11"/>
  <c r="BJ50" i="11"/>
  <c r="AQ50" i="11"/>
  <c r="CB50" i="11"/>
  <c r="BI50" i="11"/>
  <c r="AP50" i="11"/>
  <c r="CA50" i="11"/>
  <c r="BH50" i="11"/>
  <c r="AO50" i="11"/>
  <c r="BZ50" i="11"/>
  <c r="BG50" i="11"/>
  <c r="AN50" i="11"/>
  <c r="BY50" i="11"/>
  <c r="BF50" i="11"/>
  <c r="AM50" i="11"/>
  <c r="BX50" i="11"/>
  <c r="BE50" i="11"/>
  <c r="AL50" i="11"/>
  <c r="BW50" i="11"/>
  <c r="BD50" i="11"/>
  <c r="AK50" i="11"/>
  <c r="BV50" i="11"/>
  <c r="BC50" i="11"/>
  <c r="AJ50" i="11"/>
  <c r="BU50" i="11"/>
  <c r="BB50" i="11"/>
  <c r="AI50" i="11"/>
  <c r="BT50" i="11"/>
  <c r="BA50" i="11"/>
  <c r="AH50" i="11"/>
  <c r="CL50" i="11"/>
  <c r="CM50" i="11"/>
  <c r="CN50" i="11"/>
  <c r="CO50" i="11"/>
  <c r="CP50" i="11"/>
  <c r="CQ50" i="11"/>
  <c r="CR50" i="11"/>
  <c r="CS50" i="11"/>
  <c r="CT50" i="11"/>
  <c r="CU50" i="11"/>
  <c r="CV50" i="11"/>
  <c r="CW50" i="11"/>
  <c r="CX50" i="11"/>
  <c r="CY50" i="11"/>
  <c r="J50" i="11"/>
  <c r="I50" i="11"/>
  <c r="CF322" i="11"/>
  <c r="BM322" i="11"/>
  <c r="AT322" i="11"/>
  <c r="CE322" i="11"/>
  <c r="BL322" i="11"/>
  <c r="AS322" i="11"/>
  <c r="CD322" i="11"/>
  <c r="BK322" i="11"/>
  <c r="AR322" i="11"/>
  <c r="CC322" i="11"/>
  <c r="BJ322" i="11"/>
  <c r="AQ322" i="11"/>
  <c r="CB322" i="11"/>
  <c r="BI322" i="11"/>
  <c r="AP322" i="11"/>
  <c r="CA322" i="11"/>
  <c r="BH322" i="11"/>
  <c r="AO322" i="11"/>
  <c r="BZ322" i="11"/>
  <c r="BG322" i="11"/>
  <c r="AN322" i="11"/>
  <c r="BY322" i="11"/>
  <c r="BF322" i="11"/>
  <c r="AM322" i="11"/>
  <c r="BX322" i="11"/>
  <c r="BE322" i="11"/>
  <c r="AL322" i="11"/>
  <c r="BW322" i="11"/>
  <c r="BD322" i="11"/>
  <c r="AK322" i="11"/>
  <c r="BV322" i="11"/>
  <c r="BC322" i="11"/>
  <c r="AJ322" i="11"/>
  <c r="BU322" i="11"/>
  <c r="BB322" i="11"/>
  <c r="AI322" i="11"/>
  <c r="BT322" i="11"/>
  <c r="BA322" i="11"/>
  <c r="AH322" i="11"/>
  <c r="CL322" i="11"/>
  <c r="CM322" i="11"/>
  <c r="CN322" i="11"/>
  <c r="CO322" i="11"/>
  <c r="CP322" i="11"/>
  <c r="CQ322" i="11"/>
  <c r="CR322" i="11"/>
  <c r="CS322" i="11"/>
  <c r="CT322" i="11"/>
  <c r="CU322" i="11"/>
  <c r="CV322" i="11"/>
  <c r="CW322" i="11"/>
  <c r="CX322" i="11"/>
  <c r="CY322" i="11"/>
  <c r="J340" i="11"/>
  <c r="I340" i="11"/>
  <c r="CF321" i="11"/>
  <c r="BM321" i="11"/>
  <c r="AT321" i="11"/>
  <c r="CE321" i="11"/>
  <c r="BL321" i="11"/>
  <c r="AS321" i="11"/>
  <c r="CD321" i="11"/>
  <c r="BK321" i="11"/>
  <c r="AR321" i="11"/>
  <c r="CC321" i="11"/>
  <c r="BJ321" i="11"/>
  <c r="AQ321" i="11"/>
  <c r="CB321" i="11"/>
  <c r="BI321" i="11"/>
  <c r="AP321" i="11"/>
  <c r="CA321" i="11"/>
  <c r="BH321" i="11"/>
  <c r="AO321" i="11"/>
  <c r="BZ321" i="11"/>
  <c r="BG321" i="11"/>
  <c r="AN321" i="11"/>
  <c r="BY321" i="11"/>
  <c r="BF321" i="11"/>
  <c r="AM321" i="11"/>
  <c r="BX321" i="11"/>
  <c r="BE321" i="11"/>
  <c r="AL321" i="11"/>
  <c r="BW321" i="11"/>
  <c r="BD321" i="11"/>
  <c r="AK321" i="11"/>
  <c r="BV321" i="11"/>
  <c r="BC321" i="11"/>
  <c r="AJ321" i="11"/>
  <c r="BU321" i="11"/>
  <c r="BB321" i="11"/>
  <c r="AI321" i="11"/>
  <c r="BT321" i="11"/>
  <c r="BA321" i="11"/>
  <c r="AH321" i="11"/>
  <c r="CL321" i="11"/>
  <c r="CM321" i="11"/>
  <c r="CN321" i="11"/>
  <c r="CO321" i="11"/>
  <c r="CP321" i="11"/>
  <c r="CQ321" i="11"/>
  <c r="CR321" i="11"/>
  <c r="CS321" i="11"/>
  <c r="CT321" i="11"/>
  <c r="CU321" i="11"/>
  <c r="CV321" i="11"/>
  <c r="CW321" i="11"/>
  <c r="CX321" i="11"/>
  <c r="CY321" i="11"/>
  <c r="J339" i="11"/>
  <c r="I339" i="11"/>
  <c r="CF320" i="11"/>
  <c r="BM320" i="11"/>
  <c r="AT320" i="11"/>
  <c r="CE320" i="11"/>
  <c r="BL320" i="11"/>
  <c r="AS320" i="11"/>
  <c r="CD320" i="11"/>
  <c r="BK320" i="11"/>
  <c r="AR320" i="11"/>
  <c r="CC320" i="11"/>
  <c r="BJ320" i="11"/>
  <c r="AQ320" i="11"/>
  <c r="CB320" i="11"/>
  <c r="BI320" i="11"/>
  <c r="AP320" i="11"/>
  <c r="CA320" i="11"/>
  <c r="BH320" i="11"/>
  <c r="AO320" i="11"/>
  <c r="BZ320" i="11"/>
  <c r="BG320" i="11"/>
  <c r="AN320" i="11"/>
  <c r="BY320" i="11"/>
  <c r="BF320" i="11"/>
  <c r="AM320" i="11"/>
  <c r="BX320" i="11"/>
  <c r="BE320" i="11"/>
  <c r="AL320" i="11"/>
  <c r="BW320" i="11"/>
  <c r="BD320" i="11"/>
  <c r="AK320" i="11"/>
  <c r="BV320" i="11"/>
  <c r="BC320" i="11"/>
  <c r="AJ320" i="11"/>
  <c r="BU320" i="11"/>
  <c r="BB320" i="11"/>
  <c r="AI320" i="11"/>
  <c r="BT320" i="11"/>
  <c r="BA320" i="11"/>
  <c r="AH320" i="11"/>
  <c r="CL320" i="11"/>
  <c r="CM320" i="11"/>
  <c r="CN320" i="11"/>
  <c r="CO320" i="11"/>
  <c r="CP320" i="11"/>
  <c r="CQ320" i="11"/>
  <c r="CR320" i="11"/>
  <c r="CS320" i="11"/>
  <c r="CT320" i="11"/>
  <c r="CU320" i="11"/>
  <c r="CV320" i="11"/>
  <c r="CW320" i="11"/>
  <c r="CX320" i="11"/>
  <c r="CY320" i="11"/>
  <c r="J338" i="11"/>
  <c r="I338" i="11"/>
  <c r="CF319" i="11"/>
  <c r="BM319" i="11"/>
  <c r="AT319" i="11"/>
  <c r="CE319" i="11"/>
  <c r="BL319" i="11"/>
  <c r="AS319" i="11"/>
  <c r="CD319" i="11"/>
  <c r="BK319" i="11"/>
  <c r="AR319" i="11"/>
  <c r="CC319" i="11"/>
  <c r="BJ319" i="11"/>
  <c r="AQ319" i="11"/>
  <c r="CB319" i="11"/>
  <c r="BI319" i="11"/>
  <c r="AP319" i="11"/>
  <c r="CA319" i="11"/>
  <c r="BH319" i="11"/>
  <c r="AO319" i="11"/>
  <c r="BZ319" i="11"/>
  <c r="BG319" i="11"/>
  <c r="AN319" i="11"/>
  <c r="BY319" i="11"/>
  <c r="BF319" i="11"/>
  <c r="AM319" i="11"/>
  <c r="BX319" i="11"/>
  <c r="BE319" i="11"/>
  <c r="AL319" i="11"/>
  <c r="BW319" i="11"/>
  <c r="BD319" i="11"/>
  <c r="AK319" i="11"/>
  <c r="BV319" i="11"/>
  <c r="BC319" i="11"/>
  <c r="AJ319" i="11"/>
  <c r="BU319" i="11"/>
  <c r="BB319" i="11"/>
  <c r="AI319" i="11"/>
  <c r="BT319" i="11"/>
  <c r="BA319" i="11"/>
  <c r="AH319" i="11"/>
  <c r="CL319" i="11"/>
  <c r="CM319" i="11"/>
  <c r="CN319" i="11"/>
  <c r="CO319" i="11"/>
  <c r="CP319" i="11"/>
  <c r="CQ319" i="11"/>
  <c r="CR319" i="11"/>
  <c r="CS319" i="11"/>
  <c r="CT319" i="11"/>
  <c r="CU319" i="11"/>
  <c r="CV319" i="11"/>
  <c r="CW319" i="11"/>
  <c r="CX319" i="11"/>
  <c r="CY319" i="11"/>
  <c r="J337" i="11"/>
  <c r="I337" i="11"/>
  <c r="CF318" i="11"/>
  <c r="BM318" i="11"/>
  <c r="AT318" i="11"/>
  <c r="CE318" i="11"/>
  <c r="BL318" i="11"/>
  <c r="AS318" i="11"/>
  <c r="CD318" i="11"/>
  <c r="BK318" i="11"/>
  <c r="AR318" i="11"/>
  <c r="CC318" i="11"/>
  <c r="BJ318" i="11"/>
  <c r="AQ318" i="11"/>
  <c r="CB318" i="11"/>
  <c r="BI318" i="11"/>
  <c r="AP318" i="11"/>
  <c r="CA318" i="11"/>
  <c r="BH318" i="11"/>
  <c r="AO318" i="11"/>
  <c r="BZ318" i="11"/>
  <c r="BG318" i="11"/>
  <c r="AN318" i="11"/>
  <c r="BY318" i="11"/>
  <c r="BF318" i="11"/>
  <c r="AM318" i="11"/>
  <c r="BX318" i="11"/>
  <c r="BE318" i="11"/>
  <c r="AL318" i="11"/>
  <c r="BW318" i="11"/>
  <c r="BD318" i="11"/>
  <c r="AK318" i="11"/>
  <c r="BV318" i="11"/>
  <c r="BC318" i="11"/>
  <c r="AJ318" i="11"/>
  <c r="BU318" i="11"/>
  <c r="BB318" i="11"/>
  <c r="AI318" i="11"/>
  <c r="BT318" i="11"/>
  <c r="BA318" i="11"/>
  <c r="AH318" i="11"/>
  <c r="CL318" i="11"/>
  <c r="CM318" i="11"/>
  <c r="CN318" i="11"/>
  <c r="CO318" i="11"/>
  <c r="CP318" i="11"/>
  <c r="CQ318" i="11"/>
  <c r="CR318" i="11"/>
  <c r="CS318" i="11"/>
  <c r="CT318" i="11"/>
  <c r="CU318" i="11"/>
  <c r="CV318" i="11"/>
  <c r="CW318" i="11"/>
  <c r="CX318" i="11"/>
  <c r="CY318" i="11"/>
  <c r="J336" i="11"/>
  <c r="I336" i="11"/>
  <c r="CF317" i="11"/>
  <c r="BM317" i="11"/>
  <c r="AT317" i="11"/>
  <c r="CE317" i="11"/>
  <c r="BL317" i="11"/>
  <c r="AS317" i="11"/>
  <c r="CD317" i="11"/>
  <c r="BK317" i="11"/>
  <c r="AR317" i="11"/>
  <c r="CC317" i="11"/>
  <c r="BJ317" i="11"/>
  <c r="AQ317" i="11"/>
  <c r="CB317" i="11"/>
  <c r="BI317" i="11"/>
  <c r="AP317" i="11"/>
  <c r="CA317" i="11"/>
  <c r="BH317" i="11"/>
  <c r="AO317" i="11"/>
  <c r="BZ317" i="11"/>
  <c r="BG317" i="11"/>
  <c r="AN317" i="11"/>
  <c r="BY317" i="11"/>
  <c r="BF317" i="11"/>
  <c r="AM317" i="11"/>
  <c r="BX317" i="11"/>
  <c r="BE317" i="11"/>
  <c r="AL317" i="11"/>
  <c r="BW317" i="11"/>
  <c r="BD317" i="11"/>
  <c r="AK317" i="11"/>
  <c r="BV317" i="11"/>
  <c r="BC317" i="11"/>
  <c r="AJ317" i="11"/>
  <c r="BU317" i="11"/>
  <c r="BB317" i="11"/>
  <c r="AI317" i="11"/>
  <c r="BT317" i="11"/>
  <c r="BA317" i="11"/>
  <c r="AH317" i="11"/>
  <c r="CL317" i="11"/>
  <c r="CM317" i="11"/>
  <c r="CN317" i="11"/>
  <c r="CO317" i="11"/>
  <c r="CP317" i="11"/>
  <c r="CQ317" i="11"/>
  <c r="CR317" i="11"/>
  <c r="CS317" i="11"/>
  <c r="CT317" i="11"/>
  <c r="CU317" i="11"/>
  <c r="CV317" i="11"/>
  <c r="CW317" i="11"/>
  <c r="CX317" i="11"/>
  <c r="CY317" i="11"/>
  <c r="J335" i="11"/>
  <c r="I335" i="11"/>
  <c r="CF312" i="11"/>
  <c r="BM312" i="11"/>
  <c r="AT312" i="11"/>
  <c r="CE312" i="11"/>
  <c r="BL312" i="11"/>
  <c r="AS312" i="11"/>
  <c r="CD312" i="11"/>
  <c r="BK312" i="11"/>
  <c r="AR312" i="11"/>
  <c r="CC312" i="11"/>
  <c r="BJ312" i="11"/>
  <c r="AQ312" i="11"/>
  <c r="CB312" i="11"/>
  <c r="BI312" i="11"/>
  <c r="AP312" i="11"/>
  <c r="CA312" i="11"/>
  <c r="BH312" i="11"/>
  <c r="AO312" i="11"/>
  <c r="BZ312" i="11"/>
  <c r="BG312" i="11"/>
  <c r="AN312" i="11"/>
  <c r="BY312" i="11"/>
  <c r="BF312" i="11"/>
  <c r="AM312" i="11"/>
  <c r="BX312" i="11"/>
  <c r="BE312" i="11"/>
  <c r="AL312" i="11"/>
  <c r="BW312" i="11"/>
  <c r="BD312" i="11"/>
  <c r="AK312" i="11"/>
  <c r="BV312" i="11"/>
  <c r="BC312" i="11"/>
  <c r="AJ312" i="11"/>
  <c r="BU312" i="11"/>
  <c r="BB312" i="11"/>
  <c r="AI312" i="11"/>
  <c r="BT312" i="11"/>
  <c r="BA312" i="11"/>
  <c r="AH312" i="11"/>
  <c r="CL312" i="11"/>
  <c r="CM312" i="11"/>
  <c r="CN312" i="11"/>
  <c r="CO312" i="11"/>
  <c r="CP312" i="11"/>
  <c r="CQ312" i="11"/>
  <c r="CR312" i="11"/>
  <c r="CS312" i="11"/>
  <c r="CT312" i="11"/>
  <c r="CU312" i="11"/>
  <c r="CV312" i="11"/>
  <c r="CW312" i="11"/>
  <c r="CX312" i="11"/>
  <c r="CY312" i="11"/>
  <c r="J330" i="11"/>
  <c r="I330" i="11"/>
  <c r="CF313" i="11"/>
  <c r="BM313" i="11"/>
  <c r="AT313" i="11"/>
  <c r="CE313" i="11"/>
  <c r="BL313" i="11"/>
  <c r="AS313" i="11"/>
  <c r="CD313" i="11"/>
  <c r="BK313" i="11"/>
  <c r="AR313" i="11"/>
  <c r="CC313" i="11"/>
  <c r="BJ313" i="11"/>
  <c r="AQ313" i="11"/>
  <c r="CB313" i="11"/>
  <c r="BI313" i="11"/>
  <c r="AP313" i="11"/>
  <c r="CA313" i="11"/>
  <c r="BH313" i="11"/>
  <c r="AO313" i="11"/>
  <c r="BZ313" i="11"/>
  <c r="BG313" i="11"/>
  <c r="AN313" i="11"/>
  <c r="BY313" i="11"/>
  <c r="BF313" i="11"/>
  <c r="AM313" i="11"/>
  <c r="BX313" i="11"/>
  <c r="BE313" i="11"/>
  <c r="AL313" i="11"/>
  <c r="BW313" i="11"/>
  <c r="BD313" i="11"/>
  <c r="AK313" i="11"/>
  <c r="BV313" i="11"/>
  <c r="BC313" i="11"/>
  <c r="AJ313" i="11"/>
  <c r="BU313" i="11"/>
  <c r="BB313" i="11"/>
  <c r="AI313" i="11"/>
  <c r="BT313" i="11"/>
  <c r="BA313" i="11"/>
  <c r="AH313" i="11"/>
  <c r="CL313" i="11"/>
  <c r="CM313" i="11"/>
  <c r="CN313" i="11"/>
  <c r="CO313" i="11"/>
  <c r="CP313" i="11"/>
  <c r="CQ313" i="11"/>
  <c r="CR313" i="11"/>
  <c r="CS313" i="11"/>
  <c r="CT313" i="11"/>
  <c r="CU313" i="11"/>
  <c r="CV313" i="11"/>
  <c r="CW313" i="11"/>
  <c r="CX313" i="11"/>
  <c r="CY313" i="11"/>
  <c r="J331" i="11"/>
  <c r="I331" i="11"/>
  <c r="CF316" i="11"/>
  <c r="BM316" i="11"/>
  <c r="AT316" i="11"/>
  <c r="CE316" i="11"/>
  <c r="BL316" i="11"/>
  <c r="AS316" i="11"/>
  <c r="CD316" i="11"/>
  <c r="BK316" i="11"/>
  <c r="AR316" i="11"/>
  <c r="CC316" i="11"/>
  <c r="BJ316" i="11"/>
  <c r="AQ316" i="11"/>
  <c r="CB316" i="11"/>
  <c r="BI316" i="11"/>
  <c r="AP316" i="11"/>
  <c r="CA316" i="11"/>
  <c r="BH316" i="11"/>
  <c r="AO316" i="11"/>
  <c r="BZ316" i="11"/>
  <c r="BG316" i="11"/>
  <c r="AN316" i="11"/>
  <c r="BY316" i="11"/>
  <c r="BF316" i="11"/>
  <c r="AM316" i="11"/>
  <c r="BX316" i="11"/>
  <c r="BE316" i="11"/>
  <c r="AL316" i="11"/>
  <c r="BW316" i="11"/>
  <c r="BD316" i="11"/>
  <c r="AK316" i="11"/>
  <c r="BV316" i="11"/>
  <c r="BC316" i="11"/>
  <c r="AJ316" i="11"/>
  <c r="BU316" i="11"/>
  <c r="BB316" i="11"/>
  <c r="AI316" i="11"/>
  <c r="BT316" i="11"/>
  <c r="BA316" i="11"/>
  <c r="AH316" i="11"/>
  <c r="CL316" i="11"/>
  <c r="CM316" i="11"/>
  <c r="CN316" i="11"/>
  <c r="CO316" i="11"/>
  <c r="CP316" i="11"/>
  <c r="CQ316" i="11"/>
  <c r="CR316" i="11"/>
  <c r="CS316" i="11"/>
  <c r="CT316" i="11"/>
  <c r="CU316" i="11"/>
  <c r="CV316" i="11"/>
  <c r="CW316" i="11"/>
  <c r="CX316" i="11"/>
  <c r="CY316" i="11"/>
  <c r="J334" i="11"/>
  <c r="I334" i="11"/>
  <c r="CF307" i="11"/>
  <c r="BM307" i="11"/>
  <c r="AT307" i="11"/>
  <c r="CE307" i="11"/>
  <c r="BL307" i="11"/>
  <c r="AS307" i="11"/>
  <c r="CD307" i="11"/>
  <c r="BK307" i="11"/>
  <c r="AR307" i="11"/>
  <c r="CC307" i="11"/>
  <c r="BJ307" i="11"/>
  <c r="AQ307" i="11"/>
  <c r="CB307" i="11"/>
  <c r="BI307" i="11"/>
  <c r="AP307" i="11"/>
  <c r="CA307" i="11"/>
  <c r="BH307" i="11"/>
  <c r="AO307" i="11"/>
  <c r="BZ307" i="11"/>
  <c r="BG307" i="11"/>
  <c r="AN307" i="11"/>
  <c r="BY307" i="11"/>
  <c r="BF307" i="11"/>
  <c r="AM307" i="11"/>
  <c r="BX307" i="11"/>
  <c r="BE307" i="11"/>
  <c r="AL307" i="11"/>
  <c r="BW307" i="11"/>
  <c r="BD307" i="11"/>
  <c r="AK307" i="11"/>
  <c r="BV307" i="11"/>
  <c r="BC307" i="11"/>
  <c r="AJ307" i="11"/>
  <c r="BU307" i="11"/>
  <c r="BB307" i="11"/>
  <c r="AI307" i="11"/>
  <c r="BT307" i="11"/>
  <c r="BA307" i="11"/>
  <c r="AH307" i="11"/>
  <c r="CL307" i="11"/>
  <c r="CM307" i="11"/>
  <c r="CN307" i="11"/>
  <c r="CO307" i="11"/>
  <c r="CP307" i="11"/>
  <c r="CQ307" i="11"/>
  <c r="CR307" i="11"/>
  <c r="CS307" i="11"/>
  <c r="CT307" i="11"/>
  <c r="CU307" i="11"/>
  <c r="CV307" i="11"/>
  <c r="CW307" i="11"/>
  <c r="CX307" i="11"/>
  <c r="CY307" i="11"/>
  <c r="J325" i="11"/>
  <c r="I325" i="11"/>
  <c r="CF305" i="11"/>
  <c r="BM305" i="11"/>
  <c r="AT305" i="11"/>
  <c r="CE305" i="11"/>
  <c r="BL305" i="11"/>
  <c r="AS305" i="11"/>
  <c r="CD305" i="11"/>
  <c r="BK305" i="11"/>
  <c r="AR305" i="11"/>
  <c r="CC305" i="11"/>
  <c r="BJ305" i="11"/>
  <c r="AQ305" i="11"/>
  <c r="CB305" i="11"/>
  <c r="BI305" i="11"/>
  <c r="AP305" i="11"/>
  <c r="CA305" i="11"/>
  <c r="BH305" i="11"/>
  <c r="AO305" i="11"/>
  <c r="BZ305" i="11"/>
  <c r="BG305" i="11"/>
  <c r="AN305" i="11"/>
  <c r="BY305" i="11"/>
  <c r="BF305" i="11"/>
  <c r="AM305" i="11"/>
  <c r="BX305" i="11"/>
  <c r="BE305" i="11"/>
  <c r="AL305" i="11"/>
  <c r="BW305" i="11"/>
  <c r="BD305" i="11"/>
  <c r="AK305" i="11"/>
  <c r="BV305" i="11"/>
  <c r="BC305" i="11"/>
  <c r="AJ305" i="11"/>
  <c r="BU305" i="11"/>
  <c r="BB305" i="11"/>
  <c r="AI305" i="11"/>
  <c r="BT305" i="11"/>
  <c r="BA305" i="11"/>
  <c r="AH305" i="11"/>
  <c r="CL305" i="11"/>
  <c r="CM305" i="11"/>
  <c r="CN305" i="11"/>
  <c r="CO305" i="11"/>
  <c r="CP305" i="11"/>
  <c r="CQ305" i="11"/>
  <c r="CR305" i="11"/>
  <c r="CS305" i="11"/>
  <c r="CT305" i="11"/>
  <c r="CU305" i="11"/>
  <c r="CV305" i="11"/>
  <c r="CW305" i="11"/>
  <c r="CX305" i="11"/>
  <c r="CY305" i="11"/>
  <c r="J323" i="11"/>
  <c r="I323" i="11"/>
  <c r="CF297" i="11"/>
  <c r="BM297" i="11"/>
  <c r="AT297" i="11"/>
  <c r="CE297" i="11"/>
  <c r="BL297" i="11"/>
  <c r="AS297" i="11"/>
  <c r="CD297" i="11"/>
  <c r="BK297" i="11"/>
  <c r="AR297" i="11"/>
  <c r="CC297" i="11"/>
  <c r="BJ297" i="11"/>
  <c r="AQ297" i="11"/>
  <c r="CB297" i="11"/>
  <c r="BI297" i="11"/>
  <c r="AP297" i="11"/>
  <c r="CA297" i="11"/>
  <c r="BH297" i="11"/>
  <c r="AO297" i="11"/>
  <c r="BZ297" i="11"/>
  <c r="BG297" i="11"/>
  <c r="AN297" i="11"/>
  <c r="BY297" i="11"/>
  <c r="BF297" i="11"/>
  <c r="AM297" i="11"/>
  <c r="BX297" i="11"/>
  <c r="BE297" i="11"/>
  <c r="AL297" i="11"/>
  <c r="BW297" i="11"/>
  <c r="BD297" i="11"/>
  <c r="AK297" i="11"/>
  <c r="BV297" i="11"/>
  <c r="BC297" i="11"/>
  <c r="AJ297" i="11"/>
  <c r="BU297" i="11"/>
  <c r="BB297" i="11"/>
  <c r="AI297" i="11"/>
  <c r="BT297" i="11"/>
  <c r="BA297" i="11"/>
  <c r="AH297" i="11"/>
  <c r="CL297" i="11"/>
  <c r="CM297" i="11"/>
  <c r="CN297" i="11"/>
  <c r="CO297" i="11"/>
  <c r="CP297" i="11"/>
  <c r="CQ297" i="11"/>
  <c r="CR297" i="11"/>
  <c r="CS297" i="11"/>
  <c r="CT297" i="11"/>
  <c r="CU297" i="11"/>
  <c r="CV297" i="11"/>
  <c r="CW297" i="11"/>
  <c r="CX297" i="11"/>
  <c r="CY297" i="11"/>
  <c r="J315" i="11"/>
  <c r="I315" i="11"/>
  <c r="CF311" i="11"/>
  <c r="BM311" i="11"/>
  <c r="AT311" i="11"/>
  <c r="CE311" i="11"/>
  <c r="BL311" i="11"/>
  <c r="AS311" i="11"/>
  <c r="CD311" i="11"/>
  <c r="BK311" i="11"/>
  <c r="AR311" i="11"/>
  <c r="CC311" i="11"/>
  <c r="BJ311" i="11"/>
  <c r="AQ311" i="11"/>
  <c r="CB311" i="11"/>
  <c r="BI311" i="11"/>
  <c r="AP311" i="11"/>
  <c r="CA311" i="11"/>
  <c r="BH311" i="11"/>
  <c r="AO311" i="11"/>
  <c r="BZ311" i="11"/>
  <c r="BG311" i="11"/>
  <c r="AN311" i="11"/>
  <c r="BY311" i="11"/>
  <c r="BF311" i="11"/>
  <c r="AM311" i="11"/>
  <c r="BX311" i="11"/>
  <c r="BE311" i="11"/>
  <c r="AL311" i="11"/>
  <c r="BW311" i="11"/>
  <c r="BD311" i="11"/>
  <c r="AK311" i="11"/>
  <c r="BV311" i="11"/>
  <c r="BC311" i="11"/>
  <c r="AJ311" i="11"/>
  <c r="BU311" i="11"/>
  <c r="BB311" i="11"/>
  <c r="AI311" i="11"/>
  <c r="BT311" i="11"/>
  <c r="BA311" i="11"/>
  <c r="AH311" i="11"/>
  <c r="CL311" i="11"/>
  <c r="CM311" i="11"/>
  <c r="CN311" i="11"/>
  <c r="CO311" i="11"/>
  <c r="CP311" i="11"/>
  <c r="CQ311" i="11"/>
  <c r="CR311" i="11"/>
  <c r="CS311" i="11"/>
  <c r="CT311" i="11"/>
  <c r="CU311" i="11"/>
  <c r="CV311" i="11"/>
  <c r="CW311" i="11"/>
  <c r="CX311" i="11"/>
  <c r="CY311" i="11"/>
  <c r="J329" i="11"/>
  <c r="I329" i="11"/>
  <c r="CF310" i="11"/>
  <c r="BM310" i="11"/>
  <c r="AT310" i="11"/>
  <c r="CE310" i="11"/>
  <c r="BL310" i="11"/>
  <c r="AS310" i="11"/>
  <c r="CD310" i="11"/>
  <c r="BK310" i="11"/>
  <c r="AR310" i="11"/>
  <c r="CC310" i="11"/>
  <c r="BJ310" i="11"/>
  <c r="AQ310" i="11"/>
  <c r="CB310" i="11"/>
  <c r="BI310" i="11"/>
  <c r="AP310" i="11"/>
  <c r="CA310" i="11"/>
  <c r="BH310" i="11"/>
  <c r="AO310" i="11"/>
  <c r="BZ310" i="11"/>
  <c r="BG310" i="11"/>
  <c r="AN310" i="11"/>
  <c r="BY310" i="11"/>
  <c r="BF310" i="11"/>
  <c r="AM310" i="11"/>
  <c r="BX310" i="11"/>
  <c r="BE310" i="11"/>
  <c r="AL310" i="11"/>
  <c r="BW310" i="11"/>
  <c r="BD310" i="11"/>
  <c r="AK310" i="11"/>
  <c r="BV310" i="11"/>
  <c r="BC310" i="11"/>
  <c r="AJ310" i="11"/>
  <c r="BU310" i="11"/>
  <c r="BB310" i="11"/>
  <c r="AI310" i="11"/>
  <c r="BT310" i="11"/>
  <c r="BA310" i="11"/>
  <c r="AH310" i="11"/>
  <c r="CL310" i="11"/>
  <c r="CM310" i="11"/>
  <c r="CN310" i="11"/>
  <c r="CO310" i="11"/>
  <c r="CP310" i="11"/>
  <c r="CQ310" i="11"/>
  <c r="CR310" i="11"/>
  <c r="CS310" i="11"/>
  <c r="CT310" i="11"/>
  <c r="CU310" i="11"/>
  <c r="CV310" i="11"/>
  <c r="CW310" i="11"/>
  <c r="CX310" i="11"/>
  <c r="CY310" i="11"/>
  <c r="J328" i="11"/>
  <c r="I328" i="11"/>
  <c r="CF309" i="11"/>
  <c r="BM309" i="11"/>
  <c r="AT309" i="11"/>
  <c r="CE309" i="11"/>
  <c r="BL309" i="11"/>
  <c r="AS309" i="11"/>
  <c r="CD309" i="11"/>
  <c r="BK309" i="11"/>
  <c r="AR309" i="11"/>
  <c r="CC309" i="11"/>
  <c r="BJ309" i="11"/>
  <c r="AQ309" i="11"/>
  <c r="CB309" i="11"/>
  <c r="BI309" i="11"/>
  <c r="AP309" i="11"/>
  <c r="CA309" i="11"/>
  <c r="BH309" i="11"/>
  <c r="AO309" i="11"/>
  <c r="BZ309" i="11"/>
  <c r="BG309" i="11"/>
  <c r="AN309" i="11"/>
  <c r="BY309" i="11"/>
  <c r="BF309" i="11"/>
  <c r="AM309" i="11"/>
  <c r="BX309" i="11"/>
  <c r="BE309" i="11"/>
  <c r="AL309" i="11"/>
  <c r="BW309" i="11"/>
  <c r="BD309" i="11"/>
  <c r="AK309" i="11"/>
  <c r="BV309" i="11"/>
  <c r="BC309" i="11"/>
  <c r="AJ309" i="11"/>
  <c r="BU309" i="11"/>
  <c r="BB309" i="11"/>
  <c r="AI309" i="11"/>
  <c r="BT309" i="11"/>
  <c r="BA309" i="11"/>
  <c r="AH309" i="11"/>
  <c r="CL309" i="11"/>
  <c r="CM309" i="11"/>
  <c r="CN309" i="11"/>
  <c r="CO309" i="11"/>
  <c r="CP309" i="11"/>
  <c r="CQ309" i="11"/>
  <c r="CR309" i="11"/>
  <c r="CS309" i="11"/>
  <c r="CT309" i="11"/>
  <c r="CU309" i="11"/>
  <c r="CV309" i="11"/>
  <c r="CW309" i="11"/>
  <c r="CX309" i="11"/>
  <c r="CY309" i="11"/>
  <c r="J327" i="11"/>
  <c r="I327" i="11"/>
  <c r="CF308" i="11"/>
  <c r="BM308" i="11"/>
  <c r="AT308" i="11"/>
  <c r="CE308" i="11"/>
  <c r="BL308" i="11"/>
  <c r="AS308" i="11"/>
  <c r="CD308" i="11"/>
  <c r="BK308" i="11"/>
  <c r="AR308" i="11"/>
  <c r="CC308" i="11"/>
  <c r="BJ308" i="11"/>
  <c r="AQ308" i="11"/>
  <c r="CB308" i="11"/>
  <c r="BI308" i="11"/>
  <c r="AP308" i="11"/>
  <c r="CA308" i="11"/>
  <c r="BH308" i="11"/>
  <c r="AO308" i="11"/>
  <c r="BZ308" i="11"/>
  <c r="BG308" i="11"/>
  <c r="AN308" i="11"/>
  <c r="BY308" i="11"/>
  <c r="BF308" i="11"/>
  <c r="AM308" i="11"/>
  <c r="BX308" i="11"/>
  <c r="BE308" i="11"/>
  <c r="AL308" i="11"/>
  <c r="BW308" i="11"/>
  <c r="BD308" i="11"/>
  <c r="AK308" i="11"/>
  <c r="BV308" i="11"/>
  <c r="BC308" i="11"/>
  <c r="AJ308" i="11"/>
  <c r="BU308" i="11"/>
  <c r="BB308" i="11"/>
  <c r="AI308" i="11"/>
  <c r="BT308" i="11"/>
  <c r="BA308" i="11"/>
  <c r="AH308" i="11"/>
  <c r="CL308" i="11"/>
  <c r="CM308" i="11"/>
  <c r="CN308" i="11"/>
  <c r="CO308" i="11"/>
  <c r="CP308" i="11"/>
  <c r="CQ308" i="11"/>
  <c r="CR308" i="11"/>
  <c r="CS308" i="11"/>
  <c r="CT308" i="11"/>
  <c r="CU308" i="11"/>
  <c r="CV308" i="11"/>
  <c r="CW308" i="11"/>
  <c r="CX308" i="11"/>
  <c r="CY308" i="11"/>
  <c r="J326" i="11"/>
  <c r="I326" i="11"/>
  <c r="CF304" i="11"/>
  <c r="BM304" i="11"/>
  <c r="AT304" i="11"/>
  <c r="CE304" i="11"/>
  <c r="BL304" i="11"/>
  <c r="AS304" i="11"/>
  <c r="CD304" i="11"/>
  <c r="BK304" i="11"/>
  <c r="AR304" i="11"/>
  <c r="CC304" i="11"/>
  <c r="BJ304" i="11"/>
  <c r="AQ304" i="11"/>
  <c r="CB304" i="11"/>
  <c r="BI304" i="11"/>
  <c r="AP304" i="11"/>
  <c r="CA304" i="11"/>
  <c r="BH304" i="11"/>
  <c r="AO304" i="11"/>
  <c r="BZ304" i="11"/>
  <c r="BG304" i="11"/>
  <c r="AN304" i="11"/>
  <c r="BY304" i="11"/>
  <c r="BF304" i="11"/>
  <c r="AM304" i="11"/>
  <c r="BX304" i="11"/>
  <c r="BE304" i="11"/>
  <c r="AL304" i="11"/>
  <c r="BW304" i="11"/>
  <c r="BD304" i="11"/>
  <c r="AK304" i="11"/>
  <c r="BV304" i="11"/>
  <c r="BC304" i="11"/>
  <c r="AJ304" i="11"/>
  <c r="BU304" i="11"/>
  <c r="BB304" i="11"/>
  <c r="AI304" i="11"/>
  <c r="BT304" i="11"/>
  <c r="BA304" i="11"/>
  <c r="AH304" i="11"/>
  <c r="CL304" i="11"/>
  <c r="CM304" i="11"/>
  <c r="CN304" i="11"/>
  <c r="CO304" i="11"/>
  <c r="CP304" i="11"/>
  <c r="CQ304" i="11"/>
  <c r="CR304" i="11"/>
  <c r="CS304" i="11"/>
  <c r="CT304" i="11"/>
  <c r="CU304" i="11"/>
  <c r="CV304" i="11"/>
  <c r="CW304" i="11"/>
  <c r="CX304" i="11"/>
  <c r="CY304" i="11"/>
  <c r="J322" i="11"/>
  <c r="I322" i="11"/>
  <c r="CF306" i="11"/>
  <c r="BM306" i="11"/>
  <c r="AT306" i="11"/>
  <c r="CE306" i="11"/>
  <c r="BL306" i="11"/>
  <c r="AS306" i="11"/>
  <c r="CD306" i="11"/>
  <c r="BK306" i="11"/>
  <c r="AR306" i="11"/>
  <c r="CC306" i="11"/>
  <c r="BJ306" i="11"/>
  <c r="AQ306" i="11"/>
  <c r="CB306" i="11"/>
  <c r="BI306" i="11"/>
  <c r="AP306" i="11"/>
  <c r="CA306" i="11"/>
  <c r="BH306" i="11"/>
  <c r="AO306" i="11"/>
  <c r="BZ306" i="11"/>
  <c r="BG306" i="11"/>
  <c r="AN306" i="11"/>
  <c r="BY306" i="11"/>
  <c r="BF306" i="11"/>
  <c r="AM306" i="11"/>
  <c r="BX306" i="11"/>
  <c r="BE306" i="11"/>
  <c r="AL306" i="11"/>
  <c r="BW306" i="11"/>
  <c r="BD306" i="11"/>
  <c r="AK306" i="11"/>
  <c r="BV306" i="11"/>
  <c r="BC306" i="11"/>
  <c r="AJ306" i="11"/>
  <c r="BU306" i="11"/>
  <c r="BB306" i="11"/>
  <c r="AI306" i="11"/>
  <c r="BT306" i="11"/>
  <c r="BA306" i="11"/>
  <c r="AH306" i="11"/>
  <c r="CL306" i="11"/>
  <c r="CM306" i="11"/>
  <c r="CN306" i="11"/>
  <c r="CO306" i="11"/>
  <c r="CP306" i="11"/>
  <c r="CQ306" i="11"/>
  <c r="CR306" i="11"/>
  <c r="CS306" i="11"/>
  <c r="CT306" i="11"/>
  <c r="CU306" i="11"/>
  <c r="CV306" i="11"/>
  <c r="CW306" i="11"/>
  <c r="CX306" i="11"/>
  <c r="CY306" i="11"/>
  <c r="J324" i="11"/>
  <c r="I324" i="11"/>
  <c r="CF295" i="11"/>
  <c r="BM295" i="11"/>
  <c r="AT295" i="11"/>
  <c r="CE295" i="11"/>
  <c r="BL295" i="11"/>
  <c r="AS295" i="11"/>
  <c r="CD295" i="11"/>
  <c r="BK295" i="11"/>
  <c r="AR295" i="11"/>
  <c r="CC295" i="11"/>
  <c r="BJ295" i="11"/>
  <c r="AQ295" i="11"/>
  <c r="CB295" i="11"/>
  <c r="BI295" i="11"/>
  <c r="AP295" i="11"/>
  <c r="CA295" i="11"/>
  <c r="BH295" i="11"/>
  <c r="AO295" i="11"/>
  <c r="BZ295" i="11"/>
  <c r="BG295" i="11"/>
  <c r="AN295" i="11"/>
  <c r="BY295" i="11"/>
  <c r="BF295" i="11"/>
  <c r="AM295" i="11"/>
  <c r="BX295" i="11"/>
  <c r="BE295" i="11"/>
  <c r="AL295" i="11"/>
  <c r="BW295" i="11"/>
  <c r="BD295" i="11"/>
  <c r="AK295" i="11"/>
  <c r="BV295" i="11"/>
  <c r="BC295" i="11"/>
  <c r="AJ295" i="11"/>
  <c r="BU295" i="11"/>
  <c r="BB295" i="11"/>
  <c r="AI295" i="11"/>
  <c r="BT295" i="11"/>
  <c r="BA295" i="11"/>
  <c r="AH295" i="11"/>
  <c r="CL295" i="11"/>
  <c r="CM295" i="11"/>
  <c r="CN295" i="11"/>
  <c r="CO295" i="11"/>
  <c r="CP295" i="11"/>
  <c r="CQ295" i="11"/>
  <c r="CR295" i="11"/>
  <c r="CS295" i="11"/>
  <c r="CT295" i="11"/>
  <c r="CU295" i="11"/>
  <c r="CV295" i="11"/>
  <c r="CW295" i="11"/>
  <c r="CX295" i="11"/>
  <c r="CY295" i="11"/>
  <c r="J313" i="11"/>
  <c r="I313" i="11"/>
  <c r="CF302" i="11"/>
  <c r="BM302" i="11"/>
  <c r="AT302" i="11"/>
  <c r="CE302" i="11"/>
  <c r="BL302" i="11"/>
  <c r="AS302" i="11"/>
  <c r="CD302" i="11"/>
  <c r="BK302" i="11"/>
  <c r="AR302" i="11"/>
  <c r="CC302" i="11"/>
  <c r="BJ302" i="11"/>
  <c r="AQ302" i="11"/>
  <c r="CB302" i="11"/>
  <c r="BI302" i="11"/>
  <c r="AP302" i="11"/>
  <c r="CA302" i="11"/>
  <c r="BH302" i="11"/>
  <c r="AO302" i="11"/>
  <c r="BZ302" i="11"/>
  <c r="BG302" i="11"/>
  <c r="AN302" i="11"/>
  <c r="BY302" i="11"/>
  <c r="BF302" i="11"/>
  <c r="AM302" i="11"/>
  <c r="BX302" i="11"/>
  <c r="BE302" i="11"/>
  <c r="AL302" i="11"/>
  <c r="BW302" i="11"/>
  <c r="BD302" i="11"/>
  <c r="AK302" i="11"/>
  <c r="BV302" i="11"/>
  <c r="BC302" i="11"/>
  <c r="AJ302" i="11"/>
  <c r="BU302" i="11"/>
  <c r="BB302" i="11"/>
  <c r="AI302" i="11"/>
  <c r="BT302" i="11"/>
  <c r="BA302" i="11"/>
  <c r="AH302" i="11"/>
  <c r="CL302" i="11"/>
  <c r="CM302" i="11"/>
  <c r="CN302" i="11"/>
  <c r="CO302" i="11"/>
  <c r="CP302" i="11"/>
  <c r="CQ302" i="11"/>
  <c r="CR302" i="11"/>
  <c r="CS302" i="11"/>
  <c r="CT302" i="11"/>
  <c r="CU302" i="11"/>
  <c r="CV302" i="11"/>
  <c r="CW302" i="11"/>
  <c r="CX302" i="11"/>
  <c r="CY302" i="11"/>
  <c r="J320" i="11"/>
  <c r="I320" i="11"/>
  <c r="CF303" i="11"/>
  <c r="BM303" i="11"/>
  <c r="AT303" i="11"/>
  <c r="CE303" i="11"/>
  <c r="BL303" i="11"/>
  <c r="AS303" i="11"/>
  <c r="CD303" i="11"/>
  <c r="BK303" i="11"/>
  <c r="AR303" i="11"/>
  <c r="CC303" i="11"/>
  <c r="BJ303" i="11"/>
  <c r="AQ303" i="11"/>
  <c r="CB303" i="11"/>
  <c r="BI303" i="11"/>
  <c r="AP303" i="11"/>
  <c r="CA303" i="11"/>
  <c r="BH303" i="11"/>
  <c r="AO303" i="11"/>
  <c r="BZ303" i="11"/>
  <c r="BG303" i="11"/>
  <c r="AN303" i="11"/>
  <c r="BY303" i="11"/>
  <c r="BF303" i="11"/>
  <c r="AM303" i="11"/>
  <c r="BX303" i="11"/>
  <c r="BE303" i="11"/>
  <c r="AL303" i="11"/>
  <c r="BW303" i="11"/>
  <c r="BD303" i="11"/>
  <c r="AK303" i="11"/>
  <c r="BV303" i="11"/>
  <c r="BC303" i="11"/>
  <c r="AJ303" i="11"/>
  <c r="BU303" i="11"/>
  <c r="BB303" i="11"/>
  <c r="AI303" i="11"/>
  <c r="BT303" i="11"/>
  <c r="BA303" i="11"/>
  <c r="AH303" i="11"/>
  <c r="CL303" i="11"/>
  <c r="CM303" i="11"/>
  <c r="CN303" i="11"/>
  <c r="CO303" i="11"/>
  <c r="CP303" i="11"/>
  <c r="CQ303" i="11"/>
  <c r="CR303" i="11"/>
  <c r="CS303" i="11"/>
  <c r="CT303" i="11"/>
  <c r="CU303" i="11"/>
  <c r="CV303" i="11"/>
  <c r="CW303" i="11"/>
  <c r="CX303" i="11"/>
  <c r="CY303" i="11"/>
  <c r="J321" i="11"/>
  <c r="I321" i="11"/>
  <c r="CF290" i="11"/>
  <c r="BM290" i="11"/>
  <c r="AT290" i="11"/>
  <c r="CE290" i="11"/>
  <c r="BL290" i="11"/>
  <c r="AS290" i="11"/>
  <c r="CD290" i="11"/>
  <c r="BK290" i="11"/>
  <c r="AR290" i="11"/>
  <c r="CC290" i="11"/>
  <c r="BJ290" i="11"/>
  <c r="AQ290" i="11"/>
  <c r="CB290" i="11"/>
  <c r="BI290" i="11"/>
  <c r="AP290" i="11"/>
  <c r="CA290" i="11"/>
  <c r="BH290" i="11"/>
  <c r="AO290" i="11"/>
  <c r="BZ290" i="11"/>
  <c r="BG290" i="11"/>
  <c r="AN290" i="11"/>
  <c r="BY290" i="11"/>
  <c r="BF290" i="11"/>
  <c r="AM290" i="11"/>
  <c r="BX290" i="11"/>
  <c r="BE290" i="11"/>
  <c r="AL290" i="11"/>
  <c r="BW290" i="11"/>
  <c r="BD290" i="11"/>
  <c r="AK290" i="11"/>
  <c r="BV290" i="11"/>
  <c r="BC290" i="11"/>
  <c r="AJ290" i="11"/>
  <c r="BU290" i="11"/>
  <c r="BB290" i="11"/>
  <c r="AI290" i="11"/>
  <c r="BT290" i="11"/>
  <c r="BA290" i="11"/>
  <c r="AH290" i="11"/>
  <c r="CL290" i="11"/>
  <c r="CM290" i="11"/>
  <c r="CN290" i="11"/>
  <c r="CO290" i="11"/>
  <c r="CP290" i="11"/>
  <c r="CQ290" i="11"/>
  <c r="CR290" i="11"/>
  <c r="CS290" i="11"/>
  <c r="CT290" i="11"/>
  <c r="CU290" i="11"/>
  <c r="CV290" i="11"/>
  <c r="CW290" i="11"/>
  <c r="CX290" i="11"/>
  <c r="CY290" i="11"/>
  <c r="J308" i="11"/>
  <c r="I308" i="11"/>
  <c r="CF301" i="11"/>
  <c r="BM301" i="11"/>
  <c r="AT301" i="11"/>
  <c r="CE301" i="11"/>
  <c r="BL301" i="11"/>
  <c r="AS301" i="11"/>
  <c r="CD301" i="11"/>
  <c r="BK301" i="11"/>
  <c r="AR301" i="11"/>
  <c r="CC301" i="11"/>
  <c r="BJ301" i="11"/>
  <c r="AQ301" i="11"/>
  <c r="CB301" i="11"/>
  <c r="BI301" i="11"/>
  <c r="AP301" i="11"/>
  <c r="CA301" i="11"/>
  <c r="BH301" i="11"/>
  <c r="AO301" i="11"/>
  <c r="BZ301" i="11"/>
  <c r="BG301" i="11"/>
  <c r="AN301" i="11"/>
  <c r="BY301" i="11"/>
  <c r="BF301" i="11"/>
  <c r="AM301" i="11"/>
  <c r="BX301" i="11"/>
  <c r="BE301" i="11"/>
  <c r="AL301" i="11"/>
  <c r="BW301" i="11"/>
  <c r="BD301" i="11"/>
  <c r="AK301" i="11"/>
  <c r="BV301" i="11"/>
  <c r="BC301" i="11"/>
  <c r="AJ301" i="11"/>
  <c r="BU301" i="11"/>
  <c r="BB301" i="11"/>
  <c r="AI301" i="11"/>
  <c r="BT301" i="11"/>
  <c r="BA301" i="11"/>
  <c r="AH301" i="11"/>
  <c r="CL301" i="11"/>
  <c r="CM301" i="11"/>
  <c r="CN301" i="11"/>
  <c r="CO301" i="11"/>
  <c r="CP301" i="11"/>
  <c r="CQ301" i="11"/>
  <c r="CR301" i="11"/>
  <c r="CS301" i="11"/>
  <c r="CT301" i="11"/>
  <c r="CU301" i="11"/>
  <c r="CV301" i="11"/>
  <c r="CW301" i="11"/>
  <c r="CX301" i="11"/>
  <c r="CY301" i="11"/>
  <c r="J319" i="11"/>
  <c r="I319" i="11"/>
  <c r="CF300" i="11"/>
  <c r="BM300" i="11"/>
  <c r="AT300" i="11"/>
  <c r="CE300" i="11"/>
  <c r="BL300" i="11"/>
  <c r="AS300" i="11"/>
  <c r="CD300" i="11"/>
  <c r="BK300" i="11"/>
  <c r="AR300" i="11"/>
  <c r="CC300" i="11"/>
  <c r="BJ300" i="11"/>
  <c r="AQ300" i="11"/>
  <c r="CB300" i="11"/>
  <c r="BI300" i="11"/>
  <c r="AP300" i="11"/>
  <c r="CA300" i="11"/>
  <c r="BH300" i="11"/>
  <c r="AO300" i="11"/>
  <c r="BZ300" i="11"/>
  <c r="BG300" i="11"/>
  <c r="AN300" i="11"/>
  <c r="BY300" i="11"/>
  <c r="BF300" i="11"/>
  <c r="AM300" i="11"/>
  <c r="BX300" i="11"/>
  <c r="BE300" i="11"/>
  <c r="AL300" i="11"/>
  <c r="BW300" i="11"/>
  <c r="BD300" i="11"/>
  <c r="AK300" i="11"/>
  <c r="BV300" i="11"/>
  <c r="BC300" i="11"/>
  <c r="AJ300" i="11"/>
  <c r="BU300" i="11"/>
  <c r="BB300" i="11"/>
  <c r="AI300" i="11"/>
  <c r="BT300" i="11"/>
  <c r="BA300" i="11"/>
  <c r="AH300" i="11"/>
  <c r="CL300" i="11"/>
  <c r="CM300" i="11"/>
  <c r="CN300" i="11"/>
  <c r="CO300" i="11"/>
  <c r="CP300" i="11"/>
  <c r="CQ300" i="11"/>
  <c r="CR300" i="11"/>
  <c r="CS300" i="11"/>
  <c r="CT300" i="11"/>
  <c r="CU300" i="11"/>
  <c r="CV300" i="11"/>
  <c r="CW300" i="11"/>
  <c r="CX300" i="11"/>
  <c r="CY300" i="11"/>
  <c r="J318" i="11"/>
  <c r="I318" i="11"/>
  <c r="CF299" i="11"/>
  <c r="BM299" i="11"/>
  <c r="AT299" i="11"/>
  <c r="CE299" i="11"/>
  <c r="BL299" i="11"/>
  <c r="AS299" i="11"/>
  <c r="CD299" i="11"/>
  <c r="BK299" i="11"/>
  <c r="AR299" i="11"/>
  <c r="CC299" i="11"/>
  <c r="BJ299" i="11"/>
  <c r="AQ299" i="11"/>
  <c r="CB299" i="11"/>
  <c r="BI299" i="11"/>
  <c r="AP299" i="11"/>
  <c r="CA299" i="11"/>
  <c r="BH299" i="11"/>
  <c r="AO299" i="11"/>
  <c r="BZ299" i="11"/>
  <c r="BG299" i="11"/>
  <c r="AN299" i="11"/>
  <c r="BY299" i="11"/>
  <c r="BF299" i="11"/>
  <c r="AM299" i="11"/>
  <c r="BX299" i="11"/>
  <c r="BE299" i="11"/>
  <c r="AL299" i="11"/>
  <c r="BW299" i="11"/>
  <c r="BD299" i="11"/>
  <c r="AK299" i="11"/>
  <c r="BV299" i="11"/>
  <c r="BC299" i="11"/>
  <c r="AJ299" i="11"/>
  <c r="BU299" i="11"/>
  <c r="BB299" i="11"/>
  <c r="AI299" i="11"/>
  <c r="BT299" i="11"/>
  <c r="BA299" i="11"/>
  <c r="AH299" i="11"/>
  <c r="CL299" i="11"/>
  <c r="CM299" i="11"/>
  <c r="CN299" i="11"/>
  <c r="CO299" i="11"/>
  <c r="CP299" i="11"/>
  <c r="CQ299" i="11"/>
  <c r="CR299" i="11"/>
  <c r="CS299" i="11"/>
  <c r="CT299" i="11"/>
  <c r="CU299" i="11"/>
  <c r="CV299" i="11"/>
  <c r="CW299" i="11"/>
  <c r="CX299" i="11"/>
  <c r="CY299" i="11"/>
  <c r="J317" i="11"/>
  <c r="I317" i="11"/>
  <c r="CF298" i="11"/>
  <c r="BM298" i="11"/>
  <c r="AT298" i="11"/>
  <c r="CE298" i="11"/>
  <c r="BL298" i="11"/>
  <c r="AS298" i="11"/>
  <c r="CD298" i="11"/>
  <c r="BK298" i="11"/>
  <c r="AR298" i="11"/>
  <c r="CC298" i="11"/>
  <c r="BJ298" i="11"/>
  <c r="AQ298" i="11"/>
  <c r="CB298" i="11"/>
  <c r="BI298" i="11"/>
  <c r="AP298" i="11"/>
  <c r="CA298" i="11"/>
  <c r="BH298" i="11"/>
  <c r="AO298" i="11"/>
  <c r="BZ298" i="11"/>
  <c r="BG298" i="11"/>
  <c r="AN298" i="11"/>
  <c r="BY298" i="11"/>
  <c r="BF298" i="11"/>
  <c r="AM298" i="11"/>
  <c r="BX298" i="11"/>
  <c r="BE298" i="11"/>
  <c r="AL298" i="11"/>
  <c r="BW298" i="11"/>
  <c r="BD298" i="11"/>
  <c r="AK298" i="11"/>
  <c r="BV298" i="11"/>
  <c r="BC298" i="11"/>
  <c r="AJ298" i="11"/>
  <c r="BU298" i="11"/>
  <c r="BB298" i="11"/>
  <c r="AI298" i="11"/>
  <c r="BT298" i="11"/>
  <c r="BA298" i="11"/>
  <c r="AH298" i="11"/>
  <c r="CL298" i="11"/>
  <c r="CM298" i="11"/>
  <c r="CN298" i="11"/>
  <c r="CO298" i="11"/>
  <c r="CP298" i="11"/>
  <c r="CQ298" i="11"/>
  <c r="CR298" i="11"/>
  <c r="CS298" i="11"/>
  <c r="CT298" i="11"/>
  <c r="CU298" i="11"/>
  <c r="CV298" i="11"/>
  <c r="CW298" i="11"/>
  <c r="CX298" i="11"/>
  <c r="CY298" i="11"/>
  <c r="J316" i="11"/>
  <c r="I316" i="11"/>
  <c r="CF289" i="11"/>
  <c r="BM289" i="11"/>
  <c r="AT289" i="11"/>
  <c r="CE289" i="11"/>
  <c r="BL289" i="11"/>
  <c r="AS289" i="11"/>
  <c r="CD289" i="11"/>
  <c r="BK289" i="11"/>
  <c r="AR289" i="11"/>
  <c r="CC289" i="11"/>
  <c r="BJ289" i="11"/>
  <c r="AQ289" i="11"/>
  <c r="CB289" i="11"/>
  <c r="BI289" i="11"/>
  <c r="AP289" i="11"/>
  <c r="CA289" i="11"/>
  <c r="BH289" i="11"/>
  <c r="AO289" i="11"/>
  <c r="BZ289" i="11"/>
  <c r="BG289" i="11"/>
  <c r="AN289" i="11"/>
  <c r="BY289" i="11"/>
  <c r="BF289" i="11"/>
  <c r="AM289" i="11"/>
  <c r="BX289" i="11"/>
  <c r="BE289" i="11"/>
  <c r="AL289" i="11"/>
  <c r="BW289" i="11"/>
  <c r="BD289" i="11"/>
  <c r="AK289" i="11"/>
  <c r="BV289" i="11"/>
  <c r="BC289" i="11"/>
  <c r="AJ289" i="11"/>
  <c r="BU289" i="11"/>
  <c r="BB289" i="11"/>
  <c r="AI289" i="11"/>
  <c r="BT289" i="11"/>
  <c r="BA289" i="11"/>
  <c r="AH289" i="11"/>
  <c r="CL289" i="11"/>
  <c r="CM289" i="11"/>
  <c r="CN289" i="11"/>
  <c r="CO289" i="11"/>
  <c r="CP289" i="11"/>
  <c r="CQ289" i="11"/>
  <c r="CR289" i="11"/>
  <c r="CS289" i="11"/>
  <c r="CT289" i="11"/>
  <c r="CU289" i="11"/>
  <c r="CV289" i="11"/>
  <c r="CW289" i="11"/>
  <c r="CX289" i="11"/>
  <c r="CY289" i="11"/>
  <c r="J307" i="11"/>
  <c r="I307" i="11"/>
  <c r="CF296" i="11"/>
  <c r="BM296" i="11"/>
  <c r="AT296" i="11"/>
  <c r="CE296" i="11"/>
  <c r="BL296" i="11"/>
  <c r="AS296" i="11"/>
  <c r="CD296" i="11"/>
  <c r="BK296" i="11"/>
  <c r="AR296" i="11"/>
  <c r="CC296" i="11"/>
  <c r="BJ296" i="11"/>
  <c r="AQ296" i="11"/>
  <c r="CB296" i="11"/>
  <c r="BI296" i="11"/>
  <c r="AP296" i="11"/>
  <c r="CA296" i="11"/>
  <c r="BH296" i="11"/>
  <c r="AO296" i="11"/>
  <c r="BZ296" i="11"/>
  <c r="BG296" i="11"/>
  <c r="AN296" i="11"/>
  <c r="BY296" i="11"/>
  <c r="BF296" i="11"/>
  <c r="AM296" i="11"/>
  <c r="BX296" i="11"/>
  <c r="BE296" i="11"/>
  <c r="AL296" i="11"/>
  <c r="BW296" i="11"/>
  <c r="BD296" i="11"/>
  <c r="AK296" i="11"/>
  <c r="BV296" i="11"/>
  <c r="BC296" i="11"/>
  <c r="AJ296" i="11"/>
  <c r="BU296" i="11"/>
  <c r="BB296" i="11"/>
  <c r="AI296" i="11"/>
  <c r="BT296" i="11"/>
  <c r="BA296" i="11"/>
  <c r="AH296" i="11"/>
  <c r="CL296" i="11"/>
  <c r="CM296" i="11"/>
  <c r="CN296" i="11"/>
  <c r="CO296" i="11"/>
  <c r="CP296" i="11"/>
  <c r="CQ296" i="11"/>
  <c r="CR296" i="11"/>
  <c r="CS296" i="11"/>
  <c r="CT296" i="11"/>
  <c r="CU296" i="11"/>
  <c r="CV296" i="11"/>
  <c r="CW296" i="11"/>
  <c r="CX296" i="11"/>
  <c r="CY296" i="11"/>
  <c r="J314" i="11"/>
  <c r="I314" i="11"/>
  <c r="CF294" i="11"/>
  <c r="BM294" i="11"/>
  <c r="AT294" i="11"/>
  <c r="CE294" i="11"/>
  <c r="BL294" i="11"/>
  <c r="AS294" i="11"/>
  <c r="CD294" i="11"/>
  <c r="BK294" i="11"/>
  <c r="AR294" i="11"/>
  <c r="CC294" i="11"/>
  <c r="BJ294" i="11"/>
  <c r="AQ294" i="11"/>
  <c r="CB294" i="11"/>
  <c r="BI294" i="11"/>
  <c r="AP294" i="11"/>
  <c r="CA294" i="11"/>
  <c r="BH294" i="11"/>
  <c r="AO294" i="11"/>
  <c r="BZ294" i="11"/>
  <c r="BG294" i="11"/>
  <c r="AN294" i="11"/>
  <c r="BY294" i="11"/>
  <c r="BF294" i="11"/>
  <c r="AM294" i="11"/>
  <c r="BX294" i="11"/>
  <c r="BE294" i="11"/>
  <c r="AL294" i="11"/>
  <c r="BW294" i="11"/>
  <c r="BD294" i="11"/>
  <c r="AK294" i="11"/>
  <c r="BV294" i="11"/>
  <c r="BC294" i="11"/>
  <c r="AJ294" i="11"/>
  <c r="BU294" i="11"/>
  <c r="BB294" i="11"/>
  <c r="AI294" i="11"/>
  <c r="BT294" i="11"/>
  <c r="BA294" i="11"/>
  <c r="AH294" i="11"/>
  <c r="CL294" i="11"/>
  <c r="CM294" i="11"/>
  <c r="CN294" i="11"/>
  <c r="CO294" i="11"/>
  <c r="CP294" i="11"/>
  <c r="CQ294" i="11"/>
  <c r="CR294" i="11"/>
  <c r="CS294" i="11"/>
  <c r="CT294" i="11"/>
  <c r="CU294" i="11"/>
  <c r="CV294" i="11"/>
  <c r="CW294" i="11"/>
  <c r="CX294" i="11"/>
  <c r="CY294" i="11"/>
  <c r="J312" i="11"/>
  <c r="I312" i="11"/>
  <c r="CF293" i="11"/>
  <c r="BM293" i="11"/>
  <c r="AT293" i="11"/>
  <c r="CE293" i="11"/>
  <c r="BL293" i="11"/>
  <c r="AS293" i="11"/>
  <c r="CD293" i="11"/>
  <c r="BK293" i="11"/>
  <c r="AR293" i="11"/>
  <c r="CC293" i="11"/>
  <c r="BJ293" i="11"/>
  <c r="AQ293" i="11"/>
  <c r="CB293" i="11"/>
  <c r="BI293" i="11"/>
  <c r="AP293" i="11"/>
  <c r="CA293" i="11"/>
  <c r="BH293" i="11"/>
  <c r="AO293" i="11"/>
  <c r="BZ293" i="11"/>
  <c r="BG293" i="11"/>
  <c r="AN293" i="11"/>
  <c r="BY293" i="11"/>
  <c r="BF293" i="11"/>
  <c r="AM293" i="11"/>
  <c r="BX293" i="11"/>
  <c r="BE293" i="11"/>
  <c r="AL293" i="11"/>
  <c r="BW293" i="11"/>
  <c r="BD293" i="11"/>
  <c r="AK293" i="11"/>
  <c r="BV293" i="11"/>
  <c r="BC293" i="11"/>
  <c r="AJ293" i="11"/>
  <c r="BU293" i="11"/>
  <c r="BB293" i="11"/>
  <c r="AI293" i="11"/>
  <c r="BT293" i="11"/>
  <c r="BA293" i="11"/>
  <c r="AH293" i="11"/>
  <c r="CL293" i="11"/>
  <c r="CM293" i="11"/>
  <c r="CN293" i="11"/>
  <c r="CO293" i="11"/>
  <c r="CP293" i="11"/>
  <c r="CQ293" i="11"/>
  <c r="CR293" i="11"/>
  <c r="CS293" i="11"/>
  <c r="CT293" i="11"/>
  <c r="CU293" i="11"/>
  <c r="CV293" i="11"/>
  <c r="CW293" i="11"/>
  <c r="CX293" i="11"/>
  <c r="CY293" i="11"/>
  <c r="J311" i="11"/>
  <c r="I311" i="11"/>
  <c r="CF292" i="11"/>
  <c r="BM292" i="11"/>
  <c r="AT292" i="11"/>
  <c r="CE292" i="11"/>
  <c r="BL292" i="11"/>
  <c r="AS292" i="11"/>
  <c r="CD292" i="11"/>
  <c r="BK292" i="11"/>
  <c r="AR292" i="11"/>
  <c r="CC292" i="11"/>
  <c r="BJ292" i="11"/>
  <c r="AQ292" i="11"/>
  <c r="CB292" i="11"/>
  <c r="BI292" i="11"/>
  <c r="AP292" i="11"/>
  <c r="CA292" i="11"/>
  <c r="BH292" i="11"/>
  <c r="AO292" i="11"/>
  <c r="BZ292" i="11"/>
  <c r="BG292" i="11"/>
  <c r="AN292" i="11"/>
  <c r="BY292" i="11"/>
  <c r="BF292" i="11"/>
  <c r="AM292" i="11"/>
  <c r="BX292" i="11"/>
  <c r="BE292" i="11"/>
  <c r="AL292" i="11"/>
  <c r="BW292" i="11"/>
  <c r="BD292" i="11"/>
  <c r="AK292" i="11"/>
  <c r="BV292" i="11"/>
  <c r="BC292" i="11"/>
  <c r="AJ292" i="11"/>
  <c r="BU292" i="11"/>
  <c r="BB292" i="11"/>
  <c r="AI292" i="11"/>
  <c r="BT292" i="11"/>
  <c r="BA292" i="11"/>
  <c r="AH292" i="11"/>
  <c r="CL292" i="11"/>
  <c r="CM292" i="11"/>
  <c r="CN292" i="11"/>
  <c r="CO292" i="11"/>
  <c r="CP292" i="11"/>
  <c r="CQ292" i="11"/>
  <c r="CR292" i="11"/>
  <c r="CS292" i="11"/>
  <c r="CT292" i="11"/>
  <c r="CU292" i="11"/>
  <c r="CV292" i="11"/>
  <c r="CW292" i="11"/>
  <c r="CX292" i="11"/>
  <c r="CY292" i="11"/>
  <c r="J310" i="11"/>
  <c r="I310" i="11"/>
  <c r="CF291" i="11"/>
  <c r="BM291" i="11"/>
  <c r="AT291" i="11"/>
  <c r="CE291" i="11"/>
  <c r="BL291" i="11"/>
  <c r="AS291" i="11"/>
  <c r="CD291" i="11"/>
  <c r="BK291" i="11"/>
  <c r="AR291" i="11"/>
  <c r="CC291" i="11"/>
  <c r="BJ291" i="11"/>
  <c r="AQ291" i="11"/>
  <c r="CB291" i="11"/>
  <c r="BI291" i="11"/>
  <c r="AP291" i="11"/>
  <c r="CA291" i="11"/>
  <c r="BH291" i="11"/>
  <c r="AO291" i="11"/>
  <c r="BZ291" i="11"/>
  <c r="BG291" i="11"/>
  <c r="AN291" i="11"/>
  <c r="BY291" i="11"/>
  <c r="BF291" i="11"/>
  <c r="AM291" i="11"/>
  <c r="BX291" i="11"/>
  <c r="BE291" i="11"/>
  <c r="AL291" i="11"/>
  <c r="BW291" i="11"/>
  <c r="BD291" i="11"/>
  <c r="AK291" i="11"/>
  <c r="BV291" i="11"/>
  <c r="BC291" i="11"/>
  <c r="AJ291" i="11"/>
  <c r="BU291" i="11"/>
  <c r="BB291" i="11"/>
  <c r="AI291" i="11"/>
  <c r="BT291" i="11"/>
  <c r="BA291" i="11"/>
  <c r="AH291" i="11"/>
  <c r="CL291" i="11"/>
  <c r="CM291" i="11"/>
  <c r="CN291" i="11"/>
  <c r="CO291" i="11"/>
  <c r="CP291" i="11"/>
  <c r="CQ291" i="11"/>
  <c r="CR291" i="11"/>
  <c r="CS291" i="11"/>
  <c r="CT291" i="11"/>
  <c r="CU291" i="11"/>
  <c r="CV291" i="11"/>
  <c r="CW291" i="11"/>
  <c r="CX291" i="11"/>
  <c r="CY291" i="11"/>
  <c r="J309" i="11"/>
  <c r="I309" i="11"/>
  <c r="CF288" i="11"/>
  <c r="BM288" i="11"/>
  <c r="AT288" i="11"/>
  <c r="CE288" i="11"/>
  <c r="BL288" i="11"/>
  <c r="AS288" i="11"/>
  <c r="CD288" i="11"/>
  <c r="BK288" i="11"/>
  <c r="AR288" i="11"/>
  <c r="CC288" i="11"/>
  <c r="BJ288" i="11"/>
  <c r="AQ288" i="11"/>
  <c r="CB288" i="11"/>
  <c r="BI288" i="11"/>
  <c r="AP288" i="11"/>
  <c r="CA288" i="11"/>
  <c r="BH288" i="11"/>
  <c r="AO288" i="11"/>
  <c r="BZ288" i="11"/>
  <c r="BG288" i="11"/>
  <c r="AN288" i="11"/>
  <c r="BY288" i="11"/>
  <c r="BF288" i="11"/>
  <c r="AM288" i="11"/>
  <c r="BX288" i="11"/>
  <c r="BE288" i="11"/>
  <c r="AL288" i="11"/>
  <c r="BW288" i="11"/>
  <c r="BD288" i="11"/>
  <c r="AK288" i="11"/>
  <c r="BV288" i="11"/>
  <c r="BC288" i="11"/>
  <c r="AJ288" i="11"/>
  <c r="BU288" i="11"/>
  <c r="BB288" i="11"/>
  <c r="AI288" i="11"/>
  <c r="BT288" i="11"/>
  <c r="BA288" i="11"/>
  <c r="AH288" i="11"/>
  <c r="CL288" i="11"/>
  <c r="CM288" i="11"/>
  <c r="CN288" i="11"/>
  <c r="CO288" i="11"/>
  <c r="CP288" i="11"/>
  <c r="CQ288" i="11"/>
  <c r="CR288" i="11"/>
  <c r="CS288" i="11"/>
  <c r="CT288" i="11"/>
  <c r="CU288" i="11"/>
  <c r="CV288" i="11"/>
  <c r="CW288" i="11"/>
  <c r="CX288" i="11"/>
  <c r="CY288" i="11"/>
  <c r="J306" i="11"/>
  <c r="I306" i="11"/>
  <c r="CF287" i="11"/>
  <c r="BM287" i="11"/>
  <c r="AT287" i="11"/>
  <c r="CE287" i="11"/>
  <c r="BL287" i="11"/>
  <c r="AS287" i="11"/>
  <c r="CD287" i="11"/>
  <c r="BK287" i="11"/>
  <c r="AR287" i="11"/>
  <c r="CC287" i="11"/>
  <c r="BJ287" i="11"/>
  <c r="AQ287" i="11"/>
  <c r="CB287" i="11"/>
  <c r="BI287" i="11"/>
  <c r="AP287" i="11"/>
  <c r="CA287" i="11"/>
  <c r="BH287" i="11"/>
  <c r="AO287" i="11"/>
  <c r="BZ287" i="11"/>
  <c r="BG287" i="11"/>
  <c r="AN287" i="11"/>
  <c r="BY287" i="11"/>
  <c r="BF287" i="11"/>
  <c r="AM287" i="11"/>
  <c r="BX287" i="11"/>
  <c r="BE287" i="11"/>
  <c r="AL287" i="11"/>
  <c r="BW287" i="11"/>
  <c r="BD287" i="11"/>
  <c r="AK287" i="11"/>
  <c r="BV287" i="11"/>
  <c r="BC287" i="11"/>
  <c r="AJ287" i="11"/>
  <c r="BU287" i="11"/>
  <c r="BB287" i="11"/>
  <c r="AI287" i="11"/>
  <c r="BT287" i="11"/>
  <c r="BA287" i="11"/>
  <c r="AH287" i="11"/>
  <c r="CL287" i="11"/>
  <c r="CM287" i="11"/>
  <c r="CN287" i="11"/>
  <c r="CO287" i="11"/>
  <c r="CP287" i="11"/>
  <c r="CQ287" i="11"/>
  <c r="CR287" i="11"/>
  <c r="CS287" i="11"/>
  <c r="CT287" i="11"/>
  <c r="CU287" i="11"/>
  <c r="CV287" i="11"/>
  <c r="CW287" i="11"/>
  <c r="CX287" i="11"/>
  <c r="CY287" i="11"/>
  <c r="J305" i="11"/>
  <c r="I305" i="11"/>
  <c r="CF286" i="11"/>
  <c r="BM286" i="11"/>
  <c r="AT286" i="11"/>
  <c r="CE286" i="11"/>
  <c r="BL286" i="11"/>
  <c r="AS286" i="11"/>
  <c r="CD286" i="11"/>
  <c r="BK286" i="11"/>
  <c r="AR286" i="11"/>
  <c r="CC286" i="11"/>
  <c r="BJ286" i="11"/>
  <c r="AQ286" i="11"/>
  <c r="CB286" i="11"/>
  <c r="BI286" i="11"/>
  <c r="AP286" i="11"/>
  <c r="CA286" i="11"/>
  <c r="BH286" i="11"/>
  <c r="AO286" i="11"/>
  <c r="BZ286" i="11"/>
  <c r="BG286" i="11"/>
  <c r="AN286" i="11"/>
  <c r="BY286" i="11"/>
  <c r="BF286" i="11"/>
  <c r="AM286" i="11"/>
  <c r="BX286" i="11"/>
  <c r="BE286" i="11"/>
  <c r="AL286" i="11"/>
  <c r="BW286" i="11"/>
  <c r="BD286" i="11"/>
  <c r="AK286" i="11"/>
  <c r="BV286" i="11"/>
  <c r="BC286" i="11"/>
  <c r="AJ286" i="11"/>
  <c r="BU286" i="11"/>
  <c r="BB286" i="11"/>
  <c r="AI286" i="11"/>
  <c r="BT286" i="11"/>
  <c r="BA286" i="11"/>
  <c r="AH286" i="11"/>
  <c r="CL286" i="11"/>
  <c r="CM286" i="11"/>
  <c r="CN286" i="11"/>
  <c r="CO286" i="11"/>
  <c r="CP286" i="11"/>
  <c r="CQ286" i="11"/>
  <c r="CR286" i="11"/>
  <c r="CS286" i="11"/>
  <c r="CT286" i="11"/>
  <c r="CU286" i="11"/>
  <c r="CV286" i="11"/>
  <c r="CW286" i="11"/>
  <c r="CX286" i="11"/>
  <c r="CY286" i="11"/>
  <c r="J304" i="11"/>
  <c r="I304" i="11"/>
  <c r="CF119" i="11"/>
  <c r="BM119" i="11"/>
  <c r="AT119" i="11"/>
  <c r="CE119" i="11"/>
  <c r="BL119" i="11"/>
  <c r="AS119" i="11"/>
  <c r="CD119" i="11"/>
  <c r="BK119" i="11"/>
  <c r="AR119" i="11"/>
  <c r="CC119" i="11"/>
  <c r="BJ119" i="11"/>
  <c r="AQ119" i="11"/>
  <c r="CB119" i="11"/>
  <c r="BI119" i="11"/>
  <c r="AP119" i="11"/>
  <c r="CA119" i="11"/>
  <c r="BH119" i="11"/>
  <c r="AO119" i="11"/>
  <c r="BZ119" i="11"/>
  <c r="BG119" i="11"/>
  <c r="AN119" i="11"/>
  <c r="BY119" i="11"/>
  <c r="BF119" i="11"/>
  <c r="AM119" i="11"/>
  <c r="BX119" i="11"/>
  <c r="BE119" i="11"/>
  <c r="AL119" i="11"/>
  <c r="BW119" i="11"/>
  <c r="BD119" i="11"/>
  <c r="AK119" i="11"/>
  <c r="BV119" i="11"/>
  <c r="BC119" i="11"/>
  <c r="AJ119" i="11"/>
  <c r="BU119" i="11"/>
  <c r="BB119" i="11"/>
  <c r="AI119" i="11"/>
  <c r="BT119" i="11"/>
  <c r="BA119" i="11"/>
  <c r="AH119" i="11"/>
  <c r="CL119" i="11"/>
  <c r="CM119" i="11"/>
  <c r="CN119" i="11"/>
  <c r="CO119" i="11"/>
  <c r="CP119" i="11"/>
  <c r="CQ119" i="11"/>
  <c r="CR119" i="11"/>
  <c r="CS119" i="11"/>
  <c r="CT119" i="11"/>
  <c r="CU119" i="11"/>
  <c r="CV119" i="11"/>
  <c r="CW119" i="11"/>
  <c r="CX119" i="11"/>
  <c r="CY119" i="11"/>
  <c r="CF118" i="11"/>
  <c r="BM118" i="11"/>
  <c r="AT118" i="11"/>
  <c r="CE118" i="11"/>
  <c r="BL118" i="11"/>
  <c r="AS118" i="11"/>
  <c r="CD118" i="11"/>
  <c r="BK118" i="11"/>
  <c r="AR118" i="11"/>
  <c r="CC118" i="11"/>
  <c r="BJ118" i="11"/>
  <c r="AQ118" i="11"/>
  <c r="CB118" i="11"/>
  <c r="BI118" i="11"/>
  <c r="AP118" i="11"/>
  <c r="CA118" i="11"/>
  <c r="BH118" i="11"/>
  <c r="AO118" i="11"/>
  <c r="BZ118" i="11"/>
  <c r="BG118" i="11"/>
  <c r="AN118" i="11"/>
  <c r="BY118" i="11"/>
  <c r="BF118" i="11"/>
  <c r="AM118" i="11"/>
  <c r="BX118" i="11"/>
  <c r="BE118" i="11"/>
  <c r="AL118" i="11"/>
  <c r="BW118" i="11"/>
  <c r="BD118" i="11"/>
  <c r="AK118" i="11"/>
  <c r="BV118" i="11"/>
  <c r="BC118" i="11"/>
  <c r="AJ118" i="11"/>
  <c r="BU118" i="11"/>
  <c r="BB118" i="11"/>
  <c r="AI118" i="11"/>
  <c r="BT118" i="11"/>
  <c r="BA118" i="11"/>
  <c r="AH118" i="11"/>
  <c r="CL118" i="11"/>
  <c r="CM118" i="11"/>
  <c r="CN118" i="11"/>
  <c r="CO118" i="11"/>
  <c r="CP118" i="11"/>
  <c r="CQ118" i="11"/>
  <c r="CR118" i="11"/>
  <c r="CS118" i="11"/>
  <c r="CT118" i="11"/>
  <c r="CU118" i="11"/>
  <c r="CV118" i="11"/>
  <c r="CW118" i="11"/>
  <c r="CX118" i="11"/>
  <c r="CY118" i="11"/>
  <c r="J126" i="11"/>
  <c r="I126" i="11"/>
  <c r="CF284" i="11"/>
  <c r="BM284" i="11"/>
  <c r="AT284" i="11"/>
  <c r="CE284" i="11"/>
  <c r="BL284" i="11"/>
  <c r="AS284" i="11"/>
  <c r="CD284" i="11"/>
  <c r="BK284" i="11"/>
  <c r="AR284" i="11"/>
  <c r="CC284" i="11"/>
  <c r="BJ284" i="11"/>
  <c r="AQ284" i="11"/>
  <c r="CB284" i="11"/>
  <c r="BI284" i="11"/>
  <c r="AP284" i="11"/>
  <c r="CA284" i="11"/>
  <c r="BH284" i="11"/>
  <c r="AO284" i="11"/>
  <c r="BZ284" i="11"/>
  <c r="BG284" i="11"/>
  <c r="AN284" i="11"/>
  <c r="BY284" i="11"/>
  <c r="BF284" i="11"/>
  <c r="AM284" i="11"/>
  <c r="BX284" i="11"/>
  <c r="BE284" i="11"/>
  <c r="AL284" i="11"/>
  <c r="BW284" i="11"/>
  <c r="BD284" i="11"/>
  <c r="AK284" i="11"/>
  <c r="BV284" i="11"/>
  <c r="BC284" i="11"/>
  <c r="AJ284" i="11"/>
  <c r="BU284" i="11"/>
  <c r="BB284" i="11"/>
  <c r="AI284" i="11"/>
  <c r="BT284" i="11"/>
  <c r="BA284" i="11"/>
  <c r="AH284" i="11"/>
  <c r="CL284" i="11"/>
  <c r="CM284" i="11"/>
  <c r="CN284" i="11"/>
  <c r="CO284" i="11"/>
  <c r="CP284" i="11"/>
  <c r="CQ284" i="11"/>
  <c r="CR284" i="11"/>
  <c r="CS284" i="11"/>
  <c r="CT284" i="11"/>
  <c r="CU284" i="11"/>
  <c r="CV284" i="11"/>
  <c r="CW284" i="11"/>
  <c r="CX284" i="11"/>
  <c r="CY284" i="11"/>
  <c r="J302" i="11"/>
  <c r="I302" i="11"/>
  <c r="CF285" i="11"/>
  <c r="BM285" i="11"/>
  <c r="AT285" i="11"/>
  <c r="CE285" i="11"/>
  <c r="BL285" i="11"/>
  <c r="AS285" i="11"/>
  <c r="CD285" i="11"/>
  <c r="BK285" i="11"/>
  <c r="AR285" i="11"/>
  <c r="CC285" i="11"/>
  <c r="BJ285" i="11"/>
  <c r="AQ285" i="11"/>
  <c r="CB285" i="11"/>
  <c r="BI285" i="11"/>
  <c r="AP285" i="11"/>
  <c r="CA285" i="11"/>
  <c r="BH285" i="11"/>
  <c r="AO285" i="11"/>
  <c r="BZ285" i="11"/>
  <c r="BG285" i="11"/>
  <c r="AN285" i="11"/>
  <c r="BY285" i="11"/>
  <c r="BF285" i="11"/>
  <c r="AM285" i="11"/>
  <c r="BX285" i="11"/>
  <c r="BE285" i="11"/>
  <c r="AL285" i="11"/>
  <c r="BW285" i="11"/>
  <c r="BD285" i="11"/>
  <c r="AK285" i="11"/>
  <c r="BV285" i="11"/>
  <c r="BC285" i="11"/>
  <c r="AJ285" i="11"/>
  <c r="BU285" i="11"/>
  <c r="BB285" i="11"/>
  <c r="AI285" i="11"/>
  <c r="BT285" i="11"/>
  <c r="BA285" i="11"/>
  <c r="AH285" i="11"/>
  <c r="CL285" i="11"/>
  <c r="CM285" i="11"/>
  <c r="CN285" i="11"/>
  <c r="CO285" i="11"/>
  <c r="CP285" i="11"/>
  <c r="CQ285" i="11"/>
  <c r="CR285" i="11"/>
  <c r="CS285" i="11"/>
  <c r="CT285" i="11"/>
  <c r="CU285" i="11"/>
  <c r="CV285" i="11"/>
  <c r="CW285" i="11"/>
  <c r="CX285" i="11"/>
  <c r="CY285" i="11"/>
  <c r="J303" i="11"/>
  <c r="I303" i="11"/>
  <c r="CF283" i="11"/>
  <c r="BM283" i="11"/>
  <c r="AT283" i="11"/>
  <c r="CE283" i="11"/>
  <c r="BL283" i="11"/>
  <c r="AS283" i="11"/>
  <c r="CD283" i="11"/>
  <c r="BK283" i="11"/>
  <c r="AR283" i="11"/>
  <c r="CC283" i="11"/>
  <c r="BJ283" i="11"/>
  <c r="AQ283" i="11"/>
  <c r="CB283" i="11"/>
  <c r="BI283" i="11"/>
  <c r="AP283" i="11"/>
  <c r="CA283" i="11"/>
  <c r="BH283" i="11"/>
  <c r="AO283" i="11"/>
  <c r="BZ283" i="11"/>
  <c r="BG283" i="11"/>
  <c r="AN283" i="11"/>
  <c r="BY283" i="11"/>
  <c r="BF283" i="11"/>
  <c r="AM283" i="11"/>
  <c r="BX283" i="11"/>
  <c r="BE283" i="11"/>
  <c r="AL283" i="11"/>
  <c r="BW283" i="11"/>
  <c r="BD283" i="11"/>
  <c r="AK283" i="11"/>
  <c r="BV283" i="11"/>
  <c r="BC283" i="11"/>
  <c r="AJ283" i="11"/>
  <c r="BU283" i="11"/>
  <c r="BB283" i="11"/>
  <c r="AI283" i="11"/>
  <c r="BT283" i="11"/>
  <c r="BA283" i="11"/>
  <c r="AH283" i="11"/>
  <c r="CL283" i="11"/>
  <c r="CM283" i="11"/>
  <c r="CN283" i="11"/>
  <c r="CO283" i="11"/>
  <c r="CP283" i="11"/>
  <c r="CQ283" i="11"/>
  <c r="CR283" i="11"/>
  <c r="CS283" i="11"/>
  <c r="CT283" i="11"/>
  <c r="CU283" i="11"/>
  <c r="CV283" i="11"/>
  <c r="CW283" i="11"/>
  <c r="CX283" i="11"/>
  <c r="CY283" i="11"/>
  <c r="J301" i="11"/>
  <c r="I301" i="11"/>
  <c r="CF282" i="11"/>
  <c r="BM282" i="11"/>
  <c r="AT282" i="11"/>
  <c r="CE282" i="11"/>
  <c r="BL282" i="11"/>
  <c r="AS282" i="11"/>
  <c r="CD282" i="11"/>
  <c r="BK282" i="11"/>
  <c r="AR282" i="11"/>
  <c r="CC282" i="11"/>
  <c r="BJ282" i="11"/>
  <c r="AQ282" i="11"/>
  <c r="CB282" i="11"/>
  <c r="BI282" i="11"/>
  <c r="AP282" i="11"/>
  <c r="CA282" i="11"/>
  <c r="BH282" i="11"/>
  <c r="AO282" i="11"/>
  <c r="BZ282" i="11"/>
  <c r="BG282" i="11"/>
  <c r="AN282" i="11"/>
  <c r="BY282" i="11"/>
  <c r="BF282" i="11"/>
  <c r="AM282" i="11"/>
  <c r="BX282" i="11"/>
  <c r="BE282" i="11"/>
  <c r="AL282" i="11"/>
  <c r="BW282" i="11"/>
  <c r="BD282" i="11"/>
  <c r="AK282" i="11"/>
  <c r="BV282" i="11"/>
  <c r="BC282" i="11"/>
  <c r="AJ282" i="11"/>
  <c r="BU282" i="11"/>
  <c r="BB282" i="11"/>
  <c r="AI282" i="11"/>
  <c r="BT282" i="11"/>
  <c r="BA282" i="11"/>
  <c r="AH282" i="11"/>
  <c r="CL282" i="11"/>
  <c r="CM282" i="11"/>
  <c r="CN282" i="11"/>
  <c r="CO282" i="11"/>
  <c r="CP282" i="11"/>
  <c r="CQ282" i="11"/>
  <c r="CR282" i="11"/>
  <c r="CS282" i="11"/>
  <c r="CT282" i="11"/>
  <c r="CU282" i="11"/>
  <c r="CV282" i="11"/>
  <c r="CW282" i="11"/>
  <c r="CX282" i="11"/>
  <c r="CY282" i="11"/>
  <c r="J300" i="11"/>
  <c r="I300" i="11"/>
  <c r="CF263" i="11"/>
  <c r="BM263" i="11"/>
  <c r="AT263" i="11"/>
  <c r="CE263" i="11"/>
  <c r="BL263" i="11"/>
  <c r="AS263" i="11"/>
  <c r="CD263" i="11"/>
  <c r="BK263" i="11"/>
  <c r="AR263" i="11"/>
  <c r="CC263" i="11"/>
  <c r="BJ263" i="11"/>
  <c r="AQ263" i="11"/>
  <c r="CB263" i="11"/>
  <c r="BI263" i="11"/>
  <c r="AP263" i="11"/>
  <c r="CA263" i="11"/>
  <c r="BH263" i="11"/>
  <c r="AO263" i="11"/>
  <c r="BZ263" i="11"/>
  <c r="BG263" i="11"/>
  <c r="AN263" i="11"/>
  <c r="BY263" i="11"/>
  <c r="BF263" i="11"/>
  <c r="AM263" i="11"/>
  <c r="BX263" i="11"/>
  <c r="BE263" i="11"/>
  <c r="AL263" i="11"/>
  <c r="BW263" i="11"/>
  <c r="BD263" i="11"/>
  <c r="AK263" i="11"/>
  <c r="BV263" i="11"/>
  <c r="BC263" i="11"/>
  <c r="AJ263" i="11"/>
  <c r="BU263" i="11"/>
  <c r="BB263" i="11"/>
  <c r="AI263" i="11"/>
  <c r="BT263" i="11"/>
  <c r="BA263" i="11"/>
  <c r="AH263" i="11"/>
  <c r="CL263" i="11"/>
  <c r="CM263" i="11"/>
  <c r="CN263" i="11"/>
  <c r="CO263" i="11"/>
  <c r="CP263" i="11"/>
  <c r="CQ263" i="11"/>
  <c r="CR263" i="11"/>
  <c r="CS263" i="11"/>
  <c r="CT263" i="11"/>
  <c r="CU263" i="11"/>
  <c r="CV263" i="11"/>
  <c r="CW263" i="11"/>
  <c r="CX263" i="11"/>
  <c r="CY263" i="11"/>
  <c r="CF281" i="11"/>
  <c r="BM281" i="11"/>
  <c r="AT281" i="11"/>
  <c r="CE281" i="11"/>
  <c r="BL281" i="11"/>
  <c r="AS281" i="11"/>
  <c r="CD281" i="11"/>
  <c r="BK281" i="11"/>
  <c r="AR281" i="11"/>
  <c r="CC281" i="11"/>
  <c r="BJ281" i="11"/>
  <c r="AQ281" i="11"/>
  <c r="CB281" i="11"/>
  <c r="BI281" i="11"/>
  <c r="AP281" i="11"/>
  <c r="CA281" i="11"/>
  <c r="BH281" i="11"/>
  <c r="AO281" i="11"/>
  <c r="BZ281" i="11"/>
  <c r="BG281" i="11"/>
  <c r="AN281" i="11"/>
  <c r="BY281" i="11"/>
  <c r="BF281" i="11"/>
  <c r="AM281" i="11"/>
  <c r="BX281" i="11"/>
  <c r="BE281" i="11"/>
  <c r="AL281" i="11"/>
  <c r="BW281" i="11"/>
  <c r="BD281" i="11"/>
  <c r="AK281" i="11"/>
  <c r="BV281" i="11"/>
  <c r="BC281" i="11"/>
  <c r="AJ281" i="11"/>
  <c r="BU281" i="11"/>
  <c r="BB281" i="11"/>
  <c r="AI281" i="11"/>
  <c r="BT281" i="11"/>
  <c r="BA281" i="11"/>
  <c r="AH281" i="11"/>
  <c r="CL281" i="11"/>
  <c r="CM281" i="11"/>
  <c r="CN281" i="11"/>
  <c r="CO281" i="11"/>
  <c r="CP281" i="11"/>
  <c r="CQ281" i="11"/>
  <c r="CR281" i="11"/>
  <c r="CS281" i="11"/>
  <c r="CT281" i="11"/>
  <c r="CU281" i="11"/>
  <c r="CV281" i="11"/>
  <c r="CW281" i="11"/>
  <c r="CX281" i="11"/>
  <c r="CY281" i="11"/>
  <c r="J281" i="11"/>
  <c r="I281" i="11"/>
  <c r="CF272" i="11"/>
  <c r="BM272" i="11"/>
  <c r="AT272" i="11"/>
  <c r="CE272" i="11"/>
  <c r="BL272" i="11"/>
  <c r="AS272" i="11"/>
  <c r="CD272" i="11"/>
  <c r="BK272" i="11"/>
  <c r="AR272" i="11"/>
  <c r="CC272" i="11"/>
  <c r="BJ272" i="11"/>
  <c r="AQ272" i="11"/>
  <c r="CB272" i="11"/>
  <c r="BI272" i="11"/>
  <c r="AP272" i="11"/>
  <c r="CA272" i="11"/>
  <c r="BH272" i="11"/>
  <c r="AO272" i="11"/>
  <c r="BZ272" i="11"/>
  <c r="BG272" i="11"/>
  <c r="AN272" i="11"/>
  <c r="BY272" i="11"/>
  <c r="BF272" i="11"/>
  <c r="AM272" i="11"/>
  <c r="BX272" i="11"/>
  <c r="BE272" i="11"/>
  <c r="AL272" i="11"/>
  <c r="BW272" i="11"/>
  <c r="BD272" i="11"/>
  <c r="AK272" i="11"/>
  <c r="BV272" i="11"/>
  <c r="BC272" i="11"/>
  <c r="AJ272" i="11"/>
  <c r="BU272" i="11"/>
  <c r="BB272" i="11"/>
  <c r="AI272" i="11"/>
  <c r="BT272" i="11"/>
  <c r="BA272" i="11"/>
  <c r="AH272" i="11"/>
  <c r="CL272" i="11"/>
  <c r="CM272" i="11"/>
  <c r="CN272" i="11"/>
  <c r="CO272" i="11"/>
  <c r="CP272" i="11"/>
  <c r="CQ272" i="11"/>
  <c r="CR272" i="11"/>
  <c r="CS272" i="11"/>
  <c r="CT272" i="11"/>
  <c r="CU272" i="11"/>
  <c r="CV272" i="11"/>
  <c r="CW272" i="11"/>
  <c r="CX272" i="11"/>
  <c r="CY272" i="11"/>
  <c r="J290" i="11"/>
  <c r="I290" i="11"/>
  <c r="J299" i="11"/>
  <c r="I299" i="11"/>
  <c r="CF280" i="11"/>
  <c r="BM280" i="11"/>
  <c r="AT280" i="11"/>
  <c r="CE280" i="11"/>
  <c r="BL280" i="11"/>
  <c r="AS280" i="11"/>
  <c r="CD280" i="11"/>
  <c r="BK280" i="11"/>
  <c r="AR280" i="11"/>
  <c r="CC280" i="11"/>
  <c r="BJ280" i="11"/>
  <c r="AQ280" i="11"/>
  <c r="CB280" i="11"/>
  <c r="BI280" i="11"/>
  <c r="AP280" i="11"/>
  <c r="CA280" i="11"/>
  <c r="BH280" i="11"/>
  <c r="AO280" i="11"/>
  <c r="BZ280" i="11"/>
  <c r="BG280" i="11"/>
  <c r="AN280" i="11"/>
  <c r="BY280" i="11"/>
  <c r="BF280" i="11"/>
  <c r="AM280" i="11"/>
  <c r="BX280" i="11"/>
  <c r="BE280" i="11"/>
  <c r="AL280" i="11"/>
  <c r="BW280" i="11"/>
  <c r="BD280" i="11"/>
  <c r="AK280" i="11"/>
  <c r="BV280" i="11"/>
  <c r="BC280" i="11"/>
  <c r="AJ280" i="11"/>
  <c r="BU280" i="11"/>
  <c r="BB280" i="11"/>
  <c r="AI280" i="11"/>
  <c r="BT280" i="11"/>
  <c r="BA280" i="11"/>
  <c r="AH280" i="11"/>
  <c r="CL280" i="11"/>
  <c r="CM280" i="11"/>
  <c r="CN280" i="11"/>
  <c r="CO280" i="11"/>
  <c r="CP280" i="11"/>
  <c r="CQ280" i="11"/>
  <c r="CR280" i="11"/>
  <c r="CS280" i="11"/>
  <c r="CT280" i="11"/>
  <c r="CU280" i="11"/>
  <c r="CV280" i="11"/>
  <c r="CW280" i="11"/>
  <c r="CX280" i="11"/>
  <c r="CY280" i="11"/>
  <c r="J298" i="11"/>
  <c r="I298" i="11"/>
  <c r="CF279" i="11"/>
  <c r="BM279" i="11"/>
  <c r="AT279" i="11"/>
  <c r="CE279" i="11"/>
  <c r="BL279" i="11"/>
  <c r="AS279" i="11"/>
  <c r="CD279" i="11"/>
  <c r="BK279" i="11"/>
  <c r="AR279" i="11"/>
  <c r="CC279" i="11"/>
  <c r="BJ279" i="11"/>
  <c r="AQ279" i="11"/>
  <c r="CB279" i="11"/>
  <c r="BI279" i="11"/>
  <c r="AP279" i="11"/>
  <c r="CA279" i="11"/>
  <c r="BH279" i="11"/>
  <c r="AO279" i="11"/>
  <c r="BZ279" i="11"/>
  <c r="BG279" i="11"/>
  <c r="AN279" i="11"/>
  <c r="BY279" i="11"/>
  <c r="BF279" i="11"/>
  <c r="AM279" i="11"/>
  <c r="BX279" i="11"/>
  <c r="BE279" i="11"/>
  <c r="AL279" i="11"/>
  <c r="BW279" i="11"/>
  <c r="BD279" i="11"/>
  <c r="AK279" i="11"/>
  <c r="BV279" i="11"/>
  <c r="BC279" i="11"/>
  <c r="AJ279" i="11"/>
  <c r="BU279" i="11"/>
  <c r="BB279" i="11"/>
  <c r="AI279" i="11"/>
  <c r="BT279" i="11"/>
  <c r="BA279" i="11"/>
  <c r="AH279" i="11"/>
  <c r="CL279" i="11"/>
  <c r="CM279" i="11"/>
  <c r="CN279" i="11"/>
  <c r="CO279" i="11"/>
  <c r="CP279" i="11"/>
  <c r="CQ279" i="11"/>
  <c r="CR279" i="11"/>
  <c r="CS279" i="11"/>
  <c r="CT279" i="11"/>
  <c r="CU279" i="11"/>
  <c r="CV279" i="11"/>
  <c r="CW279" i="11"/>
  <c r="CX279" i="11"/>
  <c r="CY279" i="11"/>
  <c r="J297" i="11"/>
  <c r="I297" i="11"/>
  <c r="CF261" i="11"/>
  <c r="BM261" i="11"/>
  <c r="AT261" i="11"/>
  <c r="CE261" i="11"/>
  <c r="BL261" i="11"/>
  <c r="AS261" i="11"/>
  <c r="CD261" i="11"/>
  <c r="BK261" i="11"/>
  <c r="AR261" i="11"/>
  <c r="CC261" i="11"/>
  <c r="BJ261" i="11"/>
  <c r="AQ261" i="11"/>
  <c r="CB261" i="11"/>
  <c r="BI261" i="11"/>
  <c r="AP261" i="11"/>
  <c r="CA261" i="11"/>
  <c r="BH261" i="11"/>
  <c r="AO261" i="11"/>
  <c r="BZ261" i="11"/>
  <c r="BG261" i="11"/>
  <c r="AN261" i="11"/>
  <c r="BY261" i="11"/>
  <c r="BF261" i="11"/>
  <c r="AM261" i="11"/>
  <c r="BX261" i="11"/>
  <c r="BE261" i="11"/>
  <c r="AL261" i="11"/>
  <c r="BW261" i="11"/>
  <c r="BD261" i="11"/>
  <c r="AK261" i="11"/>
  <c r="BV261" i="11"/>
  <c r="BC261" i="11"/>
  <c r="AJ261" i="11"/>
  <c r="BU261" i="11"/>
  <c r="BB261" i="11"/>
  <c r="AI261" i="11"/>
  <c r="BT261" i="11"/>
  <c r="BA261" i="11"/>
  <c r="AH261" i="11"/>
  <c r="CL261" i="11"/>
  <c r="CM261" i="11"/>
  <c r="CN261" i="11"/>
  <c r="CO261" i="11"/>
  <c r="CP261" i="11"/>
  <c r="CQ261" i="11"/>
  <c r="CR261" i="11"/>
  <c r="CS261" i="11"/>
  <c r="CT261" i="11"/>
  <c r="CU261" i="11"/>
  <c r="CV261" i="11"/>
  <c r="CW261" i="11"/>
  <c r="CX261" i="11"/>
  <c r="CY261" i="11"/>
  <c r="J279" i="11"/>
  <c r="I279" i="11"/>
  <c r="CF260" i="11"/>
  <c r="BM260" i="11"/>
  <c r="AT260" i="11"/>
  <c r="CE260" i="11"/>
  <c r="BL260" i="11"/>
  <c r="AS260" i="11"/>
  <c r="CD260" i="11"/>
  <c r="BK260" i="11"/>
  <c r="AR260" i="11"/>
  <c r="CC260" i="11"/>
  <c r="BJ260" i="11"/>
  <c r="AQ260" i="11"/>
  <c r="CB260" i="11"/>
  <c r="BI260" i="11"/>
  <c r="AP260" i="11"/>
  <c r="CA260" i="11"/>
  <c r="BH260" i="11"/>
  <c r="AO260" i="11"/>
  <c r="BZ260" i="11"/>
  <c r="BG260" i="11"/>
  <c r="AN260" i="11"/>
  <c r="BY260" i="11"/>
  <c r="BF260" i="11"/>
  <c r="AM260" i="11"/>
  <c r="BX260" i="11"/>
  <c r="BE260" i="11"/>
  <c r="AL260" i="11"/>
  <c r="BW260" i="11"/>
  <c r="BD260" i="11"/>
  <c r="AK260" i="11"/>
  <c r="BV260" i="11"/>
  <c r="BC260" i="11"/>
  <c r="AJ260" i="11"/>
  <c r="BU260" i="11"/>
  <c r="BB260" i="11"/>
  <c r="AI260" i="11"/>
  <c r="BT260" i="11"/>
  <c r="BA260" i="11"/>
  <c r="AH260" i="11"/>
  <c r="CL260" i="11"/>
  <c r="CM260" i="11"/>
  <c r="CN260" i="11"/>
  <c r="CO260" i="11"/>
  <c r="CP260" i="11"/>
  <c r="CQ260" i="11"/>
  <c r="CR260" i="11"/>
  <c r="CS260" i="11"/>
  <c r="CT260" i="11"/>
  <c r="CU260" i="11"/>
  <c r="CV260" i="11"/>
  <c r="CW260" i="11"/>
  <c r="CX260" i="11"/>
  <c r="CY260" i="11"/>
  <c r="CF278" i="11"/>
  <c r="BM278" i="11"/>
  <c r="AT278" i="11"/>
  <c r="CE278" i="11"/>
  <c r="BL278" i="11"/>
  <c r="AS278" i="11"/>
  <c r="CD278" i="11"/>
  <c r="BK278" i="11"/>
  <c r="AR278" i="11"/>
  <c r="CC278" i="11"/>
  <c r="BJ278" i="11"/>
  <c r="AQ278" i="11"/>
  <c r="CB278" i="11"/>
  <c r="BI278" i="11"/>
  <c r="AP278" i="11"/>
  <c r="CA278" i="11"/>
  <c r="BH278" i="11"/>
  <c r="AO278" i="11"/>
  <c r="BZ278" i="11"/>
  <c r="BG278" i="11"/>
  <c r="AN278" i="11"/>
  <c r="BY278" i="11"/>
  <c r="BF278" i="11"/>
  <c r="AM278" i="11"/>
  <c r="BX278" i="11"/>
  <c r="BE278" i="11"/>
  <c r="AL278" i="11"/>
  <c r="BW278" i="11"/>
  <c r="BD278" i="11"/>
  <c r="AK278" i="11"/>
  <c r="BV278" i="11"/>
  <c r="BC278" i="11"/>
  <c r="AJ278" i="11"/>
  <c r="BU278" i="11"/>
  <c r="BB278" i="11"/>
  <c r="AI278" i="11"/>
  <c r="BT278" i="11"/>
  <c r="BA278" i="11"/>
  <c r="AH278" i="11"/>
  <c r="CL278" i="11"/>
  <c r="CM278" i="11"/>
  <c r="CN278" i="11"/>
  <c r="CO278" i="11"/>
  <c r="CP278" i="11"/>
  <c r="CQ278" i="11"/>
  <c r="CR278" i="11"/>
  <c r="CS278" i="11"/>
  <c r="CT278" i="11"/>
  <c r="CU278" i="11"/>
  <c r="CV278" i="11"/>
  <c r="CW278" i="11"/>
  <c r="CX278" i="11"/>
  <c r="CY278" i="11"/>
  <c r="J278" i="11"/>
  <c r="I278" i="11"/>
  <c r="J296" i="11"/>
  <c r="I296" i="11"/>
  <c r="CF277" i="11"/>
  <c r="BM277" i="11"/>
  <c r="AT277" i="11"/>
  <c r="CE277" i="11"/>
  <c r="BL277" i="11"/>
  <c r="AS277" i="11"/>
  <c r="CD277" i="11"/>
  <c r="BK277" i="11"/>
  <c r="AR277" i="11"/>
  <c r="CC277" i="11"/>
  <c r="BJ277" i="11"/>
  <c r="AQ277" i="11"/>
  <c r="CB277" i="11"/>
  <c r="BI277" i="11"/>
  <c r="AP277" i="11"/>
  <c r="CA277" i="11"/>
  <c r="BH277" i="11"/>
  <c r="AO277" i="11"/>
  <c r="BZ277" i="11"/>
  <c r="BG277" i="11"/>
  <c r="AN277" i="11"/>
  <c r="BY277" i="11"/>
  <c r="BF277" i="11"/>
  <c r="AM277" i="11"/>
  <c r="BX277" i="11"/>
  <c r="BE277" i="11"/>
  <c r="AL277" i="11"/>
  <c r="BW277" i="11"/>
  <c r="BD277" i="11"/>
  <c r="AK277" i="11"/>
  <c r="BV277" i="11"/>
  <c r="BC277" i="11"/>
  <c r="AJ277" i="11"/>
  <c r="BU277" i="11"/>
  <c r="BB277" i="11"/>
  <c r="AI277" i="11"/>
  <c r="BT277" i="11"/>
  <c r="BA277" i="11"/>
  <c r="AH277" i="11"/>
  <c r="CL277" i="11"/>
  <c r="CM277" i="11"/>
  <c r="CN277" i="11"/>
  <c r="CO277" i="11"/>
  <c r="CP277" i="11"/>
  <c r="CQ277" i="11"/>
  <c r="CR277" i="11"/>
  <c r="CS277" i="11"/>
  <c r="CT277" i="11"/>
  <c r="CU277" i="11"/>
  <c r="CV277" i="11"/>
  <c r="CW277" i="11"/>
  <c r="CX277" i="11"/>
  <c r="CY277" i="11"/>
  <c r="J295" i="11"/>
  <c r="I295" i="11"/>
  <c r="CF271" i="11"/>
  <c r="BM271" i="11"/>
  <c r="AT271" i="11"/>
  <c r="CE271" i="11"/>
  <c r="BL271" i="11"/>
  <c r="AS271" i="11"/>
  <c r="CD271" i="11"/>
  <c r="BK271" i="11"/>
  <c r="AR271" i="11"/>
  <c r="CC271" i="11"/>
  <c r="BJ271" i="11"/>
  <c r="AQ271" i="11"/>
  <c r="CB271" i="11"/>
  <c r="BI271" i="11"/>
  <c r="AP271" i="11"/>
  <c r="CA271" i="11"/>
  <c r="BH271" i="11"/>
  <c r="AO271" i="11"/>
  <c r="BZ271" i="11"/>
  <c r="BG271" i="11"/>
  <c r="AN271" i="11"/>
  <c r="BY271" i="11"/>
  <c r="BF271" i="11"/>
  <c r="AM271" i="11"/>
  <c r="BX271" i="11"/>
  <c r="BE271" i="11"/>
  <c r="AL271" i="11"/>
  <c r="BW271" i="11"/>
  <c r="BD271" i="11"/>
  <c r="AK271" i="11"/>
  <c r="BV271" i="11"/>
  <c r="BC271" i="11"/>
  <c r="AJ271" i="11"/>
  <c r="BU271" i="11"/>
  <c r="BB271" i="11"/>
  <c r="AI271" i="11"/>
  <c r="BT271" i="11"/>
  <c r="BA271" i="11"/>
  <c r="AH271" i="11"/>
  <c r="CL271" i="11"/>
  <c r="CM271" i="11"/>
  <c r="CN271" i="11"/>
  <c r="CO271" i="11"/>
  <c r="CP271" i="11"/>
  <c r="CQ271" i="11"/>
  <c r="CR271" i="11"/>
  <c r="CS271" i="11"/>
  <c r="CT271" i="11"/>
  <c r="CU271" i="11"/>
  <c r="CV271" i="11"/>
  <c r="CW271" i="11"/>
  <c r="CX271" i="11"/>
  <c r="CY271" i="11"/>
  <c r="J289" i="11"/>
  <c r="I289" i="11"/>
  <c r="CF276" i="11"/>
  <c r="BM276" i="11"/>
  <c r="AT276" i="11"/>
  <c r="CE276" i="11"/>
  <c r="BL276" i="11"/>
  <c r="AS276" i="11"/>
  <c r="CD276" i="11"/>
  <c r="BK276" i="11"/>
  <c r="AR276" i="11"/>
  <c r="CC276" i="11"/>
  <c r="BJ276" i="11"/>
  <c r="AQ276" i="11"/>
  <c r="CB276" i="11"/>
  <c r="BI276" i="11"/>
  <c r="AP276" i="11"/>
  <c r="CA276" i="11"/>
  <c r="BH276" i="11"/>
  <c r="AO276" i="11"/>
  <c r="BZ276" i="11"/>
  <c r="BG276" i="11"/>
  <c r="AN276" i="11"/>
  <c r="BY276" i="11"/>
  <c r="BF276" i="11"/>
  <c r="AM276" i="11"/>
  <c r="BX276" i="11"/>
  <c r="BE276" i="11"/>
  <c r="AL276" i="11"/>
  <c r="BW276" i="11"/>
  <c r="BD276" i="11"/>
  <c r="AK276" i="11"/>
  <c r="BV276" i="11"/>
  <c r="BC276" i="11"/>
  <c r="AJ276" i="11"/>
  <c r="BU276" i="11"/>
  <c r="BB276" i="11"/>
  <c r="AI276" i="11"/>
  <c r="BT276" i="11"/>
  <c r="BA276" i="11"/>
  <c r="AH276" i="11"/>
  <c r="CL276" i="11"/>
  <c r="CM276" i="11"/>
  <c r="CN276" i="11"/>
  <c r="CO276" i="11"/>
  <c r="CP276" i="11"/>
  <c r="CQ276" i="11"/>
  <c r="CR276" i="11"/>
  <c r="CS276" i="11"/>
  <c r="CT276" i="11"/>
  <c r="CU276" i="11"/>
  <c r="CV276" i="11"/>
  <c r="CW276" i="11"/>
  <c r="CX276" i="11"/>
  <c r="CY276" i="11"/>
  <c r="J294" i="11"/>
  <c r="I294" i="11"/>
  <c r="CF275" i="11"/>
  <c r="BM275" i="11"/>
  <c r="AT275" i="11"/>
  <c r="CE275" i="11"/>
  <c r="BL275" i="11"/>
  <c r="AS275" i="11"/>
  <c r="CD275" i="11"/>
  <c r="BK275" i="11"/>
  <c r="AR275" i="11"/>
  <c r="CC275" i="11"/>
  <c r="BJ275" i="11"/>
  <c r="AQ275" i="11"/>
  <c r="CB275" i="11"/>
  <c r="BI275" i="11"/>
  <c r="AP275" i="11"/>
  <c r="CA275" i="11"/>
  <c r="BH275" i="11"/>
  <c r="AO275" i="11"/>
  <c r="BZ275" i="11"/>
  <c r="BG275" i="11"/>
  <c r="AN275" i="11"/>
  <c r="BY275" i="11"/>
  <c r="BF275" i="11"/>
  <c r="AM275" i="11"/>
  <c r="BX275" i="11"/>
  <c r="BE275" i="11"/>
  <c r="AL275" i="11"/>
  <c r="BW275" i="11"/>
  <c r="BD275" i="11"/>
  <c r="AK275" i="11"/>
  <c r="BV275" i="11"/>
  <c r="BC275" i="11"/>
  <c r="AJ275" i="11"/>
  <c r="BU275" i="11"/>
  <c r="BB275" i="11"/>
  <c r="AI275" i="11"/>
  <c r="BT275" i="11"/>
  <c r="BA275" i="11"/>
  <c r="AH275" i="11"/>
  <c r="CL275" i="11"/>
  <c r="CM275" i="11"/>
  <c r="CN275" i="11"/>
  <c r="CO275" i="11"/>
  <c r="CP275" i="11"/>
  <c r="CQ275" i="11"/>
  <c r="CR275" i="11"/>
  <c r="CS275" i="11"/>
  <c r="CT275" i="11"/>
  <c r="CU275" i="11"/>
  <c r="CV275" i="11"/>
  <c r="CW275" i="11"/>
  <c r="CX275" i="11"/>
  <c r="CY275" i="11"/>
  <c r="J293" i="11"/>
  <c r="I293" i="11"/>
  <c r="CF274" i="11"/>
  <c r="BM274" i="11"/>
  <c r="AT274" i="11"/>
  <c r="CE274" i="11"/>
  <c r="BL274" i="11"/>
  <c r="AS274" i="11"/>
  <c r="CD274" i="11"/>
  <c r="BK274" i="11"/>
  <c r="AR274" i="11"/>
  <c r="CC274" i="11"/>
  <c r="BJ274" i="11"/>
  <c r="AQ274" i="11"/>
  <c r="CB274" i="11"/>
  <c r="BI274" i="11"/>
  <c r="AP274" i="11"/>
  <c r="CA274" i="11"/>
  <c r="BH274" i="11"/>
  <c r="AO274" i="11"/>
  <c r="BZ274" i="11"/>
  <c r="BG274" i="11"/>
  <c r="AN274" i="11"/>
  <c r="BY274" i="11"/>
  <c r="BF274" i="11"/>
  <c r="AM274" i="11"/>
  <c r="BX274" i="11"/>
  <c r="BE274" i="11"/>
  <c r="AL274" i="11"/>
  <c r="BW274" i="11"/>
  <c r="BD274" i="11"/>
  <c r="AK274" i="11"/>
  <c r="BV274" i="11"/>
  <c r="BC274" i="11"/>
  <c r="AJ274" i="11"/>
  <c r="BU274" i="11"/>
  <c r="BB274" i="11"/>
  <c r="AI274" i="11"/>
  <c r="BT274" i="11"/>
  <c r="BA274" i="11"/>
  <c r="AH274" i="11"/>
  <c r="CL274" i="11"/>
  <c r="CM274" i="11"/>
  <c r="CN274" i="11"/>
  <c r="CO274" i="11"/>
  <c r="CP274" i="11"/>
  <c r="CQ274" i="11"/>
  <c r="CR274" i="11"/>
  <c r="CS274" i="11"/>
  <c r="CT274" i="11"/>
  <c r="CU274" i="11"/>
  <c r="CV274" i="11"/>
  <c r="CW274" i="11"/>
  <c r="CX274" i="11"/>
  <c r="CY274" i="11"/>
  <c r="J292" i="11"/>
  <c r="I292" i="11"/>
  <c r="CF253" i="11"/>
  <c r="BM253" i="11"/>
  <c r="AT253" i="11"/>
  <c r="CE253" i="11"/>
  <c r="BL253" i="11"/>
  <c r="AS253" i="11"/>
  <c r="CD253" i="11"/>
  <c r="BK253" i="11"/>
  <c r="AR253" i="11"/>
  <c r="CC253" i="11"/>
  <c r="BJ253" i="11"/>
  <c r="AQ253" i="11"/>
  <c r="CB253" i="11"/>
  <c r="BI253" i="11"/>
  <c r="AP253" i="11"/>
  <c r="CA253" i="11"/>
  <c r="BH253" i="11"/>
  <c r="AO253" i="11"/>
  <c r="BZ253" i="11"/>
  <c r="BG253" i="11"/>
  <c r="AN253" i="11"/>
  <c r="BY253" i="11"/>
  <c r="BF253" i="11"/>
  <c r="AM253" i="11"/>
  <c r="BX253" i="11"/>
  <c r="BE253" i="11"/>
  <c r="AL253" i="11"/>
  <c r="BW253" i="11"/>
  <c r="BD253" i="11"/>
  <c r="AK253" i="11"/>
  <c r="BV253" i="11"/>
  <c r="BC253" i="11"/>
  <c r="AJ253" i="11"/>
  <c r="BU253" i="11"/>
  <c r="BB253" i="11"/>
  <c r="AI253" i="11"/>
  <c r="BT253" i="11"/>
  <c r="BA253" i="11"/>
  <c r="AH253" i="11"/>
  <c r="CL253" i="11"/>
  <c r="CM253" i="11"/>
  <c r="CN253" i="11"/>
  <c r="CO253" i="11"/>
  <c r="CP253" i="11"/>
  <c r="CQ253" i="11"/>
  <c r="CR253" i="11"/>
  <c r="CS253" i="11"/>
  <c r="CT253" i="11"/>
  <c r="CU253" i="11"/>
  <c r="CV253" i="11"/>
  <c r="CW253" i="11"/>
  <c r="CX253" i="11"/>
  <c r="CY253" i="11"/>
  <c r="J271" i="11"/>
  <c r="I271" i="11"/>
  <c r="CF273" i="11"/>
  <c r="BM273" i="11"/>
  <c r="AT273" i="11"/>
  <c r="CE273" i="11"/>
  <c r="BL273" i="11"/>
  <c r="AS273" i="11"/>
  <c r="CD273" i="11"/>
  <c r="BK273" i="11"/>
  <c r="AR273" i="11"/>
  <c r="CC273" i="11"/>
  <c r="BJ273" i="11"/>
  <c r="AQ273" i="11"/>
  <c r="CB273" i="11"/>
  <c r="BI273" i="11"/>
  <c r="AP273" i="11"/>
  <c r="CA273" i="11"/>
  <c r="BH273" i="11"/>
  <c r="AO273" i="11"/>
  <c r="BZ273" i="11"/>
  <c r="BG273" i="11"/>
  <c r="AN273" i="11"/>
  <c r="BY273" i="11"/>
  <c r="BF273" i="11"/>
  <c r="AM273" i="11"/>
  <c r="BX273" i="11"/>
  <c r="BE273" i="11"/>
  <c r="AL273" i="11"/>
  <c r="BW273" i="11"/>
  <c r="BD273" i="11"/>
  <c r="AK273" i="11"/>
  <c r="BV273" i="11"/>
  <c r="BC273" i="11"/>
  <c r="AJ273" i="11"/>
  <c r="BU273" i="11"/>
  <c r="BB273" i="11"/>
  <c r="AI273" i="11"/>
  <c r="BT273" i="11"/>
  <c r="BA273" i="11"/>
  <c r="AH273" i="11"/>
  <c r="CL273" i="11"/>
  <c r="CM273" i="11"/>
  <c r="CN273" i="11"/>
  <c r="CO273" i="11"/>
  <c r="CP273" i="11"/>
  <c r="CQ273" i="11"/>
  <c r="CR273" i="11"/>
  <c r="CS273" i="11"/>
  <c r="CT273" i="11"/>
  <c r="CU273" i="11"/>
  <c r="CV273" i="11"/>
  <c r="CW273" i="11"/>
  <c r="CX273" i="11"/>
  <c r="CY273" i="11"/>
  <c r="J291" i="11"/>
  <c r="I291" i="11"/>
  <c r="CF270" i="11"/>
  <c r="BM270" i="11"/>
  <c r="AT270" i="11"/>
  <c r="CE270" i="11"/>
  <c r="BL270" i="11"/>
  <c r="AS270" i="11"/>
  <c r="CD270" i="11"/>
  <c r="BK270" i="11"/>
  <c r="AR270" i="11"/>
  <c r="CC270" i="11"/>
  <c r="BJ270" i="11"/>
  <c r="AQ270" i="11"/>
  <c r="CB270" i="11"/>
  <c r="BI270" i="11"/>
  <c r="AP270" i="11"/>
  <c r="CA270" i="11"/>
  <c r="BH270" i="11"/>
  <c r="AO270" i="11"/>
  <c r="BZ270" i="11"/>
  <c r="BG270" i="11"/>
  <c r="AN270" i="11"/>
  <c r="BY270" i="11"/>
  <c r="BF270" i="11"/>
  <c r="AM270" i="11"/>
  <c r="BX270" i="11"/>
  <c r="BE270" i="11"/>
  <c r="AL270" i="11"/>
  <c r="BW270" i="11"/>
  <c r="BD270" i="11"/>
  <c r="AK270" i="11"/>
  <c r="BV270" i="11"/>
  <c r="BC270" i="11"/>
  <c r="AJ270" i="11"/>
  <c r="BU270" i="11"/>
  <c r="BB270" i="11"/>
  <c r="AI270" i="11"/>
  <c r="BT270" i="11"/>
  <c r="BA270" i="11"/>
  <c r="AH270" i="11"/>
  <c r="CL270" i="11"/>
  <c r="CM270" i="11"/>
  <c r="CN270" i="11"/>
  <c r="CO270" i="11"/>
  <c r="CP270" i="11"/>
  <c r="CQ270" i="11"/>
  <c r="CR270" i="11"/>
  <c r="CS270" i="11"/>
  <c r="CT270" i="11"/>
  <c r="CU270" i="11"/>
  <c r="CV270" i="11"/>
  <c r="CW270" i="11"/>
  <c r="CX270" i="11"/>
  <c r="CY270" i="11"/>
  <c r="J288" i="11"/>
  <c r="I288" i="11"/>
  <c r="CF106" i="11"/>
  <c r="BM106" i="11"/>
  <c r="AT106" i="11"/>
  <c r="CE106" i="11"/>
  <c r="BL106" i="11"/>
  <c r="AS106" i="11"/>
  <c r="CD106" i="11"/>
  <c r="BK106" i="11"/>
  <c r="AR106" i="11"/>
  <c r="CC106" i="11"/>
  <c r="BJ106" i="11"/>
  <c r="AQ106" i="11"/>
  <c r="CB106" i="11"/>
  <c r="BI106" i="11"/>
  <c r="AP106" i="11"/>
  <c r="CA106" i="11"/>
  <c r="BH106" i="11"/>
  <c r="AO106" i="11"/>
  <c r="BZ106" i="11"/>
  <c r="BG106" i="11"/>
  <c r="AN106" i="11"/>
  <c r="BY106" i="11"/>
  <c r="BF106" i="11"/>
  <c r="AM106" i="11"/>
  <c r="BX106" i="11"/>
  <c r="BE106" i="11"/>
  <c r="AL106" i="11"/>
  <c r="BW106" i="11"/>
  <c r="BD106" i="11"/>
  <c r="AK106" i="11"/>
  <c r="BV106" i="11"/>
  <c r="BC106" i="11"/>
  <c r="AJ106" i="11"/>
  <c r="BU106" i="11"/>
  <c r="BB106" i="11"/>
  <c r="AI106" i="11"/>
  <c r="BT106" i="11"/>
  <c r="BA106" i="11"/>
  <c r="AH106" i="11"/>
  <c r="CL106" i="11"/>
  <c r="CM106" i="11"/>
  <c r="CN106" i="11"/>
  <c r="CO106" i="11"/>
  <c r="CP106" i="11"/>
  <c r="CQ106" i="11"/>
  <c r="CR106" i="11"/>
  <c r="CS106" i="11"/>
  <c r="CT106" i="11"/>
  <c r="CU106" i="11"/>
  <c r="CV106" i="11"/>
  <c r="CW106" i="11"/>
  <c r="CX106" i="11"/>
  <c r="CY106" i="11"/>
  <c r="CF105" i="11"/>
  <c r="BM105" i="11"/>
  <c r="AT105" i="11"/>
  <c r="CE105" i="11"/>
  <c r="BL105" i="11"/>
  <c r="AS105" i="11"/>
  <c r="CD105" i="11"/>
  <c r="BK105" i="11"/>
  <c r="AR105" i="11"/>
  <c r="CC105" i="11"/>
  <c r="BJ105" i="11"/>
  <c r="AQ105" i="11"/>
  <c r="CB105" i="11"/>
  <c r="BI105" i="11"/>
  <c r="AP105" i="11"/>
  <c r="CA105" i="11"/>
  <c r="BH105" i="11"/>
  <c r="AO105" i="11"/>
  <c r="BZ105" i="11"/>
  <c r="BG105" i="11"/>
  <c r="AN105" i="11"/>
  <c r="BY105" i="11"/>
  <c r="BF105" i="11"/>
  <c r="AM105" i="11"/>
  <c r="BX105" i="11"/>
  <c r="BE105" i="11"/>
  <c r="AL105" i="11"/>
  <c r="BW105" i="11"/>
  <c r="BD105" i="11"/>
  <c r="AK105" i="11"/>
  <c r="BV105" i="11"/>
  <c r="BC105" i="11"/>
  <c r="AJ105" i="11"/>
  <c r="BU105" i="11"/>
  <c r="BB105" i="11"/>
  <c r="AI105" i="11"/>
  <c r="BT105" i="11"/>
  <c r="BA105" i="11"/>
  <c r="AH105" i="11"/>
  <c r="CL105" i="11"/>
  <c r="CM105" i="11"/>
  <c r="CN105" i="11"/>
  <c r="CO105" i="11"/>
  <c r="CP105" i="11"/>
  <c r="CQ105" i="11"/>
  <c r="CR105" i="11"/>
  <c r="CS105" i="11"/>
  <c r="CT105" i="11"/>
  <c r="CU105" i="11"/>
  <c r="CV105" i="11"/>
  <c r="CW105" i="11"/>
  <c r="CX105" i="11"/>
  <c r="CY105" i="11"/>
  <c r="CF113" i="11"/>
  <c r="BM113" i="11"/>
  <c r="AT113" i="11"/>
  <c r="CE113" i="11"/>
  <c r="BL113" i="11"/>
  <c r="AS113" i="11"/>
  <c r="CD113" i="11"/>
  <c r="BK113" i="11"/>
  <c r="AR113" i="11"/>
  <c r="CC113" i="11"/>
  <c r="BJ113" i="11"/>
  <c r="AQ113" i="11"/>
  <c r="CB113" i="11"/>
  <c r="BI113" i="11"/>
  <c r="AP113" i="11"/>
  <c r="CA113" i="11"/>
  <c r="BH113" i="11"/>
  <c r="AO113" i="11"/>
  <c r="BZ113" i="11"/>
  <c r="BG113" i="11"/>
  <c r="AN113" i="11"/>
  <c r="BY113" i="11"/>
  <c r="BF113" i="11"/>
  <c r="AM113" i="11"/>
  <c r="BX113" i="11"/>
  <c r="BE113" i="11"/>
  <c r="AL113" i="11"/>
  <c r="BW113" i="11"/>
  <c r="BD113" i="11"/>
  <c r="AK113" i="11"/>
  <c r="BV113" i="11"/>
  <c r="BC113" i="11"/>
  <c r="AJ113" i="11"/>
  <c r="BU113" i="11"/>
  <c r="BB113" i="11"/>
  <c r="AI113" i="11"/>
  <c r="BT113" i="11"/>
  <c r="BA113" i="11"/>
  <c r="AH113" i="11"/>
  <c r="CL113" i="11"/>
  <c r="CM113" i="11"/>
  <c r="CN113" i="11"/>
  <c r="CO113" i="11"/>
  <c r="CP113" i="11"/>
  <c r="CQ113" i="11"/>
  <c r="CR113" i="11"/>
  <c r="CS113" i="11"/>
  <c r="CT113" i="11"/>
  <c r="CU113" i="11"/>
  <c r="CV113" i="11"/>
  <c r="CW113" i="11"/>
  <c r="CX113" i="11"/>
  <c r="CY113" i="11"/>
  <c r="J113" i="11"/>
  <c r="I113" i="11"/>
  <c r="CF269" i="11"/>
  <c r="BM269" i="11"/>
  <c r="AT269" i="11"/>
  <c r="CE269" i="11"/>
  <c r="BL269" i="11"/>
  <c r="AS269" i="11"/>
  <c r="CD269" i="11"/>
  <c r="BK269" i="11"/>
  <c r="AR269" i="11"/>
  <c r="CC269" i="11"/>
  <c r="BJ269" i="11"/>
  <c r="AQ269" i="11"/>
  <c r="CB269" i="11"/>
  <c r="BI269" i="11"/>
  <c r="AP269" i="11"/>
  <c r="CA269" i="11"/>
  <c r="BH269" i="11"/>
  <c r="AO269" i="11"/>
  <c r="BZ269" i="11"/>
  <c r="BG269" i="11"/>
  <c r="AN269" i="11"/>
  <c r="BY269" i="11"/>
  <c r="BF269" i="11"/>
  <c r="AM269" i="11"/>
  <c r="BX269" i="11"/>
  <c r="BE269" i="11"/>
  <c r="AL269" i="11"/>
  <c r="BW269" i="11"/>
  <c r="BD269" i="11"/>
  <c r="AK269" i="11"/>
  <c r="BV269" i="11"/>
  <c r="BC269" i="11"/>
  <c r="AJ269" i="11"/>
  <c r="BU269" i="11"/>
  <c r="BB269" i="11"/>
  <c r="AI269" i="11"/>
  <c r="BT269" i="11"/>
  <c r="BA269" i="11"/>
  <c r="AH269" i="11"/>
  <c r="CL269" i="11"/>
  <c r="CM269" i="11"/>
  <c r="CN269" i="11"/>
  <c r="CO269" i="11"/>
  <c r="CP269" i="11"/>
  <c r="CQ269" i="11"/>
  <c r="CR269" i="11"/>
  <c r="CS269" i="11"/>
  <c r="CT269" i="11"/>
  <c r="CU269" i="11"/>
  <c r="CV269" i="11"/>
  <c r="CW269" i="11"/>
  <c r="CX269" i="11"/>
  <c r="CY269" i="11"/>
  <c r="J287" i="11"/>
  <c r="I287" i="11"/>
  <c r="CF268" i="11"/>
  <c r="BM268" i="11"/>
  <c r="AT268" i="11"/>
  <c r="CE268" i="11"/>
  <c r="BL268" i="11"/>
  <c r="AS268" i="11"/>
  <c r="CD268" i="11"/>
  <c r="BK268" i="11"/>
  <c r="AR268" i="11"/>
  <c r="CC268" i="11"/>
  <c r="BJ268" i="11"/>
  <c r="AQ268" i="11"/>
  <c r="CB268" i="11"/>
  <c r="BI268" i="11"/>
  <c r="AP268" i="11"/>
  <c r="CA268" i="11"/>
  <c r="BH268" i="11"/>
  <c r="AO268" i="11"/>
  <c r="BZ268" i="11"/>
  <c r="BG268" i="11"/>
  <c r="AN268" i="11"/>
  <c r="BY268" i="11"/>
  <c r="BF268" i="11"/>
  <c r="AM268" i="11"/>
  <c r="BX268" i="11"/>
  <c r="BE268" i="11"/>
  <c r="AL268" i="11"/>
  <c r="BW268" i="11"/>
  <c r="BD268" i="11"/>
  <c r="AK268" i="11"/>
  <c r="BV268" i="11"/>
  <c r="BC268" i="11"/>
  <c r="AJ268" i="11"/>
  <c r="BU268" i="11"/>
  <c r="BB268" i="11"/>
  <c r="AI268" i="11"/>
  <c r="BT268" i="11"/>
  <c r="BA268" i="11"/>
  <c r="AH268" i="11"/>
  <c r="CL268" i="11"/>
  <c r="CM268" i="11"/>
  <c r="CN268" i="11"/>
  <c r="CO268" i="11"/>
  <c r="CP268" i="11"/>
  <c r="CQ268" i="11"/>
  <c r="CR268" i="11"/>
  <c r="CS268" i="11"/>
  <c r="CT268" i="11"/>
  <c r="CU268" i="11"/>
  <c r="CV268" i="11"/>
  <c r="CW268" i="11"/>
  <c r="CX268" i="11"/>
  <c r="CY268" i="11"/>
  <c r="J286" i="11"/>
  <c r="I286" i="11"/>
  <c r="CF251" i="11"/>
  <c r="BM251" i="11"/>
  <c r="AT251" i="11"/>
  <c r="CE251" i="11"/>
  <c r="BL251" i="11"/>
  <c r="AS251" i="11"/>
  <c r="CD251" i="11"/>
  <c r="BK251" i="11"/>
  <c r="AR251" i="11"/>
  <c r="CC251" i="11"/>
  <c r="BJ251" i="11"/>
  <c r="AQ251" i="11"/>
  <c r="CB251" i="11"/>
  <c r="BI251" i="11"/>
  <c r="AP251" i="11"/>
  <c r="CA251" i="11"/>
  <c r="BH251" i="11"/>
  <c r="AO251" i="11"/>
  <c r="BZ251" i="11"/>
  <c r="BG251" i="11"/>
  <c r="AN251" i="11"/>
  <c r="BY251" i="11"/>
  <c r="BF251" i="11"/>
  <c r="AM251" i="11"/>
  <c r="BX251" i="11"/>
  <c r="BE251" i="11"/>
  <c r="AL251" i="11"/>
  <c r="BW251" i="11"/>
  <c r="BD251" i="11"/>
  <c r="AK251" i="11"/>
  <c r="BV251" i="11"/>
  <c r="BC251" i="11"/>
  <c r="AJ251" i="11"/>
  <c r="BU251" i="11"/>
  <c r="BB251" i="11"/>
  <c r="AI251" i="11"/>
  <c r="BT251" i="11"/>
  <c r="BA251" i="11"/>
  <c r="AH251" i="11"/>
  <c r="CL251" i="11"/>
  <c r="CM251" i="11"/>
  <c r="CN251" i="11"/>
  <c r="CO251" i="11"/>
  <c r="CP251" i="11"/>
  <c r="CQ251" i="11"/>
  <c r="CR251" i="11"/>
  <c r="CS251" i="11"/>
  <c r="CT251" i="11"/>
  <c r="CU251" i="11"/>
  <c r="CV251" i="11"/>
  <c r="CW251" i="11"/>
  <c r="CX251" i="11"/>
  <c r="CY251" i="11"/>
  <c r="J269" i="11"/>
  <c r="I269" i="11"/>
  <c r="CF267" i="11"/>
  <c r="BM267" i="11"/>
  <c r="AT267" i="11"/>
  <c r="CE267" i="11"/>
  <c r="BL267" i="11"/>
  <c r="AS267" i="11"/>
  <c r="CD267" i="11"/>
  <c r="BK267" i="11"/>
  <c r="AR267" i="11"/>
  <c r="CC267" i="11"/>
  <c r="BJ267" i="11"/>
  <c r="AQ267" i="11"/>
  <c r="CB267" i="11"/>
  <c r="BI267" i="11"/>
  <c r="AP267" i="11"/>
  <c r="CA267" i="11"/>
  <c r="BH267" i="11"/>
  <c r="AO267" i="11"/>
  <c r="BZ267" i="11"/>
  <c r="BG267" i="11"/>
  <c r="AN267" i="11"/>
  <c r="BY267" i="11"/>
  <c r="BF267" i="11"/>
  <c r="AM267" i="11"/>
  <c r="BX267" i="11"/>
  <c r="BE267" i="11"/>
  <c r="AL267" i="11"/>
  <c r="BW267" i="11"/>
  <c r="BD267" i="11"/>
  <c r="AK267" i="11"/>
  <c r="BV267" i="11"/>
  <c r="BC267" i="11"/>
  <c r="AJ267" i="11"/>
  <c r="BU267" i="11"/>
  <c r="BB267" i="11"/>
  <c r="AI267" i="11"/>
  <c r="BT267" i="11"/>
  <c r="BA267" i="11"/>
  <c r="AH267" i="11"/>
  <c r="CL267" i="11"/>
  <c r="CM267" i="11"/>
  <c r="CN267" i="11"/>
  <c r="CO267" i="11"/>
  <c r="CP267" i="11"/>
  <c r="CQ267" i="11"/>
  <c r="CR267" i="11"/>
  <c r="CS267" i="11"/>
  <c r="CT267" i="11"/>
  <c r="CU267" i="11"/>
  <c r="CV267" i="11"/>
  <c r="CW267" i="11"/>
  <c r="CX267" i="11"/>
  <c r="CY267" i="11"/>
  <c r="J285" i="11"/>
  <c r="I285" i="11"/>
  <c r="CF266" i="11"/>
  <c r="BM266" i="11"/>
  <c r="AT266" i="11"/>
  <c r="CE266" i="11"/>
  <c r="BL266" i="11"/>
  <c r="AS266" i="11"/>
  <c r="CD266" i="11"/>
  <c r="BK266" i="11"/>
  <c r="AR266" i="11"/>
  <c r="CC266" i="11"/>
  <c r="BJ266" i="11"/>
  <c r="AQ266" i="11"/>
  <c r="CB266" i="11"/>
  <c r="BI266" i="11"/>
  <c r="AP266" i="11"/>
  <c r="CA266" i="11"/>
  <c r="BH266" i="11"/>
  <c r="AO266" i="11"/>
  <c r="BZ266" i="11"/>
  <c r="BG266" i="11"/>
  <c r="AN266" i="11"/>
  <c r="BY266" i="11"/>
  <c r="BF266" i="11"/>
  <c r="AM266" i="11"/>
  <c r="BX266" i="11"/>
  <c r="BE266" i="11"/>
  <c r="AL266" i="11"/>
  <c r="BW266" i="11"/>
  <c r="BD266" i="11"/>
  <c r="AK266" i="11"/>
  <c r="BV266" i="11"/>
  <c r="BC266" i="11"/>
  <c r="AJ266" i="11"/>
  <c r="BU266" i="11"/>
  <c r="BB266" i="11"/>
  <c r="AI266" i="11"/>
  <c r="BT266" i="11"/>
  <c r="BA266" i="11"/>
  <c r="AH266" i="11"/>
  <c r="CL266" i="11"/>
  <c r="CM266" i="11"/>
  <c r="CN266" i="11"/>
  <c r="CO266" i="11"/>
  <c r="CP266" i="11"/>
  <c r="CQ266" i="11"/>
  <c r="CR266" i="11"/>
  <c r="CS266" i="11"/>
  <c r="CT266" i="11"/>
  <c r="CU266" i="11"/>
  <c r="CV266" i="11"/>
  <c r="CW266" i="11"/>
  <c r="CX266" i="11"/>
  <c r="CY266" i="11"/>
  <c r="J284" i="11"/>
  <c r="I284" i="11"/>
  <c r="CF265" i="11"/>
  <c r="BM265" i="11"/>
  <c r="AT265" i="11"/>
  <c r="CE265" i="11"/>
  <c r="BL265" i="11"/>
  <c r="AS265" i="11"/>
  <c r="CD265" i="11"/>
  <c r="BK265" i="11"/>
  <c r="AR265" i="11"/>
  <c r="CC265" i="11"/>
  <c r="BJ265" i="11"/>
  <c r="AQ265" i="11"/>
  <c r="CB265" i="11"/>
  <c r="BI265" i="11"/>
  <c r="AP265" i="11"/>
  <c r="CA265" i="11"/>
  <c r="BH265" i="11"/>
  <c r="AO265" i="11"/>
  <c r="BZ265" i="11"/>
  <c r="BG265" i="11"/>
  <c r="AN265" i="11"/>
  <c r="BY265" i="11"/>
  <c r="BF265" i="11"/>
  <c r="AM265" i="11"/>
  <c r="BX265" i="11"/>
  <c r="BE265" i="11"/>
  <c r="AL265" i="11"/>
  <c r="BW265" i="11"/>
  <c r="BD265" i="11"/>
  <c r="AK265" i="11"/>
  <c r="BV265" i="11"/>
  <c r="BC265" i="11"/>
  <c r="AJ265" i="11"/>
  <c r="BU265" i="11"/>
  <c r="BB265" i="11"/>
  <c r="AI265" i="11"/>
  <c r="BT265" i="11"/>
  <c r="BA265" i="11"/>
  <c r="AH265" i="11"/>
  <c r="CL265" i="11"/>
  <c r="CM265" i="11"/>
  <c r="CN265" i="11"/>
  <c r="CO265" i="11"/>
  <c r="CP265" i="11"/>
  <c r="CQ265" i="11"/>
  <c r="CR265" i="11"/>
  <c r="CS265" i="11"/>
  <c r="CT265" i="11"/>
  <c r="CU265" i="11"/>
  <c r="CV265" i="11"/>
  <c r="CW265" i="11"/>
  <c r="CX265" i="11"/>
  <c r="CY265" i="11"/>
  <c r="J283" i="11"/>
  <c r="I283" i="11"/>
  <c r="CF264" i="11"/>
  <c r="BM264" i="11"/>
  <c r="AT264" i="11"/>
  <c r="CE264" i="11"/>
  <c r="BL264" i="11"/>
  <c r="AS264" i="11"/>
  <c r="CD264" i="11"/>
  <c r="BK264" i="11"/>
  <c r="AR264" i="11"/>
  <c r="CC264" i="11"/>
  <c r="BJ264" i="11"/>
  <c r="AQ264" i="11"/>
  <c r="CB264" i="11"/>
  <c r="BI264" i="11"/>
  <c r="AP264" i="11"/>
  <c r="CA264" i="11"/>
  <c r="BH264" i="11"/>
  <c r="AO264" i="11"/>
  <c r="BZ264" i="11"/>
  <c r="BG264" i="11"/>
  <c r="AN264" i="11"/>
  <c r="BY264" i="11"/>
  <c r="BF264" i="11"/>
  <c r="AM264" i="11"/>
  <c r="BX264" i="11"/>
  <c r="BE264" i="11"/>
  <c r="AL264" i="11"/>
  <c r="BW264" i="11"/>
  <c r="BD264" i="11"/>
  <c r="AK264" i="11"/>
  <c r="BV264" i="11"/>
  <c r="BC264" i="11"/>
  <c r="AJ264" i="11"/>
  <c r="BU264" i="11"/>
  <c r="BB264" i="11"/>
  <c r="AI264" i="11"/>
  <c r="BT264" i="11"/>
  <c r="BA264" i="11"/>
  <c r="AH264" i="11"/>
  <c r="CL264" i="11"/>
  <c r="CM264" i="11"/>
  <c r="CN264" i="11"/>
  <c r="CO264" i="11"/>
  <c r="CP264" i="11"/>
  <c r="CQ264" i="11"/>
  <c r="CR264" i="11"/>
  <c r="CS264" i="11"/>
  <c r="CT264" i="11"/>
  <c r="CU264" i="11"/>
  <c r="CV264" i="11"/>
  <c r="CW264" i="11"/>
  <c r="CX264" i="11"/>
  <c r="CY264" i="11"/>
  <c r="J282" i="11"/>
  <c r="I282" i="11"/>
  <c r="CF262" i="11"/>
  <c r="BM262" i="11"/>
  <c r="AT262" i="11"/>
  <c r="CE262" i="11"/>
  <c r="BL262" i="11"/>
  <c r="AS262" i="11"/>
  <c r="CD262" i="11"/>
  <c r="BK262" i="11"/>
  <c r="AR262" i="11"/>
  <c r="CC262" i="11"/>
  <c r="BJ262" i="11"/>
  <c r="AQ262" i="11"/>
  <c r="CB262" i="11"/>
  <c r="BI262" i="11"/>
  <c r="AP262" i="11"/>
  <c r="CA262" i="11"/>
  <c r="BH262" i="11"/>
  <c r="AO262" i="11"/>
  <c r="BZ262" i="11"/>
  <c r="BG262" i="11"/>
  <c r="AN262" i="11"/>
  <c r="BY262" i="11"/>
  <c r="BF262" i="11"/>
  <c r="AM262" i="11"/>
  <c r="BX262" i="11"/>
  <c r="BE262" i="11"/>
  <c r="AL262" i="11"/>
  <c r="BW262" i="11"/>
  <c r="BD262" i="11"/>
  <c r="AK262" i="11"/>
  <c r="BV262" i="11"/>
  <c r="BC262" i="11"/>
  <c r="AJ262" i="11"/>
  <c r="BU262" i="11"/>
  <c r="BB262" i="11"/>
  <c r="AI262" i="11"/>
  <c r="BT262" i="11"/>
  <c r="BA262" i="11"/>
  <c r="AH262" i="11"/>
  <c r="CL262" i="11"/>
  <c r="CM262" i="11"/>
  <c r="CN262" i="11"/>
  <c r="CO262" i="11"/>
  <c r="CP262" i="11"/>
  <c r="CQ262" i="11"/>
  <c r="CR262" i="11"/>
  <c r="CS262" i="11"/>
  <c r="CT262" i="11"/>
  <c r="CU262" i="11"/>
  <c r="CV262" i="11"/>
  <c r="CW262" i="11"/>
  <c r="CX262" i="11"/>
  <c r="CY262" i="11"/>
  <c r="J280" i="11"/>
  <c r="I280" i="11"/>
  <c r="CF247" i="11"/>
  <c r="BM247" i="11"/>
  <c r="AT247" i="11"/>
  <c r="CE247" i="11"/>
  <c r="BL247" i="11"/>
  <c r="AS247" i="11"/>
  <c r="CD247" i="11"/>
  <c r="BK247" i="11"/>
  <c r="AR247" i="11"/>
  <c r="CC247" i="11"/>
  <c r="BJ247" i="11"/>
  <c r="AQ247" i="11"/>
  <c r="CB247" i="11"/>
  <c r="BI247" i="11"/>
  <c r="AP247" i="11"/>
  <c r="CA247" i="11"/>
  <c r="BH247" i="11"/>
  <c r="AO247" i="11"/>
  <c r="BZ247" i="11"/>
  <c r="BG247" i="11"/>
  <c r="AN247" i="11"/>
  <c r="BY247" i="11"/>
  <c r="BF247" i="11"/>
  <c r="AM247" i="11"/>
  <c r="BX247" i="11"/>
  <c r="BE247" i="11"/>
  <c r="AL247" i="11"/>
  <c r="BW247" i="11"/>
  <c r="BD247" i="11"/>
  <c r="AK247" i="11"/>
  <c r="BV247" i="11"/>
  <c r="BC247" i="11"/>
  <c r="AJ247" i="11"/>
  <c r="BU247" i="11"/>
  <c r="BB247" i="11"/>
  <c r="AI247" i="11"/>
  <c r="BT247" i="11"/>
  <c r="BA247" i="11"/>
  <c r="AH247" i="11"/>
  <c r="CL247" i="11"/>
  <c r="CM247" i="11"/>
  <c r="CN247" i="11"/>
  <c r="CO247" i="11"/>
  <c r="CP247" i="11"/>
  <c r="CQ247" i="11"/>
  <c r="CR247" i="11"/>
  <c r="CS247" i="11"/>
  <c r="CT247" i="11"/>
  <c r="CU247" i="11"/>
  <c r="CV247" i="11"/>
  <c r="CW247" i="11"/>
  <c r="CX247" i="11"/>
  <c r="CY247" i="11"/>
  <c r="J265" i="11"/>
  <c r="I265" i="11"/>
  <c r="CF259" i="11"/>
  <c r="BM259" i="11"/>
  <c r="AT259" i="11"/>
  <c r="CE259" i="11"/>
  <c r="BL259" i="11"/>
  <c r="AS259" i="11"/>
  <c r="CD259" i="11"/>
  <c r="BK259" i="11"/>
  <c r="AR259" i="11"/>
  <c r="CC259" i="11"/>
  <c r="BJ259" i="11"/>
  <c r="AQ259" i="11"/>
  <c r="CB259" i="11"/>
  <c r="BI259" i="11"/>
  <c r="AP259" i="11"/>
  <c r="CA259" i="11"/>
  <c r="BH259" i="11"/>
  <c r="AO259" i="11"/>
  <c r="BZ259" i="11"/>
  <c r="BG259" i="11"/>
  <c r="AN259" i="11"/>
  <c r="BY259" i="11"/>
  <c r="BF259" i="11"/>
  <c r="AM259" i="11"/>
  <c r="BX259" i="11"/>
  <c r="BE259" i="11"/>
  <c r="AL259" i="11"/>
  <c r="BW259" i="11"/>
  <c r="BD259" i="11"/>
  <c r="AK259" i="11"/>
  <c r="BV259" i="11"/>
  <c r="BC259" i="11"/>
  <c r="AJ259" i="11"/>
  <c r="BU259" i="11"/>
  <c r="BB259" i="11"/>
  <c r="AI259" i="11"/>
  <c r="BT259" i="11"/>
  <c r="BA259" i="11"/>
  <c r="AH259" i="11"/>
  <c r="CL259" i="11"/>
  <c r="CM259" i="11"/>
  <c r="CN259" i="11"/>
  <c r="CO259" i="11"/>
  <c r="CP259" i="11"/>
  <c r="CQ259" i="11"/>
  <c r="CR259" i="11"/>
  <c r="CS259" i="11"/>
  <c r="CT259" i="11"/>
  <c r="CU259" i="11"/>
  <c r="CV259" i="11"/>
  <c r="CW259" i="11"/>
  <c r="CX259" i="11"/>
  <c r="CY259" i="11"/>
  <c r="J277" i="11"/>
  <c r="I277" i="11"/>
  <c r="CF258" i="11"/>
  <c r="BM258" i="11"/>
  <c r="AT258" i="11"/>
  <c r="CE258" i="11"/>
  <c r="BL258" i="11"/>
  <c r="AS258" i="11"/>
  <c r="CD258" i="11"/>
  <c r="BK258" i="11"/>
  <c r="AR258" i="11"/>
  <c r="CC258" i="11"/>
  <c r="BJ258" i="11"/>
  <c r="AQ258" i="11"/>
  <c r="CB258" i="11"/>
  <c r="BI258" i="11"/>
  <c r="AP258" i="11"/>
  <c r="CA258" i="11"/>
  <c r="BH258" i="11"/>
  <c r="AO258" i="11"/>
  <c r="BZ258" i="11"/>
  <c r="BG258" i="11"/>
  <c r="AN258" i="11"/>
  <c r="BY258" i="11"/>
  <c r="BF258" i="11"/>
  <c r="AM258" i="11"/>
  <c r="BX258" i="11"/>
  <c r="BE258" i="11"/>
  <c r="AL258" i="11"/>
  <c r="BW258" i="11"/>
  <c r="BD258" i="11"/>
  <c r="AK258" i="11"/>
  <c r="BV258" i="11"/>
  <c r="BC258" i="11"/>
  <c r="AJ258" i="11"/>
  <c r="BU258" i="11"/>
  <c r="BB258" i="11"/>
  <c r="AI258" i="11"/>
  <c r="BT258" i="11"/>
  <c r="BA258" i="11"/>
  <c r="AH258" i="11"/>
  <c r="CL258" i="11"/>
  <c r="CM258" i="11"/>
  <c r="CN258" i="11"/>
  <c r="CO258" i="11"/>
  <c r="CP258" i="11"/>
  <c r="CQ258" i="11"/>
  <c r="CR258" i="11"/>
  <c r="CS258" i="11"/>
  <c r="CT258" i="11"/>
  <c r="CU258" i="11"/>
  <c r="CV258" i="11"/>
  <c r="CW258" i="11"/>
  <c r="CX258" i="11"/>
  <c r="CY258" i="11"/>
  <c r="J276" i="11"/>
  <c r="I276" i="11"/>
  <c r="CF257" i="11"/>
  <c r="BM257" i="11"/>
  <c r="AT257" i="11"/>
  <c r="CE257" i="11"/>
  <c r="BL257" i="11"/>
  <c r="AS257" i="11"/>
  <c r="CD257" i="11"/>
  <c r="BK257" i="11"/>
  <c r="AR257" i="11"/>
  <c r="CC257" i="11"/>
  <c r="BJ257" i="11"/>
  <c r="AQ257" i="11"/>
  <c r="CB257" i="11"/>
  <c r="BI257" i="11"/>
  <c r="AP257" i="11"/>
  <c r="CA257" i="11"/>
  <c r="BH257" i="11"/>
  <c r="AO257" i="11"/>
  <c r="BZ257" i="11"/>
  <c r="BG257" i="11"/>
  <c r="AN257" i="11"/>
  <c r="BY257" i="11"/>
  <c r="BF257" i="11"/>
  <c r="AM257" i="11"/>
  <c r="BX257" i="11"/>
  <c r="BE257" i="11"/>
  <c r="AL257" i="11"/>
  <c r="BW257" i="11"/>
  <c r="BD257" i="11"/>
  <c r="AK257" i="11"/>
  <c r="BV257" i="11"/>
  <c r="BC257" i="11"/>
  <c r="AJ257" i="11"/>
  <c r="BU257" i="11"/>
  <c r="BB257" i="11"/>
  <c r="AI257" i="11"/>
  <c r="BT257" i="11"/>
  <c r="BA257" i="11"/>
  <c r="AH257" i="11"/>
  <c r="CL257" i="11"/>
  <c r="CM257" i="11"/>
  <c r="CN257" i="11"/>
  <c r="CO257" i="11"/>
  <c r="CP257" i="11"/>
  <c r="CQ257" i="11"/>
  <c r="CR257" i="11"/>
  <c r="CS257" i="11"/>
  <c r="CT257" i="11"/>
  <c r="CU257" i="11"/>
  <c r="CV257" i="11"/>
  <c r="CW257" i="11"/>
  <c r="CX257" i="11"/>
  <c r="CY257" i="11"/>
  <c r="J275" i="11"/>
  <c r="I275" i="11"/>
  <c r="CF256" i="11"/>
  <c r="BM256" i="11"/>
  <c r="AT256" i="11"/>
  <c r="CE256" i="11"/>
  <c r="BL256" i="11"/>
  <c r="AS256" i="11"/>
  <c r="CD256" i="11"/>
  <c r="BK256" i="11"/>
  <c r="AR256" i="11"/>
  <c r="CC256" i="11"/>
  <c r="BJ256" i="11"/>
  <c r="AQ256" i="11"/>
  <c r="CB256" i="11"/>
  <c r="BI256" i="11"/>
  <c r="AP256" i="11"/>
  <c r="CA256" i="11"/>
  <c r="BH256" i="11"/>
  <c r="AO256" i="11"/>
  <c r="BZ256" i="11"/>
  <c r="BG256" i="11"/>
  <c r="AN256" i="11"/>
  <c r="BY256" i="11"/>
  <c r="BF256" i="11"/>
  <c r="AM256" i="11"/>
  <c r="BX256" i="11"/>
  <c r="BE256" i="11"/>
  <c r="AL256" i="11"/>
  <c r="BW256" i="11"/>
  <c r="BD256" i="11"/>
  <c r="AK256" i="11"/>
  <c r="BV256" i="11"/>
  <c r="BC256" i="11"/>
  <c r="AJ256" i="11"/>
  <c r="BU256" i="11"/>
  <c r="BB256" i="11"/>
  <c r="AI256" i="11"/>
  <c r="BT256" i="11"/>
  <c r="BA256" i="11"/>
  <c r="AH256" i="11"/>
  <c r="CL256" i="11"/>
  <c r="CM256" i="11"/>
  <c r="CN256" i="11"/>
  <c r="CO256" i="11"/>
  <c r="CP256" i="11"/>
  <c r="CQ256" i="11"/>
  <c r="CR256" i="11"/>
  <c r="CS256" i="11"/>
  <c r="CT256" i="11"/>
  <c r="CU256" i="11"/>
  <c r="CV256" i="11"/>
  <c r="CW256" i="11"/>
  <c r="CX256" i="11"/>
  <c r="CY256" i="11"/>
  <c r="J274" i="11"/>
  <c r="I274" i="11"/>
  <c r="CF115" i="11"/>
  <c r="BM115" i="11"/>
  <c r="AT115" i="11"/>
  <c r="CE115" i="11"/>
  <c r="BL115" i="11"/>
  <c r="AS115" i="11"/>
  <c r="CD115" i="11"/>
  <c r="BK115" i="11"/>
  <c r="AR115" i="11"/>
  <c r="CC115" i="11"/>
  <c r="BJ115" i="11"/>
  <c r="AQ115" i="11"/>
  <c r="CB115" i="11"/>
  <c r="BI115" i="11"/>
  <c r="AP115" i="11"/>
  <c r="CA115" i="11"/>
  <c r="BH115" i="11"/>
  <c r="AO115" i="11"/>
  <c r="BZ115" i="11"/>
  <c r="BG115" i="11"/>
  <c r="AN115" i="11"/>
  <c r="BY115" i="11"/>
  <c r="BF115" i="11"/>
  <c r="AM115" i="11"/>
  <c r="BX115" i="11"/>
  <c r="BE115" i="11"/>
  <c r="AL115" i="11"/>
  <c r="BW115" i="11"/>
  <c r="BD115" i="11"/>
  <c r="AK115" i="11"/>
  <c r="BV115" i="11"/>
  <c r="BC115" i="11"/>
  <c r="AJ115" i="11"/>
  <c r="BU115" i="11"/>
  <c r="BB115" i="11"/>
  <c r="AI115" i="11"/>
  <c r="BT115" i="11"/>
  <c r="BA115" i="11"/>
  <c r="AH115" i="11"/>
  <c r="CL115" i="11"/>
  <c r="CM115" i="11"/>
  <c r="CN115" i="11"/>
  <c r="CO115" i="11"/>
  <c r="CP115" i="11"/>
  <c r="CQ115" i="11"/>
  <c r="CR115" i="11"/>
  <c r="CS115" i="11"/>
  <c r="CT115" i="11"/>
  <c r="CU115" i="11"/>
  <c r="CV115" i="11"/>
  <c r="CW115" i="11"/>
  <c r="CX115" i="11"/>
  <c r="CY115" i="11"/>
  <c r="CF114" i="11"/>
  <c r="BM114" i="11"/>
  <c r="AT114" i="11"/>
  <c r="CE114" i="11"/>
  <c r="BL114" i="11"/>
  <c r="AS114" i="11"/>
  <c r="CD114" i="11"/>
  <c r="BK114" i="11"/>
  <c r="AR114" i="11"/>
  <c r="CC114" i="11"/>
  <c r="BJ114" i="11"/>
  <c r="AQ114" i="11"/>
  <c r="CB114" i="11"/>
  <c r="BI114" i="11"/>
  <c r="AP114" i="11"/>
  <c r="CA114" i="11"/>
  <c r="BH114" i="11"/>
  <c r="AO114" i="11"/>
  <c r="BZ114" i="11"/>
  <c r="BG114" i="11"/>
  <c r="AN114" i="11"/>
  <c r="BY114" i="11"/>
  <c r="BF114" i="11"/>
  <c r="AM114" i="11"/>
  <c r="BX114" i="11"/>
  <c r="BE114" i="11"/>
  <c r="AL114" i="11"/>
  <c r="BW114" i="11"/>
  <c r="BD114" i="11"/>
  <c r="AK114" i="11"/>
  <c r="BV114" i="11"/>
  <c r="BC114" i="11"/>
  <c r="AJ114" i="11"/>
  <c r="BU114" i="11"/>
  <c r="BB114" i="11"/>
  <c r="AI114" i="11"/>
  <c r="BT114" i="11"/>
  <c r="BA114" i="11"/>
  <c r="AH114" i="11"/>
  <c r="CL114" i="11"/>
  <c r="CM114" i="11"/>
  <c r="CN114" i="11"/>
  <c r="CO114" i="11"/>
  <c r="CP114" i="11"/>
  <c r="CQ114" i="11"/>
  <c r="CR114" i="11"/>
  <c r="CS114" i="11"/>
  <c r="CT114" i="11"/>
  <c r="CU114" i="11"/>
  <c r="CV114" i="11"/>
  <c r="CW114" i="11"/>
  <c r="CX114" i="11"/>
  <c r="CY114" i="11"/>
  <c r="CF122" i="11"/>
  <c r="BM122" i="11"/>
  <c r="AT122" i="11"/>
  <c r="CE122" i="11"/>
  <c r="BL122" i="11"/>
  <c r="AS122" i="11"/>
  <c r="CD122" i="11"/>
  <c r="BK122" i="11"/>
  <c r="AR122" i="11"/>
  <c r="CC122" i="11"/>
  <c r="BJ122" i="11"/>
  <c r="AQ122" i="11"/>
  <c r="CB122" i="11"/>
  <c r="BI122" i="11"/>
  <c r="AP122" i="11"/>
  <c r="CA122" i="11"/>
  <c r="BH122" i="11"/>
  <c r="AO122" i="11"/>
  <c r="BZ122" i="11"/>
  <c r="BG122" i="11"/>
  <c r="AN122" i="11"/>
  <c r="BY122" i="11"/>
  <c r="BF122" i="11"/>
  <c r="AM122" i="11"/>
  <c r="BX122" i="11"/>
  <c r="BE122" i="11"/>
  <c r="AL122" i="11"/>
  <c r="BW122" i="11"/>
  <c r="BD122" i="11"/>
  <c r="AK122" i="11"/>
  <c r="BV122" i="11"/>
  <c r="BC122" i="11"/>
  <c r="AJ122" i="11"/>
  <c r="BU122" i="11"/>
  <c r="BB122" i="11"/>
  <c r="AI122" i="11"/>
  <c r="BT122" i="11"/>
  <c r="BA122" i="11"/>
  <c r="AH122" i="11"/>
  <c r="CL122" i="11"/>
  <c r="CM122" i="11"/>
  <c r="CN122" i="11"/>
  <c r="CO122" i="11"/>
  <c r="CP122" i="11"/>
  <c r="CQ122" i="11"/>
  <c r="CR122" i="11"/>
  <c r="CS122" i="11"/>
  <c r="CT122" i="11"/>
  <c r="CU122" i="11"/>
  <c r="CV122" i="11"/>
  <c r="CW122" i="11"/>
  <c r="CX122" i="11"/>
  <c r="CY122" i="11"/>
  <c r="J122" i="11"/>
  <c r="I122" i="11"/>
  <c r="CF255" i="11"/>
  <c r="BM255" i="11"/>
  <c r="AT255" i="11"/>
  <c r="CE255" i="11"/>
  <c r="BL255" i="11"/>
  <c r="AS255" i="11"/>
  <c r="CD255" i="11"/>
  <c r="BK255" i="11"/>
  <c r="AR255" i="11"/>
  <c r="CC255" i="11"/>
  <c r="BJ255" i="11"/>
  <c r="AQ255" i="11"/>
  <c r="CB255" i="11"/>
  <c r="BI255" i="11"/>
  <c r="AP255" i="11"/>
  <c r="CA255" i="11"/>
  <c r="BH255" i="11"/>
  <c r="AO255" i="11"/>
  <c r="BZ255" i="11"/>
  <c r="BG255" i="11"/>
  <c r="AN255" i="11"/>
  <c r="BY255" i="11"/>
  <c r="BF255" i="11"/>
  <c r="AM255" i="11"/>
  <c r="BX255" i="11"/>
  <c r="BE255" i="11"/>
  <c r="AL255" i="11"/>
  <c r="BW255" i="11"/>
  <c r="BD255" i="11"/>
  <c r="AK255" i="11"/>
  <c r="BV255" i="11"/>
  <c r="BC255" i="11"/>
  <c r="AJ255" i="11"/>
  <c r="BU255" i="11"/>
  <c r="BB255" i="11"/>
  <c r="AI255" i="11"/>
  <c r="BT255" i="11"/>
  <c r="BA255" i="11"/>
  <c r="AH255" i="11"/>
  <c r="CL255" i="11"/>
  <c r="CM255" i="11"/>
  <c r="CN255" i="11"/>
  <c r="CO255" i="11"/>
  <c r="CP255" i="11"/>
  <c r="CQ255" i="11"/>
  <c r="CR255" i="11"/>
  <c r="CS255" i="11"/>
  <c r="CT255" i="11"/>
  <c r="CU255" i="11"/>
  <c r="CV255" i="11"/>
  <c r="CW255" i="11"/>
  <c r="CX255" i="11"/>
  <c r="CY255" i="11"/>
  <c r="J273" i="11"/>
  <c r="I273" i="11"/>
  <c r="CF254" i="11"/>
  <c r="BM254" i="11"/>
  <c r="AT254" i="11"/>
  <c r="CE254" i="11"/>
  <c r="BL254" i="11"/>
  <c r="AS254" i="11"/>
  <c r="CD254" i="11"/>
  <c r="BK254" i="11"/>
  <c r="AR254" i="11"/>
  <c r="CC254" i="11"/>
  <c r="BJ254" i="11"/>
  <c r="AQ254" i="11"/>
  <c r="CB254" i="11"/>
  <c r="BI254" i="11"/>
  <c r="AP254" i="11"/>
  <c r="CA254" i="11"/>
  <c r="BH254" i="11"/>
  <c r="AO254" i="11"/>
  <c r="BZ254" i="11"/>
  <c r="BG254" i="11"/>
  <c r="AN254" i="11"/>
  <c r="BY254" i="11"/>
  <c r="BF254" i="11"/>
  <c r="AM254" i="11"/>
  <c r="BX254" i="11"/>
  <c r="BE254" i="11"/>
  <c r="AL254" i="11"/>
  <c r="BW254" i="11"/>
  <c r="BD254" i="11"/>
  <c r="AK254" i="11"/>
  <c r="BV254" i="11"/>
  <c r="BC254" i="11"/>
  <c r="AJ254" i="11"/>
  <c r="BU254" i="11"/>
  <c r="BB254" i="11"/>
  <c r="AI254" i="11"/>
  <c r="BT254" i="11"/>
  <c r="BA254" i="11"/>
  <c r="AH254" i="11"/>
  <c r="CL254" i="11"/>
  <c r="CM254" i="11"/>
  <c r="CN254" i="11"/>
  <c r="CO254" i="11"/>
  <c r="CP254" i="11"/>
  <c r="CQ254" i="11"/>
  <c r="CR254" i="11"/>
  <c r="CS254" i="11"/>
  <c r="CT254" i="11"/>
  <c r="CU254" i="11"/>
  <c r="CV254" i="11"/>
  <c r="CW254" i="11"/>
  <c r="CX254" i="11"/>
  <c r="CY254" i="11"/>
  <c r="J272" i="11"/>
  <c r="I272" i="11"/>
  <c r="CF252" i="11"/>
  <c r="BM252" i="11"/>
  <c r="AT252" i="11"/>
  <c r="CE252" i="11"/>
  <c r="BL252" i="11"/>
  <c r="AS252" i="11"/>
  <c r="CD252" i="11"/>
  <c r="BK252" i="11"/>
  <c r="AR252" i="11"/>
  <c r="CC252" i="11"/>
  <c r="BJ252" i="11"/>
  <c r="AQ252" i="11"/>
  <c r="CB252" i="11"/>
  <c r="BI252" i="11"/>
  <c r="AP252" i="11"/>
  <c r="CA252" i="11"/>
  <c r="BH252" i="11"/>
  <c r="AO252" i="11"/>
  <c r="BZ252" i="11"/>
  <c r="BG252" i="11"/>
  <c r="AN252" i="11"/>
  <c r="BY252" i="11"/>
  <c r="BF252" i="11"/>
  <c r="AM252" i="11"/>
  <c r="BX252" i="11"/>
  <c r="BE252" i="11"/>
  <c r="AL252" i="11"/>
  <c r="BW252" i="11"/>
  <c r="BD252" i="11"/>
  <c r="AK252" i="11"/>
  <c r="BV252" i="11"/>
  <c r="BC252" i="11"/>
  <c r="AJ252" i="11"/>
  <c r="BU252" i="11"/>
  <c r="BB252" i="11"/>
  <c r="AI252" i="11"/>
  <c r="BT252" i="11"/>
  <c r="BA252" i="11"/>
  <c r="AH252" i="11"/>
  <c r="CL252" i="11"/>
  <c r="CM252" i="11"/>
  <c r="CN252" i="11"/>
  <c r="CO252" i="11"/>
  <c r="CP252" i="11"/>
  <c r="CQ252" i="11"/>
  <c r="CR252" i="11"/>
  <c r="CS252" i="11"/>
  <c r="CT252" i="11"/>
  <c r="CU252" i="11"/>
  <c r="CV252" i="11"/>
  <c r="CW252" i="11"/>
  <c r="CX252" i="11"/>
  <c r="CY252" i="11"/>
  <c r="J270" i="11"/>
  <c r="I270" i="11"/>
  <c r="CF249" i="11"/>
  <c r="BM249" i="11"/>
  <c r="AT249" i="11"/>
  <c r="CE249" i="11"/>
  <c r="BL249" i="11"/>
  <c r="AS249" i="11"/>
  <c r="CD249" i="11"/>
  <c r="BK249" i="11"/>
  <c r="AR249" i="11"/>
  <c r="CC249" i="11"/>
  <c r="BJ249" i="11"/>
  <c r="AQ249" i="11"/>
  <c r="CB249" i="11"/>
  <c r="BI249" i="11"/>
  <c r="AP249" i="11"/>
  <c r="CA249" i="11"/>
  <c r="BH249" i="11"/>
  <c r="AO249" i="11"/>
  <c r="BZ249" i="11"/>
  <c r="BG249" i="11"/>
  <c r="AN249" i="11"/>
  <c r="BY249" i="11"/>
  <c r="BF249" i="11"/>
  <c r="AM249" i="11"/>
  <c r="BX249" i="11"/>
  <c r="BE249" i="11"/>
  <c r="AL249" i="11"/>
  <c r="BW249" i="11"/>
  <c r="BD249" i="11"/>
  <c r="AK249" i="11"/>
  <c r="BV249" i="11"/>
  <c r="BC249" i="11"/>
  <c r="AJ249" i="11"/>
  <c r="BU249" i="11"/>
  <c r="BB249" i="11"/>
  <c r="AI249" i="11"/>
  <c r="BT249" i="11"/>
  <c r="BA249" i="11"/>
  <c r="AH249" i="11"/>
  <c r="CL249" i="11"/>
  <c r="CM249" i="11"/>
  <c r="CN249" i="11"/>
  <c r="CO249" i="11"/>
  <c r="CP249" i="11"/>
  <c r="CQ249" i="11"/>
  <c r="CR249" i="11"/>
  <c r="CS249" i="11"/>
  <c r="CT249" i="11"/>
  <c r="CU249" i="11"/>
  <c r="CV249" i="11"/>
  <c r="CW249" i="11"/>
  <c r="CX249" i="11"/>
  <c r="CY249" i="11"/>
  <c r="J267" i="11"/>
  <c r="I267" i="11"/>
  <c r="CF250" i="11"/>
  <c r="BM250" i="11"/>
  <c r="AT250" i="11"/>
  <c r="CE250" i="11"/>
  <c r="BL250" i="11"/>
  <c r="AS250" i="11"/>
  <c r="CD250" i="11"/>
  <c r="BK250" i="11"/>
  <c r="AR250" i="11"/>
  <c r="CC250" i="11"/>
  <c r="BJ250" i="11"/>
  <c r="AQ250" i="11"/>
  <c r="CB250" i="11"/>
  <c r="BI250" i="11"/>
  <c r="AP250" i="11"/>
  <c r="CA250" i="11"/>
  <c r="BH250" i="11"/>
  <c r="AO250" i="11"/>
  <c r="BZ250" i="11"/>
  <c r="BG250" i="11"/>
  <c r="AN250" i="11"/>
  <c r="BY250" i="11"/>
  <c r="BF250" i="11"/>
  <c r="AM250" i="11"/>
  <c r="BX250" i="11"/>
  <c r="BE250" i="11"/>
  <c r="AL250" i="11"/>
  <c r="BW250" i="11"/>
  <c r="BD250" i="11"/>
  <c r="AK250" i="11"/>
  <c r="BV250" i="11"/>
  <c r="BC250" i="11"/>
  <c r="AJ250" i="11"/>
  <c r="BU250" i="11"/>
  <c r="BB250" i="11"/>
  <c r="AI250" i="11"/>
  <c r="BT250" i="11"/>
  <c r="BA250" i="11"/>
  <c r="AH250" i="11"/>
  <c r="CL250" i="11"/>
  <c r="CM250" i="11"/>
  <c r="CN250" i="11"/>
  <c r="CO250" i="11"/>
  <c r="CP250" i="11"/>
  <c r="CQ250" i="11"/>
  <c r="CR250" i="11"/>
  <c r="CS250" i="11"/>
  <c r="CT250" i="11"/>
  <c r="CU250" i="11"/>
  <c r="CV250" i="11"/>
  <c r="CW250" i="11"/>
  <c r="CX250" i="11"/>
  <c r="CY250" i="11"/>
  <c r="J268" i="11"/>
  <c r="I268" i="11"/>
  <c r="CF248" i="11"/>
  <c r="BM248" i="11"/>
  <c r="AT248" i="11"/>
  <c r="CE248" i="11"/>
  <c r="BL248" i="11"/>
  <c r="AS248" i="11"/>
  <c r="CD248" i="11"/>
  <c r="BK248" i="11"/>
  <c r="AR248" i="11"/>
  <c r="CC248" i="11"/>
  <c r="BJ248" i="11"/>
  <c r="AQ248" i="11"/>
  <c r="CB248" i="11"/>
  <c r="BI248" i="11"/>
  <c r="AP248" i="11"/>
  <c r="CA248" i="11"/>
  <c r="BH248" i="11"/>
  <c r="AO248" i="11"/>
  <c r="BZ248" i="11"/>
  <c r="BG248" i="11"/>
  <c r="AN248" i="11"/>
  <c r="BY248" i="11"/>
  <c r="BF248" i="11"/>
  <c r="AM248" i="11"/>
  <c r="BX248" i="11"/>
  <c r="BE248" i="11"/>
  <c r="AL248" i="11"/>
  <c r="BW248" i="11"/>
  <c r="BD248" i="11"/>
  <c r="AK248" i="11"/>
  <c r="BV248" i="11"/>
  <c r="BC248" i="11"/>
  <c r="AJ248" i="11"/>
  <c r="BU248" i="11"/>
  <c r="BB248" i="11"/>
  <c r="AI248" i="11"/>
  <c r="BT248" i="11"/>
  <c r="BA248" i="11"/>
  <c r="AH248" i="11"/>
  <c r="CL248" i="11"/>
  <c r="CM248" i="11"/>
  <c r="CN248" i="11"/>
  <c r="CO248" i="11"/>
  <c r="CP248" i="11"/>
  <c r="CQ248" i="11"/>
  <c r="CR248" i="11"/>
  <c r="CS248" i="11"/>
  <c r="CT248" i="11"/>
  <c r="CU248" i="11"/>
  <c r="CV248" i="11"/>
  <c r="CW248" i="11"/>
  <c r="CX248" i="11"/>
  <c r="CY248" i="11"/>
  <c r="J266" i="11"/>
  <c r="I266" i="11"/>
  <c r="CF239" i="11"/>
  <c r="BM239" i="11"/>
  <c r="AT239" i="11"/>
  <c r="CE239" i="11"/>
  <c r="BL239" i="11"/>
  <c r="AS239" i="11"/>
  <c r="CD239" i="11"/>
  <c r="BK239" i="11"/>
  <c r="AR239" i="11"/>
  <c r="CC239" i="11"/>
  <c r="BJ239" i="11"/>
  <c r="AQ239" i="11"/>
  <c r="CB239" i="11"/>
  <c r="BI239" i="11"/>
  <c r="AP239" i="11"/>
  <c r="CA239" i="11"/>
  <c r="BH239" i="11"/>
  <c r="AO239" i="11"/>
  <c r="BZ239" i="11"/>
  <c r="BG239" i="11"/>
  <c r="AN239" i="11"/>
  <c r="BY239" i="11"/>
  <c r="BF239" i="11"/>
  <c r="AM239" i="11"/>
  <c r="BX239" i="11"/>
  <c r="BE239" i="11"/>
  <c r="AL239" i="11"/>
  <c r="BW239" i="11"/>
  <c r="BD239" i="11"/>
  <c r="AK239" i="11"/>
  <c r="BV239" i="11"/>
  <c r="BC239" i="11"/>
  <c r="AJ239" i="11"/>
  <c r="BU239" i="11"/>
  <c r="BB239" i="11"/>
  <c r="AI239" i="11"/>
  <c r="BT239" i="11"/>
  <c r="BA239" i="11"/>
  <c r="AH239" i="11"/>
  <c r="CL239" i="11"/>
  <c r="CM239" i="11"/>
  <c r="CN239" i="11"/>
  <c r="CO239" i="11"/>
  <c r="CP239" i="11"/>
  <c r="CQ239" i="11"/>
  <c r="CR239" i="11"/>
  <c r="CS239" i="11"/>
  <c r="CT239" i="11"/>
  <c r="CU239" i="11"/>
  <c r="CV239" i="11"/>
  <c r="CW239" i="11"/>
  <c r="CX239" i="11"/>
  <c r="CY239" i="11"/>
  <c r="J257" i="11"/>
  <c r="I257" i="11"/>
  <c r="CF244" i="11"/>
  <c r="BM244" i="11"/>
  <c r="AT244" i="11"/>
  <c r="CE244" i="11"/>
  <c r="BL244" i="11"/>
  <c r="AS244" i="11"/>
  <c r="CD244" i="11"/>
  <c r="BK244" i="11"/>
  <c r="AR244" i="11"/>
  <c r="CC244" i="11"/>
  <c r="BJ244" i="11"/>
  <c r="AQ244" i="11"/>
  <c r="CB244" i="11"/>
  <c r="BI244" i="11"/>
  <c r="AP244" i="11"/>
  <c r="CA244" i="11"/>
  <c r="BH244" i="11"/>
  <c r="AO244" i="11"/>
  <c r="BZ244" i="11"/>
  <c r="BG244" i="11"/>
  <c r="AN244" i="11"/>
  <c r="BY244" i="11"/>
  <c r="BF244" i="11"/>
  <c r="AM244" i="11"/>
  <c r="BX244" i="11"/>
  <c r="BE244" i="11"/>
  <c r="AL244" i="11"/>
  <c r="BW244" i="11"/>
  <c r="BD244" i="11"/>
  <c r="AK244" i="11"/>
  <c r="BV244" i="11"/>
  <c r="BC244" i="11"/>
  <c r="AJ244" i="11"/>
  <c r="BU244" i="11"/>
  <c r="BB244" i="11"/>
  <c r="AI244" i="11"/>
  <c r="BT244" i="11"/>
  <c r="BA244" i="11"/>
  <c r="AH244" i="11"/>
  <c r="CL244" i="11"/>
  <c r="CM244" i="11"/>
  <c r="CN244" i="11"/>
  <c r="CO244" i="11"/>
  <c r="CP244" i="11"/>
  <c r="CQ244" i="11"/>
  <c r="CR244" i="11"/>
  <c r="CS244" i="11"/>
  <c r="CT244" i="11"/>
  <c r="CU244" i="11"/>
  <c r="CV244" i="11"/>
  <c r="CW244" i="11"/>
  <c r="CX244" i="11"/>
  <c r="CY244" i="11"/>
  <c r="J262" i="11"/>
  <c r="I262" i="11"/>
  <c r="CF241" i="11"/>
  <c r="BM241" i="11"/>
  <c r="AT241" i="11"/>
  <c r="CE241" i="11"/>
  <c r="BL241" i="11"/>
  <c r="AS241" i="11"/>
  <c r="CD241" i="11"/>
  <c r="BK241" i="11"/>
  <c r="AR241" i="11"/>
  <c r="CC241" i="11"/>
  <c r="BJ241" i="11"/>
  <c r="AQ241" i="11"/>
  <c r="CB241" i="11"/>
  <c r="BI241" i="11"/>
  <c r="AP241" i="11"/>
  <c r="CA241" i="11"/>
  <c r="BH241" i="11"/>
  <c r="AO241" i="11"/>
  <c r="BZ241" i="11"/>
  <c r="BG241" i="11"/>
  <c r="AN241" i="11"/>
  <c r="BY241" i="11"/>
  <c r="BF241" i="11"/>
  <c r="AM241" i="11"/>
  <c r="BX241" i="11"/>
  <c r="BE241" i="11"/>
  <c r="AL241" i="11"/>
  <c r="BW241" i="11"/>
  <c r="BD241" i="11"/>
  <c r="AK241" i="11"/>
  <c r="BV241" i="11"/>
  <c r="BC241" i="11"/>
  <c r="AJ241" i="11"/>
  <c r="BU241" i="11"/>
  <c r="BB241" i="11"/>
  <c r="AI241" i="11"/>
  <c r="BT241" i="11"/>
  <c r="BA241" i="11"/>
  <c r="AH241" i="11"/>
  <c r="CL241" i="11"/>
  <c r="CM241" i="11"/>
  <c r="CN241" i="11"/>
  <c r="CO241" i="11"/>
  <c r="CP241" i="11"/>
  <c r="CQ241" i="11"/>
  <c r="CR241" i="11"/>
  <c r="CS241" i="11"/>
  <c r="CT241" i="11"/>
  <c r="CU241" i="11"/>
  <c r="CV241" i="11"/>
  <c r="CW241" i="11"/>
  <c r="CX241" i="11"/>
  <c r="CY241" i="11"/>
  <c r="J259" i="11"/>
  <c r="I259" i="11"/>
  <c r="CF246" i="11"/>
  <c r="BM246" i="11"/>
  <c r="AT246" i="11"/>
  <c r="CE246" i="11"/>
  <c r="BL246" i="11"/>
  <c r="AS246" i="11"/>
  <c r="CD246" i="11"/>
  <c r="BK246" i="11"/>
  <c r="AR246" i="11"/>
  <c r="CC246" i="11"/>
  <c r="BJ246" i="11"/>
  <c r="AQ246" i="11"/>
  <c r="CB246" i="11"/>
  <c r="BI246" i="11"/>
  <c r="AP246" i="11"/>
  <c r="CA246" i="11"/>
  <c r="BH246" i="11"/>
  <c r="AO246" i="11"/>
  <c r="BZ246" i="11"/>
  <c r="BG246" i="11"/>
  <c r="AN246" i="11"/>
  <c r="BY246" i="11"/>
  <c r="BF246" i="11"/>
  <c r="AM246" i="11"/>
  <c r="BX246" i="11"/>
  <c r="BE246" i="11"/>
  <c r="AL246" i="11"/>
  <c r="BW246" i="11"/>
  <c r="BD246" i="11"/>
  <c r="AK246" i="11"/>
  <c r="BV246" i="11"/>
  <c r="BC246" i="11"/>
  <c r="AJ246" i="11"/>
  <c r="BU246" i="11"/>
  <c r="BB246" i="11"/>
  <c r="AI246" i="11"/>
  <c r="BT246" i="11"/>
  <c r="BA246" i="11"/>
  <c r="AH246" i="11"/>
  <c r="CL246" i="11"/>
  <c r="CM246" i="11"/>
  <c r="CN246" i="11"/>
  <c r="CO246" i="11"/>
  <c r="CP246" i="11"/>
  <c r="CQ246" i="11"/>
  <c r="CR246" i="11"/>
  <c r="CS246" i="11"/>
  <c r="CT246" i="11"/>
  <c r="CU246" i="11"/>
  <c r="CV246" i="11"/>
  <c r="CW246" i="11"/>
  <c r="CX246" i="11"/>
  <c r="CY246" i="11"/>
  <c r="J264" i="11"/>
  <c r="I264" i="11"/>
  <c r="CF245" i="11"/>
  <c r="BM245" i="11"/>
  <c r="AT245" i="11"/>
  <c r="CE245" i="11"/>
  <c r="BL245" i="11"/>
  <c r="AS245" i="11"/>
  <c r="CD245" i="11"/>
  <c r="BK245" i="11"/>
  <c r="AR245" i="11"/>
  <c r="CC245" i="11"/>
  <c r="BJ245" i="11"/>
  <c r="AQ245" i="11"/>
  <c r="CB245" i="11"/>
  <c r="BI245" i="11"/>
  <c r="AP245" i="11"/>
  <c r="CA245" i="11"/>
  <c r="BH245" i="11"/>
  <c r="AO245" i="11"/>
  <c r="BZ245" i="11"/>
  <c r="BG245" i="11"/>
  <c r="AN245" i="11"/>
  <c r="BY245" i="11"/>
  <c r="BF245" i="11"/>
  <c r="AM245" i="11"/>
  <c r="BX245" i="11"/>
  <c r="BE245" i="11"/>
  <c r="AL245" i="11"/>
  <c r="BW245" i="11"/>
  <c r="BD245" i="11"/>
  <c r="AK245" i="11"/>
  <c r="BV245" i="11"/>
  <c r="BC245" i="11"/>
  <c r="AJ245" i="11"/>
  <c r="BU245" i="11"/>
  <c r="BB245" i="11"/>
  <c r="AI245" i="11"/>
  <c r="BT245" i="11"/>
  <c r="BA245" i="11"/>
  <c r="AH245" i="11"/>
  <c r="CL245" i="11"/>
  <c r="CM245" i="11"/>
  <c r="CN245" i="11"/>
  <c r="CO245" i="11"/>
  <c r="CP245" i="11"/>
  <c r="CQ245" i="11"/>
  <c r="CR245" i="11"/>
  <c r="CS245" i="11"/>
  <c r="CT245" i="11"/>
  <c r="CU245" i="11"/>
  <c r="CV245" i="11"/>
  <c r="CW245" i="11"/>
  <c r="CX245" i="11"/>
  <c r="CY245" i="11"/>
  <c r="J263" i="11"/>
  <c r="I263" i="11"/>
  <c r="J261" i="11"/>
  <c r="I261" i="11"/>
  <c r="CF242" i="11"/>
  <c r="BM242" i="11"/>
  <c r="AT242" i="11"/>
  <c r="CE242" i="11"/>
  <c r="BL242" i="11"/>
  <c r="AS242" i="11"/>
  <c r="CD242" i="11"/>
  <c r="BK242" i="11"/>
  <c r="AR242" i="11"/>
  <c r="CC242" i="11"/>
  <c r="BJ242" i="11"/>
  <c r="AQ242" i="11"/>
  <c r="CB242" i="11"/>
  <c r="BI242" i="11"/>
  <c r="AP242" i="11"/>
  <c r="CA242" i="11"/>
  <c r="BH242" i="11"/>
  <c r="AO242" i="11"/>
  <c r="BZ242" i="11"/>
  <c r="BG242" i="11"/>
  <c r="AN242" i="11"/>
  <c r="BY242" i="11"/>
  <c r="BF242" i="11"/>
  <c r="AM242" i="11"/>
  <c r="BX242" i="11"/>
  <c r="BE242" i="11"/>
  <c r="AL242" i="11"/>
  <c r="BW242" i="11"/>
  <c r="BD242" i="11"/>
  <c r="AK242" i="11"/>
  <c r="BV242" i="11"/>
  <c r="BC242" i="11"/>
  <c r="AJ242" i="11"/>
  <c r="BU242" i="11"/>
  <c r="BB242" i="11"/>
  <c r="AI242" i="11"/>
  <c r="BT242" i="11"/>
  <c r="BA242" i="11"/>
  <c r="AH242" i="11"/>
  <c r="CL242" i="11"/>
  <c r="CM242" i="11"/>
  <c r="CN242" i="11"/>
  <c r="CO242" i="11"/>
  <c r="CP242" i="11"/>
  <c r="CQ242" i="11"/>
  <c r="CR242" i="11"/>
  <c r="CS242" i="11"/>
  <c r="CT242" i="11"/>
  <c r="CU242" i="11"/>
  <c r="CV242" i="11"/>
  <c r="CW242" i="11"/>
  <c r="CX242" i="11"/>
  <c r="CY242" i="11"/>
  <c r="J260" i="11"/>
  <c r="I260" i="11"/>
  <c r="CF240" i="11"/>
  <c r="BM240" i="11"/>
  <c r="AT240" i="11"/>
  <c r="CE240" i="11"/>
  <c r="BL240" i="11"/>
  <c r="AS240" i="11"/>
  <c r="CD240" i="11"/>
  <c r="BK240" i="11"/>
  <c r="AR240" i="11"/>
  <c r="CC240" i="11"/>
  <c r="BJ240" i="11"/>
  <c r="AQ240" i="11"/>
  <c r="CB240" i="11"/>
  <c r="BI240" i="11"/>
  <c r="AP240" i="11"/>
  <c r="CA240" i="11"/>
  <c r="BH240" i="11"/>
  <c r="AO240" i="11"/>
  <c r="BZ240" i="11"/>
  <c r="BG240" i="11"/>
  <c r="AN240" i="11"/>
  <c r="BY240" i="11"/>
  <c r="BF240" i="11"/>
  <c r="AM240" i="11"/>
  <c r="BX240" i="11"/>
  <c r="BE240" i="11"/>
  <c r="AL240" i="11"/>
  <c r="BW240" i="11"/>
  <c r="BD240" i="11"/>
  <c r="AK240" i="11"/>
  <c r="BV240" i="11"/>
  <c r="BC240" i="11"/>
  <c r="AJ240" i="11"/>
  <c r="BU240" i="11"/>
  <c r="BB240" i="11"/>
  <c r="AI240" i="11"/>
  <c r="BT240" i="11"/>
  <c r="BA240" i="11"/>
  <c r="AH240" i="11"/>
  <c r="CL240" i="11"/>
  <c r="CM240" i="11"/>
  <c r="CN240" i="11"/>
  <c r="CO240" i="11"/>
  <c r="CP240" i="11"/>
  <c r="CQ240" i="11"/>
  <c r="CR240" i="11"/>
  <c r="CS240" i="11"/>
  <c r="CT240" i="11"/>
  <c r="CU240" i="11"/>
  <c r="CV240" i="11"/>
  <c r="CW240" i="11"/>
  <c r="CX240" i="11"/>
  <c r="CY240" i="11"/>
  <c r="J258" i="11"/>
  <c r="I258" i="11"/>
  <c r="CF238" i="11"/>
  <c r="BM238" i="11"/>
  <c r="AT238" i="11"/>
  <c r="CE238" i="11"/>
  <c r="BL238" i="11"/>
  <c r="AS238" i="11"/>
  <c r="CD238" i="11"/>
  <c r="BK238" i="11"/>
  <c r="AR238" i="11"/>
  <c r="CC238" i="11"/>
  <c r="BJ238" i="11"/>
  <c r="AQ238" i="11"/>
  <c r="CB238" i="11"/>
  <c r="BI238" i="11"/>
  <c r="AP238" i="11"/>
  <c r="CA238" i="11"/>
  <c r="BH238" i="11"/>
  <c r="AO238" i="11"/>
  <c r="BZ238" i="11"/>
  <c r="BG238" i="11"/>
  <c r="AN238" i="11"/>
  <c r="BY238" i="11"/>
  <c r="BF238" i="11"/>
  <c r="AM238" i="11"/>
  <c r="BX238" i="11"/>
  <c r="BE238" i="11"/>
  <c r="AL238" i="11"/>
  <c r="BW238" i="11"/>
  <c r="BD238" i="11"/>
  <c r="AK238" i="11"/>
  <c r="BV238" i="11"/>
  <c r="BC238" i="11"/>
  <c r="AJ238" i="11"/>
  <c r="BU238" i="11"/>
  <c r="BB238" i="11"/>
  <c r="AI238" i="11"/>
  <c r="BT238" i="11"/>
  <c r="BA238" i="11"/>
  <c r="AH238" i="11"/>
  <c r="CL238" i="11"/>
  <c r="CM238" i="11"/>
  <c r="CN238" i="11"/>
  <c r="CO238" i="11"/>
  <c r="CP238" i="11"/>
  <c r="CQ238" i="11"/>
  <c r="CR238" i="11"/>
  <c r="CS238" i="11"/>
  <c r="CT238" i="11"/>
  <c r="CU238" i="11"/>
  <c r="CV238" i="11"/>
  <c r="CW238" i="11"/>
  <c r="CX238" i="11"/>
  <c r="CY238" i="11"/>
  <c r="J256" i="11"/>
  <c r="I256" i="11"/>
  <c r="CF237" i="11"/>
  <c r="BM237" i="11"/>
  <c r="AT237" i="11"/>
  <c r="CE237" i="11"/>
  <c r="BL237" i="11"/>
  <c r="AS237" i="11"/>
  <c r="CD237" i="11"/>
  <c r="BK237" i="11"/>
  <c r="AR237" i="11"/>
  <c r="CC237" i="11"/>
  <c r="BJ237" i="11"/>
  <c r="AQ237" i="11"/>
  <c r="CB237" i="11"/>
  <c r="BI237" i="11"/>
  <c r="AP237" i="11"/>
  <c r="CA237" i="11"/>
  <c r="BH237" i="11"/>
  <c r="AO237" i="11"/>
  <c r="BZ237" i="11"/>
  <c r="BG237" i="11"/>
  <c r="AN237" i="11"/>
  <c r="BY237" i="11"/>
  <c r="BF237" i="11"/>
  <c r="AM237" i="11"/>
  <c r="BX237" i="11"/>
  <c r="BE237" i="11"/>
  <c r="AL237" i="11"/>
  <c r="BW237" i="11"/>
  <c r="BD237" i="11"/>
  <c r="AK237" i="11"/>
  <c r="BV237" i="11"/>
  <c r="BC237" i="11"/>
  <c r="AJ237" i="11"/>
  <c r="BU237" i="11"/>
  <c r="BB237" i="11"/>
  <c r="AI237" i="11"/>
  <c r="BT237" i="11"/>
  <c r="BA237" i="11"/>
  <c r="AH237" i="11"/>
  <c r="CL237" i="11"/>
  <c r="CM237" i="11"/>
  <c r="CN237" i="11"/>
  <c r="CO237" i="11"/>
  <c r="CP237" i="11"/>
  <c r="CQ237" i="11"/>
  <c r="CR237" i="11"/>
  <c r="CS237" i="11"/>
  <c r="CT237" i="11"/>
  <c r="CU237" i="11"/>
  <c r="CV237" i="11"/>
  <c r="CW237" i="11"/>
  <c r="CX237" i="11"/>
  <c r="CY237" i="11"/>
  <c r="J255" i="11"/>
  <c r="I255" i="11"/>
  <c r="CF236" i="11"/>
  <c r="BM236" i="11"/>
  <c r="AT236" i="11"/>
  <c r="CE236" i="11"/>
  <c r="BL236" i="11"/>
  <c r="AS236" i="11"/>
  <c r="CD236" i="11"/>
  <c r="BK236" i="11"/>
  <c r="AR236" i="11"/>
  <c r="CC236" i="11"/>
  <c r="BJ236" i="11"/>
  <c r="AQ236" i="11"/>
  <c r="CB236" i="11"/>
  <c r="BI236" i="11"/>
  <c r="AP236" i="11"/>
  <c r="CA236" i="11"/>
  <c r="BH236" i="11"/>
  <c r="AO236" i="11"/>
  <c r="BZ236" i="11"/>
  <c r="BG236" i="11"/>
  <c r="AN236" i="11"/>
  <c r="BY236" i="11"/>
  <c r="BF236" i="11"/>
  <c r="AM236" i="11"/>
  <c r="BX236" i="11"/>
  <c r="BE236" i="11"/>
  <c r="AL236" i="11"/>
  <c r="BW236" i="11"/>
  <c r="BD236" i="11"/>
  <c r="AK236" i="11"/>
  <c r="BV236" i="11"/>
  <c r="BC236" i="11"/>
  <c r="AJ236" i="11"/>
  <c r="BU236" i="11"/>
  <c r="BB236" i="11"/>
  <c r="AI236" i="11"/>
  <c r="BT236" i="11"/>
  <c r="BA236" i="11"/>
  <c r="AH236" i="11"/>
  <c r="CL236" i="11"/>
  <c r="CM236" i="11"/>
  <c r="CN236" i="11"/>
  <c r="CO236" i="11"/>
  <c r="CP236" i="11"/>
  <c r="CQ236" i="11"/>
  <c r="CR236" i="11"/>
  <c r="CS236" i="11"/>
  <c r="CT236" i="11"/>
  <c r="CU236" i="11"/>
  <c r="CV236" i="11"/>
  <c r="CW236" i="11"/>
  <c r="CX236" i="11"/>
  <c r="CY236" i="11"/>
  <c r="J254" i="11"/>
  <c r="I254" i="11"/>
  <c r="CF235" i="11"/>
  <c r="BM235" i="11"/>
  <c r="AT235" i="11"/>
  <c r="CE235" i="11"/>
  <c r="BL235" i="11"/>
  <c r="AS235" i="11"/>
  <c r="CD235" i="11"/>
  <c r="BK235" i="11"/>
  <c r="AR235" i="11"/>
  <c r="CC235" i="11"/>
  <c r="BJ235" i="11"/>
  <c r="AQ235" i="11"/>
  <c r="CB235" i="11"/>
  <c r="BI235" i="11"/>
  <c r="AP235" i="11"/>
  <c r="CA235" i="11"/>
  <c r="BH235" i="11"/>
  <c r="AO235" i="11"/>
  <c r="BZ235" i="11"/>
  <c r="BG235" i="11"/>
  <c r="AN235" i="11"/>
  <c r="BY235" i="11"/>
  <c r="BF235" i="11"/>
  <c r="AM235" i="11"/>
  <c r="BX235" i="11"/>
  <c r="BE235" i="11"/>
  <c r="AL235" i="11"/>
  <c r="BW235" i="11"/>
  <c r="BD235" i="11"/>
  <c r="AK235" i="11"/>
  <c r="BV235" i="11"/>
  <c r="BC235" i="11"/>
  <c r="AJ235" i="11"/>
  <c r="BU235" i="11"/>
  <c r="BB235" i="11"/>
  <c r="AI235" i="11"/>
  <c r="BT235" i="11"/>
  <c r="BA235" i="11"/>
  <c r="AH235" i="11"/>
  <c r="CL235" i="11"/>
  <c r="CM235" i="11"/>
  <c r="CN235" i="11"/>
  <c r="CO235" i="11"/>
  <c r="CP235" i="11"/>
  <c r="CQ235" i="11"/>
  <c r="CR235" i="11"/>
  <c r="CS235" i="11"/>
  <c r="CT235" i="11"/>
  <c r="CU235" i="11"/>
  <c r="CV235" i="11"/>
  <c r="CW235" i="11"/>
  <c r="CX235" i="11"/>
  <c r="CY235" i="11"/>
  <c r="J253" i="11"/>
  <c r="I253" i="11"/>
  <c r="CF234" i="11"/>
  <c r="BM234" i="11"/>
  <c r="AT234" i="11"/>
  <c r="CE234" i="11"/>
  <c r="BL234" i="11"/>
  <c r="AS234" i="11"/>
  <c r="CD234" i="11"/>
  <c r="BK234" i="11"/>
  <c r="AR234" i="11"/>
  <c r="CC234" i="11"/>
  <c r="BJ234" i="11"/>
  <c r="AQ234" i="11"/>
  <c r="CB234" i="11"/>
  <c r="BI234" i="11"/>
  <c r="AP234" i="11"/>
  <c r="CA234" i="11"/>
  <c r="BH234" i="11"/>
  <c r="AO234" i="11"/>
  <c r="BZ234" i="11"/>
  <c r="BG234" i="11"/>
  <c r="AN234" i="11"/>
  <c r="BY234" i="11"/>
  <c r="BF234" i="11"/>
  <c r="AM234" i="11"/>
  <c r="BX234" i="11"/>
  <c r="BE234" i="11"/>
  <c r="AL234" i="11"/>
  <c r="BW234" i="11"/>
  <c r="BD234" i="11"/>
  <c r="AK234" i="11"/>
  <c r="BV234" i="11"/>
  <c r="BC234" i="11"/>
  <c r="AJ234" i="11"/>
  <c r="BU234" i="11"/>
  <c r="BB234" i="11"/>
  <c r="AI234" i="11"/>
  <c r="BT234" i="11"/>
  <c r="BA234" i="11"/>
  <c r="AH234" i="11"/>
  <c r="CL234" i="11"/>
  <c r="CM234" i="11"/>
  <c r="CN234" i="11"/>
  <c r="CO234" i="11"/>
  <c r="CP234" i="11"/>
  <c r="CQ234" i="11"/>
  <c r="CR234" i="11"/>
  <c r="CS234" i="11"/>
  <c r="CT234" i="11"/>
  <c r="CU234" i="11"/>
  <c r="CV234" i="11"/>
  <c r="CW234" i="11"/>
  <c r="CX234" i="11"/>
  <c r="CY234" i="11"/>
  <c r="J252" i="11"/>
  <c r="I252" i="11"/>
  <c r="CF233" i="11"/>
  <c r="BM233" i="11"/>
  <c r="AT233" i="11"/>
  <c r="CE233" i="11"/>
  <c r="BL233" i="11"/>
  <c r="AS233" i="11"/>
  <c r="CD233" i="11"/>
  <c r="BK233" i="11"/>
  <c r="AR233" i="11"/>
  <c r="CC233" i="11"/>
  <c r="BJ233" i="11"/>
  <c r="AQ233" i="11"/>
  <c r="CB233" i="11"/>
  <c r="BI233" i="11"/>
  <c r="AP233" i="11"/>
  <c r="CA233" i="11"/>
  <c r="BH233" i="11"/>
  <c r="AO233" i="11"/>
  <c r="BZ233" i="11"/>
  <c r="BG233" i="11"/>
  <c r="AN233" i="11"/>
  <c r="BY233" i="11"/>
  <c r="BF233" i="11"/>
  <c r="AM233" i="11"/>
  <c r="BX233" i="11"/>
  <c r="BE233" i="11"/>
  <c r="AL233" i="11"/>
  <c r="BW233" i="11"/>
  <c r="BD233" i="11"/>
  <c r="AK233" i="11"/>
  <c r="BV233" i="11"/>
  <c r="BC233" i="11"/>
  <c r="AJ233" i="11"/>
  <c r="BU233" i="11"/>
  <c r="BB233" i="11"/>
  <c r="AI233" i="11"/>
  <c r="BT233" i="11"/>
  <c r="BA233" i="11"/>
  <c r="AH233" i="11"/>
  <c r="CL233" i="11"/>
  <c r="CM233" i="11"/>
  <c r="CN233" i="11"/>
  <c r="CO233" i="11"/>
  <c r="CP233" i="11"/>
  <c r="CQ233" i="11"/>
  <c r="CR233" i="11"/>
  <c r="CS233" i="11"/>
  <c r="CT233" i="11"/>
  <c r="CU233" i="11"/>
  <c r="CV233" i="11"/>
  <c r="CW233" i="11"/>
  <c r="CX233" i="11"/>
  <c r="CY233" i="11"/>
  <c r="J251" i="11"/>
  <c r="I251" i="11"/>
  <c r="CF232" i="11"/>
  <c r="BM232" i="11"/>
  <c r="AT232" i="11"/>
  <c r="CE232" i="11"/>
  <c r="BL232" i="11"/>
  <c r="AS232" i="11"/>
  <c r="CD232" i="11"/>
  <c r="BK232" i="11"/>
  <c r="AR232" i="11"/>
  <c r="CC232" i="11"/>
  <c r="BJ232" i="11"/>
  <c r="AQ232" i="11"/>
  <c r="CB232" i="11"/>
  <c r="BI232" i="11"/>
  <c r="AP232" i="11"/>
  <c r="CA232" i="11"/>
  <c r="BH232" i="11"/>
  <c r="AO232" i="11"/>
  <c r="BZ232" i="11"/>
  <c r="BG232" i="11"/>
  <c r="AN232" i="11"/>
  <c r="BY232" i="11"/>
  <c r="BF232" i="11"/>
  <c r="AM232" i="11"/>
  <c r="BX232" i="11"/>
  <c r="BE232" i="11"/>
  <c r="AL232" i="11"/>
  <c r="BW232" i="11"/>
  <c r="BD232" i="11"/>
  <c r="AK232" i="11"/>
  <c r="BV232" i="11"/>
  <c r="BC232" i="11"/>
  <c r="AJ232" i="11"/>
  <c r="BU232" i="11"/>
  <c r="BB232" i="11"/>
  <c r="AI232" i="11"/>
  <c r="BT232" i="11"/>
  <c r="BA232" i="11"/>
  <c r="AH232" i="11"/>
  <c r="CL232" i="11"/>
  <c r="CM232" i="11"/>
  <c r="CN232" i="11"/>
  <c r="CO232" i="11"/>
  <c r="CP232" i="11"/>
  <c r="CQ232" i="11"/>
  <c r="CR232" i="11"/>
  <c r="CS232" i="11"/>
  <c r="CT232" i="11"/>
  <c r="CU232" i="11"/>
  <c r="CV232" i="11"/>
  <c r="CW232" i="11"/>
  <c r="CX232" i="11"/>
  <c r="CY232" i="11"/>
  <c r="J250" i="11"/>
  <c r="I250" i="11"/>
  <c r="CF224" i="11"/>
  <c r="BM224" i="11"/>
  <c r="AT224" i="11"/>
  <c r="CE224" i="11"/>
  <c r="BL224" i="11"/>
  <c r="AS224" i="11"/>
  <c r="CD224" i="11"/>
  <c r="BK224" i="11"/>
  <c r="AR224" i="11"/>
  <c r="CC224" i="11"/>
  <c r="BJ224" i="11"/>
  <c r="AQ224" i="11"/>
  <c r="CB224" i="11"/>
  <c r="BI224" i="11"/>
  <c r="AP224" i="11"/>
  <c r="CA224" i="11"/>
  <c r="BH224" i="11"/>
  <c r="AO224" i="11"/>
  <c r="BZ224" i="11"/>
  <c r="BG224" i="11"/>
  <c r="AN224" i="11"/>
  <c r="BY224" i="11"/>
  <c r="BF224" i="11"/>
  <c r="AM224" i="11"/>
  <c r="BX224" i="11"/>
  <c r="BE224" i="11"/>
  <c r="AL224" i="11"/>
  <c r="BW224" i="11"/>
  <c r="BD224" i="11"/>
  <c r="AK224" i="11"/>
  <c r="BV224" i="11"/>
  <c r="BC224" i="11"/>
  <c r="AJ224" i="11"/>
  <c r="BU224" i="11"/>
  <c r="BB224" i="11"/>
  <c r="AI224" i="11"/>
  <c r="BT224" i="11"/>
  <c r="BA224" i="11"/>
  <c r="AH224" i="11"/>
  <c r="CL224" i="11"/>
  <c r="CM224" i="11"/>
  <c r="CN224" i="11"/>
  <c r="CO224" i="11"/>
  <c r="CP224" i="11"/>
  <c r="CQ224" i="11"/>
  <c r="CR224" i="11"/>
  <c r="CS224" i="11"/>
  <c r="CT224" i="11"/>
  <c r="CU224" i="11"/>
  <c r="CV224" i="11"/>
  <c r="CW224" i="11"/>
  <c r="CX224" i="11"/>
  <c r="CY224" i="11"/>
  <c r="J242" i="11"/>
  <c r="I242" i="11"/>
  <c r="CF231" i="11"/>
  <c r="BM231" i="11"/>
  <c r="AT231" i="11"/>
  <c r="CE231" i="11"/>
  <c r="BL231" i="11"/>
  <c r="AS231" i="11"/>
  <c r="CD231" i="11"/>
  <c r="BK231" i="11"/>
  <c r="AR231" i="11"/>
  <c r="CC231" i="11"/>
  <c r="BJ231" i="11"/>
  <c r="AQ231" i="11"/>
  <c r="CB231" i="11"/>
  <c r="BI231" i="11"/>
  <c r="AP231" i="11"/>
  <c r="CA231" i="11"/>
  <c r="BH231" i="11"/>
  <c r="AO231" i="11"/>
  <c r="BZ231" i="11"/>
  <c r="BG231" i="11"/>
  <c r="AN231" i="11"/>
  <c r="BY231" i="11"/>
  <c r="BF231" i="11"/>
  <c r="AM231" i="11"/>
  <c r="BX231" i="11"/>
  <c r="BE231" i="11"/>
  <c r="AL231" i="11"/>
  <c r="BW231" i="11"/>
  <c r="BD231" i="11"/>
  <c r="AK231" i="11"/>
  <c r="BV231" i="11"/>
  <c r="BC231" i="11"/>
  <c r="AJ231" i="11"/>
  <c r="BU231" i="11"/>
  <c r="BB231" i="11"/>
  <c r="AI231" i="11"/>
  <c r="BT231" i="11"/>
  <c r="BA231" i="11"/>
  <c r="AH231" i="11"/>
  <c r="CL231" i="11"/>
  <c r="CM231" i="11"/>
  <c r="CN231" i="11"/>
  <c r="CO231" i="11"/>
  <c r="CP231" i="11"/>
  <c r="CQ231" i="11"/>
  <c r="CR231" i="11"/>
  <c r="CS231" i="11"/>
  <c r="CT231" i="11"/>
  <c r="CU231" i="11"/>
  <c r="CV231" i="11"/>
  <c r="CW231" i="11"/>
  <c r="CX231" i="11"/>
  <c r="CY231" i="11"/>
  <c r="J249" i="11"/>
  <c r="I249" i="11"/>
  <c r="CF230" i="11"/>
  <c r="BM230" i="11"/>
  <c r="AT230" i="11"/>
  <c r="CE230" i="11"/>
  <c r="BL230" i="11"/>
  <c r="AS230" i="11"/>
  <c r="CD230" i="11"/>
  <c r="BK230" i="11"/>
  <c r="AR230" i="11"/>
  <c r="CC230" i="11"/>
  <c r="BJ230" i="11"/>
  <c r="AQ230" i="11"/>
  <c r="CB230" i="11"/>
  <c r="BI230" i="11"/>
  <c r="AP230" i="11"/>
  <c r="CA230" i="11"/>
  <c r="BH230" i="11"/>
  <c r="AO230" i="11"/>
  <c r="BZ230" i="11"/>
  <c r="BG230" i="11"/>
  <c r="AN230" i="11"/>
  <c r="BY230" i="11"/>
  <c r="BF230" i="11"/>
  <c r="AM230" i="11"/>
  <c r="BX230" i="11"/>
  <c r="BE230" i="11"/>
  <c r="AL230" i="11"/>
  <c r="BW230" i="11"/>
  <c r="BD230" i="11"/>
  <c r="AK230" i="11"/>
  <c r="BV230" i="11"/>
  <c r="BC230" i="11"/>
  <c r="AJ230" i="11"/>
  <c r="BU230" i="11"/>
  <c r="BB230" i="11"/>
  <c r="AI230" i="11"/>
  <c r="BT230" i="11"/>
  <c r="BA230" i="11"/>
  <c r="AH230" i="11"/>
  <c r="CL230" i="11"/>
  <c r="CM230" i="11"/>
  <c r="CN230" i="11"/>
  <c r="CO230" i="11"/>
  <c r="CP230" i="11"/>
  <c r="CQ230" i="11"/>
  <c r="CR230" i="11"/>
  <c r="CS230" i="11"/>
  <c r="CT230" i="11"/>
  <c r="CU230" i="11"/>
  <c r="CV230" i="11"/>
  <c r="CW230" i="11"/>
  <c r="CX230" i="11"/>
  <c r="CY230" i="11"/>
  <c r="J248" i="11"/>
  <c r="I248" i="11"/>
  <c r="CF229" i="11"/>
  <c r="BM229" i="11"/>
  <c r="AT229" i="11"/>
  <c r="CE229" i="11"/>
  <c r="BL229" i="11"/>
  <c r="AS229" i="11"/>
  <c r="CD229" i="11"/>
  <c r="BK229" i="11"/>
  <c r="AR229" i="11"/>
  <c r="CC229" i="11"/>
  <c r="BJ229" i="11"/>
  <c r="AQ229" i="11"/>
  <c r="CB229" i="11"/>
  <c r="BI229" i="11"/>
  <c r="AP229" i="11"/>
  <c r="CA229" i="11"/>
  <c r="BH229" i="11"/>
  <c r="AO229" i="11"/>
  <c r="BZ229" i="11"/>
  <c r="BG229" i="11"/>
  <c r="AN229" i="11"/>
  <c r="BY229" i="11"/>
  <c r="BF229" i="11"/>
  <c r="AM229" i="11"/>
  <c r="BX229" i="11"/>
  <c r="BE229" i="11"/>
  <c r="AL229" i="11"/>
  <c r="BW229" i="11"/>
  <c r="BD229" i="11"/>
  <c r="AK229" i="11"/>
  <c r="BV229" i="11"/>
  <c r="BC229" i="11"/>
  <c r="AJ229" i="11"/>
  <c r="BU229" i="11"/>
  <c r="BB229" i="11"/>
  <c r="AI229" i="11"/>
  <c r="BT229" i="11"/>
  <c r="BA229" i="11"/>
  <c r="AH229" i="11"/>
  <c r="CL229" i="11"/>
  <c r="CM229" i="11"/>
  <c r="CN229" i="11"/>
  <c r="CO229" i="11"/>
  <c r="CP229" i="11"/>
  <c r="CQ229" i="11"/>
  <c r="CR229" i="11"/>
  <c r="CS229" i="11"/>
  <c r="CT229" i="11"/>
  <c r="CU229" i="11"/>
  <c r="CV229" i="11"/>
  <c r="CW229" i="11"/>
  <c r="CX229" i="11"/>
  <c r="CY229" i="11"/>
  <c r="J247" i="11"/>
  <c r="I247" i="11"/>
  <c r="CF219" i="11"/>
  <c r="BM219" i="11"/>
  <c r="AT219" i="11"/>
  <c r="CE219" i="11"/>
  <c r="BL219" i="11"/>
  <c r="AS219" i="11"/>
  <c r="CD219" i="11"/>
  <c r="BK219" i="11"/>
  <c r="AR219" i="11"/>
  <c r="CC219" i="11"/>
  <c r="BJ219" i="11"/>
  <c r="AQ219" i="11"/>
  <c r="CB219" i="11"/>
  <c r="BI219" i="11"/>
  <c r="AP219" i="11"/>
  <c r="CA219" i="11"/>
  <c r="BH219" i="11"/>
  <c r="AO219" i="11"/>
  <c r="BZ219" i="11"/>
  <c r="BG219" i="11"/>
  <c r="AN219" i="11"/>
  <c r="BY219" i="11"/>
  <c r="BF219" i="11"/>
  <c r="AM219" i="11"/>
  <c r="BX219" i="11"/>
  <c r="BE219" i="11"/>
  <c r="AL219" i="11"/>
  <c r="BW219" i="11"/>
  <c r="BD219" i="11"/>
  <c r="AK219" i="11"/>
  <c r="BV219" i="11"/>
  <c r="BC219" i="11"/>
  <c r="AJ219" i="11"/>
  <c r="BU219" i="11"/>
  <c r="BB219" i="11"/>
  <c r="AI219" i="11"/>
  <c r="BT219" i="11"/>
  <c r="BA219" i="11"/>
  <c r="AH219" i="11"/>
  <c r="CL219" i="11"/>
  <c r="CM219" i="11"/>
  <c r="CN219" i="11"/>
  <c r="CO219" i="11"/>
  <c r="CP219" i="11"/>
  <c r="CQ219" i="11"/>
  <c r="CR219" i="11"/>
  <c r="CS219" i="11"/>
  <c r="CT219" i="11"/>
  <c r="CU219" i="11"/>
  <c r="CV219" i="11"/>
  <c r="CW219" i="11"/>
  <c r="CX219" i="11"/>
  <c r="CY219" i="11"/>
  <c r="J237" i="11"/>
  <c r="I237" i="11"/>
  <c r="CF228" i="11"/>
  <c r="BM228" i="11"/>
  <c r="AT228" i="11"/>
  <c r="CE228" i="11"/>
  <c r="BL228" i="11"/>
  <c r="AS228" i="11"/>
  <c r="CD228" i="11"/>
  <c r="BK228" i="11"/>
  <c r="AR228" i="11"/>
  <c r="CC228" i="11"/>
  <c r="BJ228" i="11"/>
  <c r="AQ228" i="11"/>
  <c r="CB228" i="11"/>
  <c r="BI228" i="11"/>
  <c r="AP228" i="11"/>
  <c r="CA228" i="11"/>
  <c r="BH228" i="11"/>
  <c r="AO228" i="11"/>
  <c r="BZ228" i="11"/>
  <c r="BG228" i="11"/>
  <c r="AN228" i="11"/>
  <c r="BY228" i="11"/>
  <c r="BF228" i="11"/>
  <c r="AM228" i="11"/>
  <c r="BX228" i="11"/>
  <c r="BE228" i="11"/>
  <c r="AL228" i="11"/>
  <c r="BW228" i="11"/>
  <c r="BD228" i="11"/>
  <c r="AK228" i="11"/>
  <c r="BV228" i="11"/>
  <c r="BC228" i="11"/>
  <c r="AJ228" i="11"/>
  <c r="BU228" i="11"/>
  <c r="BB228" i="11"/>
  <c r="AI228" i="11"/>
  <c r="BT228" i="11"/>
  <c r="BA228" i="11"/>
  <c r="AH228" i="11"/>
  <c r="CL228" i="11"/>
  <c r="CM228" i="11"/>
  <c r="CN228" i="11"/>
  <c r="CO228" i="11"/>
  <c r="CP228" i="11"/>
  <c r="CQ228" i="11"/>
  <c r="CR228" i="11"/>
  <c r="CS228" i="11"/>
  <c r="CT228" i="11"/>
  <c r="CU228" i="11"/>
  <c r="CV228" i="11"/>
  <c r="CW228" i="11"/>
  <c r="CX228" i="11"/>
  <c r="CY228" i="11"/>
  <c r="J246" i="11"/>
  <c r="I246" i="11"/>
  <c r="CF227" i="11"/>
  <c r="BM227" i="11"/>
  <c r="AT227" i="11"/>
  <c r="CE227" i="11"/>
  <c r="BL227" i="11"/>
  <c r="AS227" i="11"/>
  <c r="CD227" i="11"/>
  <c r="BK227" i="11"/>
  <c r="AR227" i="11"/>
  <c r="CC227" i="11"/>
  <c r="BJ227" i="11"/>
  <c r="AQ227" i="11"/>
  <c r="CB227" i="11"/>
  <c r="BI227" i="11"/>
  <c r="AP227" i="11"/>
  <c r="CA227" i="11"/>
  <c r="BH227" i="11"/>
  <c r="AO227" i="11"/>
  <c r="BZ227" i="11"/>
  <c r="BG227" i="11"/>
  <c r="AN227" i="11"/>
  <c r="BY227" i="11"/>
  <c r="BF227" i="11"/>
  <c r="AM227" i="11"/>
  <c r="BX227" i="11"/>
  <c r="BE227" i="11"/>
  <c r="AL227" i="11"/>
  <c r="BW227" i="11"/>
  <c r="BD227" i="11"/>
  <c r="AK227" i="11"/>
  <c r="BV227" i="11"/>
  <c r="BC227" i="11"/>
  <c r="AJ227" i="11"/>
  <c r="BU227" i="11"/>
  <c r="BB227" i="11"/>
  <c r="AI227" i="11"/>
  <c r="BT227" i="11"/>
  <c r="BA227" i="11"/>
  <c r="AH227" i="11"/>
  <c r="CL227" i="11"/>
  <c r="CM227" i="11"/>
  <c r="CN227" i="11"/>
  <c r="CO227" i="11"/>
  <c r="CP227" i="11"/>
  <c r="CQ227" i="11"/>
  <c r="CR227" i="11"/>
  <c r="CS227" i="11"/>
  <c r="CT227" i="11"/>
  <c r="CU227" i="11"/>
  <c r="CV227" i="11"/>
  <c r="CW227" i="11"/>
  <c r="CX227" i="11"/>
  <c r="CY227" i="11"/>
  <c r="J245" i="11"/>
  <c r="I245" i="11"/>
  <c r="CF218" i="11"/>
  <c r="BM218" i="11"/>
  <c r="AT218" i="11"/>
  <c r="CE218" i="11"/>
  <c r="BL218" i="11"/>
  <c r="AS218" i="11"/>
  <c r="CD218" i="11"/>
  <c r="BK218" i="11"/>
  <c r="AR218" i="11"/>
  <c r="CC218" i="11"/>
  <c r="BJ218" i="11"/>
  <c r="AQ218" i="11"/>
  <c r="CB218" i="11"/>
  <c r="BI218" i="11"/>
  <c r="AP218" i="11"/>
  <c r="CA218" i="11"/>
  <c r="BH218" i="11"/>
  <c r="AO218" i="11"/>
  <c r="BZ218" i="11"/>
  <c r="BG218" i="11"/>
  <c r="AN218" i="11"/>
  <c r="BY218" i="11"/>
  <c r="BF218" i="11"/>
  <c r="AM218" i="11"/>
  <c r="BX218" i="11"/>
  <c r="BE218" i="11"/>
  <c r="AL218" i="11"/>
  <c r="BW218" i="11"/>
  <c r="BD218" i="11"/>
  <c r="AK218" i="11"/>
  <c r="BV218" i="11"/>
  <c r="BC218" i="11"/>
  <c r="AJ218" i="11"/>
  <c r="BU218" i="11"/>
  <c r="BB218" i="11"/>
  <c r="AI218" i="11"/>
  <c r="BT218" i="11"/>
  <c r="BA218" i="11"/>
  <c r="AH218" i="11"/>
  <c r="CL218" i="11"/>
  <c r="CM218" i="11"/>
  <c r="CN218" i="11"/>
  <c r="CO218" i="11"/>
  <c r="CP218" i="11"/>
  <c r="CQ218" i="11"/>
  <c r="CR218" i="11"/>
  <c r="CS218" i="11"/>
  <c r="CT218" i="11"/>
  <c r="CU218" i="11"/>
  <c r="CV218" i="11"/>
  <c r="CW218" i="11"/>
  <c r="CX218" i="11"/>
  <c r="CY218" i="11"/>
  <c r="J236" i="11"/>
  <c r="I236" i="11"/>
  <c r="CF216" i="11"/>
  <c r="BM216" i="11"/>
  <c r="AT216" i="11"/>
  <c r="CE216" i="11"/>
  <c r="BL216" i="11"/>
  <c r="AS216" i="11"/>
  <c r="CD216" i="11"/>
  <c r="BK216" i="11"/>
  <c r="AR216" i="11"/>
  <c r="CC216" i="11"/>
  <c r="BJ216" i="11"/>
  <c r="AQ216" i="11"/>
  <c r="CB216" i="11"/>
  <c r="BI216" i="11"/>
  <c r="AP216" i="11"/>
  <c r="CA216" i="11"/>
  <c r="BH216" i="11"/>
  <c r="AO216" i="11"/>
  <c r="BZ216" i="11"/>
  <c r="BG216" i="11"/>
  <c r="AN216" i="11"/>
  <c r="BY216" i="11"/>
  <c r="BF216" i="11"/>
  <c r="AM216" i="11"/>
  <c r="BX216" i="11"/>
  <c r="BE216" i="11"/>
  <c r="AL216" i="11"/>
  <c r="BW216" i="11"/>
  <c r="BD216" i="11"/>
  <c r="AK216" i="11"/>
  <c r="BV216" i="11"/>
  <c r="BC216" i="11"/>
  <c r="AJ216" i="11"/>
  <c r="BU216" i="11"/>
  <c r="BB216" i="11"/>
  <c r="AI216" i="11"/>
  <c r="BT216" i="11"/>
  <c r="BA216" i="11"/>
  <c r="AH216" i="11"/>
  <c r="CL216" i="11"/>
  <c r="CM216" i="11"/>
  <c r="CN216" i="11"/>
  <c r="CO216" i="11"/>
  <c r="CP216" i="11"/>
  <c r="CQ216" i="11"/>
  <c r="CR216" i="11"/>
  <c r="CS216" i="11"/>
  <c r="CT216" i="11"/>
  <c r="CU216" i="11"/>
  <c r="CV216" i="11"/>
  <c r="CW216" i="11"/>
  <c r="CX216" i="11"/>
  <c r="CY216" i="11"/>
  <c r="J234" i="11"/>
  <c r="I234" i="11"/>
  <c r="CF226" i="11"/>
  <c r="BM226" i="11"/>
  <c r="AT226" i="11"/>
  <c r="CE226" i="11"/>
  <c r="BL226" i="11"/>
  <c r="AS226" i="11"/>
  <c r="CD226" i="11"/>
  <c r="BK226" i="11"/>
  <c r="AR226" i="11"/>
  <c r="CC226" i="11"/>
  <c r="BJ226" i="11"/>
  <c r="AQ226" i="11"/>
  <c r="CB226" i="11"/>
  <c r="BI226" i="11"/>
  <c r="AP226" i="11"/>
  <c r="CA226" i="11"/>
  <c r="BH226" i="11"/>
  <c r="AO226" i="11"/>
  <c r="BZ226" i="11"/>
  <c r="BG226" i="11"/>
  <c r="AN226" i="11"/>
  <c r="BY226" i="11"/>
  <c r="BF226" i="11"/>
  <c r="AM226" i="11"/>
  <c r="BX226" i="11"/>
  <c r="BE226" i="11"/>
  <c r="AL226" i="11"/>
  <c r="BW226" i="11"/>
  <c r="BD226" i="11"/>
  <c r="AK226" i="11"/>
  <c r="BV226" i="11"/>
  <c r="BC226" i="11"/>
  <c r="AJ226" i="11"/>
  <c r="BU226" i="11"/>
  <c r="BB226" i="11"/>
  <c r="AI226" i="11"/>
  <c r="BT226" i="11"/>
  <c r="BA226" i="11"/>
  <c r="AH226" i="11"/>
  <c r="CL226" i="11"/>
  <c r="CM226" i="11"/>
  <c r="CN226" i="11"/>
  <c r="CO226" i="11"/>
  <c r="CP226" i="11"/>
  <c r="CQ226" i="11"/>
  <c r="CR226" i="11"/>
  <c r="CS226" i="11"/>
  <c r="CT226" i="11"/>
  <c r="CU226" i="11"/>
  <c r="CV226" i="11"/>
  <c r="CW226" i="11"/>
  <c r="CX226" i="11"/>
  <c r="CY226" i="11"/>
  <c r="J244" i="11"/>
  <c r="I244" i="11"/>
  <c r="CF222" i="11"/>
  <c r="BM222" i="11"/>
  <c r="AT222" i="11"/>
  <c r="CE222" i="11"/>
  <c r="BL222" i="11"/>
  <c r="AS222" i="11"/>
  <c r="CD222" i="11"/>
  <c r="BK222" i="11"/>
  <c r="AR222" i="11"/>
  <c r="CC222" i="11"/>
  <c r="BJ222" i="11"/>
  <c r="AQ222" i="11"/>
  <c r="CB222" i="11"/>
  <c r="BI222" i="11"/>
  <c r="AP222" i="11"/>
  <c r="CA222" i="11"/>
  <c r="BH222" i="11"/>
  <c r="AO222" i="11"/>
  <c r="BZ222" i="11"/>
  <c r="BG222" i="11"/>
  <c r="AN222" i="11"/>
  <c r="BY222" i="11"/>
  <c r="BF222" i="11"/>
  <c r="AM222" i="11"/>
  <c r="BX222" i="11"/>
  <c r="BE222" i="11"/>
  <c r="AL222" i="11"/>
  <c r="BW222" i="11"/>
  <c r="BD222" i="11"/>
  <c r="AK222" i="11"/>
  <c r="BV222" i="11"/>
  <c r="BC222" i="11"/>
  <c r="AJ222" i="11"/>
  <c r="BU222" i="11"/>
  <c r="BB222" i="11"/>
  <c r="AI222" i="11"/>
  <c r="BT222" i="11"/>
  <c r="BA222" i="11"/>
  <c r="AH222" i="11"/>
  <c r="CL222" i="11"/>
  <c r="CM222" i="11"/>
  <c r="CN222" i="11"/>
  <c r="CO222" i="11"/>
  <c r="CP222" i="11"/>
  <c r="CQ222" i="11"/>
  <c r="CR222" i="11"/>
  <c r="CS222" i="11"/>
  <c r="CT222" i="11"/>
  <c r="CU222" i="11"/>
  <c r="CV222" i="11"/>
  <c r="CW222" i="11"/>
  <c r="CX222" i="11"/>
  <c r="CY222" i="11"/>
  <c r="J240" i="11"/>
  <c r="I240" i="11"/>
  <c r="CF213" i="11"/>
  <c r="BM213" i="11"/>
  <c r="AT213" i="11"/>
  <c r="CE213" i="11"/>
  <c r="BL213" i="11"/>
  <c r="AS213" i="11"/>
  <c r="CD213" i="11"/>
  <c r="BK213" i="11"/>
  <c r="AR213" i="11"/>
  <c r="CC213" i="11"/>
  <c r="BJ213" i="11"/>
  <c r="AQ213" i="11"/>
  <c r="CB213" i="11"/>
  <c r="BI213" i="11"/>
  <c r="AP213" i="11"/>
  <c r="CA213" i="11"/>
  <c r="BH213" i="11"/>
  <c r="AO213" i="11"/>
  <c r="BZ213" i="11"/>
  <c r="BG213" i="11"/>
  <c r="AN213" i="11"/>
  <c r="BY213" i="11"/>
  <c r="BF213" i="11"/>
  <c r="AM213" i="11"/>
  <c r="BX213" i="11"/>
  <c r="BE213" i="11"/>
  <c r="AL213" i="11"/>
  <c r="BW213" i="11"/>
  <c r="BD213" i="11"/>
  <c r="AK213" i="11"/>
  <c r="BV213" i="11"/>
  <c r="BC213" i="11"/>
  <c r="AJ213" i="11"/>
  <c r="BU213" i="11"/>
  <c r="BB213" i="11"/>
  <c r="AI213" i="11"/>
  <c r="BT213" i="11"/>
  <c r="BA213" i="11"/>
  <c r="AH213" i="11"/>
  <c r="CL213" i="11"/>
  <c r="CM213" i="11"/>
  <c r="CN213" i="11"/>
  <c r="CO213" i="11"/>
  <c r="CP213" i="11"/>
  <c r="CQ213" i="11"/>
  <c r="CR213" i="11"/>
  <c r="CS213" i="11"/>
  <c r="CT213" i="11"/>
  <c r="CU213" i="11"/>
  <c r="CV213" i="11"/>
  <c r="CW213" i="11"/>
  <c r="CX213" i="11"/>
  <c r="CY213" i="11"/>
  <c r="J231" i="11"/>
  <c r="I231" i="11"/>
  <c r="CF223" i="11"/>
  <c r="BM223" i="11"/>
  <c r="AT223" i="11"/>
  <c r="CE223" i="11"/>
  <c r="BL223" i="11"/>
  <c r="AS223" i="11"/>
  <c r="CD223" i="11"/>
  <c r="BK223" i="11"/>
  <c r="AR223" i="11"/>
  <c r="CC223" i="11"/>
  <c r="BJ223" i="11"/>
  <c r="AQ223" i="11"/>
  <c r="CB223" i="11"/>
  <c r="BI223" i="11"/>
  <c r="AP223" i="11"/>
  <c r="CA223" i="11"/>
  <c r="BH223" i="11"/>
  <c r="AO223" i="11"/>
  <c r="BZ223" i="11"/>
  <c r="BG223" i="11"/>
  <c r="AN223" i="11"/>
  <c r="BY223" i="11"/>
  <c r="BF223" i="11"/>
  <c r="AM223" i="11"/>
  <c r="BX223" i="11"/>
  <c r="BE223" i="11"/>
  <c r="AL223" i="11"/>
  <c r="BW223" i="11"/>
  <c r="BD223" i="11"/>
  <c r="AK223" i="11"/>
  <c r="BV223" i="11"/>
  <c r="BC223" i="11"/>
  <c r="AJ223" i="11"/>
  <c r="BU223" i="11"/>
  <c r="BB223" i="11"/>
  <c r="AI223" i="11"/>
  <c r="BT223" i="11"/>
  <c r="BA223" i="11"/>
  <c r="AH223" i="11"/>
  <c r="CL223" i="11"/>
  <c r="CM223" i="11"/>
  <c r="CN223" i="11"/>
  <c r="CO223" i="11"/>
  <c r="CP223" i="11"/>
  <c r="CQ223" i="11"/>
  <c r="CR223" i="11"/>
  <c r="CS223" i="11"/>
  <c r="CT223" i="11"/>
  <c r="CU223" i="11"/>
  <c r="CV223" i="11"/>
  <c r="CW223" i="11"/>
  <c r="CX223" i="11"/>
  <c r="CY223" i="11"/>
  <c r="J241" i="11"/>
  <c r="I241" i="11"/>
  <c r="CF209" i="11"/>
  <c r="BM209" i="11"/>
  <c r="AT209" i="11"/>
  <c r="CE209" i="11"/>
  <c r="BL209" i="11"/>
  <c r="AS209" i="11"/>
  <c r="CD209" i="11"/>
  <c r="BK209" i="11"/>
  <c r="AR209" i="11"/>
  <c r="CC209" i="11"/>
  <c r="BJ209" i="11"/>
  <c r="AQ209" i="11"/>
  <c r="CB209" i="11"/>
  <c r="BI209" i="11"/>
  <c r="AP209" i="11"/>
  <c r="CA209" i="11"/>
  <c r="BH209" i="11"/>
  <c r="AO209" i="11"/>
  <c r="BZ209" i="11"/>
  <c r="BG209" i="11"/>
  <c r="AN209" i="11"/>
  <c r="BY209" i="11"/>
  <c r="BF209" i="11"/>
  <c r="AM209" i="11"/>
  <c r="BX209" i="11"/>
  <c r="BE209" i="11"/>
  <c r="AL209" i="11"/>
  <c r="BW209" i="11"/>
  <c r="BD209" i="11"/>
  <c r="AK209" i="11"/>
  <c r="BV209" i="11"/>
  <c r="BC209" i="11"/>
  <c r="AJ209" i="11"/>
  <c r="BU209" i="11"/>
  <c r="BB209" i="11"/>
  <c r="AI209" i="11"/>
  <c r="BT209" i="11"/>
  <c r="BA209" i="11"/>
  <c r="AH209" i="11"/>
  <c r="CL209" i="11"/>
  <c r="CM209" i="11"/>
  <c r="CN209" i="11"/>
  <c r="CO209" i="11"/>
  <c r="CP209" i="11"/>
  <c r="CQ209" i="11"/>
  <c r="CR209" i="11"/>
  <c r="CS209" i="11"/>
  <c r="CT209" i="11"/>
  <c r="CU209" i="11"/>
  <c r="CV209" i="11"/>
  <c r="CW209" i="11"/>
  <c r="CX209" i="11"/>
  <c r="CY209" i="11"/>
  <c r="J227" i="11"/>
  <c r="I227" i="11"/>
  <c r="CF212" i="11"/>
  <c r="BM212" i="11"/>
  <c r="AT212" i="11"/>
  <c r="CE212" i="11"/>
  <c r="BL212" i="11"/>
  <c r="AS212" i="11"/>
  <c r="CD212" i="11"/>
  <c r="BK212" i="11"/>
  <c r="AR212" i="11"/>
  <c r="CC212" i="11"/>
  <c r="BJ212" i="11"/>
  <c r="AQ212" i="11"/>
  <c r="CB212" i="11"/>
  <c r="BI212" i="11"/>
  <c r="AP212" i="11"/>
  <c r="CA212" i="11"/>
  <c r="BH212" i="11"/>
  <c r="AO212" i="11"/>
  <c r="BZ212" i="11"/>
  <c r="BG212" i="11"/>
  <c r="AN212" i="11"/>
  <c r="BY212" i="11"/>
  <c r="BF212" i="11"/>
  <c r="AM212" i="11"/>
  <c r="BX212" i="11"/>
  <c r="BE212" i="11"/>
  <c r="AL212" i="11"/>
  <c r="BW212" i="11"/>
  <c r="BD212" i="11"/>
  <c r="AK212" i="11"/>
  <c r="BV212" i="11"/>
  <c r="BC212" i="11"/>
  <c r="AJ212" i="11"/>
  <c r="BU212" i="11"/>
  <c r="BB212" i="11"/>
  <c r="AI212" i="11"/>
  <c r="BT212" i="11"/>
  <c r="BA212" i="11"/>
  <c r="AH212" i="11"/>
  <c r="CL212" i="11"/>
  <c r="CM212" i="11"/>
  <c r="CN212" i="11"/>
  <c r="CO212" i="11"/>
  <c r="CP212" i="11"/>
  <c r="CQ212" i="11"/>
  <c r="CR212" i="11"/>
  <c r="CS212" i="11"/>
  <c r="CT212" i="11"/>
  <c r="CU212" i="11"/>
  <c r="CV212" i="11"/>
  <c r="CW212" i="11"/>
  <c r="CX212" i="11"/>
  <c r="CY212" i="11"/>
  <c r="J230" i="11"/>
  <c r="I230" i="11"/>
  <c r="CF221" i="11"/>
  <c r="BM221" i="11"/>
  <c r="AT221" i="11"/>
  <c r="CE221" i="11"/>
  <c r="BL221" i="11"/>
  <c r="AS221" i="11"/>
  <c r="CD221" i="11"/>
  <c r="BK221" i="11"/>
  <c r="AR221" i="11"/>
  <c r="CC221" i="11"/>
  <c r="BJ221" i="11"/>
  <c r="AQ221" i="11"/>
  <c r="CB221" i="11"/>
  <c r="BI221" i="11"/>
  <c r="AP221" i="11"/>
  <c r="CA221" i="11"/>
  <c r="BH221" i="11"/>
  <c r="AO221" i="11"/>
  <c r="BZ221" i="11"/>
  <c r="BG221" i="11"/>
  <c r="AN221" i="11"/>
  <c r="BY221" i="11"/>
  <c r="BF221" i="11"/>
  <c r="AM221" i="11"/>
  <c r="BX221" i="11"/>
  <c r="BE221" i="11"/>
  <c r="AL221" i="11"/>
  <c r="BW221" i="11"/>
  <c r="BD221" i="11"/>
  <c r="AK221" i="11"/>
  <c r="BV221" i="11"/>
  <c r="BC221" i="11"/>
  <c r="AJ221" i="11"/>
  <c r="BU221" i="11"/>
  <c r="BB221" i="11"/>
  <c r="AI221" i="11"/>
  <c r="BT221" i="11"/>
  <c r="BA221" i="11"/>
  <c r="AH221" i="11"/>
  <c r="CL221" i="11"/>
  <c r="CM221" i="11"/>
  <c r="CN221" i="11"/>
  <c r="CO221" i="11"/>
  <c r="CP221" i="11"/>
  <c r="CQ221" i="11"/>
  <c r="CR221" i="11"/>
  <c r="CS221" i="11"/>
  <c r="CT221" i="11"/>
  <c r="CU221" i="11"/>
  <c r="CV221" i="11"/>
  <c r="CW221" i="11"/>
  <c r="CX221" i="11"/>
  <c r="CY221" i="11"/>
  <c r="J239" i="11"/>
  <c r="I239" i="11"/>
  <c r="CF220" i="11"/>
  <c r="BM220" i="11"/>
  <c r="AT220" i="11"/>
  <c r="CE220" i="11"/>
  <c r="BL220" i="11"/>
  <c r="AS220" i="11"/>
  <c r="CD220" i="11"/>
  <c r="BK220" i="11"/>
  <c r="AR220" i="11"/>
  <c r="CC220" i="11"/>
  <c r="BJ220" i="11"/>
  <c r="AQ220" i="11"/>
  <c r="CB220" i="11"/>
  <c r="BI220" i="11"/>
  <c r="AP220" i="11"/>
  <c r="CA220" i="11"/>
  <c r="BH220" i="11"/>
  <c r="AO220" i="11"/>
  <c r="BZ220" i="11"/>
  <c r="BG220" i="11"/>
  <c r="AN220" i="11"/>
  <c r="BY220" i="11"/>
  <c r="BF220" i="11"/>
  <c r="AM220" i="11"/>
  <c r="BX220" i="11"/>
  <c r="BE220" i="11"/>
  <c r="AL220" i="11"/>
  <c r="BW220" i="11"/>
  <c r="BD220" i="11"/>
  <c r="AK220" i="11"/>
  <c r="BV220" i="11"/>
  <c r="BC220" i="11"/>
  <c r="AJ220" i="11"/>
  <c r="BU220" i="11"/>
  <c r="BB220" i="11"/>
  <c r="AI220" i="11"/>
  <c r="BT220" i="11"/>
  <c r="BA220" i="11"/>
  <c r="AH220" i="11"/>
  <c r="CL220" i="11"/>
  <c r="CM220" i="11"/>
  <c r="CN220" i="11"/>
  <c r="CO220" i="11"/>
  <c r="CP220" i="11"/>
  <c r="CQ220" i="11"/>
  <c r="CR220" i="11"/>
  <c r="CS220" i="11"/>
  <c r="CT220" i="11"/>
  <c r="CU220" i="11"/>
  <c r="CV220" i="11"/>
  <c r="CW220" i="11"/>
  <c r="CX220" i="11"/>
  <c r="CY220" i="11"/>
  <c r="J238" i="11"/>
  <c r="I238" i="11"/>
  <c r="CF149" i="11"/>
  <c r="BM149" i="11"/>
  <c r="AT149" i="11"/>
  <c r="CE149" i="11"/>
  <c r="BL149" i="11"/>
  <c r="AS149" i="11"/>
  <c r="CD149" i="11"/>
  <c r="BK149" i="11"/>
  <c r="AR149" i="11"/>
  <c r="CC149" i="11"/>
  <c r="BJ149" i="11"/>
  <c r="AQ149" i="11"/>
  <c r="CB149" i="11"/>
  <c r="BI149" i="11"/>
  <c r="AP149" i="11"/>
  <c r="CA149" i="11"/>
  <c r="BH149" i="11"/>
  <c r="AO149" i="11"/>
  <c r="BZ149" i="11"/>
  <c r="BG149" i="11"/>
  <c r="AN149" i="11"/>
  <c r="BY149" i="11"/>
  <c r="BF149" i="11"/>
  <c r="AM149" i="11"/>
  <c r="BX149" i="11"/>
  <c r="BE149" i="11"/>
  <c r="AL149" i="11"/>
  <c r="BW149" i="11"/>
  <c r="BD149" i="11"/>
  <c r="AK149" i="11"/>
  <c r="BV149" i="11"/>
  <c r="BC149" i="11"/>
  <c r="AJ149" i="11"/>
  <c r="BU149" i="11"/>
  <c r="BB149" i="11"/>
  <c r="AI149" i="11"/>
  <c r="BT149" i="11"/>
  <c r="BA149" i="11"/>
  <c r="AH149" i="11"/>
  <c r="CL149" i="11"/>
  <c r="CM149" i="11"/>
  <c r="CN149" i="11"/>
  <c r="CO149" i="11"/>
  <c r="CP149" i="11"/>
  <c r="CQ149" i="11"/>
  <c r="CR149" i="11"/>
  <c r="CS149" i="11"/>
  <c r="CT149" i="11"/>
  <c r="CU149" i="11"/>
  <c r="CV149" i="11"/>
  <c r="CW149" i="11"/>
  <c r="CX149" i="11"/>
  <c r="CY149" i="11"/>
  <c r="CF163" i="11"/>
  <c r="BM163" i="11"/>
  <c r="AT163" i="11"/>
  <c r="CE163" i="11"/>
  <c r="BL163" i="11"/>
  <c r="AS163" i="11"/>
  <c r="CD163" i="11"/>
  <c r="BK163" i="11"/>
  <c r="AR163" i="11"/>
  <c r="CC163" i="11"/>
  <c r="BJ163" i="11"/>
  <c r="AQ163" i="11"/>
  <c r="CB163" i="11"/>
  <c r="BI163" i="11"/>
  <c r="AP163" i="11"/>
  <c r="CA163" i="11"/>
  <c r="BH163" i="11"/>
  <c r="AO163" i="11"/>
  <c r="BZ163" i="11"/>
  <c r="BG163" i="11"/>
  <c r="AN163" i="11"/>
  <c r="BY163" i="11"/>
  <c r="BF163" i="11"/>
  <c r="AM163" i="11"/>
  <c r="BX163" i="11"/>
  <c r="BE163" i="11"/>
  <c r="AL163" i="11"/>
  <c r="BW163" i="11"/>
  <c r="BD163" i="11"/>
  <c r="AK163" i="11"/>
  <c r="BV163" i="11"/>
  <c r="BC163" i="11"/>
  <c r="AJ163" i="11"/>
  <c r="BU163" i="11"/>
  <c r="BB163" i="11"/>
  <c r="AI163" i="11"/>
  <c r="BT163" i="11"/>
  <c r="BA163" i="11"/>
  <c r="AH163" i="11"/>
  <c r="CL163" i="11"/>
  <c r="CM163" i="11"/>
  <c r="CN163" i="11"/>
  <c r="CO163" i="11"/>
  <c r="CP163" i="11"/>
  <c r="CQ163" i="11"/>
  <c r="CR163" i="11"/>
  <c r="CS163" i="11"/>
  <c r="CT163" i="11"/>
  <c r="CU163" i="11"/>
  <c r="CV163" i="11"/>
  <c r="CW163" i="11"/>
  <c r="CX163" i="11"/>
  <c r="CY163" i="11"/>
  <c r="J163" i="11"/>
  <c r="I163" i="11"/>
  <c r="CF112" i="11"/>
  <c r="BM112" i="11"/>
  <c r="AT112" i="11"/>
  <c r="CE112" i="11"/>
  <c r="BL112" i="11"/>
  <c r="AS112" i="11"/>
  <c r="CD112" i="11"/>
  <c r="BK112" i="11"/>
  <c r="AR112" i="11"/>
  <c r="CC112" i="11"/>
  <c r="BJ112" i="11"/>
  <c r="AQ112" i="11"/>
  <c r="CB112" i="11"/>
  <c r="BI112" i="11"/>
  <c r="AP112" i="11"/>
  <c r="CA112" i="11"/>
  <c r="BH112" i="11"/>
  <c r="AO112" i="11"/>
  <c r="BZ112" i="11"/>
  <c r="BG112" i="11"/>
  <c r="AN112" i="11"/>
  <c r="BY112" i="11"/>
  <c r="BF112" i="11"/>
  <c r="AM112" i="11"/>
  <c r="BX112" i="11"/>
  <c r="BE112" i="11"/>
  <c r="AL112" i="11"/>
  <c r="BW112" i="11"/>
  <c r="BD112" i="11"/>
  <c r="AK112" i="11"/>
  <c r="BV112" i="11"/>
  <c r="BC112" i="11"/>
  <c r="AJ112" i="11"/>
  <c r="BU112" i="11"/>
  <c r="BB112" i="11"/>
  <c r="AI112" i="11"/>
  <c r="BT112" i="11"/>
  <c r="BA112" i="11"/>
  <c r="AH112" i="11"/>
  <c r="CL112" i="11"/>
  <c r="CM112" i="11"/>
  <c r="CN112" i="11"/>
  <c r="CO112" i="11"/>
  <c r="CP112" i="11"/>
  <c r="CQ112" i="11"/>
  <c r="CR112" i="11"/>
  <c r="CS112" i="11"/>
  <c r="CT112" i="11"/>
  <c r="CU112" i="11"/>
  <c r="CV112" i="11"/>
  <c r="CW112" i="11"/>
  <c r="CX112" i="11"/>
  <c r="CY112" i="11"/>
  <c r="CF120" i="11"/>
  <c r="BM120" i="11"/>
  <c r="AT120" i="11"/>
  <c r="CE120" i="11"/>
  <c r="BL120" i="11"/>
  <c r="AS120" i="11"/>
  <c r="CD120" i="11"/>
  <c r="BK120" i="11"/>
  <c r="AR120" i="11"/>
  <c r="CC120" i="11"/>
  <c r="BJ120" i="11"/>
  <c r="AQ120" i="11"/>
  <c r="CB120" i="11"/>
  <c r="BI120" i="11"/>
  <c r="AP120" i="11"/>
  <c r="CA120" i="11"/>
  <c r="BH120" i="11"/>
  <c r="AO120" i="11"/>
  <c r="BZ120" i="11"/>
  <c r="BG120" i="11"/>
  <c r="AN120" i="11"/>
  <c r="BY120" i="11"/>
  <c r="BF120" i="11"/>
  <c r="AM120" i="11"/>
  <c r="BX120" i="11"/>
  <c r="BE120" i="11"/>
  <c r="AL120" i="11"/>
  <c r="BW120" i="11"/>
  <c r="BD120" i="11"/>
  <c r="AK120" i="11"/>
  <c r="BV120" i="11"/>
  <c r="BC120" i="11"/>
  <c r="AJ120" i="11"/>
  <c r="BU120" i="11"/>
  <c r="BB120" i="11"/>
  <c r="AI120" i="11"/>
  <c r="BT120" i="11"/>
  <c r="BA120" i="11"/>
  <c r="AH120" i="11"/>
  <c r="CL120" i="11"/>
  <c r="CM120" i="11"/>
  <c r="CN120" i="11"/>
  <c r="CO120" i="11"/>
  <c r="CP120" i="11"/>
  <c r="CQ120" i="11"/>
  <c r="CR120" i="11"/>
  <c r="CS120" i="11"/>
  <c r="CT120" i="11"/>
  <c r="CU120" i="11"/>
  <c r="CV120" i="11"/>
  <c r="CW120" i="11"/>
  <c r="CX120" i="11"/>
  <c r="CY120" i="11"/>
  <c r="J120" i="11"/>
  <c r="I120" i="11"/>
  <c r="CF217" i="11"/>
  <c r="BM217" i="11"/>
  <c r="AT217" i="11"/>
  <c r="CE217" i="11"/>
  <c r="BL217" i="11"/>
  <c r="AS217" i="11"/>
  <c r="CD217" i="11"/>
  <c r="BK217" i="11"/>
  <c r="AR217" i="11"/>
  <c r="CC217" i="11"/>
  <c r="BJ217" i="11"/>
  <c r="AQ217" i="11"/>
  <c r="CB217" i="11"/>
  <c r="BI217" i="11"/>
  <c r="AP217" i="11"/>
  <c r="CA217" i="11"/>
  <c r="BH217" i="11"/>
  <c r="AO217" i="11"/>
  <c r="BZ217" i="11"/>
  <c r="BG217" i="11"/>
  <c r="AN217" i="11"/>
  <c r="BY217" i="11"/>
  <c r="BF217" i="11"/>
  <c r="AM217" i="11"/>
  <c r="BX217" i="11"/>
  <c r="BE217" i="11"/>
  <c r="AL217" i="11"/>
  <c r="BW217" i="11"/>
  <c r="BD217" i="11"/>
  <c r="AK217" i="11"/>
  <c r="BV217" i="11"/>
  <c r="BC217" i="11"/>
  <c r="AJ217" i="11"/>
  <c r="BU217" i="11"/>
  <c r="BB217" i="11"/>
  <c r="AI217" i="11"/>
  <c r="BT217" i="11"/>
  <c r="BA217" i="11"/>
  <c r="AH217" i="11"/>
  <c r="CL217" i="11"/>
  <c r="CM217" i="11"/>
  <c r="CN217" i="11"/>
  <c r="CO217" i="11"/>
  <c r="CP217" i="11"/>
  <c r="CQ217" i="11"/>
  <c r="CR217" i="11"/>
  <c r="CS217" i="11"/>
  <c r="CT217" i="11"/>
  <c r="CU217" i="11"/>
  <c r="CV217" i="11"/>
  <c r="CW217" i="11"/>
  <c r="CX217" i="11"/>
  <c r="CY217" i="11"/>
  <c r="J235" i="11"/>
  <c r="I235" i="11"/>
  <c r="CF203" i="11"/>
  <c r="BM203" i="11"/>
  <c r="AT203" i="11"/>
  <c r="CE203" i="11"/>
  <c r="BL203" i="11"/>
  <c r="AS203" i="11"/>
  <c r="CD203" i="11"/>
  <c r="BK203" i="11"/>
  <c r="AR203" i="11"/>
  <c r="CC203" i="11"/>
  <c r="BJ203" i="11"/>
  <c r="AQ203" i="11"/>
  <c r="CB203" i="11"/>
  <c r="BI203" i="11"/>
  <c r="AP203" i="11"/>
  <c r="CA203" i="11"/>
  <c r="BH203" i="11"/>
  <c r="AO203" i="11"/>
  <c r="BZ203" i="11"/>
  <c r="BG203" i="11"/>
  <c r="AN203" i="11"/>
  <c r="BY203" i="11"/>
  <c r="BF203" i="11"/>
  <c r="AM203" i="11"/>
  <c r="BX203" i="11"/>
  <c r="BE203" i="11"/>
  <c r="AL203" i="11"/>
  <c r="BW203" i="11"/>
  <c r="BD203" i="11"/>
  <c r="AK203" i="11"/>
  <c r="BV203" i="11"/>
  <c r="BC203" i="11"/>
  <c r="AJ203" i="11"/>
  <c r="BU203" i="11"/>
  <c r="BB203" i="11"/>
  <c r="AI203" i="11"/>
  <c r="BT203" i="11"/>
  <c r="BA203" i="11"/>
  <c r="AH203" i="11"/>
  <c r="CL203" i="11"/>
  <c r="CM203" i="11"/>
  <c r="CN203" i="11"/>
  <c r="CO203" i="11"/>
  <c r="CP203" i="11"/>
  <c r="CQ203" i="11"/>
  <c r="CR203" i="11"/>
  <c r="CS203" i="11"/>
  <c r="CT203" i="11"/>
  <c r="CU203" i="11"/>
  <c r="CV203" i="11"/>
  <c r="CW203" i="11"/>
  <c r="CX203" i="11"/>
  <c r="CY203" i="11"/>
  <c r="J221" i="11"/>
  <c r="I221" i="11"/>
  <c r="CF215" i="11"/>
  <c r="BM215" i="11"/>
  <c r="AT215" i="11"/>
  <c r="CE215" i="11"/>
  <c r="BL215" i="11"/>
  <c r="AS215" i="11"/>
  <c r="CD215" i="11"/>
  <c r="BK215" i="11"/>
  <c r="AR215" i="11"/>
  <c r="CC215" i="11"/>
  <c r="BJ215" i="11"/>
  <c r="AQ215" i="11"/>
  <c r="CB215" i="11"/>
  <c r="BI215" i="11"/>
  <c r="AP215" i="11"/>
  <c r="CA215" i="11"/>
  <c r="BH215" i="11"/>
  <c r="AO215" i="11"/>
  <c r="BZ215" i="11"/>
  <c r="BG215" i="11"/>
  <c r="AN215" i="11"/>
  <c r="BY215" i="11"/>
  <c r="BF215" i="11"/>
  <c r="AM215" i="11"/>
  <c r="BX215" i="11"/>
  <c r="BE215" i="11"/>
  <c r="AL215" i="11"/>
  <c r="BW215" i="11"/>
  <c r="BD215" i="11"/>
  <c r="AK215" i="11"/>
  <c r="BV215" i="11"/>
  <c r="BC215" i="11"/>
  <c r="AJ215" i="11"/>
  <c r="BU215" i="11"/>
  <c r="BB215" i="11"/>
  <c r="AI215" i="11"/>
  <c r="BT215" i="11"/>
  <c r="BA215" i="11"/>
  <c r="AH215" i="11"/>
  <c r="CL215" i="11"/>
  <c r="CM215" i="11"/>
  <c r="CN215" i="11"/>
  <c r="CO215" i="11"/>
  <c r="CP215" i="11"/>
  <c r="CQ215" i="11"/>
  <c r="CR215" i="11"/>
  <c r="CS215" i="11"/>
  <c r="CT215" i="11"/>
  <c r="CU215" i="11"/>
  <c r="CV215" i="11"/>
  <c r="CW215" i="11"/>
  <c r="CX215" i="11"/>
  <c r="CY215" i="11"/>
  <c r="J233" i="11"/>
  <c r="I233" i="11"/>
  <c r="CF214" i="11"/>
  <c r="BM214" i="11"/>
  <c r="AT214" i="11"/>
  <c r="CE214" i="11"/>
  <c r="BL214" i="11"/>
  <c r="AS214" i="11"/>
  <c r="CD214" i="11"/>
  <c r="BK214" i="11"/>
  <c r="AR214" i="11"/>
  <c r="CC214" i="11"/>
  <c r="BJ214" i="11"/>
  <c r="AQ214" i="11"/>
  <c r="CB214" i="11"/>
  <c r="BI214" i="11"/>
  <c r="AP214" i="11"/>
  <c r="CA214" i="11"/>
  <c r="BH214" i="11"/>
  <c r="AO214" i="11"/>
  <c r="BZ214" i="11"/>
  <c r="BG214" i="11"/>
  <c r="AN214" i="11"/>
  <c r="BY214" i="11"/>
  <c r="BF214" i="11"/>
  <c r="AM214" i="11"/>
  <c r="BX214" i="11"/>
  <c r="BE214" i="11"/>
  <c r="AL214" i="11"/>
  <c r="BW214" i="11"/>
  <c r="BD214" i="11"/>
  <c r="AK214" i="11"/>
  <c r="BV214" i="11"/>
  <c r="BC214" i="11"/>
  <c r="AJ214" i="11"/>
  <c r="BU214" i="11"/>
  <c r="BB214" i="11"/>
  <c r="AI214" i="11"/>
  <c r="BT214" i="11"/>
  <c r="BA214" i="11"/>
  <c r="AH214" i="11"/>
  <c r="CL214" i="11"/>
  <c r="CM214" i="11"/>
  <c r="CN214" i="11"/>
  <c r="CO214" i="11"/>
  <c r="CP214" i="11"/>
  <c r="CQ214" i="11"/>
  <c r="CR214" i="11"/>
  <c r="CS214" i="11"/>
  <c r="CT214" i="11"/>
  <c r="CU214" i="11"/>
  <c r="CV214" i="11"/>
  <c r="CW214" i="11"/>
  <c r="CX214" i="11"/>
  <c r="CY214" i="11"/>
  <c r="J232" i="11"/>
  <c r="I232" i="11"/>
  <c r="CF159" i="11"/>
  <c r="BM159" i="11"/>
  <c r="AT159" i="11"/>
  <c r="CE159" i="11"/>
  <c r="BL159" i="11"/>
  <c r="AS159" i="11"/>
  <c r="CD159" i="11"/>
  <c r="BK159" i="11"/>
  <c r="AR159" i="11"/>
  <c r="CC159" i="11"/>
  <c r="BJ159" i="11"/>
  <c r="AQ159" i="11"/>
  <c r="CB159" i="11"/>
  <c r="BI159" i="11"/>
  <c r="AP159" i="11"/>
  <c r="CA159" i="11"/>
  <c r="BH159" i="11"/>
  <c r="AO159" i="11"/>
  <c r="BZ159" i="11"/>
  <c r="BG159" i="11"/>
  <c r="AN159" i="11"/>
  <c r="BY159" i="11"/>
  <c r="BF159" i="11"/>
  <c r="AM159" i="11"/>
  <c r="BX159" i="11"/>
  <c r="BE159" i="11"/>
  <c r="AL159" i="11"/>
  <c r="BW159" i="11"/>
  <c r="BD159" i="11"/>
  <c r="AK159" i="11"/>
  <c r="BV159" i="11"/>
  <c r="BC159" i="11"/>
  <c r="AJ159" i="11"/>
  <c r="BU159" i="11"/>
  <c r="BB159" i="11"/>
  <c r="AI159" i="11"/>
  <c r="BT159" i="11"/>
  <c r="BA159" i="11"/>
  <c r="AH159" i="11"/>
  <c r="CL159" i="11"/>
  <c r="CM159" i="11"/>
  <c r="CN159" i="11"/>
  <c r="CO159" i="11"/>
  <c r="CP159" i="11"/>
  <c r="CQ159" i="11"/>
  <c r="CR159" i="11"/>
  <c r="CS159" i="11"/>
  <c r="CT159" i="11"/>
  <c r="CU159" i="11"/>
  <c r="CV159" i="11"/>
  <c r="CW159" i="11"/>
  <c r="CX159" i="11"/>
  <c r="CY159" i="11"/>
  <c r="J159" i="11"/>
  <c r="I159" i="11"/>
  <c r="CF211" i="11"/>
  <c r="BM211" i="11"/>
  <c r="AT211" i="11"/>
  <c r="CE211" i="11"/>
  <c r="BL211" i="11"/>
  <c r="AS211" i="11"/>
  <c r="CD211" i="11"/>
  <c r="BK211" i="11"/>
  <c r="AR211" i="11"/>
  <c r="CC211" i="11"/>
  <c r="BJ211" i="11"/>
  <c r="AQ211" i="11"/>
  <c r="CB211" i="11"/>
  <c r="BI211" i="11"/>
  <c r="AP211" i="11"/>
  <c r="CA211" i="11"/>
  <c r="BH211" i="11"/>
  <c r="AO211" i="11"/>
  <c r="BZ211" i="11"/>
  <c r="BG211" i="11"/>
  <c r="AN211" i="11"/>
  <c r="BY211" i="11"/>
  <c r="BF211" i="11"/>
  <c r="AM211" i="11"/>
  <c r="BX211" i="11"/>
  <c r="BE211" i="11"/>
  <c r="AL211" i="11"/>
  <c r="BW211" i="11"/>
  <c r="BD211" i="11"/>
  <c r="AK211" i="11"/>
  <c r="BV211" i="11"/>
  <c r="BC211" i="11"/>
  <c r="AJ211" i="11"/>
  <c r="BU211" i="11"/>
  <c r="BB211" i="11"/>
  <c r="AI211" i="11"/>
  <c r="BT211" i="11"/>
  <c r="BA211" i="11"/>
  <c r="AH211" i="11"/>
  <c r="CL211" i="11"/>
  <c r="CM211" i="11"/>
  <c r="CN211" i="11"/>
  <c r="CO211" i="11"/>
  <c r="CP211" i="11"/>
  <c r="CQ211" i="11"/>
  <c r="CR211" i="11"/>
  <c r="CS211" i="11"/>
  <c r="CT211" i="11"/>
  <c r="CU211" i="11"/>
  <c r="CV211" i="11"/>
  <c r="CW211" i="11"/>
  <c r="CX211" i="11"/>
  <c r="CY211" i="11"/>
  <c r="J229" i="11"/>
  <c r="I229" i="11"/>
  <c r="CF210" i="11"/>
  <c r="BM210" i="11"/>
  <c r="AT210" i="11"/>
  <c r="CE210" i="11"/>
  <c r="BL210" i="11"/>
  <c r="AS210" i="11"/>
  <c r="CD210" i="11"/>
  <c r="BK210" i="11"/>
  <c r="AR210" i="11"/>
  <c r="CC210" i="11"/>
  <c r="BJ210" i="11"/>
  <c r="AQ210" i="11"/>
  <c r="CB210" i="11"/>
  <c r="BI210" i="11"/>
  <c r="AP210" i="11"/>
  <c r="CA210" i="11"/>
  <c r="BH210" i="11"/>
  <c r="AO210" i="11"/>
  <c r="BZ210" i="11"/>
  <c r="BG210" i="11"/>
  <c r="AN210" i="11"/>
  <c r="BY210" i="11"/>
  <c r="BF210" i="11"/>
  <c r="AM210" i="11"/>
  <c r="BX210" i="11"/>
  <c r="BE210" i="11"/>
  <c r="AL210" i="11"/>
  <c r="BW210" i="11"/>
  <c r="BD210" i="11"/>
  <c r="AK210" i="11"/>
  <c r="BV210" i="11"/>
  <c r="BC210" i="11"/>
  <c r="AJ210" i="11"/>
  <c r="BU210" i="11"/>
  <c r="BB210" i="11"/>
  <c r="AI210" i="11"/>
  <c r="BT210" i="11"/>
  <c r="BA210" i="11"/>
  <c r="AH210" i="11"/>
  <c r="CL210" i="11"/>
  <c r="CM210" i="11"/>
  <c r="CN210" i="11"/>
  <c r="CO210" i="11"/>
  <c r="CP210" i="11"/>
  <c r="CQ210" i="11"/>
  <c r="CR210" i="11"/>
  <c r="CS210" i="11"/>
  <c r="CT210" i="11"/>
  <c r="CU210" i="11"/>
  <c r="CV210" i="11"/>
  <c r="CW210" i="11"/>
  <c r="CX210" i="11"/>
  <c r="CY210" i="11"/>
  <c r="J228" i="11"/>
  <c r="I228" i="11"/>
  <c r="CF193" i="11"/>
  <c r="BM193" i="11"/>
  <c r="AT193" i="11"/>
  <c r="CE193" i="11"/>
  <c r="BL193" i="11"/>
  <c r="AS193" i="11"/>
  <c r="CD193" i="11"/>
  <c r="BK193" i="11"/>
  <c r="AR193" i="11"/>
  <c r="CC193" i="11"/>
  <c r="BJ193" i="11"/>
  <c r="AQ193" i="11"/>
  <c r="CB193" i="11"/>
  <c r="BI193" i="11"/>
  <c r="AP193" i="11"/>
  <c r="CA193" i="11"/>
  <c r="BH193" i="11"/>
  <c r="AO193" i="11"/>
  <c r="BZ193" i="11"/>
  <c r="BG193" i="11"/>
  <c r="AN193" i="11"/>
  <c r="BY193" i="11"/>
  <c r="BF193" i="11"/>
  <c r="AM193" i="11"/>
  <c r="BX193" i="11"/>
  <c r="BE193" i="11"/>
  <c r="AL193" i="11"/>
  <c r="BW193" i="11"/>
  <c r="BD193" i="11"/>
  <c r="AK193" i="11"/>
  <c r="BV193" i="11"/>
  <c r="BC193" i="11"/>
  <c r="AJ193" i="11"/>
  <c r="BU193" i="11"/>
  <c r="BB193" i="11"/>
  <c r="AI193" i="11"/>
  <c r="BT193" i="11"/>
  <c r="BA193" i="11"/>
  <c r="AH193" i="11"/>
  <c r="CL193" i="11"/>
  <c r="CM193" i="11"/>
  <c r="CN193" i="11"/>
  <c r="CO193" i="11"/>
  <c r="CP193" i="11"/>
  <c r="CQ193" i="11"/>
  <c r="CR193" i="11"/>
  <c r="CS193" i="11"/>
  <c r="CT193" i="11"/>
  <c r="CU193" i="11"/>
  <c r="CV193" i="11"/>
  <c r="CW193" i="11"/>
  <c r="CX193" i="11"/>
  <c r="CY193" i="11"/>
  <c r="J211" i="11"/>
  <c r="I211" i="11"/>
  <c r="CF191" i="11"/>
  <c r="BM191" i="11"/>
  <c r="AT191" i="11"/>
  <c r="CE191" i="11"/>
  <c r="BL191" i="11"/>
  <c r="AS191" i="11"/>
  <c r="CD191" i="11"/>
  <c r="BK191" i="11"/>
  <c r="AR191" i="11"/>
  <c r="CC191" i="11"/>
  <c r="BJ191" i="11"/>
  <c r="AQ191" i="11"/>
  <c r="CB191" i="11"/>
  <c r="BI191" i="11"/>
  <c r="AP191" i="11"/>
  <c r="CA191" i="11"/>
  <c r="BH191" i="11"/>
  <c r="AO191" i="11"/>
  <c r="BZ191" i="11"/>
  <c r="BG191" i="11"/>
  <c r="AN191" i="11"/>
  <c r="BY191" i="11"/>
  <c r="BF191" i="11"/>
  <c r="AM191" i="11"/>
  <c r="BX191" i="11"/>
  <c r="BE191" i="11"/>
  <c r="AL191" i="11"/>
  <c r="BW191" i="11"/>
  <c r="BD191" i="11"/>
  <c r="AK191" i="11"/>
  <c r="BV191" i="11"/>
  <c r="BC191" i="11"/>
  <c r="AJ191" i="11"/>
  <c r="BU191" i="11"/>
  <c r="BB191" i="11"/>
  <c r="AI191" i="11"/>
  <c r="BT191" i="11"/>
  <c r="BA191" i="11"/>
  <c r="AH191" i="11"/>
  <c r="CL191" i="11"/>
  <c r="CM191" i="11"/>
  <c r="CN191" i="11"/>
  <c r="CO191" i="11"/>
  <c r="CP191" i="11"/>
  <c r="CQ191" i="11"/>
  <c r="CR191" i="11"/>
  <c r="CS191" i="11"/>
  <c r="CT191" i="11"/>
  <c r="CU191" i="11"/>
  <c r="CV191" i="11"/>
  <c r="CW191" i="11"/>
  <c r="CX191" i="11"/>
  <c r="CY191" i="11"/>
  <c r="J209" i="11"/>
  <c r="I209" i="11"/>
  <c r="CF208" i="11"/>
  <c r="BM208" i="11"/>
  <c r="AT208" i="11"/>
  <c r="CE208" i="11"/>
  <c r="BL208" i="11"/>
  <c r="AS208" i="11"/>
  <c r="CD208" i="11"/>
  <c r="BK208" i="11"/>
  <c r="AR208" i="11"/>
  <c r="CC208" i="11"/>
  <c r="BJ208" i="11"/>
  <c r="AQ208" i="11"/>
  <c r="CB208" i="11"/>
  <c r="BI208" i="11"/>
  <c r="AP208" i="11"/>
  <c r="CA208" i="11"/>
  <c r="BH208" i="11"/>
  <c r="AO208" i="11"/>
  <c r="BZ208" i="11"/>
  <c r="BG208" i="11"/>
  <c r="AN208" i="11"/>
  <c r="BY208" i="11"/>
  <c r="BF208" i="11"/>
  <c r="AM208" i="11"/>
  <c r="BX208" i="11"/>
  <c r="BE208" i="11"/>
  <c r="AL208" i="11"/>
  <c r="BW208" i="11"/>
  <c r="BD208" i="11"/>
  <c r="AK208" i="11"/>
  <c r="BV208" i="11"/>
  <c r="BC208" i="11"/>
  <c r="AJ208" i="11"/>
  <c r="BU208" i="11"/>
  <c r="BB208" i="11"/>
  <c r="AI208" i="11"/>
  <c r="BT208" i="11"/>
  <c r="BA208" i="11"/>
  <c r="AH208" i="11"/>
  <c r="CL208" i="11"/>
  <c r="CM208" i="11"/>
  <c r="CN208" i="11"/>
  <c r="CO208" i="11"/>
  <c r="CP208" i="11"/>
  <c r="CQ208" i="11"/>
  <c r="CR208" i="11"/>
  <c r="CS208" i="11"/>
  <c r="CT208" i="11"/>
  <c r="CU208" i="11"/>
  <c r="CV208" i="11"/>
  <c r="CW208" i="11"/>
  <c r="CX208" i="11"/>
  <c r="CY208" i="11"/>
  <c r="J226" i="11"/>
  <c r="I226" i="11"/>
  <c r="CF207" i="11"/>
  <c r="BM207" i="11"/>
  <c r="AT207" i="11"/>
  <c r="CE207" i="11"/>
  <c r="BL207" i="11"/>
  <c r="AS207" i="11"/>
  <c r="CD207" i="11"/>
  <c r="BK207" i="11"/>
  <c r="AR207" i="11"/>
  <c r="CC207" i="11"/>
  <c r="BJ207" i="11"/>
  <c r="AQ207" i="11"/>
  <c r="CB207" i="11"/>
  <c r="BI207" i="11"/>
  <c r="AP207" i="11"/>
  <c r="CA207" i="11"/>
  <c r="BH207" i="11"/>
  <c r="AO207" i="11"/>
  <c r="BZ207" i="11"/>
  <c r="BG207" i="11"/>
  <c r="AN207" i="11"/>
  <c r="BY207" i="11"/>
  <c r="BF207" i="11"/>
  <c r="AM207" i="11"/>
  <c r="BX207" i="11"/>
  <c r="BE207" i="11"/>
  <c r="AL207" i="11"/>
  <c r="BW207" i="11"/>
  <c r="BD207" i="11"/>
  <c r="AK207" i="11"/>
  <c r="BV207" i="11"/>
  <c r="BC207" i="11"/>
  <c r="AJ207" i="11"/>
  <c r="BU207" i="11"/>
  <c r="BB207" i="11"/>
  <c r="AI207" i="11"/>
  <c r="BT207" i="11"/>
  <c r="BA207" i="11"/>
  <c r="AH207" i="11"/>
  <c r="CL207" i="11"/>
  <c r="CM207" i="11"/>
  <c r="CN207" i="11"/>
  <c r="CO207" i="11"/>
  <c r="CP207" i="11"/>
  <c r="CQ207" i="11"/>
  <c r="CR207" i="11"/>
  <c r="CS207" i="11"/>
  <c r="CT207" i="11"/>
  <c r="CU207" i="11"/>
  <c r="CV207" i="11"/>
  <c r="CW207" i="11"/>
  <c r="CX207" i="11"/>
  <c r="CY207" i="11"/>
  <c r="J225" i="11"/>
  <c r="I225" i="11"/>
  <c r="CF195" i="11"/>
  <c r="BM195" i="11"/>
  <c r="AT195" i="11"/>
  <c r="CE195" i="11"/>
  <c r="BL195" i="11"/>
  <c r="AS195" i="11"/>
  <c r="CD195" i="11"/>
  <c r="BK195" i="11"/>
  <c r="AR195" i="11"/>
  <c r="CC195" i="11"/>
  <c r="BJ195" i="11"/>
  <c r="AQ195" i="11"/>
  <c r="CB195" i="11"/>
  <c r="BI195" i="11"/>
  <c r="AP195" i="11"/>
  <c r="CA195" i="11"/>
  <c r="BH195" i="11"/>
  <c r="AO195" i="11"/>
  <c r="BZ195" i="11"/>
  <c r="BG195" i="11"/>
  <c r="AN195" i="11"/>
  <c r="BY195" i="11"/>
  <c r="BF195" i="11"/>
  <c r="AM195" i="11"/>
  <c r="BX195" i="11"/>
  <c r="BE195" i="11"/>
  <c r="AL195" i="11"/>
  <c r="BW195" i="11"/>
  <c r="BD195" i="11"/>
  <c r="AK195" i="11"/>
  <c r="BV195" i="11"/>
  <c r="BC195" i="11"/>
  <c r="AJ195" i="11"/>
  <c r="BU195" i="11"/>
  <c r="BB195" i="11"/>
  <c r="AI195" i="11"/>
  <c r="BT195" i="11"/>
  <c r="BA195" i="11"/>
  <c r="AH195" i="11"/>
  <c r="CL195" i="11"/>
  <c r="CM195" i="11"/>
  <c r="CN195" i="11"/>
  <c r="CO195" i="11"/>
  <c r="CP195" i="11"/>
  <c r="CQ195" i="11"/>
  <c r="CR195" i="11"/>
  <c r="CS195" i="11"/>
  <c r="CT195" i="11"/>
  <c r="CU195" i="11"/>
  <c r="CV195" i="11"/>
  <c r="CW195" i="11"/>
  <c r="CX195" i="11"/>
  <c r="CY195" i="11"/>
  <c r="J213" i="11"/>
  <c r="I213" i="11"/>
  <c r="CF197" i="11"/>
  <c r="BM197" i="11"/>
  <c r="AT197" i="11"/>
  <c r="CE197" i="11"/>
  <c r="BL197" i="11"/>
  <c r="AS197" i="11"/>
  <c r="CD197" i="11"/>
  <c r="BK197" i="11"/>
  <c r="AR197" i="11"/>
  <c r="CC197" i="11"/>
  <c r="BJ197" i="11"/>
  <c r="AQ197" i="11"/>
  <c r="CB197" i="11"/>
  <c r="BI197" i="11"/>
  <c r="AP197" i="11"/>
  <c r="CA197" i="11"/>
  <c r="BH197" i="11"/>
  <c r="AO197" i="11"/>
  <c r="BZ197" i="11"/>
  <c r="BG197" i="11"/>
  <c r="AN197" i="11"/>
  <c r="BY197" i="11"/>
  <c r="BF197" i="11"/>
  <c r="AM197" i="11"/>
  <c r="BX197" i="11"/>
  <c r="BE197" i="11"/>
  <c r="AL197" i="11"/>
  <c r="BW197" i="11"/>
  <c r="BD197" i="11"/>
  <c r="AK197" i="11"/>
  <c r="BV197" i="11"/>
  <c r="BC197" i="11"/>
  <c r="AJ197" i="11"/>
  <c r="BU197" i="11"/>
  <c r="BB197" i="11"/>
  <c r="AI197" i="11"/>
  <c r="BT197" i="11"/>
  <c r="BA197" i="11"/>
  <c r="AH197" i="11"/>
  <c r="CL197" i="11"/>
  <c r="CM197" i="11"/>
  <c r="CN197" i="11"/>
  <c r="CO197" i="11"/>
  <c r="CP197" i="11"/>
  <c r="CQ197" i="11"/>
  <c r="CR197" i="11"/>
  <c r="CS197" i="11"/>
  <c r="CT197" i="11"/>
  <c r="CU197" i="11"/>
  <c r="CV197" i="11"/>
  <c r="CW197" i="11"/>
  <c r="CX197" i="11"/>
  <c r="CY197" i="11"/>
  <c r="J215" i="11"/>
  <c r="I215" i="11"/>
  <c r="CF206" i="11"/>
  <c r="BM206" i="11"/>
  <c r="AT206" i="11"/>
  <c r="CE206" i="11"/>
  <c r="BL206" i="11"/>
  <c r="AS206" i="11"/>
  <c r="CD206" i="11"/>
  <c r="BK206" i="11"/>
  <c r="AR206" i="11"/>
  <c r="CC206" i="11"/>
  <c r="BJ206" i="11"/>
  <c r="AQ206" i="11"/>
  <c r="CB206" i="11"/>
  <c r="BI206" i="11"/>
  <c r="AP206" i="11"/>
  <c r="CA206" i="11"/>
  <c r="BH206" i="11"/>
  <c r="AO206" i="11"/>
  <c r="BZ206" i="11"/>
  <c r="BG206" i="11"/>
  <c r="AN206" i="11"/>
  <c r="BY206" i="11"/>
  <c r="BF206" i="11"/>
  <c r="AM206" i="11"/>
  <c r="BX206" i="11"/>
  <c r="BE206" i="11"/>
  <c r="AL206" i="11"/>
  <c r="BW206" i="11"/>
  <c r="BD206" i="11"/>
  <c r="AK206" i="11"/>
  <c r="BV206" i="11"/>
  <c r="BC206" i="11"/>
  <c r="AJ206" i="11"/>
  <c r="BU206" i="11"/>
  <c r="BB206" i="11"/>
  <c r="AI206" i="11"/>
  <c r="BT206" i="11"/>
  <c r="BA206" i="11"/>
  <c r="AH206" i="11"/>
  <c r="CL206" i="11"/>
  <c r="CM206" i="11"/>
  <c r="CN206" i="11"/>
  <c r="CO206" i="11"/>
  <c r="CP206" i="11"/>
  <c r="CQ206" i="11"/>
  <c r="CR206" i="11"/>
  <c r="CS206" i="11"/>
  <c r="CT206" i="11"/>
  <c r="CU206" i="11"/>
  <c r="CV206" i="11"/>
  <c r="CW206" i="11"/>
  <c r="CX206" i="11"/>
  <c r="CY206" i="11"/>
  <c r="J224" i="11"/>
  <c r="I224" i="11"/>
  <c r="CF205" i="11"/>
  <c r="BM205" i="11"/>
  <c r="AT205" i="11"/>
  <c r="CE205" i="11"/>
  <c r="BL205" i="11"/>
  <c r="AS205" i="11"/>
  <c r="CD205" i="11"/>
  <c r="BK205" i="11"/>
  <c r="AR205" i="11"/>
  <c r="CC205" i="11"/>
  <c r="BJ205" i="11"/>
  <c r="AQ205" i="11"/>
  <c r="CB205" i="11"/>
  <c r="BI205" i="11"/>
  <c r="AP205" i="11"/>
  <c r="CA205" i="11"/>
  <c r="BH205" i="11"/>
  <c r="AO205" i="11"/>
  <c r="BZ205" i="11"/>
  <c r="BG205" i="11"/>
  <c r="AN205" i="11"/>
  <c r="BY205" i="11"/>
  <c r="BF205" i="11"/>
  <c r="AM205" i="11"/>
  <c r="BX205" i="11"/>
  <c r="BE205" i="11"/>
  <c r="AL205" i="11"/>
  <c r="BW205" i="11"/>
  <c r="BD205" i="11"/>
  <c r="AK205" i="11"/>
  <c r="BV205" i="11"/>
  <c r="BC205" i="11"/>
  <c r="AJ205" i="11"/>
  <c r="BU205" i="11"/>
  <c r="BB205" i="11"/>
  <c r="AI205" i="11"/>
  <c r="BT205" i="11"/>
  <c r="BA205" i="11"/>
  <c r="AH205" i="11"/>
  <c r="CL205" i="11"/>
  <c r="CM205" i="11"/>
  <c r="CN205" i="11"/>
  <c r="CO205" i="11"/>
  <c r="CP205" i="11"/>
  <c r="CQ205" i="11"/>
  <c r="CR205" i="11"/>
  <c r="CS205" i="11"/>
  <c r="CT205" i="11"/>
  <c r="CU205" i="11"/>
  <c r="CV205" i="11"/>
  <c r="CW205" i="11"/>
  <c r="CX205" i="11"/>
  <c r="CY205" i="11"/>
  <c r="J223" i="11"/>
  <c r="I223" i="11"/>
  <c r="CF204" i="11"/>
  <c r="BM204" i="11"/>
  <c r="AT204" i="11"/>
  <c r="CE204" i="11"/>
  <c r="BL204" i="11"/>
  <c r="AS204" i="11"/>
  <c r="CD204" i="11"/>
  <c r="BK204" i="11"/>
  <c r="AR204" i="11"/>
  <c r="CC204" i="11"/>
  <c r="BJ204" i="11"/>
  <c r="AQ204" i="11"/>
  <c r="CB204" i="11"/>
  <c r="BI204" i="11"/>
  <c r="AP204" i="11"/>
  <c r="CA204" i="11"/>
  <c r="BH204" i="11"/>
  <c r="AO204" i="11"/>
  <c r="BZ204" i="11"/>
  <c r="BG204" i="11"/>
  <c r="AN204" i="11"/>
  <c r="BY204" i="11"/>
  <c r="BF204" i="11"/>
  <c r="AM204" i="11"/>
  <c r="BX204" i="11"/>
  <c r="BE204" i="11"/>
  <c r="AL204" i="11"/>
  <c r="BW204" i="11"/>
  <c r="BD204" i="11"/>
  <c r="AK204" i="11"/>
  <c r="BV204" i="11"/>
  <c r="BC204" i="11"/>
  <c r="AJ204" i="11"/>
  <c r="BU204" i="11"/>
  <c r="BB204" i="11"/>
  <c r="AI204" i="11"/>
  <c r="BT204" i="11"/>
  <c r="BA204" i="11"/>
  <c r="AH204" i="11"/>
  <c r="CL204" i="11"/>
  <c r="CM204" i="11"/>
  <c r="CN204" i="11"/>
  <c r="CO204" i="11"/>
  <c r="CP204" i="11"/>
  <c r="CQ204" i="11"/>
  <c r="CR204" i="11"/>
  <c r="CS204" i="11"/>
  <c r="CT204" i="11"/>
  <c r="CU204" i="11"/>
  <c r="CV204" i="11"/>
  <c r="CW204" i="11"/>
  <c r="CX204" i="11"/>
  <c r="CY204" i="11"/>
  <c r="J222" i="11"/>
  <c r="I222" i="11"/>
  <c r="CF200" i="11"/>
  <c r="BM200" i="11"/>
  <c r="AT200" i="11"/>
  <c r="CE200" i="11"/>
  <c r="BL200" i="11"/>
  <c r="AS200" i="11"/>
  <c r="CD200" i="11"/>
  <c r="BK200" i="11"/>
  <c r="AR200" i="11"/>
  <c r="CC200" i="11"/>
  <c r="BJ200" i="11"/>
  <c r="AQ200" i="11"/>
  <c r="CB200" i="11"/>
  <c r="BI200" i="11"/>
  <c r="AP200" i="11"/>
  <c r="CA200" i="11"/>
  <c r="BH200" i="11"/>
  <c r="AO200" i="11"/>
  <c r="BZ200" i="11"/>
  <c r="BG200" i="11"/>
  <c r="AN200" i="11"/>
  <c r="BY200" i="11"/>
  <c r="BF200" i="11"/>
  <c r="AM200" i="11"/>
  <c r="BX200" i="11"/>
  <c r="BE200" i="11"/>
  <c r="AL200" i="11"/>
  <c r="BW200" i="11"/>
  <c r="BD200" i="11"/>
  <c r="AK200" i="11"/>
  <c r="BV200" i="11"/>
  <c r="BC200" i="11"/>
  <c r="AJ200" i="11"/>
  <c r="BU200" i="11"/>
  <c r="BB200" i="11"/>
  <c r="AI200" i="11"/>
  <c r="BT200" i="11"/>
  <c r="BA200" i="11"/>
  <c r="AH200" i="11"/>
  <c r="CL200" i="11"/>
  <c r="CM200" i="11"/>
  <c r="CN200" i="11"/>
  <c r="CO200" i="11"/>
  <c r="CP200" i="11"/>
  <c r="CQ200" i="11"/>
  <c r="CR200" i="11"/>
  <c r="CS200" i="11"/>
  <c r="CT200" i="11"/>
  <c r="CU200" i="11"/>
  <c r="CV200" i="11"/>
  <c r="CW200" i="11"/>
  <c r="CX200" i="11"/>
  <c r="CY200" i="11"/>
  <c r="J218" i="11"/>
  <c r="I218" i="11"/>
  <c r="CF202" i="11"/>
  <c r="BM202" i="11"/>
  <c r="AT202" i="11"/>
  <c r="CE202" i="11"/>
  <c r="BL202" i="11"/>
  <c r="AS202" i="11"/>
  <c r="CD202" i="11"/>
  <c r="BK202" i="11"/>
  <c r="AR202" i="11"/>
  <c r="CC202" i="11"/>
  <c r="BJ202" i="11"/>
  <c r="AQ202" i="11"/>
  <c r="CB202" i="11"/>
  <c r="BI202" i="11"/>
  <c r="AP202" i="11"/>
  <c r="CA202" i="11"/>
  <c r="BH202" i="11"/>
  <c r="AO202" i="11"/>
  <c r="BZ202" i="11"/>
  <c r="BG202" i="11"/>
  <c r="AN202" i="11"/>
  <c r="BY202" i="11"/>
  <c r="BF202" i="11"/>
  <c r="AM202" i="11"/>
  <c r="BX202" i="11"/>
  <c r="BE202" i="11"/>
  <c r="AL202" i="11"/>
  <c r="BW202" i="11"/>
  <c r="BD202" i="11"/>
  <c r="AK202" i="11"/>
  <c r="BV202" i="11"/>
  <c r="BC202" i="11"/>
  <c r="AJ202" i="11"/>
  <c r="BU202" i="11"/>
  <c r="BB202" i="11"/>
  <c r="AI202" i="11"/>
  <c r="BT202" i="11"/>
  <c r="BA202" i="11"/>
  <c r="AH202" i="11"/>
  <c r="CL202" i="11"/>
  <c r="CM202" i="11"/>
  <c r="CN202" i="11"/>
  <c r="CO202" i="11"/>
  <c r="CP202" i="11"/>
  <c r="CQ202" i="11"/>
  <c r="CR202" i="11"/>
  <c r="CS202" i="11"/>
  <c r="CT202" i="11"/>
  <c r="CU202" i="11"/>
  <c r="CV202" i="11"/>
  <c r="CW202" i="11"/>
  <c r="CX202" i="11"/>
  <c r="CY202" i="11"/>
  <c r="J220" i="11"/>
  <c r="I220" i="11"/>
  <c r="CF201" i="11"/>
  <c r="BM201" i="11"/>
  <c r="AT201" i="11"/>
  <c r="CE201" i="11"/>
  <c r="BL201" i="11"/>
  <c r="AS201" i="11"/>
  <c r="CD201" i="11"/>
  <c r="BK201" i="11"/>
  <c r="AR201" i="11"/>
  <c r="CC201" i="11"/>
  <c r="BJ201" i="11"/>
  <c r="AQ201" i="11"/>
  <c r="CB201" i="11"/>
  <c r="BI201" i="11"/>
  <c r="AP201" i="11"/>
  <c r="CA201" i="11"/>
  <c r="BH201" i="11"/>
  <c r="AO201" i="11"/>
  <c r="BZ201" i="11"/>
  <c r="BG201" i="11"/>
  <c r="AN201" i="11"/>
  <c r="BY201" i="11"/>
  <c r="BF201" i="11"/>
  <c r="AM201" i="11"/>
  <c r="BX201" i="11"/>
  <c r="BE201" i="11"/>
  <c r="AL201" i="11"/>
  <c r="BW201" i="11"/>
  <c r="BD201" i="11"/>
  <c r="AK201" i="11"/>
  <c r="BV201" i="11"/>
  <c r="BC201" i="11"/>
  <c r="AJ201" i="11"/>
  <c r="BU201" i="11"/>
  <c r="BB201" i="11"/>
  <c r="AI201" i="11"/>
  <c r="BT201" i="11"/>
  <c r="BA201" i="11"/>
  <c r="AH201" i="11"/>
  <c r="CL201" i="11"/>
  <c r="CM201" i="11"/>
  <c r="CN201" i="11"/>
  <c r="CO201" i="11"/>
  <c r="CP201" i="11"/>
  <c r="CQ201" i="11"/>
  <c r="CR201" i="11"/>
  <c r="CS201" i="11"/>
  <c r="CT201" i="11"/>
  <c r="CU201" i="11"/>
  <c r="CV201" i="11"/>
  <c r="CW201" i="11"/>
  <c r="CX201" i="11"/>
  <c r="CY201" i="11"/>
  <c r="J219" i="11"/>
  <c r="I219" i="11"/>
  <c r="CF147" i="11"/>
  <c r="BM147" i="11"/>
  <c r="AT147" i="11"/>
  <c r="CE147" i="11"/>
  <c r="BL147" i="11"/>
  <c r="AS147" i="11"/>
  <c r="CD147" i="11"/>
  <c r="BK147" i="11"/>
  <c r="AR147" i="11"/>
  <c r="CC147" i="11"/>
  <c r="BJ147" i="11"/>
  <c r="AQ147" i="11"/>
  <c r="CB147" i="11"/>
  <c r="BI147" i="11"/>
  <c r="AP147" i="11"/>
  <c r="CA147" i="11"/>
  <c r="BH147" i="11"/>
  <c r="AO147" i="11"/>
  <c r="BZ147" i="11"/>
  <c r="BG147" i="11"/>
  <c r="AN147" i="11"/>
  <c r="BY147" i="11"/>
  <c r="BF147" i="11"/>
  <c r="AM147" i="11"/>
  <c r="BX147" i="11"/>
  <c r="BE147" i="11"/>
  <c r="AL147" i="11"/>
  <c r="BW147" i="11"/>
  <c r="BD147" i="11"/>
  <c r="AK147" i="11"/>
  <c r="BV147" i="11"/>
  <c r="BC147" i="11"/>
  <c r="AJ147" i="11"/>
  <c r="BU147" i="11"/>
  <c r="BB147" i="11"/>
  <c r="AI147" i="11"/>
  <c r="BT147" i="11"/>
  <c r="BA147" i="11"/>
  <c r="AH147" i="11"/>
  <c r="CL147" i="11"/>
  <c r="CM147" i="11"/>
  <c r="CN147" i="11"/>
  <c r="CO147" i="11"/>
  <c r="CP147" i="11"/>
  <c r="CQ147" i="11"/>
  <c r="CR147" i="11"/>
  <c r="CS147" i="11"/>
  <c r="CT147" i="11"/>
  <c r="CU147" i="11"/>
  <c r="CV147" i="11"/>
  <c r="CW147" i="11"/>
  <c r="CX147" i="11"/>
  <c r="CY147" i="11"/>
  <c r="CF161" i="11"/>
  <c r="BM161" i="11"/>
  <c r="AT161" i="11"/>
  <c r="CE161" i="11"/>
  <c r="BL161" i="11"/>
  <c r="AS161" i="11"/>
  <c r="CD161" i="11"/>
  <c r="BK161" i="11"/>
  <c r="AR161" i="11"/>
  <c r="CC161" i="11"/>
  <c r="BJ161" i="11"/>
  <c r="AQ161" i="11"/>
  <c r="CB161" i="11"/>
  <c r="BI161" i="11"/>
  <c r="AP161" i="11"/>
  <c r="CA161" i="11"/>
  <c r="BH161" i="11"/>
  <c r="AO161" i="11"/>
  <c r="BZ161" i="11"/>
  <c r="BG161" i="11"/>
  <c r="AN161" i="11"/>
  <c r="BY161" i="11"/>
  <c r="BF161" i="11"/>
  <c r="AM161" i="11"/>
  <c r="BX161" i="11"/>
  <c r="BE161" i="11"/>
  <c r="AL161" i="11"/>
  <c r="BW161" i="11"/>
  <c r="BD161" i="11"/>
  <c r="AK161" i="11"/>
  <c r="BV161" i="11"/>
  <c r="BC161" i="11"/>
  <c r="AJ161" i="11"/>
  <c r="BU161" i="11"/>
  <c r="BB161" i="11"/>
  <c r="AI161" i="11"/>
  <c r="BT161" i="11"/>
  <c r="BA161" i="11"/>
  <c r="AH161" i="11"/>
  <c r="CL161" i="11"/>
  <c r="CM161" i="11"/>
  <c r="CN161" i="11"/>
  <c r="CO161" i="11"/>
  <c r="CP161" i="11"/>
  <c r="CQ161" i="11"/>
  <c r="CR161" i="11"/>
  <c r="CS161" i="11"/>
  <c r="CT161" i="11"/>
  <c r="CU161" i="11"/>
  <c r="CV161" i="11"/>
  <c r="CW161" i="11"/>
  <c r="CX161" i="11"/>
  <c r="CY161" i="11"/>
  <c r="J161" i="11"/>
  <c r="I161" i="11"/>
  <c r="CF199" i="11"/>
  <c r="BM199" i="11"/>
  <c r="AT199" i="11"/>
  <c r="CE199" i="11"/>
  <c r="BL199" i="11"/>
  <c r="AS199" i="11"/>
  <c r="CD199" i="11"/>
  <c r="BK199" i="11"/>
  <c r="AR199" i="11"/>
  <c r="CC199" i="11"/>
  <c r="BJ199" i="11"/>
  <c r="AQ199" i="11"/>
  <c r="CB199" i="11"/>
  <c r="BI199" i="11"/>
  <c r="AP199" i="11"/>
  <c r="CA199" i="11"/>
  <c r="BH199" i="11"/>
  <c r="AO199" i="11"/>
  <c r="BZ199" i="11"/>
  <c r="BG199" i="11"/>
  <c r="AN199" i="11"/>
  <c r="BY199" i="11"/>
  <c r="BF199" i="11"/>
  <c r="AM199" i="11"/>
  <c r="BX199" i="11"/>
  <c r="BE199" i="11"/>
  <c r="AL199" i="11"/>
  <c r="BW199" i="11"/>
  <c r="BD199" i="11"/>
  <c r="AK199" i="11"/>
  <c r="BV199" i="11"/>
  <c r="BC199" i="11"/>
  <c r="AJ199" i="11"/>
  <c r="BU199" i="11"/>
  <c r="BB199" i="11"/>
  <c r="AI199" i="11"/>
  <c r="BT199" i="11"/>
  <c r="BA199" i="11"/>
  <c r="AH199" i="11"/>
  <c r="CL199" i="11"/>
  <c r="CM199" i="11"/>
  <c r="CN199" i="11"/>
  <c r="CO199" i="11"/>
  <c r="CP199" i="11"/>
  <c r="CQ199" i="11"/>
  <c r="CR199" i="11"/>
  <c r="CS199" i="11"/>
  <c r="CT199" i="11"/>
  <c r="CU199" i="11"/>
  <c r="CV199" i="11"/>
  <c r="CW199" i="11"/>
  <c r="CX199" i="11"/>
  <c r="CY199" i="11"/>
  <c r="J217" i="11"/>
  <c r="I217" i="11"/>
  <c r="CF198" i="11"/>
  <c r="BM198" i="11"/>
  <c r="AT198" i="11"/>
  <c r="CE198" i="11"/>
  <c r="BL198" i="11"/>
  <c r="AS198" i="11"/>
  <c r="CD198" i="11"/>
  <c r="BK198" i="11"/>
  <c r="AR198" i="11"/>
  <c r="CC198" i="11"/>
  <c r="BJ198" i="11"/>
  <c r="AQ198" i="11"/>
  <c r="CB198" i="11"/>
  <c r="BI198" i="11"/>
  <c r="AP198" i="11"/>
  <c r="CA198" i="11"/>
  <c r="BH198" i="11"/>
  <c r="AO198" i="11"/>
  <c r="BZ198" i="11"/>
  <c r="BG198" i="11"/>
  <c r="AN198" i="11"/>
  <c r="BY198" i="11"/>
  <c r="BF198" i="11"/>
  <c r="AM198" i="11"/>
  <c r="BX198" i="11"/>
  <c r="BE198" i="11"/>
  <c r="AL198" i="11"/>
  <c r="BW198" i="11"/>
  <c r="BD198" i="11"/>
  <c r="AK198" i="11"/>
  <c r="BV198" i="11"/>
  <c r="BC198" i="11"/>
  <c r="AJ198" i="11"/>
  <c r="BU198" i="11"/>
  <c r="BB198" i="11"/>
  <c r="AI198" i="11"/>
  <c r="BT198" i="11"/>
  <c r="BA198" i="11"/>
  <c r="AH198" i="11"/>
  <c r="CL198" i="11"/>
  <c r="CM198" i="11"/>
  <c r="CN198" i="11"/>
  <c r="CO198" i="11"/>
  <c r="CP198" i="11"/>
  <c r="CQ198" i="11"/>
  <c r="CR198" i="11"/>
  <c r="CS198" i="11"/>
  <c r="CT198" i="11"/>
  <c r="CU198" i="11"/>
  <c r="CV198" i="11"/>
  <c r="CW198" i="11"/>
  <c r="CX198" i="11"/>
  <c r="CY198" i="11"/>
  <c r="J216" i="11"/>
  <c r="I216" i="11"/>
  <c r="CF196" i="11"/>
  <c r="BM196" i="11"/>
  <c r="AT196" i="11"/>
  <c r="CE196" i="11"/>
  <c r="BL196" i="11"/>
  <c r="AS196" i="11"/>
  <c r="CD196" i="11"/>
  <c r="BK196" i="11"/>
  <c r="AR196" i="11"/>
  <c r="CC196" i="11"/>
  <c r="BJ196" i="11"/>
  <c r="AQ196" i="11"/>
  <c r="CB196" i="11"/>
  <c r="BI196" i="11"/>
  <c r="AP196" i="11"/>
  <c r="CA196" i="11"/>
  <c r="BH196" i="11"/>
  <c r="AO196" i="11"/>
  <c r="BZ196" i="11"/>
  <c r="BG196" i="11"/>
  <c r="AN196" i="11"/>
  <c r="BY196" i="11"/>
  <c r="BF196" i="11"/>
  <c r="AM196" i="11"/>
  <c r="BX196" i="11"/>
  <c r="BE196" i="11"/>
  <c r="AL196" i="11"/>
  <c r="BW196" i="11"/>
  <c r="BD196" i="11"/>
  <c r="AK196" i="11"/>
  <c r="BV196" i="11"/>
  <c r="BC196" i="11"/>
  <c r="AJ196" i="11"/>
  <c r="BU196" i="11"/>
  <c r="BB196" i="11"/>
  <c r="AI196" i="11"/>
  <c r="BT196" i="11"/>
  <c r="BA196" i="11"/>
  <c r="AH196" i="11"/>
  <c r="CL196" i="11"/>
  <c r="CM196" i="11"/>
  <c r="CN196" i="11"/>
  <c r="CO196" i="11"/>
  <c r="CP196" i="11"/>
  <c r="CQ196" i="11"/>
  <c r="CR196" i="11"/>
  <c r="CS196" i="11"/>
  <c r="CT196" i="11"/>
  <c r="CU196" i="11"/>
  <c r="CV196" i="11"/>
  <c r="CW196" i="11"/>
  <c r="CX196" i="11"/>
  <c r="CY196" i="11"/>
  <c r="J214" i="11"/>
  <c r="I214" i="11"/>
  <c r="CF189" i="11"/>
  <c r="BM189" i="11"/>
  <c r="AT189" i="11"/>
  <c r="CE189" i="11"/>
  <c r="BL189" i="11"/>
  <c r="AS189" i="11"/>
  <c r="CD189" i="11"/>
  <c r="BK189" i="11"/>
  <c r="AR189" i="11"/>
  <c r="CC189" i="11"/>
  <c r="BJ189" i="11"/>
  <c r="AQ189" i="11"/>
  <c r="CB189" i="11"/>
  <c r="BI189" i="11"/>
  <c r="AP189" i="11"/>
  <c r="CA189" i="11"/>
  <c r="BH189" i="11"/>
  <c r="AO189" i="11"/>
  <c r="BZ189" i="11"/>
  <c r="BG189" i="11"/>
  <c r="AN189" i="11"/>
  <c r="BY189" i="11"/>
  <c r="BF189" i="11"/>
  <c r="AM189" i="11"/>
  <c r="BX189" i="11"/>
  <c r="BE189" i="11"/>
  <c r="AL189" i="11"/>
  <c r="BW189" i="11"/>
  <c r="BD189" i="11"/>
  <c r="AK189" i="11"/>
  <c r="BV189" i="11"/>
  <c r="BC189" i="11"/>
  <c r="AJ189" i="11"/>
  <c r="BU189" i="11"/>
  <c r="BB189" i="11"/>
  <c r="AI189" i="11"/>
  <c r="BT189" i="11"/>
  <c r="BA189" i="11"/>
  <c r="AH189" i="11"/>
  <c r="CL189" i="11"/>
  <c r="CM189" i="11"/>
  <c r="CN189" i="11"/>
  <c r="CO189" i="11"/>
  <c r="CP189" i="11"/>
  <c r="CQ189" i="11"/>
  <c r="CR189" i="11"/>
  <c r="CS189" i="11"/>
  <c r="CT189" i="11"/>
  <c r="CU189" i="11"/>
  <c r="CV189" i="11"/>
  <c r="CW189" i="11"/>
  <c r="CX189" i="11"/>
  <c r="CY189" i="11"/>
  <c r="J207" i="11"/>
  <c r="I207" i="11"/>
  <c r="CF194" i="11"/>
  <c r="BM194" i="11"/>
  <c r="AT194" i="11"/>
  <c r="CE194" i="11"/>
  <c r="BL194" i="11"/>
  <c r="AS194" i="11"/>
  <c r="CD194" i="11"/>
  <c r="BK194" i="11"/>
  <c r="AR194" i="11"/>
  <c r="CC194" i="11"/>
  <c r="BJ194" i="11"/>
  <c r="AQ194" i="11"/>
  <c r="CB194" i="11"/>
  <c r="BI194" i="11"/>
  <c r="AP194" i="11"/>
  <c r="CA194" i="11"/>
  <c r="BH194" i="11"/>
  <c r="AO194" i="11"/>
  <c r="BZ194" i="11"/>
  <c r="BG194" i="11"/>
  <c r="AN194" i="11"/>
  <c r="BY194" i="11"/>
  <c r="BF194" i="11"/>
  <c r="AM194" i="11"/>
  <c r="BX194" i="11"/>
  <c r="BE194" i="11"/>
  <c r="AL194" i="11"/>
  <c r="BW194" i="11"/>
  <c r="BD194" i="11"/>
  <c r="AK194" i="11"/>
  <c r="BV194" i="11"/>
  <c r="BC194" i="11"/>
  <c r="AJ194" i="11"/>
  <c r="BU194" i="11"/>
  <c r="BB194" i="11"/>
  <c r="AI194" i="11"/>
  <c r="BT194" i="11"/>
  <c r="BA194" i="11"/>
  <c r="AH194" i="11"/>
  <c r="CL194" i="11"/>
  <c r="CM194" i="11"/>
  <c r="CN194" i="11"/>
  <c r="CO194" i="11"/>
  <c r="CP194" i="11"/>
  <c r="CQ194" i="11"/>
  <c r="CR194" i="11"/>
  <c r="CS194" i="11"/>
  <c r="CT194" i="11"/>
  <c r="CU194" i="11"/>
  <c r="CV194" i="11"/>
  <c r="CW194" i="11"/>
  <c r="CX194" i="11"/>
  <c r="CY194" i="11"/>
  <c r="J212" i="11"/>
  <c r="I212" i="11"/>
  <c r="CF192" i="11"/>
  <c r="BM192" i="11"/>
  <c r="AT192" i="11"/>
  <c r="CE192" i="11"/>
  <c r="BL192" i="11"/>
  <c r="AS192" i="11"/>
  <c r="CD192" i="11"/>
  <c r="BK192" i="11"/>
  <c r="AR192" i="11"/>
  <c r="CC192" i="11"/>
  <c r="BJ192" i="11"/>
  <c r="AQ192" i="11"/>
  <c r="CB192" i="11"/>
  <c r="BI192" i="11"/>
  <c r="AP192" i="11"/>
  <c r="CA192" i="11"/>
  <c r="BH192" i="11"/>
  <c r="AO192" i="11"/>
  <c r="BZ192" i="11"/>
  <c r="BG192" i="11"/>
  <c r="AN192" i="11"/>
  <c r="BY192" i="11"/>
  <c r="BF192" i="11"/>
  <c r="AM192" i="11"/>
  <c r="BX192" i="11"/>
  <c r="BE192" i="11"/>
  <c r="AL192" i="11"/>
  <c r="BW192" i="11"/>
  <c r="BD192" i="11"/>
  <c r="AK192" i="11"/>
  <c r="BV192" i="11"/>
  <c r="BC192" i="11"/>
  <c r="AJ192" i="11"/>
  <c r="BU192" i="11"/>
  <c r="BB192" i="11"/>
  <c r="AI192" i="11"/>
  <c r="BT192" i="11"/>
  <c r="BA192" i="11"/>
  <c r="AH192" i="11"/>
  <c r="CL192" i="11"/>
  <c r="CM192" i="11"/>
  <c r="CN192" i="11"/>
  <c r="CO192" i="11"/>
  <c r="CP192" i="11"/>
  <c r="CQ192" i="11"/>
  <c r="CR192" i="11"/>
  <c r="CS192" i="11"/>
  <c r="CT192" i="11"/>
  <c r="CU192" i="11"/>
  <c r="CV192" i="11"/>
  <c r="CW192" i="11"/>
  <c r="CX192" i="11"/>
  <c r="CY192" i="11"/>
  <c r="J210" i="11"/>
  <c r="I210" i="11"/>
  <c r="CF125" i="11"/>
  <c r="BM125" i="11"/>
  <c r="AT125" i="11"/>
  <c r="CE125" i="11"/>
  <c r="BL125" i="11"/>
  <c r="AS125" i="11"/>
  <c r="CD125" i="11"/>
  <c r="BK125" i="11"/>
  <c r="AR125" i="11"/>
  <c r="CC125" i="11"/>
  <c r="BJ125" i="11"/>
  <c r="AQ125" i="11"/>
  <c r="CB125" i="11"/>
  <c r="BI125" i="11"/>
  <c r="AP125" i="11"/>
  <c r="CA125" i="11"/>
  <c r="BH125" i="11"/>
  <c r="AO125" i="11"/>
  <c r="BZ125" i="11"/>
  <c r="BG125" i="11"/>
  <c r="AN125" i="11"/>
  <c r="BY125" i="11"/>
  <c r="BF125" i="11"/>
  <c r="AM125" i="11"/>
  <c r="BX125" i="11"/>
  <c r="BE125" i="11"/>
  <c r="AL125" i="11"/>
  <c r="BW125" i="11"/>
  <c r="BD125" i="11"/>
  <c r="AK125" i="11"/>
  <c r="BV125" i="11"/>
  <c r="BC125" i="11"/>
  <c r="AJ125" i="11"/>
  <c r="BU125" i="11"/>
  <c r="BB125" i="11"/>
  <c r="AI125" i="11"/>
  <c r="BT125" i="11"/>
  <c r="BA125" i="11"/>
  <c r="AH125" i="11"/>
  <c r="CL125" i="11"/>
  <c r="CM125" i="11"/>
  <c r="CN125" i="11"/>
  <c r="CO125" i="11"/>
  <c r="CP125" i="11"/>
  <c r="CQ125" i="11"/>
  <c r="CR125" i="11"/>
  <c r="CS125" i="11"/>
  <c r="CT125" i="11"/>
  <c r="CU125" i="11"/>
  <c r="CV125" i="11"/>
  <c r="CW125" i="11"/>
  <c r="CX125" i="11"/>
  <c r="CY125" i="11"/>
  <c r="CF135" i="11"/>
  <c r="BM135" i="11"/>
  <c r="AT135" i="11"/>
  <c r="CE135" i="11"/>
  <c r="BL135" i="11"/>
  <c r="AS135" i="11"/>
  <c r="CD135" i="11"/>
  <c r="BK135" i="11"/>
  <c r="AR135" i="11"/>
  <c r="CC135" i="11"/>
  <c r="BJ135" i="11"/>
  <c r="AQ135" i="11"/>
  <c r="CB135" i="11"/>
  <c r="BI135" i="11"/>
  <c r="AP135" i="11"/>
  <c r="CA135" i="11"/>
  <c r="BH135" i="11"/>
  <c r="AO135" i="11"/>
  <c r="BZ135" i="11"/>
  <c r="BG135" i="11"/>
  <c r="AN135" i="11"/>
  <c r="BY135" i="11"/>
  <c r="BF135" i="11"/>
  <c r="AM135" i="11"/>
  <c r="BX135" i="11"/>
  <c r="BE135" i="11"/>
  <c r="AL135" i="11"/>
  <c r="BW135" i="11"/>
  <c r="BD135" i="11"/>
  <c r="AK135" i="11"/>
  <c r="BV135" i="11"/>
  <c r="BC135" i="11"/>
  <c r="AJ135" i="11"/>
  <c r="BU135" i="11"/>
  <c r="BB135" i="11"/>
  <c r="AI135" i="11"/>
  <c r="BT135" i="11"/>
  <c r="BA135" i="11"/>
  <c r="AH135" i="11"/>
  <c r="CL135" i="11"/>
  <c r="CM135" i="11"/>
  <c r="CN135" i="11"/>
  <c r="CO135" i="11"/>
  <c r="CP135" i="11"/>
  <c r="CQ135" i="11"/>
  <c r="CR135" i="11"/>
  <c r="CS135" i="11"/>
  <c r="CT135" i="11"/>
  <c r="CU135" i="11"/>
  <c r="CV135" i="11"/>
  <c r="CW135" i="11"/>
  <c r="CX135" i="11"/>
  <c r="CY135" i="11"/>
  <c r="J135" i="11"/>
  <c r="I135" i="11"/>
  <c r="CF190" i="11"/>
  <c r="BM190" i="11"/>
  <c r="AT190" i="11"/>
  <c r="CE190" i="11"/>
  <c r="BL190" i="11"/>
  <c r="AS190" i="11"/>
  <c r="CD190" i="11"/>
  <c r="BK190" i="11"/>
  <c r="AR190" i="11"/>
  <c r="CC190" i="11"/>
  <c r="BJ190" i="11"/>
  <c r="AQ190" i="11"/>
  <c r="CB190" i="11"/>
  <c r="BI190" i="11"/>
  <c r="AP190" i="11"/>
  <c r="CA190" i="11"/>
  <c r="BH190" i="11"/>
  <c r="AO190" i="11"/>
  <c r="BZ190" i="11"/>
  <c r="BG190" i="11"/>
  <c r="AN190" i="11"/>
  <c r="BY190" i="11"/>
  <c r="BF190" i="11"/>
  <c r="AM190" i="11"/>
  <c r="BX190" i="11"/>
  <c r="BE190" i="11"/>
  <c r="AL190" i="11"/>
  <c r="BW190" i="11"/>
  <c r="BD190" i="11"/>
  <c r="AK190" i="11"/>
  <c r="BV190" i="11"/>
  <c r="BC190" i="11"/>
  <c r="AJ190" i="11"/>
  <c r="BU190" i="11"/>
  <c r="BB190" i="11"/>
  <c r="AI190" i="11"/>
  <c r="BT190" i="11"/>
  <c r="BA190" i="11"/>
  <c r="AH190" i="11"/>
  <c r="CL190" i="11"/>
  <c r="CM190" i="11"/>
  <c r="CN190" i="11"/>
  <c r="CO190" i="11"/>
  <c r="CP190" i="11"/>
  <c r="CQ190" i="11"/>
  <c r="CR190" i="11"/>
  <c r="CS190" i="11"/>
  <c r="CT190" i="11"/>
  <c r="CU190" i="11"/>
  <c r="CV190" i="11"/>
  <c r="CW190" i="11"/>
  <c r="CX190" i="11"/>
  <c r="CY190" i="11"/>
  <c r="J208" i="11"/>
  <c r="I208" i="11"/>
  <c r="CF186" i="11"/>
  <c r="BM186" i="11"/>
  <c r="AT186" i="11"/>
  <c r="CE186" i="11"/>
  <c r="BL186" i="11"/>
  <c r="AS186" i="11"/>
  <c r="CD186" i="11"/>
  <c r="BK186" i="11"/>
  <c r="AR186" i="11"/>
  <c r="CC186" i="11"/>
  <c r="BJ186" i="11"/>
  <c r="AQ186" i="11"/>
  <c r="CB186" i="11"/>
  <c r="BI186" i="11"/>
  <c r="AP186" i="11"/>
  <c r="CA186" i="11"/>
  <c r="BH186" i="11"/>
  <c r="AO186" i="11"/>
  <c r="BZ186" i="11"/>
  <c r="BG186" i="11"/>
  <c r="AN186" i="11"/>
  <c r="BY186" i="11"/>
  <c r="BF186" i="11"/>
  <c r="AM186" i="11"/>
  <c r="BX186" i="11"/>
  <c r="BE186" i="11"/>
  <c r="AL186" i="11"/>
  <c r="BW186" i="11"/>
  <c r="BD186" i="11"/>
  <c r="AK186" i="11"/>
  <c r="BV186" i="11"/>
  <c r="BC186" i="11"/>
  <c r="AJ186" i="11"/>
  <c r="BU186" i="11"/>
  <c r="BB186" i="11"/>
  <c r="AI186" i="11"/>
  <c r="BT186" i="11"/>
  <c r="BA186" i="11"/>
  <c r="AH186" i="11"/>
  <c r="CL186" i="11"/>
  <c r="CM186" i="11"/>
  <c r="CN186" i="11"/>
  <c r="CO186" i="11"/>
  <c r="CP186" i="11"/>
  <c r="CQ186" i="11"/>
  <c r="CR186" i="11"/>
  <c r="CS186" i="11"/>
  <c r="CT186" i="11"/>
  <c r="CU186" i="11"/>
  <c r="CV186" i="11"/>
  <c r="CW186" i="11"/>
  <c r="CX186" i="11"/>
  <c r="CY186" i="11"/>
  <c r="J204" i="11"/>
  <c r="I204" i="11"/>
  <c r="CF176" i="11"/>
  <c r="BM176" i="11"/>
  <c r="AT176" i="11"/>
  <c r="CE176" i="11"/>
  <c r="BL176" i="11"/>
  <c r="AS176" i="11"/>
  <c r="CD176" i="11"/>
  <c r="BK176" i="11"/>
  <c r="AR176" i="11"/>
  <c r="CC176" i="11"/>
  <c r="BJ176" i="11"/>
  <c r="AQ176" i="11"/>
  <c r="CB176" i="11"/>
  <c r="BI176" i="11"/>
  <c r="AP176" i="11"/>
  <c r="CA176" i="11"/>
  <c r="BH176" i="11"/>
  <c r="AO176" i="11"/>
  <c r="BZ176" i="11"/>
  <c r="BG176" i="11"/>
  <c r="AN176" i="11"/>
  <c r="BY176" i="11"/>
  <c r="BF176" i="11"/>
  <c r="AM176" i="11"/>
  <c r="BX176" i="11"/>
  <c r="BE176" i="11"/>
  <c r="AL176" i="11"/>
  <c r="BW176" i="11"/>
  <c r="BD176" i="11"/>
  <c r="AK176" i="11"/>
  <c r="BV176" i="11"/>
  <c r="BC176" i="11"/>
  <c r="AJ176" i="11"/>
  <c r="BU176" i="11"/>
  <c r="BB176" i="11"/>
  <c r="AI176" i="11"/>
  <c r="BT176" i="11"/>
  <c r="BA176" i="11"/>
  <c r="AH176" i="11"/>
  <c r="CL176" i="11"/>
  <c r="CM176" i="11"/>
  <c r="CN176" i="11"/>
  <c r="CO176" i="11"/>
  <c r="CP176" i="11"/>
  <c r="CQ176" i="11"/>
  <c r="CR176" i="11"/>
  <c r="CS176" i="11"/>
  <c r="CT176" i="11"/>
  <c r="CU176" i="11"/>
  <c r="CV176" i="11"/>
  <c r="CW176" i="11"/>
  <c r="CX176" i="11"/>
  <c r="CY176" i="11"/>
  <c r="J194" i="11"/>
  <c r="I194" i="11"/>
  <c r="CF185" i="11"/>
  <c r="BM185" i="11"/>
  <c r="AT185" i="11"/>
  <c r="CE185" i="11"/>
  <c r="BL185" i="11"/>
  <c r="AS185" i="11"/>
  <c r="CD185" i="11"/>
  <c r="BK185" i="11"/>
  <c r="AR185" i="11"/>
  <c r="CC185" i="11"/>
  <c r="BJ185" i="11"/>
  <c r="AQ185" i="11"/>
  <c r="CB185" i="11"/>
  <c r="BI185" i="11"/>
  <c r="AP185" i="11"/>
  <c r="CA185" i="11"/>
  <c r="BH185" i="11"/>
  <c r="AO185" i="11"/>
  <c r="BZ185" i="11"/>
  <c r="BG185" i="11"/>
  <c r="AN185" i="11"/>
  <c r="BY185" i="11"/>
  <c r="BF185" i="11"/>
  <c r="AM185" i="11"/>
  <c r="BX185" i="11"/>
  <c r="BE185" i="11"/>
  <c r="AL185" i="11"/>
  <c r="BW185" i="11"/>
  <c r="BD185" i="11"/>
  <c r="AK185" i="11"/>
  <c r="BV185" i="11"/>
  <c r="BC185" i="11"/>
  <c r="AJ185" i="11"/>
  <c r="BU185" i="11"/>
  <c r="BB185" i="11"/>
  <c r="AI185" i="11"/>
  <c r="BT185" i="11"/>
  <c r="BA185" i="11"/>
  <c r="AH185" i="11"/>
  <c r="CL185" i="11"/>
  <c r="CM185" i="11"/>
  <c r="CN185" i="11"/>
  <c r="CO185" i="11"/>
  <c r="CP185" i="11"/>
  <c r="CQ185" i="11"/>
  <c r="CR185" i="11"/>
  <c r="CS185" i="11"/>
  <c r="CT185" i="11"/>
  <c r="CU185" i="11"/>
  <c r="CV185" i="11"/>
  <c r="CW185" i="11"/>
  <c r="CX185" i="11"/>
  <c r="CY185" i="11"/>
  <c r="J203" i="11"/>
  <c r="I203" i="11"/>
  <c r="CF188" i="11"/>
  <c r="BM188" i="11"/>
  <c r="AT188" i="11"/>
  <c r="CE188" i="11"/>
  <c r="BL188" i="11"/>
  <c r="AS188" i="11"/>
  <c r="CD188" i="11"/>
  <c r="BK188" i="11"/>
  <c r="AR188" i="11"/>
  <c r="CC188" i="11"/>
  <c r="BJ188" i="11"/>
  <c r="AQ188" i="11"/>
  <c r="CB188" i="11"/>
  <c r="BI188" i="11"/>
  <c r="AP188" i="11"/>
  <c r="CA188" i="11"/>
  <c r="BH188" i="11"/>
  <c r="AO188" i="11"/>
  <c r="BZ188" i="11"/>
  <c r="BG188" i="11"/>
  <c r="AN188" i="11"/>
  <c r="BY188" i="11"/>
  <c r="BF188" i="11"/>
  <c r="AM188" i="11"/>
  <c r="BX188" i="11"/>
  <c r="BE188" i="11"/>
  <c r="AL188" i="11"/>
  <c r="BW188" i="11"/>
  <c r="BD188" i="11"/>
  <c r="AK188" i="11"/>
  <c r="BV188" i="11"/>
  <c r="BC188" i="11"/>
  <c r="AJ188" i="11"/>
  <c r="BU188" i="11"/>
  <c r="BB188" i="11"/>
  <c r="AI188" i="11"/>
  <c r="BT188" i="11"/>
  <c r="BA188" i="11"/>
  <c r="AH188" i="11"/>
  <c r="CL188" i="11"/>
  <c r="CM188" i="11"/>
  <c r="CN188" i="11"/>
  <c r="CO188" i="11"/>
  <c r="CP188" i="11"/>
  <c r="CQ188" i="11"/>
  <c r="CR188" i="11"/>
  <c r="CS188" i="11"/>
  <c r="CT188" i="11"/>
  <c r="CU188" i="11"/>
  <c r="CV188" i="11"/>
  <c r="CW188" i="11"/>
  <c r="CX188" i="11"/>
  <c r="CY188" i="11"/>
  <c r="J206" i="11"/>
  <c r="I206" i="11"/>
  <c r="CF187" i="11"/>
  <c r="BM187" i="11"/>
  <c r="AT187" i="11"/>
  <c r="CE187" i="11"/>
  <c r="BL187" i="11"/>
  <c r="AS187" i="11"/>
  <c r="CD187" i="11"/>
  <c r="BK187" i="11"/>
  <c r="AR187" i="11"/>
  <c r="CC187" i="11"/>
  <c r="BJ187" i="11"/>
  <c r="AQ187" i="11"/>
  <c r="CB187" i="11"/>
  <c r="BI187" i="11"/>
  <c r="AP187" i="11"/>
  <c r="CA187" i="11"/>
  <c r="BH187" i="11"/>
  <c r="AO187" i="11"/>
  <c r="BZ187" i="11"/>
  <c r="BG187" i="11"/>
  <c r="AN187" i="11"/>
  <c r="BY187" i="11"/>
  <c r="BF187" i="11"/>
  <c r="AM187" i="11"/>
  <c r="BX187" i="11"/>
  <c r="BE187" i="11"/>
  <c r="AL187" i="11"/>
  <c r="BW187" i="11"/>
  <c r="BD187" i="11"/>
  <c r="AK187" i="11"/>
  <c r="BV187" i="11"/>
  <c r="BC187" i="11"/>
  <c r="AJ187" i="11"/>
  <c r="BU187" i="11"/>
  <c r="BB187" i="11"/>
  <c r="AI187" i="11"/>
  <c r="BT187" i="11"/>
  <c r="BA187" i="11"/>
  <c r="AH187" i="11"/>
  <c r="CL187" i="11"/>
  <c r="CM187" i="11"/>
  <c r="CN187" i="11"/>
  <c r="CO187" i="11"/>
  <c r="CP187" i="11"/>
  <c r="CQ187" i="11"/>
  <c r="CR187" i="11"/>
  <c r="CS187" i="11"/>
  <c r="CT187" i="11"/>
  <c r="CU187" i="11"/>
  <c r="CV187" i="11"/>
  <c r="CW187" i="11"/>
  <c r="CX187" i="11"/>
  <c r="CY187" i="11"/>
  <c r="J205" i="11"/>
  <c r="I205" i="11"/>
  <c r="CF181" i="11"/>
  <c r="BM181" i="11"/>
  <c r="AT181" i="11"/>
  <c r="CE181" i="11"/>
  <c r="BL181" i="11"/>
  <c r="AS181" i="11"/>
  <c r="CD181" i="11"/>
  <c r="BK181" i="11"/>
  <c r="AR181" i="11"/>
  <c r="CC181" i="11"/>
  <c r="BJ181" i="11"/>
  <c r="AQ181" i="11"/>
  <c r="CB181" i="11"/>
  <c r="BI181" i="11"/>
  <c r="AP181" i="11"/>
  <c r="CA181" i="11"/>
  <c r="BH181" i="11"/>
  <c r="AO181" i="11"/>
  <c r="BZ181" i="11"/>
  <c r="BG181" i="11"/>
  <c r="AN181" i="11"/>
  <c r="BY181" i="11"/>
  <c r="BF181" i="11"/>
  <c r="AM181" i="11"/>
  <c r="BX181" i="11"/>
  <c r="BE181" i="11"/>
  <c r="AL181" i="11"/>
  <c r="BW181" i="11"/>
  <c r="BD181" i="11"/>
  <c r="AK181" i="11"/>
  <c r="BV181" i="11"/>
  <c r="BC181" i="11"/>
  <c r="AJ181" i="11"/>
  <c r="BU181" i="11"/>
  <c r="BB181" i="11"/>
  <c r="AI181" i="11"/>
  <c r="BT181" i="11"/>
  <c r="BA181" i="11"/>
  <c r="AH181" i="11"/>
  <c r="CL181" i="11"/>
  <c r="CM181" i="11"/>
  <c r="CN181" i="11"/>
  <c r="CO181" i="11"/>
  <c r="CP181" i="11"/>
  <c r="CQ181" i="11"/>
  <c r="CR181" i="11"/>
  <c r="CS181" i="11"/>
  <c r="CT181" i="11"/>
  <c r="CU181" i="11"/>
  <c r="CV181" i="11"/>
  <c r="CW181" i="11"/>
  <c r="CX181" i="11"/>
  <c r="CY181" i="11"/>
  <c r="J199" i="11"/>
  <c r="I199" i="11"/>
  <c r="CF93" i="11"/>
  <c r="BM93" i="11"/>
  <c r="AT93" i="11"/>
  <c r="CE93" i="11"/>
  <c r="BL93" i="11"/>
  <c r="AS93" i="11"/>
  <c r="CD93" i="11"/>
  <c r="BK93" i="11"/>
  <c r="AR93" i="11"/>
  <c r="CC93" i="11"/>
  <c r="BJ93" i="11"/>
  <c r="AQ93" i="11"/>
  <c r="CB93" i="11"/>
  <c r="BI93" i="11"/>
  <c r="AP93" i="11"/>
  <c r="CA93" i="11"/>
  <c r="BH93" i="11"/>
  <c r="AO93" i="11"/>
  <c r="BZ93" i="11"/>
  <c r="BG93" i="11"/>
  <c r="AN93" i="11"/>
  <c r="BY93" i="11"/>
  <c r="BF93" i="11"/>
  <c r="AM93" i="11"/>
  <c r="BX93" i="11"/>
  <c r="BE93" i="11"/>
  <c r="AL93" i="11"/>
  <c r="BW93" i="11"/>
  <c r="BD93" i="11"/>
  <c r="AK93" i="11"/>
  <c r="BV93" i="11"/>
  <c r="BC93" i="11"/>
  <c r="AJ93" i="11"/>
  <c r="BU93" i="11"/>
  <c r="BB93" i="11"/>
  <c r="AI93" i="11"/>
  <c r="BT93" i="11"/>
  <c r="BA93" i="11"/>
  <c r="AH93" i="11"/>
  <c r="CL93" i="11"/>
  <c r="CM93" i="11"/>
  <c r="CN93" i="11"/>
  <c r="CO93" i="11"/>
  <c r="CP93" i="11"/>
  <c r="CQ93" i="11"/>
  <c r="CR93" i="11"/>
  <c r="CS93" i="11"/>
  <c r="CT93" i="11"/>
  <c r="CU93" i="11"/>
  <c r="CV93" i="11"/>
  <c r="CW93" i="11"/>
  <c r="CX93" i="11"/>
  <c r="CY93" i="11"/>
  <c r="CF91" i="11"/>
  <c r="BM91" i="11"/>
  <c r="AT91" i="11"/>
  <c r="CE91" i="11"/>
  <c r="BL91" i="11"/>
  <c r="AS91" i="11"/>
  <c r="CD91" i="11"/>
  <c r="BK91" i="11"/>
  <c r="AR91" i="11"/>
  <c r="CC91" i="11"/>
  <c r="BJ91" i="11"/>
  <c r="AQ91" i="11"/>
  <c r="CB91" i="11"/>
  <c r="BI91" i="11"/>
  <c r="AP91" i="11"/>
  <c r="CA91" i="11"/>
  <c r="BH91" i="11"/>
  <c r="AO91" i="11"/>
  <c r="BZ91" i="11"/>
  <c r="BG91" i="11"/>
  <c r="AN91" i="11"/>
  <c r="BY91" i="11"/>
  <c r="BF91" i="11"/>
  <c r="AM91" i="11"/>
  <c r="BX91" i="11"/>
  <c r="BE91" i="11"/>
  <c r="AL91" i="11"/>
  <c r="BW91" i="11"/>
  <c r="BD91" i="11"/>
  <c r="AK91" i="11"/>
  <c r="BV91" i="11"/>
  <c r="BC91" i="11"/>
  <c r="AJ91" i="11"/>
  <c r="BU91" i="11"/>
  <c r="BB91" i="11"/>
  <c r="AI91" i="11"/>
  <c r="BT91" i="11"/>
  <c r="BA91" i="11"/>
  <c r="AH91" i="11"/>
  <c r="CL91" i="11"/>
  <c r="CM91" i="11"/>
  <c r="CN91" i="11"/>
  <c r="CO91" i="11"/>
  <c r="CP91" i="11"/>
  <c r="CQ91" i="11"/>
  <c r="CR91" i="11"/>
  <c r="CS91" i="11"/>
  <c r="CT91" i="11"/>
  <c r="CU91" i="11"/>
  <c r="CV91" i="11"/>
  <c r="CW91" i="11"/>
  <c r="CX91" i="11"/>
  <c r="CY91" i="11"/>
  <c r="CF99" i="11"/>
  <c r="BM99" i="11"/>
  <c r="AT99" i="11"/>
  <c r="CE99" i="11"/>
  <c r="BL99" i="11"/>
  <c r="AS99" i="11"/>
  <c r="CD99" i="11"/>
  <c r="BK99" i="11"/>
  <c r="AR99" i="11"/>
  <c r="CC99" i="11"/>
  <c r="BJ99" i="11"/>
  <c r="AQ99" i="11"/>
  <c r="CB99" i="11"/>
  <c r="BI99" i="11"/>
  <c r="AP99" i="11"/>
  <c r="CA99" i="11"/>
  <c r="BH99" i="11"/>
  <c r="AO99" i="11"/>
  <c r="BZ99" i="11"/>
  <c r="BG99" i="11"/>
  <c r="AN99" i="11"/>
  <c r="BY99" i="11"/>
  <c r="BF99" i="11"/>
  <c r="AM99" i="11"/>
  <c r="BX99" i="11"/>
  <c r="BE99" i="11"/>
  <c r="AL99" i="11"/>
  <c r="BW99" i="11"/>
  <c r="BD99" i="11"/>
  <c r="AK99" i="11"/>
  <c r="BV99" i="11"/>
  <c r="BC99" i="11"/>
  <c r="AJ99" i="11"/>
  <c r="BU99" i="11"/>
  <c r="BB99" i="11"/>
  <c r="AI99" i="11"/>
  <c r="BT99" i="11"/>
  <c r="BA99" i="11"/>
  <c r="AH99" i="11"/>
  <c r="CL99" i="11"/>
  <c r="CM99" i="11"/>
  <c r="CN99" i="11"/>
  <c r="CO99" i="11"/>
  <c r="CP99" i="11"/>
  <c r="CQ99" i="11"/>
  <c r="CR99" i="11"/>
  <c r="CS99" i="11"/>
  <c r="CT99" i="11"/>
  <c r="CU99" i="11"/>
  <c r="CV99" i="11"/>
  <c r="CW99" i="11"/>
  <c r="CX99" i="11"/>
  <c r="CY99" i="11"/>
  <c r="J99" i="11"/>
  <c r="I99" i="11"/>
  <c r="CF184" i="11"/>
  <c r="BM184" i="11"/>
  <c r="AT184" i="11"/>
  <c r="CE184" i="11"/>
  <c r="BL184" i="11"/>
  <c r="AS184" i="11"/>
  <c r="CD184" i="11"/>
  <c r="BK184" i="11"/>
  <c r="AR184" i="11"/>
  <c r="CC184" i="11"/>
  <c r="BJ184" i="11"/>
  <c r="AQ184" i="11"/>
  <c r="CB184" i="11"/>
  <c r="BI184" i="11"/>
  <c r="AP184" i="11"/>
  <c r="CA184" i="11"/>
  <c r="BH184" i="11"/>
  <c r="AO184" i="11"/>
  <c r="BZ184" i="11"/>
  <c r="BG184" i="11"/>
  <c r="AN184" i="11"/>
  <c r="BY184" i="11"/>
  <c r="BF184" i="11"/>
  <c r="AM184" i="11"/>
  <c r="BX184" i="11"/>
  <c r="BE184" i="11"/>
  <c r="AL184" i="11"/>
  <c r="BW184" i="11"/>
  <c r="BD184" i="11"/>
  <c r="AK184" i="11"/>
  <c r="BV184" i="11"/>
  <c r="BC184" i="11"/>
  <c r="AJ184" i="11"/>
  <c r="BU184" i="11"/>
  <c r="BB184" i="11"/>
  <c r="AI184" i="11"/>
  <c r="BT184" i="11"/>
  <c r="BA184" i="11"/>
  <c r="AH184" i="11"/>
  <c r="CL184" i="11"/>
  <c r="CM184" i="11"/>
  <c r="CN184" i="11"/>
  <c r="CO184" i="11"/>
  <c r="CP184" i="11"/>
  <c r="CQ184" i="11"/>
  <c r="CR184" i="11"/>
  <c r="CS184" i="11"/>
  <c r="CT184" i="11"/>
  <c r="CU184" i="11"/>
  <c r="CV184" i="11"/>
  <c r="CW184" i="11"/>
  <c r="CX184" i="11"/>
  <c r="CY184" i="11"/>
  <c r="J184" i="11"/>
  <c r="I184" i="11"/>
  <c r="J202" i="11"/>
  <c r="I202" i="11"/>
  <c r="CF183" i="11"/>
  <c r="BM183" i="11"/>
  <c r="AT183" i="11"/>
  <c r="CE183" i="11"/>
  <c r="BL183" i="11"/>
  <c r="AS183" i="11"/>
  <c r="CD183" i="11"/>
  <c r="BK183" i="11"/>
  <c r="AR183" i="11"/>
  <c r="CC183" i="11"/>
  <c r="BJ183" i="11"/>
  <c r="AQ183" i="11"/>
  <c r="CB183" i="11"/>
  <c r="BI183" i="11"/>
  <c r="AP183" i="11"/>
  <c r="CA183" i="11"/>
  <c r="BH183" i="11"/>
  <c r="AO183" i="11"/>
  <c r="BZ183" i="11"/>
  <c r="BG183" i="11"/>
  <c r="AN183" i="11"/>
  <c r="BY183" i="11"/>
  <c r="BF183" i="11"/>
  <c r="AM183" i="11"/>
  <c r="BX183" i="11"/>
  <c r="BE183" i="11"/>
  <c r="AL183" i="11"/>
  <c r="BW183" i="11"/>
  <c r="BD183" i="11"/>
  <c r="AK183" i="11"/>
  <c r="BV183" i="11"/>
  <c r="BC183" i="11"/>
  <c r="AJ183" i="11"/>
  <c r="BU183" i="11"/>
  <c r="BB183" i="11"/>
  <c r="AI183" i="11"/>
  <c r="BT183" i="11"/>
  <c r="BA183" i="11"/>
  <c r="AH183" i="11"/>
  <c r="CL183" i="11"/>
  <c r="CM183" i="11"/>
  <c r="CN183" i="11"/>
  <c r="CO183" i="11"/>
  <c r="CP183" i="11"/>
  <c r="CQ183" i="11"/>
  <c r="CR183" i="11"/>
  <c r="CS183" i="11"/>
  <c r="CT183" i="11"/>
  <c r="CU183" i="11"/>
  <c r="CV183" i="11"/>
  <c r="CW183" i="11"/>
  <c r="CX183" i="11"/>
  <c r="CY183" i="11"/>
  <c r="J201" i="11"/>
  <c r="I201" i="11"/>
  <c r="CF172" i="11"/>
  <c r="BM172" i="11"/>
  <c r="AT172" i="11"/>
  <c r="CE172" i="11"/>
  <c r="BL172" i="11"/>
  <c r="AS172" i="11"/>
  <c r="CD172" i="11"/>
  <c r="BK172" i="11"/>
  <c r="AR172" i="11"/>
  <c r="CC172" i="11"/>
  <c r="BJ172" i="11"/>
  <c r="AQ172" i="11"/>
  <c r="CB172" i="11"/>
  <c r="BI172" i="11"/>
  <c r="AP172" i="11"/>
  <c r="CA172" i="11"/>
  <c r="BH172" i="11"/>
  <c r="AO172" i="11"/>
  <c r="BZ172" i="11"/>
  <c r="BG172" i="11"/>
  <c r="AN172" i="11"/>
  <c r="BY172" i="11"/>
  <c r="BF172" i="11"/>
  <c r="AM172" i="11"/>
  <c r="BX172" i="11"/>
  <c r="BE172" i="11"/>
  <c r="AL172" i="11"/>
  <c r="BW172" i="11"/>
  <c r="BD172" i="11"/>
  <c r="AK172" i="11"/>
  <c r="BV172" i="11"/>
  <c r="BC172" i="11"/>
  <c r="AJ172" i="11"/>
  <c r="BU172" i="11"/>
  <c r="BB172" i="11"/>
  <c r="AI172" i="11"/>
  <c r="BT172" i="11"/>
  <c r="BA172" i="11"/>
  <c r="AH172" i="11"/>
  <c r="CL172" i="11"/>
  <c r="CM172" i="11"/>
  <c r="CN172" i="11"/>
  <c r="CO172" i="11"/>
  <c r="CP172" i="11"/>
  <c r="CQ172" i="11"/>
  <c r="CR172" i="11"/>
  <c r="CS172" i="11"/>
  <c r="CT172" i="11"/>
  <c r="CU172" i="11"/>
  <c r="CV172" i="11"/>
  <c r="CW172" i="11"/>
  <c r="CX172" i="11"/>
  <c r="CY172" i="11"/>
  <c r="J190" i="11"/>
  <c r="I190" i="11"/>
  <c r="J200" i="11"/>
  <c r="I200" i="11"/>
  <c r="CF164" i="11"/>
  <c r="BM164" i="11"/>
  <c r="AT164" i="11"/>
  <c r="CE164" i="11"/>
  <c r="BL164" i="11"/>
  <c r="AS164" i="11"/>
  <c r="CD164" i="11"/>
  <c r="BK164" i="11"/>
  <c r="AR164" i="11"/>
  <c r="CC164" i="11"/>
  <c r="BJ164" i="11"/>
  <c r="AQ164" i="11"/>
  <c r="CB164" i="11"/>
  <c r="BI164" i="11"/>
  <c r="AP164" i="11"/>
  <c r="CA164" i="11"/>
  <c r="BH164" i="11"/>
  <c r="AO164" i="11"/>
  <c r="BZ164" i="11"/>
  <c r="BG164" i="11"/>
  <c r="AN164" i="11"/>
  <c r="BY164" i="11"/>
  <c r="BF164" i="11"/>
  <c r="AM164" i="11"/>
  <c r="BX164" i="11"/>
  <c r="BE164" i="11"/>
  <c r="AL164" i="11"/>
  <c r="BW164" i="11"/>
  <c r="BD164" i="11"/>
  <c r="AK164" i="11"/>
  <c r="BV164" i="11"/>
  <c r="BC164" i="11"/>
  <c r="AJ164" i="11"/>
  <c r="BU164" i="11"/>
  <c r="BB164" i="11"/>
  <c r="AI164" i="11"/>
  <c r="BT164" i="11"/>
  <c r="BA164" i="11"/>
  <c r="AH164" i="11"/>
  <c r="CL164" i="11"/>
  <c r="CM164" i="11"/>
  <c r="CN164" i="11"/>
  <c r="CO164" i="11"/>
  <c r="CP164" i="11"/>
  <c r="CQ164" i="11"/>
  <c r="CR164" i="11"/>
  <c r="CS164" i="11"/>
  <c r="CT164" i="11"/>
  <c r="CU164" i="11"/>
  <c r="CV164" i="11"/>
  <c r="CW164" i="11"/>
  <c r="CX164" i="11"/>
  <c r="CY164" i="11"/>
  <c r="J181" i="11"/>
  <c r="I181" i="11"/>
  <c r="CF173" i="11"/>
  <c r="BM173" i="11"/>
  <c r="AT173" i="11"/>
  <c r="CE173" i="11"/>
  <c r="BL173" i="11"/>
  <c r="AS173" i="11"/>
  <c r="CD173" i="11"/>
  <c r="BK173" i="11"/>
  <c r="AR173" i="11"/>
  <c r="CC173" i="11"/>
  <c r="BJ173" i="11"/>
  <c r="AQ173" i="11"/>
  <c r="CB173" i="11"/>
  <c r="BI173" i="11"/>
  <c r="AP173" i="11"/>
  <c r="CA173" i="11"/>
  <c r="BH173" i="11"/>
  <c r="AO173" i="11"/>
  <c r="BZ173" i="11"/>
  <c r="BG173" i="11"/>
  <c r="AN173" i="11"/>
  <c r="BY173" i="11"/>
  <c r="BF173" i="11"/>
  <c r="AM173" i="11"/>
  <c r="BX173" i="11"/>
  <c r="BE173" i="11"/>
  <c r="AL173" i="11"/>
  <c r="BW173" i="11"/>
  <c r="BD173" i="11"/>
  <c r="AK173" i="11"/>
  <c r="BV173" i="11"/>
  <c r="BC173" i="11"/>
  <c r="AJ173" i="11"/>
  <c r="BU173" i="11"/>
  <c r="BB173" i="11"/>
  <c r="AI173" i="11"/>
  <c r="BT173" i="11"/>
  <c r="BA173" i="11"/>
  <c r="AH173" i="11"/>
  <c r="CL173" i="11"/>
  <c r="CM173" i="11"/>
  <c r="CN173" i="11"/>
  <c r="CO173" i="11"/>
  <c r="CP173" i="11"/>
  <c r="CQ173" i="11"/>
  <c r="CR173" i="11"/>
  <c r="CS173" i="11"/>
  <c r="CT173" i="11"/>
  <c r="CU173" i="11"/>
  <c r="CV173" i="11"/>
  <c r="CW173" i="11"/>
  <c r="CX173" i="11"/>
  <c r="CY173" i="11"/>
  <c r="J191" i="11"/>
  <c r="I191" i="11"/>
  <c r="CF180" i="11"/>
  <c r="BM180" i="11"/>
  <c r="AT180" i="11"/>
  <c r="CE180" i="11"/>
  <c r="BL180" i="11"/>
  <c r="AS180" i="11"/>
  <c r="CD180" i="11"/>
  <c r="BK180" i="11"/>
  <c r="AR180" i="11"/>
  <c r="CC180" i="11"/>
  <c r="BJ180" i="11"/>
  <c r="AQ180" i="11"/>
  <c r="CB180" i="11"/>
  <c r="BI180" i="11"/>
  <c r="AP180" i="11"/>
  <c r="CA180" i="11"/>
  <c r="BH180" i="11"/>
  <c r="AO180" i="11"/>
  <c r="BZ180" i="11"/>
  <c r="BG180" i="11"/>
  <c r="AN180" i="11"/>
  <c r="BY180" i="11"/>
  <c r="BF180" i="11"/>
  <c r="AM180" i="11"/>
  <c r="BX180" i="11"/>
  <c r="BE180" i="11"/>
  <c r="AL180" i="11"/>
  <c r="BW180" i="11"/>
  <c r="BD180" i="11"/>
  <c r="AK180" i="11"/>
  <c r="BV180" i="11"/>
  <c r="BC180" i="11"/>
  <c r="AJ180" i="11"/>
  <c r="BU180" i="11"/>
  <c r="BB180" i="11"/>
  <c r="AI180" i="11"/>
  <c r="BT180" i="11"/>
  <c r="BA180" i="11"/>
  <c r="AH180" i="11"/>
  <c r="CL180" i="11"/>
  <c r="CM180" i="11"/>
  <c r="CN180" i="11"/>
  <c r="CO180" i="11"/>
  <c r="CP180" i="11"/>
  <c r="CQ180" i="11"/>
  <c r="CR180" i="11"/>
  <c r="CS180" i="11"/>
  <c r="CT180" i="11"/>
  <c r="CU180" i="11"/>
  <c r="CV180" i="11"/>
  <c r="CW180" i="11"/>
  <c r="CX180" i="11"/>
  <c r="CY180" i="11"/>
  <c r="J198" i="11"/>
  <c r="I198" i="11"/>
  <c r="CF179" i="11"/>
  <c r="BM179" i="11"/>
  <c r="AT179" i="11"/>
  <c r="CE179" i="11"/>
  <c r="BL179" i="11"/>
  <c r="AS179" i="11"/>
  <c r="CD179" i="11"/>
  <c r="BK179" i="11"/>
  <c r="AR179" i="11"/>
  <c r="CC179" i="11"/>
  <c r="BJ179" i="11"/>
  <c r="AQ179" i="11"/>
  <c r="CB179" i="11"/>
  <c r="BI179" i="11"/>
  <c r="AP179" i="11"/>
  <c r="CA179" i="11"/>
  <c r="BH179" i="11"/>
  <c r="AO179" i="11"/>
  <c r="BZ179" i="11"/>
  <c r="BG179" i="11"/>
  <c r="AN179" i="11"/>
  <c r="BY179" i="11"/>
  <c r="BF179" i="11"/>
  <c r="AM179" i="11"/>
  <c r="BX179" i="11"/>
  <c r="BE179" i="11"/>
  <c r="AL179" i="11"/>
  <c r="BW179" i="11"/>
  <c r="BD179" i="11"/>
  <c r="AK179" i="11"/>
  <c r="BV179" i="11"/>
  <c r="BC179" i="11"/>
  <c r="AJ179" i="11"/>
  <c r="BU179" i="11"/>
  <c r="BB179" i="11"/>
  <c r="AI179" i="11"/>
  <c r="BT179" i="11"/>
  <c r="BA179" i="11"/>
  <c r="AH179" i="11"/>
  <c r="CL179" i="11"/>
  <c r="CM179" i="11"/>
  <c r="CN179" i="11"/>
  <c r="CO179" i="11"/>
  <c r="CP179" i="11"/>
  <c r="CQ179" i="11"/>
  <c r="CR179" i="11"/>
  <c r="CS179" i="11"/>
  <c r="CT179" i="11"/>
  <c r="CU179" i="11"/>
  <c r="CV179" i="11"/>
  <c r="CW179" i="11"/>
  <c r="CX179" i="11"/>
  <c r="CY179" i="11"/>
  <c r="J197" i="11"/>
  <c r="I197" i="11"/>
  <c r="CF69" i="11"/>
  <c r="BM69" i="11"/>
  <c r="AT69" i="11"/>
  <c r="CE69" i="11"/>
  <c r="BL69" i="11"/>
  <c r="AS69" i="11"/>
  <c r="CD69" i="11"/>
  <c r="BK69" i="11"/>
  <c r="AR69" i="11"/>
  <c r="CC69" i="11"/>
  <c r="BJ69" i="11"/>
  <c r="AQ69" i="11"/>
  <c r="CB69" i="11"/>
  <c r="BI69" i="11"/>
  <c r="AP69" i="11"/>
  <c r="CA69" i="11"/>
  <c r="BH69" i="11"/>
  <c r="AO69" i="11"/>
  <c r="BZ69" i="11"/>
  <c r="BG69" i="11"/>
  <c r="AN69" i="11"/>
  <c r="BY69" i="11"/>
  <c r="BF69" i="11"/>
  <c r="AM69" i="11"/>
  <c r="BX69" i="11"/>
  <c r="BE69" i="11"/>
  <c r="AL69" i="11"/>
  <c r="BW69" i="11"/>
  <c r="BD69" i="11"/>
  <c r="AK69" i="11"/>
  <c r="BV69" i="11"/>
  <c r="BC69" i="11"/>
  <c r="AJ69" i="11"/>
  <c r="BU69" i="11"/>
  <c r="BB69" i="11"/>
  <c r="AI69" i="11"/>
  <c r="BT69" i="11"/>
  <c r="BA69" i="11"/>
  <c r="AH69" i="11"/>
  <c r="CL69" i="11"/>
  <c r="CM69" i="11"/>
  <c r="CN69" i="11"/>
  <c r="CO69" i="11"/>
  <c r="CP69" i="11"/>
  <c r="CQ69" i="11"/>
  <c r="CR69" i="11"/>
  <c r="CS69" i="11"/>
  <c r="CT69" i="11"/>
  <c r="CU69" i="11"/>
  <c r="CV69" i="11"/>
  <c r="CW69" i="11"/>
  <c r="CX69" i="11"/>
  <c r="CY69" i="11"/>
  <c r="CF67" i="11"/>
  <c r="BM67" i="11"/>
  <c r="AT67" i="11"/>
  <c r="CE67" i="11"/>
  <c r="BL67" i="11"/>
  <c r="AS67" i="11"/>
  <c r="CD67" i="11"/>
  <c r="BK67" i="11"/>
  <c r="AR67" i="11"/>
  <c r="CC67" i="11"/>
  <c r="BJ67" i="11"/>
  <c r="AQ67" i="11"/>
  <c r="CB67" i="11"/>
  <c r="BI67" i="11"/>
  <c r="AP67" i="11"/>
  <c r="CA67" i="11"/>
  <c r="BH67" i="11"/>
  <c r="AO67" i="11"/>
  <c r="BZ67" i="11"/>
  <c r="BG67" i="11"/>
  <c r="AN67" i="11"/>
  <c r="BY67" i="11"/>
  <c r="BF67" i="11"/>
  <c r="AM67" i="11"/>
  <c r="BX67" i="11"/>
  <c r="BE67" i="11"/>
  <c r="AL67" i="11"/>
  <c r="BW67" i="11"/>
  <c r="BD67" i="11"/>
  <c r="AK67" i="11"/>
  <c r="BV67" i="11"/>
  <c r="BC67" i="11"/>
  <c r="AJ67" i="11"/>
  <c r="BU67" i="11"/>
  <c r="BB67" i="11"/>
  <c r="AI67" i="11"/>
  <c r="BT67" i="11"/>
  <c r="BA67" i="11"/>
  <c r="AH67" i="11"/>
  <c r="CL67" i="11"/>
  <c r="CM67" i="11"/>
  <c r="CN67" i="11"/>
  <c r="CO67" i="11"/>
  <c r="CP67" i="11"/>
  <c r="CQ67" i="11"/>
  <c r="CR67" i="11"/>
  <c r="CS67" i="11"/>
  <c r="CT67" i="11"/>
  <c r="CU67" i="11"/>
  <c r="CV67" i="11"/>
  <c r="CW67" i="11"/>
  <c r="CX67" i="11"/>
  <c r="CY67" i="11"/>
  <c r="CF70" i="11"/>
  <c r="BM70" i="11"/>
  <c r="AT70" i="11"/>
  <c r="CE70" i="11"/>
  <c r="BL70" i="11"/>
  <c r="AS70" i="11"/>
  <c r="CD70" i="11"/>
  <c r="BK70" i="11"/>
  <c r="AR70" i="11"/>
  <c r="CC70" i="11"/>
  <c r="BJ70" i="11"/>
  <c r="AQ70" i="11"/>
  <c r="CB70" i="11"/>
  <c r="BI70" i="11"/>
  <c r="AP70" i="11"/>
  <c r="CA70" i="11"/>
  <c r="BH70" i="11"/>
  <c r="AO70" i="11"/>
  <c r="BZ70" i="11"/>
  <c r="BG70" i="11"/>
  <c r="AN70" i="11"/>
  <c r="BY70" i="11"/>
  <c r="BF70" i="11"/>
  <c r="AM70" i="11"/>
  <c r="BX70" i="11"/>
  <c r="BE70" i="11"/>
  <c r="AL70" i="11"/>
  <c r="BW70" i="11"/>
  <c r="BD70" i="11"/>
  <c r="AK70" i="11"/>
  <c r="BV70" i="11"/>
  <c r="BC70" i="11"/>
  <c r="AJ70" i="11"/>
  <c r="BU70" i="11"/>
  <c r="BB70" i="11"/>
  <c r="AI70" i="11"/>
  <c r="BT70" i="11"/>
  <c r="BA70" i="11"/>
  <c r="AH70" i="11"/>
  <c r="CL70" i="11"/>
  <c r="CM70" i="11"/>
  <c r="CN70" i="11"/>
  <c r="CO70" i="11"/>
  <c r="CP70" i="11"/>
  <c r="CQ70" i="11"/>
  <c r="CR70" i="11"/>
  <c r="CS70" i="11"/>
  <c r="CT70" i="11"/>
  <c r="CU70" i="11"/>
  <c r="CV70" i="11"/>
  <c r="CW70" i="11"/>
  <c r="CX70" i="11"/>
  <c r="CY70" i="11"/>
  <c r="J70" i="11"/>
  <c r="I70" i="11"/>
  <c r="CF178" i="11"/>
  <c r="BM178" i="11"/>
  <c r="AT178" i="11"/>
  <c r="CE178" i="11"/>
  <c r="BL178" i="11"/>
  <c r="AS178" i="11"/>
  <c r="CD178" i="11"/>
  <c r="BK178" i="11"/>
  <c r="AR178" i="11"/>
  <c r="CC178" i="11"/>
  <c r="BJ178" i="11"/>
  <c r="AQ178" i="11"/>
  <c r="CB178" i="11"/>
  <c r="BI178" i="11"/>
  <c r="AP178" i="11"/>
  <c r="CA178" i="11"/>
  <c r="BH178" i="11"/>
  <c r="AO178" i="11"/>
  <c r="BZ178" i="11"/>
  <c r="BG178" i="11"/>
  <c r="AN178" i="11"/>
  <c r="BY178" i="11"/>
  <c r="BF178" i="11"/>
  <c r="AM178" i="11"/>
  <c r="BX178" i="11"/>
  <c r="BE178" i="11"/>
  <c r="AL178" i="11"/>
  <c r="BW178" i="11"/>
  <c r="BD178" i="11"/>
  <c r="AK178" i="11"/>
  <c r="BV178" i="11"/>
  <c r="BC178" i="11"/>
  <c r="AJ178" i="11"/>
  <c r="BU178" i="11"/>
  <c r="BB178" i="11"/>
  <c r="AI178" i="11"/>
  <c r="BT178" i="11"/>
  <c r="BA178" i="11"/>
  <c r="AH178" i="11"/>
  <c r="CL178" i="11"/>
  <c r="CM178" i="11"/>
  <c r="CN178" i="11"/>
  <c r="CO178" i="11"/>
  <c r="CP178" i="11"/>
  <c r="CQ178" i="11"/>
  <c r="CR178" i="11"/>
  <c r="CS178" i="11"/>
  <c r="CT178" i="11"/>
  <c r="CU178" i="11"/>
  <c r="CV178" i="11"/>
  <c r="CW178" i="11"/>
  <c r="CX178" i="11"/>
  <c r="CY178" i="11"/>
  <c r="J196" i="11"/>
  <c r="I196" i="11"/>
  <c r="CF177" i="11"/>
  <c r="BM177" i="11"/>
  <c r="AT177" i="11"/>
  <c r="CE177" i="11"/>
  <c r="BL177" i="11"/>
  <c r="AS177" i="11"/>
  <c r="CD177" i="11"/>
  <c r="BK177" i="11"/>
  <c r="AR177" i="11"/>
  <c r="CC177" i="11"/>
  <c r="BJ177" i="11"/>
  <c r="AQ177" i="11"/>
  <c r="CB177" i="11"/>
  <c r="BI177" i="11"/>
  <c r="AP177" i="11"/>
  <c r="CA177" i="11"/>
  <c r="BH177" i="11"/>
  <c r="AO177" i="11"/>
  <c r="BZ177" i="11"/>
  <c r="BG177" i="11"/>
  <c r="AN177" i="11"/>
  <c r="BY177" i="11"/>
  <c r="BF177" i="11"/>
  <c r="AM177" i="11"/>
  <c r="BX177" i="11"/>
  <c r="BE177" i="11"/>
  <c r="AL177" i="11"/>
  <c r="BW177" i="11"/>
  <c r="BD177" i="11"/>
  <c r="AK177" i="11"/>
  <c r="BV177" i="11"/>
  <c r="BC177" i="11"/>
  <c r="AJ177" i="11"/>
  <c r="BU177" i="11"/>
  <c r="BB177" i="11"/>
  <c r="AI177" i="11"/>
  <c r="BT177" i="11"/>
  <c r="BA177" i="11"/>
  <c r="AH177" i="11"/>
  <c r="CL177" i="11"/>
  <c r="CM177" i="11"/>
  <c r="CN177" i="11"/>
  <c r="CO177" i="11"/>
  <c r="CP177" i="11"/>
  <c r="CQ177" i="11"/>
  <c r="CR177" i="11"/>
  <c r="CS177" i="11"/>
  <c r="CT177" i="11"/>
  <c r="CU177" i="11"/>
  <c r="CV177" i="11"/>
  <c r="CW177" i="11"/>
  <c r="CX177" i="11"/>
  <c r="CY177" i="11"/>
  <c r="J195" i="11"/>
  <c r="I195" i="11"/>
  <c r="J180" i="11"/>
  <c r="I180" i="11"/>
  <c r="CF175" i="11"/>
  <c r="BM175" i="11"/>
  <c r="AT175" i="11"/>
  <c r="CE175" i="11"/>
  <c r="BL175" i="11"/>
  <c r="AS175" i="11"/>
  <c r="CD175" i="11"/>
  <c r="BK175" i="11"/>
  <c r="AR175" i="11"/>
  <c r="CC175" i="11"/>
  <c r="BJ175" i="11"/>
  <c r="AQ175" i="11"/>
  <c r="CB175" i="11"/>
  <c r="BI175" i="11"/>
  <c r="AP175" i="11"/>
  <c r="CA175" i="11"/>
  <c r="BH175" i="11"/>
  <c r="AO175" i="11"/>
  <c r="BZ175" i="11"/>
  <c r="BG175" i="11"/>
  <c r="AN175" i="11"/>
  <c r="BY175" i="11"/>
  <c r="BF175" i="11"/>
  <c r="AM175" i="11"/>
  <c r="BX175" i="11"/>
  <c r="BE175" i="11"/>
  <c r="AL175" i="11"/>
  <c r="BW175" i="11"/>
  <c r="BD175" i="11"/>
  <c r="AK175" i="11"/>
  <c r="BV175" i="11"/>
  <c r="BC175" i="11"/>
  <c r="AJ175" i="11"/>
  <c r="BU175" i="11"/>
  <c r="BB175" i="11"/>
  <c r="AI175" i="11"/>
  <c r="BT175" i="11"/>
  <c r="BA175" i="11"/>
  <c r="AH175" i="11"/>
  <c r="CL175" i="11"/>
  <c r="CM175" i="11"/>
  <c r="CN175" i="11"/>
  <c r="CO175" i="11"/>
  <c r="CP175" i="11"/>
  <c r="CQ175" i="11"/>
  <c r="CR175" i="11"/>
  <c r="CS175" i="11"/>
  <c r="CT175" i="11"/>
  <c r="CU175" i="11"/>
  <c r="CV175" i="11"/>
  <c r="CW175" i="11"/>
  <c r="CX175" i="11"/>
  <c r="CY175" i="11"/>
  <c r="J193" i="11"/>
  <c r="I193" i="11"/>
  <c r="J178" i="11"/>
  <c r="I178" i="11"/>
  <c r="CF87" i="11"/>
  <c r="BM87" i="11"/>
  <c r="AT87" i="11"/>
  <c r="CE87" i="11"/>
  <c r="BL87" i="11"/>
  <c r="AS87" i="11"/>
  <c r="CD87" i="11"/>
  <c r="BK87" i="11"/>
  <c r="AR87" i="11"/>
  <c r="CC87" i="11"/>
  <c r="BJ87" i="11"/>
  <c r="AQ87" i="11"/>
  <c r="CB87" i="11"/>
  <c r="BI87" i="11"/>
  <c r="AP87" i="11"/>
  <c r="CA87" i="11"/>
  <c r="BH87" i="11"/>
  <c r="AO87" i="11"/>
  <c r="BZ87" i="11"/>
  <c r="BG87" i="11"/>
  <c r="AN87" i="11"/>
  <c r="BY87" i="11"/>
  <c r="BF87" i="11"/>
  <c r="AM87" i="11"/>
  <c r="BX87" i="11"/>
  <c r="BE87" i="11"/>
  <c r="AL87" i="11"/>
  <c r="BW87" i="11"/>
  <c r="BD87" i="11"/>
  <c r="AK87" i="11"/>
  <c r="BV87" i="11"/>
  <c r="BC87" i="11"/>
  <c r="AJ87" i="11"/>
  <c r="BU87" i="11"/>
  <c r="BB87" i="11"/>
  <c r="AI87" i="11"/>
  <c r="BT87" i="11"/>
  <c r="BA87" i="11"/>
  <c r="AH87" i="11"/>
  <c r="CL87" i="11"/>
  <c r="CM87" i="11"/>
  <c r="CN87" i="11"/>
  <c r="CO87" i="11"/>
  <c r="CP87" i="11"/>
  <c r="CQ87" i="11"/>
  <c r="CR87" i="11"/>
  <c r="CS87" i="11"/>
  <c r="CT87" i="11"/>
  <c r="CU87" i="11"/>
  <c r="CV87" i="11"/>
  <c r="CW87" i="11"/>
  <c r="CX87" i="11"/>
  <c r="CY87" i="11"/>
  <c r="CF85" i="11"/>
  <c r="BM85" i="11"/>
  <c r="AT85" i="11"/>
  <c r="CE85" i="11"/>
  <c r="BL85" i="11"/>
  <c r="AS85" i="11"/>
  <c r="CD85" i="11"/>
  <c r="BK85" i="11"/>
  <c r="AR85" i="11"/>
  <c r="CC85" i="11"/>
  <c r="BJ85" i="11"/>
  <c r="AQ85" i="11"/>
  <c r="CB85" i="11"/>
  <c r="BI85" i="11"/>
  <c r="AP85" i="11"/>
  <c r="CA85" i="11"/>
  <c r="BH85" i="11"/>
  <c r="AO85" i="11"/>
  <c r="BZ85" i="11"/>
  <c r="BG85" i="11"/>
  <c r="AN85" i="11"/>
  <c r="BY85" i="11"/>
  <c r="BF85" i="11"/>
  <c r="AM85" i="11"/>
  <c r="BX85" i="11"/>
  <c r="BE85" i="11"/>
  <c r="AL85" i="11"/>
  <c r="BW85" i="11"/>
  <c r="BD85" i="11"/>
  <c r="AK85" i="11"/>
  <c r="BV85" i="11"/>
  <c r="BC85" i="11"/>
  <c r="AJ85" i="11"/>
  <c r="BU85" i="11"/>
  <c r="BB85" i="11"/>
  <c r="AI85" i="11"/>
  <c r="BT85" i="11"/>
  <c r="BA85" i="11"/>
  <c r="AH85" i="11"/>
  <c r="CL85" i="11"/>
  <c r="CM85" i="11"/>
  <c r="CN85" i="11"/>
  <c r="CO85" i="11"/>
  <c r="CP85" i="11"/>
  <c r="CQ85" i="11"/>
  <c r="CR85" i="11"/>
  <c r="CS85" i="11"/>
  <c r="CT85" i="11"/>
  <c r="CU85" i="11"/>
  <c r="CV85" i="11"/>
  <c r="CW85" i="11"/>
  <c r="CX85" i="11"/>
  <c r="CY85" i="11"/>
  <c r="CF92" i="11"/>
  <c r="BM92" i="11"/>
  <c r="AT92" i="11"/>
  <c r="CE92" i="11"/>
  <c r="BL92" i="11"/>
  <c r="AS92" i="11"/>
  <c r="CD92" i="11"/>
  <c r="BK92" i="11"/>
  <c r="AR92" i="11"/>
  <c r="CC92" i="11"/>
  <c r="BJ92" i="11"/>
  <c r="AQ92" i="11"/>
  <c r="CB92" i="11"/>
  <c r="BI92" i="11"/>
  <c r="AP92" i="11"/>
  <c r="CA92" i="11"/>
  <c r="BH92" i="11"/>
  <c r="AO92" i="11"/>
  <c r="BZ92" i="11"/>
  <c r="BG92" i="11"/>
  <c r="AN92" i="11"/>
  <c r="BY92" i="11"/>
  <c r="BF92" i="11"/>
  <c r="AM92" i="11"/>
  <c r="BX92" i="11"/>
  <c r="BE92" i="11"/>
  <c r="AL92" i="11"/>
  <c r="BW92" i="11"/>
  <c r="BD92" i="11"/>
  <c r="AK92" i="11"/>
  <c r="BV92" i="11"/>
  <c r="BC92" i="11"/>
  <c r="AJ92" i="11"/>
  <c r="BU92" i="11"/>
  <c r="BB92" i="11"/>
  <c r="AI92" i="11"/>
  <c r="BT92" i="11"/>
  <c r="BA92" i="11"/>
  <c r="AH92" i="11"/>
  <c r="CL92" i="11"/>
  <c r="CM92" i="11"/>
  <c r="CN92" i="11"/>
  <c r="CO92" i="11"/>
  <c r="CP92" i="11"/>
  <c r="CQ92" i="11"/>
  <c r="CR92" i="11"/>
  <c r="CS92" i="11"/>
  <c r="CT92" i="11"/>
  <c r="CU92" i="11"/>
  <c r="CV92" i="11"/>
  <c r="CW92" i="11"/>
  <c r="CX92" i="11"/>
  <c r="CY92" i="11"/>
  <c r="J92" i="11"/>
  <c r="I92" i="11"/>
  <c r="CF174" i="11"/>
  <c r="BM174" i="11"/>
  <c r="AT174" i="11"/>
  <c r="CE174" i="11"/>
  <c r="BL174" i="11"/>
  <c r="AS174" i="11"/>
  <c r="CD174" i="11"/>
  <c r="BK174" i="11"/>
  <c r="AR174" i="11"/>
  <c r="CC174" i="11"/>
  <c r="BJ174" i="11"/>
  <c r="AQ174" i="11"/>
  <c r="CB174" i="11"/>
  <c r="BI174" i="11"/>
  <c r="AP174" i="11"/>
  <c r="CA174" i="11"/>
  <c r="BH174" i="11"/>
  <c r="AO174" i="11"/>
  <c r="BZ174" i="11"/>
  <c r="BG174" i="11"/>
  <c r="AN174" i="11"/>
  <c r="BY174" i="11"/>
  <c r="BF174" i="11"/>
  <c r="AM174" i="11"/>
  <c r="BX174" i="11"/>
  <c r="BE174" i="11"/>
  <c r="AL174" i="11"/>
  <c r="BW174" i="11"/>
  <c r="BD174" i="11"/>
  <c r="AK174" i="11"/>
  <c r="BV174" i="11"/>
  <c r="BC174" i="11"/>
  <c r="AJ174" i="11"/>
  <c r="BU174" i="11"/>
  <c r="BB174" i="11"/>
  <c r="AI174" i="11"/>
  <c r="BT174" i="11"/>
  <c r="BA174" i="11"/>
  <c r="AH174" i="11"/>
  <c r="CL174" i="11"/>
  <c r="CM174" i="11"/>
  <c r="CN174" i="11"/>
  <c r="CO174" i="11"/>
  <c r="CP174" i="11"/>
  <c r="CQ174" i="11"/>
  <c r="CR174" i="11"/>
  <c r="CS174" i="11"/>
  <c r="CT174" i="11"/>
  <c r="CU174" i="11"/>
  <c r="CV174" i="11"/>
  <c r="CW174" i="11"/>
  <c r="CX174" i="11"/>
  <c r="CY174" i="11"/>
  <c r="J192" i="11"/>
  <c r="I192" i="11"/>
  <c r="J185" i="11"/>
  <c r="I185" i="11"/>
  <c r="CF150" i="11"/>
  <c r="BM150" i="11"/>
  <c r="AT150" i="11"/>
  <c r="CE150" i="11"/>
  <c r="BL150" i="11"/>
  <c r="AS150" i="11"/>
  <c r="CD150" i="11"/>
  <c r="BK150" i="11"/>
  <c r="AR150" i="11"/>
  <c r="CC150" i="11"/>
  <c r="BJ150" i="11"/>
  <c r="AQ150" i="11"/>
  <c r="CB150" i="11"/>
  <c r="BI150" i="11"/>
  <c r="AP150" i="11"/>
  <c r="CA150" i="11"/>
  <c r="BH150" i="11"/>
  <c r="AO150" i="11"/>
  <c r="BZ150" i="11"/>
  <c r="BG150" i="11"/>
  <c r="AN150" i="11"/>
  <c r="BY150" i="11"/>
  <c r="BF150" i="11"/>
  <c r="AM150" i="11"/>
  <c r="BX150" i="11"/>
  <c r="BE150" i="11"/>
  <c r="AL150" i="11"/>
  <c r="BW150" i="11"/>
  <c r="BD150" i="11"/>
  <c r="AK150" i="11"/>
  <c r="BV150" i="11"/>
  <c r="BC150" i="11"/>
  <c r="AJ150" i="11"/>
  <c r="BU150" i="11"/>
  <c r="BB150" i="11"/>
  <c r="AI150" i="11"/>
  <c r="BT150" i="11"/>
  <c r="BA150" i="11"/>
  <c r="AH150" i="11"/>
  <c r="CL150" i="11"/>
  <c r="CM150" i="11"/>
  <c r="CN150" i="11"/>
  <c r="CO150" i="11"/>
  <c r="CP150" i="11"/>
  <c r="CQ150" i="11"/>
  <c r="CR150" i="11"/>
  <c r="CS150" i="11"/>
  <c r="CT150" i="11"/>
  <c r="CU150" i="11"/>
  <c r="CV150" i="11"/>
  <c r="CW150" i="11"/>
  <c r="CX150" i="11"/>
  <c r="CY150" i="11"/>
  <c r="J164" i="11"/>
  <c r="I164" i="11"/>
  <c r="J183" i="11"/>
  <c r="I183" i="11"/>
  <c r="CF171" i="11"/>
  <c r="BM171" i="11"/>
  <c r="AT171" i="11"/>
  <c r="CE171" i="11"/>
  <c r="BL171" i="11"/>
  <c r="AS171" i="11"/>
  <c r="CD171" i="11"/>
  <c r="BK171" i="11"/>
  <c r="AR171" i="11"/>
  <c r="CC171" i="11"/>
  <c r="BJ171" i="11"/>
  <c r="AQ171" i="11"/>
  <c r="CB171" i="11"/>
  <c r="BI171" i="11"/>
  <c r="AP171" i="11"/>
  <c r="CA171" i="11"/>
  <c r="BH171" i="11"/>
  <c r="AO171" i="11"/>
  <c r="BZ171" i="11"/>
  <c r="BG171" i="11"/>
  <c r="AN171" i="11"/>
  <c r="BY171" i="11"/>
  <c r="BF171" i="11"/>
  <c r="AM171" i="11"/>
  <c r="BX171" i="11"/>
  <c r="BE171" i="11"/>
  <c r="AL171" i="11"/>
  <c r="BW171" i="11"/>
  <c r="BD171" i="11"/>
  <c r="AK171" i="11"/>
  <c r="BV171" i="11"/>
  <c r="BC171" i="11"/>
  <c r="AJ171" i="11"/>
  <c r="BU171" i="11"/>
  <c r="BB171" i="11"/>
  <c r="AI171" i="11"/>
  <c r="BT171" i="11"/>
  <c r="BA171" i="11"/>
  <c r="AH171" i="11"/>
  <c r="CL171" i="11"/>
  <c r="CM171" i="11"/>
  <c r="CN171" i="11"/>
  <c r="CO171" i="11"/>
  <c r="CP171" i="11"/>
  <c r="CQ171" i="11"/>
  <c r="CR171" i="11"/>
  <c r="CS171" i="11"/>
  <c r="CT171" i="11"/>
  <c r="CU171" i="11"/>
  <c r="CV171" i="11"/>
  <c r="CW171" i="11"/>
  <c r="CX171" i="11"/>
  <c r="CY171" i="11"/>
  <c r="J189" i="11"/>
  <c r="I189" i="11"/>
  <c r="CF170" i="11"/>
  <c r="BM170" i="11"/>
  <c r="AT170" i="11"/>
  <c r="CE170" i="11"/>
  <c r="BL170" i="11"/>
  <c r="AS170" i="11"/>
  <c r="CD170" i="11"/>
  <c r="BK170" i="11"/>
  <c r="AR170" i="11"/>
  <c r="CC170" i="11"/>
  <c r="BJ170" i="11"/>
  <c r="AQ170" i="11"/>
  <c r="CB170" i="11"/>
  <c r="BI170" i="11"/>
  <c r="AP170" i="11"/>
  <c r="CA170" i="11"/>
  <c r="BH170" i="11"/>
  <c r="AO170" i="11"/>
  <c r="BZ170" i="11"/>
  <c r="BG170" i="11"/>
  <c r="AN170" i="11"/>
  <c r="BY170" i="11"/>
  <c r="BF170" i="11"/>
  <c r="AM170" i="11"/>
  <c r="BX170" i="11"/>
  <c r="BE170" i="11"/>
  <c r="AL170" i="11"/>
  <c r="BW170" i="11"/>
  <c r="BD170" i="11"/>
  <c r="AK170" i="11"/>
  <c r="BV170" i="11"/>
  <c r="BC170" i="11"/>
  <c r="AJ170" i="11"/>
  <c r="BU170" i="11"/>
  <c r="BB170" i="11"/>
  <c r="AI170" i="11"/>
  <c r="BT170" i="11"/>
  <c r="BA170" i="11"/>
  <c r="AH170" i="11"/>
  <c r="CL170" i="11"/>
  <c r="CM170" i="11"/>
  <c r="CN170" i="11"/>
  <c r="CO170" i="11"/>
  <c r="CP170" i="11"/>
  <c r="CQ170" i="11"/>
  <c r="CR170" i="11"/>
  <c r="CS170" i="11"/>
  <c r="CT170" i="11"/>
  <c r="CU170" i="11"/>
  <c r="CV170" i="11"/>
  <c r="CW170" i="11"/>
  <c r="CX170" i="11"/>
  <c r="CY170" i="11"/>
  <c r="J188" i="11"/>
  <c r="I188" i="11"/>
  <c r="CF97" i="11"/>
  <c r="BM97" i="11"/>
  <c r="AT97" i="11"/>
  <c r="CE97" i="11"/>
  <c r="BL97" i="11"/>
  <c r="AS97" i="11"/>
  <c r="CD97" i="11"/>
  <c r="BK97" i="11"/>
  <c r="AR97" i="11"/>
  <c r="CC97" i="11"/>
  <c r="BJ97" i="11"/>
  <c r="AQ97" i="11"/>
  <c r="CB97" i="11"/>
  <c r="BI97" i="11"/>
  <c r="AP97" i="11"/>
  <c r="CA97" i="11"/>
  <c r="BH97" i="11"/>
  <c r="AO97" i="11"/>
  <c r="BZ97" i="11"/>
  <c r="BG97" i="11"/>
  <c r="AN97" i="11"/>
  <c r="BY97" i="11"/>
  <c r="BF97" i="11"/>
  <c r="AM97" i="11"/>
  <c r="BX97" i="11"/>
  <c r="BE97" i="11"/>
  <c r="AL97" i="11"/>
  <c r="BW97" i="11"/>
  <c r="BD97" i="11"/>
  <c r="AK97" i="11"/>
  <c r="BV97" i="11"/>
  <c r="BC97" i="11"/>
  <c r="AJ97" i="11"/>
  <c r="BU97" i="11"/>
  <c r="BB97" i="11"/>
  <c r="AI97" i="11"/>
  <c r="BT97" i="11"/>
  <c r="BA97" i="11"/>
  <c r="AH97" i="11"/>
  <c r="CL97" i="11"/>
  <c r="CM97" i="11"/>
  <c r="CN97" i="11"/>
  <c r="CO97" i="11"/>
  <c r="CP97" i="11"/>
  <c r="CQ97" i="11"/>
  <c r="CR97" i="11"/>
  <c r="CS97" i="11"/>
  <c r="CT97" i="11"/>
  <c r="CU97" i="11"/>
  <c r="CV97" i="11"/>
  <c r="CW97" i="11"/>
  <c r="CX97" i="11"/>
  <c r="CY97" i="11"/>
  <c r="J105" i="11"/>
  <c r="I105" i="11"/>
  <c r="CF169" i="11"/>
  <c r="BM169" i="11"/>
  <c r="AT169" i="11"/>
  <c r="CE169" i="11"/>
  <c r="BL169" i="11"/>
  <c r="AS169" i="11"/>
  <c r="CD169" i="11"/>
  <c r="BK169" i="11"/>
  <c r="AR169" i="11"/>
  <c r="CC169" i="11"/>
  <c r="BJ169" i="11"/>
  <c r="AQ169" i="11"/>
  <c r="CB169" i="11"/>
  <c r="BI169" i="11"/>
  <c r="AP169" i="11"/>
  <c r="CA169" i="11"/>
  <c r="BH169" i="11"/>
  <c r="AO169" i="11"/>
  <c r="BZ169" i="11"/>
  <c r="BG169" i="11"/>
  <c r="AN169" i="11"/>
  <c r="BY169" i="11"/>
  <c r="BF169" i="11"/>
  <c r="AM169" i="11"/>
  <c r="BX169" i="11"/>
  <c r="BE169" i="11"/>
  <c r="AL169" i="11"/>
  <c r="BW169" i="11"/>
  <c r="BD169" i="11"/>
  <c r="AK169" i="11"/>
  <c r="BV169" i="11"/>
  <c r="BC169" i="11"/>
  <c r="AJ169" i="11"/>
  <c r="BU169" i="11"/>
  <c r="BB169" i="11"/>
  <c r="AI169" i="11"/>
  <c r="BT169" i="11"/>
  <c r="BA169" i="11"/>
  <c r="AH169" i="11"/>
  <c r="CL169" i="11"/>
  <c r="CM169" i="11"/>
  <c r="CN169" i="11"/>
  <c r="CO169" i="11"/>
  <c r="CP169" i="11"/>
  <c r="CQ169" i="11"/>
  <c r="CR169" i="11"/>
  <c r="CS169" i="11"/>
  <c r="CT169" i="11"/>
  <c r="CU169" i="11"/>
  <c r="CV169" i="11"/>
  <c r="CW169" i="11"/>
  <c r="CX169" i="11"/>
  <c r="CY169" i="11"/>
  <c r="J187" i="11"/>
  <c r="I187" i="11"/>
  <c r="CF96" i="11"/>
  <c r="BM96" i="11"/>
  <c r="AT96" i="11"/>
  <c r="CE96" i="11"/>
  <c r="BL96" i="11"/>
  <c r="AS96" i="11"/>
  <c r="CD96" i="11"/>
  <c r="BK96" i="11"/>
  <c r="AR96" i="11"/>
  <c r="CC96" i="11"/>
  <c r="BJ96" i="11"/>
  <c r="AQ96" i="11"/>
  <c r="CB96" i="11"/>
  <c r="BI96" i="11"/>
  <c r="AP96" i="11"/>
  <c r="CA96" i="11"/>
  <c r="BH96" i="11"/>
  <c r="AO96" i="11"/>
  <c r="BZ96" i="11"/>
  <c r="BG96" i="11"/>
  <c r="AN96" i="11"/>
  <c r="BY96" i="11"/>
  <c r="BF96" i="11"/>
  <c r="AM96" i="11"/>
  <c r="BX96" i="11"/>
  <c r="BE96" i="11"/>
  <c r="AL96" i="11"/>
  <c r="BW96" i="11"/>
  <c r="BD96" i="11"/>
  <c r="AK96" i="11"/>
  <c r="BV96" i="11"/>
  <c r="BC96" i="11"/>
  <c r="AJ96" i="11"/>
  <c r="BU96" i="11"/>
  <c r="BB96" i="11"/>
  <c r="AI96" i="11"/>
  <c r="BT96" i="11"/>
  <c r="BA96" i="11"/>
  <c r="AH96" i="11"/>
  <c r="CL96" i="11"/>
  <c r="CM96" i="11"/>
  <c r="CN96" i="11"/>
  <c r="CO96" i="11"/>
  <c r="CP96" i="11"/>
  <c r="CQ96" i="11"/>
  <c r="CR96" i="11"/>
  <c r="CS96" i="11"/>
  <c r="CT96" i="11"/>
  <c r="CU96" i="11"/>
  <c r="CV96" i="11"/>
  <c r="CW96" i="11"/>
  <c r="CX96" i="11"/>
  <c r="CY96" i="11"/>
  <c r="CF104" i="11"/>
  <c r="BM104" i="11"/>
  <c r="AT104" i="11"/>
  <c r="CE104" i="11"/>
  <c r="BL104" i="11"/>
  <c r="AS104" i="11"/>
  <c r="CD104" i="11"/>
  <c r="BK104" i="11"/>
  <c r="AR104" i="11"/>
  <c r="CC104" i="11"/>
  <c r="BJ104" i="11"/>
  <c r="AQ104" i="11"/>
  <c r="CB104" i="11"/>
  <c r="BI104" i="11"/>
  <c r="AP104" i="11"/>
  <c r="CA104" i="11"/>
  <c r="BH104" i="11"/>
  <c r="AO104" i="11"/>
  <c r="BZ104" i="11"/>
  <c r="BG104" i="11"/>
  <c r="AN104" i="11"/>
  <c r="BY104" i="11"/>
  <c r="BF104" i="11"/>
  <c r="AM104" i="11"/>
  <c r="BX104" i="11"/>
  <c r="BE104" i="11"/>
  <c r="AL104" i="11"/>
  <c r="BW104" i="11"/>
  <c r="BD104" i="11"/>
  <c r="AK104" i="11"/>
  <c r="BV104" i="11"/>
  <c r="BC104" i="11"/>
  <c r="AJ104" i="11"/>
  <c r="BU104" i="11"/>
  <c r="BB104" i="11"/>
  <c r="AI104" i="11"/>
  <c r="BT104" i="11"/>
  <c r="BA104" i="11"/>
  <c r="AH104" i="11"/>
  <c r="CL104" i="11"/>
  <c r="CM104" i="11"/>
  <c r="CN104" i="11"/>
  <c r="CO104" i="11"/>
  <c r="CP104" i="11"/>
  <c r="CQ104" i="11"/>
  <c r="CR104" i="11"/>
  <c r="CS104" i="11"/>
  <c r="CT104" i="11"/>
  <c r="CU104" i="11"/>
  <c r="CV104" i="11"/>
  <c r="CW104" i="11"/>
  <c r="CX104" i="11"/>
  <c r="CY104" i="11"/>
  <c r="J104" i="11"/>
  <c r="I104" i="11"/>
  <c r="CF168" i="11"/>
  <c r="BM168" i="11"/>
  <c r="AT168" i="11"/>
  <c r="CE168" i="11"/>
  <c r="BL168" i="11"/>
  <c r="AS168" i="11"/>
  <c r="CD168" i="11"/>
  <c r="BK168" i="11"/>
  <c r="AR168" i="11"/>
  <c r="CC168" i="11"/>
  <c r="BJ168" i="11"/>
  <c r="AQ168" i="11"/>
  <c r="CB168" i="11"/>
  <c r="BI168" i="11"/>
  <c r="AP168" i="11"/>
  <c r="CA168" i="11"/>
  <c r="BH168" i="11"/>
  <c r="AO168" i="11"/>
  <c r="BZ168" i="11"/>
  <c r="BG168" i="11"/>
  <c r="AN168" i="11"/>
  <c r="BY168" i="11"/>
  <c r="BF168" i="11"/>
  <c r="AM168" i="11"/>
  <c r="BX168" i="11"/>
  <c r="BE168" i="11"/>
  <c r="AL168" i="11"/>
  <c r="BW168" i="11"/>
  <c r="BD168" i="11"/>
  <c r="AK168" i="11"/>
  <c r="BV168" i="11"/>
  <c r="BC168" i="11"/>
  <c r="AJ168" i="11"/>
  <c r="BU168" i="11"/>
  <c r="BB168" i="11"/>
  <c r="AI168" i="11"/>
  <c r="BT168" i="11"/>
  <c r="BA168" i="11"/>
  <c r="AH168" i="11"/>
  <c r="CL168" i="11"/>
  <c r="CM168" i="11"/>
  <c r="CN168" i="11"/>
  <c r="CO168" i="11"/>
  <c r="CP168" i="11"/>
  <c r="CQ168" i="11"/>
  <c r="CR168" i="11"/>
  <c r="CS168" i="11"/>
  <c r="CT168" i="11"/>
  <c r="CU168" i="11"/>
  <c r="CV168" i="11"/>
  <c r="CW168" i="11"/>
  <c r="CX168" i="11"/>
  <c r="CY168" i="11"/>
  <c r="J186" i="11"/>
  <c r="I186" i="11"/>
  <c r="CF162" i="11"/>
  <c r="BM162" i="11"/>
  <c r="AT162" i="11"/>
  <c r="CE162" i="11"/>
  <c r="BL162" i="11"/>
  <c r="AS162" i="11"/>
  <c r="CD162" i="11"/>
  <c r="BK162" i="11"/>
  <c r="AR162" i="11"/>
  <c r="CC162" i="11"/>
  <c r="BJ162" i="11"/>
  <c r="AQ162" i="11"/>
  <c r="CB162" i="11"/>
  <c r="BI162" i="11"/>
  <c r="AP162" i="11"/>
  <c r="CA162" i="11"/>
  <c r="BH162" i="11"/>
  <c r="AO162" i="11"/>
  <c r="BZ162" i="11"/>
  <c r="BG162" i="11"/>
  <c r="AN162" i="11"/>
  <c r="BY162" i="11"/>
  <c r="BF162" i="11"/>
  <c r="AM162" i="11"/>
  <c r="BX162" i="11"/>
  <c r="BE162" i="11"/>
  <c r="AL162" i="11"/>
  <c r="BW162" i="11"/>
  <c r="BD162" i="11"/>
  <c r="AK162" i="11"/>
  <c r="BV162" i="11"/>
  <c r="BC162" i="11"/>
  <c r="AJ162" i="11"/>
  <c r="BU162" i="11"/>
  <c r="BB162" i="11"/>
  <c r="AI162" i="11"/>
  <c r="BT162" i="11"/>
  <c r="BA162" i="11"/>
  <c r="AH162" i="11"/>
  <c r="CL162" i="11"/>
  <c r="CM162" i="11"/>
  <c r="CN162" i="11"/>
  <c r="CO162" i="11"/>
  <c r="CP162" i="11"/>
  <c r="CQ162" i="11"/>
  <c r="CR162" i="11"/>
  <c r="CS162" i="11"/>
  <c r="CT162" i="11"/>
  <c r="CU162" i="11"/>
  <c r="CV162" i="11"/>
  <c r="CW162" i="11"/>
  <c r="CX162" i="11"/>
  <c r="CY162" i="11"/>
  <c r="J179" i="11"/>
  <c r="I179" i="11"/>
  <c r="CF153" i="11"/>
  <c r="BM153" i="11"/>
  <c r="AT153" i="11"/>
  <c r="CE153" i="11"/>
  <c r="BL153" i="11"/>
  <c r="AS153" i="11"/>
  <c r="CD153" i="11"/>
  <c r="BK153" i="11"/>
  <c r="AR153" i="11"/>
  <c r="CC153" i="11"/>
  <c r="BJ153" i="11"/>
  <c r="AQ153" i="11"/>
  <c r="CB153" i="11"/>
  <c r="BI153" i="11"/>
  <c r="AP153" i="11"/>
  <c r="CA153" i="11"/>
  <c r="BH153" i="11"/>
  <c r="AO153" i="11"/>
  <c r="BZ153" i="11"/>
  <c r="BG153" i="11"/>
  <c r="AN153" i="11"/>
  <c r="BY153" i="11"/>
  <c r="BF153" i="11"/>
  <c r="AM153" i="11"/>
  <c r="BX153" i="11"/>
  <c r="BE153" i="11"/>
  <c r="AL153" i="11"/>
  <c r="BW153" i="11"/>
  <c r="BD153" i="11"/>
  <c r="AK153" i="11"/>
  <c r="BV153" i="11"/>
  <c r="BC153" i="11"/>
  <c r="AJ153" i="11"/>
  <c r="BU153" i="11"/>
  <c r="BB153" i="11"/>
  <c r="AI153" i="11"/>
  <c r="BT153" i="11"/>
  <c r="BA153" i="11"/>
  <c r="AH153" i="11"/>
  <c r="CL153" i="11"/>
  <c r="CM153" i="11"/>
  <c r="CN153" i="11"/>
  <c r="CO153" i="11"/>
  <c r="CP153" i="11"/>
  <c r="CQ153" i="11"/>
  <c r="CR153" i="11"/>
  <c r="CS153" i="11"/>
  <c r="CT153" i="11"/>
  <c r="CU153" i="11"/>
  <c r="CV153" i="11"/>
  <c r="CW153" i="11"/>
  <c r="CX153" i="11"/>
  <c r="CY153" i="11"/>
  <c r="J170" i="11"/>
  <c r="I170" i="11"/>
  <c r="J177" i="11"/>
  <c r="I177" i="11"/>
  <c r="J176" i="11"/>
  <c r="I176" i="11"/>
  <c r="CF158" i="11"/>
  <c r="BM158" i="11"/>
  <c r="AT158" i="11"/>
  <c r="CE158" i="11"/>
  <c r="BL158" i="11"/>
  <c r="AS158" i="11"/>
  <c r="CD158" i="11"/>
  <c r="BK158" i="11"/>
  <c r="AR158" i="11"/>
  <c r="CC158" i="11"/>
  <c r="BJ158" i="11"/>
  <c r="AQ158" i="11"/>
  <c r="CB158" i="11"/>
  <c r="BI158" i="11"/>
  <c r="AP158" i="11"/>
  <c r="CA158" i="11"/>
  <c r="BH158" i="11"/>
  <c r="AO158" i="11"/>
  <c r="BZ158" i="11"/>
  <c r="BG158" i="11"/>
  <c r="AN158" i="11"/>
  <c r="BY158" i="11"/>
  <c r="BF158" i="11"/>
  <c r="AM158" i="11"/>
  <c r="BX158" i="11"/>
  <c r="BE158" i="11"/>
  <c r="AL158" i="11"/>
  <c r="BW158" i="11"/>
  <c r="BD158" i="11"/>
  <c r="AK158" i="11"/>
  <c r="BV158" i="11"/>
  <c r="BC158" i="11"/>
  <c r="AJ158" i="11"/>
  <c r="BU158" i="11"/>
  <c r="BB158" i="11"/>
  <c r="AI158" i="11"/>
  <c r="BT158" i="11"/>
  <c r="BA158" i="11"/>
  <c r="AH158" i="11"/>
  <c r="CL158" i="11"/>
  <c r="CM158" i="11"/>
  <c r="CN158" i="11"/>
  <c r="CO158" i="11"/>
  <c r="CP158" i="11"/>
  <c r="CQ158" i="11"/>
  <c r="CR158" i="11"/>
  <c r="CS158" i="11"/>
  <c r="CT158" i="11"/>
  <c r="CU158" i="11"/>
  <c r="CV158" i="11"/>
  <c r="CW158" i="11"/>
  <c r="CX158" i="11"/>
  <c r="CY158" i="11"/>
  <c r="J175" i="11"/>
  <c r="I175" i="11"/>
  <c r="J174" i="11"/>
  <c r="I174" i="11"/>
  <c r="CF156" i="11"/>
  <c r="BM156" i="11"/>
  <c r="AT156" i="11"/>
  <c r="CE156" i="11"/>
  <c r="BL156" i="11"/>
  <c r="AS156" i="11"/>
  <c r="CD156" i="11"/>
  <c r="BK156" i="11"/>
  <c r="AR156" i="11"/>
  <c r="CC156" i="11"/>
  <c r="BJ156" i="11"/>
  <c r="AQ156" i="11"/>
  <c r="CB156" i="11"/>
  <c r="BI156" i="11"/>
  <c r="AP156" i="11"/>
  <c r="CA156" i="11"/>
  <c r="BH156" i="11"/>
  <c r="AO156" i="11"/>
  <c r="BZ156" i="11"/>
  <c r="BG156" i="11"/>
  <c r="AN156" i="11"/>
  <c r="BY156" i="11"/>
  <c r="BF156" i="11"/>
  <c r="AM156" i="11"/>
  <c r="BX156" i="11"/>
  <c r="BE156" i="11"/>
  <c r="AL156" i="11"/>
  <c r="BW156" i="11"/>
  <c r="BD156" i="11"/>
  <c r="AK156" i="11"/>
  <c r="BV156" i="11"/>
  <c r="BC156" i="11"/>
  <c r="AJ156" i="11"/>
  <c r="BU156" i="11"/>
  <c r="BB156" i="11"/>
  <c r="AI156" i="11"/>
  <c r="BT156" i="11"/>
  <c r="BA156" i="11"/>
  <c r="AH156" i="11"/>
  <c r="CL156" i="11"/>
  <c r="CM156" i="11"/>
  <c r="CN156" i="11"/>
  <c r="CO156" i="11"/>
  <c r="CP156" i="11"/>
  <c r="CQ156" i="11"/>
  <c r="CR156" i="11"/>
  <c r="CS156" i="11"/>
  <c r="CT156" i="11"/>
  <c r="CU156" i="11"/>
  <c r="CV156" i="11"/>
  <c r="CW156" i="11"/>
  <c r="CX156" i="11"/>
  <c r="CY156" i="11"/>
  <c r="J173" i="11"/>
  <c r="I173" i="11"/>
  <c r="CF155" i="11"/>
  <c r="BM155" i="11"/>
  <c r="AT155" i="11"/>
  <c r="CE155" i="11"/>
  <c r="BL155" i="11"/>
  <c r="AS155" i="11"/>
  <c r="CD155" i="11"/>
  <c r="BK155" i="11"/>
  <c r="AR155" i="11"/>
  <c r="CC155" i="11"/>
  <c r="BJ155" i="11"/>
  <c r="AQ155" i="11"/>
  <c r="CB155" i="11"/>
  <c r="BI155" i="11"/>
  <c r="AP155" i="11"/>
  <c r="CA155" i="11"/>
  <c r="BH155" i="11"/>
  <c r="AO155" i="11"/>
  <c r="BZ155" i="11"/>
  <c r="BG155" i="11"/>
  <c r="AN155" i="11"/>
  <c r="BY155" i="11"/>
  <c r="BF155" i="11"/>
  <c r="AM155" i="11"/>
  <c r="BX155" i="11"/>
  <c r="BE155" i="11"/>
  <c r="AL155" i="11"/>
  <c r="BW155" i="11"/>
  <c r="BD155" i="11"/>
  <c r="AK155" i="11"/>
  <c r="BV155" i="11"/>
  <c r="BC155" i="11"/>
  <c r="AJ155" i="11"/>
  <c r="BU155" i="11"/>
  <c r="BB155" i="11"/>
  <c r="AI155" i="11"/>
  <c r="BT155" i="11"/>
  <c r="BA155" i="11"/>
  <c r="AH155" i="11"/>
  <c r="CL155" i="11"/>
  <c r="CM155" i="11"/>
  <c r="CN155" i="11"/>
  <c r="CO155" i="11"/>
  <c r="CP155" i="11"/>
  <c r="CQ155" i="11"/>
  <c r="CR155" i="11"/>
  <c r="CS155" i="11"/>
  <c r="CT155" i="11"/>
  <c r="CU155" i="11"/>
  <c r="CV155" i="11"/>
  <c r="CW155" i="11"/>
  <c r="CX155" i="11"/>
  <c r="CY155" i="11"/>
  <c r="J172" i="11"/>
  <c r="I172" i="11"/>
  <c r="CF141" i="11"/>
  <c r="BM141" i="11"/>
  <c r="AT141" i="11"/>
  <c r="CE141" i="11"/>
  <c r="BL141" i="11"/>
  <c r="AS141" i="11"/>
  <c r="CD141" i="11"/>
  <c r="BK141" i="11"/>
  <c r="AR141" i="11"/>
  <c r="CC141" i="11"/>
  <c r="BJ141" i="11"/>
  <c r="AQ141" i="11"/>
  <c r="CB141" i="11"/>
  <c r="BI141" i="11"/>
  <c r="AP141" i="11"/>
  <c r="CA141" i="11"/>
  <c r="BH141" i="11"/>
  <c r="AO141" i="11"/>
  <c r="BZ141" i="11"/>
  <c r="BG141" i="11"/>
  <c r="AN141" i="11"/>
  <c r="BY141" i="11"/>
  <c r="BF141" i="11"/>
  <c r="AM141" i="11"/>
  <c r="BX141" i="11"/>
  <c r="BE141" i="11"/>
  <c r="AL141" i="11"/>
  <c r="BW141" i="11"/>
  <c r="BD141" i="11"/>
  <c r="AK141" i="11"/>
  <c r="BV141" i="11"/>
  <c r="BC141" i="11"/>
  <c r="AJ141" i="11"/>
  <c r="BU141" i="11"/>
  <c r="BB141" i="11"/>
  <c r="AI141" i="11"/>
  <c r="BT141" i="11"/>
  <c r="BA141" i="11"/>
  <c r="AH141" i="11"/>
  <c r="CL141" i="11"/>
  <c r="CM141" i="11"/>
  <c r="CN141" i="11"/>
  <c r="CO141" i="11"/>
  <c r="CP141" i="11"/>
  <c r="CQ141" i="11"/>
  <c r="CR141" i="11"/>
  <c r="CS141" i="11"/>
  <c r="CT141" i="11"/>
  <c r="CU141" i="11"/>
  <c r="CV141" i="11"/>
  <c r="CW141" i="11"/>
  <c r="CX141" i="11"/>
  <c r="CY141" i="11"/>
  <c r="CF154" i="11"/>
  <c r="BM154" i="11"/>
  <c r="AT154" i="11"/>
  <c r="CE154" i="11"/>
  <c r="BL154" i="11"/>
  <c r="AS154" i="11"/>
  <c r="CD154" i="11"/>
  <c r="BK154" i="11"/>
  <c r="AR154" i="11"/>
  <c r="CC154" i="11"/>
  <c r="BJ154" i="11"/>
  <c r="AQ154" i="11"/>
  <c r="CB154" i="11"/>
  <c r="BI154" i="11"/>
  <c r="AP154" i="11"/>
  <c r="CA154" i="11"/>
  <c r="BH154" i="11"/>
  <c r="AO154" i="11"/>
  <c r="BZ154" i="11"/>
  <c r="BG154" i="11"/>
  <c r="AN154" i="11"/>
  <c r="BY154" i="11"/>
  <c r="BF154" i="11"/>
  <c r="AM154" i="11"/>
  <c r="BX154" i="11"/>
  <c r="BE154" i="11"/>
  <c r="AL154" i="11"/>
  <c r="BW154" i="11"/>
  <c r="BD154" i="11"/>
  <c r="AK154" i="11"/>
  <c r="BV154" i="11"/>
  <c r="BC154" i="11"/>
  <c r="AJ154" i="11"/>
  <c r="BU154" i="11"/>
  <c r="BB154" i="11"/>
  <c r="AI154" i="11"/>
  <c r="BT154" i="11"/>
  <c r="BA154" i="11"/>
  <c r="AH154" i="11"/>
  <c r="CL154" i="11"/>
  <c r="CM154" i="11"/>
  <c r="CN154" i="11"/>
  <c r="CO154" i="11"/>
  <c r="CP154" i="11"/>
  <c r="CQ154" i="11"/>
  <c r="CR154" i="11"/>
  <c r="CS154" i="11"/>
  <c r="CT154" i="11"/>
  <c r="CU154" i="11"/>
  <c r="CV154" i="11"/>
  <c r="CW154" i="11"/>
  <c r="CX154" i="11"/>
  <c r="CY154" i="11"/>
  <c r="J154" i="11"/>
  <c r="I154" i="11"/>
  <c r="J171" i="11"/>
  <c r="I171" i="11"/>
  <c r="CF89" i="11"/>
  <c r="BM89" i="11"/>
  <c r="AT89" i="11"/>
  <c r="CE89" i="11"/>
  <c r="BL89" i="11"/>
  <c r="AS89" i="11"/>
  <c r="CD89" i="11"/>
  <c r="BK89" i="11"/>
  <c r="AR89" i="11"/>
  <c r="CC89" i="11"/>
  <c r="BJ89" i="11"/>
  <c r="AQ89" i="11"/>
  <c r="CB89" i="11"/>
  <c r="BI89" i="11"/>
  <c r="AP89" i="11"/>
  <c r="CA89" i="11"/>
  <c r="BH89" i="11"/>
  <c r="AO89" i="11"/>
  <c r="BZ89" i="11"/>
  <c r="BG89" i="11"/>
  <c r="AN89" i="11"/>
  <c r="BY89" i="11"/>
  <c r="BF89" i="11"/>
  <c r="AM89" i="11"/>
  <c r="BX89" i="11"/>
  <c r="BE89" i="11"/>
  <c r="AL89" i="11"/>
  <c r="BW89" i="11"/>
  <c r="BD89" i="11"/>
  <c r="AK89" i="11"/>
  <c r="BV89" i="11"/>
  <c r="BC89" i="11"/>
  <c r="AJ89" i="11"/>
  <c r="BU89" i="11"/>
  <c r="BB89" i="11"/>
  <c r="AI89" i="11"/>
  <c r="BT89" i="11"/>
  <c r="BA89" i="11"/>
  <c r="AH89" i="11"/>
  <c r="CL89" i="11"/>
  <c r="CM89" i="11"/>
  <c r="CN89" i="11"/>
  <c r="CO89" i="11"/>
  <c r="CP89" i="11"/>
  <c r="CQ89" i="11"/>
  <c r="CR89" i="11"/>
  <c r="CS89" i="11"/>
  <c r="CT89" i="11"/>
  <c r="CU89" i="11"/>
  <c r="CV89" i="11"/>
  <c r="CW89" i="11"/>
  <c r="CX89" i="11"/>
  <c r="CY89" i="11"/>
  <c r="J96" i="11"/>
  <c r="I96" i="11"/>
  <c r="CF152" i="11"/>
  <c r="BM152" i="11"/>
  <c r="AT152" i="11"/>
  <c r="CE152" i="11"/>
  <c r="BL152" i="11"/>
  <c r="AS152" i="11"/>
  <c r="CD152" i="11"/>
  <c r="BK152" i="11"/>
  <c r="AR152" i="11"/>
  <c r="CC152" i="11"/>
  <c r="BJ152" i="11"/>
  <c r="AQ152" i="11"/>
  <c r="CB152" i="11"/>
  <c r="BI152" i="11"/>
  <c r="AP152" i="11"/>
  <c r="CA152" i="11"/>
  <c r="BH152" i="11"/>
  <c r="AO152" i="11"/>
  <c r="BZ152" i="11"/>
  <c r="BG152" i="11"/>
  <c r="AN152" i="11"/>
  <c r="BY152" i="11"/>
  <c r="BF152" i="11"/>
  <c r="AM152" i="11"/>
  <c r="BX152" i="11"/>
  <c r="BE152" i="11"/>
  <c r="AL152" i="11"/>
  <c r="BW152" i="11"/>
  <c r="BD152" i="11"/>
  <c r="AK152" i="11"/>
  <c r="BV152" i="11"/>
  <c r="BC152" i="11"/>
  <c r="AJ152" i="11"/>
  <c r="BU152" i="11"/>
  <c r="BB152" i="11"/>
  <c r="AI152" i="11"/>
  <c r="BT152" i="11"/>
  <c r="BA152" i="11"/>
  <c r="AH152" i="11"/>
  <c r="CL152" i="11"/>
  <c r="CM152" i="11"/>
  <c r="CN152" i="11"/>
  <c r="CO152" i="11"/>
  <c r="CP152" i="11"/>
  <c r="CQ152" i="11"/>
  <c r="CR152" i="11"/>
  <c r="CS152" i="11"/>
  <c r="CT152" i="11"/>
  <c r="CU152" i="11"/>
  <c r="CV152" i="11"/>
  <c r="CW152" i="11"/>
  <c r="CX152" i="11"/>
  <c r="CY152" i="11"/>
  <c r="J169" i="11"/>
  <c r="I169" i="11"/>
  <c r="CF60" i="11"/>
  <c r="BM60" i="11"/>
  <c r="AT60" i="11"/>
  <c r="CE60" i="11"/>
  <c r="BL60" i="11"/>
  <c r="AS60" i="11"/>
  <c r="CD60" i="11"/>
  <c r="BK60" i="11"/>
  <c r="AR60" i="11"/>
  <c r="CC60" i="11"/>
  <c r="BJ60" i="11"/>
  <c r="AQ60" i="11"/>
  <c r="CB60" i="11"/>
  <c r="BI60" i="11"/>
  <c r="AP60" i="11"/>
  <c r="CA60" i="11"/>
  <c r="BH60" i="11"/>
  <c r="AO60" i="11"/>
  <c r="BZ60" i="11"/>
  <c r="BG60" i="11"/>
  <c r="AN60" i="11"/>
  <c r="BY60" i="11"/>
  <c r="BF60" i="11"/>
  <c r="AM60" i="11"/>
  <c r="BX60" i="11"/>
  <c r="BE60" i="11"/>
  <c r="AL60" i="11"/>
  <c r="BW60" i="11"/>
  <c r="BD60" i="11"/>
  <c r="AK60" i="11"/>
  <c r="BV60" i="11"/>
  <c r="BC60" i="11"/>
  <c r="AJ60" i="11"/>
  <c r="BU60" i="11"/>
  <c r="BB60" i="11"/>
  <c r="AI60" i="11"/>
  <c r="BT60" i="11"/>
  <c r="BA60" i="11"/>
  <c r="AH60" i="11"/>
  <c r="CL60" i="11"/>
  <c r="CM60" i="11"/>
  <c r="CN60" i="11"/>
  <c r="CO60" i="11"/>
  <c r="CP60" i="11"/>
  <c r="CQ60" i="11"/>
  <c r="CR60" i="11"/>
  <c r="CS60" i="11"/>
  <c r="CT60" i="11"/>
  <c r="CU60" i="11"/>
  <c r="CV60" i="11"/>
  <c r="CW60" i="11"/>
  <c r="CX60" i="11"/>
  <c r="CY60" i="11"/>
  <c r="CF58" i="11"/>
  <c r="BM58" i="11"/>
  <c r="AT58" i="11"/>
  <c r="CE58" i="11"/>
  <c r="BL58" i="11"/>
  <c r="AS58" i="11"/>
  <c r="CD58" i="11"/>
  <c r="BK58" i="11"/>
  <c r="AR58" i="11"/>
  <c r="CC58" i="11"/>
  <c r="BJ58" i="11"/>
  <c r="AQ58" i="11"/>
  <c r="CB58" i="11"/>
  <c r="BI58" i="11"/>
  <c r="AP58" i="11"/>
  <c r="CA58" i="11"/>
  <c r="BH58" i="11"/>
  <c r="AO58" i="11"/>
  <c r="BZ58" i="11"/>
  <c r="BG58" i="11"/>
  <c r="AN58" i="11"/>
  <c r="BY58" i="11"/>
  <c r="BF58" i="11"/>
  <c r="AM58" i="11"/>
  <c r="BX58" i="11"/>
  <c r="BE58" i="11"/>
  <c r="AL58" i="11"/>
  <c r="BW58" i="11"/>
  <c r="BD58" i="11"/>
  <c r="AK58" i="11"/>
  <c r="BV58" i="11"/>
  <c r="BC58" i="11"/>
  <c r="AJ58" i="11"/>
  <c r="BU58" i="11"/>
  <c r="BB58" i="11"/>
  <c r="AI58" i="11"/>
  <c r="BT58" i="11"/>
  <c r="BA58" i="11"/>
  <c r="AH58" i="11"/>
  <c r="CL58" i="11"/>
  <c r="CM58" i="11"/>
  <c r="CN58" i="11"/>
  <c r="CO58" i="11"/>
  <c r="CP58" i="11"/>
  <c r="CQ58" i="11"/>
  <c r="CR58" i="11"/>
  <c r="CS58" i="11"/>
  <c r="CT58" i="11"/>
  <c r="CU58" i="11"/>
  <c r="CV58" i="11"/>
  <c r="CW58" i="11"/>
  <c r="CX58" i="11"/>
  <c r="CY58" i="11"/>
  <c r="CF61" i="11"/>
  <c r="BM61" i="11"/>
  <c r="AT61" i="11"/>
  <c r="CE61" i="11"/>
  <c r="BL61" i="11"/>
  <c r="AS61" i="11"/>
  <c r="CD61" i="11"/>
  <c r="BK61" i="11"/>
  <c r="AR61" i="11"/>
  <c r="CC61" i="11"/>
  <c r="BJ61" i="11"/>
  <c r="AQ61" i="11"/>
  <c r="CB61" i="11"/>
  <c r="BI61" i="11"/>
  <c r="AP61" i="11"/>
  <c r="CA61" i="11"/>
  <c r="BH61" i="11"/>
  <c r="AO61" i="11"/>
  <c r="BZ61" i="11"/>
  <c r="BG61" i="11"/>
  <c r="AN61" i="11"/>
  <c r="BY61" i="11"/>
  <c r="BF61" i="11"/>
  <c r="AM61" i="11"/>
  <c r="BX61" i="11"/>
  <c r="BE61" i="11"/>
  <c r="AL61" i="11"/>
  <c r="BW61" i="11"/>
  <c r="BD61" i="11"/>
  <c r="AK61" i="11"/>
  <c r="BV61" i="11"/>
  <c r="BC61" i="11"/>
  <c r="AJ61" i="11"/>
  <c r="BU61" i="11"/>
  <c r="BB61" i="11"/>
  <c r="AI61" i="11"/>
  <c r="BT61" i="11"/>
  <c r="BA61" i="11"/>
  <c r="AH61" i="11"/>
  <c r="CL61" i="11"/>
  <c r="CM61" i="11"/>
  <c r="CN61" i="11"/>
  <c r="CO61" i="11"/>
  <c r="CP61" i="11"/>
  <c r="CQ61" i="11"/>
  <c r="CR61" i="11"/>
  <c r="CS61" i="11"/>
  <c r="CT61" i="11"/>
  <c r="CU61" i="11"/>
  <c r="CV61" i="11"/>
  <c r="CW61" i="11"/>
  <c r="CX61" i="11"/>
  <c r="CY61" i="11"/>
  <c r="J61" i="11"/>
  <c r="I61" i="11"/>
  <c r="J152" i="11"/>
  <c r="I152" i="11"/>
  <c r="CF151" i="11"/>
  <c r="BM151" i="11"/>
  <c r="AT151" i="11"/>
  <c r="CE151" i="11"/>
  <c r="BL151" i="11"/>
  <c r="AS151" i="11"/>
  <c r="CD151" i="11"/>
  <c r="BK151" i="11"/>
  <c r="AR151" i="11"/>
  <c r="CC151" i="11"/>
  <c r="BJ151" i="11"/>
  <c r="AQ151" i="11"/>
  <c r="CB151" i="11"/>
  <c r="BI151" i="11"/>
  <c r="AP151" i="11"/>
  <c r="CA151" i="11"/>
  <c r="BH151" i="11"/>
  <c r="AO151" i="11"/>
  <c r="BZ151" i="11"/>
  <c r="BG151" i="11"/>
  <c r="AN151" i="11"/>
  <c r="BY151" i="11"/>
  <c r="BF151" i="11"/>
  <c r="AM151" i="11"/>
  <c r="BX151" i="11"/>
  <c r="BE151" i="11"/>
  <c r="AL151" i="11"/>
  <c r="BW151" i="11"/>
  <c r="BD151" i="11"/>
  <c r="AK151" i="11"/>
  <c r="BV151" i="11"/>
  <c r="BC151" i="11"/>
  <c r="AJ151" i="11"/>
  <c r="BU151" i="11"/>
  <c r="BB151" i="11"/>
  <c r="AI151" i="11"/>
  <c r="BT151" i="11"/>
  <c r="BA151" i="11"/>
  <c r="AH151" i="11"/>
  <c r="CL151" i="11"/>
  <c r="CM151" i="11"/>
  <c r="CN151" i="11"/>
  <c r="CO151" i="11"/>
  <c r="CP151" i="11"/>
  <c r="CQ151" i="11"/>
  <c r="CR151" i="11"/>
  <c r="CS151" i="11"/>
  <c r="CT151" i="11"/>
  <c r="CU151" i="11"/>
  <c r="CV151" i="11"/>
  <c r="CW151" i="11"/>
  <c r="CX151" i="11"/>
  <c r="CY151" i="11"/>
  <c r="J168" i="11"/>
  <c r="I168" i="11"/>
  <c r="CF121" i="11"/>
  <c r="BM121" i="11"/>
  <c r="AT121" i="11"/>
  <c r="CE121" i="11"/>
  <c r="BL121" i="11"/>
  <c r="AS121" i="11"/>
  <c r="CD121" i="11"/>
  <c r="BK121" i="11"/>
  <c r="AR121" i="11"/>
  <c r="CC121" i="11"/>
  <c r="BJ121" i="11"/>
  <c r="AQ121" i="11"/>
  <c r="CB121" i="11"/>
  <c r="BI121" i="11"/>
  <c r="AP121" i="11"/>
  <c r="CA121" i="11"/>
  <c r="BH121" i="11"/>
  <c r="AO121" i="11"/>
  <c r="BZ121" i="11"/>
  <c r="BG121" i="11"/>
  <c r="AN121" i="11"/>
  <c r="BY121" i="11"/>
  <c r="BF121" i="11"/>
  <c r="AM121" i="11"/>
  <c r="BX121" i="11"/>
  <c r="BE121" i="11"/>
  <c r="AL121" i="11"/>
  <c r="BW121" i="11"/>
  <c r="BD121" i="11"/>
  <c r="AK121" i="11"/>
  <c r="BV121" i="11"/>
  <c r="BC121" i="11"/>
  <c r="AJ121" i="11"/>
  <c r="BU121" i="11"/>
  <c r="BB121" i="11"/>
  <c r="AI121" i="11"/>
  <c r="BT121" i="11"/>
  <c r="BA121" i="11"/>
  <c r="AH121" i="11"/>
  <c r="CL121" i="11"/>
  <c r="CM121" i="11"/>
  <c r="CN121" i="11"/>
  <c r="CO121" i="11"/>
  <c r="CP121" i="11"/>
  <c r="CQ121" i="11"/>
  <c r="CR121" i="11"/>
  <c r="CS121" i="11"/>
  <c r="CT121" i="11"/>
  <c r="CU121" i="11"/>
  <c r="CV121" i="11"/>
  <c r="CW121" i="11"/>
  <c r="CX121" i="11"/>
  <c r="CY121" i="11"/>
  <c r="CF129" i="11"/>
  <c r="BM129" i="11"/>
  <c r="AT129" i="11"/>
  <c r="CE129" i="11"/>
  <c r="BL129" i="11"/>
  <c r="AS129" i="11"/>
  <c r="CD129" i="11"/>
  <c r="BK129" i="11"/>
  <c r="AR129" i="11"/>
  <c r="CC129" i="11"/>
  <c r="BJ129" i="11"/>
  <c r="AQ129" i="11"/>
  <c r="CB129" i="11"/>
  <c r="BI129" i="11"/>
  <c r="AP129" i="11"/>
  <c r="CA129" i="11"/>
  <c r="BH129" i="11"/>
  <c r="AO129" i="11"/>
  <c r="BZ129" i="11"/>
  <c r="BG129" i="11"/>
  <c r="AN129" i="11"/>
  <c r="BY129" i="11"/>
  <c r="BF129" i="11"/>
  <c r="AM129" i="11"/>
  <c r="BX129" i="11"/>
  <c r="BE129" i="11"/>
  <c r="AL129" i="11"/>
  <c r="BW129" i="11"/>
  <c r="BD129" i="11"/>
  <c r="AK129" i="11"/>
  <c r="BV129" i="11"/>
  <c r="BC129" i="11"/>
  <c r="AJ129" i="11"/>
  <c r="BU129" i="11"/>
  <c r="BB129" i="11"/>
  <c r="AI129" i="11"/>
  <c r="BT129" i="11"/>
  <c r="BA129" i="11"/>
  <c r="AH129" i="11"/>
  <c r="CL129" i="11"/>
  <c r="CM129" i="11"/>
  <c r="CN129" i="11"/>
  <c r="CO129" i="11"/>
  <c r="CP129" i="11"/>
  <c r="CQ129" i="11"/>
  <c r="CR129" i="11"/>
  <c r="CS129" i="11"/>
  <c r="CT129" i="11"/>
  <c r="CU129" i="11"/>
  <c r="CV129" i="11"/>
  <c r="CW129" i="11"/>
  <c r="CX129" i="11"/>
  <c r="CY129" i="11"/>
  <c r="J129" i="11"/>
  <c r="I129" i="11"/>
  <c r="CF148" i="11"/>
  <c r="BM148" i="11"/>
  <c r="AT148" i="11"/>
  <c r="CE148" i="11"/>
  <c r="BL148" i="11"/>
  <c r="AS148" i="11"/>
  <c r="CD148" i="11"/>
  <c r="BK148" i="11"/>
  <c r="AR148" i="11"/>
  <c r="CC148" i="11"/>
  <c r="BJ148" i="11"/>
  <c r="AQ148" i="11"/>
  <c r="CB148" i="11"/>
  <c r="BI148" i="11"/>
  <c r="AP148" i="11"/>
  <c r="CA148" i="11"/>
  <c r="BH148" i="11"/>
  <c r="AO148" i="11"/>
  <c r="BZ148" i="11"/>
  <c r="BG148" i="11"/>
  <c r="AN148" i="11"/>
  <c r="BY148" i="11"/>
  <c r="BF148" i="11"/>
  <c r="AM148" i="11"/>
  <c r="BX148" i="11"/>
  <c r="BE148" i="11"/>
  <c r="AL148" i="11"/>
  <c r="BW148" i="11"/>
  <c r="BD148" i="11"/>
  <c r="AK148" i="11"/>
  <c r="BV148" i="11"/>
  <c r="BC148" i="11"/>
  <c r="AJ148" i="11"/>
  <c r="BU148" i="11"/>
  <c r="BB148" i="11"/>
  <c r="AI148" i="11"/>
  <c r="BT148" i="11"/>
  <c r="BA148" i="11"/>
  <c r="AH148" i="11"/>
  <c r="CL148" i="11"/>
  <c r="CM148" i="11"/>
  <c r="CN148" i="11"/>
  <c r="CO148" i="11"/>
  <c r="CP148" i="11"/>
  <c r="CQ148" i="11"/>
  <c r="CR148" i="11"/>
  <c r="CS148" i="11"/>
  <c r="CT148" i="11"/>
  <c r="CU148" i="11"/>
  <c r="CV148" i="11"/>
  <c r="CW148" i="11"/>
  <c r="CX148" i="11"/>
  <c r="CY148" i="11"/>
  <c r="J162" i="11"/>
  <c r="I162" i="11"/>
  <c r="CF100" i="11"/>
  <c r="BM100" i="11"/>
  <c r="AT100" i="11"/>
  <c r="CE100" i="11"/>
  <c r="BL100" i="11"/>
  <c r="AS100" i="11"/>
  <c r="CD100" i="11"/>
  <c r="BK100" i="11"/>
  <c r="AR100" i="11"/>
  <c r="CC100" i="11"/>
  <c r="BJ100" i="11"/>
  <c r="AQ100" i="11"/>
  <c r="CB100" i="11"/>
  <c r="BI100" i="11"/>
  <c r="AP100" i="11"/>
  <c r="CA100" i="11"/>
  <c r="BH100" i="11"/>
  <c r="AO100" i="11"/>
  <c r="BZ100" i="11"/>
  <c r="BG100" i="11"/>
  <c r="AN100" i="11"/>
  <c r="BY100" i="11"/>
  <c r="BF100" i="11"/>
  <c r="AM100" i="11"/>
  <c r="BX100" i="11"/>
  <c r="BE100" i="11"/>
  <c r="AL100" i="11"/>
  <c r="BW100" i="11"/>
  <c r="BD100" i="11"/>
  <c r="AK100" i="11"/>
  <c r="BV100" i="11"/>
  <c r="BC100" i="11"/>
  <c r="AJ100" i="11"/>
  <c r="BU100" i="11"/>
  <c r="BB100" i="11"/>
  <c r="AI100" i="11"/>
  <c r="BT100" i="11"/>
  <c r="BA100" i="11"/>
  <c r="AH100" i="11"/>
  <c r="CL100" i="11"/>
  <c r="CM100" i="11"/>
  <c r="CN100" i="11"/>
  <c r="CO100" i="11"/>
  <c r="CP100" i="11"/>
  <c r="CQ100" i="11"/>
  <c r="CR100" i="11"/>
  <c r="CS100" i="11"/>
  <c r="CT100" i="11"/>
  <c r="CU100" i="11"/>
  <c r="CV100" i="11"/>
  <c r="CW100" i="11"/>
  <c r="CX100" i="11"/>
  <c r="CY100" i="11"/>
  <c r="CF107" i="11"/>
  <c r="BM107" i="11"/>
  <c r="AT107" i="11"/>
  <c r="CE107" i="11"/>
  <c r="BL107" i="11"/>
  <c r="AS107" i="11"/>
  <c r="CD107" i="11"/>
  <c r="BK107" i="11"/>
  <c r="AR107" i="11"/>
  <c r="CC107" i="11"/>
  <c r="BJ107" i="11"/>
  <c r="AQ107" i="11"/>
  <c r="CB107" i="11"/>
  <c r="BI107" i="11"/>
  <c r="AP107" i="11"/>
  <c r="CA107" i="11"/>
  <c r="BH107" i="11"/>
  <c r="AO107" i="11"/>
  <c r="BZ107" i="11"/>
  <c r="BG107" i="11"/>
  <c r="AN107" i="11"/>
  <c r="BY107" i="11"/>
  <c r="BF107" i="11"/>
  <c r="AM107" i="11"/>
  <c r="BX107" i="11"/>
  <c r="BE107" i="11"/>
  <c r="AL107" i="11"/>
  <c r="BW107" i="11"/>
  <c r="BD107" i="11"/>
  <c r="AK107" i="11"/>
  <c r="BV107" i="11"/>
  <c r="BC107" i="11"/>
  <c r="AJ107" i="11"/>
  <c r="BU107" i="11"/>
  <c r="BB107" i="11"/>
  <c r="AI107" i="11"/>
  <c r="BT107" i="11"/>
  <c r="BA107" i="11"/>
  <c r="AH107" i="11"/>
  <c r="CL107" i="11"/>
  <c r="CM107" i="11"/>
  <c r="CN107" i="11"/>
  <c r="CO107" i="11"/>
  <c r="CP107" i="11"/>
  <c r="CQ107" i="11"/>
  <c r="CR107" i="11"/>
  <c r="CS107" i="11"/>
  <c r="CT107" i="11"/>
  <c r="CU107" i="11"/>
  <c r="CV107" i="11"/>
  <c r="CW107" i="11"/>
  <c r="CX107" i="11"/>
  <c r="CY107" i="11"/>
  <c r="J107" i="11"/>
  <c r="I107" i="11"/>
  <c r="CF59" i="11"/>
  <c r="BM59" i="11"/>
  <c r="AT59" i="11"/>
  <c r="CE59" i="11"/>
  <c r="BL59" i="11"/>
  <c r="AS59" i="11"/>
  <c r="CD59" i="11"/>
  <c r="BK59" i="11"/>
  <c r="AR59" i="11"/>
  <c r="CC59" i="11"/>
  <c r="BJ59" i="11"/>
  <c r="AQ59" i="11"/>
  <c r="CB59" i="11"/>
  <c r="BI59" i="11"/>
  <c r="AP59" i="11"/>
  <c r="CA59" i="11"/>
  <c r="BH59" i="11"/>
  <c r="AO59" i="11"/>
  <c r="BZ59" i="11"/>
  <c r="BG59" i="11"/>
  <c r="AN59" i="11"/>
  <c r="BY59" i="11"/>
  <c r="BF59" i="11"/>
  <c r="AM59" i="11"/>
  <c r="BX59" i="11"/>
  <c r="BE59" i="11"/>
  <c r="AL59" i="11"/>
  <c r="BW59" i="11"/>
  <c r="BD59" i="11"/>
  <c r="AK59" i="11"/>
  <c r="BV59" i="11"/>
  <c r="BC59" i="11"/>
  <c r="AJ59" i="11"/>
  <c r="BU59" i="11"/>
  <c r="BB59" i="11"/>
  <c r="AI59" i="11"/>
  <c r="BT59" i="11"/>
  <c r="BA59" i="11"/>
  <c r="AH59" i="11"/>
  <c r="CL59" i="11"/>
  <c r="CM59" i="11"/>
  <c r="CN59" i="11"/>
  <c r="CO59" i="11"/>
  <c r="CP59" i="11"/>
  <c r="CQ59" i="11"/>
  <c r="CR59" i="11"/>
  <c r="CS59" i="11"/>
  <c r="CT59" i="11"/>
  <c r="CU59" i="11"/>
  <c r="CV59" i="11"/>
  <c r="CW59" i="11"/>
  <c r="CX59" i="11"/>
  <c r="CY59" i="11"/>
  <c r="J62" i="11"/>
  <c r="I62" i="11"/>
  <c r="J149" i="11"/>
  <c r="I149" i="11"/>
  <c r="CF138" i="11"/>
  <c r="BM138" i="11"/>
  <c r="AT138" i="11"/>
  <c r="CE138" i="11"/>
  <c r="BL138" i="11"/>
  <c r="AS138" i="11"/>
  <c r="CD138" i="11"/>
  <c r="BK138" i="11"/>
  <c r="AR138" i="11"/>
  <c r="CC138" i="11"/>
  <c r="BJ138" i="11"/>
  <c r="AQ138" i="11"/>
  <c r="CB138" i="11"/>
  <c r="BI138" i="11"/>
  <c r="AP138" i="11"/>
  <c r="CA138" i="11"/>
  <c r="BH138" i="11"/>
  <c r="AO138" i="11"/>
  <c r="BZ138" i="11"/>
  <c r="BG138" i="11"/>
  <c r="AN138" i="11"/>
  <c r="BY138" i="11"/>
  <c r="BF138" i="11"/>
  <c r="AM138" i="11"/>
  <c r="BX138" i="11"/>
  <c r="BE138" i="11"/>
  <c r="AL138" i="11"/>
  <c r="BW138" i="11"/>
  <c r="BD138" i="11"/>
  <c r="AK138" i="11"/>
  <c r="BV138" i="11"/>
  <c r="BC138" i="11"/>
  <c r="AJ138" i="11"/>
  <c r="BU138" i="11"/>
  <c r="BB138" i="11"/>
  <c r="AI138" i="11"/>
  <c r="BT138" i="11"/>
  <c r="BA138" i="11"/>
  <c r="AH138" i="11"/>
  <c r="CL138" i="11"/>
  <c r="CM138" i="11"/>
  <c r="CN138" i="11"/>
  <c r="CO138" i="11"/>
  <c r="CP138" i="11"/>
  <c r="CQ138" i="11"/>
  <c r="CR138" i="11"/>
  <c r="CS138" i="11"/>
  <c r="CT138" i="11"/>
  <c r="CU138" i="11"/>
  <c r="CV138" i="11"/>
  <c r="CW138" i="11"/>
  <c r="CX138" i="11"/>
  <c r="CY138" i="11"/>
  <c r="J151" i="11"/>
  <c r="I151" i="11"/>
  <c r="CF133" i="11"/>
  <c r="BM133" i="11"/>
  <c r="AT133" i="11"/>
  <c r="CE133" i="11"/>
  <c r="BL133" i="11"/>
  <c r="AS133" i="11"/>
  <c r="CD133" i="11"/>
  <c r="BK133" i="11"/>
  <c r="AR133" i="11"/>
  <c r="CC133" i="11"/>
  <c r="BJ133" i="11"/>
  <c r="AQ133" i="11"/>
  <c r="CB133" i="11"/>
  <c r="BI133" i="11"/>
  <c r="AP133" i="11"/>
  <c r="CA133" i="11"/>
  <c r="BH133" i="11"/>
  <c r="AO133" i="11"/>
  <c r="BZ133" i="11"/>
  <c r="BG133" i="11"/>
  <c r="AN133" i="11"/>
  <c r="BY133" i="11"/>
  <c r="BF133" i="11"/>
  <c r="AM133" i="11"/>
  <c r="BX133" i="11"/>
  <c r="BE133" i="11"/>
  <c r="AL133" i="11"/>
  <c r="BW133" i="11"/>
  <c r="BD133" i="11"/>
  <c r="AK133" i="11"/>
  <c r="BV133" i="11"/>
  <c r="BC133" i="11"/>
  <c r="AJ133" i="11"/>
  <c r="BU133" i="11"/>
  <c r="BB133" i="11"/>
  <c r="AI133" i="11"/>
  <c r="BT133" i="11"/>
  <c r="BA133" i="11"/>
  <c r="AH133" i="11"/>
  <c r="CL133" i="11"/>
  <c r="CM133" i="11"/>
  <c r="CN133" i="11"/>
  <c r="CO133" i="11"/>
  <c r="CP133" i="11"/>
  <c r="CQ133" i="11"/>
  <c r="CR133" i="11"/>
  <c r="CS133" i="11"/>
  <c r="CT133" i="11"/>
  <c r="CU133" i="11"/>
  <c r="CV133" i="11"/>
  <c r="CW133" i="11"/>
  <c r="CX133" i="11"/>
  <c r="CY133" i="11"/>
  <c r="CF144" i="11"/>
  <c r="BM144" i="11"/>
  <c r="AT144" i="11"/>
  <c r="CE144" i="11"/>
  <c r="BL144" i="11"/>
  <c r="AS144" i="11"/>
  <c r="CD144" i="11"/>
  <c r="BK144" i="11"/>
  <c r="AR144" i="11"/>
  <c r="CC144" i="11"/>
  <c r="BJ144" i="11"/>
  <c r="AQ144" i="11"/>
  <c r="CB144" i="11"/>
  <c r="BI144" i="11"/>
  <c r="AP144" i="11"/>
  <c r="CA144" i="11"/>
  <c r="BH144" i="11"/>
  <c r="AO144" i="11"/>
  <c r="BZ144" i="11"/>
  <c r="BG144" i="11"/>
  <c r="AN144" i="11"/>
  <c r="BY144" i="11"/>
  <c r="BF144" i="11"/>
  <c r="AM144" i="11"/>
  <c r="BX144" i="11"/>
  <c r="BE144" i="11"/>
  <c r="AL144" i="11"/>
  <c r="BW144" i="11"/>
  <c r="BD144" i="11"/>
  <c r="AK144" i="11"/>
  <c r="BV144" i="11"/>
  <c r="BC144" i="11"/>
  <c r="AJ144" i="11"/>
  <c r="BU144" i="11"/>
  <c r="BB144" i="11"/>
  <c r="AI144" i="11"/>
  <c r="BT144" i="11"/>
  <c r="BA144" i="11"/>
  <c r="AH144" i="11"/>
  <c r="CL144" i="11"/>
  <c r="CM144" i="11"/>
  <c r="CN144" i="11"/>
  <c r="CO144" i="11"/>
  <c r="CP144" i="11"/>
  <c r="CQ144" i="11"/>
  <c r="CR144" i="11"/>
  <c r="CS144" i="11"/>
  <c r="CT144" i="11"/>
  <c r="CU144" i="11"/>
  <c r="CV144" i="11"/>
  <c r="CW144" i="11"/>
  <c r="CX144" i="11"/>
  <c r="CY144" i="11"/>
  <c r="J144" i="11"/>
  <c r="I144" i="11"/>
  <c r="J158" i="11"/>
  <c r="I158" i="11"/>
  <c r="CF143" i="11"/>
  <c r="BM143" i="11"/>
  <c r="AT143" i="11"/>
  <c r="CE143" i="11"/>
  <c r="BL143" i="11"/>
  <c r="AS143" i="11"/>
  <c r="CD143" i="11"/>
  <c r="BK143" i="11"/>
  <c r="AR143" i="11"/>
  <c r="CC143" i="11"/>
  <c r="BJ143" i="11"/>
  <c r="AQ143" i="11"/>
  <c r="CB143" i="11"/>
  <c r="BI143" i="11"/>
  <c r="AP143" i="11"/>
  <c r="CA143" i="11"/>
  <c r="BH143" i="11"/>
  <c r="AO143" i="11"/>
  <c r="BZ143" i="11"/>
  <c r="BG143" i="11"/>
  <c r="AN143" i="11"/>
  <c r="BY143" i="11"/>
  <c r="BF143" i="11"/>
  <c r="AM143" i="11"/>
  <c r="BX143" i="11"/>
  <c r="BE143" i="11"/>
  <c r="AL143" i="11"/>
  <c r="BW143" i="11"/>
  <c r="BD143" i="11"/>
  <c r="AK143" i="11"/>
  <c r="BV143" i="11"/>
  <c r="BC143" i="11"/>
  <c r="AJ143" i="11"/>
  <c r="BU143" i="11"/>
  <c r="BB143" i="11"/>
  <c r="AI143" i="11"/>
  <c r="BT143" i="11"/>
  <c r="BA143" i="11"/>
  <c r="AH143" i="11"/>
  <c r="CL143" i="11"/>
  <c r="CM143" i="11"/>
  <c r="CN143" i="11"/>
  <c r="CO143" i="11"/>
  <c r="CP143" i="11"/>
  <c r="CQ143" i="11"/>
  <c r="CR143" i="11"/>
  <c r="CS143" i="11"/>
  <c r="CT143" i="11"/>
  <c r="CU143" i="11"/>
  <c r="CV143" i="11"/>
  <c r="CW143" i="11"/>
  <c r="CX143" i="11"/>
  <c r="CY143" i="11"/>
  <c r="J156" i="11"/>
  <c r="I156" i="11"/>
  <c r="CF142" i="11"/>
  <c r="BM142" i="11"/>
  <c r="AT142" i="11"/>
  <c r="CE142" i="11"/>
  <c r="BL142" i="11"/>
  <c r="AS142" i="11"/>
  <c r="CD142" i="11"/>
  <c r="BK142" i="11"/>
  <c r="AR142" i="11"/>
  <c r="CC142" i="11"/>
  <c r="BJ142" i="11"/>
  <c r="AQ142" i="11"/>
  <c r="CB142" i="11"/>
  <c r="BI142" i="11"/>
  <c r="AP142" i="11"/>
  <c r="CA142" i="11"/>
  <c r="BH142" i="11"/>
  <c r="AO142" i="11"/>
  <c r="BZ142" i="11"/>
  <c r="BG142" i="11"/>
  <c r="AN142" i="11"/>
  <c r="BY142" i="11"/>
  <c r="BF142" i="11"/>
  <c r="AM142" i="11"/>
  <c r="BX142" i="11"/>
  <c r="BE142" i="11"/>
  <c r="AL142" i="11"/>
  <c r="BW142" i="11"/>
  <c r="BD142" i="11"/>
  <c r="AK142" i="11"/>
  <c r="BV142" i="11"/>
  <c r="BC142" i="11"/>
  <c r="AJ142" i="11"/>
  <c r="BU142" i="11"/>
  <c r="BB142" i="11"/>
  <c r="AI142" i="11"/>
  <c r="BT142" i="11"/>
  <c r="BA142" i="11"/>
  <c r="AH142" i="11"/>
  <c r="CL142" i="11"/>
  <c r="CM142" i="11"/>
  <c r="CN142" i="11"/>
  <c r="CO142" i="11"/>
  <c r="CP142" i="11"/>
  <c r="CQ142" i="11"/>
  <c r="CR142" i="11"/>
  <c r="CS142" i="11"/>
  <c r="CT142" i="11"/>
  <c r="CU142" i="11"/>
  <c r="CV142" i="11"/>
  <c r="CW142" i="11"/>
  <c r="CX142" i="11"/>
  <c r="CY142" i="11"/>
  <c r="J155" i="11"/>
  <c r="I155" i="11"/>
  <c r="CF48" i="11"/>
  <c r="BM48" i="11"/>
  <c r="AT48" i="11"/>
  <c r="CE48" i="11"/>
  <c r="BL48" i="11"/>
  <c r="AS48" i="11"/>
  <c r="CD48" i="11"/>
  <c r="BK48" i="11"/>
  <c r="AR48" i="11"/>
  <c r="CC48" i="11"/>
  <c r="BJ48" i="11"/>
  <c r="AQ48" i="11"/>
  <c r="CB48" i="11"/>
  <c r="BI48" i="11"/>
  <c r="AP48" i="11"/>
  <c r="CA48" i="11"/>
  <c r="BH48" i="11"/>
  <c r="AO48" i="11"/>
  <c r="BZ48" i="11"/>
  <c r="BG48" i="11"/>
  <c r="AN48" i="11"/>
  <c r="BY48" i="11"/>
  <c r="BF48" i="11"/>
  <c r="AM48" i="11"/>
  <c r="BX48" i="11"/>
  <c r="BE48" i="11"/>
  <c r="AL48" i="11"/>
  <c r="BW48" i="11"/>
  <c r="BD48" i="11"/>
  <c r="AK48" i="11"/>
  <c r="BV48" i="11"/>
  <c r="BC48" i="11"/>
  <c r="AJ48" i="11"/>
  <c r="BU48" i="11"/>
  <c r="BB48" i="11"/>
  <c r="AI48" i="11"/>
  <c r="BT48" i="11"/>
  <c r="BA48" i="11"/>
  <c r="AH48" i="11"/>
  <c r="CL48" i="11"/>
  <c r="CM48" i="11"/>
  <c r="CN48" i="11"/>
  <c r="CO48" i="11"/>
  <c r="CP48" i="11"/>
  <c r="CQ48" i="11"/>
  <c r="CR48" i="11"/>
  <c r="CS48" i="11"/>
  <c r="CT48" i="11"/>
  <c r="CU48" i="11"/>
  <c r="CV48" i="11"/>
  <c r="CW48" i="11"/>
  <c r="CX48" i="11"/>
  <c r="CY48" i="11"/>
  <c r="J49" i="11"/>
  <c r="I49" i="11"/>
  <c r="CF140" i="11"/>
  <c r="BM140" i="11"/>
  <c r="AT140" i="11"/>
  <c r="CE140" i="11"/>
  <c r="BL140" i="11"/>
  <c r="AS140" i="11"/>
  <c r="CD140" i="11"/>
  <c r="BK140" i="11"/>
  <c r="AR140" i="11"/>
  <c r="CC140" i="11"/>
  <c r="BJ140" i="11"/>
  <c r="AQ140" i="11"/>
  <c r="CB140" i="11"/>
  <c r="BI140" i="11"/>
  <c r="AP140" i="11"/>
  <c r="CA140" i="11"/>
  <c r="BH140" i="11"/>
  <c r="AO140" i="11"/>
  <c r="BZ140" i="11"/>
  <c r="BG140" i="11"/>
  <c r="AN140" i="11"/>
  <c r="BY140" i="11"/>
  <c r="BF140" i="11"/>
  <c r="AM140" i="11"/>
  <c r="BX140" i="11"/>
  <c r="BE140" i="11"/>
  <c r="AL140" i="11"/>
  <c r="BW140" i="11"/>
  <c r="BD140" i="11"/>
  <c r="AK140" i="11"/>
  <c r="BV140" i="11"/>
  <c r="BC140" i="11"/>
  <c r="AJ140" i="11"/>
  <c r="BU140" i="11"/>
  <c r="BB140" i="11"/>
  <c r="AI140" i="11"/>
  <c r="BT140" i="11"/>
  <c r="BA140" i="11"/>
  <c r="AH140" i="11"/>
  <c r="CL140" i="11"/>
  <c r="CM140" i="11"/>
  <c r="CN140" i="11"/>
  <c r="CO140" i="11"/>
  <c r="CP140" i="11"/>
  <c r="CQ140" i="11"/>
  <c r="CR140" i="11"/>
  <c r="CS140" i="11"/>
  <c r="CT140" i="11"/>
  <c r="CU140" i="11"/>
  <c r="CV140" i="11"/>
  <c r="CW140" i="11"/>
  <c r="CX140" i="11"/>
  <c r="CY140" i="11"/>
  <c r="J153" i="11"/>
  <c r="I153" i="11"/>
  <c r="CF90" i="11"/>
  <c r="BM90" i="11"/>
  <c r="AT90" i="11"/>
  <c r="CE90" i="11"/>
  <c r="BL90" i="11"/>
  <c r="AS90" i="11"/>
  <c r="CD90" i="11"/>
  <c r="BK90" i="11"/>
  <c r="AR90" i="11"/>
  <c r="CC90" i="11"/>
  <c r="BJ90" i="11"/>
  <c r="AQ90" i="11"/>
  <c r="CB90" i="11"/>
  <c r="BI90" i="11"/>
  <c r="AP90" i="11"/>
  <c r="CA90" i="11"/>
  <c r="BH90" i="11"/>
  <c r="AO90" i="11"/>
  <c r="BZ90" i="11"/>
  <c r="BG90" i="11"/>
  <c r="AN90" i="11"/>
  <c r="BY90" i="11"/>
  <c r="BF90" i="11"/>
  <c r="AM90" i="11"/>
  <c r="BX90" i="11"/>
  <c r="BE90" i="11"/>
  <c r="AL90" i="11"/>
  <c r="BW90" i="11"/>
  <c r="BD90" i="11"/>
  <c r="AK90" i="11"/>
  <c r="BV90" i="11"/>
  <c r="BC90" i="11"/>
  <c r="AJ90" i="11"/>
  <c r="BU90" i="11"/>
  <c r="BB90" i="11"/>
  <c r="AI90" i="11"/>
  <c r="BT90" i="11"/>
  <c r="BA90" i="11"/>
  <c r="AH90" i="11"/>
  <c r="CL90" i="11"/>
  <c r="CM90" i="11"/>
  <c r="CN90" i="11"/>
  <c r="CO90" i="11"/>
  <c r="CP90" i="11"/>
  <c r="CQ90" i="11"/>
  <c r="CR90" i="11"/>
  <c r="CS90" i="11"/>
  <c r="CT90" i="11"/>
  <c r="CU90" i="11"/>
  <c r="CV90" i="11"/>
  <c r="CW90" i="11"/>
  <c r="CX90" i="11"/>
  <c r="CY90" i="11"/>
  <c r="CF88" i="11"/>
  <c r="BM88" i="11"/>
  <c r="AT88" i="11"/>
  <c r="CE88" i="11"/>
  <c r="BL88" i="11"/>
  <c r="AS88" i="11"/>
  <c r="CD88" i="11"/>
  <c r="BK88" i="11"/>
  <c r="AR88" i="11"/>
  <c r="CC88" i="11"/>
  <c r="BJ88" i="11"/>
  <c r="AQ88" i="11"/>
  <c r="CB88" i="11"/>
  <c r="BI88" i="11"/>
  <c r="AP88" i="11"/>
  <c r="CA88" i="11"/>
  <c r="BH88" i="11"/>
  <c r="AO88" i="11"/>
  <c r="BZ88" i="11"/>
  <c r="BG88" i="11"/>
  <c r="AN88" i="11"/>
  <c r="BY88" i="11"/>
  <c r="BF88" i="11"/>
  <c r="AM88" i="11"/>
  <c r="BX88" i="11"/>
  <c r="BE88" i="11"/>
  <c r="AL88" i="11"/>
  <c r="BW88" i="11"/>
  <c r="BD88" i="11"/>
  <c r="AK88" i="11"/>
  <c r="BV88" i="11"/>
  <c r="BC88" i="11"/>
  <c r="AJ88" i="11"/>
  <c r="BU88" i="11"/>
  <c r="BB88" i="11"/>
  <c r="AI88" i="11"/>
  <c r="BT88" i="11"/>
  <c r="BA88" i="11"/>
  <c r="AH88" i="11"/>
  <c r="CL88" i="11"/>
  <c r="CM88" i="11"/>
  <c r="CN88" i="11"/>
  <c r="CO88" i="11"/>
  <c r="CP88" i="11"/>
  <c r="CQ88" i="11"/>
  <c r="CR88" i="11"/>
  <c r="CS88" i="11"/>
  <c r="CT88" i="11"/>
  <c r="CU88" i="11"/>
  <c r="CV88" i="11"/>
  <c r="CW88" i="11"/>
  <c r="CX88" i="11"/>
  <c r="CY88" i="11"/>
  <c r="CF95" i="11"/>
  <c r="BM95" i="11"/>
  <c r="AT95" i="11"/>
  <c r="CE95" i="11"/>
  <c r="BL95" i="11"/>
  <c r="AS95" i="11"/>
  <c r="CD95" i="11"/>
  <c r="BK95" i="11"/>
  <c r="AR95" i="11"/>
  <c r="CC95" i="11"/>
  <c r="BJ95" i="11"/>
  <c r="AQ95" i="11"/>
  <c r="CB95" i="11"/>
  <c r="BI95" i="11"/>
  <c r="AP95" i="11"/>
  <c r="CA95" i="11"/>
  <c r="BH95" i="11"/>
  <c r="AO95" i="11"/>
  <c r="BZ95" i="11"/>
  <c r="BG95" i="11"/>
  <c r="AN95" i="11"/>
  <c r="BY95" i="11"/>
  <c r="BF95" i="11"/>
  <c r="AM95" i="11"/>
  <c r="BX95" i="11"/>
  <c r="BE95" i="11"/>
  <c r="AL95" i="11"/>
  <c r="BW95" i="11"/>
  <c r="BD95" i="11"/>
  <c r="AK95" i="11"/>
  <c r="BV95" i="11"/>
  <c r="BC95" i="11"/>
  <c r="AJ95" i="11"/>
  <c r="BU95" i="11"/>
  <c r="BB95" i="11"/>
  <c r="AI95" i="11"/>
  <c r="BT95" i="11"/>
  <c r="BA95" i="11"/>
  <c r="AH95" i="11"/>
  <c r="CL95" i="11"/>
  <c r="CM95" i="11"/>
  <c r="CN95" i="11"/>
  <c r="CO95" i="11"/>
  <c r="CP95" i="11"/>
  <c r="CQ95" i="11"/>
  <c r="CR95" i="11"/>
  <c r="CS95" i="11"/>
  <c r="CT95" i="11"/>
  <c r="CU95" i="11"/>
  <c r="CV95" i="11"/>
  <c r="CW95" i="11"/>
  <c r="CX95" i="11"/>
  <c r="CY95" i="11"/>
  <c r="J95" i="11"/>
  <c r="I95" i="11"/>
  <c r="CF134" i="11"/>
  <c r="BM134" i="11"/>
  <c r="AT134" i="11"/>
  <c r="CE134" i="11"/>
  <c r="BL134" i="11"/>
  <c r="AS134" i="11"/>
  <c r="CD134" i="11"/>
  <c r="BK134" i="11"/>
  <c r="AR134" i="11"/>
  <c r="CC134" i="11"/>
  <c r="BJ134" i="11"/>
  <c r="AQ134" i="11"/>
  <c r="CB134" i="11"/>
  <c r="BI134" i="11"/>
  <c r="AP134" i="11"/>
  <c r="CA134" i="11"/>
  <c r="BH134" i="11"/>
  <c r="AO134" i="11"/>
  <c r="BZ134" i="11"/>
  <c r="BG134" i="11"/>
  <c r="AN134" i="11"/>
  <c r="BY134" i="11"/>
  <c r="BF134" i="11"/>
  <c r="AM134" i="11"/>
  <c r="BX134" i="11"/>
  <c r="BE134" i="11"/>
  <c r="AL134" i="11"/>
  <c r="BW134" i="11"/>
  <c r="BD134" i="11"/>
  <c r="AK134" i="11"/>
  <c r="BV134" i="11"/>
  <c r="BC134" i="11"/>
  <c r="AJ134" i="11"/>
  <c r="BU134" i="11"/>
  <c r="BB134" i="11"/>
  <c r="AI134" i="11"/>
  <c r="BT134" i="11"/>
  <c r="BA134" i="11"/>
  <c r="AH134" i="11"/>
  <c r="CL134" i="11"/>
  <c r="CM134" i="11"/>
  <c r="CN134" i="11"/>
  <c r="CO134" i="11"/>
  <c r="CP134" i="11"/>
  <c r="CQ134" i="11"/>
  <c r="CR134" i="11"/>
  <c r="CS134" i="11"/>
  <c r="CT134" i="11"/>
  <c r="CU134" i="11"/>
  <c r="CV134" i="11"/>
  <c r="CW134" i="11"/>
  <c r="CX134" i="11"/>
  <c r="CY134" i="11"/>
  <c r="J147" i="11"/>
  <c r="I147" i="11"/>
  <c r="CF117" i="11"/>
  <c r="BM117" i="11"/>
  <c r="AT117" i="11"/>
  <c r="CE117" i="11"/>
  <c r="BL117" i="11"/>
  <c r="AS117" i="11"/>
  <c r="CD117" i="11"/>
  <c r="BK117" i="11"/>
  <c r="AR117" i="11"/>
  <c r="CC117" i="11"/>
  <c r="BJ117" i="11"/>
  <c r="AQ117" i="11"/>
  <c r="CB117" i="11"/>
  <c r="BI117" i="11"/>
  <c r="AP117" i="11"/>
  <c r="CA117" i="11"/>
  <c r="BH117" i="11"/>
  <c r="AO117" i="11"/>
  <c r="BZ117" i="11"/>
  <c r="BG117" i="11"/>
  <c r="AN117" i="11"/>
  <c r="BY117" i="11"/>
  <c r="BF117" i="11"/>
  <c r="AM117" i="11"/>
  <c r="BX117" i="11"/>
  <c r="BE117" i="11"/>
  <c r="AL117" i="11"/>
  <c r="BW117" i="11"/>
  <c r="BD117" i="11"/>
  <c r="AK117" i="11"/>
  <c r="BV117" i="11"/>
  <c r="BC117" i="11"/>
  <c r="AJ117" i="11"/>
  <c r="BU117" i="11"/>
  <c r="BB117" i="11"/>
  <c r="AI117" i="11"/>
  <c r="BT117" i="11"/>
  <c r="BA117" i="11"/>
  <c r="AH117" i="11"/>
  <c r="CL117" i="11"/>
  <c r="CM117" i="11"/>
  <c r="CN117" i="11"/>
  <c r="CO117" i="11"/>
  <c r="CP117" i="11"/>
  <c r="CQ117" i="11"/>
  <c r="CR117" i="11"/>
  <c r="CS117" i="11"/>
  <c r="CT117" i="11"/>
  <c r="CU117" i="11"/>
  <c r="CV117" i="11"/>
  <c r="CW117" i="11"/>
  <c r="CX117" i="11"/>
  <c r="CY117" i="11"/>
  <c r="CF116" i="11"/>
  <c r="BM116" i="11"/>
  <c r="AT116" i="11"/>
  <c r="CE116" i="11"/>
  <c r="BL116" i="11"/>
  <c r="AS116" i="11"/>
  <c r="CD116" i="11"/>
  <c r="BK116" i="11"/>
  <c r="AR116" i="11"/>
  <c r="CC116" i="11"/>
  <c r="BJ116" i="11"/>
  <c r="AQ116" i="11"/>
  <c r="CB116" i="11"/>
  <c r="BI116" i="11"/>
  <c r="AP116" i="11"/>
  <c r="CA116" i="11"/>
  <c r="BH116" i="11"/>
  <c r="AO116" i="11"/>
  <c r="BZ116" i="11"/>
  <c r="BG116" i="11"/>
  <c r="AN116" i="11"/>
  <c r="BY116" i="11"/>
  <c r="BF116" i="11"/>
  <c r="AM116" i="11"/>
  <c r="BX116" i="11"/>
  <c r="BE116" i="11"/>
  <c r="AL116" i="11"/>
  <c r="BW116" i="11"/>
  <c r="BD116" i="11"/>
  <c r="AK116" i="11"/>
  <c r="BV116" i="11"/>
  <c r="BC116" i="11"/>
  <c r="AJ116" i="11"/>
  <c r="BU116" i="11"/>
  <c r="BB116" i="11"/>
  <c r="AI116" i="11"/>
  <c r="BT116" i="11"/>
  <c r="BA116" i="11"/>
  <c r="AH116" i="11"/>
  <c r="CL116" i="11"/>
  <c r="CM116" i="11"/>
  <c r="CN116" i="11"/>
  <c r="CO116" i="11"/>
  <c r="CP116" i="11"/>
  <c r="CQ116" i="11"/>
  <c r="CR116" i="11"/>
  <c r="CS116" i="11"/>
  <c r="CT116" i="11"/>
  <c r="CU116" i="11"/>
  <c r="CV116" i="11"/>
  <c r="CW116" i="11"/>
  <c r="CX116" i="11"/>
  <c r="CY116" i="11"/>
  <c r="CF124" i="11"/>
  <c r="BM124" i="11"/>
  <c r="AT124" i="11"/>
  <c r="CE124" i="11"/>
  <c r="BL124" i="11"/>
  <c r="AS124" i="11"/>
  <c r="CD124" i="11"/>
  <c r="BK124" i="11"/>
  <c r="AR124" i="11"/>
  <c r="CC124" i="11"/>
  <c r="BJ124" i="11"/>
  <c r="AQ124" i="11"/>
  <c r="CB124" i="11"/>
  <c r="BI124" i="11"/>
  <c r="AP124" i="11"/>
  <c r="CA124" i="11"/>
  <c r="BH124" i="11"/>
  <c r="AO124" i="11"/>
  <c r="BZ124" i="11"/>
  <c r="BG124" i="11"/>
  <c r="AN124" i="11"/>
  <c r="BY124" i="11"/>
  <c r="BF124" i="11"/>
  <c r="AM124" i="11"/>
  <c r="BX124" i="11"/>
  <c r="BE124" i="11"/>
  <c r="AL124" i="11"/>
  <c r="BW124" i="11"/>
  <c r="BD124" i="11"/>
  <c r="AK124" i="11"/>
  <c r="BV124" i="11"/>
  <c r="BC124" i="11"/>
  <c r="AJ124" i="11"/>
  <c r="BU124" i="11"/>
  <c r="BB124" i="11"/>
  <c r="AI124" i="11"/>
  <c r="BT124" i="11"/>
  <c r="BA124" i="11"/>
  <c r="AH124" i="11"/>
  <c r="CL124" i="11"/>
  <c r="CM124" i="11"/>
  <c r="CN124" i="11"/>
  <c r="CO124" i="11"/>
  <c r="CP124" i="11"/>
  <c r="CQ124" i="11"/>
  <c r="CR124" i="11"/>
  <c r="CS124" i="11"/>
  <c r="CT124" i="11"/>
  <c r="CU124" i="11"/>
  <c r="CV124" i="11"/>
  <c r="CW124" i="11"/>
  <c r="CX124" i="11"/>
  <c r="CY124" i="11"/>
  <c r="J124" i="11"/>
  <c r="I124" i="11"/>
  <c r="CF130" i="11"/>
  <c r="BM130" i="11"/>
  <c r="AT130" i="11"/>
  <c r="CE130" i="11"/>
  <c r="BL130" i="11"/>
  <c r="AS130" i="11"/>
  <c r="CD130" i="11"/>
  <c r="BK130" i="11"/>
  <c r="AR130" i="11"/>
  <c r="CC130" i="11"/>
  <c r="BJ130" i="11"/>
  <c r="AQ130" i="11"/>
  <c r="CB130" i="11"/>
  <c r="BI130" i="11"/>
  <c r="AP130" i="11"/>
  <c r="CA130" i="11"/>
  <c r="BH130" i="11"/>
  <c r="AO130" i="11"/>
  <c r="BZ130" i="11"/>
  <c r="BG130" i="11"/>
  <c r="AN130" i="11"/>
  <c r="BY130" i="11"/>
  <c r="BF130" i="11"/>
  <c r="AM130" i="11"/>
  <c r="BX130" i="11"/>
  <c r="BE130" i="11"/>
  <c r="AL130" i="11"/>
  <c r="BW130" i="11"/>
  <c r="BD130" i="11"/>
  <c r="AK130" i="11"/>
  <c r="BV130" i="11"/>
  <c r="BC130" i="11"/>
  <c r="AJ130" i="11"/>
  <c r="BU130" i="11"/>
  <c r="BB130" i="11"/>
  <c r="AI130" i="11"/>
  <c r="BT130" i="11"/>
  <c r="BA130" i="11"/>
  <c r="AH130" i="11"/>
  <c r="CL130" i="11"/>
  <c r="CM130" i="11"/>
  <c r="CN130" i="11"/>
  <c r="CO130" i="11"/>
  <c r="CP130" i="11"/>
  <c r="CQ130" i="11"/>
  <c r="CR130" i="11"/>
  <c r="CS130" i="11"/>
  <c r="CT130" i="11"/>
  <c r="CU130" i="11"/>
  <c r="CV130" i="11"/>
  <c r="CW130" i="11"/>
  <c r="CX130" i="11"/>
  <c r="CY130" i="11"/>
  <c r="J140" i="11"/>
  <c r="I140" i="11"/>
  <c r="CF137" i="11"/>
  <c r="BM137" i="11"/>
  <c r="AT137" i="11"/>
  <c r="CE137" i="11"/>
  <c r="BL137" i="11"/>
  <c r="AS137" i="11"/>
  <c r="CD137" i="11"/>
  <c r="BK137" i="11"/>
  <c r="AR137" i="11"/>
  <c r="CC137" i="11"/>
  <c r="BJ137" i="11"/>
  <c r="AQ137" i="11"/>
  <c r="CB137" i="11"/>
  <c r="BI137" i="11"/>
  <c r="AP137" i="11"/>
  <c r="CA137" i="11"/>
  <c r="BH137" i="11"/>
  <c r="AO137" i="11"/>
  <c r="BZ137" i="11"/>
  <c r="BG137" i="11"/>
  <c r="AN137" i="11"/>
  <c r="BY137" i="11"/>
  <c r="BF137" i="11"/>
  <c r="AM137" i="11"/>
  <c r="BX137" i="11"/>
  <c r="BE137" i="11"/>
  <c r="AL137" i="11"/>
  <c r="BW137" i="11"/>
  <c r="BD137" i="11"/>
  <c r="AK137" i="11"/>
  <c r="BV137" i="11"/>
  <c r="BC137" i="11"/>
  <c r="AJ137" i="11"/>
  <c r="BU137" i="11"/>
  <c r="BB137" i="11"/>
  <c r="AI137" i="11"/>
  <c r="BT137" i="11"/>
  <c r="BA137" i="11"/>
  <c r="AH137" i="11"/>
  <c r="CL137" i="11"/>
  <c r="CM137" i="11"/>
  <c r="CN137" i="11"/>
  <c r="CO137" i="11"/>
  <c r="CP137" i="11"/>
  <c r="CQ137" i="11"/>
  <c r="CR137" i="11"/>
  <c r="CS137" i="11"/>
  <c r="CT137" i="11"/>
  <c r="CU137" i="11"/>
  <c r="CV137" i="11"/>
  <c r="CW137" i="11"/>
  <c r="CX137" i="11"/>
  <c r="CY137" i="11"/>
  <c r="J150" i="11"/>
  <c r="I150" i="11"/>
  <c r="J148" i="11"/>
  <c r="I148" i="11"/>
  <c r="CF74" i="11"/>
  <c r="BM74" i="11"/>
  <c r="AT74" i="11"/>
  <c r="CE74" i="11"/>
  <c r="BL74" i="11"/>
  <c r="AS74" i="11"/>
  <c r="CD74" i="11"/>
  <c r="BK74" i="11"/>
  <c r="AR74" i="11"/>
  <c r="CC74" i="11"/>
  <c r="BJ74" i="11"/>
  <c r="AQ74" i="11"/>
  <c r="CB74" i="11"/>
  <c r="BI74" i="11"/>
  <c r="AP74" i="11"/>
  <c r="CA74" i="11"/>
  <c r="BH74" i="11"/>
  <c r="AO74" i="11"/>
  <c r="BZ74" i="11"/>
  <c r="BG74" i="11"/>
  <c r="AN74" i="11"/>
  <c r="BY74" i="11"/>
  <c r="BF74" i="11"/>
  <c r="AM74" i="11"/>
  <c r="BX74" i="11"/>
  <c r="BE74" i="11"/>
  <c r="AL74" i="11"/>
  <c r="BW74" i="11"/>
  <c r="BD74" i="11"/>
  <c r="AK74" i="11"/>
  <c r="BV74" i="11"/>
  <c r="BC74" i="11"/>
  <c r="AJ74" i="11"/>
  <c r="BU74" i="11"/>
  <c r="BB74" i="11"/>
  <c r="AI74" i="11"/>
  <c r="BT74" i="11"/>
  <c r="BA74" i="11"/>
  <c r="AH74" i="11"/>
  <c r="CL74" i="11"/>
  <c r="CM74" i="11"/>
  <c r="CN74" i="11"/>
  <c r="CO74" i="11"/>
  <c r="CP74" i="11"/>
  <c r="CQ74" i="11"/>
  <c r="CR74" i="11"/>
  <c r="CS74" i="11"/>
  <c r="CT74" i="11"/>
  <c r="CU74" i="11"/>
  <c r="CV74" i="11"/>
  <c r="CW74" i="11"/>
  <c r="CX74" i="11"/>
  <c r="CY74" i="11"/>
  <c r="CF79" i="11"/>
  <c r="BM79" i="11"/>
  <c r="AT79" i="11"/>
  <c r="CE79" i="11"/>
  <c r="BL79" i="11"/>
  <c r="AS79" i="11"/>
  <c r="CD79" i="11"/>
  <c r="BK79" i="11"/>
  <c r="AR79" i="11"/>
  <c r="CC79" i="11"/>
  <c r="BJ79" i="11"/>
  <c r="AQ79" i="11"/>
  <c r="CB79" i="11"/>
  <c r="BI79" i="11"/>
  <c r="AP79" i="11"/>
  <c r="CA79" i="11"/>
  <c r="BH79" i="11"/>
  <c r="AO79" i="11"/>
  <c r="BZ79" i="11"/>
  <c r="BG79" i="11"/>
  <c r="AN79" i="11"/>
  <c r="BY79" i="11"/>
  <c r="BF79" i="11"/>
  <c r="AM79" i="11"/>
  <c r="BX79" i="11"/>
  <c r="BE79" i="11"/>
  <c r="AL79" i="11"/>
  <c r="BW79" i="11"/>
  <c r="BD79" i="11"/>
  <c r="AK79" i="11"/>
  <c r="BV79" i="11"/>
  <c r="BC79" i="11"/>
  <c r="AJ79" i="11"/>
  <c r="BU79" i="11"/>
  <c r="BB79" i="11"/>
  <c r="AI79" i="11"/>
  <c r="BT79" i="11"/>
  <c r="BA79" i="11"/>
  <c r="AH79" i="11"/>
  <c r="CL79" i="11"/>
  <c r="CM79" i="11"/>
  <c r="CN79" i="11"/>
  <c r="CO79" i="11"/>
  <c r="CP79" i="11"/>
  <c r="CQ79" i="11"/>
  <c r="CR79" i="11"/>
  <c r="CS79" i="11"/>
  <c r="CT79" i="11"/>
  <c r="CU79" i="11"/>
  <c r="CV79" i="11"/>
  <c r="CW79" i="11"/>
  <c r="CX79" i="11"/>
  <c r="CY79" i="11"/>
  <c r="J79" i="11"/>
  <c r="I79" i="11"/>
  <c r="CF82" i="11"/>
  <c r="BM82" i="11"/>
  <c r="AT82" i="11"/>
  <c r="CE82" i="11"/>
  <c r="BL82" i="11"/>
  <c r="AS82" i="11"/>
  <c r="CD82" i="11"/>
  <c r="BK82" i="11"/>
  <c r="AR82" i="11"/>
  <c r="CC82" i="11"/>
  <c r="BJ82" i="11"/>
  <c r="AQ82" i="11"/>
  <c r="CB82" i="11"/>
  <c r="BI82" i="11"/>
  <c r="AP82" i="11"/>
  <c r="CA82" i="11"/>
  <c r="BH82" i="11"/>
  <c r="AO82" i="11"/>
  <c r="BZ82" i="11"/>
  <c r="BG82" i="11"/>
  <c r="AN82" i="11"/>
  <c r="BY82" i="11"/>
  <c r="BF82" i="11"/>
  <c r="AM82" i="11"/>
  <c r="BX82" i="11"/>
  <c r="BE82" i="11"/>
  <c r="AL82" i="11"/>
  <c r="BW82" i="11"/>
  <c r="BD82" i="11"/>
  <c r="AK82" i="11"/>
  <c r="BV82" i="11"/>
  <c r="BC82" i="11"/>
  <c r="AJ82" i="11"/>
  <c r="BU82" i="11"/>
  <c r="BB82" i="11"/>
  <c r="AI82" i="11"/>
  <c r="BT82" i="11"/>
  <c r="BA82" i="11"/>
  <c r="AH82" i="11"/>
  <c r="CL82" i="11"/>
  <c r="CM82" i="11"/>
  <c r="CN82" i="11"/>
  <c r="CO82" i="11"/>
  <c r="CP82" i="11"/>
  <c r="CQ82" i="11"/>
  <c r="CR82" i="11"/>
  <c r="CS82" i="11"/>
  <c r="CT82" i="11"/>
  <c r="CU82" i="11"/>
  <c r="CV82" i="11"/>
  <c r="CW82" i="11"/>
  <c r="CX82" i="11"/>
  <c r="CY82" i="11"/>
  <c r="CF80" i="11"/>
  <c r="BM80" i="11"/>
  <c r="AT80" i="11"/>
  <c r="CE80" i="11"/>
  <c r="BL80" i="11"/>
  <c r="AS80" i="11"/>
  <c r="CD80" i="11"/>
  <c r="BK80" i="11"/>
  <c r="AR80" i="11"/>
  <c r="CC80" i="11"/>
  <c r="BJ80" i="11"/>
  <c r="AQ80" i="11"/>
  <c r="CB80" i="11"/>
  <c r="BI80" i="11"/>
  <c r="AP80" i="11"/>
  <c r="CA80" i="11"/>
  <c r="BH80" i="11"/>
  <c r="AO80" i="11"/>
  <c r="BZ80" i="11"/>
  <c r="BG80" i="11"/>
  <c r="AN80" i="11"/>
  <c r="BY80" i="11"/>
  <c r="BF80" i="11"/>
  <c r="AM80" i="11"/>
  <c r="BX80" i="11"/>
  <c r="BE80" i="11"/>
  <c r="AL80" i="11"/>
  <c r="BW80" i="11"/>
  <c r="BD80" i="11"/>
  <c r="AK80" i="11"/>
  <c r="BV80" i="11"/>
  <c r="BC80" i="11"/>
  <c r="AJ80" i="11"/>
  <c r="BU80" i="11"/>
  <c r="BB80" i="11"/>
  <c r="AI80" i="11"/>
  <c r="BT80" i="11"/>
  <c r="BA80" i="11"/>
  <c r="AH80" i="11"/>
  <c r="CL80" i="11"/>
  <c r="CM80" i="11"/>
  <c r="CN80" i="11"/>
  <c r="CO80" i="11"/>
  <c r="CP80" i="11"/>
  <c r="CQ80" i="11"/>
  <c r="CR80" i="11"/>
  <c r="CS80" i="11"/>
  <c r="CT80" i="11"/>
  <c r="CU80" i="11"/>
  <c r="CV80" i="11"/>
  <c r="CW80" i="11"/>
  <c r="CX80" i="11"/>
  <c r="CY80" i="11"/>
  <c r="J87" i="11"/>
  <c r="I87" i="11"/>
  <c r="J138" i="11"/>
  <c r="I138" i="11"/>
  <c r="J143" i="11"/>
  <c r="I143" i="11"/>
  <c r="CF7" i="11"/>
  <c r="BM7" i="11"/>
  <c r="AT7" i="11"/>
  <c r="CE7" i="11"/>
  <c r="BL7" i="11"/>
  <c r="AS7" i="11"/>
  <c r="CD7" i="11"/>
  <c r="BK7" i="11"/>
  <c r="AR7" i="11"/>
  <c r="CC7" i="11"/>
  <c r="BJ7" i="11"/>
  <c r="AQ7" i="11"/>
  <c r="CB7" i="11"/>
  <c r="BI7" i="11"/>
  <c r="AP7" i="11"/>
  <c r="CA7" i="11"/>
  <c r="BH7" i="11"/>
  <c r="AO7" i="11"/>
  <c r="BZ7" i="11"/>
  <c r="BG7" i="11"/>
  <c r="AN7" i="11"/>
  <c r="BY7" i="11"/>
  <c r="BF7" i="11"/>
  <c r="AM7" i="11"/>
  <c r="BX7" i="11"/>
  <c r="BE7" i="11"/>
  <c r="AL7" i="11"/>
  <c r="BW7" i="11"/>
  <c r="BD7" i="11"/>
  <c r="AK7" i="11"/>
  <c r="BV7" i="11"/>
  <c r="BC7" i="11"/>
  <c r="AJ7" i="11"/>
  <c r="BU7" i="11"/>
  <c r="BB7" i="11"/>
  <c r="AI7" i="11"/>
  <c r="BT7" i="11"/>
  <c r="BA7" i="11"/>
  <c r="AH7" i="11"/>
  <c r="CL7" i="11"/>
  <c r="CM7" i="11"/>
  <c r="CN7" i="11"/>
  <c r="CO7" i="11"/>
  <c r="CP7" i="11"/>
  <c r="CQ7" i="11"/>
  <c r="CR7" i="11"/>
  <c r="CS7" i="11"/>
  <c r="CT7" i="11"/>
  <c r="CU7" i="11"/>
  <c r="CV7" i="11"/>
  <c r="CW7" i="11"/>
  <c r="CX7" i="11"/>
  <c r="CY7" i="11"/>
  <c r="CF131" i="11"/>
  <c r="BM131" i="11"/>
  <c r="AT131" i="11"/>
  <c r="CE131" i="11"/>
  <c r="BL131" i="11"/>
  <c r="AS131" i="11"/>
  <c r="CD131" i="11"/>
  <c r="BK131" i="11"/>
  <c r="AR131" i="11"/>
  <c r="CC131" i="11"/>
  <c r="BJ131" i="11"/>
  <c r="AQ131" i="11"/>
  <c r="CB131" i="11"/>
  <c r="BI131" i="11"/>
  <c r="AP131" i="11"/>
  <c r="CA131" i="11"/>
  <c r="BH131" i="11"/>
  <c r="AO131" i="11"/>
  <c r="BZ131" i="11"/>
  <c r="BG131" i="11"/>
  <c r="AN131" i="11"/>
  <c r="BY131" i="11"/>
  <c r="BF131" i="11"/>
  <c r="AM131" i="11"/>
  <c r="BX131" i="11"/>
  <c r="BE131" i="11"/>
  <c r="AL131" i="11"/>
  <c r="BW131" i="11"/>
  <c r="BD131" i="11"/>
  <c r="AK131" i="11"/>
  <c r="BV131" i="11"/>
  <c r="BC131" i="11"/>
  <c r="AJ131" i="11"/>
  <c r="BU131" i="11"/>
  <c r="BB131" i="11"/>
  <c r="AI131" i="11"/>
  <c r="BT131" i="11"/>
  <c r="BA131" i="11"/>
  <c r="AH131" i="11"/>
  <c r="CL131" i="11"/>
  <c r="CM131" i="11"/>
  <c r="CN131" i="11"/>
  <c r="CO131" i="11"/>
  <c r="CP131" i="11"/>
  <c r="CQ131" i="11"/>
  <c r="CR131" i="11"/>
  <c r="CS131" i="11"/>
  <c r="CT131" i="11"/>
  <c r="CU131" i="11"/>
  <c r="CV131" i="11"/>
  <c r="CW131" i="11"/>
  <c r="CX131" i="11"/>
  <c r="CY131" i="11"/>
  <c r="J142" i="11"/>
  <c r="I142" i="11"/>
  <c r="J141" i="11"/>
  <c r="I141" i="11"/>
  <c r="CF56" i="11"/>
  <c r="BM56" i="11"/>
  <c r="AT56" i="11"/>
  <c r="CE56" i="11"/>
  <c r="BL56" i="11"/>
  <c r="AS56" i="11"/>
  <c r="CD56" i="11"/>
  <c r="BK56" i="11"/>
  <c r="AR56" i="11"/>
  <c r="CC56" i="11"/>
  <c r="BJ56" i="11"/>
  <c r="AQ56" i="11"/>
  <c r="CB56" i="11"/>
  <c r="BI56" i="11"/>
  <c r="AP56" i="11"/>
  <c r="CA56" i="11"/>
  <c r="BH56" i="11"/>
  <c r="AO56" i="11"/>
  <c r="BZ56" i="11"/>
  <c r="BG56" i="11"/>
  <c r="AN56" i="11"/>
  <c r="BY56" i="11"/>
  <c r="BF56" i="11"/>
  <c r="AM56" i="11"/>
  <c r="BX56" i="11"/>
  <c r="BE56" i="11"/>
  <c r="AL56" i="11"/>
  <c r="BW56" i="11"/>
  <c r="BD56" i="11"/>
  <c r="AK56" i="11"/>
  <c r="BV56" i="11"/>
  <c r="BC56" i="11"/>
  <c r="AJ56" i="11"/>
  <c r="BU56" i="11"/>
  <c r="BB56" i="11"/>
  <c r="AI56" i="11"/>
  <c r="BT56" i="11"/>
  <c r="BA56" i="11"/>
  <c r="AH56" i="11"/>
  <c r="CL56" i="11"/>
  <c r="CM56" i="11"/>
  <c r="CN56" i="11"/>
  <c r="CO56" i="11"/>
  <c r="CP56" i="11"/>
  <c r="CQ56" i="11"/>
  <c r="CR56" i="11"/>
  <c r="CS56" i="11"/>
  <c r="CT56" i="11"/>
  <c r="CU56" i="11"/>
  <c r="CV56" i="11"/>
  <c r="CW56" i="11"/>
  <c r="CX56" i="11"/>
  <c r="CY56" i="11"/>
  <c r="J59" i="11"/>
  <c r="I59" i="11"/>
  <c r="CF86" i="11"/>
  <c r="BM86" i="11"/>
  <c r="AT86" i="11"/>
  <c r="CE86" i="11"/>
  <c r="BL86" i="11"/>
  <c r="AS86" i="11"/>
  <c r="CD86" i="11"/>
  <c r="BK86" i="11"/>
  <c r="AR86" i="11"/>
  <c r="CC86" i="11"/>
  <c r="BJ86" i="11"/>
  <c r="AQ86" i="11"/>
  <c r="CB86" i="11"/>
  <c r="BI86" i="11"/>
  <c r="AP86" i="11"/>
  <c r="CA86" i="11"/>
  <c r="BH86" i="11"/>
  <c r="AO86" i="11"/>
  <c r="BZ86" i="11"/>
  <c r="BG86" i="11"/>
  <c r="AN86" i="11"/>
  <c r="BY86" i="11"/>
  <c r="BF86" i="11"/>
  <c r="AM86" i="11"/>
  <c r="BX86" i="11"/>
  <c r="BE86" i="11"/>
  <c r="AL86" i="11"/>
  <c r="BW86" i="11"/>
  <c r="BD86" i="11"/>
  <c r="AK86" i="11"/>
  <c r="BV86" i="11"/>
  <c r="BC86" i="11"/>
  <c r="AJ86" i="11"/>
  <c r="BU86" i="11"/>
  <c r="BB86" i="11"/>
  <c r="AI86" i="11"/>
  <c r="BT86" i="11"/>
  <c r="BA86" i="11"/>
  <c r="AH86" i="11"/>
  <c r="CL86" i="11"/>
  <c r="CM86" i="11"/>
  <c r="CN86" i="11"/>
  <c r="CO86" i="11"/>
  <c r="CP86" i="11"/>
  <c r="CQ86" i="11"/>
  <c r="CR86" i="11"/>
  <c r="CS86" i="11"/>
  <c r="CT86" i="11"/>
  <c r="CU86" i="11"/>
  <c r="CV86" i="11"/>
  <c r="CW86" i="11"/>
  <c r="CX86" i="11"/>
  <c r="CY86" i="11"/>
  <c r="J93" i="11"/>
  <c r="I93" i="11"/>
  <c r="CF94" i="11"/>
  <c r="BM94" i="11"/>
  <c r="AT94" i="11"/>
  <c r="CE94" i="11"/>
  <c r="BL94" i="11"/>
  <c r="AS94" i="11"/>
  <c r="CD94" i="11"/>
  <c r="BK94" i="11"/>
  <c r="AR94" i="11"/>
  <c r="CC94" i="11"/>
  <c r="BJ94" i="11"/>
  <c r="AQ94" i="11"/>
  <c r="CB94" i="11"/>
  <c r="BI94" i="11"/>
  <c r="AP94" i="11"/>
  <c r="CA94" i="11"/>
  <c r="BH94" i="11"/>
  <c r="AO94" i="11"/>
  <c r="BZ94" i="11"/>
  <c r="BG94" i="11"/>
  <c r="AN94" i="11"/>
  <c r="BY94" i="11"/>
  <c r="BF94" i="11"/>
  <c r="AM94" i="11"/>
  <c r="BX94" i="11"/>
  <c r="BE94" i="11"/>
  <c r="AL94" i="11"/>
  <c r="BW94" i="11"/>
  <c r="BD94" i="11"/>
  <c r="AK94" i="11"/>
  <c r="BV94" i="11"/>
  <c r="BC94" i="11"/>
  <c r="AJ94" i="11"/>
  <c r="BU94" i="11"/>
  <c r="BB94" i="11"/>
  <c r="AI94" i="11"/>
  <c r="BT94" i="11"/>
  <c r="BA94" i="11"/>
  <c r="AH94" i="11"/>
  <c r="CL94" i="11"/>
  <c r="CM94" i="11"/>
  <c r="CN94" i="11"/>
  <c r="CO94" i="11"/>
  <c r="CP94" i="11"/>
  <c r="CQ94" i="11"/>
  <c r="CR94" i="11"/>
  <c r="CS94" i="11"/>
  <c r="CT94" i="11"/>
  <c r="CU94" i="11"/>
  <c r="CV94" i="11"/>
  <c r="CW94" i="11"/>
  <c r="CX94" i="11"/>
  <c r="CY94" i="11"/>
  <c r="CF102" i="11"/>
  <c r="BM102" i="11"/>
  <c r="AT102" i="11"/>
  <c r="CE102" i="11"/>
  <c r="BL102" i="11"/>
  <c r="AS102" i="11"/>
  <c r="CD102" i="11"/>
  <c r="BK102" i="11"/>
  <c r="AR102" i="11"/>
  <c r="CC102" i="11"/>
  <c r="BJ102" i="11"/>
  <c r="AQ102" i="11"/>
  <c r="CB102" i="11"/>
  <c r="BI102" i="11"/>
  <c r="AP102" i="11"/>
  <c r="CA102" i="11"/>
  <c r="BH102" i="11"/>
  <c r="AO102" i="11"/>
  <c r="BZ102" i="11"/>
  <c r="BG102" i="11"/>
  <c r="AN102" i="11"/>
  <c r="BY102" i="11"/>
  <c r="BF102" i="11"/>
  <c r="AM102" i="11"/>
  <c r="BX102" i="11"/>
  <c r="BE102" i="11"/>
  <c r="AL102" i="11"/>
  <c r="BW102" i="11"/>
  <c r="BD102" i="11"/>
  <c r="AK102" i="11"/>
  <c r="BV102" i="11"/>
  <c r="BC102" i="11"/>
  <c r="AJ102" i="11"/>
  <c r="BU102" i="11"/>
  <c r="BB102" i="11"/>
  <c r="AI102" i="11"/>
  <c r="BT102" i="11"/>
  <c r="BA102" i="11"/>
  <c r="AH102" i="11"/>
  <c r="CL102" i="11"/>
  <c r="CM102" i="11"/>
  <c r="CN102" i="11"/>
  <c r="CO102" i="11"/>
  <c r="CP102" i="11"/>
  <c r="CQ102" i="11"/>
  <c r="CR102" i="11"/>
  <c r="CS102" i="11"/>
  <c r="CT102" i="11"/>
  <c r="CU102" i="11"/>
  <c r="CV102" i="11"/>
  <c r="CW102" i="11"/>
  <c r="CX102" i="11"/>
  <c r="CY102" i="11"/>
  <c r="J102" i="11"/>
  <c r="I102" i="11"/>
  <c r="J137" i="11"/>
  <c r="I137" i="11"/>
  <c r="J134" i="11"/>
  <c r="I134" i="11"/>
  <c r="CF123" i="11"/>
  <c r="BM123" i="11"/>
  <c r="AT123" i="11"/>
  <c r="CE123" i="11"/>
  <c r="BL123" i="11"/>
  <c r="AS123" i="11"/>
  <c r="CD123" i="11"/>
  <c r="BK123" i="11"/>
  <c r="AR123" i="11"/>
  <c r="CC123" i="11"/>
  <c r="BJ123" i="11"/>
  <c r="AQ123" i="11"/>
  <c r="CB123" i="11"/>
  <c r="BI123" i="11"/>
  <c r="AP123" i="11"/>
  <c r="CA123" i="11"/>
  <c r="BH123" i="11"/>
  <c r="AO123" i="11"/>
  <c r="BZ123" i="11"/>
  <c r="BG123" i="11"/>
  <c r="AN123" i="11"/>
  <c r="BY123" i="11"/>
  <c r="BF123" i="11"/>
  <c r="AM123" i="11"/>
  <c r="BX123" i="11"/>
  <c r="BE123" i="11"/>
  <c r="AL123" i="11"/>
  <c r="BW123" i="11"/>
  <c r="BD123" i="11"/>
  <c r="AK123" i="11"/>
  <c r="BV123" i="11"/>
  <c r="BC123" i="11"/>
  <c r="AJ123" i="11"/>
  <c r="BU123" i="11"/>
  <c r="BB123" i="11"/>
  <c r="AI123" i="11"/>
  <c r="BT123" i="11"/>
  <c r="BA123" i="11"/>
  <c r="AH123" i="11"/>
  <c r="CL123" i="11"/>
  <c r="CM123" i="11"/>
  <c r="CN123" i="11"/>
  <c r="CO123" i="11"/>
  <c r="CP123" i="11"/>
  <c r="CQ123" i="11"/>
  <c r="CR123" i="11"/>
  <c r="CS123" i="11"/>
  <c r="CT123" i="11"/>
  <c r="CU123" i="11"/>
  <c r="CV123" i="11"/>
  <c r="CW123" i="11"/>
  <c r="CX123" i="11"/>
  <c r="CY123" i="11"/>
  <c r="J133" i="11"/>
  <c r="I133" i="11"/>
  <c r="CF110" i="11"/>
  <c r="BM110" i="11"/>
  <c r="AT110" i="11"/>
  <c r="CE110" i="11"/>
  <c r="BL110" i="11"/>
  <c r="AS110" i="11"/>
  <c r="CD110" i="11"/>
  <c r="BK110" i="11"/>
  <c r="AR110" i="11"/>
  <c r="CC110" i="11"/>
  <c r="BJ110" i="11"/>
  <c r="AQ110" i="11"/>
  <c r="CB110" i="11"/>
  <c r="BI110" i="11"/>
  <c r="AP110" i="11"/>
  <c r="CA110" i="11"/>
  <c r="BH110" i="11"/>
  <c r="AO110" i="11"/>
  <c r="BZ110" i="11"/>
  <c r="BG110" i="11"/>
  <c r="AN110" i="11"/>
  <c r="BY110" i="11"/>
  <c r="BF110" i="11"/>
  <c r="AM110" i="11"/>
  <c r="BX110" i="11"/>
  <c r="BE110" i="11"/>
  <c r="AL110" i="11"/>
  <c r="BW110" i="11"/>
  <c r="BD110" i="11"/>
  <c r="AK110" i="11"/>
  <c r="BV110" i="11"/>
  <c r="BC110" i="11"/>
  <c r="AJ110" i="11"/>
  <c r="BU110" i="11"/>
  <c r="BB110" i="11"/>
  <c r="AI110" i="11"/>
  <c r="BT110" i="11"/>
  <c r="BA110" i="11"/>
  <c r="AH110" i="11"/>
  <c r="CL110" i="11"/>
  <c r="CM110" i="11"/>
  <c r="CN110" i="11"/>
  <c r="CO110" i="11"/>
  <c r="CP110" i="11"/>
  <c r="CQ110" i="11"/>
  <c r="CR110" i="11"/>
  <c r="CS110" i="11"/>
  <c r="CT110" i="11"/>
  <c r="CU110" i="11"/>
  <c r="CV110" i="11"/>
  <c r="CW110" i="11"/>
  <c r="CX110" i="11"/>
  <c r="CY110" i="11"/>
  <c r="CF109" i="11"/>
  <c r="BM109" i="11"/>
  <c r="AT109" i="11"/>
  <c r="CE109" i="11"/>
  <c r="BL109" i="11"/>
  <c r="AS109" i="11"/>
  <c r="CD109" i="11"/>
  <c r="BK109" i="11"/>
  <c r="AR109" i="11"/>
  <c r="CC109" i="11"/>
  <c r="BJ109" i="11"/>
  <c r="AQ109" i="11"/>
  <c r="CB109" i="11"/>
  <c r="BI109" i="11"/>
  <c r="AP109" i="11"/>
  <c r="CA109" i="11"/>
  <c r="BH109" i="11"/>
  <c r="AO109" i="11"/>
  <c r="BZ109" i="11"/>
  <c r="BG109" i="11"/>
  <c r="AN109" i="11"/>
  <c r="BY109" i="11"/>
  <c r="BF109" i="11"/>
  <c r="AM109" i="11"/>
  <c r="BX109" i="11"/>
  <c r="BE109" i="11"/>
  <c r="AL109" i="11"/>
  <c r="BW109" i="11"/>
  <c r="BD109" i="11"/>
  <c r="AK109" i="11"/>
  <c r="BV109" i="11"/>
  <c r="BC109" i="11"/>
  <c r="AJ109" i="11"/>
  <c r="BU109" i="11"/>
  <c r="BB109" i="11"/>
  <c r="AI109" i="11"/>
  <c r="BT109" i="11"/>
  <c r="BA109" i="11"/>
  <c r="AH109" i="11"/>
  <c r="CL109" i="11"/>
  <c r="CM109" i="11"/>
  <c r="CN109" i="11"/>
  <c r="CO109" i="11"/>
  <c r="CP109" i="11"/>
  <c r="CQ109" i="11"/>
  <c r="CR109" i="11"/>
  <c r="CS109" i="11"/>
  <c r="CT109" i="11"/>
  <c r="CU109" i="11"/>
  <c r="CV109" i="11"/>
  <c r="CW109" i="11"/>
  <c r="CX109" i="11"/>
  <c r="CY109" i="11"/>
  <c r="J117" i="11"/>
  <c r="I117" i="11"/>
  <c r="J131" i="11"/>
  <c r="I131" i="11"/>
  <c r="J123" i="11"/>
  <c r="I123" i="11"/>
  <c r="CF40" i="11"/>
  <c r="BM40" i="11"/>
  <c r="AT40" i="11"/>
  <c r="CE40" i="11"/>
  <c r="BL40" i="11"/>
  <c r="AS40" i="11"/>
  <c r="CD40" i="11"/>
  <c r="BK40" i="11"/>
  <c r="AR40" i="11"/>
  <c r="CC40" i="11"/>
  <c r="BJ40" i="11"/>
  <c r="AQ40" i="11"/>
  <c r="CB40" i="11"/>
  <c r="BI40" i="11"/>
  <c r="AP40" i="11"/>
  <c r="CA40" i="11"/>
  <c r="BH40" i="11"/>
  <c r="AO40" i="11"/>
  <c r="BZ40" i="11"/>
  <c r="BG40" i="11"/>
  <c r="AN40" i="11"/>
  <c r="BY40" i="11"/>
  <c r="BF40" i="11"/>
  <c r="AM40" i="11"/>
  <c r="BX40" i="11"/>
  <c r="BE40" i="11"/>
  <c r="AL40" i="11"/>
  <c r="BW40" i="11"/>
  <c r="BD40" i="11"/>
  <c r="AK40" i="11"/>
  <c r="BV40" i="11"/>
  <c r="BC40" i="11"/>
  <c r="AJ40" i="11"/>
  <c r="BU40" i="11"/>
  <c r="BB40" i="11"/>
  <c r="AI40" i="11"/>
  <c r="BT40" i="11"/>
  <c r="BA40" i="11"/>
  <c r="AH40" i="11"/>
  <c r="CL40" i="11"/>
  <c r="CM40" i="11"/>
  <c r="CN40" i="11"/>
  <c r="CO40" i="11"/>
  <c r="CP40" i="11"/>
  <c r="CQ40" i="11"/>
  <c r="CR40" i="11"/>
  <c r="CS40" i="11"/>
  <c r="CT40" i="11"/>
  <c r="CU40" i="11"/>
  <c r="CV40" i="11"/>
  <c r="CW40" i="11"/>
  <c r="CX40" i="11"/>
  <c r="CY40" i="11"/>
  <c r="CF38" i="11"/>
  <c r="BM38" i="11"/>
  <c r="AT38" i="11"/>
  <c r="CE38" i="11"/>
  <c r="BL38" i="11"/>
  <c r="AS38" i="11"/>
  <c r="CD38" i="11"/>
  <c r="BK38" i="11"/>
  <c r="AR38" i="11"/>
  <c r="CC38" i="11"/>
  <c r="BJ38" i="11"/>
  <c r="AQ38" i="11"/>
  <c r="CB38" i="11"/>
  <c r="BI38" i="11"/>
  <c r="AP38" i="11"/>
  <c r="CA38" i="11"/>
  <c r="BH38" i="11"/>
  <c r="AO38" i="11"/>
  <c r="BZ38" i="11"/>
  <c r="BG38" i="11"/>
  <c r="AN38" i="11"/>
  <c r="BY38" i="11"/>
  <c r="BF38" i="11"/>
  <c r="AM38" i="11"/>
  <c r="BX38" i="11"/>
  <c r="BE38" i="11"/>
  <c r="AL38" i="11"/>
  <c r="BW38" i="11"/>
  <c r="BD38" i="11"/>
  <c r="AK38" i="11"/>
  <c r="BV38" i="11"/>
  <c r="BC38" i="11"/>
  <c r="AJ38" i="11"/>
  <c r="BU38" i="11"/>
  <c r="BB38" i="11"/>
  <c r="AI38" i="11"/>
  <c r="BT38" i="11"/>
  <c r="BA38" i="11"/>
  <c r="AH38" i="11"/>
  <c r="CL38" i="11"/>
  <c r="CM38" i="11"/>
  <c r="CN38" i="11"/>
  <c r="CO38" i="11"/>
  <c r="CP38" i="11"/>
  <c r="CQ38" i="11"/>
  <c r="CR38" i="11"/>
  <c r="CS38" i="11"/>
  <c r="CT38" i="11"/>
  <c r="CU38" i="11"/>
  <c r="CV38" i="11"/>
  <c r="CW38" i="11"/>
  <c r="CX38" i="11"/>
  <c r="CY38" i="11"/>
  <c r="CF39" i="11"/>
  <c r="BM39" i="11"/>
  <c r="AT39" i="11"/>
  <c r="CE39" i="11"/>
  <c r="BL39" i="11"/>
  <c r="AS39" i="11"/>
  <c r="CD39" i="11"/>
  <c r="BK39" i="11"/>
  <c r="AR39" i="11"/>
  <c r="CC39" i="11"/>
  <c r="BJ39" i="11"/>
  <c r="AQ39" i="11"/>
  <c r="CB39" i="11"/>
  <c r="BI39" i="11"/>
  <c r="AP39" i="11"/>
  <c r="CA39" i="11"/>
  <c r="BH39" i="11"/>
  <c r="AO39" i="11"/>
  <c r="BZ39" i="11"/>
  <c r="BG39" i="11"/>
  <c r="AN39" i="11"/>
  <c r="BY39" i="11"/>
  <c r="BF39" i="11"/>
  <c r="AM39" i="11"/>
  <c r="BX39" i="11"/>
  <c r="BE39" i="11"/>
  <c r="AL39" i="11"/>
  <c r="BW39" i="11"/>
  <c r="BD39" i="11"/>
  <c r="AK39" i="11"/>
  <c r="BV39" i="11"/>
  <c r="BC39" i="11"/>
  <c r="AJ39" i="11"/>
  <c r="BU39" i="11"/>
  <c r="BB39" i="11"/>
  <c r="AI39" i="11"/>
  <c r="BT39" i="11"/>
  <c r="BA39" i="11"/>
  <c r="AH39" i="11"/>
  <c r="CL39" i="11"/>
  <c r="CM39" i="11"/>
  <c r="CN39" i="11"/>
  <c r="CO39" i="11"/>
  <c r="CP39" i="11"/>
  <c r="CQ39" i="11"/>
  <c r="CR39" i="11"/>
  <c r="CS39" i="11"/>
  <c r="CT39" i="11"/>
  <c r="CU39" i="11"/>
  <c r="CV39" i="11"/>
  <c r="CW39" i="11"/>
  <c r="CX39" i="11"/>
  <c r="CY39" i="11"/>
  <c r="J39" i="11"/>
  <c r="I39" i="11"/>
  <c r="J130" i="11"/>
  <c r="I130" i="11"/>
  <c r="J85" i="11"/>
  <c r="I85" i="11"/>
  <c r="CF47" i="11"/>
  <c r="BM47" i="11"/>
  <c r="AT47" i="11"/>
  <c r="CE47" i="11"/>
  <c r="BL47" i="11"/>
  <c r="AS47" i="11"/>
  <c r="CD47" i="11"/>
  <c r="BK47" i="11"/>
  <c r="AR47" i="11"/>
  <c r="CC47" i="11"/>
  <c r="BJ47" i="11"/>
  <c r="AQ47" i="11"/>
  <c r="CB47" i="11"/>
  <c r="BI47" i="11"/>
  <c r="AP47" i="11"/>
  <c r="CA47" i="11"/>
  <c r="BH47" i="11"/>
  <c r="AO47" i="11"/>
  <c r="BZ47" i="11"/>
  <c r="BG47" i="11"/>
  <c r="AN47" i="11"/>
  <c r="BY47" i="11"/>
  <c r="BF47" i="11"/>
  <c r="AM47" i="11"/>
  <c r="BX47" i="11"/>
  <c r="BE47" i="11"/>
  <c r="AL47" i="11"/>
  <c r="BW47" i="11"/>
  <c r="BD47" i="11"/>
  <c r="AK47" i="11"/>
  <c r="BV47" i="11"/>
  <c r="BC47" i="11"/>
  <c r="AJ47" i="11"/>
  <c r="BU47" i="11"/>
  <c r="BB47" i="11"/>
  <c r="AI47" i="11"/>
  <c r="BT47" i="11"/>
  <c r="BA47" i="11"/>
  <c r="AH47" i="11"/>
  <c r="CL47" i="11"/>
  <c r="CM47" i="11"/>
  <c r="CN47" i="11"/>
  <c r="CO47" i="11"/>
  <c r="CP47" i="11"/>
  <c r="CQ47" i="11"/>
  <c r="CR47" i="11"/>
  <c r="CS47" i="11"/>
  <c r="CT47" i="11"/>
  <c r="CU47" i="11"/>
  <c r="CV47" i="11"/>
  <c r="CW47" i="11"/>
  <c r="CX47" i="11"/>
  <c r="CY47" i="11"/>
  <c r="CF45" i="11"/>
  <c r="BM45" i="11"/>
  <c r="AT45" i="11"/>
  <c r="CE45" i="11"/>
  <c r="BL45" i="11"/>
  <c r="AS45" i="11"/>
  <c r="CD45" i="11"/>
  <c r="BK45" i="11"/>
  <c r="AR45" i="11"/>
  <c r="CC45" i="11"/>
  <c r="BJ45" i="11"/>
  <c r="AQ45" i="11"/>
  <c r="CB45" i="11"/>
  <c r="BI45" i="11"/>
  <c r="AP45" i="11"/>
  <c r="CA45" i="11"/>
  <c r="BH45" i="11"/>
  <c r="AO45" i="11"/>
  <c r="BZ45" i="11"/>
  <c r="BG45" i="11"/>
  <c r="AN45" i="11"/>
  <c r="BY45" i="11"/>
  <c r="BF45" i="11"/>
  <c r="AM45" i="11"/>
  <c r="BX45" i="11"/>
  <c r="BE45" i="11"/>
  <c r="AL45" i="11"/>
  <c r="BW45" i="11"/>
  <c r="BD45" i="11"/>
  <c r="AK45" i="11"/>
  <c r="BV45" i="11"/>
  <c r="BC45" i="11"/>
  <c r="AJ45" i="11"/>
  <c r="BU45" i="11"/>
  <c r="BB45" i="11"/>
  <c r="AI45" i="11"/>
  <c r="BT45" i="11"/>
  <c r="BA45" i="11"/>
  <c r="AH45" i="11"/>
  <c r="CL45" i="11"/>
  <c r="CM45" i="11"/>
  <c r="CN45" i="11"/>
  <c r="CO45" i="11"/>
  <c r="CP45" i="11"/>
  <c r="CQ45" i="11"/>
  <c r="CR45" i="11"/>
  <c r="CS45" i="11"/>
  <c r="CT45" i="11"/>
  <c r="CU45" i="11"/>
  <c r="CV45" i="11"/>
  <c r="CW45" i="11"/>
  <c r="CX45" i="11"/>
  <c r="CY45" i="11"/>
  <c r="CF46" i="11"/>
  <c r="BM46" i="11"/>
  <c r="AT46" i="11"/>
  <c r="CE46" i="11"/>
  <c r="BL46" i="11"/>
  <c r="AS46" i="11"/>
  <c r="CD46" i="11"/>
  <c r="BK46" i="11"/>
  <c r="AR46" i="11"/>
  <c r="CC46" i="11"/>
  <c r="BJ46" i="11"/>
  <c r="AQ46" i="11"/>
  <c r="CB46" i="11"/>
  <c r="BI46" i="11"/>
  <c r="AP46" i="11"/>
  <c r="CA46" i="11"/>
  <c r="BH46" i="11"/>
  <c r="AO46" i="11"/>
  <c r="BZ46" i="11"/>
  <c r="BG46" i="11"/>
  <c r="AN46" i="11"/>
  <c r="BY46" i="11"/>
  <c r="BF46" i="11"/>
  <c r="AM46" i="11"/>
  <c r="BX46" i="11"/>
  <c r="BE46" i="11"/>
  <c r="AL46" i="11"/>
  <c r="BW46" i="11"/>
  <c r="BD46" i="11"/>
  <c r="AK46" i="11"/>
  <c r="BV46" i="11"/>
  <c r="BC46" i="11"/>
  <c r="AJ46" i="11"/>
  <c r="BU46" i="11"/>
  <c r="BB46" i="11"/>
  <c r="AI46" i="11"/>
  <c r="BT46" i="11"/>
  <c r="BA46" i="11"/>
  <c r="AH46" i="11"/>
  <c r="CL46" i="11"/>
  <c r="CM46" i="11"/>
  <c r="CN46" i="11"/>
  <c r="CO46" i="11"/>
  <c r="CP46" i="11"/>
  <c r="CQ46" i="11"/>
  <c r="CR46" i="11"/>
  <c r="CS46" i="11"/>
  <c r="CT46" i="11"/>
  <c r="CU46" i="11"/>
  <c r="CV46" i="11"/>
  <c r="CW46" i="11"/>
  <c r="CX46" i="11"/>
  <c r="CY46" i="11"/>
  <c r="J46" i="11"/>
  <c r="I46" i="11"/>
  <c r="J127" i="11"/>
  <c r="I127" i="11"/>
  <c r="CF68" i="11"/>
  <c r="BM68" i="11"/>
  <c r="AT68" i="11"/>
  <c r="CE68" i="11"/>
  <c r="BL68" i="11"/>
  <c r="AS68" i="11"/>
  <c r="CD68" i="11"/>
  <c r="BK68" i="11"/>
  <c r="AR68" i="11"/>
  <c r="CC68" i="11"/>
  <c r="BJ68" i="11"/>
  <c r="AQ68" i="11"/>
  <c r="CB68" i="11"/>
  <c r="BI68" i="11"/>
  <c r="AP68" i="11"/>
  <c r="CA68" i="11"/>
  <c r="BH68" i="11"/>
  <c r="AO68" i="11"/>
  <c r="BZ68" i="11"/>
  <c r="BG68" i="11"/>
  <c r="AN68" i="11"/>
  <c r="BY68" i="11"/>
  <c r="BF68" i="11"/>
  <c r="AM68" i="11"/>
  <c r="BX68" i="11"/>
  <c r="BE68" i="11"/>
  <c r="AL68" i="11"/>
  <c r="BW68" i="11"/>
  <c r="BD68" i="11"/>
  <c r="AK68" i="11"/>
  <c r="BV68" i="11"/>
  <c r="BC68" i="11"/>
  <c r="AJ68" i="11"/>
  <c r="BU68" i="11"/>
  <c r="BB68" i="11"/>
  <c r="AI68" i="11"/>
  <c r="BT68" i="11"/>
  <c r="BA68" i="11"/>
  <c r="AH68" i="11"/>
  <c r="CL68" i="11"/>
  <c r="CM68" i="11"/>
  <c r="CN68" i="11"/>
  <c r="CO68" i="11"/>
  <c r="CP68" i="11"/>
  <c r="CQ68" i="11"/>
  <c r="CR68" i="11"/>
  <c r="CS68" i="11"/>
  <c r="CT68" i="11"/>
  <c r="CU68" i="11"/>
  <c r="CV68" i="11"/>
  <c r="CW68" i="11"/>
  <c r="CX68" i="11"/>
  <c r="CY68" i="11"/>
  <c r="J68" i="11"/>
  <c r="I68" i="11"/>
  <c r="J125" i="11"/>
  <c r="I125" i="11"/>
  <c r="J94" i="11"/>
  <c r="I94" i="11"/>
  <c r="CF103" i="11"/>
  <c r="BM103" i="11"/>
  <c r="AT103" i="11"/>
  <c r="CE103" i="11"/>
  <c r="BL103" i="11"/>
  <c r="AS103" i="11"/>
  <c r="CD103" i="11"/>
  <c r="BK103" i="11"/>
  <c r="AR103" i="11"/>
  <c r="CC103" i="11"/>
  <c r="BJ103" i="11"/>
  <c r="AQ103" i="11"/>
  <c r="CB103" i="11"/>
  <c r="BI103" i="11"/>
  <c r="AP103" i="11"/>
  <c r="CA103" i="11"/>
  <c r="BH103" i="11"/>
  <c r="AO103" i="11"/>
  <c r="BZ103" i="11"/>
  <c r="BG103" i="11"/>
  <c r="AN103" i="11"/>
  <c r="BY103" i="11"/>
  <c r="BF103" i="11"/>
  <c r="AM103" i="11"/>
  <c r="BX103" i="11"/>
  <c r="BE103" i="11"/>
  <c r="AL103" i="11"/>
  <c r="BW103" i="11"/>
  <c r="BD103" i="11"/>
  <c r="AK103" i="11"/>
  <c r="BV103" i="11"/>
  <c r="BC103" i="11"/>
  <c r="AJ103" i="11"/>
  <c r="BU103" i="11"/>
  <c r="BB103" i="11"/>
  <c r="AI103" i="11"/>
  <c r="BT103" i="11"/>
  <c r="BA103" i="11"/>
  <c r="AH103" i="11"/>
  <c r="CL103" i="11"/>
  <c r="CM103" i="11"/>
  <c r="CN103" i="11"/>
  <c r="CO103" i="11"/>
  <c r="CP103" i="11"/>
  <c r="CQ103" i="11"/>
  <c r="CR103" i="11"/>
  <c r="CS103" i="11"/>
  <c r="CT103" i="11"/>
  <c r="CU103" i="11"/>
  <c r="CV103" i="11"/>
  <c r="CW103" i="11"/>
  <c r="CX103" i="11"/>
  <c r="CY103" i="11"/>
  <c r="CF111" i="11"/>
  <c r="BM111" i="11"/>
  <c r="AT111" i="11"/>
  <c r="CE111" i="11"/>
  <c r="BL111" i="11"/>
  <c r="AS111" i="11"/>
  <c r="CD111" i="11"/>
  <c r="BK111" i="11"/>
  <c r="AR111" i="11"/>
  <c r="CC111" i="11"/>
  <c r="BJ111" i="11"/>
  <c r="AQ111" i="11"/>
  <c r="CB111" i="11"/>
  <c r="BI111" i="11"/>
  <c r="AP111" i="11"/>
  <c r="CA111" i="11"/>
  <c r="BH111" i="11"/>
  <c r="AO111" i="11"/>
  <c r="BZ111" i="11"/>
  <c r="BG111" i="11"/>
  <c r="AN111" i="11"/>
  <c r="BY111" i="11"/>
  <c r="BF111" i="11"/>
  <c r="AM111" i="11"/>
  <c r="BX111" i="11"/>
  <c r="BE111" i="11"/>
  <c r="AL111" i="11"/>
  <c r="BW111" i="11"/>
  <c r="BD111" i="11"/>
  <c r="AK111" i="11"/>
  <c r="BV111" i="11"/>
  <c r="BC111" i="11"/>
  <c r="AJ111" i="11"/>
  <c r="BU111" i="11"/>
  <c r="BB111" i="11"/>
  <c r="AI111" i="11"/>
  <c r="BT111" i="11"/>
  <c r="BA111" i="11"/>
  <c r="AH111" i="11"/>
  <c r="CL111" i="11"/>
  <c r="CM111" i="11"/>
  <c r="CN111" i="11"/>
  <c r="CO111" i="11"/>
  <c r="CP111" i="11"/>
  <c r="CQ111" i="11"/>
  <c r="CR111" i="11"/>
  <c r="CS111" i="11"/>
  <c r="CT111" i="11"/>
  <c r="CU111" i="11"/>
  <c r="CV111" i="11"/>
  <c r="CW111" i="11"/>
  <c r="CX111" i="11"/>
  <c r="CY111" i="11"/>
  <c r="J111" i="11"/>
  <c r="I111" i="11"/>
  <c r="CF108" i="11"/>
  <c r="BM108" i="11"/>
  <c r="AT108" i="11"/>
  <c r="CE108" i="11"/>
  <c r="BL108" i="11"/>
  <c r="AS108" i="11"/>
  <c r="CD108" i="11"/>
  <c r="BK108" i="11"/>
  <c r="AR108" i="11"/>
  <c r="CC108" i="11"/>
  <c r="BJ108" i="11"/>
  <c r="AQ108" i="11"/>
  <c r="CB108" i="11"/>
  <c r="BI108" i="11"/>
  <c r="AP108" i="11"/>
  <c r="CA108" i="11"/>
  <c r="BH108" i="11"/>
  <c r="AO108" i="11"/>
  <c r="BZ108" i="11"/>
  <c r="BG108" i="11"/>
  <c r="AN108" i="11"/>
  <c r="BY108" i="11"/>
  <c r="BF108" i="11"/>
  <c r="AM108" i="11"/>
  <c r="BX108" i="11"/>
  <c r="BE108" i="11"/>
  <c r="AL108" i="11"/>
  <c r="BW108" i="11"/>
  <c r="BD108" i="11"/>
  <c r="AK108" i="11"/>
  <c r="BV108" i="11"/>
  <c r="BC108" i="11"/>
  <c r="AJ108" i="11"/>
  <c r="BU108" i="11"/>
  <c r="BB108" i="11"/>
  <c r="AI108" i="11"/>
  <c r="BT108" i="11"/>
  <c r="BA108" i="11"/>
  <c r="AH108" i="11"/>
  <c r="CL108" i="11"/>
  <c r="CM108" i="11"/>
  <c r="CN108" i="11"/>
  <c r="CO108" i="11"/>
  <c r="CP108" i="11"/>
  <c r="CQ108" i="11"/>
  <c r="CR108" i="11"/>
  <c r="CS108" i="11"/>
  <c r="CT108" i="11"/>
  <c r="CU108" i="11"/>
  <c r="CV108" i="11"/>
  <c r="CW108" i="11"/>
  <c r="CX108" i="11"/>
  <c r="CY108" i="11"/>
  <c r="J115" i="11"/>
  <c r="I115" i="11"/>
  <c r="CF83" i="11"/>
  <c r="BM83" i="11"/>
  <c r="AT83" i="11"/>
  <c r="CE83" i="11"/>
  <c r="BL83" i="11"/>
  <c r="AS83" i="11"/>
  <c r="CD83" i="11"/>
  <c r="BK83" i="11"/>
  <c r="AR83" i="11"/>
  <c r="CC83" i="11"/>
  <c r="BJ83" i="11"/>
  <c r="AQ83" i="11"/>
  <c r="CB83" i="11"/>
  <c r="BI83" i="11"/>
  <c r="AP83" i="11"/>
  <c r="CA83" i="11"/>
  <c r="BH83" i="11"/>
  <c r="AO83" i="11"/>
  <c r="BZ83" i="11"/>
  <c r="BG83" i="11"/>
  <c r="AN83" i="11"/>
  <c r="BY83" i="11"/>
  <c r="BF83" i="11"/>
  <c r="AM83" i="11"/>
  <c r="BX83" i="11"/>
  <c r="BE83" i="11"/>
  <c r="AL83" i="11"/>
  <c r="BW83" i="11"/>
  <c r="BD83" i="11"/>
  <c r="AK83" i="11"/>
  <c r="BV83" i="11"/>
  <c r="BC83" i="11"/>
  <c r="AJ83" i="11"/>
  <c r="BU83" i="11"/>
  <c r="BB83" i="11"/>
  <c r="AI83" i="11"/>
  <c r="BT83" i="11"/>
  <c r="BA83" i="11"/>
  <c r="AH83" i="11"/>
  <c r="CL83" i="11"/>
  <c r="CM83" i="11"/>
  <c r="CN83" i="11"/>
  <c r="CO83" i="11"/>
  <c r="CP83" i="11"/>
  <c r="CQ83" i="11"/>
  <c r="CR83" i="11"/>
  <c r="CS83" i="11"/>
  <c r="CT83" i="11"/>
  <c r="CU83" i="11"/>
  <c r="CV83" i="11"/>
  <c r="CW83" i="11"/>
  <c r="CX83" i="11"/>
  <c r="CY83" i="11"/>
  <c r="J90" i="11"/>
  <c r="I90" i="11"/>
  <c r="CF63" i="11"/>
  <c r="BM63" i="11"/>
  <c r="AT63" i="11"/>
  <c r="CE63" i="11"/>
  <c r="BL63" i="11"/>
  <c r="AS63" i="11"/>
  <c r="CD63" i="11"/>
  <c r="BK63" i="11"/>
  <c r="AR63" i="11"/>
  <c r="CC63" i="11"/>
  <c r="BJ63" i="11"/>
  <c r="AQ63" i="11"/>
  <c r="CB63" i="11"/>
  <c r="BI63" i="11"/>
  <c r="AP63" i="11"/>
  <c r="CA63" i="11"/>
  <c r="BH63" i="11"/>
  <c r="AO63" i="11"/>
  <c r="BZ63" i="11"/>
  <c r="BG63" i="11"/>
  <c r="AN63" i="11"/>
  <c r="BY63" i="11"/>
  <c r="BF63" i="11"/>
  <c r="AM63" i="11"/>
  <c r="BX63" i="11"/>
  <c r="BE63" i="11"/>
  <c r="AL63" i="11"/>
  <c r="BW63" i="11"/>
  <c r="BD63" i="11"/>
  <c r="AK63" i="11"/>
  <c r="BV63" i="11"/>
  <c r="BC63" i="11"/>
  <c r="AJ63" i="11"/>
  <c r="BU63" i="11"/>
  <c r="BB63" i="11"/>
  <c r="AI63" i="11"/>
  <c r="BT63" i="11"/>
  <c r="BA63" i="11"/>
  <c r="AH63" i="11"/>
  <c r="CL63" i="11"/>
  <c r="CM63" i="11"/>
  <c r="CN63" i="11"/>
  <c r="CO63" i="11"/>
  <c r="CP63" i="11"/>
  <c r="CQ63" i="11"/>
  <c r="CR63" i="11"/>
  <c r="CS63" i="11"/>
  <c r="CT63" i="11"/>
  <c r="CU63" i="11"/>
  <c r="CV63" i="11"/>
  <c r="CW63" i="11"/>
  <c r="CX63" i="11"/>
  <c r="CY63" i="11"/>
  <c r="J64" i="11"/>
  <c r="I64" i="11"/>
  <c r="J110" i="11"/>
  <c r="I110" i="11"/>
  <c r="J121" i="11"/>
  <c r="I121" i="11"/>
  <c r="J119" i="11"/>
  <c r="I119" i="11"/>
  <c r="J118" i="11"/>
  <c r="I118" i="11"/>
  <c r="J116" i="11"/>
  <c r="I116" i="11"/>
  <c r="CF57" i="11"/>
  <c r="BM57" i="11"/>
  <c r="AT57" i="11"/>
  <c r="CE57" i="11"/>
  <c r="BL57" i="11"/>
  <c r="AS57" i="11"/>
  <c r="CD57" i="11"/>
  <c r="BK57" i="11"/>
  <c r="AR57" i="11"/>
  <c r="CC57" i="11"/>
  <c r="BJ57" i="11"/>
  <c r="AQ57" i="11"/>
  <c r="CB57" i="11"/>
  <c r="BI57" i="11"/>
  <c r="AP57" i="11"/>
  <c r="CA57" i="11"/>
  <c r="BH57" i="11"/>
  <c r="AO57" i="11"/>
  <c r="BZ57" i="11"/>
  <c r="BG57" i="11"/>
  <c r="AN57" i="11"/>
  <c r="BY57" i="11"/>
  <c r="BF57" i="11"/>
  <c r="AM57" i="11"/>
  <c r="BX57" i="11"/>
  <c r="BE57" i="11"/>
  <c r="AL57" i="11"/>
  <c r="BW57" i="11"/>
  <c r="BD57" i="11"/>
  <c r="AK57" i="11"/>
  <c r="BV57" i="11"/>
  <c r="BC57" i="11"/>
  <c r="AJ57" i="11"/>
  <c r="BU57" i="11"/>
  <c r="BB57" i="11"/>
  <c r="AI57" i="11"/>
  <c r="BT57" i="11"/>
  <c r="BA57" i="11"/>
  <c r="AH57" i="11"/>
  <c r="CL57" i="11"/>
  <c r="CM57" i="11"/>
  <c r="CN57" i="11"/>
  <c r="CO57" i="11"/>
  <c r="CP57" i="11"/>
  <c r="CQ57" i="11"/>
  <c r="CR57" i="11"/>
  <c r="CS57" i="11"/>
  <c r="CT57" i="11"/>
  <c r="CU57" i="11"/>
  <c r="CV57" i="11"/>
  <c r="CW57" i="11"/>
  <c r="CX57" i="11"/>
  <c r="CY57" i="11"/>
  <c r="J57" i="11"/>
  <c r="I57" i="11"/>
  <c r="CF6" i="11"/>
  <c r="BM6" i="11"/>
  <c r="AT6" i="11"/>
  <c r="CE6" i="11"/>
  <c r="BL6" i="11"/>
  <c r="AS6" i="11"/>
  <c r="CD6" i="11"/>
  <c r="BK6" i="11"/>
  <c r="AR6" i="11"/>
  <c r="CC6" i="11"/>
  <c r="BJ6" i="11"/>
  <c r="AQ6" i="11"/>
  <c r="CB6" i="11"/>
  <c r="BI6" i="11"/>
  <c r="AP6" i="11"/>
  <c r="CA6" i="11"/>
  <c r="BH6" i="11"/>
  <c r="AO6" i="11"/>
  <c r="BZ6" i="11"/>
  <c r="BG6" i="11"/>
  <c r="AN6" i="11"/>
  <c r="BY6" i="11"/>
  <c r="BF6" i="11"/>
  <c r="AM6" i="11"/>
  <c r="BX6" i="11"/>
  <c r="BE6" i="11"/>
  <c r="AL6" i="11"/>
  <c r="BW6" i="11"/>
  <c r="BD6" i="11"/>
  <c r="AK6" i="11"/>
  <c r="BV6" i="11"/>
  <c r="BC6" i="11"/>
  <c r="AJ6" i="11"/>
  <c r="BU6" i="11"/>
  <c r="BB6" i="11"/>
  <c r="AI6" i="11"/>
  <c r="BT6" i="11"/>
  <c r="BA6" i="11"/>
  <c r="AH6" i="11"/>
  <c r="CL6" i="11"/>
  <c r="CM6" i="11"/>
  <c r="CN6" i="11"/>
  <c r="CO6" i="11"/>
  <c r="CP6" i="11"/>
  <c r="CQ6" i="11"/>
  <c r="CR6" i="11"/>
  <c r="CS6" i="11"/>
  <c r="CT6" i="11"/>
  <c r="CU6" i="11"/>
  <c r="CV6" i="11"/>
  <c r="CW6" i="11"/>
  <c r="CX6" i="11"/>
  <c r="CY6" i="11"/>
  <c r="CF101" i="11"/>
  <c r="BM101" i="11"/>
  <c r="AT101" i="11"/>
  <c r="CE101" i="11"/>
  <c r="BL101" i="11"/>
  <c r="AS101" i="11"/>
  <c r="CD101" i="11"/>
  <c r="BK101" i="11"/>
  <c r="AR101" i="11"/>
  <c r="CC101" i="11"/>
  <c r="BJ101" i="11"/>
  <c r="AQ101" i="11"/>
  <c r="CB101" i="11"/>
  <c r="BI101" i="11"/>
  <c r="AP101" i="11"/>
  <c r="CA101" i="11"/>
  <c r="BH101" i="11"/>
  <c r="AO101" i="11"/>
  <c r="BZ101" i="11"/>
  <c r="BG101" i="11"/>
  <c r="AN101" i="11"/>
  <c r="BY101" i="11"/>
  <c r="BF101" i="11"/>
  <c r="AM101" i="11"/>
  <c r="BX101" i="11"/>
  <c r="BE101" i="11"/>
  <c r="AL101" i="11"/>
  <c r="BW101" i="11"/>
  <c r="BD101" i="11"/>
  <c r="AK101" i="11"/>
  <c r="BV101" i="11"/>
  <c r="BC101" i="11"/>
  <c r="AJ101" i="11"/>
  <c r="BU101" i="11"/>
  <c r="BB101" i="11"/>
  <c r="AI101" i="11"/>
  <c r="BT101" i="11"/>
  <c r="BA101" i="11"/>
  <c r="AH101" i="11"/>
  <c r="CL101" i="11"/>
  <c r="CM101" i="11"/>
  <c r="CN101" i="11"/>
  <c r="CO101" i="11"/>
  <c r="CP101" i="11"/>
  <c r="CQ101" i="11"/>
  <c r="CR101" i="11"/>
  <c r="CS101" i="11"/>
  <c r="CT101" i="11"/>
  <c r="CU101" i="11"/>
  <c r="CV101" i="11"/>
  <c r="CW101" i="11"/>
  <c r="CX101" i="11"/>
  <c r="CY101" i="11"/>
  <c r="J101" i="11"/>
  <c r="I101" i="11"/>
  <c r="J114" i="11"/>
  <c r="I114" i="11"/>
  <c r="J106" i="11"/>
  <c r="I106" i="11"/>
  <c r="J112" i="11"/>
  <c r="I112" i="11"/>
  <c r="CF75" i="11"/>
  <c r="BM75" i="11"/>
  <c r="AT75" i="11"/>
  <c r="CE75" i="11"/>
  <c r="BL75" i="11"/>
  <c r="AS75" i="11"/>
  <c r="CD75" i="11"/>
  <c r="BK75" i="11"/>
  <c r="AR75" i="11"/>
  <c r="CC75" i="11"/>
  <c r="BJ75" i="11"/>
  <c r="AQ75" i="11"/>
  <c r="CB75" i="11"/>
  <c r="BI75" i="11"/>
  <c r="AP75" i="11"/>
  <c r="CA75" i="11"/>
  <c r="BH75" i="11"/>
  <c r="AO75" i="11"/>
  <c r="BZ75" i="11"/>
  <c r="BG75" i="11"/>
  <c r="AN75" i="11"/>
  <c r="BY75" i="11"/>
  <c r="BF75" i="11"/>
  <c r="AM75" i="11"/>
  <c r="BX75" i="11"/>
  <c r="BE75" i="11"/>
  <c r="AL75" i="11"/>
  <c r="BW75" i="11"/>
  <c r="BD75" i="11"/>
  <c r="AK75" i="11"/>
  <c r="BV75" i="11"/>
  <c r="BC75" i="11"/>
  <c r="AJ75" i="11"/>
  <c r="BU75" i="11"/>
  <c r="BB75" i="11"/>
  <c r="AI75" i="11"/>
  <c r="BT75" i="11"/>
  <c r="BA75" i="11"/>
  <c r="AH75" i="11"/>
  <c r="CL75" i="11"/>
  <c r="CM75" i="11"/>
  <c r="CN75" i="11"/>
  <c r="CO75" i="11"/>
  <c r="CP75" i="11"/>
  <c r="CQ75" i="11"/>
  <c r="CR75" i="11"/>
  <c r="CS75" i="11"/>
  <c r="CT75" i="11"/>
  <c r="CU75" i="11"/>
  <c r="CV75" i="11"/>
  <c r="CW75" i="11"/>
  <c r="CX75" i="11"/>
  <c r="CY75" i="11"/>
  <c r="J80" i="11"/>
  <c r="I80" i="11"/>
  <c r="CF52" i="11"/>
  <c r="BM52" i="11"/>
  <c r="AT52" i="11"/>
  <c r="CE52" i="11"/>
  <c r="BL52" i="11"/>
  <c r="AS52" i="11"/>
  <c r="CD52" i="11"/>
  <c r="BK52" i="11"/>
  <c r="AR52" i="11"/>
  <c r="CC52" i="11"/>
  <c r="BJ52" i="11"/>
  <c r="AQ52" i="11"/>
  <c r="CB52" i="11"/>
  <c r="BI52" i="11"/>
  <c r="AP52" i="11"/>
  <c r="CA52" i="11"/>
  <c r="BH52" i="11"/>
  <c r="AO52" i="11"/>
  <c r="BZ52" i="11"/>
  <c r="BG52" i="11"/>
  <c r="AN52" i="11"/>
  <c r="BY52" i="11"/>
  <c r="BF52" i="11"/>
  <c r="AM52" i="11"/>
  <c r="BX52" i="11"/>
  <c r="BE52" i="11"/>
  <c r="AL52" i="11"/>
  <c r="BW52" i="11"/>
  <c r="BD52" i="11"/>
  <c r="AK52" i="11"/>
  <c r="BV52" i="11"/>
  <c r="BC52" i="11"/>
  <c r="AJ52" i="11"/>
  <c r="BU52" i="11"/>
  <c r="BB52" i="11"/>
  <c r="AI52" i="11"/>
  <c r="BT52" i="11"/>
  <c r="BA52" i="11"/>
  <c r="AH52" i="11"/>
  <c r="CL52" i="11"/>
  <c r="CM52" i="11"/>
  <c r="CN52" i="11"/>
  <c r="CO52" i="11"/>
  <c r="CP52" i="11"/>
  <c r="CQ52" i="11"/>
  <c r="CR52" i="11"/>
  <c r="CS52" i="11"/>
  <c r="CT52" i="11"/>
  <c r="CU52" i="11"/>
  <c r="CV52" i="11"/>
  <c r="CW52" i="11"/>
  <c r="CX52" i="11"/>
  <c r="CY52" i="11"/>
  <c r="CF55" i="11"/>
  <c r="BM55" i="11"/>
  <c r="AT55" i="11"/>
  <c r="CE55" i="11"/>
  <c r="BL55" i="11"/>
  <c r="AS55" i="11"/>
  <c r="CD55" i="11"/>
  <c r="BK55" i="11"/>
  <c r="AR55" i="11"/>
  <c r="CC55" i="11"/>
  <c r="BJ55" i="11"/>
  <c r="AQ55" i="11"/>
  <c r="CB55" i="11"/>
  <c r="BI55" i="11"/>
  <c r="AP55" i="11"/>
  <c r="CA55" i="11"/>
  <c r="BH55" i="11"/>
  <c r="AO55" i="11"/>
  <c r="BZ55" i="11"/>
  <c r="BG55" i="11"/>
  <c r="AN55" i="11"/>
  <c r="BY55" i="11"/>
  <c r="BF55" i="11"/>
  <c r="AM55" i="11"/>
  <c r="BX55" i="11"/>
  <c r="BE55" i="11"/>
  <c r="AL55" i="11"/>
  <c r="BW55" i="11"/>
  <c r="BD55" i="11"/>
  <c r="AK55" i="11"/>
  <c r="BV55" i="11"/>
  <c r="BC55" i="11"/>
  <c r="AJ55" i="11"/>
  <c r="BU55" i="11"/>
  <c r="BB55" i="11"/>
  <c r="AI55" i="11"/>
  <c r="BT55" i="11"/>
  <c r="BA55" i="11"/>
  <c r="AH55" i="11"/>
  <c r="CL55" i="11"/>
  <c r="CM55" i="11"/>
  <c r="CN55" i="11"/>
  <c r="CO55" i="11"/>
  <c r="CP55" i="11"/>
  <c r="CQ55" i="11"/>
  <c r="CR55" i="11"/>
  <c r="CS55" i="11"/>
  <c r="CT55" i="11"/>
  <c r="CU55" i="11"/>
  <c r="CV55" i="11"/>
  <c r="CW55" i="11"/>
  <c r="CX55" i="11"/>
  <c r="CY55" i="11"/>
  <c r="J55" i="11"/>
  <c r="I55" i="11"/>
  <c r="J109" i="11"/>
  <c r="I109" i="11"/>
  <c r="J108" i="11"/>
  <c r="I108" i="11"/>
  <c r="CF84" i="11"/>
  <c r="BM84" i="11"/>
  <c r="AT84" i="11"/>
  <c r="CE84" i="11"/>
  <c r="BL84" i="11"/>
  <c r="AS84" i="11"/>
  <c r="CD84" i="11"/>
  <c r="BK84" i="11"/>
  <c r="AR84" i="11"/>
  <c r="CC84" i="11"/>
  <c r="BJ84" i="11"/>
  <c r="AQ84" i="11"/>
  <c r="CB84" i="11"/>
  <c r="BI84" i="11"/>
  <c r="AP84" i="11"/>
  <c r="CA84" i="11"/>
  <c r="BH84" i="11"/>
  <c r="AO84" i="11"/>
  <c r="BZ84" i="11"/>
  <c r="BG84" i="11"/>
  <c r="AN84" i="11"/>
  <c r="BY84" i="11"/>
  <c r="BF84" i="11"/>
  <c r="AM84" i="11"/>
  <c r="BX84" i="11"/>
  <c r="BE84" i="11"/>
  <c r="AL84" i="11"/>
  <c r="BW84" i="11"/>
  <c r="BD84" i="11"/>
  <c r="AK84" i="11"/>
  <c r="BV84" i="11"/>
  <c r="BC84" i="11"/>
  <c r="AJ84" i="11"/>
  <c r="BU84" i="11"/>
  <c r="BB84" i="11"/>
  <c r="AI84" i="11"/>
  <c r="BT84" i="11"/>
  <c r="BA84" i="11"/>
  <c r="AH84" i="11"/>
  <c r="CL84" i="11"/>
  <c r="CM84" i="11"/>
  <c r="CN84" i="11"/>
  <c r="CO84" i="11"/>
  <c r="CP84" i="11"/>
  <c r="CQ84" i="11"/>
  <c r="CR84" i="11"/>
  <c r="CS84" i="11"/>
  <c r="CT84" i="11"/>
  <c r="CU84" i="11"/>
  <c r="CV84" i="11"/>
  <c r="CW84" i="11"/>
  <c r="CX84" i="11"/>
  <c r="CY84" i="11"/>
  <c r="J89" i="11"/>
  <c r="I89" i="11"/>
  <c r="J63" i="11"/>
  <c r="I63" i="11"/>
  <c r="J103" i="11"/>
  <c r="I103" i="11"/>
  <c r="CF29" i="11"/>
  <c r="BM29" i="11"/>
  <c r="AT29" i="11"/>
  <c r="CE29" i="11"/>
  <c r="BL29" i="11"/>
  <c r="AS29" i="11"/>
  <c r="CD29" i="11"/>
  <c r="BK29" i="11"/>
  <c r="AR29" i="11"/>
  <c r="CC29" i="11"/>
  <c r="BJ29" i="11"/>
  <c r="AQ29" i="11"/>
  <c r="CB29" i="11"/>
  <c r="BI29" i="11"/>
  <c r="AP29" i="11"/>
  <c r="CA29" i="11"/>
  <c r="BH29" i="11"/>
  <c r="AO29" i="11"/>
  <c r="BZ29" i="11"/>
  <c r="BG29" i="11"/>
  <c r="AN29" i="11"/>
  <c r="BY29" i="11"/>
  <c r="BF29" i="11"/>
  <c r="AM29" i="11"/>
  <c r="BX29" i="11"/>
  <c r="BE29" i="11"/>
  <c r="AL29" i="11"/>
  <c r="BW29" i="11"/>
  <c r="BD29" i="11"/>
  <c r="AK29" i="11"/>
  <c r="BV29" i="11"/>
  <c r="BC29" i="11"/>
  <c r="AJ29" i="11"/>
  <c r="BU29" i="11"/>
  <c r="BB29" i="11"/>
  <c r="AI29" i="11"/>
  <c r="BT29" i="11"/>
  <c r="BA29" i="11"/>
  <c r="AH29" i="11"/>
  <c r="CL29" i="11"/>
  <c r="CM29" i="11"/>
  <c r="CN29" i="11"/>
  <c r="CO29" i="11"/>
  <c r="CP29" i="11"/>
  <c r="CQ29" i="11"/>
  <c r="CR29" i="11"/>
  <c r="CS29" i="11"/>
  <c r="CT29" i="11"/>
  <c r="CU29" i="11"/>
  <c r="CV29" i="11"/>
  <c r="CW29" i="11"/>
  <c r="CX29" i="11"/>
  <c r="CY29" i="11"/>
  <c r="CF28" i="11"/>
  <c r="BM28" i="11"/>
  <c r="AT28" i="11"/>
  <c r="CE28" i="11"/>
  <c r="BL28" i="11"/>
  <c r="AS28" i="11"/>
  <c r="CD28" i="11"/>
  <c r="BK28" i="11"/>
  <c r="AR28" i="11"/>
  <c r="CC28" i="11"/>
  <c r="BJ28" i="11"/>
  <c r="AQ28" i="11"/>
  <c r="CB28" i="11"/>
  <c r="BI28" i="11"/>
  <c r="AP28" i="11"/>
  <c r="CA28" i="11"/>
  <c r="BH28" i="11"/>
  <c r="AO28" i="11"/>
  <c r="BZ28" i="11"/>
  <c r="BG28" i="11"/>
  <c r="AN28" i="11"/>
  <c r="BY28" i="11"/>
  <c r="BF28" i="11"/>
  <c r="AM28" i="11"/>
  <c r="BX28" i="11"/>
  <c r="BE28" i="11"/>
  <c r="AL28" i="11"/>
  <c r="BW28" i="11"/>
  <c r="BD28" i="11"/>
  <c r="AK28" i="11"/>
  <c r="BV28" i="11"/>
  <c r="BC28" i="11"/>
  <c r="AJ28" i="11"/>
  <c r="BU28" i="11"/>
  <c r="BB28" i="11"/>
  <c r="AI28" i="11"/>
  <c r="BT28" i="11"/>
  <c r="BA28" i="11"/>
  <c r="AH28" i="11"/>
  <c r="CL28" i="11"/>
  <c r="CM28" i="11"/>
  <c r="CN28" i="11"/>
  <c r="CO28" i="11"/>
  <c r="CP28" i="11"/>
  <c r="CQ28" i="11"/>
  <c r="CR28" i="11"/>
  <c r="CS28" i="11"/>
  <c r="CT28" i="11"/>
  <c r="CU28" i="11"/>
  <c r="CV28" i="11"/>
  <c r="CW28" i="11"/>
  <c r="CX28" i="11"/>
  <c r="CY28" i="11"/>
  <c r="J28" i="11"/>
  <c r="I28" i="11"/>
  <c r="J56" i="11"/>
  <c r="I56" i="11"/>
  <c r="CF27" i="11"/>
  <c r="BM27" i="11"/>
  <c r="AT27" i="11"/>
  <c r="CE27" i="11"/>
  <c r="BL27" i="11"/>
  <c r="AS27" i="11"/>
  <c r="CD27" i="11"/>
  <c r="BK27" i="11"/>
  <c r="AR27" i="11"/>
  <c r="CC27" i="11"/>
  <c r="BJ27" i="11"/>
  <c r="AQ27" i="11"/>
  <c r="CB27" i="11"/>
  <c r="BI27" i="11"/>
  <c r="AP27" i="11"/>
  <c r="CA27" i="11"/>
  <c r="BH27" i="11"/>
  <c r="AO27" i="11"/>
  <c r="BZ27" i="11"/>
  <c r="BG27" i="11"/>
  <c r="AN27" i="11"/>
  <c r="BY27" i="11"/>
  <c r="BF27" i="11"/>
  <c r="AM27" i="11"/>
  <c r="BX27" i="11"/>
  <c r="BE27" i="11"/>
  <c r="AL27" i="11"/>
  <c r="BW27" i="11"/>
  <c r="BD27" i="11"/>
  <c r="AK27" i="11"/>
  <c r="BV27" i="11"/>
  <c r="BC27" i="11"/>
  <c r="AJ27" i="11"/>
  <c r="BU27" i="11"/>
  <c r="BB27" i="11"/>
  <c r="AI27" i="11"/>
  <c r="BT27" i="11"/>
  <c r="BA27" i="11"/>
  <c r="AH27" i="11"/>
  <c r="CL27" i="11"/>
  <c r="CM27" i="11"/>
  <c r="CN27" i="11"/>
  <c r="CO27" i="11"/>
  <c r="CP27" i="11"/>
  <c r="CQ27" i="11"/>
  <c r="CR27" i="11"/>
  <c r="CS27" i="11"/>
  <c r="CT27" i="11"/>
  <c r="CU27" i="11"/>
  <c r="CV27" i="11"/>
  <c r="CW27" i="11"/>
  <c r="CX27" i="11"/>
  <c r="CY27" i="11"/>
  <c r="J27" i="11"/>
  <c r="I27" i="11"/>
  <c r="CF33" i="11"/>
  <c r="BM33" i="11"/>
  <c r="AT33" i="11"/>
  <c r="CE33" i="11"/>
  <c r="BL33" i="11"/>
  <c r="AS33" i="11"/>
  <c r="CD33" i="11"/>
  <c r="BK33" i="11"/>
  <c r="AR33" i="11"/>
  <c r="CC33" i="11"/>
  <c r="BJ33" i="11"/>
  <c r="AQ33" i="11"/>
  <c r="CB33" i="11"/>
  <c r="BI33" i="11"/>
  <c r="AP33" i="11"/>
  <c r="CA33" i="11"/>
  <c r="BH33" i="11"/>
  <c r="AO33" i="11"/>
  <c r="BZ33" i="11"/>
  <c r="BG33" i="11"/>
  <c r="AN33" i="11"/>
  <c r="BY33" i="11"/>
  <c r="BF33" i="11"/>
  <c r="AM33" i="11"/>
  <c r="BX33" i="11"/>
  <c r="BE33" i="11"/>
  <c r="AL33" i="11"/>
  <c r="BW33" i="11"/>
  <c r="BD33" i="11"/>
  <c r="AK33" i="11"/>
  <c r="BV33" i="11"/>
  <c r="BC33" i="11"/>
  <c r="AJ33" i="11"/>
  <c r="BU33" i="11"/>
  <c r="BB33" i="11"/>
  <c r="AI33" i="11"/>
  <c r="BT33" i="11"/>
  <c r="BA33" i="11"/>
  <c r="AH33" i="11"/>
  <c r="CL33" i="11"/>
  <c r="CM33" i="11"/>
  <c r="CN33" i="11"/>
  <c r="CO33" i="11"/>
  <c r="CP33" i="11"/>
  <c r="CQ33" i="11"/>
  <c r="CR33" i="11"/>
  <c r="CS33" i="11"/>
  <c r="CT33" i="11"/>
  <c r="CU33" i="11"/>
  <c r="CV33" i="11"/>
  <c r="CW33" i="11"/>
  <c r="CX33" i="11"/>
  <c r="CY33" i="11"/>
  <c r="CF20" i="11"/>
  <c r="BM20" i="11"/>
  <c r="AT20" i="11"/>
  <c r="CE20" i="11"/>
  <c r="BL20" i="11"/>
  <c r="AS20" i="11"/>
  <c r="CD20" i="11"/>
  <c r="BK20" i="11"/>
  <c r="AR20" i="11"/>
  <c r="CC20" i="11"/>
  <c r="BJ20" i="11"/>
  <c r="AQ20" i="11"/>
  <c r="CB20" i="11"/>
  <c r="BI20" i="11"/>
  <c r="AP20" i="11"/>
  <c r="CA20" i="11"/>
  <c r="BH20" i="11"/>
  <c r="AO20" i="11"/>
  <c r="BZ20" i="11"/>
  <c r="BG20" i="11"/>
  <c r="AN20" i="11"/>
  <c r="BY20" i="11"/>
  <c r="BF20" i="11"/>
  <c r="AM20" i="11"/>
  <c r="BX20" i="11"/>
  <c r="BE20" i="11"/>
  <c r="AL20" i="11"/>
  <c r="BW20" i="11"/>
  <c r="BD20" i="11"/>
  <c r="AK20" i="11"/>
  <c r="BV20" i="11"/>
  <c r="BC20" i="11"/>
  <c r="AJ20" i="11"/>
  <c r="BU20" i="11"/>
  <c r="BB20" i="11"/>
  <c r="AI20" i="11"/>
  <c r="BT20" i="11"/>
  <c r="BA20" i="11"/>
  <c r="AH20" i="11"/>
  <c r="CL20" i="11"/>
  <c r="CM20" i="11"/>
  <c r="CN20" i="11"/>
  <c r="CO20" i="11"/>
  <c r="CP20" i="11"/>
  <c r="CQ20" i="11"/>
  <c r="CR20" i="11"/>
  <c r="CS20" i="11"/>
  <c r="CT20" i="11"/>
  <c r="CU20" i="11"/>
  <c r="CV20" i="11"/>
  <c r="CW20" i="11"/>
  <c r="CX20" i="11"/>
  <c r="CY20" i="11"/>
  <c r="J20" i="11"/>
  <c r="I20" i="11"/>
  <c r="J100" i="11"/>
  <c r="I100" i="11"/>
  <c r="CF43" i="11"/>
  <c r="BM43" i="11"/>
  <c r="AT43" i="11"/>
  <c r="CE43" i="11"/>
  <c r="BL43" i="11"/>
  <c r="AS43" i="11"/>
  <c r="CD43" i="11"/>
  <c r="BK43" i="11"/>
  <c r="AR43" i="11"/>
  <c r="CC43" i="11"/>
  <c r="BJ43" i="11"/>
  <c r="AQ43" i="11"/>
  <c r="CB43" i="11"/>
  <c r="BI43" i="11"/>
  <c r="AP43" i="11"/>
  <c r="CA43" i="11"/>
  <c r="BH43" i="11"/>
  <c r="AO43" i="11"/>
  <c r="BZ43" i="11"/>
  <c r="BG43" i="11"/>
  <c r="AN43" i="11"/>
  <c r="BY43" i="11"/>
  <c r="BF43" i="11"/>
  <c r="AM43" i="11"/>
  <c r="BX43" i="11"/>
  <c r="BE43" i="11"/>
  <c r="AL43" i="11"/>
  <c r="BW43" i="11"/>
  <c r="BD43" i="11"/>
  <c r="AK43" i="11"/>
  <c r="BV43" i="11"/>
  <c r="BC43" i="11"/>
  <c r="AJ43" i="11"/>
  <c r="BU43" i="11"/>
  <c r="BB43" i="11"/>
  <c r="AI43" i="11"/>
  <c r="BT43" i="11"/>
  <c r="BA43" i="11"/>
  <c r="AH43" i="11"/>
  <c r="CL43" i="11"/>
  <c r="CM43" i="11"/>
  <c r="CN43" i="11"/>
  <c r="CO43" i="11"/>
  <c r="CP43" i="11"/>
  <c r="CQ43" i="11"/>
  <c r="CR43" i="11"/>
  <c r="CS43" i="11"/>
  <c r="CT43" i="11"/>
  <c r="CU43" i="11"/>
  <c r="CV43" i="11"/>
  <c r="CW43" i="11"/>
  <c r="CX43" i="11"/>
  <c r="CY43" i="11"/>
  <c r="CF44" i="11"/>
  <c r="BM44" i="11"/>
  <c r="AT44" i="11"/>
  <c r="CE44" i="11"/>
  <c r="BL44" i="11"/>
  <c r="AS44" i="11"/>
  <c r="CD44" i="11"/>
  <c r="BK44" i="11"/>
  <c r="AR44" i="11"/>
  <c r="CC44" i="11"/>
  <c r="BJ44" i="11"/>
  <c r="AQ44" i="11"/>
  <c r="CB44" i="11"/>
  <c r="BI44" i="11"/>
  <c r="AP44" i="11"/>
  <c r="CA44" i="11"/>
  <c r="BH44" i="11"/>
  <c r="AO44" i="11"/>
  <c r="BZ44" i="11"/>
  <c r="BG44" i="11"/>
  <c r="AN44" i="11"/>
  <c r="BY44" i="11"/>
  <c r="BF44" i="11"/>
  <c r="AM44" i="11"/>
  <c r="BX44" i="11"/>
  <c r="BE44" i="11"/>
  <c r="AL44" i="11"/>
  <c r="BW44" i="11"/>
  <c r="BD44" i="11"/>
  <c r="AK44" i="11"/>
  <c r="BV44" i="11"/>
  <c r="BC44" i="11"/>
  <c r="AJ44" i="11"/>
  <c r="BU44" i="11"/>
  <c r="BB44" i="11"/>
  <c r="AI44" i="11"/>
  <c r="BT44" i="11"/>
  <c r="BA44" i="11"/>
  <c r="AH44" i="11"/>
  <c r="CL44" i="11"/>
  <c r="CM44" i="11"/>
  <c r="CN44" i="11"/>
  <c r="CO44" i="11"/>
  <c r="CP44" i="11"/>
  <c r="CQ44" i="11"/>
  <c r="CR44" i="11"/>
  <c r="CS44" i="11"/>
  <c r="CT44" i="11"/>
  <c r="CU44" i="11"/>
  <c r="CV44" i="11"/>
  <c r="CW44" i="11"/>
  <c r="CX44" i="11"/>
  <c r="CY44" i="11"/>
  <c r="J44" i="11"/>
  <c r="I44" i="11"/>
  <c r="J97" i="11"/>
  <c r="I97" i="11"/>
  <c r="CF42" i="11"/>
  <c r="BM42" i="11"/>
  <c r="AT42" i="11"/>
  <c r="CE42" i="11"/>
  <c r="BL42" i="11"/>
  <c r="AS42" i="11"/>
  <c r="CD42" i="11"/>
  <c r="BK42" i="11"/>
  <c r="AR42" i="11"/>
  <c r="CC42" i="11"/>
  <c r="BJ42" i="11"/>
  <c r="AQ42" i="11"/>
  <c r="CB42" i="11"/>
  <c r="BI42" i="11"/>
  <c r="AP42" i="11"/>
  <c r="CA42" i="11"/>
  <c r="BH42" i="11"/>
  <c r="AO42" i="11"/>
  <c r="BZ42" i="11"/>
  <c r="BG42" i="11"/>
  <c r="AN42" i="11"/>
  <c r="BY42" i="11"/>
  <c r="BF42" i="11"/>
  <c r="AM42" i="11"/>
  <c r="BX42" i="11"/>
  <c r="BE42" i="11"/>
  <c r="AL42" i="11"/>
  <c r="BW42" i="11"/>
  <c r="BD42" i="11"/>
  <c r="AK42" i="11"/>
  <c r="BV42" i="11"/>
  <c r="BC42" i="11"/>
  <c r="AJ42" i="11"/>
  <c r="BU42" i="11"/>
  <c r="BB42" i="11"/>
  <c r="AI42" i="11"/>
  <c r="BT42" i="11"/>
  <c r="BA42" i="11"/>
  <c r="AH42" i="11"/>
  <c r="CL42" i="11"/>
  <c r="CM42" i="11"/>
  <c r="CN42" i="11"/>
  <c r="CO42" i="11"/>
  <c r="CP42" i="11"/>
  <c r="CQ42" i="11"/>
  <c r="CR42" i="11"/>
  <c r="CS42" i="11"/>
  <c r="CT42" i="11"/>
  <c r="CU42" i="11"/>
  <c r="CV42" i="11"/>
  <c r="CW42" i="11"/>
  <c r="CX42" i="11"/>
  <c r="CY42" i="11"/>
  <c r="CF41" i="11"/>
  <c r="BM41" i="11"/>
  <c r="AT41" i="11"/>
  <c r="CE41" i="11"/>
  <c r="BL41" i="11"/>
  <c r="AS41" i="11"/>
  <c r="CD41" i="11"/>
  <c r="BK41" i="11"/>
  <c r="AR41" i="11"/>
  <c r="CC41" i="11"/>
  <c r="BJ41" i="11"/>
  <c r="AQ41" i="11"/>
  <c r="CB41" i="11"/>
  <c r="BI41" i="11"/>
  <c r="AP41" i="11"/>
  <c r="CA41" i="11"/>
  <c r="BH41" i="11"/>
  <c r="AO41" i="11"/>
  <c r="BZ41" i="11"/>
  <c r="BG41" i="11"/>
  <c r="AN41" i="11"/>
  <c r="BY41" i="11"/>
  <c r="BF41" i="11"/>
  <c r="AM41" i="11"/>
  <c r="BX41" i="11"/>
  <c r="BE41" i="11"/>
  <c r="AL41" i="11"/>
  <c r="BW41" i="11"/>
  <c r="BD41" i="11"/>
  <c r="AK41" i="11"/>
  <c r="BV41" i="11"/>
  <c r="BC41" i="11"/>
  <c r="AJ41" i="11"/>
  <c r="BU41" i="11"/>
  <c r="BB41" i="11"/>
  <c r="AI41" i="11"/>
  <c r="BT41" i="11"/>
  <c r="BA41" i="11"/>
  <c r="AH41" i="11"/>
  <c r="CL41" i="11"/>
  <c r="CM41" i="11"/>
  <c r="CN41" i="11"/>
  <c r="CO41" i="11"/>
  <c r="CP41" i="11"/>
  <c r="CQ41" i="11"/>
  <c r="CR41" i="11"/>
  <c r="CS41" i="11"/>
  <c r="CT41" i="11"/>
  <c r="CU41" i="11"/>
  <c r="CV41" i="11"/>
  <c r="CW41" i="11"/>
  <c r="CX41" i="11"/>
  <c r="CY41" i="11"/>
  <c r="J41" i="11"/>
  <c r="I41" i="11"/>
  <c r="CF81" i="11"/>
  <c r="BM81" i="11"/>
  <c r="AT81" i="11"/>
  <c r="CE81" i="11"/>
  <c r="BL81" i="11"/>
  <c r="AS81" i="11"/>
  <c r="CD81" i="11"/>
  <c r="BK81" i="11"/>
  <c r="AR81" i="11"/>
  <c r="CC81" i="11"/>
  <c r="BJ81" i="11"/>
  <c r="AQ81" i="11"/>
  <c r="CB81" i="11"/>
  <c r="BI81" i="11"/>
  <c r="AP81" i="11"/>
  <c r="CA81" i="11"/>
  <c r="BH81" i="11"/>
  <c r="AO81" i="11"/>
  <c r="BZ81" i="11"/>
  <c r="BG81" i="11"/>
  <c r="AN81" i="11"/>
  <c r="BY81" i="11"/>
  <c r="BF81" i="11"/>
  <c r="AM81" i="11"/>
  <c r="BX81" i="11"/>
  <c r="BE81" i="11"/>
  <c r="AL81" i="11"/>
  <c r="BW81" i="11"/>
  <c r="BD81" i="11"/>
  <c r="AK81" i="11"/>
  <c r="BV81" i="11"/>
  <c r="BC81" i="11"/>
  <c r="AJ81" i="11"/>
  <c r="BU81" i="11"/>
  <c r="BB81" i="11"/>
  <c r="AI81" i="11"/>
  <c r="BT81" i="11"/>
  <c r="BA81" i="11"/>
  <c r="AH81" i="11"/>
  <c r="CL81" i="11"/>
  <c r="CM81" i="11"/>
  <c r="CN81" i="11"/>
  <c r="CO81" i="11"/>
  <c r="CP81" i="11"/>
  <c r="CQ81" i="11"/>
  <c r="CR81" i="11"/>
  <c r="CS81" i="11"/>
  <c r="CT81" i="11"/>
  <c r="CU81" i="11"/>
  <c r="CV81" i="11"/>
  <c r="CW81" i="11"/>
  <c r="CX81" i="11"/>
  <c r="CY81" i="11"/>
  <c r="J88" i="11"/>
  <c r="I88" i="11"/>
  <c r="CF66" i="11"/>
  <c r="BM66" i="11"/>
  <c r="AT66" i="11"/>
  <c r="CE66" i="11"/>
  <c r="BL66" i="11"/>
  <c r="AS66" i="11"/>
  <c r="CD66" i="11"/>
  <c r="BK66" i="11"/>
  <c r="AR66" i="11"/>
  <c r="CC66" i="11"/>
  <c r="BJ66" i="11"/>
  <c r="AQ66" i="11"/>
  <c r="CB66" i="11"/>
  <c r="BI66" i="11"/>
  <c r="AP66" i="11"/>
  <c r="CA66" i="11"/>
  <c r="BH66" i="11"/>
  <c r="AO66" i="11"/>
  <c r="BZ66" i="11"/>
  <c r="BG66" i="11"/>
  <c r="AN66" i="11"/>
  <c r="BY66" i="11"/>
  <c r="BF66" i="11"/>
  <c r="AM66" i="11"/>
  <c r="BX66" i="11"/>
  <c r="BE66" i="11"/>
  <c r="AL66" i="11"/>
  <c r="BW66" i="11"/>
  <c r="BD66" i="11"/>
  <c r="AK66" i="11"/>
  <c r="BV66" i="11"/>
  <c r="BC66" i="11"/>
  <c r="AJ66" i="11"/>
  <c r="BU66" i="11"/>
  <c r="BB66" i="11"/>
  <c r="AI66" i="11"/>
  <c r="BT66" i="11"/>
  <c r="BA66" i="11"/>
  <c r="AH66" i="11"/>
  <c r="CL66" i="11"/>
  <c r="CM66" i="11"/>
  <c r="CN66" i="11"/>
  <c r="CO66" i="11"/>
  <c r="CP66" i="11"/>
  <c r="CQ66" i="11"/>
  <c r="CR66" i="11"/>
  <c r="CS66" i="11"/>
  <c r="CT66" i="11"/>
  <c r="CU66" i="11"/>
  <c r="CV66" i="11"/>
  <c r="CW66" i="11"/>
  <c r="CX66" i="11"/>
  <c r="CY66" i="11"/>
  <c r="J69" i="11"/>
  <c r="I69" i="11"/>
  <c r="J91" i="11"/>
  <c r="I91" i="11"/>
  <c r="J51" i="11"/>
  <c r="I51" i="11"/>
  <c r="J42" i="11"/>
  <c r="I42" i="11"/>
  <c r="J86" i="11"/>
  <c r="I86" i="11"/>
  <c r="CF76" i="11"/>
  <c r="BM76" i="11"/>
  <c r="AT76" i="11"/>
  <c r="CE76" i="11"/>
  <c r="BL76" i="11"/>
  <c r="AS76" i="11"/>
  <c r="CD76" i="11"/>
  <c r="BK76" i="11"/>
  <c r="AR76" i="11"/>
  <c r="CC76" i="11"/>
  <c r="BJ76" i="11"/>
  <c r="AQ76" i="11"/>
  <c r="CB76" i="11"/>
  <c r="BI76" i="11"/>
  <c r="AP76" i="11"/>
  <c r="CA76" i="11"/>
  <c r="BH76" i="11"/>
  <c r="AO76" i="11"/>
  <c r="BZ76" i="11"/>
  <c r="BG76" i="11"/>
  <c r="AN76" i="11"/>
  <c r="BY76" i="11"/>
  <c r="BF76" i="11"/>
  <c r="AM76" i="11"/>
  <c r="BX76" i="11"/>
  <c r="BE76" i="11"/>
  <c r="AL76" i="11"/>
  <c r="BW76" i="11"/>
  <c r="BD76" i="11"/>
  <c r="AK76" i="11"/>
  <c r="BV76" i="11"/>
  <c r="BC76" i="11"/>
  <c r="AJ76" i="11"/>
  <c r="BU76" i="11"/>
  <c r="BB76" i="11"/>
  <c r="AI76" i="11"/>
  <c r="BT76" i="11"/>
  <c r="BA76" i="11"/>
  <c r="AH76" i="11"/>
  <c r="CL76" i="11"/>
  <c r="CM76" i="11"/>
  <c r="CN76" i="11"/>
  <c r="CO76" i="11"/>
  <c r="CP76" i="11"/>
  <c r="CQ76" i="11"/>
  <c r="CR76" i="11"/>
  <c r="CS76" i="11"/>
  <c r="CT76" i="11"/>
  <c r="CU76" i="11"/>
  <c r="CV76" i="11"/>
  <c r="CW76" i="11"/>
  <c r="CX76" i="11"/>
  <c r="CY76" i="11"/>
  <c r="J83" i="11"/>
  <c r="I83" i="11"/>
  <c r="CF30" i="11"/>
  <c r="BM30" i="11"/>
  <c r="AT30" i="11"/>
  <c r="CE30" i="11"/>
  <c r="BL30" i="11"/>
  <c r="AS30" i="11"/>
  <c r="CD30" i="11"/>
  <c r="BK30" i="11"/>
  <c r="AR30" i="11"/>
  <c r="CC30" i="11"/>
  <c r="BJ30" i="11"/>
  <c r="AQ30" i="11"/>
  <c r="CB30" i="11"/>
  <c r="BI30" i="11"/>
  <c r="AP30" i="11"/>
  <c r="CA30" i="11"/>
  <c r="BH30" i="11"/>
  <c r="AO30" i="11"/>
  <c r="BZ30" i="11"/>
  <c r="BG30" i="11"/>
  <c r="AN30" i="11"/>
  <c r="BY30" i="11"/>
  <c r="BF30" i="11"/>
  <c r="AM30" i="11"/>
  <c r="BX30" i="11"/>
  <c r="BE30" i="11"/>
  <c r="AL30" i="11"/>
  <c r="BW30" i="11"/>
  <c r="BD30" i="11"/>
  <c r="AK30" i="11"/>
  <c r="BV30" i="11"/>
  <c r="BC30" i="11"/>
  <c r="AJ30" i="11"/>
  <c r="BU30" i="11"/>
  <c r="BB30" i="11"/>
  <c r="AI30" i="11"/>
  <c r="BT30" i="11"/>
  <c r="BA30" i="11"/>
  <c r="AH30" i="11"/>
  <c r="CL30" i="11"/>
  <c r="CM30" i="11"/>
  <c r="CN30" i="11"/>
  <c r="CO30" i="11"/>
  <c r="CP30" i="11"/>
  <c r="CQ30" i="11"/>
  <c r="CR30" i="11"/>
  <c r="CS30" i="11"/>
  <c r="CT30" i="11"/>
  <c r="CU30" i="11"/>
  <c r="CV30" i="11"/>
  <c r="CW30" i="11"/>
  <c r="CX30" i="11"/>
  <c r="CY30" i="11"/>
  <c r="J29" i="11"/>
  <c r="I29" i="11"/>
  <c r="J84" i="11"/>
  <c r="I84" i="11"/>
  <c r="J82" i="11"/>
  <c r="I82" i="11"/>
  <c r="J81" i="11"/>
  <c r="I81" i="11"/>
  <c r="J75" i="11"/>
  <c r="I75" i="11"/>
  <c r="CF71" i="11"/>
  <c r="BM71" i="11"/>
  <c r="AT71" i="11"/>
  <c r="CE71" i="11"/>
  <c r="BL71" i="11"/>
  <c r="AS71" i="11"/>
  <c r="CD71" i="11"/>
  <c r="BK71" i="11"/>
  <c r="AR71" i="11"/>
  <c r="CC71" i="11"/>
  <c r="BJ71" i="11"/>
  <c r="AQ71" i="11"/>
  <c r="CB71" i="11"/>
  <c r="BI71" i="11"/>
  <c r="AP71" i="11"/>
  <c r="CA71" i="11"/>
  <c r="BH71" i="11"/>
  <c r="AO71" i="11"/>
  <c r="BZ71" i="11"/>
  <c r="BG71" i="11"/>
  <c r="AN71" i="11"/>
  <c r="BY71" i="11"/>
  <c r="BF71" i="11"/>
  <c r="AM71" i="11"/>
  <c r="BX71" i="11"/>
  <c r="BE71" i="11"/>
  <c r="AL71" i="11"/>
  <c r="BW71" i="11"/>
  <c r="BD71" i="11"/>
  <c r="AK71" i="11"/>
  <c r="BV71" i="11"/>
  <c r="BC71" i="11"/>
  <c r="AJ71" i="11"/>
  <c r="BU71" i="11"/>
  <c r="BB71" i="11"/>
  <c r="AI71" i="11"/>
  <c r="BT71" i="11"/>
  <c r="BA71" i="11"/>
  <c r="AH71" i="11"/>
  <c r="CL71" i="11"/>
  <c r="CM71" i="11"/>
  <c r="CN71" i="11"/>
  <c r="CO71" i="11"/>
  <c r="CP71" i="11"/>
  <c r="CQ71" i="11"/>
  <c r="CR71" i="11"/>
  <c r="CS71" i="11"/>
  <c r="CT71" i="11"/>
  <c r="CU71" i="11"/>
  <c r="CV71" i="11"/>
  <c r="CW71" i="11"/>
  <c r="CX71" i="11"/>
  <c r="CY71" i="11"/>
  <c r="J76" i="11"/>
  <c r="I76" i="11"/>
  <c r="J74" i="11"/>
  <c r="I74" i="11"/>
  <c r="J71" i="11"/>
  <c r="I71" i="11"/>
  <c r="J47" i="11"/>
  <c r="I47" i="11"/>
  <c r="CF18" i="11"/>
  <c r="BM18" i="11"/>
  <c r="AT18" i="11"/>
  <c r="CE18" i="11"/>
  <c r="BL18" i="11"/>
  <c r="AS18" i="11"/>
  <c r="CD18" i="11"/>
  <c r="BK18" i="11"/>
  <c r="AR18" i="11"/>
  <c r="CC18" i="11"/>
  <c r="BJ18" i="11"/>
  <c r="AQ18" i="11"/>
  <c r="CB18" i="11"/>
  <c r="BI18" i="11"/>
  <c r="AP18" i="11"/>
  <c r="CA18" i="11"/>
  <c r="BH18" i="11"/>
  <c r="AO18" i="11"/>
  <c r="BZ18" i="11"/>
  <c r="BG18" i="11"/>
  <c r="AN18" i="11"/>
  <c r="BY18" i="11"/>
  <c r="BF18" i="11"/>
  <c r="AM18" i="11"/>
  <c r="BX18" i="11"/>
  <c r="BE18" i="11"/>
  <c r="AL18" i="11"/>
  <c r="BW18" i="11"/>
  <c r="BD18" i="11"/>
  <c r="AK18" i="11"/>
  <c r="BV18" i="11"/>
  <c r="BC18" i="11"/>
  <c r="AJ18" i="11"/>
  <c r="BU18" i="11"/>
  <c r="BB18" i="11"/>
  <c r="AI18" i="11"/>
  <c r="BT18" i="11"/>
  <c r="BA18" i="11"/>
  <c r="AH18" i="11"/>
  <c r="CL18" i="11"/>
  <c r="CM18" i="11"/>
  <c r="CN18" i="11"/>
  <c r="CO18" i="11"/>
  <c r="CP18" i="11"/>
  <c r="CQ18" i="11"/>
  <c r="CR18" i="11"/>
  <c r="CS18" i="11"/>
  <c r="CT18" i="11"/>
  <c r="CU18" i="11"/>
  <c r="CV18" i="11"/>
  <c r="CW18" i="11"/>
  <c r="CX18" i="11"/>
  <c r="CY18" i="11"/>
  <c r="CF16" i="11"/>
  <c r="BM16" i="11"/>
  <c r="AT16" i="11"/>
  <c r="CE16" i="11"/>
  <c r="BL16" i="11"/>
  <c r="AS16" i="11"/>
  <c r="CD16" i="11"/>
  <c r="BK16" i="11"/>
  <c r="AR16" i="11"/>
  <c r="CC16" i="11"/>
  <c r="BJ16" i="11"/>
  <c r="AQ16" i="11"/>
  <c r="CB16" i="11"/>
  <c r="BI16" i="11"/>
  <c r="AP16" i="11"/>
  <c r="CA16" i="11"/>
  <c r="BH16" i="11"/>
  <c r="AO16" i="11"/>
  <c r="BZ16" i="11"/>
  <c r="BG16" i="11"/>
  <c r="AN16" i="11"/>
  <c r="BY16" i="11"/>
  <c r="BF16" i="11"/>
  <c r="AM16" i="11"/>
  <c r="BX16" i="11"/>
  <c r="BE16" i="11"/>
  <c r="AL16" i="11"/>
  <c r="BW16" i="11"/>
  <c r="BD16" i="11"/>
  <c r="AK16" i="11"/>
  <c r="BV16" i="11"/>
  <c r="BC16" i="11"/>
  <c r="AJ16" i="11"/>
  <c r="BU16" i="11"/>
  <c r="BB16" i="11"/>
  <c r="AI16" i="11"/>
  <c r="BT16" i="11"/>
  <c r="BA16" i="11"/>
  <c r="AH16" i="11"/>
  <c r="CL16" i="11"/>
  <c r="CM16" i="11"/>
  <c r="CN16" i="11"/>
  <c r="CO16" i="11"/>
  <c r="CP16" i="11"/>
  <c r="CQ16" i="11"/>
  <c r="CR16" i="11"/>
  <c r="CS16" i="11"/>
  <c r="CT16" i="11"/>
  <c r="CU16" i="11"/>
  <c r="CV16" i="11"/>
  <c r="CW16" i="11"/>
  <c r="CX16" i="11"/>
  <c r="CY16" i="11"/>
  <c r="J16" i="11"/>
  <c r="I16" i="11"/>
  <c r="CF26" i="11"/>
  <c r="BM26" i="11"/>
  <c r="AT26" i="11"/>
  <c r="CE26" i="11"/>
  <c r="BL26" i="11"/>
  <c r="AS26" i="11"/>
  <c r="CD26" i="11"/>
  <c r="BK26" i="11"/>
  <c r="AR26" i="11"/>
  <c r="CC26" i="11"/>
  <c r="BJ26" i="11"/>
  <c r="AQ26" i="11"/>
  <c r="CB26" i="11"/>
  <c r="BI26" i="11"/>
  <c r="AP26" i="11"/>
  <c r="CA26" i="11"/>
  <c r="BH26" i="11"/>
  <c r="AO26" i="11"/>
  <c r="BZ26" i="11"/>
  <c r="BG26" i="11"/>
  <c r="AN26" i="11"/>
  <c r="BY26" i="11"/>
  <c r="BF26" i="11"/>
  <c r="AM26" i="11"/>
  <c r="BX26" i="11"/>
  <c r="BE26" i="11"/>
  <c r="AL26" i="11"/>
  <c r="BW26" i="11"/>
  <c r="BD26" i="11"/>
  <c r="AK26" i="11"/>
  <c r="BV26" i="11"/>
  <c r="BC26" i="11"/>
  <c r="AJ26" i="11"/>
  <c r="BU26" i="11"/>
  <c r="BB26" i="11"/>
  <c r="AI26" i="11"/>
  <c r="BT26" i="11"/>
  <c r="BA26" i="11"/>
  <c r="AH26" i="11"/>
  <c r="CL26" i="11"/>
  <c r="CM26" i="11"/>
  <c r="CN26" i="11"/>
  <c r="CO26" i="11"/>
  <c r="CP26" i="11"/>
  <c r="CQ26" i="11"/>
  <c r="CR26" i="11"/>
  <c r="CS26" i="11"/>
  <c r="CT26" i="11"/>
  <c r="CU26" i="11"/>
  <c r="CV26" i="11"/>
  <c r="CW26" i="11"/>
  <c r="CX26" i="11"/>
  <c r="CY26" i="11"/>
  <c r="J26" i="11"/>
  <c r="I26" i="11"/>
  <c r="CF37" i="11"/>
  <c r="BM37" i="11"/>
  <c r="AT37" i="11"/>
  <c r="CE37" i="11"/>
  <c r="BL37" i="11"/>
  <c r="AS37" i="11"/>
  <c r="CD37" i="11"/>
  <c r="BK37" i="11"/>
  <c r="AR37" i="11"/>
  <c r="CC37" i="11"/>
  <c r="BJ37" i="11"/>
  <c r="AQ37" i="11"/>
  <c r="CB37" i="11"/>
  <c r="BI37" i="11"/>
  <c r="AP37" i="11"/>
  <c r="CA37" i="11"/>
  <c r="BH37" i="11"/>
  <c r="AO37" i="11"/>
  <c r="BZ37" i="11"/>
  <c r="BG37" i="11"/>
  <c r="AN37" i="11"/>
  <c r="BY37" i="11"/>
  <c r="BF37" i="11"/>
  <c r="AM37" i="11"/>
  <c r="BX37" i="11"/>
  <c r="BE37" i="11"/>
  <c r="AL37" i="11"/>
  <c r="BW37" i="11"/>
  <c r="BD37" i="11"/>
  <c r="AK37" i="11"/>
  <c r="BV37" i="11"/>
  <c r="BC37" i="11"/>
  <c r="AJ37" i="11"/>
  <c r="BU37" i="11"/>
  <c r="BB37" i="11"/>
  <c r="AI37" i="11"/>
  <c r="BT37" i="11"/>
  <c r="BA37" i="11"/>
  <c r="AH37" i="11"/>
  <c r="CL37" i="11"/>
  <c r="CM37" i="11"/>
  <c r="CN37" i="11"/>
  <c r="CO37" i="11"/>
  <c r="CP37" i="11"/>
  <c r="CQ37" i="11"/>
  <c r="CR37" i="11"/>
  <c r="CS37" i="11"/>
  <c r="CT37" i="11"/>
  <c r="CU37" i="11"/>
  <c r="CV37" i="11"/>
  <c r="CW37" i="11"/>
  <c r="CX37" i="11"/>
  <c r="CY37" i="11"/>
  <c r="CF35" i="11"/>
  <c r="BM35" i="11"/>
  <c r="AT35" i="11"/>
  <c r="CE35" i="11"/>
  <c r="BL35" i="11"/>
  <c r="AS35" i="11"/>
  <c r="CD35" i="11"/>
  <c r="BK35" i="11"/>
  <c r="AR35" i="11"/>
  <c r="CC35" i="11"/>
  <c r="BJ35" i="11"/>
  <c r="AQ35" i="11"/>
  <c r="CB35" i="11"/>
  <c r="BI35" i="11"/>
  <c r="AP35" i="11"/>
  <c r="CA35" i="11"/>
  <c r="BH35" i="11"/>
  <c r="AO35" i="11"/>
  <c r="BZ35" i="11"/>
  <c r="BG35" i="11"/>
  <c r="AN35" i="11"/>
  <c r="BY35" i="11"/>
  <c r="BF35" i="11"/>
  <c r="AM35" i="11"/>
  <c r="BX35" i="11"/>
  <c r="BE35" i="11"/>
  <c r="AL35" i="11"/>
  <c r="BW35" i="11"/>
  <c r="BD35" i="11"/>
  <c r="AK35" i="11"/>
  <c r="BV35" i="11"/>
  <c r="BC35" i="11"/>
  <c r="AJ35" i="11"/>
  <c r="BU35" i="11"/>
  <c r="BB35" i="11"/>
  <c r="AI35" i="11"/>
  <c r="BT35" i="11"/>
  <c r="BA35" i="11"/>
  <c r="AH35" i="11"/>
  <c r="CL35" i="11"/>
  <c r="CM35" i="11"/>
  <c r="CN35" i="11"/>
  <c r="CO35" i="11"/>
  <c r="CP35" i="11"/>
  <c r="CQ35" i="11"/>
  <c r="CR35" i="11"/>
  <c r="CS35" i="11"/>
  <c r="CT35" i="11"/>
  <c r="CU35" i="11"/>
  <c r="CV35" i="11"/>
  <c r="CW35" i="11"/>
  <c r="CX35" i="11"/>
  <c r="CY35" i="11"/>
  <c r="CF36" i="11"/>
  <c r="BM36" i="11"/>
  <c r="AT36" i="11"/>
  <c r="CE36" i="11"/>
  <c r="BL36" i="11"/>
  <c r="AS36" i="11"/>
  <c r="CD36" i="11"/>
  <c r="BK36" i="11"/>
  <c r="AR36" i="11"/>
  <c r="CC36" i="11"/>
  <c r="BJ36" i="11"/>
  <c r="AQ36" i="11"/>
  <c r="CB36" i="11"/>
  <c r="BI36" i="11"/>
  <c r="AP36" i="11"/>
  <c r="CA36" i="11"/>
  <c r="BH36" i="11"/>
  <c r="AO36" i="11"/>
  <c r="BZ36" i="11"/>
  <c r="BG36" i="11"/>
  <c r="AN36" i="11"/>
  <c r="BY36" i="11"/>
  <c r="BF36" i="11"/>
  <c r="AM36" i="11"/>
  <c r="BX36" i="11"/>
  <c r="BE36" i="11"/>
  <c r="AL36" i="11"/>
  <c r="BW36" i="11"/>
  <c r="BD36" i="11"/>
  <c r="AK36" i="11"/>
  <c r="BV36" i="11"/>
  <c r="BC36" i="11"/>
  <c r="AJ36" i="11"/>
  <c r="BU36" i="11"/>
  <c r="BB36" i="11"/>
  <c r="AI36" i="11"/>
  <c r="BT36" i="11"/>
  <c r="BA36" i="11"/>
  <c r="AH36" i="11"/>
  <c r="CL36" i="11"/>
  <c r="CM36" i="11"/>
  <c r="CN36" i="11"/>
  <c r="CO36" i="11"/>
  <c r="CP36" i="11"/>
  <c r="CQ36" i="11"/>
  <c r="CR36" i="11"/>
  <c r="CS36" i="11"/>
  <c r="CT36" i="11"/>
  <c r="CU36" i="11"/>
  <c r="CV36" i="11"/>
  <c r="CW36" i="11"/>
  <c r="CX36" i="11"/>
  <c r="CY36" i="11"/>
  <c r="J36" i="11"/>
  <c r="I36" i="11"/>
  <c r="J48" i="11"/>
  <c r="I48" i="11"/>
  <c r="J67" i="11"/>
  <c r="I67" i="11"/>
  <c r="J43" i="11"/>
  <c r="I43" i="11"/>
  <c r="J40" i="11"/>
  <c r="I40" i="11"/>
  <c r="J66" i="11"/>
  <c r="I66" i="11"/>
  <c r="CF31" i="11"/>
  <c r="BM31" i="11"/>
  <c r="AT31" i="11"/>
  <c r="CE31" i="11"/>
  <c r="BL31" i="11"/>
  <c r="AS31" i="11"/>
  <c r="CD31" i="11"/>
  <c r="BK31" i="11"/>
  <c r="AR31" i="11"/>
  <c r="CC31" i="11"/>
  <c r="BJ31" i="11"/>
  <c r="AQ31" i="11"/>
  <c r="CB31" i="11"/>
  <c r="BI31" i="11"/>
  <c r="AP31" i="11"/>
  <c r="CA31" i="11"/>
  <c r="BH31" i="11"/>
  <c r="AO31" i="11"/>
  <c r="BZ31" i="11"/>
  <c r="BG31" i="11"/>
  <c r="AN31" i="11"/>
  <c r="BY31" i="11"/>
  <c r="BF31" i="11"/>
  <c r="AM31" i="11"/>
  <c r="BX31" i="11"/>
  <c r="BE31" i="11"/>
  <c r="AL31" i="11"/>
  <c r="BW31" i="11"/>
  <c r="BD31" i="11"/>
  <c r="AK31" i="11"/>
  <c r="BV31" i="11"/>
  <c r="BC31" i="11"/>
  <c r="AJ31" i="11"/>
  <c r="BU31" i="11"/>
  <c r="BB31" i="11"/>
  <c r="AI31" i="11"/>
  <c r="BT31" i="11"/>
  <c r="BA31" i="11"/>
  <c r="AH31" i="11"/>
  <c r="CL31" i="11"/>
  <c r="CM31" i="11"/>
  <c r="CN31" i="11"/>
  <c r="CO31" i="11"/>
  <c r="CP31" i="11"/>
  <c r="CQ31" i="11"/>
  <c r="CR31" i="11"/>
  <c r="CS31" i="11"/>
  <c r="CT31" i="11"/>
  <c r="CU31" i="11"/>
  <c r="CV31" i="11"/>
  <c r="CW31" i="11"/>
  <c r="CX31" i="11"/>
  <c r="CY31" i="11"/>
  <c r="J30" i="11"/>
  <c r="I30" i="11"/>
  <c r="CF22" i="11"/>
  <c r="BM22" i="11"/>
  <c r="AT22" i="11"/>
  <c r="CE22" i="11"/>
  <c r="BL22" i="11"/>
  <c r="AS22" i="11"/>
  <c r="CD22" i="11"/>
  <c r="BK22" i="11"/>
  <c r="AR22" i="11"/>
  <c r="CC22" i="11"/>
  <c r="BJ22" i="11"/>
  <c r="AQ22" i="11"/>
  <c r="CB22" i="11"/>
  <c r="BI22" i="11"/>
  <c r="AP22" i="11"/>
  <c r="CA22" i="11"/>
  <c r="BH22" i="11"/>
  <c r="AO22" i="11"/>
  <c r="BZ22" i="11"/>
  <c r="BG22" i="11"/>
  <c r="AN22" i="11"/>
  <c r="BY22" i="11"/>
  <c r="BF22" i="11"/>
  <c r="AM22" i="11"/>
  <c r="BX22" i="11"/>
  <c r="BE22" i="11"/>
  <c r="AL22" i="11"/>
  <c r="BW22" i="11"/>
  <c r="BD22" i="11"/>
  <c r="AK22" i="11"/>
  <c r="BV22" i="11"/>
  <c r="BC22" i="11"/>
  <c r="AJ22" i="11"/>
  <c r="BU22" i="11"/>
  <c r="BB22" i="11"/>
  <c r="AI22" i="11"/>
  <c r="BT22" i="11"/>
  <c r="BA22" i="11"/>
  <c r="AH22" i="11"/>
  <c r="CL22" i="11"/>
  <c r="CM22" i="11"/>
  <c r="CN22" i="11"/>
  <c r="CO22" i="11"/>
  <c r="CP22" i="11"/>
  <c r="CQ22" i="11"/>
  <c r="CR22" i="11"/>
  <c r="CS22" i="11"/>
  <c r="CT22" i="11"/>
  <c r="CU22" i="11"/>
  <c r="CV22" i="11"/>
  <c r="CW22" i="11"/>
  <c r="CX22" i="11"/>
  <c r="CY22" i="11"/>
  <c r="CF21" i="11"/>
  <c r="BM21" i="11"/>
  <c r="AT21" i="11"/>
  <c r="CE21" i="11"/>
  <c r="BL21" i="11"/>
  <c r="AS21" i="11"/>
  <c r="CD21" i="11"/>
  <c r="BK21" i="11"/>
  <c r="AR21" i="11"/>
  <c r="CC21" i="11"/>
  <c r="BJ21" i="11"/>
  <c r="AQ21" i="11"/>
  <c r="CB21" i="11"/>
  <c r="BI21" i="11"/>
  <c r="AP21" i="11"/>
  <c r="CA21" i="11"/>
  <c r="BH21" i="11"/>
  <c r="AO21" i="11"/>
  <c r="BZ21" i="11"/>
  <c r="BG21" i="11"/>
  <c r="AN21" i="11"/>
  <c r="BY21" i="11"/>
  <c r="BF21" i="11"/>
  <c r="AM21" i="11"/>
  <c r="BX21" i="11"/>
  <c r="BE21" i="11"/>
  <c r="AL21" i="11"/>
  <c r="BW21" i="11"/>
  <c r="BD21" i="11"/>
  <c r="AK21" i="11"/>
  <c r="BV21" i="11"/>
  <c r="BC21" i="11"/>
  <c r="AJ21" i="11"/>
  <c r="BU21" i="11"/>
  <c r="BB21" i="11"/>
  <c r="AI21" i="11"/>
  <c r="BT21" i="11"/>
  <c r="BA21" i="11"/>
  <c r="AH21" i="11"/>
  <c r="CL21" i="11"/>
  <c r="CM21" i="11"/>
  <c r="CN21" i="11"/>
  <c r="CO21" i="11"/>
  <c r="CP21" i="11"/>
  <c r="CQ21" i="11"/>
  <c r="CR21" i="11"/>
  <c r="CS21" i="11"/>
  <c r="CT21" i="11"/>
  <c r="CU21" i="11"/>
  <c r="CV21" i="11"/>
  <c r="CW21" i="11"/>
  <c r="CX21" i="11"/>
  <c r="CY21" i="11"/>
  <c r="J21" i="11"/>
  <c r="I21" i="11"/>
  <c r="J60" i="11"/>
  <c r="I60" i="11"/>
  <c r="J58" i="11"/>
  <c r="I58" i="11"/>
  <c r="J52" i="11"/>
  <c r="I52" i="11"/>
  <c r="J37" i="11"/>
  <c r="I37" i="11"/>
  <c r="CF34" i="11"/>
  <c r="BM34" i="11"/>
  <c r="AT34" i="11"/>
  <c r="CE34" i="11"/>
  <c r="BL34" i="11"/>
  <c r="AS34" i="11"/>
  <c r="CD34" i="11"/>
  <c r="BK34" i="11"/>
  <c r="AR34" i="11"/>
  <c r="CC34" i="11"/>
  <c r="BJ34" i="11"/>
  <c r="AQ34" i="11"/>
  <c r="CB34" i="11"/>
  <c r="BI34" i="11"/>
  <c r="AP34" i="11"/>
  <c r="CA34" i="11"/>
  <c r="BH34" i="11"/>
  <c r="AO34" i="11"/>
  <c r="BZ34" i="11"/>
  <c r="BG34" i="11"/>
  <c r="AN34" i="11"/>
  <c r="BY34" i="11"/>
  <c r="BF34" i="11"/>
  <c r="AM34" i="11"/>
  <c r="BX34" i="11"/>
  <c r="BE34" i="11"/>
  <c r="AL34" i="11"/>
  <c r="BW34" i="11"/>
  <c r="BD34" i="11"/>
  <c r="AK34" i="11"/>
  <c r="BV34" i="11"/>
  <c r="BC34" i="11"/>
  <c r="AJ34" i="11"/>
  <c r="BU34" i="11"/>
  <c r="BB34" i="11"/>
  <c r="AI34" i="11"/>
  <c r="BT34" i="11"/>
  <c r="BA34" i="11"/>
  <c r="AH34" i="11"/>
  <c r="CL34" i="11"/>
  <c r="CM34" i="11"/>
  <c r="CN34" i="11"/>
  <c r="CO34" i="11"/>
  <c r="CP34" i="11"/>
  <c r="CQ34" i="11"/>
  <c r="CR34" i="11"/>
  <c r="CS34" i="11"/>
  <c r="CT34" i="11"/>
  <c r="CU34" i="11"/>
  <c r="CV34" i="11"/>
  <c r="CW34" i="11"/>
  <c r="CX34" i="11"/>
  <c r="CY34" i="11"/>
  <c r="J33" i="11"/>
  <c r="I33" i="11"/>
  <c r="J45" i="11"/>
  <c r="I45" i="11"/>
  <c r="J38" i="11"/>
  <c r="I38" i="11"/>
  <c r="CF14" i="11"/>
  <c r="BM14" i="11"/>
  <c r="AT14" i="11"/>
  <c r="CE14" i="11"/>
  <c r="BL14" i="11"/>
  <c r="AS14" i="11"/>
  <c r="CD14" i="11"/>
  <c r="BK14" i="11"/>
  <c r="AR14" i="11"/>
  <c r="CC14" i="11"/>
  <c r="BJ14" i="11"/>
  <c r="AQ14" i="11"/>
  <c r="CB14" i="11"/>
  <c r="BI14" i="11"/>
  <c r="AP14" i="11"/>
  <c r="CA14" i="11"/>
  <c r="BH14" i="11"/>
  <c r="AO14" i="11"/>
  <c r="BZ14" i="11"/>
  <c r="BG14" i="11"/>
  <c r="AN14" i="11"/>
  <c r="BY14" i="11"/>
  <c r="BF14" i="11"/>
  <c r="AM14" i="11"/>
  <c r="BX14" i="11"/>
  <c r="BE14" i="11"/>
  <c r="AL14" i="11"/>
  <c r="BW14" i="11"/>
  <c r="BD14" i="11"/>
  <c r="AK14" i="11"/>
  <c r="BV14" i="11"/>
  <c r="BC14" i="11"/>
  <c r="AJ14" i="11"/>
  <c r="BU14" i="11"/>
  <c r="BB14" i="11"/>
  <c r="AI14" i="11"/>
  <c r="BT14" i="11"/>
  <c r="BA14" i="11"/>
  <c r="AH14" i="11"/>
  <c r="CL14" i="11"/>
  <c r="CM14" i="11"/>
  <c r="CN14" i="11"/>
  <c r="CO14" i="11"/>
  <c r="CP14" i="11"/>
  <c r="CQ14" i="11"/>
  <c r="CR14" i="11"/>
  <c r="CS14" i="11"/>
  <c r="CT14" i="11"/>
  <c r="CU14" i="11"/>
  <c r="CV14" i="11"/>
  <c r="CW14" i="11"/>
  <c r="CX14" i="11"/>
  <c r="CY14" i="11"/>
  <c r="CF11" i="11"/>
  <c r="BM11" i="11"/>
  <c r="AT11" i="11"/>
  <c r="CE11" i="11"/>
  <c r="BL11" i="11"/>
  <c r="AS11" i="11"/>
  <c r="CD11" i="11"/>
  <c r="BK11" i="11"/>
  <c r="AR11" i="11"/>
  <c r="CC11" i="11"/>
  <c r="BJ11" i="11"/>
  <c r="AQ11" i="11"/>
  <c r="CB11" i="11"/>
  <c r="BI11" i="11"/>
  <c r="AP11" i="11"/>
  <c r="CA11" i="11"/>
  <c r="BH11" i="11"/>
  <c r="AO11" i="11"/>
  <c r="BZ11" i="11"/>
  <c r="BG11" i="11"/>
  <c r="AN11" i="11"/>
  <c r="BY11" i="11"/>
  <c r="BF11" i="11"/>
  <c r="AM11" i="11"/>
  <c r="BX11" i="11"/>
  <c r="BE11" i="11"/>
  <c r="AL11" i="11"/>
  <c r="BW11" i="11"/>
  <c r="BD11" i="11"/>
  <c r="AK11" i="11"/>
  <c r="BV11" i="11"/>
  <c r="BC11" i="11"/>
  <c r="AJ11" i="11"/>
  <c r="BU11" i="11"/>
  <c r="BB11" i="11"/>
  <c r="AI11" i="11"/>
  <c r="BT11" i="11"/>
  <c r="BA11" i="11"/>
  <c r="AH11" i="11"/>
  <c r="CL11" i="11"/>
  <c r="CM11" i="11"/>
  <c r="CN11" i="11"/>
  <c r="CO11" i="11"/>
  <c r="CP11" i="11"/>
  <c r="CQ11" i="11"/>
  <c r="CR11" i="11"/>
  <c r="CS11" i="11"/>
  <c r="CT11" i="11"/>
  <c r="CU11" i="11"/>
  <c r="CV11" i="11"/>
  <c r="CW11" i="11"/>
  <c r="CX11" i="11"/>
  <c r="CY11" i="11"/>
  <c r="J11" i="11"/>
  <c r="I11" i="11"/>
  <c r="J35" i="11"/>
  <c r="I35" i="11"/>
  <c r="CF19" i="11"/>
  <c r="BM19" i="11"/>
  <c r="AT19" i="11"/>
  <c r="CE19" i="11"/>
  <c r="BL19" i="11"/>
  <c r="AS19" i="11"/>
  <c r="CD19" i="11"/>
  <c r="BK19" i="11"/>
  <c r="AR19" i="11"/>
  <c r="CC19" i="11"/>
  <c r="BJ19" i="11"/>
  <c r="AQ19" i="11"/>
  <c r="CB19" i="11"/>
  <c r="BI19" i="11"/>
  <c r="AP19" i="11"/>
  <c r="CA19" i="11"/>
  <c r="BH19" i="11"/>
  <c r="AO19" i="11"/>
  <c r="BZ19" i="11"/>
  <c r="BG19" i="11"/>
  <c r="AN19" i="11"/>
  <c r="BY19" i="11"/>
  <c r="BF19" i="11"/>
  <c r="AM19" i="11"/>
  <c r="BX19" i="11"/>
  <c r="BE19" i="11"/>
  <c r="AL19" i="11"/>
  <c r="BW19" i="11"/>
  <c r="BD19" i="11"/>
  <c r="AK19" i="11"/>
  <c r="BV19" i="11"/>
  <c r="BC19" i="11"/>
  <c r="AJ19" i="11"/>
  <c r="BU19" i="11"/>
  <c r="BB19" i="11"/>
  <c r="AI19" i="11"/>
  <c r="BT19" i="11"/>
  <c r="BA19" i="11"/>
  <c r="AH19" i="11"/>
  <c r="CL19" i="11"/>
  <c r="CM19" i="11"/>
  <c r="CN19" i="11"/>
  <c r="CO19" i="11"/>
  <c r="CP19" i="11"/>
  <c r="CQ19" i="11"/>
  <c r="CR19" i="11"/>
  <c r="CS19" i="11"/>
  <c r="CT19" i="11"/>
  <c r="CU19" i="11"/>
  <c r="CV19" i="11"/>
  <c r="CW19" i="11"/>
  <c r="CX19" i="11"/>
  <c r="CY19" i="11"/>
  <c r="J19" i="11"/>
  <c r="I19" i="11"/>
  <c r="CF24" i="11"/>
  <c r="BM24" i="11"/>
  <c r="AT24" i="11"/>
  <c r="CE24" i="11"/>
  <c r="BL24" i="11"/>
  <c r="AS24" i="11"/>
  <c r="CD24" i="11"/>
  <c r="BK24" i="11"/>
  <c r="AR24" i="11"/>
  <c r="CC24" i="11"/>
  <c r="BJ24" i="11"/>
  <c r="AQ24" i="11"/>
  <c r="CB24" i="11"/>
  <c r="BI24" i="11"/>
  <c r="AP24" i="11"/>
  <c r="CA24" i="11"/>
  <c r="BH24" i="11"/>
  <c r="AO24" i="11"/>
  <c r="BZ24" i="11"/>
  <c r="BG24" i="11"/>
  <c r="AN24" i="11"/>
  <c r="BY24" i="11"/>
  <c r="BF24" i="11"/>
  <c r="AM24" i="11"/>
  <c r="BX24" i="11"/>
  <c r="BE24" i="11"/>
  <c r="AL24" i="11"/>
  <c r="BW24" i="11"/>
  <c r="BD24" i="11"/>
  <c r="AK24" i="11"/>
  <c r="BV24" i="11"/>
  <c r="BC24" i="11"/>
  <c r="AJ24" i="11"/>
  <c r="BU24" i="11"/>
  <c r="BB24" i="11"/>
  <c r="AI24" i="11"/>
  <c r="BT24" i="11"/>
  <c r="BA24" i="11"/>
  <c r="AH24" i="11"/>
  <c r="CL24" i="11"/>
  <c r="CM24" i="11"/>
  <c r="CN24" i="11"/>
  <c r="CO24" i="11"/>
  <c r="CP24" i="11"/>
  <c r="CQ24" i="11"/>
  <c r="CR24" i="11"/>
  <c r="CS24" i="11"/>
  <c r="CT24" i="11"/>
  <c r="CU24" i="11"/>
  <c r="CV24" i="11"/>
  <c r="CW24" i="11"/>
  <c r="CX24" i="11"/>
  <c r="CY24" i="11"/>
  <c r="CF23" i="11"/>
  <c r="BM23" i="11"/>
  <c r="AT23" i="11"/>
  <c r="CE23" i="11"/>
  <c r="BL23" i="11"/>
  <c r="AS23" i="11"/>
  <c r="CD23" i="11"/>
  <c r="BK23" i="11"/>
  <c r="AR23" i="11"/>
  <c r="CC23" i="11"/>
  <c r="BJ23" i="11"/>
  <c r="AQ23" i="11"/>
  <c r="CB23" i="11"/>
  <c r="BI23" i="11"/>
  <c r="AP23" i="11"/>
  <c r="CA23" i="11"/>
  <c r="BH23" i="11"/>
  <c r="AO23" i="11"/>
  <c r="BZ23" i="11"/>
  <c r="BG23" i="11"/>
  <c r="AN23" i="11"/>
  <c r="BY23" i="11"/>
  <c r="BF23" i="11"/>
  <c r="AM23" i="11"/>
  <c r="BX23" i="11"/>
  <c r="BE23" i="11"/>
  <c r="AL23" i="11"/>
  <c r="BW23" i="11"/>
  <c r="BD23" i="11"/>
  <c r="AK23" i="11"/>
  <c r="BV23" i="11"/>
  <c r="BC23" i="11"/>
  <c r="AJ23" i="11"/>
  <c r="BU23" i="11"/>
  <c r="BB23" i="11"/>
  <c r="AI23" i="11"/>
  <c r="BT23" i="11"/>
  <c r="BA23" i="11"/>
  <c r="AH23" i="11"/>
  <c r="CL23" i="11"/>
  <c r="CM23" i="11"/>
  <c r="CN23" i="11"/>
  <c r="CO23" i="11"/>
  <c r="CP23" i="11"/>
  <c r="CQ23" i="11"/>
  <c r="CR23" i="11"/>
  <c r="CS23" i="11"/>
  <c r="CT23" i="11"/>
  <c r="CU23" i="11"/>
  <c r="CV23" i="11"/>
  <c r="CW23" i="11"/>
  <c r="CX23" i="11"/>
  <c r="CY23" i="11"/>
  <c r="J23" i="11"/>
  <c r="I23" i="11"/>
  <c r="CF25" i="11"/>
  <c r="BM25" i="11"/>
  <c r="AT25" i="11"/>
  <c r="CE25" i="11"/>
  <c r="BL25" i="11"/>
  <c r="AS25" i="11"/>
  <c r="CD25" i="11"/>
  <c r="BK25" i="11"/>
  <c r="AR25" i="11"/>
  <c r="CC25" i="11"/>
  <c r="BJ25" i="11"/>
  <c r="AQ25" i="11"/>
  <c r="CB25" i="11"/>
  <c r="BI25" i="11"/>
  <c r="AP25" i="11"/>
  <c r="CA25" i="11"/>
  <c r="BH25" i="11"/>
  <c r="AO25" i="11"/>
  <c r="BZ25" i="11"/>
  <c r="BG25" i="11"/>
  <c r="AN25" i="11"/>
  <c r="BY25" i="11"/>
  <c r="BF25" i="11"/>
  <c r="AM25" i="11"/>
  <c r="BX25" i="11"/>
  <c r="BE25" i="11"/>
  <c r="AL25" i="11"/>
  <c r="BW25" i="11"/>
  <c r="BD25" i="11"/>
  <c r="AK25" i="11"/>
  <c r="BV25" i="11"/>
  <c r="BC25" i="11"/>
  <c r="AJ25" i="11"/>
  <c r="BU25" i="11"/>
  <c r="BB25" i="11"/>
  <c r="AI25" i="11"/>
  <c r="BT25" i="11"/>
  <c r="BA25" i="11"/>
  <c r="AH25" i="11"/>
  <c r="CL25" i="11"/>
  <c r="CM25" i="11"/>
  <c r="CN25" i="11"/>
  <c r="CO25" i="11"/>
  <c r="CP25" i="11"/>
  <c r="CQ25" i="11"/>
  <c r="CR25" i="11"/>
  <c r="CS25" i="11"/>
  <c r="CT25" i="11"/>
  <c r="CU25" i="11"/>
  <c r="CV25" i="11"/>
  <c r="CW25" i="11"/>
  <c r="CX25" i="11"/>
  <c r="CY25" i="11"/>
  <c r="J24" i="11"/>
  <c r="I24" i="11"/>
  <c r="J34" i="11"/>
  <c r="I34" i="11"/>
  <c r="J18" i="11"/>
  <c r="I18" i="11"/>
  <c r="CF17" i="11"/>
  <c r="BM17" i="11"/>
  <c r="AT17" i="11"/>
  <c r="CE17" i="11"/>
  <c r="BL17" i="11"/>
  <c r="AS17" i="11"/>
  <c r="CD17" i="11"/>
  <c r="BK17" i="11"/>
  <c r="AR17" i="11"/>
  <c r="CC17" i="11"/>
  <c r="BJ17" i="11"/>
  <c r="AQ17" i="11"/>
  <c r="CB17" i="11"/>
  <c r="BI17" i="11"/>
  <c r="AP17" i="11"/>
  <c r="CA17" i="11"/>
  <c r="BH17" i="11"/>
  <c r="AO17" i="11"/>
  <c r="BZ17" i="11"/>
  <c r="BG17" i="11"/>
  <c r="AN17" i="11"/>
  <c r="BY17" i="11"/>
  <c r="BF17" i="11"/>
  <c r="AM17" i="11"/>
  <c r="BX17" i="11"/>
  <c r="BE17" i="11"/>
  <c r="AL17" i="11"/>
  <c r="BW17" i="11"/>
  <c r="BD17" i="11"/>
  <c r="AK17" i="11"/>
  <c r="BV17" i="11"/>
  <c r="BC17" i="11"/>
  <c r="AJ17" i="11"/>
  <c r="BU17" i="11"/>
  <c r="BB17" i="11"/>
  <c r="AI17" i="11"/>
  <c r="BT17" i="11"/>
  <c r="BA17" i="11"/>
  <c r="AH17" i="11"/>
  <c r="CL17" i="11"/>
  <c r="CM17" i="11"/>
  <c r="CN17" i="11"/>
  <c r="CO17" i="11"/>
  <c r="CP17" i="11"/>
  <c r="CQ17" i="11"/>
  <c r="CR17" i="11"/>
  <c r="CS17" i="11"/>
  <c r="CT17" i="11"/>
  <c r="CU17" i="11"/>
  <c r="CV17" i="11"/>
  <c r="CW17" i="11"/>
  <c r="CX17" i="11"/>
  <c r="CY17" i="11"/>
  <c r="J17" i="11"/>
  <c r="I17" i="11"/>
  <c r="J25" i="11"/>
  <c r="I25" i="11"/>
  <c r="J31" i="11"/>
  <c r="I31" i="11"/>
  <c r="CF15" i="11"/>
  <c r="BM15" i="11"/>
  <c r="AT15" i="11"/>
  <c r="CE15" i="11"/>
  <c r="BL15" i="11"/>
  <c r="AS15" i="11"/>
  <c r="CD15" i="11"/>
  <c r="BK15" i="11"/>
  <c r="AR15" i="11"/>
  <c r="CC15" i="11"/>
  <c r="BJ15" i="11"/>
  <c r="AQ15" i="11"/>
  <c r="CB15" i="11"/>
  <c r="BI15" i="11"/>
  <c r="AP15" i="11"/>
  <c r="CA15" i="11"/>
  <c r="BH15" i="11"/>
  <c r="AO15" i="11"/>
  <c r="BZ15" i="11"/>
  <c r="BG15" i="11"/>
  <c r="AN15" i="11"/>
  <c r="BY15" i="11"/>
  <c r="BF15" i="11"/>
  <c r="AM15" i="11"/>
  <c r="BX15" i="11"/>
  <c r="BE15" i="11"/>
  <c r="AL15" i="11"/>
  <c r="BW15" i="11"/>
  <c r="BD15" i="11"/>
  <c r="AK15" i="11"/>
  <c r="BV15" i="11"/>
  <c r="BC15" i="11"/>
  <c r="AJ15" i="11"/>
  <c r="BU15" i="11"/>
  <c r="BB15" i="11"/>
  <c r="AI15" i="11"/>
  <c r="BT15" i="11"/>
  <c r="BA15" i="11"/>
  <c r="AH15" i="11"/>
  <c r="CL15" i="11"/>
  <c r="CM15" i="11"/>
  <c r="CN15" i="11"/>
  <c r="CO15" i="11"/>
  <c r="CP15" i="11"/>
  <c r="CQ15" i="11"/>
  <c r="CR15" i="11"/>
  <c r="CS15" i="11"/>
  <c r="CT15" i="11"/>
  <c r="CU15" i="11"/>
  <c r="CV15" i="11"/>
  <c r="CW15" i="11"/>
  <c r="CX15" i="11"/>
  <c r="CY15" i="11"/>
  <c r="CF13" i="11"/>
  <c r="BM13" i="11"/>
  <c r="AT13" i="11"/>
  <c r="CE13" i="11"/>
  <c r="BL13" i="11"/>
  <c r="AS13" i="11"/>
  <c r="CD13" i="11"/>
  <c r="BK13" i="11"/>
  <c r="AR13" i="11"/>
  <c r="CC13" i="11"/>
  <c r="BJ13" i="11"/>
  <c r="AQ13" i="11"/>
  <c r="CB13" i="11"/>
  <c r="BI13" i="11"/>
  <c r="AP13" i="11"/>
  <c r="CA13" i="11"/>
  <c r="BH13" i="11"/>
  <c r="AO13" i="11"/>
  <c r="BZ13" i="11"/>
  <c r="BG13" i="11"/>
  <c r="AN13" i="11"/>
  <c r="BY13" i="11"/>
  <c r="BF13" i="11"/>
  <c r="AM13" i="11"/>
  <c r="BX13" i="11"/>
  <c r="BE13" i="11"/>
  <c r="AL13" i="11"/>
  <c r="BW13" i="11"/>
  <c r="BD13" i="11"/>
  <c r="AK13" i="11"/>
  <c r="BV13" i="11"/>
  <c r="BC13" i="11"/>
  <c r="AJ13" i="11"/>
  <c r="BU13" i="11"/>
  <c r="BB13" i="11"/>
  <c r="AI13" i="11"/>
  <c r="BT13" i="11"/>
  <c r="BA13" i="11"/>
  <c r="AH13" i="11"/>
  <c r="CL13" i="11"/>
  <c r="CM13" i="11"/>
  <c r="CN13" i="11"/>
  <c r="CO13" i="11"/>
  <c r="CP13" i="11"/>
  <c r="CQ13" i="11"/>
  <c r="CR13" i="11"/>
  <c r="CS13" i="11"/>
  <c r="CT13" i="11"/>
  <c r="CU13" i="11"/>
  <c r="CV13" i="11"/>
  <c r="CW13" i="11"/>
  <c r="CX13" i="11"/>
  <c r="CY13" i="11"/>
  <c r="J13" i="11"/>
  <c r="I13" i="11"/>
  <c r="CF12" i="11"/>
  <c r="BM12" i="11"/>
  <c r="AT12" i="11"/>
  <c r="CE12" i="11"/>
  <c r="BL12" i="11"/>
  <c r="AS12" i="11"/>
  <c r="CD12" i="11"/>
  <c r="BK12" i="11"/>
  <c r="AR12" i="11"/>
  <c r="CC12" i="11"/>
  <c r="BJ12" i="11"/>
  <c r="AQ12" i="11"/>
  <c r="CB12" i="11"/>
  <c r="BI12" i="11"/>
  <c r="AP12" i="11"/>
  <c r="CA12" i="11"/>
  <c r="BH12" i="11"/>
  <c r="AO12" i="11"/>
  <c r="BZ12" i="11"/>
  <c r="BG12" i="11"/>
  <c r="AN12" i="11"/>
  <c r="BY12" i="11"/>
  <c r="BF12" i="11"/>
  <c r="AM12" i="11"/>
  <c r="BX12" i="11"/>
  <c r="BE12" i="11"/>
  <c r="AL12" i="11"/>
  <c r="BW12" i="11"/>
  <c r="BD12" i="11"/>
  <c r="AK12" i="11"/>
  <c r="BV12" i="11"/>
  <c r="BC12" i="11"/>
  <c r="AJ12" i="11"/>
  <c r="BU12" i="11"/>
  <c r="BB12" i="11"/>
  <c r="AI12" i="11"/>
  <c r="BT12" i="11"/>
  <c r="BA12" i="11"/>
  <c r="AH12" i="11"/>
  <c r="CL12" i="11"/>
  <c r="CM12" i="11"/>
  <c r="CN12" i="11"/>
  <c r="CO12" i="11"/>
  <c r="CP12" i="11"/>
  <c r="CQ12" i="11"/>
  <c r="CR12" i="11"/>
  <c r="CS12" i="11"/>
  <c r="CT12" i="11"/>
  <c r="CU12" i="11"/>
  <c r="CV12" i="11"/>
  <c r="CW12" i="11"/>
  <c r="CX12" i="11"/>
  <c r="CY12" i="11"/>
  <c r="J12" i="11"/>
  <c r="I12" i="11"/>
  <c r="J15" i="11"/>
  <c r="I15" i="11"/>
  <c r="J22" i="11"/>
  <c r="I22" i="11"/>
  <c r="CF10" i="11"/>
  <c r="BM10" i="11"/>
  <c r="AT10" i="11"/>
  <c r="CE10" i="11"/>
  <c r="BL10" i="11"/>
  <c r="AS10" i="11"/>
  <c r="CD10" i="11"/>
  <c r="BK10" i="11"/>
  <c r="AR10" i="11"/>
  <c r="CC10" i="11"/>
  <c r="BJ10" i="11"/>
  <c r="AQ10" i="11"/>
  <c r="CB10" i="11"/>
  <c r="BI10" i="11"/>
  <c r="AP10" i="11"/>
  <c r="CA10" i="11"/>
  <c r="BH10" i="11"/>
  <c r="AO10" i="11"/>
  <c r="BZ10" i="11"/>
  <c r="BG10" i="11"/>
  <c r="AN10" i="11"/>
  <c r="BY10" i="11"/>
  <c r="BF10" i="11"/>
  <c r="AM10" i="11"/>
  <c r="BX10" i="11"/>
  <c r="BE10" i="11"/>
  <c r="AL10" i="11"/>
  <c r="BW10" i="11"/>
  <c r="BD10" i="11"/>
  <c r="AK10" i="11"/>
  <c r="BV10" i="11"/>
  <c r="BC10" i="11"/>
  <c r="AJ10" i="11"/>
  <c r="BU10" i="11"/>
  <c r="BB10" i="11"/>
  <c r="AI10" i="11"/>
  <c r="BT10" i="11"/>
  <c r="BA10" i="11"/>
  <c r="AH10" i="11"/>
  <c r="CL10" i="11"/>
  <c r="CM10" i="11"/>
  <c r="CN10" i="11"/>
  <c r="CO10" i="11"/>
  <c r="CP10" i="11"/>
  <c r="CQ10" i="11"/>
  <c r="CR10" i="11"/>
  <c r="CS10" i="11"/>
  <c r="CT10" i="11"/>
  <c r="CU10" i="11"/>
  <c r="CV10" i="11"/>
  <c r="CW10" i="11"/>
  <c r="CX10" i="11"/>
  <c r="CY10" i="11"/>
  <c r="J10" i="11"/>
  <c r="I10" i="11"/>
  <c r="CF8" i="11"/>
  <c r="BM8" i="11"/>
  <c r="AT8" i="11"/>
  <c r="CE8" i="11"/>
  <c r="BL8" i="11"/>
  <c r="AS8" i="11"/>
  <c r="CD8" i="11"/>
  <c r="BK8" i="11"/>
  <c r="AR8" i="11"/>
  <c r="CC8" i="11"/>
  <c r="BJ8" i="11"/>
  <c r="AQ8" i="11"/>
  <c r="CB8" i="11"/>
  <c r="BI8" i="11"/>
  <c r="AP8" i="11"/>
  <c r="CA8" i="11"/>
  <c r="BH8" i="11"/>
  <c r="AO8" i="11"/>
  <c r="BZ8" i="11"/>
  <c r="BG8" i="11"/>
  <c r="AN8" i="11"/>
  <c r="BY8" i="11"/>
  <c r="BF8" i="11"/>
  <c r="AM8" i="11"/>
  <c r="BX8" i="11"/>
  <c r="BE8" i="11"/>
  <c r="AL8" i="11"/>
  <c r="BW8" i="11"/>
  <c r="BD8" i="11"/>
  <c r="AK8" i="11"/>
  <c r="BV8" i="11"/>
  <c r="BC8" i="11"/>
  <c r="AJ8" i="11"/>
  <c r="BU8" i="11"/>
  <c r="BB8" i="11"/>
  <c r="AI8" i="11"/>
  <c r="BT8" i="11"/>
  <c r="BA8" i="11"/>
  <c r="AH8" i="11"/>
  <c r="CL8" i="11"/>
  <c r="CM8" i="11"/>
  <c r="CN8" i="11"/>
  <c r="CO8" i="11"/>
  <c r="CP8" i="11"/>
  <c r="CQ8" i="11"/>
  <c r="CR8" i="11"/>
  <c r="CS8" i="11"/>
  <c r="CT8" i="11"/>
  <c r="CU8" i="11"/>
  <c r="CV8" i="11"/>
  <c r="CW8" i="11"/>
  <c r="CX8" i="11"/>
  <c r="CY8" i="11"/>
  <c r="J8" i="11"/>
  <c r="I8" i="11"/>
  <c r="J7" i="11"/>
  <c r="I7" i="11"/>
  <c r="J14" i="11"/>
  <c r="I14" i="11"/>
  <c r="J6" i="11"/>
  <c r="I6" i="11"/>
  <c r="CF9" i="11"/>
  <c r="BM9" i="11"/>
  <c r="AT9" i="11"/>
  <c r="CE9" i="11"/>
  <c r="BL9" i="11"/>
  <c r="AS9" i="11"/>
  <c r="CD9" i="11"/>
  <c r="BK9" i="11"/>
  <c r="AR9" i="11"/>
  <c r="CC9" i="11"/>
  <c r="BJ9" i="11"/>
  <c r="AQ9" i="11"/>
  <c r="CB9" i="11"/>
  <c r="BI9" i="11"/>
  <c r="AP9" i="11"/>
  <c r="CA9" i="11"/>
  <c r="BH9" i="11"/>
  <c r="AO9" i="11"/>
  <c r="BZ9" i="11"/>
  <c r="BG9" i="11"/>
  <c r="AN9" i="11"/>
  <c r="BY9" i="11"/>
  <c r="BF9" i="11"/>
  <c r="AM9" i="11"/>
  <c r="BX9" i="11"/>
  <c r="BE9" i="11"/>
  <c r="AL9" i="11"/>
  <c r="BW9" i="11"/>
  <c r="BD9" i="11"/>
  <c r="AK9" i="11"/>
  <c r="BV9" i="11"/>
  <c r="BC9" i="11"/>
  <c r="AJ9" i="11"/>
  <c r="BU9" i="11"/>
  <c r="BB9" i="11"/>
  <c r="AI9" i="11"/>
  <c r="BT9" i="11"/>
  <c r="BA9" i="11"/>
  <c r="AH9" i="11"/>
  <c r="CL9" i="11"/>
  <c r="CM9" i="11"/>
  <c r="CN9" i="11"/>
  <c r="CO9" i="11"/>
  <c r="CP9" i="11"/>
  <c r="CQ9" i="11"/>
  <c r="CR9" i="11"/>
  <c r="CS9" i="11"/>
  <c r="CT9" i="11"/>
  <c r="CU9" i="11"/>
  <c r="CV9" i="11"/>
  <c r="CW9" i="11"/>
  <c r="CX9" i="11"/>
  <c r="CY9" i="11"/>
  <c r="J9" i="11"/>
  <c r="I9" i="11"/>
  <c r="N475" i="11"/>
  <c r="O475" i="11"/>
  <c r="P475" i="11"/>
  <c r="Q475" i="11"/>
  <c r="R475" i="11"/>
  <c r="S475" i="11"/>
  <c r="T475" i="11"/>
  <c r="U475" i="11"/>
  <c r="V475" i="11"/>
  <c r="W475" i="11"/>
  <c r="X475" i="11"/>
  <c r="Y475" i="11"/>
  <c r="Z475" i="11"/>
  <c r="N132" i="11"/>
  <c r="O132" i="11"/>
  <c r="P132" i="11"/>
  <c r="Q132" i="11"/>
  <c r="R132" i="11"/>
  <c r="S132" i="11"/>
  <c r="T132" i="11"/>
  <c r="U132" i="11"/>
  <c r="V132" i="11"/>
  <c r="W132" i="11"/>
  <c r="X132" i="11"/>
  <c r="Y132" i="11"/>
  <c r="Z132" i="11"/>
  <c r="H132" i="11"/>
  <c r="N474" i="11"/>
  <c r="O474" i="11"/>
  <c r="P474" i="11"/>
  <c r="Q474" i="11"/>
  <c r="R474" i="11"/>
  <c r="S474" i="11"/>
  <c r="T474" i="11"/>
  <c r="U474" i="11"/>
  <c r="V474" i="11"/>
  <c r="W474" i="11"/>
  <c r="X474" i="11"/>
  <c r="Y474" i="11"/>
  <c r="Z474" i="11"/>
  <c r="H492" i="11"/>
  <c r="N473" i="11"/>
  <c r="O473" i="11"/>
  <c r="P473" i="11"/>
  <c r="Q473" i="11"/>
  <c r="R473" i="11"/>
  <c r="S473" i="11"/>
  <c r="T473" i="11"/>
  <c r="U473" i="11"/>
  <c r="V473" i="11"/>
  <c r="W473" i="11"/>
  <c r="X473" i="11"/>
  <c r="Y473" i="11"/>
  <c r="Z473" i="11"/>
  <c r="H491" i="11"/>
  <c r="N472" i="11"/>
  <c r="O472" i="11"/>
  <c r="P472" i="11"/>
  <c r="Q472" i="11"/>
  <c r="R472" i="11"/>
  <c r="S472" i="11"/>
  <c r="T472" i="11"/>
  <c r="U472" i="11"/>
  <c r="V472" i="11"/>
  <c r="W472" i="11"/>
  <c r="X472" i="11"/>
  <c r="Y472" i="11"/>
  <c r="Z472" i="11"/>
  <c r="H490" i="11"/>
  <c r="N471" i="11"/>
  <c r="O471" i="11"/>
  <c r="P471" i="11"/>
  <c r="Q471" i="11"/>
  <c r="R471" i="11"/>
  <c r="S471" i="11"/>
  <c r="T471" i="11"/>
  <c r="U471" i="11"/>
  <c r="V471" i="11"/>
  <c r="W471" i="11"/>
  <c r="X471" i="11"/>
  <c r="Y471" i="11"/>
  <c r="Z471" i="11"/>
  <c r="H489" i="11"/>
  <c r="N470" i="11"/>
  <c r="O470" i="11"/>
  <c r="P470" i="11"/>
  <c r="Q470" i="11"/>
  <c r="R470" i="11"/>
  <c r="S470" i="11"/>
  <c r="T470" i="11"/>
  <c r="U470" i="11"/>
  <c r="V470" i="11"/>
  <c r="W470" i="11"/>
  <c r="X470" i="11"/>
  <c r="Y470" i="11"/>
  <c r="Z470" i="11"/>
  <c r="H488" i="11"/>
  <c r="N469" i="11"/>
  <c r="O469" i="11"/>
  <c r="P469" i="11"/>
  <c r="Q469" i="11"/>
  <c r="R469" i="11"/>
  <c r="S469" i="11"/>
  <c r="T469" i="11"/>
  <c r="U469" i="11"/>
  <c r="V469" i="11"/>
  <c r="W469" i="11"/>
  <c r="X469" i="11"/>
  <c r="Y469" i="11"/>
  <c r="Z469" i="11"/>
  <c r="H487" i="11"/>
  <c r="N468" i="11"/>
  <c r="O468" i="11"/>
  <c r="P468" i="11"/>
  <c r="Q468" i="11"/>
  <c r="R468" i="11"/>
  <c r="S468" i="11"/>
  <c r="T468" i="11"/>
  <c r="U468" i="11"/>
  <c r="V468" i="11"/>
  <c r="W468" i="11"/>
  <c r="X468" i="11"/>
  <c r="Y468" i="11"/>
  <c r="Z468" i="11"/>
  <c r="H486" i="11"/>
  <c r="N467" i="11"/>
  <c r="O467" i="11"/>
  <c r="P467" i="11"/>
  <c r="Q467" i="11"/>
  <c r="R467" i="11"/>
  <c r="S467" i="11"/>
  <c r="T467" i="11"/>
  <c r="U467" i="11"/>
  <c r="V467" i="11"/>
  <c r="W467" i="11"/>
  <c r="X467" i="11"/>
  <c r="Y467" i="11"/>
  <c r="Z467" i="11"/>
  <c r="H485" i="11"/>
  <c r="N466" i="11"/>
  <c r="O466" i="11"/>
  <c r="P466" i="11"/>
  <c r="Q466" i="11"/>
  <c r="R466" i="11"/>
  <c r="S466" i="11"/>
  <c r="T466" i="11"/>
  <c r="U466" i="11"/>
  <c r="V466" i="11"/>
  <c r="W466" i="11"/>
  <c r="X466" i="11"/>
  <c r="Y466" i="11"/>
  <c r="Z466" i="11"/>
  <c r="H484" i="11"/>
  <c r="N463" i="11"/>
  <c r="O463" i="11"/>
  <c r="P463" i="11"/>
  <c r="Q463" i="11"/>
  <c r="R463" i="11"/>
  <c r="S463" i="11"/>
  <c r="T463" i="11"/>
  <c r="U463" i="11"/>
  <c r="V463" i="11"/>
  <c r="W463" i="11"/>
  <c r="X463" i="11"/>
  <c r="Y463" i="11"/>
  <c r="Z463" i="11"/>
  <c r="H481" i="11"/>
  <c r="N465" i="11"/>
  <c r="O465" i="11"/>
  <c r="P465" i="11"/>
  <c r="Q465" i="11"/>
  <c r="R465" i="11"/>
  <c r="S465" i="11"/>
  <c r="T465" i="11"/>
  <c r="U465" i="11"/>
  <c r="V465" i="11"/>
  <c r="W465" i="11"/>
  <c r="X465" i="11"/>
  <c r="Y465" i="11"/>
  <c r="Z465" i="11"/>
  <c r="H483" i="11"/>
  <c r="N464" i="11"/>
  <c r="O464" i="11"/>
  <c r="P464" i="11"/>
  <c r="Q464" i="11"/>
  <c r="R464" i="11"/>
  <c r="S464" i="11"/>
  <c r="T464" i="11"/>
  <c r="U464" i="11"/>
  <c r="V464" i="11"/>
  <c r="W464" i="11"/>
  <c r="X464" i="11"/>
  <c r="Y464" i="11"/>
  <c r="Z464" i="11"/>
  <c r="H482" i="11"/>
  <c r="N462" i="11"/>
  <c r="O462" i="11"/>
  <c r="P462" i="11"/>
  <c r="Q462" i="11"/>
  <c r="R462" i="11"/>
  <c r="S462" i="11"/>
  <c r="T462" i="11"/>
  <c r="U462" i="11"/>
  <c r="V462" i="11"/>
  <c r="W462" i="11"/>
  <c r="X462" i="11"/>
  <c r="Y462" i="11"/>
  <c r="Z462" i="11"/>
  <c r="H480" i="11"/>
  <c r="N461" i="11"/>
  <c r="O461" i="11"/>
  <c r="P461" i="11"/>
  <c r="Q461" i="11"/>
  <c r="R461" i="11"/>
  <c r="S461" i="11"/>
  <c r="T461" i="11"/>
  <c r="U461" i="11"/>
  <c r="V461" i="11"/>
  <c r="W461" i="11"/>
  <c r="X461" i="11"/>
  <c r="Y461" i="11"/>
  <c r="Z461" i="11"/>
  <c r="H479" i="11"/>
  <c r="N460" i="11"/>
  <c r="O460" i="11"/>
  <c r="P460" i="11"/>
  <c r="Q460" i="11"/>
  <c r="R460" i="11"/>
  <c r="S460" i="11"/>
  <c r="T460" i="11"/>
  <c r="U460" i="11"/>
  <c r="V460" i="11"/>
  <c r="W460" i="11"/>
  <c r="X460" i="11"/>
  <c r="Y460" i="11"/>
  <c r="Z460" i="11"/>
  <c r="H478" i="11"/>
  <c r="N459" i="11"/>
  <c r="O459" i="11"/>
  <c r="P459" i="11"/>
  <c r="Q459" i="11"/>
  <c r="R459" i="11"/>
  <c r="S459" i="11"/>
  <c r="T459" i="11"/>
  <c r="U459" i="11"/>
  <c r="V459" i="11"/>
  <c r="W459" i="11"/>
  <c r="X459" i="11"/>
  <c r="Y459" i="11"/>
  <c r="Z459" i="11"/>
  <c r="H477" i="11"/>
  <c r="N458" i="11"/>
  <c r="O458" i="11"/>
  <c r="P458" i="11"/>
  <c r="Q458" i="11"/>
  <c r="R458" i="11"/>
  <c r="S458" i="11"/>
  <c r="T458" i="11"/>
  <c r="U458" i="11"/>
  <c r="V458" i="11"/>
  <c r="W458" i="11"/>
  <c r="X458" i="11"/>
  <c r="Y458" i="11"/>
  <c r="Z458" i="11"/>
  <c r="H476" i="11"/>
  <c r="N455" i="11"/>
  <c r="O455" i="11"/>
  <c r="P455" i="11"/>
  <c r="Q455" i="11"/>
  <c r="R455" i="11"/>
  <c r="S455" i="11"/>
  <c r="T455" i="11"/>
  <c r="U455" i="11"/>
  <c r="V455" i="11"/>
  <c r="W455" i="11"/>
  <c r="X455" i="11"/>
  <c r="Y455" i="11"/>
  <c r="Z455" i="11"/>
  <c r="H473" i="11"/>
  <c r="N456" i="11"/>
  <c r="O456" i="11"/>
  <c r="P456" i="11"/>
  <c r="Q456" i="11"/>
  <c r="R456" i="11"/>
  <c r="S456" i="11"/>
  <c r="T456" i="11"/>
  <c r="U456" i="11"/>
  <c r="V456" i="11"/>
  <c r="W456" i="11"/>
  <c r="X456" i="11"/>
  <c r="Y456" i="11"/>
  <c r="Z456" i="11"/>
  <c r="H474" i="11"/>
  <c r="N457" i="11"/>
  <c r="O457" i="11"/>
  <c r="P457" i="11"/>
  <c r="Q457" i="11"/>
  <c r="R457" i="11"/>
  <c r="S457" i="11"/>
  <c r="T457" i="11"/>
  <c r="U457" i="11"/>
  <c r="V457" i="11"/>
  <c r="W457" i="11"/>
  <c r="X457" i="11"/>
  <c r="Y457" i="11"/>
  <c r="Z457" i="11"/>
  <c r="H475" i="11"/>
  <c r="N448" i="11"/>
  <c r="O448" i="11"/>
  <c r="P448" i="11"/>
  <c r="Q448" i="11"/>
  <c r="R448" i="11"/>
  <c r="S448" i="11"/>
  <c r="T448" i="11"/>
  <c r="U448" i="11"/>
  <c r="V448" i="11"/>
  <c r="W448" i="11"/>
  <c r="X448" i="11"/>
  <c r="Y448" i="11"/>
  <c r="Z448" i="11"/>
  <c r="H466" i="11"/>
  <c r="N447" i="11"/>
  <c r="O447" i="11"/>
  <c r="P447" i="11"/>
  <c r="Q447" i="11"/>
  <c r="R447" i="11"/>
  <c r="S447" i="11"/>
  <c r="T447" i="11"/>
  <c r="U447" i="11"/>
  <c r="V447" i="11"/>
  <c r="W447" i="11"/>
  <c r="X447" i="11"/>
  <c r="Y447" i="11"/>
  <c r="Z447" i="11"/>
  <c r="H465" i="11"/>
  <c r="N454" i="11"/>
  <c r="O454" i="11"/>
  <c r="P454" i="11"/>
  <c r="Q454" i="11"/>
  <c r="R454" i="11"/>
  <c r="S454" i="11"/>
  <c r="T454" i="11"/>
  <c r="U454" i="11"/>
  <c r="V454" i="11"/>
  <c r="W454" i="11"/>
  <c r="X454" i="11"/>
  <c r="Y454" i="11"/>
  <c r="Z454" i="11"/>
  <c r="H472" i="11"/>
  <c r="N453" i="11"/>
  <c r="O453" i="11"/>
  <c r="P453" i="11"/>
  <c r="Q453" i="11"/>
  <c r="R453" i="11"/>
  <c r="S453" i="11"/>
  <c r="T453" i="11"/>
  <c r="U453" i="11"/>
  <c r="V453" i="11"/>
  <c r="W453" i="11"/>
  <c r="X453" i="11"/>
  <c r="Y453" i="11"/>
  <c r="Z453" i="11"/>
  <c r="H471" i="11"/>
  <c r="N446" i="11"/>
  <c r="O446" i="11"/>
  <c r="P446" i="11"/>
  <c r="Q446" i="11"/>
  <c r="R446" i="11"/>
  <c r="S446" i="11"/>
  <c r="T446" i="11"/>
  <c r="U446" i="11"/>
  <c r="V446" i="11"/>
  <c r="W446" i="11"/>
  <c r="X446" i="11"/>
  <c r="Y446" i="11"/>
  <c r="Z446" i="11"/>
  <c r="H464" i="11"/>
  <c r="N452" i="11"/>
  <c r="O452" i="11"/>
  <c r="P452" i="11"/>
  <c r="Q452" i="11"/>
  <c r="R452" i="11"/>
  <c r="S452" i="11"/>
  <c r="T452" i="11"/>
  <c r="U452" i="11"/>
  <c r="V452" i="11"/>
  <c r="W452" i="11"/>
  <c r="X452" i="11"/>
  <c r="Y452" i="11"/>
  <c r="Z452" i="11"/>
  <c r="H470" i="11"/>
  <c r="N451" i="11"/>
  <c r="O451" i="11"/>
  <c r="P451" i="11"/>
  <c r="Q451" i="11"/>
  <c r="R451" i="11"/>
  <c r="S451" i="11"/>
  <c r="T451" i="11"/>
  <c r="U451" i="11"/>
  <c r="V451" i="11"/>
  <c r="W451" i="11"/>
  <c r="X451" i="11"/>
  <c r="Y451" i="11"/>
  <c r="Z451" i="11"/>
  <c r="H469" i="11"/>
  <c r="N450" i="11"/>
  <c r="O450" i="11"/>
  <c r="P450" i="11"/>
  <c r="Q450" i="11"/>
  <c r="R450" i="11"/>
  <c r="S450" i="11"/>
  <c r="T450" i="11"/>
  <c r="U450" i="11"/>
  <c r="V450" i="11"/>
  <c r="W450" i="11"/>
  <c r="X450" i="11"/>
  <c r="Y450" i="11"/>
  <c r="Z450" i="11"/>
  <c r="H468" i="11"/>
  <c r="N449" i="11"/>
  <c r="O449" i="11"/>
  <c r="P449" i="11"/>
  <c r="Q449" i="11"/>
  <c r="R449" i="11"/>
  <c r="S449" i="11"/>
  <c r="T449" i="11"/>
  <c r="U449" i="11"/>
  <c r="V449" i="11"/>
  <c r="W449" i="11"/>
  <c r="X449" i="11"/>
  <c r="Y449" i="11"/>
  <c r="Z449" i="11"/>
  <c r="H467" i="11"/>
  <c r="N432" i="11"/>
  <c r="O432" i="11"/>
  <c r="P432" i="11"/>
  <c r="Q432" i="11"/>
  <c r="R432" i="11"/>
  <c r="S432" i="11"/>
  <c r="T432" i="11"/>
  <c r="U432" i="11"/>
  <c r="V432" i="11"/>
  <c r="W432" i="11"/>
  <c r="X432" i="11"/>
  <c r="Y432" i="11"/>
  <c r="Z432" i="11"/>
  <c r="H450" i="11"/>
  <c r="N445" i="11"/>
  <c r="O445" i="11"/>
  <c r="P445" i="11"/>
  <c r="Q445" i="11"/>
  <c r="R445" i="11"/>
  <c r="S445" i="11"/>
  <c r="T445" i="11"/>
  <c r="U445" i="11"/>
  <c r="V445" i="11"/>
  <c r="W445" i="11"/>
  <c r="X445" i="11"/>
  <c r="Y445" i="11"/>
  <c r="Z445" i="11"/>
  <c r="H463" i="11"/>
  <c r="N444" i="11"/>
  <c r="O444" i="11"/>
  <c r="P444" i="11"/>
  <c r="Q444" i="11"/>
  <c r="R444" i="11"/>
  <c r="S444" i="11"/>
  <c r="T444" i="11"/>
  <c r="U444" i="11"/>
  <c r="V444" i="11"/>
  <c r="W444" i="11"/>
  <c r="X444" i="11"/>
  <c r="Y444" i="11"/>
  <c r="Z444" i="11"/>
  <c r="H462" i="11"/>
  <c r="N443" i="11"/>
  <c r="O443" i="11"/>
  <c r="P443" i="11"/>
  <c r="Q443" i="11"/>
  <c r="R443" i="11"/>
  <c r="S443" i="11"/>
  <c r="T443" i="11"/>
  <c r="U443" i="11"/>
  <c r="V443" i="11"/>
  <c r="W443" i="11"/>
  <c r="X443" i="11"/>
  <c r="Y443" i="11"/>
  <c r="Z443" i="11"/>
  <c r="H461" i="11"/>
  <c r="N442" i="11"/>
  <c r="O442" i="11"/>
  <c r="P442" i="11"/>
  <c r="Q442" i="11"/>
  <c r="R442" i="11"/>
  <c r="S442" i="11"/>
  <c r="T442" i="11"/>
  <c r="U442" i="11"/>
  <c r="V442" i="11"/>
  <c r="W442" i="11"/>
  <c r="X442" i="11"/>
  <c r="Y442" i="11"/>
  <c r="Z442" i="11"/>
  <c r="H460" i="11"/>
  <c r="N441" i="11"/>
  <c r="O441" i="11"/>
  <c r="P441" i="11"/>
  <c r="Q441" i="11"/>
  <c r="R441" i="11"/>
  <c r="S441" i="11"/>
  <c r="T441" i="11"/>
  <c r="U441" i="11"/>
  <c r="V441" i="11"/>
  <c r="W441" i="11"/>
  <c r="X441" i="11"/>
  <c r="Y441" i="11"/>
  <c r="Z441" i="11"/>
  <c r="H459" i="11"/>
  <c r="N440" i="11"/>
  <c r="O440" i="11"/>
  <c r="P440" i="11"/>
  <c r="Q440" i="11"/>
  <c r="R440" i="11"/>
  <c r="S440" i="11"/>
  <c r="T440" i="11"/>
  <c r="U440" i="11"/>
  <c r="V440" i="11"/>
  <c r="W440" i="11"/>
  <c r="X440" i="11"/>
  <c r="Y440" i="11"/>
  <c r="Z440" i="11"/>
  <c r="H458" i="11"/>
  <c r="N439" i="11"/>
  <c r="O439" i="11"/>
  <c r="P439" i="11"/>
  <c r="Q439" i="11"/>
  <c r="R439" i="11"/>
  <c r="S439" i="11"/>
  <c r="T439" i="11"/>
  <c r="U439" i="11"/>
  <c r="V439" i="11"/>
  <c r="W439" i="11"/>
  <c r="X439" i="11"/>
  <c r="Y439" i="11"/>
  <c r="Z439" i="11"/>
  <c r="H457" i="11"/>
  <c r="N438" i="11"/>
  <c r="O438" i="11"/>
  <c r="P438" i="11"/>
  <c r="Q438" i="11"/>
  <c r="R438" i="11"/>
  <c r="S438" i="11"/>
  <c r="T438" i="11"/>
  <c r="U438" i="11"/>
  <c r="V438" i="11"/>
  <c r="W438" i="11"/>
  <c r="X438" i="11"/>
  <c r="Y438" i="11"/>
  <c r="Z438" i="11"/>
  <c r="H456" i="11"/>
  <c r="N437" i="11"/>
  <c r="O437" i="11"/>
  <c r="P437" i="11"/>
  <c r="Q437" i="11"/>
  <c r="R437" i="11"/>
  <c r="S437" i="11"/>
  <c r="T437" i="11"/>
  <c r="U437" i="11"/>
  <c r="V437" i="11"/>
  <c r="W437" i="11"/>
  <c r="X437" i="11"/>
  <c r="Y437" i="11"/>
  <c r="Z437" i="11"/>
  <c r="H455" i="11"/>
  <c r="N436" i="11"/>
  <c r="O436" i="11"/>
  <c r="P436" i="11"/>
  <c r="Q436" i="11"/>
  <c r="R436" i="11"/>
  <c r="S436" i="11"/>
  <c r="T436" i="11"/>
  <c r="U436" i="11"/>
  <c r="V436" i="11"/>
  <c r="W436" i="11"/>
  <c r="X436" i="11"/>
  <c r="Y436" i="11"/>
  <c r="Z436" i="11"/>
  <c r="H454" i="11"/>
  <c r="N430" i="11"/>
  <c r="O430" i="11"/>
  <c r="P430" i="11"/>
  <c r="Q430" i="11"/>
  <c r="R430" i="11"/>
  <c r="S430" i="11"/>
  <c r="T430" i="11"/>
  <c r="U430" i="11"/>
  <c r="V430" i="11"/>
  <c r="W430" i="11"/>
  <c r="X430" i="11"/>
  <c r="Y430" i="11"/>
  <c r="Z430" i="11"/>
  <c r="H448" i="11"/>
  <c r="N435" i="11"/>
  <c r="O435" i="11"/>
  <c r="P435" i="11"/>
  <c r="Q435" i="11"/>
  <c r="R435" i="11"/>
  <c r="S435" i="11"/>
  <c r="T435" i="11"/>
  <c r="U435" i="11"/>
  <c r="V435" i="11"/>
  <c r="W435" i="11"/>
  <c r="X435" i="11"/>
  <c r="Y435" i="11"/>
  <c r="Z435" i="11"/>
  <c r="H453" i="11"/>
  <c r="N434" i="11"/>
  <c r="O434" i="11"/>
  <c r="P434" i="11"/>
  <c r="Q434" i="11"/>
  <c r="R434" i="11"/>
  <c r="S434" i="11"/>
  <c r="T434" i="11"/>
  <c r="U434" i="11"/>
  <c r="V434" i="11"/>
  <c r="W434" i="11"/>
  <c r="X434" i="11"/>
  <c r="Y434" i="11"/>
  <c r="Z434" i="11"/>
  <c r="H452" i="11"/>
  <c r="N433" i="11"/>
  <c r="O433" i="11"/>
  <c r="P433" i="11"/>
  <c r="Q433" i="11"/>
  <c r="R433" i="11"/>
  <c r="S433" i="11"/>
  <c r="T433" i="11"/>
  <c r="U433" i="11"/>
  <c r="V433" i="11"/>
  <c r="W433" i="11"/>
  <c r="X433" i="11"/>
  <c r="Y433" i="11"/>
  <c r="Z433" i="11"/>
  <c r="H451" i="11"/>
  <c r="N427" i="11"/>
  <c r="O427" i="11"/>
  <c r="P427" i="11"/>
  <c r="Q427" i="11"/>
  <c r="R427" i="11"/>
  <c r="S427" i="11"/>
  <c r="T427" i="11"/>
  <c r="U427" i="11"/>
  <c r="V427" i="11"/>
  <c r="W427" i="11"/>
  <c r="X427" i="11"/>
  <c r="Y427" i="11"/>
  <c r="Z427" i="11"/>
  <c r="H445" i="11"/>
  <c r="N431" i="11"/>
  <c r="O431" i="11"/>
  <c r="P431" i="11"/>
  <c r="Q431" i="11"/>
  <c r="R431" i="11"/>
  <c r="S431" i="11"/>
  <c r="T431" i="11"/>
  <c r="U431" i="11"/>
  <c r="V431" i="11"/>
  <c r="W431" i="11"/>
  <c r="X431" i="11"/>
  <c r="Y431" i="11"/>
  <c r="Z431" i="11"/>
  <c r="H449" i="11"/>
  <c r="N429" i="11"/>
  <c r="O429" i="11"/>
  <c r="P429" i="11"/>
  <c r="Q429" i="11"/>
  <c r="R429" i="11"/>
  <c r="S429" i="11"/>
  <c r="T429" i="11"/>
  <c r="U429" i="11"/>
  <c r="V429" i="11"/>
  <c r="W429" i="11"/>
  <c r="X429" i="11"/>
  <c r="Y429" i="11"/>
  <c r="Z429" i="11"/>
  <c r="H447" i="11"/>
  <c r="N428" i="11"/>
  <c r="O428" i="11"/>
  <c r="P428" i="11"/>
  <c r="Q428" i="11"/>
  <c r="R428" i="11"/>
  <c r="S428" i="11"/>
  <c r="T428" i="11"/>
  <c r="U428" i="11"/>
  <c r="V428" i="11"/>
  <c r="W428" i="11"/>
  <c r="X428" i="11"/>
  <c r="Y428" i="11"/>
  <c r="Z428" i="11"/>
  <c r="H446" i="11"/>
  <c r="N422" i="11"/>
  <c r="O422" i="11"/>
  <c r="P422" i="11"/>
  <c r="Q422" i="11"/>
  <c r="R422" i="11"/>
  <c r="S422" i="11"/>
  <c r="T422" i="11"/>
  <c r="U422" i="11"/>
  <c r="V422" i="11"/>
  <c r="W422" i="11"/>
  <c r="X422" i="11"/>
  <c r="Y422" i="11"/>
  <c r="Z422" i="11"/>
  <c r="H440" i="11"/>
  <c r="N426" i="11"/>
  <c r="O426" i="11"/>
  <c r="P426" i="11"/>
  <c r="Q426" i="11"/>
  <c r="R426" i="11"/>
  <c r="S426" i="11"/>
  <c r="T426" i="11"/>
  <c r="U426" i="11"/>
  <c r="V426" i="11"/>
  <c r="W426" i="11"/>
  <c r="X426" i="11"/>
  <c r="Y426" i="11"/>
  <c r="Z426" i="11"/>
  <c r="H444" i="11"/>
  <c r="N425" i="11"/>
  <c r="O425" i="11"/>
  <c r="P425" i="11"/>
  <c r="Q425" i="11"/>
  <c r="R425" i="11"/>
  <c r="S425" i="11"/>
  <c r="T425" i="11"/>
  <c r="U425" i="11"/>
  <c r="V425" i="11"/>
  <c r="W425" i="11"/>
  <c r="X425" i="11"/>
  <c r="Y425" i="11"/>
  <c r="Z425" i="11"/>
  <c r="H443" i="11"/>
  <c r="N418" i="11"/>
  <c r="O418" i="11"/>
  <c r="P418" i="11"/>
  <c r="Q418" i="11"/>
  <c r="R418" i="11"/>
  <c r="S418" i="11"/>
  <c r="T418" i="11"/>
  <c r="U418" i="11"/>
  <c r="V418" i="11"/>
  <c r="W418" i="11"/>
  <c r="X418" i="11"/>
  <c r="Y418" i="11"/>
  <c r="Z418" i="11"/>
  <c r="H436" i="11"/>
  <c r="N424" i="11"/>
  <c r="O424" i="11"/>
  <c r="P424" i="11"/>
  <c r="Q424" i="11"/>
  <c r="R424" i="11"/>
  <c r="S424" i="11"/>
  <c r="T424" i="11"/>
  <c r="U424" i="11"/>
  <c r="V424" i="11"/>
  <c r="W424" i="11"/>
  <c r="X424" i="11"/>
  <c r="Y424" i="11"/>
  <c r="Z424" i="11"/>
  <c r="H442" i="11"/>
  <c r="N423" i="11"/>
  <c r="O423" i="11"/>
  <c r="P423" i="11"/>
  <c r="Q423" i="11"/>
  <c r="R423" i="11"/>
  <c r="S423" i="11"/>
  <c r="T423" i="11"/>
  <c r="U423" i="11"/>
  <c r="V423" i="11"/>
  <c r="W423" i="11"/>
  <c r="X423" i="11"/>
  <c r="Y423" i="11"/>
  <c r="Z423" i="11"/>
  <c r="H441" i="11"/>
  <c r="N415" i="11"/>
  <c r="O415" i="11"/>
  <c r="P415" i="11"/>
  <c r="Q415" i="11"/>
  <c r="R415" i="11"/>
  <c r="S415" i="11"/>
  <c r="T415" i="11"/>
  <c r="U415" i="11"/>
  <c r="V415" i="11"/>
  <c r="W415" i="11"/>
  <c r="X415" i="11"/>
  <c r="Y415" i="11"/>
  <c r="Z415" i="11"/>
  <c r="H433" i="11"/>
  <c r="N417" i="11"/>
  <c r="O417" i="11"/>
  <c r="P417" i="11"/>
  <c r="Q417" i="11"/>
  <c r="R417" i="11"/>
  <c r="S417" i="11"/>
  <c r="T417" i="11"/>
  <c r="U417" i="11"/>
  <c r="V417" i="11"/>
  <c r="W417" i="11"/>
  <c r="X417" i="11"/>
  <c r="Y417" i="11"/>
  <c r="Z417" i="11"/>
  <c r="H435" i="11"/>
  <c r="N416" i="11"/>
  <c r="O416" i="11"/>
  <c r="P416" i="11"/>
  <c r="Q416" i="11"/>
  <c r="R416" i="11"/>
  <c r="S416" i="11"/>
  <c r="T416" i="11"/>
  <c r="U416" i="11"/>
  <c r="V416" i="11"/>
  <c r="W416" i="11"/>
  <c r="X416" i="11"/>
  <c r="Y416" i="11"/>
  <c r="Z416" i="11"/>
  <c r="H434" i="11"/>
  <c r="N421" i="11"/>
  <c r="O421" i="11"/>
  <c r="P421" i="11"/>
  <c r="Q421" i="11"/>
  <c r="R421" i="11"/>
  <c r="S421" i="11"/>
  <c r="T421" i="11"/>
  <c r="U421" i="11"/>
  <c r="V421" i="11"/>
  <c r="W421" i="11"/>
  <c r="X421" i="11"/>
  <c r="Y421" i="11"/>
  <c r="Z421" i="11"/>
  <c r="H439" i="11"/>
  <c r="N420" i="11"/>
  <c r="O420" i="11"/>
  <c r="P420" i="11"/>
  <c r="Q420" i="11"/>
  <c r="R420" i="11"/>
  <c r="S420" i="11"/>
  <c r="T420" i="11"/>
  <c r="U420" i="11"/>
  <c r="V420" i="11"/>
  <c r="W420" i="11"/>
  <c r="X420" i="11"/>
  <c r="Y420" i="11"/>
  <c r="Z420" i="11"/>
  <c r="H438" i="11"/>
  <c r="N419" i="11"/>
  <c r="O419" i="11"/>
  <c r="P419" i="11"/>
  <c r="Q419" i="11"/>
  <c r="R419" i="11"/>
  <c r="S419" i="11"/>
  <c r="T419" i="11"/>
  <c r="U419" i="11"/>
  <c r="V419" i="11"/>
  <c r="W419" i="11"/>
  <c r="X419" i="11"/>
  <c r="Y419" i="11"/>
  <c r="Z419" i="11"/>
  <c r="H437" i="11"/>
  <c r="N414" i="11"/>
  <c r="O414" i="11"/>
  <c r="P414" i="11"/>
  <c r="Q414" i="11"/>
  <c r="R414" i="11"/>
  <c r="S414" i="11"/>
  <c r="T414" i="11"/>
  <c r="U414" i="11"/>
  <c r="V414" i="11"/>
  <c r="W414" i="11"/>
  <c r="X414" i="11"/>
  <c r="Y414" i="11"/>
  <c r="Z414" i="11"/>
  <c r="H432" i="11"/>
  <c r="N413" i="11"/>
  <c r="O413" i="11"/>
  <c r="P413" i="11"/>
  <c r="Q413" i="11"/>
  <c r="R413" i="11"/>
  <c r="S413" i="11"/>
  <c r="T413" i="11"/>
  <c r="U413" i="11"/>
  <c r="V413" i="11"/>
  <c r="W413" i="11"/>
  <c r="X413" i="11"/>
  <c r="Y413" i="11"/>
  <c r="Z413" i="11"/>
  <c r="H431" i="11"/>
  <c r="N401" i="11"/>
  <c r="O401" i="11"/>
  <c r="P401" i="11"/>
  <c r="Q401" i="11"/>
  <c r="R401" i="11"/>
  <c r="S401" i="11"/>
  <c r="T401" i="11"/>
  <c r="U401" i="11"/>
  <c r="V401" i="11"/>
  <c r="W401" i="11"/>
  <c r="X401" i="11"/>
  <c r="Y401" i="11"/>
  <c r="Z401" i="11"/>
  <c r="H419" i="11"/>
  <c r="N412" i="11"/>
  <c r="O412" i="11"/>
  <c r="P412" i="11"/>
  <c r="Q412" i="11"/>
  <c r="R412" i="11"/>
  <c r="S412" i="11"/>
  <c r="T412" i="11"/>
  <c r="U412" i="11"/>
  <c r="V412" i="11"/>
  <c r="W412" i="11"/>
  <c r="X412" i="11"/>
  <c r="Y412" i="11"/>
  <c r="Z412" i="11"/>
  <c r="H430" i="11"/>
  <c r="N396" i="11"/>
  <c r="O396" i="11"/>
  <c r="P396" i="11"/>
  <c r="Q396" i="11"/>
  <c r="R396" i="11"/>
  <c r="S396" i="11"/>
  <c r="T396" i="11"/>
  <c r="U396" i="11"/>
  <c r="V396" i="11"/>
  <c r="W396" i="11"/>
  <c r="X396" i="11"/>
  <c r="Y396" i="11"/>
  <c r="Z396" i="11"/>
  <c r="H414" i="11"/>
  <c r="N411" i="11"/>
  <c r="O411" i="11"/>
  <c r="P411" i="11"/>
  <c r="Q411" i="11"/>
  <c r="R411" i="11"/>
  <c r="S411" i="11"/>
  <c r="T411" i="11"/>
  <c r="U411" i="11"/>
  <c r="V411" i="11"/>
  <c r="W411" i="11"/>
  <c r="X411" i="11"/>
  <c r="Y411" i="11"/>
  <c r="Z411" i="11"/>
  <c r="H429" i="11"/>
  <c r="N404" i="11"/>
  <c r="O404" i="11"/>
  <c r="P404" i="11"/>
  <c r="Q404" i="11"/>
  <c r="R404" i="11"/>
  <c r="S404" i="11"/>
  <c r="T404" i="11"/>
  <c r="U404" i="11"/>
  <c r="V404" i="11"/>
  <c r="W404" i="11"/>
  <c r="X404" i="11"/>
  <c r="Y404" i="11"/>
  <c r="Z404" i="11"/>
  <c r="H422" i="11"/>
  <c r="N410" i="11"/>
  <c r="O410" i="11"/>
  <c r="P410" i="11"/>
  <c r="Q410" i="11"/>
  <c r="R410" i="11"/>
  <c r="S410" i="11"/>
  <c r="T410" i="11"/>
  <c r="U410" i="11"/>
  <c r="V410" i="11"/>
  <c r="W410" i="11"/>
  <c r="X410" i="11"/>
  <c r="Y410" i="11"/>
  <c r="Z410" i="11"/>
  <c r="H428" i="11"/>
  <c r="N409" i="11"/>
  <c r="O409" i="11"/>
  <c r="P409" i="11"/>
  <c r="Q409" i="11"/>
  <c r="R409" i="11"/>
  <c r="S409" i="11"/>
  <c r="T409" i="11"/>
  <c r="U409" i="11"/>
  <c r="V409" i="11"/>
  <c r="W409" i="11"/>
  <c r="X409" i="11"/>
  <c r="Y409" i="11"/>
  <c r="Z409" i="11"/>
  <c r="H427" i="11"/>
  <c r="N408" i="11"/>
  <c r="O408" i="11"/>
  <c r="P408" i="11"/>
  <c r="Q408" i="11"/>
  <c r="R408" i="11"/>
  <c r="S408" i="11"/>
  <c r="T408" i="11"/>
  <c r="U408" i="11"/>
  <c r="V408" i="11"/>
  <c r="W408" i="11"/>
  <c r="X408" i="11"/>
  <c r="Y408" i="11"/>
  <c r="Z408" i="11"/>
  <c r="H426" i="11"/>
  <c r="N407" i="11"/>
  <c r="O407" i="11"/>
  <c r="P407" i="11"/>
  <c r="Q407" i="11"/>
  <c r="R407" i="11"/>
  <c r="S407" i="11"/>
  <c r="T407" i="11"/>
  <c r="U407" i="11"/>
  <c r="V407" i="11"/>
  <c r="W407" i="11"/>
  <c r="X407" i="11"/>
  <c r="Y407" i="11"/>
  <c r="Z407" i="11"/>
  <c r="H425" i="11"/>
  <c r="N393" i="11"/>
  <c r="O393" i="11"/>
  <c r="P393" i="11"/>
  <c r="Q393" i="11"/>
  <c r="R393" i="11"/>
  <c r="S393" i="11"/>
  <c r="T393" i="11"/>
  <c r="U393" i="11"/>
  <c r="V393" i="11"/>
  <c r="W393" i="11"/>
  <c r="X393" i="11"/>
  <c r="Y393" i="11"/>
  <c r="Z393" i="11"/>
  <c r="H411" i="11"/>
  <c r="N406" i="11"/>
  <c r="O406" i="11"/>
  <c r="P406" i="11"/>
  <c r="Q406" i="11"/>
  <c r="R406" i="11"/>
  <c r="S406" i="11"/>
  <c r="T406" i="11"/>
  <c r="U406" i="11"/>
  <c r="V406" i="11"/>
  <c r="W406" i="11"/>
  <c r="X406" i="11"/>
  <c r="Y406" i="11"/>
  <c r="Z406" i="11"/>
  <c r="H424" i="11"/>
  <c r="N405" i="11"/>
  <c r="O405" i="11"/>
  <c r="P405" i="11"/>
  <c r="Q405" i="11"/>
  <c r="R405" i="11"/>
  <c r="S405" i="11"/>
  <c r="T405" i="11"/>
  <c r="U405" i="11"/>
  <c r="V405" i="11"/>
  <c r="W405" i="11"/>
  <c r="X405" i="11"/>
  <c r="Y405" i="11"/>
  <c r="Z405" i="11"/>
  <c r="H423" i="11"/>
  <c r="N391" i="11"/>
  <c r="O391" i="11"/>
  <c r="P391" i="11"/>
  <c r="Q391" i="11"/>
  <c r="R391" i="11"/>
  <c r="S391" i="11"/>
  <c r="T391" i="11"/>
  <c r="U391" i="11"/>
  <c r="V391" i="11"/>
  <c r="W391" i="11"/>
  <c r="X391" i="11"/>
  <c r="Y391" i="11"/>
  <c r="Z391" i="11"/>
  <c r="H409" i="11"/>
  <c r="N403" i="11"/>
  <c r="O403" i="11"/>
  <c r="P403" i="11"/>
  <c r="Q403" i="11"/>
  <c r="R403" i="11"/>
  <c r="S403" i="11"/>
  <c r="T403" i="11"/>
  <c r="U403" i="11"/>
  <c r="V403" i="11"/>
  <c r="W403" i="11"/>
  <c r="X403" i="11"/>
  <c r="Y403" i="11"/>
  <c r="Z403" i="11"/>
  <c r="H421" i="11"/>
  <c r="N402" i="11"/>
  <c r="O402" i="11"/>
  <c r="P402" i="11"/>
  <c r="Q402" i="11"/>
  <c r="R402" i="11"/>
  <c r="S402" i="11"/>
  <c r="T402" i="11"/>
  <c r="U402" i="11"/>
  <c r="V402" i="11"/>
  <c r="W402" i="11"/>
  <c r="X402" i="11"/>
  <c r="Y402" i="11"/>
  <c r="Z402" i="11"/>
  <c r="H420" i="11"/>
  <c r="N400" i="11"/>
  <c r="O400" i="11"/>
  <c r="P400" i="11"/>
  <c r="Q400" i="11"/>
  <c r="R400" i="11"/>
  <c r="S400" i="11"/>
  <c r="T400" i="11"/>
  <c r="U400" i="11"/>
  <c r="V400" i="11"/>
  <c r="W400" i="11"/>
  <c r="X400" i="11"/>
  <c r="Y400" i="11"/>
  <c r="Z400" i="11"/>
  <c r="H418" i="11"/>
  <c r="N399" i="11"/>
  <c r="O399" i="11"/>
  <c r="P399" i="11"/>
  <c r="Q399" i="11"/>
  <c r="R399" i="11"/>
  <c r="S399" i="11"/>
  <c r="T399" i="11"/>
  <c r="U399" i="11"/>
  <c r="V399" i="11"/>
  <c r="W399" i="11"/>
  <c r="X399" i="11"/>
  <c r="Y399" i="11"/>
  <c r="Z399" i="11"/>
  <c r="H417" i="11"/>
  <c r="N398" i="11"/>
  <c r="O398" i="11"/>
  <c r="P398" i="11"/>
  <c r="Q398" i="11"/>
  <c r="R398" i="11"/>
  <c r="S398" i="11"/>
  <c r="T398" i="11"/>
  <c r="U398" i="11"/>
  <c r="V398" i="11"/>
  <c r="W398" i="11"/>
  <c r="X398" i="11"/>
  <c r="Y398" i="11"/>
  <c r="Z398" i="11"/>
  <c r="H416" i="11"/>
  <c r="N397" i="11"/>
  <c r="O397" i="11"/>
  <c r="P397" i="11"/>
  <c r="Q397" i="11"/>
  <c r="R397" i="11"/>
  <c r="S397" i="11"/>
  <c r="T397" i="11"/>
  <c r="U397" i="11"/>
  <c r="V397" i="11"/>
  <c r="W397" i="11"/>
  <c r="X397" i="11"/>
  <c r="Y397" i="11"/>
  <c r="Z397" i="11"/>
  <c r="H415" i="11"/>
  <c r="N395" i="11"/>
  <c r="O395" i="11"/>
  <c r="P395" i="11"/>
  <c r="Q395" i="11"/>
  <c r="R395" i="11"/>
  <c r="S395" i="11"/>
  <c r="T395" i="11"/>
  <c r="U395" i="11"/>
  <c r="V395" i="11"/>
  <c r="W395" i="11"/>
  <c r="X395" i="11"/>
  <c r="Y395" i="11"/>
  <c r="Z395" i="11"/>
  <c r="H413" i="11"/>
  <c r="N394" i="11"/>
  <c r="O394" i="11"/>
  <c r="P394" i="11"/>
  <c r="Q394" i="11"/>
  <c r="R394" i="11"/>
  <c r="S394" i="11"/>
  <c r="T394" i="11"/>
  <c r="U394" i="11"/>
  <c r="V394" i="11"/>
  <c r="W394" i="11"/>
  <c r="X394" i="11"/>
  <c r="Y394" i="11"/>
  <c r="Z394" i="11"/>
  <c r="H412" i="11"/>
  <c r="N392" i="11"/>
  <c r="O392" i="11"/>
  <c r="P392" i="11"/>
  <c r="Q392" i="11"/>
  <c r="R392" i="11"/>
  <c r="S392" i="11"/>
  <c r="T392" i="11"/>
  <c r="U392" i="11"/>
  <c r="V392" i="11"/>
  <c r="W392" i="11"/>
  <c r="X392" i="11"/>
  <c r="Y392" i="11"/>
  <c r="Z392" i="11"/>
  <c r="H410" i="11"/>
  <c r="N388" i="11"/>
  <c r="O388" i="11"/>
  <c r="P388" i="11"/>
  <c r="Q388" i="11"/>
  <c r="R388" i="11"/>
  <c r="S388" i="11"/>
  <c r="T388" i="11"/>
  <c r="U388" i="11"/>
  <c r="V388" i="11"/>
  <c r="W388" i="11"/>
  <c r="X388" i="11"/>
  <c r="Y388" i="11"/>
  <c r="Z388" i="11"/>
  <c r="H406" i="11"/>
  <c r="N64" i="11"/>
  <c r="O64" i="11"/>
  <c r="P64" i="11"/>
  <c r="Q64" i="11"/>
  <c r="R64" i="11"/>
  <c r="S64" i="11"/>
  <c r="T64" i="11"/>
  <c r="U64" i="11"/>
  <c r="V64" i="11"/>
  <c r="W64" i="11"/>
  <c r="X64" i="11"/>
  <c r="Y64" i="11"/>
  <c r="Z64" i="11"/>
  <c r="N62" i="11"/>
  <c r="O62" i="11"/>
  <c r="P62" i="11"/>
  <c r="Q62" i="11"/>
  <c r="R62" i="11"/>
  <c r="S62" i="11"/>
  <c r="T62" i="11"/>
  <c r="U62" i="11"/>
  <c r="V62" i="11"/>
  <c r="W62" i="11"/>
  <c r="X62" i="11"/>
  <c r="Y62" i="11"/>
  <c r="Z62" i="11"/>
  <c r="N65" i="11"/>
  <c r="O65" i="11"/>
  <c r="P65" i="11"/>
  <c r="Q65" i="11"/>
  <c r="R65" i="11"/>
  <c r="S65" i="11"/>
  <c r="T65" i="11"/>
  <c r="U65" i="11"/>
  <c r="V65" i="11"/>
  <c r="W65" i="11"/>
  <c r="X65" i="11"/>
  <c r="Y65" i="11"/>
  <c r="Z65" i="11"/>
  <c r="H65" i="11"/>
  <c r="N390" i="11"/>
  <c r="O390" i="11"/>
  <c r="P390" i="11"/>
  <c r="Q390" i="11"/>
  <c r="R390" i="11"/>
  <c r="S390" i="11"/>
  <c r="T390" i="11"/>
  <c r="U390" i="11"/>
  <c r="V390" i="11"/>
  <c r="W390" i="11"/>
  <c r="X390" i="11"/>
  <c r="Y390" i="11"/>
  <c r="Z390" i="11"/>
  <c r="H408" i="11"/>
  <c r="N389" i="11"/>
  <c r="O389" i="11"/>
  <c r="P389" i="11"/>
  <c r="Q389" i="11"/>
  <c r="R389" i="11"/>
  <c r="S389" i="11"/>
  <c r="T389" i="11"/>
  <c r="U389" i="11"/>
  <c r="V389" i="11"/>
  <c r="W389" i="11"/>
  <c r="X389" i="11"/>
  <c r="Y389" i="11"/>
  <c r="Z389" i="11"/>
  <c r="H407" i="11"/>
  <c r="N387" i="11"/>
  <c r="O387" i="11"/>
  <c r="P387" i="11"/>
  <c r="Q387" i="11"/>
  <c r="R387" i="11"/>
  <c r="S387" i="11"/>
  <c r="T387" i="11"/>
  <c r="U387" i="11"/>
  <c r="V387" i="11"/>
  <c r="W387" i="11"/>
  <c r="X387" i="11"/>
  <c r="Y387" i="11"/>
  <c r="Z387" i="11"/>
  <c r="H405" i="11"/>
  <c r="N386" i="11"/>
  <c r="O386" i="11"/>
  <c r="P386" i="11"/>
  <c r="Q386" i="11"/>
  <c r="R386" i="11"/>
  <c r="S386" i="11"/>
  <c r="T386" i="11"/>
  <c r="U386" i="11"/>
  <c r="V386" i="11"/>
  <c r="W386" i="11"/>
  <c r="X386" i="11"/>
  <c r="Y386" i="11"/>
  <c r="Z386" i="11"/>
  <c r="H404" i="11"/>
  <c r="N385" i="11"/>
  <c r="O385" i="11"/>
  <c r="P385" i="11"/>
  <c r="Q385" i="11"/>
  <c r="R385" i="11"/>
  <c r="S385" i="11"/>
  <c r="T385" i="11"/>
  <c r="U385" i="11"/>
  <c r="V385" i="11"/>
  <c r="W385" i="11"/>
  <c r="X385" i="11"/>
  <c r="Y385" i="11"/>
  <c r="Z385" i="11"/>
  <c r="H403" i="11"/>
  <c r="N373" i="11"/>
  <c r="O373" i="11"/>
  <c r="P373" i="11"/>
  <c r="Q373" i="11"/>
  <c r="R373" i="11"/>
  <c r="S373" i="11"/>
  <c r="T373" i="11"/>
  <c r="U373" i="11"/>
  <c r="V373" i="11"/>
  <c r="W373" i="11"/>
  <c r="X373" i="11"/>
  <c r="Y373" i="11"/>
  <c r="Z373" i="11"/>
  <c r="H391" i="11"/>
  <c r="N384" i="11"/>
  <c r="O384" i="11"/>
  <c r="P384" i="11"/>
  <c r="Q384" i="11"/>
  <c r="R384" i="11"/>
  <c r="S384" i="11"/>
  <c r="T384" i="11"/>
  <c r="U384" i="11"/>
  <c r="V384" i="11"/>
  <c r="W384" i="11"/>
  <c r="X384" i="11"/>
  <c r="Y384" i="11"/>
  <c r="Z384" i="11"/>
  <c r="H402" i="11"/>
  <c r="N376" i="11"/>
  <c r="O376" i="11"/>
  <c r="P376" i="11"/>
  <c r="Q376" i="11"/>
  <c r="R376" i="11"/>
  <c r="S376" i="11"/>
  <c r="T376" i="11"/>
  <c r="U376" i="11"/>
  <c r="V376" i="11"/>
  <c r="W376" i="11"/>
  <c r="X376" i="11"/>
  <c r="Y376" i="11"/>
  <c r="Z376" i="11"/>
  <c r="H394" i="11"/>
  <c r="N367" i="11"/>
  <c r="O367" i="11"/>
  <c r="P367" i="11"/>
  <c r="Q367" i="11"/>
  <c r="R367" i="11"/>
  <c r="S367" i="11"/>
  <c r="T367" i="11"/>
  <c r="U367" i="11"/>
  <c r="V367" i="11"/>
  <c r="W367" i="11"/>
  <c r="X367" i="11"/>
  <c r="Y367" i="11"/>
  <c r="Z367" i="11"/>
  <c r="H385" i="11"/>
  <c r="N366" i="11"/>
  <c r="O366" i="11"/>
  <c r="P366" i="11"/>
  <c r="Q366" i="11"/>
  <c r="R366" i="11"/>
  <c r="S366" i="11"/>
  <c r="T366" i="11"/>
  <c r="U366" i="11"/>
  <c r="V366" i="11"/>
  <c r="W366" i="11"/>
  <c r="X366" i="11"/>
  <c r="Y366" i="11"/>
  <c r="Z366" i="11"/>
  <c r="H384" i="11"/>
  <c r="N383" i="11"/>
  <c r="O383" i="11"/>
  <c r="P383" i="11"/>
  <c r="Q383" i="11"/>
  <c r="R383" i="11"/>
  <c r="S383" i="11"/>
  <c r="T383" i="11"/>
  <c r="U383" i="11"/>
  <c r="V383" i="11"/>
  <c r="W383" i="11"/>
  <c r="X383" i="11"/>
  <c r="Y383" i="11"/>
  <c r="Z383" i="11"/>
  <c r="H401" i="11"/>
  <c r="N382" i="11"/>
  <c r="O382" i="11"/>
  <c r="P382" i="11"/>
  <c r="Q382" i="11"/>
  <c r="R382" i="11"/>
  <c r="S382" i="11"/>
  <c r="T382" i="11"/>
  <c r="U382" i="11"/>
  <c r="V382" i="11"/>
  <c r="W382" i="11"/>
  <c r="X382" i="11"/>
  <c r="Y382" i="11"/>
  <c r="Z382" i="11"/>
  <c r="H400" i="11"/>
  <c r="N381" i="11"/>
  <c r="O381" i="11"/>
  <c r="P381" i="11"/>
  <c r="Q381" i="11"/>
  <c r="R381" i="11"/>
  <c r="S381" i="11"/>
  <c r="T381" i="11"/>
  <c r="U381" i="11"/>
  <c r="V381" i="11"/>
  <c r="W381" i="11"/>
  <c r="X381" i="11"/>
  <c r="Y381" i="11"/>
  <c r="Z381" i="11"/>
  <c r="H399" i="11"/>
  <c r="N380" i="11"/>
  <c r="O380" i="11"/>
  <c r="P380" i="11"/>
  <c r="Q380" i="11"/>
  <c r="R380" i="11"/>
  <c r="S380" i="11"/>
  <c r="T380" i="11"/>
  <c r="U380" i="11"/>
  <c r="V380" i="11"/>
  <c r="W380" i="11"/>
  <c r="X380" i="11"/>
  <c r="Y380" i="11"/>
  <c r="Z380" i="11"/>
  <c r="H398" i="11"/>
  <c r="N379" i="11"/>
  <c r="O379" i="11"/>
  <c r="P379" i="11"/>
  <c r="Q379" i="11"/>
  <c r="R379" i="11"/>
  <c r="S379" i="11"/>
  <c r="T379" i="11"/>
  <c r="U379" i="11"/>
  <c r="V379" i="11"/>
  <c r="W379" i="11"/>
  <c r="X379" i="11"/>
  <c r="Y379" i="11"/>
  <c r="Z379" i="11"/>
  <c r="H397" i="11"/>
  <c r="N378" i="11"/>
  <c r="O378" i="11"/>
  <c r="P378" i="11"/>
  <c r="Q378" i="11"/>
  <c r="R378" i="11"/>
  <c r="S378" i="11"/>
  <c r="T378" i="11"/>
  <c r="U378" i="11"/>
  <c r="V378" i="11"/>
  <c r="W378" i="11"/>
  <c r="X378" i="11"/>
  <c r="Y378" i="11"/>
  <c r="Z378" i="11"/>
  <c r="H396" i="11"/>
  <c r="N377" i="11"/>
  <c r="O377" i="11"/>
  <c r="P377" i="11"/>
  <c r="Q377" i="11"/>
  <c r="R377" i="11"/>
  <c r="S377" i="11"/>
  <c r="T377" i="11"/>
  <c r="U377" i="11"/>
  <c r="V377" i="11"/>
  <c r="W377" i="11"/>
  <c r="X377" i="11"/>
  <c r="Y377" i="11"/>
  <c r="Z377" i="11"/>
  <c r="H395" i="11"/>
  <c r="N375" i="11"/>
  <c r="O375" i="11"/>
  <c r="P375" i="11"/>
  <c r="Q375" i="11"/>
  <c r="R375" i="11"/>
  <c r="S375" i="11"/>
  <c r="T375" i="11"/>
  <c r="U375" i="11"/>
  <c r="V375" i="11"/>
  <c r="W375" i="11"/>
  <c r="X375" i="11"/>
  <c r="Y375" i="11"/>
  <c r="Z375" i="11"/>
  <c r="H393" i="11"/>
  <c r="N374" i="11"/>
  <c r="O374" i="11"/>
  <c r="P374" i="11"/>
  <c r="Q374" i="11"/>
  <c r="R374" i="11"/>
  <c r="S374" i="11"/>
  <c r="T374" i="11"/>
  <c r="U374" i="11"/>
  <c r="V374" i="11"/>
  <c r="W374" i="11"/>
  <c r="X374" i="11"/>
  <c r="Y374" i="11"/>
  <c r="Z374" i="11"/>
  <c r="H392" i="11"/>
  <c r="N372" i="11"/>
  <c r="O372" i="11"/>
  <c r="P372" i="11"/>
  <c r="Q372" i="11"/>
  <c r="R372" i="11"/>
  <c r="S372" i="11"/>
  <c r="T372" i="11"/>
  <c r="U372" i="11"/>
  <c r="V372" i="11"/>
  <c r="W372" i="11"/>
  <c r="X372" i="11"/>
  <c r="Y372" i="11"/>
  <c r="Z372" i="11"/>
  <c r="H390" i="11"/>
  <c r="N371" i="11"/>
  <c r="O371" i="11"/>
  <c r="P371" i="11"/>
  <c r="Q371" i="11"/>
  <c r="R371" i="11"/>
  <c r="S371" i="11"/>
  <c r="T371" i="11"/>
  <c r="U371" i="11"/>
  <c r="V371" i="11"/>
  <c r="W371" i="11"/>
  <c r="X371" i="11"/>
  <c r="Y371" i="11"/>
  <c r="Z371" i="11"/>
  <c r="H389" i="11"/>
  <c r="N370" i="11"/>
  <c r="O370" i="11"/>
  <c r="P370" i="11"/>
  <c r="Q370" i="11"/>
  <c r="R370" i="11"/>
  <c r="S370" i="11"/>
  <c r="T370" i="11"/>
  <c r="U370" i="11"/>
  <c r="V370" i="11"/>
  <c r="W370" i="11"/>
  <c r="X370" i="11"/>
  <c r="Y370" i="11"/>
  <c r="Z370" i="11"/>
  <c r="H388" i="11"/>
  <c r="N369" i="11"/>
  <c r="O369" i="11"/>
  <c r="P369" i="11"/>
  <c r="Q369" i="11"/>
  <c r="R369" i="11"/>
  <c r="S369" i="11"/>
  <c r="T369" i="11"/>
  <c r="U369" i="11"/>
  <c r="V369" i="11"/>
  <c r="W369" i="11"/>
  <c r="X369" i="11"/>
  <c r="Y369" i="11"/>
  <c r="Z369" i="11"/>
  <c r="H387" i="11"/>
  <c r="N368" i="11"/>
  <c r="O368" i="11"/>
  <c r="P368" i="11"/>
  <c r="Q368" i="11"/>
  <c r="R368" i="11"/>
  <c r="S368" i="11"/>
  <c r="T368" i="11"/>
  <c r="U368" i="11"/>
  <c r="V368" i="11"/>
  <c r="W368" i="11"/>
  <c r="X368" i="11"/>
  <c r="Y368" i="11"/>
  <c r="Z368" i="11"/>
  <c r="H386" i="11"/>
  <c r="N365" i="11"/>
  <c r="O365" i="11"/>
  <c r="P365" i="11"/>
  <c r="Q365" i="11"/>
  <c r="R365" i="11"/>
  <c r="S365" i="11"/>
  <c r="T365" i="11"/>
  <c r="U365" i="11"/>
  <c r="V365" i="11"/>
  <c r="W365" i="11"/>
  <c r="X365" i="11"/>
  <c r="Y365" i="11"/>
  <c r="Z365" i="11"/>
  <c r="H383" i="11"/>
  <c r="N364" i="11"/>
  <c r="O364" i="11"/>
  <c r="P364" i="11"/>
  <c r="Q364" i="11"/>
  <c r="R364" i="11"/>
  <c r="S364" i="11"/>
  <c r="T364" i="11"/>
  <c r="U364" i="11"/>
  <c r="V364" i="11"/>
  <c r="W364" i="11"/>
  <c r="X364" i="11"/>
  <c r="Y364" i="11"/>
  <c r="Z364" i="11"/>
  <c r="H382" i="11"/>
  <c r="N363" i="11"/>
  <c r="O363" i="11"/>
  <c r="P363" i="11"/>
  <c r="Q363" i="11"/>
  <c r="R363" i="11"/>
  <c r="S363" i="11"/>
  <c r="T363" i="11"/>
  <c r="U363" i="11"/>
  <c r="V363" i="11"/>
  <c r="W363" i="11"/>
  <c r="X363" i="11"/>
  <c r="Y363" i="11"/>
  <c r="Z363" i="11"/>
  <c r="H381" i="11"/>
  <c r="N362" i="11"/>
  <c r="O362" i="11"/>
  <c r="P362" i="11"/>
  <c r="Q362" i="11"/>
  <c r="R362" i="11"/>
  <c r="S362" i="11"/>
  <c r="T362" i="11"/>
  <c r="U362" i="11"/>
  <c r="V362" i="11"/>
  <c r="W362" i="11"/>
  <c r="X362" i="11"/>
  <c r="Y362" i="11"/>
  <c r="Z362" i="11"/>
  <c r="H380" i="11"/>
  <c r="N361" i="11"/>
  <c r="O361" i="11"/>
  <c r="P361" i="11"/>
  <c r="Q361" i="11"/>
  <c r="R361" i="11"/>
  <c r="S361" i="11"/>
  <c r="T361" i="11"/>
  <c r="U361" i="11"/>
  <c r="V361" i="11"/>
  <c r="W361" i="11"/>
  <c r="X361" i="11"/>
  <c r="Y361" i="11"/>
  <c r="Z361" i="11"/>
  <c r="H379" i="11"/>
  <c r="N342" i="11"/>
  <c r="O342" i="11"/>
  <c r="P342" i="11"/>
  <c r="Q342" i="11"/>
  <c r="R342" i="11"/>
  <c r="S342" i="11"/>
  <c r="T342" i="11"/>
  <c r="U342" i="11"/>
  <c r="V342" i="11"/>
  <c r="W342" i="11"/>
  <c r="X342" i="11"/>
  <c r="Y342" i="11"/>
  <c r="Z342" i="11"/>
  <c r="N360" i="11"/>
  <c r="O360" i="11"/>
  <c r="P360" i="11"/>
  <c r="Q360" i="11"/>
  <c r="R360" i="11"/>
  <c r="S360" i="11"/>
  <c r="T360" i="11"/>
  <c r="U360" i="11"/>
  <c r="V360" i="11"/>
  <c r="W360" i="11"/>
  <c r="X360" i="11"/>
  <c r="Y360" i="11"/>
  <c r="Z360" i="11"/>
  <c r="H360" i="11"/>
  <c r="H378" i="11"/>
  <c r="N359" i="11"/>
  <c r="O359" i="11"/>
  <c r="P359" i="11"/>
  <c r="Q359" i="11"/>
  <c r="R359" i="11"/>
  <c r="S359" i="11"/>
  <c r="T359" i="11"/>
  <c r="U359" i="11"/>
  <c r="V359" i="11"/>
  <c r="W359" i="11"/>
  <c r="X359" i="11"/>
  <c r="Y359" i="11"/>
  <c r="Z359" i="11"/>
  <c r="H377" i="11"/>
  <c r="N358" i="11"/>
  <c r="O358" i="11"/>
  <c r="P358" i="11"/>
  <c r="Q358" i="11"/>
  <c r="R358" i="11"/>
  <c r="S358" i="11"/>
  <c r="T358" i="11"/>
  <c r="U358" i="11"/>
  <c r="V358" i="11"/>
  <c r="W358" i="11"/>
  <c r="X358" i="11"/>
  <c r="Y358" i="11"/>
  <c r="Z358" i="11"/>
  <c r="H376" i="11"/>
  <c r="N357" i="11"/>
  <c r="O357" i="11"/>
  <c r="P357" i="11"/>
  <c r="Q357" i="11"/>
  <c r="R357" i="11"/>
  <c r="S357" i="11"/>
  <c r="T357" i="11"/>
  <c r="U357" i="11"/>
  <c r="V357" i="11"/>
  <c r="W357" i="11"/>
  <c r="X357" i="11"/>
  <c r="Y357" i="11"/>
  <c r="Z357" i="11"/>
  <c r="H375" i="11"/>
  <c r="N351" i="11"/>
  <c r="O351" i="11"/>
  <c r="P351" i="11"/>
  <c r="Q351" i="11"/>
  <c r="R351" i="11"/>
  <c r="S351" i="11"/>
  <c r="T351" i="11"/>
  <c r="U351" i="11"/>
  <c r="V351" i="11"/>
  <c r="W351" i="11"/>
  <c r="X351" i="11"/>
  <c r="Y351" i="11"/>
  <c r="Z351" i="11"/>
  <c r="H369" i="11"/>
  <c r="N356" i="11"/>
  <c r="O356" i="11"/>
  <c r="P356" i="11"/>
  <c r="Q356" i="11"/>
  <c r="R356" i="11"/>
  <c r="S356" i="11"/>
  <c r="T356" i="11"/>
  <c r="U356" i="11"/>
  <c r="V356" i="11"/>
  <c r="W356" i="11"/>
  <c r="X356" i="11"/>
  <c r="Y356" i="11"/>
  <c r="Z356" i="11"/>
  <c r="H374" i="11"/>
  <c r="N355" i="11"/>
  <c r="O355" i="11"/>
  <c r="P355" i="11"/>
  <c r="Q355" i="11"/>
  <c r="R355" i="11"/>
  <c r="S355" i="11"/>
  <c r="T355" i="11"/>
  <c r="U355" i="11"/>
  <c r="V355" i="11"/>
  <c r="W355" i="11"/>
  <c r="X355" i="11"/>
  <c r="Y355" i="11"/>
  <c r="Z355" i="11"/>
  <c r="H373" i="11"/>
  <c r="N354" i="11"/>
  <c r="O354" i="11"/>
  <c r="P354" i="11"/>
  <c r="Q354" i="11"/>
  <c r="R354" i="11"/>
  <c r="S354" i="11"/>
  <c r="T354" i="11"/>
  <c r="U354" i="11"/>
  <c r="V354" i="11"/>
  <c r="W354" i="11"/>
  <c r="X354" i="11"/>
  <c r="Y354" i="11"/>
  <c r="Z354" i="11"/>
  <c r="H372" i="11"/>
  <c r="N353" i="11"/>
  <c r="O353" i="11"/>
  <c r="P353" i="11"/>
  <c r="Q353" i="11"/>
  <c r="R353" i="11"/>
  <c r="S353" i="11"/>
  <c r="T353" i="11"/>
  <c r="U353" i="11"/>
  <c r="V353" i="11"/>
  <c r="W353" i="11"/>
  <c r="X353" i="11"/>
  <c r="Y353" i="11"/>
  <c r="Z353" i="11"/>
  <c r="H371" i="11"/>
  <c r="N349" i="11"/>
  <c r="O349" i="11"/>
  <c r="P349" i="11"/>
  <c r="Q349" i="11"/>
  <c r="R349" i="11"/>
  <c r="S349" i="11"/>
  <c r="T349" i="11"/>
  <c r="U349" i="11"/>
  <c r="V349" i="11"/>
  <c r="W349" i="11"/>
  <c r="X349" i="11"/>
  <c r="Y349" i="11"/>
  <c r="Z349" i="11"/>
  <c r="H367" i="11"/>
  <c r="N343" i="11"/>
  <c r="O343" i="11"/>
  <c r="P343" i="11"/>
  <c r="Q343" i="11"/>
  <c r="R343" i="11"/>
  <c r="S343" i="11"/>
  <c r="T343" i="11"/>
  <c r="U343" i="11"/>
  <c r="V343" i="11"/>
  <c r="W343" i="11"/>
  <c r="X343" i="11"/>
  <c r="Y343" i="11"/>
  <c r="Z343" i="11"/>
  <c r="H361" i="11"/>
  <c r="N352" i="11"/>
  <c r="O352" i="11"/>
  <c r="P352" i="11"/>
  <c r="Q352" i="11"/>
  <c r="R352" i="11"/>
  <c r="S352" i="11"/>
  <c r="T352" i="11"/>
  <c r="U352" i="11"/>
  <c r="V352" i="11"/>
  <c r="W352" i="11"/>
  <c r="X352" i="11"/>
  <c r="Y352" i="11"/>
  <c r="Z352" i="11"/>
  <c r="H370" i="11"/>
  <c r="N350" i="11"/>
  <c r="O350" i="11"/>
  <c r="P350" i="11"/>
  <c r="Q350" i="11"/>
  <c r="R350" i="11"/>
  <c r="S350" i="11"/>
  <c r="T350" i="11"/>
  <c r="U350" i="11"/>
  <c r="V350" i="11"/>
  <c r="W350" i="11"/>
  <c r="X350" i="11"/>
  <c r="Y350" i="11"/>
  <c r="Z350" i="11"/>
  <c r="H368" i="11"/>
  <c r="N346" i="11"/>
  <c r="O346" i="11"/>
  <c r="P346" i="11"/>
  <c r="Q346" i="11"/>
  <c r="R346" i="11"/>
  <c r="S346" i="11"/>
  <c r="T346" i="11"/>
  <c r="U346" i="11"/>
  <c r="V346" i="11"/>
  <c r="W346" i="11"/>
  <c r="X346" i="11"/>
  <c r="Y346" i="11"/>
  <c r="Z346" i="11"/>
  <c r="H364" i="11"/>
  <c r="N348" i="11"/>
  <c r="O348" i="11"/>
  <c r="P348" i="11"/>
  <c r="Q348" i="11"/>
  <c r="R348" i="11"/>
  <c r="S348" i="11"/>
  <c r="T348" i="11"/>
  <c r="U348" i="11"/>
  <c r="V348" i="11"/>
  <c r="W348" i="11"/>
  <c r="X348" i="11"/>
  <c r="Y348" i="11"/>
  <c r="Z348" i="11"/>
  <c r="H366" i="11"/>
  <c r="N339" i="11"/>
  <c r="O339" i="11"/>
  <c r="P339" i="11"/>
  <c r="Q339" i="11"/>
  <c r="R339" i="11"/>
  <c r="S339" i="11"/>
  <c r="T339" i="11"/>
  <c r="U339" i="11"/>
  <c r="V339" i="11"/>
  <c r="W339" i="11"/>
  <c r="X339" i="11"/>
  <c r="Y339" i="11"/>
  <c r="Z339" i="11"/>
  <c r="H357" i="11"/>
  <c r="N347" i="11"/>
  <c r="O347" i="11"/>
  <c r="P347" i="11"/>
  <c r="Q347" i="11"/>
  <c r="R347" i="11"/>
  <c r="S347" i="11"/>
  <c r="T347" i="11"/>
  <c r="U347" i="11"/>
  <c r="V347" i="11"/>
  <c r="W347" i="11"/>
  <c r="X347" i="11"/>
  <c r="Y347" i="11"/>
  <c r="Z347" i="11"/>
  <c r="H365" i="11"/>
  <c r="N345" i="11"/>
  <c r="O345" i="11"/>
  <c r="P345" i="11"/>
  <c r="Q345" i="11"/>
  <c r="R345" i="11"/>
  <c r="S345" i="11"/>
  <c r="T345" i="11"/>
  <c r="U345" i="11"/>
  <c r="V345" i="11"/>
  <c r="W345" i="11"/>
  <c r="X345" i="11"/>
  <c r="Y345" i="11"/>
  <c r="Z345" i="11"/>
  <c r="H363" i="11"/>
  <c r="N344" i="11"/>
  <c r="O344" i="11"/>
  <c r="P344" i="11"/>
  <c r="Q344" i="11"/>
  <c r="R344" i="11"/>
  <c r="S344" i="11"/>
  <c r="T344" i="11"/>
  <c r="U344" i="11"/>
  <c r="V344" i="11"/>
  <c r="W344" i="11"/>
  <c r="X344" i="11"/>
  <c r="Y344" i="11"/>
  <c r="Z344" i="11"/>
  <c r="H362" i="11"/>
  <c r="N341" i="11"/>
  <c r="O341" i="11"/>
  <c r="P341" i="11"/>
  <c r="Q341" i="11"/>
  <c r="R341" i="11"/>
  <c r="S341" i="11"/>
  <c r="T341" i="11"/>
  <c r="U341" i="11"/>
  <c r="V341" i="11"/>
  <c r="W341" i="11"/>
  <c r="X341" i="11"/>
  <c r="Y341" i="11"/>
  <c r="Z341" i="11"/>
  <c r="H359" i="11"/>
  <c r="N160" i="11"/>
  <c r="O160" i="11"/>
  <c r="P160" i="11"/>
  <c r="Q160" i="11"/>
  <c r="R160" i="11"/>
  <c r="S160" i="11"/>
  <c r="T160" i="11"/>
  <c r="U160" i="11"/>
  <c r="V160" i="11"/>
  <c r="W160" i="11"/>
  <c r="X160" i="11"/>
  <c r="Y160" i="11"/>
  <c r="Z160" i="11"/>
  <c r="H160" i="11"/>
  <c r="N127" i="11"/>
  <c r="O127" i="11"/>
  <c r="P127" i="11"/>
  <c r="Q127" i="11"/>
  <c r="R127" i="11"/>
  <c r="S127" i="11"/>
  <c r="T127" i="11"/>
  <c r="U127" i="11"/>
  <c r="V127" i="11"/>
  <c r="W127" i="11"/>
  <c r="X127" i="11"/>
  <c r="Y127" i="11"/>
  <c r="Z127" i="11"/>
  <c r="N126" i="11"/>
  <c r="O126" i="11"/>
  <c r="P126" i="11"/>
  <c r="Q126" i="11"/>
  <c r="R126" i="11"/>
  <c r="S126" i="11"/>
  <c r="T126" i="11"/>
  <c r="U126" i="11"/>
  <c r="V126" i="11"/>
  <c r="W126" i="11"/>
  <c r="X126" i="11"/>
  <c r="Y126" i="11"/>
  <c r="Z126" i="11"/>
  <c r="N136" i="11"/>
  <c r="O136" i="11"/>
  <c r="P136" i="11"/>
  <c r="Q136" i="11"/>
  <c r="R136" i="11"/>
  <c r="S136" i="11"/>
  <c r="T136" i="11"/>
  <c r="U136" i="11"/>
  <c r="V136" i="11"/>
  <c r="W136" i="11"/>
  <c r="X136" i="11"/>
  <c r="Y136" i="11"/>
  <c r="Z136" i="11"/>
  <c r="H136" i="11"/>
  <c r="N336" i="11"/>
  <c r="O336" i="11"/>
  <c r="P336" i="11"/>
  <c r="Q336" i="11"/>
  <c r="R336" i="11"/>
  <c r="S336" i="11"/>
  <c r="T336" i="11"/>
  <c r="U336" i="11"/>
  <c r="V336" i="11"/>
  <c r="W336" i="11"/>
  <c r="X336" i="11"/>
  <c r="Y336" i="11"/>
  <c r="Z336" i="11"/>
  <c r="H354" i="11"/>
  <c r="N340" i="11"/>
  <c r="O340" i="11"/>
  <c r="P340" i="11"/>
  <c r="Q340" i="11"/>
  <c r="R340" i="11"/>
  <c r="S340" i="11"/>
  <c r="T340" i="11"/>
  <c r="U340" i="11"/>
  <c r="V340" i="11"/>
  <c r="W340" i="11"/>
  <c r="X340" i="11"/>
  <c r="Y340" i="11"/>
  <c r="Z340" i="11"/>
  <c r="H358" i="11"/>
  <c r="N328" i="11"/>
  <c r="O328" i="11"/>
  <c r="P328" i="11"/>
  <c r="Q328" i="11"/>
  <c r="R328" i="11"/>
  <c r="S328" i="11"/>
  <c r="T328" i="11"/>
  <c r="U328" i="11"/>
  <c r="V328" i="11"/>
  <c r="W328" i="11"/>
  <c r="X328" i="11"/>
  <c r="Y328" i="11"/>
  <c r="Z328" i="11"/>
  <c r="H346" i="11"/>
  <c r="N338" i="11"/>
  <c r="O338" i="11"/>
  <c r="P338" i="11"/>
  <c r="Q338" i="11"/>
  <c r="R338" i="11"/>
  <c r="S338" i="11"/>
  <c r="T338" i="11"/>
  <c r="U338" i="11"/>
  <c r="V338" i="11"/>
  <c r="W338" i="11"/>
  <c r="X338" i="11"/>
  <c r="Y338" i="11"/>
  <c r="Z338" i="11"/>
  <c r="H356" i="11"/>
  <c r="N337" i="11"/>
  <c r="O337" i="11"/>
  <c r="P337" i="11"/>
  <c r="Q337" i="11"/>
  <c r="R337" i="11"/>
  <c r="S337" i="11"/>
  <c r="T337" i="11"/>
  <c r="U337" i="11"/>
  <c r="V337" i="11"/>
  <c r="W337" i="11"/>
  <c r="X337" i="11"/>
  <c r="Y337" i="11"/>
  <c r="Z337" i="11"/>
  <c r="H355" i="11"/>
  <c r="N334" i="11"/>
  <c r="O334" i="11"/>
  <c r="P334" i="11"/>
  <c r="Q334" i="11"/>
  <c r="R334" i="11"/>
  <c r="S334" i="11"/>
  <c r="T334" i="11"/>
  <c r="U334" i="11"/>
  <c r="V334" i="11"/>
  <c r="W334" i="11"/>
  <c r="X334" i="11"/>
  <c r="Y334" i="11"/>
  <c r="Z334" i="11"/>
  <c r="H352" i="11"/>
  <c r="N335" i="11"/>
  <c r="O335" i="11"/>
  <c r="P335" i="11"/>
  <c r="Q335" i="11"/>
  <c r="R335" i="11"/>
  <c r="S335" i="11"/>
  <c r="T335" i="11"/>
  <c r="U335" i="11"/>
  <c r="V335" i="11"/>
  <c r="W335" i="11"/>
  <c r="X335" i="11"/>
  <c r="Y335" i="11"/>
  <c r="Z335" i="11"/>
  <c r="H353" i="11"/>
  <c r="N333" i="11"/>
  <c r="O333" i="11"/>
  <c r="P333" i="11"/>
  <c r="Q333" i="11"/>
  <c r="R333" i="11"/>
  <c r="S333" i="11"/>
  <c r="T333" i="11"/>
  <c r="U333" i="11"/>
  <c r="V333" i="11"/>
  <c r="W333" i="11"/>
  <c r="X333" i="11"/>
  <c r="Y333" i="11"/>
  <c r="Z333" i="11"/>
  <c r="H351" i="11"/>
  <c r="N332" i="11"/>
  <c r="O332" i="11"/>
  <c r="P332" i="11"/>
  <c r="Q332" i="11"/>
  <c r="R332" i="11"/>
  <c r="S332" i="11"/>
  <c r="T332" i="11"/>
  <c r="U332" i="11"/>
  <c r="V332" i="11"/>
  <c r="W332" i="11"/>
  <c r="X332" i="11"/>
  <c r="Y332" i="11"/>
  <c r="Z332" i="11"/>
  <c r="H350" i="11"/>
  <c r="N331" i="11"/>
  <c r="O331" i="11"/>
  <c r="P331" i="11"/>
  <c r="Q331" i="11"/>
  <c r="R331" i="11"/>
  <c r="S331" i="11"/>
  <c r="T331" i="11"/>
  <c r="U331" i="11"/>
  <c r="V331" i="11"/>
  <c r="W331" i="11"/>
  <c r="X331" i="11"/>
  <c r="Y331" i="11"/>
  <c r="Z331" i="11"/>
  <c r="H349" i="11"/>
  <c r="N225" i="11"/>
  <c r="O225" i="11"/>
  <c r="P225" i="11"/>
  <c r="Q225" i="11"/>
  <c r="R225" i="11"/>
  <c r="S225" i="11"/>
  <c r="T225" i="11"/>
  <c r="U225" i="11"/>
  <c r="V225" i="11"/>
  <c r="W225" i="11"/>
  <c r="X225" i="11"/>
  <c r="Y225" i="11"/>
  <c r="Z225" i="11"/>
  <c r="N243" i="11"/>
  <c r="O243" i="11"/>
  <c r="P243" i="11"/>
  <c r="Q243" i="11"/>
  <c r="R243" i="11"/>
  <c r="S243" i="11"/>
  <c r="T243" i="11"/>
  <c r="U243" i="11"/>
  <c r="V243" i="11"/>
  <c r="W243" i="11"/>
  <c r="X243" i="11"/>
  <c r="Y243" i="11"/>
  <c r="Z243" i="11"/>
  <c r="H243" i="11"/>
  <c r="N329" i="11"/>
  <c r="O329" i="11"/>
  <c r="P329" i="11"/>
  <c r="Q329" i="11"/>
  <c r="R329" i="11"/>
  <c r="S329" i="11"/>
  <c r="T329" i="11"/>
  <c r="U329" i="11"/>
  <c r="V329" i="11"/>
  <c r="W329" i="11"/>
  <c r="X329" i="11"/>
  <c r="Y329" i="11"/>
  <c r="Z329" i="11"/>
  <c r="H347" i="11"/>
  <c r="N330" i="11"/>
  <c r="O330" i="11"/>
  <c r="P330" i="11"/>
  <c r="Q330" i="11"/>
  <c r="R330" i="11"/>
  <c r="S330" i="11"/>
  <c r="T330" i="11"/>
  <c r="U330" i="11"/>
  <c r="V330" i="11"/>
  <c r="W330" i="11"/>
  <c r="X330" i="11"/>
  <c r="Y330" i="11"/>
  <c r="Z330" i="11"/>
  <c r="H348" i="11"/>
  <c r="N315" i="11"/>
  <c r="O315" i="11"/>
  <c r="P315" i="11"/>
  <c r="Q315" i="11"/>
  <c r="R315" i="11"/>
  <c r="S315" i="11"/>
  <c r="T315" i="11"/>
  <c r="U315" i="11"/>
  <c r="V315" i="11"/>
  <c r="W315" i="11"/>
  <c r="X315" i="11"/>
  <c r="Y315" i="11"/>
  <c r="Z315" i="11"/>
  <c r="H333" i="11"/>
  <c r="N327" i="11"/>
  <c r="O327" i="11"/>
  <c r="P327" i="11"/>
  <c r="Q327" i="11"/>
  <c r="R327" i="11"/>
  <c r="S327" i="11"/>
  <c r="T327" i="11"/>
  <c r="U327" i="11"/>
  <c r="V327" i="11"/>
  <c r="W327" i="11"/>
  <c r="X327" i="11"/>
  <c r="Y327" i="11"/>
  <c r="Z327" i="11"/>
  <c r="H345" i="11"/>
  <c r="N314" i="11"/>
  <c r="O314" i="11"/>
  <c r="P314" i="11"/>
  <c r="Q314" i="11"/>
  <c r="R314" i="11"/>
  <c r="S314" i="11"/>
  <c r="T314" i="11"/>
  <c r="U314" i="11"/>
  <c r="V314" i="11"/>
  <c r="W314" i="11"/>
  <c r="X314" i="11"/>
  <c r="Y314" i="11"/>
  <c r="Z314" i="11"/>
  <c r="H332" i="11"/>
  <c r="N326" i="11"/>
  <c r="O326" i="11"/>
  <c r="P326" i="11"/>
  <c r="Q326" i="11"/>
  <c r="R326" i="11"/>
  <c r="S326" i="11"/>
  <c r="T326" i="11"/>
  <c r="U326" i="11"/>
  <c r="V326" i="11"/>
  <c r="W326" i="11"/>
  <c r="X326" i="11"/>
  <c r="Y326" i="11"/>
  <c r="Z326" i="11"/>
  <c r="H344" i="11"/>
  <c r="N325" i="11"/>
  <c r="O325" i="11"/>
  <c r="P325" i="11"/>
  <c r="Q325" i="11"/>
  <c r="R325" i="11"/>
  <c r="S325" i="11"/>
  <c r="T325" i="11"/>
  <c r="U325" i="11"/>
  <c r="V325" i="11"/>
  <c r="W325" i="11"/>
  <c r="X325" i="11"/>
  <c r="Y325" i="11"/>
  <c r="Z325" i="11"/>
  <c r="H343" i="11"/>
  <c r="N324" i="11"/>
  <c r="O324" i="11"/>
  <c r="P324" i="11"/>
  <c r="Q324" i="11"/>
  <c r="R324" i="11"/>
  <c r="S324" i="11"/>
  <c r="T324" i="11"/>
  <c r="U324" i="11"/>
  <c r="V324" i="11"/>
  <c r="W324" i="11"/>
  <c r="X324" i="11"/>
  <c r="Y324" i="11"/>
  <c r="Z324" i="11"/>
  <c r="H342" i="11"/>
  <c r="N323" i="11"/>
  <c r="O323" i="11"/>
  <c r="P323" i="11"/>
  <c r="Q323" i="11"/>
  <c r="R323" i="11"/>
  <c r="S323" i="11"/>
  <c r="T323" i="11"/>
  <c r="U323" i="11"/>
  <c r="V323" i="11"/>
  <c r="W323" i="11"/>
  <c r="X323" i="11"/>
  <c r="Y323" i="11"/>
  <c r="Z323" i="11"/>
  <c r="H341" i="11"/>
  <c r="N51" i="11"/>
  <c r="O51" i="11"/>
  <c r="P51" i="11"/>
  <c r="Q51" i="11"/>
  <c r="R51" i="11"/>
  <c r="S51" i="11"/>
  <c r="T51" i="11"/>
  <c r="U51" i="11"/>
  <c r="V51" i="11"/>
  <c r="W51" i="11"/>
  <c r="X51" i="11"/>
  <c r="Y51" i="11"/>
  <c r="Z51" i="11"/>
  <c r="N49" i="11"/>
  <c r="O49" i="11"/>
  <c r="P49" i="11"/>
  <c r="Q49" i="11"/>
  <c r="R49" i="11"/>
  <c r="S49" i="11"/>
  <c r="T49" i="11"/>
  <c r="U49" i="11"/>
  <c r="V49" i="11"/>
  <c r="W49" i="11"/>
  <c r="X49" i="11"/>
  <c r="Y49" i="11"/>
  <c r="Z49" i="11"/>
  <c r="N50" i="11"/>
  <c r="O50" i="11"/>
  <c r="P50" i="11"/>
  <c r="Q50" i="11"/>
  <c r="R50" i="11"/>
  <c r="S50" i="11"/>
  <c r="T50" i="11"/>
  <c r="U50" i="11"/>
  <c r="V50" i="11"/>
  <c r="W50" i="11"/>
  <c r="X50" i="11"/>
  <c r="Y50" i="11"/>
  <c r="Z50" i="11"/>
  <c r="H50" i="11"/>
  <c r="N322" i="11"/>
  <c r="O322" i="11"/>
  <c r="P322" i="11"/>
  <c r="Q322" i="11"/>
  <c r="R322" i="11"/>
  <c r="S322" i="11"/>
  <c r="T322" i="11"/>
  <c r="U322" i="11"/>
  <c r="V322" i="11"/>
  <c r="W322" i="11"/>
  <c r="X322" i="11"/>
  <c r="Y322" i="11"/>
  <c r="Z322" i="11"/>
  <c r="H340" i="11"/>
  <c r="N321" i="11"/>
  <c r="O321" i="11"/>
  <c r="P321" i="11"/>
  <c r="Q321" i="11"/>
  <c r="R321" i="11"/>
  <c r="S321" i="11"/>
  <c r="T321" i="11"/>
  <c r="U321" i="11"/>
  <c r="V321" i="11"/>
  <c r="W321" i="11"/>
  <c r="X321" i="11"/>
  <c r="Y321" i="11"/>
  <c r="Z321" i="11"/>
  <c r="H339" i="11"/>
  <c r="N320" i="11"/>
  <c r="O320" i="11"/>
  <c r="P320" i="11"/>
  <c r="Q320" i="11"/>
  <c r="R320" i="11"/>
  <c r="S320" i="11"/>
  <c r="T320" i="11"/>
  <c r="U320" i="11"/>
  <c r="V320" i="11"/>
  <c r="W320" i="11"/>
  <c r="X320" i="11"/>
  <c r="Y320" i="11"/>
  <c r="Z320" i="11"/>
  <c r="H338" i="11"/>
  <c r="N319" i="11"/>
  <c r="O319" i="11"/>
  <c r="P319" i="11"/>
  <c r="Q319" i="11"/>
  <c r="R319" i="11"/>
  <c r="S319" i="11"/>
  <c r="T319" i="11"/>
  <c r="U319" i="11"/>
  <c r="V319" i="11"/>
  <c r="W319" i="11"/>
  <c r="X319" i="11"/>
  <c r="Y319" i="11"/>
  <c r="Z319" i="11"/>
  <c r="H337" i="11"/>
  <c r="N318" i="11"/>
  <c r="O318" i="11"/>
  <c r="P318" i="11"/>
  <c r="Q318" i="11"/>
  <c r="R318" i="11"/>
  <c r="S318" i="11"/>
  <c r="T318" i="11"/>
  <c r="U318" i="11"/>
  <c r="V318" i="11"/>
  <c r="W318" i="11"/>
  <c r="X318" i="11"/>
  <c r="Y318" i="11"/>
  <c r="Z318" i="11"/>
  <c r="H336" i="11"/>
  <c r="N317" i="11"/>
  <c r="O317" i="11"/>
  <c r="P317" i="11"/>
  <c r="Q317" i="11"/>
  <c r="R317" i="11"/>
  <c r="S317" i="11"/>
  <c r="T317" i="11"/>
  <c r="U317" i="11"/>
  <c r="V317" i="11"/>
  <c r="W317" i="11"/>
  <c r="X317" i="11"/>
  <c r="Y317" i="11"/>
  <c r="Z317" i="11"/>
  <c r="H335" i="11"/>
  <c r="N312" i="11"/>
  <c r="O312" i="11"/>
  <c r="P312" i="11"/>
  <c r="Q312" i="11"/>
  <c r="R312" i="11"/>
  <c r="S312" i="11"/>
  <c r="T312" i="11"/>
  <c r="U312" i="11"/>
  <c r="V312" i="11"/>
  <c r="W312" i="11"/>
  <c r="X312" i="11"/>
  <c r="Y312" i="11"/>
  <c r="Z312" i="11"/>
  <c r="H330" i="11"/>
  <c r="N313" i="11"/>
  <c r="O313" i="11"/>
  <c r="P313" i="11"/>
  <c r="Q313" i="11"/>
  <c r="R313" i="11"/>
  <c r="S313" i="11"/>
  <c r="T313" i="11"/>
  <c r="U313" i="11"/>
  <c r="V313" i="11"/>
  <c r="W313" i="11"/>
  <c r="X313" i="11"/>
  <c r="Y313" i="11"/>
  <c r="Z313" i="11"/>
  <c r="H331" i="11"/>
  <c r="N316" i="11"/>
  <c r="O316" i="11"/>
  <c r="P316" i="11"/>
  <c r="Q316" i="11"/>
  <c r="R316" i="11"/>
  <c r="S316" i="11"/>
  <c r="T316" i="11"/>
  <c r="U316" i="11"/>
  <c r="V316" i="11"/>
  <c r="W316" i="11"/>
  <c r="X316" i="11"/>
  <c r="Y316" i="11"/>
  <c r="Z316" i="11"/>
  <c r="H334" i="11"/>
  <c r="N307" i="11"/>
  <c r="O307" i="11"/>
  <c r="P307" i="11"/>
  <c r="Q307" i="11"/>
  <c r="R307" i="11"/>
  <c r="S307" i="11"/>
  <c r="T307" i="11"/>
  <c r="U307" i="11"/>
  <c r="V307" i="11"/>
  <c r="W307" i="11"/>
  <c r="X307" i="11"/>
  <c r="Y307" i="11"/>
  <c r="Z307" i="11"/>
  <c r="H325" i="11"/>
  <c r="N305" i="11"/>
  <c r="O305" i="11"/>
  <c r="P305" i="11"/>
  <c r="Q305" i="11"/>
  <c r="R305" i="11"/>
  <c r="S305" i="11"/>
  <c r="T305" i="11"/>
  <c r="U305" i="11"/>
  <c r="V305" i="11"/>
  <c r="W305" i="11"/>
  <c r="X305" i="11"/>
  <c r="Y305" i="11"/>
  <c r="Z305" i="11"/>
  <c r="H323" i="11"/>
  <c r="N297" i="11"/>
  <c r="O297" i="11"/>
  <c r="P297" i="11"/>
  <c r="Q297" i="11"/>
  <c r="R297" i="11"/>
  <c r="S297" i="11"/>
  <c r="T297" i="11"/>
  <c r="U297" i="11"/>
  <c r="V297" i="11"/>
  <c r="W297" i="11"/>
  <c r="X297" i="11"/>
  <c r="Y297" i="11"/>
  <c r="Z297" i="11"/>
  <c r="H315" i="11"/>
  <c r="N311" i="11"/>
  <c r="O311" i="11"/>
  <c r="P311" i="11"/>
  <c r="Q311" i="11"/>
  <c r="R311" i="11"/>
  <c r="S311" i="11"/>
  <c r="T311" i="11"/>
  <c r="U311" i="11"/>
  <c r="V311" i="11"/>
  <c r="W311" i="11"/>
  <c r="X311" i="11"/>
  <c r="Y311" i="11"/>
  <c r="Z311" i="11"/>
  <c r="H329" i="11"/>
  <c r="N310" i="11"/>
  <c r="O310" i="11"/>
  <c r="P310" i="11"/>
  <c r="Q310" i="11"/>
  <c r="R310" i="11"/>
  <c r="S310" i="11"/>
  <c r="T310" i="11"/>
  <c r="U310" i="11"/>
  <c r="V310" i="11"/>
  <c r="W310" i="11"/>
  <c r="X310" i="11"/>
  <c r="Y310" i="11"/>
  <c r="Z310" i="11"/>
  <c r="H328" i="11"/>
  <c r="N309" i="11"/>
  <c r="O309" i="11"/>
  <c r="P309" i="11"/>
  <c r="Q309" i="11"/>
  <c r="R309" i="11"/>
  <c r="S309" i="11"/>
  <c r="T309" i="11"/>
  <c r="U309" i="11"/>
  <c r="V309" i="11"/>
  <c r="W309" i="11"/>
  <c r="X309" i="11"/>
  <c r="Y309" i="11"/>
  <c r="Z309" i="11"/>
  <c r="H327" i="11"/>
  <c r="N308" i="11"/>
  <c r="O308" i="11"/>
  <c r="P308" i="11"/>
  <c r="Q308" i="11"/>
  <c r="R308" i="11"/>
  <c r="S308" i="11"/>
  <c r="T308" i="11"/>
  <c r="U308" i="11"/>
  <c r="V308" i="11"/>
  <c r="W308" i="11"/>
  <c r="X308" i="11"/>
  <c r="Y308" i="11"/>
  <c r="Z308" i="11"/>
  <c r="H326" i="11"/>
  <c r="N304" i="11"/>
  <c r="O304" i="11"/>
  <c r="P304" i="11"/>
  <c r="Q304" i="11"/>
  <c r="R304" i="11"/>
  <c r="S304" i="11"/>
  <c r="T304" i="11"/>
  <c r="U304" i="11"/>
  <c r="V304" i="11"/>
  <c r="W304" i="11"/>
  <c r="X304" i="11"/>
  <c r="Y304" i="11"/>
  <c r="Z304" i="11"/>
  <c r="H322" i="11"/>
  <c r="N306" i="11"/>
  <c r="O306" i="11"/>
  <c r="P306" i="11"/>
  <c r="Q306" i="11"/>
  <c r="R306" i="11"/>
  <c r="S306" i="11"/>
  <c r="T306" i="11"/>
  <c r="U306" i="11"/>
  <c r="V306" i="11"/>
  <c r="W306" i="11"/>
  <c r="X306" i="11"/>
  <c r="Y306" i="11"/>
  <c r="Z306" i="11"/>
  <c r="H324" i="11"/>
  <c r="N295" i="11"/>
  <c r="O295" i="11"/>
  <c r="P295" i="11"/>
  <c r="Q295" i="11"/>
  <c r="R295" i="11"/>
  <c r="S295" i="11"/>
  <c r="T295" i="11"/>
  <c r="U295" i="11"/>
  <c r="V295" i="11"/>
  <c r="W295" i="11"/>
  <c r="X295" i="11"/>
  <c r="Y295" i="11"/>
  <c r="Z295" i="11"/>
  <c r="H313" i="11"/>
  <c r="N302" i="11"/>
  <c r="O302" i="11"/>
  <c r="P302" i="11"/>
  <c r="Q302" i="11"/>
  <c r="R302" i="11"/>
  <c r="S302" i="11"/>
  <c r="T302" i="11"/>
  <c r="U302" i="11"/>
  <c r="V302" i="11"/>
  <c r="W302" i="11"/>
  <c r="X302" i="11"/>
  <c r="Y302" i="11"/>
  <c r="Z302" i="11"/>
  <c r="H320" i="11"/>
  <c r="N303" i="11"/>
  <c r="O303" i="11"/>
  <c r="P303" i="11"/>
  <c r="Q303" i="11"/>
  <c r="R303" i="11"/>
  <c r="S303" i="11"/>
  <c r="T303" i="11"/>
  <c r="U303" i="11"/>
  <c r="V303" i="11"/>
  <c r="W303" i="11"/>
  <c r="X303" i="11"/>
  <c r="Y303" i="11"/>
  <c r="Z303" i="11"/>
  <c r="H321" i="11"/>
  <c r="N290" i="11"/>
  <c r="O290" i="11"/>
  <c r="P290" i="11"/>
  <c r="Q290" i="11"/>
  <c r="R290" i="11"/>
  <c r="S290" i="11"/>
  <c r="T290" i="11"/>
  <c r="U290" i="11"/>
  <c r="V290" i="11"/>
  <c r="W290" i="11"/>
  <c r="X290" i="11"/>
  <c r="Y290" i="11"/>
  <c r="Z290" i="11"/>
  <c r="H308" i="11"/>
  <c r="N301" i="11"/>
  <c r="O301" i="11"/>
  <c r="P301" i="11"/>
  <c r="Q301" i="11"/>
  <c r="R301" i="11"/>
  <c r="S301" i="11"/>
  <c r="T301" i="11"/>
  <c r="U301" i="11"/>
  <c r="V301" i="11"/>
  <c r="W301" i="11"/>
  <c r="X301" i="11"/>
  <c r="Y301" i="11"/>
  <c r="Z301" i="11"/>
  <c r="H319" i="11"/>
  <c r="N300" i="11"/>
  <c r="O300" i="11"/>
  <c r="P300" i="11"/>
  <c r="Q300" i="11"/>
  <c r="R300" i="11"/>
  <c r="S300" i="11"/>
  <c r="T300" i="11"/>
  <c r="U300" i="11"/>
  <c r="V300" i="11"/>
  <c r="W300" i="11"/>
  <c r="X300" i="11"/>
  <c r="Y300" i="11"/>
  <c r="Z300" i="11"/>
  <c r="H318" i="11"/>
  <c r="N299" i="11"/>
  <c r="O299" i="11"/>
  <c r="P299" i="11"/>
  <c r="Q299" i="11"/>
  <c r="R299" i="11"/>
  <c r="S299" i="11"/>
  <c r="T299" i="11"/>
  <c r="U299" i="11"/>
  <c r="V299" i="11"/>
  <c r="W299" i="11"/>
  <c r="X299" i="11"/>
  <c r="Y299" i="11"/>
  <c r="Z299" i="11"/>
  <c r="H317" i="11"/>
  <c r="N298" i="11"/>
  <c r="O298" i="11"/>
  <c r="P298" i="11"/>
  <c r="Q298" i="11"/>
  <c r="R298" i="11"/>
  <c r="S298" i="11"/>
  <c r="T298" i="11"/>
  <c r="U298" i="11"/>
  <c r="V298" i="11"/>
  <c r="W298" i="11"/>
  <c r="X298" i="11"/>
  <c r="Y298" i="11"/>
  <c r="Z298" i="11"/>
  <c r="H316" i="11"/>
  <c r="N289" i="11"/>
  <c r="O289" i="11"/>
  <c r="P289" i="11"/>
  <c r="Q289" i="11"/>
  <c r="R289" i="11"/>
  <c r="S289" i="11"/>
  <c r="T289" i="11"/>
  <c r="U289" i="11"/>
  <c r="V289" i="11"/>
  <c r="W289" i="11"/>
  <c r="X289" i="11"/>
  <c r="Y289" i="11"/>
  <c r="Z289" i="11"/>
  <c r="H307" i="11"/>
  <c r="N296" i="11"/>
  <c r="O296" i="11"/>
  <c r="P296" i="11"/>
  <c r="Q296" i="11"/>
  <c r="R296" i="11"/>
  <c r="S296" i="11"/>
  <c r="T296" i="11"/>
  <c r="U296" i="11"/>
  <c r="V296" i="11"/>
  <c r="W296" i="11"/>
  <c r="X296" i="11"/>
  <c r="Y296" i="11"/>
  <c r="Z296" i="11"/>
  <c r="H314" i="11"/>
  <c r="N294" i="11"/>
  <c r="O294" i="11"/>
  <c r="P294" i="11"/>
  <c r="Q294" i="11"/>
  <c r="R294" i="11"/>
  <c r="S294" i="11"/>
  <c r="T294" i="11"/>
  <c r="U294" i="11"/>
  <c r="V294" i="11"/>
  <c r="W294" i="11"/>
  <c r="X294" i="11"/>
  <c r="Y294" i="11"/>
  <c r="Z294" i="11"/>
  <c r="H312" i="11"/>
  <c r="N293" i="11"/>
  <c r="O293" i="11"/>
  <c r="P293" i="11"/>
  <c r="Q293" i="11"/>
  <c r="R293" i="11"/>
  <c r="S293" i="11"/>
  <c r="T293" i="11"/>
  <c r="U293" i="11"/>
  <c r="V293" i="11"/>
  <c r="W293" i="11"/>
  <c r="X293" i="11"/>
  <c r="Y293" i="11"/>
  <c r="Z293" i="11"/>
  <c r="H311" i="11"/>
  <c r="N292" i="11"/>
  <c r="O292" i="11"/>
  <c r="P292" i="11"/>
  <c r="Q292" i="11"/>
  <c r="R292" i="11"/>
  <c r="S292" i="11"/>
  <c r="T292" i="11"/>
  <c r="U292" i="11"/>
  <c r="V292" i="11"/>
  <c r="W292" i="11"/>
  <c r="X292" i="11"/>
  <c r="Y292" i="11"/>
  <c r="Z292" i="11"/>
  <c r="H310" i="11"/>
  <c r="N291" i="11"/>
  <c r="O291" i="11"/>
  <c r="P291" i="11"/>
  <c r="Q291" i="11"/>
  <c r="R291" i="11"/>
  <c r="S291" i="11"/>
  <c r="T291" i="11"/>
  <c r="U291" i="11"/>
  <c r="V291" i="11"/>
  <c r="W291" i="11"/>
  <c r="X291" i="11"/>
  <c r="Y291" i="11"/>
  <c r="Z291" i="11"/>
  <c r="H309" i="11"/>
  <c r="N288" i="11"/>
  <c r="O288" i="11"/>
  <c r="P288" i="11"/>
  <c r="Q288" i="11"/>
  <c r="R288" i="11"/>
  <c r="S288" i="11"/>
  <c r="T288" i="11"/>
  <c r="U288" i="11"/>
  <c r="V288" i="11"/>
  <c r="W288" i="11"/>
  <c r="X288" i="11"/>
  <c r="Y288" i="11"/>
  <c r="Z288" i="11"/>
  <c r="H306" i="11"/>
  <c r="N287" i="11"/>
  <c r="O287" i="11"/>
  <c r="P287" i="11"/>
  <c r="Q287" i="11"/>
  <c r="R287" i="11"/>
  <c r="S287" i="11"/>
  <c r="T287" i="11"/>
  <c r="U287" i="11"/>
  <c r="V287" i="11"/>
  <c r="W287" i="11"/>
  <c r="X287" i="11"/>
  <c r="Y287" i="11"/>
  <c r="Z287" i="11"/>
  <c r="H305" i="11"/>
  <c r="N286" i="11"/>
  <c r="O286" i="11"/>
  <c r="P286" i="11"/>
  <c r="Q286" i="11"/>
  <c r="R286" i="11"/>
  <c r="S286" i="11"/>
  <c r="T286" i="11"/>
  <c r="U286" i="11"/>
  <c r="V286" i="11"/>
  <c r="W286" i="11"/>
  <c r="X286" i="11"/>
  <c r="Y286" i="11"/>
  <c r="Z286" i="11"/>
  <c r="H304" i="11"/>
  <c r="N119" i="11"/>
  <c r="O119" i="11"/>
  <c r="P119" i="11"/>
  <c r="Q119" i="11"/>
  <c r="R119" i="11"/>
  <c r="S119" i="11"/>
  <c r="T119" i="11"/>
  <c r="U119" i="11"/>
  <c r="V119" i="11"/>
  <c r="W119" i="11"/>
  <c r="X119" i="11"/>
  <c r="Y119" i="11"/>
  <c r="Z119" i="11"/>
  <c r="N118" i="11"/>
  <c r="O118" i="11"/>
  <c r="P118" i="11"/>
  <c r="Q118" i="11"/>
  <c r="R118" i="11"/>
  <c r="S118" i="11"/>
  <c r="T118" i="11"/>
  <c r="U118" i="11"/>
  <c r="V118" i="11"/>
  <c r="W118" i="11"/>
  <c r="X118" i="11"/>
  <c r="Y118" i="11"/>
  <c r="Z118" i="11"/>
  <c r="H126" i="11"/>
  <c r="N284" i="11"/>
  <c r="O284" i="11"/>
  <c r="P284" i="11"/>
  <c r="Q284" i="11"/>
  <c r="R284" i="11"/>
  <c r="S284" i="11"/>
  <c r="T284" i="11"/>
  <c r="U284" i="11"/>
  <c r="V284" i="11"/>
  <c r="W284" i="11"/>
  <c r="X284" i="11"/>
  <c r="Y284" i="11"/>
  <c r="Z284" i="11"/>
  <c r="H302" i="11"/>
  <c r="N285" i="11"/>
  <c r="O285" i="11"/>
  <c r="P285" i="11"/>
  <c r="Q285" i="11"/>
  <c r="R285" i="11"/>
  <c r="S285" i="11"/>
  <c r="T285" i="11"/>
  <c r="U285" i="11"/>
  <c r="V285" i="11"/>
  <c r="W285" i="11"/>
  <c r="X285" i="11"/>
  <c r="Y285" i="11"/>
  <c r="Z285" i="11"/>
  <c r="H303" i="11"/>
  <c r="N283" i="11"/>
  <c r="O283" i="11"/>
  <c r="P283" i="11"/>
  <c r="Q283" i="11"/>
  <c r="R283" i="11"/>
  <c r="S283" i="11"/>
  <c r="T283" i="11"/>
  <c r="U283" i="11"/>
  <c r="V283" i="11"/>
  <c r="W283" i="11"/>
  <c r="X283" i="11"/>
  <c r="Y283" i="11"/>
  <c r="Z283" i="11"/>
  <c r="H301" i="11"/>
  <c r="N282" i="11"/>
  <c r="O282" i="11"/>
  <c r="P282" i="11"/>
  <c r="Q282" i="11"/>
  <c r="R282" i="11"/>
  <c r="S282" i="11"/>
  <c r="T282" i="11"/>
  <c r="U282" i="11"/>
  <c r="V282" i="11"/>
  <c r="W282" i="11"/>
  <c r="X282" i="11"/>
  <c r="Y282" i="11"/>
  <c r="Z282" i="11"/>
  <c r="H300" i="11"/>
  <c r="N263" i="11"/>
  <c r="O263" i="11"/>
  <c r="P263" i="11"/>
  <c r="Q263" i="11"/>
  <c r="R263" i="11"/>
  <c r="S263" i="11"/>
  <c r="T263" i="11"/>
  <c r="U263" i="11"/>
  <c r="V263" i="11"/>
  <c r="W263" i="11"/>
  <c r="X263" i="11"/>
  <c r="Y263" i="11"/>
  <c r="Z263" i="11"/>
  <c r="N281" i="11"/>
  <c r="O281" i="11"/>
  <c r="P281" i="11"/>
  <c r="Q281" i="11"/>
  <c r="R281" i="11"/>
  <c r="S281" i="11"/>
  <c r="T281" i="11"/>
  <c r="U281" i="11"/>
  <c r="V281" i="11"/>
  <c r="W281" i="11"/>
  <c r="X281" i="11"/>
  <c r="Y281" i="11"/>
  <c r="Z281" i="11"/>
  <c r="H281" i="11"/>
  <c r="N272" i="11"/>
  <c r="O272" i="11"/>
  <c r="P272" i="11"/>
  <c r="Q272" i="11"/>
  <c r="R272" i="11"/>
  <c r="S272" i="11"/>
  <c r="T272" i="11"/>
  <c r="U272" i="11"/>
  <c r="V272" i="11"/>
  <c r="W272" i="11"/>
  <c r="X272" i="11"/>
  <c r="Y272" i="11"/>
  <c r="Z272" i="11"/>
  <c r="H290" i="11"/>
  <c r="H299" i="11"/>
  <c r="N280" i="11"/>
  <c r="O280" i="11"/>
  <c r="P280" i="11"/>
  <c r="Q280" i="11"/>
  <c r="R280" i="11"/>
  <c r="S280" i="11"/>
  <c r="T280" i="11"/>
  <c r="U280" i="11"/>
  <c r="V280" i="11"/>
  <c r="W280" i="11"/>
  <c r="X280" i="11"/>
  <c r="Y280" i="11"/>
  <c r="Z280" i="11"/>
  <c r="H298" i="11"/>
  <c r="N279" i="11"/>
  <c r="O279" i="11"/>
  <c r="P279" i="11"/>
  <c r="Q279" i="11"/>
  <c r="R279" i="11"/>
  <c r="S279" i="11"/>
  <c r="T279" i="11"/>
  <c r="U279" i="11"/>
  <c r="V279" i="11"/>
  <c r="W279" i="11"/>
  <c r="X279" i="11"/>
  <c r="Y279" i="11"/>
  <c r="Z279" i="11"/>
  <c r="H297" i="11"/>
  <c r="N261" i="11"/>
  <c r="O261" i="11"/>
  <c r="P261" i="11"/>
  <c r="Q261" i="11"/>
  <c r="R261" i="11"/>
  <c r="S261" i="11"/>
  <c r="T261" i="11"/>
  <c r="U261" i="11"/>
  <c r="V261" i="11"/>
  <c r="W261" i="11"/>
  <c r="X261" i="11"/>
  <c r="Y261" i="11"/>
  <c r="Z261" i="11"/>
  <c r="H279" i="11"/>
  <c r="N260" i="11"/>
  <c r="O260" i="11"/>
  <c r="P260" i="11"/>
  <c r="Q260" i="11"/>
  <c r="R260" i="11"/>
  <c r="S260" i="11"/>
  <c r="T260" i="11"/>
  <c r="U260" i="11"/>
  <c r="V260" i="11"/>
  <c r="W260" i="11"/>
  <c r="X260" i="11"/>
  <c r="Y260" i="11"/>
  <c r="Z260" i="11"/>
  <c r="N278" i="11"/>
  <c r="O278" i="11"/>
  <c r="P278" i="11"/>
  <c r="Q278" i="11"/>
  <c r="R278" i="11"/>
  <c r="S278" i="11"/>
  <c r="T278" i="11"/>
  <c r="U278" i="11"/>
  <c r="V278" i="11"/>
  <c r="W278" i="11"/>
  <c r="X278" i="11"/>
  <c r="Y278" i="11"/>
  <c r="Z278" i="11"/>
  <c r="H278" i="11"/>
  <c r="H296" i="11"/>
  <c r="N277" i="11"/>
  <c r="O277" i="11"/>
  <c r="P277" i="11"/>
  <c r="Q277" i="11"/>
  <c r="R277" i="11"/>
  <c r="S277" i="11"/>
  <c r="T277" i="11"/>
  <c r="U277" i="11"/>
  <c r="V277" i="11"/>
  <c r="W277" i="11"/>
  <c r="X277" i="11"/>
  <c r="Y277" i="11"/>
  <c r="Z277" i="11"/>
  <c r="H295" i="11"/>
  <c r="N271" i="11"/>
  <c r="O271" i="11"/>
  <c r="P271" i="11"/>
  <c r="Q271" i="11"/>
  <c r="R271" i="11"/>
  <c r="S271" i="11"/>
  <c r="T271" i="11"/>
  <c r="U271" i="11"/>
  <c r="V271" i="11"/>
  <c r="W271" i="11"/>
  <c r="X271" i="11"/>
  <c r="Y271" i="11"/>
  <c r="Z271" i="11"/>
  <c r="H289" i="11"/>
  <c r="N276" i="11"/>
  <c r="O276" i="11"/>
  <c r="P276" i="11"/>
  <c r="Q276" i="11"/>
  <c r="R276" i="11"/>
  <c r="S276" i="11"/>
  <c r="T276" i="11"/>
  <c r="U276" i="11"/>
  <c r="V276" i="11"/>
  <c r="W276" i="11"/>
  <c r="X276" i="11"/>
  <c r="Y276" i="11"/>
  <c r="Z276" i="11"/>
  <c r="H294" i="11"/>
  <c r="N275" i="11"/>
  <c r="O275" i="11"/>
  <c r="P275" i="11"/>
  <c r="Q275" i="11"/>
  <c r="R275" i="11"/>
  <c r="S275" i="11"/>
  <c r="T275" i="11"/>
  <c r="U275" i="11"/>
  <c r="V275" i="11"/>
  <c r="W275" i="11"/>
  <c r="X275" i="11"/>
  <c r="Y275" i="11"/>
  <c r="Z275" i="11"/>
  <c r="H293" i="11"/>
  <c r="N274" i="11"/>
  <c r="O274" i="11"/>
  <c r="P274" i="11"/>
  <c r="Q274" i="11"/>
  <c r="R274" i="11"/>
  <c r="S274" i="11"/>
  <c r="T274" i="11"/>
  <c r="U274" i="11"/>
  <c r="V274" i="11"/>
  <c r="W274" i="11"/>
  <c r="X274" i="11"/>
  <c r="Y274" i="11"/>
  <c r="Z274" i="11"/>
  <c r="H292" i="11"/>
  <c r="N253" i="11"/>
  <c r="O253" i="11"/>
  <c r="P253" i="11"/>
  <c r="Q253" i="11"/>
  <c r="R253" i="11"/>
  <c r="S253" i="11"/>
  <c r="T253" i="11"/>
  <c r="U253" i="11"/>
  <c r="V253" i="11"/>
  <c r="W253" i="11"/>
  <c r="X253" i="11"/>
  <c r="Y253" i="11"/>
  <c r="Z253" i="11"/>
  <c r="H271" i="11"/>
  <c r="N273" i="11"/>
  <c r="O273" i="11"/>
  <c r="P273" i="11"/>
  <c r="Q273" i="11"/>
  <c r="R273" i="11"/>
  <c r="S273" i="11"/>
  <c r="T273" i="11"/>
  <c r="U273" i="11"/>
  <c r="V273" i="11"/>
  <c r="W273" i="11"/>
  <c r="X273" i="11"/>
  <c r="Y273" i="11"/>
  <c r="Z273" i="11"/>
  <c r="H291" i="11"/>
  <c r="N270" i="11"/>
  <c r="O270" i="11"/>
  <c r="P270" i="11"/>
  <c r="Q270" i="11"/>
  <c r="R270" i="11"/>
  <c r="S270" i="11"/>
  <c r="T270" i="11"/>
  <c r="U270" i="11"/>
  <c r="V270" i="11"/>
  <c r="W270" i="11"/>
  <c r="X270" i="11"/>
  <c r="Y270" i="11"/>
  <c r="Z270" i="11"/>
  <c r="H288" i="11"/>
  <c r="N106" i="11"/>
  <c r="O106" i="11"/>
  <c r="P106" i="11"/>
  <c r="Q106" i="11"/>
  <c r="R106" i="11"/>
  <c r="S106" i="11"/>
  <c r="T106" i="11"/>
  <c r="U106" i="11"/>
  <c r="V106" i="11"/>
  <c r="W106" i="11"/>
  <c r="X106" i="11"/>
  <c r="Y106" i="11"/>
  <c r="Z106" i="11"/>
  <c r="N105" i="11"/>
  <c r="O105" i="11"/>
  <c r="P105" i="11"/>
  <c r="Q105" i="11"/>
  <c r="R105" i="11"/>
  <c r="S105" i="11"/>
  <c r="T105" i="11"/>
  <c r="U105" i="11"/>
  <c r="V105" i="11"/>
  <c r="W105" i="11"/>
  <c r="X105" i="11"/>
  <c r="Y105" i="11"/>
  <c r="Z105" i="11"/>
  <c r="N113" i="11"/>
  <c r="O113" i="11"/>
  <c r="P113" i="11"/>
  <c r="Q113" i="11"/>
  <c r="R113" i="11"/>
  <c r="S113" i="11"/>
  <c r="T113" i="11"/>
  <c r="U113" i="11"/>
  <c r="V113" i="11"/>
  <c r="W113" i="11"/>
  <c r="X113" i="11"/>
  <c r="Y113" i="11"/>
  <c r="Z113" i="11"/>
  <c r="H113" i="11"/>
  <c r="N269" i="11"/>
  <c r="O269" i="11"/>
  <c r="P269" i="11"/>
  <c r="Q269" i="11"/>
  <c r="R269" i="11"/>
  <c r="S269" i="11"/>
  <c r="T269" i="11"/>
  <c r="U269" i="11"/>
  <c r="V269" i="11"/>
  <c r="W269" i="11"/>
  <c r="X269" i="11"/>
  <c r="Y269" i="11"/>
  <c r="Z269" i="11"/>
  <c r="H287" i="11"/>
  <c r="N268" i="11"/>
  <c r="O268" i="11"/>
  <c r="P268" i="11"/>
  <c r="Q268" i="11"/>
  <c r="R268" i="11"/>
  <c r="S268" i="11"/>
  <c r="T268" i="11"/>
  <c r="U268" i="11"/>
  <c r="V268" i="11"/>
  <c r="W268" i="11"/>
  <c r="X268" i="11"/>
  <c r="Y268" i="11"/>
  <c r="Z268" i="11"/>
  <c r="H286" i="11"/>
  <c r="N251" i="11"/>
  <c r="O251" i="11"/>
  <c r="P251" i="11"/>
  <c r="Q251" i="11"/>
  <c r="R251" i="11"/>
  <c r="S251" i="11"/>
  <c r="T251" i="11"/>
  <c r="U251" i="11"/>
  <c r="V251" i="11"/>
  <c r="W251" i="11"/>
  <c r="X251" i="11"/>
  <c r="Y251" i="11"/>
  <c r="Z251" i="11"/>
  <c r="H269" i="11"/>
  <c r="N267" i="11"/>
  <c r="O267" i="11"/>
  <c r="P267" i="11"/>
  <c r="Q267" i="11"/>
  <c r="R267" i="11"/>
  <c r="S267" i="11"/>
  <c r="T267" i="11"/>
  <c r="U267" i="11"/>
  <c r="V267" i="11"/>
  <c r="W267" i="11"/>
  <c r="X267" i="11"/>
  <c r="Y267" i="11"/>
  <c r="Z267" i="11"/>
  <c r="H285" i="11"/>
  <c r="N266" i="11"/>
  <c r="O266" i="11"/>
  <c r="P266" i="11"/>
  <c r="Q266" i="11"/>
  <c r="R266" i="11"/>
  <c r="S266" i="11"/>
  <c r="T266" i="11"/>
  <c r="U266" i="11"/>
  <c r="V266" i="11"/>
  <c r="W266" i="11"/>
  <c r="X266" i="11"/>
  <c r="Y266" i="11"/>
  <c r="Z266" i="11"/>
  <c r="H284" i="11"/>
  <c r="N265" i="11"/>
  <c r="O265" i="11"/>
  <c r="P265" i="11"/>
  <c r="Q265" i="11"/>
  <c r="R265" i="11"/>
  <c r="S265" i="11"/>
  <c r="T265" i="11"/>
  <c r="U265" i="11"/>
  <c r="V265" i="11"/>
  <c r="W265" i="11"/>
  <c r="X265" i="11"/>
  <c r="Y265" i="11"/>
  <c r="Z265" i="11"/>
  <c r="H283" i="11"/>
  <c r="N264" i="11"/>
  <c r="O264" i="11"/>
  <c r="P264" i="11"/>
  <c r="Q264" i="11"/>
  <c r="R264" i="11"/>
  <c r="S264" i="11"/>
  <c r="T264" i="11"/>
  <c r="U264" i="11"/>
  <c r="V264" i="11"/>
  <c r="W264" i="11"/>
  <c r="X264" i="11"/>
  <c r="Y264" i="11"/>
  <c r="Z264" i="11"/>
  <c r="H282" i="11"/>
  <c r="N262" i="11"/>
  <c r="O262" i="11"/>
  <c r="P262" i="11"/>
  <c r="Q262" i="11"/>
  <c r="R262" i="11"/>
  <c r="S262" i="11"/>
  <c r="T262" i="11"/>
  <c r="U262" i="11"/>
  <c r="V262" i="11"/>
  <c r="W262" i="11"/>
  <c r="X262" i="11"/>
  <c r="Y262" i="11"/>
  <c r="Z262" i="11"/>
  <c r="H280" i="11"/>
  <c r="N247" i="11"/>
  <c r="O247" i="11"/>
  <c r="P247" i="11"/>
  <c r="Q247" i="11"/>
  <c r="R247" i="11"/>
  <c r="S247" i="11"/>
  <c r="T247" i="11"/>
  <c r="U247" i="11"/>
  <c r="V247" i="11"/>
  <c r="W247" i="11"/>
  <c r="X247" i="11"/>
  <c r="Y247" i="11"/>
  <c r="Z247" i="11"/>
  <c r="H265" i="11"/>
  <c r="N259" i="11"/>
  <c r="O259" i="11"/>
  <c r="P259" i="11"/>
  <c r="Q259" i="11"/>
  <c r="R259" i="11"/>
  <c r="S259" i="11"/>
  <c r="T259" i="11"/>
  <c r="U259" i="11"/>
  <c r="V259" i="11"/>
  <c r="W259" i="11"/>
  <c r="X259" i="11"/>
  <c r="Y259" i="11"/>
  <c r="Z259" i="11"/>
  <c r="H277" i="11"/>
  <c r="N258" i="11"/>
  <c r="O258" i="11"/>
  <c r="P258" i="11"/>
  <c r="Q258" i="11"/>
  <c r="R258" i="11"/>
  <c r="S258" i="11"/>
  <c r="T258" i="11"/>
  <c r="U258" i="11"/>
  <c r="V258" i="11"/>
  <c r="W258" i="11"/>
  <c r="X258" i="11"/>
  <c r="Y258" i="11"/>
  <c r="Z258" i="11"/>
  <c r="H276" i="11"/>
  <c r="N257" i="11"/>
  <c r="O257" i="11"/>
  <c r="P257" i="11"/>
  <c r="Q257" i="11"/>
  <c r="R257" i="11"/>
  <c r="S257" i="11"/>
  <c r="T257" i="11"/>
  <c r="U257" i="11"/>
  <c r="V257" i="11"/>
  <c r="W257" i="11"/>
  <c r="X257" i="11"/>
  <c r="Y257" i="11"/>
  <c r="Z257" i="11"/>
  <c r="H275" i="11"/>
  <c r="N256" i="11"/>
  <c r="O256" i="11"/>
  <c r="P256" i="11"/>
  <c r="Q256" i="11"/>
  <c r="R256" i="11"/>
  <c r="S256" i="11"/>
  <c r="T256" i="11"/>
  <c r="U256" i="11"/>
  <c r="V256" i="11"/>
  <c r="W256" i="11"/>
  <c r="X256" i="11"/>
  <c r="Y256" i="11"/>
  <c r="Z256" i="11"/>
  <c r="H274" i="11"/>
  <c r="N115" i="11"/>
  <c r="O115" i="11"/>
  <c r="P115" i="11"/>
  <c r="Q115" i="11"/>
  <c r="R115" i="11"/>
  <c r="S115" i="11"/>
  <c r="T115" i="11"/>
  <c r="U115" i="11"/>
  <c r="V115" i="11"/>
  <c r="W115" i="11"/>
  <c r="X115" i="11"/>
  <c r="Y115" i="11"/>
  <c r="Z115" i="11"/>
  <c r="N114" i="11"/>
  <c r="O114" i="11"/>
  <c r="P114" i="11"/>
  <c r="Q114" i="11"/>
  <c r="R114" i="11"/>
  <c r="S114" i="11"/>
  <c r="T114" i="11"/>
  <c r="U114" i="11"/>
  <c r="V114" i="11"/>
  <c r="W114" i="11"/>
  <c r="X114" i="11"/>
  <c r="Y114" i="11"/>
  <c r="Z114" i="11"/>
  <c r="N122" i="11"/>
  <c r="O122" i="11"/>
  <c r="P122" i="11"/>
  <c r="Q122" i="11"/>
  <c r="R122" i="11"/>
  <c r="S122" i="11"/>
  <c r="T122" i="11"/>
  <c r="U122" i="11"/>
  <c r="V122" i="11"/>
  <c r="W122" i="11"/>
  <c r="X122" i="11"/>
  <c r="Y122" i="11"/>
  <c r="Z122" i="11"/>
  <c r="H122" i="11"/>
  <c r="N255" i="11"/>
  <c r="O255" i="11"/>
  <c r="P255" i="11"/>
  <c r="Q255" i="11"/>
  <c r="R255" i="11"/>
  <c r="S255" i="11"/>
  <c r="T255" i="11"/>
  <c r="U255" i="11"/>
  <c r="V255" i="11"/>
  <c r="W255" i="11"/>
  <c r="X255" i="11"/>
  <c r="Y255" i="11"/>
  <c r="Z255" i="11"/>
  <c r="H273" i="11"/>
  <c r="N254" i="11"/>
  <c r="O254" i="11"/>
  <c r="P254" i="11"/>
  <c r="Q254" i="11"/>
  <c r="R254" i="11"/>
  <c r="S254" i="11"/>
  <c r="T254" i="11"/>
  <c r="U254" i="11"/>
  <c r="V254" i="11"/>
  <c r="W254" i="11"/>
  <c r="X254" i="11"/>
  <c r="Y254" i="11"/>
  <c r="Z254" i="11"/>
  <c r="H272" i="11"/>
  <c r="N252" i="11"/>
  <c r="O252" i="11"/>
  <c r="P252" i="11"/>
  <c r="Q252" i="11"/>
  <c r="R252" i="11"/>
  <c r="S252" i="11"/>
  <c r="T252" i="11"/>
  <c r="U252" i="11"/>
  <c r="V252" i="11"/>
  <c r="W252" i="11"/>
  <c r="X252" i="11"/>
  <c r="Y252" i="11"/>
  <c r="Z252" i="11"/>
  <c r="H270" i="11"/>
  <c r="N249" i="11"/>
  <c r="O249" i="11"/>
  <c r="P249" i="11"/>
  <c r="Q249" i="11"/>
  <c r="R249" i="11"/>
  <c r="S249" i="11"/>
  <c r="T249" i="11"/>
  <c r="U249" i="11"/>
  <c r="V249" i="11"/>
  <c r="W249" i="11"/>
  <c r="X249" i="11"/>
  <c r="Y249" i="11"/>
  <c r="Z249" i="11"/>
  <c r="H267" i="11"/>
  <c r="N250" i="11"/>
  <c r="O250" i="11"/>
  <c r="P250" i="11"/>
  <c r="Q250" i="11"/>
  <c r="R250" i="11"/>
  <c r="S250" i="11"/>
  <c r="T250" i="11"/>
  <c r="U250" i="11"/>
  <c r="V250" i="11"/>
  <c r="W250" i="11"/>
  <c r="X250" i="11"/>
  <c r="Y250" i="11"/>
  <c r="Z250" i="11"/>
  <c r="H268" i="11"/>
  <c r="N248" i="11"/>
  <c r="O248" i="11"/>
  <c r="P248" i="11"/>
  <c r="Q248" i="11"/>
  <c r="R248" i="11"/>
  <c r="S248" i="11"/>
  <c r="T248" i="11"/>
  <c r="U248" i="11"/>
  <c r="V248" i="11"/>
  <c r="W248" i="11"/>
  <c r="X248" i="11"/>
  <c r="Y248" i="11"/>
  <c r="Z248" i="11"/>
  <c r="H266" i="11"/>
  <c r="N239" i="11"/>
  <c r="O239" i="11"/>
  <c r="P239" i="11"/>
  <c r="Q239" i="11"/>
  <c r="R239" i="11"/>
  <c r="S239" i="11"/>
  <c r="T239" i="11"/>
  <c r="U239" i="11"/>
  <c r="V239" i="11"/>
  <c r="W239" i="11"/>
  <c r="X239" i="11"/>
  <c r="Y239" i="11"/>
  <c r="Z239" i="11"/>
  <c r="H257" i="11"/>
  <c r="N244" i="11"/>
  <c r="O244" i="11"/>
  <c r="P244" i="11"/>
  <c r="Q244" i="11"/>
  <c r="R244" i="11"/>
  <c r="S244" i="11"/>
  <c r="T244" i="11"/>
  <c r="U244" i="11"/>
  <c r="V244" i="11"/>
  <c r="W244" i="11"/>
  <c r="X244" i="11"/>
  <c r="Y244" i="11"/>
  <c r="Z244" i="11"/>
  <c r="H262" i="11"/>
  <c r="N241" i="11"/>
  <c r="O241" i="11"/>
  <c r="P241" i="11"/>
  <c r="Q241" i="11"/>
  <c r="R241" i="11"/>
  <c r="S241" i="11"/>
  <c r="T241" i="11"/>
  <c r="U241" i="11"/>
  <c r="V241" i="11"/>
  <c r="W241" i="11"/>
  <c r="X241" i="11"/>
  <c r="Y241" i="11"/>
  <c r="Z241" i="11"/>
  <c r="H259" i="11"/>
  <c r="N246" i="11"/>
  <c r="O246" i="11"/>
  <c r="P246" i="11"/>
  <c r="Q246" i="11"/>
  <c r="R246" i="11"/>
  <c r="S246" i="11"/>
  <c r="T246" i="11"/>
  <c r="U246" i="11"/>
  <c r="V246" i="11"/>
  <c r="W246" i="11"/>
  <c r="X246" i="11"/>
  <c r="Y246" i="11"/>
  <c r="Z246" i="11"/>
  <c r="H264" i="11"/>
  <c r="N245" i="11"/>
  <c r="O245" i="11"/>
  <c r="P245" i="11"/>
  <c r="Q245" i="11"/>
  <c r="R245" i="11"/>
  <c r="S245" i="11"/>
  <c r="T245" i="11"/>
  <c r="U245" i="11"/>
  <c r="V245" i="11"/>
  <c r="W245" i="11"/>
  <c r="X245" i="11"/>
  <c r="Y245" i="11"/>
  <c r="Z245" i="11"/>
  <c r="H263" i="11"/>
  <c r="H261" i="11"/>
  <c r="N242" i="11"/>
  <c r="O242" i="11"/>
  <c r="P242" i="11"/>
  <c r="Q242" i="11"/>
  <c r="R242" i="11"/>
  <c r="S242" i="11"/>
  <c r="T242" i="11"/>
  <c r="U242" i="11"/>
  <c r="V242" i="11"/>
  <c r="W242" i="11"/>
  <c r="X242" i="11"/>
  <c r="Y242" i="11"/>
  <c r="Z242" i="11"/>
  <c r="H260" i="11"/>
  <c r="N240" i="11"/>
  <c r="O240" i="11"/>
  <c r="P240" i="11"/>
  <c r="Q240" i="11"/>
  <c r="R240" i="11"/>
  <c r="S240" i="11"/>
  <c r="T240" i="11"/>
  <c r="U240" i="11"/>
  <c r="V240" i="11"/>
  <c r="W240" i="11"/>
  <c r="X240" i="11"/>
  <c r="Y240" i="11"/>
  <c r="Z240" i="11"/>
  <c r="H258" i="11"/>
  <c r="N238" i="11"/>
  <c r="O238" i="11"/>
  <c r="P238" i="11"/>
  <c r="Q238" i="11"/>
  <c r="R238" i="11"/>
  <c r="S238" i="11"/>
  <c r="T238" i="11"/>
  <c r="U238" i="11"/>
  <c r="V238" i="11"/>
  <c r="W238" i="11"/>
  <c r="X238" i="11"/>
  <c r="Y238" i="11"/>
  <c r="Z238" i="11"/>
  <c r="H256" i="11"/>
  <c r="N237" i="11"/>
  <c r="O237" i="11"/>
  <c r="P237" i="11"/>
  <c r="Q237" i="11"/>
  <c r="R237" i="11"/>
  <c r="S237" i="11"/>
  <c r="T237" i="11"/>
  <c r="U237" i="11"/>
  <c r="V237" i="11"/>
  <c r="W237" i="11"/>
  <c r="X237" i="11"/>
  <c r="Y237" i="11"/>
  <c r="Z237" i="11"/>
  <c r="H255" i="11"/>
  <c r="N236" i="11"/>
  <c r="O236" i="11"/>
  <c r="P236" i="11"/>
  <c r="Q236" i="11"/>
  <c r="R236" i="11"/>
  <c r="S236" i="11"/>
  <c r="T236" i="11"/>
  <c r="U236" i="11"/>
  <c r="V236" i="11"/>
  <c r="W236" i="11"/>
  <c r="X236" i="11"/>
  <c r="Y236" i="11"/>
  <c r="Z236" i="11"/>
  <c r="H254" i="11"/>
  <c r="N235" i="11"/>
  <c r="O235" i="11"/>
  <c r="P235" i="11"/>
  <c r="Q235" i="11"/>
  <c r="R235" i="11"/>
  <c r="S235" i="11"/>
  <c r="T235" i="11"/>
  <c r="U235" i="11"/>
  <c r="V235" i="11"/>
  <c r="W235" i="11"/>
  <c r="X235" i="11"/>
  <c r="Y235" i="11"/>
  <c r="Z235" i="11"/>
  <c r="H253" i="11"/>
  <c r="N234" i="11"/>
  <c r="O234" i="11"/>
  <c r="P234" i="11"/>
  <c r="Q234" i="11"/>
  <c r="R234" i="11"/>
  <c r="S234" i="11"/>
  <c r="T234" i="11"/>
  <c r="U234" i="11"/>
  <c r="V234" i="11"/>
  <c r="W234" i="11"/>
  <c r="X234" i="11"/>
  <c r="Y234" i="11"/>
  <c r="Z234" i="11"/>
  <c r="H252" i="11"/>
  <c r="N233" i="11"/>
  <c r="O233" i="11"/>
  <c r="P233" i="11"/>
  <c r="Q233" i="11"/>
  <c r="R233" i="11"/>
  <c r="S233" i="11"/>
  <c r="T233" i="11"/>
  <c r="U233" i="11"/>
  <c r="V233" i="11"/>
  <c r="W233" i="11"/>
  <c r="X233" i="11"/>
  <c r="Y233" i="11"/>
  <c r="Z233" i="11"/>
  <c r="H251" i="11"/>
  <c r="N232" i="11"/>
  <c r="O232" i="11"/>
  <c r="P232" i="11"/>
  <c r="Q232" i="11"/>
  <c r="R232" i="11"/>
  <c r="S232" i="11"/>
  <c r="T232" i="11"/>
  <c r="U232" i="11"/>
  <c r="V232" i="11"/>
  <c r="W232" i="11"/>
  <c r="X232" i="11"/>
  <c r="Y232" i="11"/>
  <c r="Z232" i="11"/>
  <c r="H250" i="11"/>
  <c r="N224" i="11"/>
  <c r="O224" i="11"/>
  <c r="P224" i="11"/>
  <c r="Q224" i="11"/>
  <c r="R224" i="11"/>
  <c r="S224" i="11"/>
  <c r="T224" i="11"/>
  <c r="U224" i="11"/>
  <c r="V224" i="11"/>
  <c r="W224" i="11"/>
  <c r="X224" i="11"/>
  <c r="Y224" i="11"/>
  <c r="Z224" i="11"/>
  <c r="H242" i="11"/>
  <c r="N231" i="11"/>
  <c r="O231" i="11"/>
  <c r="P231" i="11"/>
  <c r="Q231" i="11"/>
  <c r="R231" i="11"/>
  <c r="S231" i="11"/>
  <c r="T231" i="11"/>
  <c r="U231" i="11"/>
  <c r="V231" i="11"/>
  <c r="W231" i="11"/>
  <c r="X231" i="11"/>
  <c r="Y231" i="11"/>
  <c r="Z231" i="11"/>
  <c r="H249" i="11"/>
  <c r="N230" i="11"/>
  <c r="O230" i="11"/>
  <c r="P230" i="11"/>
  <c r="Q230" i="11"/>
  <c r="R230" i="11"/>
  <c r="S230" i="11"/>
  <c r="T230" i="11"/>
  <c r="U230" i="11"/>
  <c r="V230" i="11"/>
  <c r="W230" i="11"/>
  <c r="X230" i="11"/>
  <c r="Y230" i="11"/>
  <c r="Z230" i="11"/>
  <c r="H248" i="11"/>
  <c r="N229" i="11"/>
  <c r="O229" i="11"/>
  <c r="P229" i="11"/>
  <c r="Q229" i="11"/>
  <c r="R229" i="11"/>
  <c r="S229" i="11"/>
  <c r="T229" i="11"/>
  <c r="U229" i="11"/>
  <c r="V229" i="11"/>
  <c r="W229" i="11"/>
  <c r="X229" i="11"/>
  <c r="Y229" i="11"/>
  <c r="Z229" i="11"/>
  <c r="H247" i="11"/>
  <c r="N219" i="11"/>
  <c r="O219" i="11"/>
  <c r="P219" i="11"/>
  <c r="Q219" i="11"/>
  <c r="R219" i="11"/>
  <c r="S219" i="11"/>
  <c r="T219" i="11"/>
  <c r="U219" i="11"/>
  <c r="V219" i="11"/>
  <c r="W219" i="11"/>
  <c r="X219" i="11"/>
  <c r="Y219" i="11"/>
  <c r="Z219" i="11"/>
  <c r="H237" i="11"/>
  <c r="N228" i="11"/>
  <c r="O228" i="11"/>
  <c r="P228" i="11"/>
  <c r="Q228" i="11"/>
  <c r="R228" i="11"/>
  <c r="S228" i="11"/>
  <c r="T228" i="11"/>
  <c r="U228" i="11"/>
  <c r="V228" i="11"/>
  <c r="W228" i="11"/>
  <c r="X228" i="11"/>
  <c r="Y228" i="11"/>
  <c r="Z228" i="11"/>
  <c r="H246" i="11"/>
  <c r="N227" i="11"/>
  <c r="O227" i="11"/>
  <c r="P227" i="11"/>
  <c r="Q227" i="11"/>
  <c r="R227" i="11"/>
  <c r="S227" i="11"/>
  <c r="T227" i="11"/>
  <c r="U227" i="11"/>
  <c r="V227" i="11"/>
  <c r="W227" i="11"/>
  <c r="X227" i="11"/>
  <c r="Y227" i="11"/>
  <c r="Z227" i="11"/>
  <c r="H245" i="11"/>
  <c r="N218" i="11"/>
  <c r="O218" i="11"/>
  <c r="P218" i="11"/>
  <c r="Q218" i="11"/>
  <c r="R218" i="11"/>
  <c r="S218" i="11"/>
  <c r="T218" i="11"/>
  <c r="U218" i="11"/>
  <c r="V218" i="11"/>
  <c r="W218" i="11"/>
  <c r="X218" i="11"/>
  <c r="Y218" i="11"/>
  <c r="Z218" i="11"/>
  <c r="H236" i="11"/>
  <c r="N216" i="11"/>
  <c r="O216" i="11"/>
  <c r="P216" i="11"/>
  <c r="Q216" i="11"/>
  <c r="R216" i="11"/>
  <c r="S216" i="11"/>
  <c r="T216" i="11"/>
  <c r="U216" i="11"/>
  <c r="V216" i="11"/>
  <c r="W216" i="11"/>
  <c r="X216" i="11"/>
  <c r="Y216" i="11"/>
  <c r="Z216" i="11"/>
  <c r="H234" i="11"/>
  <c r="N226" i="11"/>
  <c r="O226" i="11"/>
  <c r="P226" i="11"/>
  <c r="Q226" i="11"/>
  <c r="R226" i="11"/>
  <c r="S226" i="11"/>
  <c r="T226" i="11"/>
  <c r="U226" i="11"/>
  <c r="V226" i="11"/>
  <c r="W226" i="11"/>
  <c r="X226" i="11"/>
  <c r="Y226" i="11"/>
  <c r="Z226" i="11"/>
  <c r="H244" i="11"/>
  <c r="N222" i="11"/>
  <c r="O222" i="11"/>
  <c r="P222" i="11"/>
  <c r="Q222" i="11"/>
  <c r="R222" i="11"/>
  <c r="S222" i="11"/>
  <c r="T222" i="11"/>
  <c r="U222" i="11"/>
  <c r="V222" i="11"/>
  <c r="W222" i="11"/>
  <c r="X222" i="11"/>
  <c r="Y222" i="11"/>
  <c r="Z222" i="11"/>
  <c r="H240" i="11"/>
  <c r="N213" i="11"/>
  <c r="O213" i="11"/>
  <c r="P213" i="11"/>
  <c r="Q213" i="11"/>
  <c r="R213" i="11"/>
  <c r="S213" i="11"/>
  <c r="T213" i="11"/>
  <c r="U213" i="11"/>
  <c r="V213" i="11"/>
  <c r="W213" i="11"/>
  <c r="X213" i="11"/>
  <c r="Y213" i="11"/>
  <c r="Z213" i="11"/>
  <c r="H231" i="11"/>
  <c r="N223" i="11"/>
  <c r="O223" i="11"/>
  <c r="P223" i="11"/>
  <c r="Q223" i="11"/>
  <c r="R223" i="11"/>
  <c r="S223" i="11"/>
  <c r="T223" i="11"/>
  <c r="U223" i="11"/>
  <c r="V223" i="11"/>
  <c r="W223" i="11"/>
  <c r="X223" i="11"/>
  <c r="Y223" i="11"/>
  <c r="Z223" i="11"/>
  <c r="H241" i="11"/>
  <c r="N209" i="11"/>
  <c r="O209" i="11"/>
  <c r="P209" i="11"/>
  <c r="Q209" i="11"/>
  <c r="R209" i="11"/>
  <c r="S209" i="11"/>
  <c r="T209" i="11"/>
  <c r="U209" i="11"/>
  <c r="V209" i="11"/>
  <c r="W209" i="11"/>
  <c r="X209" i="11"/>
  <c r="Y209" i="11"/>
  <c r="Z209" i="11"/>
  <c r="H227" i="11"/>
  <c r="N212" i="11"/>
  <c r="O212" i="11"/>
  <c r="P212" i="11"/>
  <c r="Q212" i="11"/>
  <c r="R212" i="11"/>
  <c r="S212" i="11"/>
  <c r="T212" i="11"/>
  <c r="U212" i="11"/>
  <c r="V212" i="11"/>
  <c r="W212" i="11"/>
  <c r="X212" i="11"/>
  <c r="Y212" i="11"/>
  <c r="Z212" i="11"/>
  <c r="H230" i="11"/>
  <c r="N221" i="11"/>
  <c r="O221" i="11"/>
  <c r="P221" i="11"/>
  <c r="Q221" i="11"/>
  <c r="R221" i="11"/>
  <c r="S221" i="11"/>
  <c r="T221" i="11"/>
  <c r="U221" i="11"/>
  <c r="V221" i="11"/>
  <c r="W221" i="11"/>
  <c r="X221" i="11"/>
  <c r="Y221" i="11"/>
  <c r="Z221" i="11"/>
  <c r="H239" i="11"/>
  <c r="N220" i="11"/>
  <c r="O220" i="11"/>
  <c r="P220" i="11"/>
  <c r="Q220" i="11"/>
  <c r="R220" i="11"/>
  <c r="S220" i="11"/>
  <c r="T220" i="11"/>
  <c r="U220" i="11"/>
  <c r="V220" i="11"/>
  <c r="W220" i="11"/>
  <c r="X220" i="11"/>
  <c r="Y220" i="11"/>
  <c r="Z220" i="11"/>
  <c r="H238" i="11"/>
  <c r="N149" i="11"/>
  <c r="O149" i="11"/>
  <c r="P149" i="11"/>
  <c r="Q149" i="11"/>
  <c r="R149" i="11"/>
  <c r="S149" i="11"/>
  <c r="T149" i="11"/>
  <c r="U149" i="11"/>
  <c r="V149" i="11"/>
  <c r="W149" i="11"/>
  <c r="X149" i="11"/>
  <c r="Y149" i="11"/>
  <c r="Z149" i="11"/>
  <c r="N163" i="11"/>
  <c r="O163" i="11"/>
  <c r="P163" i="11"/>
  <c r="Q163" i="11"/>
  <c r="R163" i="11"/>
  <c r="S163" i="11"/>
  <c r="T163" i="11"/>
  <c r="U163" i="11"/>
  <c r="V163" i="11"/>
  <c r="W163" i="11"/>
  <c r="X163" i="11"/>
  <c r="Y163" i="11"/>
  <c r="Z163" i="11"/>
  <c r="H163" i="11"/>
  <c r="N112" i="11"/>
  <c r="O112" i="11"/>
  <c r="P112" i="11"/>
  <c r="Q112" i="11"/>
  <c r="R112" i="11"/>
  <c r="S112" i="11"/>
  <c r="T112" i="11"/>
  <c r="U112" i="11"/>
  <c r="V112" i="11"/>
  <c r="W112" i="11"/>
  <c r="X112" i="11"/>
  <c r="Y112" i="11"/>
  <c r="Z112" i="11"/>
  <c r="N120" i="11"/>
  <c r="O120" i="11"/>
  <c r="P120" i="11"/>
  <c r="Q120" i="11"/>
  <c r="R120" i="11"/>
  <c r="S120" i="11"/>
  <c r="T120" i="11"/>
  <c r="U120" i="11"/>
  <c r="V120" i="11"/>
  <c r="W120" i="11"/>
  <c r="X120" i="11"/>
  <c r="Y120" i="11"/>
  <c r="Z120" i="11"/>
  <c r="H120" i="11"/>
  <c r="N217" i="11"/>
  <c r="O217" i="11"/>
  <c r="P217" i="11"/>
  <c r="Q217" i="11"/>
  <c r="R217" i="11"/>
  <c r="S217" i="11"/>
  <c r="T217" i="11"/>
  <c r="U217" i="11"/>
  <c r="V217" i="11"/>
  <c r="W217" i="11"/>
  <c r="X217" i="11"/>
  <c r="Y217" i="11"/>
  <c r="Z217" i="11"/>
  <c r="H235" i="11"/>
  <c r="N203" i="11"/>
  <c r="O203" i="11"/>
  <c r="P203" i="11"/>
  <c r="Q203" i="11"/>
  <c r="R203" i="11"/>
  <c r="S203" i="11"/>
  <c r="T203" i="11"/>
  <c r="U203" i="11"/>
  <c r="V203" i="11"/>
  <c r="W203" i="11"/>
  <c r="X203" i="11"/>
  <c r="Y203" i="11"/>
  <c r="Z203" i="11"/>
  <c r="H221" i="11"/>
  <c r="N215" i="11"/>
  <c r="O215" i="11"/>
  <c r="P215" i="11"/>
  <c r="Q215" i="11"/>
  <c r="R215" i="11"/>
  <c r="S215" i="11"/>
  <c r="T215" i="11"/>
  <c r="U215" i="11"/>
  <c r="V215" i="11"/>
  <c r="W215" i="11"/>
  <c r="X215" i="11"/>
  <c r="Y215" i="11"/>
  <c r="Z215" i="11"/>
  <c r="H233" i="11"/>
  <c r="N214" i="11"/>
  <c r="O214" i="11"/>
  <c r="P214" i="11"/>
  <c r="Q214" i="11"/>
  <c r="R214" i="11"/>
  <c r="S214" i="11"/>
  <c r="T214" i="11"/>
  <c r="U214" i="11"/>
  <c r="V214" i="11"/>
  <c r="W214" i="11"/>
  <c r="X214" i="11"/>
  <c r="Y214" i="11"/>
  <c r="Z214" i="11"/>
  <c r="H232" i="11"/>
  <c r="N159" i="11"/>
  <c r="O159" i="11"/>
  <c r="P159" i="11"/>
  <c r="Q159" i="11"/>
  <c r="R159" i="11"/>
  <c r="S159" i="11"/>
  <c r="T159" i="11"/>
  <c r="U159" i="11"/>
  <c r="V159" i="11"/>
  <c r="W159" i="11"/>
  <c r="X159" i="11"/>
  <c r="Y159" i="11"/>
  <c r="Z159" i="11"/>
  <c r="H159" i="11"/>
  <c r="N211" i="11"/>
  <c r="O211" i="11"/>
  <c r="P211" i="11"/>
  <c r="Q211" i="11"/>
  <c r="R211" i="11"/>
  <c r="S211" i="11"/>
  <c r="T211" i="11"/>
  <c r="U211" i="11"/>
  <c r="V211" i="11"/>
  <c r="W211" i="11"/>
  <c r="X211" i="11"/>
  <c r="Y211" i="11"/>
  <c r="Z211" i="11"/>
  <c r="H229" i="11"/>
  <c r="N210" i="11"/>
  <c r="O210" i="11"/>
  <c r="P210" i="11"/>
  <c r="Q210" i="11"/>
  <c r="R210" i="11"/>
  <c r="S210" i="11"/>
  <c r="T210" i="11"/>
  <c r="U210" i="11"/>
  <c r="V210" i="11"/>
  <c r="W210" i="11"/>
  <c r="X210" i="11"/>
  <c r="Y210" i="11"/>
  <c r="Z210" i="11"/>
  <c r="H228" i="11"/>
  <c r="N193" i="11"/>
  <c r="O193" i="11"/>
  <c r="P193" i="11"/>
  <c r="Q193" i="11"/>
  <c r="R193" i="11"/>
  <c r="S193" i="11"/>
  <c r="T193" i="11"/>
  <c r="U193" i="11"/>
  <c r="V193" i="11"/>
  <c r="W193" i="11"/>
  <c r="X193" i="11"/>
  <c r="Y193" i="11"/>
  <c r="Z193" i="11"/>
  <c r="H211" i="11"/>
  <c r="N191" i="11"/>
  <c r="O191" i="11"/>
  <c r="P191" i="11"/>
  <c r="Q191" i="11"/>
  <c r="R191" i="11"/>
  <c r="S191" i="11"/>
  <c r="T191" i="11"/>
  <c r="U191" i="11"/>
  <c r="V191" i="11"/>
  <c r="W191" i="11"/>
  <c r="X191" i="11"/>
  <c r="Y191" i="11"/>
  <c r="Z191" i="11"/>
  <c r="H209" i="11"/>
  <c r="N208" i="11"/>
  <c r="O208" i="11"/>
  <c r="P208" i="11"/>
  <c r="Q208" i="11"/>
  <c r="R208" i="11"/>
  <c r="S208" i="11"/>
  <c r="T208" i="11"/>
  <c r="U208" i="11"/>
  <c r="V208" i="11"/>
  <c r="W208" i="11"/>
  <c r="X208" i="11"/>
  <c r="Y208" i="11"/>
  <c r="Z208" i="11"/>
  <c r="H226" i="11"/>
  <c r="N207" i="11"/>
  <c r="O207" i="11"/>
  <c r="P207" i="11"/>
  <c r="Q207" i="11"/>
  <c r="R207" i="11"/>
  <c r="S207" i="11"/>
  <c r="T207" i="11"/>
  <c r="U207" i="11"/>
  <c r="V207" i="11"/>
  <c r="W207" i="11"/>
  <c r="X207" i="11"/>
  <c r="Y207" i="11"/>
  <c r="Z207" i="11"/>
  <c r="H225" i="11"/>
  <c r="N195" i="11"/>
  <c r="O195" i="11"/>
  <c r="P195" i="11"/>
  <c r="Q195" i="11"/>
  <c r="R195" i="11"/>
  <c r="S195" i="11"/>
  <c r="T195" i="11"/>
  <c r="U195" i="11"/>
  <c r="V195" i="11"/>
  <c r="W195" i="11"/>
  <c r="X195" i="11"/>
  <c r="Y195" i="11"/>
  <c r="Z195" i="11"/>
  <c r="H213" i="11"/>
  <c r="N197" i="11"/>
  <c r="O197" i="11"/>
  <c r="P197" i="11"/>
  <c r="Q197" i="11"/>
  <c r="R197" i="11"/>
  <c r="S197" i="11"/>
  <c r="T197" i="11"/>
  <c r="U197" i="11"/>
  <c r="V197" i="11"/>
  <c r="W197" i="11"/>
  <c r="X197" i="11"/>
  <c r="Y197" i="11"/>
  <c r="Z197" i="11"/>
  <c r="H215" i="11"/>
  <c r="N206" i="11"/>
  <c r="O206" i="11"/>
  <c r="P206" i="11"/>
  <c r="Q206" i="11"/>
  <c r="R206" i="11"/>
  <c r="S206" i="11"/>
  <c r="T206" i="11"/>
  <c r="U206" i="11"/>
  <c r="V206" i="11"/>
  <c r="W206" i="11"/>
  <c r="X206" i="11"/>
  <c r="Y206" i="11"/>
  <c r="Z206" i="11"/>
  <c r="H224" i="11"/>
  <c r="N205" i="11"/>
  <c r="O205" i="11"/>
  <c r="P205" i="11"/>
  <c r="Q205" i="11"/>
  <c r="R205" i="11"/>
  <c r="S205" i="11"/>
  <c r="T205" i="11"/>
  <c r="U205" i="11"/>
  <c r="V205" i="11"/>
  <c r="W205" i="11"/>
  <c r="X205" i="11"/>
  <c r="Y205" i="11"/>
  <c r="Z205" i="11"/>
  <c r="H223" i="11"/>
  <c r="N204" i="11"/>
  <c r="O204" i="11"/>
  <c r="P204" i="11"/>
  <c r="Q204" i="11"/>
  <c r="R204" i="11"/>
  <c r="S204" i="11"/>
  <c r="T204" i="11"/>
  <c r="U204" i="11"/>
  <c r="V204" i="11"/>
  <c r="W204" i="11"/>
  <c r="X204" i="11"/>
  <c r="Y204" i="11"/>
  <c r="Z204" i="11"/>
  <c r="H222" i="11"/>
  <c r="N200" i="11"/>
  <c r="O200" i="11"/>
  <c r="P200" i="11"/>
  <c r="Q200" i="11"/>
  <c r="R200" i="11"/>
  <c r="S200" i="11"/>
  <c r="T200" i="11"/>
  <c r="U200" i="11"/>
  <c r="V200" i="11"/>
  <c r="W200" i="11"/>
  <c r="X200" i="11"/>
  <c r="Y200" i="11"/>
  <c r="Z200" i="11"/>
  <c r="H218" i="11"/>
  <c r="N202" i="11"/>
  <c r="O202" i="11"/>
  <c r="P202" i="11"/>
  <c r="Q202" i="11"/>
  <c r="R202" i="11"/>
  <c r="S202" i="11"/>
  <c r="T202" i="11"/>
  <c r="U202" i="11"/>
  <c r="V202" i="11"/>
  <c r="W202" i="11"/>
  <c r="X202" i="11"/>
  <c r="Y202" i="11"/>
  <c r="Z202" i="11"/>
  <c r="H220" i="11"/>
  <c r="N201" i="11"/>
  <c r="O201" i="11"/>
  <c r="P201" i="11"/>
  <c r="Q201" i="11"/>
  <c r="R201" i="11"/>
  <c r="S201" i="11"/>
  <c r="T201" i="11"/>
  <c r="U201" i="11"/>
  <c r="V201" i="11"/>
  <c r="W201" i="11"/>
  <c r="X201" i="11"/>
  <c r="Y201" i="11"/>
  <c r="Z201" i="11"/>
  <c r="H219" i="11"/>
  <c r="N147" i="11"/>
  <c r="O147" i="11"/>
  <c r="P147" i="11"/>
  <c r="Q147" i="11"/>
  <c r="R147" i="11"/>
  <c r="S147" i="11"/>
  <c r="T147" i="11"/>
  <c r="U147" i="11"/>
  <c r="V147" i="11"/>
  <c r="W147" i="11"/>
  <c r="X147" i="11"/>
  <c r="Y147" i="11"/>
  <c r="Z147" i="11"/>
  <c r="N161" i="11"/>
  <c r="O161" i="11"/>
  <c r="P161" i="11"/>
  <c r="Q161" i="11"/>
  <c r="R161" i="11"/>
  <c r="S161" i="11"/>
  <c r="T161" i="11"/>
  <c r="U161" i="11"/>
  <c r="V161" i="11"/>
  <c r="W161" i="11"/>
  <c r="X161" i="11"/>
  <c r="Y161" i="11"/>
  <c r="Z161" i="11"/>
  <c r="H161" i="11"/>
  <c r="N199" i="11"/>
  <c r="O199" i="11"/>
  <c r="P199" i="11"/>
  <c r="Q199" i="11"/>
  <c r="R199" i="11"/>
  <c r="S199" i="11"/>
  <c r="T199" i="11"/>
  <c r="U199" i="11"/>
  <c r="V199" i="11"/>
  <c r="W199" i="11"/>
  <c r="X199" i="11"/>
  <c r="Y199" i="11"/>
  <c r="Z199" i="11"/>
  <c r="H217" i="11"/>
  <c r="N198" i="11"/>
  <c r="O198" i="11"/>
  <c r="P198" i="11"/>
  <c r="Q198" i="11"/>
  <c r="R198" i="11"/>
  <c r="S198" i="11"/>
  <c r="T198" i="11"/>
  <c r="U198" i="11"/>
  <c r="V198" i="11"/>
  <c r="W198" i="11"/>
  <c r="X198" i="11"/>
  <c r="Y198" i="11"/>
  <c r="Z198" i="11"/>
  <c r="H216" i="11"/>
  <c r="N196" i="11"/>
  <c r="O196" i="11"/>
  <c r="P196" i="11"/>
  <c r="Q196" i="11"/>
  <c r="R196" i="11"/>
  <c r="S196" i="11"/>
  <c r="T196" i="11"/>
  <c r="U196" i="11"/>
  <c r="V196" i="11"/>
  <c r="W196" i="11"/>
  <c r="X196" i="11"/>
  <c r="Y196" i="11"/>
  <c r="Z196" i="11"/>
  <c r="H214" i="11"/>
  <c r="N189" i="11"/>
  <c r="O189" i="11"/>
  <c r="P189" i="11"/>
  <c r="Q189" i="11"/>
  <c r="R189" i="11"/>
  <c r="S189" i="11"/>
  <c r="T189" i="11"/>
  <c r="U189" i="11"/>
  <c r="V189" i="11"/>
  <c r="W189" i="11"/>
  <c r="X189" i="11"/>
  <c r="Y189" i="11"/>
  <c r="Z189" i="11"/>
  <c r="H207" i="11"/>
  <c r="N194" i="11"/>
  <c r="O194" i="11"/>
  <c r="P194" i="11"/>
  <c r="Q194" i="11"/>
  <c r="R194" i="11"/>
  <c r="S194" i="11"/>
  <c r="T194" i="11"/>
  <c r="U194" i="11"/>
  <c r="V194" i="11"/>
  <c r="W194" i="11"/>
  <c r="X194" i="11"/>
  <c r="Y194" i="11"/>
  <c r="Z194" i="11"/>
  <c r="H212" i="11"/>
  <c r="N192" i="11"/>
  <c r="O192" i="11"/>
  <c r="P192" i="11"/>
  <c r="Q192" i="11"/>
  <c r="R192" i="11"/>
  <c r="S192" i="11"/>
  <c r="T192" i="11"/>
  <c r="U192" i="11"/>
  <c r="V192" i="11"/>
  <c r="W192" i="11"/>
  <c r="X192" i="11"/>
  <c r="Y192" i="11"/>
  <c r="Z192" i="11"/>
  <c r="H210" i="11"/>
  <c r="N125" i="11"/>
  <c r="O125" i="11"/>
  <c r="P125" i="11"/>
  <c r="Q125" i="11"/>
  <c r="R125" i="11"/>
  <c r="S125" i="11"/>
  <c r="T125" i="11"/>
  <c r="U125" i="11"/>
  <c r="V125" i="11"/>
  <c r="W125" i="11"/>
  <c r="X125" i="11"/>
  <c r="Y125" i="11"/>
  <c r="Z125" i="11"/>
  <c r="N135" i="11"/>
  <c r="O135" i="11"/>
  <c r="P135" i="11"/>
  <c r="Q135" i="11"/>
  <c r="R135" i="11"/>
  <c r="S135" i="11"/>
  <c r="T135" i="11"/>
  <c r="U135" i="11"/>
  <c r="V135" i="11"/>
  <c r="W135" i="11"/>
  <c r="X135" i="11"/>
  <c r="Y135" i="11"/>
  <c r="Z135" i="11"/>
  <c r="H135" i="11"/>
  <c r="N190" i="11"/>
  <c r="O190" i="11"/>
  <c r="P190" i="11"/>
  <c r="Q190" i="11"/>
  <c r="R190" i="11"/>
  <c r="S190" i="11"/>
  <c r="T190" i="11"/>
  <c r="U190" i="11"/>
  <c r="V190" i="11"/>
  <c r="W190" i="11"/>
  <c r="X190" i="11"/>
  <c r="Y190" i="11"/>
  <c r="Z190" i="11"/>
  <c r="H208" i="11"/>
  <c r="N186" i="11"/>
  <c r="O186" i="11"/>
  <c r="P186" i="11"/>
  <c r="Q186" i="11"/>
  <c r="R186" i="11"/>
  <c r="S186" i="11"/>
  <c r="T186" i="11"/>
  <c r="U186" i="11"/>
  <c r="V186" i="11"/>
  <c r="W186" i="11"/>
  <c r="X186" i="11"/>
  <c r="Y186" i="11"/>
  <c r="Z186" i="11"/>
  <c r="H204" i="11"/>
  <c r="N176" i="11"/>
  <c r="O176" i="11"/>
  <c r="P176" i="11"/>
  <c r="Q176" i="11"/>
  <c r="R176" i="11"/>
  <c r="S176" i="11"/>
  <c r="T176" i="11"/>
  <c r="U176" i="11"/>
  <c r="V176" i="11"/>
  <c r="W176" i="11"/>
  <c r="X176" i="11"/>
  <c r="Y176" i="11"/>
  <c r="Z176" i="11"/>
  <c r="H194" i="11"/>
  <c r="N185" i="11"/>
  <c r="O185" i="11"/>
  <c r="P185" i="11"/>
  <c r="Q185" i="11"/>
  <c r="R185" i="11"/>
  <c r="S185" i="11"/>
  <c r="T185" i="11"/>
  <c r="U185" i="11"/>
  <c r="V185" i="11"/>
  <c r="W185" i="11"/>
  <c r="X185" i="11"/>
  <c r="Y185" i="11"/>
  <c r="Z185" i="11"/>
  <c r="H203" i="11"/>
  <c r="N188" i="11"/>
  <c r="O188" i="11"/>
  <c r="P188" i="11"/>
  <c r="Q188" i="11"/>
  <c r="R188" i="11"/>
  <c r="S188" i="11"/>
  <c r="T188" i="11"/>
  <c r="U188" i="11"/>
  <c r="V188" i="11"/>
  <c r="W188" i="11"/>
  <c r="X188" i="11"/>
  <c r="Y188" i="11"/>
  <c r="Z188" i="11"/>
  <c r="H206" i="11"/>
  <c r="N187" i="11"/>
  <c r="O187" i="11"/>
  <c r="P187" i="11"/>
  <c r="Q187" i="11"/>
  <c r="R187" i="11"/>
  <c r="S187" i="11"/>
  <c r="T187" i="11"/>
  <c r="U187" i="11"/>
  <c r="V187" i="11"/>
  <c r="W187" i="11"/>
  <c r="X187" i="11"/>
  <c r="Y187" i="11"/>
  <c r="Z187" i="11"/>
  <c r="H205" i="11"/>
  <c r="N181" i="11"/>
  <c r="O181" i="11"/>
  <c r="P181" i="11"/>
  <c r="Q181" i="11"/>
  <c r="R181" i="11"/>
  <c r="S181" i="11"/>
  <c r="T181" i="11"/>
  <c r="U181" i="11"/>
  <c r="V181" i="11"/>
  <c r="W181" i="11"/>
  <c r="X181" i="11"/>
  <c r="Y181" i="11"/>
  <c r="Z181" i="11"/>
  <c r="H199" i="11"/>
  <c r="N93" i="11"/>
  <c r="O93" i="11"/>
  <c r="P93" i="11"/>
  <c r="Q93" i="11"/>
  <c r="R93" i="11"/>
  <c r="S93" i="11"/>
  <c r="T93" i="11"/>
  <c r="U93" i="11"/>
  <c r="V93" i="11"/>
  <c r="W93" i="11"/>
  <c r="X93" i="11"/>
  <c r="Y93" i="11"/>
  <c r="Z93" i="11"/>
  <c r="N91" i="11"/>
  <c r="O91" i="11"/>
  <c r="P91" i="11"/>
  <c r="Q91" i="11"/>
  <c r="R91" i="11"/>
  <c r="S91" i="11"/>
  <c r="T91" i="11"/>
  <c r="U91" i="11"/>
  <c r="V91" i="11"/>
  <c r="W91" i="11"/>
  <c r="X91" i="11"/>
  <c r="Y91" i="11"/>
  <c r="Z91" i="11"/>
  <c r="N99" i="11"/>
  <c r="O99" i="11"/>
  <c r="P99" i="11"/>
  <c r="Q99" i="11"/>
  <c r="R99" i="11"/>
  <c r="S99" i="11"/>
  <c r="T99" i="11"/>
  <c r="U99" i="11"/>
  <c r="V99" i="11"/>
  <c r="W99" i="11"/>
  <c r="X99" i="11"/>
  <c r="Y99" i="11"/>
  <c r="Z99" i="11"/>
  <c r="H99" i="11"/>
  <c r="N184" i="11"/>
  <c r="O184" i="11"/>
  <c r="P184" i="11"/>
  <c r="Q184" i="11"/>
  <c r="R184" i="11"/>
  <c r="S184" i="11"/>
  <c r="T184" i="11"/>
  <c r="U184" i="11"/>
  <c r="V184" i="11"/>
  <c r="W184" i="11"/>
  <c r="X184" i="11"/>
  <c r="Y184" i="11"/>
  <c r="Z184" i="11"/>
  <c r="H184" i="11"/>
  <c r="H202" i="11"/>
  <c r="N183" i="11"/>
  <c r="O183" i="11"/>
  <c r="P183" i="11"/>
  <c r="Q183" i="11"/>
  <c r="R183" i="11"/>
  <c r="S183" i="11"/>
  <c r="T183" i="11"/>
  <c r="U183" i="11"/>
  <c r="V183" i="11"/>
  <c r="W183" i="11"/>
  <c r="X183" i="11"/>
  <c r="Y183" i="11"/>
  <c r="Z183" i="11"/>
  <c r="H201" i="11"/>
  <c r="N172" i="11"/>
  <c r="O172" i="11"/>
  <c r="P172" i="11"/>
  <c r="Q172" i="11"/>
  <c r="R172" i="11"/>
  <c r="S172" i="11"/>
  <c r="T172" i="11"/>
  <c r="U172" i="11"/>
  <c r="V172" i="11"/>
  <c r="W172" i="11"/>
  <c r="X172" i="11"/>
  <c r="Y172" i="11"/>
  <c r="Z172" i="11"/>
  <c r="H190" i="11"/>
  <c r="H200" i="11"/>
  <c r="N164" i="11"/>
  <c r="O164" i="11"/>
  <c r="P164" i="11"/>
  <c r="Q164" i="11"/>
  <c r="R164" i="11"/>
  <c r="S164" i="11"/>
  <c r="T164" i="11"/>
  <c r="U164" i="11"/>
  <c r="V164" i="11"/>
  <c r="W164" i="11"/>
  <c r="X164" i="11"/>
  <c r="Y164" i="11"/>
  <c r="Z164" i="11"/>
  <c r="H181" i="11"/>
  <c r="N173" i="11"/>
  <c r="O173" i="11"/>
  <c r="P173" i="11"/>
  <c r="Q173" i="11"/>
  <c r="R173" i="11"/>
  <c r="S173" i="11"/>
  <c r="T173" i="11"/>
  <c r="U173" i="11"/>
  <c r="V173" i="11"/>
  <c r="W173" i="11"/>
  <c r="X173" i="11"/>
  <c r="Y173" i="11"/>
  <c r="Z173" i="11"/>
  <c r="H191" i="11"/>
  <c r="N180" i="11"/>
  <c r="O180" i="11"/>
  <c r="P180" i="11"/>
  <c r="Q180" i="11"/>
  <c r="R180" i="11"/>
  <c r="S180" i="11"/>
  <c r="T180" i="11"/>
  <c r="U180" i="11"/>
  <c r="V180" i="11"/>
  <c r="W180" i="11"/>
  <c r="X180" i="11"/>
  <c r="Y180" i="11"/>
  <c r="Z180" i="11"/>
  <c r="H198" i="11"/>
  <c r="N179" i="11"/>
  <c r="O179" i="11"/>
  <c r="P179" i="11"/>
  <c r="Q179" i="11"/>
  <c r="R179" i="11"/>
  <c r="S179" i="11"/>
  <c r="T179" i="11"/>
  <c r="U179" i="11"/>
  <c r="V179" i="11"/>
  <c r="W179" i="11"/>
  <c r="X179" i="11"/>
  <c r="Y179" i="11"/>
  <c r="Z179" i="11"/>
  <c r="H197" i="11"/>
  <c r="N69" i="11"/>
  <c r="O69" i="11"/>
  <c r="P69" i="11"/>
  <c r="Q69" i="11"/>
  <c r="R69" i="11"/>
  <c r="S69" i="11"/>
  <c r="T69" i="11"/>
  <c r="U69" i="11"/>
  <c r="V69" i="11"/>
  <c r="W69" i="11"/>
  <c r="X69" i="11"/>
  <c r="Y69" i="11"/>
  <c r="Z69" i="11"/>
  <c r="N67" i="11"/>
  <c r="O67" i="11"/>
  <c r="P67" i="11"/>
  <c r="Q67" i="11"/>
  <c r="R67" i="11"/>
  <c r="S67" i="11"/>
  <c r="T67" i="11"/>
  <c r="U67" i="11"/>
  <c r="V67" i="11"/>
  <c r="W67" i="11"/>
  <c r="X67" i="11"/>
  <c r="Y67" i="11"/>
  <c r="Z67" i="11"/>
  <c r="N70" i="11"/>
  <c r="O70" i="11"/>
  <c r="P70" i="11"/>
  <c r="Q70" i="11"/>
  <c r="R70" i="11"/>
  <c r="S70" i="11"/>
  <c r="T70" i="11"/>
  <c r="U70" i="11"/>
  <c r="V70" i="11"/>
  <c r="W70" i="11"/>
  <c r="X70" i="11"/>
  <c r="Y70" i="11"/>
  <c r="Z70" i="11"/>
  <c r="H70" i="11"/>
  <c r="N178" i="11"/>
  <c r="O178" i="11"/>
  <c r="P178" i="11"/>
  <c r="Q178" i="11"/>
  <c r="R178" i="11"/>
  <c r="S178" i="11"/>
  <c r="T178" i="11"/>
  <c r="U178" i="11"/>
  <c r="V178" i="11"/>
  <c r="W178" i="11"/>
  <c r="X178" i="11"/>
  <c r="Y178" i="11"/>
  <c r="Z178" i="11"/>
  <c r="H196" i="11"/>
  <c r="N177" i="11"/>
  <c r="O177" i="11"/>
  <c r="P177" i="11"/>
  <c r="Q177" i="11"/>
  <c r="R177" i="11"/>
  <c r="S177" i="11"/>
  <c r="T177" i="11"/>
  <c r="U177" i="11"/>
  <c r="V177" i="11"/>
  <c r="W177" i="11"/>
  <c r="X177" i="11"/>
  <c r="Y177" i="11"/>
  <c r="Z177" i="11"/>
  <c r="H195" i="11"/>
  <c r="H180" i="11"/>
  <c r="N175" i="11"/>
  <c r="O175" i="11"/>
  <c r="P175" i="11"/>
  <c r="Q175" i="11"/>
  <c r="R175" i="11"/>
  <c r="S175" i="11"/>
  <c r="T175" i="11"/>
  <c r="U175" i="11"/>
  <c r="V175" i="11"/>
  <c r="W175" i="11"/>
  <c r="X175" i="11"/>
  <c r="Y175" i="11"/>
  <c r="Z175" i="11"/>
  <c r="H193" i="11"/>
  <c r="H178" i="11"/>
  <c r="N87" i="11"/>
  <c r="O87" i="11"/>
  <c r="P87" i="11"/>
  <c r="Q87" i="11"/>
  <c r="R87" i="11"/>
  <c r="S87" i="11"/>
  <c r="T87" i="11"/>
  <c r="U87" i="11"/>
  <c r="V87" i="11"/>
  <c r="W87" i="11"/>
  <c r="X87" i="11"/>
  <c r="Y87" i="11"/>
  <c r="Z87" i="11"/>
  <c r="N85" i="11"/>
  <c r="O85" i="11"/>
  <c r="P85" i="11"/>
  <c r="Q85" i="11"/>
  <c r="R85" i="11"/>
  <c r="S85" i="11"/>
  <c r="T85" i="11"/>
  <c r="U85" i="11"/>
  <c r="V85" i="11"/>
  <c r="W85" i="11"/>
  <c r="X85" i="11"/>
  <c r="Y85" i="11"/>
  <c r="Z85" i="11"/>
  <c r="N92" i="11"/>
  <c r="O92" i="11"/>
  <c r="P92" i="11"/>
  <c r="Q92" i="11"/>
  <c r="R92" i="11"/>
  <c r="S92" i="11"/>
  <c r="T92" i="11"/>
  <c r="U92" i="11"/>
  <c r="V92" i="11"/>
  <c r="W92" i="11"/>
  <c r="X92" i="11"/>
  <c r="Y92" i="11"/>
  <c r="Z92" i="11"/>
  <c r="H92" i="11"/>
  <c r="N174" i="11"/>
  <c r="O174" i="11"/>
  <c r="P174" i="11"/>
  <c r="Q174" i="11"/>
  <c r="R174" i="11"/>
  <c r="S174" i="11"/>
  <c r="T174" i="11"/>
  <c r="U174" i="11"/>
  <c r="V174" i="11"/>
  <c r="W174" i="11"/>
  <c r="X174" i="11"/>
  <c r="Y174" i="11"/>
  <c r="Z174" i="11"/>
  <c r="H192" i="11"/>
  <c r="H185" i="11"/>
  <c r="N150" i="11"/>
  <c r="O150" i="11"/>
  <c r="P150" i="11"/>
  <c r="Q150" i="11"/>
  <c r="R150" i="11"/>
  <c r="S150" i="11"/>
  <c r="T150" i="11"/>
  <c r="U150" i="11"/>
  <c r="V150" i="11"/>
  <c r="W150" i="11"/>
  <c r="X150" i="11"/>
  <c r="Y150" i="11"/>
  <c r="Z150" i="11"/>
  <c r="H164" i="11"/>
  <c r="H183" i="11"/>
  <c r="N171" i="11"/>
  <c r="O171" i="11"/>
  <c r="P171" i="11"/>
  <c r="Q171" i="11"/>
  <c r="R171" i="11"/>
  <c r="S171" i="11"/>
  <c r="T171" i="11"/>
  <c r="U171" i="11"/>
  <c r="V171" i="11"/>
  <c r="W171" i="11"/>
  <c r="X171" i="11"/>
  <c r="Y171" i="11"/>
  <c r="Z171" i="11"/>
  <c r="H189" i="11"/>
  <c r="N170" i="11"/>
  <c r="O170" i="11"/>
  <c r="P170" i="11"/>
  <c r="Q170" i="11"/>
  <c r="R170" i="11"/>
  <c r="S170" i="11"/>
  <c r="T170" i="11"/>
  <c r="U170" i="11"/>
  <c r="V170" i="11"/>
  <c r="W170" i="11"/>
  <c r="X170" i="11"/>
  <c r="Y170" i="11"/>
  <c r="Z170" i="11"/>
  <c r="H188" i="11"/>
  <c r="N97" i="11"/>
  <c r="O97" i="11"/>
  <c r="P97" i="11"/>
  <c r="Q97" i="11"/>
  <c r="R97" i="11"/>
  <c r="S97" i="11"/>
  <c r="T97" i="11"/>
  <c r="U97" i="11"/>
  <c r="V97" i="11"/>
  <c r="W97" i="11"/>
  <c r="X97" i="11"/>
  <c r="Y97" i="11"/>
  <c r="Z97" i="11"/>
  <c r="H105" i="11"/>
  <c r="N169" i="11"/>
  <c r="O169" i="11"/>
  <c r="P169" i="11"/>
  <c r="Q169" i="11"/>
  <c r="R169" i="11"/>
  <c r="S169" i="11"/>
  <c r="T169" i="11"/>
  <c r="U169" i="11"/>
  <c r="V169" i="11"/>
  <c r="W169" i="11"/>
  <c r="X169" i="11"/>
  <c r="Y169" i="11"/>
  <c r="Z169" i="11"/>
  <c r="H187" i="11"/>
  <c r="N96" i="11"/>
  <c r="O96" i="11"/>
  <c r="P96" i="11"/>
  <c r="Q96" i="11"/>
  <c r="R96" i="11"/>
  <c r="S96" i="11"/>
  <c r="T96" i="11"/>
  <c r="U96" i="11"/>
  <c r="V96" i="11"/>
  <c r="W96" i="11"/>
  <c r="X96" i="11"/>
  <c r="Y96" i="11"/>
  <c r="Z96" i="11"/>
  <c r="N104" i="11"/>
  <c r="O104" i="11"/>
  <c r="P104" i="11"/>
  <c r="Q104" i="11"/>
  <c r="R104" i="11"/>
  <c r="S104" i="11"/>
  <c r="T104" i="11"/>
  <c r="U104" i="11"/>
  <c r="V104" i="11"/>
  <c r="W104" i="11"/>
  <c r="X104" i="11"/>
  <c r="Y104" i="11"/>
  <c r="Z104" i="11"/>
  <c r="H104" i="11"/>
  <c r="N168" i="11"/>
  <c r="O168" i="11"/>
  <c r="P168" i="11"/>
  <c r="Q168" i="11"/>
  <c r="R168" i="11"/>
  <c r="S168" i="11"/>
  <c r="T168" i="11"/>
  <c r="U168" i="11"/>
  <c r="V168" i="11"/>
  <c r="W168" i="11"/>
  <c r="X168" i="11"/>
  <c r="Y168" i="11"/>
  <c r="Z168" i="11"/>
  <c r="H186" i="11"/>
  <c r="N162" i="11"/>
  <c r="O162" i="11"/>
  <c r="P162" i="11"/>
  <c r="Q162" i="11"/>
  <c r="R162" i="11"/>
  <c r="S162" i="11"/>
  <c r="T162" i="11"/>
  <c r="U162" i="11"/>
  <c r="V162" i="11"/>
  <c r="W162" i="11"/>
  <c r="X162" i="11"/>
  <c r="Y162" i="11"/>
  <c r="Z162" i="11"/>
  <c r="H179" i="11"/>
  <c r="N153" i="11"/>
  <c r="O153" i="11"/>
  <c r="P153" i="11"/>
  <c r="Q153" i="11"/>
  <c r="R153" i="11"/>
  <c r="S153" i="11"/>
  <c r="T153" i="11"/>
  <c r="U153" i="11"/>
  <c r="V153" i="11"/>
  <c r="W153" i="11"/>
  <c r="X153" i="11"/>
  <c r="Y153" i="11"/>
  <c r="Z153" i="11"/>
  <c r="H170" i="11"/>
  <c r="H177" i="11"/>
  <c r="H176" i="11"/>
  <c r="N158" i="11"/>
  <c r="O158" i="11"/>
  <c r="P158" i="11"/>
  <c r="Q158" i="11"/>
  <c r="R158" i="11"/>
  <c r="S158" i="11"/>
  <c r="T158" i="11"/>
  <c r="U158" i="11"/>
  <c r="V158" i="11"/>
  <c r="W158" i="11"/>
  <c r="X158" i="11"/>
  <c r="Y158" i="11"/>
  <c r="Z158" i="11"/>
  <c r="H175" i="11"/>
  <c r="H174" i="11"/>
  <c r="N156" i="11"/>
  <c r="O156" i="11"/>
  <c r="P156" i="11"/>
  <c r="Q156" i="11"/>
  <c r="R156" i="11"/>
  <c r="S156" i="11"/>
  <c r="T156" i="11"/>
  <c r="U156" i="11"/>
  <c r="V156" i="11"/>
  <c r="W156" i="11"/>
  <c r="X156" i="11"/>
  <c r="Y156" i="11"/>
  <c r="Z156" i="11"/>
  <c r="H173" i="11"/>
  <c r="N155" i="11"/>
  <c r="O155" i="11"/>
  <c r="P155" i="11"/>
  <c r="Q155" i="11"/>
  <c r="R155" i="11"/>
  <c r="S155" i="11"/>
  <c r="T155" i="11"/>
  <c r="U155" i="11"/>
  <c r="V155" i="11"/>
  <c r="W155" i="11"/>
  <c r="X155" i="11"/>
  <c r="Y155" i="11"/>
  <c r="Z155" i="11"/>
  <c r="H172" i="11"/>
  <c r="N141" i="11"/>
  <c r="O141" i="11"/>
  <c r="P141" i="11"/>
  <c r="Q141" i="11"/>
  <c r="R141" i="11"/>
  <c r="S141" i="11"/>
  <c r="T141" i="11"/>
  <c r="U141" i="11"/>
  <c r="V141" i="11"/>
  <c r="W141" i="11"/>
  <c r="X141" i="11"/>
  <c r="Y141" i="11"/>
  <c r="Z141" i="11"/>
  <c r="N154" i="11"/>
  <c r="O154" i="11"/>
  <c r="P154" i="11"/>
  <c r="Q154" i="11"/>
  <c r="R154" i="11"/>
  <c r="S154" i="11"/>
  <c r="T154" i="11"/>
  <c r="U154" i="11"/>
  <c r="V154" i="11"/>
  <c r="W154" i="11"/>
  <c r="X154" i="11"/>
  <c r="Y154" i="11"/>
  <c r="Z154" i="11"/>
  <c r="H154" i="11"/>
  <c r="H171" i="11"/>
  <c r="N89" i="11"/>
  <c r="O89" i="11"/>
  <c r="P89" i="11"/>
  <c r="Q89" i="11"/>
  <c r="R89" i="11"/>
  <c r="S89" i="11"/>
  <c r="T89" i="11"/>
  <c r="U89" i="11"/>
  <c r="V89" i="11"/>
  <c r="W89" i="11"/>
  <c r="X89" i="11"/>
  <c r="Y89" i="11"/>
  <c r="Z89" i="11"/>
  <c r="H96" i="11"/>
  <c r="N152" i="11"/>
  <c r="O152" i="11"/>
  <c r="P152" i="11"/>
  <c r="Q152" i="11"/>
  <c r="R152" i="11"/>
  <c r="S152" i="11"/>
  <c r="T152" i="11"/>
  <c r="U152" i="11"/>
  <c r="V152" i="11"/>
  <c r="W152" i="11"/>
  <c r="X152" i="11"/>
  <c r="Y152" i="11"/>
  <c r="Z152" i="11"/>
  <c r="H169" i="11"/>
  <c r="N60" i="11"/>
  <c r="O60" i="11"/>
  <c r="P60" i="11"/>
  <c r="Q60" i="11"/>
  <c r="R60" i="11"/>
  <c r="S60" i="11"/>
  <c r="T60" i="11"/>
  <c r="U60" i="11"/>
  <c r="V60" i="11"/>
  <c r="W60" i="11"/>
  <c r="X60" i="11"/>
  <c r="Y60" i="11"/>
  <c r="Z60" i="11"/>
  <c r="N58" i="11"/>
  <c r="O58" i="11"/>
  <c r="P58" i="11"/>
  <c r="Q58" i="11"/>
  <c r="R58" i="11"/>
  <c r="S58" i="11"/>
  <c r="T58" i="11"/>
  <c r="U58" i="11"/>
  <c r="V58" i="11"/>
  <c r="W58" i="11"/>
  <c r="X58" i="11"/>
  <c r="Y58" i="11"/>
  <c r="Z58" i="11"/>
  <c r="N61" i="11"/>
  <c r="O61" i="11"/>
  <c r="P61" i="11"/>
  <c r="Q61" i="11"/>
  <c r="R61" i="11"/>
  <c r="S61" i="11"/>
  <c r="T61" i="11"/>
  <c r="U61" i="11"/>
  <c r="V61" i="11"/>
  <c r="W61" i="11"/>
  <c r="X61" i="11"/>
  <c r="Y61" i="11"/>
  <c r="Z61" i="11"/>
  <c r="H61" i="11"/>
  <c r="H152" i="11"/>
  <c r="N151" i="11"/>
  <c r="O151" i="11"/>
  <c r="P151" i="11"/>
  <c r="Q151" i="11"/>
  <c r="R151" i="11"/>
  <c r="S151" i="11"/>
  <c r="T151" i="11"/>
  <c r="U151" i="11"/>
  <c r="V151" i="11"/>
  <c r="W151" i="11"/>
  <c r="X151" i="11"/>
  <c r="Y151" i="11"/>
  <c r="Z151" i="11"/>
  <c r="H168" i="11"/>
  <c r="N121" i="11"/>
  <c r="O121" i="11"/>
  <c r="P121" i="11"/>
  <c r="Q121" i="11"/>
  <c r="R121" i="11"/>
  <c r="S121" i="11"/>
  <c r="T121" i="11"/>
  <c r="U121" i="11"/>
  <c r="V121" i="11"/>
  <c r="W121" i="11"/>
  <c r="X121" i="11"/>
  <c r="Y121" i="11"/>
  <c r="Z121" i="11"/>
  <c r="N129" i="11"/>
  <c r="O129" i="11"/>
  <c r="P129" i="11"/>
  <c r="Q129" i="11"/>
  <c r="R129" i="11"/>
  <c r="S129" i="11"/>
  <c r="T129" i="11"/>
  <c r="U129" i="11"/>
  <c r="V129" i="11"/>
  <c r="W129" i="11"/>
  <c r="X129" i="11"/>
  <c r="Y129" i="11"/>
  <c r="Z129" i="11"/>
  <c r="H129" i="11"/>
  <c r="N148" i="11"/>
  <c r="O148" i="11"/>
  <c r="P148" i="11"/>
  <c r="Q148" i="11"/>
  <c r="R148" i="11"/>
  <c r="S148" i="11"/>
  <c r="T148" i="11"/>
  <c r="U148" i="11"/>
  <c r="V148" i="11"/>
  <c r="W148" i="11"/>
  <c r="X148" i="11"/>
  <c r="Y148" i="11"/>
  <c r="Z148" i="11"/>
  <c r="H162" i="11"/>
  <c r="N100" i="11"/>
  <c r="O100" i="11"/>
  <c r="P100" i="11"/>
  <c r="Q100" i="11"/>
  <c r="R100" i="11"/>
  <c r="S100" i="11"/>
  <c r="T100" i="11"/>
  <c r="U100" i="11"/>
  <c r="V100" i="11"/>
  <c r="W100" i="11"/>
  <c r="X100" i="11"/>
  <c r="Y100" i="11"/>
  <c r="Z100" i="11"/>
  <c r="N107" i="11"/>
  <c r="O107" i="11"/>
  <c r="P107" i="11"/>
  <c r="Q107" i="11"/>
  <c r="R107" i="11"/>
  <c r="S107" i="11"/>
  <c r="T107" i="11"/>
  <c r="U107" i="11"/>
  <c r="V107" i="11"/>
  <c r="W107" i="11"/>
  <c r="X107" i="11"/>
  <c r="Y107" i="11"/>
  <c r="Z107" i="11"/>
  <c r="H107" i="11"/>
  <c r="N59" i="11"/>
  <c r="O59" i="11"/>
  <c r="P59" i="11"/>
  <c r="Q59" i="11"/>
  <c r="R59" i="11"/>
  <c r="S59" i="11"/>
  <c r="T59" i="11"/>
  <c r="U59" i="11"/>
  <c r="V59" i="11"/>
  <c r="W59" i="11"/>
  <c r="X59" i="11"/>
  <c r="Y59" i="11"/>
  <c r="Z59" i="11"/>
  <c r="H62" i="11"/>
  <c r="H149" i="11"/>
  <c r="N138" i="11"/>
  <c r="O138" i="11"/>
  <c r="P138" i="11"/>
  <c r="Q138" i="11"/>
  <c r="R138" i="11"/>
  <c r="S138" i="11"/>
  <c r="T138" i="11"/>
  <c r="U138" i="11"/>
  <c r="V138" i="11"/>
  <c r="W138" i="11"/>
  <c r="X138" i="11"/>
  <c r="Y138" i="11"/>
  <c r="Z138" i="11"/>
  <c r="H151" i="11"/>
  <c r="N133" i="11"/>
  <c r="O133" i="11"/>
  <c r="P133" i="11"/>
  <c r="Q133" i="11"/>
  <c r="R133" i="11"/>
  <c r="S133" i="11"/>
  <c r="T133" i="11"/>
  <c r="U133" i="11"/>
  <c r="V133" i="11"/>
  <c r="W133" i="11"/>
  <c r="X133" i="11"/>
  <c r="Y133" i="11"/>
  <c r="Z133" i="11"/>
  <c r="N144" i="11"/>
  <c r="O144" i="11"/>
  <c r="P144" i="11"/>
  <c r="Q144" i="11"/>
  <c r="R144" i="11"/>
  <c r="S144" i="11"/>
  <c r="T144" i="11"/>
  <c r="U144" i="11"/>
  <c r="V144" i="11"/>
  <c r="W144" i="11"/>
  <c r="X144" i="11"/>
  <c r="Y144" i="11"/>
  <c r="Z144" i="11"/>
  <c r="H144" i="11"/>
  <c r="H158" i="11"/>
  <c r="N143" i="11"/>
  <c r="O143" i="11"/>
  <c r="P143" i="11"/>
  <c r="Q143" i="11"/>
  <c r="R143" i="11"/>
  <c r="S143" i="11"/>
  <c r="T143" i="11"/>
  <c r="U143" i="11"/>
  <c r="V143" i="11"/>
  <c r="W143" i="11"/>
  <c r="X143" i="11"/>
  <c r="Y143" i="11"/>
  <c r="Z143" i="11"/>
  <c r="H156" i="11"/>
  <c r="N142" i="11"/>
  <c r="O142" i="11"/>
  <c r="P142" i="11"/>
  <c r="Q142" i="11"/>
  <c r="R142" i="11"/>
  <c r="S142" i="11"/>
  <c r="T142" i="11"/>
  <c r="U142" i="11"/>
  <c r="V142" i="11"/>
  <c r="W142" i="11"/>
  <c r="X142" i="11"/>
  <c r="Y142" i="11"/>
  <c r="Z142" i="11"/>
  <c r="H155" i="11"/>
  <c r="N48" i="11"/>
  <c r="O48" i="11"/>
  <c r="P48" i="11"/>
  <c r="Q48" i="11"/>
  <c r="R48" i="11"/>
  <c r="S48" i="11"/>
  <c r="T48" i="11"/>
  <c r="U48" i="11"/>
  <c r="V48" i="11"/>
  <c r="W48" i="11"/>
  <c r="X48" i="11"/>
  <c r="Y48" i="11"/>
  <c r="Z48" i="11"/>
  <c r="H49" i="11"/>
  <c r="N140" i="11"/>
  <c r="O140" i="11"/>
  <c r="P140" i="11"/>
  <c r="Q140" i="11"/>
  <c r="R140" i="11"/>
  <c r="S140" i="11"/>
  <c r="T140" i="11"/>
  <c r="U140" i="11"/>
  <c r="V140" i="11"/>
  <c r="W140" i="11"/>
  <c r="X140" i="11"/>
  <c r="Y140" i="11"/>
  <c r="Z140" i="11"/>
  <c r="H153" i="11"/>
  <c r="N90" i="11"/>
  <c r="O90" i="11"/>
  <c r="P90" i="11"/>
  <c r="Q90" i="11"/>
  <c r="R90" i="11"/>
  <c r="S90" i="11"/>
  <c r="T90" i="11"/>
  <c r="U90" i="11"/>
  <c r="V90" i="11"/>
  <c r="W90" i="11"/>
  <c r="X90" i="11"/>
  <c r="Y90" i="11"/>
  <c r="Z90" i="11"/>
  <c r="N88" i="11"/>
  <c r="O88" i="11"/>
  <c r="P88" i="11"/>
  <c r="Q88" i="11"/>
  <c r="R88" i="11"/>
  <c r="S88" i="11"/>
  <c r="T88" i="11"/>
  <c r="U88" i="11"/>
  <c r="V88" i="11"/>
  <c r="W88" i="11"/>
  <c r="X88" i="11"/>
  <c r="Y88" i="11"/>
  <c r="Z88" i="11"/>
  <c r="N95" i="11"/>
  <c r="O95" i="11"/>
  <c r="P95" i="11"/>
  <c r="Q95" i="11"/>
  <c r="R95" i="11"/>
  <c r="S95" i="11"/>
  <c r="T95" i="11"/>
  <c r="U95" i="11"/>
  <c r="V95" i="11"/>
  <c r="W95" i="11"/>
  <c r="X95" i="11"/>
  <c r="Y95" i="11"/>
  <c r="Z95" i="11"/>
  <c r="H95" i="11"/>
  <c r="N134" i="11"/>
  <c r="O134" i="11"/>
  <c r="P134" i="11"/>
  <c r="Q134" i="11"/>
  <c r="R134" i="11"/>
  <c r="S134" i="11"/>
  <c r="T134" i="11"/>
  <c r="U134" i="11"/>
  <c r="V134" i="11"/>
  <c r="W134" i="11"/>
  <c r="X134" i="11"/>
  <c r="Y134" i="11"/>
  <c r="Z134" i="11"/>
  <c r="H147" i="11"/>
  <c r="N117" i="11"/>
  <c r="O117" i="11"/>
  <c r="P117" i="11"/>
  <c r="Q117" i="11"/>
  <c r="R117" i="11"/>
  <c r="S117" i="11"/>
  <c r="T117" i="11"/>
  <c r="U117" i="11"/>
  <c r="V117" i="11"/>
  <c r="W117" i="11"/>
  <c r="X117" i="11"/>
  <c r="Y117" i="11"/>
  <c r="Z117" i="11"/>
  <c r="N116" i="11"/>
  <c r="O116" i="11"/>
  <c r="P116" i="11"/>
  <c r="Q116" i="11"/>
  <c r="R116" i="11"/>
  <c r="S116" i="11"/>
  <c r="T116" i="11"/>
  <c r="U116" i="11"/>
  <c r="V116" i="11"/>
  <c r="W116" i="11"/>
  <c r="X116" i="11"/>
  <c r="Y116" i="11"/>
  <c r="Z116" i="11"/>
  <c r="N124" i="11"/>
  <c r="O124" i="11"/>
  <c r="P124" i="11"/>
  <c r="Q124" i="11"/>
  <c r="R124" i="11"/>
  <c r="S124" i="11"/>
  <c r="T124" i="11"/>
  <c r="U124" i="11"/>
  <c r="V124" i="11"/>
  <c r="W124" i="11"/>
  <c r="X124" i="11"/>
  <c r="Y124" i="11"/>
  <c r="Z124" i="11"/>
  <c r="H124" i="11"/>
  <c r="N130" i="11"/>
  <c r="O130" i="11"/>
  <c r="P130" i="11"/>
  <c r="Q130" i="11"/>
  <c r="R130" i="11"/>
  <c r="S130" i="11"/>
  <c r="T130" i="11"/>
  <c r="U130" i="11"/>
  <c r="V130" i="11"/>
  <c r="W130" i="11"/>
  <c r="X130" i="11"/>
  <c r="Y130" i="11"/>
  <c r="Z130" i="11"/>
  <c r="H140" i="11"/>
  <c r="N137" i="11"/>
  <c r="O137" i="11"/>
  <c r="P137" i="11"/>
  <c r="Q137" i="11"/>
  <c r="R137" i="11"/>
  <c r="S137" i="11"/>
  <c r="T137" i="11"/>
  <c r="U137" i="11"/>
  <c r="V137" i="11"/>
  <c r="W137" i="11"/>
  <c r="X137" i="11"/>
  <c r="Y137" i="11"/>
  <c r="Z137" i="11"/>
  <c r="H150" i="11"/>
  <c r="H148" i="11"/>
  <c r="N74" i="11"/>
  <c r="O74" i="11"/>
  <c r="P74" i="11"/>
  <c r="Q74" i="11"/>
  <c r="R74" i="11"/>
  <c r="S74" i="11"/>
  <c r="T74" i="11"/>
  <c r="U74" i="11"/>
  <c r="V74" i="11"/>
  <c r="W74" i="11"/>
  <c r="X74" i="11"/>
  <c r="Y74" i="11"/>
  <c r="Z74" i="11"/>
  <c r="N79" i="11"/>
  <c r="O79" i="11"/>
  <c r="P79" i="11"/>
  <c r="Q79" i="11"/>
  <c r="R79" i="11"/>
  <c r="S79" i="11"/>
  <c r="T79" i="11"/>
  <c r="U79" i="11"/>
  <c r="V79" i="11"/>
  <c r="W79" i="11"/>
  <c r="X79" i="11"/>
  <c r="Y79" i="11"/>
  <c r="Z79" i="11"/>
  <c r="H79" i="11"/>
  <c r="N82" i="11"/>
  <c r="O82" i="11"/>
  <c r="P82" i="11"/>
  <c r="Q82" i="11"/>
  <c r="R82" i="11"/>
  <c r="S82" i="11"/>
  <c r="T82" i="11"/>
  <c r="U82" i="11"/>
  <c r="V82" i="11"/>
  <c r="W82" i="11"/>
  <c r="X82" i="11"/>
  <c r="Y82" i="11"/>
  <c r="Z82" i="11"/>
  <c r="N80" i="11"/>
  <c r="O80" i="11"/>
  <c r="P80" i="11"/>
  <c r="Q80" i="11"/>
  <c r="R80" i="11"/>
  <c r="S80" i="11"/>
  <c r="T80" i="11"/>
  <c r="U80" i="11"/>
  <c r="V80" i="11"/>
  <c r="W80" i="11"/>
  <c r="X80" i="11"/>
  <c r="Y80" i="11"/>
  <c r="Z80" i="11"/>
  <c r="H87" i="11"/>
  <c r="H138" i="11"/>
  <c r="H143" i="11"/>
  <c r="N7" i="11"/>
  <c r="O7" i="11"/>
  <c r="P7" i="11"/>
  <c r="Q7" i="11"/>
  <c r="R7" i="11"/>
  <c r="S7" i="11"/>
  <c r="T7" i="11"/>
  <c r="U7" i="11"/>
  <c r="V7" i="11"/>
  <c r="W7" i="11"/>
  <c r="X7" i="11"/>
  <c r="Y7" i="11"/>
  <c r="Z7" i="11"/>
  <c r="N131" i="11"/>
  <c r="O131" i="11"/>
  <c r="P131" i="11"/>
  <c r="Q131" i="11"/>
  <c r="R131" i="11"/>
  <c r="S131" i="11"/>
  <c r="T131" i="11"/>
  <c r="U131" i="11"/>
  <c r="V131" i="11"/>
  <c r="W131" i="11"/>
  <c r="X131" i="11"/>
  <c r="Y131" i="11"/>
  <c r="Z131" i="11"/>
  <c r="H142" i="11"/>
  <c r="H141" i="11"/>
  <c r="N56" i="11"/>
  <c r="O56" i="11"/>
  <c r="P56" i="11"/>
  <c r="Q56" i="11"/>
  <c r="R56" i="11"/>
  <c r="S56" i="11"/>
  <c r="T56" i="11"/>
  <c r="U56" i="11"/>
  <c r="V56" i="11"/>
  <c r="W56" i="11"/>
  <c r="X56" i="11"/>
  <c r="Y56" i="11"/>
  <c r="Z56" i="11"/>
  <c r="H59" i="11"/>
  <c r="N86" i="11"/>
  <c r="O86" i="11"/>
  <c r="P86" i="11"/>
  <c r="Q86" i="11"/>
  <c r="R86" i="11"/>
  <c r="S86" i="11"/>
  <c r="T86" i="11"/>
  <c r="U86" i="11"/>
  <c r="V86" i="11"/>
  <c r="W86" i="11"/>
  <c r="X86" i="11"/>
  <c r="Y86" i="11"/>
  <c r="Z86" i="11"/>
  <c r="H93" i="11"/>
  <c r="N94" i="11"/>
  <c r="O94" i="11"/>
  <c r="P94" i="11"/>
  <c r="Q94" i="11"/>
  <c r="R94" i="11"/>
  <c r="S94" i="11"/>
  <c r="T94" i="11"/>
  <c r="U94" i="11"/>
  <c r="V94" i="11"/>
  <c r="W94" i="11"/>
  <c r="X94" i="11"/>
  <c r="Y94" i="11"/>
  <c r="Z94" i="11"/>
  <c r="N102" i="11"/>
  <c r="O102" i="11"/>
  <c r="P102" i="11"/>
  <c r="Q102" i="11"/>
  <c r="R102" i="11"/>
  <c r="S102" i="11"/>
  <c r="T102" i="11"/>
  <c r="U102" i="11"/>
  <c r="V102" i="11"/>
  <c r="W102" i="11"/>
  <c r="X102" i="11"/>
  <c r="Y102" i="11"/>
  <c r="Z102" i="11"/>
  <c r="H102" i="11"/>
  <c r="H137" i="11"/>
  <c r="H134" i="11"/>
  <c r="N123" i="11"/>
  <c r="O123" i="11"/>
  <c r="P123" i="11"/>
  <c r="Q123" i="11"/>
  <c r="R123" i="11"/>
  <c r="S123" i="11"/>
  <c r="T123" i="11"/>
  <c r="U123" i="11"/>
  <c r="V123" i="11"/>
  <c r="W123" i="11"/>
  <c r="X123" i="11"/>
  <c r="Y123" i="11"/>
  <c r="Z123" i="11"/>
  <c r="H133" i="11"/>
  <c r="N110" i="11"/>
  <c r="O110" i="11"/>
  <c r="P110" i="11"/>
  <c r="Q110" i="11"/>
  <c r="R110" i="11"/>
  <c r="S110" i="11"/>
  <c r="T110" i="11"/>
  <c r="U110" i="11"/>
  <c r="V110" i="11"/>
  <c r="W110" i="11"/>
  <c r="X110" i="11"/>
  <c r="Y110" i="11"/>
  <c r="Z110" i="11"/>
  <c r="N109" i="11"/>
  <c r="O109" i="11"/>
  <c r="P109" i="11"/>
  <c r="Q109" i="11"/>
  <c r="R109" i="11"/>
  <c r="S109" i="11"/>
  <c r="T109" i="11"/>
  <c r="U109" i="11"/>
  <c r="V109" i="11"/>
  <c r="W109" i="11"/>
  <c r="X109" i="11"/>
  <c r="Y109" i="11"/>
  <c r="Z109" i="11"/>
  <c r="H117" i="11"/>
  <c r="H131" i="11"/>
  <c r="H123" i="11"/>
  <c r="N40" i="11"/>
  <c r="O40" i="11"/>
  <c r="P40" i="11"/>
  <c r="Q40" i="11"/>
  <c r="R40" i="11"/>
  <c r="S40" i="11"/>
  <c r="T40" i="11"/>
  <c r="U40" i="11"/>
  <c r="V40" i="11"/>
  <c r="W40" i="11"/>
  <c r="X40" i="11"/>
  <c r="Y40" i="11"/>
  <c r="Z40" i="11"/>
  <c r="N38" i="11"/>
  <c r="O38" i="11"/>
  <c r="P38" i="11"/>
  <c r="Q38" i="11"/>
  <c r="R38" i="11"/>
  <c r="S38" i="11"/>
  <c r="T38" i="11"/>
  <c r="U38" i="11"/>
  <c r="V38" i="11"/>
  <c r="W38" i="11"/>
  <c r="X38" i="11"/>
  <c r="Y38" i="11"/>
  <c r="Z38" i="11"/>
  <c r="N39" i="11"/>
  <c r="O39" i="11"/>
  <c r="P39" i="11"/>
  <c r="Q39" i="11"/>
  <c r="R39" i="11"/>
  <c r="S39" i="11"/>
  <c r="T39" i="11"/>
  <c r="U39" i="11"/>
  <c r="V39" i="11"/>
  <c r="W39" i="11"/>
  <c r="X39" i="11"/>
  <c r="Y39" i="11"/>
  <c r="Z39" i="11"/>
  <c r="H39" i="11"/>
  <c r="H130" i="11"/>
  <c r="H85" i="11"/>
  <c r="N47" i="11"/>
  <c r="O47" i="11"/>
  <c r="P47" i="11"/>
  <c r="Q47" i="11"/>
  <c r="R47" i="11"/>
  <c r="S47" i="11"/>
  <c r="T47" i="11"/>
  <c r="U47" i="11"/>
  <c r="V47" i="11"/>
  <c r="W47" i="11"/>
  <c r="X47" i="11"/>
  <c r="Y47" i="11"/>
  <c r="Z47" i="11"/>
  <c r="N45" i="11"/>
  <c r="O45" i="11"/>
  <c r="P45" i="11"/>
  <c r="Q45" i="11"/>
  <c r="R45" i="11"/>
  <c r="S45" i="11"/>
  <c r="T45" i="11"/>
  <c r="U45" i="11"/>
  <c r="V45" i="11"/>
  <c r="W45" i="11"/>
  <c r="X45" i="11"/>
  <c r="Y45" i="11"/>
  <c r="Z45" i="11"/>
  <c r="N46" i="11"/>
  <c r="O46" i="11"/>
  <c r="P46" i="11"/>
  <c r="Q46" i="11"/>
  <c r="R46" i="11"/>
  <c r="S46" i="11"/>
  <c r="T46" i="11"/>
  <c r="U46" i="11"/>
  <c r="V46" i="11"/>
  <c r="W46" i="11"/>
  <c r="X46" i="11"/>
  <c r="Y46" i="11"/>
  <c r="Z46" i="11"/>
  <c r="H46" i="11"/>
  <c r="H127" i="11"/>
  <c r="N68" i="11"/>
  <c r="O68" i="11"/>
  <c r="P68" i="11"/>
  <c r="Q68" i="11"/>
  <c r="R68" i="11"/>
  <c r="S68" i="11"/>
  <c r="T68" i="11"/>
  <c r="U68" i="11"/>
  <c r="V68" i="11"/>
  <c r="W68" i="11"/>
  <c r="X68" i="11"/>
  <c r="Y68" i="11"/>
  <c r="Z68" i="11"/>
  <c r="H68" i="11"/>
  <c r="H125" i="11"/>
  <c r="H94" i="11"/>
  <c r="N103" i="11"/>
  <c r="O103" i="11"/>
  <c r="P103" i="11"/>
  <c r="Q103" i="11"/>
  <c r="R103" i="11"/>
  <c r="S103" i="11"/>
  <c r="T103" i="11"/>
  <c r="U103" i="11"/>
  <c r="V103" i="11"/>
  <c r="W103" i="11"/>
  <c r="X103" i="11"/>
  <c r="Y103" i="11"/>
  <c r="Z103" i="11"/>
  <c r="N111" i="11"/>
  <c r="O111" i="11"/>
  <c r="P111" i="11"/>
  <c r="Q111" i="11"/>
  <c r="R111" i="11"/>
  <c r="S111" i="11"/>
  <c r="T111" i="11"/>
  <c r="U111" i="11"/>
  <c r="V111" i="11"/>
  <c r="W111" i="11"/>
  <c r="X111" i="11"/>
  <c r="Y111" i="11"/>
  <c r="Z111" i="11"/>
  <c r="H111" i="11"/>
  <c r="N108" i="11"/>
  <c r="O108" i="11"/>
  <c r="P108" i="11"/>
  <c r="Q108" i="11"/>
  <c r="R108" i="11"/>
  <c r="S108" i="11"/>
  <c r="T108" i="11"/>
  <c r="U108" i="11"/>
  <c r="V108" i="11"/>
  <c r="W108" i="11"/>
  <c r="X108" i="11"/>
  <c r="Y108" i="11"/>
  <c r="Z108" i="11"/>
  <c r="H115" i="11"/>
  <c r="N83" i="11"/>
  <c r="O83" i="11"/>
  <c r="P83" i="11"/>
  <c r="Q83" i="11"/>
  <c r="R83" i="11"/>
  <c r="S83" i="11"/>
  <c r="T83" i="11"/>
  <c r="U83" i="11"/>
  <c r="V83" i="11"/>
  <c r="W83" i="11"/>
  <c r="X83" i="11"/>
  <c r="Y83" i="11"/>
  <c r="Z83" i="11"/>
  <c r="H90" i="11"/>
  <c r="N63" i="11"/>
  <c r="O63" i="11"/>
  <c r="P63" i="11"/>
  <c r="Q63" i="11"/>
  <c r="R63" i="11"/>
  <c r="S63" i="11"/>
  <c r="T63" i="11"/>
  <c r="U63" i="11"/>
  <c r="V63" i="11"/>
  <c r="W63" i="11"/>
  <c r="X63" i="11"/>
  <c r="Y63" i="11"/>
  <c r="Z63" i="11"/>
  <c r="H64" i="11"/>
  <c r="H110" i="11"/>
  <c r="H121" i="11"/>
  <c r="H119" i="11"/>
  <c r="H118" i="11"/>
  <c r="H116" i="11"/>
  <c r="N57" i="11"/>
  <c r="O57" i="11"/>
  <c r="P57" i="11"/>
  <c r="Q57" i="11"/>
  <c r="R57" i="11"/>
  <c r="S57" i="11"/>
  <c r="T57" i="11"/>
  <c r="U57" i="11"/>
  <c r="V57" i="11"/>
  <c r="W57" i="11"/>
  <c r="X57" i="11"/>
  <c r="Y57" i="11"/>
  <c r="Z57" i="11"/>
  <c r="H57" i="11"/>
  <c r="N6" i="11"/>
  <c r="O6" i="11"/>
  <c r="P6" i="11"/>
  <c r="Q6" i="11"/>
  <c r="R6" i="11"/>
  <c r="S6" i="11"/>
  <c r="T6" i="11"/>
  <c r="U6" i="11"/>
  <c r="V6" i="11"/>
  <c r="W6" i="11"/>
  <c r="X6" i="11"/>
  <c r="Y6" i="11"/>
  <c r="Z6" i="11"/>
  <c r="N101" i="11"/>
  <c r="O101" i="11"/>
  <c r="P101" i="11"/>
  <c r="Q101" i="11"/>
  <c r="R101" i="11"/>
  <c r="S101" i="11"/>
  <c r="T101" i="11"/>
  <c r="U101" i="11"/>
  <c r="V101" i="11"/>
  <c r="W101" i="11"/>
  <c r="X101" i="11"/>
  <c r="Y101" i="11"/>
  <c r="Z101" i="11"/>
  <c r="H101" i="11"/>
  <c r="H114" i="11"/>
  <c r="H106" i="11"/>
  <c r="H112" i="11"/>
  <c r="N75" i="11"/>
  <c r="O75" i="11"/>
  <c r="P75" i="11"/>
  <c r="Q75" i="11"/>
  <c r="R75" i="11"/>
  <c r="S75" i="11"/>
  <c r="T75" i="11"/>
  <c r="U75" i="11"/>
  <c r="V75" i="11"/>
  <c r="W75" i="11"/>
  <c r="X75" i="11"/>
  <c r="Y75" i="11"/>
  <c r="Z75" i="11"/>
  <c r="H80" i="11"/>
  <c r="N52" i="11"/>
  <c r="O52" i="11"/>
  <c r="P52" i="11"/>
  <c r="Q52" i="11"/>
  <c r="R52" i="11"/>
  <c r="S52" i="11"/>
  <c r="T52" i="11"/>
  <c r="U52" i="11"/>
  <c r="V52" i="11"/>
  <c r="W52" i="11"/>
  <c r="X52" i="11"/>
  <c r="Y52" i="11"/>
  <c r="Z52" i="11"/>
  <c r="N55" i="11"/>
  <c r="O55" i="11"/>
  <c r="P55" i="11"/>
  <c r="Q55" i="11"/>
  <c r="R55" i="11"/>
  <c r="S55" i="11"/>
  <c r="T55" i="11"/>
  <c r="U55" i="11"/>
  <c r="V55" i="11"/>
  <c r="W55" i="11"/>
  <c r="X55" i="11"/>
  <c r="Y55" i="11"/>
  <c r="Z55" i="11"/>
  <c r="H55" i="11"/>
  <c r="H109" i="11"/>
  <c r="H108" i="11"/>
  <c r="N84" i="11"/>
  <c r="O84" i="11"/>
  <c r="P84" i="11"/>
  <c r="Q84" i="11"/>
  <c r="R84" i="11"/>
  <c r="S84" i="11"/>
  <c r="T84" i="11"/>
  <c r="U84" i="11"/>
  <c r="V84" i="11"/>
  <c r="W84" i="11"/>
  <c r="X84" i="11"/>
  <c r="Y84" i="11"/>
  <c r="Z84" i="11"/>
  <c r="H89" i="11"/>
  <c r="H63" i="11"/>
  <c r="H103" i="11"/>
  <c r="N29" i="11"/>
  <c r="O29" i="11"/>
  <c r="P29" i="11"/>
  <c r="Q29" i="11"/>
  <c r="R29" i="11"/>
  <c r="S29" i="11"/>
  <c r="T29" i="11"/>
  <c r="U29" i="11"/>
  <c r="V29" i="11"/>
  <c r="W29" i="11"/>
  <c r="X29" i="11"/>
  <c r="Y29" i="11"/>
  <c r="Z29" i="11"/>
  <c r="N28" i="11"/>
  <c r="O28" i="11"/>
  <c r="P28" i="11"/>
  <c r="Q28" i="11"/>
  <c r="R28" i="11"/>
  <c r="S28" i="11"/>
  <c r="T28" i="11"/>
  <c r="U28" i="11"/>
  <c r="V28" i="11"/>
  <c r="W28" i="11"/>
  <c r="X28" i="11"/>
  <c r="Y28" i="11"/>
  <c r="Z28" i="11"/>
  <c r="H28" i="11"/>
  <c r="H56" i="11"/>
  <c r="N27" i="11"/>
  <c r="O27" i="11"/>
  <c r="P27" i="11"/>
  <c r="Q27" i="11"/>
  <c r="R27" i="11"/>
  <c r="S27" i="11"/>
  <c r="T27" i="11"/>
  <c r="U27" i="11"/>
  <c r="V27" i="11"/>
  <c r="W27" i="11"/>
  <c r="X27" i="11"/>
  <c r="Y27" i="11"/>
  <c r="Z27" i="11"/>
  <c r="H27" i="11"/>
  <c r="N33" i="11"/>
  <c r="O33" i="11"/>
  <c r="P33" i="11"/>
  <c r="Q33" i="11"/>
  <c r="R33" i="11"/>
  <c r="S33" i="11"/>
  <c r="T33" i="11"/>
  <c r="U33" i="11"/>
  <c r="V33" i="11"/>
  <c r="W33" i="11"/>
  <c r="X33" i="11"/>
  <c r="Y33" i="11"/>
  <c r="Z33" i="11"/>
  <c r="N20" i="11"/>
  <c r="O20" i="11"/>
  <c r="P20" i="11"/>
  <c r="Q20" i="11"/>
  <c r="R20" i="11"/>
  <c r="S20" i="11"/>
  <c r="T20" i="11"/>
  <c r="U20" i="11"/>
  <c r="V20" i="11"/>
  <c r="W20" i="11"/>
  <c r="X20" i="11"/>
  <c r="Y20" i="11"/>
  <c r="Z20" i="11"/>
  <c r="H20" i="11"/>
  <c r="H100" i="11"/>
  <c r="N43" i="11"/>
  <c r="O43" i="11"/>
  <c r="P43" i="11"/>
  <c r="Q43" i="11"/>
  <c r="R43" i="11"/>
  <c r="S43" i="11"/>
  <c r="T43" i="11"/>
  <c r="U43" i="11"/>
  <c r="V43" i="11"/>
  <c r="W43" i="11"/>
  <c r="X43" i="11"/>
  <c r="Y43" i="11"/>
  <c r="Z43" i="11"/>
  <c r="N44" i="11"/>
  <c r="O44" i="11"/>
  <c r="P44" i="11"/>
  <c r="Q44" i="11"/>
  <c r="R44" i="11"/>
  <c r="S44" i="11"/>
  <c r="T44" i="11"/>
  <c r="U44" i="11"/>
  <c r="V44" i="11"/>
  <c r="W44" i="11"/>
  <c r="X44" i="11"/>
  <c r="Y44" i="11"/>
  <c r="Z44" i="11"/>
  <c r="H44" i="11"/>
  <c r="H97" i="11"/>
  <c r="N42" i="11"/>
  <c r="O42" i="11"/>
  <c r="P42" i="11"/>
  <c r="Q42" i="11"/>
  <c r="R42" i="11"/>
  <c r="S42" i="11"/>
  <c r="T42" i="11"/>
  <c r="U42" i="11"/>
  <c r="V42" i="11"/>
  <c r="W42" i="11"/>
  <c r="X42" i="11"/>
  <c r="Y42" i="11"/>
  <c r="Z42" i="11"/>
  <c r="N41" i="11"/>
  <c r="O41" i="11"/>
  <c r="P41" i="11"/>
  <c r="Q41" i="11"/>
  <c r="R41" i="11"/>
  <c r="S41" i="11"/>
  <c r="T41" i="11"/>
  <c r="U41" i="11"/>
  <c r="V41" i="11"/>
  <c r="W41" i="11"/>
  <c r="X41" i="11"/>
  <c r="Y41" i="11"/>
  <c r="Z41" i="11"/>
  <c r="H41" i="11"/>
  <c r="N81" i="11"/>
  <c r="O81" i="11"/>
  <c r="P81" i="11"/>
  <c r="Q81" i="11"/>
  <c r="R81" i="11"/>
  <c r="S81" i="11"/>
  <c r="T81" i="11"/>
  <c r="U81" i="11"/>
  <c r="V81" i="11"/>
  <c r="W81" i="11"/>
  <c r="X81" i="11"/>
  <c r="Y81" i="11"/>
  <c r="Z81" i="11"/>
  <c r="H88" i="11"/>
  <c r="N66" i="11"/>
  <c r="O66" i="11"/>
  <c r="P66" i="11"/>
  <c r="Q66" i="11"/>
  <c r="R66" i="11"/>
  <c r="S66" i="11"/>
  <c r="T66" i="11"/>
  <c r="U66" i="11"/>
  <c r="V66" i="11"/>
  <c r="W66" i="11"/>
  <c r="X66" i="11"/>
  <c r="Y66" i="11"/>
  <c r="Z66" i="11"/>
  <c r="H69" i="11"/>
  <c r="H91" i="11"/>
  <c r="H51" i="11"/>
  <c r="H42" i="11"/>
  <c r="H86" i="11"/>
  <c r="N76" i="11"/>
  <c r="O76" i="11"/>
  <c r="P76" i="11"/>
  <c r="Q76" i="11"/>
  <c r="R76" i="11"/>
  <c r="S76" i="11"/>
  <c r="T76" i="11"/>
  <c r="U76" i="11"/>
  <c r="V76" i="11"/>
  <c r="W76" i="11"/>
  <c r="X76" i="11"/>
  <c r="Y76" i="11"/>
  <c r="Z76" i="11"/>
  <c r="H83" i="11"/>
  <c r="N30" i="11"/>
  <c r="O30" i="11"/>
  <c r="P30" i="11"/>
  <c r="Q30" i="11"/>
  <c r="R30" i="11"/>
  <c r="S30" i="11"/>
  <c r="T30" i="11"/>
  <c r="U30" i="11"/>
  <c r="V30" i="11"/>
  <c r="W30" i="11"/>
  <c r="X30" i="11"/>
  <c r="Y30" i="11"/>
  <c r="Z30" i="11"/>
  <c r="H29" i="11"/>
  <c r="H84" i="11"/>
  <c r="H82" i="11"/>
  <c r="H81" i="11"/>
  <c r="H75" i="11"/>
  <c r="N71" i="11"/>
  <c r="O71" i="11"/>
  <c r="P71" i="11"/>
  <c r="Q71" i="11"/>
  <c r="R71" i="11"/>
  <c r="S71" i="11"/>
  <c r="T71" i="11"/>
  <c r="U71" i="11"/>
  <c r="V71" i="11"/>
  <c r="W71" i="11"/>
  <c r="X71" i="11"/>
  <c r="Y71" i="11"/>
  <c r="Z71" i="11"/>
  <c r="H76" i="11"/>
  <c r="H74" i="11"/>
  <c r="H71" i="11"/>
  <c r="H47" i="11"/>
  <c r="N18" i="11"/>
  <c r="O18" i="11"/>
  <c r="P18" i="11"/>
  <c r="Q18" i="11"/>
  <c r="R18" i="11"/>
  <c r="S18" i="11"/>
  <c r="T18" i="11"/>
  <c r="U18" i="11"/>
  <c r="V18" i="11"/>
  <c r="W18" i="11"/>
  <c r="X18" i="11"/>
  <c r="Y18" i="11"/>
  <c r="Z18" i="11"/>
  <c r="N16" i="11"/>
  <c r="O16" i="11"/>
  <c r="P16" i="11"/>
  <c r="Q16" i="11"/>
  <c r="R16" i="11"/>
  <c r="S16" i="11"/>
  <c r="T16" i="11"/>
  <c r="U16" i="11"/>
  <c r="V16" i="11"/>
  <c r="W16" i="11"/>
  <c r="X16" i="11"/>
  <c r="Y16" i="11"/>
  <c r="Z16" i="11"/>
  <c r="H16" i="11"/>
  <c r="N26" i="11"/>
  <c r="O26" i="11"/>
  <c r="P26" i="11"/>
  <c r="Q26" i="11"/>
  <c r="R26" i="11"/>
  <c r="S26" i="11"/>
  <c r="T26" i="11"/>
  <c r="U26" i="11"/>
  <c r="V26" i="11"/>
  <c r="W26" i="11"/>
  <c r="X26" i="11"/>
  <c r="Y26" i="11"/>
  <c r="Z26" i="11"/>
  <c r="H26" i="11"/>
  <c r="N37" i="11"/>
  <c r="O37" i="11"/>
  <c r="P37" i="11"/>
  <c r="Q37" i="11"/>
  <c r="R37" i="11"/>
  <c r="S37" i="11"/>
  <c r="T37" i="11"/>
  <c r="U37" i="11"/>
  <c r="V37" i="11"/>
  <c r="W37" i="11"/>
  <c r="X37" i="11"/>
  <c r="Y37" i="11"/>
  <c r="Z37" i="11"/>
  <c r="N35" i="11"/>
  <c r="O35" i="11"/>
  <c r="P35" i="11"/>
  <c r="Q35" i="11"/>
  <c r="R35" i="11"/>
  <c r="S35" i="11"/>
  <c r="T35" i="11"/>
  <c r="U35" i="11"/>
  <c r="V35" i="11"/>
  <c r="W35" i="11"/>
  <c r="X35" i="11"/>
  <c r="Y35" i="11"/>
  <c r="Z35" i="11"/>
  <c r="N36" i="11"/>
  <c r="O36" i="11"/>
  <c r="P36" i="11"/>
  <c r="Q36" i="11"/>
  <c r="R36" i="11"/>
  <c r="S36" i="11"/>
  <c r="T36" i="11"/>
  <c r="U36" i="11"/>
  <c r="V36" i="11"/>
  <c r="W36" i="11"/>
  <c r="X36" i="11"/>
  <c r="Y36" i="11"/>
  <c r="Z36" i="11"/>
  <c r="H36" i="11"/>
  <c r="H48" i="11"/>
  <c r="H67" i="11"/>
  <c r="H43" i="11"/>
  <c r="H40" i="11"/>
  <c r="H66" i="11"/>
  <c r="N31" i="11"/>
  <c r="O31" i="11"/>
  <c r="P31" i="11"/>
  <c r="Q31" i="11"/>
  <c r="R31" i="11"/>
  <c r="S31" i="11"/>
  <c r="T31" i="11"/>
  <c r="U31" i="11"/>
  <c r="V31" i="11"/>
  <c r="W31" i="11"/>
  <c r="X31" i="11"/>
  <c r="Y31" i="11"/>
  <c r="Z31" i="11"/>
  <c r="H30" i="11"/>
  <c r="N22" i="11"/>
  <c r="O22" i="11"/>
  <c r="P22" i="11"/>
  <c r="Q22" i="11"/>
  <c r="R22" i="11"/>
  <c r="S22" i="11"/>
  <c r="T22" i="11"/>
  <c r="U22" i="11"/>
  <c r="V22" i="11"/>
  <c r="W22" i="11"/>
  <c r="X22" i="11"/>
  <c r="Y22" i="11"/>
  <c r="Z22" i="11"/>
  <c r="N21" i="11"/>
  <c r="O21" i="11"/>
  <c r="P21" i="11"/>
  <c r="Q21" i="11"/>
  <c r="R21" i="11"/>
  <c r="S21" i="11"/>
  <c r="T21" i="11"/>
  <c r="U21" i="11"/>
  <c r="V21" i="11"/>
  <c r="W21" i="11"/>
  <c r="X21" i="11"/>
  <c r="Y21" i="11"/>
  <c r="Z21" i="11"/>
  <c r="H21" i="11"/>
  <c r="H60" i="11"/>
  <c r="H58" i="11"/>
  <c r="H52" i="11"/>
  <c r="H37" i="11"/>
  <c r="N34" i="11"/>
  <c r="O34" i="11"/>
  <c r="P34" i="11"/>
  <c r="Q34" i="11"/>
  <c r="R34" i="11"/>
  <c r="S34" i="11"/>
  <c r="T34" i="11"/>
  <c r="U34" i="11"/>
  <c r="V34" i="11"/>
  <c r="W34" i="11"/>
  <c r="X34" i="11"/>
  <c r="Y34" i="11"/>
  <c r="Z34" i="11"/>
  <c r="H33" i="11"/>
  <c r="H45" i="11"/>
  <c r="H38" i="11"/>
  <c r="N14" i="11"/>
  <c r="O14" i="11"/>
  <c r="P14" i="11"/>
  <c r="Q14" i="11"/>
  <c r="R14" i="11"/>
  <c r="S14" i="11"/>
  <c r="T14" i="11"/>
  <c r="U14" i="11"/>
  <c r="V14" i="11"/>
  <c r="W14" i="11"/>
  <c r="X14" i="11"/>
  <c r="Y14" i="11"/>
  <c r="Z14" i="11"/>
  <c r="N11" i="11"/>
  <c r="O11" i="11"/>
  <c r="P11" i="11"/>
  <c r="Q11" i="11"/>
  <c r="R11" i="11"/>
  <c r="S11" i="11"/>
  <c r="T11" i="11"/>
  <c r="U11" i="11"/>
  <c r="V11" i="11"/>
  <c r="W11" i="11"/>
  <c r="X11" i="11"/>
  <c r="Y11" i="11"/>
  <c r="Z11" i="11"/>
  <c r="H11" i="11"/>
  <c r="H35" i="11"/>
  <c r="N19" i="11"/>
  <c r="O19" i="11"/>
  <c r="P19" i="11"/>
  <c r="Q19" i="11"/>
  <c r="R19" i="11"/>
  <c r="S19" i="11"/>
  <c r="T19" i="11"/>
  <c r="U19" i="11"/>
  <c r="V19" i="11"/>
  <c r="W19" i="11"/>
  <c r="X19" i="11"/>
  <c r="Y19" i="11"/>
  <c r="Z19" i="11"/>
  <c r="H19" i="11"/>
  <c r="N24" i="11"/>
  <c r="O24" i="11"/>
  <c r="P24" i="11"/>
  <c r="Q24" i="11"/>
  <c r="R24" i="11"/>
  <c r="S24" i="11"/>
  <c r="T24" i="11"/>
  <c r="U24" i="11"/>
  <c r="V24" i="11"/>
  <c r="W24" i="11"/>
  <c r="X24" i="11"/>
  <c r="Y24" i="11"/>
  <c r="Z24" i="11"/>
  <c r="N23" i="11"/>
  <c r="O23" i="11"/>
  <c r="P23" i="11"/>
  <c r="Q23" i="11"/>
  <c r="R23" i="11"/>
  <c r="S23" i="11"/>
  <c r="T23" i="11"/>
  <c r="U23" i="11"/>
  <c r="V23" i="11"/>
  <c r="W23" i="11"/>
  <c r="X23" i="11"/>
  <c r="Y23" i="11"/>
  <c r="Z23" i="11"/>
  <c r="H23" i="11"/>
  <c r="N25" i="11"/>
  <c r="O25" i="11"/>
  <c r="P25" i="11"/>
  <c r="Q25" i="11"/>
  <c r="R25" i="11"/>
  <c r="S25" i="11"/>
  <c r="T25" i="11"/>
  <c r="U25" i="11"/>
  <c r="V25" i="11"/>
  <c r="W25" i="11"/>
  <c r="X25" i="11"/>
  <c r="Y25" i="11"/>
  <c r="Z25" i="11"/>
  <c r="H24" i="11"/>
  <c r="H34" i="11"/>
  <c r="H18" i="11"/>
  <c r="N17" i="11"/>
  <c r="O17" i="11"/>
  <c r="P17" i="11"/>
  <c r="Q17" i="11"/>
  <c r="R17" i="11"/>
  <c r="S17" i="11"/>
  <c r="T17" i="11"/>
  <c r="U17" i="11"/>
  <c r="V17" i="11"/>
  <c r="W17" i="11"/>
  <c r="X17" i="11"/>
  <c r="Y17" i="11"/>
  <c r="Z17" i="11"/>
  <c r="H17" i="11"/>
  <c r="H25" i="11"/>
  <c r="H31" i="11"/>
  <c r="N15" i="11"/>
  <c r="O15" i="11"/>
  <c r="P15" i="11"/>
  <c r="Q15" i="11"/>
  <c r="R15" i="11"/>
  <c r="S15" i="11"/>
  <c r="T15" i="11"/>
  <c r="U15" i="11"/>
  <c r="V15" i="11"/>
  <c r="W15" i="11"/>
  <c r="X15" i="11"/>
  <c r="Y15" i="11"/>
  <c r="Z15" i="11"/>
  <c r="N13" i="11"/>
  <c r="O13" i="11"/>
  <c r="P13" i="11"/>
  <c r="Q13" i="11"/>
  <c r="R13" i="11"/>
  <c r="S13" i="11"/>
  <c r="T13" i="11"/>
  <c r="U13" i="11"/>
  <c r="V13" i="11"/>
  <c r="W13" i="11"/>
  <c r="X13" i="11"/>
  <c r="Y13" i="11"/>
  <c r="Z13" i="11"/>
  <c r="H13" i="11"/>
  <c r="N12" i="11"/>
  <c r="O12" i="11"/>
  <c r="P12" i="11"/>
  <c r="Q12" i="11"/>
  <c r="R12" i="11"/>
  <c r="S12" i="11"/>
  <c r="T12" i="11"/>
  <c r="U12" i="11"/>
  <c r="V12" i="11"/>
  <c r="W12" i="11"/>
  <c r="X12" i="11"/>
  <c r="Y12" i="11"/>
  <c r="Z12" i="11"/>
  <c r="H12" i="11"/>
  <c r="H15" i="11"/>
  <c r="H22" i="11"/>
  <c r="N10" i="11"/>
  <c r="O10" i="11"/>
  <c r="P10" i="11"/>
  <c r="Q10" i="11"/>
  <c r="R10" i="11"/>
  <c r="S10" i="11"/>
  <c r="T10" i="11"/>
  <c r="U10" i="11"/>
  <c r="V10" i="11"/>
  <c r="W10" i="11"/>
  <c r="X10" i="11"/>
  <c r="Y10" i="11"/>
  <c r="Z10" i="11"/>
  <c r="H10" i="11"/>
  <c r="N8" i="11"/>
  <c r="O8" i="11"/>
  <c r="P8" i="11"/>
  <c r="Q8" i="11"/>
  <c r="R8" i="11"/>
  <c r="S8" i="11"/>
  <c r="T8" i="11"/>
  <c r="U8" i="11"/>
  <c r="V8" i="11"/>
  <c r="W8" i="11"/>
  <c r="X8" i="11"/>
  <c r="Y8" i="11"/>
  <c r="Z8" i="11"/>
  <c r="H8" i="11"/>
  <c r="H7" i="11"/>
  <c r="H14" i="11"/>
  <c r="H6" i="11"/>
  <c r="N9" i="11"/>
  <c r="O9" i="11"/>
  <c r="P9" i="11"/>
  <c r="Q9" i="11"/>
  <c r="R9" i="11"/>
  <c r="S9" i="11"/>
  <c r="T9" i="11"/>
  <c r="U9" i="11"/>
  <c r="V9" i="11"/>
  <c r="W9" i="11"/>
  <c r="X9" i="11"/>
  <c r="Y9" i="11"/>
  <c r="Z9" i="11"/>
  <c r="H9" i="11"/>
  <c r="DD7" i="11"/>
  <c r="DE7" i="11"/>
  <c r="DF7" i="11"/>
  <c r="DG7" i="11"/>
  <c r="DH7" i="11"/>
  <c r="DI7" i="11"/>
  <c r="DJ7" i="11"/>
  <c r="DK7" i="11"/>
  <c r="DL7" i="11"/>
  <c r="DM7" i="11"/>
  <c r="DN7" i="11"/>
  <c r="DO7" i="11"/>
  <c r="DP7" i="11"/>
  <c r="DQ7" i="11"/>
  <c r="DD8" i="11"/>
  <c r="DE8" i="11"/>
  <c r="DF8" i="11"/>
  <c r="DG8" i="11"/>
  <c r="DH8" i="11"/>
  <c r="DI8" i="11"/>
  <c r="DJ8" i="11"/>
  <c r="DK8" i="11"/>
  <c r="DL8" i="11"/>
  <c r="DM8" i="11"/>
  <c r="DN8" i="11"/>
  <c r="DO8" i="11"/>
  <c r="DP8" i="11"/>
  <c r="DQ8" i="11"/>
  <c r="DD9" i="11"/>
  <c r="DE9" i="11"/>
  <c r="DF9" i="11"/>
  <c r="DG9" i="11"/>
  <c r="DH9" i="11"/>
  <c r="DI9" i="11"/>
  <c r="DJ9" i="11"/>
  <c r="DK9" i="11"/>
  <c r="DL9" i="11"/>
  <c r="DM9" i="11"/>
  <c r="DN9" i="11"/>
  <c r="DO9" i="11"/>
  <c r="DP9" i="11"/>
  <c r="DQ9" i="11"/>
  <c r="DD10" i="11"/>
  <c r="DE10" i="11"/>
  <c r="DF10" i="11"/>
  <c r="DG10" i="11"/>
  <c r="DH10" i="11"/>
  <c r="DI10" i="11"/>
  <c r="DJ10" i="11"/>
  <c r="DK10" i="11"/>
  <c r="DL10" i="11"/>
  <c r="DM10" i="11"/>
  <c r="DN10" i="11"/>
  <c r="DO10" i="11"/>
  <c r="DP10" i="11"/>
  <c r="DQ10" i="11"/>
  <c r="DD11" i="11"/>
  <c r="DE11" i="11"/>
  <c r="DF11" i="11"/>
  <c r="DG11" i="11"/>
  <c r="DH11" i="11"/>
  <c r="DI11" i="11"/>
  <c r="DJ11" i="11"/>
  <c r="DK11" i="11"/>
  <c r="DL11" i="11"/>
  <c r="DM11" i="11"/>
  <c r="DN11" i="11"/>
  <c r="DO11" i="11"/>
  <c r="DP11" i="11"/>
  <c r="DQ11" i="11"/>
  <c r="DD12" i="11"/>
  <c r="DE12" i="11"/>
  <c r="DF12" i="11"/>
  <c r="DG12" i="11"/>
  <c r="DH12" i="11"/>
  <c r="DI12" i="11"/>
  <c r="DJ12" i="11"/>
  <c r="DK12" i="11"/>
  <c r="DL12" i="11"/>
  <c r="DM12" i="11"/>
  <c r="DN12" i="11"/>
  <c r="DO12" i="11"/>
  <c r="DP12" i="11"/>
  <c r="DQ12" i="11"/>
  <c r="DD13" i="11"/>
  <c r="DE13" i="11"/>
  <c r="DF13" i="11"/>
  <c r="DG13" i="11"/>
  <c r="DH13" i="11"/>
  <c r="DI13" i="11"/>
  <c r="DJ13" i="11"/>
  <c r="DK13" i="11"/>
  <c r="DL13" i="11"/>
  <c r="DM13" i="11"/>
  <c r="DN13" i="11"/>
  <c r="DO13" i="11"/>
  <c r="DP13" i="11"/>
  <c r="DQ13" i="11"/>
  <c r="DD14" i="11"/>
  <c r="DE14" i="11"/>
  <c r="DF14" i="11"/>
  <c r="DG14" i="11"/>
  <c r="DH14" i="11"/>
  <c r="DI14" i="11"/>
  <c r="DJ14" i="11"/>
  <c r="DK14" i="11"/>
  <c r="DL14" i="11"/>
  <c r="DM14" i="11"/>
  <c r="DN14" i="11"/>
  <c r="DO14" i="11"/>
  <c r="DP14" i="11"/>
  <c r="DQ14" i="11"/>
  <c r="DD15" i="11"/>
  <c r="DE15" i="11"/>
  <c r="DF15" i="11"/>
  <c r="DG15" i="11"/>
  <c r="DH15" i="11"/>
  <c r="DI15" i="11"/>
  <c r="DJ15" i="11"/>
  <c r="DK15" i="11"/>
  <c r="DL15" i="11"/>
  <c r="DM15" i="11"/>
  <c r="DN15" i="11"/>
  <c r="DO15" i="11"/>
  <c r="DP15" i="11"/>
  <c r="DQ15" i="11"/>
  <c r="DD16" i="11"/>
  <c r="DE16" i="11"/>
  <c r="DF16" i="11"/>
  <c r="DG16" i="11"/>
  <c r="DH16" i="11"/>
  <c r="DI16" i="11"/>
  <c r="DJ16" i="11"/>
  <c r="DK16" i="11"/>
  <c r="DL16" i="11"/>
  <c r="DM16" i="11"/>
  <c r="DN16" i="11"/>
  <c r="DO16" i="11"/>
  <c r="DP16" i="11"/>
  <c r="DQ16" i="11"/>
  <c r="DD17" i="11"/>
  <c r="DE17" i="11"/>
  <c r="DF17" i="11"/>
  <c r="DG17" i="11"/>
  <c r="DH17" i="11"/>
  <c r="DI17" i="11"/>
  <c r="DJ17" i="11"/>
  <c r="DK17" i="11"/>
  <c r="DL17" i="11"/>
  <c r="DM17" i="11"/>
  <c r="DN17" i="11"/>
  <c r="DO17" i="11"/>
  <c r="DP17" i="11"/>
  <c r="DQ17" i="11"/>
  <c r="DD18" i="11"/>
  <c r="DE18" i="11"/>
  <c r="DF18" i="11"/>
  <c r="DG18" i="11"/>
  <c r="DH18" i="11"/>
  <c r="DI18" i="11"/>
  <c r="DJ18" i="11"/>
  <c r="DK18" i="11"/>
  <c r="DL18" i="11"/>
  <c r="DM18" i="11"/>
  <c r="DN18" i="11"/>
  <c r="DO18" i="11"/>
  <c r="DP18" i="11"/>
  <c r="DQ18" i="11"/>
  <c r="DD19" i="11"/>
  <c r="DE19" i="11"/>
  <c r="DF19" i="11"/>
  <c r="DG19" i="11"/>
  <c r="DH19" i="11"/>
  <c r="DI19" i="11"/>
  <c r="DJ19" i="11"/>
  <c r="DK19" i="11"/>
  <c r="DL19" i="11"/>
  <c r="DM19" i="11"/>
  <c r="DN19" i="11"/>
  <c r="DO19" i="11"/>
  <c r="DP19" i="11"/>
  <c r="DQ19" i="11"/>
  <c r="DD20" i="11"/>
  <c r="DE20" i="11"/>
  <c r="DF20" i="11"/>
  <c r="DG20" i="11"/>
  <c r="DH20" i="11"/>
  <c r="DI20" i="11"/>
  <c r="DJ20" i="11"/>
  <c r="DK20" i="11"/>
  <c r="DL20" i="11"/>
  <c r="DM20" i="11"/>
  <c r="DN20" i="11"/>
  <c r="DO20" i="11"/>
  <c r="DP20" i="11"/>
  <c r="DQ20" i="11"/>
  <c r="DD21" i="11"/>
  <c r="DE21" i="11"/>
  <c r="DF21" i="11"/>
  <c r="DG21" i="11"/>
  <c r="DH21" i="11"/>
  <c r="DI21" i="11"/>
  <c r="DJ21" i="11"/>
  <c r="DK21" i="11"/>
  <c r="DL21" i="11"/>
  <c r="DM21" i="11"/>
  <c r="DN21" i="11"/>
  <c r="DO21" i="11"/>
  <c r="DP21" i="11"/>
  <c r="DQ21" i="11"/>
  <c r="DD22" i="11"/>
  <c r="DE22" i="11"/>
  <c r="DF22" i="11"/>
  <c r="DG22" i="11"/>
  <c r="DH22" i="11"/>
  <c r="DI22" i="11"/>
  <c r="DJ22" i="11"/>
  <c r="DK22" i="11"/>
  <c r="DL22" i="11"/>
  <c r="DM22" i="11"/>
  <c r="DN22" i="11"/>
  <c r="DO22" i="11"/>
  <c r="DP22" i="11"/>
  <c r="DQ22" i="11"/>
  <c r="DD23" i="11"/>
  <c r="DE23" i="11"/>
  <c r="DF23" i="11"/>
  <c r="DG23" i="11"/>
  <c r="DH23" i="11"/>
  <c r="DI23" i="11"/>
  <c r="DJ23" i="11"/>
  <c r="DK23" i="11"/>
  <c r="DL23" i="11"/>
  <c r="DM23" i="11"/>
  <c r="DN23" i="11"/>
  <c r="DO23" i="11"/>
  <c r="DP23" i="11"/>
  <c r="DQ23" i="11"/>
  <c r="DD24" i="11"/>
  <c r="DE24" i="11"/>
  <c r="DF24" i="11"/>
  <c r="DG24" i="11"/>
  <c r="DH24" i="11"/>
  <c r="DI24" i="11"/>
  <c r="DJ24" i="11"/>
  <c r="DK24" i="11"/>
  <c r="DL24" i="11"/>
  <c r="DM24" i="11"/>
  <c r="DN24" i="11"/>
  <c r="DO24" i="11"/>
  <c r="DP24" i="11"/>
  <c r="DQ24" i="11"/>
  <c r="DD25" i="11"/>
  <c r="DE25" i="11"/>
  <c r="DF25" i="11"/>
  <c r="DG25" i="11"/>
  <c r="DH25" i="11"/>
  <c r="DI25" i="11"/>
  <c r="DJ25" i="11"/>
  <c r="DK25" i="11"/>
  <c r="DL25" i="11"/>
  <c r="DM25" i="11"/>
  <c r="DN25" i="11"/>
  <c r="DO25" i="11"/>
  <c r="DP25" i="11"/>
  <c r="DQ25" i="11"/>
  <c r="DD26" i="11"/>
  <c r="DE26" i="11"/>
  <c r="DF26" i="11"/>
  <c r="DG26" i="11"/>
  <c r="DH26" i="11"/>
  <c r="DI26" i="11"/>
  <c r="DJ26" i="11"/>
  <c r="DK26" i="11"/>
  <c r="DL26" i="11"/>
  <c r="DM26" i="11"/>
  <c r="DN26" i="11"/>
  <c r="DO26" i="11"/>
  <c r="DP26" i="11"/>
  <c r="DQ26" i="11"/>
  <c r="DD27" i="11"/>
  <c r="DE27" i="11"/>
  <c r="DF27" i="11"/>
  <c r="DG27" i="11"/>
  <c r="DH27" i="11"/>
  <c r="DI27" i="11"/>
  <c r="DJ27" i="11"/>
  <c r="DK27" i="11"/>
  <c r="DL27" i="11"/>
  <c r="DM27" i="11"/>
  <c r="DN27" i="11"/>
  <c r="DO27" i="11"/>
  <c r="DP27" i="11"/>
  <c r="DQ27" i="11"/>
  <c r="DD28" i="11"/>
  <c r="DE28" i="11"/>
  <c r="DF28" i="11"/>
  <c r="DG28" i="11"/>
  <c r="DH28" i="11"/>
  <c r="DI28" i="11"/>
  <c r="DJ28" i="11"/>
  <c r="DK28" i="11"/>
  <c r="DL28" i="11"/>
  <c r="DM28" i="11"/>
  <c r="DN28" i="11"/>
  <c r="DO28" i="11"/>
  <c r="DP28" i="11"/>
  <c r="DQ28" i="11"/>
  <c r="DD29" i="11"/>
  <c r="DE29" i="11"/>
  <c r="DF29" i="11"/>
  <c r="DG29" i="11"/>
  <c r="DH29" i="11"/>
  <c r="DI29" i="11"/>
  <c r="DJ29" i="11"/>
  <c r="DK29" i="11"/>
  <c r="DL29" i="11"/>
  <c r="DM29" i="11"/>
  <c r="DN29" i="11"/>
  <c r="DO29" i="11"/>
  <c r="DP29" i="11"/>
  <c r="DQ29" i="11"/>
  <c r="DD30" i="11"/>
  <c r="DE30" i="11"/>
  <c r="DF30" i="11"/>
  <c r="DG30" i="11"/>
  <c r="DH30" i="11"/>
  <c r="DI30" i="11"/>
  <c r="DJ30" i="11"/>
  <c r="DK30" i="11"/>
  <c r="DL30" i="11"/>
  <c r="DM30" i="11"/>
  <c r="DN30" i="11"/>
  <c r="DO30" i="11"/>
  <c r="DP30" i="11"/>
  <c r="DQ30" i="11"/>
  <c r="DD31" i="11"/>
  <c r="DE31" i="11"/>
  <c r="DF31" i="11"/>
  <c r="DG31" i="11"/>
  <c r="DH31" i="11"/>
  <c r="DI31" i="11"/>
  <c r="DJ31" i="11"/>
  <c r="DK31" i="11"/>
  <c r="DL31" i="11"/>
  <c r="DM31" i="11"/>
  <c r="DN31" i="11"/>
  <c r="DO31" i="11"/>
  <c r="DP31" i="11"/>
  <c r="DQ31" i="11"/>
  <c r="DD32" i="11"/>
  <c r="DE32" i="11"/>
  <c r="DF32" i="11"/>
  <c r="DG32" i="11"/>
  <c r="DH32" i="11"/>
  <c r="DI32" i="11"/>
  <c r="DJ32" i="11"/>
  <c r="DK32" i="11"/>
  <c r="DL32" i="11"/>
  <c r="DM32" i="11"/>
  <c r="DN32" i="11"/>
  <c r="DO32" i="11"/>
  <c r="DP32" i="11"/>
  <c r="DQ32" i="11"/>
  <c r="DD33" i="11"/>
  <c r="DE33" i="11"/>
  <c r="DF33" i="11"/>
  <c r="DG33" i="11"/>
  <c r="DH33" i="11"/>
  <c r="DI33" i="11"/>
  <c r="DJ33" i="11"/>
  <c r="DK33" i="11"/>
  <c r="DL33" i="11"/>
  <c r="DM33" i="11"/>
  <c r="DN33" i="11"/>
  <c r="DO33" i="11"/>
  <c r="DP33" i="11"/>
  <c r="DQ33" i="11"/>
  <c r="DD34" i="11"/>
  <c r="DE34" i="11"/>
  <c r="DF34" i="11"/>
  <c r="DG34" i="11"/>
  <c r="DH34" i="11"/>
  <c r="DI34" i="11"/>
  <c r="DJ34" i="11"/>
  <c r="DK34" i="11"/>
  <c r="DL34" i="11"/>
  <c r="DM34" i="11"/>
  <c r="DN34" i="11"/>
  <c r="DO34" i="11"/>
  <c r="DP34" i="11"/>
  <c r="DQ34" i="11"/>
  <c r="DD35" i="11"/>
  <c r="DE35" i="11"/>
  <c r="DF35" i="11"/>
  <c r="DG35" i="11"/>
  <c r="DH35" i="11"/>
  <c r="DI35" i="11"/>
  <c r="DJ35" i="11"/>
  <c r="DK35" i="11"/>
  <c r="DL35" i="11"/>
  <c r="DM35" i="11"/>
  <c r="DN35" i="11"/>
  <c r="DO35" i="11"/>
  <c r="DP35" i="11"/>
  <c r="DQ35" i="11"/>
  <c r="DD36" i="11"/>
  <c r="DE36" i="11"/>
  <c r="DF36" i="11"/>
  <c r="DG36" i="11"/>
  <c r="DH36" i="11"/>
  <c r="DI36" i="11"/>
  <c r="DJ36" i="11"/>
  <c r="DK36" i="11"/>
  <c r="DL36" i="11"/>
  <c r="DM36" i="11"/>
  <c r="DN36" i="11"/>
  <c r="DO36" i="11"/>
  <c r="DP36" i="11"/>
  <c r="DQ36" i="11"/>
  <c r="DD37" i="11"/>
  <c r="DE37" i="11"/>
  <c r="DF37" i="11"/>
  <c r="DG37" i="11"/>
  <c r="DH37" i="11"/>
  <c r="DI37" i="11"/>
  <c r="DJ37" i="11"/>
  <c r="DK37" i="11"/>
  <c r="DL37" i="11"/>
  <c r="DM37" i="11"/>
  <c r="DN37" i="11"/>
  <c r="DO37" i="11"/>
  <c r="DP37" i="11"/>
  <c r="DQ37" i="11"/>
  <c r="DD38" i="11"/>
  <c r="DE38" i="11"/>
  <c r="DF38" i="11"/>
  <c r="DG38" i="11"/>
  <c r="DH38" i="11"/>
  <c r="DI38" i="11"/>
  <c r="DJ38" i="11"/>
  <c r="DK38" i="11"/>
  <c r="DL38" i="11"/>
  <c r="DM38" i="11"/>
  <c r="DN38" i="11"/>
  <c r="DO38" i="11"/>
  <c r="DP38" i="11"/>
  <c r="DQ38" i="11"/>
  <c r="DD39" i="11"/>
  <c r="DE39" i="11"/>
  <c r="DF39" i="11"/>
  <c r="DG39" i="11"/>
  <c r="DH39" i="11"/>
  <c r="DI39" i="11"/>
  <c r="DJ39" i="11"/>
  <c r="DK39" i="11"/>
  <c r="DL39" i="11"/>
  <c r="DM39" i="11"/>
  <c r="DN39" i="11"/>
  <c r="DO39" i="11"/>
  <c r="DP39" i="11"/>
  <c r="DQ39" i="11"/>
  <c r="DD40" i="11"/>
  <c r="DE40" i="11"/>
  <c r="DF40" i="11"/>
  <c r="DG40" i="11"/>
  <c r="DH40" i="11"/>
  <c r="DI40" i="11"/>
  <c r="DJ40" i="11"/>
  <c r="DK40" i="11"/>
  <c r="DL40" i="11"/>
  <c r="DM40" i="11"/>
  <c r="DN40" i="11"/>
  <c r="DO40" i="11"/>
  <c r="DP40" i="11"/>
  <c r="DQ40" i="11"/>
  <c r="DD41" i="11"/>
  <c r="DE41" i="11"/>
  <c r="DF41" i="11"/>
  <c r="DG41" i="11"/>
  <c r="DH41" i="11"/>
  <c r="DI41" i="11"/>
  <c r="DJ41" i="11"/>
  <c r="DK41" i="11"/>
  <c r="DL41" i="11"/>
  <c r="DM41" i="11"/>
  <c r="DN41" i="11"/>
  <c r="DO41" i="11"/>
  <c r="DP41" i="11"/>
  <c r="DQ41" i="11"/>
  <c r="DD42" i="11"/>
  <c r="DE42" i="11"/>
  <c r="DF42" i="11"/>
  <c r="DG42" i="11"/>
  <c r="DH42" i="11"/>
  <c r="DI42" i="11"/>
  <c r="DJ42" i="11"/>
  <c r="DK42" i="11"/>
  <c r="DL42" i="11"/>
  <c r="DM42" i="11"/>
  <c r="DN42" i="11"/>
  <c r="DO42" i="11"/>
  <c r="DP42" i="11"/>
  <c r="DQ42" i="11"/>
  <c r="DD43" i="11"/>
  <c r="DE43" i="11"/>
  <c r="DF43" i="11"/>
  <c r="DG43" i="11"/>
  <c r="DH43" i="11"/>
  <c r="DI43" i="11"/>
  <c r="DJ43" i="11"/>
  <c r="DK43" i="11"/>
  <c r="DL43" i="11"/>
  <c r="DM43" i="11"/>
  <c r="DN43" i="11"/>
  <c r="DO43" i="11"/>
  <c r="DP43" i="11"/>
  <c r="DQ43" i="11"/>
  <c r="DD44" i="11"/>
  <c r="DE44" i="11"/>
  <c r="DF44" i="11"/>
  <c r="DG44" i="11"/>
  <c r="DH44" i="11"/>
  <c r="DI44" i="11"/>
  <c r="DJ44" i="11"/>
  <c r="DK44" i="11"/>
  <c r="DL44" i="11"/>
  <c r="DM44" i="11"/>
  <c r="DN44" i="11"/>
  <c r="DO44" i="11"/>
  <c r="DP44" i="11"/>
  <c r="DQ44" i="11"/>
  <c r="DD45" i="11"/>
  <c r="DE45" i="11"/>
  <c r="DF45" i="11"/>
  <c r="DG45" i="11"/>
  <c r="DH45" i="11"/>
  <c r="DI45" i="11"/>
  <c r="DJ45" i="11"/>
  <c r="DK45" i="11"/>
  <c r="DL45" i="11"/>
  <c r="DM45" i="11"/>
  <c r="DN45" i="11"/>
  <c r="DO45" i="11"/>
  <c r="DP45" i="11"/>
  <c r="DQ45" i="11"/>
  <c r="DD46" i="11"/>
  <c r="DE46" i="11"/>
  <c r="DF46" i="11"/>
  <c r="DG46" i="11"/>
  <c r="DH46" i="11"/>
  <c r="DI46" i="11"/>
  <c r="DJ46" i="11"/>
  <c r="DK46" i="11"/>
  <c r="DL46" i="11"/>
  <c r="DM46" i="11"/>
  <c r="DN46" i="11"/>
  <c r="DO46" i="11"/>
  <c r="DP46" i="11"/>
  <c r="DQ46" i="11"/>
  <c r="DD47" i="11"/>
  <c r="DE47" i="11"/>
  <c r="DF47" i="11"/>
  <c r="DG47" i="11"/>
  <c r="DH47" i="11"/>
  <c r="DI47" i="11"/>
  <c r="DJ47" i="11"/>
  <c r="DK47" i="11"/>
  <c r="DL47" i="11"/>
  <c r="DM47" i="11"/>
  <c r="DN47" i="11"/>
  <c r="DO47" i="11"/>
  <c r="DP47" i="11"/>
  <c r="DQ47" i="11"/>
  <c r="DD48" i="11"/>
  <c r="DE48" i="11"/>
  <c r="DF48" i="11"/>
  <c r="DG48" i="11"/>
  <c r="DH48" i="11"/>
  <c r="DI48" i="11"/>
  <c r="DJ48" i="11"/>
  <c r="DK48" i="11"/>
  <c r="DL48" i="11"/>
  <c r="DM48" i="11"/>
  <c r="DN48" i="11"/>
  <c r="DO48" i="11"/>
  <c r="DP48" i="11"/>
  <c r="DQ48" i="11"/>
  <c r="DD49" i="11"/>
  <c r="DE49" i="11"/>
  <c r="DF49" i="11"/>
  <c r="DG49" i="11"/>
  <c r="DH49" i="11"/>
  <c r="DI49" i="11"/>
  <c r="DJ49" i="11"/>
  <c r="DK49" i="11"/>
  <c r="DL49" i="11"/>
  <c r="DM49" i="11"/>
  <c r="DN49" i="11"/>
  <c r="DO49" i="11"/>
  <c r="DP49" i="11"/>
  <c r="DQ49" i="11"/>
  <c r="DD50" i="11"/>
  <c r="DE50" i="11"/>
  <c r="DF50" i="11"/>
  <c r="DG50" i="11"/>
  <c r="DH50" i="11"/>
  <c r="DI50" i="11"/>
  <c r="DJ50" i="11"/>
  <c r="DK50" i="11"/>
  <c r="DL50" i="11"/>
  <c r="DM50" i="11"/>
  <c r="DN50" i="11"/>
  <c r="DO50" i="11"/>
  <c r="DP50" i="11"/>
  <c r="DQ50" i="11"/>
  <c r="DD51" i="11"/>
  <c r="DE51" i="11"/>
  <c r="DF51" i="11"/>
  <c r="DG51" i="11"/>
  <c r="DH51" i="11"/>
  <c r="DI51" i="11"/>
  <c r="DJ51" i="11"/>
  <c r="DK51" i="11"/>
  <c r="DL51" i="11"/>
  <c r="DM51" i="11"/>
  <c r="DN51" i="11"/>
  <c r="DO51" i="11"/>
  <c r="DP51" i="11"/>
  <c r="DQ51" i="11"/>
  <c r="DD52" i="11"/>
  <c r="DE52" i="11"/>
  <c r="DF52" i="11"/>
  <c r="DG52" i="11"/>
  <c r="DH52" i="11"/>
  <c r="DI52" i="11"/>
  <c r="DJ52" i="11"/>
  <c r="DK52" i="11"/>
  <c r="DL52" i="11"/>
  <c r="DM52" i="11"/>
  <c r="DN52" i="11"/>
  <c r="DO52" i="11"/>
  <c r="DP52" i="11"/>
  <c r="DQ52" i="11"/>
  <c r="DD53" i="11"/>
  <c r="DE53" i="11"/>
  <c r="DF53" i="11"/>
  <c r="DG53" i="11"/>
  <c r="DH53" i="11"/>
  <c r="DI53" i="11"/>
  <c r="DJ53" i="11"/>
  <c r="DK53" i="11"/>
  <c r="DL53" i="11"/>
  <c r="DM53" i="11"/>
  <c r="DN53" i="11"/>
  <c r="DO53" i="11"/>
  <c r="DP53" i="11"/>
  <c r="DQ53" i="11"/>
  <c r="DD54" i="11"/>
  <c r="DE54" i="11"/>
  <c r="DF54" i="11"/>
  <c r="DG54" i="11"/>
  <c r="DH54" i="11"/>
  <c r="DI54" i="11"/>
  <c r="DJ54" i="11"/>
  <c r="DK54" i="11"/>
  <c r="DL54" i="11"/>
  <c r="DM54" i="11"/>
  <c r="DN54" i="11"/>
  <c r="DO54" i="11"/>
  <c r="DP54" i="11"/>
  <c r="DQ54" i="11"/>
  <c r="DD55" i="11"/>
  <c r="DE55" i="11"/>
  <c r="DF55" i="11"/>
  <c r="DG55" i="11"/>
  <c r="DH55" i="11"/>
  <c r="DI55" i="11"/>
  <c r="DJ55" i="11"/>
  <c r="DK55" i="11"/>
  <c r="DL55" i="11"/>
  <c r="DM55" i="11"/>
  <c r="DN55" i="11"/>
  <c r="DO55" i="11"/>
  <c r="DP55" i="11"/>
  <c r="DQ55" i="11"/>
  <c r="DD56" i="11"/>
  <c r="DE56" i="11"/>
  <c r="DF56" i="11"/>
  <c r="DG56" i="11"/>
  <c r="DH56" i="11"/>
  <c r="DI56" i="11"/>
  <c r="DJ56" i="11"/>
  <c r="DK56" i="11"/>
  <c r="DL56" i="11"/>
  <c r="DM56" i="11"/>
  <c r="DN56" i="11"/>
  <c r="DO56" i="11"/>
  <c r="DP56" i="11"/>
  <c r="DQ56" i="11"/>
  <c r="DD57" i="11"/>
  <c r="DE57" i="11"/>
  <c r="DF57" i="11"/>
  <c r="DG57" i="11"/>
  <c r="DH57" i="11"/>
  <c r="DI57" i="11"/>
  <c r="DJ57" i="11"/>
  <c r="DK57" i="11"/>
  <c r="DL57" i="11"/>
  <c r="DM57" i="11"/>
  <c r="DN57" i="11"/>
  <c r="DO57" i="11"/>
  <c r="DP57" i="11"/>
  <c r="DQ57" i="11"/>
  <c r="DD58" i="11"/>
  <c r="DE58" i="11"/>
  <c r="DF58" i="11"/>
  <c r="DG58" i="11"/>
  <c r="DH58" i="11"/>
  <c r="DI58" i="11"/>
  <c r="DJ58" i="11"/>
  <c r="DK58" i="11"/>
  <c r="DL58" i="11"/>
  <c r="DM58" i="11"/>
  <c r="DN58" i="11"/>
  <c r="DO58" i="11"/>
  <c r="DP58" i="11"/>
  <c r="DQ58" i="11"/>
  <c r="DD59" i="11"/>
  <c r="DE59" i="11"/>
  <c r="DF59" i="11"/>
  <c r="DG59" i="11"/>
  <c r="DH59" i="11"/>
  <c r="DI59" i="11"/>
  <c r="DJ59" i="11"/>
  <c r="DK59" i="11"/>
  <c r="DL59" i="11"/>
  <c r="DM59" i="11"/>
  <c r="DN59" i="11"/>
  <c r="DO59" i="11"/>
  <c r="DP59" i="11"/>
  <c r="DQ59" i="11"/>
  <c r="DD60" i="11"/>
  <c r="DE60" i="11"/>
  <c r="DF60" i="11"/>
  <c r="DG60" i="11"/>
  <c r="DH60" i="11"/>
  <c r="DI60" i="11"/>
  <c r="DJ60" i="11"/>
  <c r="DK60" i="11"/>
  <c r="DL60" i="11"/>
  <c r="DM60" i="11"/>
  <c r="DN60" i="11"/>
  <c r="DO60" i="11"/>
  <c r="DP60" i="11"/>
  <c r="DQ60" i="11"/>
  <c r="DD61" i="11"/>
  <c r="DE61" i="11"/>
  <c r="DF61" i="11"/>
  <c r="DG61" i="11"/>
  <c r="DH61" i="11"/>
  <c r="DI61" i="11"/>
  <c r="DJ61" i="11"/>
  <c r="DK61" i="11"/>
  <c r="DL61" i="11"/>
  <c r="DM61" i="11"/>
  <c r="DN61" i="11"/>
  <c r="DO61" i="11"/>
  <c r="DP61" i="11"/>
  <c r="DQ61" i="11"/>
  <c r="DD62" i="11"/>
  <c r="DE62" i="11"/>
  <c r="DF62" i="11"/>
  <c r="DG62" i="11"/>
  <c r="DH62" i="11"/>
  <c r="DI62" i="11"/>
  <c r="DJ62" i="11"/>
  <c r="DK62" i="11"/>
  <c r="DL62" i="11"/>
  <c r="DM62" i="11"/>
  <c r="DN62" i="11"/>
  <c r="DO62" i="11"/>
  <c r="DP62" i="11"/>
  <c r="DQ62" i="11"/>
  <c r="DD63" i="11"/>
  <c r="DE63" i="11"/>
  <c r="DF63" i="11"/>
  <c r="DG63" i="11"/>
  <c r="DH63" i="11"/>
  <c r="DI63" i="11"/>
  <c r="DJ63" i="11"/>
  <c r="DK63" i="11"/>
  <c r="DL63" i="11"/>
  <c r="DM63" i="11"/>
  <c r="DN63" i="11"/>
  <c r="DO63" i="11"/>
  <c r="DP63" i="11"/>
  <c r="DQ63" i="11"/>
  <c r="DD64" i="11"/>
  <c r="DE64" i="11"/>
  <c r="DF64" i="11"/>
  <c r="DG64" i="11"/>
  <c r="DH64" i="11"/>
  <c r="DI64" i="11"/>
  <c r="DJ64" i="11"/>
  <c r="DK64" i="11"/>
  <c r="DL64" i="11"/>
  <c r="DM64" i="11"/>
  <c r="DN64" i="11"/>
  <c r="DO64" i="11"/>
  <c r="DP64" i="11"/>
  <c r="DQ64" i="11"/>
  <c r="DD65" i="11"/>
  <c r="DE65" i="11"/>
  <c r="DF65" i="11"/>
  <c r="DG65" i="11"/>
  <c r="DH65" i="11"/>
  <c r="DI65" i="11"/>
  <c r="DJ65" i="11"/>
  <c r="DK65" i="11"/>
  <c r="DL65" i="11"/>
  <c r="DM65" i="11"/>
  <c r="DN65" i="11"/>
  <c r="DO65" i="11"/>
  <c r="DP65" i="11"/>
  <c r="DQ65" i="11"/>
  <c r="DD66" i="11"/>
  <c r="DE66" i="11"/>
  <c r="DF66" i="11"/>
  <c r="DG66" i="11"/>
  <c r="DH66" i="11"/>
  <c r="DI66" i="11"/>
  <c r="DJ66" i="11"/>
  <c r="DK66" i="11"/>
  <c r="DL66" i="11"/>
  <c r="DM66" i="11"/>
  <c r="DN66" i="11"/>
  <c r="DO66" i="11"/>
  <c r="DP66" i="11"/>
  <c r="DQ66" i="11"/>
  <c r="DD67" i="11"/>
  <c r="DE67" i="11"/>
  <c r="DF67" i="11"/>
  <c r="DG67" i="11"/>
  <c r="DH67" i="11"/>
  <c r="DI67" i="11"/>
  <c r="DJ67" i="11"/>
  <c r="DK67" i="11"/>
  <c r="DL67" i="11"/>
  <c r="DM67" i="11"/>
  <c r="DN67" i="11"/>
  <c r="DO67" i="11"/>
  <c r="DP67" i="11"/>
  <c r="DQ67" i="11"/>
  <c r="DD68" i="11"/>
  <c r="DE68" i="11"/>
  <c r="DF68" i="11"/>
  <c r="DG68" i="11"/>
  <c r="DH68" i="11"/>
  <c r="DI68" i="11"/>
  <c r="DJ68" i="11"/>
  <c r="DK68" i="11"/>
  <c r="DL68" i="11"/>
  <c r="DM68" i="11"/>
  <c r="DN68" i="11"/>
  <c r="DO68" i="11"/>
  <c r="DP68" i="11"/>
  <c r="DQ68" i="11"/>
  <c r="DD69" i="11"/>
  <c r="DE69" i="11"/>
  <c r="DF69" i="11"/>
  <c r="DG69" i="11"/>
  <c r="DH69" i="11"/>
  <c r="DI69" i="11"/>
  <c r="DJ69" i="11"/>
  <c r="DK69" i="11"/>
  <c r="DL69" i="11"/>
  <c r="DM69" i="11"/>
  <c r="DN69" i="11"/>
  <c r="DO69" i="11"/>
  <c r="DP69" i="11"/>
  <c r="DQ69" i="11"/>
  <c r="DD70" i="11"/>
  <c r="DE70" i="11"/>
  <c r="DF70" i="11"/>
  <c r="DG70" i="11"/>
  <c r="DH70" i="11"/>
  <c r="DI70" i="11"/>
  <c r="DJ70" i="11"/>
  <c r="DK70" i="11"/>
  <c r="DL70" i="11"/>
  <c r="DM70" i="11"/>
  <c r="DN70" i="11"/>
  <c r="DO70" i="11"/>
  <c r="DP70" i="11"/>
  <c r="DQ70" i="11"/>
  <c r="DD71" i="11"/>
  <c r="DE71" i="11"/>
  <c r="DF71" i="11"/>
  <c r="DG71" i="11"/>
  <c r="DH71" i="11"/>
  <c r="DI71" i="11"/>
  <c r="DJ71" i="11"/>
  <c r="DK71" i="11"/>
  <c r="DL71" i="11"/>
  <c r="DM71" i="11"/>
  <c r="DN71" i="11"/>
  <c r="DO71" i="11"/>
  <c r="DP71" i="11"/>
  <c r="DQ71" i="11"/>
  <c r="DD72" i="11"/>
  <c r="DE72" i="11"/>
  <c r="DF72" i="11"/>
  <c r="DG72" i="11"/>
  <c r="DH72" i="11"/>
  <c r="DI72" i="11"/>
  <c r="DJ72" i="11"/>
  <c r="DK72" i="11"/>
  <c r="DL72" i="11"/>
  <c r="DM72" i="11"/>
  <c r="DN72" i="11"/>
  <c r="DO72" i="11"/>
  <c r="DP72" i="11"/>
  <c r="DQ72" i="11"/>
  <c r="DD73" i="11"/>
  <c r="DE73" i="11"/>
  <c r="DF73" i="11"/>
  <c r="DG73" i="11"/>
  <c r="DH73" i="11"/>
  <c r="DI73" i="11"/>
  <c r="DJ73" i="11"/>
  <c r="DK73" i="11"/>
  <c r="DL73" i="11"/>
  <c r="DM73" i="11"/>
  <c r="DN73" i="11"/>
  <c r="DO73" i="11"/>
  <c r="DP73" i="11"/>
  <c r="DQ73" i="11"/>
  <c r="DD74" i="11"/>
  <c r="DE74" i="11"/>
  <c r="DF74" i="11"/>
  <c r="DG74" i="11"/>
  <c r="DH74" i="11"/>
  <c r="DI74" i="11"/>
  <c r="DJ74" i="11"/>
  <c r="DK74" i="11"/>
  <c r="DL74" i="11"/>
  <c r="DM74" i="11"/>
  <c r="DN74" i="11"/>
  <c r="DO74" i="11"/>
  <c r="DP74" i="11"/>
  <c r="DQ74" i="11"/>
  <c r="DD75" i="11"/>
  <c r="DE75" i="11"/>
  <c r="DF75" i="11"/>
  <c r="DG75" i="11"/>
  <c r="DH75" i="11"/>
  <c r="DI75" i="11"/>
  <c r="DJ75" i="11"/>
  <c r="DK75" i="11"/>
  <c r="DL75" i="11"/>
  <c r="DM75" i="11"/>
  <c r="DN75" i="11"/>
  <c r="DO75" i="11"/>
  <c r="DP75" i="11"/>
  <c r="DQ75" i="11"/>
  <c r="DD76" i="11"/>
  <c r="DE76" i="11"/>
  <c r="DF76" i="11"/>
  <c r="DG76" i="11"/>
  <c r="DH76" i="11"/>
  <c r="DI76" i="11"/>
  <c r="DJ76" i="11"/>
  <c r="DK76" i="11"/>
  <c r="DL76" i="11"/>
  <c r="DM76" i="11"/>
  <c r="DN76" i="11"/>
  <c r="DO76" i="11"/>
  <c r="DP76" i="11"/>
  <c r="DQ76" i="11"/>
  <c r="DD77" i="11"/>
  <c r="DE77" i="11"/>
  <c r="DF77" i="11"/>
  <c r="DG77" i="11"/>
  <c r="DH77" i="11"/>
  <c r="DI77" i="11"/>
  <c r="DJ77" i="11"/>
  <c r="DK77" i="11"/>
  <c r="DL77" i="11"/>
  <c r="DM77" i="11"/>
  <c r="DN77" i="11"/>
  <c r="DO77" i="11"/>
  <c r="DP77" i="11"/>
  <c r="DQ77" i="11"/>
  <c r="DD78" i="11"/>
  <c r="DE78" i="11"/>
  <c r="DF78" i="11"/>
  <c r="DG78" i="11"/>
  <c r="DH78" i="11"/>
  <c r="DI78" i="11"/>
  <c r="DJ78" i="11"/>
  <c r="DK78" i="11"/>
  <c r="DL78" i="11"/>
  <c r="DM78" i="11"/>
  <c r="DN78" i="11"/>
  <c r="DO78" i="11"/>
  <c r="DP78" i="11"/>
  <c r="DQ78" i="11"/>
  <c r="DD79" i="11"/>
  <c r="DE79" i="11"/>
  <c r="DF79" i="11"/>
  <c r="DG79" i="11"/>
  <c r="DH79" i="11"/>
  <c r="DI79" i="11"/>
  <c r="DJ79" i="11"/>
  <c r="DK79" i="11"/>
  <c r="DL79" i="11"/>
  <c r="DM79" i="11"/>
  <c r="DN79" i="11"/>
  <c r="DO79" i="11"/>
  <c r="DP79" i="11"/>
  <c r="DQ79" i="11"/>
  <c r="DD80" i="11"/>
  <c r="DE80" i="11"/>
  <c r="DF80" i="11"/>
  <c r="DG80" i="11"/>
  <c r="DH80" i="11"/>
  <c r="DI80" i="11"/>
  <c r="DJ80" i="11"/>
  <c r="DK80" i="11"/>
  <c r="DL80" i="11"/>
  <c r="DM80" i="11"/>
  <c r="DN80" i="11"/>
  <c r="DO80" i="11"/>
  <c r="DP80" i="11"/>
  <c r="DQ80" i="11"/>
  <c r="DD81" i="11"/>
  <c r="DE81" i="11"/>
  <c r="DF81" i="11"/>
  <c r="DG81" i="11"/>
  <c r="DH81" i="11"/>
  <c r="DI81" i="11"/>
  <c r="DJ81" i="11"/>
  <c r="DK81" i="11"/>
  <c r="DL81" i="11"/>
  <c r="DM81" i="11"/>
  <c r="DN81" i="11"/>
  <c r="DO81" i="11"/>
  <c r="DP81" i="11"/>
  <c r="DQ81" i="11"/>
  <c r="DD82" i="11"/>
  <c r="DE82" i="11"/>
  <c r="DF82" i="11"/>
  <c r="DG82" i="11"/>
  <c r="DH82" i="11"/>
  <c r="DI82" i="11"/>
  <c r="DJ82" i="11"/>
  <c r="DK82" i="11"/>
  <c r="DL82" i="11"/>
  <c r="DM82" i="11"/>
  <c r="DN82" i="11"/>
  <c r="DO82" i="11"/>
  <c r="DP82" i="11"/>
  <c r="DQ82" i="11"/>
  <c r="DD83" i="11"/>
  <c r="DE83" i="11"/>
  <c r="DF83" i="11"/>
  <c r="DG83" i="11"/>
  <c r="DH83" i="11"/>
  <c r="DI83" i="11"/>
  <c r="DJ83" i="11"/>
  <c r="DK83" i="11"/>
  <c r="DL83" i="11"/>
  <c r="DM83" i="11"/>
  <c r="DN83" i="11"/>
  <c r="DO83" i="11"/>
  <c r="DP83" i="11"/>
  <c r="DQ83" i="11"/>
  <c r="DD84" i="11"/>
  <c r="DE84" i="11"/>
  <c r="DF84" i="11"/>
  <c r="DG84" i="11"/>
  <c r="DH84" i="11"/>
  <c r="DI84" i="11"/>
  <c r="DJ84" i="11"/>
  <c r="DK84" i="11"/>
  <c r="DL84" i="11"/>
  <c r="DM84" i="11"/>
  <c r="DN84" i="11"/>
  <c r="DO84" i="11"/>
  <c r="DP84" i="11"/>
  <c r="DQ84" i="11"/>
  <c r="DD85" i="11"/>
  <c r="DE85" i="11"/>
  <c r="DF85" i="11"/>
  <c r="DG85" i="11"/>
  <c r="DH85" i="11"/>
  <c r="DI85" i="11"/>
  <c r="DJ85" i="11"/>
  <c r="DK85" i="11"/>
  <c r="DL85" i="11"/>
  <c r="DM85" i="11"/>
  <c r="DN85" i="11"/>
  <c r="DO85" i="11"/>
  <c r="DP85" i="11"/>
  <c r="DQ85" i="11"/>
  <c r="DD86" i="11"/>
  <c r="DE86" i="11"/>
  <c r="DF86" i="11"/>
  <c r="DG86" i="11"/>
  <c r="DH86" i="11"/>
  <c r="DI86" i="11"/>
  <c r="DJ86" i="11"/>
  <c r="DK86" i="11"/>
  <c r="DL86" i="11"/>
  <c r="DM86" i="11"/>
  <c r="DN86" i="11"/>
  <c r="DO86" i="11"/>
  <c r="DP86" i="11"/>
  <c r="DQ86" i="11"/>
  <c r="DD87" i="11"/>
  <c r="DE87" i="11"/>
  <c r="DF87" i="11"/>
  <c r="DG87" i="11"/>
  <c r="DH87" i="11"/>
  <c r="DI87" i="11"/>
  <c r="DJ87" i="11"/>
  <c r="DK87" i="11"/>
  <c r="DL87" i="11"/>
  <c r="DM87" i="11"/>
  <c r="DN87" i="11"/>
  <c r="DO87" i="11"/>
  <c r="DP87" i="11"/>
  <c r="DQ87" i="11"/>
  <c r="DD88" i="11"/>
  <c r="DE88" i="11"/>
  <c r="DF88" i="11"/>
  <c r="DG88" i="11"/>
  <c r="DH88" i="11"/>
  <c r="DI88" i="11"/>
  <c r="DJ88" i="11"/>
  <c r="DK88" i="11"/>
  <c r="DL88" i="11"/>
  <c r="DM88" i="11"/>
  <c r="DN88" i="11"/>
  <c r="DO88" i="11"/>
  <c r="DP88" i="11"/>
  <c r="DQ88" i="11"/>
  <c r="DD89" i="11"/>
  <c r="DE89" i="11"/>
  <c r="DF89" i="11"/>
  <c r="DG89" i="11"/>
  <c r="DH89" i="11"/>
  <c r="DI89" i="11"/>
  <c r="DJ89" i="11"/>
  <c r="DK89" i="11"/>
  <c r="DL89" i="11"/>
  <c r="DM89" i="11"/>
  <c r="DN89" i="11"/>
  <c r="DO89" i="11"/>
  <c r="DP89" i="11"/>
  <c r="DQ89" i="11"/>
  <c r="DD90" i="11"/>
  <c r="DE90" i="11"/>
  <c r="DF90" i="11"/>
  <c r="DG90" i="11"/>
  <c r="DH90" i="11"/>
  <c r="DI90" i="11"/>
  <c r="DJ90" i="11"/>
  <c r="DK90" i="11"/>
  <c r="DL90" i="11"/>
  <c r="DM90" i="11"/>
  <c r="DN90" i="11"/>
  <c r="DO90" i="11"/>
  <c r="DP90" i="11"/>
  <c r="DQ90" i="11"/>
  <c r="DD91" i="11"/>
  <c r="DE91" i="11"/>
  <c r="DF91" i="11"/>
  <c r="DG91" i="11"/>
  <c r="DH91" i="11"/>
  <c r="DI91" i="11"/>
  <c r="DJ91" i="11"/>
  <c r="DK91" i="11"/>
  <c r="DL91" i="11"/>
  <c r="DM91" i="11"/>
  <c r="DN91" i="11"/>
  <c r="DO91" i="11"/>
  <c r="DP91" i="11"/>
  <c r="DQ91" i="11"/>
  <c r="DD92" i="11"/>
  <c r="DE92" i="11"/>
  <c r="DF92" i="11"/>
  <c r="DG92" i="11"/>
  <c r="DH92" i="11"/>
  <c r="DI92" i="11"/>
  <c r="DJ92" i="11"/>
  <c r="DK92" i="11"/>
  <c r="DL92" i="11"/>
  <c r="DM92" i="11"/>
  <c r="DN92" i="11"/>
  <c r="DO92" i="11"/>
  <c r="DP92" i="11"/>
  <c r="DQ92" i="11"/>
  <c r="DD93" i="11"/>
  <c r="DE93" i="11"/>
  <c r="DF93" i="11"/>
  <c r="DG93" i="11"/>
  <c r="DH93" i="11"/>
  <c r="DI93" i="11"/>
  <c r="DJ93" i="11"/>
  <c r="DK93" i="11"/>
  <c r="DL93" i="11"/>
  <c r="DM93" i="11"/>
  <c r="DN93" i="11"/>
  <c r="DO93" i="11"/>
  <c r="DP93" i="11"/>
  <c r="DQ93" i="11"/>
  <c r="DD94" i="11"/>
  <c r="DE94" i="11"/>
  <c r="DF94" i="11"/>
  <c r="DG94" i="11"/>
  <c r="DH94" i="11"/>
  <c r="DI94" i="11"/>
  <c r="DJ94" i="11"/>
  <c r="DK94" i="11"/>
  <c r="DL94" i="11"/>
  <c r="DM94" i="11"/>
  <c r="DN94" i="11"/>
  <c r="DO94" i="11"/>
  <c r="DP94" i="11"/>
  <c r="DQ94" i="11"/>
  <c r="DD95" i="11"/>
  <c r="DE95" i="11"/>
  <c r="DF95" i="11"/>
  <c r="DG95" i="11"/>
  <c r="DH95" i="11"/>
  <c r="DI95" i="11"/>
  <c r="DJ95" i="11"/>
  <c r="DK95" i="11"/>
  <c r="DL95" i="11"/>
  <c r="DM95" i="11"/>
  <c r="DN95" i="11"/>
  <c r="DO95" i="11"/>
  <c r="DP95" i="11"/>
  <c r="DQ95" i="11"/>
  <c r="DD96" i="11"/>
  <c r="DE96" i="11"/>
  <c r="DF96" i="11"/>
  <c r="DG96" i="11"/>
  <c r="DH96" i="11"/>
  <c r="DI96" i="11"/>
  <c r="DJ96" i="11"/>
  <c r="DK96" i="11"/>
  <c r="DL96" i="11"/>
  <c r="DM96" i="11"/>
  <c r="DN96" i="11"/>
  <c r="DO96" i="11"/>
  <c r="DP96" i="11"/>
  <c r="DQ96" i="11"/>
  <c r="DD97" i="11"/>
  <c r="DE97" i="11"/>
  <c r="DF97" i="11"/>
  <c r="DG97" i="11"/>
  <c r="DH97" i="11"/>
  <c r="DI97" i="11"/>
  <c r="DJ97" i="11"/>
  <c r="DK97" i="11"/>
  <c r="DL97" i="11"/>
  <c r="DM97" i="11"/>
  <c r="DN97" i="11"/>
  <c r="DO97" i="11"/>
  <c r="DP97" i="11"/>
  <c r="DQ97" i="11"/>
  <c r="DD98" i="11"/>
  <c r="DE98" i="11"/>
  <c r="DF98" i="11"/>
  <c r="DG98" i="11"/>
  <c r="DH98" i="11"/>
  <c r="DI98" i="11"/>
  <c r="DJ98" i="11"/>
  <c r="DK98" i="11"/>
  <c r="DL98" i="11"/>
  <c r="DM98" i="11"/>
  <c r="DN98" i="11"/>
  <c r="DO98" i="11"/>
  <c r="DP98" i="11"/>
  <c r="DQ98" i="11"/>
  <c r="DD99" i="11"/>
  <c r="DE99" i="11"/>
  <c r="DF99" i="11"/>
  <c r="DG99" i="11"/>
  <c r="DH99" i="11"/>
  <c r="DI99" i="11"/>
  <c r="DJ99" i="11"/>
  <c r="DK99" i="11"/>
  <c r="DL99" i="11"/>
  <c r="DM99" i="11"/>
  <c r="DN99" i="11"/>
  <c r="DO99" i="11"/>
  <c r="DP99" i="11"/>
  <c r="DQ99" i="11"/>
  <c r="DD100" i="11"/>
  <c r="DE100" i="11"/>
  <c r="DF100" i="11"/>
  <c r="DG100" i="11"/>
  <c r="DH100" i="11"/>
  <c r="DI100" i="11"/>
  <c r="DJ100" i="11"/>
  <c r="DK100" i="11"/>
  <c r="DL100" i="11"/>
  <c r="DM100" i="11"/>
  <c r="DN100" i="11"/>
  <c r="DO100" i="11"/>
  <c r="DP100" i="11"/>
  <c r="DQ100" i="11"/>
  <c r="DD101" i="11"/>
  <c r="DE101" i="11"/>
  <c r="DF101" i="11"/>
  <c r="DG101" i="11"/>
  <c r="DH101" i="11"/>
  <c r="DI101" i="11"/>
  <c r="DJ101" i="11"/>
  <c r="DK101" i="11"/>
  <c r="DL101" i="11"/>
  <c r="DM101" i="11"/>
  <c r="DN101" i="11"/>
  <c r="DO101" i="11"/>
  <c r="DP101" i="11"/>
  <c r="DQ101" i="11"/>
  <c r="DD102" i="11"/>
  <c r="DE102" i="11"/>
  <c r="DF102" i="11"/>
  <c r="DG102" i="11"/>
  <c r="DH102" i="11"/>
  <c r="DI102" i="11"/>
  <c r="DJ102" i="11"/>
  <c r="DK102" i="11"/>
  <c r="DL102" i="11"/>
  <c r="DM102" i="11"/>
  <c r="DN102" i="11"/>
  <c r="DO102" i="11"/>
  <c r="DP102" i="11"/>
  <c r="DQ102" i="11"/>
  <c r="DD103" i="11"/>
  <c r="DE103" i="11"/>
  <c r="DF103" i="11"/>
  <c r="DG103" i="11"/>
  <c r="DH103" i="11"/>
  <c r="DI103" i="11"/>
  <c r="DJ103" i="11"/>
  <c r="DK103" i="11"/>
  <c r="DL103" i="11"/>
  <c r="DM103" i="11"/>
  <c r="DN103" i="11"/>
  <c r="DO103" i="11"/>
  <c r="DP103" i="11"/>
  <c r="DQ103" i="11"/>
  <c r="DD104" i="11"/>
  <c r="DE104" i="11"/>
  <c r="DF104" i="11"/>
  <c r="DG104" i="11"/>
  <c r="DH104" i="11"/>
  <c r="DI104" i="11"/>
  <c r="DJ104" i="11"/>
  <c r="DK104" i="11"/>
  <c r="DL104" i="11"/>
  <c r="DM104" i="11"/>
  <c r="DN104" i="11"/>
  <c r="DO104" i="11"/>
  <c r="DP104" i="11"/>
  <c r="DQ104" i="11"/>
  <c r="DD105" i="11"/>
  <c r="DE105" i="11"/>
  <c r="DF105" i="11"/>
  <c r="DG105" i="11"/>
  <c r="DH105" i="11"/>
  <c r="DI105" i="11"/>
  <c r="DJ105" i="11"/>
  <c r="DK105" i="11"/>
  <c r="DL105" i="11"/>
  <c r="DM105" i="11"/>
  <c r="DN105" i="11"/>
  <c r="DO105" i="11"/>
  <c r="DP105" i="11"/>
  <c r="DQ105" i="11"/>
  <c r="DD106" i="11"/>
  <c r="DE106" i="11"/>
  <c r="DF106" i="11"/>
  <c r="DG106" i="11"/>
  <c r="DH106" i="11"/>
  <c r="DI106" i="11"/>
  <c r="DJ106" i="11"/>
  <c r="DK106" i="11"/>
  <c r="DL106" i="11"/>
  <c r="DM106" i="11"/>
  <c r="DN106" i="11"/>
  <c r="DO106" i="11"/>
  <c r="DP106" i="11"/>
  <c r="DQ106" i="11"/>
  <c r="DD107" i="11"/>
  <c r="DE107" i="11"/>
  <c r="DF107" i="11"/>
  <c r="DG107" i="11"/>
  <c r="DH107" i="11"/>
  <c r="DI107" i="11"/>
  <c r="DJ107" i="11"/>
  <c r="DK107" i="11"/>
  <c r="DL107" i="11"/>
  <c r="DM107" i="11"/>
  <c r="DN107" i="11"/>
  <c r="DO107" i="11"/>
  <c r="DP107" i="11"/>
  <c r="DQ107" i="11"/>
  <c r="DD108" i="11"/>
  <c r="DE108" i="11"/>
  <c r="DF108" i="11"/>
  <c r="DG108" i="11"/>
  <c r="DH108" i="11"/>
  <c r="DI108" i="11"/>
  <c r="DJ108" i="11"/>
  <c r="DK108" i="11"/>
  <c r="DL108" i="11"/>
  <c r="DM108" i="11"/>
  <c r="DN108" i="11"/>
  <c r="DO108" i="11"/>
  <c r="DP108" i="11"/>
  <c r="DQ108" i="11"/>
  <c r="DD109" i="11"/>
  <c r="DE109" i="11"/>
  <c r="DF109" i="11"/>
  <c r="DG109" i="11"/>
  <c r="DH109" i="11"/>
  <c r="DI109" i="11"/>
  <c r="DJ109" i="11"/>
  <c r="DK109" i="11"/>
  <c r="DL109" i="11"/>
  <c r="DM109" i="11"/>
  <c r="DN109" i="11"/>
  <c r="DO109" i="11"/>
  <c r="DP109" i="11"/>
  <c r="DQ109" i="11"/>
  <c r="DD110" i="11"/>
  <c r="DE110" i="11"/>
  <c r="DF110" i="11"/>
  <c r="DG110" i="11"/>
  <c r="DH110" i="11"/>
  <c r="DI110" i="11"/>
  <c r="DJ110" i="11"/>
  <c r="DK110" i="11"/>
  <c r="DL110" i="11"/>
  <c r="DM110" i="11"/>
  <c r="DN110" i="11"/>
  <c r="DO110" i="11"/>
  <c r="DP110" i="11"/>
  <c r="DQ110" i="11"/>
  <c r="DD111" i="11"/>
  <c r="DE111" i="11"/>
  <c r="DF111" i="11"/>
  <c r="DG111" i="11"/>
  <c r="DH111" i="11"/>
  <c r="DI111" i="11"/>
  <c r="DJ111" i="11"/>
  <c r="DK111" i="11"/>
  <c r="DL111" i="11"/>
  <c r="DM111" i="11"/>
  <c r="DN111" i="11"/>
  <c r="DO111" i="11"/>
  <c r="DP111" i="11"/>
  <c r="DQ111" i="11"/>
  <c r="DD112" i="11"/>
  <c r="DE112" i="11"/>
  <c r="DF112" i="11"/>
  <c r="DG112" i="11"/>
  <c r="DH112" i="11"/>
  <c r="DI112" i="11"/>
  <c r="DJ112" i="11"/>
  <c r="DK112" i="11"/>
  <c r="DL112" i="11"/>
  <c r="DM112" i="11"/>
  <c r="DN112" i="11"/>
  <c r="DO112" i="11"/>
  <c r="DP112" i="11"/>
  <c r="DQ112" i="11"/>
  <c r="DD113" i="11"/>
  <c r="DE113" i="11"/>
  <c r="DF113" i="11"/>
  <c r="DG113" i="11"/>
  <c r="DH113" i="11"/>
  <c r="DI113" i="11"/>
  <c r="DJ113" i="11"/>
  <c r="DK113" i="11"/>
  <c r="DL113" i="11"/>
  <c r="DM113" i="11"/>
  <c r="DN113" i="11"/>
  <c r="DO113" i="11"/>
  <c r="DP113" i="11"/>
  <c r="DQ113" i="11"/>
  <c r="DD114" i="11"/>
  <c r="DE114" i="11"/>
  <c r="DF114" i="11"/>
  <c r="DG114" i="11"/>
  <c r="DH114" i="11"/>
  <c r="DI114" i="11"/>
  <c r="DJ114" i="11"/>
  <c r="DK114" i="11"/>
  <c r="DL114" i="11"/>
  <c r="DM114" i="11"/>
  <c r="DN114" i="11"/>
  <c r="DO114" i="11"/>
  <c r="DP114" i="11"/>
  <c r="DQ114" i="11"/>
  <c r="DD115" i="11"/>
  <c r="DE115" i="11"/>
  <c r="DF115" i="11"/>
  <c r="DG115" i="11"/>
  <c r="DH115" i="11"/>
  <c r="DI115" i="11"/>
  <c r="DJ115" i="11"/>
  <c r="DK115" i="11"/>
  <c r="DL115" i="11"/>
  <c r="DM115" i="11"/>
  <c r="DN115" i="11"/>
  <c r="DO115" i="11"/>
  <c r="DP115" i="11"/>
  <c r="DQ115" i="11"/>
  <c r="DD116" i="11"/>
  <c r="DE116" i="11"/>
  <c r="DF116" i="11"/>
  <c r="DG116" i="11"/>
  <c r="DH116" i="11"/>
  <c r="DI116" i="11"/>
  <c r="DJ116" i="11"/>
  <c r="DK116" i="11"/>
  <c r="DL116" i="11"/>
  <c r="DM116" i="11"/>
  <c r="DN116" i="11"/>
  <c r="DO116" i="11"/>
  <c r="DP116" i="11"/>
  <c r="DQ116" i="11"/>
  <c r="DD117" i="11"/>
  <c r="DE117" i="11"/>
  <c r="DF117" i="11"/>
  <c r="DG117" i="11"/>
  <c r="DH117" i="11"/>
  <c r="DI117" i="11"/>
  <c r="DJ117" i="11"/>
  <c r="DK117" i="11"/>
  <c r="DL117" i="11"/>
  <c r="DM117" i="11"/>
  <c r="DN117" i="11"/>
  <c r="DO117" i="11"/>
  <c r="DP117" i="11"/>
  <c r="DQ117" i="11"/>
  <c r="DD118" i="11"/>
  <c r="DE118" i="11"/>
  <c r="DF118" i="11"/>
  <c r="DG118" i="11"/>
  <c r="DH118" i="11"/>
  <c r="DI118" i="11"/>
  <c r="DJ118" i="11"/>
  <c r="DK118" i="11"/>
  <c r="DL118" i="11"/>
  <c r="DM118" i="11"/>
  <c r="DN118" i="11"/>
  <c r="DO118" i="11"/>
  <c r="DP118" i="11"/>
  <c r="DQ118" i="11"/>
  <c r="DD119" i="11"/>
  <c r="DE119" i="11"/>
  <c r="DF119" i="11"/>
  <c r="DG119" i="11"/>
  <c r="DH119" i="11"/>
  <c r="DI119" i="11"/>
  <c r="DJ119" i="11"/>
  <c r="DK119" i="11"/>
  <c r="DL119" i="11"/>
  <c r="DM119" i="11"/>
  <c r="DN119" i="11"/>
  <c r="DO119" i="11"/>
  <c r="DP119" i="11"/>
  <c r="DQ119" i="11"/>
  <c r="DD120" i="11"/>
  <c r="DE120" i="11"/>
  <c r="DF120" i="11"/>
  <c r="DG120" i="11"/>
  <c r="DH120" i="11"/>
  <c r="DI120" i="11"/>
  <c r="DJ120" i="11"/>
  <c r="DK120" i="11"/>
  <c r="DL120" i="11"/>
  <c r="DM120" i="11"/>
  <c r="DN120" i="11"/>
  <c r="DO120" i="11"/>
  <c r="DP120" i="11"/>
  <c r="DQ120" i="11"/>
  <c r="DD121" i="11"/>
  <c r="DE121" i="11"/>
  <c r="DF121" i="11"/>
  <c r="DG121" i="11"/>
  <c r="DH121" i="11"/>
  <c r="DI121" i="11"/>
  <c r="DJ121" i="11"/>
  <c r="DK121" i="11"/>
  <c r="DL121" i="11"/>
  <c r="DM121" i="11"/>
  <c r="DN121" i="11"/>
  <c r="DO121" i="11"/>
  <c r="DP121" i="11"/>
  <c r="DQ121" i="11"/>
  <c r="DD122" i="11"/>
  <c r="DE122" i="11"/>
  <c r="DF122" i="11"/>
  <c r="DG122" i="11"/>
  <c r="DH122" i="11"/>
  <c r="DI122" i="11"/>
  <c r="DJ122" i="11"/>
  <c r="DK122" i="11"/>
  <c r="DL122" i="11"/>
  <c r="DM122" i="11"/>
  <c r="DN122" i="11"/>
  <c r="DO122" i="11"/>
  <c r="DP122" i="11"/>
  <c r="DQ122" i="11"/>
  <c r="DD123" i="11"/>
  <c r="DE123" i="11"/>
  <c r="DF123" i="11"/>
  <c r="DG123" i="11"/>
  <c r="DH123" i="11"/>
  <c r="DI123" i="11"/>
  <c r="DJ123" i="11"/>
  <c r="DK123" i="11"/>
  <c r="DL123" i="11"/>
  <c r="DM123" i="11"/>
  <c r="DN123" i="11"/>
  <c r="DO123" i="11"/>
  <c r="DP123" i="11"/>
  <c r="DQ123" i="11"/>
  <c r="DD124" i="11"/>
  <c r="DE124" i="11"/>
  <c r="DF124" i="11"/>
  <c r="DG124" i="11"/>
  <c r="DH124" i="11"/>
  <c r="DI124" i="11"/>
  <c r="DJ124" i="11"/>
  <c r="DK124" i="11"/>
  <c r="DL124" i="11"/>
  <c r="DM124" i="11"/>
  <c r="DN124" i="11"/>
  <c r="DO124" i="11"/>
  <c r="DP124" i="11"/>
  <c r="DQ124" i="11"/>
  <c r="DD125" i="11"/>
  <c r="DE125" i="11"/>
  <c r="DF125" i="11"/>
  <c r="DG125" i="11"/>
  <c r="DH125" i="11"/>
  <c r="DI125" i="11"/>
  <c r="DJ125" i="11"/>
  <c r="DK125" i="11"/>
  <c r="DL125" i="11"/>
  <c r="DM125" i="11"/>
  <c r="DN125" i="11"/>
  <c r="DO125" i="11"/>
  <c r="DP125" i="11"/>
  <c r="DQ125" i="11"/>
  <c r="DD126" i="11"/>
  <c r="DE126" i="11"/>
  <c r="DF126" i="11"/>
  <c r="DG126" i="11"/>
  <c r="DH126" i="11"/>
  <c r="DI126" i="11"/>
  <c r="DJ126" i="11"/>
  <c r="DK126" i="11"/>
  <c r="DL126" i="11"/>
  <c r="DM126" i="11"/>
  <c r="DN126" i="11"/>
  <c r="DO126" i="11"/>
  <c r="DP126" i="11"/>
  <c r="DQ126" i="11"/>
  <c r="DD127" i="11"/>
  <c r="DE127" i="11"/>
  <c r="DF127" i="11"/>
  <c r="DG127" i="11"/>
  <c r="DH127" i="11"/>
  <c r="DI127" i="11"/>
  <c r="DJ127" i="11"/>
  <c r="DK127" i="11"/>
  <c r="DL127" i="11"/>
  <c r="DM127" i="11"/>
  <c r="DN127" i="11"/>
  <c r="DO127" i="11"/>
  <c r="DP127" i="11"/>
  <c r="DQ127" i="11"/>
  <c r="DD128" i="11"/>
  <c r="DE128" i="11"/>
  <c r="DF128" i="11"/>
  <c r="DG128" i="11"/>
  <c r="DH128" i="11"/>
  <c r="DI128" i="11"/>
  <c r="DJ128" i="11"/>
  <c r="DK128" i="11"/>
  <c r="DL128" i="11"/>
  <c r="DM128" i="11"/>
  <c r="DN128" i="11"/>
  <c r="DO128" i="11"/>
  <c r="DP128" i="11"/>
  <c r="DQ128" i="11"/>
  <c r="DD129" i="11"/>
  <c r="DE129" i="11"/>
  <c r="DF129" i="11"/>
  <c r="DG129" i="11"/>
  <c r="DH129" i="11"/>
  <c r="DI129" i="11"/>
  <c r="DJ129" i="11"/>
  <c r="DK129" i="11"/>
  <c r="DL129" i="11"/>
  <c r="DM129" i="11"/>
  <c r="DN129" i="11"/>
  <c r="DO129" i="11"/>
  <c r="DP129" i="11"/>
  <c r="DQ129" i="11"/>
  <c r="DD130" i="11"/>
  <c r="DE130" i="11"/>
  <c r="DF130" i="11"/>
  <c r="DG130" i="11"/>
  <c r="DH130" i="11"/>
  <c r="DI130" i="11"/>
  <c r="DJ130" i="11"/>
  <c r="DK130" i="11"/>
  <c r="DL130" i="11"/>
  <c r="DM130" i="11"/>
  <c r="DN130" i="11"/>
  <c r="DO130" i="11"/>
  <c r="DP130" i="11"/>
  <c r="DQ130" i="11"/>
  <c r="DD131" i="11"/>
  <c r="DE131" i="11"/>
  <c r="DF131" i="11"/>
  <c r="DG131" i="11"/>
  <c r="DH131" i="11"/>
  <c r="DI131" i="11"/>
  <c r="DJ131" i="11"/>
  <c r="DK131" i="11"/>
  <c r="DL131" i="11"/>
  <c r="DM131" i="11"/>
  <c r="DN131" i="11"/>
  <c r="DO131" i="11"/>
  <c r="DP131" i="11"/>
  <c r="DQ131" i="11"/>
  <c r="DD132" i="11"/>
  <c r="DE132" i="11"/>
  <c r="DF132" i="11"/>
  <c r="DG132" i="11"/>
  <c r="DH132" i="11"/>
  <c r="DI132" i="11"/>
  <c r="DJ132" i="11"/>
  <c r="DK132" i="11"/>
  <c r="DL132" i="11"/>
  <c r="DM132" i="11"/>
  <c r="DN132" i="11"/>
  <c r="DO132" i="11"/>
  <c r="DP132" i="11"/>
  <c r="DQ132" i="11"/>
  <c r="DD133" i="11"/>
  <c r="DE133" i="11"/>
  <c r="DF133" i="11"/>
  <c r="DG133" i="11"/>
  <c r="DH133" i="11"/>
  <c r="DI133" i="11"/>
  <c r="DJ133" i="11"/>
  <c r="DK133" i="11"/>
  <c r="DL133" i="11"/>
  <c r="DM133" i="11"/>
  <c r="DN133" i="11"/>
  <c r="DO133" i="11"/>
  <c r="DP133" i="11"/>
  <c r="DQ133" i="11"/>
  <c r="DD134" i="11"/>
  <c r="DE134" i="11"/>
  <c r="DF134" i="11"/>
  <c r="DG134" i="11"/>
  <c r="DH134" i="11"/>
  <c r="DI134" i="11"/>
  <c r="DJ134" i="11"/>
  <c r="DK134" i="11"/>
  <c r="DL134" i="11"/>
  <c r="DM134" i="11"/>
  <c r="DN134" i="11"/>
  <c r="DO134" i="11"/>
  <c r="DP134" i="11"/>
  <c r="DQ134" i="11"/>
  <c r="DD135" i="11"/>
  <c r="DE135" i="11"/>
  <c r="DF135" i="11"/>
  <c r="DG135" i="11"/>
  <c r="DH135" i="11"/>
  <c r="DI135" i="11"/>
  <c r="DJ135" i="11"/>
  <c r="DK135" i="11"/>
  <c r="DL135" i="11"/>
  <c r="DM135" i="11"/>
  <c r="DN135" i="11"/>
  <c r="DO135" i="11"/>
  <c r="DP135" i="11"/>
  <c r="DQ135" i="11"/>
  <c r="DD136" i="11"/>
  <c r="DE136" i="11"/>
  <c r="DF136" i="11"/>
  <c r="DG136" i="11"/>
  <c r="DH136" i="11"/>
  <c r="DI136" i="11"/>
  <c r="DJ136" i="11"/>
  <c r="DK136" i="11"/>
  <c r="DL136" i="11"/>
  <c r="DM136" i="11"/>
  <c r="DN136" i="11"/>
  <c r="DO136" i="11"/>
  <c r="DP136" i="11"/>
  <c r="DQ136" i="11"/>
  <c r="DD137" i="11"/>
  <c r="DE137" i="11"/>
  <c r="DF137" i="11"/>
  <c r="DG137" i="11"/>
  <c r="DH137" i="11"/>
  <c r="DI137" i="11"/>
  <c r="DJ137" i="11"/>
  <c r="DK137" i="11"/>
  <c r="DL137" i="11"/>
  <c r="DM137" i="11"/>
  <c r="DN137" i="11"/>
  <c r="DO137" i="11"/>
  <c r="DP137" i="11"/>
  <c r="DQ137" i="11"/>
  <c r="DD138" i="11"/>
  <c r="DE138" i="11"/>
  <c r="DF138" i="11"/>
  <c r="DG138" i="11"/>
  <c r="DH138" i="11"/>
  <c r="DI138" i="11"/>
  <c r="DJ138" i="11"/>
  <c r="DK138" i="11"/>
  <c r="DL138" i="11"/>
  <c r="DM138" i="11"/>
  <c r="DN138" i="11"/>
  <c r="DO138" i="11"/>
  <c r="DP138" i="11"/>
  <c r="DQ138" i="11"/>
  <c r="DD139" i="11"/>
  <c r="DE139" i="11"/>
  <c r="DF139" i="11"/>
  <c r="DG139" i="11"/>
  <c r="DH139" i="11"/>
  <c r="DI139" i="11"/>
  <c r="DJ139" i="11"/>
  <c r="DK139" i="11"/>
  <c r="DL139" i="11"/>
  <c r="DM139" i="11"/>
  <c r="DN139" i="11"/>
  <c r="DO139" i="11"/>
  <c r="DP139" i="11"/>
  <c r="DQ139" i="11"/>
  <c r="DD140" i="11"/>
  <c r="DE140" i="11"/>
  <c r="DF140" i="11"/>
  <c r="DG140" i="11"/>
  <c r="DH140" i="11"/>
  <c r="DI140" i="11"/>
  <c r="DJ140" i="11"/>
  <c r="DK140" i="11"/>
  <c r="DL140" i="11"/>
  <c r="DM140" i="11"/>
  <c r="DN140" i="11"/>
  <c r="DO140" i="11"/>
  <c r="DP140" i="11"/>
  <c r="DQ140" i="11"/>
  <c r="DD141" i="11"/>
  <c r="DE141" i="11"/>
  <c r="DF141" i="11"/>
  <c r="DG141" i="11"/>
  <c r="DH141" i="11"/>
  <c r="DI141" i="11"/>
  <c r="DJ141" i="11"/>
  <c r="DK141" i="11"/>
  <c r="DL141" i="11"/>
  <c r="DM141" i="11"/>
  <c r="DN141" i="11"/>
  <c r="DO141" i="11"/>
  <c r="DP141" i="11"/>
  <c r="DQ141" i="11"/>
  <c r="DD142" i="11"/>
  <c r="DE142" i="11"/>
  <c r="DF142" i="11"/>
  <c r="DG142" i="11"/>
  <c r="DH142" i="11"/>
  <c r="DI142" i="11"/>
  <c r="DJ142" i="11"/>
  <c r="DK142" i="11"/>
  <c r="DL142" i="11"/>
  <c r="DM142" i="11"/>
  <c r="DN142" i="11"/>
  <c r="DO142" i="11"/>
  <c r="DP142" i="11"/>
  <c r="DQ142" i="11"/>
  <c r="DD143" i="11"/>
  <c r="DE143" i="11"/>
  <c r="DF143" i="11"/>
  <c r="DG143" i="11"/>
  <c r="DH143" i="11"/>
  <c r="DI143" i="11"/>
  <c r="DJ143" i="11"/>
  <c r="DK143" i="11"/>
  <c r="DL143" i="11"/>
  <c r="DM143" i="11"/>
  <c r="DN143" i="11"/>
  <c r="DO143" i="11"/>
  <c r="DP143" i="11"/>
  <c r="DQ143" i="11"/>
  <c r="DD144" i="11"/>
  <c r="DE144" i="11"/>
  <c r="DF144" i="11"/>
  <c r="DG144" i="11"/>
  <c r="DH144" i="11"/>
  <c r="DI144" i="11"/>
  <c r="DJ144" i="11"/>
  <c r="DK144" i="11"/>
  <c r="DL144" i="11"/>
  <c r="DM144" i="11"/>
  <c r="DN144" i="11"/>
  <c r="DO144" i="11"/>
  <c r="DP144" i="11"/>
  <c r="DQ144" i="11"/>
  <c r="DD145" i="11"/>
  <c r="DE145" i="11"/>
  <c r="DF145" i="11"/>
  <c r="DG145" i="11"/>
  <c r="DH145" i="11"/>
  <c r="DI145" i="11"/>
  <c r="DJ145" i="11"/>
  <c r="DK145" i="11"/>
  <c r="DL145" i="11"/>
  <c r="DM145" i="11"/>
  <c r="DN145" i="11"/>
  <c r="DO145" i="11"/>
  <c r="DP145" i="11"/>
  <c r="DQ145" i="11"/>
  <c r="DD146" i="11"/>
  <c r="DE146" i="11"/>
  <c r="DF146" i="11"/>
  <c r="DG146" i="11"/>
  <c r="DH146" i="11"/>
  <c r="DI146" i="11"/>
  <c r="DJ146" i="11"/>
  <c r="DK146" i="11"/>
  <c r="DL146" i="11"/>
  <c r="DM146" i="11"/>
  <c r="DN146" i="11"/>
  <c r="DO146" i="11"/>
  <c r="DP146" i="11"/>
  <c r="DQ146" i="11"/>
  <c r="DD147" i="11"/>
  <c r="DE147" i="11"/>
  <c r="DF147" i="11"/>
  <c r="DG147" i="11"/>
  <c r="DH147" i="11"/>
  <c r="DI147" i="11"/>
  <c r="DJ147" i="11"/>
  <c r="DK147" i="11"/>
  <c r="DL147" i="11"/>
  <c r="DM147" i="11"/>
  <c r="DN147" i="11"/>
  <c r="DO147" i="11"/>
  <c r="DP147" i="11"/>
  <c r="DQ147" i="11"/>
  <c r="DD148" i="11"/>
  <c r="DE148" i="11"/>
  <c r="DF148" i="11"/>
  <c r="DG148" i="11"/>
  <c r="DH148" i="11"/>
  <c r="DI148" i="11"/>
  <c r="DJ148" i="11"/>
  <c r="DK148" i="11"/>
  <c r="DL148" i="11"/>
  <c r="DM148" i="11"/>
  <c r="DN148" i="11"/>
  <c r="DO148" i="11"/>
  <c r="DP148" i="11"/>
  <c r="DQ148" i="11"/>
  <c r="DD149" i="11"/>
  <c r="DE149" i="11"/>
  <c r="DF149" i="11"/>
  <c r="DG149" i="11"/>
  <c r="DH149" i="11"/>
  <c r="DI149" i="11"/>
  <c r="DJ149" i="11"/>
  <c r="DK149" i="11"/>
  <c r="DL149" i="11"/>
  <c r="DM149" i="11"/>
  <c r="DN149" i="11"/>
  <c r="DO149" i="11"/>
  <c r="DP149" i="11"/>
  <c r="DQ149" i="11"/>
  <c r="DD150" i="11"/>
  <c r="DE150" i="11"/>
  <c r="DF150" i="11"/>
  <c r="DG150" i="11"/>
  <c r="DH150" i="11"/>
  <c r="DI150" i="11"/>
  <c r="DJ150" i="11"/>
  <c r="DK150" i="11"/>
  <c r="DL150" i="11"/>
  <c r="DM150" i="11"/>
  <c r="DN150" i="11"/>
  <c r="DO150" i="11"/>
  <c r="DP150" i="11"/>
  <c r="DQ150" i="11"/>
  <c r="DD151" i="11"/>
  <c r="DE151" i="11"/>
  <c r="DF151" i="11"/>
  <c r="DG151" i="11"/>
  <c r="DH151" i="11"/>
  <c r="DI151" i="11"/>
  <c r="DJ151" i="11"/>
  <c r="DK151" i="11"/>
  <c r="DL151" i="11"/>
  <c r="DM151" i="11"/>
  <c r="DN151" i="11"/>
  <c r="DO151" i="11"/>
  <c r="DP151" i="11"/>
  <c r="DQ151" i="11"/>
  <c r="DD152" i="11"/>
  <c r="DE152" i="11"/>
  <c r="DF152" i="11"/>
  <c r="DG152" i="11"/>
  <c r="DH152" i="11"/>
  <c r="DI152" i="11"/>
  <c r="DJ152" i="11"/>
  <c r="DK152" i="11"/>
  <c r="DL152" i="11"/>
  <c r="DM152" i="11"/>
  <c r="DN152" i="11"/>
  <c r="DO152" i="11"/>
  <c r="DP152" i="11"/>
  <c r="DQ152" i="11"/>
  <c r="DD153" i="11"/>
  <c r="DE153" i="11"/>
  <c r="DF153" i="11"/>
  <c r="DG153" i="11"/>
  <c r="DH153" i="11"/>
  <c r="DI153" i="11"/>
  <c r="DJ153" i="11"/>
  <c r="DK153" i="11"/>
  <c r="DL153" i="11"/>
  <c r="DM153" i="11"/>
  <c r="DN153" i="11"/>
  <c r="DO153" i="11"/>
  <c r="DP153" i="11"/>
  <c r="DQ153" i="11"/>
  <c r="DD154" i="11"/>
  <c r="DE154" i="11"/>
  <c r="DF154" i="11"/>
  <c r="DG154" i="11"/>
  <c r="DH154" i="11"/>
  <c r="DI154" i="11"/>
  <c r="DJ154" i="11"/>
  <c r="DK154" i="11"/>
  <c r="DL154" i="11"/>
  <c r="DM154" i="11"/>
  <c r="DN154" i="11"/>
  <c r="DO154" i="11"/>
  <c r="DP154" i="11"/>
  <c r="DQ154" i="11"/>
  <c r="DD155" i="11"/>
  <c r="DE155" i="11"/>
  <c r="DF155" i="11"/>
  <c r="DG155" i="11"/>
  <c r="DH155" i="11"/>
  <c r="DI155" i="11"/>
  <c r="DJ155" i="11"/>
  <c r="DK155" i="11"/>
  <c r="DL155" i="11"/>
  <c r="DM155" i="11"/>
  <c r="DN155" i="11"/>
  <c r="DO155" i="11"/>
  <c r="DP155" i="11"/>
  <c r="DQ155" i="11"/>
  <c r="DD156" i="11"/>
  <c r="DE156" i="11"/>
  <c r="DF156" i="11"/>
  <c r="DG156" i="11"/>
  <c r="DH156" i="11"/>
  <c r="DI156" i="11"/>
  <c r="DJ156" i="11"/>
  <c r="DK156" i="11"/>
  <c r="DL156" i="11"/>
  <c r="DM156" i="11"/>
  <c r="DN156" i="11"/>
  <c r="DO156" i="11"/>
  <c r="DP156" i="11"/>
  <c r="DQ156" i="11"/>
  <c r="DD157" i="11"/>
  <c r="DE157" i="11"/>
  <c r="DF157" i="11"/>
  <c r="DG157" i="11"/>
  <c r="DH157" i="11"/>
  <c r="DI157" i="11"/>
  <c r="DJ157" i="11"/>
  <c r="DK157" i="11"/>
  <c r="DL157" i="11"/>
  <c r="DM157" i="11"/>
  <c r="DN157" i="11"/>
  <c r="DO157" i="11"/>
  <c r="DP157" i="11"/>
  <c r="DQ157" i="11"/>
  <c r="DD158" i="11"/>
  <c r="DE158" i="11"/>
  <c r="DF158" i="11"/>
  <c r="DG158" i="11"/>
  <c r="DH158" i="11"/>
  <c r="DI158" i="11"/>
  <c r="DJ158" i="11"/>
  <c r="DK158" i="11"/>
  <c r="DL158" i="11"/>
  <c r="DM158" i="11"/>
  <c r="DN158" i="11"/>
  <c r="DO158" i="11"/>
  <c r="DP158" i="11"/>
  <c r="DQ158" i="11"/>
  <c r="DD159" i="11"/>
  <c r="DE159" i="11"/>
  <c r="DF159" i="11"/>
  <c r="DG159" i="11"/>
  <c r="DH159" i="11"/>
  <c r="DI159" i="11"/>
  <c r="DJ159" i="11"/>
  <c r="DK159" i="11"/>
  <c r="DL159" i="11"/>
  <c r="DM159" i="11"/>
  <c r="DN159" i="11"/>
  <c r="DO159" i="11"/>
  <c r="DP159" i="11"/>
  <c r="DQ159" i="11"/>
  <c r="DD160" i="11"/>
  <c r="DE160" i="11"/>
  <c r="DF160" i="11"/>
  <c r="DG160" i="11"/>
  <c r="DH160" i="11"/>
  <c r="DI160" i="11"/>
  <c r="DJ160" i="11"/>
  <c r="DK160" i="11"/>
  <c r="DL160" i="11"/>
  <c r="DM160" i="11"/>
  <c r="DN160" i="11"/>
  <c r="DO160" i="11"/>
  <c r="DP160" i="11"/>
  <c r="DQ160" i="11"/>
  <c r="DD161" i="11"/>
  <c r="DE161" i="11"/>
  <c r="DF161" i="11"/>
  <c r="DG161" i="11"/>
  <c r="DH161" i="11"/>
  <c r="DI161" i="11"/>
  <c r="DJ161" i="11"/>
  <c r="DK161" i="11"/>
  <c r="DL161" i="11"/>
  <c r="DM161" i="11"/>
  <c r="DN161" i="11"/>
  <c r="DO161" i="11"/>
  <c r="DP161" i="11"/>
  <c r="DQ161" i="11"/>
  <c r="DD162" i="11"/>
  <c r="DE162" i="11"/>
  <c r="DF162" i="11"/>
  <c r="DG162" i="11"/>
  <c r="DH162" i="11"/>
  <c r="DI162" i="11"/>
  <c r="DJ162" i="11"/>
  <c r="DK162" i="11"/>
  <c r="DL162" i="11"/>
  <c r="DM162" i="11"/>
  <c r="DN162" i="11"/>
  <c r="DO162" i="11"/>
  <c r="DP162" i="11"/>
  <c r="DQ162" i="11"/>
  <c r="DD163" i="11"/>
  <c r="DE163" i="11"/>
  <c r="DF163" i="11"/>
  <c r="DG163" i="11"/>
  <c r="DH163" i="11"/>
  <c r="DI163" i="11"/>
  <c r="DJ163" i="11"/>
  <c r="DK163" i="11"/>
  <c r="DL163" i="11"/>
  <c r="DM163" i="11"/>
  <c r="DN163" i="11"/>
  <c r="DO163" i="11"/>
  <c r="DP163" i="11"/>
  <c r="DQ163" i="11"/>
  <c r="DD164" i="11"/>
  <c r="DE164" i="11"/>
  <c r="DF164" i="11"/>
  <c r="DG164" i="11"/>
  <c r="DH164" i="11"/>
  <c r="DI164" i="11"/>
  <c r="DJ164" i="11"/>
  <c r="DK164" i="11"/>
  <c r="DL164" i="11"/>
  <c r="DM164" i="11"/>
  <c r="DN164" i="11"/>
  <c r="DO164" i="11"/>
  <c r="DP164" i="11"/>
  <c r="DQ164" i="11"/>
  <c r="DD165" i="11"/>
  <c r="DE165" i="11"/>
  <c r="DF165" i="11"/>
  <c r="DG165" i="11"/>
  <c r="DH165" i="11"/>
  <c r="DI165" i="11"/>
  <c r="DJ165" i="11"/>
  <c r="DK165" i="11"/>
  <c r="DL165" i="11"/>
  <c r="DM165" i="11"/>
  <c r="DN165" i="11"/>
  <c r="DO165" i="11"/>
  <c r="DP165" i="11"/>
  <c r="DQ165" i="11"/>
  <c r="DD166" i="11"/>
  <c r="DE166" i="11"/>
  <c r="DF166" i="11"/>
  <c r="DG166" i="11"/>
  <c r="DH166" i="11"/>
  <c r="DI166" i="11"/>
  <c r="DJ166" i="11"/>
  <c r="DK166" i="11"/>
  <c r="DL166" i="11"/>
  <c r="DM166" i="11"/>
  <c r="DN166" i="11"/>
  <c r="DO166" i="11"/>
  <c r="DP166" i="11"/>
  <c r="DQ166" i="11"/>
  <c r="DD167" i="11"/>
  <c r="DE167" i="11"/>
  <c r="DF167" i="11"/>
  <c r="DG167" i="11"/>
  <c r="DH167" i="11"/>
  <c r="DI167" i="11"/>
  <c r="DJ167" i="11"/>
  <c r="DK167" i="11"/>
  <c r="DL167" i="11"/>
  <c r="DM167" i="11"/>
  <c r="DN167" i="11"/>
  <c r="DO167" i="11"/>
  <c r="DP167" i="11"/>
  <c r="DQ167" i="11"/>
  <c r="DD168" i="11"/>
  <c r="DE168" i="11"/>
  <c r="DF168" i="11"/>
  <c r="DG168" i="11"/>
  <c r="DH168" i="11"/>
  <c r="DI168" i="11"/>
  <c r="DJ168" i="11"/>
  <c r="DK168" i="11"/>
  <c r="DL168" i="11"/>
  <c r="DM168" i="11"/>
  <c r="DN168" i="11"/>
  <c r="DO168" i="11"/>
  <c r="DP168" i="11"/>
  <c r="DQ168" i="11"/>
  <c r="DD169" i="11"/>
  <c r="DE169" i="11"/>
  <c r="DF169" i="11"/>
  <c r="DG169" i="11"/>
  <c r="DH169" i="11"/>
  <c r="DI169" i="11"/>
  <c r="DJ169" i="11"/>
  <c r="DK169" i="11"/>
  <c r="DL169" i="11"/>
  <c r="DM169" i="11"/>
  <c r="DN169" i="11"/>
  <c r="DO169" i="11"/>
  <c r="DP169" i="11"/>
  <c r="DQ169" i="11"/>
  <c r="DD170" i="11"/>
  <c r="DE170" i="11"/>
  <c r="DF170" i="11"/>
  <c r="DG170" i="11"/>
  <c r="DH170" i="11"/>
  <c r="DI170" i="11"/>
  <c r="DJ170" i="11"/>
  <c r="DK170" i="11"/>
  <c r="DL170" i="11"/>
  <c r="DM170" i="11"/>
  <c r="DN170" i="11"/>
  <c r="DO170" i="11"/>
  <c r="DP170" i="11"/>
  <c r="DQ170" i="11"/>
  <c r="DD171" i="11"/>
  <c r="DE171" i="11"/>
  <c r="DF171" i="11"/>
  <c r="DG171" i="11"/>
  <c r="DH171" i="11"/>
  <c r="DI171" i="11"/>
  <c r="DJ171" i="11"/>
  <c r="DK171" i="11"/>
  <c r="DL171" i="11"/>
  <c r="DM171" i="11"/>
  <c r="DN171" i="11"/>
  <c r="DO171" i="11"/>
  <c r="DP171" i="11"/>
  <c r="DQ171" i="11"/>
  <c r="DD172" i="11"/>
  <c r="DE172" i="11"/>
  <c r="DF172" i="11"/>
  <c r="DG172" i="11"/>
  <c r="DH172" i="11"/>
  <c r="DI172" i="11"/>
  <c r="DJ172" i="11"/>
  <c r="DK172" i="11"/>
  <c r="DL172" i="11"/>
  <c r="DM172" i="11"/>
  <c r="DN172" i="11"/>
  <c r="DO172" i="11"/>
  <c r="DP172" i="11"/>
  <c r="DQ172" i="11"/>
  <c r="DD173" i="11"/>
  <c r="DE173" i="11"/>
  <c r="DF173" i="11"/>
  <c r="DG173" i="11"/>
  <c r="DH173" i="11"/>
  <c r="DI173" i="11"/>
  <c r="DJ173" i="11"/>
  <c r="DK173" i="11"/>
  <c r="DL173" i="11"/>
  <c r="DM173" i="11"/>
  <c r="DN173" i="11"/>
  <c r="DO173" i="11"/>
  <c r="DP173" i="11"/>
  <c r="DQ173" i="11"/>
  <c r="DD174" i="11"/>
  <c r="DE174" i="11"/>
  <c r="DF174" i="11"/>
  <c r="DG174" i="11"/>
  <c r="DH174" i="11"/>
  <c r="DI174" i="11"/>
  <c r="DJ174" i="11"/>
  <c r="DK174" i="11"/>
  <c r="DL174" i="11"/>
  <c r="DM174" i="11"/>
  <c r="DN174" i="11"/>
  <c r="DO174" i="11"/>
  <c r="DP174" i="11"/>
  <c r="DQ174" i="11"/>
  <c r="DD175" i="11"/>
  <c r="DE175" i="11"/>
  <c r="DF175" i="11"/>
  <c r="DG175" i="11"/>
  <c r="DH175" i="11"/>
  <c r="DI175" i="11"/>
  <c r="DJ175" i="11"/>
  <c r="DK175" i="11"/>
  <c r="DL175" i="11"/>
  <c r="DM175" i="11"/>
  <c r="DN175" i="11"/>
  <c r="DO175" i="11"/>
  <c r="DP175" i="11"/>
  <c r="DQ175" i="11"/>
  <c r="DD176" i="11"/>
  <c r="DE176" i="11"/>
  <c r="DF176" i="11"/>
  <c r="DG176" i="11"/>
  <c r="DH176" i="11"/>
  <c r="DI176" i="11"/>
  <c r="DJ176" i="11"/>
  <c r="DK176" i="11"/>
  <c r="DL176" i="11"/>
  <c r="DM176" i="11"/>
  <c r="DN176" i="11"/>
  <c r="DO176" i="11"/>
  <c r="DP176" i="11"/>
  <c r="DQ176" i="11"/>
  <c r="DD177" i="11"/>
  <c r="DE177" i="11"/>
  <c r="DF177" i="11"/>
  <c r="DG177" i="11"/>
  <c r="DH177" i="11"/>
  <c r="DI177" i="11"/>
  <c r="DJ177" i="11"/>
  <c r="DK177" i="11"/>
  <c r="DL177" i="11"/>
  <c r="DM177" i="11"/>
  <c r="DN177" i="11"/>
  <c r="DO177" i="11"/>
  <c r="DP177" i="11"/>
  <c r="DQ177" i="11"/>
  <c r="DD178" i="11"/>
  <c r="DE178" i="11"/>
  <c r="DF178" i="11"/>
  <c r="DG178" i="11"/>
  <c r="DH178" i="11"/>
  <c r="DI178" i="11"/>
  <c r="DJ178" i="11"/>
  <c r="DK178" i="11"/>
  <c r="DL178" i="11"/>
  <c r="DM178" i="11"/>
  <c r="DN178" i="11"/>
  <c r="DO178" i="11"/>
  <c r="DP178" i="11"/>
  <c r="DQ178" i="11"/>
  <c r="DD179" i="11"/>
  <c r="DE179" i="11"/>
  <c r="DF179" i="11"/>
  <c r="DG179" i="11"/>
  <c r="DH179" i="11"/>
  <c r="DI179" i="11"/>
  <c r="DJ179" i="11"/>
  <c r="DK179" i="11"/>
  <c r="DL179" i="11"/>
  <c r="DM179" i="11"/>
  <c r="DN179" i="11"/>
  <c r="DO179" i="11"/>
  <c r="DP179" i="11"/>
  <c r="DQ179" i="11"/>
  <c r="DD180" i="11"/>
  <c r="DE180" i="11"/>
  <c r="DF180" i="11"/>
  <c r="DG180" i="11"/>
  <c r="DH180" i="11"/>
  <c r="DI180" i="11"/>
  <c r="DJ180" i="11"/>
  <c r="DK180" i="11"/>
  <c r="DL180" i="11"/>
  <c r="DM180" i="11"/>
  <c r="DN180" i="11"/>
  <c r="DO180" i="11"/>
  <c r="DP180" i="11"/>
  <c r="DQ180" i="11"/>
  <c r="DD181" i="11"/>
  <c r="DE181" i="11"/>
  <c r="DF181" i="11"/>
  <c r="DG181" i="11"/>
  <c r="DH181" i="11"/>
  <c r="DI181" i="11"/>
  <c r="DJ181" i="11"/>
  <c r="DK181" i="11"/>
  <c r="DL181" i="11"/>
  <c r="DM181" i="11"/>
  <c r="DN181" i="11"/>
  <c r="DO181" i="11"/>
  <c r="DP181" i="11"/>
  <c r="DQ181" i="11"/>
  <c r="DD182" i="11"/>
  <c r="DE182" i="11"/>
  <c r="DF182" i="11"/>
  <c r="DG182" i="11"/>
  <c r="DH182" i="11"/>
  <c r="DI182" i="11"/>
  <c r="DJ182" i="11"/>
  <c r="DK182" i="11"/>
  <c r="DL182" i="11"/>
  <c r="DM182" i="11"/>
  <c r="DN182" i="11"/>
  <c r="DO182" i="11"/>
  <c r="DP182" i="11"/>
  <c r="DQ182" i="11"/>
  <c r="DD183" i="11"/>
  <c r="DE183" i="11"/>
  <c r="DF183" i="11"/>
  <c r="DG183" i="11"/>
  <c r="DH183" i="11"/>
  <c r="DI183" i="11"/>
  <c r="DJ183" i="11"/>
  <c r="DK183" i="11"/>
  <c r="DL183" i="11"/>
  <c r="DM183" i="11"/>
  <c r="DN183" i="11"/>
  <c r="DO183" i="11"/>
  <c r="DP183" i="11"/>
  <c r="DQ183" i="11"/>
  <c r="DD184" i="11"/>
  <c r="DE184" i="11"/>
  <c r="DF184" i="11"/>
  <c r="DG184" i="11"/>
  <c r="DH184" i="11"/>
  <c r="DI184" i="11"/>
  <c r="DJ184" i="11"/>
  <c r="DK184" i="11"/>
  <c r="DL184" i="11"/>
  <c r="DM184" i="11"/>
  <c r="DN184" i="11"/>
  <c r="DO184" i="11"/>
  <c r="DP184" i="11"/>
  <c r="DQ184" i="11"/>
  <c r="DD185" i="11"/>
  <c r="DE185" i="11"/>
  <c r="DF185" i="11"/>
  <c r="DG185" i="11"/>
  <c r="DH185" i="11"/>
  <c r="DI185" i="11"/>
  <c r="DJ185" i="11"/>
  <c r="DK185" i="11"/>
  <c r="DL185" i="11"/>
  <c r="DM185" i="11"/>
  <c r="DN185" i="11"/>
  <c r="DO185" i="11"/>
  <c r="DP185" i="11"/>
  <c r="DQ185" i="11"/>
  <c r="DD186" i="11"/>
  <c r="DE186" i="11"/>
  <c r="DF186" i="11"/>
  <c r="DG186" i="11"/>
  <c r="DH186" i="11"/>
  <c r="DI186" i="11"/>
  <c r="DJ186" i="11"/>
  <c r="DK186" i="11"/>
  <c r="DL186" i="11"/>
  <c r="DM186" i="11"/>
  <c r="DN186" i="11"/>
  <c r="DO186" i="11"/>
  <c r="DP186" i="11"/>
  <c r="DQ186" i="11"/>
  <c r="DD187" i="11"/>
  <c r="DE187" i="11"/>
  <c r="DF187" i="11"/>
  <c r="DG187" i="11"/>
  <c r="DH187" i="11"/>
  <c r="DI187" i="11"/>
  <c r="DJ187" i="11"/>
  <c r="DK187" i="11"/>
  <c r="DL187" i="11"/>
  <c r="DM187" i="11"/>
  <c r="DN187" i="11"/>
  <c r="DO187" i="11"/>
  <c r="DP187" i="11"/>
  <c r="DQ187" i="11"/>
  <c r="DD188" i="11"/>
  <c r="DE188" i="11"/>
  <c r="DF188" i="11"/>
  <c r="DG188" i="11"/>
  <c r="DH188" i="11"/>
  <c r="DI188" i="11"/>
  <c r="DJ188" i="11"/>
  <c r="DK188" i="11"/>
  <c r="DL188" i="11"/>
  <c r="DM188" i="11"/>
  <c r="DN188" i="11"/>
  <c r="DO188" i="11"/>
  <c r="DP188" i="11"/>
  <c r="DQ188" i="11"/>
  <c r="DD189" i="11"/>
  <c r="DE189" i="11"/>
  <c r="DF189" i="11"/>
  <c r="DG189" i="11"/>
  <c r="DH189" i="11"/>
  <c r="DI189" i="11"/>
  <c r="DJ189" i="11"/>
  <c r="DK189" i="11"/>
  <c r="DL189" i="11"/>
  <c r="DM189" i="11"/>
  <c r="DN189" i="11"/>
  <c r="DO189" i="11"/>
  <c r="DP189" i="11"/>
  <c r="DQ189" i="11"/>
  <c r="DD190" i="11"/>
  <c r="DE190" i="11"/>
  <c r="DF190" i="11"/>
  <c r="DG190" i="11"/>
  <c r="DH190" i="11"/>
  <c r="DI190" i="11"/>
  <c r="DJ190" i="11"/>
  <c r="DK190" i="11"/>
  <c r="DL190" i="11"/>
  <c r="DM190" i="11"/>
  <c r="DN190" i="11"/>
  <c r="DO190" i="11"/>
  <c r="DP190" i="11"/>
  <c r="DQ190" i="11"/>
  <c r="DD191" i="11"/>
  <c r="DE191" i="11"/>
  <c r="DF191" i="11"/>
  <c r="DG191" i="11"/>
  <c r="DH191" i="11"/>
  <c r="DI191" i="11"/>
  <c r="DJ191" i="11"/>
  <c r="DK191" i="11"/>
  <c r="DL191" i="11"/>
  <c r="DM191" i="11"/>
  <c r="DN191" i="11"/>
  <c r="DO191" i="11"/>
  <c r="DP191" i="11"/>
  <c r="DQ191" i="11"/>
  <c r="DD192" i="11"/>
  <c r="DE192" i="11"/>
  <c r="DF192" i="11"/>
  <c r="DG192" i="11"/>
  <c r="DH192" i="11"/>
  <c r="DI192" i="11"/>
  <c r="DJ192" i="11"/>
  <c r="DK192" i="11"/>
  <c r="DL192" i="11"/>
  <c r="DM192" i="11"/>
  <c r="DN192" i="11"/>
  <c r="DO192" i="11"/>
  <c r="DP192" i="11"/>
  <c r="DQ192" i="11"/>
  <c r="DD193" i="11"/>
  <c r="DE193" i="11"/>
  <c r="DF193" i="11"/>
  <c r="DG193" i="11"/>
  <c r="DH193" i="11"/>
  <c r="DI193" i="11"/>
  <c r="DJ193" i="11"/>
  <c r="DK193" i="11"/>
  <c r="DL193" i="11"/>
  <c r="DM193" i="11"/>
  <c r="DN193" i="11"/>
  <c r="DO193" i="11"/>
  <c r="DP193" i="11"/>
  <c r="DQ193" i="11"/>
  <c r="DD194" i="11"/>
  <c r="DE194" i="11"/>
  <c r="DF194" i="11"/>
  <c r="DG194" i="11"/>
  <c r="DH194" i="11"/>
  <c r="DI194" i="11"/>
  <c r="DJ194" i="11"/>
  <c r="DK194" i="11"/>
  <c r="DL194" i="11"/>
  <c r="DM194" i="11"/>
  <c r="DN194" i="11"/>
  <c r="DO194" i="11"/>
  <c r="DP194" i="11"/>
  <c r="DQ194" i="11"/>
  <c r="DD195" i="11"/>
  <c r="DE195" i="11"/>
  <c r="DF195" i="11"/>
  <c r="DG195" i="11"/>
  <c r="DH195" i="11"/>
  <c r="DI195" i="11"/>
  <c r="DJ195" i="11"/>
  <c r="DK195" i="11"/>
  <c r="DL195" i="11"/>
  <c r="DM195" i="11"/>
  <c r="DN195" i="11"/>
  <c r="DO195" i="11"/>
  <c r="DP195" i="11"/>
  <c r="DQ195" i="11"/>
  <c r="DD196" i="11"/>
  <c r="DE196" i="11"/>
  <c r="DF196" i="11"/>
  <c r="DG196" i="11"/>
  <c r="DH196" i="11"/>
  <c r="DI196" i="11"/>
  <c r="DJ196" i="11"/>
  <c r="DK196" i="11"/>
  <c r="DL196" i="11"/>
  <c r="DM196" i="11"/>
  <c r="DN196" i="11"/>
  <c r="DO196" i="11"/>
  <c r="DP196" i="11"/>
  <c r="DQ196" i="11"/>
  <c r="DD197" i="11"/>
  <c r="DE197" i="11"/>
  <c r="DF197" i="11"/>
  <c r="DG197" i="11"/>
  <c r="DH197" i="11"/>
  <c r="DI197" i="11"/>
  <c r="DJ197" i="11"/>
  <c r="DK197" i="11"/>
  <c r="DL197" i="11"/>
  <c r="DM197" i="11"/>
  <c r="DN197" i="11"/>
  <c r="DO197" i="11"/>
  <c r="DP197" i="11"/>
  <c r="DQ197" i="11"/>
  <c r="DD198" i="11"/>
  <c r="DE198" i="11"/>
  <c r="DF198" i="11"/>
  <c r="DG198" i="11"/>
  <c r="DH198" i="11"/>
  <c r="DI198" i="11"/>
  <c r="DJ198" i="11"/>
  <c r="DK198" i="11"/>
  <c r="DL198" i="11"/>
  <c r="DM198" i="11"/>
  <c r="DN198" i="11"/>
  <c r="DO198" i="11"/>
  <c r="DP198" i="11"/>
  <c r="DQ198" i="11"/>
  <c r="DD199" i="11"/>
  <c r="DE199" i="11"/>
  <c r="DF199" i="11"/>
  <c r="DG199" i="11"/>
  <c r="DH199" i="11"/>
  <c r="DI199" i="11"/>
  <c r="DJ199" i="11"/>
  <c r="DK199" i="11"/>
  <c r="DL199" i="11"/>
  <c r="DM199" i="11"/>
  <c r="DN199" i="11"/>
  <c r="DO199" i="11"/>
  <c r="DP199" i="11"/>
  <c r="DQ199" i="11"/>
  <c r="DD200" i="11"/>
  <c r="DE200" i="11"/>
  <c r="DF200" i="11"/>
  <c r="DG200" i="11"/>
  <c r="DH200" i="11"/>
  <c r="DI200" i="11"/>
  <c r="DJ200" i="11"/>
  <c r="DK200" i="11"/>
  <c r="DL200" i="11"/>
  <c r="DM200" i="11"/>
  <c r="DN200" i="11"/>
  <c r="DO200" i="11"/>
  <c r="DP200" i="11"/>
  <c r="DQ200" i="11"/>
  <c r="DD201" i="11"/>
  <c r="DE201" i="11"/>
  <c r="DF201" i="11"/>
  <c r="DG201" i="11"/>
  <c r="DH201" i="11"/>
  <c r="DI201" i="11"/>
  <c r="DJ201" i="11"/>
  <c r="DK201" i="11"/>
  <c r="DL201" i="11"/>
  <c r="DM201" i="11"/>
  <c r="DN201" i="11"/>
  <c r="DO201" i="11"/>
  <c r="DP201" i="11"/>
  <c r="DQ201" i="11"/>
  <c r="DD202" i="11"/>
  <c r="DE202" i="11"/>
  <c r="DF202" i="11"/>
  <c r="DG202" i="11"/>
  <c r="DH202" i="11"/>
  <c r="DI202" i="11"/>
  <c r="DJ202" i="11"/>
  <c r="DK202" i="11"/>
  <c r="DL202" i="11"/>
  <c r="DM202" i="11"/>
  <c r="DN202" i="11"/>
  <c r="DO202" i="11"/>
  <c r="DP202" i="11"/>
  <c r="DQ202" i="11"/>
  <c r="DD203" i="11"/>
  <c r="DE203" i="11"/>
  <c r="DF203" i="11"/>
  <c r="DG203" i="11"/>
  <c r="DH203" i="11"/>
  <c r="DI203" i="11"/>
  <c r="DJ203" i="11"/>
  <c r="DK203" i="11"/>
  <c r="DL203" i="11"/>
  <c r="DM203" i="11"/>
  <c r="DN203" i="11"/>
  <c r="DO203" i="11"/>
  <c r="DP203" i="11"/>
  <c r="DQ203" i="11"/>
  <c r="DD204" i="11"/>
  <c r="DE204" i="11"/>
  <c r="DF204" i="11"/>
  <c r="DG204" i="11"/>
  <c r="DH204" i="11"/>
  <c r="DI204" i="11"/>
  <c r="DJ204" i="11"/>
  <c r="DK204" i="11"/>
  <c r="DL204" i="11"/>
  <c r="DM204" i="11"/>
  <c r="DN204" i="11"/>
  <c r="DO204" i="11"/>
  <c r="DP204" i="11"/>
  <c r="DQ204" i="11"/>
  <c r="DD205" i="11"/>
  <c r="DE205" i="11"/>
  <c r="DF205" i="11"/>
  <c r="DG205" i="11"/>
  <c r="DH205" i="11"/>
  <c r="DI205" i="11"/>
  <c r="DJ205" i="11"/>
  <c r="DK205" i="11"/>
  <c r="DL205" i="11"/>
  <c r="DM205" i="11"/>
  <c r="DN205" i="11"/>
  <c r="DO205" i="11"/>
  <c r="DP205" i="11"/>
  <c r="DQ205" i="11"/>
  <c r="DD206" i="11"/>
  <c r="DE206" i="11"/>
  <c r="DF206" i="11"/>
  <c r="DG206" i="11"/>
  <c r="DH206" i="11"/>
  <c r="DI206" i="11"/>
  <c r="DJ206" i="11"/>
  <c r="DK206" i="11"/>
  <c r="DL206" i="11"/>
  <c r="DM206" i="11"/>
  <c r="DN206" i="11"/>
  <c r="DO206" i="11"/>
  <c r="DP206" i="11"/>
  <c r="DQ206" i="11"/>
  <c r="DD207" i="11"/>
  <c r="DE207" i="11"/>
  <c r="DF207" i="11"/>
  <c r="DG207" i="11"/>
  <c r="DH207" i="11"/>
  <c r="DI207" i="11"/>
  <c r="DJ207" i="11"/>
  <c r="DK207" i="11"/>
  <c r="DL207" i="11"/>
  <c r="DM207" i="11"/>
  <c r="DN207" i="11"/>
  <c r="DO207" i="11"/>
  <c r="DP207" i="11"/>
  <c r="DQ207" i="11"/>
  <c r="DD208" i="11"/>
  <c r="DE208" i="11"/>
  <c r="DF208" i="11"/>
  <c r="DG208" i="11"/>
  <c r="DH208" i="11"/>
  <c r="DI208" i="11"/>
  <c r="DJ208" i="11"/>
  <c r="DK208" i="11"/>
  <c r="DL208" i="11"/>
  <c r="DM208" i="11"/>
  <c r="DN208" i="11"/>
  <c r="DO208" i="11"/>
  <c r="DP208" i="11"/>
  <c r="DQ208" i="11"/>
  <c r="DD209" i="11"/>
  <c r="DE209" i="11"/>
  <c r="DF209" i="11"/>
  <c r="DG209" i="11"/>
  <c r="DH209" i="11"/>
  <c r="DI209" i="11"/>
  <c r="DJ209" i="11"/>
  <c r="DK209" i="11"/>
  <c r="DL209" i="11"/>
  <c r="DM209" i="11"/>
  <c r="DN209" i="11"/>
  <c r="DO209" i="11"/>
  <c r="DP209" i="11"/>
  <c r="DQ209" i="11"/>
  <c r="DD210" i="11"/>
  <c r="DE210" i="11"/>
  <c r="DF210" i="11"/>
  <c r="DG210" i="11"/>
  <c r="DH210" i="11"/>
  <c r="DI210" i="11"/>
  <c r="DJ210" i="11"/>
  <c r="DK210" i="11"/>
  <c r="DL210" i="11"/>
  <c r="DM210" i="11"/>
  <c r="DN210" i="11"/>
  <c r="DO210" i="11"/>
  <c r="DP210" i="11"/>
  <c r="DQ210" i="11"/>
  <c r="DD211" i="11"/>
  <c r="DE211" i="11"/>
  <c r="DF211" i="11"/>
  <c r="DG211" i="11"/>
  <c r="DH211" i="11"/>
  <c r="DI211" i="11"/>
  <c r="DJ211" i="11"/>
  <c r="DK211" i="11"/>
  <c r="DL211" i="11"/>
  <c r="DM211" i="11"/>
  <c r="DN211" i="11"/>
  <c r="DO211" i="11"/>
  <c r="DP211" i="11"/>
  <c r="DQ211" i="11"/>
  <c r="DD212" i="11"/>
  <c r="DE212" i="11"/>
  <c r="DF212" i="11"/>
  <c r="DG212" i="11"/>
  <c r="DH212" i="11"/>
  <c r="DI212" i="11"/>
  <c r="DJ212" i="11"/>
  <c r="DK212" i="11"/>
  <c r="DL212" i="11"/>
  <c r="DM212" i="11"/>
  <c r="DN212" i="11"/>
  <c r="DO212" i="11"/>
  <c r="DP212" i="11"/>
  <c r="DQ212" i="11"/>
  <c r="DD213" i="11"/>
  <c r="DE213" i="11"/>
  <c r="DF213" i="11"/>
  <c r="DG213" i="11"/>
  <c r="DH213" i="11"/>
  <c r="DI213" i="11"/>
  <c r="DJ213" i="11"/>
  <c r="DK213" i="11"/>
  <c r="DL213" i="11"/>
  <c r="DM213" i="11"/>
  <c r="DN213" i="11"/>
  <c r="DO213" i="11"/>
  <c r="DP213" i="11"/>
  <c r="DQ213" i="11"/>
  <c r="DD214" i="11"/>
  <c r="DE214" i="11"/>
  <c r="DF214" i="11"/>
  <c r="DG214" i="11"/>
  <c r="DH214" i="11"/>
  <c r="DI214" i="11"/>
  <c r="DJ214" i="11"/>
  <c r="DK214" i="11"/>
  <c r="DL214" i="11"/>
  <c r="DM214" i="11"/>
  <c r="DN214" i="11"/>
  <c r="DO214" i="11"/>
  <c r="DP214" i="11"/>
  <c r="DQ214" i="11"/>
  <c r="DD215" i="11"/>
  <c r="DE215" i="11"/>
  <c r="DF215" i="11"/>
  <c r="DG215" i="11"/>
  <c r="DH215" i="11"/>
  <c r="DI215" i="11"/>
  <c r="DJ215" i="11"/>
  <c r="DK215" i="11"/>
  <c r="DL215" i="11"/>
  <c r="DM215" i="11"/>
  <c r="DN215" i="11"/>
  <c r="DO215" i="11"/>
  <c r="DP215" i="11"/>
  <c r="DQ215" i="11"/>
  <c r="DD216" i="11"/>
  <c r="DE216" i="11"/>
  <c r="DF216" i="11"/>
  <c r="DG216" i="11"/>
  <c r="DH216" i="11"/>
  <c r="DI216" i="11"/>
  <c r="DJ216" i="11"/>
  <c r="DK216" i="11"/>
  <c r="DL216" i="11"/>
  <c r="DM216" i="11"/>
  <c r="DN216" i="11"/>
  <c r="DO216" i="11"/>
  <c r="DP216" i="11"/>
  <c r="DQ216" i="11"/>
  <c r="DD217" i="11"/>
  <c r="DE217" i="11"/>
  <c r="DF217" i="11"/>
  <c r="DG217" i="11"/>
  <c r="DH217" i="11"/>
  <c r="DI217" i="11"/>
  <c r="DJ217" i="11"/>
  <c r="DK217" i="11"/>
  <c r="DL217" i="11"/>
  <c r="DM217" i="11"/>
  <c r="DN217" i="11"/>
  <c r="DO217" i="11"/>
  <c r="DP217" i="11"/>
  <c r="DQ217" i="11"/>
  <c r="DD218" i="11"/>
  <c r="DE218" i="11"/>
  <c r="DF218" i="11"/>
  <c r="DG218" i="11"/>
  <c r="DH218" i="11"/>
  <c r="DI218" i="11"/>
  <c r="DJ218" i="11"/>
  <c r="DK218" i="11"/>
  <c r="DL218" i="11"/>
  <c r="DM218" i="11"/>
  <c r="DN218" i="11"/>
  <c r="DO218" i="11"/>
  <c r="DP218" i="11"/>
  <c r="DQ218" i="11"/>
  <c r="DD219" i="11"/>
  <c r="DE219" i="11"/>
  <c r="DF219" i="11"/>
  <c r="DG219" i="11"/>
  <c r="DH219" i="11"/>
  <c r="DI219" i="11"/>
  <c r="DJ219" i="11"/>
  <c r="DK219" i="11"/>
  <c r="DL219" i="11"/>
  <c r="DM219" i="11"/>
  <c r="DN219" i="11"/>
  <c r="DO219" i="11"/>
  <c r="DP219" i="11"/>
  <c r="DQ219" i="11"/>
  <c r="DD220" i="11"/>
  <c r="DE220" i="11"/>
  <c r="DF220" i="11"/>
  <c r="DG220" i="11"/>
  <c r="DH220" i="11"/>
  <c r="DI220" i="11"/>
  <c r="DJ220" i="11"/>
  <c r="DK220" i="11"/>
  <c r="DL220" i="11"/>
  <c r="DM220" i="11"/>
  <c r="DN220" i="11"/>
  <c r="DO220" i="11"/>
  <c r="DP220" i="11"/>
  <c r="DQ220" i="11"/>
  <c r="DD221" i="11"/>
  <c r="DE221" i="11"/>
  <c r="DF221" i="11"/>
  <c r="DG221" i="11"/>
  <c r="DH221" i="11"/>
  <c r="DI221" i="11"/>
  <c r="DJ221" i="11"/>
  <c r="DK221" i="11"/>
  <c r="DL221" i="11"/>
  <c r="DM221" i="11"/>
  <c r="DN221" i="11"/>
  <c r="DO221" i="11"/>
  <c r="DP221" i="11"/>
  <c r="DQ221" i="11"/>
  <c r="DD222" i="11"/>
  <c r="DE222" i="11"/>
  <c r="DF222" i="11"/>
  <c r="DG222" i="11"/>
  <c r="DH222" i="11"/>
  <c r="DI222" i="11"/>
  <c r="DJ222" i="11"/>
  <c r="DK222" i="11"/>
  <c r="DL222" i="11"/>
  <c r="DM222" i="11"/>
  <c r="DN222" i="11"/>
  <c r="DO222" i="11"/>
  <c r="DP222" i="11"/>
  <c r="DQ222" i="11"/>
  <c r="DD223" i="11"/>
  <c r="DE223" i="11"/>
  <c r="DF223" i="11"/>
  <c r="DG223" i="11"/>
  <c r="DH223" i="11"/>
  <c r="DI223" i="11"/>
  <c r="DJ223" i="11"/>
  <c r="DK223" i="11"/>
  <c r="DL223" i="11"/>
  <c r="DM223" i="11"/>
  <c r="DN223" i="11"/>
  <c r="DO223" i="11"/>
  <c r="DP223" i="11"/>
  <c r="DQ223" i="11"/>
  <c r="DD224" i="11"/>
  <c r="DE224" i="11"/>
  <c r="DF224" i="11"/>
  <c r="DG224" i="11"/>
  <c r="DH224" i="11"/>
  <c r="DI224" i="11"/>
  <c r="DJ224" i="11"/>
  <c r="DK224" i="11"/>
  <c r="DL224" i="11"/>
  <c r="DM224" i="11"/>
  <c r="DN224" i="11"/>
  <c r="DO224" i="11"/>
  <c r="DP224" i="11"/>
  <c r="DQ224" i="11"/>
  <c r="DD225" i="11"/>
  <c r="DE225" i="11"/>
  <c r="DF225" i="11"/>
  <c r="DG225" i="11"/>
  <c r="DH225" i="11"/>
  <c r="DI225" i="11"/>
  <c r="DJ225" i="11"/>
  <c r="DK225" i="11"/>
  <c r="DL225" i="11"/>
  <c r="DM225" i="11"/>
  <c r="DN225" i="11"/>
  <c r="DO225" i="11"/>
  <c r="DP225" i="11"/>
  <c r="DQ225" i="11"/>
  <c r="DD226" i="11"/>
  <c r="DE226" i="11"/>
  <c r="DF226" i="11"/>
  <c r="DG226" i="11"/>
  <c r="DH226" i="11"/>
  <c r="DI226" i="11"/>
  <c r="DJ226" i="11"/>
  <c r="DK226" i="11"/>
  <c r="DL226" i="11"/>
  <c r="DM226" i="11"/>
  <c r="DN226" i="11"/>
  <c r="DO226" i="11"/>
  <c r="DP226" i="11"/>
  <c r="DQ226" i="11"/>
  <c r="DD227" i="11"/>
  <c r="DE227" i="11"/>
  <c r="DF227" i="11"/>
  <c r="DG227" i="11"/>
  <c r="DH227" i="11"/>
  <c r="DI227" i="11"/>
  <c r="DJ227" i="11"/>
  <c r="DK227" i="11"/>
  <c r="DL227" i="11"/>
  <c r="DM227" i="11"/>
  <c r="DN227" i="11"/>
  <c r="DO227" i="11"/>
  <c r="DP227" i="11"/>
  <c r="DQ227" i="11"/>
  <c r="DD228" i="11"/>
  <c r="DE228" i="11"/>
  <c r="DF228" i="11"/>
  <c r="DG228" i="11"/>
  <c r="DH228" i="11"/>
  <c r="DI228" i="11"/>
  <c r="DJ228" i="11"/>
  <c r="DK228" i="11"/>
  <c r="DL228" i="11"/>
  <c r="DM228" i="11"/>
  <c r="DN228" i="11"/>
  <c r="DO228" i="11"/>
  <c r="DP228" i="11"/>
  <c r="DQ228" i="11"/>
  <c r="DD229" i="11"/>
  <c r="DE229" i="11"/>
  <c r="DF229" i="11"/>
  <c r="DG229" i="11"/>
  <c r="DH229" i="11"/>
  <c r="DI229" i="11"/>
  <c r="DJ229" i="11"/>
  <c r="DK229" i="11"/>
  <c r="DL229" i="11"/>
  <c r="DM229" i="11"/>
  <c r="DN229" i="11"/>
  <c r="DO229" i="11"/>
  <c r="DP229" i="11"/>
  <c r="DQ229" i="11"/>
  <c r="DD230" i="11"/>
  <c r="DE230" i="11"/>
  <c r="DF230" i="11"/>
  <c r="DG230" i="11"/>
  <c r="DH230" i="11"/>
  <c r="DI230" i="11"/>
  <c r="DJ230" i="11"/>
  <c r="DK230" i="11"/>
  <c r="DL230" i="11"/>
  <c r="DM230" i="11"/>
  <c r="DN230" i="11"/>
  <c r="DO230" i="11"/>
  <c r="DP230" i="11"/>
  <c r="DQ230" i="11"/>
  <c r="DD231" i="11"/>
  <c r="DE231" i="11"/>
  <c r="DF231" i="11"/>
  <c r="DG231" i="11"/>
  <c r="DH231" i="11"/>
  <c r="DI231" i="11"/>
  <c r="DJ231" i="11"/>
  <c r="DK231" i="11"/>
  <c r="DL231" i="11"/>
  <c r="DM231" i="11"/>
  <c r="DN231" i="11"/>
  <c r="DO231" i="11"/>
  <c r="DP231" i="11"/>
  <c r="DQ231" i="11"/>
  <c r="DD232" i="11"/>
  <c r="DE232" i="11"/>
  <c r="DF232" i="11"/>
  <c r="DG232" i="11"/>
  <c r="DH232" i="11"/>
  <c r="DI232" i="11"/>
  <c r="DJ232" i="11"/>
  <c r="DK232" i="11"/>
  <c r="DL232" i="11"/>
  <c r="DM232" i="11"/>
  <c r="DN232" i="11"/>
  <c r="DO232" i="11"/>
  <c r="DP232" i="11"/>
  <c r="DQ232" i="11"/>
  <c r="DD233" i="11"/>
  <c r="DE233" i="11"/>
  <c r="DF233" i="11"/>
  <c r="DG233" i="11"/>
  <c r="DH233" i="11"/>
  <c r="DI233" i="11"/>
  <c r="DJ233" i="11"/>
  <c r="DK233" i="11"/>
  <c r="DL233" i="11"/>
  <c r="DM233" i="11"/>
  <c r="DN233" i="11"/>
  <c r="DO233" i="11"/>
  <c r="DP233" i="11"/>
  <c r="DQ233" i="11"/>
  <c r="DD234" i="11"/>
  <c r="DE234" i="11"/>
  <c r="DF234" i="11"/>
  <c r="DG234" i="11"/>
  <c r="DH234" i="11"/>
  <c r="DI234" i="11"/>
  <c r="DJ234" i="11"/>
  <c r="DK234" i="11"/>
  <c r="DL234" i="11"/>
  <c r="DM234" i="11"/>
  <c r="DN234" i="11"/>
  <c r="DO234" i="11"/>
  <c r="DP234" i="11"/>
  <c r="DQ234" i="11"/>
  <c r="DD235" i="11"/>
  <c r="DE235" i="11"/>
  <c r="DF235" i="11"/>
  <c r="DG235" i="11"/>
  <c r="DH235" i="11"/>
  <c r="DI235" i="11"/>
  <c r="DJ235" i="11"/>
  <c r="DK235" i="11"/>
  <c r="DL235" i="11"/>
  <c r="DM235" i="11"/>
  <c r="DN235" i="11"/>
  <c r="DO235" i="11"/>
  <c r="DP235" i="11"/>
  <c r="DQ235" i="11"/>
  <c r="DD236" i="11"/>
  <c r="DE236" i="11"/>
  <c r="DF236" i="11"/>
  <c r="DG236" i="11"/>
  <c r="DH236" i="11"/>
  <c r="DI236" i="11"/>
  <c r="DJ236" i="11"/>
  <c r="DK236" i="11"/>
  <c r="DL236" i="11"/>
  <c r="DM236" i="11"/>
  <c r="DN236" i="11"/>
  <c r="DO236" i="11"/>
  <c r="DP236" i="11"/>
  <c r="DQ236" i="11"/>
  <c r="DD237" i="11"/>
  <c r="DE237" i="11"/>
  <c r="DF237" i="11"/>
  <c r="DG237" i="11"/>
  <c r="DH237" i="11"/>
  <c r="DI237" i="11"/>
  <c r="DJ237" i="11"/>
  <c r="DK237" i="11"/>
  <c r="DL237" i="11"/>
  <c r="DM237" i="11"/>
  <c r="DN237" i="11"/>
  <c r="DO237" i="11"/>
  <c r="DP237" i="11"/>
  <c r="DQ237" i="11"/>
  <c r="DD238" i="11"/>
  <c r="DE238" i="11"/>
  <c r="DF238" i="11"/>
  <c r="DG238" i="11"/>
  <c r="DH238" i="11"/>
  <c r="DI238" i="11"/>
  <c r="DJ238" i="11"/>
  <c r="DK238" i="11"/>
  <c r="DL238" i="11"/>
  <c r="DM238" i="11"/>
  <c r="DN238" i="11"/>
  <c r="DO238" i="11"/>
  <c r="DP238" i="11"/>
  <c r="DQ238" i="11"/>
  <c r="DD239" i="11"/>
  <c r="DE239" i="11"/>
  <c r="DF239" i="11"/>
  <c r="DG239" i="11"/>
  <c r="DH239" i="11"/>
  <c r="DI239" i="11"/>
  <c r="DJ239" i="11"/>
  <c r="DK239" i="11"/>
  <c r="DL239" i="11"/>
  <c r="DM239" i="11"/>
  <c r="DN239" i="11"/>
  <c r="DO239" i="11"/>
  <c r="DP239" i="11"/>
  <c r="DQ239" i="11"/>
  <c r="DD240" i="11"/>
  <c r="DE240" i="11"/>
  <c r="DF240" i="11"/>
  <c r="DG240" i="11"/>
  <c r="DH240" i="11"/>
  <c r="DI240" i="11"/>
  <c r="DJ240" i="11"/>
  <c r="DK240" i="11"/>
  <c r="DL240" i="11"/>
  <c r="DM240" i="11"/>
  <c r="DN240" i="11"/>
  <c r="DO240" i="11"/>
  <c r="DP240" i="11"/>
  <c r="DQ240" i="11"/>
  <c r="DD241" i="11"/>
  <c r="DE241" i="11"/>
  <c r="DF241" i="11"/>
  <c r="DG241" i="11"/>
  <c r="DH241" i="11"/>
  <c r="DI241" i="11"/>
  <c r="DJ241" i="11"/>
  <c r="DK241" i="11"/>
  <c r="DL241" i="11"/>
  <c r="DM241" i="11"/>
  <c r="DN241" i="11"/>
  <c r="DO241" i="11"/>
  <c r="DP241" i="11"/>
  <c r="DQ241" i="11"/>
  <c r="DD242" i="11"/>
  <c r="DE242" i="11"/>
  <c r="DF242" i="11"/>
  <c r="DG242" i="11"/>
  <c r="DH242" i="11"/>
  <c r="DI242" i="11"/>
  <c r="DJ242" i="11"/>
  <c r="DK242" i="11"/>
  <c r="DL242" i="11"/>
  <c r="DM242" i="11"/>
  <c r="DN242" i="11"/>
  <c r="DO242" i="11"/>
  <c r="DP242" i="11"/>
  <c r="DQ242" i="11"/>
  <c r="DD243" i="11"/>
  <c r="DE243" i="11"/>
  <c r="DF243" i="11"/>
  <c r="DG243" i="11"/>
  <c r="DH243" i="11"/>
  <c r="DI243" i="11"/>
  <c r="DJ243" i="11"/>
  <c r="DK243" i="11"/>
  <c r="DL243" i="11"/>
  <c r="DM243" i="11"/>
  <c r="DN243" i="11"/>
  <c r="DO243" i="11"/>
  <c r="DP243" i="11"/>
  <c r="DQ243" i="11"/>
  <c r="DD244" i="11"/>
  <c r="DE244" i="11"/>
  <c r="DF244" i="11"/>
  <c r="DG244" i="11"/>
  <c r="DH244" i="11"/>
  <c r="DI244" i="11"/>
  <c r="DJ244" i="11"/>
  <c r="DK244" i="11"/>
  <c r="DL244" i="11"/>
  <c r="DM244" i="11"/>
  <c r="DN244" i="11"/>
  <c r="DO244" i="11"/>
  <c r="DP244" i="11"/>
  <c r="DQ244" i="11"/>
  <c r="DD245" i="11"/>
  <c r="DE245" i="11"/>
  <c r="DF245" i="11"/>
  <c r="DG245" i="11"/>
  <c r="DH245" i="11"/>
  <c r="DI245" i="11"/>
  <c r="DJ245" i="11"/>
  <c r="DK245" i="11"/>
  <c r="DL245" i="11"/>
  <c r="DM245" i="11"/>
  <c r="DN245" i="11"/>
  <c r="DO245" i="11"/>
  <c r="DP245" i="11"/>
  <c r="DQ245" i="11"/>
  <c r="DD246" i="11"/>
  <c r="DE246" i="11"/>
  <c r="DF246" i="11"/>
  <c r="DG246" i="11"/>
  <c r="DH246" i="11"/>
  <c r="DI246" i="11"/>
  <c r="DJ246" i="11"/>
  <c r="DK246" i="11"/>
  <c r="DL246" i="11"/>
  <c r="DM246" i="11"/>
  <c r="DN246" i="11"/>
  <c r="DO246" i="11"/>
  <c r="DP246" i="11"/>
  <c r="DQ246" i="11"/>
  <c r="DD247" i="11"/>
  <c r="DE247" i="11"/>
  <c r="DF247" i="11"/>
  <c r="DG247" i="11"/>
  <c r="DH247" i="11"/>
  <c r="DI247" i="11"/>
  <c r="DJ247" i="11"/>
  <c r="DK247" i="11"/>
  <c r="DL247" i="11"/>
  <c r="DM247" i="11"/>
  <c r="DN247" i="11"/>
  <c r="DO247" i="11"/>
  <c r="DP247" i="11"/>
  <c r="DQ247" i="11"/>
  <c r="DD248" i="11"/>
  <c r="DE248" i="11"/>
  <c r="DF248" i="11"/>
  <c r="DG248" i="11"/>
  <c r="DH248" i="11"/>
  <c r="DI248" i="11"/>
  <c r="DJ248" i="11"/>
  <c r="DK248" i="11"/>
  <c r="DL248" i="11"/>
  <c r="DM248" i="11"/>
  <c r="DN248" i="11"/>
  <c r="DO248" i="11"/>
  <c r="DP248" i="11"/>
  <c r="DQ248" i="11"/>
  <c r="DD249" i="11"/>
  <c r="DE249" i="11"/>
  <c r="DF249" i="11"/>
  <c r="DG249" i="11"/>
  <c r="DH249" i="11"/>
  <c r="DI249" i="11"/>
  <c r="DJ249" i="11"/>
  <c r="DK249" i="11"/>
  <c r="DL249" i="11"/>
  <c r="DM249" i="11"/>
  <c r="DN249" i="11"/>
  <c r="DO249" i="11"/>
  <c r="DP249" i="11"/>
  <c r="DQ249" i="11"/>
  <c r="DD250" i="11"/>
  <c r="DE250" i="11"/>
  <c r="DF250" i="11"/>
  <c r="DG250" i="11"/>
  <c r="DH250" i="11"/>
  <c r="DI250" i="11"/>
  <c r="DJ250" i="11"/>
  <c r="DK250" i="11"/>
  <c r="DL250" i="11"/>
  <c r="DM250" i="11"/>
  <c r="DN250" i="11"/>
  <c r="DO250" i="11"/>
  <c r="DP250" i="11"/>
  <c r="DQ250" i="11"/>
  <c r="DD251" i="11"/>
  <c r="DE251" i="11"/>
  <c r="DF251" i="11"/>
  <c r="DG251" i="11"/>
  <c r="DH251" i="11"/>
  <c r="DI251" i="11"/>
  <c r="DJ251" i="11"/>
  <c r="DK251" i="11"/>
  <c r="DL251" i="11"/>
  <c r="DM251" i="11"/>
  <c r="DN251" i="11"/>
  <c r="DO251" i="11"/>
  <c r="DP251" i="11"/>
  <c r="DQ251" i="11"/>
  <c r="DD252" i="11"/>
  <c r="DE252" i="11"/>
  <c r="DF252" i="11"/>
  <c r="DG252" i="11"/>
  <c r="DH252" i="11"/>
  <c r="DI252" i="11"/>
  <c r="DJ252" i="11"/>
  <c r="DK252" i="11"/>
  <c r="DL252" i="11"/>
  <c r="DM252" i="11"/>
  <c r="DN252" i="11"/>
  <c r="DO252" i="11"/>
  <c r="DP252" i="11"/>
  <c r="DQ252" i="11"/>
  <c r="DD253" i="11"/>
  <c r="DE253" i="11"/>
  <c r="DF253" i="11"/>
  <c r="DG253" i="11"/>
  <c r="DH253" i="11"/>
  <c r="DI253" i="11"/>
  <c r="DJ253" i="11"/>
  <c r="DK253" i="11"/>
  <c r="DL253" i="11"/>
  <c r="DM253" i="11"/>
  <c r="DN253" i="11"/>
  <c r="DO253" i="11"/>
  <c r="DP253" i="11"/>
  <c r="DQ253" i="11"/>
  <c r="DD254" i="11"/>
  <c r="DE254" i="11"/>
  <c r="DF254" i="11"/>
  <c r="DG254" i="11"/>
  <c r="DH254" i="11"/>
  <c r="DI254" i="11"/>
  <c r="DJ254" i="11"/>
  <c r="DK254" i="11"/>
  <c r="DL254" i="11"/>
  <c r="DM254" i="11"/>
  <c r="DN254" i="11"/>
  <c r="DO254" i="11"/>
  <c r="DP254" i="11"/>
  <c r="DQ254" i="11"/>
  <c r="DD255" i="11"/>
  <c r="DE255" i="11"/>
  <c r="DF255" i="11"/>
  <c r="DG255" i="11"/>
  <c r="DH255" i="11"/>
  <c r="DI255" i="11"/>
  <c r="DJ255" i="11"/>
  <c r="DK255" i="11"/>
  <c r="DL255" i="11"/>
  <c r="DM255" i="11"/>
  <c r="DN255" i="11"/>
  <c r="DO255" i="11"/>
  <c r="DP255" i="11"/>
  <c r="DQ255" i="11"/>
  <c r="DD256" i="11"/>
  <c r="DE256" i="11"/>
  <c r="DF256" i="11"/>
  <c r="DG256" i="11"/>
  <c r="DH256" i="11"/>
  <c r="DI256" i="11"/>
  <c r="DJ256" i="11"/>
  <c r="DK256" i="11"/>
  <c r="DL256" i="11"/>
  <c r="DM256" i="11"/>
  <c r="DN256" i="11"/>
  <c r="DO256" i="11"/>
  <c r="DP256" i="11"/>
  <c r="DQ256" i="11"/>
  <c r="DD257" i="11"/>
  <c r="DE257" i="11"/>
  <c r="DF257" i="11"/>
  <c r="DG257" i="11"/>
  <c r="DH257" i="11"/>
  <c r="DI257" i="11"/>
  <c r="DJ257" i="11"/>
  <c r="DK257" i="11"/>
  <c r="DL257" i="11"/>
  <c r="DM257" i="11"/>
  <c r="DN257" i="11"/>
  <c r="DO257" i="11"/>
  <c r="DP257" i="11"/>
  <c r="DQ257" i="11"/>
  <c r="DD258" i="11"/>
  <c r="DE258" i="11"/>
  <c r="DF258" i="11"/>
  <c r="DG258" i="11"/>
  <c r="DH258" i="11"/>
  <c r="DI258" i="11"/>
  <c r="DJ258" i="11"/>
  <c r="DK258" i="11"/>
  <c r="DL258" i="11"/>
  <c r="DM258" i="11"/>
  <c r="DN258" i="11"/>
  <c r="DO258" i="11"/>
  <c r="DP258" i="11"/>
  <c r="DQ258" i="11"/>
  <c r="DD259" i="11"/>
  <c r="DE259" i="11"/>
  <c r="DF259" i="11"/>
  <c r="DG259" i="11"/>
  <c r="DH259" i="11"/>
  <c r="DI259" i="11"/>
  <c r="DJ259" i="11"/>
  <c r="DK259" i="11"/>
  <c r="DL259" i="11"/>
  <c r="DM259" i="11"/>
  <c r="DN259" i="11"/>
  <c r="DO259" i="11"/>
  <c r="DP259" i="11"/>
  <c r="DQ259" i="11"/>
  <c r="DD260" i="11"/>
  <c r="DE260" i="11"/>
  <c r="DF260" i="11"/>
  <c r="DG260" i="11"/>
  <c r="DH260" i="11"/>
  <c r="DI260" i="11"/>
  <c r="DJ260" i="11"/>
  <c r="DK260" i="11"/>
  <c r="DL260" i="11"/>
  <c r="DM260" i="11"/>
  <c r="DN260" i="11"/>
  <c r="DO260" i="11"/>
  <c r="DP260" i="11"/>
  <c r="DQ260" i="11"/>
  <c r="DD261" i="11"/>
  <c r="DE261" i="11"/>
  <c r="DF261" i="11"/>
  <c r="DG261" i="11"/>
  <c r="DH261" i="11"/>
  <c r="DI261" i="11"/>
  <c r="DJ261" i="11"/>
  <c r="DK261" i="11"/>
  <c r="DL261" i="11"/>
  <c r="DM261" i="11"/>
  <c r="DN261" i="11"/>
  <c r="DO261" i="11"/>
  <c r="DP261" i="11"/>
  <c r="DQ261" i="11"/>
  <c r="DD262" i="11"/>
  <c r="DE262" i="11"/>
  <c r="DF262" i="11"/>
  <c r="DG262" i="11"/>
  <c r="DH262" i="11"/>
  <c r="DI262" i="11"/>
  <c r="DJ262" i="11"/>
  <c r="DK262" i="11"/>
  <c r="DL262" i="11"/>
  <c r="DM262" i="11"/>
  <c r="DN262" i="11"/>
  <c r="DO262" i="11"/>
  <c r="DP262" i="11"/>
  <c r="DQ262" i="11"/>
  <c r="DD263" i="11"/>
  <c r="DE263" i="11"/>
  <c r="DF263" i="11"/>
  <c r="DG263" i="11"/>
  <c r="DH263" i="11"/>
  <c r="DI263" i="11"/>
  <c r="DJ263" i="11"/>
  <c r="DK263" i="11"/>
  <c r="DL263" i="11"/>
  <c r="DM263" i="11"/>
  <c r="DN263" i="11"/>
  <c r="DO263" i="11"/>
  <c r="DP263" i="11"/>
  <c r="DQ263" i="11"/>
  <c r="DD264" i="11"/>
  <c r="DE264" i="11"/>
  <c r="DF264" i="11"/>
  <c r="DG264" i="11"/>
  <c r="DH264" i="11"/>
  <c r="DI264" i="11"/>
  <c r="DJ264" i="11"/>
  <c r="DK264" i="11"/>
  <c r="DL264" i="11"/>
  <c r="DM264" i="11"/>
  <c r="DN264" i="11"/>
  <c r="DO264" i="11"/>
  <c r="DP264" i="11"/>
  <c r="DQ264" i="11"/>
  <c r="DD265" i="11"/>
  <c r="DE265" i="11"/>
  <c r="DF265" i="11"/>
  <c r="DG265" i="11"/>
  <c r="DH265" i="11"/>
  <c r="DI265" i="11"/>
  <c r="DJ265" i="11"/>
  <c r="DK265" i="11"/>
  <c r="DL265" i="11"/>
  <c r="DM265" i="11"/>
  <c r="DN265" i="11"/>
  <c r="DO265" i="11"/>
  <c r="DP265" i="11"/>
  <c r="DQ265" i="11"/>
  <c r="DD266" i="11"/>
  <c r="DE266" i="11"/>
  <c r="DF266" i="11"/>
  <c r="DG266" i="11"/>
  <c r="DH266" i="11"/>
  <c r="DI266" i="11"/>
  <c r="DJ266" i="11"/>
  <c r="DK266" i="11"/>
  <c r="DL266" i="11"/>
  <c r="DM266" i="11"/>
  <c r="DN266" i="11"/>
  <c r="DO266" i="11"/>
  <c r="DP266" i="11"/>
  <c r="DQ266" i="11"/>
  <c r="DD267" i="11"/>
  <c r="DE267" i="11"/>
  <c r="DF267" i="11"/>
  <c r="DG267" i="11"/>
  <c r="DH267" i="11"/>
  <c r="DI267" i="11"/>
  <c r="DJ267" i="11"/>
  <c r="DK267" i="11"/>
  <c r="DL267" i="11"/>
  <c r="DM267" i="11"/>
  <c r="DN267" i="11"/>
  <c r="DO267" i="11"/>
  <c r="DP267" i="11"/>
  <c r="DQ267" i="11"/>
  <c r="DD268" i="11"/>
  <c r="DE268" i="11"/>
  <c r="DF268" i="11"/>
  <c r="DG268" i="11"/>
  <c r="DH268" i="11"/>
  <c r="DI268" i="11"/>
  <c r="DJ268" i="11"/>
  <c r="DK268" i="11"/>
  <c r="DL268" i="11"/>
  <c r="DM268" i="11"/>
  <c r="DN268" i="11"/>
  <c r="DO268" i="11"/>
  <c r="DP268" i="11"/>
  <c r="DQ268" i="11"/>
  <c r="DD269" i="11"/>
  <c r="DE269" i="11"/>
  <c r="DF269" i="11"/>
  <c r="DG269" i="11"/>
  <c r="DH269" i="11"/>
  <c r="DI269" i="11"/>
  <c r="DJ269" i="11"/>
  <c r="DK269" i="11"/>
  <c r="DL269" i="11"/>
  <c r="DM269" i="11"/>
  <c r="DN269" i="11"/>
  <c r="DO269" i="11"/>
  <c r="DP269" i="11"/>
  <c r="DQ269" i="11"/>
  <c r="DD270" i="11"/>
  <c r="DE270" i="11"/>
  <c r="DF270" i="11"/>
  <c r="DG270" i="11"/>
  <c r="DH270" i="11"/>
  <c r="DI270" i="11"/>
  <c r="DJ270" i="11"/>
  <c r="DK270" i="11"/>
  <c r="DL270" i="11"/>
  <c r="DM270" i="11"/>
  <c r="DN270" i="11"/>
  <c r="DO270" i="11"/>
  <c r="DP270" i="11"/>
  <c r="DQ270" i="11"/>
  <c r="DD271" i="11"/>
  <c r="DE271" i="11"/>
  <c r="DF271" i="11"/>
  <c r="DG271" i="11"/>
  <c r="DH271" i="11"/>
  <c r="DI271" i="11"/>
  <c r="DJ271" i="11"/>
  <c r="DK271" i="11"/>
  <c r="DL271" i="11"/>
  <c r="DM271" i="11"/>
  <c r="DN271" i="11"/>
  <c r="DO271" i="11"/>
  <c r="DP271" i="11"/>
  <c r="DQ271" i="11"/>
  <c r="DD272" i="11"/>
  <c r="DE272" i="11"/>
  <c r="DF272" i="11"/>
  <c r="DG272" i="11"/>
  <c r="DH272" i="11"/>
  <c r="DI272" i="11"/>
  <c r="DJ272" i="11"/>
  <c r="DK272" i="11"/>
  <c r="DL272" i="11"/>
  <c r="DM272" i="11"/>
  <c r="DN272" i="11"/>
  <c r="DO272" i="11"/>
  <c r="DP272" i="11"/>
  <c r="DQ272" i="11"/>
  <c r="DD273" i="11"/>
  <c r="DE273" i="11"/>
  <c r="DF273" i="11"/>
  <c r="DG273" i="11"/>
  <c r="DH273" i="11"/>
  <c r="DI273" i="11"/>
  <c r="DJ273" i="11"/>
  <c r="DK273" i="11"/>
  <c r="DL273" i="11"/>
  <c r="DM273" i="11"/>
  <c r="DN273" i="11"/>
  <c r="DO273" i="11"/>
  <c r="DP273" i="11"/>
  <c r="DQ273" i="11"/>
  <c r="DD274" i="11"/>
  <c r="DE274" i="11"/>
  <c r="DF274" i="11"/>
  <c r="DG274" i="11"/>
  <c r="DH274" i="11"/>
  <c r="DI274" i="11"/>
  <c r="DJ274" i="11"/>
  <c r="DK274" i="11"/>
  <c r="DL274" i="11"/>
  <c r="DM274" i="11"/>
  <c r="DN274" i="11"/>
  <c r="DO274" i="11"/>
  <c r="DP274" i="11"/>
  <c r="DQ274" i="11"/>
  <c r="DD275" i="11"/>
  <c r="DE275" i="11"/>
  <c r="DF275" i="11"/>
  <c r="DG275" i="11"/>
  <c r="DH275" i="11"/>
  <c r="DI275" i="11"/>
  <c r="DJ275" i="11"/>
  <c r="DK275" i="11"/>
  <c r="DL275" i="11"/>
  <c r="DM275" i="11"/>
  <c r="DN275" i="11"/>
  <c r="DO275" i="11"/>
  <c r="DP275" i="11"/>
  <c r="DQ275" i="11"/>
  <c r="DD276" i="11"/>
  <c r="DE276" i="11"/>
  <c r="DF276" i="11"/>
  <c r="DG276" i="11"/>
  <c r="DH276" i="11"/>
  <c r="DI276" i="11"/>
  <c r="DJ276" i="11"/>
  <c r="DK276" i="11"/>
  <c r="DL276" i="11"/>
  <c r="DM276" i="11"/>
  <c r="DN276" i="11"/>
  <c r="DO276" i="11"/>
  <c r="DP276" i="11"/>
  <c r="DQ276" i="11"/>
  <c r="DD277" i="11"/>
  <c r="DE277" i="11"/>
  <c r="DF277" i="11"/>
  <c r="DG277" i="11"/>
  <c r="DH277" i="11"/>
  <c r="DI277" i="11"/>
  <c r="DJ277" i="11"/>
  <c r="DK277" i="11"/>
  <c r="DL277" i="11"/>
  <c r="DM277" i="11"/>
  <c r="DN277" i="11"/>
  <c r="DO277" i="11"/>
  <c r="DP277" i="11"/>
  <c r="DQ277" i="11"/>
  <c r="DD278" i="11"/>
  <c r="DE278" i="11"/>
  <c r="DF278" i="11"/>
  <c r="DG278" i="11"/>
  <c r="DH278" i="11"/>
  <c r="DI278" i="11"/>
  <c r="DJ278" i="11"/>
  <c r="DK278" i="11"/>
  <c r="DL278" i="11"/>
  <c r="DM278" i="11"/>
  <c r="DN278" i="11"/>
  <c r="DO278" i="11"/>
  <c r="DP278" i="11"/>
  <c r="DQ278" i="11"/>
  <c r="DD279" i="11"/>
  <c r="DE279" i="11"/>
  <c r="DF279" i="11"/>
  <c r="DG279" i="11"/>
  <c r="DH279" i="11"/>
  <c r="DI279" i="11"/>
  <c r="DJ279" i="11"/>
  <c r="DK279" i="11"/>
  <c r="DL279" i="11"/>
  <c r="DM279" i="11"/>
  <c r="DN279" i="11"/>
  <c r="DO279" i="11"/>
  <c r="DP279" i="11"/>
  <c r="DQ279" i="11"/>
  <c r="DD280" i="11"/>
  <c r="DE280" i="11"/>
  <c r="DF280" i="11"/>
  <c r="DG280" i="11"/>
  <c r="DH280" i="11"/>
  <c r="DI280" i="11"/>
  <c r="DJ280" i="11"/>
  <c r="DK280" i="11"/>
  <c r="DL280" i="11"/>
  <c r="DM280" i="11"/>
  <c r="DN280" i="11"/>
  <c r="DO280" i="11"/>
  <c r="DP280" i="11"/>
  <c r="DQ280" i="11"/>
  <c r="DD281" i="11"/>
  <c r="DE281" i="11"/>
  <c r="DF281" i="11"/>
  <c r="DG281" i="11"/>
  <c r="DH281" i="11"/>
  <c r="DI281" i="11"/>
  <c r="DJ281" i="11"/>
  <c r="DK281" i="11"/>
  <c r="DL281" i="11"/>
  <c r="DM281" i="11"/>
  <c r="DN281" i="11"/>
  <c r="DO281" i="11"/>
  <c r="DP281" i="11"/>
  <c r="DQ281" i="11"/>
  <c r="DD282" i="11"/>
  <c r="DE282" i="11"/>
  <c r="DF282" i="11"/>
  <c r="DG282" i="11"/>
  <c r="DH282" i="11"/>
  <c r="DI282" i="11"/>
  <c r="DJ282" i="11"/>
  <c r="DK282" i="11"/>
  <c r="DL282" i="11"/>
  <c r="DM282" i="11"/>
  <c r="DN282" i="11"/>
  <c r="DO282" i="11"/>
  <c r="DP282" i="11"/>
  <c r="DQ282" i="11"/>
  <c r="DD283" i="11"/>
  <c r="DE283" i="11"/>
  <c r="DF283" i="11"/>
  <c r="DG283" i="11"/>
  <c r="DH283" i="11"/>
  <c r="DI283" i="11"/>
  <c r="DJ283" i="11"/>
  <c r="DK283" i="11"/>
  <c r="DL283" i="11"/>
  <c r="DM283" i="11"/>
  <c r="DN283" i="11"/>
  <c r="DO283" i="11"/>
  <c r="DP283" i="11"/>
  <c r="DQ283" i="11"/>
  <c r="DD284" i="11"/>
  <c r="DE284" i="11"/>
  <c r="DF284" i="11"/>
  <c r="DG284" i="11"/>
  <c r="DH284" i="11"/>
  <c r="DI284" i="11"/>
  <c r="DJ284" i="11"/>
  <c r="DK284" i="11"/>
  <c r="DL284" i="11"/>
  <c r="DM284" i="11"/>
  <c r="DN284" i="11"/>
  <c r="DO284" i="11"/>
  <c r="DP284" i="11"/>
  <c r="DQ284" i="11"/>
  <c r="DD285" i="11"/>
  <c r="DE285" i="11"/>
  <c r="DF285" i="11"/>
  <c r="DG285" i="11"/>
  <c r="DH285" i="11"/>
  <c r="DI285" i="11"/>
  <c r="DJ285" i="11"/>
  <c r="DK285" i="11"/>
  <c r="DL285" i="11"/>
  <c r="DM285" i="11"/>
  <c r="DN285" i="11"/>
  <c r="DO285" i="11"/>
  <c r="DP285" i="11"/>
  <c r="DQ285" i="11"/>
  <c r="DD286" i="11"/>
  <c r="DE286" i="11"/>
  <c r="DF286" i="11"/>
  <c r="DG286" i="11"/>
  <c r="DH286" i="11"/>
  <c r="DI286" i="11"/>
  <c r="DJ286" i="11"/>
  <c r="DK286" i="11"/>
  <c r="DL286" i="11"/>
  <c r="DM286" i="11"/>
  <c r="DN286" i="11"/>
  <c r="DO286" i="11"/>
  <c r="DP286" i="11"/>
  <c r="DQ286" i="11"/>
  <c r="DD287" i="11"/>
  <c r="DE287" i="11"/>
  <c r="DF287" i="11"/>
  <c r="DG287" i="11"/>
  <c r="DH287" i="11"/>
  <c r="DI287" i="11"/>
  <c r="DJ287" i="11"/>
  <c r="DK287" i="11"/>
  <c r="DL287" i="11"/>
  <c r="DM287" i="11"/>
  <c r="DN287" i="11"/>
  <c r="DO287" i="11"/>
  <c r="DP287" i="11"/>
  <c r="DQ287" i="11"/>
  <c r="DD288" i="11"/>
  <c r="DE288" i="11"/>
  <c r="DF288" i="11"/>
  <c r="DG288" i="11"/>
  <c r="DH288" i="11"/>
  <c r="DI288" i="11"/>
  <c r="DJ288" i="11"/>
  <c r="DK288" i="11"/>
  <c r="DL288" i="11"/>
  <c r="DM288" i="11"/>
  <c r="DN288" i="11"/>
  <c r="DO288" i="11"/>
  <c r="DP288" i="11"/>
  <c r="DQ288" i="11"/>
  <c r="DD289" i="11"/>
  <c r="DE289" i="11"/>
  <c r="DF289" i="11"/>
  <c r="DG289" i="11"/>
  <c r="DH289" i="11"/>
  <c r="DI289" i="11"/>
  <c r="DJ289" i="11"/>
  <c r="DK289" i="11"/>
  <c r="DL289" i="11"/>
  <c r="DM289" i="11"/>
  <c r="DN289" i="11"/>
  <c r="DO289" i="11"/>
  <c r="DP289" i="11"/>
  <c r="DQ289" i="11"/>
  <c r="DD290" i="11"/>
  <c r="DE290" i="11"/>
  <c r="DF290" i="11"/>
  <c r="DG290" i="11"/>
  <c r="DH290" i="11"/>
  <c r="DI290" i="11"/>
  <c r="DJ290" i="11"/>
  <c r="DK290" i="11"/>
  <c r="DL290" i="11"/>
  <c r="DM290" i="11"/>
  <c r="DN290" i="11"/>
  <c r="DO290" i="11"/>
  <c r="DP290" i="11"/>
  <c r="DQ290" i="11"/>
  <c r="DD291" i="11"/>
  <c r="DE291" i="11"/>
  <c r="DF291" i="11"/>
  <c r="DG291" i="11"/>
  <c r="DH291" i="11"/>
  <c r="DI291" i="11"/>
  <c r="DJ291" i="11"/>
  <c r="DK291" i="11"/>
  <c r="DL291" i="11"/>
  <c r="DM291" i="11"/>
  <c r="DN291" i="11"/>
  <c r="DO291" i="11"/>
  <c r="DP291" i="11"/>
  <c r="DQ291" i="11"/>
  <c r="DD292" i="11"/>
  <c r="DE292" i="11"/>
  <c r="DF292" i="11"/>
  <c r="DG292" i="11"/>
  <c r="DH292" i="11"/>
  <c r="DI292" i="11"/>
  <c r="DJ292" i="11"/>
  <c r="DK292" i="11"/>
  <c r="DL292" i="11"/>
  <c r="DM292" i="11"/>
  <c r="DN292" i="11"/>
  <c r="DO292" i="11"/>
  <c r="DP292" i="11"/>
  <c r="DQ292" i="11"/>
  <c r="DD293" i="11"/>
  <c r="DE293" i="11"/>
  <c r="DF293" i="11"/>
  <c r="DG293" i="11"/>
  <c r="DH293" i="11"/>
  <c r="DI293" i="11"/>
  <c r="DJ293" i="11"/>
  <c r="DK293" i="11"/>
  <c r="DL293" i="11"/>
  <c r="DM293" i="11"/>
  <c r="DN293" i="11"/>
  <c r="DO293" i="11"/>
  <c r="DP293" i="11"/>
  <c r="DQ293" i="11"/>
  <c r="DD294" i="11"/>
  <c r="DE294" i="11"/>
  <c r="DF294" i="11"/>
  <c r="DG294" i="11"/>
  <c r="DH294" i="11"/>
  <c r="DI294" i="11"/>
  <c r="DJ294" i="11"/>
  <c r="DK294" i="11"/>
  <c r="DL294" i="11"/>
  <c r="DM294" i="11"/>
  <c r="DN294" i="11"/>
  <c r="DO294" i="11"/>
  <c r="DP294" i="11"/>
  <c r="DQ294" i="11"/>
  <c r="DD295" i="11"/>
  <c r="DE295" i="11"/>
  <c r="DF295" i="11"/>
  <c r="DG295" i="11"/>
  <c r="DH295" i="11"/>
  <c r="DI295" i="11"/>
  <c r="DJ295" i="11"/>
  <c r="DK295" i="11"/>
  <c r="DL295" i="11"/>
  <c r="DM295" i="11"/>
  <c r="DN295" i="11"/>
  <c r="DO295" i="11"/>
  <c r="DP295" i="11"/>
  <c r="DQ295" i="11"/>
  <c r="DD296" i="11"/>
  <c r="DE296" i="11"/>
  <c r="DF296" i="11"/>
  <c r="DG296" i="11"/>
  <c r="DH296" i="11"/>
  <c r="DI296" i="11"/>
  <c r="DJ296" i="11"/>
  <c r="DK296" i="11"/>
  <c r="DL296" i="11"/>
  <c r="DM296" i="11"/>
  <c r="DN296" i="11"/>
  <c r="DO296" i="11"/>
  <c r="DP296" i="11"/>
  <c r="DQ296" i="11"/>
  <c r="DD297" i="11"/>
  <c r="DE297" i="11"/>
  <c r="DF297" i="11"/>
  <c r="DG297" i="11"/>
  <c r="DH297" i="11"/>
  <c r="DI297" i="11"/>
  <c r="DJ297" i="11"/>
  <c r="DK297" i="11"/>
  <c r="DL297" i="11"/>
  <c r="DM297" i="11"/>
  <c r="DN297" i="11"/>
  <c r="DO297" i="11"/>
  <c r="DP297" i="11"/>
  <c r="DQ297" i="11"/>
  <c r="DD298" i="11"/>
  <c r="DE298" i="11"/>
  <c r="DF298" i="11"/>
  <c r="DG298" i="11"/>
  <c r="DH298" i="11"/>
  <c r="DI298" i="11"/>
  <c r="DJ298" i="11"/>
  <c r="DK298" i="11"/>
  <c r="DL298" i="11"/>
  <c r="DM298" i="11"/>
  <c r="DN298" i="11"/>
  <c r="DO298" i="11"/>
  <c r="DP298" i="11"/>
  <c r="DQ298" i="11"/>
  <c r="DD299" i="11"/>
  <c r="DE299" i="11"/>
  <c r="DF299" i="11"/>
  <c r="DG299" i="11"/>
  <c r="DH299" i="11"/>
  <c r="DI299" i="11"/>
  <c r="DJ299" i="11"/>
  <c r="DK299" i="11"/>
  <c r="DL299" i="11"/>
  <c r="DM299" i="11"/>
  <c r="DN299" i="11"/>
  <c r="DO299" i="11"/>
  <c r="DP299" i="11"/>
  <c r="DQ299" i="11"/>
  <c r="DD300" i="11"/>
  <c r="DE300" i="11"/>
  <c r="DF300" i="11"/>
  <c r="DG300" i="11"/>
  <c r="DH300" i="11"/>
  <c r="DI300" i="11"/>
  <c r="DJ300" i="11"/>
  <c r="DK300" i="11"/>
  <c r="DL300" i="11"/>
  <c r="DM300" i="11"/>
  <c r="DN300" i="11"/>
  <c r="DO300" i="11"/>
  <c r="DP300" i="11"/>
  <c r="DQ300" i="11"/>
  <c r="DD301" i="11"/>
  <c r="DE301" i="11"/>
  <c r="DF301" i="11"/>
  <c r="DG301" i="11"/>
  <c r="DH301" i="11"/>
  <c r="DI301" i="11"/>
  <c r="DJ301" i="11"/>
  <c r="DK301" i="11"/>
  <c r="DL301" i="11"/>
  <c r="DM301" i="11"/>
  <c r="DN301" i="11"/>
  <c r="DO301" i="11"/>
  <c r="DP301" i="11"/>
  <c r="DQ301" i="11"/>
  <c r="DD302" i="11"/>
  <c r="DE302" i="11"/>
  <c r="DF302" i="11"/>
  <c r="DG302" i="11"/>
  <c r="DH302" i="11"/>
  <c r="DI302" i="11"/>
  <c r="DJ302" i="11"/>
  <c r="DK302" i="11"/>
  <c r="DL302" i="11"/>
  <c r="DM302" i="11"/>
  <c r="DN302" i="11"/>
  <c r="DO302" i="11"/>
  <c r="DP302" i="11"/>
  <c r="DQ302" i="11"/>
  <c r="DD303" i="11"/>
  <c r="DE303" i="11"/>
  <c r="DF303" i="11"/>
  <c r="DG303" i="11"/>
  <c r="DH303" i="11"/>
  <c r="DI303" i="11"/>
  <c r="DJ303" i="11"/>
  <c r="DK303" i="11"/>
  <c r="DL303" i="11"/>
  <c r="DM303" i="11"/>
  <c r="DN303" i="11"/>
  <c r="DO303" i="11"/>
  <c r="DP303" i="11"/>
  <c r="DQ303" i="11"/>
  <c r="DD304" i="11"/>
  <c r="DE304" i="11"/>
  <c r="DF304" i="11"/>
  <c r="DG304" i="11"/>
  <c r="DH304" i="11"/>
  <c r="DI304" i="11"/>
  <c r="DJ304" i="11"/>
  <c r="DK304" i="11"/>
  <c r="DL304" i="11"/>
  <c r="DM304" i="11"/>
  <c r="DN304" i="11"/>
  <c r="DO304" i="11"/>
  <c r="DP304" i="11"/>
  <c r="DQ304" i="11"/>
  <c r="DD305" i="11"/>
  <c r="DE305" i="11"/>
  <c r="DF305" i="11"/>
  <c r="DG305" i="11"/>
  <c r="DH305" i="11"/>
  <c r="DI305" i="11"/>
  <c r="DJ305" i="11"/>
  <c r="DK305" i="11"/>
  <c r="DL305" i="11"/>
  <c r="DM305" i="11"/>
  <c r="DN305" i="11"/>
  <c r="DO305" i="11"/>
  <c r="DP305" i="11"/>
  <c r="DQ305" i="11"/>
  <c r="DD306" i="11"/>
  <c r="DE306" i="11"/>
  <c r="DF306" i="11"/>
  <c r="DG306" i="11"/>
  <c r="DH306" i="11"/>
  <c r="DI306" i="11"/>
  <c r="DJ306" i="11"/>
  <c r="DK306" i="11"/>
  <c r="DL306" i="11"/>
  <c r="DM306" i="11"/>
  <c r="DN306" i="11"/>
  <c r="DO306" i="11"/>
  <c r="DP306" i="11"/>
  <c r="DQ306" i="11"/>
  <c r="DD307" i="11"/>
  <c r="DE307" i="11"/>
  <c r="DF307" i="11"/>
  <c r="DG307" i="11"/>
  <c r="DH307" i="11"/>
  <c r="DI307" i="11"/>
  <c r="DJ307" i="11"/>
  <c r="DK307" i="11"/>
  <c r="DL307" i="11"/>
  <c r="DM307" i="11"/>
  <c r="DN307" i="11"/>
  <c r="DO307" i="11"/>
  <c r="DP307" i="11"/>
  <c r="DQ307" i="11"/>
  <c r="DD308" i="11"/>
  <c r="DE308" i="11"/>
  <c r="DF308" i="11"/>
  <c r="DG308" i="11"/>
  <c r="DH308" i="11"/>
  <c r="DI308" i="11"/>
  <c r="DJ308" i="11"/>
  <c r="DK308" i="11"/>
  <c r="DL308" i="11"/>
  <c r="DM308" i="11"/>
  <c r="DN308" i="11"/>
  <c r="DO308" i="11"/>
  <c r="DP308" i="11"/>
  <c r="DQ308" i="11"/>
  <c r="DD309" i="11"/>
  <c r="DE309" i="11"/>
  <c r="DF309" i="11"/>
  <c r="DG309" i="11"/>
  <c r="DH309" i="11"/>
  <c r="DI309" i="11"/>
  <c r="DJ309" i="11"/>
  <c r="DK309" i="11"/>
  <c r="DL309" i="11"/>
  <c r="DM309" i="11"/>
  <c r="DN309" i="11"/>
  <c r="DO309" i="11"/>
  <c r="DP309" i="11"/>
  <c r="DQ309" i="11"/>
  <c r="DD310" i="11"/>
  <c r="DE310" i="11"/>
  <c r="DF310" i="11"/>
  <c r="DG310" i="11"/>
  <c r="DH310" i="11"/>
  <c r="DI310" i="11"/>
  <c r="DJ310" i="11"/>
  <c r="DK310" i="11"/>
  <c r="DL310" i="11"/>
  <c r="DM310" i="11"/>
  <c r="DN310" i="11"/>
  <c r="DO310" i="11"/>
  <c r="DP310" i="11"/>
  <c r="DQ310" i="11"/>
  <c r="DD311" i="11"/>
  <c r="DE311" i="11"/>
  <c r="DF311" i="11"/>
  <c r="DG311" i="11"/>
  <c r="DH311" i="11"/>
  <c r="DI311" i="11"/>
  <c r="DJ311" i="11"/>
  <c r="DK311" i="11"/>
  <c r="DL311" i="11"/>
  <c r="DM311" i="11"/>
  <c r="DN311" i="11"/>
  <c r="DO311" i="11"/>
  <c r="DP311" i="11"/>
  <c r="DQ311" i="11"/>
  <c r="DD312" i="11"/>
  <c r="DE312" i="11"/>
  <c r="DF312" i="11"/>
  <c r="DG312" i="11"/>
  <c r="DH312" i="11"/>
  <c r="DI312" i="11"/>
  <c r="DJ312" i="11"/>
  <c r="DK312" i="11"/>
  <c r="DL312" i="11"/>
  <c r="DM312" i="11"/>
  <c r="DN312" i="11"/>
  <c r="DO312" i="11"/>
  <c r="DP312" i="11"/>
  <c r="DQ312" i="11"/>
  <c r="DD313" i="11"/>
  <c r="DE313" i="11"/>
  <c r="DF313" i="11"/>
  <c r="DG313" i="11"/>
  <c r="DH313" i="11"/>
  <c r="DI313" i="11"/>
  <c r="DJ313" i="11"/>
  <c r="DK313" i="11"/>
  <c r="DL313" i="11"/>
  <c r="DM313" i="11"/>
  <c r="DN313" i="11"/>
  <c r="DO313" i="11"/>
  <c r="DP313" i="11"/>
  <c r="DQ313" i="11"/>
  <c r="DD314" i="11"/>
  <c r="DE314" i="11"/>
  <c r="DF314" i="11"/>
  <c r="DG314" i="11"/>
  <c r="DH314" i="11"/>
  <c r="DI314" i="11"/>
  <c r="DJ314" i="11"/>
  <c r="DK314" i="11"/>
  <c r="DL314" i="11"/>
  <c r="DM314" i="11"/>
  <c r="DN314" i="11"/>
  <c r="DO314" i="11"/>
  <c r="DP314" i="11"/>
  <c r="DQ314" i="11"/>
  <c r="DD315" i="11"/>
  <c r="DE315" i="11"/>
  <c r="DF315" i="11"/>
  <c r="DG315" i="11"/>
  <c r="DH315" i="11"/>
  <c r="DI315" i="11"/>
  <c r="DJ315" i="11"/>
  <c r="DK315" i="11"/>
  <c r="DL315" i="11"/>
  <c r="DM315" i="11"/>
  <c r="DN315" i="11"/>
  <c r="DO315" i="11"/>
  <c r="DP315" i="11"/>
  <c r="DQ315" i="11"/>
  <c r="DD316" i="11"/>
  <c r="DE316" i="11"/>
  <c r="DF316" i="11"/>
  <c r="DG316" i="11"/>
  <c r="DH316" i="11"/>
  <c r="DI316" i="11"/>
  <c r="DJ316" i="11"/>
  <c r="DK316" i="11"/>
  <c r="DL316" i="11"/>
  <c r="DM316" i="11"/>
  <c r="DN316" i="11"/>
  <c r="DO316" i="11"/>
  <c r="DP316" i="11"/>
  <c r="DQ316" i="11"/>
  <c r="DD317" i="11"/>
  <c r="DE317" i="11"/>
  <c r="DF317" i="11"/>
  <c r="DG317" i="11"/>
  <c r="DH317" i="11"/>
  <c r="DI317" i="11"/>
  <c r="DJ317" i="11"/>
  <c r="DK317" i="11"/>
  <c r="DL317" i="11"/>
  <c r="DM317" i="11"/>
  <c r="DN317" i="11"/>
  <c r="DO317" i="11"/>
  <c r="DP317" i="11"/>
  <c r="DQ317" i="11"/>
  <c r="DD318" i="11"/>
  <c r="DE318" i="11"/>
  <c r="DF318" i="11"/>
  <c r="DG318" i="11"/>
  <c r="DH318" i="11"/>
  <c r="DI318" i="11"/>
  <c r="DJ318" i="11"/>
  <c r="DK318" i="11"/>
  <c r="DL318" i="11"/>
  <c r="DM318" i="11"/>
  <c r="DN318" i="11"/>
  <c r="DO318" i="11"/>
  <c r="DP318" i="11"/>
  <c r="DQ318" i="11"/>
  <c r="DD319" i="11"/>
  <c r="DE319" i="11"/>
  <c r="DF319" i="11"/>
  <c r="DG319" i="11"/>
  <c r="DH319" i="11"/>
  <c r="DI319" i="11"/>
  <c r="DJ319" i="11"/>
  <c r="DK319" i="11"/>
  <c r="DL319" i="11"/>
  <c r="DM319" i="11"/>
  <c r="DN319" i="11"/>
  <c r="DO319" i="11"/>
  <c r="DP319" i="11"/>
  <c r="DQ319" i="11"/>
  <c r="DD320" i="11"/>
  <c r="DE320" i="11"/>
  <c r="DF320" i="11"/>
  <c r="DG320" i="11"/>
  <c r="DH320" i="11"/>
  <c r="DI320" i="11"/>
  <c r="DJ320" i="11"/>
  <c r="DK320" i="11"/>
  <c r="DL320" i="11"/>
  <c r="DM320" i="11"/>
  <c r="DN320" i="11"/>
  <c r="DO320" i="11"/>
  <c r="DP320" i="11"/>
  <c r="DQ320" i="11"/>
  <c r="DD321" i="11"/>
  <c r="DE321" i="11"/>
  <c r="DF321" i="11"/>
  <c r="DG321" i="11"/>
  <c r="DH321" i="11"/>
  <c r="DI321" i="11"/>
  <c r="DJ321" i="11"/>
  <c r="DK321" i="11"/>
  <c r="DL321" i="11"/>
  <c r="DM321" i="11"/>
  <c r="DN321" i="11"/>
  <c r="DO321" i="11"/>
  <c r="DP321" i="11"/>
  <c r="DQ321" i="11"/>
  <c r="DD322" i="11"/>
  <c r="DE322" i="11"/>
  <c r="DF322" i="11"/>
  <c r="DG322" i="11"/>
  <c r="DH322" i="11"/>
  <c r="DI322" i="11"/>
  <c r="DJ322" i="11"/>
  <c r="DK322" i="11"/>
  <c r="DL322" i="11"/>
  <c r="DM322" i="11"/>
  <c r="DN322" i="11"/>
  <c r="DO322" i="11"/>
  <c r="DP322" i="11"/>
  <c r="DQ322" i="11"/>
  <c r="DD323" i="11"/>
  <c r="DE323" i="11"/>
  <c r="DF323" i="11"/>
  <c r="DG323" i="11"/>
  <c r="DH323" i="11"/>
  <c r="DI323" i="11"/>
  <c r="DJ323" i="11"/>
  <c r="DK323" i="11"/>
  <c r="DL323" i="11"/>
  <c r="DM323" i="11"/>
  <c r="DN323" i="11"/>
  <c r="DO323" i="11"/>
  <c r="DP323" i="11"/>
  <c r="DQ323" i="11"/>
  <c r="DD324" i="11"/>
  <c r="DE324" i="11"/>
  <c r="DF324" i="11"/>
  <c r="DG324" i="11"/>
  <c r="DH324" i="11"/>
  <c r="DI324" i="11"/>
  <c r="DJ324" i="11"/>
  <c r="DK324" i="11"/>
  <c r="DL324" i="11"/>
  <c r="DM324" i="11"/>
  <c r="DN324" i="11"/>
  <c r="DO324" i="11"/>
  <c r="DP324" i="11"/>
  <c r="DQ324" i="11"/>
  <c r="DD325" i="11"/>
  <c r="DE325" i="11"/>
  <c r="DF325" i="11"/>
  <c r="DG325" i="11"/>
  <c r="DH325" i="11"/>
  <c r="DI325" i="11"/>
  <c r="DJ325" i="11"/>
  <c r="DK325" i="11"/>
  <c r="DL325" i="11"/>
  <c r="DM325" i="11"/>
  <c r="DN325" i="11"/>
  <c r="DO325" i="11"/>
  <c r="DP325" i="11"/>
  <c r="DQ325" i="11"/>
  <c r="DD326" i="11"/>
  <c r="DE326" i="11"/>
  <c r="DF326" i="11"/>
  <c r="DG326" i="11"/>
  <c r="DH326" i="11"/>
  <c r="DI326" i="11"/>
  <c r="DJ326" i="11"/>
  <c r="DK326" i="11"/>
  <c r="DL326" i="11"/>
  <c r="DM326" i="11"/>
  <c r="DN326" i="11"/>
  <c r="DO326" i="11"/>
  <c r="DP326" i="11"/>
  <c r="DQ326" i="11"/>
  <c r="DD327" i="11"/>
  <c r="DE327" i="11"/>
  <c r="DF327" i="11"/>
  <c r="DG327" i="11"/>
  <c r="DH327" i="11"/>
  <c r="DI327" i="11"/>
  <c r="DJ327" i="11"/>
  <c r="DK327" i="11"/>
  <c r="DL327" i="11"/>
  <c r="DM327" i="11"/>
  <c r="DN327" i="11"/>
  <c r="DO327" i="11"/>
  <c r="DP327" i="11"/>
  <c r="DQ327" i="11"/>
  <c r="DD328" i="11"/>
  <c r="DE328" i="11"/>
  <c r="DF328" i="11"/>
  <c r="DG328" i="11"/>
  <c r="DH328" i="11"/>
  <c r="DI328" i="11"/>
  <c r="DJ328" i="11"/>
  <c r="DK328" i="11"/>
  <c r="DL328" i="11"/>
  <c r="DM328" i="11"/>
  <c r="DN328" i="11"/>
  <c r="DO328" i="11"/>
  <c r="DP328" i="11"/>
  <c r="DQ328" i="11"/>
  <c r="DD329" i="11"/>
  <c r="DE329" i="11"/>
  <c r="DF329" i="11"/>
  <c r="DG329" i="11"/>
  <c r="DH329" i="11"/>
  <c r="DI329" i="11"/>
  <c r="DJ329" i="11"/>
  <c r="DK329" i="11"/>
  <c r="DL329" i="11"/>
  <c r="DM329" i="11"/>
  <c r="DN329" i="11"/>
  <c r="DO329" i="11"/>
  <c r="DP329" i="11"/>
  <c r="DQ329" i="11"/>
  <c r="DD330" i="11"/>
  <c r="DE330" i="11"/>
  <c r="DF330" i="11"/>
  <c r="DG330" i="11"/>
  <c r="DH330" i="11"/>
  <c r="DI330" i="11"/>
  <c r="DJ330" i="11"/>
  <c r="DK330" i="11"/>
  <c r="DL330" i="11"/>
  <c r="DM330" i="11"/>
  <c r="DN330" i="11"/>
  <c r="DO330" i="11"/>
  <c r="DP330" i="11"/>
  <c r="DQ330" i="11"/>
  <c r="DD331" i="11"/>
  <c r="DE331" i="11"/>
  <c r="DF331" i="11"/>
  <c r="DG331" i="11"/>
  <c r="DH331" i="11"/>
  <c r="DI331" i="11"/>
  <c r="DJ331" i="11"/>
  <c r="DK331" i="11"/>
  <c r="DL331" i="11"/>
  <c r="DM331" i="11"/>
  <c r="DN331" i="11"/>
  <c r="DO331" i="11"/>
  <c r="DP331" i="11"/>
  <c r="DQ331" i="11"/>
  <c r="DD332" i="11"/>
  <c r="DE332" i="11"/>
  <c r="DF332" i="11"/>
  <c r="DG332" i="11"/>
  <c r="DH332" i="11"/>
  <c r="DI332" i="11"/>
  <c r="DJ332" i="11"/>
  <c r="DK332" i="11"/>
  <c r="DL332" i="11"/>
  <c r="DM332" i="11"/>
  <c r="DN332" i="11"/>
  <c r="DO332" i="11"/>
  <c r="DP332" i="11"/>
  <c r="DQ332" i="11"/>
  <c r="DD333" i="11"/>
  <c r="DE333" i="11"/>
  <c r="DF333" i="11"/>
  <c r="DG333" i="11"/>
  <c r="DH333" i="11"/>
  <c r="DI333" i="11"/>
  <c r="DJ333" i="11"/>
  <c r="DK333" i="11"/>
  <c r="DL333" i="11"/>
  <c r="DM333" i="11"/>
  <c r="DN333" i="11"/>
  <c r="DO333" i="11"/>
  <c r="DP333" i="11"/>
  <c r="DQ333" i="11"/>
  <c r="DD334" i="11"/>
  <c r="DE334" i="11"/>
  <c r="DF334" i="11"/>
  <c r="DG334" i="11"/>
  <c r="DH334" i="11"/>
  <c r="DI334" i="11"/>
  <c r="DJ334" i="11"/>
  <c r="DK334" i="11"/>
  <c r="DL334" i="11"/>
  <c r="DM334" i="11"/>
  <c r="DN334" i="11"/>
  <c r="DO334" i="11"/>
  <c r="DP334" i="11"/>
  <c r="DQ334" i="11"/>
  <c r="DD335" i="11"/>
  <c r="DE335" i="11"/>
  <c r="DF335" i="11"/>
  <c r="DG335" i="11"/>
  <c r="DH335" i="11"/>
  <c r="DI335" i="11"/>
  <c r="DJ335" i="11"/>
  <c r="DK335" i="11"/>
  <c r="DL335" i="11"/>
  <c r="DM335" i="11"/>
  <c r="DN335" i="11"/>
  <c r="DO335" i="11"/>
  <c r="DP335" i="11"/>
  <c r="DQ335" i="11"/>
  <c r="DD336" i="11"/>
  <c r="DE336" i="11"/>
  <c r="DF336" i="11"/>
  <c r="DG336" i="11"/>
  <c r="DH336" i="11"/>
  <c r="DI336" i="11"/>
  <c r="DJ336" i="11"/>
  <c r="DK336" i="11"/>
  <c r="DL336" i="11"/>
  <c r="DM336" i="11"/>
  <c r="DN336" i="11"/>
  <c r="DO336" i="11"/>
  <c r="DP336" i="11"/>
  <c r="DQ336" i="11"/>
  <c r="DD337" i="11"/>
  <c r="DE337" i="11"/>
  <c r="DF337" i="11"/>
  <c r="DG337" i="11"/>
  <c r="DH337" i="11"/>
  <c r="DI337" i="11"/>
  <c r="DJ337" i="11"/>
  <c r="DK337" i="11"/>
  <c r="DL337" i="11"/>
  <c r="DM337" i="11"/>
  <c r="DN337" i="11"/>
  <c r="DO337" i="11"/>
  <c r="DP337" i="11"/>
  <c r="DQ337" i="11"/>
  <c r="DD338" i="11"/>
  <c r="DE338" i="11"/>
  <c r="DF338" i="11"/>
  <c r="DG338" i="11"/>
  <c r="DH338" i="11"/>
  <c r="DI338" i="11"/>
  <c r="DJ338" i="11"/>
  <c r="DK338" i="11"/>
  <c r="DL338" i="11"/>
  <c r="DM338" i="11"/>
  <c r="DN338" i="11"/>
  <c r="DO338" i="11"/>
  <c r="DP338" i="11"/>
  <c r="DQ338" i="11"/>
  <c r="DD339" i="11"/>
  <c r="DE339" i="11"/>
  <c r="DF339" i="11"/>
  <c r="DG339" i="11"/>
  <c r="DH339" i="11"/>
  <c r="DI339" i="11"/>
  <c r="DJ339" i="11"/>
  <c r="DK339" i="11"/>
  <c r="DL339" i="11"/>
  <c r="DM339" i="11"/>
  <c r="DN339" i="11"/>
  <c r="DO339" i="11"/>
  <c r="DP339" i="11"/>
  <c r="DQ339" i="11"/>
  <c r="DD340" i="11"/>
  <c r="DE340" i="11"/>
  <c r="DF340" i="11"/>
  <c r="DG340" i="11"/>
  <c r="DH340" i="11"/>
  <c r="DI340" i="11"/>
  <c r="DJ340" i="11"/>
  <c r="DK340" i="11"/>
  <c r="DL340" i="11"/>
  <c r="DM340" i="11"/>
  <c r="DN340" i="11"/>
  <c r="DO340" i="11"/>
  <c r="DP340" i="11"/>
  <c r="DQ340" i="11"/>
  <c r="DD341" i="11"/>
  <c r="DE341" i="11"/>
  <c r="DF341" i="11"/>
  <c r="DG341" i="11"/>
  <c r="DH341" i="11"/>
  <c r="DI341" i="11"/>
  <c r="DJ341" i="11"/>
  <c r="DK341" i="11"/>
  <c r="DL341" i="11"/>
  <c r="DM341" i="11"/>
  <c r="DN341" i="11"/>
  <c r="DO341" i="11"/>
  <c r="DP341" i="11"/>
  <c r="DQ341" i="11"/>
  <c r="DD342" i="11"/>
  <c r="DE342" i="11"/>
  <c r="DF342" i="11"/>
  <c r="DG342" i="11"/>
  <c r="DH342" i="11"/>
  <c r="DI342" i="11"/>
  <c r="DJ342" i="11"/>
  <c r="DK342" i="11"/>
  <c r="DL342" i="11"/>
  <c r="DM342" i="11"/>
  <c r="DN342" i="11"/>
  <c r="DO342" i="11"/>
  <c r="DP342" i="11"/>
  <c r="DQ342" i="11"/>
  <c r="DD343" i="11"/>
  <c r="DE343" i="11"/>
  <c r="DF343" i="11"/>
  <c r="DG343" i="11"/>
  <c r="DH343" i="11"/>
  <c r="DI343" i="11"/>
  <c r="DJ343" i="11"/>
  <c r="DK343" i="11"/>
  <c r="DL343" i="11"/>
  <c r="DM343" i="11"/>
  <c r="DN343" i="11"/>
  <c r="DO343" i="11"/>
  <c r="DP343" i="11"/>
  <c r="DQ343" i="11"/>
  <c r="DD344" i="11"/>
  <c r="DE344" i="11"/>
  <c r="DF344" i="11"/>
  <c r="DG344" i="11"/>
  <c r="DH344" i="11"/>
  <c r="DI344" i="11"/>
  <c r="DJ344" i="11"/>
  <c r="DK344" i="11"/>
  <c r="DL344" i="11"/>
  <c r="DM344" i="11"/>
  <c r="DN344" i="11"/>
  <c r="DO344" i="11"/>
  <c r="DP344" i="11"/>
  <c r="DQ344" i="11"/>
  <c r="DD345" i="11"/>
  <c r="DE345" i="11"/>
  <c r="DF345" i="11"/>
  <c r="DG345" i="11"/>
  <c r="DH345" i="11"/>
  <c r="DI345" i="11"/>
  <c r="DJ345" i="11"/>
  <c r="DK345" i="11"/>
  <c r="DL345" i="11"/>
  <c r="DM345" i="11"/>
  <c r="DN345" i="11"/>
  <c r="DO345" i="11"/>
  <c r="DP345" i="11"/>
  <c r="DQ345" i="11"/>
  <c r="DD346" i="11"/>
  <c r="DE346" i="11"/>
  <c r="DF346" i="11"/>
  <c r="DG346" i="11"/>
  <c r="DH346" i="11"/>
  <c r="DI346" i="11"/>
  <c r="DJ346" i="11"/>
  <c r="DK346" i="11"/>
  <c r="DL346" i="11"/>
  <c r="DM346" i="11"/>
  <c r="DN346" i="11"/>
  <c r="DO346" i="11"/>
  <c r="DP346" i="11"/>
  <c r="DQ346" i="11"/>
  <c r="DD347" i="11"/>
  <c r="DE347" i="11"/>
  <c r="DF347" i="11"/>
  <c r="DG347" i="11"/>
  <c r="DH347" i="11"/>
  <c r="DI347" i="11"/>
  <c r="DJ347" i="11"/>
  <c r="DK347" i="11"/>
  <c r="DL347" i="11"/>
  <c r="DM347" i="11"/>
  <c r="DN347" i="11"/>
  <c r="DO347" i="11"/>
  <c r="DP347" i="11"/>
  <c r="DQ347" i="11"/>
  <c r="DD348" i="11"/>
  <c r="DE348" i="11"/>
  <c r="DF348" i="11"/>
  <c r="DG348" i="11"/>
  <c r="DH348" i="11"/>
  <c r="DI348" i="11"/>
  <c r="DJ348" i="11"/>
  <c r="DK348" i="11"/>
  <c r="DL348" i="11"/>
  <c r="DM348" i="11"/>
  <c r="DN348" i="11"/>
  <c r="DO348" i="11"/>
  <c r="DP348" i="11"/>
  <c r="DQ348" i="11"/>
  <c r="DD349" i="11"/>
  <c r="DE349" i="11"/>
  <c r="DF349" i="11"/>
  <c r="DG349" i="11"/>
  <c r="DH349" i="11"/>
  <c r="DI349" i="11"/>
  <c r="DJ349" i="11"/>
  <c r="DK349" i="11"/>
  <c r="DL349" i="11"/>
  <c r="DM349" i="11"/>
  <c r="DN349" i="11"/>
  <c r="DO349" i="11"/>
  <c r="DP349" i="11"/>
  <c r="DQ349" i="11"/>
  <c r="DD350" i="11"/>
  <c r="DE350" i="11"/>
  <c r="DF350" i="11"/>
  <c r="DG350" i="11"/>
  <c r="DH350" i="11"/>
  <c r="DI350" i="11"/>
  <c r="DJ350" i="11"/>
  <c r="DK350" i="11"/>
  <c r="DL350" i="11"/>
  <c r="DM350" i="11"/>
  <c r="DN350" i="11"/>
  <c r="DO350" i="11"/>
  <c r="DP350" i="11"/>
  <c r="DQ350" i="11"/>
  <c r="DD351" i="11"/>
  <c r="DE351" i="11"/>
  <c r="DF351" i="11"/>
  <c r="DG351" i="11"/>
  <c r="DH351" i="11"/>
  <c r="DI351" i="11"/>
  <c r="DJ351" i="11"/>
  <c r="DK351" i="11"/>
  <c r="DL351" i="11"/>
  <c r="DM351" i="11"/>
  <c r="DN351" i="11"/>
  <c r="DO351" i="11"/>
  <c r="DP351" i="11"/>
  <c r="DQ351" i="11"/>
  <c r="DD352" i="11"/>
  <c r="DE352" i="11"/>
  <c r="DF352" i="11"/>
  <c r="DG352" i="11"/>
  <c r="DH352" i="11"/>
  <c r="DI352" i="11"/>
  <c r="DJ352" i="11"/>
  <c r="DK352" i="11"/>
  <c r="DL352" i="11"/>
  <c r="DM352" i="11"/>
  <c r="DN352" i="11"/>
  <c r="DO352" i="11"/>
  <c r="DP352" i="11"/>
  <c r="DQ352" i="11"/>
  <c r="DD353" i="11"/>
  <c r="DE353" i="11"/>
  <c r="DF353" i="11"/>
  <c r="DG353" i="11"/>
  <c r="DH353" i="11"/>
  <c r="DI353" i="11"/>
  <c r="DJ353" i="11"/>
  <c r="DK353" i="11"/>
  <c r="DL353" i="11"/>
  <c r="DM353" i="11"/>
  <c r="DN353" i="11"/>
  <c r="DO353" i="11"/>
  <c r="DP353" i="11"/>
  <c r="DQ353" i="11"/>
  <c r="DD354" i="11"/>
  <c r="DE354" i="11"/>
  <c r="DF354" i="11"/>
  <c r="DG354" i="11"/>
  <c r="DH354" i="11"/>
  <c r="DI354" i="11"/>
  <c r="DJ354" i="11"/>
  <c r="DK354" i="11"/>
  <c r="DL354" i="11"/>
  <c r="DM354" i="11"/>
  <c r="DN354" i="11"/>
  <c r="DO354" i="11"/>
  <c r="DP354" i="11"/>
  <c r="DQ354" i="11"/>
  <c r="DD355" i="11"/>
  <c r="DE355" i="11"/>
  <c r="DF355" i="11"/>
  <c r="DG355" i="11"/>
  <c r="DH355" i="11"/>
  <c r="DI355" i="11"/>
  <c r="DJ355" i="11"/>
  <c r="DK355" i="11"/>
  <c r="DL355" i="11"/>
  <c r="DM355" i="11"/>
  <c r="DN355" i="11"/>
  <c r="DO355" i="11"/>
  <c r="DP355" i="11"/>
  <c r="DQ355" i="11"/>
  <c r="DD356" i="11"/>
  <c r="DE356" i="11"/>
  <c r="DF356" i="11"/>
  <c r="DG356" i="11"/>
  <c r="DH356" i="11"/>
  <c r="DI356" i="11"/>
  <c r="DJ356" i="11"/>
  <c r="DK356" i="11"/>
  <c r="DL356" i="11"/>
  <c r="DM356" i="11"/>
  <c r="DN356" i="11"/>
  <c r="DO356" i="11"/>
  <c r="DP356" i="11"/>
  <c r="DQ356" i="11"/>
  <c r="DD357" i="11"/>
  <c r="DE357" i="11"/>
  <c r="DF357" i="11"/>
  <c r="DG357" i="11"/>
  <c r="DH357" i="11"/>
  <c r="DI357" i="11"/>
  <c r="DJ357" i="11"/>
  <c r="DK357" i="11"/>
  <c r="DL357" i="11"/>
  <c r="DM357" i="11"/>
  <c r="DN357" i="11"/>
  <c r="DO357" i="11"/>
  <c r="DP357" i="11"/>
  <c r="DQ357" i="11"/>
  <c r="DD358" i="11"/>
  <c r="DE358" i="11"/>
  <c r="DF358" i="11"/>
  <c r="DG358" i="11"/>
  <c r="DH358" i="11"/>
  <c r="DI358" i="11"/>
  <c r="DJ358" i="11"/>
  <c r="DK358" i="11"/>
  <c r="DL358" i="11"/>
  <c r="DM358" i="11"/>
  <c r="DN358" i="11"/>
  <c r="DO358" i="11"/>
  <c r="DP358" i="11"/>
  <c r="DQ358" i="11"/>
  <c r="DD359" i="11"/>
  <c r="DE359" i="11"/>
  <c r="DF359" i="11"/>
  <c r="DG359" i="11"/>
  <c r="DH359" i="11"/>
  <c r="DI359" i="11"/>
  <c r="DJ359" i="11"/>
  <c r="DK359" i="11"/>
  <c r="DL359" i="11"/>
  <c r="DM359" i="11"/>
  <c r="DN359" i="11"/>
  <c r="DO359" i="11"/>
  <c r="DP359" i="11"/>
  <c r="DQ359" i="11"/>
  <c r="DD360" i="11"/>
  <c r="DE360" i="11"/>
  <c r="DF360" i="11"/>
  <c r="DG360" i="11"/>
  <c r="DH360" i="11"/>
  <c r="DI360" i="11"/>
  <c r="DJ360" i="11"/>
  <c r="DK360" i="11"/>
  <c r="DL360" i="11"/>
  <c r="DM360" i="11"/>
  <c r="DN360" i="11"/>
  <c r="DO360" i="11"/>
  <c r="DP360" i="11"/>
  <c r="DQ360" i="11"/>
  <c r="DD361" i="11"/>
  <c r="DE361" i="11"/>
  <c r="DF361" i="11"/>
  <c r="DG361" i="11"/>
  <c r="DH361" i="11"/>
  <c r="DI361" i="11"/>
  <c r="DJ361" i="11"/>
  <c r="DK361" i="11"/>
  <c r="DL361" i="11"/>
  <c r="DM361" i="11"/>
  <c r="DN361" i="11"/>
  <c r="DO361" i="11"/>
  <c r="DP361" i="11"/>
  <c r="DQ361" i="11"/>
  <c r="DD362" i="11"/>
  <c r="DE362" i="11"/>
  <c r="DF362" i="11"/>
  <c r="DG362" i="11"/>
  <c r="DH362" i="11"/>
  <c r="DI362" i="11"/>
  <c r="DJ362" i="11"/>
  <c r="DK362" i="11"/>
  <c r="DL362" i="11"/>
  <c r="DM362" i="11"/>
  <c r="DN362" i="11"/>
  <c r="DO362" i="11"/>
  <c r="DP362" i="11"/>
  <c r="DQ362" i="11"/>
  <c r="DD363" i="11"/>
  <c r="DE363" i="11"/>
  <c r="DF363" i="11"/>
  <c r="DG363" i="11"/>
  <c r="DH363" i="11"/>
  <c r="DI363" i="11"/>
  <c r="DJ363" i="11"/>
  <c r="DK363" i="11"/>
  <c r="DL363" i="11"/>
  <c r="DM363" i="11"/>
  <c r="DN363" i="11"/>
  <c r="DO363" i="11"/>
  <c r="DP363" i="11"/>
  <c r="DQ363" i="11"/>
  <c r="DD364" i="11"/>
  <c r="DE364" i="11"/>
  <c r="DF364" i="11"/>
  <c r="DG364" i="11"/>
  <c r="DH364" i="11"/>
  <c r="DI364" i="11"/>
  <c r="DJ364" i="11"/>
  <c r="DK364" i="11"/>
  <c r="DL364" i="11"/>
  <c r="DM364" i="11"/>
  <c r="DN364" i="11"/>
  <c r="DO364" i="11"/>
  <c r="DP364" i="11"/>
  <c r="DQ364" i="11"/>
  <c r="DD365" i="11"/>
  <c r="DE365" i="11"/>
  <c r="DF365" i="11"/>
  <c r="DG365" i="11"/>
  <c r="DH365" i="11"/>
  <c r="DI365" i="11"/>
  <c r="DJ365" i="11"/>
  <c r="DK365" i="11"/>
  <c r="DL365" i="11"/>
  <c r="DM365" i="11"/>
  <c r="DN365" i="11"/>
  <c r="DO365" i="11"/>
  <c r="DP365" i="11"/>
  <c r="DQ365" i="11"/>
  <c r="DD366" i="11"/>
  <c r="DE366" i="11"/>
  <c r="DF366" i="11"/>
  <c r="DG366" i="11"/>
  <c r="DH366" i="11"/>
  <c r="DI366" i="11"/>
  <c r="DJ366" i="11"/>
  <c r="DK366" i="11"/>
  <c r="DL366" i="11"/>
  <c r="DM366" i="11"/>
  <c r="DN366" i="11"/>
  <c r="DO366" i="11"/>
  <c r="DP366" i="11"/>
  <c r="DQ366" i="11"/>
  <c r="DD367" i="11"/>
  <c r="DE367" i="11"/>
  <c r="DF367" i="11"/>
  <c r="DG367" i="11"/>
  <c r="DH367" i="11"/>
  <c r="DI367" i="11"/>
  <c r="DJ367" i="11"/>
  <c r="DK367" i="11"/>
  <c r="DL367" i="11"/>
  <c r="DM367" i="11"/>
  <c r="DN367" i="11"/>
  <c r="DO367" i="11"/>
  <c r="DP367" i="11"/>
  <c r="DQ367" i="11"/>
  <c r="DD368" i="11"/>
  <c r="DE368" i="11"/>
  <c r="DF368" i="11"/>
  <c r="DG368" i="11"/>
  <c r="DH368" i="11"/>
  <c r="DI368" i="11"/>
  <c r="DJ368" i="11"/>
  <c r="DK368" i="11"/>
  <c r="DL368" i="11"/>
  <c r="DM368" i="11"/>
  <c r="DN368" i="11"/>
  <c r="DO368" i="11"/>
  <c r="DP368" i="11"/>
  <c r="DQ368" i="11"/>
  <c r="DD369" i="11"/>
  <c r="DE369" i="11"/>
  <c r="DF369" i="11"/>
  <c r="DG369" i="11"/>
  <c r="DH369" i="11"/>
  <c r="DI369" i="11"/>
  <c r="DJ369" i="11"/>
  <c r="DK369" i="11"/>
  <c r="DL369" i="11"/>
  <c r="DM369" i="11"/>
  <c r="DN369" i="11"/>
  <c r="DO369" i="11"/>
  <c r="DP369" i="11"/>
  <c r="DQ369" i="11"/>
  <c r="DD370" i="11"/>
  <c r="DE370" i="11"/>
  <c r="DF370" i="11"/>
  <c r="DG370" i="11"/>
  <c r="DH370" i="11"/>
  <c r="DI370" i="11"/>
  <c r="DJ370" i="11"/>
  <c r="DK370" i="11"/>
  <c r="DL370" i="11"/>
  <c r="DM370" i="11"/>
  <c r="DN370" i="11"/>
  <c r="DO370" i="11"/>
  <c r="DP370" i="11"/>
  <c r="DQ370" i="11"/>
  <c r="DD371" i="11"/>
  <c r="DE371" i="11"/>
  <c r="DF371" i="11"/>
  <c r="DG371" i="11"/>
  <c r="DH371" i="11"/>
  <c r="DI371" i="11"/>
  <c r="DJ371" i="11"/>
  <c r="DK371" i="11"/>
  <c r="DL371" i="11"/>
  <c r="DM371" i="11"/>
  <c r="DN371" i="11"/>
  <c r="DO371" i="11"/>
  <c r="DP371" i="11"/>
  <c r="DQ371" i="11"/>
  <c r="DD372" i="11"/>
  <c r="DE372" i="11"/>
  <c r="DF372" i="11"/>
  <c r="DG372" i="11"/>
  <c r="DH372" i="11"/>
  <c r="DI372" i="11"/>
  <c r="DJ372" i="11"/>
  <c r="DK372" i="11"/>
  <c r="DL372" i="11"/>
  <c r="DM372" i="11"/>
  <c r="DN372" i="11"/>
  <c r="DO372" i="11"/>
  <c r="DP372" i="11"/>
  <c r="DQ372" i="11"/>
  <c r="DD373" i="11"/>
  <c r="DE373" i="11"/>
  <c r="DF373" i="11"/>
  <c r="DG373" i="11"/>
  <c r="DH373" i="11"/>
  <c r="DI373" i="11"/>
  <c r="DJ373" i="11"/>
  <c r="DK373" i="11"/>
  <c r="DL373" i="11"/>
  <c r="DM373" i="11"/>
  <c r="DN373" i="11"/>
  <c r="DO373" i="11"/>
  <c r="DP373" i="11"/>
  <c r="DQ373" i="11"/>
  <c r="DD374" i="11"/>
  <c r="DE374" i="11"/>
  <c r="DF374" i="11"/>
  <c r="DG374" i="11"/>
  <c r="DH374" i="11"/>
  <c r="DI374" i="11"/>
  <c r="DJ374" i="11"/>
  <c r="DK374" i="11"/>
  <c r="DL374" i="11"/>
  <c r="DM374" i="11"/>
  <c r="DN374" i="11"/>
  <c r="DO374" i="11"/>
  <c r="DP374" i="11"/>
  <c r="DQ374" i="11"/>
  <c r="DD375" i="11"/>
  <c r="DE375" i="11"/>
  <c r="DF375" i="11"/>
  <c r="DG375" i="11"/>
  <c r="DH375" i="11"/>
  <c r="DI375" i="11"/>
  <c r="DJ375" i="11"/>
  <c r="DK375" i="11"/>
  <c r="DL375" i="11"/>
  <c r="DM375" i="11"/>
  <c r="DN375" i="11"/>
  <c r="DO375" i="11"/>
  <c r="DP375" i="11"/>
  <c r="DQ375" i="11"/>
  <c r="DD376" i="11"/>
  <c r="DE376" i="11"/>
  <c r="DF376" i="11"/>
  <c r="DG376" i="11"/>
  <c r="DH376" i="11"/>
  <c r="DI376" i="11"/>
  <c r="DJ376" i="11"/>
  <c r="DK376" i="11"/>
  <c r="DL376" i="11"/>
  <c r="DM376" i="11"/>
  <c r="DN376" i="11"/>
  <c r="DO376" i="11"/>
  <c r="DP376" i="11"/>
  <c r="DQ376" i="11"/>
  <c r="DD377" i="11"/>
  <c r="DE377" i="11"/>
  <c r="DF377" i="11"/>
  <c r="DG377" i="11"/>
  <c r="DH377" i="11"/>
  <c r="DI377" i="11"/>
  <c r="DJ377" i="11"/>
  <c r="DK377" i="11"/>
  <c r="DL377" i="11"/>
  <c r="DM377" i="11"/>
  <c r="DN377" i="11"/>
  <c r="DO377" i="11"/>
  <c r="DP377" i="11"/>
  <c r="DQ377" i="11"/>
  <c r="DD378" i="11"/>
  <c r="DE378" i="11"/>
  <c r="DF378" i="11"/>
  <c r="DG378" i="11"/>
  <c r="DH378" i="11"/>
  <c r="DI378" i="11"/>
  <c r="DJ378" i="11"/>
  <c r="DK378" i="11"/>
  <c r="DL378" i="11"/>
  <c r="DM378" i="11"/>
  <c r="DN378" i="11"/>
  <c r="DO378" i="11"/>
  <c r="DP378" i="11"/>
  <c r="DQ378" i="11"/>
  <c r="DD379" i="11"/>
  <c r="DE379" i="11"/>
  <c r="DF379" i="11"/>
  <c r="DG379" i="11"/>
  <c r="DH379" i="11"/>
  <c r="DI379" i="11"/>
  <c r="DJ379" i="11"/>
  <c r="DK379" i="11"/>
  <c r="DL379" i="11"/>
  <c r="DM379" i="11"/>
  <c r="DN379" i="11"/>
  <c r="DO379" i="11"/>
  <c r="DP379" i="11"/>
  <c r="DQ379" i="11"/>
  <c r="DD380" i="11"/>
  <c r="DE380" i="11"/>
  <c r="DF380" i="11"/>
  <c r="DG380" i="11"/>
  <c r="DH380" i="11"/>
  <c r="DI380" i="11"/>
  <c r="DJ380" i="11"/>
  <c r="DK380" i="11"/>
  <c r="DL380" i="11"/>
  <c r="DM380" i="11"/>
  <c r="DN380" i="11"/>
  <c r="DO380" i="11"/>
  <c r="DP380" i="11"/>
  <c r="DQ380" i="11"/>
  <c r="DD381" i="11"/>
  <c r="DE381" i="11"/>
  <c r="DF381" i="11"/>
  <c r="DG381" i="11"/>
  <c r="DH381" i="11"/>
  <c r="DI381" i="11"/>
  <c r="DJ381" i="11"/>
  <c r="DK381" i="11"/>
  <c r="DL381" i="11"/>
  <c r="DM381" i="11"/>
  <c r="DN381" i="11"/>
  <c r="DO381" i="11"/>
  <c r="DP381" i="11"/>
  <c r="DQ381" i="11"/>
  <c r="DD382" i="11"/>
  <c r="DE382" i="11"/>
  <c r="DF382" i="11"/>
  <c r="DG382" i="11"/>
  <c r="DH382" i="11"/>
  <c r="DI382" i="11"/>
  <c r="DJ382" i="11"/>
  <c r="DK382" i="11"/>
  <c r="DL382" i="11"/>
  <c r="DM382" i="11"/>
  <c r="DN382" i="11"/>
  <c r="DO382" i="11"/>
  <c r="DP382" i="11"/>
  <c r="DQ382" i="11"/>
  <c r="DD383" i="11"/>
  <c r="DE383" i="11"/>
  <c r="DF383" i="11"/>
  <c r="DG383" i="11"/>
  <c r="DH383" i="11"/>
  <c r="DI383" i="11"/>
  <c r="DJ383" i="11"/>
  <c r="DK383" i="11"/>
  <c r="DL383" i="11"/>
  <c r="DM383" i="11"/>
  <c r="DN383" i="11"/>
  <c r="DO383" i="11"/>
  <c r="DP383" i="11"/>
  <c r="DQ383" i="11"/>
  <c r="DD384" i="11"/>
  <c r="DE384" i="11"/>
  <c r="DF384" i="11"/>
  <c r="DG384" i="11"/>
  <c r="DH384" i="11"/>
  <c r="DI384" i="11"/>
  <c r="DJ384" i="11"/>
  <c r="DK384" i="11"/>
  <c r="DL384" i="11"/>
  <c r="DM384" i="11"/>
  <c r="DN384" i="11"/>
  <c r="DO384" i="11"/>
  <c r="DP384" i="11"/>
  <c r="DQ384" i="11"/>
  <c r="DD385" i="11"/>
  <c r="DE385" i="11"/>
  <c r="DF385" i="11"/>
  <c r="DG385" i="11"/>
  <c r="DH385" i="11"/>
  <c r="DI385" i="11"/>
  <c r="DJ385" i="11"/>
  <c r="DK385" i="11"/>
  <c r="DL385" i="11"/>
  <c r="DM385" i="11"/>
  <c r="DN385" i="11"/>
  <c r="DO385" i="11"/>
  <c r="DP385" i="11"/>
  <c r="DQ385" i="11"/>
  <c r="DD386" i="11"/>
  <c r="DE386" i="11"/>
  <c r="DF386" i="11"/>
  <c r="DG386" i="11"/>
  <c r="DH386" i="11"/>
  <c r="DI386" i="11"/>
  <c r="DJ386" i="11"/>
  <c r="DK386" i="11"/>
  <c r="DL386" i="11"/>
  <c r="DM386" i="11"/>
  <c r="DN386" i="11"/>
  <c r="DO386" i="11"/>
  <c r="DP386" i="11"/>
  <c r="DQ386" i="11"/>
  <c r="DD387" i="11"/>
  <c r="DE387" i="11"/>
  <c r="DF387" i="11"/>
  <c r="DG387" i="11"/>
  <c r="DH387" i="11"/>
  <c r="DI387" i="11"/>
  <c r="DJ387" i="11"/>
  <c r="DK387" i="11"/>
  <c r="DL387" i="11"/>
  <c r="DM387" i="11"/>
  <c r="DN387" i="11"/>
  <c r="DO387" i="11"/>
  <c r="DP387" i="11"/>
  <c r="DQ387" i="11"/>
  <c r="DD388" i="11"/>
  <c r="DE388" i="11"/>
  <c r="DF388" i="11"/>
  <c r="DG388" i="11"/>
  <c r="DH388" i="11"/>
  <c r="DI388" i="11"/>
  <c r="DJ388" i="11"/>
  <c r="DK388" i="11"/>
  <c r="DL388" i="11"/>
  <c r="DM388" i="11"/>
  <c r="DN388" i="11"/>
  <c r="DO388" i="11"/>
  <c r="DP388" i="11"/>
  <c r="DQ388" i="11"/>
  <c r="DD389" i="11"/>
  <c r="DE389" i="11"/>
  <c r="DF389" i="11"/>
  <c r="DG389" i="11"/>
  <c r="DH389" i="11"/>
  <c r="DI389" i="11"/>
  <c r="DJ389" i="11"/>
  <c r="DK389" i="11"/>
  <c r="DL389" i="11"/>
  <c r="DM389" i="11"/>
  <c r="DN389" i="11"/>
  <c r="DO389" i="11"/>
  <c r="DP389" i="11"/>
  <c r="DQ389" i="11"/>
  <c r="DD390" i="11"/>
  <c r="DE390" i="11"/>
  <c r="DF390" i="11"/>
  <c r="DG390" i="11"/>
  <c r="DH390" i="11"/>
  <c r="DI390" i="11"/>
  <c r="DJ390" i="11"/>
  <c r="DK390" i="11"/>
  <c r="DL390" i="11"/>
  <c r="DM390" i="11"/>
  <c r="DN390" i="11"/>
  <c r="DO390" i="11"/>
  <c r="DP390" i="11"/>
  <c r="DQ390" i="11"/>
  <c r="DD391" i="11"/>
  <c r="DE391" i="11"/>
  <c r="DF391" i="11"/>
  <c r="DG391" i="11"/>
  <c r="DH391" i="11"/>
  <c r="DI391" i="11"/>
  <c r="DJ391" i="11"/>
  <c r="DK391" i="11"/>
  <c r="DL391" i="11"/>
  <c r="DM391" i="11"/>
  <c r="DN391" i="11"/>
  <c r="DO391" i="11"/>
  <c r="DP391" i="11"/>
  <c r="DQ391" i="11"/>
  <c r="DD392" i="11"/>
  <c r="DE392" i="11"/>
  <c r="DF392" i="11"/>
  <c r="DG392" i="11"/>
  <c r="DH392" i="11"/>
  <c r="DI392" i="11"/>
  <c r="DJ392" i="11"/>
  <c r="DK392" i="11"/>
  <c r="DL392" i="11"/>
  <c r="DM392" i="11"/>
  <c r="DN392" i="11"/>
  <c r="DO392" i="11"/>
  <c r="DP392" i="11"/>
  <c r="DQ392" i="11"/>
  <c r="DD393" i="11"/>
  <c r="DE393" i="11"/>
  <c r="DF393" i="11"/>
  <c r="DG393" i="11"/>
  <c r="DH393" i="11"/>
  <c r="DI393" i="11"/>
  <c r="DJ393" i="11"/>
  <c r="DK393" i="11"/>
  <c r="DL393" i="11"/>
  <c r="DM393" i="11"/>
  <c r="DN393" i="11"/>
  <c r="DO393" i="11"/>
  <c r="DP393" i="11"/>
  <c r="DQ393" i="11"/>
  <c r="DD394" i="11"/>
  <c r="DE394" i="11"/>
  <c r="DF394" i="11"/>
  <c r="DG394" i="11"/>
  <c r="DH394" i="11"/>
  <c r="DI394" i="11"/>
  <c r="DJ394" i="11"/>
  <c r="DK394" i="11"/>
  <c r="DL394" i="11"/>
  <c r="DM394" i="11"/>
  <c r="DN394" i="11"/>
  <c r="DO394" i="11"/>
  <c r="DP394" i="11"/>
  <c r="DQ394" i="11"/>
  <c r="DD395" i="11"/>
  <c r="DE395" i="11"/>
  <c r="DF395" i="11"/>
  <c r="DG395" i="11"/>
  <c r="DH395" i="11"/>
  <c r="DI395" i="11"/>
  <c r="DJ395" i="11"/>
  <c r="DK395" i="11"/>
  <c r="DL395" i="11"/>
  <c r="DM395" i="11"/>
  <c r="DN395" i="11"/>
  <c r="DO395" i="11"/>
  <c r="DP395" i="11"/>
  <c r="DQ395" i="11"/>
  <c r="DD396" i="11"/>
  <c r="DE396" i="11"/>
  <c r="DF396" i="11"/>
  <c r="DG396" i="11"/>
  <c r="DH396" i="11"/>
  <c r="DI396" i="11"/>
  <c r="DJ396" i="11"/>
  <c r="DK396" i="11"/>
  <c r="DL396" i="11"/>
  <c r="DM396" i="11"/>
  <c r="DN396" i="11"/>
  <c r="DO396" i="11"/>
  <c r="DP396" i="11"/>
  <c r="DQ396" i="11"/>
  <c r="DD397" i="11"/>
  <c r="DE397" i="11"/>
  <c r="DF397" i="11"/>
  <c r="DG397" i="11"/>
  <c r="DH397" i="11"/>
  <c r="DI397" i="11"/>
  <c r="DJ397" i="11"/>
  <c r="DK397" i="11"/>
  <c r="DL397" i="11"/>
  <c r="DM397" i="11"/>
  <c r="DN397" i="11"/>
  <c r="DO397" i="11"/>
  <c r="DP397" i="11"/>
  <c r="DQ397" i="11"/>
  <c r="DD398" i="11"/>
  <c r="DE398" i="11"/>
  <c r="DF398" i="11"/>
  <c r="DG398" i="11"/>
  <c r="DH398" i="11"/>
  <c r="DI398" i="11"/>
  <c r="DJ398" i="11"/>
  <c r="DK398" i="11"/>
  <c r="DL398" i="11"/>
  <c r="DM398" i="11"/>
  <c r="DN398" i="11"/>
  <c r="DO398" i="11"/>
  <c r="DP398" i="11"/>
  <c r="DQ398" i="11"/>
  <c r="DD399" i="11"/>
  <c r="DE399" i="11"/>
  <c r="DF399" i="11"/>
  <c r="DG399" i="11"/>
  <c r="DH399" i="11"/>
  <c r="DI399" i="11"/>
  <c r="DJ399" i="11"/>
  <c r="DK399" i="11"/>
  <c r="DL399" i="11"/>
  <c r="DM399" i="11"/>
  <c r="DN399" i="11"/>
  <c r="DO399" i="11"/>
  <c r="DP399" i="11"/>
  <c r="DQ399" i="11"/>
  <c r="DD400" i="11"/>
  <c r="DE400" i="11"/>
  <c r="DF400" i="11"/>
  <c r="DG400" i="11"/>
  <c r="DH400" i="11"/>
  <c r="DI400" i="11"/>
  <c r="DJ400" i="11"/>
  <c r="DK400" i="11"/>
  <c r="DL400" i="11"/>
  <c r="DM400" i="11"/>
  <c r="DN400" i="11"/>
  <c r="DO400" i="11"/>
  <c r="DP400" i="11"/>
  <c r="DQ400" i="11"/>
  <c r="DD401" i="11"/>
  <c r="DE401" i="11"/>
  <c r="DF401" i="11"/>
  <c r="DG401" i="11"/>
  <c r="DH401" i="11"/>
  <c r="DI401" i="11"/>
  <c r="DJ401" i="11"/>
  <c r="DK401" i="11"/>
  <c r="DL401" i="11"/>
  <c r="DM401" i="11"/>
  <c r="DN401" i="11"/>
  <c r="DO401" i="11"/>
  <c r="DP401" i="11"/>
  <c r="DQ401" i="11"/>
  <c r="DD402" i="11"/>
  <c r="DE402" i="11"/>
  <c r="DF402" i="11"/>
  <c r="DG402" i="11"/>
  <c r="DH402" i="11"/>
  <c r="DI402" i="11"/>
  <c r="DJ402" i="11"/>
  <c r="DK402" i="11"/>
  <c r="DL402" i="11"/>
  <c r="DM402" i="11"/>
  <c r="DN402" i="11"/>
  <c r="DO402" i="11"/>
  <c r="DP402" i="11"/>
  <c r="DQ402" i="11"/>
  <c r="DD403" i="11"/>
  <c r="DE403" i="11"/>
  <c r="DF403" i="11"/>
  <c r="DG403" i="11"/>
  <c r="DH403" i="11"/>
  <c r="DI403" i="11"/>
  <c r="DJ403" i="11"/>
  <c r="DK403" i="11"/>
  <c r="DL403" i="11"/>
  <c r="DM403" i="11"/>
  <c r="DN403" i="11"/>
  <c r="DO403" i="11"/>
  <c r="DP403" i="11"/>
  <c r="DQ403" i="11"/>
  <c r="DD404" i="11"/>
  <c r="DE404" i="11"/>
  <c r="DF404" i="11"/>
  <c r="DG404" i="11"/>
  <c r="DH404" i="11"/>
  <c r="DI404" i="11"/>
  <c r="DJ404" i="11"/>
  <c r="DK404" i="11"/>
  <c r="DL404" i="11"/>
  <c r="DM404" i="11"/>
  <c r="DN404" i="11"/>
  <c r="DO404" i="11"/>
  <c r="DP404" i="11"/>
  <c r="DQ404" i="11"/>
  <c r="DD405" i="11"/>
  <c r="DE405" i="11"/>
  <c r="DF405" i="11"/>
  <c r="DG405" i="11"/>
  <c r="DH405" i="11"/>
  <c r="DI405" i="11"/>
  <c r="DJ405" i="11"/>
  <c r="DK405" i="11"/>
  <c r="DL405" i="11"/>
  <c r="DM405" i="11"/>
  <c r="DN405" i="11"/>
  <c r="DO405" i="11"/>
  <c r="DP405" i="11"/>
  <c r="DQ405" i="11"/>
  <c r="DD406" i="11"/>
  <c r="DE406" i="11"/>
  <c r="DF406" i="11"/>
  <c r="DG406" i="11"/>
  <c r="DH406" i="11"/>
  <c r="DI406" i="11"/>
  <c r="DJ406" i="11"/>
  <c r="DK406" i="11"/>
  <c r="DL406" i="11"/>
  <c r="DM406" i="11"/>
  <c r="DN406" i="11"/>
  <c r="DO406" i="11"/>
  <c r="DP406" i="11"/>
  <c r="DQ406" i="11"/>
  <c r="DD407" i="11"/>
  <c r="DE407" i="11"/>
  <c r="DF407" i="11"/>
  <c r="DG407" i="11"/>
  <c r="DH407" i="11"/>
  <c r="DI407" i="11"/>
  <c r="DJ407" i="11"/>
  <c r="DK407" i="11"/>
  <c r="DL407" i="11"/>
  <c r="DM407" i="11"/>
  <c r="DN407" i="11"/>
  <c r="DO407" i="11"/>
  <c r="DP407" i="11"/>
  <c r="DQ407" i="11"/>
  <c r="DD408" i="11"/>
  <c r="DE408" i="11"/>
  <c r="DF408" i="11"/>
  <c r="DG408" i="11"/>
  <c r="DH408" i="11"/>
  <c r="DI408" i="11"/>
  <c r="DJ408" i="11"/>
  <c r="DK408" i="11"/>
  <c r="DL408" i="11"/>
  <c r="DM408" i="11"/>
  <c r="DN408" i="11"/>
  <c r="DO408" i="11"/>
  <c r="DP408" i="11"/>
  <c r="DQ408" i="11"/>
  <c r="DD409" i="11"/>
  <c r="DE409" i="11"/>
  <c r="DF409" i="11"/>
  <c r="DG409" i="11"/>
  <c r="DH409" i="11"/>
  <c r="DI409" i="11"/>
  <c r="DJ409" i="11"/>
  <c r="DK409" i="11"/>
  <c r="DL409" i="11"/>
  <c r="DM409" i="11"/>
  <c r="DN409" i="11"/>
  <c r="DO409" i="11"/>
  <c r="DP409" i="11"/>
  <c r="DQ409" i="11"/>
  <c r="DD410" i="11"/>
  <c r="DE410" i="11"/>
  <c r="DF410" i="11"/>
  <c r="DG410" i="11"/>
  <c r="DH410" i="11"/>
  <c r="DI410" i="11"/>
  <c r="DJ410" i="11"/>
  <c r="DK410" i="11"/>
  <c r="DL410" i="11"/>
  <c r="DM410" i="11"/>
  <c r="DN410" i="11"/>
  <c r="DO410" i="11"/>
  <c r="DP410" i="11"/>
  <c r="DQ410" i="11"/>
  <c r="DD411" i="11"/>
  <c r="DE411" i="11"/>
  <c r="DF411" i="11"/>
  <c r="DG411" i="11"/>
  <c r="DH411" i="11"/>
  <c r="DI411" i="11"/>
  <c r="DJ411" i="11"/>
  <c r="DK411" i="11"/>
  <c r="DL411" i="11"/>
  <c r="DM411" i="11"/>
  <c r="DN411" i="11"/>
  <c r="DO411" i="11"/>
  <c r="DP411" i="11"/>
  <c r="DQ411" i="11"/>
  <c r="DD412" i="11"/>
  <c r="DE412" i="11"/>
  <c r="DF412" i="11"/>
  <c r="DG412" i="11"/>
  <c r="DH412" i="11"/>
  <c r="DI412" i="11"/>
  <c r="DJ412" i="11"/>
  <c r="DK412" i="11"/>
  <c r="DL412" i="11"/>
  <c r="DM412" i="11"/>
  <c r="DN412" i="11"/>
  <c r="DO412" i="11"/>
  <c r="DP412" i="11"/>
  <c r="DQ412" i="11"/>
  <c r="DD413" i="11"/>
  <c r="DE413" i="11"/>
  <c r="DF413" i="11"/>
  <c r="DG413" i="11"/>
  <c r="DH413" i="11"/>
  <c r="DI413" i="11"/>
  <c r="DJ413" i="11"/>
  <c r="DK413" i="11"/>
  <c r="DL413" i="11"/>
  <c r="DM413" i="11"/>
  <c r="DN413" i="11"/>
  <c r="DO413" i="11"/>
  <c r="DP413" i="11"/>
  <c r="DQ413" i="11"/>
  <c r="DD414" i="11"/>
  <c r="DE414" i="11"/>
  <c r="DF414" i="11"/>
  <c r="DG414" i="11"/>
  <c r="DH414" i="11"/>
  <c r="DI414" i="11"/>
  <c r="DJ414" i="11"/>
  <c r="DK414" i="11"/>
  <c r="DL414" i="11"/>
  <c r="DM414" i="11"/>
  <c r="DN414" i="11"/>
  <c r="DO414" i="11"/>
  <c r="DP414" i="11"/>
  <c r="DQ414" i="11"/>
  <c r="DD415" i="11"/>
  <c r="DE415" i="11"/>
  <c r="DF415" i="11"/>
  <c r="DG415" i="11"/>
  <c r="DH415" i="11"/>
  <c r="DI415" i="11"/>
  <c r="DJ415" i="11"/>
  <c r="DK415" i="11"/>
  <c r="DL415" i="11"/>
  <c r="DM415" i="11"/>
  <c r="DN415" i="11"/>
  <c r="DO415" i="11"/>
  <c r="DP415" i="11"/>
  <c r="DQ415" i="11"/>
  <c r="DD416" i="11"/>
  <c r="DE416" i="11"/>
  <c r="DF416" i="11"/>
  <c r="DG416" i="11"/>
  <c r="DH416" i="11"/>
  <c r="DI416" i="11"/>
  <c r="DJ416" i="11"/>
  <c r="DK416" i="11"/>
  <c r="DL416" i="11"/>
  <c r="DM416" i="11"/>
  <c r="DN416" i="11"/>
  <c r="DO416" i="11"/>
  <c r="DP416" i="11"/>
  <c r="DQ416" i="11"/>
  <c r="DD417" i="11"/>
  <c r="DE417" i="11"/>
  <c r="DF417" i="11"/>
  <c r="DG417" i="11"/>
  <c r="DH417" i="11"/>
  <c r="DI417" i="11"/>
  <c r="DJ417" i="11"/>
  <c r="DK417" i="11"/>
  <c r="DL417" i="11"/>
  <c r="DM417" i="11"/>
  <c r="DN417" i="11"/>
  <c r="DO417" i="11"/>
  <c r="DP417" i="11"/>
  <c r="DQ417" i="11"/>
  <c r="DD418" i="11"/>
  <c r="DE418" i="11"/>
  <c r="DF418" i="11"/>
  <c r="DG418" i="11"/>
  <c r="DH418" i="11"/>
  <c r="DI418" i="11"/>
  <c r="DJ418" i="11"/>
  <c r="DK418" i="11"/>
  <c r="DL418" i="11"/>
  <c r="DM418" i="11"/>
  <c r="DN418" i="11"/>
  <c r="DO418" i="11"/>
  <c r="DP418" i="11"/>
  <c r="DQ418" i="11"/>
  <c r="DD419" i="11"/>
  <c r="DE419" i="11"/>
  <c r="DF419" i="11"/>
  <c r="DG419" i="11"/>
  <c r="DH419" i="11"/>
  <c r="DI419" i="11"/>
  <c r="DJ419" i="11"/>
  <c r="DK419" i="11"/>
  <c r="DL419" i="11"/>
  <c r="DM419" i="11"/>
  <c r="DN419" i="11"/>
  <c r="DO419" i="11"/>
  <c r="DP419" i="11"/>
  <c r="DQ419" i="11"/>
  <c r="DD420" i="11"/>
  <c r="DE420" i="11"/>
  <c r="DF420" i="11"/>
  <c r="DG420" i="11"/>
  <c r="DH420" i="11"/>
  <c r="DI420" i="11"/>
  <c r="DJ420" i="11"/>
  <c r="DK420" i="11"/>
  <c r="DL420" i="11"/>
  <c r="DM420" i="11"/>
  <c r="DN420" i="11"/>
  <c r="DO420" i="11"/>
  <c r="DP420" i="11"/>
  <c r="DQ420" i="11"/>
  <c r="DD421" i="11"/>
  <c r="DE421" i="11"/>
  <c r="DF421" i="11"/>
  <c r="DG421" i="11"/>
  <c r="DH421" i="11"/>
  <c r="DI421" i="11"/>
  <c r="DJ421" i="11"/>
  <c r="DK421" i="11"/>
  <c r="DL421" i="11"/>
  <c r="DM421" i="11"/>
  <c r="DN421" i="11"/>
  <c r="DO421" i="11"/>
  <c r="DP421" i="11"/>
  <c r="DQ421" i="11"/>
  <c r="DD422" i="11"/>
  <c r="DE422" i="11"/>
  <c r="DF422" i="11"/>
  <c r="DG422" i="11"/>
  <c r="DH422" i="11"/>
  <c r="DI422" i="11"/>
  <c r="DJ422" i="11"/>
  <c r="DK422" i="11"/>
  <c r="DL422" i="11"/>
  <c r="DM422" i="11"/>
  <c r="DN422" i="11"/>
  <c r="DO422" i="11"/>
  <c r="DP422" i="11"/>
  <c r="DQ422" i="11"/>
  <c r="DD423" i="11"/>
  <c r="DE423" i="11"/>
  <c r="DF423" i="11"/>
  <c r="DG423" i="11"/>
  <c r="DH423" i="11"/>
  <c r="DI423" i="11"/>
  <c r="DJ423" i="11"/>
  <c r="DK423" i="11"/>
  <c r="DL423" i="11"/>
  <c r="DM423" i="11"/>
  <c r="DN423" i="11"/>
  <c r="DO423" i="11"/>
  <c r="DP423" i="11"/>
  <c r="DQ423" i="11"/>
  <c r="DD424" i="11"/>
  <c r="DE424" i="11"/>
  <c r="DF424" i="11"/>
  <c r="DG424" i="11"/>
  <c r="DH424" i="11"/>
  <c r="DI424" i="11"/>
  <c r="DJ424" i="11"/>
  <c r="DK424" i="11"/>
  <c r="DL424" i="11"/>
  <c r="DM424" i="11"/>
  <c r="DN424" i="11"/>
  <c r="DO424" i="11"/>
  <c r="DP424" i="11"/>
  <c r="DQ424" i="11"/>
  <c r="DD425" i="11"/>
  <c r="DE425" i="11"/>
  <c r="DF425" i="11"/>
  <c r="DG425" i="11"/>
  <c r="DH425" i="11"/>
  <c r="DI425" i="11"/>
  <c r="DJ425" i="11"/>
  <c r="DK425" i="11"/>
  <c r="DL425" i="11"/>
  <c r="DM425" i="11"/>
  <c r="DN425" i="11"/>
  <c r="DO425" i="11"/>
  <c r="DP425" i="11"/>
  <c r="DQ425" i="11"/>
  <c r="DD426" i="11"/>
  <c r="DE426" i="11"/>
  <c r="DF426" i="11"/>
  <c r="DG426" i="11"/>
  <c r="DH426" i="11"/>
  <c r="DI426" i="11"/>
  <c r="DJ426" i="11"/>
  <c r="DK426" i="11"/>
  <c r="DL426" i="11"/>
  <c r="DM426" i="11"/>
  <c r="DN426" i="11"/>
  <c r="DO426" i="11"/>
  <c r="DP426" i="11"/>
  <c r="DQ426" i="11"/>
  <c r="DD427" i="11"/>
  <c r="DE427" i="11"/>
  <c r="DF427" i="11"/>
  <c r="DG427" i="11"/>
  <c r="DH427" i="11"/>
  <c r="DI427" i="11"/>
  <c r="DJ427" i="11"/>
  <c r="DK427" i="11"/>
  <c r="DL427" i="11"/>
  <c r="DM427" i="11"/>
  <c r="DN427" i="11"/>
  <c r="DO427" i="11"/>
  <c r="DP427" i="11"/>
  <c r="DQ427" i="11"/>
  <c r="DD428" i="11"/>
  <c r="DE428" i="11"/>
  <c r="DF428" i="11"/>
  <c r="DG428" i="11"/>
  <c r="DH428" i="11"/>
  <c r="DI428" i="11"/>
  <c r="DJ428" i="11"/>
  <c r="DK428" i="11"/>
  <c r="DL428" i="11"/>
  <c r="DM428" i="11"/>
  <c r="DN428" i="11"/>
  <c r="DO428" i="11"/>
  <c r="DP428" i="11"/>
  <c r="DQ428" i="11"/>
  <c r="DD429" i="11"/>
  <c r="DE429" i="11"/>
  <c r="DF429" i="11"/>
  <c r="DG429" i="11"/>
  <c r="DH429" i="11"/>
  <c r="DI429" i="11"/>
  <c r="DJ429" i="11"/>
  <c r="DK429" i="11"/>
  <c r="DL429" i="11"/>
  <c r="DM429" i="11"/>
  <c r="DN429" i="11"/>
  <c r="DO429" i="11"/>
  <c r="DP429" i="11"/>
  <c r="DQ429" i="11"/>
  <c r="DD430" i="11"/>
  <c r="DE430" i="11"/>
  <c r="DF430" i="11"/>
  <c r="DG430" i="11"/>
  <c r="DH430" i="11"/>
  <c r="DI430" i="11"/>
  <c r="DJ430" i="11"/>
  <c r="DK430" i="11"/>
  <c r="DL430" i="11"/>
  <c r="DM430" i="11"/>
  <c r="DN430" i="11"/>
  <c r="DO430" i="11"/>
  <c r="DP430" i="11"/>
  <c r="DQ430" i="11"/>
  <c r="DD431" i="11"/>
  <c r="DE431" i="11"/>
  <c r="DF431" i="11"/>
  <c r="DG431" i="11"/>
  <c r="DH431" i="11"/>
  <c r="DI431" i="11"/>
  <c r="DJ431" i="11"/>
  <c r="DK431" i="11"/>
  <c r="DL431" i="11"/>
  <c r="DM431" i="11"/>
  <c r="DN431" i="11"/>
  <c r="DO431" i="11"/>
  <c r="DP431" i="11"/>
  <c r="DQ431" i="11"/>
  <c r="DD432" i="11"/>
  <c r="DE432" i="11"/>
  <c r="DF432" i="11"/>
  <c r="DG432" i="11"/>
  <c r="DH432" i="11"/>
  <c r="DI432" i="11"/>
  <c r="DJ432" i="11"/>
  <c r="DK432" i="11"/>
  <c r="DL432" i="11"/>
  <c r="DM432" i="11"/>
  <c r="DN432" i="11"/>
  <c r="DO432" i="11"/>
  <c r="DP432" i="11"/>
  <c r="DQ432" i="11"/>
  <c r="DD433" i="11"/>
  <c r="DE433" i="11"/>
  <c r="DF433" i="11"/>
  <c r="DG433" i="11"/>
  <c r="DH433" i="11"/>
  <c r="DI433" i="11"/>
  <c r="DJ433" i="11"/>
  <c r="DK433" i="11"/>
  <c r="DL433" i="11"/>
  <c r="DM433" i="11"/>
  <c r="DN433" i="11"/>
  <c r="DO433" i="11"/>
  <c r="DP433" i="11"/>
  <c r="DQ433" i="11"/>
  <c r="DD434" i="11"/>
  <c r="DE434" i="11"/>
  <c r="DF434" i="11"/>
  <c r="DG434" i="11"/>
  <c r="DH434" i="11"/>
  <c r="DI434" i="11"/>
  <c r="DJ434" i="11"/>
  <c r="DK434" i="11"/>
  <c r="DL434" i="11"/>
  <c r="DM434" i="11"/>
  <c r="DN434" i="11"/>
  <c r="DO434" i="11"/>
  <c r="DP434" i="11"/>
  <c r="DQ434" i="11"/>
  <c r="DD435" i="11"/>
  <c r="DE435" i="11"/>
  <c r="DF435" i="11"/>
  <c r="DG435" i="11"/>
  <c r="DH435" i="11"/>
  <c r="DI435" i="11"/>
  <c r="DJ435" i="11"/>
  <c r="DK435" i="11"/>
  <c r="DL435" i="11"/>
  <c r="DM435" i="11"/>
  <c r="DN435" i="11"/>
  <c r="DO435" i="11"/>
  <c r="DP435" i="11"/>
  <c r="DQ435" i="11"/>
  <c r="DD436" i="11"/>
  <c r="DE436" i="11"/>
  <c r="DF436" i="11"/>
  <c r="DG436" i="11"/>
  <c r="DH436" i="11"/>
  <c r="DI436" i="11"/>
  <c r="DJ436" i="11"/>
  <c r="DK436" i="11"/>
  <c r="DL436" i="11"/>
  <c r="DM436" i="11"/>
  <c r="DN436" i="11"/>
  <c r="DO436" i="11"/>
  <c r="DP436" i="11"/>
  <c r="DQ436" i="11"/>
  <c r="DD437" i="11"/>
  <c r="DE437" i="11"/>
  <c r="DF437" i="11"/>
  <c r="DG437" i="11"/>
  <c r="DH437" i="11"/>
  <c r="DI437" i="11"/>
  <c r="DJ437" i="11"/>
  <c r="DK437" i="11"/>
  <c r="DL437" i="11"/>
  <c r="DM437" i="11"/>
  <c r="DN437" i="11"/>
  <c r="DO437" i="11"/>
  <c r="DP437" i="11"/>
  <c r="DQ437" i="11"/>
  <c r="DD438" i="11"/>
  <c r="DE438" i="11"/>
  <c r="DF438" i="11"/>
  <c r="DG438" i="11"/>
  <c r="DH438" i="11"/>
  <c r="DI438" i="11"/>
  <c r="DJ438" i="11"/>
  <c r="DK438" i="11"/>
  <c r="DL438" i="11"/>
  <c r="DM438" i="11"/>
  <c r="DN438" i="11"/>
  <c r="DO438" i="11"/>
  <c r="DP438" i="11"/>
  <c r="DQ438" i="11"/>
  <c r="DD439" i="11"/>
  <c r="DE439" i="11"/>
  <c r="DF439" i="11"/>
  <c r="DG439" i="11"/>
  <c r="DH439" i="11"/>
  <c r="DI439" i="11"/>
  <c r="DJ439" i="11"/>
  <c r="DK439" i="11"/>
  <c r="DL439" i="11"/>
  <c r="DM439" i="11"/>
  <c r="DN439" i="11"/>
  <c r="DO439" i="11"/>
  <c r="DP439" i="11"/>
  <c r="DQ439" i="11"/>
  <c r="DD440" i="11"/>
  <c r="DE440" i="11"/>
  <c r="DF440" i="11"/>
  <c r="DG440" i="11"/>
  <c r="DH440" i="11"/>
  <c r="DI440" i="11"/>
  <c r="DJ440" i="11"/>
  <c r="DK440" i="11"/>
  <c r="DL440" i="11"/>
  <c r="DM440" i="11"/>
  <c r="DN440" i="11"/>
  <c r="DO440" i="11"/>
  <c r="DP440" i="11"/>
  <c r="DQ440" i="11"/>
  <c r="DD441" i="11"/>
  <c r="DE441" i="11"/>
  <c r="DF441" i="11"/>
  <c r="DG441" i="11"/>
  <c r="DH441" i="11"/>
  <c r="DI441" i="11"/>
  <c r="DJ441" i="11"/>
  <c r="DK441" i="11"/>
  <c r="DL441" i="11"/>
  <c r="DM441" i="11"/>
  <c r="DN441" i="11"/>
  <c r="DO441" i="11"/>
  <c r="DP441" i="11"/>
  <c r="DQ441" i="11"/>
  <c r="DD442" i="11"/>
  <c r="DE442" i="11"/>
  <c r="DF442" i="11"/>
  <c r="DG442" i="11"/>
  <c r="DH442" i="11"/>
  <c r="DI442" i="11"/>
  <c r="DJ442" i="11"/>
  <c r="DK442" i="11"/>
  <c r="DL442" i="11"/>
  <c r="DM442" i="11"/>
  <c r="DN442" i="11"/>
  <c r="DO442" i="11"/>
  <c r="DP442" i="11"/>
  <c r="DQ442" i="11"/>
  <c r="DD443" i="11"/>
  <c r="DE443" i="11"/>
  <c r="DF443" i="11"/>
  <c r="DG443" i="11"/>
  <c r="DH443" i="11"/>
  <c r="DI443" i="11"/>
  <c r="DJ443" i="11"/>
  <c r="DK443" i="11"/>
  <c r="DL443" i="11"/>
  <c r="DM443" i="11"/>
  <c r="DN443" i="11"/>
  <c r="DO443" i="11"/>
  <c r="DP443" i="11"/>
  <c r="DQ443" i="11"/>
  <c r="DD444" i="11"/>
  <c r="DE444" i="11"/>
  <c r="DF444" i="11"/>
  <c r="DG444" i="11"/>
  <c r="DH444" i="11"/>
  <c r="DI444" i="11"/>
  <c r="DJ444" i="11"/>
  <c r="DK444" i="11"/>
  <c r="DL444" i="11"/>
  <c r="DM444" i="11"/>
  <c r="DN444" i="11"/>
  <c r="DO444" i="11"/>
  <c r="DP444" i="11"/>
  <c r="DQ444" i="11"/>
  <c r="DD445" i="11"/>
  <c r="DE445" i="11"/>
  <c r="DF445" i="11"/>
  <c r="DG445" i="11"/>
  <c r="DH445" i="11"/>
  <c r="DI445" i="11"/>
  <c r="DJ445" i="11"/>
  <c r="DK445" i="11"/>
  <c r="DL445" i="11"/>
  <c r="DM445" i="11"/>
  <c r="DN445" i="11"/>
  <c r="DO445" i="11"/>
  <c r="DP445" i="11"/>
  <c r="DQ445" i="11"/>
  <c r="DD446" i="11"/>
  <c r="DE446" i="11"/>
  <c r="DF446" i="11"/>
  <c r="DG446" i="11"/>
  <c r="DH446" i="11"/>
  <c r="DI446" i="11"/>
  <c r="DJ446" i="11"/>
  <c r="DK446" i="11"/>
  <c r="DL446" i="11"/>
  <c r="DM446" i="11"/>
  <c r="DN446" i="11"/>
  <c r="DO446" i="11"/>
  <c r="DP446" i="11"/>
  <c r="DQ446" i="11"/>
  <c r="DD447" i="11"/>
  <c r="DE447" i="11"/>
  <c r="DF447" i="11"/>
  <c r="DG447" i="11"/>
  <c r="DH447" i="11"/>
  <c r="DI447" i="11"/>
  <c r="DJ447" i="11"/>
  <c r="DK447" i="11"/>
  <c r="DL447" i="11"/>
  <c r="DM447" i="11"/>
  <c r="DN447" i="11"/>
  <c r="DO447" i="11"/>
  <c r="DP447" i="11"/>
  <c r="DQ447" i="11"/>
  <c r="DD448" i="11"/>
  <c r="DE448" i="11"/>
  <c r="DF448" i="11"/>
  <c r="DG448" i="11"/>
  <c r="DH448" i="11"/>
  <c r="DI448" i="11"/>
  <c r="DJ448" i="11"/>
  <c r="DK448" i="11"/>
  <c r="DL448" i="11"/>
  <c r="DM448" i="11"/>
  <c r="DN448" i="11"/>
  <c r="DO448" i="11"/>
  <c r="DP448" i="11"/>
  <c r="DQ448" i="11"/>
  <c r="DD449" i="11"/>
  <c r="DE449" i="11"/>
  <c r="DF449" i="11"/>
  <c r="DG449" i="11"/>
  <c r="DH449" i="11"/>
  <c r="DI449" i="11"/>
  <c r="DJ449" i="11"/>
  <c r="DK449" i="11"/>
  <c r="DL449" i="11"/>
  <c r="DM449" i="11"/>
  <c r="DN449" i="11"/>
  <c r="DO449" i="11"/>
  <c r="DP449" i="11"/>
  <c r="DQ449" i="11"/>
  <c r="DD450" i="11"/>
  <c r="DE450" i="11"/>
  <c r="DF450" i="11"/>
  <c r="DG450" i="11"/>
  <c r="DH450" i="11"/>
  <c r="DI450" i="11"/>
  <c r="DJ450" i="11"/>
  <c r="DK450" i="11"/>
  <c r="DL450" i="11"/>
  <c r="DM450" i="11"/>
  <c r="DN450" i="11"/>
  <c r="DO450" i="11"/>
  <c r="DP450" i="11"/>
  <c r="DQ450" i="11"/>
  <c r="DD451" i="11"/>
  <c r="DE451" i="11"/>
  <c r="DF451" i="11"/>
  <c r="DG451" i="11"/>
  <c r="DH451" i="11"/>
  <c r="DI451" i="11"/>
  <c r="DJ451" i="11"/>
  <c r="DK451" i="11"/>
  <c r="DL451" i="11"/>
  <c r="DM451" i="11"/>
  <c r="DN451" i="11"/>
  <c r="DO451" i="11"/>
  <c r="DP451" i="11"/>
  <c r="DQ451" i="11"/>
  <c r="DD452" i="11"/>
  <c r="DE452" i="11"/>
  <c r="DF452" i="11"/>
  <c r="DG452" i="11"/>
  <c r="DH452" i="11"/>
  <c r="DI452" i="11"/>
  <c r="DJ452" i="11"/>
  <c r="DK452" i="11"/>
  <c r="DL452" i="11"/>
  <c r="DM452" i="11"/>
  <c r="DN452" i="11"/>
  <c r="DO452" i="11"/>
  <c r="DP452" i="11"/>
  <c r="DQ452" i="11"/>
  <c r="DD453" i="11"/>
  <c r="DE453" i="11"/>
  <c r="DF453" i="11"/>
  <c r="DG453" i="11"/>
  <c r="DH453" i="11"/>
  <c r="DI453" i="11"/>
  <c r="DJ453" i="11"/>
  <c r="DK453" i="11"/>
  <c r="DL453" i="11"/>
  <c r="DM453" i="11"/>
  <c r="DN453" i="11"/>
  <c r="DO453" i="11"/>
  <c r="DP453" i="11"/>
  <c r="DQ453" i="11"/>
  <c r="DD454" i="11"/>
  <c r="DE454" i="11"/>
  <c r="DF454" i="11"/>
  <c r="DG454" i="11"/>
  <c r="DH454" i="11"/>
  <c r="DI454" i="11"/>
  <c r="DJ454" i="11"/>
  <c r="DK454" i="11"/>
  <c r="DL454" i="11"/>
  <c r="DM454" i="11"/>
  <c r="DN454" i="11"/>
  <c r="DO454" i="11"/>
  <c r="DP454" i="11"/>
  <c r="DQ454" i="11"/>
  <c r="DD455" i="11"/>
  <c r="DE455" i="11"/>
  <c r="DF455" i="11"/>
  <c r="DG455" i="11"/>
  <c r="DH455" i="11"/>
  <c r="DI455" i="11"/>
  <c r="DJ455" i="11"/>
  <c r="DK455" i="11"/>
  <c r="DL455" i="11"/>
  <c r="DM455" i="11"/>
  <c r="DN455" i="11"/>
  <c r="DO455" i="11"/>
  <c r="DP455" i="11"/>
  <c r="DQ455" i="11"/>
  <c r="DD456" i="11"/>
  <c r="DE456" i="11"/>
  <c r="DF456" i="11"/>
  <c r="DG456" i="11"/>
  <c r="DH456" i="11"/>
  <c r="DI456" i="11"/>
  <c r="DJ456" i="11"/>
  <c r="DK456" i="11"/>
  <c r="DL456" i="11"/>
  <c r="DM456" i="11"/>
  <c r="DN456" i="11"/>
  <c r="DO456" i="11"/>
  <c r="DP456" i="11"/>
  <c r="DQ456" i="11"/>
  <c r="DD457" i="11"/>
  <c r="DE457" i="11"/>
  <c r="DF457" i="11"/>
  <c r="DG457" i="11"/>
  <c r="DH457" i="11"/>
  <c r="DI457" i="11"/>
  <c r="DJ457" i="11"/>
  <c r="DK457" i="11"/>
  <c r="DL457" i="11"/>
  <c r="DM457" i="11"/>
  <c r="DN457" i="11"/>
  <c r="DO457" i="11"/>
  <c r="DP457" i="11"/>
  <c r="DQ457" i="11"/>
  <c r="DD458" i="11"/>
  <c r="DE458" i="11"/>
  <c r="DF458" i="11"/>
  <c r="DG458" i="11"/>
  <c r="DH458" i="11"/>
  <c r="DI458" i="11"/>
  <c r="DJ458" i="11"/>
  <c r="DK458" i="11"/>
  <c r="DL458" i="11"/>
  <c r="DM458" i="11"/>
  <c r="DN458" i="11"/>
  <c r="DO458" i="11"/>
  <c r="DP458" i="11"/>
  <c r="DQ458" i="11"/>
  <c r="DD459" i="11"/>
  <c r="DE459" i="11"/>
  <c r="DF459" i="11"/>
  <c r="DG459" i="11"/>
  <c r="DH459" i="11"/>
  <c r="DI459" i="11"/>
  <c r="DJ459" i="11"/>
  <c r="DK459" i="11"/>
  <c r="DL459" i="11"/>
  <c r="DM459" i="11"/>
  <c r="DN459" i="11"/>
  <c r="DO459" i="11"/>
  <c r="DP459" i="11"/>
  <c r="DQ459" i="11"/>
  <c r="DD460" i="11"/>
  <c r="DE460" i="11"/>
  <c r="DF460" i="11"/>
  <c r="DG460" i="11"/>
  <c r="DH460" i="11"/>
  <c r="DI460" i="11"/>
  <c r="DJ460" i="11"/>
  <c r="DK460" i="11"/>
  <c r="DL460" i="11"/>
  <c r="DM460" i="11"/>
  <c r="DN460" i="11"/>
  <c r="DO460" i="11"/>
  <c r="DP460" i="11"/>
  <c r="DQ460" i="11"/>
  <c r="DD461" i="11"/>
  <c r="DE461" i="11"/>
  <c r="DF461" i="11"/>
  <c r="DG461" i="11"/>
  <c r="DH461" i="11"/>
  <c r="DI461" i="11"/>
  <c r="DJ461" i="11"/>
  <c r="DK461" i="11"/>
  <c r="DL461" i="11"/>
  <c r="DM461" i="11"/>
  <c r="DN461" i="11"/>
  <c r="DO461" i="11"/>
  <c r="DP461" i="11"/>
  <c r="DQ461" i="11"/>
  <c r="DD462" i="11"/>
  <c r="DE462" i="11"/>
  <c r="DF462" i="11"/>
  <c r="DG462" i="11"/>
  <c r="DH462" i="11"/>
  <c r="DI462" i="11"/>
  <c r="DJ462" i="11"/>
  <c r="DK462" i="11"/>
  <c r="DL462" i="11"/>
  <c r="DM462" i="11"/>
  <c r="DN462" i="11"/>
  <c r="DO462" i="11"/>
  <c r="DP462" i="11"/>
  <c r="DQ462" i="11"/>
  <c r="DD463" i="11"/>
  <c r="DE463" i="11"/>
  <c r="DF463" i="11"/>
  <c r="DG463" i="11"/>
  <c r="DH463" i="11"/>
  <c r="DI463" i="11"/>
  <c r="DJ463" i="11"/>
  <c r="DK463" i="11"/>
  <c r="DL463" i="11"/>
  <c r="DM463" i="11"/>
  <c r="DN463" i="11"/>
  <c r="DO463" i="11"/>
  <c r="DP463" i="11"/>
  <c r="DQ463" i="11"/>
  <c r="DD464" i="11"/>
  <c r="DE464" i="11"/>
  <c r="DF464" i="11"/>
  <c r="DG464" i="11"/>
  <c r="DH464" i="11"/>
  <c r="DI464" i="11"/>
  <c r="DJ464" i="11"/>
  <c r="DK464" i="11"/>
  <c r="DL464" i="11"/>
  <c r="DM464" i="11"/>
  <c r="DN464" i="11"/>
  <c r="DO464" i="11"/>
  <c r="DP464" i="11"/>
  <c r="DQ464" i="11"/>
  <c r="DD465" i="11"/>
  <c r="DE465" i="11"/>
  <c r="DF465" i="11"/>
  <c r="DG465" i="11"/>
  <c r="DH465" i="11"/>
  <c r="DI465" i="11"/>
  <c r="DJ465" i="11"/>
  <c r="DK465" i="11"/>
  <c r="DL465" i="11"/>
  <c r="DM465" i="11"/>
  <c r="DN465" i="11"/>
  <c r="DO465" i="11"/>
  <c r="DP465" i="11"/>
  <c r="DQ465" i="11"/>
  <c r="DD466" i="11"/>
  <c r="DE466" i="11"/>
  <c r="DF466" i="11"/>
  <c r="DG466" i="11"/>
  <c r="DH466" i="11"/>
  <c r="DI466" i="11"/>
  <c r="DJ466" i="11"/>
  <c r="DK466" i="11"/>
  <c r="DL466" i="11"/>
  <c r="DM466" i="11"/>
  <c r="DN466" i="11"/>
  <c r="DO466" i="11"/>
  <c r="DP466" i="11"/>
  <c r="DQ466" i="11"/>
  <c r="DD467" i="11"/>
  <c r="DE467" i="11"/>
  <c r="DF467" i="11"/>
  <c r="DG467" i="11"/>
  <c r="DH467" i="11"/>
  <c r="DI467" i="11"/>
  <c r="DJ467" i="11"/>
  <c r="DK467" i="11"/>
  <c r="DL467" i="11"/>
  <c r="DM467" i="11"/>
  <c r="DN467" i="11"/>
  <c r="DO467" i="11"/>
  <c r="DP467" i="11"/>
  <c r="DQ467" i="11"/>
  <c r="DD468" i="11"/>
  <c r="DE468" i="11"/>
  <c r="DF468" i="11"/>
  <c r="DG468" i="11"/>
  <c r="DH468" i="11"/>
  <c r="DI468" i="11"/>
  <c r="DJ468" i="11"/>
  <c r="DK468" i="11"/>
  <c r="DL468" i="11"/>
  <c r="DM468" i="11"/>
  <c r="DN468" i="11"/>
  <c r="DO468" i="11"/>
  <c r="DP468" i="11"/>
  <c r="DQ468" i="11"/>
  <c r="DD469" i="11"/>
  <c r="DE469" i="11"/>
  <c r="DF469" i="11"/>
  <c r="DG469" i="11"/>
  <c r="DH469" i="11"/>
  <c r="DI469" i="11"/>
  <c r="DJ469" i="11"/>
  <c r="DK469" i="11"/>
  <c r="DL469" i="11"/>
  <c r="DM469" i="11"/>
  <c r="DN469" i="11"/>
  <c r="DO469" i="11"/>
  <c r="DP469" i="11"/>
  <c r="DQ469" i="11"/>
  <c r="DD470" i="11"/>
  <c r="DE470" i="11"/>
  <c r="DF470" i="11"/>
  <c r="DG470" i="11"/>
  <c r="DH470" i="11"/>
  <c r="DI470" i="11"/>
  <c r="DJ470" i="11"/>
  <c r="DK470" i="11"/>
  <c r="DL470" i="11"/>
  <c r="DM470" i="11"/>
  <c r="DN470" i="11"/>
  <c r="DO470" i="11"/>
  <c r="DP470" i="11"/>
  <c r="DQ470" i="11"/>
  <c r="DD471" i="11"/>
  <c r="DE471" i="11"/>
  <c r="DF471" i="11"/>
  <c r="DG471" i="11"/>
  <c r="DH471" i="11"/>
  <c r="DI471" i="11"/>
  <c r="DJ471" i="11"/>
  <c r="DK471" i="11"/>
  <c r="DL471" i="11"/>
  <c r="DM471" i="11"/>
  <c r="DN471" i="11"/>
  <c r="DO471" i="11"/>
  <c r="DP471" i="11"/>
  <c r="DQ471" i="11"/>
  <c r="DD472" i="11"/>
  <c r="DE472" i="11"/>
  <c r="DF472" i="11"/>
  <c r="DG472" i="11"/>
  <c r="DH472" i="11"/>
  <c r="DI472" i="11"/>
  <c r="DJ472" i="11"/>
  <c r="DK472" i="11"/>
  <c r="DL472" i="11"/>
  <c r="DM472" i="11"/>
  <c r="DN472" i="11"/>
  <c r="DO472" i="11"/>
  <c r="DP472" i="11"/>
  <c r="DQ472" i="11"/>
  <c r="DD473" i="11"/>
  <c r="DE473" i="11"/>
  <c r="DF473" i="11"/>
  <c r="DG473" i="11"/>
  <c r="DH473" i="11"/>
  <c r="DI473" i="11"/>
  <c r="DJ473" i="11"/>
  <c r="DK473" i="11"/>
  <c r="DL473" i="11"/>
  <c r="DM473" i="11"/>
  <c r="DN473" i="11"/>
  <c r="DO473" i="11"/>
  <c r="DP473" i="11"/>
  <c r="DQ473" i="11"/>
  <c r="DD474" i="11"/>
  <c r="DE474" i="11"/>
  <c r="DF474" i="11"/>
  <c r="DG474" i="11"/>
  <c r="DH474" i="11"/>
  <c r="DI474" i="11"/>
  <c r="DJ474" i="11"/>
  <c r="DK474" i="11"/>
  <c r="DL474" i="11"/>
  <c r="DM474" i="11"/>
  <c r="DN474" i="11"/>
  <c r="DO474" i="11"/>
  <c r="DP474" i="11"/>
  <c r="DQ474" i="11"/>
  <c r="DD475" i="11"/>
  <c r="DE475" i="11"/>
  <c r="DF475" i="11"/>
  <c r="DG475" i="11"/>
  <c r="DH475" i="11"/>
  <c r="DI475" i="11"/>
  <c r="DJ475" i="11"/>
  <c r="DK475" i="11"/>
  <c r="DL475" i="11"/>
  <c r="DM475" i="11"/>
  <c r="DN475" i="11"/>
  <c r="DO475" i="11"/>
  <c r="DP475" i="11"/>
  <c r="DQ475" i="11"/>
  <c r="DD476" i="11"/>
  <c r="DE476" i="11"/>
  <c r="DF476" i="11"/>
  <c r="DG476" i="11"/>
  <c r="DH476" i="11"/>
  <c r="DI476" i="11"/>
  <c r="DJ476" i="11"/>
  <c r="DK476" i="11"/>
  <c r="DL476" i="11"/>
  <c r="DM476" i="11"/>
  <c r="DN476" i="11"/>
  <c r="DO476" i="11"/>
  <c r="DP476" i="11"/>
  <c r="DQ476" i="11"/>
  <c r="DD6" i="11"/>
  <c r="DE6" i="11"/>
  <c r="DF6" i="11"/>
  <c r="DG6" i="11"/>
  <c r="DH6" i="11"/>
  <c r="DI6" i="11"/>
  <c r="DJ6" i="11"/>
  <c r="DK6" i="11"/>
  <c r="DL6" i="11"/>
  <c r="DM6" i="11"/>
  <c r="DN6" i="11"/>
  <c r="DO6" i="11"/>
  <c r="DP6" i="11"/>
  <c r="DQ6" i="11"/>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D46" i="33"/>
  <c r="D45" i="33"/>
  <c r="D44" i="33"/>
  <c r="D43" i="33"/>
  <c r="D42" i="33"/>
  <c r="D41" i="33"/>
  <c r="D40" i="33"/>
  <c r="D39" i="33"/>
  <c r="E15" i="33"/>
  <c r="E23" i="33"/>
  <c r="E38" i="33"/>
  <c r="D38" i="33"/>
  <c r="E16" i="33"/>
  <c r="E24" i="33"/>
  <c r="E37" i="33"/>
  <c r="D37" i="33"/>
  <c r="E17" i="33"/>
  <c r="E25" i="33"/>
  <c r="E36" i="33"/>
  <c r="D36" i="33"/>
  <c r="E18" i="33"/>
  <c r="E26" i="33"/>
  <c r="E35" i="33"/>
  <c r="D35" i="33"/>
  <c r="E19" i="33"/>
  <c r="E34" i="33"/>
  <c r="D34" i="33"/>
  <c r="E20" i="33"/>
  <c r="E33" i="33"/>
  <c r="D33" i="33"/>
  <c r="E21" i="33"/>
  <c r="E32" i="33"/>
  <c r="D32" i="33"/>
  <c r="E22" i="33"/>
  <c r="E31" i="33"/>
  <c r="D31" i="33"/>
  <c r="E30" i="33"/>
  <c r="D30" i="33"/>
  <c r="E29" i="33"/>
  <c r="D29" i="33"/>
  <c r="E28" i="33"/>
  <c r="D28" i="33"/>
  <c r="E27" i="33"/>
  <c r="D27" i="33"/>
  <c r="D26" i="33"/>
  <c r="D25" i="33"/>
  <c r="D24" i="33"/>
  <c r="D23" i="33"/>
  <c r="D22" i="33"/>
  <c r="D21" i="33"/>
  <c r="D20" i="33"/>
  <c r="D19" i="33"/>
  <c r="D18" i="33"/>
  <c r="D17" i="33"/>
  <c r="D16" i="33"/>
  <c r="D15" i="33"/>
  <c r="Y46" i="33"/>
  <c r="Y45" i="33"/>
  <c r="Y44" i="33"/>
  <c r="Y43" i="33"/>
  <c r="Y42" i="33"/>
  <c r="Y41" i="33"/>
  <c r="Y40" i="33"/>
  <c r="Y39" i="33"/>
  <c r="Z15" i="33"/>
  <c r="Z23" i="33"/>
  <c r="Z38" i="33"/>
  <c r="Y38" i="33"/>
  <c r="Z16" i="33"/>
  <c r="Z24" i="33"/>
  <c r="Z37" i="33"/>
  <c r="Y37" i="33"/>
  <c r="Z17" i="33"/>
  <c r="Z25" i="33"/>
  <c r="Z36" i="33"/>
  <c r="Y36" i="33"/>
  <c r="Z18" i="33"/>
  <c r="Z26" i="33"/>
  <c r="Z35" i="33"/>
  <c r="Y35" i="33"/>
  <c r="Z19" i="33"/>
  <c r="Z34" i="33"/>
  <c r="Y34" i="33"/>
  <c r="Z20" i="33"/>
  <c r="Z33" i="33"/>
  <c r="Y33" i="33"/>
  <c r="Z21" i="33"/>
  <c r="Z32" i="33"/>
  <c r="Y32" i="33"/>
  <c r="Z22" i="33"/>
  <c r="Z31" i="33"/>
  <c r="Y31" i="33"/>
  <c r="Z30" i="33"/>
  <c r="Y30" i="33"/>
  <c r="Z29" i="33"/>
  <c r="Y29" i="33"/>
  <c r="Z28" i="33"/>
  <c r="Y28" i="33"/>
  <c r="Z27" i="33"/>
  <c r="Y27" i="33"/>
  <c r="Y26" i="33"/>
  <c r="Y25" i="33"/>
  <c r="Y24" i="33"/>
  <c r="Y23" i="33"/>
  <c r="Y22" i="33"/>
  <c r="Y21" i="33"/>
  <c r="Y20" i="33"/>
  <c r="Y19" i="33"/>
  <c r="Y18" i="33"/>
  <c r="Y17" i="33"/>
  <c r="Y16" i="33"/>
  <c r="Y15" i="33"/>
  <c r="R46" i="33"/>
  <c r="R45" i="33"/>
  <c r="R44" i="33"/>
  <c r="R43" i="33"/>
  <c r="R42" i="33"/>
  <c r="R41" i="33"/>
  <c r="R40" i="33"/>
  <c r="R39" i="33"/>
  <c r="S15" i="33"/>
  <c r="S23" i="33"/>
  <c r="S38" i="33"/>
  <c r="R38" i="33"/>
  <c r="S16" i="33"/>
  <c r="S24" i="33"/>
  <c r="S37" i="33"/>
  <c r="R37" i="33"/>
  <c r="S17" i="33"/>
  <c r="S25" i="33"/>
  <c r="S36" i="33"/>
  <c r="R36" i="33"/>
  <c r="S18" i="33"/>
  <c r="S26" i="33"/>
  <c r="S35" i="33"/>
  <c r="R35" i="33"/>
  <c r="S19" i="33"/>
  <c r="S34" i="33"/>
  <c r="R34" i="33"/>
  <c r="S20" i="33"/>
  <c r="S33" i="33"/>
  <c r="R33" i="33"/>
  <c r="S21" i="33"/>
  <c r="S32" i="33"/>
  <c r="R32" i="33"/>
  <c r="S22" i="33"/>
  <c r="S31" i="33"/>
  <c r="R31" i="33"/>
  <c r="S30" i="33"/>
  <c r="R30" i="33"/>
  <c r="S29" i="33"/>
  <c r="R29" i="33"/>
  <c r="S28" i="33"/>
  <c r="R28" i="33"/>
  <c r="S27" i="33"/>
  <c r="R27" i="33"/>
  <c r="R26" i="33"/>
  <c r="R25" i="33"/>
  <c r="R24" i="33"/>
  <c r="R23" i="33"/>
  <c r="R22" i="33"/>
  <c r="R21" i="33"/>
  <c r="R20" i="33"/>
  <c r="R19" i="33"/>
  <c r="R18" i="33"/>
  <c r="R17" i="33"/>
  <c r="R16" i="33"/>
  <c r="R15" i="33"/>
  <c r="K46" i="33"/>
  <c r="K45" i="33"/>
  <c r="K44" i="33"/>
  <c r="K43" i="33"/>
  <c r="K42" i="33"/>
  <c r="K41" i="33"/>
  <c r="K40" i="33"/>
  <c r="K39" i="33"/>
  <c r="L15" i="33"/>
  <c r="L23" i="33"/>
  <c r="L38" i="33"/>
  <c r="K38" i="33"/>
  <c r="L16" i="33"/>
  <c r="L24" i="33"/>
  <c r="L37" i="33"/>
  <c r="K37" i="33"/>
  <c r="L17" i="33"/>
  <c r="L25" i="33"/>
  <c r="L36" i="33"/>
  <c r="K36" i="33"/>
  <c r="L18" i="33"/>
  <c r="L26" i="33"/>
  <c r="L35" i="33"/>
  <c r="K35" i="33"/>
  <c r="L19" i="33"/>
  <c r="L34" i="33"/>
  <c r="K34" i="33"/>
  <c r="L20" i="33"/>
  <c r="L33" i="33"/>
  <c r="K33" i="33"/>
  <c r="L21" i="33"/>
  <c r="L32" i="33"/>
  <c r="K32" i="33"/>
  <c r="L22" i="33"/>
  <c r="L31" i="33"/>
  <c r="K31" i="33"/>
  <c r="L30" i="33"/>
  <c r="K30" i="33"/>
  <c r="L29" i="33"/>
  <c r="K29" i="33"/>
  <c r="L28" i="33"/>
  <c r="K28" i="33"/>
  <c r="L27" i="33"/>
  <c r="K27" i="33"/>
  <c r="K26" i="33"/>
  <c r="K25" i="33"/>
  <c r="K24" i="33"/>
  <c r="K23" i="33"/>
  <c r="K22" i="33"/>
  <c r="K21" i="33"/>
  <c r="K20" i="33"/>
  <c r="K19" i="33"/>
  <c r="K18" i="33"/>
  <c r="K17" i="33"/>
  <c r="K16" i="33"/>
  <c r="K15" i="33"/>
  <c r="Z46" i="33"/>
  <c r="Z45" i="33"/>
  <c r="Z44" i="33"/>
  <c r="Z43" i="33"/>
  <c r="Z42" i="33"/>
  <c r="Z41" i="33"/>
  <c r="Z40" i="33"/>
  <c r="Z39" i="33"/>
  <c r="S46" i="33"/>
  <c r="S45" i="33"/>
  <c r="S44" i="33"/>
  <c r="S43" i="33"/>
  <c r="S42" i="33"/>
  <c r="S41" i="33"/>
  <c r="S40" i="33"/>
  <c r="S39" i="33"/>
  <c r="L46" i="33"/>
  <c r="L45" i="33"/>
  <c r="L44" i="33"/>
  <c r="L43" i="33"/>
  <c r="L42" i="33"/>
  <c r="L41" i="33"/>
  <c r="L40" i="33"/>
  <c r="L39" i="33"/>
  <c r="F47" i="33"/>
  <c r="E46" i="33"/>
  <c r="E45" i="33"/>
  <c r="E44" i="33"/>
  <c r="E43" i="33"/>
  <c r="E42" i="33"/>
  <c r="E41" i="33"/>
  <c r="E40" i="33"/>
  <c r="E39" i="33"/>
  <c r="Y47" i="33"/>
  <c r="X47" i="33"/>
  <c r="R47" i="33"/>
  <c r="Q47" i="33"/>
  <c r="K47" i="33"/>
  <c r="J47" i="33"/>
  <c r="D47" i="33"/>
  <c r="C47" i="33"/>
  <c r="V46" i="33"/>
  <c r="V45" i="33"/>
  <c r="V44" i="33"/>
  <c r="V43" i="33"/>
  <c r="V42" i="33"/>
  <c r="V41" i="33"/>
  <c r="V40" i="33"/>
  <c r="V39" i="33"/>
  <c r="O46" i="33"/>
  <c r="O45" i="33"/>
  <c r="O44" i="33"/>
  <c r="O43" i="33"/>
  <c r="O42" i="33"/>
  <c r="O41" i="33"/>
  <c r="O40" i="33"/>
  <c r="O39" i="33"/>
  <c r="H46" i="33"/>
  <c r="H45" i="33"/>
  <c r="H44" i="33"/>
  <c r="H43" i="33"/>
  <c r="H42" i="33"/>
  <c r="H41" i="33"/>
  <c r="H40" i="33"/>
  <c r="H39" i="33"/>
  <c r="A46" i="33"/>
  <c r="A45" i="33"/>
  <c r="A44" i="33"/>
  <c r="A43" i="33"/>
  <c r="A42" i="33"/>
  <c r="A41" i="33"/>
  <c r="A40" i="33"/>
  <c r="A39" i="33"/>
  <c r="A19"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F63" i="33"/>
  <c r="F62" i="33"/>
  <c r="F61" i="33"/>
  <c r="F60" i="33"/>
  <c r="F59" i="33"/>
  <c r="F58" i="33"/>
  <c r="F57" i="33"/>
  <c r="F56" i="33"/>
  <c r="F55" i="33"/>
  <c r="F54" i="33"/>
  <c r="F53" i="33"/>
  <c r="F52" i="33"/>
  <c r="D51" i="33"/>
  <c r="V38" i="33"/>
  <c r="O38" i="33"/>
  <c r="H38" i="33"/>
  <c r="A38" i="33"/>
  <c r="V37" i="33"/>
  <c r="O37" i="33"/>
  <c r="H37" i="33"/>
  <c r="A37" i="33"/>
  <c r="V36" i="33"/>
  <c r="O36" i="33"/>
  <c r="H36" i="33"/>
  <c r="A36" i="33"/>
  <c r="V35" i="33"/>
  <c r="O35" i="33"/>
  <c r="H35" i="33"/>
  <c r="A35" i="33"/>
  <c r="V34" i="33"/>
  <c r="O34" i="33"/>
  <c r="H34" i="33"/>
  <c r="A34" i="33"/>
  <c r="V33" i="33"/>
  <c r="O33" i="33"/>
  <c r="H33" i="33"/>
  <c r="A33" i="33"/>
  <c r="V32" i="33"/>
  <c r="O32" i="33"/>
  <c r="H32" i="33"/>
  <c r="A32" i="33"/>
  <c r="V31" i="33"/>
  <c r="O31" i="33"/>
  <c r="H31" i="33"/>
  <c r="A31" i="33"/>
  <c r="V30" i="33"/>
  <c r="O30" i="33"/>
  <c r="H30" i="33"/>
  <c r="A30" i="33"/>
  <c r="V29" i="33"/>
  <c r="O29" i="33"/>
  <c r="H29" i="33"/>
  <c r="A29" i="33"/>
  <c r="V28" i="33"/>
  <c r="O28" i="33"/>
  <c r="H28" i="33"/>
  <c r="A28" i="33"/>
  <c r="V27" i="33"/>
  <c r="O27" i="33"/>
  <c r="H27" i="33"/>
  <c r="A27" i="33"/>
  <c r="V26" i="33"/>
  <c r="O26" i="33"/>
  <c r="H26" i="33"/>
  <c r="A26" i="33"/>
  <c r="V25" i="33"/>
  <c r="O25" i="33"/>
  <c r="H25" i="33"/>
  <c r="A25" i="33"/>
  <c r="V24" i="33"/>
  <c r="O24" i="33"/>
  <c r="H24" i="33"/>
  <c r="A24" i="33"/>
  <c r="V23" i="33"/>
  <c r="O23" i="33"/>
  <c r="H23" i="33"/>
  <c r="A23" i="33"/>
  <c r="V22" i="33"/>
  <c r="O22" i="33"/>
  <c r="H22" i="33"/>
  <c r="A22" i="33"/>
  <c r="V21" i="33"/>
  <c r="O21" i="33"/>
  <c r="H21" i="33"/>
  <c r="A21" i="33"/>
  <c r="V20" i="33"/>
  <c r="O20" i="33"/>
  <c r="H20" i="33"/>
  <c r="A20" i="33"/>
  <c r="V19" i="33"/>
  <c r="O19" i="33"/>
  <c r="H19" i="33"/>
  <c r="V18" i="33"/>
  <c r="O18" i="33"/>
  <c r="H18" i="33"/>
  <c r="A18" i="33"/>
  <c r="V17" i="33"/>
  <c r="O17" i="33"/>
  <c r="H17" i="33"/>
  <c r="A17" i="33"/>
  <c r="V16" i="33"/>
  <c r="O16" i="33"/>
  <c r="H16" i="33"/>
  <c r="A16" i="33"/>
  <c r="V15" i="33"/>
  <c r="O15" i="33"/>
  <c r="H15" i="33"/>
  <c r="A15" i="33"/>
  <c r="AV6" i="11"/>
  <c r="AV7" i="11"/>
  <c r="AV8" i="11"/>
  <c r="AV9" i="11"/>
  <c r="AV10" i="11"/>
  <c r="AV11" i="11"/>
  <c r="AV12" i="11"/>
  <c r="AV13" i="11"/>
  <c r="AV14" i="11"/>
  <c r="AV15" i="11"/>
  <c r="AV16" i="11"/>
  <c r="AV17" i="11"/>
  <c r="AV18" i="11"/>
  <c r="AV19" i="11"/>
  <c r="AV20" i="11"/>
  <c r="AV21" i="11"/>
  <c r="AV22" i="11"/>
  <c r="AV23" i="11"/>
  <c r="AV24" i="11"/>
  <c r="AV25" i="11"/>
  <c r="AV26" i="11"/>
  <c r="AV27" i="11"/>
  <c r="AV28" i="11"/>
  <c r="AV29" i="11"/>
  <c r="AV30" i="11"/>
  <c r="AV31" i="11"/>
  <c r="AV32" i="11"/>
  <c r="AV33" i="11"/>
  <c r="AV34" i="11"/>
  <c r="AV35" i="11"/>
  <c r="AV36" i="11"/>
  <c r="AV37" i="11"/>
  <c r="AV38" i="11"/>
  <c r="AV39" i="11"/>
  <c r="AV40" i="11"/>
  <c r="AV41" i="11"/>
  <c r="AV42" i="11"/>
  <c r="AV43" i="11"/>
  <c r="AV44" i="11"/>
  <c r="AV45" i="11"/>
  <c r="AV46" i="11"/>
  <c r="AV47" i="11"/>
  <c r="AV48" i="11"/>
  <c r="AV49" i="11"/>
  <c r="AV50" i="11"/>
  <c r="AV51" i="11"/>
  <c r="AV52" i="11"/>
  <c r="AV53" i="11"/>
  <c r="AV54" i="11"/>
  <c r="AV55" i="11"/>
  <c r="AV56" i="11"/>
  <c r="AV57" i="11"/>
  <c r="AV58" i="11"/>
  <c r="AV59" i="11"/>
  <c r="AV60" i="11"/>
  <c r="AV61" i="11"/>
  <c r="AV62" i="11"/>
  <c r="AV63" i="11"/>
  <c r="AV64" i="11"/>
  <c r="AV65" i="11"/>
  <c r="AV66" i="11"/>
  <c r="AV67" i="11"/>
  <c r="AV68" i="11"/>
  <c r="AV69" i="11"/>
  <c r="AV70" i="11"/>
  <c r="AV71" i="11"/>
  <c r="AV72" i="11"/>
  <c r="AV73" i="11"/>
  <c r="AV74" i="11"/>
  <c r="AV75" i="11"/>
  <c r="AV76" i="11"/>
  <c r="AV77" i="11"/>
  <c r="AV78" i="11"/>
  <c r="AV79" i="11"/>
  <c r="AV80" i="11"/>
  <c r="AV81" i="11"/>
  <c r="AV82" i="11"/>
  <c r="AV83" i="11"/>
  <c r="AV84" i="11"/>
  <c r="AV85" i="11"/>
  <c r="AV86" i="11"/>
  <c r="AV87" i="11"/>
  <c r="AV88" i="11"/>
  <c r="AV89" i="11"/>
  <c r="AV90" i="11"/>
  <c r="AV91" i="11"/>
  <c r="AV92" i="11"/>
  <c r="AV93" i="11"/>
  <c r="AV94" i="11"/>
  <c r="AV95" i="11"/>
  <c r="AV96" i="11"/>
  <c r="AV97" i="11"/>
  <c r="AV98" i="11"/>
  <c r="AV99" i="11"/>
  <c r="AV100" i="11"/>
  <c r="AV101" i="11"/>
  <c r="AV102" i="11"/>
  <c r="AV103" i="11"/>
  <c r="AV104" i="11"/>
  <c r="AV105" i="11"/>
  <c r="AV106" i="11"/>
  <c r="AV107" i="11"/>
  <c r="AV108" i="11"/>
  <c r="AV109" i="11"/>
  <c r="AV110" i="11"/>
  <c r="AV111" i="11"/>
  <c r="AV112" i="11"/>
  <c r="AV113" i="11"/>
  <c r="AV114" i="11"/>
  <c r="AV115" i="11"/>
  <c r="AV116" i="11"/>
  <c r="AV117" i="11"/>
  <c r="AV118" i="11"/>
  <c r="AV119" i="11"/>
  <c r="AV120" i="11"/>
  <c r="AV121" i="11"/>
  <c r="AV122" i="11"/>
  <c r="AV123" i="11"/>
  <c r="AV124" i="11"/>
  <c r="AV125" i="11"/>
  <c r="AV126" i="11"/>
  <c r="AV127" i="11"/>
  <c r="AV128" i="11"/>
  <c r="AV129" i="11"/>
  <c r="AV130" i="11"/>
  <c r="AV131" i="11"/>
  <c r="AV132" i="11"/>
  <c r="AV133" i="11"/>
  <c r="AV134" i="11"/>
  <c r="AV135" i="11"/>
  <c r="AV136" i="11"/>
  <c r="AV137" i="11"/>
  <c r="AV138" i="11"/>
  <c r="AV139" i="11"/>
  <c r="AV140" i="11"/>
  <c r="AV141" i="11"/>
  <c r="AV142" i="11"/>
  <c r="AV143" i="11"/>
  <c r="AV144" i="11"/>
  <c r="AV145" i="11"/>
  <c r="AV146" i="11"/>
  <c r="AV147" i="11"/>
  <c r="AV148" i="11"/>
  <c r="AV149" i="11"/>
  <c r="AV150" i="11"/>
  <c r="AV151" i="11"/>
  <c r="AV152" i="11"/>
  <c r="AV153" i="11"/>
  <c r="AV154" i="11"/>
  <c r="AV155" i="11"/>
  <c r="AV156" i="11"/>
  <c r="AV157" i="11"/>
  <c r="AV158" i="11"/>
  <c r="AV159" i="11"/>
  <c r="AV160" i="11"/>
  <c r="AV161" i="11"/>
  <c r="AV162" i="11"/>
  <c r="AV163" i="11"/>
  <c r="AV164" i="11"/>
  <c r="AV165" i="11"/>
  <c r="AV166" i="11"/>
  <c r="AV167" i="11"/>
  <c r="AV168" i="11"/>
  <c r="AV169" i="11"/>
  <c r="AV170" i="11"/>
  <c r="AV171" i="11"/>
  <c r="AV172" i="11"/>
  <c r="AV173" i="11"/>
  <c r="AV174" i="11"/>
  <c r="AV175" i="11"/>
  <c r="AV176" i="11"/>
  <c r="AV177" i="11"/>
  <c r="AV178" i="11"/>
  <c r="AV179" i="11"/>
  <c r="AV180" i="11"/>
  <c r="AV181" i="11"/>
  <c r="AV182" i="11"/>
  <c r="AV183" i="11"/>
  <c r="AV184" i="11"/>
  <c r="AV185" i="11"/>
  <c r="AV186" i="11"/>
  <c r="AV187" i="11"/>
  <c r="AV188" i="11"/>
  <c r="AV189" i="11"/>
  <c r="AV190" i="11"/>
  <c r="AV191" i="11"/>
  <c r="AV192" i="11"/>
  <c r="AV193" i="11"/>
  <c r="AV194" i="11"/>
  <c r="AV195" i="11"/>
  <c r="AV196" i="11"/>
  <c r="AV197" i="11"/>
  <c r="AV198" i="11"/>
  <c r="AV199" i="11"/>
  <c r="AV200" i="11"/>
  <c r="AV201" i="11"/>
  <c r="AV202" i="11"/>
  <c r="AV203" i="11"/>
  <c r="AV204" i="11"/>
  <c r="AV205" i="11"/>
  <c r="AV206" i="11"/>
  <c r="AV207" i="11"/>
  <c r="AV208" i="11"/>
  <c r="AV209" i="11"/>
  <c r="AV210" i="11"/>
  <c r="AV211" i="11"/>
  <c r="AV212" i="11"/>
  <c r="AV213" i="11"/>
  <c r="AV214" i="11"/>
  <c r="AV215" i="11"/>
  <c r="AV216" i="11"/>
  <c r="AV217" i="11"/>
  <c r="AV218" i="11"/>
  <c r="AV219" i="11"/>
  <c r="AV220" i="11"/>
  <c r="AV221" i="11"/>
  <c r="AV222" i="11"/>
  <c r="AV223" i="11"/>
  <c r="AV224" i="11"/>
  <c r="AV225" i="11"/>
  <c r="AV226" i="11"/>
  <c r="AV227" i="11"/>
  <c r="AV228" i="11"/>
  <c r="AV229" i="11"/>
  <c r="AV230" i="11"/>
  <c r="AV231" i="11"/>
  <c r="AV232" i="11"/>
  <c r="AV233" i="11"/>
  <c r="AV234" i="11"/>
  <c r="AV235" i="11"/>
  <c r="AV236" i="11"/>
  <c r="AV237" i="11"/>
  <c r="AV238" i="11"/>
  <c r="AV239" i="11"/>
  <c r="AV240" i="11"/>
  <c r="AV241" i="11"/>
  <c r="AV242" i="11"/>
  <c r="AV243" i="11"/>
  <c r="AV244" i="11"/>
  <c r="AV245" i="11"/>
  <c r="AV246" i="11"/>
  <c r="AV247" i="11"/>
  <c r="AV248" i="11"/>
  <c r="AV249" i="11"/>
  <c r="AV250" i="11"/>
  <c r="AV251" i="11"/>
  <c r="AV252" i="11"/>
  <c r="AV253" i="11"/>
  <c r="AV254" i="11"/>
  <c r="AV255" i="11"/>
  <c r="AV256" i="11"/>
  <c r="AV257" i="11"/>
  <c r="AV258" i="11"/>
  <c r="AV259" i="11"/>
  <c r="AV260" i="11"/>
  <c r="AV261" i="11"/>
  <c r="AV262" i="11"/>
  <c r="AV263" i="11"/>
  <c r="AV264" i="11"/>
  <c r="AV265" i="11"/>
  <c r="AV266" i="11"/>
  <c r="AV267" i="11"/>
  <c r="AV268" i="11"/>
  <c r="AV269" i="11"/>
  <c r="AV270" i="11"/>
  <c r="AV271" i="11"/>
  <c r="AV272" i="11"/>
  <c r="AV273" i="11"/>
  <c r="AV274" i="11"/>
  <c r="AV275" i="11"/>
  <c r="AV276" i="11"/>
  <c r="AV277" i="11"/>
  <c r="AV278" i="11"/>
  <c r="AV279" i="11"/>
  <c r="AV280" i="11"/>
  <c r="AV281" i="11"/>
  <c r="AV282" i="11"/>
  <c r="AV283" i="11"/>
  <c r="AV284" i="11"/>
  <c r="AV285" i="11"/>
  <c r="AV286" i="11"/>
  <c r="AV287" i="11"/>
  <c r="AV288" i="11"/>
  <c r="AV289" i="11"/>
  <c r="AV290" i="11"/>
  <c r="AV291" i="11"/>
  <c r="AV292" i="11"/>
  <c r="AV293" i="11"/>
  <c r="AV294" i="11"/>
  <c r="AV295" i="11"/>
  <c r="AV296" i="11"/>
  <c r="AV297" i="11"/>
  <c r="AV298" i="11"/>
  <c r="AV299" i="11"/>
  <c r="AV300" i="11"/>
  <c r="AV301" i="11"/>
  <c r="AV302" i="11"/>
  <c r="AV303" i="11"/>
  <c r="AV304" i="11"/>
  <c r="AV305" i="11"/>
  <c r="AV306" i="11"/>
  <c r="AV307" i="11"/>
  <c r="AV308" i="11"/>
  <c r="AV309" i="11"/>
  <c r="AV310" i="11"/>
  <c r="AV311" i="11"/>
  <c r="AV312" i="11"/>
  <c r="AV313" i="11"/>
  <c r="AV314" i="11"/>
  <c r="AV315" i="11"/>
  <c r="AV316" i="11"/>
  <c r="AV317" i="11"/>
  <c r="AV318" i="11"/>
  <c r="AV319" i="11"/>
  <c r="AV320" i="11"/>
  <c r="AV321" i="11"/>
  <c r="AV322" i="11"/>
  <c r="AV323" i="11"/>
  <c r="AV324" i="11"/>
  <c r="AV325" i="11"/>
  <c r="AV326" i="11"/>
  <c r="AV327" i="11"/>
  <c r="AV328" i="11"/>
  <c r="AV329" i="11"/>
  <c r="AV330" i="11"/>
  <c r="AV331" i="11"/>
  <c r="AV332" i="11"/>
  <c r="AV333" i="11"/>
  <c r="AV334" i="11"/>
  <c r="AV335" i="11"/>
  <c r="AV336" i="11"/>
  <c r="AV337" i="11"/>
  <c r="AV338" i="11"/>
  <c r="AV339" i="11"/>
  <c r="AV340" i="11"/>
  <c r="AV341" i="11"/>
  <c r="AV342" i="11"/>
  <c r="AV343" i="11"/>
  <c r="AV344" i="11"/>
  <c r="AV345" i="11"/>
  <c r="AV346" i="11"/>
  <c r="AV347" i="11"/>
  <c r="AV348" i="11"/>
  <c r="AV349" i="11"/>
  <c r="AV350" i="11"/>
  <c r="AV351" i="11"/>
  <c r="AV352" i="11"/>
  <c r="AV353" i="11"/>
  <c r="AV354" i="11"/>
  <c r="AV355" i="11"/>
  <c r="AV356" i="11"/>
  <c r="AV357" i="11"/>
  <c r="AV358" i="11"/>
  <c r="AV359" i="11"/>
  <c r="AV360" i="11"/>
  <c r="AV361" i="11"/>
  <c r="AV362" i="11"/>
  <c r="AV363" i="11"/>
  <c r="AV364" i="11"/>
  <c r="AV365" i="11"/>
  <c r="AV366" i="11"/>
  <c r="AV367" i="11"/>
  <c r="AV368" i="11"/>
  <c r="AV369" i="11"/>
  <c r="AV370" i="11"/>
  <c r="AV371" i="11"/>
  <c r="AV372" i="11"/>
  <c r="AV373" i="11"/>
  <c r="AV374" i="11"/>
  <c r="AV375" i="11"/>
  <c r="AV376" i="11"/>
  <c r="AV377" i="11"/>
  <c r="AV378" i="11"/>
  <c r="AV379" i="11"/>
  <c r="AV380" i="11"/>
  <c r="AV381" i="11"/>
  <c r="AV382" i="11"/>
  <c r="AV383" i="11"/>
  <c r="AV384" i="11"/>
  <c r="AV385" i="11"/>
  <c r="AV386" i="11"/>
  <c r="AV387" i="11"/>
  <c r="AV388" i="11"/>
  <c r="AV389" i="11"/>
  <c r="AV390" i="11"/>
  <c r="AV391" i="11"/>
  <c r="AV392" i="11"/>
  <c r="AV393" i="11"/>
  <c r="AV394" i="11"/>
  <c r="AV395" i="11"/>
  <c r="AV396" i="11"/>
  <c r="AV397" i="11"/>
  <c r="AV398" i="11"/>
  <c r="AV399" i="11"/>
  <c r="AV400" i="11"/>
  <c r="AV401" i="11"/>
  <c r="AV402" i="11"/>
  <c r="AV403" i="11"/>
  <c r="AV404" i="11"/>
  <c r="AV405" i="11"/>
  <c r="AV406" i="11"/>
  <c r="AV407" i="11"/>
  <c r="AV408" i="11"/>
  <c r="AV409" i="11"/>
  <c r="AV410" i="11"/>
  <c r="AV411" i="11"/>
  <c r="AV412" i="11"/>
  <c r="AV413" i="11"/>
  <c r="AV414" i="11"/>
  <c r="AV415" i="11"/>
  <c r="AV416" i="11"/>
  <c r="AV417" i="11"/>
  <c r="AV418" i="11"/>
  <c r="AV419" i="11"/>
  <c r="AV420" i="11"/>
  <c r="AV421" i="11"/>
  <c r="AV422" i="11"/>
  <c r="AV423" i="11"/>
  <c r="AV424" i="11"/>
  <c r="AV425" i="11"/>
  <c r="AV426" i="11"/>
  <c r="AV427" i="11"/>
  <c r="AV428" i="11"/>
  <c r="AV429" i="11"/>
  <c r="AV430" i="11"/>
  <c r="AV431" i="11"/>
  <c r="AV432" i="11"/>
  <c r="AV433" i="11"/>
  <c r="AV434" i="11"/>
  <c r="AV435" i="11"/>
  <c r="AV436" i="11"/>
  <c r="AV437" i="11"/>
  <c r="AV438" i="11"/>
  <c r="AV439" i="11"/>
  <c r="AV440" i="11"/>
  <c r="AV441" i="11"/>
  <c r="AV442" i="11"/>
  <c r="AV443" i="11"/>
  <c r="AV444" i="11"/>
  <c r="AV445" i="11"/>
  <c r="AV446" i="11"/>
  <c r="AV447" i="11"/>
  <c r="AV448" i="11"/>
  <c r="AV449" i="11"/>
  <c r="AV450" i="11"/>
  <c r="AV451" i="11"/>
  <c r="AV452" i="11"/>
  <c r="AV453" i="11"/>
  <c r="AV454" i="11"/>
  <c r="AV455" i="11"/>
  <c r="AV456" i="11"/>
  <c r="AV457" i="11"/>
  <c r="AV458" i="11"/>
  <c r="AV459" i="11"/>
  <c r="AV460" i="11"/>
  <c r="AV461" i="11"/>
  <c r="AV462" i="11"/>
  <c r="AV463" i="11"/>
  <c r="AV464" i="11"/>
  <c r="AV465" i="11"/>
  <c r="AV466" i="11"/>
  <c r="AV467" i="11"/>
  <c r="AV468" i="11"/>
  <c r="AV469" i="11"/>
  <c r="AV470" i="11"/>
  <c r="AV471" i="11"/>
  <c r="AV472" i="11"/>
  <c r="AV473" i="11"/>
  <c r="AV474" i="11"/>
  <c r="AV475" i="11"/>
  <c r="AV476" i="11"/>
  <c r="V38" i="32"/>
  <c r="V37" i="32"/>
  <c r="V36" i="32"/>
  <c r="V35" i="32"/>
  <c r="V34" i="32"/>
  <c r="V33" i="32"/>
  <c r="V32" i="32"/>
  <c r="V31" i="32"/>
  <c r="P38" i="32"/>
  <c r="P37" i="32"/>
  <c r="P36" i="32"/>
  <c r="P35" i="32"/>
  <c r="P34" i="32"/>
  <c r="P33" i="32"/>
  <c r="P32" i="32"/>
  <c r="P31" i="32"/>
  <c r="J38" i="32"/>
  <c r="J37" i="32"/>
  <c r="J36" i="32"/>
  <c r="J35" i="32"/>
  <c r="J34" i="32"/>
  <c r="J33" i="32"/>
  <c r="J32" i="32"/>
  <c r="J31" i="32"/>
  <c r="D38" i="32"/>
  <c r="D37" i="32"/>
  <c r="D36" i="32"/>
  <c r="D35" i="32"/>
  <c r="D34" i="32"/>
  <c r="D33" i="32"/>
  <c r="D32" i="32"/>
  <c r="D31" i="32"/>
  <c r="V38" i="28"/>
  <c r="V37" i="28"/>
  <c r="V36" i="28"/>
  <c r="V35" i="28"/>
  <c r="V34" i="28"/>
  <c r="V33" i="28"/>
  <c r="V32" i="28"/>
  <c r="V31" i="28"/>
  <c r="P38" i="28"/>
  <c r="P37" i="28"/>
  <c r="P36" i="28"/>
  <c r="P35" i="28"/>
  <c r="P34" i="28"/>
  <c r="P33" i="28"/>
  <c r="P32" i="28"/>
  <c r="P31" i="28"/>
  <c r="J38" i="28"/>
  <c r="J37" i="28"/>
  <c r="J36" i="28"/>
  <c r="J35" i="28"/>
  <c r="J34" i="28"/>
  <c r="J33" i="28"/>
  <c r="J32" i="28"/>
  <c r="J31" i="28"/>
  <c r="D38" i="28"/>
  <c r="D37" i="28"/>
  <c r="D36" i="28"/>
  <c r="D35" i="28"/>
  <c r="D34" i="28"/>
  <c r="D33" i="28"/>
  <c r="D32" i="28"/>
  <c r="D31" i="28"/>
  <c r="V38" i="26"/>
  <c r="V37" i="26"/>
  <c r="V36" i="26"/>
  <c r="V35" i="26"/>
  <c r="V34" i="26"/>
  <c r="V33" i="26"/>
  <c r="V32" i="26"/>
  <c r="V31" i="26"/>
  <c r="D38" i="26"/>
  <c r="D37" i="26"/>
  <c r="D36" i="26"/>
  <c r="D35" i="26"/>
  <c r="D34" i="26"/>
  <c r="D33" i="26"/>
  <c r="D32" i="26"/>
  <c r="D31" i="26"/>
  <c r="P38" i="26"/>
  <c r="P37" i="26"/>
  <c r="P36" i="26"/>
  <c r="P35" i="26"/>
  <c r="P34" i="26"/>
  <c r="P33" i="26"/>
  <c r="P32" i="26"/>
  <c r="P31" i="26"/>
  <c r="J38" i="26"/>
  <c r="J37" i="26"/>
  <c r="J36" i="26"/>
  <c r="J35" i="26"/>
  <c r="J34" i="26"/>
  <c r="J33" i="26"/>
  <c r="J32" i="26"/>
  <c r="J31" i="26"/>
  <c r="V38" i="16"/>
  <c r="V37" i="16"/>
  <c r="V36" i="16"/>
  <c r="V35" i="16"/>
  <c r="V34" i="16"/>
  <c r="V33" i="16"/>
  <c r="V32" i="16"/>
  <c r="V31" i="16"/>
  <c r="P38" i="16"/>
  <c r="P37" i="16"/>
  <c r="P36" i="16"/>
  <c r="P35" i="16"/>
  <c r="P34" i="16"/>
  <c r="P33" i="16"/>
  <c r="P32" i="16"/>
  <c r="P31" i="16"/>
  <c r="J38" i="16"/>
  <c r="J37" i="16"/>
  <c r="J36" i="16"/>
  <c r="J35" i="16"/>
  <c r="J34" i="16"/>
  <c r="J33" i="16"/>
  <c r="J32" i="16"/>
  <c r="J31" i="16"/>
  <c r="D38" i="16"/>
  <c r="D37" i="16"/>
  <c r="D36" i="16"/>
  <c r="D35" i="16"/>
  <c r="D34" i="16"/>
  <c r="D33" i="16"/>
  <c r="D32" i="16"/>
  <c r="D31" i="16"/>
  <c r="V38" i="15"/>
  <c r="V37" i="15"/>
  <c r="V36" i="15"/>
  <c r="V35" i="15"/>
  <c r="V34" i="15"/>
  <c r="V33" i="15"/>
  <c r="V32" i="15"/>
  <c r="V31" i="15"/>
  <c r="P38" i="15"/>
  <c r="P37" i="15"/>
  <c r="P36" i="15"/>
  <c r="P35" i="15"/>
  <c r="P34" i="15"/>
  <c r="P33" i="15"/>
  <c r="P32" i="15"/>
  <c r="P31" i="15"/>
  <c r="J38" i="15"/>
  <c r="J37" i="15"/>
  <c r="J36" i="15"/>
  <c r="J35" i="15"/>
  <c r="J34" i="15"/>
  <c r="J33" i="15"/>
  <c r="J32" i="15"/>
  <c r="J31" i="15"/>
  <c r="D38" i="15"/>
  <c r="D37" i="15"/>
  <c r="D36" i="15"/>
  <c r="D35" i="15"/>
  <c r="D34" i="15"/>
  <c r="D33" i="15"/>
  <c r="D32" i="15"/>
  <c r="D31" i="15"/>
  <c r="V38" i="9"/>
  <c r="V37" i="9"/>
  <c r="V36" i="9"/>
  <c r="V35" i="9"/>
  <c r="V34" i="9"/>
  <c r="V33" i="9"/>
  <c r="V32" i="9"/>
  <c r="V31" i="9"/>
  <c r="P38" i="9"/>
  <c r="P37" i="9"/>
  <c r="P36" i="9"/>
  <c r="P35" i="9"/>
  <c r="P34" i="9"/>
  <c r="P33" i="9"/>
  <c r="P32" i="9"/>
  <c r="P31" i="9"/>
  <c r="J38" i="9"/>
  <c r="J37" i="9"/>
  <c r="J36" i="9"/>
  <c r="J35" i="9"/>
  <c r="J34" i="9"/>
  <c r="J33" i="9"/>
  <c r="J32" i="9"/>
  <c r="J31" i="9"/>
  <c r="D38" i="9"/>
  <c r="D37" i="9"/>
  <c r="D36" i="9"/>
  <c r="D35" i="9"/>
  <c r="D34" i="9"/>
  <c r="D33" i="9"/>
  <c r="D32" i="9"/>
  <c r="D31" i="9"/>
  <c r="V38" i="10"/>
  <c r="V37" i="10"/>
  <c r="V36" i="10"/>
  <c r="V35" i="10"/>
  <c r="V34" i="10"/>
  <c r="V33" i="10"/>
  <c r="V32" i="10"/>
  <c r="V31" i="10"/>
  <c r="P38" i="10"/>
  <c r="P37" i="10"/>
  <c r="P36" i="10"/>
  <c r="P35" i="10"/>
  <c r="P34" i="10"/>
  <c r="P33" i="10"/>
  <c r="P32" i="10"/>
  <c r="P31" i="10"/>
  <c r="J38" i="10"/>
  <c r="J37" i="10"/>
  <c r="J36" i="10"/>
  <c r="J35" i="10"/>
  <c r="J34" i="10"/>
  <c r="J33" i="10"/>
  <c r="J32" i="10"/>
  <c r="J31" i="10"/>
  <c r="D38" i="10"/>
  <c r="D37" i="10"/>
  <c r="D36" i="10"/>
  <c r="D35" i="10"/>
  <c r="D34" i="10"/>
  <c r="D33" i="10"/>
  <c r="D32" i="10"/>
  <c r="D31" i="10"/>
  <c r="V38" i="1"/>
  <c r="V37" i="1"/>
  <c r="V36" i="1"/>
  <c r="V35" i="1"/>
  <c r="V34" i="1"/>
  <c r="V33" i="1"/>
  <c r="V32" i="1"/>
  <c r="V31" i="1"/>
  <c r="P38" i="1"/>
  <c r="P37" i="1"/>
  <c r="P36" i="1"/>
  <c r="P35" i="1"/>
  <c r="P34" i="1"/>
  <c r="P33" i="1"/>
  <c r="P32" i="1"/>
  <c r="P31" i="1"/>
  <c r="J38" i="1"/>
  <c r="J37" i="1"/>
  <c r="J36" i="1"/>
  <c r="J35" i="1"/>
  <c r="J34" i="1"/>
  <c r="J33" i="1"/>
  <c r="J32" i="1"/>
  <c r="J31" i="1"/>
  <c r="D38" i="1"/>
  <c r="D37" i="1"/>
  <c r="D36" i="1"/>
  <c r="D35" i="1"/>
  <c r="D34" i="1"/>
  <c r="D33" i="1"/>
  <c r="D32" i="1"/>
  <c r="D31" i="1"/>
  <c r="V38" i="2"/>
  <c r="V37" i="2"/>
  <c r="V36" i="2"/>
  <c r="V35" i="2"/>
  <c r="V34" i="2"/>
  <c r="V33" i="2"/>
  <c r="V32" i="2"/>
  <c r="V31" i="2"/>
  <c r="P38" i="2"/>
  <c r="P37" i="2"/>
  <c r="P36" i="2"/>
  <c r="P35" i="2"/>
  <c r="P34" i="2"/>
  <c r="P33" i="2"/>
  <c r="P32" i="2"/>
  <c r="P31" i="2"/>
  <c r="J38" i="2"/>
  <c r="J37" i="2"/>
  <c r="J36" i="2"/>
  <c r="J35" i="2"/>
  <c r="J34" i="2"/>
  <c r="J33" i="2"/>
  <c r="J32" i="2"/>
  <c r="J31" i="2"/>
  <c r="D38" i="2"/>
  <c r="D37" i="2"/>
  <c r="D36" i="2"/>
  <c r="D35" i="2"/>
  <c r="D34" i="2"/>
  <c r="D33" i="2"/>
  <c r="D32" i="2"/>
  <c r="D31" i="2"/>
  <c r="V38" i="4"/>
  <c r="V37" i="4"/>
  <c r="V36" i="4"/>
  <c r="V35" i="4"/>
  <c r="V34" i="4"/>
  <c r="V33" i="4"/>
  <c r="V32" i="4"/>
  <c r="V31" i="4"/>
  <c r="P38" i="4"/>
  <c r="P37" i="4"/>
  <c r="P36" i="4"/>
  <c r="P35" i="4"/>
  <c r="P34" i="4"/>
  <c r="P33" i="4"/>
  <c r="P32" i="4"/>
  <c r="P31" i="4"/>
  <c r="J38" i="4"/>
  <c r="J37" i="4"/>
  <c r="J36" i="4"/>
  <c r="J35" i="4"/>
  <c r="J34" i="4"/>
  <c r="J33" i="4"/>
  <c r="J32" i="4"/>
  <c r="J31" i="4"/>
  <c r="D38" i="4"/>
  <c r="D37" i="4"/>
  <c r="D36" i="4"/>
  <c r="D35" i="4"/>
  <c r="D34" i="4"/>
  <c r="D33" i="4"/>
  <c r="D32" i="4"/>
  <c r="D31" i="4"/>
  <c r="AB38" i="7"/>
  <c r="AB37" i="7"/>
  <c r="AB36" i="7"/>
  <c r="AB35" i="7"/>
  <c r="AB34" i="7"/>
  <c r="AB33" i="7"/>
  <c r="AB32" i="7"/>
  <c r="AB31" i="7"/>
  <c r="T38" i="7"/>
  <c r="T37" i="7"/>
  <c r="T36" i="7"/>
  <c r="T35" i="7"/>
  <c r="T34" i="7"/>
  <c r="T33" i="7"/>
  <c r="T32" i="7"/>
  <c r="T31" i="7"/>
  <c r="L38" i="7"/>
  <c r="L37" i="7"/>
  <c r="L36" i="7"/>
  <c r="L35" i="7"/>
  <c r="L34" i="7"/>
  <c r="L33" i="7"/>
  <c r="L32" i="7"/>
  <c r="L31" i="7"/>
  <c r="D38" i="7"/>
  <c r="D37" i="7"/>
  <c r="D36" i="7"/>
  <c r="D35" i="7"/>
  <c r="D34" i="7"/>
  <c r="D33" i="7"/>
  <c r="D32" i="7"/>
  <c r="D31" i="7"/>
  <c r="V38" i="6"/>
  <c r="V37" i="6"/>
  <c r="V36" i="6"/>
  <c r="V35" i="6"/>
  <c r="V34" i="6"/>
  <c r="V33" i="6"/>
  <c r="V32" i="6"/>
  <c r="V31" i="6"/>
  <c r="P38" i="6"/>
  <c r="P37" i="6"/>
  <c r="P36" i="6"/>
  <c r="P35" i="6"/>
  <c r="P34" i="6"/>
  <c r="P33" i="6"/>
  <c r="P32" i="6"/>
  <c r="P31" i="6"/>
  <c r="J38" i="6"/>
  <c r="J37" i="6"/>
  <c r="J36" i="6"/>
  <c r="J35" i="6"/>
  <c r="J34" i="6"/>
  <c r="J33" i="6"/>
  <c r="J32" i="6"/>
  <c r="J31" i="6"/>
  <c r="D38" i="6"/>
  <c r="D37" i="6"/>
  <c r="D36" i="6"/>
  <c r="D35" i="6"/>
  <c r="D34" i="6"/>
  <c r="D33" i="6"/>
  <c r="D32" i="6"/>
  <c r="D31" i="6"/>
  <c r="V38" i="5"/>
  <c r="V37" i="5"/>
  <c r="V36" i="5"/>
  <c r="V35" i="5"/>
  <c r="V34" i="5"/>
  <c r="V33" i="5"/>
  <c r="V32" i="5"/>
  <c r="V31" i="5"/>
  <c r="P38" i="5"/>
  <c r="P37" i="5"/>
  <c r="P36" i="5"/>
  <c r="P35" i="5"/>
  <c r="P34" i="5"/>
  <c r="P33" i="5"/>
  <c r="P32" i="5"/>
  <c r="P31" i="5"/>
  <c r="J38" i="5"/>
  <c r="J37" i="5"/>
  <c r="J36" i="5"/>
  <c r="J35" i="5"/>
  <c r="J34" i="5"/>
  <c r="J33" i="5"/>
  <c r="J32" i="5"/>
  <c r="J31" i="5"/>
  <c r="D38" i="5"/>
  <c r="D37" i="5"/>
  <c r="D36" i="5"/>
  <c r="D35" i="5"/>
  <c r="D34" i="5"/>
  <c r="D33" i="5"/>
  <c r="D32" i="5"/>
  <c r="D31" i="5"/>
  <c r="S37" i="5"/>
  <c r="M37" i="5"/>
  <c r="G37" i="5"/>
  <c r="Q36" i="5"/>
  <c r="K36" i="5"/>
  <c r="E36" i="5"/>
  <c r="R7" i="30"/>
  <c r="R16" i="30"/>
  <c r="R14" i="30"/>
  <c r="R15" i="30"/>
  <c r="R11" i="30"/>
  <c r="R10" i="30"/>
  <c r="P84" i="17"/>
  <c r="R83" i="17"/>
  <c r="R82" i="17"/>
  <c r="R81" i="17"/>
  <c r="R80" i="17"/>
  <c r="R79" i="17"/>
  <c r="R78" i="17"/>
  <c r="R77" i="17"/>
  <c r="R76" i="17"/>
  <c r="R75" i="17"/>
  <c r="R74" i="17"/>
  <c r="R73" i="17"/>
  <c r="R72" i="17"/>
  <c r="R71" i="17"/>
  <c r="R70" i="17"/>
  <c r="R69" i="17"/>
  <c r="R68" i="17"/>
  <c r="R67" i="17"/>
  <c r="R66" i="17"/>
  <c r="R65" i="17"/>
  <c r="R64" i="17"/>
  <c r="R63" i="17"/>
  <c r="R62" i="17"/>
  <c r="R61" i="17"/>
  <c r="R60" i="17"/>
  <c r="R59" i="17"/>
  <c r="R58" i="17"/>
  <c r="R57" i="17"/>
  <c r="R56" i="17"/>
  <c r="R55" i="17"/>
  <c r="R54" i="17"/>
  <c r="R53" i="17"/>
  <c r="R52" i="17"/>
  <c r="R51" i="17"/>
  <c r="R50" i="17"/>
  <c r="R49" i="17"/>
  <c r="R48" i="17"/>
  <c r="R47" i="17"/>
  <c r="R46" i="17"/>
  <c r="R45" i="17"/>
  <c r="R44" i="17"/>
  <c r="R43" i="17"/>
  <c r="R42" i="17"/>
  <c r="R41" i="17"/>
  <c r="R40" i="17"/>
  <c r="R39" i="17"/>
  <c r="R38" i="17"/>
  <c r="R37" i="17"/>
  <c r="R36" i="17"/>
  <c r="R35" i="17"/>
  <c r="R34" i="17"/>
  <c r="R33" i="17"/>
  <c r="R32" i="17"/>
  <c r="R31" i="17"/>
  <c r="R30" i="17"/>
  <c r="R29" i="17"/>
  <c r="R28" i="17"/>
  <c r="R27" i="17"/>
  <c r="R26" i="17"/>
  <c r="R25" i="17"/>
  <c r="R24" i="17"/>
  <c r="R23" i="17"/>
  <c r="R22" i="17"/>
  <c r="R21" i="17"/>
  <c r="R20" i="17"/>
  <c r="R19" i="17"/>
  <c r="R18" i="17"/>
  <c r="R17" i="17"/>
  <c r="R16" i="17"/>
  <c r="R15" i="17"/>
  <c r="R14" i="17"/>
  <c r="R13" i="17"/>
  <c r="R12" i="17"/>
  <c r="R11" i="17"/>
  <c r="R10" i="17"/>
  <c r="R9" i="17"/>
  <c r="R8" i="17"/>
  <c r="R7" i="17"/>
  <c r="R6" i="17"/>
  <c r="R5" i="17"/>
  <c r="R4" i="17"/>
  <c r="Z99" i="17"/>
  <c r="Z98" i="17"/>
  <c r="Z97" i="17"/>
  <c r="Z96" i="17"/>
  <c r="Z95" i="17"/>
  <c r="Z94" i="17"/>
  <c r="Z93" i="17"/>
  <c r="Z92" i="17"/>
  <c r="Z91" i="17"/>
  <c r="Z90" i="17"/>
  <c r="Z89" i="17"/>
  <c r="Z88" i="17"/>
  <c r="Z87" i="17"/>
  <c r="Z86" i="17"/>
  <c r="Z85" i="17"/>
  <c r="Z84" i="17"/>
  <c r="Z83" i="17"/>
  <c r="Z82" i="17"/>
  <c r="Z81" i="17"/>
  <c r="Z80" i="17"/>
  <c r="Z79" i="17"/>
  <c r="Z78" i="17"/>
  <c r="Z77" i="17"/>
  <c r="Z76" i="17"/>
  <c r="Z75" i="17"/>
  <c r="Z74" i="17"/>
  <c r="Z73" i="17"/>
  <c r="Z72" i="17"/>
  <c r="Z71" i="17"/>
  <c r="Z70" i="17"/>
  <c r="Z69" i="17"/>
  <c r="Z68" i="17"/>
  <c r="Z67" i="17"/>
  <c r="Z66" i="17"/>
  <c r="Z65" i="17"/>
  <c r="Z64" i="17"/>
  <c r="Z63" i="17"/>
  <c r="Z62" i="17"/>
  <c r="Z61" i="17"/>
  <c r="Z60" i="17"/>
  <c r="Z59" i="17"/>
  <c r="Z58" i="17"/>
  <c r="Z57" i="17"/>
  <c r="Z56" i="17"/>
  <c r="Z55" i="17"/>
  <c r="Z54" i="17"/>
  <c r="Z53" i="17"/>
  <c r="Z52" i="17"/>
  <c r="Z51" i="17"/>
  <c r="Z50" i="17"/>
  <c r="Z49" i="17"/>
  <c r="Z48" i="17"/>
  <c r="Z47" i="17"/>
  <c r="Z46" i="17"/>
  <c r="Z45" i="17"/>
  <c r="Z44" i="17"/>
  <c r="Z43" i="17"/>
  <c r="Z42" i="17"/>
  <c r="Z41" i="17"/>
  <c r="Z40" i="17"/>
  <c r="Z39" i="17"/>
  <c r="Z38" i="17"/>
  <c r="Z37" i="17"/>
  <c r="Z36" i="17"/>
  <c r="Z35" i="17"/>
  <c r="Z34" i="17"/>
  <c r="Z33" i="17"/>
  <c r="Z32" i="17"/>
  <c r="Z31" i="17"/>
  <c r="Z30" i="17"/>
  <c r="Z29" i="17"/>
  <c r="Z28" i="17"/>
  <c r="Z27" i="17"/>
  <c r="Z26" i="17"/>
  <c r="Z25" i="17"/>
  <c r="Z24" i="17"/>
  <c r="Z23" i="17"/>
  <c r="Z22" i="17"/>
  <c r="Z21" i="17"/>
  <c r="Z20" i="17"/>
  <c r="Z19" i="17"/>
  <c r="Z18" i="17"/>
  <c r="Z17" i="17"/>
  <c r="Z16" i="17"/>
  <c r="Z15" i="17"/>
  <c r="Z14" i="17"/>
  <c r="Z13" i="17"/>
  <c r="Z12" i="17"/>
  <c r="Z11" i="17"/>
  <c r="Z10" i="17"/>
  <c r="Z9" i="17"/>
  <c r="Z8" i="17"/>
  <c r="Z7" i="17"/>
  <c r="Z6" i="17"/>
  <c r="Z5" i="17"/>
  <c r="Z4" i="17"/>
  <c r="AI99" i="17"/>
  <c r="AI98" i="17"/>
  <c r="AI97" i="17"/>
  <c r="AI96" i="17"/>
  <c r="AI95" i="17"/>
  <c r="AI94" i="17"/>
  <c r="AI93" i="17"/>
  <c r="AI92" i="17"/>
  <c r="AI91" i="17"/>
  <c r="AI90" i="17"/>
  <c r="AI89" i="17"/>
  <c r="AI88" i="17"/>
  <c r="AI87" i="17"/>
  <c r="AI86" i="17"/>
  <c r="AI85" i="17"/>
  <c r="AI84" i="17"/>
  <c r="AI83" i="17"/>
  <c r="AI82" i="17"/>
  <c r="AI81" i="17"/>
  <c r="AI80" i="17"/>
  <c r="AI79" i="17"/>
  <c r="AI78" i="17"/>
  <c r="AI77" i="17"/>
  <c r="AI76" i="17"/>
  <c r="AI75" i="17"/>
  <c r="AI74" i="17"/>
  <c r="AI73" i="17"/>
  <c r="AI72" i="17"/>
  <c r="AI71" i="17"/>
  <c r="AI70" i="17"/>
  <c r="AI69" i="17"/>
  <c r="AI68" i="17"/>
  <c r="AI67" i="17"/>
  <c r="AI66" i="17"/>
  <c r="AI65" i="17"/>
  <c r="AI64" i="17"/>
  <c r="AI63" i="17"/>
  <c r="AI62" i="17"/>
  <c r="AI61" i="17"/>
  <c r="AI60" i="17"/>
  <c r="AI59" i="17"/>
  <c r="AI58" i="17"/>
  <c r="AI57" i="17"/>
  <c r="AI56" i="17"/>
  <c r="AI55" i="17"/>
  <c r="AI54" i="17"/>
  <c r="AI53" i="17"/>
  <c r="AI52" i="17"/>
  <c r="AI51" i="17"/>
  <c r="AI50" i="17"/>
  <c r="AI49" i="17"/>
  <c r="AI48" i="17"/>
  <c r="AI47" i="17"/>
  <c r="AI46" i="17"/>
  <c r="AI45" i="17"/>
  <c r="AI44" i="17"/>
  <c r="AI43" i="17"/>
  <c r="AI42" i="17"/>
  <c r="AI41" i="17"/>
  <c r="AI40" i="17"/>
  <c r="AI39" i="17"/>
  <c r="AI38" i="17"/>
  <c r="AI37" i="17"/>
  <c r="AI36" i="17"/>
  <c r="AI35" i="17"/>
  <c r="AI34" i="17"/>
  <c r="AI33" i="17"/>
  <c r="AI32" i="17"/>
  <c r="AI31" i="17"/>
  <c r="AI30" i="17"/>
  <c r="AI29" i="17"/>
  <c r="AI28" i="17"/>
  <c r="AI27" i="17"/>
  <c r="AI26" i="17"/>
  <c r="AI25" i="17"/>
  <c r="AI24" i="17"/>
  <c r="AI23" i="17"/>
  <c r="AI22" i="17"/>
  <c r="AI21" i="17"/>
  <c r="AI20" i="17"/>
  <c r="AI19" i="17"/>
  <c r="AI18" i="17"/>
  <c r="AI17" i="17"/>
  <c r="AI16" i="17"/>
  <c r="AI15" i="17"/>
  <c r="AI14" i="17"/>
  <c r="AI13" i="17"/>
  <c r="AI12" i="17"/>
  <c r="AI11" i="17"/>
  <c r="AI10" i="17"/>
  <c r="AI9" i="17"/>
  <c r="AI8" i="17"/>
  <c r="AI7" i="17"/>
  <c r="AI6" i="17"/>
  <c r="AI5" i="17"/>
  <c r="AI4" i="17"/>
  <c r="AR99" i="17"/>
  <c r="AR98" i="17"/>
  <c r="AR97" i="17"/>
  <c r="AR96" i="17"/>
  <c r="AR95" i="17"/>
  <c r="AR94" i="17"/>
  <c r="AR93" i="17"/>
  <c r="AR92" i="17"/>
  <c r="AR91" i="17"/>
  <c r="AR90" i="17"/>
  <c r="AR89" i="17"/>
  <c r="AR88" i="17"/>
  <c r="AR87" i="17"/>
  <c r="AR86" i="17"/>
  <c r="AR85" i="17"/>
  <c r="AR84" i="17"/>
  <c r="AR83" i="17"/>
  <c r="AR82" i="17"/>
  <c r="AR81" i="17"/>
  <c r="AR80" i="17"/>
  <c r="AR79" i="17"/>
  <c r="AR78" i="17"/>
  <c r="AR77" i="17"/>
  <c r="AR76" i="17"/>
  <c r="AR75" i="17"/>
  <c r="AR74" i="17"/>
  <c r="AR73" i="17"/>
  <c r="AR72" i="17"/>
  <c r="AR71" i="17"/>
  <c r="AR70" i="17"/>
  <c r="AR69" i="17"/>
  <c r="AR68" i="17"/>
  <c r="AR67" i="17"/>
  <c r="AR66" i="17"/>
  <c r="AR65" i="17"/>
  <c r="AR64" i="17"/>
  <c r="AR63" i="17"/>
  <c r="AR62" i="17"/>
  <c r="AR61" i="17"/>
  <c r="AR60" i="17"/>
  <c r="AR59" i="17"/>
  <c r="AR58" i="17"/>
  <c r="AR57" i="17"/>
  <c r="AR56" i="17"/>
  <c r="AR55" i="17"/>
  <c r="AR54" i="17"/>
  <c r="AR53" i="17"/>
  <c r="AR52" i="17"/>
  <c r="AR51" i="17"/>
  <c r="AR50" i="17"/>
  <c r="AR49" i="17"/>
  <c r="AR48" i="17"/>
  <c r="AR47" i="17"/>
  <c r="AR46" i="17"/>
  <c r="AR45" i="17"/>
  <c r="AR44" i="17"/>
  <c r="AR43" i="17"/>
  <c r="AR42" i="17"/>
  <c r="AR41" i="17"/>
  <c r="AR40" i="17"/>
  <c r="AR39" i="17"/>
  <c r="AR38" i="17"/>
  <c r="AR37" i="17"/>
  <c r="AR36" i="17"/>
  <c r="AR35" i="17"/>
  <c r="AR34" i="17"/>
  <c r="AR33" i="17"/>
  <c r="AR32" i="17"/>
  <c r="AR31" i="17"/>
  <c r="AR30" i="17"/>
  <c r="AR29" i="17"/>
  <c r="AR28" i="17"/>
  <c r="AR27" i="17"/>
  <c r="AR26" i="17"/>
  <c r="AR25" i="17"/>
  <c r="AR24" i="17"/>
  <c r="AR23" i="17"/>
  <c r="AR22" i="17"/>
  <c r="AR21" i="17"/>
  <c r="AR20" i="17"/>
  <c r="AR19" i="17"/>
  <c r="AR18" i="17"/>
  <c r="AR17" i="17"/>
  <c r="AR16" i="17"/>
  <c r="AR15" i="17"/>
  <c r="AR14" i="17"/>
  <c r="AR13" i="17"/>
  <c r="AR12" i="17"/>
  <c r="AR11" i="17"/>
  <c r="AR10" i="17"/>
  <c r="AR9" i="17"/>
  <c r="AR8" i="17"/>
  <c r="AR7" i="17"/>
  <c r="AR6" i="17"/>
  <c r="AR5" i="17"/>
  <c r="AR4" i="17"/>
  <c r="BA99" i="17"/>
  <c r="BA98" i="17"/>
  <c r="BA97" i="17"/>
  <c r="BA96" i="17"/>
  <c r="BA95" i="17"/>
  <c r="BA94" i="17"/>
  <c r="BA93" i="17"/>
  <c r="BA92" i="17"/>
  <c r="BA91" i="17"/>
  <c r="BA90" i="17"/>
  <c r="BA89" i="17"/>
  <c r="BA88" i="17"/>
  <c r="BA87" i="17"/>
  <c r="BA86" i="17"/>
  <c r="BA85" i="17"/>
  <c r="BA84" i="17"/>
  <c r="BA83" i="17"/>
  <c r="BA82" i="17"/>
  <c r="BA81" i="17"/>
  <c r="BA80" i="17"/>
  <c r="BA79" i="17"/>
  <c r="BA78" i="17"/>
  <c r="BA77" i="17"/>
  <c r="BA76" i="17"/>
  <c r="BA75" i="17"/>
  <c r="BA74" i="17"/>
  <c r="BA73" i="17"/>
  <c r="BA72" i="17"/>
  <c r="BA71" i="17"/>
  <c r="BA70" i="17"/>
  <c r="BA69" i="17"/>
  <c r="BA68" i="17"/>
  <c r="BA67" i="17"/>
  <c r="BA66" i="17"/>
  <c r="BA65" i="17"/>
  <c r="BA64" i="17"/>
  <c r="BA63" i="17"/>
  <c r="BA62" i="17"/>
  <c r="BA61" i="17"/>
  <c r="BA60" i="17"/>
  <c r="BA59" i="17"/>
  <c r="BA58" i="17"/>
  <c r="BA57" i="17"/>
  <c r="BA56" i="17"/>
  <c r="BA55" i="17"/>
  <c r="BA54" i="17"/>
  <c r="BA53" i="17"/>
  <c r="BA52" i="17"/>
  <c r="BA51" i="17"/>
  <c r="BA50" i="17"/>
  <c r="BA49" i="17"/>
  <c r="BA48" i="17"/>
  <c r="BA47" i="17"/>
  <c r="BA46" i="17"/>
  <c r="BA45" i="17"/>
  <c r="BA44" i="17"/>
  <c r="BA43" i="17"/>
  <c r="BA42" i="17"/>
  <c r="BA41" i="17"/>
  <c r="BA40" i="17"/>
  <c r="BA39" i="17"/>
  <c r="BA38" i="17"/>
  <c r="BA37" i="17"/>
  <c r="BA36" i="17"/>
  <c r="BA35" i="17"/>
  <c r="BA34" i="17"/>
  <c r="BA33" i="17"/>
  <c r="BA32" i="17"/>
  <c r="BA31" i="17"/>
  <c r="BA30" i="17"/>
  <c r="BA29" i="17"/>
  <c r="BA28" i="17"/>
  <c r="BA27" i="17"/>
  <c r="BA26" i="17"/>
  <c r="BA25" i="17"/>
  <c r="BA24" i="17"/>
  <c r="BA23" i="17"/>
  <c r="BA22" i="17"/>
  <c r="BA21" i="17"/>
  <c r="BA20" i="17"/>
  <c r="BA19" i="17"/>
  <c r="BA18" i="17"/>
  <c r="BA17" i="17"/>
  <c r="BA16" i="17"/>
  <c r="BA15" i="17"/>
  <c r="BA14" i="17"/>
  <c r="BA13" i="17"/>
  <c r="BA12" i="17"/>
  <c r="BA11" i="17"/>
  <c r="BA10" i="17"/>
  <c r="BA9" i="17"/>
  <c r="BA8" i="17"/>
  <c r="BA7" i="17"/>
  <c r="BA6" i="17"/>
  <c r="BA5" i="17"/>
  <c r="BA4" i="17"/>
  <c r="BJ99" i="17"/>
  <c r="BJ98" i="17"/>
  <c r="BJ97" i="17"/>
  <c r="BJ96" i="17"/>
  <c r="BJ95" i="17"/>
  <c r="BJ94" i="17"/>
  <c r="BJ93" i="17"/>
  <c r="BJ92" i="17"/>
  <c r="BJ91" i="17"/>
  <c r="BJ90" i="17"/>
  <c r="BJ89" i="17"/>
  <c r="BJ88" i="17"/>
  <c r="BJ87" i="17"/>
  <c r="BJ86" i="17"/>
  <c r="BJ85" i="17"/>
  <c r="BJ84" i="17"/>
  <c r="BJ83" i="17"/>
  <c r="BJ82" i="17"/>
  <c r="BJ81" i="17"/>
  <c r="BJ80" i="17"/>
  <c r="BJ79" i="17"/>
  <c r="BJ78" i="17"/>
  <c r="BJ77" i="17"/>
  <c r="BJ76" i="17"/>
  <c r="BJ75" i="17"/>
  <c r="BJ74" i="17"/>
  <c r="BJ73" i="17"/>
  <c r="BJ72" i="17"/>
  <c r="BJ71" i="17"/>
  <c r="BJ70" i="17"/>
  <c r="BJ69" i="17"/>
  <c r="BJ68" i="17"/>
  <c r="BJ67" i="17"/>
  <c r="BJ66" i="17"/>
  <c r="BJ65" i="17"/>
  <c r="BJ64" i="17"/>
  <c r="BJ63" i="17"/>
  <c r="BJ62" i="17"/>
  <c r="BJ61" i="17"/>
  <c r="BJ60" i="17"/>
  <c r="BJ59" i="17"/>
  <c r="BJ58" i="17"/>
  <c r="BJ57" i="17"/>
  <c r="BJ56" i="17"/>
  <c r="BJ55" i="17"/>
  <c r="BJ54" i="17"/>
  <c r="BJ53" i="17"/>
  <c r="BJ52" i="17"/>
  <c r="BJ51" i="17"/>
  <c r="BJ50" i="17"/>
  <c r="BJ49" i="17"/>
  <c r="BJ48" i="17"/>
  <c r="BJ47" i="17"/>
  <c r="BJ46" i="17"/>
  <c r="BJ45" i="17"/>
  <c r="BJ44" i="17"/>
  <c r="BJ43" i="17"/>
  <c r="BJ42" i="17"/>
  <c r="BJ41" i="17"/>
  <c r="BJ40" i="17"/>
  <c r="BJ39" i="17"/>
  <c r="BJ38" i="17"/>
  <c r="BJ37" i="17"/>
  <c r="BJ36" i="17"/>
  <c r="BJ35" i="17"/>
  <c r="BJ34" i="17"/>
  <c r="BJ33" i="17"/>
  <c r="BJ32" i="17"/>
  <c r="BJ31" i="17"/>
  <c r="BJ30" i="17"/>
  <c r="BJ29" i="17"/>
  <c r="BJ28" i="17"/>
  <c r="BJ27" i="17"/>
  <c r="BJ26" i="17"/>
  <c r="BJ25" i="17"/>
  <c r="BJ24" i="17"/>
  <c r="BJ23" i="17"/>
  <c r="BJ22" i="17"/>
  <c r="BJ21" i="17"/>
  <c r="BJ20" i="17"/>
  <c r="BJ19" i="17"/>
  <c r="BJ18" i="17"/>
  <c r="BJ17" i="17"/>
  <c r="BJ16" i="17"/>
  <c r="BJ15" i="17"/>
  <c r="BJ14" i="17"/>
  <c r="BJ13" i="17"/>
  <c r="BJ12" i="17"/>
  <c r="BJ11" i="17"/>
  <c r="BJ10" i="17"/>
  <c r="BJ9" i="17"/>
  <c r="BJ8" i="17"/>
  <c r="BJ7" i="17"/>
  <c r="BJ6" i="17"/>
  <c r="BJ5" i="17"/>
  <c r="BJ4" i="17"/>
  <c r="BS99" i="17"/>
  <c r="BS98" i="17"/>
  <c r="BS97" i="17"/>
  <c r="BS96" i="17"/>
  <c r="BS95" i="17"/>
  <c r="BS94" i="17"/>
  <c r="BS93" i="17"/>
  <c r="BS92" i="17"/>
  <c r="BS91" i="17"/>
  <c r="BS90" i="17"/>
  <c r="BS89" i="17"/>
  <c r="BS88" i="17"/>
  <c r="BS87" i="17"/>
  <c r="BS86" i="17"/>
  <c r="BS85" i="17"/>
  <c r="BS84" i="17"/>
  <c r="BS83" i="17"/>
  <c r="BS82" i="17"/>
  <c r="BS81" i="17"/>
  <c r="BS80" i="17"/>
  <c r="BS79" i="17"/>
  <c r="BS78" i="17"/>
  <c r="BS77" i="17"/>
  <c r="BS76" i="17"/>
  <c r="BS75" i="17"/>
  <c r="BS74" i="17"/>
  <c r="BS73" i="17"/>
  <c r="BS72" i="17"/>
  <c r="BS71" i="17"/>
  <c r="BS70" i="17"/>
  <c r="BS69" i="17"/>
  <c r="BS68" i="17"/>
  <c r="BS67" i="17"/>
  <c r="BS66" i="17"/>
  <c r="BS65" i="17"/>
  <c r="BS64" i="17"/>
  <c r="BS63" i="17"/>
  <c r="BS62" i="17"/>
  <c r="BS61" i="17"/>
  <c r="BS60" i="17"/>
  <c r="BS59" i="17"/>
  <c r="BS58" i="17"/>
  <c r="BS57" i="17"/>
  <c r="BS56" i="17"/>
  <c r="BS55" i="17"/>
  <c r="BS54" i="17"/>
  <c r="BS53" i="17"/>
  <c r="BS52" i="17"/>
  <c r="BS51" i="17"/>
  <c r="BS50" i="17"/>
  <c r="BS49" i="17"/>
  <c r="BS48" i="17"/>
  <c r="BS47" i="17"/>
  <c r="BS46" i="17"/>
  <c r="BS45" i="17"/>
  <c r="BS44" i="17"/>
  <c r="BS43" i="17"/>
  <c r="BS42" i="17"/>
  <c r="BS41" i="17"/>
  <c r="BS40" i="17"/>
  <c r="BS39" i="17"/>
  <c r="BS38" i="17"/>
  <c r="BS37" i="17"/>
  <c r="BS36" i="17"/>
  <c r="BS35" i="17"/>
  <c r="BS34" i="17"/>
  <c r="BS33" i="17"/>
  <c r="BS32" i="17"/>
  <c r="BS31" i="17"/>
  <c r="BS30" i="17"/>
  <c r="BS29" i="17"/>
  <c r="BS28" i="17"/>
  <c r="BS27" i="17"/>
  <c r="BS26" i="17"/>
  <c r="BS25" i="17"/>
  <c r="BS24" i="17"/>
  <c r="BS23" i="17"/>
  <c r="BS22" i="17"/>
  <c r="BS21" i="17"/>
  <c r="BS20" i="17"/>
  <c r="BS19" i="17"/>
  <c r="BS18" i="17"/>
  <c r="BS17" i="17"/>
  <c r="BS16" i="17"/>
  <c r="BS15" i="17"/>
  <c r="BS14" i="17"/>
  <c r="BS13" i="17"/>
  <c r="BS12" i="17"/>
  <c r="BS11" i="17"/>
  <c r="BS10" i="17"/>
  <c r="BS9" i="17"/>
  <c r="BS8" i="17"/>
  <c r="BS7" i="17"/>
  <c r="BS6" i="17"/>
  <c r="BS5" i="17"/>
  <c r="BS4" i="17"/>
  <c r="CB99" i="17"/>
  <c r="CB98" i="17"/>
  <c r="CB97" i="17"/>
  <c r="CB96" i="17"/>
  <c r="CB95" i="17"/>
  <c r="CB94" i="17"/>
  <c r="CB93" i="17"/>
  <c r="CB92" i="17"/>
  <c r="CB91" i="17"/>
  <c r="CB90" i="17"/>
  <c r="CB89" i="17"/>
  <c r="CB88" i="17"/>
  <c r="CB87" i="17"/>
  <c r="CB86" i="17"/>
  <c r="CB85" i="17"/>
  <c r="CB84" i="17"/>
  <c r="CB83" i="17"/>
  <c r="CB82" i="17"/>
  <c r="CB81" i="17"/>
  <c r="CB80" i="17"/>
  <c r="CB79" i="17"/>
  <c r="CB78" i="17"/>
  <c r="CB77" i="17"/>
  <c r="CB76" i="17"/>
  <c r="CB75" i="17"/>
  <c r="CB74" i="17"/>
  <c r="CB73" i="17"/>
  <c r="CB72" i="17"/>
  <c r="CB71" i="17"/>
  <c r="CB70" i="17"/>
  <c r="CB69" i="17"/>
  <c r="CB68" i="17"/>
  <c r="CB67" i="17"/>
  <c r="CB66" i="17"/>
  <c r="CB65" i="17"/>
  <c r="CB64" i="17"/>
  <c r="CB63" i="17"/>
  <c r="CB62" i="17"/>
  <c r="CB61" i="17"/>
  <c r="CB60" i="17"/>
  <c r="CB59" i="17"/>
  <c r="CB58" i="17"/>
  <c r="CB57" i="17"/>
  <c r="CB56" i="17"/>
  <c r="CB55" i="17"/>
  <c r="CB54" i="17"/>
  <c r="CB53" i="17"/>
  <c r="CB52" i="17"/>
  <c r="CB51" i="17"/>
  <c r="CB50" i="17"/>
  <c r="CB49" i="17"/>
  <c r="CB48" i="17"/>
  <c r="CB47" i="17"/>
  <c r="CB46" i="17"/>
  <c r="CB45" i="17"/>
  <c r="CB44" i="17"/>
  <c r="CB43" i="17"/>
  <c r="CB42" i="17"/>
  <c r="CB41" i="17"/>
  <c r="CB40" i="17"/>
  <c r="CB39" i="17"/>
  <c r="CB38" i="17"/>
  <c r="CB37" i="17"/>
  <c r="CB36" i="17"/>
  <c r="CB35" i="17"/>
  <c r="CB34" i="17"/>
  <c r="CB33" i="17"/>
  <c r="CB32" i="17"/>
  <c r="CB31" i="17"/>
  <c r="CB30" i="17"/>
  <c r="CB29" i="17"/>
  <c r="CB28" i="17"/>
  <c r="CB27" i="17"/>
  <c r="CB26" i="17"/>
  <c r="CB25" i="17"/>
  <c r="CB24" i="17"/>
  <c r="CB23" i="17"/>
  <c r="CB22" i="17"/>
  <c r="CB21" i="17"/>
  <c r="CB20" i="17"/>
  <c r="CB19" i="17"/>
  <c r="CB18" i="17"/>
  <c r="CB17" i="17"/>
  <c r="CB16" i="17"/>
  <c r="CB15" i="17"/>
  <c r="CB14" i="17"/>
  <c r="CB13" i="17"/>
  <c r="CB12" i="17"/>
  <c r="CB11" i="17"/>
  <c r="CB10" i="17"/>
  <c r="CB9" i="17"/>
  <c r="CB8" i="17"/>
  <c r="CB7" i="17"/>
  <c r="CB6" i="17"/>
  <c r="CB5" i="17"/>
  <c r="CB4" i="17"/>
  <c r="CK99" i="17"/>
  <c r="CK98" i="17"/>
  <c r="CK97" i="17"/>
  <c r="CK96" i="17"/>
  <c r="CK95" i="17"/>
  <c r="CK94" i="17"/>
  <c r="CK93" i="17"/>
  <c r="CK92" i="17"/>
  <c r="CK91" i="17"/>
  <c r="CK90" i="17"/>
  <c r="CK89" i="17"/>
  <c r="CK88" i="17"/>
  <c r="CK87" i="17"/>
  <c r="CK86" i="17"/>
  <c r="CK85" i="17"/>
  <c r="CK84" i="17"/>
  <c r="CK83" i="17"/>
  <c r="CK82" i="17"/>
  <c r="CK81" i="17"/>
  <c r="CK80" i="17"/>
  <c r="CK79" i="17"/>
  <c r="CK78" i="17"/>
  <c r="CK77" i="17"/>
  <c r="CK76" i="17"/>
  <c r="CK75" i="17"/>
  <c r="CK74" i="17"/>
  <c r="CK73" i="17"/>
  <c r="CK72" i="17"/>
  <c r="CK71" i="17"/>
  <c r="CK70" i="17"/>
  <c r="CK69" i="17"/>
  <c r="CK68" i="17"/>
  <c r="CK67" i="17"/>
  <c r="CK66" i="17"/>
  <c r="CK65" i="17"/>
  <c r="CK64" i="17"/>
  <c r="CK63" i="17"/>
  <c r="CK62" i="17"/>
  <c r="CK61" i="17"/>
  <c r="CK60" i="17"/>
  <c r="CK59" i="17"/>
  <c r="CK58" i="17"/>
  <c r="CK57" i="17"/>
  <c r="CK56" i="17"/>
  <c r="CK55" i="17"/>
  <c r="CK54" i="17"/>
  <c r="CK53" i="17"/>
  <c r="CK52" i="17"/>
  <c r="CK51" i="17"/>
  <c r="CK50" i="17"/>
  <c r="CK49" i="17"/>
  <c r="CK48" i="17"/>
  <c r="CK47" i="17"/>
  <c r="CK46" i="17"/>
  <c r="CK45" i="17"/>
  <c r="CK44" i="17"/>
  <c r="CK43" i="17"/>
  <c r="CK42" i="17"/>
  <c r="CK41" i="17"/>
  <c r="CK40" i="17"/>
  <c r="CK39" i="17"/>
  <c r="CK38" i="17"/>
  <c r="CK37" i="17"/>
  <c r="CK36" i="17"/>
  <c r="CK35" i="17"/>
  <c r="CK34" i="17"/>
  <c r="CK33" i="17"/>
  <c r="CK32" i="17"/>
  <c r="CK31" i="17"/>
  <c r="CK30" i="17"/>
  <c r="CK29" i="17"/>
  <c r="CK28" i="17"/>
  <c r="CK27" i="17"/>
  <c r="CK26" i="17"/>
  <c r="CK25" i="17"/>
  <c r="CK24" i="17"/>
  <c r="CK23" i="17"/>
  <c r="CK22" i="17"/>
  <c r="CK21" i="17"/>
  <c r="CK20" i="17"/>
  <c r="CK19" i="17"/>
  <c r="CK18" i="17"/>
  <c r="CK17" i="17"/>
  <c r="CK16" i="17"/>
  <c r="CK15" i="17"/>
  <c r="CK14" i="17"/>
  <c r="CK13" i="17"/>
  <c r="CK12" i="17"/>
  <c r="CK11" i="17"/>
  <c r="CK10" i="17"/>
  <c r="CK9" i="17"/>
  <c r="CK8" i="17"/>
  <c r="CK7" i="17"/>
  <c r="CK6" i="17"/>
  <c r="CK5" i="17"/>
  <c r="CK4" i="17"/>
  <c r="CT99" i="17"/>
  <c r="CT98" i="17"/>
  <c r="CT97" i="17"/>
  <c r="CT96" i="17"/>
  <c r="CT95" i="17"/>
  <c r="CT94" i="17"/>
  <c r="CT93" i="17"/>
  <c r="CT92" i="17"/>
  <c r="CT91" i="17"/>
  <c r="CT90" i="17"/>
  <c r="CT89" i="17"/>
  <c r="CT88" i="17"/>
  <c r="CT87" i="17"/>
  <c r="CT86" i="17"/>
  <c r="CT85" i="17"/>
  <c r="CT84" i="17"/>
  <c r="CT83" i="17"/>
  <c r="CT82" i="17"/>
  <c r="CT81" i="17"/>
  <c r="CT80" i="17"/>
  <c r="CT79" i="17"/>
  <c r="CT78" i="17"/>
  <c r="CT77" i="17"/>
  <c r="CT76" i="17"/>
  <c r="CT75" i="17"/>
  <c r="CT74" i="17"/>
  <c r="CT73" i="17"/>
  <c r="CT72" i="17"/>
  <c r="CT71" i="17"/>
  <c r="CT70" i="17"/>
  <c r="CT69" i="17"/>
  <c r="CT68" i="17"/>
  <c r="CT67" i="17"/>
  <c r="CT66" i="17"/>
  <c r="CT65" i="17"/>
  <c r="CT64" i="17"/>
  <c r="CT63" i="17"/>
  <c r="CT62" i="17"/>
  <c r="CT61" i="17"/>
  <c r="CT60" i="17"/>
  <c r="CT59" i="17"/>
  <c r="CT58" i="17"/>
  <c r="CT57" i="17"/>
  <c r="CT56" i="17"/>
  <c r="CT55" i="17"/>
  <c r="CT54" i="17"/>
  <c r="CT53" i="17"/>
  <c r="CT52" i="17"/>
  <c r="CT51" i="17"/>
  <c r="CT50" i="17"/>
  <c r="CT49" i="17"/>
  <c r="CT48" i="17"/>
  <c r="CT47" i="17"/>
  <c r="CT46" i="17"/>
  <c r="CT45" i="17"/>
  <c r="CT44" i="17"/>
  <c r="CT43" i="17"/>
  <c r="CT42" i="17"/>
  <c r="CT41" i="17"/>
  <c r="CT40" i="17"/>
  <c r="CT39" i="17"/>
  <c r="CT38" i="17"/>
  <c r="CT37" i="17"/>
  <c r="CT36" i="17"/>
  <c r="CT35" i="17"/>
  <c r="CT34" i="17"/>
  <c r="CT33" i="17"/>
  <c r="CT32" i="17"/>
  <c r="CT31" i="17"/>
  <c r="CT30" i="17"/>
  <c r="CT29" i="17"/>
  <c r="CT28" i="17"/>
  <c r="CT27" i="17"/>
  <c r="CT26" i="17"/>
  <c r="CT25" i="17"/>
  <c r="CT24" i="17"/>
  <c r="CT23" i="17"/>
  <c r="CT22" i="17"/>
  <c r="CT21" i="17"/>
  <c r="CT20" i="17"/>
  <c r="CT19" i="17"/>
  <c r="CT18" i="17"/>
  <c r="CT17" i="17"/>
  <c r="CT16" i="17"/>
  <c r="CT15" i="17"/>
  <c r="CT14" i="17"/>
  <c r="CT13" i="17"/>
  <c r="CT12" i="17"/>
  <c r="CT11" i="17"/>
  <c r="CT10" i="17"/>
  <c r="CT9" i="17"/>
  <c r="CT8" i="17"/>
  <c r="CT7" i="17"/>
  <c r="CT6" i="17"/>
  <c r="CT5" i="17"/>
  <c r="CT4" i="17"/>
  <c r="DC99" i="17"/>
  <c r="DC98" i="17"/>
  <c r="DC97" i="17"/>
  <c r="DC96" i="17"/>
  <c r="DC95" i="17"/>
  <c r="DC94" i="17"/>
  <c r="DC93" i="17"/>
  <c r="DC92" i="17"/>
  <c r="DC91" i="17"/>
  <c r="DC90" i="17"/>
  <c r="DC89" i="17"/>
  <c r="DC88" i="17"/>
  <c r="DC87" i="17"/>
  <c r="DC86" i="17"/>
  <c r="DC85" i="17"/>
  <c r="DC84" i="17"/>
  <c r="DC83" i="17"/>
  <c r="DC82" i="17"/>
  <c r="DC81" i="17"/>
  <c r="DC80" i="17"/>
  <c r="DC79" i="17"/>
  <c r="DC78" i="17"/>
  <c r="DC77" i="17"/>
  <c r="DC76" i="17"/>
  <c r="DC75" i="17"/>
  <c r="DC74" i="17"/>
  <c r="DC73" i="17"/>
  <c r="DC72" i="17"/>
  <c r="DC71" i="17"/>
  <c r="DC70" i="17"/>
  <c r="DC69" i="17"/>
  <c r="DC68" i="17"/>
  <c r="DC67" i="17"/>
  <c r="DC66" i="17"/>
  <c r="DC65" i="17"/>
  <c r="DC64" i="17"/>
  <c r="DC63" i="17"/>
  <c r="DC62" i="17"/>
  <c r="DC61" i="17"/>
  <c r="DC60" i="17"/>
  <c r="DC59" i="17"/>
  <c r="DC58" i="17"/>
  <c r="DC57" i="17"/>
  <c r="DC56" i="17"/>
  <c r="DC55" i="17"/>
  <c r="DC54" i="17"/>
  <c r="DC53" i="17"/>
  <c r="DC52" i="17"/>
  <c r="DC51" i="17"/>
  <c r="DC50" i="17"/>
  <c r="DC49" i="17"/>
  <c r="DC48" i="17"/>
  <c r="DC47" i="17"/>
  <c r="DC46" i="17"/>
  <c r="DC45" i="17"/>
  <c r="DC44" i="17"/>
  <c r="DC43" i="17"/>
  <c r="DC42" i="17"/>
  <c r="DC41" i="17"/>
  <c r="DC40" i="17"/>
  <c r="DC39" i="17"/>
  <c r="DC38" i="17"/>
  <c r="DC37" i="17"/>
  <c r="DC36" i="17"/>
  <c r="DC35" i="17"/>
  <c r="DC34" i="17"/>
  <c r="DC33" i="17"/>
  <c r="DC32" i="17"/>
  <c r="DC31" i="17"/>
  <c r="DC30" i="17"/>
  <c r="DC29" i="17"/>
  <c r="DC28" i="17"/>
  <c r="DC27" i="17"/>
  <c r="DC26" i="17"/>
  <c r="DC25" i="17"/>
  <c r="DC24" i="17"/>
  <c r="DC23" i="17"/>
  <c r="DC22" i="17"/>
  <c r="DC21" i="17"/>
  <c r="DC20" i="17"/>
  <c r="DC19" i="17"/>
  <c r="DC18" i="17"/>
  <c r="DC17" i="17"/>
  <c r="DC16" i="17"/>
  <c r="DC15" i="17"/>
  <c r="DC14" i="17"/>
  <c r="DC13" i="17"/>
  <c r="DC12" i="17"/>
  <c r="DC11" i="17"/>
  <c r="DC10" i="17"/>
  <c r="DC9" i="17"/>
  <c r="DC8" i="17"/>
  <c r="DC7" i="17"/>
  <c r="DC6" i="17"/>
  <c r="DC5" i="17"/>
  <c r="DC4" i="17"/>
  <c r="DL99" i="17"/>
  <c r="DL98" i="17"/>
  <c r="DL97" i="17"/>
  <c r="DL96" i="17"/>
  <c r="DL95" i="17"/>
  <c r="DL94" i="17"/>
  <c r="DL93" i="17"/>
  <c r="DL92" i="17"/>
  <c r="DL91" i="17"/>
  <c r="DL90" i="17"/>
  <c r="DL89" i="17"/>
  <c r="DL88" i="17"/>
  <c r="DL87" i="17"/>
  <c r="DL86" i="17"/>
  <c r="DL85" i="17"/>
  <c r="DL84" i="17"/>
  <c r="DL83" i="17"/>
  <c r="DL82" i="17"/>
  <c r="DL81" i="17"/>
  <c r="DL80" i="17"/>
  <c r="DL79" i="17"/>
  <c r="DL78" i="17"/>
  <c r="DL77" i="17"/>
  <c r="DL76" i="17"/>
  <c r="DL75" i="17"/>
  <c r="DL74" i="17"/>
  <c r="DL73" i="17"/>
  <c r="DL72" i="17"/>
  <c r="DL71" i="17"/>
  <c r="DL70" i="17"/>
  <c r="DL69" i="17"/>
  <c r="DL68" i="17"/>
  <c r="DL67" i="17"/>
  <c r="DL66" i="17"/>
  <c r="DL65" i="17"/>
  <c r="DL64" i="17"/>
  <c r="DL63" i="17"/>
  <c r="DL62" i="17"/>
  <c r="DL61" i="17"/>
  <c r="DL60" i="17"/>
  <c r="DL59" i="17"/>
  <c r="DL58" i="17"/>
  <c r="DL57" i="17"/>
  <c r="DL56" i="17"/>
  <c r="DL55" i="17"/>
  <c r="DL54" i="17"/>
  <c r="DL53" i="17"/>
  <c r="DL52" i="17"/>
  <c r="DL51" i="17"/>
  <c r="DL50" i="17"/>
  <c r="DL49" i="17"/>
  <c r="DL48" i="17"/>
  <c r="DL47" i="17"/>
  <c r="DL46" i="17"/>
  <c r="DL45" i="17"/>
  <c r="DL44" i="17"/>
  <c r="DL43" i="17"/>
  <c r="DL42" i="17"/>
  <c r="DL41" i="17"/>
  <c r="DL40" i="17"/>
  <c r="DL39" i="17"/>
  <c r="DL38" i="17"/>
  <c r="DL37" i="17"/>
  <c r="DL36" i="17"/>
  <c r="DL35" i="17"/>
  <c r="DL34" i="17"/>
  <c r="DL33" i="17"/>
  <c r="DL32" i="17"/>
  <c r="DL31" i="17"/>
  <c r="DL30" i="17"/>
  <c r="DL29" i="17"/>
  <c r="DL28" i="17"/>
  <c r="DL27" i="17"/>
  <c r="DL26" i="17"/>
  <c r="DL25" i="17"/>
  <c r="DL24" i="17"/>
  <c r="DL23" i="17"/>
  <c r="DL22" i="17"/>
  <c r="DL21" i="17"/>
  <c r="DL20" i="17"/>
  <c r="DL19" i="17"/>
  <c r="DL18" i="17"/>
  <c r="DL17" i="17"/>
  <c r="DL16" i="17"/>
  <c r="DL15" i="17"/>
  <c r="DL14" i="17"/>
  <c r="DL13" i="17"/>
  <c r="DL12" i="17"/>
  <c r="DL11" i="17"/>
  <c r="DL10" i="17"/>
  <c r="DL9" i="17"/>
  <c r="DL8" i="17"/>
  <c r="DL7" i="17"/>
  <c r="DL6" i="17"/>
  <c r="DL5" i="17"/>
  <c r="DL4" i="17"/>
  <c r="Q51" i="30"/>
  <c r="Q49" i="30"/>
  <c r="Q50" i="30"/>
  <c r="Q47" i="30"/>
  <c r="Q46" i="30"/>
  <c r="Q44" i="30"/>
  <c r="Q40" i="30"/>
  <c r="Q38" i="30"/>
  <c r="Q39" i="30"/>
  <c r="Q36" i="30"/>
  <c r="Q35" i="30"/>
  <c r="Q33" i="30"/>
  <c r="Q28" i="30"/>
  <c r="Q26" i="30"/>
  <c r="Q27" i="30"/>
  <c r="Q24" i="30"/>
  <c r="Q23" i="30"/>
  <c r="Q21" i="30"/>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44" i="32"/>
  <c r="G4" i="11"/>
  <c r="D2" i="12"/>
  <c r="D3" i="12"/>
  <c r="D4" i="12"/>
  <c r="D5" i="12"/>
  <c r="D6" i="12"/>
  <c r="D7" i="12"/>
  <c r="D8" i="12"/>
  <c r="D9" i="12"/>
  <c r="D10" i="12"/>
  <c r="D13" i="12"/>
  <c r="I10" i="12"/>
  <c r="CW2" i="12"/>
  <c r="CX2" i="12"/>
  <c r="CY2" i="12"/>
  <c r="CZ2" i="12"/>
  <c r="DA2" i="12"/>
  <c r="DB2" i="12"/>
  <c r="DC2" i="12"/>
  <c r="DD2" i="12"/>
  <c r="CW3" i="12"/>
  <c r="CX3" i="12"/>
  <c r="CY3" i="12"/>
  <c r="CZ3" i="12"/>
  <c r="DA3" i="12"/>
  <c r="DB3" i="12"/>
  <c r="DC3" i="12"/>
  <c r="DD3" i="12"/>
  <c r="CW4" i="12"/>
  <c r="CX4" i="12"/>
  <c r="CY4" i="12"/>
  <c r="CZ4" i="12"/>
  <c r="DA4" i="12"/>
  <c r="DB4" i="12"/>
  <c r="DC4" i="12"/>
  <c r="DD4" i="12"/>
  <c r="CW5" i="12"/>
  <c r="CX5" i="12"/>
  <c r="CY5" i="12"/>
  <c r="CZ5" i="12"/>
  <c r="DA5" i="12"/>
  <c r="DB5" i="12"/>
  <c r="DC5" i="12"/>
  <c r="DD5" i="12"/>
  <c r="CW6" i="12"/>
  <c r="CX6" i="12"/>
  <c r="CY6" i="12"/>
  <c r="CZ6" i="12"/>
  <c r="DA6" i="12"/>
  <c r="DB6" i="12"/>
  <c r="DC6" i="12"/>
  <c r="DD6" i="12"/>
  <c r="CW7" i="12"/>
  <c r="CX7" i="12"/>
  <c r="CY7" i="12"/>
  <c r="CZ7" i="12"/>
  <c r="DA7" i="12"/>
  <c r="DB7" i="12"/>
  <c r="DC7" i="12"/>
  <c r="DD7" i="12"/>
  <c r="CW8" i="12"/>
  <c r="CX8" i="12"/>
  <c r="CY8" i="12"/>
  <c r="CZ8" i="12"/>
  <c r="DA8" i="12"/>
  <c r="DB8" i="12"/>
  <c r="DC8" i="12"/>
  <c r="DD8" i="12"/>
  <c r="CW9" i="12"/>
  <c r="CX9" i="12"/>
  <c r="CY9" i="12"/>
  <c r="CZ9" i="12"/>
  <c r="DA9" i="12"/>
  <c r="DB9" i="12"/>
  <c r="DC9" i="12"/>
  <c r="DD9" i="12"/>
  <c r="CW10" i="12"/>
  <c r="CX10" i="12"/>
  <c r="CY10" i="12"/>
  <c r="CZ10" i="12"/>
  <c r="DA10" i="12"/>
  <c r="DB10" i="12"/>
  <c r="DC10" i="12"/>
  <c r="DD10" i="12"/>
  <c r="CW11" i="12"/>
  <c r="CX11" i="12"/>
  <c r="CY11" i="12"/>
  <c r="CZ11" i="12"/>
  <c r="DA11" i="12"/>
  <c r="DB11" i="12"/>
  <c r="DC11" i="12"/>
  <c r="DD11" i="12"/>
  <c r="CW12" i="12"/>
  <c r="CX12" i="12"/>
  <c r="CY12" i="12"/>
  <c r="CZ12" i="12"/>
  <c r="DA12" i="12"/>
  <c r="DB12" i="12"/>
  <c r="DC12" i="12"/>
  <c r="DD12" i="12"/>
  <c r="CW14" i="12"/>
  <c r="CX14" i="12"/>
  <c r="CY14" i="12"/>
  <c r="CZ14" i="12"/>
  <c r="DA14" i="12"/>
  <c r="DB14" i="12"/>
  <c r="DC14" i="12"/>
  <c r="DD14" i="12"/>
  <c r="CW13" i="12"/>
  <c r="CX13" i="12"/>
  <c r="CY13" i="12"/>
  <c r="CZ13" i="12"/>
  <c r="DA13" i="12"/>
  <c r="DB13" i="12"/>
  <c r="DC13" i="12"/>
  <c r="DD13" i="12"/>
  <c r="CW15" i="12"/>
  <c r="CX15" i="12"/>
  <c r="CY15" i="12"/>
  <c r="CZ15" i="12"/>
  <c r="DA15" i="12"/>
  <c r="DB15" i="12"/>
  <c r="DC15" i="12"/>
  <c r="DD15" i="12"/>
  <c r="CW16" i="12"/>
  <c r="CX16" i="12"/>
  <c r="CY16" i="12"/>
  <c r="CZ16" i="12"/>
  <c r="DA16" i="12"/>
  <c r="DB16" i="12"/>
  <c r="DC16" i="12"/>
  <c r="DD16" i="12"/>
  <c r="CW17" i="12"/>
  <c r="CX17" i="12"/>
  <c r="CY17" i="12"/>
  <c r="CZ17" i="12"/>
  <c r="DA17" i="12"/>
  <c r="DB17" i="12"/>
  <c r="DC17" i="12"/>
  <c r="DD17" i="12"/>
  <c r="CW18" i="12"/>
  <c r="CX18" i="12"/>
  <c r="CY18" i="12"/>
  <c r="CZ18" i="12"/>
  <c r="DA18" i="12"/>
  <c r="DB18" i="12"/>
  <c r="DC18" i="12"/>
  <c r="DD18" i="12"/>
  <c r="CW19" i="12"/>
  <c r="CX19" i="12"/>
  <c r="CY19" i="12"/>
  <c r="CZ19" i="12"/>
  <c r="DA19" i="12"/>
  <c r="DB19" i="12"/>
  <c r="DC19" i="12"/>
  <c r="DD19" i="12"/>
  <c r="CW20" i="12"/>
  <c r="CX20" i="12"/>
  <c r="CY20" i="12"/>
  <c r="CZ20" i="12"/>
  <c r="DA20" i="12"/>
  <c r="DB20" i="12"/>
  <c r="DC20" i="12"/>
  <c r="DD20" i="12"/>
  <c r="CW21" i="12"/>
  <c r="CX21" i="12"/>
  <c r="CY21" i="12"/>
  <c r="CZ21" i="12"/>
  <c r="DA21" i="12"/>
  <c r="DB21" i="12"/>
  <c r="DC21" i="12"/>
  <c r="DD21" i="12"/>
  <c r="CW22" i="12"/>
  <c r="CX22" i="12"/>
  <c r="CY22" i="12"/>
  <c r="CZ22" i="12"/>
  <c r="DA22" i="12"/>
  <c r="DB22" i="12"/>
  <c r="DC22" i="12"/>
  <c r="DD22" i="12"/>
  <c r="CW23" i="12"/>
  <c r="CX23" i="12"/>
  <c r="CY23" i="12"/>
  <c r="CZ23" i="12"/>
  <c r="DA23" i="12"/>
  <c r="DB23" i="12"/>
  <c r="DC23" i="12"/>
  <c r="DD23" i="12"/>
  <c r="CW24" i="12"/>
  <c r="CX24" i="12"/>
  <c r="CY24" i="12"/>
  <c r="CZ24" i="12"/>
  <c r="DA24" i="12"/>
  <c r="DB24" i="12"/>
  <c r="DC24" i="12"/>
  <c r="DD24" i="12"/>
  <c r="CW25" i="12"/>
  <c r="CX25" i="12"/>
  <c r="CY25" i="12"/>
  <c r="CZ25" i="12"/>
  <c r="DA25" i="12"/>
  <c r="DB25" i="12"/>
  <c r="DC25" i="12"/>
  <c r="DD25" i="12"/>
  <c r="CW26" i="12"/>
  <c r="CX26" i="12"/>
  <c r="CY26" i="12"/>
  <c r="CZ26" i="12"/>
  <c r="DA26" i="12"/>
  <c r="DB26" i="12"/>
  <c r="DC26" i="12"/>
  <c r="DD26" i="12"/>
  <c r="CW27" i="12"/>
  <c r="CX27" i="12"/>
  <c r="CY27" i="12"/>
  <c r="CZ27" i="12"/>
  <c r="DA27" i="12"/>
  <c r="DB27" i="12"/>
  <c r="DC27" i="12"/>
  <c r="DD27" i="12"/>
  <c r="CW28" i="12"/>
  <c r="CX28" i="12"/>
  <c r="CY28" i="12"/>
  <c r="CZ28" i="12"/>
  <c r="DA28" i="12"/>
  <c r="DB28" i="12"/>
  <c r="DC28" i="12"/>
  <c r="DD28" i="12"/>
  <c r="CW29" i="12"/>
  <c r="CX29" i="12"/>
  <c r="CY29" i="12"/>
  <c r="CZ29" i="12"/>
  <c r="DA29" i="12"/>
  <c r="DB29" i="12"/>
  <c r="DC29" i="12"/>
  <c r="DD29" i="12"/>
  <c r="CW30" i="12"/>
  <c r="CX30" i="12"/>
  <c r="CY30" i="12"/>
  <c r="CZ30" i="12"/>
  <c r="DA30" i="12"/>
  <c r="DB30" i="12"/>
  <c r="DC30" i="12"/>
  <c r="DD30" i="12"/>
  <c r="CW32" i="12"/>
  <c r="CX32" i="12"/>
  <c r="CY32" i="12"/>
  <c r="CZ32" i="12"/>
  <c r="DA32" i="12"/>
  <c r="DB32" i="12"/>
  <c r="DC32" i="12"/>
  <c r="DD32" i="12"/>
  <c r="CW31" i="12"/>
  <c r="CX31" i="12"/>
  <c r="CY31" i="12"/>
  <c r="CZ31" i="12"/>
  <c r="DA31" i="12"/>
  <c r="DB31" i="12"/>
  <c r="DC31" i="12"/>
  <c r="DD31" i="12"/>
  <c r="CW33" i="12"/>
  <c r="CX33" i="12"/>
  <c r="CY33" i="12"/>
  <c r="CZ33" i="12"/>
  <c r="DA33" i="12"/>
  <c r="DB33" i="12"/>
  <c r="DC33" i="12"/>
  <c r="DD33" i="12"/>
  <c r="CW34" i="12"/>
  <c r="CX34" i="12"/>
  <c r="CY34" i="12"/>
  <c r="CZ34" i="12"/>
  <c r="DA34" i="12"/>
  <c r="DB34" i="12"/>
  <c r="DC34" i="12"/>
  <c r="DD34" i="12"/>
  <c r="CW35" i="12"/>
  <c r="CX35" i="12"/>
  <c r="CY35" i="12"/>
  <c r="CZ35" i="12"/>
  <c r="DA35" i="12"/>
  <c r="DB35" i="12"/>
  <c r="DC35" i="12"/>
  <c r="DD35" i="12"/>
  <c r="CW39" i="12"/>
  <c r="CX39" i="12"/>
  <c r="CY39" i="12"/>
  <c r="CZ39" i="12"/>
  <c r="DA39" i="12"/>
  <c r="DB39" i="12"/>
  <c r="DC39" i="12"/>
  <c r="DD39" i="12"/>
  <c r="CW36" i="12"/>
  <c r="CX36" i="12"/>
  <c r="CY36" i="12"/>
  <c r="CZ36" i="12"/>
  <c r="DA36" i="12"/>
  <c r="DB36" i="12"/>
  <c r="DC36" i="12"/>
  <c r="DD36" i="12"/>
  <c r="CW37" i="12"/>
  <c r="CX37" i="12"/>
  <c r="CY37" i="12"/>
  <c r="CZ37" i="12"/>
  <c r="DA37" i="12"/>
  <c r="DB37" i="12"/>
  <c r="DC37" i="12"/>
  <c r="DD37" i="12"/>
  <c r="H10" i="12"/>
  <c r="G10" i="12"/>
  <c r="F10" i="12"/>
  <c r="E10" i="12"/>
  <c r="DG2" i="12"/>
  <c r="DG3" i="12"/>
  <c r="DG4" i="12"/>
  <c r="DG5" i="12"/>
  <c r="DG6" i="12"/>
  <c r="DG7" i="12"/>
  <c r="DG8" i="12"/>
  <c r="DG9" i="12"/>
  <c r="DG10" i="12"/>
  <c r="DG11" i="12"/>
  <c r="DG12" i="12"/>
  <c r="DG13" i="12"/>
  <c r="DG14" i="12"/>
  <c r="DG15" i="12"/>
  <c r="DG16" i="12"/>
  <c r="DG17" i="12"/>
  <c r="DG18" i="12"/>
  <c r="DG19" i="12"/>
  <c r="DG20" i="12"/>
  <c r="DG21" i="12"/>
  <c r="DG22" i="12"/>
  <c r="DG23" i="12"/>
  <c r="DG24" i="12"/>
  <c r="DG25" i="12"/>
  <c r="DG26" i="12"/>
  <c r="DG27" i="12"/>
  <c r="DG28" i="12"/>
  <c r="DG29" i="12"/>
  <c r="DG30" i="12"/>
  <c r="DG31" i="12"/>
  <c r="DG32" i="12"/>
  <c r="DG33" i="12"/>
  <c r="DG34" i="12"/>
  <c r="DG35" i="12"/>
  <c r="DG36" i="12"/>
  <c r="DG37" i="12"/>
  <c r="DG38" i="12"/>
  <c r="DG39" i="12"/>
  <c r="DF2" i="12"/>
  <c r="DF3" i="12"/>
  <c r="DF4" i="12"/>
  <c r="DF5" i="12"/>
  <c r="DF6" i="12"/>
  <c r="DF7" i="12"/>
  <c r="DF8" i="12"/>
  <c r="DF9" i="12"/>
  <c r="DF10" i="12"/>
  <c r="DF11" i="12"/>
  <c r="DF12" i="12"/>
  <c r="DF13" i="12"/>
  <c r="DF14" i="12"/>
  <c r="DF15" i="12"/>
  <c r="DF16" i="12"/>
  <c r="DF17" i="12"/>
  <c r="DF18" i="12"/>
  <c r="DF19" i="12"/>
  <c r="DF20" i="12"/>
  <c r="DF21" i="12"/>
  <c r="DF22" i="12"/>
  <c r="DF23" i="12"/>
  <c r="DF24" i="12"/>
  <c r="DF25" i="12"/>
  <c r="DF26" i="12"/>
  <c r="DF27" i="12"/>
  <c r="DF28" i="12"/>
  <c r="DF29" i="12"/>
  <c r="DF30" i="12"/>
  <c r="DF31" i="12"/>
  <c r="DF32" i="12"/>
  <c r="DF33" i="12"/>
  <c r="DF34" i="12"/>
  <c r="DF35" i="12"/>
  <c r="DF36" i="12"/>
  <c r="DF37" i="12"/>
  <c r="DF38" i="12"/>
  <c r="DF39" i="12"/>
  <c r="DE2" i="12"/>
  <c r="DE3" i="12"/>
  <c r="DE4" i="12"/>
  <c r="DE5" i="12"/>
  <c r="DE6" i="12"/>
  <c r="DE7" i="12"/>
  <c r="DE8" i="12"/>
  <c r="DE9" i="12"/>
  <c r="DE10" i="12"/>
  <c r="DE11" i="12"/>
  <c r="DE12" i="12"/>
  <c r="DE13" i="12"/>
  <c r="DE14" i="12"/>
  <c r="DE15" i="12"/>
  <c r="DE16" i="12"/>
  <c r="DE17" i="12"/>
  <c r="DE18" i="12"/>
  <c r="DE19" i="12"/>
  <c r="DE20" i="12"/>
  <c r="DE21" i="12"/>
  <c r="DE22" i="12"/>
  <c r="DE23" i="12"/>
  <c r="DE24" i="12"/>
  <c r="DE25" i="12"/>
  <c r="DE26" i="12"/>
  <c r="DE27" i="12"/>
  <c r="DE28" i="12"/>
  <c r="DE29" i="12"/>
  <c r="DE30" i="12"/>
  <c r="DE31" i="12"/>
  <c r="DE32" i="12"/>
  <c r="DE33" i="12"/>
  <c r="DE34" i="12"/>
  <c r="DE35" i="12"/>
  <c r="DE36" i="12"/>
  <c r="DE37" i="12"/>
  <c r="DE38" i="12"/>
  <c r="DE39" i="12"/>
  <c r="EB2" i="12"/>
  <c r="EB3" i="12"/>
  <c r="EB4" i="12"/>
  <c r="EB5" i="12"/>
  <c r="EB6" i="12"/>
  <c r="EB7" i="12"/>
  <c r="EB8" i="12"/>
  <c r="EB9" i="12"/>
  <c r="EB10" i="12"/>
  <c r="EB11" i="12"/>
  <c r="EB12" i="12"/>
  <c r="EB13" i="12"/>
  <c r="EB14" i="12"/>
  <c r="EB15" i="12"/>
  <c r="EB16" i="12"/>
  <c r="EB17" i="12"/>
  <c r="EB18" i="12"/>
  <c r="EB19" i="12"/>
  <c r="EB20" i="12"/>
  <c r="EB21" i="12"/>
  <c r="EB22" i="12"/>
  <c r="EA2" i="12"/>
  <c r="EA3" i="12"/>
  <c r="EA4" i="12"/>
  <c r="EA5" i="12"/>
  <c r="EA6" i="12"/>
  <c r="EA7" i="12"/>
  <c r="EA8" i="12"/>
  <c r="EA9" i="12"/>
  <c r="EA10" i="12"/>
  <c r="EA11" i="12"/>
  <c r="EA12" i="12"/>
  <c r="EA13" i="12"/>
  <c r="EA14" i="12"/>
  <c r="EA15" i="12"/>
  <c r="EA16" i="12"/>
  <c r="EA17" i="12"/>
  <c r="EA18" i="12"/>
  <c r="EA19" i="12"/>
  <c r="EA20" i="12"/>
  <c r="EA21" i="12"/>
  <c r="EA22" i="12"/>
  <c r="DZ2" i="12"/>
  <c r="DZ3" i="12"/>
  <c r="DZ4" i="12"/>
  <c r="DZ5" i="12"/>
  <c r="DZ6" i="12"/>
  <c r="DZ7" i="12"/>
  <c r="DZ8" i="12"/>
  <c r="DZ9" i="12"/>
  <c r="DZ10" i="12"/>
  <c r="DZ11" i="12"/>
  <c r="DZ12" i="12"/>
  <c r="DZ13" i="12"/>
  <c r="DZ14" i="12"/>
  <c r="DZ15" i="12"/>
  <c r="DZ16" i="12"/>
  <c r="DZ17" i="12"/>
  <c r="DZ18" i="12"/>
  <c r="DZ19" i="12"/>
  <c r="DZ20" i="12"/>
  <c r="DZ21" i="12"/>
  <c r="DZ22" i="12"/>
  <c r="EE22" i="12"/>
  <c r="EE21" i="12"/>
  <c r="CJ68" i="12"/>
  <c r="CK68" i="12"/>
  <c r="CL68" i="12"/>
  <c r="CJ69" i="12"/>
  <c r="CK69" i="12"/>
  <c r="CL69" i="12"/>
  <c r="CJ70" i="12"/>
  <c r="CK70" i="12"/>
  <c r="CL70" i="12"/>
  <c r="CJ71" i="12"/>
  <c r="CK71" i="12"/>
  <c r="CL71" i="12"/>
  <c r="CJ72" i="12"/>
  <c r="CK72" i="12"/>
  <c r="CL72" i="12"/>
  <c r="CJ73" i="12"/>
  <c r="CK73" i="12"/>
  <c r="CL73" i="12"/>
  <c r="CJ74" i="12"/>
  <c r="CK74" i="12"/>
  <c r="CL74" i="12"/>
  <c r="CJ75" i="12"/>
  <c r="CK75" i="12"/>
  <c r="CL75" i="12"/>
  <c r="CJ76" i="12"/>
  <c r="CK76" i="12"/>
  <c r="CL76" i="12"/>
  <c r="BQ40" i="12"/>
  <c r="BQ41" i="12"/>
  <c r="BQ42" i="12"/>
  <c r="BQ43" i="12"/>
  <c r="BQ44" i="12"/>
  <c r="BQ45" i="12"/>
  <c r="BQ46" i="12"/>
  <c r="BQ47" i="12"/>
  <c r="BQ48" i="12"/>
  <c r="BQ49" i="12"/>
  <c r="BQ50" i="12"/>
  <c r="BQ51" i="12"/>
  <c r="BQ52" i="12"/>
  <c r="BQ53" i="12"/>
  <c r="BQ54" i="12"/>
  <c r="BP40" i="12"/>
  <c r="BP41" i="12"/>
  <c r="BP42" i="12"/>
  <c r="BP43" i="12"/>
  <c r="BP44" i="12"/>
  <c r="BP45" i="12"/>
  <c r="BP46" i="12"/>
  <c r="BP47" i="12"/>
  <c r="BP48" i="12"/>
  <c r="BP49" i="12"/>
  <c r="BP50" i="12"/>
  <c r="BP51" i="12"/>
  <c r="BP52" i="12"/>
  <c r="BP53" i="12"/>
  <c r="BP54" i="12"/>
  <c r="BO40" i="12"/>
  <c r="BO41" i="12"/>
  <c r="BO42" i="12"/>
  <c r="BO43" i="12"/>
  <c r="BO44" i="12"/>
  <c r="BO45" i="12"/>
  <c r="BO46" i="12"/>
  <c r="BO47" i="12"/>
  <c r="BO48" i="12"/>
  <c r="BO49" i="12"/>
  <c r="BO50" i="12"/>
  <c r="BO51" i="12"/>
  <c r="BO52" i="12"/>
  <c r="BO53" i="12"/>
  <c r="BO54" i="12"/>
  <c r="DV63" i="13"/>
  <c r="DV64" i="13"/>
  <c r="DV65" i="13"/>
  <c r="DV66" i="13"/>
  <c r="DV67" i="13"/>
  <c r="DV68" i="13"/>
  <c r="DV69" i="13"/>
  <c r="DV70" i="13"/>
  <c r="DV71" i="13"/>
  <c r="DV72" i="13"/>
  <c r="DV73" i="13"/>
  <c r="DV74" i="13"/>
  <c r="DV75" i="13"/>
  <c r="DV76" i="13"/>
  <c r="DV77" i="13"/>
  <c r="DV78" i="13"/>
  <c r="DV79" i="13"/>
  <c r="DV80" i="13"/>
  <c r="DV81" i="13"/>
  <c r="DV82" i="13"/>
  <c r="DV83" i="13"/>
  <c r="DV84" i="13"/>
  <c r="DV85" i="13"/>
  <c r="DV86" i="13"/>
  <c r="DV87" i="13"/>
  <c r="DV88" i="13"/>
  <c r="DV89" i="13"/>
  <c r="DV90" i="13"/>
  <c r="DV91" i="13"/>
  <c r="DV92" i="13"/>
  <c r="DV93" i="13"/>
  <c r="DV94" i="13"/>
  <c r="DV95" i="13"/>
  <c r="DV96" i="13"/>
  <c r="DV97" i="13"/>
  <c r="DV98" i="13"/>
  <c r="DV99" i="13"/>
  <c r="DV100" i="13"/>
  <c r="DV101" i="13"/>
  <c r="DV102" i="13"/>
  <c r="DV103" i="13"/>
  <c r="DV104" i="13"/>
  <c r="DV105" i="13"/>
  <c r="DV106" i="13"/>
  <c r="DV107" i="13"/>
  <c r="DV108" i="13"/>
  <c r="DV109" i="13"/>
  <c r="DV110" i="13"/>
  <c r="DV111" i="13"/>
  <c r="DV112" i="13"/>
  <c r="DV113" i="13"/>
  <c r="DV114" i="13"/>
  <c r="DV115" i="13"/>
  <c r="DV116" i="13"/>
  <c r="DV117" i="13"/>
  <c r="DV118" i="13"/>
  <c r="DV119" i="13"/>
  <c r="DV120" i="13"/>
  <c r="DV121" i="13"/>
  <c r="DV122" i="13"/>
  <c r="DV123" i="13"/>
  <c r="DV124" i="13"/>
  <c r="DV125" i="13"/>
  <c r="DV126" i="13"/>
  <c r="DV127" i="13"/>
  <c r="DV128" i="13"/>
  <c r="DV129" i="13"/>
  <c r="DV130" i="13"/>
  <c r="DV131" i="13"/>
  <c r="DV132" i="13"/>
  <c r="DV133" i="13"/>
  <c r="DV134" i="13"/>
  <c r="DV135" i="13"/>
  <c r="DV136" i="13"/>
  <c r="DV137" i="13"/>
  <c r="DV138" i="13"/>
  <c r="DV139" i="13"/>
  <c r="DV140" i="13"/>
  <c r="DV141" i="13"/>
  <c r="DV142" i="13"/>
  <c r="DV143" i="13"/>
  <c r="DV144" i="13"/>
  <c r="DV145" i="13"/>
  <c r="DV146" i="13"/>
  <c r="DV147" i="13"/>
  <c r="DV148" i="13"/>
  <c r="DV149" i="13"/>
  <c r="DV150" i="13"/>
  <c r="DV151" i="13"/>
  <c r="DV152" i="13"/>
  <c r="DV153" i="13"/>
  <c r="DV154" i="13"/>
  <c r="DV155" i="13"/>
  <c r="DV156" i="13"/>
  <c r="DV157" i="13"/>
  <c r="DV62" i="13"/>
  <c r="DU63" i="13"/>
  <c r="DU64" i="13"/>
  <c r="DU65" i="13"/>
  <c r="DU66" i="13"/>
  <c r="DU67" i="13"/>
  <c r="DU68" i="13"/>
  <c r="DU69" i="13"/>
  <c r="DU70" i="13"/>
  <c r="DU71" i="13"/>
  <c r="DU72" i="13"/>
  <c r="DU73" i="13"/>
  <c r="DU74" i="13"/>
  <c r="DU75" i="13"/>
  <c r="DU76" i="13"/>
  <c r="DU77" i="13"/>
  <c r="DU78" i="13"/>
  <c r="DU79" i="13"/>
  <c r="DU80" i="13"/>
  <c r="DU81" i="13"/>
  <c r="DU82" i="13"/>
  <c r="DU83" i="13"/>
  <c r="DU84" i="13"/>
  <c r="DU85" i="13"/>
  <c r="DU86" i="13"/>
  <c r="DU87" i="13"/>
  <c r="DU88" i="13"/>
  <c r="DU89" i="13"/>
  <c r="DU90" i="13"/>
  <c r="DU91" i="13"/>
  <c r="DU92" i="13"/>
  <c r="DU93" i="13"/>
  <c r="DU94" i="13"/>
  <c r="DU95" i="13"/>
  <c r="DU96" i="13"/>
  <c r="DU97" i="13"/>
  <c r="DU98" i="13"/>
  <c r="DU99" i="13"/>
  <c r="DU100" i="13"/>
  <c r="DU101" i="13"/>
  <c r="DU102" i="13"/>
  <c r="DU103" i="13"/>
  <c r="DU104" i="13"/>
  <c r="DU105" i="13"/>
  <c r="DU106" i="13"/>
  <c r="DU107" i="13"/>
  <c r="DU108" i="13"/>
  <c r="DU109" i="13"/>
  <c r="DU110" i="13"/>
  <c r="DU111" i="13"/>
  <c r="DU112" i="13"/>
  <c r="DU113" i="13"/>
  <c r="DU114" i="13"/>
  <c r="DU115" i="13"/>
  <c r="DU116" i="13"/>
  <c r="DU117" i="13"/>
  <c r="DU118" i="13"/>
  <c r="DU119" i="13"/>
  <c r="DU120" i="13"/>
  <c r="DU121" i="13"/>
  <c r="DU122" i="13"/>
  <c r="DU123" i="13"/>
  <c r="DU124" i="13"/>
  <c r="DU125" i="13"/>
  <c r="DU126" i="13"/>
  <c r="DU127" i="13"/>
  <c r="DU128" i="13"/>
  <c r="DU129" i="13"/>
  <c r="DU130" i="13"/>
  <c r="DU131" i="13"/>
  <c r="DU132" i="13"/>
  <c r="DU133" i="13"/>
  <c r="DU134" i="13"/>
  <c r="DU135" i="13"/>
  <c r="DU136" i="13"/>
  <c r="DU137" i="13"/>
  <c r="DU138" i="13"/>
  <c r="DU139" i="13"/>
  <c r="DU140" i="13"/>
  <c r="DU141" i="13"/>
  <c r="DU142" i="13"/>
  <c r="DU143" i="13"/>
  <c r="DU144" i="13"/>
  <c r="DU145" i="13"/>
  <c r="DU146" i="13"/>
  <c r="DU147" i="13"/>
  <c r="DU148" i="13"/>
  <c r="DU149" i="13"/>
  <c r="DU150" i="13"/>
  <c r="DU151" i="13"/>
  <c r="DU152" i="13"/>
  <c r="DU153" i="13"/>
  <c r="DU154" i="13"/>
  <c r="DU155" i="13"/>
  <c r="DU156" i="13"/>
  <c r="DU157" i="13"/>
  <c r="DU62" i="13"/>
  <c r="DT63" i="13"/>
  <c r="DT64" i="13"/>
  <c r="DT65" i="13"/>
  <c r="DT66" i="13"/>
  <c r="DT67" i="13"/>
  <c r="DT68" i="13"/>
  <c r="DT69" i="13"/>
  <c r="DT70" i="13"/>
  <c r="DT71" i="13"/>
  <c r="DT72" i="13"/>
  <c r="DT73" i="13"/>
  <c r="DT74" i="13"/>
  <c r="DT75" i="13"/>
  <c r="DT76" i="13"/>
  <c r="DT77" i="13"/>
  <c r="DT78" i="13"/>
  <c r="DT79" i="13"/>
  <c r="DT80" i="13"/>
  <c r="DT81" i="13"/>
  <c r="DT82" i="13"/>
  <c r="DT83" i="13"/>
  <c r="DT84" i="13"/>
  <c r="DT85" i="13"/>
  <c r="DT86" i="13"/>
  <c r="DT87" i="13"/>
  <c r="DT88" i="13"/>
  <c r="DT89" i="13"/>
  <c r="DT90" i="13"/>
  <c r="DT91" i="13"/>
  <c r="DT92" i="13"/>
  <c r="DT93" i="13"/>
  <c r="DT94" i="13"/>
  <c r="DT95" i="13"/>
  <c r="DT96" i="13"/>
  <c r="DT97" i="13"/>
  <c r="DT98" i="13"/>
  <c r="DT99" i="13"/>
  <c r="DT100" i="13"/>
  <c r="DT101" i="13"/>
  <c r="DT102" i="13"/>
  <c r="DT103" i="13"/>
  <c r="DT104" i="13"/>
  <c r="DT105" i="13"/>
  <c r="DT106" i="13"/>
  <c r="DT107" i="13"/>
  <c r="DT108" i="13"/>
  <c r="DT109" i="13"/>
  <c r="DT110" i="13"/>
  <c r="DT111" i="13"/>
  <c r="DT112" i="13"/>
  <c r="DT113" i="13"/>
  <c r="DT114" i="13"/>
  <c r="DT115" i="13"/>
  <c r="DT116" i="13"/>
  <c r="DT117" i="13"/>
  <c r="DT118" i="13"/>
  <c r="DT119" i="13"/>
  <c r="DT120" i="13"/>
  <c r="DT121" i="13"/>
  <c r="DT122" i="13"/>
  <c r="DT123" i="13"/>
  <c r="DT124" i="13"/>
  <c r="DT125" i="13"/>
  <c r="DT126" i="13"/>
  <c r="DT127" i="13"/>
  <c r="DT128" i="13"/>
  <c r="DT129" i="13"/>
  <c r="DT130" i="13"/>
  <c r="DT131" i="13"/>
  <c r="DT132" i="13"/>
  <c r="DT133" i="13"/>
  <c r="DT134" i="13"/>
  <c r="DT135" i="13"/>
  <c r="DT136" i="13"/>
  <c r="DT137" i="13"/>
  <c r="DT138" i="13"/>
  <c r="DT139" i="13"/>
  <c r="DT140" i="13"/>
  <c r="DT141" i="13"/>
  <c r="DT142" i="13"/>
  <c r="DT143" i="13"/>
  <c r="DT144" i="13"/>
  <c r="DT145" i="13"/>
  <c r="DT146" i="13"/>
  <c r="DT147" i="13"/>
  <c r="DT148" i="13"/>
  <c r="DT149" i="13"/>
  <c r="DT150" i="13"/>
  <c r="DT151" i="13"/>
  <c r="DT152" i="13"/>
  <c r="DT153" i="13"/>
  <c r="DT154" i="13"/>
  <c r="DT155" i="13"/>
  <c r="DT156" i="13"/>
  <c r="DT157" i="13"/>
  <c r="DT62" i="13"/>
  <c r="DS63" i="13"/>
  <c r="DS64" i="13"/>
  <c r="DS65" i="13"/>
  <c r="DS66" i="13"/>
  <c r="DS67" i="13"/>
  <c r="DS68" i="13"/>
  <c r="DS69" i="13"/>
  <c r="DS70" i="13"/>
  <c r="DS71" i="13"/>
  <c r="DS72" i="13"/>
  <c r="DS73" i="13"/>
  <c r="DS74" i="13"/>
  <c r="DS75" i="13"/>
  <c r="DS76" i="13"/>
  <c r="DS77" i="13"/>
  <c r="DS78" i="13"/>
  <c r="DS79" i="13"/>
  <c r="DS80" i="13"/>
  <c r="DS81" i="13"/>
  <c r="DS82" i="13"/>
  <c r="DS83" i="13"/>
  <c r="DS84" i="13"/>
  <c r="DS85" i="13"/>
  <c r="DS86" i="13"/>
  <c r="DS87" i="13"/>
  <c r="DS88" i="13"/>
  <c r="DS89" i="13"/>
  <c r="DS90" i="13"/>
  <c r="DS91" i="13"/>
  <c r="DS92" i="13"/>
  <c r="DS93" i="13"/>
  <c r="DS94" i="13"/>
  <c r="DS95" i="13"/>
  <c r="DS96" i="13"/>
  <c r="DS97" i="13"/>
  <c r="DS98" i="13"/>
  <c r="DS99" i="13"/>
  <c r="DS100" i="13"/>
  <c r="DS101" i="13"/>
  <c r="DS102" i="13"/>
  <c r="DS103" i="13"/>
  <c r="DS104" i="13"/>
  <c r="DS105" i="13"/>
  <c r="DS106" i="13"/>
  <c r="DS107" i="13"/>
  <c r="DS108" i="13"/>
  <c r="DS109" i="13"/>
  <c r="DS110" i="13"/>
  <c r="DS111" i="13"/>
  <c r="DS112" i="13"/>
  <c r="DS113" i="13"/>
  <c r="DS114" i="13"/>
  <c r="DS115" i="13"/>
  <c r="DS116" i="13"/>
  <c r="DS117" i="13"/>
  <c r="DS118" i="13"/>
  <c r="DS119" i="13"/>
  <c r="DS120" i="13"/>
  <c r="DS121" i="13"/>
  <c r="DS122" i="13"/>
  <c r="DS123" i="13"/>
  <c r="DS124" i="13"/>
  <c r="DS125" i="13"/>
  <c r="DS126" i="13"/>
  <c r="DS127" i="13"/>
  <c r="DS128" i="13"/>
  <c r="DS129" i="13"/>
  <c r="DS130" i="13"/>
  <c r="DS131" i="13"/>
  <c r="DS132" i="13"/>
  <c r="DS133" i="13"/>
  <c r="DS134" i="13"/>
  <c r="DS135" i="13"/>
  <c r="DS136" i="13"/>
  <c r="DS137" i="13"/>
  <c r="DS138" i="13"/>
  <c r="DS139" i="13"/>
  <c r="DS140" i="13"/>
  <c r="DS141" i="13"/>
  <c r="DS142" i="13"/>
  <c r="DS143" i="13"/>
  <c r="DS144" i="13"/>
  <c r="DS145" i="13"/>
  <c r="DS146" i="13"/>
  <c r="DS147" i="13"/>
  <c r="DS148" i="13"/>
  <c r="DS149" i="13"/>
  <c r="DS150" i="13"/>
  <c r="DS151" i="13"/>
  <c r="DS152" i="13"/>
  <c r="DS153" i="13"/>
  <c r="DS154" i="13"/>
  <c r="DS155" i="13"/>
  <c r="DS156" i="13"/>
  <c r="DS157" i="13"/>
  <c r="DS62" i="13"/>
  <c r="DR63" i="13"/>
  <c r="DR64" i="13"/>
  <c r="DR65" i="13"/>
  <c r="DR66" i="13"/>
  <c r="DR67" i="13"/>
  <c r="DR68" i="13"/>
  <c r="DR69" i="13"/>
  <c r="DR70" i="13"/>
  <c r="DR71" i="13"/>
  <c r="DR72" i="13"/>
  <c r="DR73" i="13"/>
  <c r="DR74" i="13"/>
  <c r="DR75" i="13"/>
  <c r="DR76" i="13"/>
  <c r="DR77" i="13"/>
  <c r="DR78" i="13"/>
  <c r="DR79" i="13"/>
  <c r="DR80" i="13"/>
  <c r="DR81" i="13"/>
  <c r="DR82" i="13"/>
  <c r="DR83" i="13"/>
  <c r="DR84" i="13"/>
  <c r="DR85" i="13"/>
  <c r="DR86" i="13"/>
  <c r="DR87" i="13"/>
  <c r="DR88" i="13"/>
  <c r="DR89" i="13"/>
  <c r="DR90" i="13"/>
  <c r="DR91" i="13"/>
  <c r="DR92" i="13"/>
  <c r="DR93" i="13"/>
  <c r="DR94" i="13"/>
  <c r="DR95" i="13"/>
  <c r="DR96" i="13"/>
  <c r="DR97" i="13"/>
  <c r="DR98" i="13"/>
  <c r="DR99" i="13"/>
  <c r="DR100" i="13"/>
  <c r="DR101" i="13"/>
  <c r="DR102" i="13"/>
  <c r="DR103" i="13"/>
  <c r="DR104" i="13"/>
  <c r="DR105" i="13"/>
  <c r="DR106" i="13"/>
  <c r="DR107" i="13"/>
  <c r="DR108" i="13"/>
  <c r="DR109" i="13"/>
  <c r="DR110" i="13"/>
  <c r="DR111" i="13"/>
  <c r="DR112" i="13"/>
  <c r="DR113" i="13"/>
  <c r="DR114" i="13"/>
  <c r="DR115" i="13"/>
  <c r="DR116" i="13"/>
  <c r="DR117" i="13"/>
  <c r="DR118" i="13"/>
  <c r="DR119" i="13"/>
  <c r="DR120" i="13"/>
  <c r="DR121" i="13"/>
  <c r="DR122" i="13"/>
  <c r="DR123" i="13"/>
  <c r="DR124" i="13"/>
  <c r="DR125" i="13"/>
  <c r="DR126" i="13"/>
  <c r="DR127" i="13"/>
  <c r="DR128" i="13"/>
  <c r="DR129" i="13"/>
  <c r="DR130" i="13"/>
  <c r="DR131" i="13"/>
  <c r="DR132" i="13"/>
  <c r="DR133" i="13"/>
  <c r="DR134" i="13"/>
  <c r="DR135" i="13"/>
  <c r="DR136" i="13"/>
  <c r="DR137" i="13"/>
  <c r="DR138" i="13"/>
  <c r="DR139" i="13"/>
  <c r="DR140" i="13"/>
  <c r="DR141" i="13"/>
  <c r="DR142" i="13"/>
  <c r="DR143" i="13"/>
  <c r="DR144" i="13"/>
  <c r="DR145" i="13"/>
  <c r="DR146" i="13"/>
  <c r="DR147" i="13"/>
  <c r="DR148" i="13"/>
  <c r="DR149" i="13"/>
  <c r="DR150" i="13"/>
  <c r="DR151" i="13"/>
  <c r="DR152" i="13"/>
  <c r="DR153" i="13"/>
  <c r="DR154" i="13"/>
  <c r="DR155" i="13"/>
  <c r="DR156" i="13"/>
  <c r="DR157" i="13"/>
  <c r="DR62" i="13"/>
  <c r="DQ63" i="13"/>
  <c r="DQ64" i="13"/>
  <c r="DQ65" i="13"/>
  <c r="DQ66" i="13"/>
  <c r="DQ67" i="13"/>
  <c r="DQ68" i="13"/>
  <c r="DQ69" i="13"/>
  <c r="DQ70" i="13"/>
  <c r="DQ71" i="13"/>
  <c r="DQ72" i="13"/>
  <c r="DQ73" i="13"/>
  <c r="DQ74" i="13"/>
  <c r="DQ75" i="13"/>
  <c r="DQ76" i="13"/>
  <c r="DQ77" i="13"/>
  <c r="DQ78" i="13"/>
  <c r="DQ79" i="13"/>
  <c r="DQ80" i="13"/>
  <c r="DQ81" i="13"/>
  <c r="DQ82" i="13"/>
  <c r="DQ83" i="13"/>
  <c r="DQ84" i="13"/>
  <c r="DQ85" i="13"/>
  <c r="DQ86" i="13"/>
  <c r="DQ87" i="13"/>
  <c r="DQ88" i="13"/>
  <c r="DQ89" i="13"/>
  <c r="DQ90" i="13"/>
  <c r="DQ91" i="13"/>
  <c r="DQ92" i="13"/>
  <c r="DQ93" i="13"/>
  <c r="DQ94" i="13"/>
  <c r="DQ95" i="13"/>
  <c r="DQ96" i="13"/>
  <c r="DQ97" i="13"/>
  <c r="DQ98" i="13"/>
  <c r="DQ99" i="13"/>
  <c r="DQ100" i="13"/>
  <c r="DQ101" i="13"/>
  <c r="DQ102" i="13"/>
  <c r="DQ103" i="13"/>
  <c r="DQ104" i="13"/>
  <c r="DQ105" i="13"/>
  <c r="DQ106" i="13"/>
  <c r="DQ107" i="13"/>
  <c r="DQ108" i="13"/>
  <c r="DQ109" i="13"/>
  <c r="DQ110" i="13"/>
  <c r="DQ111" i="13"/>
  <c r="DQ112" i="13"/>
  <c r="DQ113" i="13"/>
  <c r="DQ114" i="13"/>
  <c r="DQ115" i="13"/>
  <c r="DQ116" i="13"/>
  <c r="DQ117" i="13"/>
  <c r="DQ118" i="13"/>
  <c r="DQ119" i="13"/>
  <c r="DQ120" i="13"/>
  <c r="DQ121" i="13"/>
  <c r="DQ122" i="13"/>
  <c r="DQ123" i="13"/>
  <c r="DQ124" i="13"/>
  <c r="DQ125" i="13"/>
  <c r="DQ126" i="13"/>
  <c r="DQ127" i="13"/>
  <c r="DQ128" i="13"/>
  <c r="DQ129" i="13"/>
  <c r="DQ130" i="13"/>
  <c r="DQ131" i="13"/>
  <c r="DQ132" i="13"/>
  <c r="DQ133" i="13"/>
  <c r="DQ134" i="13"/>
  <c r="DQ135" i="13"/>
  <c r="DQ136" i="13"/>
  <c r="DQ137" i="13"/>
  <c r="DQ138" i="13"/>
  <c r="DQ139" i="13"/>
  <c r="DQ140" i="13"/>
  <c r="DQ141" i="13"/>
  <c r="DQ142" i="13"/>
  <c r="DQ143" i="13"/>
  <c r="DQ144" i="13"/>
  <c r="DQ145" i="13"/>
  <c r="DQ146" i="13"/>
  <c r="DQ147" i="13"/>
  <c r="DQ148" i="13"/>
  <c r="DQ149" i="13"/>
  <c r="DQ150" i="13"/>
  <c r="DQ151" i="13"/>
  <c r="DQ152" i="13"/>
  <c r="DQ153" i="13"/>
  <c r="DQ154" i="13"/>
  <c r="DQ155" i="13"/>
  <c r="DQ156" i="13"/>
  <c r="DQ157" i="13"/>
  <c r="DQ62" i="13"/>
  <c r="DP63" i="13"/>
  <c r="DP64" i="13"/>
  <c r="DP65" i="13"/>
  <c r="DP66" i="13"/>
  <c r="DP67" i="13"/>
  <c r="DP68" i="13"/>
  <c r="DP69" i="13"/>
  <c r="DP70" i="13"/>
  <c r="DP71" i="13"/>
  <c r="DP72" i="13"/>
  <c r="DP73" i="13"/>
  <c r="DP74" i="13"/>
  <c r="DP75" i="13"/>
  <c r="DP76" i="13"/>
  <c r="DP77" i="13"/>
  <c r="DP78" i="13"/>
  <c r="DP79" i="13"/>
  <c r="DP80" i="13"/>
  <c r="DP81" i="13"/>
  <c r="DP82" i="13"/>
  <c r="DP83" i="13"/>
  <c r="DP84" i="13"/>
  <c r="DP85" i="13"/>
  <c r="DP86" i="13"/>
  <c r="DP87" i="13"/>
  <c r="DP88" i="13"/>
  <c r="DP89" i="13"/>
  <c r="DP90" i="13"/>
  <c r="DP91" i="13"/>
  <c r="DP92" i="13"/>
  <c r="DP93" i="13"/>
  <c r="DP94" i="13"/>
  <c r="DP95" i="13"/>
  <c r="DP96" i="13"/>
  <c r="DP97" i="13"/>
  <c r="DP98" i="13"/>
  <c r="DP99" i="13"/>
  <c r="DP100" i="13"/>
  <c r="DP101" i="13"/>
  <c r="DP102" i="13"/>
  <c r="DP103" i="13"/>
  <c r="DP104" i="13"/>
  <c r="DP105" i="13"/>
  <c r="DP106" i="13"/>
  <c r="DP107" i="13"/>
  <c r="DP108" i="13"/>
  <c r="DP109" i="13"/>
  <c r="DP110" i="13"/>
  <c r="DP111" i="13"/>
  <c r="DP112" i="13"/>
  <c r="DP113" i="13"/>
  <c r="DP114" i="13"/>
  <c r="DP115" i="13"/>
  <c r="DP116" i="13"/>
  <c r="DP117" i="13"/>
  <c r="DP118" i="13"/>
  <c r="DP119" i="13"/>
  <c r="DP120" i="13"/>
  <c r="DP121" i="13"/>
  <c r="DP122" i="13"/>
  <c r="DP123" i="13"/>
  <c r="DP124" i="13"/>
  <c r="DP125" i="13"/>
  <c r="DP126" i="13"/>
  <c r="DP127" i="13"/>
  <c r="DP128" i="13"/>
  <c r="DP129" i="13"/>
  <c r="DP130" i="13"/>
  <c r="DP131" i="13"/>
  <c r="DP132" i="13"/>
  <c r="DP133" i="13"/>
  <c r="DP134" i="13"/>
  <c r="DP135" i="13"/>
  <c r="DP136" i="13"/>
  <c r="DP137" i="13"/>
  <c r="DP138" i="13"/>
  <c r="DP139" i="13"/>
  <c r="DP140" i="13"/>
  <c r="DP141" i="13"/>
  <c r="DP142" i="13"/>
  <c r="DP143" i="13"/>
  <c r="DP144" i="13"/>
  <c r="DP145" i="13"/>
  <c r="DP146" i="13"/>
  <c r="DP147" i="13"/>
  <c r="DP148" i="13"/>
  <c r="DP149" i="13"/>
  <c r="DP150" i="13"/>
  <c r="DP151" i="13"/>
  <c r="DP152" i="13"/>
  <c r="DP153" i="13"/>
  <c r="DP154" i="13"/>
  <c r="DP155" i="13"/>
  <c r="DP156" i="13"/>
  <c r="DP157" i="13"/>
  <c r="DP62" i="13"/>
  <c r="DO63" i="13"/>
  <c r="DO64" i="13"/>
  <c r="DO65" i="13"/>
  <c r="DO66" i="13"/>
  <c r="DO67" i="13"/>
  <c r="DO68" i="13"/>
  <c r="DO69" i="13"/>
  <c r="DO70" i="13"/>
  <c r="DO71" i="13"/>
  <c r="DO72" i="13"/>
  <c r="DO73" i="13"/>
  <c r="DO74" i="13"/>
  <c r="DO75" i="13"/>
  <c r="DO76" i="13"/>
  <c r="DO77" i="13"/>
  <c r="DO78" i="13"/>
  <c r="DO79" i="13"/>
  <c r="DO80" i="13"/>
  <c r="DO81" i="13"/>
  <c r="DO82" i="13"/>
  <c r="DO83" i="13"/>
  <c r="DO84" i="13"/>
  <c r="DO85" i="13"/>
  <c r="DO86" i="13"/>
  <c r="DO87" i="13"/>
  <c r="DO88" i="13"/>
  <c r="DO89" i="13"/>
  <c r="DO90" i="13"/>
  <c r="DO91" i="13"/>
  <c r="DO92" i="13"/>
  <c r="DO93" i="13"/>
  <c r="DO94" i="13"/>
  <c r="DO95" i="13"/>
  <c r="DO96" i="13"/>
  <c r="DO97" i="13"/>
  <c r="DO98" i="13"/>
  <c r="DO99" i="13"/>
  <c r="DO100" i="13"/>
  <c r="DO101" i="13"/>
  <c r="DO102" i="13"/>
  <c r="DO103" i="13"/>
  <c r="DO104" i="13"/>
  <c r="DO105" i="13"/>
  <c r="DO106" i="13"/>
  <c r="DO107" i="13"/>
  <c r="DO108" i="13"/>
  <c r="DO109" i="13"/>
  <c r="DO110" i="13"/>
  <c r="DO111" i="13"/>
  <c r="DO112" i="13"/>
  <c r="DO113" i="13"/>
  <c r="DO114" i="13"/>
  <c r="DO115" i="13"/>
  <c r="DO116" i="13"/>
  <c r="DO117" i="13"/>
  <c r="DO118" i="13"/>
  <c r="DO119" i="13"/>
  <c r="DO120" i="13"/>
  <c r="DO121" i="13"/>
  <c r="DO122" i="13"/>
  <c r="DO123" i="13"/>
  <c r="DO124" i="13"/>
  <c r="DO125" i="13"/>
  <c r="DO126" i="13"/>
  <c r="DO127" i="13"/>
  <c r="DO128" i="13"/>
  <c r="DO129" i="13"/>
  <c r="DO130" i="13"/>
  <c r="DO131" i="13"/>
  <c r="DO132" i="13"/>
  <c r="DO133" i="13"/>
  <c r="DO134" i="13"/>
  <c r="DO135" i="13"/>
  <c r="DO136" i="13"/>
  <c r="DO137" i="13"/>
  <c r="DO138" i="13"/>
  <c r="DO139" i="13"/>
  <c r="DO140" i="13"/>
  <c r="DO141" i="13"/>
  <c r="DO142" i="13"/>
  <c r="DO143" i="13"/>
  <c r="DO144" i="13"/>
  <c r="DO145" i="13"/>
  <c r="DO146" i="13"/>
  <c r="DO147" i="13"/>
  <c r="DO148" i="13"/>
  <c r="DO149" i="13"/>
  <c r="DO150" i="13"/>
  <c r="DO151" i="13"/>
  <c r="DO152" i="13"/>
  <c r="DO153" i="13"/>
  <c r="DO154" i="13"/>
  <c r="DO155" i="13"/>
  <c r="DO156" i="13"/>
  <c r="DO157" i="13"/>
  <c r="DO62" i="13"/>
  <c r="DN63" i="13"/>
  <c r="DN64" i="13"/>
  <c r="DN65" i="13"/>
  <c r="DN66" i="13"/>
  <c r="DN67" i="13"/>
  <c r="DN68" i="13"/>
  <c r="DN69" i="13"/>
  <c r="DN70" i="13"/>
  <c r="DN71" i="13"/>
  <c r="DN72" i="13"/>
  <c r="DN73" i="13"/>
  <c r="DN74" i="13"/>
  <c r="DN75" i="13"/>
  <c r="DN76" i="13"/>
  <c r="DN77" i="13"/>
  <c r="DN78" i="13"/>
  <c r="DN79" i="13"/>
  <c r="DN80" i="13"/>
  <c r="DN81" i="13"/>
  <c r="DN82" i="13"/>
  <c r="DN83" i="13"/>
  <c r="DN84" i="13"/>
  <c r="DN85" i="13"/>
  <c r="DN86" i="13"/>
  <c r="DN87" i="13"/>
  <c r="DN88" i="13"/>
  <c r="DN89" i="13"/>
  <c r="DN90" i="13"/>
  <c r="DN91" i="13"/>
  <c r="DN92" i="13"/>
  <c r="DN93" i="13"/>
  <c r="DN94" i="13"/>
  <c r="DN95" i="13"/>
  <c r="DN96" i="13"/>
  <c r="DN97" i="13"/>
  <c r="DN98" i="13"/>
  <c r="DN99" i="13"/>
  <c r="DN100" i="13"/>
  <c r="DN101" i="13"/>
  <c r="DN102" i="13"/>
  <c r="DN103" i="13"/>
  <c r="DN104" i="13"/>
  <c r="DN105" i="13"/>
  <c r="DN106" i="13"/>
  <c r="DN107" i="13"/>
  <c r="DN108" i="13"/>
  <c r="DN109" i="13"/>
  <c r="DN110" i="13"/>
  <c r="DN111" i="13"/>
  <c r="DN112" i="13"/>
  <c r="DN113" i="13"/>
  <c r="DN114" i="13"/>
  <c r="DN115" i="13"/>
  <c r="DN116" i="13"/>
  <c r="DN117" i="13"/>
  <c r="DN118" i="13"/>
  <c r="DN119" i="13"/>
  <c r="DN120" i="13"/>
  <c r="DN121" i="13"/>
  <c r="DN122" i="13"/>
  <c r="DN123" i="13"/>
  <c r="DN124" i="13"/>
  <c r="DN125" i="13"/>
  <c r="DN126" i="13"/>
  <c r="DN127" i="13"/>
  <c r="DN128" i="13"/>
  <c r="DN129" i="13"/>
  <c r="DN130" i="13"/>
  <c r="DN131" i="13"/>
  <c r="DN132" i="13"/>
  <c r="DN133" i="13"/>
  <c r="DN134" i="13"/>
  <c r="DN135" i="13"/>
  <c r="DN136" i="13"/>
  <c r="DN137" i="13"/>
  <c r="DN138" i="13"/>
  <c r="DN139" i="13"/>
  <c r="DN140" i="13"/>
  <c r="DN141" i="13"/>
  <c r="DN142" i="13"/>
  <c r="DN143" i="13"/>
  <c r="DN144" i="13"/>
  <c r="DN145" i="13"/>
  <c r="DN146" i="13"/>
  <c r="DN147" i="13"/>
  <c r="DN148" i="13"/>
  <c r="DN149" i="13"/>
  <c r="DN150" i="13"/>
  <c r="DN151" i="13"/>
  <c r="DN152" i="13"/>
  <c r="DN153" i="13"/>
  <c r="DN154" i="13"/>
  <c r="DN155" i="13"/>
  <c r="DN156" i="13"/>
  <c r="DN157" i="13"/>
  <c r="DN62" i="13"/>
  <c r="DM63" i="13"/>
  <c r="DM64" i="13"/>
  <c r="DM65" i="13"/>
  <c r="DM66" i="13"/>
  <c r="DM67" i="13"/>
  <c r="DM68" i="13"/>
  <c r="DM69" i="13"/>
  <c r="DM70" i="13"/>
  <c r="DM71" i="13"/>
  <c r="DM72" i="13"/>
  <c r="DM73" i="13"/>
  <c r="DM74" i="13"/>
  <c r="DM75" i="13"/>
  <c r="DM76" i="13"/>
  <c r="DM77" i="13"/>
  <c r="DM78" i="13"/>
  <c r="DM79" i="13"/>
  <c r="DM80" i="13"/>
  <c r="DM81" i="13"/>
  <c r="DM82" i="13"/>
  <c r="DM83" i="13"/>
  <c r="DM84" i="13"/>
  <c r="DM85" i="13"/>
  <c r="DM86" i="13"/>
  <c r="DM87" i="13"/>
  <c r="DM88" i="13"/>
  <c r="DM89" i="13"/>
  <c r="DM90" i="13"/>
  <c r="DM91" i="13"/>
  <c r="DM92" i="13"/>
  <c r="DM93" i="13"/>
  <c r="DM94" i="13"/>
  <c r="DM95" i="13"/>
  <c r="DM96" i="13"/>
  <c r="DM97" i="13"/>
  <c r="DM98" i="13"/>
  <c r="DM99" i="13"/>
  <c r="DM100" i="13"/>
  <c r="DM101" i="13"/>
  <c r="DM102" i="13"/>
  <c r="DM103" i="13"/>
  <c r="DM104" i="13"/>
  <c r="DM105" i="13"/>
  <c r="DM106" i="13"/>
  <c r="DM107" i="13"/>
  <c r="DM108" i="13"/>
  <c r="DM109" i="13"/>
  <c r="DM110" i="13"/>
  <c r="DM111" i="13"/>
  <c r="DM112" i="13"/>
  <c r="DM113" i="13"/>
  <c r="DM114" i="13"/>
  <c r="DM115" i="13"/>
  <c r="DM116" i="13"/>
  <c r="DM117" i="13"/>
  <c r="DM118" i="13"/>
  <c r="DM119" i="13"/>
  <c r="DM120" i="13"/>
  <c r="DM121" i="13"/>
  <c r="DM122" i="13"/>
  <c r="DM123" i="13"/>
  <c r="DM124" i="13"/>
  <c r="DM125" i="13"/>
  <c r="DM126" i="13"/>
  <c r="DM127" i="13"/>
  <c r="DM128" i="13"/>
  <c r="DM129" i="13"/>
  <c r="DM130" i="13"/>
  <c r="DM131" i="13"/>
  <c r="DM132" i="13"/>
  <c r="DM133" i="13"/>
  <c r="DM134" i="13"/>
  <c r="DM135" i="13"/>
  <c r="DM136" i="13"/>
  <c r="DM137" i="13"/>
  <c r="DM138" i="13"/>
  <c r="DM139" i="13"/>
  <c r="DM140" i="13"/>
  <c r="DM141" i="13"/>
  <c r="DM142" i="13"/>
  <c r="DM143" i="13"/>
  <c r="DM144" i="13"/>
  <c r="DM145" i="13"/>
  <c r="DM146" i="13"/>
  <c r="DM147" i="13"/>
  <c r="DM148" i="13"/>
  <c r="DM149" i="13"/>
  <c r="DM150" i="13"/>
  <c r="DM151" i="13"/>
  <c r="DM152" i="13"/>
  <c r="DM153" i="13"/>
  <c r="DM154" i="13"/>
  <c r="DM155" i="13"/>
  <c r="DM156" i="13"/>
  <c r="DM157" i="13"/>
  <c r="DM62" i="13"/>
  <c r="DL63" i="13"/>
  <c r="DL64" i="13"/>
  <c r="DL65" i="13"/>
  <c r="DL66" i="13"/>
  <c r="DL67" i="13"/>
  <c r="DL68" i="13"/>
  <c r="DL69" i="13"/>
  <c r="DL70" i="13"/>
  <c r="DL71" i="13"/>
  <c r="DL72" i="13"/>
  <c r="DL73" i="13"/>
  <c r="DL74" i="13"/>
  <c r="DL75" i="13"/>
  <c r="DL76" i="13"/>
  <c r="DL77" i="13"/>
  <c r="DL78" i="13"/>
  <c r="DL79" i="13"/>
  <c r="DL80" i="13"/>
  <c r="DL81" i="13"/>
  <c r="DL82" i="13"/>
  <c r="DL83" i="13"/>
  <c r="DL84" i="13"/>
  <c r="DL85" i="13"/>
  <c r="DL86" i="13"/>
  <c r="DL87" i="13"/>
  <c r="DL88" i="13"/>
  <c r="DL89" i="13"/>
  <c r="DL90" i="13"/>
  <c r="DL91" i="13"/>
  <c r="DL92" i="13"/>
  <c r="DL93" i="13"/>
  <c r="DL94" i="13"/>
  <c r="DL95" i="13"/>
  <c r="DL96" i="13"/>
  <c r="DL97" i="13"/>
  <c r="DL98" i="13"/>
  <c r="DL99" i="13"/>
  <c r="DL100" i="13"/>
  <c r="DL101" i="13"/>
  <c r="DL102" i="13"/>
  <c r="DL103" i="13"/>
  <c r="DL104" i="13"/>
  <c r="DL105" i="13"/>
  <c r="DL106" i="13"/>
  <c r="DL107" i="13"/>
  <c r="DL108" i="13"/>
  <c r="DL109" i="13"/>
  <c r="DL110" i="13"/>
  <c r="DL111" i="13"/>
  <c r="DL112" i="13"/>
  <c r="DL113" i="13"/>
  <c r="DL114" i="13"/>
  <c r="DL115" i="13"/>
  <c r="DL116" i="13"/>
  <c r="DL117" i="13"/>
  <c r="DL118" i="13"/>
  <c r="DL119" i="13"/>
  <c r="DL120" i="13"/>
  <c r="DL121" i="13"/>
  <c r="DL122" i="13"/>
  <c r="DL123" i="13"/>
  <c r="DL124" i="13"/>
  <c r="DL125" i="13"/>
  <c r="DL126" i="13"/>
  <c r="DL127" i="13"/>
  <c r="DL128" i="13"/>
  <c r="DL129" i="13"/>
  <c r="DL130" i="13"/>
  <c r="DL131" i="13"/>
  <c r="DL132" i="13"/>
  <c r="DL133" i="13"/>
  <c r="DL134" i="13"/>
  <c r="DL135" i="13"/>
  <c r="DL136" i="13"/>
  <c r="DL137" i="13"/>
  <c r="DL138" i="13"/>
  <c r="DL139" i="13"/>
  <c r="DL140" i="13"/>
  <c r="DL141" i="13"/>
  <c r="DL142" i="13"/>
  <c r="DL143" i="13"/>
  <c r="DL144" i="13"/>
  <c r="DL145" i="13"/>
  <c r="DL146" i="13"/>
  <c r="DL147" i="13"/>
  <c r="DL148" i="13"/>
  <c r="DL149" i="13"/>
  <c r="DL150" i="13"/>
  <c r="DL151" i="13"/>
  <c r="DL152" i="13"/>
  <c r="DL153" i="13"/>
  <c r="DL154" i="13"/>
  <c r="DL155" i="13"/>
  <c r="DL156" i="13"/>
  <c r="DL157" i="13"/>
  <c r="DL62" i="13"/>
  <c r="DK63" i="13"/>
  <c r="DK64" i="13"/>
  <c r="DK65" i="13"/>
  <c r="DK66" i="13"/>
  <c r="DK67" i="13"/>
  <c r="DK68" i="13"/>
  <c r="DK69" i="13"/>
  <c r="DK70" i="13"/>
  <c r="DK71" i="13"/>
  <c r="DK72" i="13"/>
  <c r="DK73" i="13"/>
  <c r="DK74" i="13"/>
  <c r="DK75" i="13"/>
  <c r="DK76" i="13"/>
  <c r="DK77" i="13"/>
  <c r="DK78" i="13"/>
  <c r="DK79" i="13"/>
  <c r="DK80" i="13"/>
  <c r="DK81" i="13"/>
  <c r="DK82" i="13"/>
  <c r="DK83" i="13"/>
  <c r="DK84" i="13"/>
  <c r="DK85" i="13"/>
  <c r="DK86" i="13"/>
  <c r="DK87" i="13"/>
  <c r="DK88" i="13"/>
  <c r="DK89" i="13"/>
  <c r="DK90" i="13"/>
  <c r="DK91" i="13"/>
  <c r="DK92" i="13"/>
  <c r="DK93" i="13"/>
  <c r="DK94" i="13"/>
  <c r="DK95" i="13"/>
  <c r="DK96" i="13"/>
  <c r="DK97" i="13"/>
  <c r="DK98" i="13"/>
  <c r="DK99" i="13"/>
  <c r="DK100" i="13"/>
  <c r="DK101" i="13"/>
  <c r="DK102" i="13"/>
  <c r="DK103" i="13"/>
  <c r="DK104" i="13"/>
  <c r="DK105" i="13"/>
  <c r="DK106" i="13"/>
  <c r="DK107" i="13"/>
  <c r="DK108" i="13"/>
  <c r="DK109" i="13"/>
  <c r="DK110" i="13"/>
  <c r="DK111" i="13"/>
  <c r="DK112" i="13"/>
  <c r="DK113" i="13"/>
  <c r="DK114" i="13"/>
  <c r="DK115" i="13"/>
  <c r="DK116" i="13"/>
  <c r="DK117" i="13"/>
  <c r="DK118" i="13"/>
  <c r="DK119" i="13"/>
  <c r="DK120" i="13"/>
  <c r="DK121" i="13"/>
  <c r="DK122" i="13"/>
  <c r="DK123" i="13"/>
  <c r="DK124" i="13"/>
  <c r="DK125" i="13"/>
  <c r="DK126" i="13"/>
  <c r="DK127" i="13"/>
  <c r="DK128" i="13"/>
  <c r="DK129" i="13"/>
  <c r="DK130" i="13"/>
  <c r="DK131" i="13"/>
  <c r="DK132" i="13"/>
  <c r="DK133" i="13"/>
  <c r="DK134" i="13"/>
  <c r="DK135" i="13"/>
  <c r="DK136" i="13"/>
  <c r="DK137" i="13"/>
  <c r="DK138" i="13"/>
  <c r="DK139" i="13"/>
  <c r="DK140" i="13"/>
  <c r="DK141" i="13"/>
  <c r="DK142" i="13"/>
  <c r="DK143" i="13"/>
  <c r="DK144" i="13"/>
  <c r="DK145" i="13"/>
  <c r="DK146" i="13"/>
  <c r="DK147" i="13"/>
  <c r="DK148" i="13"/>
  <c r="DK149" i="13"/>
  <c r="DK150" i="13"/>
  <c r="DK151" i="13"/>
  <c r="DK152" i="13"/>
  <c r="DK153" i="13"/>
  <c r="DK154" i="13"/>
  <c r="DK155" i="13"/>
  <c r="DK156" i="13"/>
  <c r="DK157" i="13"/>
  <c r="DK62" i="13"/>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Q16" i="30"/>
  <c r="Q14" i="30"/>
  <c r="Q7" i="30"/>
  <c r="Q15" i="30"/>
  <c r="Q11" i="30"/>
  <c r="Q10" i="30"/>
  <c r="DA476" i="11"/>
  <c r="CI476" i="11"/>
  <c r="AX476" i="11"/>
  <c r="AE476" i="11"/>
  <c r="DA475" i="11"/>
  <c r="CI475" i="11"/>
  <c r="AX475" i="11"/>
  <c r="AE475" i="11"/>
  <c r="DA474" i="11"/>
  <c r="CI474" i="11"/>
  <c r="AX474" i="11"/>
  <c r="AE474" i="11"/>
  <c r="DA473" i="11"/>
  <c r="CI473" i="11"/>
  <c r="AX473" i="11"/>
  <c r="AE473" i="11"/>
  <c r="DA472" i="11"/>
  <c r="CI472" i="11"/>
  <c r="AX472" i="11"/>
  <c r="AE472" i="11"/>
  <c r="DA471" i="11"/>
  <c r="CI471" i="11"/>
  <c r="AX471" i="11"/>
  <c r="AE471" i="11"/>
  <c r="DA470" i="11"/>
  <c r="CI470" i="11"/>
  <c r="AX470" i="11"/>
  <c r="AE470" i="11"/>
  <c r="DA469" i="11"/>
  <c r="CI469" i="11"/>
  <c r="AX469" i="11"/>
  <c r="AE469" i="11"/>
  <c r="DA468" i="11"/>
  <c r="CI468" i="11"/>
  <c r="AX468" i="11"/>
  <c r="AE468" i="11"/>
  <c r="DA467" i="11"/>
  <c r="CI467" i="11"/>
  <c r="AX467" i="11"/>
  <c r="AE467" i="11"/>
  <c r="DA466" i="11"/>
  <c r="CI466" i="11"/>
  <c r="AX466" i="11"/>
  <c r="AE466" i="11"/>
  <c r="DA465" i="11"/>
  <c r="CI465" i="11"/>
  <c r="AX465" i="11"/>
  <c r="AE465" i="11"/>
  <c r="DA464" i="11"/>
  <c r="CI464" i="11"/>
  <c r="AX464" i="11"/>
  <c r="AE464" i="11"/>
  <c r="DA463" i="11"/>
  <c r="CI463" i="11"/>
  <c r="AX463" i="11"/>
  <c r="AE463" i="11"/>
  <c r="DA462" i="11"/>
  <c r="CI462" i="11"/>
  <c r="AX462" i="11"/>
  <c r="AE462" i="11"/>
  <c r="DA461" i="11"/>
  <c r="CI461" i="11"/>
  <c r="AX461" i="11"/>
  <c r="AE461" i="11"/>
  <c r="DA460" i="11"/>
  <c r="CI460" i="11"/>
  <c r="AX460" i="11"/>
  <c r="AE460" i="11"/>
  <c r="DA459" i="11"/>
  <c r="CI459" i="11"/>
  <c r="AX459" i="11"/>
  <c r="AE459" i="11"/>
  <c r="DA458" i="11"/>
  <c r="CI458" i="11"/>
  <c r="AX458" i="11"/>
  <c r="AE458" i="11"/>
  <c r="DA457" i="11"/>
  <c r="CI457" i="11"/>
  <c r="AX457" i="11"/>
  <c r="AE457" i="11"/>
  <c r="DA456" i="11"/>
  <c r="CI456" i="11"/>
  <c r="AX456" i="11"/>
  <c r="AE456" i="11"/>
  <c r="DA455" i="11"/>
  <c r="CI455" i="11"/>
  <c r="AX455" i="11"/>
  <c r="AE455" i="11"/>
  <c r="DA454" i="11"/>
  <c r="CI454" i="11"/>
  <c r="AX454" i="11"/>
  <c r="AE454" i="11"/>
  <c r="DA453" i="11"/>
  <c r="CI453" i="11"/>
  <c r="AX453" i="11"/>
  <c r="AE453" i="11"/>
  <c r="DA452" i="11"/>
  <c r="CI452" i="11"/>
  <c r="AX452" i="11"/>
  <c r="AE452" i="11"/>
  <c r="DA451" i="11"/>
  <c r="CI451" i="11"/>
  <c r="AX451" i="11"/>
  <c r="AE451" i="11"/>
  <c r="DA450" i="11"/>
  <c r="CI450" i="11"/>
  <c r="AX450" i="11"/>
  <c r="AE450" i="11"/>
  <c r="DA449" i="11"/>
  <c r="CI449" i="11"/>
  <c r="AX449" i="11"/>
  <c r="AE449" i="11"/>
  <c r="DA448" i="11"/>
  <c r="CI448" i="11"/>
  <c r="AX448" i="11"/>
  <c r="AE448" i="11"/>
  <c r="DA447" i="11"/>
  <c r="CI447" i="11"/>
  <c r="AX447" i="11"/>
  <c r="AE447" i="11"/>
  <c r="DA446" i="11"/>
  <c r="CI446" i="11"/>
  <c r="AX446" i="11"/>
  <c r="AE446" i="11"/>
  <c r="DA445" i="11"/>
  <c r="CI445" i="11"/>
  <c r="AX445" i="11"/>
  <c r="AE445" i="11"/>
  <c r="F445" i="11"/>
  <c r="F446" i="11"/>
  <c r="F447" i="11"/>
  <c r="F448" i="11"/>
  <c r="F449" i="11"/>
  <c r="F450" i="11"/>
  <c r="F451" i="11"/>
  <c r="F452" i="11"/>
  <c r="F453" i="11"/>
  <c r="F454" i="11"/>
  <c r="F455" i="11"/>
  <c r="F456" i="11"/>
  <c r="F457" i="11"/>
  <c r="F458" i="11"/>
  <c r="F459" i="11"/>
  <c r="F460" i="11"/>
  <c r="F461" i="11"/>
  <c r="F462" i="11"/>
  <c r="F463" i="11"/>
  <c r="F464" i="11"/>
  <c r="F465" i="11"/>
  <c r="F466" i="11"/>
  <c r="F467" i="11"/>
  <c r="F468" i="11"/>
  <c r="F469" i="11"/>
  <c r="F470" i="11"/>
  <c r="F471" i="11"/>
  <c r="F472" i="11"/>
  <c r="F473" i="11"/>
  <c r="F474" i="11"/>
  <c r="BO421" i="11"/>
  <c r="BO132" i="11"/>
  <c r="DU99" i="17"/>
  <c r="DU98" i="17"/>
  <c r="DU97" i="17"/>
  <c r="DU96" i="17"/>
  <c r="DU95" i="17"/>
  <c r="DU94" i="17"/>
  <c r="DU93" i="17"/>
  <c r="DU92" i="17"/>
  <c r="DU91" i="17"/>
  <c r="DU90" i="17"/>
  <c r="DU89" i="17"/>
  <c r="DU88" i="17"/>
  <c r="DU87" i="17"/>
  <c r="DU86" i="17"/>
  <c r="DU85" i="17"/>
  <c r="DU84" i="17"/>
  <c r="DU83" i="17"/>
  <c r="DU82" i="17"/>
  <c r="DU81" i="17"/>
  <c r="DU80" i="17"/>
  <c r="DU79" i="17"/>
  <c r="DU78" i="17"/>
  <c r="DU77" i="17"/>
  <c r="DU76" i="17"/>
  <c r="DU75" i="17"/>
  <c r="DU74" i="17"/>
  <c r="DU73" i="17"/>
  <c r="DU72" i="17"/>
  <c r="DU71" i="17"/>
  <c r="DU70" i="17"/>
  <c r="DU69" i="17"/>
  <c r="DU68" i="17"/>
  <c r="DU67" i="17"/>
  <c r="DU66" i="17"/>
  <c r="DU65" i="17"/>
  <c r="DU64" i="17"/>
  <c r="DU63" i="17"/>
  <c r="DU62" i="17"/>
  <c r="DU61" i="17"/>
  <c r="DU60" i="17"/>
  <c r="DU59" i="17"/>
  <c r="DU58" i="17"/>
  <c r="DU57" i="17"/>
  <c r="DU56" i="17"/>
  <c r="DU55" i="17"/>
  <c r="DU54" i="17"/>
  <c r="DU53" i="17"/>
  <c r="DU52" i="17"/>
  <c r="DU51" i="17"/>
  <c r="DU50" i="17"/>
  <c r="DU49" i="17"/>
  <c r="DU48" i="17"/>
  <c r="DU47" i="17"/>
  <c r="DU46" i="17"/>
  <c r="DU45" i="17"/>
  <c r="DU44" i="17"/>
  <c r="DU43" i="17"/>
  <c r="DU42" i="17"/>
  <c r="DU41" i="17"/>
  <c r="DU40" i="17"/>
  <c r="DU39" i="17"/>
  <c r="DU38" i="17"/>
  <c r="DU37" i="17"/>
  <c r="DU36" i="17"/>
  <c r="DU35" i="17"/>
  <c r="DU34" i="17"/>
  <c r="DU33" i="17"/>
  <c r="DU32" i="17"/>
  <c r="DU31" i="17"/>
  <c r="DU30" i="17"/>
  <c r="DU29" i="17"/>
  <c r="DU28" i="17"/>
  <c r="DU27" i="17"/>
  <c r="DU26" i="17"/>
  <c r="DU25" i="17"/>
  <c r="DU24" i="17"/>
  <c r="DU23" i="17"/>
  <c r="DU22" i="17"/>
  <c r="DU21" i="17"/>
  <c r="DU20" i="17"/>
  <c r="DU19" i="17"/>
  <c r="DU18" i="17"/>
  <c r="DU17" i="17"/>
  <c r="DU16" i="17"/>
  <c r="DU15" i="17"/>
  <c r="DU14" i="17"/>
  <c r="DU13" i="17"/>
  <c r="DU12" i="17"/>
  <c r="DU11" i="17"/>
  <c r="DU10" i="17"/>
  <c r="DU9" i="17"/>
  <c r="DU8" i="17"/>
  <c r="DU7" i="17"/>
  <c r="DU6" i="17"/>
  <c r="DU5" i="17"/>
  <c r="DU4" i="17"/>
  <c r="DK180" i="13"/>
  <c r="DK181" i="13"/>
  <c r="DK182" i="13"/>
  <c r="DT180" i="13"/>
  <c r="DS180" i="13"/>
  <c r="DR180" i="13"/>
  <c r="DQ180" i="13"/>
  <c r="DP180" i="13"/>
  <c r="DO180" i="13"/>
  <c r="DN180" i="13"/>
  <c r="DM180" i="13"/>
  <c r="DL180" i="13"/>
  <c r="DW157" i="13"/>
  <c r="DW156" i="13"/>
  <c r="DW155" i="13"/>
  <c r="DW154" i="13"/>
  <c r="DW153" i="13"/>
  <c r="DW152" i="13"/>
  <c r="DW151" i="13"/>
  <c r="DW150" i="13"/>
  <c r="DW149" i="13"/>
  <c r="DW148" i="13"/>
  <c r="DW147" i="13"/>
  <c r="DW146" i="13"/>
  <c r="DW145" i="13"/>
  <c r="DW144" i="13"/>
  <c r="DW143" i="13"/>
  <c r="DW142" i="13"/>
  <c r="DW141" i="13"/>
  <c r="DW140" i="13"/>
  <c r="DW139" i="13"/>
  <c r="DW138" i="13"/>
  <c r="DW137" i="13"/>
  <c r="DW136" i="13"/>
  <c r="DW135" i="13"/>
  <c r="DW134" i="13"/>
  <c r="DW133" i="13"/>
  <c r="DW132" i="13"/>
  <c r="DW131" i="13"/>
  <c r="DW130" i="13"/>
  <c r="DW129" i="13"/>
  <c r="DW128" i="13"/>
  <c r="DW127" i="13"/>
  <c r="DW126" i="13"/>
  <c r="DW125" i="13"/>
  <c r="DW124" i="13"/>
  <c r="DW123" i="13"/>
  <c r="DW122" i="13"/>
  <c r="DW121" i="13"/>
  <c r="DW120" i="13"/>
  <c r="DW119" i="13"/>
  <c r="DW118" i="13"/>
  <c r="DW117" i="13"/>
  <c r="DW116" i="13"/>
  <c r="DW115" i="13"/>
  <c r="DW114" i="13"/>
  <c r="DW113" i="13"/>
  <c r="DW112" i="13"/>
  <c r="DW111" i="13"/>
  <c r="DW110" i="13"/>
  <c r="DW109" i="13"/>
  <c r="DW108" i="13"/>
  <c r="DW107" i="13"/>
  <c r="DW106" i="13"/>
  <c r="DW105" i="13"/>
  <c r="DW104" i="13"/>
  <c r="DW103" i="13"/>
  <c r="DW102" i="13"/>
  <c r="DW101" i="13"/>
  <c r="DW100" i="13"/>
  <c r="DW99" i="13"/>
  <c r="DW98" i="13"/>
  <c r="DW97" i="13"/>
  <c r="DW96" i="13"/>
  <c r="DW95" i="13"/>
  <c r="DW94" i="13"/>
  <c r="DW93" i="13"/>
  <c r="DW92" i="13"/>
  <c r="DW91" i="13"/>
  <c r="DW90" i="13"/>
  <c r="DW89" i="13"/>
  <c r="DW88" i="13"/>
  <c r="DW87" i="13"/>
  <c r="DW86" i="13"/>
  <c r="DW85" i="13"/>
  <c r="DW84" i="13"/>
  <c r="DW83" i="13"/>
  <c r="DW82" i="13"/>
  <c r="DW81" i="13"/>
  <c r="DW80" i="13"/>
  <c r="DW79" i="13"/>
  <c r="DW78" i="13"/>
  <c r="DW77" i="13"/>
  <c r="DW76" i="13"/>
  <c r="DW75" i="13"/>
  <c r="DW74" i="13"/>
  <c r="DW73" i="13"/>
  <c r="DW72" i="13"/>
  <c r="DW71" i="13"/>
  <c r="DW70" i="13"/>
  <c r="DW69" i="13"/>
  <c r="DW68" i="13"/>
  <c r="DW67" i="13"/>
  <c r="DW66" i="13"/>
  <c r="DW65" i="13"/>
  <c r="DW64" i="13"/>
  <c r="DW63" i="13"/>
  <c r="DW62" i="13"/>
  <c r="DS28" i="13"/>
  <c r="DS27" i="13"/>
  <c r="DS26" i="13"/>
  <c r="DS25" i="13"/>
  <c r="DS24" i="13"/>
  <c r="DS23" i="13"/>
  <c r="DS22" i="13"/>
  <c r="DS21" i="13"/>
  <c r="DT99" i="17"/>
  <c r="DT98" i="17"/>
  <c r="DT97" i="17"/>
  <c r="DT96" i="17"/>
  <c r="DT95" i="17"/>
  <c r="DT94" i="17"/>
  <c r="DT93" i="17"/>
  <c r="DT92" i="17"/>
  <c r="DT91" i="17"/>
  <c r="DT90" i="17"/>
  <c r="DT89" i="17"/>
  <c r="DT88" i="17"/>
  <c r="DT87" i="17"/>
  <c r="DT86" i="17"/>
  <c r="DT85" i="17"/>
  <c r="DT84" i="17"/>
  <c r="DT83" i="17"/>
  <c r="DT82" i="17"/>
  <c r="DT81" i="17"/>
  <c r="DT80" i="17"/>
  <c r="DT79" i="17"/>
  <c r="DT78" i="17"/>
  <c r="DT77" i="17"/>
  <c r="DT76" i="17"/>
  <c r="DT75" i="17"/>
  <c r="DT74" i="17"/>
  <c r="DT73" i="17"/>
  <c r="DT72" i="17"/>
  <c r="DT71" i="17"/>
  <c r="DT70" i="17"/>
  <c r="DT69" i="17"/>
  <c r="DT68" i="17"/>
  <c r="DT67" i="17"/>
  <c r="DT66" i="17"/>
  <c r="DT65" i="17"/>
  <c r="DT64" i="17"/>
  <c r="DT63" i="17"/>
  <c r="DT62" i="17"/>
  <c r="DT61" i="17"/>
  <c r="DT60" i="17"/>
  <c r="DT59" i="17"/>
  <c r="DT58" i="17"/>
  <c r="DT57" i="17"/>
  <c r="DT56" i="17"/>
  <c r="DT55" i="17"/>
  <c r="DT54" i="17"/>
  <c r="DT53" i="17"/>
  <c r="DT52" i="17"/>
  <c r="DT51" i="17"/>
  <c r="DT50" i="17"/>
  <c r="DT49" i="17"/>
  <c r="DT48" i="17"/>
  <c r="DT47" i="17"/>
  <c r="DT46" i="17"/>
  <c r="DT45" i="17"/>
  <c r="DT44" i="17"/>
  <c r="DT43" i="17"/>
  <c r="DT42" i="17"/>
  <c r="DT41" i="17"/>
  <c r="DT40" i="17"/>
  <c r="DT39" i="17"/>
  <c r="DT38" i="17"/>
  <c r="DT37" i="17"/>
  <c r="DT36" i="17"/>
  <c r="DT35" i="17"/>
  <c r="DT34" i="17"/>
  <c r="DT33" i="17"/>
  <c r="DT32" i="17"/>
  <c r="DT31" i="17"/>
  <c r="DT30" i="17"/>
  <c r="DT29" i="17"/>
  <c r="DT28" i="17"/>
  <c r="DT27" i="17"/>
  <c r="DT26" i="17"/>
  <c r="DT25" i="17"/>
  <c r="DT24" i="17"/>
  <c r="DT23" i="17"/>
  <c r="DT22" i="17"/>
  <c r="DT21" i="17"/>
  <c r="DT20" i="17"/>
  <c r="DT19" i="17"/>
  <c r="DT18" i="17"/>
  <c r="DT17" i="17"/>
  <c r="DT16" i="17"/>
  <c r="DT15" i="17"/>
  <c r="DT14" i="17"/>
  <c r="DT13" i="17"/>
  <c r="DT12" i="17"/>
  <c r="DT11" i="17"/>
  <c r="DT10" i="17"/>
  <c r="DT9" i="17"/>
  <c r="DT8" i="17"/>
  <c r="DT7" i="17"/>
  <c r="DT6" i="17"/>
  <c r="DT5" i="17"/>
  <c r="DT4" i="17"/>
  <c r="DU3" i="17"/>
  <c r="DT3" i="17"/>
  <c r="D43" i="32"/>
  <c r="W15" i="32"/>
  <c r="V15" i="32"/>
  <c r="W16" i="32"/>
  <c r="V16" i="32"/>
  <c r="W17" i="32"/>
  <c r="V17" i="32"/>
  <c r="W18" i="32"/>
  <c r="V18" i="32"/>
  <c r="W19" i="32"/>
  <c r="V19" i="32"/>
  <c r="W20" i="32"/>
  <c r="V20" i="32"/>
  <c r="W21" i="32"/>
  <c r="V21" i="32"/>
  <c r="W22" i="32"/>
  <c r="V22" i="32"/>
  <c r="W23" i="32"/>
  <c r="V23" i="32"/>
  <c r="W24" i="32"/>
  <c r="V24" i="32"/>
  <c r="W25" i="32"/>
  <c r="V25" i="32"/>
  <c r="W26" i="32"/>
  <c r="V26" i="32"/>
  <c r="W27" i="32"/>
  <c r="V27" i="32"/>
  <c r="W28" i="32"/>
  <c r="V28" i="32"/>
  <c r="W29" i="32"/>
  <c r="V29" i="32"/>
  <c r="W30" i="32"/>
  <c r="V30" i="32"/>
  <c r="W31" i="32"/>
  <c r="W32" i="32"/>
  <c r="W33" i="32"/>
  <c r="W34" i="32"/>
  <c r="W35" i="32"/>
  <c r="W36" i="32"/>
  <c r="W37" i="32"/>
  <c r="W38" i="32"/>
  <c r="V39" i="32"/>
  <c r="U39" i="32"/>
  <c r="Q15" i="32"/>
  <c r="P15" i="32"/>
  <c r="Q16" i="32"/>
  <c r="P16" i="32"/>
  <c r="Q17" i="32"/>
  <c r="P17" i="32"/>
  <c r="Q18" i="32"/>
  <c r="P18" i="32"/>
  <c r="Q19" i="32"/>
  <c r="P19" i="32"/>
  <c r="Q20" i="32"/>
  <c r="P20" i="32"/>
  <c r="Q21" i="32"/>
  <c r="P21" i="32"/>
  <c r="Q22" i="32"/>
  <c r="P22" i="32"/>
  <c r="Q23" i="32"/>
  <c r="P23" i="32"/>
  <c r="Q24" i="32"/>
  <c r="P24" i="32"/>
  <c r="Q25" i="32"/>
  <c r="P25" i="32"/>
  <c r="Q26" i="32"/>
  <c r="P26" i="32"/>
  <c r="Q27" i="32"/>
  <c r="P27" i="32"/>
  <c r="Q28" i="32"/>
  <c r="P28" i="32"/>
  <c r="Q29" i="32"/>
  <c r="P29" i="32"/>
  <c r="Q30" i="32"/>
  <c r="P30" i="32"/>
  <c r="Q31" i="32"/>
  <c r="Q32" i="32"/>
  <c r="Q33" i="32"/>
  <c r="Q34" i="32"/>
  <c r="Q35" i="32"/>
  <c r="Q36" i="32"/>
  <c r="Q37" i="32"/>
  <c r="Q38" i="32"/>
  <c r="P39" i="32"/>
  <c r="O39" i="32"/>
  <c r="K15" i="32"/>
  <c r="J15" i="32"/>
  <c r="K16" i="32"/>
  <c r="J16" i="32"/>
  <c r="K17" i="32"/>
  <c r="J17" i="32"/>
  <c r="K18" i="32"/>
  <c r="J18" i="32"/>
  <c r="K19" i="32"/>
  <c r="J19" i="32"/>
  <c r="K20" i="32"/>
  <c r="J20" i="32"/>
  <c r="K21" i="32"/>
  <c r="J21" i="32"/>
  <c r="K22" i="32"/>
  <c r="J22" i="32"/>
  <c r="K23" i="32"/>
  <c r="J23" i="32"/>
  <c r="K24" i="32"/>
  <c r="J24" i="32"/>
  <c r="K25" i="32"/>
  <c r="J25" i="32"/>
  <c r="K26" i="32"/>
  <c r="J26" i="32"/>
  <c r="K27" i="32"/>
  <c r="J27" i="32"/>
  <c r="K28" i="32"/>
  <c r="J28" i="32"/>
  <c r="K29" i="32"/>
  <c r="J29" i="32"/>
  <c r="K30" i="32"/>
  <c r="J30" i="32"/>
  <c r="K31" i="32"/>
  <c r="K32" i="32"/>
  <c r="K33" i="32"/>
  <c r="K34" i="32"/>
  <c r="K35" i="32"/>
  <c r="K36" i="32"/>
  <c r="K37" i="32"/>
  <c r="K38" i="32"/>
  <c r="J39" i="32"/>
  <c r="I39" i="32"/>
  <c r="E15" i="32"/>
  <c r="D15" i="32"/>
  <c r="E16" i="32"/>
  <c r="D16" i="32"/>
  <c r="E17" i="32"/>
  <c r="D17" i="32"/>
  <c r="E18" i="32"/>
  <c r="D18" i="32"/>
  <c r="E19" i="32"/>
  <c r="D19" i="32"/>
  <c r="E20" i="32"/>
  <c r="D20" i="32"/>
  <c r="E21" i="32"/>
  <c r="D21" i="32"/>
  <c r="E22" i="32"/>
  <c r="D22" i="32"/>
  <c r="E23" i="32"/>
  <c r="D23" i="32"/>
  <c r="E24" i="32"/>
  <c r="D24" i="32"/>
  <c r="E25" i="32"/>
  <c r="D25" i="32"/>
  <c r="E26" i="32"/>
  <c r="D26" i="32"/>
  <c r="E27" i="32"/>
  <c r="D27" i="32"/>
  <c r="E28" i="32"/>
  <c r="D28" i="32"/>
  <c r="E29" i="32"/>
  <c r="D29" i="32"/>
  <c r="E30" i="32"/>
  <c r="D30" i="32"/>
  <c r="E31" i="32"/>
  <c r="E32" i="32"/>
  <c r="E33" i="32"/>
  <c r="E34" i="32"/>
  <c r="E35" i="32"/>
  <c r="E36" i="32"/>
  <c r="E37" i="32"/>
  <c r="E38" i="32"/>
  <c r="D39" i="32"/>
  <c r="C39" i="32"/>
  <c r="S38" i="32"/>
  <c r="M38" i="32"/>
  <c r="G38" i="32"/>
  <c r="A38" i="32"/>
  <c r="S37" i="32"/>
  <c r="M37" i="32"/>
  <c r="G37" i="32"/>
  <c r="A37" i="32"/>
  <c r="S36" i="32"/>
  <c r="M36" i="32"/>
  <c r="G36" i="32"/>
  <c r="A36" i="32"/>
  <c r="S35" i="32"/>
  <c r="M35" i="32"/>
  <c r="G35" i="32"/>
  <c r="A35" i="32"/>
  <c r="S34" i="32"/>
  <c r="M34" i="32"/>
  <c r="G34" i="32"/>
  <c r="A34" i="32"/>
  <c r="S33" i="32"/>
  <c r="M33" i="32"/>
  <c r="G33" i="32"/>
  <c r="A33" i="32"/>
  <c r="S32" i="32"/>
  <c r="M32" i="32"/>
  <c r="G32" i="32"/>
  <c r="A32" i="32"/>
  <c r="S31" i="32"/>
  <c r="M31" i="32"/>
  <c r="G31" i="32"/>
  <c r="A31" i="32"/>
  <c r="S30" i="32"/>
  <c r="M30" i="32"/>
  <c r="G30" i="32"/>
  <c r="A30" i="32"/>
  <c r="S29" i="32"/>
  <c r="M29" i="32"/>
  <c r="G29" i="32"/>
  <c r="A29" i="32"/>
  <c r="S28" i="32"/>
  <c r="M28" i="32"/>
  <c r="G28" i="32"/>
  <c r="A28" i="32"/>
  <c r="S27" i="32"/>
  <c r="M27" i="32"/>
  <c r="G27" i="32"/>
  <c r="A27" i="32"/>
  <c r="S26" i="32"/>
  <c r="M26" i="32"/>
  <c r="G26" i="32"/>
  <c r="A26" i="32"/>
  <c r="S25" i="32"/>
  <c r="M25" i="32"/>
  <c r="G25" i="32"/>
  <c r="A25" i="32"/>
  <c r="S24" i="32"/>
  <c r="M24" i="32"/>
  <c r="G24" i="32"/>
  <c r="A24" i="32"/>
  <c r="S23" i="32"/>
  <c r="M23" i="32"/>
  <c r="G23" i="32"/>
  <c r="A23" i="32"/>
  <c r="S22" i="32"/>
  <c r="M22" i="32"/>
  <c r="G22" i="32"/>
  <c r="A22" i="32"/>
  <c r="S21" i="32"/>
  <c r="M21" i="32"/>
  <c r="G21" i="32"/>
  <c r="A21" i="32"/>
  <c r="S20" i="32"/>
  <c r="M20" i="32"/>
  <c r="G20" i="32"/>
  <c r="A20" i="32"/>
  <c r="S19" i="32"/>
  <c r="M19" i="32"/>
  <c r="G19" i="32"/>
  <c r="S18" i="32"/>
  <c r="M18" i="32"/>
  <c r="G18" i="32"/>
  <c r="A18" i="32"/>
  <c r="S17" i="32"/>
  <c r="M17" i="32"/>
  <c r="G17" i="32"/>
  <c r="A17" i="32"/>
  <c r="S16" i="32"/>
  <c r="M16" i="32"/>
  <c r="G16" i="32"/>
  <c r="A16" i="32"/>
  <c r="S15" i="32"/>
  <c r="M15" i="32"/>
  <c r="G15" i="32"/>
  <c r="A15" i="32"/>
  <c r="AD2" i="31"/>
  <c r="AD4" i="31"/>
  <c r="AD5" i="31"/>
  <c r="AD6" i="31"/>
  <c r="AD7" i="31"/>
  <c r="AD8" i="31"/>
  <c r="AD9" i="31"/>
  <c r="AD10" i="31"/>
  <c r="AD11" i="31"/>
  <c r="AD12" i="31"/>
  <c r="AD13" i="31"/>
  <c r="AD14" i="31"/>
  <c r="AD15" i="31"/>
  <c r="AD16" i="31"/>
  <c r="AD17" i="31"/>
  <c r="AD18" i="31"/>
  <c r="AD19" i="31"/>
  <c r="AD20" i="31"/>
  <c r="AD21" i="31"/>
  <c r="AD22" i="31"/>
  <c r="AD23" i="31"/>
  <c r="AD24" i="31"/>
  <c r="AD25" i="31"/>
  <c r="AD26" i="31"/>
  <c r="AD27" i="31"/>
  <c r="AD28" i="31"/>
  <c r="AD29" i="31"/>
  <c r="AD30" i="31"/>
  <c r="AD31" i="31"/>
  <c r="AD32" i="31"/>
  <c r="AD33" i="31"/>
  <c r="AD34" i="31"/>
  <c r="AD35" i="31"/>
  <c r="AD36" i="31"/>
  <c r="AD37" i="31"/>
  <c r="AD38" i="31"/>
  <c r="AD39" i="31"/>
  <c r="AD40" i="31"/>
  <c r="AD41" i="31"/>
  <c r="AD42" i="31"/>
  <c r="AD43" i="31"/>
  <c r="AD44" i="31"/>
  <c r="AD45" i="31"/>
  <c r="AD46" i="31"/>
  <c r="AD47" i="31"/>
  <c r="AD48" i="31"/>
  <c r="AD49" i="31"/>
  <c r="AD50" i="31"/>
  <c r="AD51" i="31"/>
  <c r="AD52" i="31"/>
  <c r="AD53" i="31"/>
  <c r="AD54" i="31"/>
  <c r="AD55" i="31"/>
  <c r="AD56" i="31"/>
  <c r="AD57" i="31"/>
  <c r="AD58" i="31"/>
  <c r="AD3" i="31"/>
  <c r="AA2" i="31"/>
  <c r="AA4" i="31"/>
  <c r="AA5" i="31"/>
  <c r="AA6" i="31"/>
  <c r="AA7" i="31"/>
  <c r="AA8" i="31"/>
  <c r="AA9" i="31"/>
  <c r="AA10" i="31"/>
  <c r="AA11" i="31"/>
  <c r="AA12" i="31"/>
  <c r="AA13" i="31"/>
  <c r="AA14" i="31"/>
  <c r="AA15" i="31"/>
  <c r="AA16" i="31"/>
  <c r="AA17" i="31"/>
  <c r="AA18" i="31"/>
  <c r="AA19" i="31"/>
  <c r="AA20" i="31"/>
  <c r="AA21" i="31"/>
  <c r="AA22" i="31"/>
  <c r="AA23" i="31"/>
  <c r="AA24" i="31"/>
  <c r="AA25" i="31"/>
  <c r="AA26" i="31"/>
  <c r="AA27" i="31"/>
  <c r="AA28" i="31"/>
  <c r="AA29" i="31"/>
  <c r="AA30" i="31"/>
  <c r="AA31" i="31"/>
  <c r="AA32" i="31"/>
  <c r="AA33" i="31"/>
  <c r="AA34" i="31"/>
  <c r="AA35" i="31"/>
  <c r="AA36" i="31"/>
  <c r="AA37" i="31"/>
  <c r="AA38" i="31"/>
  <c r="AA39" i="31"/>
  <c r="AA40" i="31"/>
  <c r="AA41" i="31"/>
  <c r="AA42" i="31"/>
  <c r="AA43" i="31"/>
  <c r="AA44" i="31"/>
  <c r="AA45" i="31"/>
  <c r="AA46" i="31"/>
  <c r="AA47" i="31"/>
  <c r="AA48" i="31"/>
  <c r="AA49" i="31"/>
  <c r="AA50" i="31"/>
  <c r="AA51" i="31"/>
  <c r="AA52" i="31"/>
  <c r="AA53" i="31"/>
  <c r="AA54" i="31"/>
  <c r="AA55" i="31"/>
  <c r="AA56" i="31"/>
  <c r="AA57" i="31"/>
  <c r="AA58" i="31"/>
  <c r="AA59" i="31"/>
  <c r="AA60" i="31"/>
  <c r="AA61" i="31"/>
  <c r="AA62" i="31"/>
  <c r="AA63" i="31"/>
  <c r="AA64" i="31"/>
  <c r="AA65" i="31"/>
  <c r="AA66" i="31"/>
  <c r="AA67" i="31"/>
  <c r="AA68" i="31"/>
  <c r="AA69" i="31"/>
  <c r="AA70" i="31"/>
  <c r="AA71" i="31"/>
  <c r="AA72" i="31"/>
  <c r="AA73" i="31"/>
  <c r="AA74" i="31"/>
  <c r="AA75" i="31"/>
  <c r="AA76" i="31"/>
  <c r="AA77" i="31"/>
  <c r="AA78" i="31"/>
  <c r="AA79" i="31"/>
  <c r="AA80" i="31"/>
  <c r="AA81" i="31"/>
  <c r="AA82" i="31"/>
  <c r="AA83" i="31"/>
  <c r="AA84" i="31"/>
  <c r="AA85" i="31"/>
  <c r="AA86" i="31"/>
  <c r="AA87" i="31"/>
  <c r="AA88" i="31"/>
  <c r="AA89" i="31"/>
  <c r="AA90" i="31"/>
  <c r="AA91" i="31"/>
  <c r="AA92" i="31"/>
  <c r="AA93" i="31"/>
  <c r="AA94" i="31"/>
  <c r="AA95" i="31"/>
  <c r="AA96" i="31"/>
  <c r="AA97" i="31"/>
  <c r="AA98" i="31"/>
  <c r="AA3" i="31"/>
  <c r="W3" i="31"/>
  <c r="N51" i="30"/>
  <c r="N49" i="30"/>
  <c r="N47" i="30"/>
  <c r="N46" i="30"/>
  <c r="N44" i="30"/>
  <c r="W2" i="31"/>
  <c r="W4" i="31"/>
  <c r="W5" i="31"/>
  <c r="W6" i="31"/>
  <c r="W7" i="31"/>
  <c r="W8" i="31"/>
  <c r="W9" i="31"/>
  <c r="W10" i="31"/>
  <c r="W11" i="31"/>
  <c r="W12" i="31"/>
  <c r="W13" i="31"/>
  <c r="W14" i="31"/>
  <c r="W15" i="31"/>
  <c r="W16" i="31"/>
  <c r="W17" i="31"/>
  <c r="W18" i="31"/>
  <c r="W19" i="31"/>
  <c r="W20" i="31"/>
  <c r="W21" i="31"/>
  <c r="W22" i="31"/>
  <c r="W23" i="31"/>
  <c r="W24" i="31"/>
  <c r="W25" i="31"/>
  <c r="W26" i="31"/>
  <c r="W27" i="31"/>
  <c r="W28" i="31"/>
  <c r="W29" i="31"/>
  <c r="W30" i="31"/>
  <c r="W31" i="31"/>
  <c r="W32" i="31"/>
  <c r="W33" i="31"/>
  <c r="W34" i="31"/>
  <c r="W35" i="31"/>
  <c r="W36" i="31"/>
  <c r="W37" i="31"/>
  <c r="W38" i="31"/>
  <c r="W39" i="31"/>
  <c r="W40" i="31"/>
  <c r="W41" i="31"/>
  <c r="W42" i="31"/>
  <c r="W43" i="31"/>
  <c r="W44" i="31"/>
  <c r="W45" i="31"/>
  <c r="W46" i="31"/>
  <c r="W47" i="31"/>
  <c r="W48" i="31"/>
  <c r="W49" i="31"/>
  <c r="W50" i="31"/>
  <c r="W51" i="31"/>
  <c r="W52" i="31"/>
  <c r="W53" i="31"/>
  <c r="W54" i="31"/>
  <c r="W55" i="31"/>
  <c r="W56" i="31"/>
  <c r="W57" i="31"/>
  <c r="W58" i="31"/>
  <c r="W59" i="31"/>
  <c r="W60" i="31"/>
  <c r="W61" i="31"/>
  <c r="W62" i="31"/>
  <c r="W63" i="31"/>
  <c r="W64" i="31"/>
  <c r="W65" i="31"/>
  <c r="W66" i="31"/>
  <c r="W67" i="31"/>
  <c r="W68" i="31"/>
  <c r="W69" i="31"/>
  <c r="W70" i="31"/>
  <c r="W71" i="31"/>
  <c r="W72" i="31"/>
  <c r="W73" i="31"/>
  <c r="W74" i="31"/>
  <c r="W75" i="31"/>
  <c r="W76" i="31"/>
  <c r="W77" i="31"/>
  <c r="W78" i="31"/>
  <c r="W79" i="31"/>
  <c r="W80" i="31"/>
  <c r="W81" i="31"/>
  <c r="W82" i="31"/>
  <c r="W83" i="31"/>
  <c r="W84" i="31"/>
  <c r="W85" i="31"/>
  <c r="W86" i="31"/>
  <c r="W87" i="31"/>
  <c r="W88" i="31"/>
  <c r="W89" i="31"/>
  <c r="W90" i="31"/>
  <c r="W91" i="31"/>
  <c r="W92" i="31"/>
  <c r="W93" i="31"/>
  <c r="W94" i="31"/>
  <c r="W95" i="31"/>
  <c r="W96" i="31"/>
  <c r="W97" i="31"/>
  <c r="W98" i="31"/>
  <c r="O51" i="30"/>
  <c r="O49" i="30"/>
  <c r="O47" i="30"/>
  <c r="O46" i="30"/>
  <c r="O44" i="30"/>
  <c r="S5" i="31"/>
  <c r="S6" i="31"/>
  <c r="S7" i="31"/>
  <c r="S8" i="31"/>
  <c r="S9" i="31"/>
  <c r="S10" i="31"/>
  <c r="S11" i="31"/>
  <c r="S12" i="31"/>
  <c r="S13" i="31"/>
  <c r="S14" i="31"/>
  <c r="S15" i="31"/>
  <c r="S16" i="31"/>
  <c r="S17" i="31"/>
  <c r="S18" i="31"/>
  <c r="S19" i="31"/>
  <c r="S20" i="31"/>
  <c r="S21" i="31"/>
  <c r="S22" i="31"/>
  <c r="S23" i="31"/>
  <c r="S24" i="31"/>
  <c r="S25" i="31"/>
  <c r="S26" i="31"/>
  <c r="S27" i="31"/>
  <c r="S28" i="31"/>
  <c r="S29" i="31"/>
  <c r="S30" i="31"/>
  <c r="S31" i="31"/>
  <c r="S32" i="31"/>
  <c r="S33" i="31"/>
  <c r="S34" i="31"/>
  <c r="S35" i="31"/>
  <c r="S36" i="31"/>
  <c r="S37" i="31"/>
  <c r="S38" i="31"/>
  <c r="S39" i="31"/>
  <c r="S40" i="31"/>
  <c r="S41" i="31"/>
  <c r="S42" i="31"/>
  <c r="S43" i="31"/>
  <c r="S44" i="31"/>
  <c r="S45" i="31"/>
  <c r="S46" i="31"/>
  <c r="S47" i="31"/>
  <c r="S48" i="31"/>
  <c r="S49" i="31"/>
  <c r="S50" i="31"/>
  <c r="S51" i="31"/>
  <c r="S52" i="31"/>
  <c r="S53" i="31"/>
  <c r="S54" i="31"/>
  <c r="S55" i="31"/>
  <c r="S56" i="31"/>
  <c r="S57" i="31"/>
  <c r="S58" i="31"/>
  <c r="S59" i="31"/>
  <c r="S60" i="31"/>
  <c r="S61" i="31"/>
  <c r="S62" i="31"/>
  <c r="S63" i="31"/>
  <c r="S64" i="31"/>
  <c r="S65" i="31"/>
  <c r="S66" i="31"/>
  <c r="S67" i="31"/>
  <c r="S68" i="31"/>
  <c r="S69" i="31"/>
  <c r="S70" i="31"/>
  <c r="S71" i="31"/>
  <c r="S72" i="31"/>
  <c r="S73" i="31"/>
  <c r="S74" i="31"/>
  <c r="S75" i="31"/>
  <c r="S76" i="31"/>
  <c r="S77" i="31"/>
  <c r="S78" i="31"/>
  <c r="S79" i="31"/>
  <c r="S80" i="31"/>
  <c r="S81" i="31"/>
  <c r="S82" i="31"/>
  <c r="S83" i="31"/>
  <c r="S84" i="31"/>
  <c r="S85" i="31"/>
  <c r="S86" i="31"/>
  <c r="S87" i="31"/>
  <c r="S88" i="31"/>
  <c r="S89" i="31"/>
  <c r="S90" i="31"/>
  <c r="S91" i="31"/>
  <c r="S92" i="31"/>
  <c r="S93" i="31"/>
  <c r="S94" i="31"/>
  <c r="S95" i="31"/>
  <c r="S96" i="31"/>
  <c r="S97" i="31"/>
  <c r="S98" i="31"/>
  <c r="S99" i="31"/>
  <c r="S100" i="31"/>
  <c r="S101" i="31"/>
  <c r="S4" i="31"/>
  <c r="S3" i="31"/>
  <c r="S2" i="31"/>
  <c r="R4" i="31"/>
  <c r="R5" i="31"/>
  <c r="R6" i="31"/>
  <c r="R7" i="31"/>
  <c r="R8" i="31"/>
  <c r="R9" i="31"/>
  <c r="R10" i="31"/>
  <c r="R11" i="31"/>
  <c r="R12" i="31"/>
  <c r="R13" i="31"/>
  <c r="R14" i="31"/>
  <c r="R15" i="31"/>
  <c r="R16" i="31"/>
  <c r="R17" i="31"/>
  <c r="R18" i="31"/>
  <c r="R19" i="31"/>
  <c r="R20" i="31"/>
  <c r="R21" i="31"/>
  <c r="R22" i="31"/>
  <c r="R23" i="31"/>
  <c r="R24" i="31"/>
  <c r="R25"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3" i="31"/>
  <c r="Q4" i="31"/>
  <c r="Q5" i="31"/>
  <c r="Q6" i="31"/>
  <c r="Q7" i="31"/>
  <c r="Q8" i="31"/>
  <c r="Q9" i="31"/>
  <c r="Q10" i="31"/>
  <c r="Q11" i="31"/>
  <c r="Q12" i="31"/>
  <c r="Q13" i="31"/>
  <c r="Q14" i="31"/>
  <c r="Q15" i="31"/>
  <c r="Q16" i="31"/>
  <c r="Q17" i="31"/>
  <c r="Q18" i="31"/>
  <c r="Q19" i="31"/>
  <c r="Q20" i="31"/>
  <c r="Q21" i="31"/>
  <c r="Q22" i="31"/>
  <c r="Q23" i="31"/>
  <c r="Q24" i="31"/>
  <c r="Q25" i="31"/>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3" i="31"/>
  <c r="P4" i="31"/>
  <c r="P5" i="31"/>
  <c r="P6" i="31"/>
  <c r="P7" i="31"/>
  <c r="P8" i="31"/>
  <c r="P9" i="31"/>
  <c r="P10" i="31"/>
  <c r="P11" i="31"/>
  <c r="P12" i="31"/>
  <c r="P13" i="31"/>
  <c r="P14" i="31"/>
  <c r="P15" i="31"/>
  <c r="P16" i="31"/>
  <c r="P17" i="31"/>
  <c r="P18" i="31"/>
  <c r="P19" i="31"/>
  <c r="P20" i="31"/>
  <c r="P21" i="31"/>
  <c r="P22" i="31"/>
  <c r="P23" i="31"/>
  <c r="P24" i="31"/>
  <c r="P25" i="3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4" i="31"/>
  <c r="P85" i="31"/>
  <c r="P86" i="31"/>
  <c r="P87" i="31"/>
  <c r="P88" i="31"/>
  <c r="P89" i="31"/>
  <c r="P90" i="31"/>
  <c r="P91" i="31"/>
  <c r="P92" i="31"/>
  <c r="P93" i="31"/>
  <c r="P94" i="31"/>
  <c r="P95" i="31"/>
  <c r="P96" i="31"/>
  <c r="P97" i="31"/>
  <c r="P98" i="31"/>
  <c r="P99" i="31"/>
  <c r="P100" i="31"/>
  <c r="P101" i="31"/>
  <c r="P3" i="31"/>
  <c r="O3" i="31"/>
  <c r="O101" i="31"/>
  <c r="O100" i="31"/>
  <c r="O99" i="31"/>
  <c r="O98" i="31"/>
  <c r="O97" i="31"/>
  <c r="O96" i="31"/>
  <c r="O95" i="31"/>
  <c r="O94" i="31"/>
  <c r="O93" i="31"/>
  <c r="O92" i="31"/>
  <c r="O91" i="31"/>
  <c r="O90" i="31"/>
  <c r="O89" i="31"/>
  <c r="O88" i="31"/>
  <c r="O87" i="31"/>
  <c r="O86" i="31"/>
  <c r="O85" i="31"/>
  <c r="O84" i="31"/>
  <c r="O83" i="31"/>
  <c r="O82" i="31"/>
  <c r="O81" i="31"/>
  <c r="O80" i="31"/>
  <c r="O79" i="31"/>
  <c r="O78" i="31"/>
  <c r="O77" i="31"/>
  <c r="O76" i="31"/>
  <c r="O75" i="31"/>
  <c r="O74" i="31"/>
  <c r="O73" i="31"/>
  <c r="O72" i="31"/>
  <c r="O71" i="31"/>
  <c r="O70" i="31"/>
  <c r="O69" i="31"/>
  <c r="O68" i="31"/>
  <c r="O67" i="31"/>
  <c r="O66" i="31"/>
  <c r="O65" i="31"/>
  <c r="O64" i="31"/>
  <c r="O63" i="31"/>
  <c r="O62" i="31"/>
  <c r="O61" i="31"/>
  <c r="O60" i="31"/>
  <c r="O59" i="31"/>
  <c r="O58" i="31"/>
  <c r="O57" i="31"/>
  <c r="O56" i="31"/>
  <c r="O55" i="31"/>
  <c r="O54" i="31"/>
  <c r="O53" i="31"/>
  <c r="O52" i="31"/>
  <c r="O51" i="31"/>
  <c r="O50" i="31"/>
  <c r="O49" i="31"/>
  <c r="O48" i="31"/>
  <c r="O47" i="31"/>
  <c r="O46" i="31"/>
  <c r="O45" i="31"/>
  <c r="O44" i="31"/>
  <c r="O43" i="31"/>
  <c r="O42" i="31"/>
  <c r="O41" i="31"/>
  <c r="O40" i="31"/>
  <c r="O39" i="31"/>
  <c r="O38" i="31"/>
  <c r="O37" i="31"/>
  <c r="O36" i="31"/>
  <c r="O35" i="31"/>
  <c r="O34" i="31"/>
  <c r="O33" i="31"/>
  <c r="O32" i="31"/>
  <c r="O31" i="31"/>
  <c r="O30" i="31"/>
  <c r="O29" i="31"/>
  <c r="O28" i="31"/>
  <c r="O27" i="31"/>
  <c r="O26" i="31"/>
  <c r="O25" i="31"/>
  <c r="O24" i="31"/>
  <c r="O23" i="31"/>
  <c r="O22" i="31"/>
  <c r="O21" i="31"/>
  <c r="O20" i="31"/>
  <c r="O19" i="31"/>
  <c r="O18" i="31"/>
  <c r="O17" i="31"/>
  <c r="O16" i="31"/>
  <c r="O15" i="31"/>
  <c r="O14" i="31"/>
  <c r="O13" i="31"/>
  <c r="O12" i="31"/>
  <c r="O11" i="31"/>
  <c r="O10" i="31"/>
  <c r="O9" i="31"/>
  <c r="O8" i="31"/>
  <c r="O7" i="31"/>
  <c r="O6" i="31"/>
  <c r="O5" i="31"/>
  <c r="O4" i="31"/>
  <c r="S131" i="26"/>
  <c r="Q131" i="26"/>
  <c r="O131" i="26"/>
  <c r="M131" i="26"/>
  <c r="S130" i="26"/>
  <c r="Q130" i="26"/>
  <c r="O130" i="26"/>
  <c r="M130" i="26"/>
  <c r="S129" i="26"/>
  <c r="Q129" i="26"/>
  <c r="O129" i="26"/>
  <c r="M129" i="26"/>
  <c r="S128" i="26"/>
  <c r="Q128" i="26"/>
  <c r="O128" i="26"/>
  <c r="M128" i="26"/>
  <c r="S127" i="26"/>
  <c r="Q127" i="26"/>
  <c r="O127" i="26"/>
  <c r="M127" i="26"/>
  <c r="S126" i="26"/>
  <c r="Q126" i="26"/>
  <c r="O126" i="26"/>
  <c r="M126" i="26"/>
  <c r="S125" i="26"/>
  <c r="Q125" i="26"/>
  <c r="O125" i="26"/>
  <c r="M125" i="26"/>
  <c r="S124" i="26"/>
  <c r="Q124" i="26"/>
  <c r="O124" i="26"/>
  <c r="M124" i="26"/>
  <c r="S123" i="26"/>
  <c r="Q123" i="26"/>
  <c r="O123" i="26"/>
  <c r="M123" i="26"/>
  <c r="S122" i="26"/>
  <c r="Q122" i="26"/>
  <c r="O122" i="26"/>
  <c r="M122" i="26"/>
  <c r="S121" i="26"/>
  <c r="Q121" i="26"/>
  <c r="O121" i="26"/>
  <c r="M121" i="26"/>
  <c r="S120" i="26"/>
  <c r="Q120" i="26"/>
  <c r="O120" i="26"/>
  <c r="M120" i="26"/>
  <c r="S119" i="26"/>
  <c r="Q119" i="26"/>
  <c r="O119" i="26"/>
  <c r="M119" i="26"/>
  <c r="S118" i="26"/>
  <c r="Q118" i="26"/>
  <c r="O118" i="26"/>
  <c r="M118" i="26"/>
  <c r="S117" i="26"/>
  <c r="Q117" i="26"/>
  <c r="O117" i="26"/>
  <c r="M117" i="26"/>
  <c r="S116" i="26"/>
  <c r="Q116" i="26"/>
  <c r="O116" i="26"/>
  <c r="M116" i="26"/>
  <c r="S115" i="26"/>
  <c r="Q115" i="26"/>
  <c r="O115" i="26"/>
  <c r="M115" i="26"/>
  <c r="S114" i="26"/>
  <c r="Q114" i="26"/>
  <c r="O114" i="26"/>
  <c r="M114" i="26"/>
  <c r="S113" i="26"/>
  <c r="Q113" i="26"/>
  <c r="O113" i="26"/>
  <c r="M113" i="26"/>
  <c r="S112" i="26"/>
  <c r="Q112" i="26"/>
  <c r="O112" i="26"/>
  <c r="M112" i="26"/>
  <c r="S111" i="26"/>
  <c r="Q111" i="26"/>
  <c r="O111" i="26"/>
  <c r="M111" i="26"/>
  <c r="S110" i="26"/>
  <c r="Q110" i="26"/>
  <c r="O110" i="26"/>
  <c r="M110" i="26"/>
  <c r="S109" i="26"/>
  <c r="Q109" i="26"/>
  <c r="O109" i="26"/>
  <c r="M109" i="26"/>
  <c r="S108" i="26"/>
  <c r="Q108" i="26"/>
  <c r="O108" i="26"/>
  <c r="M108" i="26"/>
  <c r="S107" i="26"/>
  <c r="Q107" i="26"/>
  <c r="O107" i="26"/>
  <c r="M107" i="26"/>
  <c r="S106" i="26"/>
  <c r="Q106" i="26"/>
  <c r="O106" i="26"/>
  <c r="M106" i="26"/>
  <c r="S105" i="26"/>
  <c r="Q105" i="26"/>
  <c r="O105" i="26"/>
  <c r="M105" i="26"/>
  <c r="S104" i="26"/>
  <c r="Q104" i="26"/>
  <c r="O104" i="26"/>
  <c r="M104" i="26"/>
  <c r="S103" i="26"/>
  <c r="Q103" i="26"/>
  <c r="O103" i="26"/>
  <c r="M103" i="26"/>
  <c r="S102" i="26"/>
  <c r="Q102" i="26"/>
  <c r="O102" i="26"/>
  <c r="M102" i="26"/>
  <c r="S101" i="26"/>
  <c r="Q101" i="26"/>
  <c r="O101" i="26"/>
  <c r="M101" i="26"/>
  <c r="S100" i="26"/>
  <c r="Q100" i="26"/>
  <c r="O100" i="26"/>
  <c r="M100" i="26"/>
  <c r="S99" i="26"/>
  <c r="Q99" i="26"/>
  <c r="O99" i="26"/>
  <c r="M99" i="26"/>
  <c r="S98" i="26"/>
  <c r="Q98" i="26"/>
  <c r="O98" i="26"/>
  <c r="M98" i="26"/>
  <c r="S97" i="26"/>
  <c r="Q97" i="26"/>
  <c r="O97" i="26"/>
  <c r="M97" i="26"/>
  <c r="S96" i="26"/>
  <c r="Q96" i="26"/>
  <c r="O96" i="26"/>
  <c r="M96" i="26"/>
  <c r="S95" i="26"/>
  <c r="Q95" i="26"/>
  <c r="O95" i="26"/>
  <c r="M95" i="26"/>
  <c r="S94" i="26"/>
  <c r="Q94" i="26"/>
  <c r="O94" i="26"/>
  <c r="M94" i="26"/>
  <c r="S93" i="26"/>
  <c r="Q93" i="26"/>
  <c r="O93" i="26"/>
  <c r="M93" i="26"/>
  <c r="S92" i="26"/>
  <c r="Q92" i="26"/>
  <c r="O92" i="26"/>
  <c r="M92" i="26"/>
  <c r="S91" i="26"/>
  <c r="Q91" i="26"/>
  <c r="O91" i="26"/>
  <c r="M91" i="26"/>
  <c r="S90" i="26"/>
  <c r="Q90" i="26"/>
  <c r="O90" i="26"/>
  <c r="M90" i="26"/>
  <c r="S89" i="26"/>
  <c r="Q89" i="26"/>
  <c r="O89" i="26"/>
  <c r="M89" i="26"/>
  <c r="S88" i="26"/>
  <c r="Q88" i="26"/>
  <c r="O88" i="26"/>
  <c r="M88" i="26"/>
  <c r="S87" i="26"/>
  <c r="Q87" i="26"/>
  <c r="O87" i="26"/>
  <c r="M87" i="26"/>
  <c r="S86" i="26"/>
  <c r="Q86" i="26"/>
  <c r="O86" i="26"/>
  <c r="M86" i="26"/>
  <c r="S85" i="26"/>
  <c r="Q85" i="26"/>
  <c r="O85" i="26"/>
  <c r="M85" i="26"/>
  <c r="S84" i="26"/>
  <c r="Q84" i="26"/>
  <c r="O84" i="26"/>
  <c r="M84" i="26"/>
  <c r="S83" i="26"/>
  <c r="Q83" i="26"/>
  <c r="O83" i="26"/>
  <c r="M83" i="26"/>
  <c r="S82" i="26"/>
  <c r="Q82" i="26"/>
  <c r="O82" i="26"/>
  <c r="M82" i="26"/>
  <c r="S81" i="26"/>
  <c r="Q81" i="26"/>
  <c r="O81" i="26"/>
  <c r="M81" i="26"/>
  <c r="S80" i="26"/>
  <c r="Q80" i="26"/>
  <c r="O80" i="26"/>
  <c r="M80" i="26"/>
  <c r="S79" i="26"/>
  <c r="Q79" i="26"/>
  <c r="O79" i="26"/>
  <c r="M79" i="26"/>
  <c r="S78" i="26"/>
  <c r="Q78" i="26"/>
  <c r="O78" i="26"/>
  <c r="M78" i="26"/>
  <c r="S77" i="26"/>
  <c r="Q77" i="26"/>
  <c r="O77" i="26"/>
  <c r="M77" i="26"/>
  <c r="S76" i="26"/>
  <c r="Q76" i="26"/>
  <c r="O76" i="26"/>
  <c r="M76" i="26"/>
  <c r="S75" i="26"/>
  <c r="Q75" i="26"/>
  <c r="O75" i="26"/>
  <c r="M75" i="26"/>
  <c r="S74" i="26"/>
  <c r="Q74" i="26"/>
  <c r="O74" i="26"/>
  <c r="M74" i="26"/>
  <c r="S73" i="26"/>
  <c r="Q73" i="26"/>
  <c r="O73" i="26"/>
  <c r="M73" i="26"/>
  <c r="S72" i="26"/>
  <c r="Q72" i="26"/>
  <c r="O72" i="26"/>
  <c r="M72" i="26"/>
  <c r="S71" i="26"/>
  <c r="Q71" i="26"/>
  <c r="O71" i="26"/>
  <c r="M71" i="26"/>
  <c r="S70" i="26"/>
  <c r="Q70" i="26"/>
  <c r="O70" i="26"/>
  <c r="M70" i="26"/>
  <c r="S69" i="26"/>
  <c r="Q69" i="26"/>
  <c r="O69" i="26"/>
  <c r="M69" i="26"/>
  <c r="S68" i="26"/>
  <c r="Q68" i="26"/>
  <c r="O68" i="26"/>
  <c r="M68" i="26"/>
  <c r="S67" i="26"/>
  <c r="Q67" i="26"/>
  <c r="O67" i="26"/>
  <c r="M67" i="26"/>
  <c r="S66" i="26"/>
  <c r="Q66" i="26"/>
  <c r="O66" i="26"/>
  <c r="M66" i="26"/>
  <c r="S65" i="26"/>
  <c r="Q65" i="26"/>
  <c r="O65" i="26"/>
  <c r="M65" i="26"/>
  <c r="S64" i="26"/>
  <c r="Q64" i="26"/>
  <c r="O64" i="26"/>
  <c r="M64" i="26"/>
  <c r="S63" i="26"/>
  <c r="Q63" i="26"/>
  <c r="O63" i="26"/>
  <c r="M63" i="26"/>
  <c r="S62" i="26"/>
  <c r="Q62" i="26"/>
  <c r="O62" i="26"/>
  <c r="M62" i="26"/>
  <c r="S61" i="26"/>
  <c r="Q61" i="26"/>
  <c r="O61" i="26"/>
  <c r="M61" i="26"/>
  <c r="S60" i="26"/>
  <c r="Q60" i="26"/>
  <c r="O60" i="26"/>
  <c r="M60" i="26"/>
  <c r="S59" i="26"/>
  <c r="Q59" i="26"/>
  <c r="O59" i="26"/>
  <c r="M59" i="26"/>
  <c r="S58" i="26"/>
  <c r="Q58" i="26"/>
  <c r="O58" i="26"/>
  <c r="M58" i="26"/>
  <c r="S57" i="26"/>
  <c r="Q57" i="26"/>
  <c r="O57" i="26"/>
  <c r="M57" i="26"/>
  <c r="S56" i="26"/>
  <c r="Q56" i="26"/>
  <c r="O56" i="26"/>
  <c r="M56" i="26"/>
  <c r="S55" i="26"/>
  <c r="Q55" i="26"/>
  <c r="O55" i="26"/>
  <c r="M55" i="26"/>
  <c r="S54" i="26"/>
  <c r="Q54" i="26"/>
  <c r="O54" i="26"/>
  <c r="M54" i="26"/>
  <c r="S53" i="26"/>
  <c r="Q53" i="26"/>
  <c r="O53" i="26"/>
  <c r="M53" i="26"/>
  <c r="S52" i="26"/>
  <c r="Q52" i="26"/>
  <c r="O52" i="26"/>
  <c r="M52" i="26"/>
  <c r="S51" i="26"/>
  <c r="Q51" i="26"/>
  <c r="O51" i="26"/>
  <c r="M51" i="26"/>
  <c r="S50" i="26"/>
  <c r="Q50" i="26"/>
  <c r="O50" i="26"/>
  <c r="M50" i="26"/>
  <c r="S49" i="26"/>
  <c r="Q49" i="26"/>
  <c r="O49" i="26"/>
  <c r="M49" i="26"/>
  <c r="S48" i="26"/>
  <c r="Q48" i="26"/>
  <c r="O48" i="26"/>
  <c r="M48" i="26"/>
  <c r="S47" i="26"/>
  <c r="Q47" i="26"/>
  <c r="O47" i="26"/>
  <c r="M47" i="26"/>
  <c r="S46" i="26"/>
  <c r="Q46" i="26"/>
  <c r="O46" i="26"/>
  <c r="M46" i="26"/>
  <c r="S45" i="26"/>
  <c r="Q45" i="26"/>
  <c r="O45" i="26"/>
  <c r="M45" i="26"/>
  <c r="S44" i="26"/>
  <c r="Q44" i="26"/>
  <c r="O44" i="26"/>
  <c r="M44" i="26"/>
  <c r="O50" i="30"/>
  <c r="N50" i="30"/>
  <c r="P51" i="30"/>
  <c r="P49" i="30"/>
  <c r="P50" i="30"/>
  <c r="P47" i="30"/>
  <c r="P46" i="30"/>
  <c r="P44" i="30"/>
  <c r="L43"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 i="31"/>
  <c r="L5" i="31"/>
  <c r="L6" i="31"/>
  <c r="L7" i="31"/>
  <c r="L8" i="31"/>
  <c r="L9" i="31"/>
  <c r="L10" i="31"/>
  <c r="L11" i="31"/>
  <c r="L12" i="31"/>
  <c r="L13" i="31"/>
  <c r="L14" i="31"/>
  <c r="L15" i="31"/>
  <c r="L16" i="31"/>
  <c r="L17" i="31"/>
  <c r="L18" i="31"/>
  <c r="L19" i="31"/>
  <c r="L20" i="31"/>
  <c r="L21" i="31"/>
  <c r="L22" i="31"/>
  <c r="L23" i="31"/>
  <c r="L24" i="31"/>
  <c r="L25" i="31"/>
  <c r="L26" i="31"/>
  <c r="L27" i="31"/>
  <c r="L28" i="31"/>
  <c r="L29" i="31"/>
  <c r="L30" i="31"/>
  <c r="L31" i="31"/>
  <c r="L32" i="31"/>
  <c r="L33" i="31"/>
  <c r="L34" i="31"/>
  <c r="L35" i="31"/>
  <c r="L36" i="31"/>
  <c r="L37" i="31"/>
  <c r="L38" i="31"/>
  <c r="L39" i="31"/>
  <c r="L40" i="31"/>
  <c r="L41" i="31"/>
  <c r="L42" i="31"/>
  <c r="L43" i="3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71" i="31"/>
  <c r="L72" i="31"/>
  <c r="L73" i="31"/>
  <c r="L74" i="31"/>
  <c r="L75" i="31"/>
  <c r="L76" i="31"/>
  <c r="L77" i="31"/>
  <c r="L78" i="31"/>
  <c r="L79" i="31"/>
  <c r="L80" i="31"/>
  <c r="L81" i="31"/>
  <c r="L82" i="31"/>
  <c r="L83" i="31"/>
  <c r="L84" i="31"/>
  <c r="L85" i="31"/>
  <c r="L86" i="31"/>
  <c r="L87" i="31"/>
  <c r="L88" i="31"/>
  <c r="L89" i="31"/>
  <c r="L90" i="31"/>
  <c r="L91" i="31"/>
  <c r="L92" i="31"/>
  <c r="L93" i="31"/>
  <c r="L94" i="31"/>
  <c r="L95" i="31"/>
  <c r="L96" i="31"/>
  <c r="L97" i="31"/>
  <c r="L98" i="31"/>
  <c r="L99" i="31"/>
  <c r="L100" i="31"/>
  <c r="L101" i="31"/>
  <c r="K4" i="31"/>
  <c r="K5" i="31"/>
  <c r="K6" i="31"/>
  <c r="K7" i="31"/>
  <c r="K8" i="31"/>
  <c r="K9" i="31"/>
  <c r="K10" i="31"/>
  <c r="K11" i="31"/>
  <c r="K12" i="31"/>
  <c r="K13" i="31"/>
  <c r="K14" i="31"/>
  <c r="K15" i="31"/>
  <c r="K16" i="31"/>
  <c r="K17" i="31"/>
  <c r="K18" i="31"/>
  <c r="K19" i="31"/>
  <c r="K20" i="31"/>
  <c r="K21" i="31"/>
  <c r="K22" i="31"/>
  <c r="K23" i="31"/>
  <c r="K24" i="31"/>
  <c r="K25" i="31"/>
  <c r="K26" i="31"/>
  <c r="K27" i="31"/>
  <c r="K28"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L3" i="31"/>
  <c r="K3" i="31"/>
  <c r="J4" i="31"/>
  <c r="J5" i="31"/>
  <c r="J6" i="31"/>
  <c r="J7" i="31"/>
  <c r="J8" i="31"/>
  <c r="J9" i="31"/>
  <c r="J10" i="31"/>
  <c r="J11" i="31"/>
  <c r="J12" i="31"/>
  <c r="J13" i="31"/>
  <c r="J14" i="31"/>
  <c r="J15" i="31"/>
  <c r="J16" i="31"/>
  <c r="J17" i="31"/>
  <c r="J18" i="31"/>
  <c r="J19" i="31"/>
  <c r="J20" i="31"/>
  <c r="J21" i="31"/>
  <c r="J22" i="31"/>
  <c r="J23" i="31"/>
  <c r="J24" i="31"/>
  <c r="J25" i="31"/>
  <c r="J26" i="31"/>
  <c r="J27" i="31"/>
  <c r="J28" i="31"/>
  <c r="J29" i="31"/>
  <c r="J30" i="31"/>
  <c r="J31" i="31"/>
  <c r="J32" i="31"/>
  <c r="J33" i="31"/>
  <c r="J34" i="31"/>
  <c r="J35" i="31"/>
  <c r="J36" i="31"/>
  <c r="J37" i="31"/>
  <c r="J38" i="31"/>
  <c r="J39" i="31"/>
  <c r="J40" i="31"/>
  <c r="J41" i="31"/>
  <c r="J42" i="31"/>
  <c r="J43" i="31"/>
  <c r="J44" i="31"/>
  <c r="J45" i="31"/>
  <c r="J46" i="31"/>
  <c r="J47" i="31"/>
  <c r="J48" i="31"/>
  <c r="J49" i="31"/>
  <c r="J50" i="31"/>
  <c r="J51" i="31"/>
  <c r="J52" i="31"/>
  <c r="J53" i="31"/>
  <c r="J54" i="31"/>
  <c r="J55" i="31"/>
  <c r="J56" i="31"/>
  <c r="J57" i="31"/>
  <c r="J58" i="31"/>
  <c r="J59" i="31"/>
  <c r="J60" i="31"/>
  <c r="J61" i="31"/>
  <c r="J62" i="31"/>
  <c r="J63" i="31"/>
  <c r="J64" i="31"/>
  <c r="J65" i="31"/>
  <c r="J66" i="31"/>
  <c r="J67" i="31"/>
  <c r="J68" i="31"/>
  <c r="J69" i="31"/>
  <c r="J70" i="31"/>
  <c r="J71" i="31"/>
  <c r="J72" i="31"/>
  <c r="J73" i="31"/>
  <c r="J74" i="31"/>
  <c r="J75" i="31"/>
  <c r="J76" i="31"/>
  <c r="J77" i="31"/>
  <c r="J78" i="31"/>
  <c r="J79" i="31"/>
  <c r="J80" i="31"/>
  <c r="J81" i="31"/>
  <c r="J82" i="31"/>
  <c r="J83" i="31"/>
  <c r="J84" i="31"/>
  <c r="J85" i="31"/>
  <c r="J86" i="31"/>
  <c r="J87" i="31"/>
  <c r="J88" i="31"/>
  <c r="J89" i="31"/>
  <c r="J90" i="31"/>
  <c r="J91" i="31"/>
  <c r="J92" i="31"/>
  <c r="J93" i="31"/>
  <c r="J94" i="31"/>
  <c r="J95" i="31"/>
  <c r="J96" i="31"/>
  <c r="J97" i="31"/>
  <c r="J98" i="31"/>
  <c r="J99" i="31"/>
  <c r="J100" i="31"/>
  <c r="J101" i="31"/>
  <c r="J3" i="31"/>
  <c r="I4" i="31"/>
  <c r="M4" i="31"/>
  <c r="I5" i="31"/>
  <c r="I6" i="31"/>
  <c r="I7" i="31"/>
  <c r="I8" i="31"/>
  <c r="M8" i="31"/>
  <c r="I9" i="31"/>
  <c r="I10" i="31"/>
  <c r="I11" i="31"/>
  <c r="I12" i="31"/>
  <c r="M12" i="31"/>
  <c r="I13" i="31"/>
  <c r="I14" i="31"/>
  <c r="I15" i="31"/>
  <c r="I16" i="31"/>
  <c r="M16" i="31"/>
  <c r="I17" i="31"/>
  <c r="I18" i="31"/>
  <c r="I19" i="31"/>
  <c r="I20" i="31"/>
  <c r="M20" i="31"/>
  <c r="I21" i="31"/>
  <c r="I22" i="31"/>
  <c r="I23" i="31"/>
  <c r="I24" i="31"/>
  <c r="M24" i="31"/>
  <c r="I25" i="31"/>
  <c r="I26" i="31"/>
  <c r="I27" i="31"/>
  <c r="I28" i="31"/>
  <c r="M28" i="31"/>
  <c r="I29" i="31"/>
  <c r="I30" i="31"/>
  <c r="I31" i="31"/>
  <c r="I32" i="31"/>
  <c r="M32" i="31"/>
  <c r="I33" i="31"/>
  <c r="I34" i="31"/>
  <c r="I35" i="31"/>
  <c r="I36" i="31"/>
  <c r="M36" i="31"/>
  <c r="I37" i="31"/>
  <c r="I38" i="31"/>
  <c r="I39" i="31"/>
  <c r="I40" i="31"/>
  <c r="M40" i="31"/>
  <c r="I41" i="31"/>
  <c r="I42" i="31"/>
  <c r="I43" i="31"/>
  <c r="I44" i="31"/>
  <c r="M44" i="31"/>
  <c r="I45" i="31"/>
  <c r="I46" i="31"/>
  <c r="I47" i="31"/>
  <c r="I48" i="31"/>
  <c r="M48" i="31"/>
  <c r="I49" i="31"/>
  <c r="I50" i="31"/>
  <c r="I51" i="31"/>
  <c r="I52" i="31"/>
  <c r="M52" i="31"/>
  <c r="I53" i="31"/>
  <c r="I54" i="31"/>
  <c r="I55" i="31"/>
  <c r="I56" i="31"/>
  <c r="M56" i="31"/>
  <c r="I57" i="31"/>
  <c r="I58" i="31"/>
  <c r="I59" i="31"/>
  <c r="I60" i="31"/>
  <c r="M60" i="31"/>
  <c r="I61" i="31"/>
  <c r="I62" i="31"/>
  <c r="I63" i="31"/>
  <c r="I64" i="31"/>
  <c r="M64" i="31"/>
  <c r="I65" i="31"/>
  <c r="I66" i="31"/>
  <c r="I67" i="31"/>
  <c r="I68" i="31"/>
  <c r="M68" i="31"/>
  <c r="I69" i="31"/>
  <c r="I70" i="31"/>
  <c r="I71" i="31"/>
  <c r="I72" i="31"/>
  <c r="M72" i="31"/>
  <c r="I73" i="31"/>
  <c r="I74" i="31"/>
  <c r="I75" i="31"/>
  <c r="I76" i="31"/>
  <c r="M76" i="31"/>
  <c r="I77" i="31"/>
  <c r="I78" i="31"/>
  <c r="I79" i="31"/>
  <c r="I80" i="31"/>
  <c r="M80" i="31"/>
  <c r="I81" i="31"/>
  <c r="I82" i="31"/>
  <c r="I83" i="31"/>
  <c r="I84" i="31"/>
  <c r="M84" i="31"/>
  <c r="I85" i="31"/>
  <c r="I86" i="31"/>
  <c r="I87" i="31"/>
  <c r="I88" i="31"/>
  <c r="M88" i="31"/>
  <c r="I89" i="31"/>
  <c r="I90" i="31"/>
  <c r="I91" i="31"/>
  <c r="I92" i="31"/>
  <c r="M92" i="31"/>
  <c r="I93" i="31"/>
  <c r="I94" i="31"/>
  <c r="I95" i="31"/>
  <c r="I96" i="31"/>
  <c r="M96" i="31"/>
  <c r="I97" i="31"/>
  <c r="I98" i="31"/>
  <c r="I99" i="31"/>
  <c r="I100" i="31"/>
  <c r="M100" i="31"/>
  <c r="I101" i="31"/>
  <c r="I3" i="31"/>
  <c r="P40" i="30"/>
  <c r="O40" i="30"/>
  <c r="N40" i="30"/>
  <c r="M40" i="30"/>
  <c r="L40" i="30"/>
  <c r="K40" i="30"/>
  <c r="J40" i="30"/>
  <c r="I40" i="30"/>
  <c r="P39" i="30"/>
  <c r="O39" i="30"/>
  <c r="N39" i="30"/>
  <c r="M39" i="30"/>
  <c r="L39" i="30"/>
  <c r="K39" i="30"/>
  <c r="I39" i="30"/>
  <c r="H40" i="30"/>
  <c r="H39" i="30"/>
  <c r="P38" i="30"/>
  <c r="O38" i="30"/>
  <c r="N38" i="30"/>
  <c r="M38" i="30"/>
  <c r="L38" i="30"/>
  <c r="K38" i="30"/>
  <c r="J38" i="30"/>
  <c r="J39" i="30"/>
  <c r="I38" i="30"/>
  <c r="H38" i="30"/>
  <c r="H139"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8" i="4"/>
  <c r="H107" i="4"/>
  <c r="H106" i="4"/>
  <c r="H105" i="4"/>
  <c r="H104" i="4"/>
  <c r="H103" i="4"/>
  <c r="H102" i="4"/>
  <c r="H101" i="4"/>
  <c r="H100" i="4"/>
  <c r="H99" i="4"/>
  <c r="H98" i="4"/>
  <c r="H97" i="4"/>
  <c r="H96" i="4"/>
  <c r="H95" i="4"/>
  <c r="H94" i="4"/>
  <c r="H93" i="4"/>
  <c r="H92"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139" i="10"/>
  <c r="H138" i="10"/>
  <c r="H137" i="10"/>
  <c r="H136" i="10"/>
  <c r="H135" i="10"/>
  <c r="H134" i="10"/>
  <c r="H133" i="10"/>
  <c r="H132" i="10"/>
  <c r="H131" i="10"/>
  <c r="H130" i="10"/>
  <c r="H129" i="10"/>
  <c r="H128" i="10"/>
  <c r="H127" i="10"/>
  <c r="H126" i="10"/>
  <c r="H125" i="10"/>
  <c r="H124" i="10"/>
  <c r="H123" i="10"/>
  <c r="H122" i="10"/>
  <c r="H121" i="10"/>
  <c r="H120" i="10"/>
  <c r="H119" i="10"/>
  <c r="H118" i="10"/>
  <c r="H117" i="10"/>
  <c r="H116" i="10"/>
  <c r="H115" i="10"/>
  <c r="H114" i="10"/>
  <c r="H113" i="10"/>
  <c r="H112" i="10"/>
  <c r="H111" i="10"/>
  <c r="H110" i="10"/>
  <c r="H109" i="10"/>
  <c r="H108" i="10"/>
  <c r="H107" i="10"/>
  <c r="H106" i="10"/>
  <c r="H105" i="10"/>
  <c r="H104" i="10"/>
  <c r="H103" i="10"/>
  <c r="H102" i="10"/>
  <c r="H101" i="10"/>
  <c r="H100" i="10"/>
  <c r="H99" i="10"/>
  <c r="H98" i="10"/>
  <c r="H97" i="10"/>
  <c r="H96" i="10"/>
  <c r="H95" i="10"/>
  <c r="H94" i="10"/>
  <c r="H93" i="10"/>
  <c r="H92" i="10"/>
  <c r="H91" i="10"/>
  <c r="H90" i="10"/>
  <c r="H89" i="10"/>
  <c r="H88" i="10"/>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139" i="9"/>
  <c r="H138" i="9"/>
  <c r="H137" i="9"/>
  <c r="H136" i="9"/>
  <c r="H135" i="9"/>
  <c r="H134" i="9"/>
  <c r="H133" i="9"/>
  <c r="H132" i="9"/>
  <c r="H131" i="9"/>
  <c r="H130"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H103" i="9"/>
  <c r="H102" i="9"/>
  <c r="H101" i="9"/>
  <c r="H100" i="9"/>
  <c r="H99" i="9"/>
  <c r="H98" i="9"/>
  <c r="H97" i="9"/>
  <c r="H96" i="9"/>
  <c r="H95" i="9"/>
  <c r="H94" i="9"/>
  <c r="H93" i="9"/>
  <c r="H92" i="9"/>
  <c r="H91" i="9"/>
  <c r="H90" i="9"/>
  <c r="H89" i="9"/>
  <c r="H88" i="9"/>
  <c r="H87" i="9"/>
  <c r="H86" i="9"/>
  <c r="H85" i="9"/>
  <c r="H84" i="9"/>
  <c r="H83" i="9"/>
  <c r="H82" i="9"/>
  <c r="H81" i="9"/>
  <c r="H80" i="9"/>
  <c r="H79" i="9"/>
  <c r="H78" i="9"/>
  <c r="H77" i="9"/>
  <c r="H76" i="9"/>
  <c r="H75" i="9"/>
  <c r="H74" i="9"/>
  <c r="H73" i="9"/>
  <c r="H72" i="9"/>
  <c r="H71" i="9"/>
  <c r="H70" i="9"/>
  <c r="H69" i="9"/>
  <c r="H68" i="9"/>
  <c r="H67" i="9"/>
  <c r="H66" i="9"/>
  <c r="H65" i="9"/>
  <c r="H64" i="9"/>
  <c r="H63" i="9"/>
  <c r="H62" i="9"/>
  <c r="H61" i="9"/>
  <c r="H60" i="9"/>
  <c r="H59" i="9"/>
  <c r="H58" i="9"/>
  <c r="H57" i="9"/>
  <c r="H56" i="9"/>
  <c r="H55" i="9"/>
  <c r="H54" i="9"/>
  <c r="H53" i="9"/>
  <c r="H52" i="9"/>
  <c r="H51" i="9"/>
  <c r="H50" i="9"/>
  <c r="H49" i="9"/>
  <c r="H48" i="9"/>
  <c r="H47" i="9"/>
  <c r="H46" i="9"/>
  <c r="H45" i="9"/>
  <c r="H44" i="9"/>
  <c r="H139" i="15"/>
  <c r="H138" i="15"/>
  <c r="H137" i="15"/>
  <c r="H136" i="15"/>
  <c r="H135" i="15"/>
  <c r="H134" i="15"/>
  <c r="H133" i="15"/>
  <c r="H132" i="15"/>
  <c r="H131" i="15"/>
  <c r="H130" i="15"/>
  <c r="H129" i="15"/>
  <c r="H128" i="15"/>
  <c r="H127" i="15"/>
  <c r="H126" i="15"/>
  <c r="H125" i="15"/>
  <c r="H124" i="15"/>
  <c r="H123" i="15"/>
  <c r="H122" i="15"/>
  <c r="H121" i="15"/>
  <c r="H120" i="15"/>
  <c r="H119" i="15"/>
  <c r="H118" i="15"/>
  <c r="H117" i="15"/>
  <c r="H116" i="15"/>
  <c r="H115" i="15"/>
  <c r="H114" i="15"/>
  <c r="H113" i="15"/>
  <c r="H112" i="15"/>
  <c r="H111" i="15"/>
  <c r="H110" i="15"/>
  <c r="H109" i="15"/>
  <c r="H108" i="15"/>
  <c r="H107" i="15"/>
  <c r="H106" i="15"/>
  <c r="H105" i="15"/>
  <c r="H104" i="15"/>
  <c r="H103" i="15"/>
  <c r="H102" i="15"/>
  <c r="H101" i="15"/>
  <c r="H100" i="15"/>
  <c r="H99" i="15"/>
  <c r="H98" i="15"/>
  <c r="H97" i="15"/>
  <c r="H96" i="15"/>
  <c r="H95" i="15"/>
  <c r="H94" i="15"/>
  <c r="H93" i="15"/>
  <c r="H92" i="15"/>
  <c r="H91" i="15"/>
  <c r="H90" i="15"/>
  <c r="H89" i="15"/>
  <c r="H88" i="15"/>
  <c r="H87" i="15"/>
  <c r="H86" i="15"/>
  <c r="H85" i="15"/>
  <c r="H84" i="15"/>
  <c r="H83" i="15"/>
  <c r="H82" i="15"/>
  <c r="H81" i="15"/>
  <c r="H80" i="15"/>
  <c r="H79" i="15"/>
  <c r="H78" i="15"/>
  <c r="H77" i="15"/>
  <c r="H76" i="15"/>
  <c r="H75" i="15"/>
  <c r="H74" i="15"/>
  <c r="H73" i="15"/>
  <c r="H72" i="15"/>
  <c r="H71" i="15"/>
  <c r="H70" i="15"/>
  <c r="H69" i="15"/>
  <c r="H68" i="15"/>
  <c r="H67" i="15"/>
  <c r="H66" i="15"/>
  <c r="H65" i="15"/>
  <c r="H64" i="15"/>
  <c r="H63" i="15"/>
  <c r="H62" i="15"/>
  <c r="H61" i="15"/>
  <c r="H60" i="15"/>
  <c r="H59" i="15"/>
  <c r="H58" i="15"/>
  <c r="H57" i="15"/>
  <c r="H56" i="15"/>
  <c r="H55" i="15"/>
  <c r="H54" i="15"/>
  <c r="H53" i="15"/>
  <c r="H52" i="15"/>
  <c r="H51" i="15"/>
  <c r="H50" i="15"/>
  <c r="H49" i="15"/>
  <c r="H48" i="15"/>
  <c r="H47" i="15"/>
  <c r="H46" i="15"/>
  <c r="H45" i="15"/>
  <c r="H44" i="15"/>
  <c r="E45" i="16"/>
  <c r="E46" i="16"/>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73" i="16"/>
  <c r="E74" i="16"/>
  <c r="E75" i="16"/>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3" i="16"/>
  <c r="E134" i="16"/>
  <c r="E135" i="16"/>
  <c r="E136" i="16"/>
  <c r="E137" i="16"/>
  <c r="E138" i="16"/>
  <c r="E139" i="16"/>
  <c r="E44" i="16"/>
  <c r="E45" i="26"/>
  <c r="E46" i="26"/>
  <c r="E47" i="26"/>
  <c r="E48" i="26"/>
  <c r="E49" i="26"/>
  <c r="E50" i="26"/>
  <c r="E51" i="26"/>
  <c r="E52" i="26"/>
  <c r="E53" i="26"/>
  <c r="E54" i="26"/>
  <c r="E55" i="26"/>
  <c r="E56" i="26"/>
  <c r="E57" i="26"/>
  <c r="E58" i="26"/>
  <c r="E59" i="26"/>
  <c r="E60" i="26"/>
  <c r="E61" i="26"/>
  <c r="E62" i="26"/>
  <c r="E63" i="26"/>
  <c r="E64" i="26"/>
  <c r="E65" i="26"/>
  <c r="E66" i="26"/>
  <c r="E67" i="26"/>
  <c r="E68" i="26"/>
  <c r="E69" i="26"/>
  <c r="E70" i="26"/>
  <c r="E71" i="26"/>
  <c r="E72" i="26"/>
  <c r="E73" i="26"/>
  <c r="E74" i="26"/>
  <c r="E75" i="26"/>
  <c r="E76" i="26"/>
  <c r="E77" i="26"/>
  <c r="E78" i="26"/>
  <c r="E79" i="26"/>
  <c r="E80" i="26"/>
  <c r="E81" i="26"/>
  <c r="E82" i="26"/>
  <c r="E83" i="26"/>
  <c r="E84" i="26"/>
  <c r="E85" i="26"/>
  <c r="E86" i="26"/>
  <c r="E87" i="26"/>
  <c r="E88" i="26"/>
  <c r="E89" i="26"/>
  <c r="E90" i="26"/>
  <c r="E91" i="26"/>
  <c r="E92" i="26"/>
  <c r="E93" i="26"/>
  <c r="E94" i="26"/>
  <c r="E95" i="26"/>
  <c r="E96" i="26"/>
  <c r="E97" i="26"/>
  <c r="E98" i="26"/>
  <c r="E99" i="26"/>
  <c r="E100" i="26"/>
  <c r="E101" i="26"/>
  <c r="E102" i="26"/>
  <c r="E103" i="26"/>
  <c r="E104" i="26"/>
  <c r="E105" i="26"/>
  <c r="E106" i="26"/>
  <c r="E107" i="26"/>
  <c r="E108" i="26"/>
  <c r="E109" i="26"/>
  <c r="E110" i="26"/>
  <c r="E111" i="26"/>
  <c r="E112" i="26"/>
  <c r="E113" i="26"/>
  <c r="E114" i="26"/>
  <c r="E115" i="26"/>
  <c r="E116" i="26"/>
  <c r="E117" i="26"/>
  <c r="E118" i="26"/>
  <c r="E119" i="26"/>
  <c r="E120" i="26"/>
  <c r="E121" i="26"/>
  <c r="E122" i="26"/>
  <c r="E123" i="26"/>
  <c r="E124" i="26"/>
  <c r="E125" i="26"/>
  <c r="E126" i="26"/>
  <c r="E127" i="26"/>
  <c r="E128" i="26"/>
  <c r="E129" i="26"/>
  <c r="E130" i="26"/>
  <c r="E131" i="26"/>
  <c r="E132" i="26"/>
  <c r="E133" i="26"/>
  <c r="E134" i="26"/>
  <c r="E135" i="26"/>
  <c r="E136" i="26"/>
  <c r="E137" i="26"/>
  <c r="E138" i="26"/>
  <c r="E139" i="26"/>
  <c r="E44" i="26"/>
  <c r="P35" i="30"/>
  <c r="O35" i="30"/>
  <c r="N35" i="30"/>
  <c r="M35" i="30"/>
  <c r="L35" i="30"/>
  <c r="K35" i="30"/>
  <c r="J35" i="30"/>
  <c r="I35" i="30"/>
  <c r="H35" i="30"/>
  <c r="E139" i="28"/>
  <c r="E138" i="28"/>
  <c r="E137" i="28"/>
  <c r="E136" i="28"/>
  <c r="E135" i="28"/>
  <c r="E134" i="28"/>
  <c r="E133" i="28"/>
  <c r="E132" i="28"/>
  <c r="E131" i="28"/>
  <c r="E130" i="28"/>
  <c r="E129" i="28"/>
  <c r="E128" i="28"/>
  <c r="E127" i="28"/>
  <c r="E126" i="28"/>
  <c r="E125" i="28"/>
  <c r="E124" i="28"/>
  <c r="E123" i="28"/>
  <c r="E122" i="28"/>
  <c r="E121" i="28"/>
  <c r="E120" i="28"/>
  <c r="E119" i="28"/>
  <c r="E118" i="28"/>
  <c r="E117" i="28"/>
  <c r="E116" i="28"/>
  <c r="E115" i="28"/>
  <c r="E114" i="28"/>
  <c r="E113" i="28"/>
  <c r="E112" i="28"/>
  <c r="E111" i="28"/>
  <c r="E110" i="28"/>
  <c r="E109" i="28"/>
  <c r="E108" i="28"/>
  <c r="E107" i="28"/>
  <c r="E106" i="28"/>
  <c r="E105" i="28"/>
  <c r="E104" i="28"/>
  <c r="E103" i="28"/>
  <c r="E102" i="28"/>
  <c r="E101" i="28"/>
  <c r="E100" i="28"/>
  <c r="E99" i="28"/>
  <c r="E98" i="28"/>
  <c r="E97" i="28"/>
  <c r="E96" i="28"/>
  <c r="E95" i="28"/>
  <c r="E94" i="28"/>
  <c r="E93" i="28"/>
  <c r="E92" i="28"/>
  <c r="E91" i="28"/>
  <c r="E90" i="28"/>
  <c r="E89" i="28"/>
  <c r="E88" i="28"/>
  <c r="E87" i="28"/>
  <c r="E86" i="28"/>
  <c r="E85" i="28"/>
  <c r="E84" i="28"/>
  <c r="E83" i="28"/>
  <c r="E82" i="28"/>
  <c r="E81" i="28"/>
  <c r="E80" i="28"/>
  <c r="E79" i="28"/>
  <c r="E78" i="28"/>
  <c r="E77" i="28"/>
  <c r="E76" i="28"/>
  <c r="E75" i="28"/>
  <c r="E74" i="28"/>
  <c r="E73" i="28"/>
  <c r="E72" i="28"/>
  <c r="E71" i="28"/>
  <c r="E70" i="28"/>
  <c r="E69" i="28"/>
  <c r="E68" i="28"/>
  <c r="E67" i="28"/>
  <c r="E66" i="28"/>
  <c r="E65" i="28"/>
  <c r="E64" i="28"/>
  <c r="E63" i="28"/>
  <c r="E62" i="28"/>
  <c r="E61" i="28"/>
  <c r="E60" i="28"/>
  <c r="E59" i="28"/>
  <c r="E58" i="28"/>
  <c r="E57" i="28"/>
  <c r="E56" i="28"/>
  <c r="E55" i="28"/>
  <c r="E54" i="28"/>
  <c r="E53" i="28"/>
  <c r="E52" i="28"/>
  <c r="E51" i="28"/>
  <c r="E50" i="28"/>
  <c r="E49" i="28"/>
  <c r="E48" i="28"/>
  <c r="E47" i="28"/>
  <c r="E46" i="28"/>
  <c r="E45" i="28"/>
  <c r="E44" i="28"/>
  <c r="M78" i="31"/>
  <c r="M46" i="31"/>
  <c r="M14" i="31"/>
  <c r="P23" i="30"/>
  <c r="O23" i="30"/>
  <c r="N23" i="30"/>
  <c r="M23" i="30"/>
  <c r="L23" i="30"/>
  <c r="K23" i="30"/>
  <c r="J23" i="30"/>
  <c r="I23" i="30"/>
  <c r="H23" i="30"/>
  <c r="G23" i="30"/>
  <c r="P10" i="30"/>
  <c r="O10" i="30"/>
  <c r="N10" i="30"/>
  <c r="M10" i="30"/>
  <c r="L10" i="30"/>
  <c r="K10" i="30"/>
  <c r="J10" i="30"/>
  <c r="I10" i="30"/>
  <c r="H10" i="30"/>
  <c r="G10" i="30"/>
  <c r="P36" i="30"/>
  <c r="O36" i="30"/>
  <c r="N36" i="30"/>
  <c r="M36" i="30"/>
  <c r="L36" i="30"/>
  <c r="K36" i="30"/>
  <c r="J36" i="30"/>
  <c r="I36" i="30"/>
  <c r="H36" i="30"/>
  <c r="P33" i="30"/>
  <c r="O33" i="30"/>
  <c r="N33" i="30"/>
  <c r="M33" i="30"/>
  <c r="L33" i="30"/>
  <c r="K33" i="30"/>
  <c r="J33" i="30"/>
  <c r="I33" i="30"/>
  <c r="H33" i="30"/>
  <c r="G33" i="30"/>
  <c r="F31" i="30"/>
  <c r="G31" i="30"/>
  <c r="H31" i="30"/>
  <c r="I31" i="30"/>
  <c r="J31" i="30"/>
  <c r="K31" i="30"/>
  <c r="L31" i="30"/>
  <c r="M31" i="30"/>
  <c r="N31" i="30"/>
  <c r="O31" i="30"/>
  <c r="P31" i="30"/>
  <c r="E31" i="30"/>
  <c r="P28" i="30"/>
  <c r="O28" i="30"/>
  <c r="N28" i="30"/>
  <c r="M28" i="30"/>
  <c r="L28" i="30"/>
  <c r="K28" i="30"/>
  <c r="J28" i="30"/>
  <c r="I28" i="30"/>
  <c r="H28" i="30"/>
  <c r="P16" i="30"/>
  <c r="O16" i="30"/>
  <c r="N16" i="30"/>
  <c r="M16" i="30"/>
  <c r="L16" i="30"/>
  <c r="K16" i="30"/>
  <c r="J16" i="30"/>
  <c r="I16" i="30"/>
  <c r="H16" i="30"/>
  <c r="O26" i="30"/>
  <c r="N26" i="30"/>
  <c r="M26" i="30"/>
  <c r="L26" i="30"/>
  <c r="K26" i="30"/>
  <c r="J26" i="30"/>
  <c r="I26" i="30"/>
  <c r="H26" i="30"/>
  <c r="P26" i="30"/>
  <c r="H24" i="30"/>
  <c r="I24" i="30"/>
  <c r="J24" i="30"/>
  <c r="K24" i="30"/>
  <c r="L24" i="30"/>
  <c r="M24" i="30"/>
  <c r="N24" i="30"/>
  <c r="O24" i="30"/>
  <c r="P24" i="30"/>
  <c r="G14" i="30"/>
  <c r="H14" i="30"/>
  <c r="I14" i="30"/>
  <c r="J14" i="30"/>
  <c r="K14" i="30"/>
  <c r="L14" i="30"/>
  <c r="M14" i="30"/>
  <c r="N14" i="30"/>
  <c r="P14" i="30"/>
  <c r="O14" i="30"/>
  <c r="K27" i="30"/>
  <c r="O27" i="30"/>
  <c r="P21" i="30"/>
  <c r="P27" i="30"/>
  <c r="O21" i="30"/>
  <c r="N21" i="30"/>
  <c r="N27" i="30"/>
  <c r="M21" i="30"/>
  <c r="M27" i="30"/>
  <c r="L21" i="30"/>
  <c r="L27" i="30"/>
  <c r="K21" i="30"/>
  <c r="J21" i="30"/>
  <c r="J27" i="30"/>
  <c r="I21" i="30"/>
  <c r="I27" i="30"/>
  <c r="H21" i="30"/>
  <c r="H27" i="30"/>
  <c r="G21" i="30"/>
  <c r="E19" i="30"/>
  <c r="F19" i="30"/>
  <c r="G19" i="30"/>
  <c r="H19" i="30"/>
  <c r="I19" i="30"/>
  <c r="J19" i="30"/>
  <c r="K19" i="30"/>
  <c r="L19" i="30"/>
  <c r="M19" i="30"/>
  <c r="N19" i="30"/>
  <c r="O19" i="30"/>
  <c r="P19" i="30"/>
  <c r="P11" i="30"/>
  <c r="O11" i="30"/>
  <c r="N11" i="30"/>
  <c r="M11" i="30"/>
  <c r="L11" i="30"/>
  <c r="K11" i="30"/>
  <c r="J11" i="30"/>
  <c r="I11" i="30"/>
  <c r="H11" i="30"/>
  <c r="G11" i="30"/>
  <c r="F11" i="30"/>
  <c r="E11" i="30"/>
  <c r="D11" i="30"/>
  <c r="F10" i="30"/>
  <c r="E10" i="30"/>
  <c r="D10" i="30"/>
  <c r="P7" i="30"/>
  <c r="P15" i="30"/>
  <c r="O7" i="30"/>
  <c r="O15" i="30"/>
  <c r="N7" i="30"/>
  <c r="N15" i="30"/>
  <c r="M7" i="30"/>
  <c r="M15" i="30"/>
  <c r="L7" i="30"/>
  <c r="L15" i="30"/>
  <c r="K7" i="30"/>
  <c r="K15" i="30"/>
  <c r="J7" i="30"/>
  <c r="J15" i="30"/>
  <c r="I7" i="30"/>
  <c r="I15" i="30"/>
  <c r="H7" i="30"/>
  <c r="H15" i="30"/>
  <c r="G7" i="30"/>
  <c r="F7" i="30"/>
  <c r="E7" i="30"/>
  <c r="D7" i="30"/>
  <c r="F4" i="30"/>
  <c r="G4" i="30"/>
  <c r="H4" i="30"/>
  <c r="I4" i="30"/>
  <c r="J4" i="30"/>
  <c r="K4" i="30"/>
  <c r="L4" i="30"/>
  <c r="M4" i="30"/>
  <c r="N4" i="30"/>
  <c r="O4" i="30"/>
  <c r="P4" i="30"/>
  <c r="E4" i="30"/>
  <c r="DF157" i="13"/>
  <c r="DF156" i="13"/>
  <c r="DF155" i="13"/>
  <c r="DF154" i="13"/>
  <c r="DF153" i="13"/>
  <c r="DF152" i="13"/>
  <c r="DF151" i="13"/>
  <c r="DF150" i="13"/>
  <c r="DF149" i="13"/>
  <c r="DF148" i="13"/>
  <c r="DF147" i="13"/>
  <c r="DF146" i="13"/>
  <c r="DF145" i="13"/>
  <c r="DF144" i="13"/>
  <c r="DF143" i="13"/>
  <c r="DF142" i="13"/>
  <c r="DF141" i="13"/>
  <c r="DF140" i="13"/>
  <c r="DF139" i="13"/>
  <c r="DF138" i="13"/>
  <c r="DF137" i="13"/>
  <c r="DF136" i="13"/>
  <c r="DF135" i="13"/>
  <c r="DF134" i="13"/>
  <c r="DF133" i="13"/>
  <c r="DF132" i="13"/>
  <c r="DF131" i="13"/>
  <c r="DF130" i="13"/>
  <c r="DF129" i="13"/>
  <c r="DF128" i="13"/>
  <c r="DF127" i="13"/>
  <c r="DF126" i="13"/>
  <c r="DF125" i="13"/>
  <c r="DF124" i="13"/>
  <c r="DF123" i="13"/>
  <c r="DF122" i="13"/>
  <c r="DF121" i="13"/>
  <c r="DF120" i="13"/>
  <c r="DF119" i="13"/>
  <c r="DF118" i="13"/>
  <c r="DF117" i="13"/>
  <c r="DF116" i="13"/>
  <c r="DF115" i="13"/>
  <c r="DF114" i="13"/>
  <c r="DF113" i="13"/>
  <c r="DF112" i="13"/>
  <c r="DF111" i="13"/>
  <c r="DF110" i="13"/>
  <c r="DF109" i="13"/>
  <c r="DF108" i="13"/>
  <c r="DF107" i="13"/>
  <c r="DF106" i="13"/>
  <c r="DF105" i="13"/>
  <c r="DF104" i="13"/>
  <c r="DF103" i="13"/>
  <c r="DF102" i="13"/>
  <c r="DF101" i="13"/>
  <c r="DF100" i="13"/>
  <c r="DF99" i="13"/>
  <c r="DF98" i="13"/>
  <c r="DF97" i="13"/>
  <c r="DF96" i="13"/>
  <c r="DF95" i="13"/>
  <c r="DF94" i="13"/>
  <c r="DF93" i="13"/>
  <c r="DF92" i="13"/>
  <c r="DF91" i="13"/>
  <c r="DF90" i="13"/>
  <c r="DF89" i="13"/>
  <c r="DF88" i="13"/>
  <c r="DF87" i="13"/>
  <c r="DF86" i="13"/>
  <c r="DF85" i="13"/>
  <c r="DF84" i="13"/>
  <c r="DF83" i="13"/>
  <c r="DF82" i="13"/>
  <c r="DF81" i="13"/>
  <c r="DF80" i="13"/>
  <c r="DF79" i="13"/>
  <c r="DF78" i="13"/>
  <c r="DF77" i="13"/>
  <c r="DF76" i="13"/>
  <c r="DF75" i="13"/>
  <c r="DF74" i="13"/>
  <c r="DF73" i="13"/>
  <c r="DF72" i="13"/>
  <c r="DF71" i="13"/>
  <c r="DF70" i="13"/>
  <c r="DF69" i="13"/>
  <c r="DF68" i="13"/>
  <c r="DF67" i="13"/>
  <c r="DF66" i="13"/>
  <c r="DF65" i="13"/>
  <c r="DF64" i="13"/>
  <c r="DF63" i="13"/>
  <c r="DF62" i="13"/>
  <c r="DG157" i="13"/>
  <c r="DG156" i="13"/>
  <c r="DG155" i="13"/>
  <c r="DG154" i="13"/>
  <c r="DG153" i="13"/>
  <c r="DG152" i="13"/>
  <c r="DG151" i="13"/>
  <c r="DG150" i="13"/>
  <c r="DG149" i="13"/>
  <c r="DG148" i="13"/>
  <c r="DG147" i="13"/>
  <c r="DG146" i="13"/>
  <c r="DG145" i="13"/>
  <c r="DG144" i="13"/>
  <c r="DG143" i="13"/>
  <c r="DG142" i="13"/>
  <c r="DG141" i="13"/>
  <c r="DG140" i="13"/>
  <c r="DG139" i="13"/>
  <c r="DG138" i="13"/>
  <c r="DG137" i="13"/>
  <c r="DG136" i="13"/>
  <c r="DG135" i="13"/>
  <c r="DG134" i="13"/>
  <c r="DG133" i="13"/>
  <c r="DG132" i="13"/>
  <c r="DG131" i="13"/>
  <c r="DG130" i="13"/>
  <c r="DG129" i="13"/>
  <c r="DG128" i="13"/>
  <c r="DG127" i="13"/>
  <c r="DG126" i="13"/>
  <c r="DG125" i="13"/>
  <c r="DG124" i="13"/>
  <c r="DG123" i="13"/>
  <c r="DG122" i="13"/>
  <c r="DG121" i="13"/>
  <c r="DG120" i="13"/>
  <c r="DG119" i="13"/>
  <c r="DG118" i="13"/>
  <c r="DG117" i="13"/>
  <c r="DG116" i="13"/>
  <c r="DG115" i="13"/>
  <c r="DG114" i="13"/>
  <c r="DG113" i="13"/>
  <c r="DG112" i="13"/>
  <c r="DG111" i="13"/>
  <c r="DG110" i="13"/>
  <c r="DG109" i="13"/>
  <c r="DG108" i="13"/>
  <c r="DG107" i="13"/>
  <c r="DG106" i="13"/>
  <c r="DG105" i="13"/>
  <c r="DG104" i="13"/>
  <c r="DG103" i="13"/>
  <c r="DG102" i="13"/>
  <c r="DG101" i="13"/>
  <c r="DG100" i="13"/>
  <c r="DG99" i="13"/>
  <c r="DG98" i="13"/>
  <c r="DG97" i="13"/>
  <c r="DG96" i="13"/>
  <c r="DG95" i="13"/>
  <c r="DG94" i="13"/>
  <c r="DG93" i="13"/>
  <c r="DG92" i="13"/>
  <c r="DG91" i="13"/>
  <c r="DG90" i="13"/>
  <c r="DG89" i="13"/>
  <c r="DG88" i="13"/>
  <c r="DG87" i="13"/>
  <c r="DG86" i="13"/>
  <c r="DG85" i="13"/>
  <c r="DG84" i="13"/>
  <c r="DG83" i="13"/>
  <c r="DG82" i="13"/>
  <c r="DG81" i="13"/>
  <c r="DG80" i="13"/>
  <c r="DG79" i="13"/>
  <c r="DG78" i="13"/>
  <c r="DG77" i="13"/>
  <c r="DG76" i="13"/>
  <c r="DG75" i="13"/>
  <c r="DG74" i="13"/>
  <c r="DG73" i="13"/>
  <c r="DG72" i="13"/>
  <c r="DG71" i="13"/>
  <c r="DG70" i="13"/>
  <c r="DG69" i="13"/>
  <c r="DG68" i="13"/>
  <c r="DG67" i="13"/>
  <c r="DG66" i="13"/>
  <c r="DG65" i="13"/>
  <c r="DG64" i="13"/>
  <c r="DG63" i="13"/>
  <c r="DG62" i="13"/>
  <c r="DE157" i="13"/>
  <c r="DE156" i="13"/>
  <c r="DE155" i="13"/>
  <c r="DE154" i="13"/>
  <c r="DE153" i="13"/>
  <c r="DE152" i="13"/>
  <c r="DE151" i="13"/>
  <c r="DE150" i="13"/>
  <c r="DE149" i="13"/>
  <c r="DE148" i="13"/>
  <c r="DE147" i="13"/>
  <c r="DE146" i="13"/>
  <c r="DE145" i="13"/>
  <c r="DE144" i="13"/>
  <c r="DE143" i="13"/>
  <c r="DE142" i="13"/>
  <c r="DE141" i="13"/>
  <c r="DE140" i="13"/>
  <c r="DE139" i="13"/>
  <c r="DE138" i="13"/>
  <c r="DE137" i="13"/>
  <c r="DE136" i="13"/>
  <c r="DE135" i="13"/>
  <c r="DE134" i="13"/>
  <c r="DE133" i="13"/>
  <c r="DE132" i="13"/>
  <c r="DE131" i="13"/>
  <c r="DE130" i="13"/>
  <c r="DE129" i="13"/>
  <c r="DE128" i="13"/>
  <c r="DE127" i="13"/>
  <c r="DE126" i="13"/>
  <c r="DE125" i="13"/>
  <c r="DE124" i="13"/>
  <c r="DE123" i="13"/>
  <c r="DE122" i="13"/>
  <c r="DE121" i="13"/>
  <c r="DE120" i="13"/>
  <c r="DE119" i="13"/>
  <c r="DE118" i="13"/>
  <c r="DE117" i="13"/>
  <c r="DE116" i="13"/>
  <c r="DE115" i="13"/>
  <c r="DE114" i="13"/>
  <c r="DE113" i="13"/>
  <c r="DE112" i="13"/>
  <c r="DE111" i="13"/>
  <c r="DE110" i="13"/>
  <c r="DE109" i="13"/>
  <c r="DE108" i="13"/>
  <c r="DE107" i="13"/>
  <c r="DE106" i="13"/>
  <c r="DE105" i="13"/>
  <c r="DE104" i="13"/>
  <c r="DE103" i="13"/>
  <c r="DE102" i="13"/>
  <c r="DE101" i="13"/>
  <c r="DE100" i="13"/>
  <c r="DE99" i="13"/>
  <c r="DE98" i="13"/>
  <c r="DE97" i="13"/>
  <c r="DE96" i="13"/>
  <c r="DE95" i="13"/>
  <c r="DE94" i="13"/>
  <c r="DE93" i="13"/>
  <c r="DE92" i="13"/>
  <c r="DE91" i="13"/>
  <c r="DE90" i="13"/>
  <c r="DE89" i="13"/>
  <c r="DE88" i="13"/>
  <c r="DE87" i="13"/>
  <c r="DE86" i="13"/>
  <c r="DE85" i="13"/>
  <c r="DE84" i="13"/>
  <c r="DE83" i="13"/>
  <c r="DE82" i="13"/>
  <c r="DE81" i="13"/>
  <c r="DE80" i="13"/>
  <c r="DE79" i="13"/>
  <c r="DE78" i="13"/>
  <c r="DE77" i="13"/>
  <c r="DE76" i="13"/>
  <c r="DE75" i="13"/>
  <c r="DE74" i="13"/>
  <c r="DE73" i="13"/>
  <c r="DE72" i="13"/>
  <c r="DE71" i="13"/>
  <c r="DE70" i="13"/>
  <c r="DE69" i="13"/>
  <c r="DE68" i="13"/>
  <c r="DE67" i="13"/>
  <c r="DE66" i="13"/>
  <c r="DE65" i="13"/>
  <c r="DE64" i="13"/>
  <c r="DE63" i="13"/>
  <c r="DE62" i="13"/>
  <c r="DD157" i="13"/>
  <c r="DD156" i="13"/>
  <c r="DD155" i="13"/>
  <c r="DD154" i="13"/>
  <c r="DD153" i="13"/>
  <c r="DD152" i="13"/>
  <c r="DD151" i="13"/>
  <c r="DD150" i="13"/>
  <c r="DD149" i="13"/>
  <c r="DD148" i="13"/>
  <c r="DD147" i="13"/>
  <c r="DD146" i="13"/>
  <c r="DD145" i="13"/>
  <c r="DD144" i="13"/>
  <c r="DD143" i="13"/>
  <c r="DD142" i="13"/>
  <c r="DD141" i="13"/>
  <c r="DD140" i="13"/>
  <c r="DD139" i="13"/>
  <c r="DD138" i="13"/>
  <c r="DD137" i="13"/>
  <c r="DD136" i="13"/>
  <c r="DD135" i="13"/>
  <c r="DD134" i="13"/>
  <c r="DD133" i="13"/>
  <c r="DD132" i="13"/>
  <c r="DD131" i="13"/>
  <c r="DD130" i="13"/>
  <c r="DD129" i="13"/>
  <c r="DD128" i="13"/>
  <c r="DD127" i="13"/>
  <c r="DD126" i="13"/>
  <c r="DD125" i="13"/>
  <c r="DD124" i="13"/>
  <c r="DD123" i="13"/>
  <c r="DD122" i="13"/>
  <c r="DD121" i="13"/>
  <c r="DD120" i="13"/>
  <c r="DD119" i="13"/>
  <c r="DD118" i="13"/>
  <c r="DD117" i="13"/>
  <c r="DD116" i="13"/>
  <c r="DD115" i="13"/>
  <c r="DD114" i="13"/>
  <c r="DD113" i="13"/>
  <c r="DD112" i="13"/>
  <c r="DD111" i="13"/>
  <c r="DD110" i="13"/>
  <c r="DD109" i="13"/>
  <c r="DD108" i="13"/>
  <c r="DD107" i="13"/>
  <c r="DD106" i="13"/>
  <c r="DD105" i="13"/>
  <c r="DD104" i="13"/>
  <c r="DD103" i="13"/>
  <c r="DD102" i="13"/>
  <c r="DD101" i="13"/>
  <c r="DD100" i="13"/>
  <c r="DD99" i="13"/>
  <c r="DD98" i="13"/>
  <c r="DD97" i="13"/>
  <c r="DD96" i="13"/>
  <c r="DD95" i="13"/>
  <c r="DD94" i="13"/>
  <c r="DD93" i="13"/>
  <c r="DD92" i="13"/>
  <c r="DD91" i="13"/>
  <c r="DD90" i="13"/>
  <c r="DD89" i="13"/>
  <c r="DD88" i="13"/>
  <c r="DD87" i="13"/>
  <c r="DD86" i="13"/>
  <c r="DD85" i="13"/>
  <c r="DD84" i="13"/>
  <c r="DD83" i="13"/>
  <c r="DD82" i="13"/>
  <c r="DD81" i="13"/>
  <c r="DD80" i="13"/>
  <c r="DD79" i="13"/>
  <c r="DD78" i="13"/>
  <c r="DD77" i="13"/>
  <c r="DD76" i="13"/>
  <c r="DD75" i="13"/>
  <c r="DD74" i="13"/>
  <c r="DD73" i="13"/>
  <c r="DD72" i="13"/>
  <c r="DD71" i="13"/>
  <c r="DD70" i="13"/>
  <c r="DD69" i="13"/>
  <c r="DD68" i="13"/>
  <c r="DD67" i="13"/>
  <c r="DD66" i="13"/>
  <c r="DD65" i="13"/>
  <c r="DD64" i="13"/>
  <c r="DD63" i="13"/>
  <c r="DD62" i="13"/>
  <c r="DC157" i="13"/>
  <c r="DC156" i="13"/>
  <c r="DC155" i="13"/>
  <c r="DC154" i="13"/>
  <c r="DC153" i="13"/>
  <c r="DC152" i="13"/>
  <c r="DC151" i="13"/>
  <c r="DC150" i="13"/>
  <c r="DC149" i="13"/>
  <c r="DC148" i="13"/>
  <c r="DC147" i="13"/>
  <c r="DC146" i="13"/>
  <c r="DC145" i="13"/>
  <c r="DC144" i="13"/>
  <c r="DC143" i="13"/>
  <c r="DC142" i="13"/>
  <c r="DC141" i="13"/>
  <c r="DC140" i="13"/>
  <c r="DC139" i="13"/>
  <c r="DC138" i="13"/>
  <c r="DC137" i="13"/>
  <c r="DC136" i="13"/>
  <c r="DC135" i="13"/>
  <c r="DC134" i="13"/>
  <c r="DC133" i="13"/>
  <c r="DC132" i="13"/>
  <c r="DC131" i="13"/>
  <c r="DC130" i="13"/>
  <c r="DC129" i="13"/>
  <c r="DC128" i="13"/>
  <c r="DC127" i="13"/>
  <c r="DC126" i="13"/>
  <c r="DC125" i="13"/>
  <c r="DC124" i="13"/>
  <c r="DC123" i="13"/>
  <c r="DC122" i="13"/>
  <c r="DC121" i="13"/>
  <c r="DC120" i="13"/>
  <c r="DC119" i="13"/>
  <c r="DC118" i="13"/>
  <c r="DC117" i="13"/>
  <c r="DC116" i="13"/>
  <c r="DC115" i="13"/>
  <c r="DC114" i="13"/>
  <c r="DC113" i="13"/>
  <c r="DC112" i="13"/>
  <c r="DC111" i="13"/>
  <c r="DC110" i="13"/>
  <c r="DC109" i="13"/>
  <c r="DC108" i="13"/>
  <c r="DC107" i="13"/>
  <c r="DC106" i="13"/>
  <c r="DC105" i="13"/>
  <c r="DC104" i="13"/>
  <c r="DC103" i="13"/>
  <c r="DC102" i="13"/>
  <c r="DC101" i="13"/>
  <c r="DC100" i="13"/>
  <c r="DC99" i="13"/>
  <c r="DC98" i="13"/>
  <c r="DC97" i="13"/>
  <c r="DC96" i="13"/>
  <c r="DC95" i="13"/>
  <c r="DC94" i="13"/>
  <c r="DC93" i="13"/>
  <c r="DC92" i="13"/>
  <c r="DC91" i="13"/>
  <c r="DC90" i="13"/>
  <c r="DC89" i="13"/>
  <c r="DC88" i="13"/>
  <c r="DC87" i="13"/>
  <c r="DC86" i="13"/>
  <c r="DC85" i="13"/>
  <c r="DC84" i="13"/>
  <c r="DC83" i="13"/>
  <c r="DC82" i="13"/>
  <c r="DC81" i="13"/>
  <c r="DC80" i="13"/>
  <c r="DC79" i="13"/>
  <c r="DC78" i="13"/>
  <c r="DC77" i="13"/>
  <c r="DC76" i="13"/>
  <c r="DC75" i="13"/>
  <c r="DC74" i="13"/>
  <c r="DC73" i="13"/>
  <c r="DC72" i="13"/>
  <c r="DC71" i="13"/>
  <c r="DC70" i="13"/>
  <c r="DC69" i="13"/>
  <c r="DC68" i="13"/>
  <c r="DC67" i="13"/>
  <c r="DC66" i="13"/>
  <c r="DC65" i="13"/>
  <c r="DC64" i="13"/>
  <c r="DC63" i="13"/>
  <c r="DC62" i="13"/>
  <c r="DB157" i="13"/>
  <c r="DB156" i="13"/>
  <c r="DB155" i="13"/>
  <c r="DB154" i="13"/>
  <c r="DB153" i="13"/>
  <c r="DB152" i="13"/>
  <c r="DB151" i="13"/>
  <c r="DB150" i="13"/>
  <c r="DB149" i="13"/>
  <c r="DB148" i="13"/>
  <c r="DB147" i="13"/>
  <c r="DB146" i="13"/>
  <c r="DB145" i="13"/>
  <c r="DB144" i="13"/>
  <c r="DB143" i="13"/>
  <c r="DB142" i="13"/>
  <c r="DB141" i="13"/>
  <c r="DB140" i="13"/>
  <c r="DB139" i="13"/>
  <c r="DB138" i="13"/>
  <c r="DB137" i="13"/>
  <c r="DB136" i="13"/>
  <c r="DB135" i="13"/>
  <c r="DB134" i="13"/>
  <c r="DB133" i="13"/>
  <c r="DB132" i="13"/>
  <c r="DB131" i="13"/>
  <c r="DB130" i="13"/>
  <c r="DB129" i="13"/>
  <c r="DB128" i="13"/>
  <c r="DB127" i="13"/>
  <c r="DB126" i="13"/>
  <c r="DB125" i="13"/>
  <c r="DB124" i="13"/>
  <c r="DB123" i="13"/>
  <c r="DB122" i="13"/>
  <c r="DB121" i="13"/>
  <c r="DB120" i="13"/>
  <c r="DB119" i="13"/>
  <c r="DB118" i="13"/>
  <c r="DB117" i="13"/>
  <c r="DB116" i="13"/>
  <c r="DB115" i="13"/>
  <c r="DB114" i="13"/>
  <c r="DB113" i="13"/>
  <c r="DB112" i="13"/>
  <c r="DB111" i="13"/>
  <c r="DB110" i="13"/>
  <c r="DB109" i="13"/>
  <c r="DB108" i="13"/>
  <c r="DB107" i="13"/>
  <c r="DB106" i="13"/>
  <c r="DB105" i="13"/>
  <c r="DB104" i="13"/>
  <c r="DB103" i="13"/>
  <c r="DB102" i="13"/>
  <c r="DB101" i="13"/>
  <c r="DB100" i="13"/>
  <c r="DB99" i="13"/>
  <c r="DB98" i="13"/>
  <c r="DB97" i="13"/>
  <c r="DB96" i="13"/>
  <c r="DB95" i="13"/>
  <c r="DB94" i="13"/>
  <c r="DB93" i="13"/>
  <c r="DB92" i="13"/>
  <c r="DB91" i="13"/>
  <c r="DB90" i="13"/>
  <c r="DB89" i="13"/>
  <c r="DB88" i="13"/>
  <c r="DB87" i="13"/>
  <c r="DB86" i="13"/>
  <c r="DB85" i="13"/>
  <c r="DB84" i="13"/>
  <c r="DB83" i="13"/>
  <c r="DB82" i="13"/>
  <c r="DB81" i="13"/>
  <c r="DB80" i="13"/>
  <c r="DB79" i="13"/>
  <c r="DB78" i="13"/>
  <c r="DB77" i="13"/>
  <c r="DB76" i="13"/>
  <c r="DB75" i="13"/>
  <c r="DB74" i="13"/>
  <c r="DB73" i="13"/>
  <c r="DB72" i="13"/>
  <c r="DB71" i="13"/>
  <c r="DB70" i="13"/>
  <c r="DB69" i="13"/>
  <c r="DB68" i="13"/>
  <c r="DB67" i="13"/>
  <c r="DB66" i="13"/>
  <c r="DB65" i="13"/>
  <c r="DB64" i="13"/>
  <c r="DB63" i="13"/>
  <c r="DB62" i="13"/>
  <c r="DA157" i="13"/>
  <c r="DA156" i="13"/>
  <c r="DA155" i="13"/>
  <c r="DA154" i="13"/>
  <c r="DA153" i="13"/>
  <c r="DA152" i="13"/>
  <c r="DA151" i="13"/>
  <c r="DA150" i="13"/>
  <c r="DA149" i="13"/>
  <c r="DA148" i="13"/>
  <c r="DA147" i="13"/>
  <c r="DA146" i="13"/>
  <c r="DA145" i="13"/>
  <c r="DA144" i="13"/>
  <c r="DA143" i="13"/>
  <c r="DA142" i="13"/>
  <c r="DA141" i="13"/>
  <c r="DA140" i="13"/>
  <c r="DA139" i="13"/>
  <c r="DA138" i="13"/>
  <c r="DA137" i="13"/>
  <c r="DA136" i="13"/>
  <c r="DA135" i="13"/>
  <c r="DA134" i="13"/>
  <c r="DA133" i="13"/>
  <c r="DA132" i="13"/>
  <c r="DA131" i="13"/>
  <c r="DA130" i="13"/>
  <c r="DA129" i="13"/>
  <c r="DA128" i="13"/>
  <c r="DA127" i="13"/>
  <c r="DA126" i="13"/>
  <c r="DA125" i="13"/>
  <c r="DA124" i="13"/>
  <c r="DA123" i="13"/>
  <c r="DA122" i="13"/>
  <c r="DA121" i="13"/>
  <c r="DA120" i="13"/>
  <c r="DA119" i="13"/>
  <c r="DA118" i="13"/>
  <c r="DA117" i="13"/>
  <c r="DA116" i="13"/>
  <c r="DA115" i="13"/>
  <c r="DA114" i="13"/>
  <c r="DA113" i="13"/>
  <c r="DA112" i="13"/>
  <c r="DA111" i="13"/>
  <c r="DA110" i="13"/>
  <c r="DA109" i="13"/>
  <c r="DA108" i="13"/>
  <c r="DA107" i="13"/>
  <c r="DA106" i="13"/>
  <c r="DA105" i="13"/>
  <c r="DA104" i="13"/>
  <c r="DA103" i="13"/>
  <c r="DA102" i="13"/>
  <c r="DA101" i="13"/>
  <c r="DA100" i="13"/>
  <c r="DA99" i="13"/>
  <c r="DA98" i="13"/>
  <c r="DA97" i="13"/>
  <c r="DA96" i="13"/>
  <c r="DA95" i="13"/>
  <c r="DA94" i="13"/>
  <c r="DA93" i="13"/>
  <c r="DA92" i="13"/>
  <c r="DA91" i="13"/>
  <c r="DA90" i="13"/>
  <c r="DA89" i="13"/>
  <c r="DA88" i="13"/>
  <c r="DA87" i="13"/>
  <c r="DA86" i="13"/>
  <c r="DA85" i="13"/>
  <c r="DA84" i="13"/>
  <c r="DA83" i="13"/>
  <c r="DA82" i="13"/>
  <c r="DA81" i="13"/>
  <c r="DA80" i="13"/>
  <c r="DA79" i="13"/>
  <c r="DA78" i="13"/>
  <c r="DA77" i="13"/>
  <c r="DA76" i="13"/>
  <c r="DA75" i="13"/>
  <c r="DA74" i="13"/>
  <c r="DA73" i="13"/>
  <c r="DA72" i="13"/>
  <c r="DA71" i="13"/>
  <c r="DA70" i="13"/>
  <c r="DA69" i="13"/>
  <c r="DA68" i="13"/>
  <c r="DA67" i="13"/>
  <c r="DA66" i="13"/>
  <c r="DA65" i="13"/>
  <c r="DA64" i="13"/>
  <c r="DA63" i="13"/>
  <c r="DA62" i="13"/>
  <c r="CZ157" i="13"/>
  <c r="CZ156" i="13"/>
  <c r="CZ155" i="13"/>
  <c r="CZ154" i="13"/>
  <c r="CZ153" i="13"/>
  <c r="CZ152" i="13"/>
  <c r="CZ151" i="13"/>
  <c r="CZ150" i="13"/>
  <c r="CZ149" i="13"/>
  <c r="CZ148" i="13"/>
  <c r="CZ147" i="13"/>
  <c r="CZ146" i="13"/>
  <c r="CZ145" i="13"/>
  <c r="CZ144" i="13"/>
  <c r="CZ143" i="13"/>
  <c r="CZ142" i="13"/>
  <c r="CZ141" i="13"/>
  <c r="CZ140" i="13"/>
  <c r="CZ139" i="13"/>
  <c r="CZ138" i="13"/>
  <c r="CZ137" i="13"/>
  <c r="CZ136" i="13"/>
  <c r="CZ135" i="13"/>
  <c r="CZ134" i="13"/>
  <c r="CZ133" i="13"/>
  <c r="CZ132" i="13"/>
  <c r="CZ131" i="13"/>
  <c r="CZ130" i="13"/>
  <c r="CZ129" i="13"/>
  <c r="CZ128" i="13"/>
  <c r="CZ127" i="13"/>
  <c r="CZ126" i="13"/>
  <c r="CZ125" i="13"/>
  <c r="CZ124" i="13"/>
  <c r="CZ123" i="13"/>
  <c r="CZ122" i="13"/>
  <c r="CZ121" i="13"/>
  <c r="CZ120" i="13"/>
  <c r="CZ119" i="13"/>
  <c r="CZ118" i="13"/>
  <c r="CZ117" i="13"/>
  <c r="CZ116" i="13"/>
  <c r="CZ115" i="13"/>
  <c r="CZ114" i="13"/>
  <c r="CZ113" i="13"/>
  <c r="CZ112" i="13"/>
  <c r="CZ111" i="13"/>
  <c r="CZ110" i="13"/>
  <c r="CZ109" i="13"/>
  <c r="CZ108" i="13"/>
  <c r="CZ107" i="13"/>
  <c r="CZ106" i="13"/>
  <c r="CZ105" i="13"/>
  <c r="CZ104" i="13"/>
  <c r="CZ103" i="13"/>
  <c r="CZ102" i="13"/>
  <c r="CZ101" i="13"/>
  <c r="CZ100" i="13"/>
  <c r="CZ99" i="13"/>
  <c r="CZ98" i="13"/>
  <c r="CZ97" i="13"/>
  <c r="CZ96" i="13"/>
  <c r="CZ95" i="13"/>
  <c r="CZ94" i="13"/>
  <c r="CZ93" i="13"/>
  <c r="CZ92" i="13"/>
  <c r="CZ91" i="13"/>
  <c r="CZ90" i="13"/>
  <c r="CZ89" i="13"/>
  <c r="CZ88" i="13"/>
  <c r="CZ87" i="13"/>
  <c r="CZ86" i="13"/>
  <c r="CZ85" i="13"/>
  <c r="CZ84" i="13"/>
  <c r="CZ83" i="13"/>
  <c r="CZ82" i="13"/>
  <c r="CZ81" i="13"/>
  <c r="CZ80" i="13"/>
  <c r="CZ79" i="13"/>
  <c r="CZ78" i="13"/>
  <c r="CZ77" i="13"/>
  <c r="CZ76" i="13"/>
  <c r="CZ75" i="13"/>
  <c r="CZ74" i="13"/>
  <c r="CZ73" i="13"/>
  <c r="CZ72" i="13"/>
  <c r="CZ71" i="13"/>
  <c r="CZ70" i="13"/>
  <c r="CZ69" i="13"/>
  <c r="CZ68" i="13"/>
  <c r="CZ67" i="13"/>
  <c r="CZ66" i="13"/>
  <c r="CZ65" i="13"/>
  <c r="CZ64" i="13"/>
  <c r="CZ63" i="13"/>
  <c r="CZ62" i="13"/>
  <c r="CY157" i="13"/>
  <c r="CY156" i="13"/>
  <c r="CY155" i="13"/>
  <c r="CY154" i="13"/>
  <c r="CY153" i="13"/>
  <c r="CY152" i="13"/>
  <c r="CY151" i="13"/>
  <c r="CY150" i="13"/>
  <c r="CY149" i="13"/>
  <c r="CY148" i="13"/>
  <c r="CY147" i="13"/>
  <c r="CY146" i="13"/>
  <c r="CY145" i="13"/>
  <c r="CY144" i="13"/>
  <c r="CY143" i="13"/>
  <c r="CY142" i="13"/>
  <c r="CY141" i="13"/>
  <c r="CY140" i="13"/>
  <c r="CY139" i="13"/>
  <c r="CY138" i="13"/>
  <c r="CY137" i="13"/>
  <c r="CY136" i="13"/>
  <c r="CY135" i="13"/>
  <c r="CY134" i="13"/>
  <c r="CY133" i="13"/>
  <c r="CY132" i="13"/>
  <c r="CY131" i="13"/>
  <c r="CY130" i="13"/>
  <c r="CY129" i="13"/>
  <c r="CY128" i="13"/>
  <c r="CY127" i="13"/>
  <c r="CY126" i="13"/>
  <c r="CY125" i="13"/>
  <c r="CY124" i="13"/>
  <c r="CY123" i="13"/>
  <c r="CY122" i="13"/>
  <c r="CY121" i="13"/>
  <c r="CY120" i="13"/>
  <c r="CY119" i="13"/>
  <c r="CY118" i="13"/>
  <c r="CY117" i="13"/>
  <c r="CY116" i="13"/>
  <c r="CY115" i="13"/>
  <c r="CY114" i="13"/>
  <c r="CY113" i="13"/>
  <c r="CY112" i="13"/>
  <c r="CY111" i="13"/>
  <c r="CY110" i="13"/>
  <c r="CY109" i="13"/>
  <c r="CY108" i="13"/>
  <c r="CY107" i="13"/>
  <c r="CY106" i="13"/>
  <c r="CY105" i="13"/>
  <c r="CY104" i="13"/>
  <c r="CY103" i="13"/>
  <c r="CY102" i="13"/>
  <c r="CY101" i="13"/>
  <c r="CY100" i="13"/>
  <c r="CY99" i="13"/>
  <c r="CY98" i="13"/>
  <c r="CY97" i="13"/>
  <c r="CY96" i="13"/>
  <c r="CY95" i="13"/>
  <c r="CY94" i="13"/>
  <c r="CY93" i="13"/>
  <c r="CY92" i="13"/>
  <c r="CY91" i="13"/>
  <c r="CY90" i="13"/>
  <c r="CY89" i="13"/>
  <c r="CY88" i="13"/>
  <c r="CY87" i="13"/>
  <c r="CY86" i="13"/>
  <c r="CY85" i="13"/>
  <c r="CY84" i="13"/>
  <c r="CY83" i="13"/>
  <c r="CY82" i="13"/>
  <c r="CY81" i="13"/>
  <c r="CY80" i="13"/>
  <c r="CY79" i="13"/>
  <c r="CY78" i="13"/>
  <c r="CY77" i="13"/>
  <c r="CY76" i="13"/>
  <c r="CY75" i="13"/>
  <c r="CY74" i="13"/>
  <c r="CY73" i="13"/>
  <c r="CY72" i="13"/>
  <c r="CY71" i="13"/>
  <c r="CY70" i="13"/>
  <c r="CY69" i="13"/>
  <c r="CY68" i="13"/>
  <c r="CY67" i="13"/>
  <c r="CY66" i="13"/>
  <c r="CY65" i="13"/>
  <c r="CY64" i="13"/>
  <c r="CY63" i="13"/>
  <c r="CY62" i="13"/>
  <c r="CX157" i="13"/>
  <c r="CX156" i="13"/>
  <c r="CX155" i="13"/>
  <c r="CX154" i="13"/>
  <c r="CX153" i="13"/>
  <c r="CX152" i="13"/>
  <c r="CX151" i="13"/>
  <c r="CX150" i="13"/>
  <c r="CX149" i="13"/>
  <c r="CX148" i="13"/>
  <c r="CX147" i="13"/>
  <c r="CX146" i="13"/>
  <c r="CX145" i="13"/>
  <c r="CX144" i="13"/>
  <c r="CX143" i="13"/>
  <c r="CX142" i="13"/>
  <c r="CX141" i="13"/>
  <c r="CX140" i="13"/>
  <c r="CX139" i="13"/>
  <c r="CX138" i="13"/>
  <c r="CX137" i="13"/>
  <c r="CX136" i="13"/>
  <c r="CX135" i="13"/>
  <c r="CX134" i="13"/>
  <c r="CX133" i="13"/>
  <c r="CX132" i="13"/>
  <c r="CX131" i="13"/>
  <c r="CX130" i="13"/>
  <c r="CX129" i="13"/>
  <c r="CX128" i="13"/>
  <c r="CX127" i="13"/>
  <c r="CX126" i="13"/>
  <c r="CX125" i="13"/>
  <c r="CX124" i="13"/>
  <c r="CX123" i="13"/>
  <c r="CX122" i="13"/>
  <c r="CX121" i="13"/>
  <c r="CX120" i="13"/>
  <c r="CX119" i="13"/>
  <c r="CX118" i="13"/>
  <c r="CX117" i="13"/>
  <c r="CX116" i="13"/>
  <c r="CX115" i="13"/>
  <c r="CX114" i="13"/>
  <c r="CX113" i="13"/>
  <c r="CX112" i="13"/>
  <c r="CX111" i="13"/>
  <c r="CX110" i="13"/>
  <c r="CX109" i="13"/>
  <c r="CX108" i="13"/>
  <c r="CX107" i="13"/>
  <c r="CX106" i="13"/>
  <c r="CX105" i="13"/>
  <c r="CX104" i="13"/>
  <c r="CX103" i="13"/>
  <c r="CX102" i="13"/>
  <c r="CX101" i="13"/>
  <c r="CX100" i="13"/>
  <c r="CX99" i="13"/>
  <c r="CX98" i="13"/>
  <c r="CX97" i="13"/>
  <c r="CX96" i="13"/>
  <c r="CX95" i="13"/>
  <c r="CX94" i="13"/>
  <c r="CX93" i="13"/>
  <c r="CX92" i="13"/>
  <c r="CX91" i="13"/>
  <c r="CX90" i="13"/>
  <c r="CX89" i="13"/>
  <c r="CX88" i="13"/>
  <c r="CX87" i="13"/>
  <c r="CX86" i="13"/>
  <c r="CX85" i="13"/>
  <c r="CX84" i="13"/>
  <c r="CX83" i="13"/>
  <c r="CX82" i="13"/>
  <c r="CX81" i="13"/>
  <c r="CX80" i="13"/>
  <c r="CX79" i="13"/>
  <c r="CX78" i="13"/>
  <c r="CX77" i="13"/>
  <c r="CX76" i="13"/>
  <c r="CX75" i="13"/>
  <c r="CX74" i="13"/>
  <c r="CX73" i="13"/>
  <c r="CX72" i="13"/>
  <c r="CX71" i="13"/>
  <c r="CX70" i="13"/>
  <c r="CX69" i="13"/>
  <c r="CX68" i="13"/>
  <c r="CX67" i="13"/>
  <c r="CX66" i="13"/>
  <c r="CX65" i="13"/>
  <c r="CX64" i="13"/>
  <c r="CX63" i="13"/>
  <c r="CX62" i="13"/>
  <c r="CW157" i="13"/>
  <c r="CW156" i="13"/>
  <c r="CW155" i="13"/>
  <c r="CW154" i="13"/>
  <c r="CW153" i="13"/>
  <c r="CW152" i="13"/>
  <c r="CW151" i="13"/>
  <c r="CW150" i="13"/>
  <c r="CW149" i="13"/>
  <c r="CW148" i="13"/>
  <c r="CW147" i="13"/>
  <c r="CW146" i="13"/>
  <c r="CW145" i="13"/>
  <c r="CW144" i="13"/>
  <c r="CW143" i="13"/>
  <c r="CW142" i="13"/>
  <c r="CW141" i="13"/>
  <c r="CW140" i="13"/>
  <c r="CW139" i="13"/>
  <c r="CW138" i="13"/>
  <c r="CW137" i="13"/>
  <c r="CW136" i="13"/>
  <c r="CW135" i="13"/>
  <c r="CW134" i="13"/>
  <c r="CW133" i="13"/>
  <c r="CW132" i="13"/>
  <c r="CW131" i="13"/>
  <c r="CW130" i="13"/>
  <c r="CW129" i="13"/>
  <c r="CW128" i="13"/>
  <c r="CW127" i="13"/>
  <c r="CW126" i="13"/>
  <c r="CW125" i="13"/>
  <c r="CW124" i="13"/>
  <c r="CW123" i="13"/>
  <c r="CW122" i="13"/>
  <c r="CW121" i="13"/>
  <c r="CW120" i="13"/>
  <c r="CW119" i="13"/>
  <c r="CW118" i="13"/>
  <c r="CW117" i="13"/>
  <c r="CW116" i="13"/>
  <c r="CW115" i="13"/>
  <c r="CW114" i="13"/>
  <c r="CW113" i="13"/>
  <c r="CW112" i="13"/>
  <c r="CW111" i="13"/>
  <c r="CW110" i="13"/>
  <c r="CW109" i="13"/>
  <c r="CW108" i="13"/>
  <c r="CW107" i="13"/>
  <c r="CW106" i="13"/>
  <c r="CW105" i="13"/>
  <c r="CW104" i="13"/>
  <c r="CW103" i="13"/>
  <c r="CW102" i="13"/>
  <c r="CW101" i="13"/>
  <c r="CW100" i="13"/>
  <c r="CW99" i="13"/>
  <c r="CW98" i="13"/>
  <c r="CW97" i="13"/>
  <c r="CW96" i="13"/>
  <c r="CW95" i="13"/>
  <c r="CW94" i="13"/>
  <c r="CW93" i="13"/>
  <c r="CW92" i="13"/>
  <c r="CW91" i="13"/>
  <c r="CW90" i="13"/>
  <c r="CW89" i="13"/>
  <c r="CW88" i="13"/>
  <c r="CW87" i="13"/>
  <c r="CW86" i="13"/>
  <c r="CW85" i="13"/>
  <c r="CW84" i="13"/>
  <c r="CW83" i="13"/>
  <c r="CW82" i="13"/>
  <c r="CW81" i="13"/>
  <c r="CW80" i="13"/>
  <c r="CW79" i="13"/>
  <c r="CW78" i="13"/>
  <c r="CW77" i="13"/>
  <c r="CW76" i="13"/>
  <c r="CW75" i="13"/>
  <c r="CW74" i="13"/>
  <c r="CW73" i="13"/>
  <c r="CW72" i="13"/>
  <c r="CW71" i="13"/>
  <c r="CW70" i="13"/>
  <c r="CW69" i="13"/>
  <c r="CW68" i="13"/>
  <c r="CW67" i="13"/>
  <c r="CW66" i="13"/>
  <c r="CW65" i="13"/>
  <c r="CW64" i="13"/>
  <c r="CW63" i="13"/>
  <c r="CW62" i="13"/>
  <c r="CS1" i="12"/>
  <c r="DA444" i="11"/>
  <c r="DA443" i="11"/>
  <c r="DA442" i="11"/>
  <c r="DA441" i="11"/>
  <c r="DA440" i="11"/>
  <c r="DA439" i="11"/>
  <c r="DA438" i="11"/>
  <c r="DA437" i="11"/>
  <c r="DA436" i="11"/>
  <c r="DA435" i="11"/>
  <c r="DA434" i="11"/>
  <c r="DA433" i="11"/>
  <c r="DA432" i="11"/>
  <c r="DA431" i="11"/>
  <c r="DA430" i="11"/>
  <c r="DA429" i="11"/>
  <c r="DA428" i="11"/>
  <c r="DA427" i="11"/>
  <c r="DA426" i="11"/>
  <c r="DA425" i="11"/>
  <c r="DA424" i="11"/>
  <c r="DA423" i="11"/>
  <c r="DA422" i="11"/>
  <c r="DA421" i="11"/>
  <c r="DA420" i="11"/>
  <c r="DA419" i="11"/>
  <c r="DA418" i="11"/>
  <c r="DA417" i="11"/>
  <c r="DA416" i="11"/>
  <c r="DA415" i="11"/>
  <c r="DA414" i="11"/>
  <c r="DA413" i="11"/>
  <c r="DA412" i="11"/>
  <c r="DA411" i="11"/>
  <c r="DA410" i="11"/>
  <c r="DA409" i="11"/>
  <c r="DA408" i="11"/>
  <c r="DA407" i="11"/>
  <c r="DA406" i="11"/>
  <c r="DA405" i="11"/>
  <c r="DA404" i="11"/>
  <c r="DA403" i="11"/>
  <c r="DA402" i="11"/>
  <c r="DA401" i="11"/>
  <c r="DA400" i="11"/>
  <c r="DA399" i="11"/>
  <c r="DA398" i="11"/>
  <c r="DA397" i="11"/>
  <c r="DA396" i="11"/>
  <c r="DA395" i="11"/>
  <c r="DA394" i="11"/>
  <c r="DA393" i="11"/>
  <c r="DA392" i="11"/>
  <c r="DA391" i="11"/>
  <c r="DA390" i="11"/>
  <c r="DA389" i="11"/>
  <c r="DA388" i="11"/>
  <c r="DA387" i="11"/>
  <c r="DA386" i="11"/>
  <c r="DA385" i="11"/>
  <c r="DA384" i="11"/>
  <c r="DA383" i="11"/>
  <c r="DA382" i="11"/>
  <c r="DA381" i="11"/>
  <c r="DA380" i="11"/>
  <c r="DA379" i="11"/>
  <c r="DA378" i="11"/>
  <c r="DA377" i="11"/>
  <c r="DA376" i="11"/>
  <c r="DA375" i="11"/>
  <c r="DA374" i="11"/>
  <c r="DA373" i="11"/>
  <c r="DA372" i="11"/>
  <c r="DA371" i="11"/>
  <c r="DA370" i="11"/>
  <c r="DA369" i="11"/>
  <c r="DA368" i="11"/>
  <c r="DA367" i="11"/>
  <c r="DA366" i="11"/>
  <c r="DA365" i="11"/>
  <c r="DA364" i="11"/>
  <c r="DA363" i="11"/>
  <c r="DA362" i="11"/>
  <c r="DA361" i="11"/>
  <c r="DA360" i="11"/>
  <c r="DA359" i="11"/>
  <c r="DA358" i="11"/>
  <c r="DA357" i="11"/>
  <c r="DA356" i="11"/>
  <c r="DA355" i="11"/>
  <c r="DA354" i="11"/>
  <c r="DA353" i="11"/>
  <c r="DA352" i="11"/>
  <c r="DA351" i="11"/>
  <c r="DA350" i="11"/>
  <c r="DA349" i="11"/>
  <c r="DA348" i="11"/>
  <c r="DA347" i="11"/>
  <c r="DA346" i="11"/>
  <c r="DA345" i="11"/>
  <c r="DA344" i="11"/>
  <c r="DA343" i="11"/>
  <c r="DA342" i="11"/>
  <c r="DA341" i="11"/>
  <c r="DA340" i="11"/>
  <c r="DA339" i="11"/>
  <c r="DA338" i="11"/>
  <c r="DA337" i="11"/>
  <c r="DA336" i="11"/>
  <c r="DA335" i="11"/>
  <c r="DA334" i="11"/>
  <c r="DA333" i="11"/>
  <c r="DA332" i="11"/>
  <c r="DA331" i="11"/>
  <c r="DA330" i="11"/>
  <c r="DA329" i="11"/>
  <c r="DA328" i="11"/>
  <c r="DA327" i="11"/>
  <c r="DA326" i="11"/>
  <c r="DA325" i="11"/>
  <c r="DA324" i="11"/>
  <c r="DA323" i="11"/>
  <c r="DA322" i="11"/>
  <c r="DA321" i="11"/>
  <c r="DA320" i="11"/>
  <c r="DA319" i="11"/>
  <c r="DA318" i="11"/>
  <c r="DA317" i="11"/>
  <c r="DA316" i="11"/>
  <c r="DA315" i="11"/>
  <c r="DA314" i="11"/>
  <c r="DA313" i="11"/>
  <c r="DA312" i="11"/>
  <c r="DA311" i="11"/>
  <c r="DA310" i="11"/>
  <c r="DA309" i="11"/>
  <c r="DA308" i="11"/>
  <c r="DA307" i="11"/>
  <c r="DA306" i="11"/>
  <c r="DA305" i="11"/>
  <c r="DA304" i="11"/>
  <c r="DA303" i="11"/>
  <c r="DA302" i="11"/>
  <c r="DA301" i="11"/>
  <c r="DA300" i="11"/>
  <c r="DA299" i="11"/>
  <c r="DA298" i="11"/>
  <c r="DA297" i="11"/>
  <c r="DA296" i="11"/>
  <c r="DA295" i="11"/>
  <c r="DA294" i="11"/>
  <c r="DA293" i="11"/>
  <c r="DA292" i="11"/>
  <c r="DA291" i="11"/>
  <c r="DA290" i="11"/>
  <c r="DA289" i="11"/>
  <c r="DA288" i="11"/>
  <c r="DA287" i="11"/>
  <c r="DA286" i="11"/>
  <c r="DA285" i="11"/>
  <c r="DA284" i="11"/>
  <c r="DA283" i="11"/>
  <c r="DA282" i="11"/>
  <c r="DA281" i="11"/>
  <c r="DA280" i="11"/>
  <c r="DA279" i="11"/>
  <c r="DA278" i="11"/>
  <c r="DA277" i="11"/>
  <c r="DA276" i="11"/>
  <c r="DA275" i="11"/>
  <c r="DA274" i="11"/>
  <c r="DA273" i="11"/>
  <c r="DA272" i="11"/>
  <c r="DA271" i="11"/>
  <c r="DA270" i="11"/>
  <c r="DA269" i="11"/>
  <c r="DA268" i="11"/>
  <c r="DA267" i="11"/>
  <c r="DA266" i="11"/>
  <c r="DA265" i="11"/>
  <c r="DA264" i="11"/>
  <c r="DA263" i="11"/>
  <c r="DA262" i="11"/>
  <c r="DA261" i="11"/>
  <c r="DA260" i="11"/>
  <c r="DA259" i="11"/>
  <c r="DA258" i="11"/>
  <c r="DA257" i="11"/>
  <c r="DA256" i="11"/>
  <c r="DA255" i="11"/>
  <c r="DA254" i="11"/>
  <c r="DA253" i="11"/>
  <c r="DA252" i="11"/>
  <c r="DA251" i="11"/>
  <c r="DA250" i="11"/>
  <c r="DA249" i="11"/>
  <c r="DA248" i="11"/>
  <c r="DA247" i="11"/>
  <c r="DA246" i="11"/>
  <c r="DA245" i="11"/>
  <c r="DA244" i="11"/>
  <c r="DA243" i="11"/>
  <c r="DA242" i="11"/>
  <c r="DA241" i="11"/>
  <c r="DA240" i="11"/>
  <c r="DA239" i="11"/>
  <c r="DA238" i="11"/>
  <c r="DA237" i="11"/>
  <c r="DA236" i="11"/>
  <c r="DA235" i="11"/>
  <c r="DA234" i="11"/>
  <c r="DA233" i="11"/>
  <c r="DA232" i="11"/>
  <c r="DA231" i="11"/>
  <c r="DA230" i="11"/>
  <c r="DA229" i="11"/>
  <c r="DA228" i="11"/>
  <c r="DA227" i="11"/>
  <c r="DA226" i="11"/>
  <c r="DA225" i="11"/>
  <c r="DA224" i="11"/>
  <c r="DA223" i="11"/>
  <c r="DA222" i="11"/>
  <c r="DA221" i="11"/>
  <c r="DA220" i="11"/>
  <c r="DA219" i="11"/>
  <c r="DA218" i="11"/>
  <c r="DA217" i="11"/>
  <c r="DA216" i="11"/>
  <c r="DA215" i="11"/>
  <c r="DA214" i="11"/>
  <c r="DA213" i="11"/>
  <c r="DA212" i="11"/>
  <c r="DA211" i="11"/>
  <c r="DA210" i="11"/>
  <c r="DA209" i="11"/>
  <c r="DA208" i="11"/>
  <c r="DA207" i="11"/>
  <c r="DA206" i="11"/>
  <c r="DA205" i="11"/>
  <c r="DA204" i="11"/>
  <c r="DA203" i="11"/>
  <c r="DA202" i="11"/>
  <c r="DA201" i="11"/>
  <c r="DA200" i="11"/>
  <c r="DA199" i="11"/>
  <c r="DA198" i="11"/>
  <c r="DA197" i="11"/>
  <c r="DA196" i="11"/>
  <c r="DA195" i="11"/>
  <c r="DA194" i="11"/>
  <c r="DA193" i="11"/>
  <c r="DA192" i="11"/>
  <c r="DA191" i="11"/>
  <c r="DA190" i="11"/>
  <c r="DA189" i="11"/>
  <c r="DA188" i="11"/>
  <c r="DA187" i="11"/>
  <c r="DA186" i="11"/>
  <c r="DA185" i="11"/>
  <c r="DA184" i="11"/>
  <c r="DA183" i="11"/>
  <c r="DA182" i="11"/>
  <c r="DA181" i="11"/>
  <c r="DA180" i="11"/>
  <c r="DA179" i="11"/>
  <c r="DA178" i="11"/>
  <c r="DA177" i="11"/>
  <c r="DA176" i="11"/>
  <c r="DA175" i="11"/>
  <c r="DA174" i="11"/>
  <c r="DA173" i="11"/>
  <c r="DA172" i="11"/>
  <c r="DA171" i="11"/>
  <c r="DA170" i="11"/>
  <c r="DA169" i="11"/>
  <c r="DA168" i="11"/>
  <c r="DA167" i="11"/>
  <c r="DA166" i="11"/>
  <c r="DA165" i="11"/>
  <c r="DA164" i="11"/>
  <c r="DA163" i="11"/>
  <c r="DA162" i="11"/>
  <c r="DA161" i="11"/>
  <c r="DA160" i="11"/>
  <c r="DA159" i="11"/>
  <c r="DA158" i="11"/>
  <c r="DA157" i="11"/>
  <c r="DA156" i="11"/>
  <c r="DA155" i="11"/>
  <c r="DA154" i="11"/>
  <c r="DA153" i="11"/>
  <c r="DA152" i="11"/>
  <c r="DA151" i="11"/>
  <c r="DA150" i="11"/>
  <c r="DA149" i="11"/>
  <c r="DA148" i="11"/>
  <c r="DA147" i="11"/>
  <c r="DA146" i="11"/>
  <c r="DA145" i="11"/>
  <c r="DA144" i="11"/>
  <c r="DA143" i="11"/>
  <c r="DA142" i="11"/>
  <c r="DA141" i="11"/>
  <c r="DA140" i="11"/>
  <c r="DA139" i="11"/>
  <c r="DA138" i="11"/>
  <c r="DA137" i="11"/>
  <c r="DA136" i="11"/>
  <c r="DA135" i="11"/>
  <c r="DA134" i="11"/>
  <c r="DA133" i="11"/>
  <c r="DA132" i="11"/>
  <c r="DA131" i="11"/>
  <c r="DA130" i="11"/>
  <c r="DA129" i="11"/>
  <c r="DA128" i="11"/>
  <c r="DA127" i="11"/>
  <c r="DA126" i="11"/>
  <c r="DA125" i="11"/>
  <c r="DA124" i="11"/>
  <c r="DA123" i="11"/>
  <c r="DA122" i="11"/>
  <c r="DA121" i="11"/>
  <c r="DA120" i="11"/>
  <c r="DA119" i="11"/>
  <c r="DA118" i="11"/>
  <c r="DA117" i="11"/>
  <c r="DA116" i="11"/>
  <c r="DA115" i="11"/>
  <c r="DA114" i="11"/>
  <c r="DA113" i="11"/>
  <c r="DA112" i="11"/>
  <c r="DA111" i="11"/>
  <c r="DA110" i="11"/>
  <c r="DA109" i="11"/>
  <c r="DA108" i="11"/>
  <c r="DA107" i="11"/>
  <c r="DA106" i="11"/>
  <c r="DA105" i="11"/>
  <c r="DA104" i="11"/>
  <c r="DA103" i="11"/>
  <c r="DA102" i="11"/>
  <c r="DA101" i="11"/>
  <c r="DA100" i="11"/>
  <c r="DA99" i="11"/>
  <c r="DA98" i="11"/>
  <c r="DA97" i="11"/>
  <c r="DA96" i="11"/>
  <c r="DA95" i="11"/>
  <c r="DA94" i="11"/>
  <c r="DA93" i="11"/>
  <c r="DA92" i="11"/>
  <c r="DA91" i="11"/>
  <c r="DA90" i="11"/>
  <c r="DA89" i="11"/>
  <c r="DA88" i="11"/>
  <c r="DA87" i="11"/>
  <c r="DA86" i="11"/>
  <c r="DA85" i="11"/>
  <c r="DA84" i="11"/>
  <c r="DA83" i="11"/>
  <c r="DA82" i="11"/>
  <c r="DA81" i="11"/>
  <c r="DA80" i="11"/>
  <c r="DA79" i="11"/>
  <c r="DA78" i="11"/>
  <c r="DA77" i="11"/>
  <c r="DA76" i="11"/>
  <c r="DA75" i="11"/>
  <c r="DA74" i="11"/>
  <c r="DA73" i="11"/>
  <c r="DA72" i="11"/>
  <c r="DA71" i="11"/>
  <c r="DA70" i="11"/>
  <c r="DA69" i="11"/>
  <c r="DA68" i="11"/>
  <c r="DA67" i="11"/>
  <c r="DA66" i="11"/>
  <c r="DA65" i="11"/>
  <c r="DA64" i="11"/>
  <c r="DA63" i="11"/>
  <c r="DA62" i="11"/>
  <c r="DA61" i="11"/>
  <c r="DA60" i="11"/>
  <c r="DA59" i="11"/>
  <c r="DA58" i="11"/>
  <c r="DA57" i="11"/>
  <c r="DA56" i="11"/>
  <c r="DA55" i="11"/>
  <c r="DA54" i="11"/>
  <c r="DA53" i="11"/>
  <c r="DA52" i="11"/>
  <c r="DA51" i="11"/>
  <c r="DA50" i="11"/>
  <c r="DA49" i="11"/>
  <c r="DA48" i="11"/>
  <c r="DA47" i="11"/>
  <c r="DA46" i="11"/>
  <c r="DA45" i="11"/>
  <c r="DA44" i="11"/>
  <c r="DA43" i="11"/>
  <c r="DA42" i="11"/>
  <c r="DA41" i="11"/>
  <c r="DA40" i="11"/>
  <c r="DA39" i="11"/>
  <c r="DA38" i="11"/>
  <c r="DA37" i="11"/>
  <c r="DA36" i="11"/>
  <c r="DA35" i="11"/>
  <c r="DA34" i="11"/>
  <c r="DA33" i="11"/>
  <c r="DA32" i="11"/>
  <c r="DA31" i="11"/>
  <c r="DA30" i="11"/>
  <c r="DA29" i="11"/>
  <c r="DA28" i="11"/>
  <c r="DA27" i="11"/>
  <c r="DA26" i="11"/>
  <c r="DA25" i="11"/>
  <c r="DA24" i="11"/>
  <c r="DA23" i="11"/>
  <c r="DA22" i="11"/>
  <c r="DA21" i="11"/>
  <c r="DA20" i="11"/>
  <c r="DA19" i="11"/>
  <c r="DA18" i="11"/>
  <c r="DA17" i="11"/>
  <c r="DA16" i="11"/>
  <c r="DA15" i="11"/>
  <c r="DA14" i="11"/>
  <c r="DA13" i="11"/>
  <c r="DA12" i="11"/>
  <c r="DA11" i="11"/>
  <c r="DA10" i="11"/>
  <c r="DA9" i="11"/>
  <c r="DA8" i="11"/>
  <c r="DA7" i="11"/>
  <c r="DA6" i="11"/>
  <c r="F423" i="11"/>
  <c r="F424" i="11"/>
  <c r="F425" i="11"/>
  <c r="F426" i="11"/>
  <c r="F427" i="11"/>
  <c r="F428" i="11"/>
  <c r="F429" i="11"/>
  <c r="F430" i="11"/>
  <c r="F431" i="11"/>
  <c r="F432" i="11"/>
  <c r="F433" i="11"/>
  <c r="F434" i="11"/>
  <c r="F435" i="11"/>
  <c r="F436" i="11"/>
  <c r="F437" i="11"/>
  <c r="F438" i="11"/>
  <c r="F439" i="11"/>
  <c r="F440" i="11"/>
  <c r="F441" i="11"/>
  <c r="F442" i="11"/>
  <c r="F443" i="11"/>
  <c r="F444" i="11"/>
  <c r="CI444" i="11"/>
  <c r="AX444" i="11"/>
  <c r="AE444" i="11"/>
  <c r="CI443" i="11"/>
  <c r="AX443" i="11"/>
  <c r="AE443" i="11"/>
  <c r="CI442" i="11"/>
  <c r="AX442" i="11"/>
  <c r="AE442" i="11"/>
  <c r="CI441" i="11"/>
  <c r="AX441" i="11"/>
  <c r="AE441" i="11"/>
  <c r="CI440" i="11"/>
  <c r="AX440" i="11"/>
  <c r="AE440" i="11"/>
  <c r="CI439" i="11"/>
  <c r="AX439" i="11"/>
  <c r="AE439" i="11"/>
  <c r="CI438" i="11"/>
  <c r="AX438" i="11"/>
  <c r="AE438" i="11"/>
  <c r="CI437" i="11"/>
  <c r="AX437" i="11"/>
  <c r="AE437" i="11"/>
  <c r="CI436" i="11"/>
  <c r="AX436" i="11"/>
  <c r="AE436" i="11"/>
  <c r="CI435" i="11"/>
  <c r="AX435" i="11"/>
  <c r="AE435" i="11"/>
  <c r="CI434" i="11"/>
  <c r="AX434" i="11"/>
  <c r="AE434" i="11"/>
  <c r="CI433" i="11"/>
  <c r="AX433" i="11"/>
  <c r="AE433" i="11"/>
  <c r="CI432" i="11"/>
  <c r="AX432" i="11"/>
  <c r="AE432" i="11"/>
  <c r="CI431" i="11"/>
  <c r="AX431" i="11"/>
  <c r="AE431" i="11"/>
  <c r="CI430" i="11"/>
  <c r="AX430" i="11"/>
  <c r="AE430" i="11"/>
  <c r="CI429" i="11"/>
  <c r="AX429" i="11"/>
  <c r="AE429" i="11"/>
  <c r="CI428" i="11"/>
  <c r="AX428" i="11"/>
  <c r="AE428" i="11"/>
  <c r="CI427" i="11"/>
  <c r="AX427" i="11"/>
  <c r="AE427" i="11"/>
  <c r="CI426" i="11"/>
  <c r="AX426" i="11"/>
  <c r="AE426" i="11"/>
  <c r="CI425" i="11"/>
  <c r="AX425" i="11"/>
  <c r="AE425" i="11"/>
  <c r="CI424" i="11"/>
  <c r="AX424" i="11"/>
  <c r="AE424" i="11"/>
  <c r="CI423" i="11"/>
  <c r="AX423" i="11"/>
  <c r="AE423" i="11"/>
  <c r="DK99" i="17"/>
  <c r="DK98" i="17"/>
  <c r="DK97" i="17"/>
  <c r="DK96" i="17"/>
  <c r="DK95" i="17"/>
  <c r="DK94" i="17"/>
  <c r="DK93" i="17"/>
  <c r="DK92" i="17"/>
  <c r="DK91" i="17"/>
  <c r="DK90" i="17"/>
  <c r="DK89" i="17"/>
  <c r="DK88" i="17"/>
  <c r="DK87" i="17"/>
  <c r="DK86" i="17"/>
  <c r="DK85" i="17"/>
  <c r="DK84" i="17"/>
  <c r="DK83" i="17"/>
  <c r="DK82" i="17"/>
  <c r="DK81" i="17"/>
  <c r="DK80" i="17"/>
  <c r="DK79" i="17"/>
  <c r="DK78" i="17"/>
  <c r="DK77" i="17"/>
  <c r="DK76" i="17"/>
  <c r="DK75" i="17"/>
  <c r="DK74" i="17"/>
  <c r="DK73" i="17"/>
  <c r="DK72" i="17"/>
  <c r="DK71" i="17"/>
  <c r="DK70" i="17"/>
  <c r="DK69" i="17"/>
  <c r="DK68" i="17"/>
  <c r="DK67" i="17"/>
  <c r="DK66" i="17"/>
  <c r="DK65" i="17"/>
  <c r="DK64" i="17"/>
  <c r="DK63" i="17"/>
  <c r="DK62" i="17"/>
  <c r="DK61" i="17"/>
  <c r="DK60" i="17"/>
  <c r="DK59" i="17"/>
  <c r="DK58" i="17"/>
  <c r="DK57" i="17"/>
  <c r="DK56" i="17"/>
  <c r="DK55" i="17"/>
  <c r="DK54" i="17"/>
  <c r="DK53" i="17"/>
  <c r="DK52" i="17"/>
  <c r="DK51" i="17"/>
  <c r="DK50" i="17"/>
  <c r="DK49" i="17"/>
  <c r="DK48" i="17"/>
  <c r="DK47" i="17"/>
  <c r="DK46" i="17"/>
  <c r="DK45" i="17"/>
  <c r="DK44" i="17"/>
  <c r="DK43" i="17"/>
  <c r="DK42" i="17"/>
  <c r="DK41" i="17"/>
  <c r="DK40" i="17"/>
  <c r="DK39" i="17"/>
  <c r="DK38" i="17"/>
  <c r="DK37" i="17"/>
  <c r="DK36" i="17"/>
  <c r="DK35" i="17"/>
  <c r="DK34" i="17"/>
  <c r="DK33" i="17"/>
  <c r="DK32" i="17"/>
  <c r="DK31" i="17"/>
  <c r="DK30" i="17"/>
  <c r="DK29" i="17"/>
  <c r="DK28" i="17"/>
  <c r="DK27" i="17"/>
  <c r="DK26" i="17"/>
  <c r="DK25" i="17"/>
  <c r="DK24" i="17"/>
  <c r="DK23" i="17"/>
  <c r="DK22" i="17"/>
  <c r="DK21" i="17"/>
  <c r="DK20" i="17"/>
  <c r="DK19" i="17"/>
  <c r="DK18" i="17"/>
  <c r="DK17" i="17"/>
  <c r="DK16" i="17"/>
  <c r="DK15" i="17"/>
  <c r="DK14" i="17"/>
  <c r="DK13" i="17"/>
  <c r="DK12" i="17"/>
  <c r="DK11" i="17"/>
  <c r="DK10" i="17"/>
  <c r="DK9" i="17"/>
  <c r="DK8" i="17"/>
  <c r="DK7" i="17"/>
  <c r="DK6" i="17"/>
  <c r="DK5" i="17"/>
  <c r="DK4" i="17"/>
  <c r="DL3" i="17"/>
  <c r="CL67" i="12"/>
  <c r="CK67" i="12"/>
  <c r="CJ67" i="12"/>
  <c r="CL66" i="12"/>
  <c r="CK66" i="12"/>
  <c r="CJ66" i="12"/>
  <c r="CL65" i="12"/>
  <c r="CK65" i="12"/>
  <c r="CJ65" i="12"/>
  <c r="CL64" i="12"/>
  <c r="CK64" i="12"/>
  <c r="CJ64" i="12"/>
  <c r="CL63" i="12"/>
  <c r="CK63" i="12"/>
  <c r="CJ63" i="12"/>
  <c r="CL62" i="12"/>
  <c r="CK62" i="12"/>
  <c r="CJ62" i="12"/>
  <c r="CL61" i="12"/>
  <c r="CK61" i="12"/>
  <c r="CJ61" i="12"/>
  <c r="CL60" i="12"/>
  <c r="CK60" i="12"/>
  <c r="CJ60" i="12"/>
  <c r="CL59" i="12"/>
  <c r="CK59" i="12"/>
  <c r="CJ59" i="12"/>
  <c r="CL58" i="12"/>
  <c r="CK58" i="12"/>
  <c r="CJ58" i="12"/>
  <c r="CL57" i="12"/>
  <c r="CK57" i="12"/>
  <c r="CJ57" i="12"/>
  <c r="CL56" i="12"/>
  <c r="CK56" i="12"/>
  <c r="CJ56" i="12"/>
  <c r="BQ66" i="12"/>
  <c r="BP66" i="12"/>
  <c r="BO66" i="12"/>
  <c r="BQ65" i="12"/>
  <c r="BP65" i="12"/>
  <c r="BO65" i="12"/>
  <c r="BQ64" i="12"/>
  <c r="BP64" i="12"/>
  <c r="BO64" i="12"/>
  <c r="BQ63" i="12"/>
  <c r="BP63" i="12"/>
  <c r="BO63" i="12"/>
  <c r="BQ62" i="12"/>
  <c r="BP62" i="12"/>
  <c r="BO62" i="12"/>
  <c r="BQ61" i="12"/>
  <c r="BP61" i="12"/>
  <c r="BO61" i="12"/>
  <c r="BQ60" i="12"/>
  <c r="BP60" i="12"/>
  <c r="BO60" i="12"/>
  <c r="BQ59" i="12"/>
  <c r="BP59" i="12"/>
  <c r="BO59" i="12"/>
  <c r="BQ58" i="12"/>
  <c r="BP58" i="12"/>
  <c r="BO58" i="12"/>
  <c r="BQ57" i="12"/>
  <c r="BP57" i="12"/>
  <c r="BO57" i="12"/>
  <c r="BQ56" i="12"/>
  <c r="BP56" i="12"/>
  <c r="BO56" i="12"/>
  <c r="BQ55" i="12"/>
  <c r="BP55" i="12"/>
  <c r="BO55" i="12"/>
  <c r="BQ74" i="12"/>
  <c r="BP74" i="12"/>
  <c r="BO74" i="12"/>
  <c r="M1" i="12"/>
  <c r="CV157" i="13"/>
  <c r="CV156" i="13"/>
  <c r="CV155" i="13"/>
  <c r="CV154" i="13"/>
  <c r="CV153" i="13"/>
  <c r="CV152" i="13"/>
  <c r="CV151" i="13"/>
  <c r="CV150" i="13"/>
  <c r="CV149" i="13"/>
  <c r="CV148" i="13"/>
  <c r="CV147" i="13"/>
  <c r="CV146" i="13"/>
  <c r="CV145" i="13"/>
  <c r="CV144" i="13"/>
  <c r="CV143" i="13"/>
  <c r="CV142" i="13"/>
  <c r="CV141" i="13"/>
  <c r="CV140" i="13"/>
  <c r="CV139" i="13"/>
  <c r="CV138" i="13"/>
  <c r="CV137" i="13"/>
  <c r="CV136" i="13"/>
  <c r="CV135" i="13"/>
  <c r="CV134" i="13"/>
  <c r="CV133" i="13"/>
  <c r="CV132" i="13"/>
  <c r="CV131" i="13"/>
  <c r="CV130" i="13"/>
  <c r="CV129" i="13"/>
  <c r="CV128" i="13"/>
  <c r="CV127" i="13"/>
  <c r="CV126" i="13"/>
  <c r="CV125" i="13"/>
  <c r="CV124" i="13"/>
  <c r="CV123" i="13"/>
  <c r="CV122" i="13"/>
  <c r="CV121" i="13"/>
  <c r="CV120" i="13"/>
  <c r="CV119" i="13"/>
  <c r="CV118" i="13"/>
  <c r="CV117" i="13"/>
  <c r="CV116" i="13"/>
  <c r="CV115" i="13"/>
  <c r="CV114" i="13"/>
  <c r="CV113" i="13"/>
  <c r="CV112" i="13"/>
  <c r="CV111" i="13"/>
  <c r="CV110" i="13"/>
  <c r="CV109" i="13"/>
  <c r="CV108" i="13"/>
  <c r="CV107" i="13"/>
  <c r="CV106" i="13"/>
  <c r="CV105" i="13"/>
  <c r="CV104" i="13"/>
  <c r="CV103" i="13"/>
  <c r="CV102" i="13"/>
  <c r="CV101" i="13"/>
  <c r="CV100" i="13"/>
  <c r="CV99" i="13"/>
  <c r="CV98" i="13"/>
  <c r="CV97" i="13"/>
  <c r="CV96" i="13"/>
  <c r="CV95" i="13"/>
  <c r="CV94" i="13"/>
  <c r="CV93" i="13"/>
  <c r="CV92" i="13"/>
  <c r="CV91" i="13"/>
  <c r="CV90" i="13"/>
  <c r="CV89" i="13"/>
  <c r="CV88" i="13"/>
  <c r="CV87" i="13"/>
  <c r="CV86" i="13"/>
  <c r="CV85" i="13"/>
  <c r="CV84" i="13"/>
  <c r="CV83" i="13"/>
  <c r="CV82" i="13"/>
  <c r="CV81" i="13"/>
  <c r="CV80" i="13"/>
  <c r="CV79" i="13"/>
  <c r="CV78" i="13"/>
  <c r="CV77" i="13"/>
  <c r="CV76" i="13"/>
  <c r="CV75" i="13"/>
  <c r="CV74" i="13"/>
  <c r="CV73" i="13"/>
  <c r="CV72" i="13"/>
  <c r="CV71" i="13"/>
  <c r="CV70" i="13"/>
  <c r="CV69" i="13"/>
  <c r="CV68" i="13"/>
  <c r="CV67" i="13"/>
  <c r="CV66" i="13"/>
  <c r="CV65" i="13"/>
  <c r="CV64" i="13"/>
  <c r="CV63" i="13"/>
  <c r="CV62" i="13"/>
  <c r="CV181" i="13"/>
  <c r="DH157" i="13"/>
  <c r="DH156" i="13"/>
  <c r="DH154" i="13"/>
  <c r="DH153" i="13"/>
  <c r="DH151" i="13"/>
  <c r="DH149" i="13"/>
  <c r="DH147" i="13"/>
  <c r="DH145" i="13"/>
  <c r="DH143" i="13"/>
  <c r="DH141" i="13"/>
  <c r="DH139" i="13"/>
  <c r="DH137" i="13"/>
  <c r="DH135" i="13"/>
  <c r="DH133" i="13"/>
  <c r="DH131" i="13"/>
  <c r="DH129" i="13"/>
  <c r="DH127" i="13"/>
  <c r="DH125" i="13"/>
  <c r="DH123" i="13"/>
  <c r="DH121" i="13"/>
  <c r="DH119" i="13"/>
  <c r="DE180" i="13"/>
  <c r="DC180" i="13"/>
  <c r="DA180" i="13"/>
  <c r="CY180" i="13"/>
  <c r="CW180" i="13"/>
  <c r="DD28" i="13"/>
  <c r="DD27" i="13"/>
  <c r="DD26" i="13"/>
  <c r="DD25" i="13"/>
  <c r="DD24" i="13"/>
  <c r="DD23" i="13"/>
  <c r="DD22" i="13"/>
  <c r="DD21" i="13"/>
  <c r="W48" i="28"/>
  <c r="V48" i="28"/>
  <c r="X48" i="28"/>
  <c r="W47" i="28"/>
  <c r="X47" i="28"/>
  <c r="V47" i="28"/>
  <c r="J47" i="28"/>
  <c r="I47" i="28"/>
  <c r="H47" i="28"/>
  <c r="G47" i="28"/>
  <c r="W46" i="28"/>
  <c r="V46" i="28"/>
  <c r="X46" i="28"/>
  <c r="J46" i="28"/>
  <c r="I46" i="28"/>
  <c r="H46" i="28"/>
  <c r="G46" i="28"/>
  <c r="J45" i="28"/>
  <c r="I45" i="28"/>
  <c r="H45" i="28"/>
  <c r="G45" i="28"/>
  <c r="J44" i="28"/>
  <c r="I44" i="28"/>
  <c r="H44" i="28"/>
  <c r="G44" i="28"/>
  <c r="D43" i="28"/>
  <c r="U39" i="28"/>
  <c r="O39" i="28"/>
  <c r="I39" i="28"/>
  <c r="C39" i="28"/>
  <c r="S38" i="28"/>
  <c r="M38" i="28"/>
  <c r="G38" i="28"/>
  <c r="A38" i="28"/>
  <c r="S37" i="28"/>
  <c r="M37" i="28"/>
  <c r="G37" i="28"/>
  <c r="A37" i="28"/>
  <c r="S36" i="28"/>
  <c r="M36" i="28"/>
  <c r="G36" i="28"/>
  <c r="A36" i="28"/>
  <c r="S35" i="28"/>
  <c r="M35" i="28"/>
  <c r="G35" i="28"/>
  <c r="A35" i="28"/>
  <c r="S34" i="28"/>
  <c r="M34" i="28"/>
  <c r="G34" i="28"/>
  <c r="A34" i="28"/>
  <c r="S33" i="28"/>
  <c r="M33" i="28"/>
  <c r="G33" i="28"/>
  <c r="A33" i="28"/>
  <c r="S32" i="28"/>
  <c r="M32" i="28"/>
  <c r="G32" i="28"/>
  <c r="A32" i="28"/>
  <c r="S31" i="28"/>
  <c r="M31" i="28"/>
  <c r="G31" i="28"/>
  <c r="A31" i="28"/>
  <c r="S30" i="28"/>
  <c r="M30" i="28"/>
  <c r="G30" i="28"/>
  <c r="A30" i="28"/>
  <c r="S29" i="28"/>
  <c r="M29" i="28"/>
  <c r="G29" i="28"/>
  <c r="A29" i="28"/>
  <c r="S28" i="28"/>
  <c r="M28" i="28"/>
  <c r="G28" i="28"/>
  <c r="A28" i="28"/>
  <c r="S27" i="28"/>
  <c r="M27" i="28"/>
  <c r="G27" i="28"/>
  <c r="A27" i="28"/>
  <c r="S26" i="28"/>
  <c r="M26" i="28"/>
  <c r="G26" i="28"/>
  <c r="A26" i="28"/>
  <c r="S25" i="28"/>
  <c r="M25" i="28"/>
  <c r="G25" i="28"/>
  <c r="A25" i="28"/>
  <c r="S24" i="28"/>
  <c r="M24" i="28"/>
  <c r="G24" i="28"/>
  <c r="A24" i="28"/>
  <c r="S23" i="28"/>
  <c r="M23" i="28"/>
  <c r="G23" i="28"/>
  <c r="A23" i="28"/>
  <c r="W22" i="28"/>
  <c r="W31" i="28"/>
  <c r="S22" i="28"/>
  <c r="Q22" i="28"/>
  <c r="Q31" i="28"/>
  <c r="P22" i="28"/>
  <c r="M22" i="28"/>
  <c r="K22" i="28"/>
  <c r="K31" i="28"/>
  <c r="G22" i="28"/>
  <c r="E22" i="28"/>
  <c r="E31" i="28"/>
  <c r="A22" i="28"/>
  <c r="W21" i="28"/>
  <c r="W32" i="28"/>
  <c r="S21" i="28"/>
  <c r="Q21" i="28"/>
  <c r="Q32" i="28"/>
  <c r="P21" i="28"/>
  <c r="M21" i="28"/>
  <c r="K21" i="28"/>
  <c r="K32" i="28"/>
  <c r="G21" i="28"/>
  <c r="E21" i="28"/>
  <c r="E32" i="28"/>
  <c r="A21" i="28"/>
  <c r="W20" i="28"/>
  <c r="W33" i="28"/>
  <c r="S20" i="28"/>
  <c r="Q20" i="28"/>
  <c r="Q33" i="28"/>
  <c r="P20" i="28"/>
  <c r="M20" i="28"/>
  <c r="K20" i="28"/>
  <c r="K33" i="28"/>
  <c r="G20" i="28"/>
  <c r="E20" i="28"/>
  <c r="E33" i="28"/>
  <c r="A20" i="28"/>
  <c r="W19" i="28"/>
  <c r="W34" i="28"/>
  <c r="S19" i="28"/>
  <c r="Q19" i="28"/>
  <c r="Q34" i="28"/>
  <c r="P19" i="28"/>
  <c r="M19" i="28"/>
  <c r="K19" i="28"/>
  <c r="K34" i="28"/>
  <c r="G19" i="28"/>
  <c r="E19" i="28"/>
  <c r="E34" i="28"/>
  <c r="W18" i="28"/>
  <c r="W26" i="28"/>
  <c r="S18" i="28"/>
  <c r="Q18" i="28"/>
  <c r="Q26" i="28"/>
  <c r="M18" i="28"/>
  <c r="K18" i="28"/>
  <c r="K26" i="28"/>
  <c r="G18" i="28"/>
  <c r="E18" i="28"/>
  <c r="E26" i="28"/>
  <c r="A18" i="28"/>
  <c r="W17" i="28"/>
  <c r="W25" i="28"/>
  <c r="S17" i="28"/>
  <c r="Q17" i="28"/>
  <c r="Q25" i="28"/>
  <c r="P17" i="28"/>
  <c r="M17" i="28"/>
  <c r="K17" i="28"/>
  <c r="K25" i="28"/>
  <c r="G17" i="28"/>
  <c r="E17" i="28"/>
  <c r="E25" i="28"/>
  <c r="A17" i="28"/>
  <c r="W16" i="28"/>
  <c r="W24" i="28"/>
  <c r="S16" i="28"/>
  <c r="Q16" i="28"/>
  <c r="Q24" i="28"/>
  <c r="M16" i="28"/>
  <c r="K16" i="28"/>
  <c r="K24" i="28"/>
  <c r="G16" i="28"/>
  <c r="E16" i="28"/>
  <c r="E24" i="28"/>
  <c r="D16" i="28"/>
  <c r="A16" i="28"/>
  <c r="W15" i="28"/>
  <c r="W23" i="28"/>
  <c r="S15" i="28"/>
  <c r="Q15" i="28"/>
  <c r="Q23" i="28"/>
  <c r="P15" i="28"/>
  <c r="M15" i="28"/>
  <c r="K15" i="28"/>
  <c r="K23" i="28"/>
  <c r="G15" i="28"/>
  <c r="E15" i="28"/>
  <c r="E23" i="28"/>
  <c r="A15" i="28"/>
  <c r="DK3" i="17"/>
  <c r="DH63" i="13"/>
  <c r="DH65" i="13"/>
  <c r="DH67" i="13"/>
  <c r="DH69" i="13"/>
  <c r="DH71" i="13"/>
  <c r="DH73" i="13"/>
  <c r="DH75" i="13"/>
  <c r="DH77" i="13"/>
  <c r="DH79" i="13"/>
  <c r="DH81" i="13"/>
  <c r="DH83" i="13"/>
  <c r="DH85" i="13"/>
  <c r="DH87" i="13"/>
  <c r="DH89" i="13"/>
  <c r="DH91" i="13"/>
  <c r="DH93" i="13"/>
  <c r="DH95" i="13"/>
  <c r="DH97" i="13"/>
  <c r="DH99" i="13"/>
  <c r="DH101" i="13"/>
  <c r="DH103" i="13"/>
  <c r="DH105" i="13"/>
  <c r="DH107" i="13"/>
  <c r="DH109" i="13"/>
  <c r="DH111" i="13"/>
  <c r="DH113" i="13"/>
  <c r="DH115" i="13"/>
  <c r="DH117" i="13"/>
  <c r="CV180" i="13"/>
  <c r="CV182" i="13"/>
  <c r="CX180" i="13"/>
  <c r="CZ180" i="13"/>
  <c r="DB180" i="13"/>
  <c r="DD180" i="13"/>
  <c r="DH64" i="13"/>
  <c r="DH66" i="13"/>
  <c r="DH68" i="13"/>
  <c r="DH70" i="13"/>
  <c r="DH72" i="13"/>
  <c r="DH74" i="13"/>
  <c r="DH76" i="13"/>
  <c r="DH78" i="13"/>
  <c r="DH80" i="13"/>
  <c r="DH82" i="13"/>
  <c r="DH84" i="13"/>
  <c r="DH86" i="13"/>
  <c r="DH88" i="13"/>
  <c r="DH90" i="13"/>
  <c r="DH92" i="13"/>
  <c r="DH94" i="13"/>
  <c r="DH96" i="13"/>
  <c r="DH98" i="13"/>
  <c r="DH100" i="13"/>
  <c r="DH102" i="13"/>
  <c r="DH104" i="13"/>
  <c r="DH106" i="13"/>
  <c r="DH108" i="13"/>
  <c r="DH110" i="13"/>
  <c r="DH112" i="13"/>
  <c r="DH114" i="13"/>
  <c r="DH116" i="13"/>
  <c r="DH118" i="13"/>
  <c r="DH120" i="13"/>
  <c r="DH122" i="13"/>
  <c r="DH124" i="13"/>
  <c r="DH126" i="13"/>
  <c r="DH128" i="13"/>
  <c r="DH130" i="13"/>
  <c r="DH132" i="13"/>
  <c r="DH134" i="13"/>
  <c r="DH136" i="13"/>
  <c r="DH138" i="13"/>
  <c r="DH140" i="13"/>
  <c r="DH142" i="13"/>
  <c r="DH144" i="13"/>
  <c r="DH146" i="13"/>
  <c r="DH148" i="13"/>
  <c r="DH150" i="13"/>
  <c r="DH152" i="13"/>
  <c r="DH155" i="13"/>
  <c r="DH62" i="13"/>
  <c r="P16" i="28"/>
  <c r="P18" i="28"/>
  <c r="D22" i="28"/>
  <c r="D21" i="28"/>
  <c r="D20" i="28"/>
  <c r="D19" i="28"/>
  <c r="D18" i="28"/>
  <c r="D17" i="28"/>
  <c r="D15" i="28"/>
  <c r="D23" i="28"/>
  <c r="E38" i="28"/>
  <c r="K37" i="28"/>
  <c r="J24" i="28"/>
  <c r="K36" i="28"/>
  <c r="J25" i="28"/>
  <c r="K35" i="28"/>
  <c r="J26" i="28"/>
  <c r="P23" i="28"/>
  <c r="Q38" i="28"/>
  <c r="W38" i="28"/>
  <c r="V23" i="28"/>
  <c r="P24" i="28"/>
  <c r="Q37" i="28"/>
  <c r="W37" i="28"/>
  <c r="V24" i="28"/>
  <c r="P25" i="28"/>
  <c r="Q36" i="28"/>
  <c r="W36" i="28"/>
  <c r="V25" i="28"/>
  <c r="P26" i="28"/>
  <c r="Q35" i="28"/>
  <c r="W35" i="28"/>
  <c r="V26" i="28"/>
  <c r="K38" i="28"/>
  <c r="J23" i="28"/>
  <c r="D24" i="28"/>
  <c r="E37" i="28"/>
  <c r="D25" i="28"/>
  <c r="E36" i="28"/>
  <c r="D26" i="28"/>
  <c r="E35" i="28"/>
  <c r="J15" i="28"/>
  <c r="V15" i="28"/>
  <c r="J16" i="28"/>
  <c r="V16" i="28"/>
  <c r="J17" i="28"/>
  <c r="V17" i="28"/>
  <c r="J18" i="28"/>
  <c r="V18" i="28"/>
  <c r="J19" i="28"/>
  <c r="V19" i="28"/>
  <c r="J20" i="28"/>
  <c r="V20" i="28"/>
  <c r="J21" i="28"/>
  <c r="V21" i="28"/>
  <c r="J22" i="28"/>
  <c r="V22" i="28"/>
  <c r="E27" i="28"/>
  <c r="D27" i="28"/>
  <c r="Q27" i="28"/>
  <c r="P27" i="28"/>
  <c r="E28" i="28"/>
  <c r="D28" i="28"/>
  <c r="Q28" i="28"/>
  <c r="P28" i="28"/>
  <c r="E29" i="28"/>
  <c r="D29" i="28"/>
  <c r="Q29" i="28"/>
  <c r="P29" i="28"/>
  <c r="E30" i="28"/>
  <c r="D30" i="28"/>
  <c r="Q30" i="28"/>
  <c r="P30" i="28"/>
  <c r="K27" i="28"/>
  <c r="J27" i="28"/>
  <c r="W27" i="28"/>
  <c r="V27" i="28"/>
  <c r="K28" i="28"/>
  <c r="J28" i="28"/>
  <c r="W28" i="28"/>
  <c r="V28" i="28"/>
  <c r="K29" i="28"/>
  <c r="J29" i="28"/>
  <c r="W29" i="28"/>
  <c r="V29" i="28"/>
  <c r="K30" i="28"/>
  <c r="J30" i="28"/>
  <c r="W30" i="28"/>
  <c r="V30" i="28"/>
  <c r="BP140" i="12"/>
  <c r="BP139" i="12"/>
  <c r="BP138" i="12"/>
  <c r="BP137" i="12"/>
  <c r="BP73" i="12"/>
  <c r="BP136" i="12"/>
  <c r="BP21" i="12"/>
  <c r="BP20" i="12"/>
  <c r="BP135" i="12"/>
  <c r="BP72" i="12"/>
  <c r="BP134" i="12"/>
  <c r="BP133" i="12"/>
  <c r="BP132" i="12"/>
  <c r="BP131" i="12"/>
  <c r="BP130" i="12"/>
  <c r="BP129" i="12"/>
  <c r="BP128" i="12"/>
  <c r="BP71" i="12"/>
  <c r="BP127" i="12"/>
  <c r="BP126" i="12"/>
  <c r="BP125" i="12"/>
  <c r="BP124" i="12"/>
  <c r="BP123" i="12"/>
  <c r="BP122" i="12"/>
  <c r="BP121" i="12"/>
  <c r="BP120" i="12"/>
  <c r="BP70" i="12"/>
  <c r="BP119" i="12"/>
  <c r="BP118" i="12"/>
  <c r="BP117" i="12"/>
  <c r="BP116" i="12"/>
  <c r="BP69" i="12"/>
  <c r="BP115" i="12"/>
  <c r="BP19" i="12"/>
  <c r="BP114" i="12"/>
  <c r="BP113" i="12"/>
  <c r="BP112" i="12"/>
  <c r="BP111" i="12"/>
  <c r="BP110" i="12"/>
  <c r="BP109" i="12"/>
  <c r="BP108" i="12"/>
  <c r="BP107" i="12"/>
  <c r="BP106" i="12"/>
  <c r="BP105" i="12"/>
  <c r="BP104" i="12"/>
  <c r="BP103" i="12"/>
  <c r="BP102" i="12"/>
  <c r="BP101" i="12"/>
  <c r="BP100" i="12"/>
  <c r="BP99" i="12"/>
  <c r="BP98" i="12"/>
  <c r="BP97" i="12"/>
  <c r="BP96" i="12"/>
  <c r="BP95" i="12"/>
  <c r="BP94" i="12"/>
  <c r="BP93" i="12"/>
  <c r="BP92" i="12"/>
  <c r="BP91" i="12"/>
  <c r="BP90" i="12"/>
  <c r="BP89" i="12"/>
  <c r="BP88" i="12"/>
  <c r="BP87" i="12"/>
  <c r="BP86" i="12"/>
  <c r="BP85" i="12"/>
  <c r="BP84" i="12"/>
  <c r="BP83" i="12"/>
  <c r="BP68" i="12"/>
  <c r="BP82" i="12"/>
  <c r="BP81" i="12"/>
  <c r="BP80" i="12"/>
  <c r="BP79" i="12"/>
  <c r="BP78" i="12"/>
  <c r="BP77" i="12"/>
  <c r="BP76" i="12"/>
  <c r="BP67" i="12"/>
  <c r="BP75" i="12"/>
  <c r="BP22" i="12"/>
  <c r="BP25" i="12"/>
  <c r="BP24" i="12"/>
  <c r="BP23" i="12"/>
  <c r="BP29" i="12"/>
  <c r="BP28" i="12"/>
  <c r="BP39" i="12"/>
  <c r="BP38" i="12"/>
  <c r="BP37" i="12"/>
  <c r="BP36" i="12"/>
  <c r="BP35" i="12"/>
  <c r="BP11" i="12"/>
  <c r="BP34" i="12"/>
  <c r="BP33" i="12"/>
  <c r="BP27" i="12"/>
  <c r="BP32" i="12"/>
  <c r="BP12" i="12"/>
  <c r="BP31" i="12"/>
  <c r="BP26" i="12"/>
  <c r="BP30" i="12"/>
  <c r="BP13" i="12"/>
  <c r="BP14" i="12"/>
  <c r="BP16" i="12"/>
  <c r="BP18" i="12"/>
  <c r="BP15" i="12"/>
  <c r="BP17" i="12"/>
  <c r="BP8" i="12"/>
  <c r="BP10" i="12"/>
  <c r="BP6" i="12"/>
  <c r="BP9" i="12"/>
  <c r="BP7" i="12"/>
  <c r="BP4" i="12"/>
  <c r="BP2" i="12"/>
  <c r="BP3" i="12"/>
  <c r="BP5" i="12"/>
  <c r="CK3" i="12"/>
  <c r="CK4" i="12"/>
  <c r="CK5" i="12"/>
  <c r="CK6" i="12"/>
  <c r="CK7" i="12"/>
  <c r="CK8" i="12"/>
  <c r="CK9" i="12"/>
  <c r="CK10" i="12"/>
  <c r="CK11" i="12"/>
  <c r="CK12" i="12"/>
  <c r="CK13" i="12"/>
  <c r="CK14" i="12"/>
  <c r="CK15" i="12"/>
  <c r="CK16" i="12"/>
  <c r="CK17" i="12"/>
  <c r="CK18" i="12"/>
  <c r="CK19" i="12"/>
  <c r="CK20" i="12"/>
  <c r="CK21" i="12"/>
  <c r="CK22" i="12"/>
  <c r="CK23" i="12"/>
  <c r="CK24" i="12"/>
  <c r="CK25" i="12"/>
  <c r="CK26" i="12"/>
  <c r="CK27" i="12"/>
  <c r="CK28" i="12"/>
  <c r="CK29" i="12"/>
  <c r="CK30" i="12"/>
  <c r="CK31" i="12"/>
  <c r="CK32" i="12"/>
  <c r="CK33" i="12"/>
  <c r="CK34" i="12"/>
  <c r="CK35" i="12"/>
  <c r="CK36" i="12"/>
  <c r="CK37" i="12"/>
  <c r="CK38" i="12"/>
  <c r="CK39" i="12"/>
  <c r="CK40" i="12"/>
  <c r="CK41" i="12"/>
  <c r="CK42" i="12"/>
  <c r="CK43" i="12"/>
  <c r="CK44" i="12"/>
  <c r="CK45" i="12"/>
  <c r="CK46" i="12"/>
  <c r="CK47" i="12"/>
  <c r="CK48" i="12"/>
  <c r="CK49" i="12"/>
  <c r="CK50" i="12"/>
  <c r="CK51" i="12"/>
  <c r="CK52" i="12"/>
  <c r="CK53" i="12"/>
  <c r="CK54" i="12"/>
  <c r="CK55" i="12"/>
  <c r="CK2" i="12"/>
  <c r="CL55" i="12"/>
  <c r="CJ55" i="12"/>
  <c r="CL54" i="12"/>
  <c r="CJ54" i="12"/>
  <c r="CL53" i="12"/>
  <c r="CJ53" i="12"/>
  <c r="CL52" i="12"/>
  <c r="CJ52" i="12"/>
  <c r="CL51" i="12"/>
  <c r="CJ51" i="12"/>
  <c r="CL50" i="12"/>
  <c r="CJ50" i="12"/>
  <c r="CL49" i="12"/>
  <c r="CJ49" i="12"/>
  <c r="CL48" i="12"/>
  <c r="CJ48" i="12"/>
  <c r="CL47" i="12"/>
  <c r="CJ47" i="12"/>
  <c r="CL46" i="12"/>
  <c r="CJ46" i="12"/>
  <c r="CL45" i="12"/>
  <c r="CJ45" i="12"/>
  <c r="CL44" i="12"/>
  <c r="CJ44" i="12"/>
  <c r="CL43" i="12"/>
  <c r="CJ43" i="12"/>
  <c r="CL42" i="12"/>
  <c r="CJ42" i="12"/>
  <c r="CL41" i="12"/>
  <c r="CJ41" i="12"/>
  <c r="CL40" i="12"/>
  <c r="CJ40" i="12"/>
  <c r="CL39" i="12"/>
  <c r="CJ39" i="12"/>
  <c r="CL38" i="12"/>
  <c r="CJ38" i="12"/>
  <c r="CL37" i="12"/>
  <c r="CJ37" i="12"/>
  <c r="CL36" i="12"/>
  <c r="CJ36" i="12"/>
  <c r="CL35" i="12"/>
  <c r="CJ35" i="12"/>
  <c r="CL34" i="12"/>
  <c r="CJ34" i="12"/>
  <c r="CL33" i="12"/>
  <c r="CJ33" i="12"/>
  <c r="CL32" i="12"/>
  <c r="CJ32" i="12"/>
  <c r="CL31" i="12"/>
  <c r="CJ31" i="12"/>
  <c r="CL30" i="12"/>
  <c r="CJ30" i="12"/>
  <c r="CL29" i="12"/>
  <c r="CJ29" i="12"/>
  <c r="CL28" i="12"/>
  <c r="CJ28" i="12"/>
  <c r="CL27" i="12"/>
  <c r="CJ27" i="12"/>
  <c r="CL26" i="12"/>
  <c r="CJ26" i="12"/>
  <c r="CL25" i="12"/>
  <c r="CJ25" i="12"/>
  <c r="CL24" i="12"/>
  <c r="CJ24" i="12"/>
  <c r="CL23" i="12"/>
  <c r="CJ23" i="12"/>
  <c r="CL22" i="12"/>
  <c r="CJ22" i="12"/>
  <c r="CL21" i="12"/>
  <c r="CJ21" i="12"/>
  <c r="CL20" i="12"/>
  <c r="CJ20" i="12"/>
  <c r="CL19" i="12"/>
  <c r="CJ19" i="12"/>
  <c r="CL18" i="12"/>
  <c r="CJ18" i="12"/>
  <c r="CL17" i="12"/>
  <c r="CJ17" i="12"/>
  <c r="CL16" i="12"/>
  <c r="CJ16" i="12"/>
  <c r="CL15" i="12"/>
  <c r="CJ15" i="12"/>
  <c r="CL14" i="12"/>
  <c r="CJ14" i="12"/>
  <c r="CL13" i="12"/>
  <c r="CJ13" i="12"/>
  <c r="CL12" i="12"/>
  <c r="CJ12" i="12"/>
  <c r="CL11" i="12"/>
  <c r="CJ11" i="12"/>
  <c r="CL10" i="12"/>
  <c r="CJ10" i="12"/>
  <c r="CL9" i="12"/>
  <c r="CJ9" i="12"/>
  <c r="CL8" i="12"/>
  <c r="CJ8" i="12"/>
  <c r="CL7" i="12"/>
  <c r="CJ7" i="12"/>
  <c r="CL6" i="12"/>
  <c r="CJ6" i="12"/>
  <c r="CL5" i="12"/>
  <c r="CJ5" i="12"/>
  <c r="CL4" i="12"/>
  <c r="CJ4" i="12"/>
  <c r="CL3" i="12"/>
  <c r="CJ3" i="12"/>
  <c r="CL2" i="12"/>
  <c r="CJ2" i="12"/>
  <c r="BQ140" i="12"/>
  <c r="BO140" i="12"/>
  <c r="BQ139" i="12"/>
  <c r="BO139" i="12"/>
  <c r="BQ138" i="12"/>
  <c r="BO138" i="12"/>
  <c r="BQ137" i="12"/>
  <c r="BO137" i="12"/>
  <c r="BQ73" i="12"/>
  <c r="BO73" i="12"/>
  <c r="BQ136" i="12"/>
  <c r="BO136" i="12"/>
  <c r="BQ21" i="12"/>
  <c r="BO21" i="12"/>
  <c r="BQ20" i="12"/>
  <c r="BO20" i="12"/>
  <c r="BQ135" i="12"/>
  <c r="BO135" i="12"/>
  <c r="BQ72" i="12"/>
  <c r="BO72" i="12"/>
  <c r="BQ134" i="12"/>
  <c r="BO134" i="12"/>
  <c r="BQ133" i="12"/>
  <c r="BO133" i="12"/>
  <c r="BQ132" i="12"/>
  <c r="BO132" i="12"/>
  <c r="BQ131" i="12"/>
  <c r="BO131" i="12"/>
  <c r="BQ130" i="12"/>
  <c r="BO130" i="12"/>
  <c r="BQ129" i="12"/>
  <c r="BO129" i="12"/>
  <c r="BQ128" i="12"/>
  <c r="BO128" i="12"/>
  <c r="BQ71" i="12"/>
  <c r="BO71" i="12"/>
  <c r="BQ127" i="12"/>
  <c r="BO127" i="12"/>
  <c r="BQ126" i="12"/>
  <c r="BO126" i="12"/>
  <c r="BQ125" i="12"/>
  <c r="BO125" i="12"/>
  <c r="BQ124" i="12"/>
  <c r="BO124" i="12"/>
  <c r="BQ123" i="12"/>
  <c r="BO123" i="12"/>
  <c r="BQ122" i="12"/>
  <c r="BO122" i="12"/>
  <c r="BQ121" i="12"/>
  <c r="BO121" i="12"/>
  <c r="BQ120" i="12"/>
  <c r="BO120" i="12"/>
  <c r="BQ70" i="12"/>
  <c r="BO70" i="12"/>
  <c r="BQ119" i="12"/>
  <c r="BO119" i="12"/>
  <c r="BQ118" i="12"/>
  <c r="BO118" i="12"/>
  <c r="BQ117" i="12"/>
  <c r="BO117" i="12"/>
  <c r="BQ116" i="12"/>
  <c r="BO116" i="12"/>
  <c r="BQ69" i="12"/>
  <c r="BO69" i="12"/>
  <c r="BQ115" i="12"/>
  <c r="BO115" i="12"/>
  <c r="BQ19" i="12"/>
  <c r="BO19" i="12"/>
  <c r="BQ114" i="12"/>
  <c r="BO114" i="12"/>
  <c r="BQ113" i="12"/>
  <c r="BO113" i="12"/>
  <c r="BQ112" i="12"/>
  <c r="BO112" i="12"/>
  <c r="BQ111" i="12"/>
  <c r="BO111" i="12"/>
  <c r="BQ110" i="12"/>
  <c r="BO110" i="12"/>
  <c r="BQ109" i="12"/>
  <c r="BO109" i="12"/>
  <c r="BQ108" i="12"/>
  <c r="BO108" i="12"/>
  <c r="BQ107" i="12"/>
  <c r="BO107" i="12"/>
  <c r="BQ106" i="12"/>
  <c r="BO106" i="12"/>
  <c r="BQ105" i="12"/>
  <c r="BO105" i="12"/>
  <c r="BQ104" i="12"/>
  <c r="BO104" i="12"/>
  <c r="BQ103" i="12"/>
  <c r="BO103" i="12"/>
  <c r="BQ102" i="12"/>
  <c r="BO102" i="12"/>
  <c r="BQ101" i="12"/>
  <c r="BO101" i="12"/>
  <c r="BQ100" i="12"/>
  <c r="BO100" i="12"/>
  <c r="BQ99" i="12"/>
  <c r="BO99" i="12"/>
  <c r="BQ98" i="12"/>
  <c r="BO98" i="12"/>
  <c r="BQ97" i="12"/>
  <c r="BO97" i="12"/>
  <c r="BQ96" i="12"/>
  <c r="BO96" i="12"/>
  <c r="BQ95" i="12"/>
  <c r="BO95" i="12"/>
  <c r="BQ94" i="12"/>
  <c r="BO94" i="12"/>
  <c r="BQ93" i="12"/>
  <c r="BO93" i="12"/>
  <c r="BQ92" i="12"/>
  <c r="BO92" i="12"/>
  <c r="BQ91" i="12"/>
  <c r="BO91" i="12"/>
  <c r="BQ90" i="12"/>
  <c r="BO90" i="12"/>
  <c r="BQ89" i="12"/>
  <c r="BO89" i="12"/>
  <c r="BQ88" i="12"/>
  <c r="BO88" i="12"/>
  <c r="BQ87" i="12"/>
  <c r="BO87" i="12"/>
  <c r="BQ86" i="12"/>
  <c r="BO86" i="12"/>
  <c r="BQ85" i="12"/>
  <c r="BO85" i="12"/>
  <c r="BQ84" i="12"/>
  <c r="BO84" i="12"/>
  <c r="BQ83" i="12"/>
  <c r="BO83" i="12"/>
  <c r="BQ68" i="12"/>
  <c r="BO68" i="12"/>
  <c r="BQ82" i="12"/>
  <c r="BO82" i="12"/>
  <c r="BQ81" i="12"/>
  <c r="BO81" i="12"/>
  <c r="BQ80" i="12"/>
  <c r="BO80" i="12"/>
  <c r="BQ79" i="12"/>
  <c r="BO79" i="12"/>
  <c r="BQ78" i="12"/>
  <c r="BO78" i="12"/>
  <c r="BQ77" i="12"/>
  <c r="BO77" i="12"/>
  <c r="BQ76" i="12"/>
  <c r="BO76" i="12"/>
  <c r="BQ67" i="12"/>
  <c r="BO67" i="12"/>
  <c r="BQ75" i="12"/>
  <c r="BO75" i="12"/>
  <c r="BQ22" i="12"/>
  <c r="BO22" i="12"/>
  <c r="BQ25" i="12"/>
  <c r="BO25" i="12"/>
  <c r="BQ24" i="12"/>
  <c r="BO24" i="12"/>
  <c r="BQ23" i="12"/>
  <c r="BO23" i="12"/>
  <c r="BQ29" i="12"/>
  <c r="BO29" i="12"/>
  <c r="BQ28" i="12"/>
  <c r="BO28" i="12"/>
  <c r="BQ39" i="12"/>
  <c r="BO39" i="12"/>
  <c r="BQ38" i="12"/>
  <c r="BO38" i="12"/>
  <c r="BQ37" i="12"/>
  <c r="BO37" i="12"/>
  <c r="BQ36" i="12"/>
  <c r="BO36" i="12"/>
  <c r="BQ35" i="12"/>
  <c r="BO35" i="12"/>
  <c r="BQ11" i="12"/>
  <c r="BO11" i="12"/>
  <c r="BQ34" i="12"/>
  <c r="BO34" i="12"/>
  <c r="BQ33" i="12"/>
  <c r="BO33" i="12"/>
  <c r="BQ27" i="12"/>
  <c r="BO27" i="12"/>
  <c r="BQ32" i="12"/>
  <c r="BO32" i="12"/>
  <c r="BQ12" i="12"/>
  <c r="BO12" i="12"/>
  <c r="BQ31" i="12"/>
  <c r="BO31" i="12"/>
  <c r="BQ26" i="12"/>
  <c r="BO26" i="12"/>
  <c r="BQ30" i="12"/>
  <c r="BO30" i="12"/>
  <c r="BQ13" i="12"/>
  <c r="BO13" i="12"/>
  <c r="BQ14" i="12"/>
  <c r="BO14" i="12"/>
  <c r="BQ16" i="12"/>
  <c r="BO16" i="12"/>
  <c r="BQ18" i="12"/>
  <c r="BO18" i="12"/>
  <c r="BQ15" i="12"/>
  <c r="BO15" i="12"/>
  <c r="BQ17" i="12"/>
  <c r="BO17" i="12"/>
  <c r="BQ8" i="12"/>
  <c r="BO8" i="12"/>
  <c r="BQ10" i="12"/>
  <c r="BO10" i="12"/>
  <c r="BQ6" i="12"/>
  <c r="BO6" i="12"/>
  <c r="BQ9" i="12"/>
  <c r="BO9" i="12"/>
  <c r="BQ7" i="12"/>
  <c r="BO7" i="12"/>
  <c r="BQ4" i="12"/>
  <c r="BO4" i="12"/>
  <c r="BQ2" i="12"/>
  <c r="BO2" i="12"/>
  <c r="BQ3" i="12"/>
  <c r="BO3" i="12"/>
  <c r="BQ5" i="12"/>
  <c r="BO5" i="12"/>
  <c r="CP27" i="13"/>
  <c r="CP28" i="13"/>
  <c r="CP26" i="13"/>
  <c r="CP25" i="13"/>
  <c r="CP24" i="13"/>
  <c r="CP23" i="13"/>
  <c r="CP22" i="13"/>
  <c r="CP21" i="13"/>
  <c r="V164" i="23"/>
  <c r="U164" i="23"/>
  <c r="S164" i="23"/>
  <c r="V163" i="23"/>
  <c r="U163" i="23"/>
  <c r="S163" i="23"/>
  <c r="V162" i="23"/>
  <c r="U162" i="23"/>
  <c r="S162" i="23"/>
  <c r="V161" i="23"/>
  <c r="U161" i="23"/>
  <c r="S161" i="23"/>
  <c r="V160" i="23"/>
  <c r="U160" i="23"/>
  <c r="S160" i="23"/>
  <c r="V159" i="23"/>
  <c r="U159" i="23"/>
  <c r="S159" i="23"/>
  <c r="V158" i="23"/>
  <c r="U158" i="23"/>
  <c r="S158" i="23"/>
  <c r="V157" i="23"/>
  <c r="U157" i="23"/>
  <c r="S157" i="23"/>
  <c r="V156" i="23"/>
  <c r="U156" i="23"/>
  <c r="S156" i="23"/>
  <c r="V155" i="23"/>
  <c r="U155" i="23"/>
  <c r="S155" i="23"/>
  <c r="G155" i="23"/>
  <c r="F155" i="23"/>
  <c r="V154" i="23"/>
  <c r="U154" i="23"/>
  <c r="S154" i="23"/>
  <c r="G154" i="23"/>
  <c r="F154" i="23"/>
  <c r="V153" i="23"/>
  <c r="U153" i="23"/>
  <c r="S153" i="23"/>
  <c r="G153" i="23"/>
  <c r="F153" i="23"/>
  <c r="V152" i="23"/>
  <c r="U152" i="23"/>
  <c r="S152" i="23"/>
  <c r="G152" i="23"/>
  <c r="F152" i="23"/>
  <c r="V151" i="23"/>
  <c r="U151" i="23"/>
  <c r="S151" i="23"/>
  <c r="G151" i="23"/>
  <c r="F151" i="23"/>
  <c r="V150" i="23"/>
  <c r="U150" i="23"/>
  <c r="S150" i="23"/>
  <c r="G150" i="23"/>
  <c r="F150" i="23"/>
  <c r="V149" i="23"/>
  <c r="U149" i="23"/>
  <c r="S149" i="23"/>
  <c r="G149" i="23"/>
  <c r="F149" i="23"/>
  <c r="V148" i="23"/>
  <c r="U148" i="23"/>
  <c r="S148" i="23"/>
  <c r="G148" i="23"/>
  <c r="F148" i="23"/>
  <c r="V147" i="23"/>
  <c r="U147" i="23"/>
  <c r="S147" i="23"/>
  <c r="G147" i="23"/>
  <c r="F147" i="23"/>
  <c r="V146" i="23"/>
  <c r="U146" i="23"/>
  <c r="S146" i="23"/>
  <c r="G146" i="23"/>
  <c r="F146" i="23"/>
  <c r="V145" i="23"/>
  <c r="U145" i="23"/>
  <c r="S145" i="23"/>
  <c r="G145" i="23"/>
  <c r="F145" i="23"/>
  <c r="V144" i="23"/>
  <c r="U144" i="23"/>
  <c r="S144" i="23"/>
  <c r="G144" i="23"/>
  <c r="F144" i="23"/>
  <c r="V143" i="23"/>
  <c r="U143" i="23"/>
  <c r="S143" i="23"/>
  <c r="G143" i="23"/>
  <c r="F143" i="23"/>
  <c r="V142" i="23"/>
  <c r="U142" i="23"/>
  <c r="S142" i="23"/>
  <c r="G142" i="23"/>
  <c r="F142" i="23"/>
  <c r="V141" i="23"/>
  <c r="U141" i="23"/>
  <c r="S141" i="23"/>
  <c r="G141" i="23"/>
  <c r="F141" i="23"/>
  <c r="V140" i="23"/>
  <c r="U140" i="23"/>
  <c r="S140" i="23"/>
  <c r="G140" i="23"/>
  <c r="F140" i="23"/>
  <c r="V139" i="23"/>
  <c r="U139" i="23"/>
  <c r="S139" i="23"/>
  <c r="G139" i="23"/>
  <c r="F139" i="23"/>
  <c r="V138" i="23"/>
  <c r="U138" i="23"/>
  <c r="S138" i="23"/>
  <c r="G138" i="23"/>
  <c r="F138" i="23"/>
  <c r="V137" i="23"/>
  <c r="U137" i="23"/>
  <c r="S137" i="23"/>
  <c r="G137" i="23"/>
  <c r="F137" i="23"/>
  <c r="V136" i="23"/>
  <c r="U136" i="23"/>
  <c r="S136" i="23"/>
  <c r="G136" i="23"/>
  <c r="F136" i="23"/>
  <c r="V135" i="23"/>
  <c r="U135" i="23"/>
  <c r="S135" i="23"/>
  <c r="G135" i="23"/>
  <c r="F135" i="23"/>
  <c r="V134" i="23"/>
  <c r="U134" i="23"/>
  <c r="S134" i="23"/>
  <c r="G134" i="23"/>
  <c r="F134" i="23"/>
  <c r="V133" i="23"/>
  <c r="U133" i="23"/>
  <c r="S133" i="23"/>
  <c r="G133" i="23"/>
  <c r="F133" i="23"/>
  <c r="V132" i="23"/>
  <c r="U132" i="23"/>
  <c r="S132" i="23"/>
  <c r="G132" i="23"/>
  <c r="F132" i="23"/>
  <c r="V131" i="23"/>
  <c r="U131" i="23"/>
  <c r="S131" i="23"/>
  <c r="G131" i="23"/>
  <c r="F131" i="23"/>
  <c r="V130" i="23"/>
  <c r="U130" i="23"/>
  <c r="S130" i="23"/>
  <c r="G130" i="23"/>
  <c r="F130" i="23"/>
  <c r="V129" i="23"/>
  <c r="U129" i="23"/>
  <c r="S129" i="23"/>
  <c r="G129" i="23"/>
  <c r="F129" i="23"/>
  <c r="V128" i="23"/>
  <c r="U128" i="23"/>
  <c r="S128" i="23"/>
  <c r="G128" i="23"/>
  <c r="F128" i="23"/>
  <c r="V127" i="23"/>
  <c r="U127" i="23"/>
  <c r="S127" i="23"/>
  <c r="G127" i="23"/>
  <c r="F127" i="23"/>
  <c r="V126" i="23"/>
  <c r="U126" i="23"/>
  <c r="S126" i="23"/>
  <c r="G126" i="23"/>
  <c r="F126" i="23"/>
  <c r="V125" i="23"/>
  <c r="U125" i="23"/>
  <c r="S125" i="23"/>
  <c r="G125" i="23"/>
  <c r="F125" i="23"/>
  <c r="V124" i="23"/>
  <c r="U124" i="23"/>
  <c r="S124" i="23"/>
  <c r="G124" i="23"/>
  <c r="F124" i="23"/>
  <c r="V123" i="23"/>
  <c r="U123" i="23"/>
  <c r="S123" i="23"/>
  <c r="G123" i="23"/>
  <c r="F123" i="23"/>
  <c r="V122" i="23"/>
  <c r="U122" i="23"/>
  <c r="S122" i="23"/>
  <c r="G122" i="23"/>
  <c r="F122" i="23"/>
  <c r="V121" i="23"/>
  <c r="U121" i="23"/>
  <c r="S121" i="23"/>
  <c r="G121" i="23"/>
  <c r="F121" i="23"/>
  <c r="V120" i="23"/>
  <c r="U120" i="23"/>
  <c r="S120" i="23"/>
  <c r="G120" i="23"/>
  <c r="F120" i="23"/>
  <c r="V119" i="23"/>
  <c r="U119" i="23"/>
  <c r="S119" i="23"/>
  <c r="G119" i="23"/>
  <c r="F119" i="23"/>
  <c r="V118" i="23"/>
  <c r="U118" i="23"/>
  <c r="S118" i="23"/>
  <c r="G118" i="23"/>
  <c r="F118" i="23"/>
  <c r="V117" i="23"/>
  <c r="U117" i="23"/>
  <c r="S117" i="23"/>
  <c r="G117" i="23"/>
  <c r="F117" i="23"/>
  <c r="V116" i="23"/>
  <c r="U116" i="23"/>
  <c r="S116" i="23"/>
  <c r="G116" i="23"/>
  <c r="F116" i="23"/>
  <c r="V115" i="23"/>
  <c r="U115" i="23"/>
  <c r="S115" i="23"/>
  <c r="G115" i="23"/>
  <c r="F115" i="23"/>
  <c r="V114" i="23"/>
  <c r="U114" i="23"/>
  <c r="S114" i="23"/>
  <c r="G114" i="23"/>
  <c r="F114" i="23"/>
  <c r="V113" i="23"/>
  <c r="U113" i="23"/>
  <c r="S113" i="23"/>
  <c r="G113" i="23"/>
  <c r="F113" i="23"/>
  <c r="V112" i="23"/>
  <c r="U112" i="23"/>
  <c r="S112" i="23"/>
  <c r="G112" i="23"/>
  <c r="F112" i="23"/>
  <c r="V111" i="23"/>
  <c r="U111" i="23"/>
  <c r="S111" i="23"/>
  <c r="G111" i="23"/>
  <c r="F111" i="23"/>
  <c r="V110" i="23"/>
  <c r="U110" i="23"/>
  <c r="S110" i="23"/>
  <c r="G110" i="23"/>
  <c r="F110" i="23"/>
  <c r="V109" i="23"/>
  <c r="U109" i="23"/>
  <c r="S109" i="23"/>
  <c r="G109" i="23"/>
  <c r="F109" i="23"/>
  <c r="V108" i="23"/>
  <c r="U108" i="23"/>
  <c r="S108" i="23"/>
  <c r="G108" i="23"/>
  <c r="F108" i="23"/>
  <c r="V107" i="23"/>
  <c r="U107" i="23"/>
  <c r="S107" i="23"/>
  <c r="G107" i="23"/>
  <c r="F107" i="23"/>
  <c r="V106" i="23"/>
  <c r="U106" i="23"/>
  <c r="S106" i="23"/>
  <c r="G106" i="23"/>
  <c r="F106" i="23"/>
  <c r="V105" i="23"/>
  <c r="U105" i="23"/>
  <c r="S105" i="23"/>
  <c r="G105" i="23"/>
  <c r="F105" i="23"/>
  <c r="V104" i="23"/>
  <c r="U104" i="23"/>
  <c r="S104" i="23"/>
  <c r="G104" i="23"/>
  <c r="F104" i="23"/>
  <c r="V103" i="23"/>
  <c r="U103" i="23"/>
  <c r="S103" i="23"/>
  <c r="G103" i="23"/>
  <c r="F103" i="23"/>
  <c r="V102" i="23"/>
  <c r="U102" i="23"/>
  <c r="S102" i="23"/>
  <c r="G102" i="23"/>
  <c r="F102" i="23"/>
  <c r="V101" i="23"/>
  <c r="U101" i="23"/>
  <c r="S101" i="23"/>
  <c r="G101" i="23"/>
  <c r="F101" i="23"/>
  <c r="V100" i="23"/>
  <c r="U100" i="23"/>
  <c r="S100" i="23"/>
  <c r="G100" i="23"/>
  <c r="F100" i="23"/>
  <c r="V99" i="23"/>
  <c r="U99" i="23"/>
  <c r="S99" i="23"/>
  <c r="G99" i="23"/>
  <c r="F99" i="23"/>
  <c r="V98" i="23"/>
  <c r="U98" i="23"/>
  <c r="S98" i="23"/>
  <c r="G98" i="23"/>
  <c r="F98" i="23"/>
  <c r="V97" i="23"/>
  <c r="U97" i="23"/>
  <c r="S97" i="23"/>
  <c r="G97" i="23"/>
  <c r="F97" i="23"/>
  <c r="V96" i="23"/>
  <c r="U96" i="23"/>
  <c r="S96" i="23"/>
  <c r="G96" i="23"/>
  <c r="F96" i="23"/>
  <c r="V95" i="23"/>
  <c r="U95" i="23"/>
  <c r="S95" i="23"/>
  <c r="G95" i="23"/>
  <c r="F95" i="23"/>
  <c r="V94" i="23"/>
  <c r="U94" i="23"/>
  <c r="S94" i="23"/>
  <c r="G94" i="23"/>
  <c r="F94" i="23"/>
  <c r="V93" i="23"/>
  <c r="U93" i="23"/>
  <c r="S93" i="23"/>
  <c r="G93" i="23"/>
  <c r="F93" i="23"/>
  <c r="V92" i="23"/>
  <c r="U92" i="23"/>
  <c r="S92" i="23"/>
  <c r="G92" i="23"/>
  <c r="F92" i="23"/>
  <c r="V91" i="23"/>
  <c r="U91" i="23"/>
  <c r="S91" i="23"/>
  <c r="G91" i="23"/>
  <c r="F91" i="23"/>
  <c r="V90" i="23"/>
  <c r="U90" i="23"/>
  <c r="S90" i="23"/>
  <c r="G90" i="23"/>
  <c r="F90" i="23"/>
  <c r="V89" i="23"/>
  <c r="U89" i="23"/>
  <c r="S89" i="23"/>
  <c r="G89" i="23"/>
  <c r="F89" i="23"/>
  <c r="V88" i="23"/>
  <c r="U88" i="23"/>
  <c r="S88" i="23"/>
  <c r="G88" i="23"/>
  <c r="F88" i="23"/>
  <c r="V87" i="23"/>
  <c r="U87" i="23"/>
  <c r="S87" i="23"/>
  <c r="G87" i="23"/>
  <c r="F87" i="23"/>
  <c r="V86" i="23"/>
  <c r="U86" i="23"/>
  <c r="S86" i="23"/>
  <c r="G86" i="23"/>
  <c r="F86" i="23"/>
  <c r="V85" i="23"/>
  <c r="U85" i="23"/>
  <c r="S85" i="23"/>
  <c r="G85" i="23"/>
  <c r="F85" i="23"/>
  <c r="V84" i="23"/>
  <c r="U84" i="23"/>
  <c r="S84" i="23"/>
  <c r="G84" i="23"/>
  <c r="F84" i="23"/>
  <c r="V83" i="23"/>
  <c r="U83" i="23"/>
  <c r="S83" i="23"/>
  <c r="G83" i="23"/>
  <c r="F83" i="23"/>
  <c r="V82" i="23"/>
  <c r="U82" i="23"/>
  <c r="S82" i="23"/>
  <c r="G82" i="23"/>
  <c r="F82" i="23"/>
  <c r="V81" i="23"/>
  <c r="U81" i="23"/>
  <c r="S81" i="23"/>
  <c r="G81" i="23"/>
  <c r="F81" i="23"/>
  <c r="V80" i="23"/>
  <c r="U80" i="23"/>
  <c r="S80" i="23"/>
  <c r="G80" i="23"/>
  <c r="F80" i="23"/>
  <c r="V79" i="23"/>
  <c r="U79" i="23"/>
  <c r="S79" i="23"/>
  <c r="G79" i="23"/>
  <c r="F79" i="23"/>
  <c r="V78" i="23"/>
  <c r="U78" i="23"/>
  <c r="S78" i="23"/>
  <c r="G78" i="23"/>
  <c r="F78" i="23"/>
  <c r="V77" i="23"/>
  <c r="U77" i="23"/>
  <c r="S77" i="23"/>
  <c r="G77" i="23"/>
  <c r="F77" i="23"/>
  <c r="V76" i="23"/>
  <c r="U76" i="23"/>
  <c r="S76" i="23"/>
  <c r="G76" i="23"/>
  <c r="F76" i="23"/>
  <c r="V75" i="23"/>
  <c r="U75" i="23"/>
  <c r="S75" i="23"/>
  <c r="G75" i="23"/>
  <c r="F75" i="23"/>
  <c r="V74" i="23"/>
  <c r="U74" i="23"/>
  <c r="S74" i="23"/>
  <c r="G74" i="23"/>
  <c r="F74" i="23"/>
  <c r="V73" i="23"/>
  <c r="U73" i="23"/>
  <c r="S73" i="23"/>
  <c r="G73" i="23"/>
  <c r="F73" i="23"/>
  <c r="V72" i="23"/>
  <c r="U72" i="23"/>
  <c r="S72" i="23"/>
  <c r="G72" i="23"/>
  <c r="F72" i="23"/>
  <c r="V71" i="23"/>
  <c r="U71" i="23"/>
  <c r="S71" i="23"/>
  <c r="G71" i="23"/>
  <c r="F71" i="23"/>
  <c r="V70" i="23"/>
  <c r="U70" i="23"/>
  <c r="S70" i="23"/>
  <c r="G70" i="23"/>
  <c r="F70" i="23"/>
  <c r="V69" i="23"/>
  <c r="U69" i="23"/>
  <c r="S69" i="23"/>
  <c r="G69" i="23"/>
  <c r="F69" i="23"/>
  <c r="V68" i="23"/>
  <c r="U68" i="23"/>
  <c r="S68" i="23"/>
  <c r="G68" i="23"/>
  <c r="F68" i="23"/>
  <c r="V67" i="23"/>
  <c r="U67" i="23"/>
  <c r="S67" i="23"/>
  <c r="G67" i="23"/>
  <c r="F67" i="23"/>
  <c r="V66" i="23"/>
  <c r="U66" i="23"/>
  <c r="S66" i="23"/>
  <c r="G66" i="23"/>
  <c r="F66" i="23"/>
  <c r="V65" i="23"/>
  <c r="U65" i="23"/>
  <c r="S65" i="23"/>
  <c r="G65" i="23"/>
  <c r="F65" i="23"/>
  <c r="V64" i="23"/>
  <c r="U64" i="23"/>
  <c r="S64" i="23"/>
  <c r="G64" i="23"/>
  <c r="F64" i="23"/>
  <c r="V63" i="23"/>
  <c r="U63" i="23"/>
  <c r="S63" i="23"/>
  <c r="G63" i="23"/>
  <c r="F63" i="23"/>
  <c r="V62" i="23"/>
  <c r="U62" i="23"/>
  <c r="S62" i="23"/>
  <c r="G62" i="23"/>
  <c r="F62" i="23"/>
  <c r="V61" i="23"/>
  <c r="U61" i="23"/>
  <c r="S61" i="23"/>
  <c r="G61" i="23"/>
  <c r="F61" i="23"/>
  <c r="V60" i="23"/>
  <c r="U60" i="23"/>
  <c r="S60" i="23"/>
  <c r="G60" i="23"/>
  <c r="F60" i="23"/>
  <c r="V59" i="23"/>
  <c r="U59" i="23"/>
  <c r="S59" i="23"/>
  <c r="G59" i="23"/>
  <c r="F59" i="23"/>
  <c r="V58" i="23"/>
  <c r="U58" i="23"/>
  <c r="S58" i="23"/>
  <c r="G58" i="23"/>
  <c r="F58" i="23"/>
  <c r="V57" i="23"/>
  <c r="U57" i="23"/>
  <c r="S57" i="23"/>
  <c r="G57" i="23"/>
  <c r="F57" i="23"/>
  <c r="V56" i="23"/>
  <c r="U56" i="23"/>
  <c r="S56" i="23"/>
  <c r="G56" i="23"/>
  <c r="F56" i="23"/>
  <c r="V55" i="23"/>
  <c r="U55" i="23"/>
  <c r="S55" i="23"/>
  <c r="G55" i="23"/>
  <c r="F55" i="23"/>
  <c r="V54" i="23"/>
  <c r="U54" i="23"/>
  <c r="S54" i="23"/>
  <c r="G54" i="23"/>
  <c r="F54" i="23"/>
  <c r="V53" i="23"/>
  <c r="U53" i="23"/>
  <c r="S53" i="23"/>
  <c r="G53" i="23"/>
  <c r="F53" i="23"/>
  <c r="V52" i="23"/>
  <c r="U52" i="23"/>
  <c r="S52" i="23"/>
  <c r="G52" i="23"/>
  <c r="F52" i="23"/>
  <c r="V51" i="23"/>
  <c r="U51" i="23"/>
  <c r="S51" i="23"/>
  <c r="G51" i="23"/>
  <c r="F51" i="23"/>
  <c r="V50" i="23"/>
  <c r="U50" i="23"/>
  <c r="S50" i="23"/>
  <c r="G50" i="23"/>
  <c r="F50" i="23"/>
  <c r="V49" i="23"/>
  <c r="U49" i="23"/>
  <c r="S49" i="23"/>
  <c r="G49" i="23"/>
  <c r="F49" i="23"/>
  <c r="V48" i="23"/>
  <c r="U48" i="23"/>
  <c r="S48" i="23"/>
  <c r="G48" i="23"/>
  <c r="F48" i="23"/>
  <c r="V47" i="23"/>
  <c r="U47" i="23"/>
  <c r="S47" i="23"/>
  <c r="G47" i="23"/>
  <c r="F47" i="23"/>
  <c r="V46" i="23"/>
  <c r="U46" i="23"/>
  <c r="S46" i="23"/>
  <c r="G46" i="23"/>
  <c r="F46" i="23"/>
  <c r="V45" i="23"/>
  <c r="U45" i="23"/>
  <c r="S45" i="23"/>
  <c r="G45" i="23"/>
  <c r="F45" i="23"/>
  <c r="V44" i="23"/>
  <c r="U44" i="23"/>
  <c r="S44" i="23"/>
  <c r="G44" i="23"/>
  <c r="F44" i="23"/>
  <c r="V43" i="23"/>
  <c r="U43" i="23"/>
  <c r="S43" i="23"/>
  <c r="G43" i="23"/>
  <c r="F43" i="23"/>
  <c r="V42" i="23"/>
  <c r="U42" i="23"/>
  <c r="S42" i="23"/>
  <c r="G42" i="23"/>
  <c r="F42" i="23"/>
  <c r="V41" i="23"/>
  <c r="U41" i="23"/>
  <c r="S41" i="23"/>
  <c r="G41" i="23"/>
  <c r="F41" i="23"/>
  <c r="V40" i="23"/>
  <c r="U40" i="23"/>
  <c r="S40" i="23"/>
  <c r="G40" i="23"/>
  <c r="F40" i="23"/>
  <c r="V39" i="23"/>
  <c r="U39" i="23"/>
  <c r="S39" i="23"/>
  <c r="G39" i="23"/>
  <c r="F39" i="23"/>
  <c r="V38" i="23"/>
  <c r="U38" i="23"/>
  <c r="S38" i="23"/>
  <c r="G38" i="23"/>
  <c r="F38" i="23"/>
  <c r="V37" i="23"/>
  <c r="U37" i="23"/>
  <c r="S37" i="23"/>
  <c r="G37" i="23"/>
  <c r="F37" i="23"/>
  <c r="V36" i="23"/>
  <c r="U36" i="23"/>
  <c r="S36" i="23"/>
  <c r="G36" i="23"/>
  <c r="F36" i="23"/>
  <c r="V35" i="23"/>
  <c r="U35" i="23"/>
  <c r="S35" i="23"/>
  <c r="G35" i="23"/>
  <c r="F35" i="23"/>
  <c r="V34" i="23"/>
  <c r="U34" i="23"/>
  <c r="S34" i="23"/>
  <c r="G34" i="23"/>
  <c r="F34" i="23"/>
  <c r="V33" i="23"/>
  <c r="U33" i="23"/>
  <c r="S33" i="23"/>
  <c r="G33" i="23"/>
  <c r="F33" i="23"/>
  <c r="V32" i="23"/>
  <c r="U32" i="23"/>
  <c r="S32" i="23"/>
  <c r="G32" i="23"/>
  <c r="F32" i="23"/>
  <c r="V31" i="23"/>
  <c r="U31" i="23"/>
  <c r="S31" i="23"/>
  <c r="G31" i="23"/>
  <c r="F31" i="23"/>
  <c r="V30" i="23"/>
  <c r="U30" i="23"/>
  <c r="S30" i="23"/>
  <c r="G30" i="23"/>
  <c r="F30" i="23"/>
  <c r="V29" i="23"/>
  <c r="U29" i="23"/>
  <c r="S29" i="23"/>
  <c r="G29" i="23"/>
  <c r="F29" i="23"/>
  <c r="V28" i="23"/>
  <c r="U28" i="23"/>
  <c r="S28" i="23"/>
  <c r="G28" i="23"/>
  <c r="F28" i="23"/>
  <c r="V27" i="23"/>
  <c r="U27" i="23"/>
  <c r="S27" i="23"/>
  <c r="G27" i="23"/>
  <c r="F27" i="23"/>
  <c r="V26" i="23"/>
  <c r="U26" i="23"/>
  <c r="S26" i="23"/>
  <c r="G26" i="23"/>
  <c r="F26" i="23"/>
  <c r="V25" i="23"/>
  <c r="U25" i="23"/>
  <c r="S25" i="23"/>
  <c r="G25" i="23"/>
  <c r="F25" i="23"/>
  <c r="V24" i="23"/>
  <c r="U24" i="23"/>
  <c r="S24" i="23"/>
  <c r="G24" i="23"/>
  <c r="F24" i="23"/>
  <c r="V23" i="23"/>
  <c r="U23" i="23"/>
  <c r="S23" i="23"/>
  <c r="G23" i="23"/>
  <c r="F23" i="23"/>
  <c r="V22" i="23"/>
  <c r="U22" i="23"/>
  <c r="S22" i="23"/>
  <c r="G22" i="23"/>
  <c r="F22" i="23"/>
  <c r="V21" i="23"/>
  <c r="U21" i="23"/>
  <c r="S21" i="23"/>
  <c r="G21" i="23"/>
  <c r="F21" i="23"/>
  <c r="V20" i="23"/>
  <c r="U20" i="23"/>
  <c r="S20" i="23"/>
  <c r="G20" i="23"/>
  <c r="F20" i="23"/>
  <c r="V19" i="23"/>
  <c r="U19" i="23"/>
  <c r="S19" i="23"/>
  <c r="G19" i="23"/>
  <c r="F19" i="23"/>
  <c r="V18" i="23"/>
  <c r="U18" i="23"/>
  <c r="S18" i="23"/>
  <c r="G18" i="23"/>
  <c r="F18" i="23"/>
  <c r="V17" i="23"/>
  <c r="U17" i="23"/>
  <c r="S17" i="23"/>
  <c r="G17" i="23"/>
  <c r="F17" i="23"/>
  <c r="V16" i="23"/>
  <c r="U16" i="23"/>
  <c r="S16" i="23"/>
  <c r="G16" i="23"/>
  <c r="F16" i="23"/>
  <c r="V15" i="23"/>
  <c r="U15" i="23"/>
  <c r="S15" i="23"/>
  <c r="G15" i="23"/>
  <c r="F15" i="23"/>
  <c r="V14" i="23"/>
  <c r="U14" i="23"/>
  <c r="S14" i="23"/>
  <c r="G14" i="23"/>
  <c r="F14" i="23"/>
  <c r="V13" i="23"/>
  <c r="U13" i="23"/>
  <c r="S13" i="23"/>
  <c r="G13" i="23"/>
  <c r="F13" i="23"/>
  <c r="V12" i="23"/>
  <c r="U12" i="23"/>
  <c r="S12" i="23"/>
  <c r="G12" i="23"/>
  <c r="F12" i="23"/>
  <c r="V11" i="23"/>
  <c r="U11" i="23"/>
  <c r="S11" i="23"/>
  <c r="G11" i="23"/>
  <c r="F11" i="23"/>
  <c r="V10" i="23"/>
  <c r="U10" i="23"/>
  <c r="S10" i="23"/>
  <c r="G10" i="23"/>
  <c r="F10" i="23"/>
  <c r="V9" i="23"/>
  <c r="U9" i="23"/>
  <c r="S9" i="23"/>
  <c r="G9" i="23"/>
  <c r="G156" i="23"/>
  <c r="F9" i="23"/>
  <c r="AA8" i="23"/>
  <c r="L8" i="23"/>
  <c r="K8" i="23"/>
  <c r="I8" i="23"/>
  <c r="AG6" i="23"/>
  <c r="Q6" i="23"/>
  <c r="A6" i="23"/>
  <c r="V5" i="23"/>
  <c r="E43" i="21"/>
  <c r="D43" i="21"/>
  <c r="C43" i="21"/>
  <c r="B43" i="21"/>
  <c r="N43" i="21"/>
  <c r="O39" i="21"/>
  <c r="N42" i="21"/>
  <c r="N40" i="21"/>
  <c r="N39" i="21"/>
  <c r="J36" i="21"/>
  <c r="I36" i="21"/>
  <c r="H36" i="21"/>
  <c r="G36" i="21"/>
  <c r="F36" i="21"/>
  <c r="E36" i="21"/>
  <c r="D36" i="21"/>
  <c r="C36" i="21"/>
  <c r="B36" i="21"/>
  <c r="N36" i="21"/>
  <c r="O32" i="21"/>
  <c r="N35" i="21"/>
  <c r="N33" i="21"/>
  <c r="N32" i="21"/>
  <c r="M29" i="21"/>
  <c r="L29" i="21"/>
  <c r="K29" i="21"/>
  <c r="J29" i="21"/>
  <c r="I29" i="21"/>
  <c r="H29" i="21"/>
  <c r="G29" i="21"/>
  <c r="F29" i="21"/>
  <c r="E29" i="21"/>
  <c r="D29" i="21"/>
  <c r="C29" i="21"/>
  <c r="B29" i="21"/>
  <c r="N28" i="21"/>
  <c r="N26" i="21"/>
  <c r="N25" i="21"/>
  <c r="J22" i="21"/>
  <c r="I22" i="21"/>
  <c r="H22" i="21"/>
  <c r="G22" i="21"/>
  <c r="F22" i="21"/>
  <c r="E22" i="21"/>
  <c r="D22" i="21"/>
  <c r="C22" i="21"/>
  <c r="N22" i="21"/>
  <c r="B22" i="21"/>
  <c r="N21" i="21"/>
  <c r="N19" i="21"/>
  <c r="N18" i="21"/>
  <c r="J15" i="21"/>
  <c r="I15" i="21"/>
  <c r="H15" i="21"/>
  <c r="G15" i="21"/>
  <c r="F15" i="21"/>
  <c r="E15" i="21"/>
  <c r="D15" i="21"/>
  <c r="C15" i="21"/>
  <c r="N15" i="21"/>
  <c r="B15" i="21"/>
  <c r="N14" i="21"/>
  <c r="N12" i="21"/>
  <c r="N11" i="21"/>
  <c r="L8" i="21"/>
  <c r="K8" i="21"/>
  <c r="J8" i="21"/>
  <c r="I8" i="21"/>
  <c r="H8" i="21"/>
  <c r="G8" i="21"/>
  <c r="F8" i="21"/>
  <c r="E8" i="21"/>
  <c r="D8" i="21"/>
  <c r="C8" i="21"/>
  <c r="N8" i="21"/>
  <c r="B8" i="21"/>
  <c r="N7" i="21"/>
  <c r="N5" i="21"/>
  <c r="N4" i="21"/>
  <c r="J55" i="20"/>
  <c r="I55" i="20"/>
  <c r="H55" i="20"/>
  <c r="G55" i="20"/>
  <c r="D53" i="20"/>
  <c r="I42" i="20"/>
  <c r="H42" i="20"/>
  <c r="G42" i="20"/>
  <c r="F42" i="20"/>
  <c r="E42" i="20"/>
  <c r="D42" i="20"/>
  <c r="I41" i="20"/>
  <c r="H41" i="20"/>
  <c r="G41" i="20"/>
  <c r="F41" i="20"/>
  <c r="E41" i="20"/>
  <c r="D41" i="20"/>
  <c r="U6" i="20"/>
  <c r="U7" i="20"/>
  <c r="U8" i="20"/>
  <c r="U9" i="20"/>
  <c r="U10" i="20"/>
  <c r="U11" i="20"/>
  <c r="U12" i="20"/>
  <c r="U13" i="20"/>
  <c r="U14" i="20"/>
  <c r="U15" i="20"/>
  <c r="U16" i="20"/>
  <c r="U17" i="20"/>
  <c r="U18" i="20"/>
  <c r="U19" i="20"/>
  <c r="U20" i="20"/>
  <c r="U21" i="20"/>
  <c r="U22" i="20"/>
  <c r="U23" i="20"/>
  <c r="U24" i="20"/>
  <c r="A6" i="20"/>
  <c r="A7" i="20"/>
  <c r="A8" i="20"/>
  <c r="A9" i="20"/>
  <c r="A10" i="20"/>
  <c r="A11" i="20"/>
  <c r="A12" i="20"/>
  <c r="A13" i="20"/>
  <c r="A14" i="20"/>
  <c r="A15" i="20"/>
  <c r="A16" i="20"/>
  <c r="A17" i="20"/>
  <c r="A18" i="20"/>
  <c r="A19" i="20"/>
  <c r="A20" i="20"/>
  <c r="A21" i="20"/>
  <c r="A22" i="20"/>
  <c r="A23" i="20"/>
  <c r="A24" i="20"/>
  <c r="G3" i="20"/>
  <c r="F3" i="20"/>
  <c r="E3" i="20"/>
  <c r="D3" i="20"/>
  <c r="E39" i="18"/>
  <c r="F39" i="18"/>
  <c r="G39" i="18"/>
  <c r="H39" i="18"/>
  <c r="I39" i="18"/>
  <c r="J39" i="18"/>
  <c r="K39" i="18"/>
  <c r="L39" i="18"/>
  <c r="B39" i="18"/>
  <c r="C39" i="18"/>
  <c r="D39" i="18"/>
  <c r="C1037" i="11"/>
  <c r="D1037" i="11"/>
  <c r="C1036" i="11"/>
  <c r="C1035" i="11"/>
  <c r="D1035" i="11"/>
  <c r="C1034" i="11"/>
  <c r="C1033" i="11"/>
  <c r="D1033" i="11"/>
  <c r="C1032" i="11"/>
  <c r="C1031" i="11"/>
  <c r="D1031" i="11"/>
  <c r="C1029" i="11"/>
  <c r="C1028" i="11"/>
  <c r="D1028" i="11"/>
  <c r="C1027" i="11"/>
  <c r="C1026" i="11"/>
  <c r="D1026" i="11"/>
  <c r="C1025" i="11"/>
  <c r="C1024" i="11"/>
  <c r="D1024" i="11"/>
  <c r="C1023" i="11"/>
  <c r="C1022" i="11"/>
  <c r="D1022" i="11"/>
  <c r="C1021" i="11"/>
  <c r="C1020" i="11"/>
  <c r="D1020" i="11"/>
  <c r="C1019" i="11"/>
  <c r="C1018" i="11"/>
  <c r="D1018" i="11"/>
  <c r="C1017" i="11"/>
  <c r="C1015" i="11"/>
  <c r="C1016" i="11"/>
  <c r="C1014" i="11"/>
  <c r="D1014" i="11"/>
  <c r="C1013" i="11"/>
  <c r="D1013" i="11"/>
  <c r="C1012" i="11"/>
  <c r="D1012" i="11"/>
  <c r="C1011" i="11"/>
  <c r="D1011" i="11"/>
  <c r="C1010" i="11"/>
  <c r="D1010" i="11"/>
  <c r="C1008" i="11"/>
  <c r="C1009" i="11"/>
  <c r="D1009" i="11"/>
  <c r="C1007" i="11"/>
  <c r="D1007" i="11"/>
  <c r="C1006" i="11"/>
  <c r="D1006" i="11"/>
  <c r="C1005" i="11"/>
  <c r="D1005" i="11"/>
  <c r="C1004" i="11"/>
  <c r="D1004" i="11"/>
  <c r="C1003" i="11"/>
  <c r="D1003" i="11"/>
  <c r="C1002" i="11"/>
  <c r="D1002" i="11"/>
  <c r="C1001" i="11"/>
  <c r="D1001" i="11"/>
  <c r="C997" i="11"/>
  <c r="C998" i="11"/>
  <c r="C996" i="11"/>
  <c r="D996" i="11"/>
  <c r="C995" i="11"/>
  <c r="C994" i="11"/>
  <c r="D994" i="11"/>
  <c r="C993" i="11"/>
  <c r="C991" i="11"/>
  <c r="C990" i="11"/>
  <c r="C989" i="11"/>
  <c r="D989" i="11"/>
  <c r="C988" i="11"/>
  <c r="C987" i="11"/>
  <c r="D987" i="11"/>
  <c r="C986" i="11"/>
  <c r="C984" i="11"/>
  <c r="C985" i="11"/>
  <c r="C980" i="11"/>
  <c r="C981" i="11"/>
  <c r="C982" i="11"/>
  <c r="C983" i="11"/>
  <c r="C978" i="11"/>
  <c r="C979" i="11"/>
  <c r="C977" i="11"/>
  <c r="D977" i="11"/>
  <c r="C975" i="11"/>
  <c r="C973" i="11"/>
  <c r="C974" i="11"/>
  <c r="C970" i="11"/>
  <c r="C971" i="11"/>
  <c r="C969" i="11"/>
  <c r="D969" i="11"/>
  <c r="C968" i="11"/>
  <c r="C966" i="11"/>
  <c r="C965" i="11"/>
  <c r="C964" i="11"/>
  <c r="D964" i="11"/>
  <c r="C962" i="11"/>
  <c r="C963" i="11"/>
  <c r="C959" i="11"/>
  <c r="C960" i="11"/>
  <c r="C957" i="11"/>
  <c r="C956" i="11"/>
  <c r="D956" i="11"/>
  <c r="C955" i="11"/>
  <c r="C953" i="11"/>
  <c r="C954" i="11"/>
  <c r="C952" i="11"/>
  <c r="D952" i="11"/>
  <c r="C950" i="11"/>
  <c r="C951" i="11"/>
  <c r="D951" i="11"/>
  <c r="C949" i="11"/>
  <c r="D949" i="11"/>
  <c r="C948" i="11"/>
  <c r="D948" i="11"/>
  <c r="C947" i="11"/>
  <c r="D947" i="11"/>
  <c r="C946" i="11"/>
  <c r="D946" i="11"/>
  <c r="C942" i="11"/>
  <c r="C943" i="11"/>
  <c r="C940" i="11"/>
  <c r="C939" i="11"/>
  <c r="C938" i="11"/>
  <c r="D938" i="11"/>
  <c r="C933" i="11"/>
  <c r="C932" i="11"/>
  <c r="D932" i="11"/>
  <c r="C931" i="11"/>
  <c r="C930" i="11"/>
  <c r="D930" i="11"/>
  <c r="C929" i="11"/>
  <c r="C927" i="11"/>
  <c r="C928" i="11"/>
  <c r="D927" i="11"/>
  <c r="C926" i="11"/>
  <c r="C924" i="11"/>
  <c r="C925" i="11"/>
  <c r="D925" i="11"/>
  <c r="C922" i="11"/>
  <c r="C923" i="11"/>
  <c r="D922" i="11"/>
  <c r="C920" i="11"/>
  <c r="C921" i="11"/>
  <c r="D921" i="11"/>
  <c r="C916" i="11"/>
  <c r="C917" i="11"/>
  <c r="D915" i="11"/>
  <c r="C915" i="11"/>
  <c r="D913" i="11"/>
  <c r="C913" i="11"/>
  <c r="C914" i="11"/>
  <c r="D914" i="11"/>
  <c r="C908" i="11"/>
  <c r="C909" i="11"/>
  <c r="C910" i="11"/>
  <c r="C911" i="11"/>
  <c r="C912" i="11"/>
  <c r="D912" i="11"/>
  <c r="C907" i="11"/>
  <c r="D907" i="11"/>
  <c r="C906" i="11"/>
  <c r="D906" i="11"/>
  <c r="C905" i="11"/>
  <c r="D905" i="11"/>
  <c r="C903" i="11"/>
  <c r="C904" i="11"/>
  <c r="C902" i="11"/>
  <c r="D902" i="11"/>
  <c r="C901" i="11"/>
  <c r="C900" i="11"/>
  <c r="D900" i="11"/>
  <c r="C899" i="11"/>
  <c r="C898" i="11"/>
  <c r="D898" i="11"/>
  <c r="C897" i="11"/>
  <c r="C896" i="11"/>
  <c r="D896" i="11"/>
  <c r="C895" i="11"/>
  <c r="C894" i="11"/>
  <c r="D894" i="11"/>
  <c r="C892" i="11"/>
  <c r="C893" i="11"/>
  <c r="C891" i="11"/>
  <c r="D891" i="11"/>
  <c r="C890" i="11"/>
  <c r="C889" i="11"/>
  <c r="D889" i="11"/>
  <c r="C885" i="11"/>
  <c r="C886" i="11"/>
  <c r="D884" i="11"/>
  <c r="C884" i="11"/>
  <c r="D883" i="11"/>
  <c r="C883" i="11"/>
  <c r="D882" i="11"/>
  <c r="C882" i="11"/>
  <c r="D881" i="11"/>
  <c r="C881" i="11"/>
  <c r="D880" i="11"/>
  <c r="C880" i="11"/>
  <c r="D879" i="11"/>
  <c r="C879" i="11"/>
  <c r="D878" i="11"/>
  <c r="C878" i="11"/>
  <c r="D877" i="11"/>
  <c r="C877" i="11"/>
  <c r="D876" i="11"/>
  <c r="C876" i="11"/>
  <c r="D875" i="11"/>
  <c r="C875" i="11"/>
  <c r="C871" i="11"/>
  <c r="C872" i="11"/>
  <c r="C873" i="11"/>
  <c r="C874" i="11"/>
  <c r="D874" i="11"/>
  <c r="C870" i="11"/>
  <c r="C869" i="11"/>
  <c r="D869" i="11"/>
  <c r="C868" i="11"/>
  <c r="C867" i="11"/>
  <c r="D867" i="11"/>
  <c r="C862" i="11"/>
  <c r="C858" i="11"/>
  <c r="C850" i="11"/>
  <c r="C847" i="11"/>
  <c r="C848" i="11"/>
  <c r="C846" i="11"/>
  <c r="C845" i="11"/>
  <c r="C843" i="11"/>
  <c r="C844" i="11"/>
  <c r="C842" i="11"/>
  <c r="C840" i="11"/>
  <c r="C839" i="11"/>
  <c r="C837" i="11"/>
  <c r="C838" i="11"/>
  <c r="D838" i="11"/>
  <c r="C836" i="11"/>
  <c r="C832" i="11"/>
  <c r="C831" i="11"/>
  <c r="C829" i="11"/>
  <c r="C830" i="11"/>
  <c r="C828" i="11"/>
  <c r="C827" i="11"/>
  <c r="C826" i="11"/>
  <c r="C824" i="11"/>
  <c r="C818" i="11"/>
  <c r="C816" i="11"/>
  <c r="C815" i="11"/>
  <c r="C812" i="11"/>
  <c r="C808" i="11"/>
  <c r="C807" i="11"/>
  <c r="C806" i="11"/>
  <c r="C805" i="11"/>
  <c r="C804" i="11"/>
  <c r="C803" i="11"/>
  <c r="C800" i="11"/>
  <c r="C799" i="11"/>
  <c r="C798" i="11"/>
  <c r="C794" i="11"/>
  <c r="C793" i="11"/>
  <c r="C792" i="11"/>
  <c r="D792" i="11"/>
  <c r="C791" i="11"/>
  <c r="C790" i="11"/>
  <c r="D790" i="11"/>
  <c r="C788" i="11"/>
  <c r="C786" i="11"/>
  <c r="C785" i="11"/>
  <c r="C782" i="11"/>
  <c r="C780" i="11"/>
  <c r="C779" i="11"/>
  <c r="C777" i="11"/>
  <c r="C778" i="11"/>
  <c r="C776" i="11"/>
  <c r="C775" i="11"/>
  <c r="C774" i="11"/>
  <c r="C769" i="11"/>
  <c r="C770" i="11"/>
  <c r="C766" i="11"/>
  <c r="C765" i="11"/>
  <c r="C764" i="11"/>
  <c r="C762" i="11"/>
  <c r="C761" i="11"/>
  <c r="C759" i="11"/>
  <c r="C760" i="11"/>
  <c r="C758" i="11"/>
  <c r="C756" i="11"/>
  <c r="C755" i="11"/>
  <c r="C754" i="11"/>
  <c r="D754" i="11"/>
  <c r="C753" i="11"/>
  <c r="C752" i="11"/>
  <c r="D752" i="11"/>
  <c r="C751" i="11"/>
  <c r="C750" i="11"/>
  <c r="D750" i="11"/>
  <c r="C749" i="11"/>
  <c r="C748" i="11"/>
  <c r="D748" i="11"/>
  <c r="C746" i="11"/>
  <c r="C745" i="11"/>
  <c r="C744" i="11"/>
  <c r="C743" i="11"/>
  <c r="C741" i="11"/>
  <c r="C742" i="11"/>
  <c r="C739" i="11"/>
  <c r="C740" i="11"/>
  <c r="C738" i="11"/>
  <c r="C737" i="11"/>
  <c r="C735" i="11"/>
  <c r="C736" i="11"/>
  <c r="C733" i="11"/>
  <c r="C734" i="11"/>
  <c r="C732" i="11"/>
  <c r="C731" i="11"/>
  <c r="C729" i="11"/>
  <c r="C730" i="11"/>
  <c r="D730" i="11"/>
  <c r="C728" i="11"/>
  <c r="C725" i="11"/>
  <c r="C726" i="11"/>
  <c r="C724" i="11"/>
  <c r="D724" i="11"/>
  <c r="C723" i="11"/>
  <c r="C722" i="11"/>
  <c r="D722" i="11"/>
  <c r="C721" i="11"/>
  <c r="C720" i="11"/>
  <c r="D720" i="11"/>
  <c r="C719" i="11"/>
  <c r="C718" i="11"/>
  <c r="D718" i="11"/>
  <c r="C715" i="11"/>
  <c r="C716" i="11"/>
  <c r="C711" i="11"/>
  <c r="C712" i="11"/>
  <c r="C710" i="11"/>
  <c r="C706" i="11"/>
  <c r="C705" i="11"/>
  <c r="C698" i="11"/>
  <c r="C696" i="11"/>
  <c r="C695" i="11"/>
  <c r="D695" i="11"/>
  <c r="C694" i="11"/>
  <c r="C693" i="11"/>
  <c r="D693" i="11"/>
  <c r="C692" i="11"/>
  <c r="C683" i="11"/>
  <c r="C684" i="11"/>
  <c r="C682" i="11"/>
  <c r="C681" i="11"/>
  <c r="D681" i="11"/>
  <c r="C680" i="11"/>
  <c r="C679" i="11"/>
  <c r="D679" i="11"/>
  <c r="C677" i="11"/>
  <c r="C678" i="11"/>
  <c r="C675" i="11"/>
  <c r="C676" i="11"/>
  <c r="D676" i="11"/>
  <c r="C673" i="11"/>
  <c r="C674" i="11"/>
  <c r="C671" i="11"/>
  <c r="C672" i="11"/>
  <c r="D672" i="11"/>
  <c r="C670" i="11"/>
  <c r="C669" i="11"/>
  <c r="D669" i="11"/>
  <c r="C668" i="11"/>
  <c r="C667" i="11"/>
  <c r="D667" i="11"/>
  <c r="C666" i="11"/>
  <c r="C663" i="11"/>
  <c r="C664" i="11"/>
  <c r="C662" i="11"/>
  <c r="C659" i="11"/>
  <c r="C660" i="11"/>
  <c r="C657" i="11"/>
  <c r="C658" i="11"/>
  <c r="C655" i="11"/>
  <c r="C656" i="11"/>
  <c r="D656" i="11"/>
  <c r="C654" i="11"/>
  <c r="C651" i="11"/>
  <c r="C652" i="11"/>
  <c r="C650" i="11"/>
  <c r="C649" i="11"/>
  <c r="D649" i="11"/>
  <c r="C646" i="11"/>
  <c r="C647" i="11"/>
  <c r="C648" i="11"/>
  <c r="C645" i="11"/>
  <c r="C641" i="11"/>
  <c r="C642" i="11"/>
  <c r="C631" i="11"/>
  <c r="C632" i="11"/>
  <c r="C628" i="11"/>
  <c r="C629" i="11"/>
  <c r="C630" i="11"/>
  <c r="D630" i="11"/>
  <c r="C625" i="11"/>
  <c r="C626" i="11"/>
  <c r="C622" i="11"/>
  <c r="C623" i="11"/>
  <c r="C624" i="11"/>
  <c r="D624" i="11"/>
  <c r="C621" i="11"/>
  <c r="C619" i="11"/>
  <c r="C620" i="11"/>
  <c r="D620" i="11"/>
  <c r="C618" i="11"/>
  <c r="C617" i="11"/>
  <c r="D617" i="11"/>
  <c r="C616" i="11"/>
  <c r="C615" i="11"/>
  <c r="D615" i="11"/>
  <c r="C614" i="11"/>
  <c r="C613" i="11"/>
  <c r="D613" i="11"/>
  <c r="C606" i="11"/>
  <c r="C607" i="11"/>
  <c r="C608" i="11"/>
  <c r="C605" i="11"/>
  <c r="D605" i="11"/>
  <c r="C599" i="11"/>
  <c r="C600" i="11"/>
  <c r="C595" i="11"/>
  <c r="C596" i="11"/>
  <c r="C593" i="11"/>
  <c r="C594" i="11"/>
  <c r="C585" i="11"/>
  <c r="C586" i="11"/>
  <c r="C582" i="11"/>
  <c r="C583" i="11"/>
  <c r="C584" i="11"/>
  <c r="C581" i="11"/>
  <c r="C576" i="11"/>
  <c r="C577" i="11"/>
  <c r="C578" i="11"/>
  <c r="C575" i="11"/>
  <c r="C573" i="11"/>
  <c r="C574" i="11"/>
  <c r="C568" i="11"/>
  <c r="C569" i="11"/>
  <c r="C570" i="11"/>
  <c r="C565" i="11"/>
  <c r="C566" i="11"/>
  <c r="C561" i="11"/>
  <c r="C562" i="11"/>
  <c r="C559" i="11"/>
  <c r="C560" i="11"/>
  <c r="D560" i="11"/>
  <c r="C558" i="11"/>
  <c r="C556" i="11"/>
  <c r="C557" i="11"/>
  <c r="D557" i="11"/>
  <c r="C551" i="11"/>
  <c r="C552" i="11"/>
  <c r="C550" i="11"/>
  <c r="C548" i="11"/>
  <c r="C549" i="11"/>
  <c r="D549" i="11"/>
  <c r="C546" i="11"/>
  <c r="C547" i="11"/>
  <c r="D547" i="11"/>
  <c r="C543" i="11"/>
  <c r="C544" i="11"/>
  <c r="C538" i="11"/>
  <c r="C539" i="11"/>
  <c r="C540" i="11"/>
  <c r="C536" i="11"/>
  <c r="C537" i="11"/>
  <c r="D537" i="11"/>
  <c r="C533" i="11"/>
  <c r="C534" i="11"/>
  <c r="C532" i="11"/>
  <c r="C526" i="11"/>
  <c r="C527" i="11"/>
  <c r="C528" i="11"/>
  <c r="C524" i="11"/>
  <c r="C525" i="11"/>
  <c r="D525" i="11"/>
  <c r="C520" i="11"/>
  <c r="C521" i="11"/>
  <c r="C522" i="11"/>
  <c r="C517" i="11"/>
  <c r="C518" i="11"/>
  <c r="C513" i="11"/>
  <c r="C514" i="11"/>
  <c r="C510" i="11"/>
  <c r="C511" i="11"/>
  <c r="C512" i="11"/>
  <c r="D512" i="11"/>
  <c r="C509" i="11"/>
  <c r="C508" i="11"/>
  <c r="C497" i="11"/>
  <c r="C498" i="11"/>
  <c r="C496" i="11"/>
  <c r="C495" i="11"/>
  <c r="C492" i="11"/>
  <c r="C493" i="11"/>
  <c r="C494" i="11"/>
  <c r="D494" i="11"/>
  <c r="C489" i="11"/>
  <c r="C490" i="11"/>
  <c r="C487" i="11"/>
  <c r="C488" i="11"/>
  <c r="C482" i="11"/>
  <c r="C483" i="11"/>
  <c r="C484" i="11"/>
  <c r="C481" i="11"/>
  <c r="D481" i="11"/>
  <c r="C476" i="11"/>
  <c r="C477" i="11"/>
  <c r="C478" i="11"/>
  <c r="C466" i="11"/>
  <c r="C467" i="11"/>
  <c r="C468" i="11"/>
  <c r="C465" i="11"/>
  <c r="C463" i="11"/>
  <c r="C464" i="11"/>
  <c r="D464" i="11"/>
  <c r="C462" i="11"/>
  <c r="C459" i="11"/>
  <c r="C460" i="11"/>
  <c r="C458" i="11"/>
  <c r="C455" i="11"/>
  <c r="C456" i="11"/>
  <c r="C454" i="11"/>
  <c r="C451" i="11"/>
  <c r="C452" i="11"/>
  <c r="C449" i="11"/>
  <c r="C450" i="11"/>
  <c r="C447" i="11"/>
  <c r="C448" i="11"/>
  <c r="D448" i="11"/>
  <c r="C446" i="11"/>
  <c r="CI422" i="11"/>
  <c r="AX422" i="11"/>
  <c r="AE422" i="11"/>
  <c r="CI421" i="11"/>
  <c r="AX421" i="11"/>
  <c r="AE421" i="11"/>
  <c r="CI420" i="11"/>
  <c r="AX420" i="11"/>
  <c r="AE420" i="11"/>
  <c r="CI419" i="11"/>
  <c r="AX419" i="11"/>
  <c r="AE419" i="11"/>
  <c r="CI418" i="11"/>
  <c r="AX418" i="11"/>
  <c r="AE418" i="11"/>
  <c r="CI417" i="11"/>
  <c r="AX417" i="11"/>
  <c r="AE417" i="11"/>
  <c r="CI416" i="11"/>
  <c r="AX416" i="11"/>
  <c r="AE416" i="11"/>
  <c r="CI415" i="11"/>
  <c r="AX415" i="11"/>
  <c r="AE415" i="11"/>
  <c r="CI414" i="11"/>
  <c r="AX414" i="11"/>
  <c r="AE414" i="11"/>
  <c r="CI413" i="11"/>
  <c r="AX413" i="11"/>
  <c r="AE413" i="11"/>
  <c r="CI412" i="11"/>
  <c r="AX412" i="11"/>
  <c r="AE412" i="11"/>
  <c r="CI411" i="11"/>
  <c r="AX411" i="11"/>
  <c r="AE411" i="11"/>
  <c r="CI410" i="11"/>
  <c r="AX410" i="11"/>
  <c r="AE410" i="11"/>
  <c r="CI409" i="11"/>
  <c r="AX409" i="11"/>
  <c r="AE409" i="11"/>
  <c r="CI408" i="11"/>
  <c r="AX408" i="11"/>
  <c r="AE408" i="11"/>
  <c r="CI407" i="11"/>
  <c r="AX407" i="11"/>
  <c r="AE407" i="11"/>
  <c r="CI406" i="11"/>
  <c r="AX406" i="11"/>
  <c r="AE406" i="11"/>
  <c r="CI405" i="11"/>
  <c r="AX405" i="11"/>
  <c r="AE405" i="11"/>
  <c r="CI404" i="11"/>
  <c r="AX404" i="11"/>
  <c r="AE404" i="11"/>
  <c r="CI403" i="11"/>
  <c r="AX403" i="11"/>
  <c r="AE403" i="11"/>
  <c r="CI402" i="11"/>
  <c r="AX402" i="11"/>
  <c r="AE402" i="11"/>
  <c r="CI401" i="11"/>
  <c r="AX401" i="11"/>
  <c r="AE401" i="11"/>
  <c r="CI400" i="11"/>
  <c r="AX400" i="11"/>
  <c r="AE400" i="11"/>
  <c r="CI399" i="11"/>
  <c r="AX399" i="11"/>
  <c r="AE399" i="11"/>
  <c r="CI398" i="11"/>
  <c r="AX398" i="11"/>
  <c r="AE398" i="11"/>
  <c r="CI397" i="11"/>
  <c r="AX397" i="11"/>
  <c r="AE397" i="11"/>
  <c r="CI396" i="11"/>
  <c r="AX396" i="11"/>
  <c r="AE396" i="11"/>
  <c r="CI395" i="11"/>
  <c r="AX395" i="11"/>
  <c r="AE395" i="11"/>
  <c r="C395" i="11"/>
  <c r="C396" i="11"/>
  <c r="CI394" i="11"/>
  <c r="AX394" i="11"/>
  <c r="AE394" i="11"/>
  <c r="CI393" i="11"/>
  <c r="AX393" i="11"/>
  <c r="AE393" i="11"/>
  <c r="C393" i="11"/>
  <c r="C394" i="11"/>
  <c r="CI392" i="11"/>
  <c r="AX392" i="11"/>
  <c r="AE392" i="11"/>
  <c r="CI391" i="11"/>
  <c r="AX391" i="11"/>
  <c r="AE391" i="11"/>
  <c r="C391" i="11"/>
  <c r="C392" i="11"/>
  <c r="CI390" i="11"/>
  <c r="AX390" i="11"/>
  <c r="AE390" i="11"/>
  <c r="CI389" i="11"/>
  <c r="AX389" i="11"/>
  <c r="AE389" i="11"/>
  <c r="CI388" i="11"/>
  <c r="AX388" i="11"/>
  <c r="AE388" i="11"/>
  <c r="CI387" i="11"/>
  <c r="AX387" i="11"/>
  <c r="AE387" i="11"/>
  <c r="CI386" i="11"/>
  <c r="AX386" i="11"/>
  <c r="AE386" i="11"/>
  <c r="CI385" i="11"/>
  <c r="AX385" i="11"/>
  <c r="AE385" i="11"/>
  <c r="CI384" i="11"/>
  <c r="AX384" i="11"/>
  <c r="AE384" i="11"/>
  <c r="C384" i="11"/>
  <c r="C385" i="11"/>
  <c r="C386" i="11"/>
  <c r="CI383" i="11"/>
  <c r="AX383" i="11"/>
  <c r="AE383" i="11"/>
  <c r="CI382" i="11"/>
  <c r="AX382" i="11"/>
  <c r="AE382" i="11"/>
  <c r="CI381" i="11"/>
  <c r="AX381" i="11"/>
  <c r="AE381" i="11"/>
  <c r="CI380" i="11"/>
  <c r="AX380" i="11"/>
  <c r="AE380" i="11"/>
  <c r="C380" i="11"/>
  <c r="CI379" i="11"/>
  <c r="AX379" i="11"/>
  <c r="AE379" i="11"/>
  <c r="CI378" i="11"/>
  <c r="AX378" i="11"/>
  <c r="AE378" i="11"/>
  <c r="C378" i="11"/>
  <c r="CI377" i="11"/>
  <c r="AX377" i="11"/>
  <c r="AE377" i="11"/>
  <c r="CI376" i="11"/>
  <c r="AX376" i="11"/>
  <c r="AE376" i="11"/>
  <c r="CI375" i="11"/>
  <c r="AX375" i="11"/>
  <c r="AE375" i="11"/>
  <c r="CI374" i="11"/>
  <c r="AX374" i="11"/>
  <c r="AE374" i="11"/>
  <c r="C374" i="11"/>
  <c r="C375" i="11"/>
  <c r="CI373" i="11"/>
  <c r="AX373" i="11"/>
  <c r="AE373" i="11"/>
  <c r="CI372" i="11"/>
  <c r="AX372" i="11"/>
  <c r="AE372" i="11"/>
  <c r="CI371" i="11"/>
  <c r="AX371" i="11"/>
  <c r="AE371" i="11"/>
  <c r="CI370" i="11"/>
  <c r="AX370" i="11"/>
  <c r="AE370" i="11"/>
  <c r="CI369" i="11"/>
  <c r="AX369" i="11"/>
  <c r="AE369" i="11"/>
  <c r="CI368" i="11"/>
  <c r="AX368" i="11"/>
  <c r="AE368" i="11"/>
  <c r="C368" i="11"/>
  <c r="C369" i="11"/>
  <c r="C370" i="11"/>
  <c r="CI367" i="11"/>
  <c r="AX367" i="11"/>
  <c r="AE367" i="11"/>
  <c r="CI366" i="11"/>
  <c r="AX366" i="11"/>
  <c r="AE366" i="11"/>
  <c r="CI365" i="11"/>
  <c r="AX365" i="11"/>
  <c r="AE365" i="11"/>
  <c r="CI364" i="11"/>
  <c r="AX364" i="11"/>
  <c r="AE364" i="11"/>
  <c r="CI363" i="11"/>
  <c r="AX363" i="11"/>
  <c r="AE363" i="11"/>
  <c r="C363" i="11"/>
  <c r="C364" i="11"/>
  <c r="CI362" i="11"/>
  <c r="AX362" i="11"/>
  <c r="AE362" i="11"/>
  <c r="C362" i="11"/>
  <c r="D362" i="11"/>
  <c r="CI361" i="11"/>
  <c r="AX361" i="11"/>
  <c r="AE361" i="11"/>
  <c r="C361" i="11"/>
  <c r="D361" i="11"/>
  <c r="CI360" i="11"/>
  <c r="AX360" i="11"/>
  <c r="AE360" i="11"/>
  <c r="CI359" i="11"/>
  <c r="AX359" i="11"/>
  <c r="AE359" i="11"/>
  <c r="CI358" i="11"/>
  <c r="AX358" i="11"/>
  <c r="AE358" i="11"/>
  <c r="CI357" i="11"/>
  <c r="AX357" i="11"/>
  <c r="AE357" i="11"/>
  <c r="CI356" i="11"/>
  <c r="AX356" i="11"/>
  <c r="AE356" i="11"/>
  <c r="C356" i="11"/>
  <c r="C357" i="11"/>
  <c r="CI355" i="11"/>
  <c r="AX355" i="11"/>
  <c r="AE355" i="11"/>
  <c r="CI354" i="11"/>
  <c r="AX354" i="11"/>
  <c r="AE354" i="11"/>
  <c r="CI353" i="11"/>
  <c r="AX353" i="11"/>
  <c r="AE353" i="11"/>
  <c r="CI352" i="11"/>
  <c r="AX352" i="11"/>
  <c r="AE352" i="11"/>
  <c r="CI351" i="11"/>
  <c r="AX351" i="11"/>
  <c r="AE351" i="11"/>
  <c r="C351" i="11"/>
  <c r="CI350" i="11"/>
  <c r="AX350" i="11"/>
  <c r="AE350" i="11"/>
  <c r="C350" i="11"/>
  <c r="D350" i="11"/>
  <c r="CI349" i="11"/>
  <c r="AX349" i="11"/>
  <c r="AE349" i="11"/>
  <c r="CI348" i="11"/>
  <c r="AX348" i="11"/>
  <c r="AE348" i="11"/>
  <c r="CI347" i="11"/>
  <c r="AX347" i="11"/>
  <c r="AE347" i="11"/>
  <c r="CI346" i="11"/>
  <c r="AX346" i="11"/>
  <c r="AE346" i="11"/>
  <c r="CI345" i="11"/>
  <c r="AX345" i="11"/>
  <c r="AE345" i="11"/>
  <c r="CI344" i="11"/>
  <c r="AX344" i="11"/>
  <c r="AE344" i="11"/>
  <c r="CI343" i="11"/>
  <c r="AX343" i="11"/>
  <c r="AE343" i="11"/>
  <c r="CI342" i="11"/>
  <c r="AX342" i="11"/>
  <c r="AE342" i="11"/>
  <c r="C342" i="11"/>
  <c r="C343" i="11"/>
  <c r="CI341" i="11"/>
  <c r="AX341" i="11"/>
  <c r="AE341" i="11"/>
  <c r="CI340" i="11"/>
  <c r="AX340" i="11"/>
  <c r="AE340" i="11"/>
  <c r="CI339" i="11"/>
  <c r="AX339" i="11"/>
  <c r="AE339" i="11"/>
  <c r="CI338" i="11"/>
  <c r="AX338" i="11"/>
  <c r="AE338" i="11"/>
  <c r="CI337" i="11"/>
  <c r="AX337" i="11"/>
  <c r="AE337" i="11"/>
  <c r="CI336" i="11"/>
  <c r="AX336" i="11"/>
  <c r="AE336" i="11"/>
  <c r="CI335" i="11"/>
  <c r="AX335" i="11"/>
  <c r="AE335" i="11"/>
  <c r="C335" i="11"/>
  <c r="C336" i="11"/>
  <c r="CI334" i="11"/>
  <c r="AX334" i="11"/>
  <c r="AE334" i="11"/>
  <c r="CI333" i="11"/>
  <c r="AX333" i="11"/>
  <c r="AE333" i="11"/>
  <c r="CI332" i="11"/>
  <c r="AX332" i="11"/>
  <c r="AE332" i="11"/>
  <c r="CI331" i="11"/>
  <c r="AX331" i="11"/>
  <c r="AE331" i="11"/>
  <c r="CI330" i="11"/>
  <c r="AX330" i="11"/>
  <c r="AE330" i="11"/>
  <c r="CI329" i="11"/>
  <c r="AX329" i="11"/>
  <c r="AE329" i="11"/>
  <c r="CI328" i="11"/>
  <c r="AX328" i="11"/>
  <c r="AE328" i="11"/>
  <c r="CI327" i="11"/>
  <c r="AX327" i="11"/>
  <c r="AE327" i="11"/>
  <c r="CI326" i="11"/>
  <c r="AX326" i="11"/>
  <c r="AE326" i="11"/>
  <c r="CI325" i="11"/>
  <c r="AX325" i="11"/>
  <c r="AE325" i="11"/>
  <c r="CI324" i="11"/>
  <c r="AX324" i="11"/>
  <c r="AE324" i="11"/>
  <c r="C324" i="11"/>
  <c r="CI323" i="11"/>
  <c r="AX323" i="11"/>
  <c r="AE323" i="11"/>
  <c r="C323" i="11"/>
  <c r="CI322" i="11"/>
  <c r="AX322" i="11"/>
  <c r="AE322" i="11"/>
  <c r="CI321" i="11"/>
  <c r="AX321" i="11"/>
  <c r="AE321" i="11"/>
  <c r="CI320" i="11"/>
  <c r="AX320" i="11"/>
  <c r="AE320" i="11"/>
  <c r="CI319" i="11"/>
  <c r="AX319" i="11"/>
  <c r="AE319" i="11"/>
  <c r="CI318" i="11"/>
  <c r="AX318" i="11"/>
  <c r="AE318" i="11"/>
  <c r="CI317" i="11"/>
  <c r="AX317" i="11"/>
  <c r="AE317" i="11"/>
  <c r="CI316" i="11"/>
  <c r="AX316" i="11"/>
  <c r="AE316" i="11"/>
  <c r="C316" i="11"/>
  <c r="C317" i="11"/>
  <c r="CI315" i="11"/>
  <c r="AX315" i="11"/>
  <c r="AE315" i="11"/>
  <c r="CI314" i="11"/>
  <c r="AX314" i="11"/>
  <c r="AE314" i="11"/>
  <c r="C314" i="11"/>
  <c r="C315" i="11"/>
  <c r="CI313" i="11"/>
  <c r="AX313" i="11"/>
  <c r="AE313" i="11"/>
  <c r="C313" i="11"/>
  <c r="D313" i="11"/>
  <c r="CI312" i="11"/>
  <c r="AX312" i="11"/>
  <c r="AE312" i="11"/>
  <c r="CI311" i="11"/>
  <c r="AX311" i="11"/>
  <c r="AE311" i="11"/>
  <c r="C311" i="11"/>
  <c r="C312" i="11"/>
  <c r="D312" i="11"/>
  <c r="CI310" i="11"/>
  <c r="AX310" i="11"/>
  <c r="AE310" i="11"/>
  <c r="CI309" i="11"/>
  <c r="AX309" i="11"/>
  <c r="AE309" i="11"/>
  <c r="CI308" i="11"/>
  <c r="AX308" i="11"/>
  <c r="AE308" i="11"/>
  <c r="CI307" i="11"/>
  <c r="AX307" i="11"/>
  <c r="AE307" i="11"/>
  <c r="C307" i="11"/>
  <c r="CI306" i="11"/>
  <c r="AX306" i="11"/>
  <c r="AE306" i="11"/>
  <c r="CI305" i="11"/>
  <c r="AX305" i="11"/>
  <c r="AE305" i="11"/>
  <c r="C305" i="11"/>
  <c r="CI304" i="11"/>
  <c r="AX304" i="11"/>
  <c r="AE304" i="11"/>
  <c r="C304" i="11"/>
  <c r="D304" i="11"/>
  <c r="CI303" i="11"/>
  <c r="AX303" i="11"/>
  <c r="AE303" i="11"/>
  <c r="CI302" i="11"/>
  <c r="AX302" i="11"/>
  <c r="AE302" i="11"/>
  <c r="CI301" i="11"/>
  <c r="AX301" i="11"/>
  <c r="AE301" i="11"/>
  <c r="CI300" i="11"/>
  <c r="AX300" i="11"/>
  <c r="AE300" i="11"/>
  <c r="CI299" i="11"/>
  <c r="AX299" i="11"/>
  <c r="AE299" i="11"/>
  <c r="CI298" i="11"/>
  <c r="AX298" i="11"/>
  <c r="AE298" i="11"/>
  <c r="CI297" i="11"/>
  <c r="AX297" i="11"/>
  <c r="AE297" i="11"/>
  <c r="CI296" i="11"/>
  <c r="AX296" i="11"/>
  <c r="AE296" i="11"/>
  <c r="CI295" i="11"/>
  <c r="AX295" i="11"/>
  <c r="AE295" i="11"/>
  <c r="C295" i="11"/>
  <c r="C296" i="11"/>
  <c r="CI294" i="11"/>
  <c r="AX294" i="11"/>
  <c r="AE294" i="11"/>
  <c r="C294" i="11"/>
  <c r="D294" i="11"/>
  <c r="CI293" i="11"/>
  <c r="AX293" i="11"/>
  <c r="AE293" i="11"/>
  <c r="C293" i="11"/>
  <c r="D293" i="11"/>
  <c r="CI292" i="11"/>
  <c r="AX292" i="11"/>
  <c r="AE292" i="11"/>
  <c r="CI291" i="11"/>
  <c r="AX291" i="11"/>
  <c r="AE291" i="11"/>
  <c r="C291" i="11"/>
  <c r="C292" i="11"/>
  <c r="D292" i="11"/>
  <c r="CI290" i="11"/>
  <c r="AX290" i="11"/>
  <c r="AE290" i="11"/>
  <c r="CI289" i="11"/>
  <c r="AX289" i="11"/>
  <c r="AE289" i="11"/>
  <c r="CI288" i="11"/>
  <c r="AX288" i="11"/>
  <c r="AE288" i="11"/>
  <c r="C288" i="11"/>
  <c r="CI287" i="11"/>
  <c r="AX287" i="11"/>
  <c r="AE287" i="11"/>
  <c r="C287" i="11"/>
  <c r="D287" i="11"/>
  <c r="CI286" i="11"/>
  <c r="AX286" i="11"/>
  <c r="AE286" i="11"/>
  <c r="CI285" i="11"/>
  <c r="AX285" i="11"/>
  <c r="AE285" i="11"/>
  <c r="C285" i="11"/>
  <c r="C286" i="11"/>
  <c r="D286" i="11"/>
  <c r="CI284" i="11"/>
  <c r="AX284" i="11"/>
  <c r="AE284" i="11"/>
  <c r="CI283" i="11"/>
  <c r="AX283" i="11"/>
  <c r="AE283" i="11"/>
  <c r="CI282" i="11"/>
  <c r="AX282" i="11"/>
  <c r="AE282" i="11"/>
  <c r="CI281" i="11"/>
  <c r="AX281" i="11"/>
  <c r="AE281" i="11"/>
  <c r="CI280" i="11"/>
  <c r="AX280" i="11"/>
  <c r="AE280" i="11"/>
  <c r="CI279" i="11"/>
  <c r="AX279" i="11"/>
  <c r="AE279" i="11"/>
  <c r="C279" i="11"/>
  <c r="C280" i="11"/>
  <c r="CI278" i="11"/>
  <c r="AX278" i="11"/>
  <c r="AE278" i="11"/>
  <c r="D278" i="11"/>
  <c r="C278" i="11"/>
  <c r="CI277" i="11"/>
  <c r="AX277" i="11"/>
  <c r="AE277" i="11"/>
  <c r="CI276" i="11"/>
  <c r="AX276" i="11"/>
  <c r="AE276" i="11"/>
  <c r="C276" i="11"/>
  <c r="C277" i="11"/>
  <c r="CI275" i="11"/>
  <c r="AX275" i="11"/>
  <c r="AE275" i="11"/>
  <c r="C275" i="11"/>
  <c r="D275" i="11"/>
  <c r="CI274" i="11"/>
  <c r="AX274" i="11"/>
  <c r="AE274" i="11"/>
  <c r="CI273" i="11"/>
  <c r="AX273" i="11"/>
  <c r="AE273" i="11"/>
  <c r="CI272" i="11"/>
  <c r="AX272" i="11"/>
  <c r="AE272" i="11"/>
  <c r="CI271" i="11"/>
  <c r="AX271" i="11"/>
  <c r="AE271" i="11"/>
  <c r="CI270" i="11"/>
  <c r="AX270" i="11"/>
  <c r="AE270" i="11"/>
  <c r="CI269" i="11"/>
  <c r="AX269" i="11"/>
  <c r="AE269" i="11"/>
  <c r="CI268" i="11"/>
  <c r="AX268" i="11"/>
  <c r="AE268" i="11"/>
  <c r="CI267" i="11"/>
  <c r="AX267" i="11"/>
  <c r="AE267" i="11"/>
  <c r="CI266" i="11"/>
  <c r="AX266" i="11"/>
  <c r="AE266" i="11"/>
  <c r="C266" i="11"/>
  <c r="C267" i="11"/>
  <c r="C268" i="11"/>
  <c r="CI265" i="11"/>
  <c r="AX265" i="11"/>
  <c r="AE265" i="11"/>
  <c r="CI264" i="11"/>
  <c r="AX264" i="11"/>
  <c r="AE264" i="11"/>
  <c r="C264" i="11"/>
  <c r="C265" i="11"/>
  <c r="CI263" i="11"/>
  <c r="AX263" i="11"/>
  <c r="AE263" i="11"/>
  <c r="C263" i="11"/>
  <c r="D263" i="11"/>
  <c r="CI262" i="11"/>
  <c r="AX262" i="11"/>
  <c r="AE262" i="11"/>
  <c r="CI261" i="11"/>
  <c r="AX261" i="11"/>
  <c r="AE261" i="11"/>
  <c r="CI260" i="11"/>
  <c r="AX260" i="11"/>
  <c r="AE260" i="11"/>
  <c r="C260" i="11"/>
  <c r="C261" i="11"/>
  <c r="CI259" i="11"/>
  <c r="AX259" i="11"/>
  <c r="AE259" i="11"/>
  <c r="CI258" i="11"/>
  <c r="AX258" i="11"/>
  <c r="AE258" i="11"/>
  <c r="CI257" i="11"/>
  <c r="AX257" i="11"/>
  <c r="AE257" i="11"/>
  <c r="CI256" i="11"/>
  <c r="AX256" i="11"/>
  <c r="AE256" i="11"/>
  <c r="CI255" i="11"/>
  <c r="AX255" i="11"/>
  <c r="AE255" i="11"/>
  <c r="CI254" i="11"/>
  <c r="AX254" i="11"/>
  <c r="AE254" i="11"/>
  <c r="CI253" i="11"/>
  <c r="AX253" i="11"/>
  <c r="AE253" i="11"/>
  <c r="CI252" i="11"/>
  <c r="AX252" i="11"/>
  <c r="AE252" i="11"/>
  <c r="C252" i="11"/>
  <c r="CI251" i="11"/>
  <c r="AX251" i="11"/>
  <c r="AE251" i="11"/>
  <c r="C251" i="11"/>
  <c r="D251" i="11"/>
  <c r="CI250" i="11"/>
  <c r="AX250" i="11"/>
  <c r="AE250" i="11"/>
  <c r="CI249" i="11"/>
  <c r="AX249" i="11"/>
  <c r="AE249" i="11"/>
  <c r="CI248" i="11"/>
  <c r="AX248" i="11"/>
  <c r="AE248" i="11"/>
  <c r="CI247" i="11"/>
  <c r="AX247" i="11"/>
  <c r="AE247" i="11"/>
  <c r="CI246" i="11"/>
  <c r="AX246" i="11"/>
  <c r="AE246" i="11"/>
  <c r="CI245" i="11"/>
  <c r="AX245" i="11"/>
  <c r="AE245" i="11"/>
  <c r="CI244" i="11"/>
  <c r="AX244" i="11"/>
  <c r="AE244" i="11"/>
  <c r="CI243" i="11"/>
  <c r="AX243" i="11"/>
  <c r="AE243" i="11"/>
  <c r="CI242" i="11"/>
  <c r="AX242" i="11"/>
  <c r="AE242" i="11"/>
  <c r="C242" i="11"/>
  <c r="C243" i="11"/>
  <c r="C244" i="11"/>
  <c r="CI241" i="11"/>
  <c r="AX241" i="11"/>
  <c r="AE241" i="11"/>
  <c r="C241" i="11"/>
  <c r="D241" i="11"/>
  <c r="CI240" i="11"/>
  <c r="AX240" i="11"/>
  <c r="AE240" i="11"/>
  <c r="C240" i="11"/>
  <c r="D240" i="11"/>
  <c r="CI239" i="11"/>
  <c r="AX239" i="11"/>
  <c r="AE239" i="11"/>
  <c r="C239" i="11"/>
  <c r="CI238" i="11"/>
  <c r="AX238" i="11"/>
  <c r="AE238" i="11"/>
  <c r="CI237" i="11"/>
  <c r="AX237" i="11"/>
  <c r="AE237" i="11"/>
  <c r="CI236" i="11"/>
  <c r="AX236" i="11"/>
  <c r="AE236" i="11"/>
  <c r="CI235" i="11"/>
  <c r="AX235" i="11"/>
  <c r="AE235" i="11"/>
  <c r="CI234" i="11"/>
  <c r="AX234" i="11"/>
  <c r="AE234" i="11"/>
  <c r="CI233" i="11"/>
  <c r="AX233" i="11"/>
  <c r="AE233" i="11"/>
  <c r="CI232" i="11"/>
  <c r="AX232" i="11"/>
  <c r="AE232" i="11"/>
  <c r="CI231" i="11"/>
  <c r="AX231" i="11"/>
  <c r="AE231" i="11"/>
  <c r="CI230" i="11"/>
  <c r="AX230" i="11"/>
  <c r="AE230" i="11"/>
  <c r="CI229" i="11"/>
  <c r="AX229" i="11"/>
  <c r="AE229" i="11"/>
  <c r="CI228" i="11"/>
  <c r="AX228" i="11"/>
  <c r="AE228" i="11"/>
  <c r="C228" i="11"/>
  <c r="C229" i="11"/>
  <c r="CI227" i="11"/>
  <c r="AX227" i="11"/>
  <c r="AE227" i="11"/>
  <c r="CI226" i="11"/>
  <c r="AX226" i="11"/>
  <c r="AE226" i="11"/>
  <c r="CI225" i="11"/>
  <c r="AX225" i="11"/>
  <c r="AE225" i="11"/>
  <c r="CI224" i="11"/>
  <c r="AX224" i="11"/>
  <c r="AE224" i="11"/>
  <c r="CI223" i="11"/>
  <c r="AX223" i="11"/>
  <c r="AE223" i="11"/>
  <c r="CI222" i="11"/>
  <c r="AX222" i="11"/>
  <c r="AE222" i="11"/>
  <c r="C222" i="11"/>
  <c r="C223" i="11"/>
  <c r="D222" i="11"/>
  <c r="CI221" i="11"/>
  <c r="AX221" i="11"/>
  <c r="AE221" i="11"/>
  <c r="CI220" i="11"/>
  <c r="AX220" i="11"/>
  <c r="AE220" i="11"/>
  <c r="CI219" i="11"/>
  <c r="AX219" i="11"/>
  <c r="AE219" i="11"/>
  <c r="CI218" i="11"/>
  <c r="AX218" i="11"/>
  <c r="AE218" i="11"/>
  <c r="C218" i="11"/>
  <c r="C219" i="11"/>
  <c r="CI217" i="11"/>
  <c r="AX217" i="11"/>
  <c r="AE217" i="11"/>
  <c r="CI216" i="11"/>
  <c r="AX216" i="11"/>
  <c r="AE216" i="11"/>
  <c r="CI215" i="11"/>
  <c r="AX215" i="11"/>
  <c r="AE215" i="11"/>
  <c r="CI214" i="11"/>
  <c r="AX214" i="11"/>
  <c r="AE214" i="11"/>
  <c r="C214" i="11"/>
  <c r="C215" i="11"/>
  <c r="D214" i="11"/>
  <c r="CI213" i="11"/>
  <c r="AX213" i="11"/>
  <c r="AE213" i="11"/>
  <c r="CI212" i="11"/>
  <c r="AX212" i="11"/>
  <c r="AE212" i="11"/>
  <c r="CI211" i="11"/>
  <c r="AX211" i="11"/>
  <c r="AE211" i="11"/>
  <c r="C211" i="11"/>
  <c r="C212" i="11"/>
  <c r="CI210" i="11"/>
  <c r="AX210" i="11"/>
  <c r="AE210" i="11"/>
  <c r="CI209" i="11"/>
  <c r="AX209" i="11"/>
  <c r="AE209" i="11"/>
  <c r="C209" i="11"/>
  <c r="C210" i="11"/>
  <c r="D210" i="11"/>
  <c r="CI208" i="11"/>
  <c r="AX208" i="11"/>
  <c r="AE208" i="11"/>
  <c r="C208" i="11"/>
  <c r="D208" i="11"/>
  <c r="CI207" i="11"/>
  <c r="AX207" i="11"/>
  <c r="AE207" i="11"/>
  <c r="CI206" i="11"/>
  <c r="AX206" i="11"/>
  <c r="AE206" i="11"/>
  <c r="CI205" i="11"/>
  <c r="AX205" i="11"/>
  <c r="AE205" i="11"/>
  <c r="CI204" i="11"/>
  <c r="AX204" i="11"/>
  <c r="AE204" i="11"/>
  <c r="CI203" i="11"/>
  <c r="AX203" i="11"/>
  <c r="AE203" i="11"/>
  <c r="CI202" i="11"/>
  <c r="AX202" i="11"/>
  <c r="AE202" i="11"/>
  <c r="C202" i="11"/>
  <c r="C203" i="11"/>
  <c r="CI201" i="11"/>
  <c r="AX201" i="11"/>
  <c r="AE201" i="11"/>
  <c r="CI200" i="11"/>
  <c r="AX200" i="11"/>
  <c r="AE200" i="11"/>
  <c r="CI199" i="11"/>
  <c r="AX199" i="11"/>
  <c r="AE199" i="11"/>
  <c r="CI198" i="11"/>
  <c r="AX198" i="11"/>
  <c r="AE198" i="11"/>
  <c r="CI197" i="11"/>
  <c r="AX197" i="11"/>
  <c r="AE197" i="11"/>
  <c r="C197" i="11"/>
  <c r="C198" i="11"/>
  <c r="CI196" i="11"/>
  <c r="AX196" i="11"/>
  <c r="AE196" i="11"/>
  <c r="C196" i="11"/>
  <c r="D196" i="11"/>
  <c r="CI195" i="11"/>
  <c r="AX195" i="11"/>
  <c r="AE195" i="11"/>
  <c r="CI194" i="11"/>
  <c r="AX194" i="11"/>
  <c r="AE194" i="11"/>
  <c r="C194" i="11"/>
  <c r="CI193" i="11"/>
  <c r="AX193" i="11"/>
  <c r="AE193" i="11"/>
  <c r="CI192" i="11"/>
  <c r="AX192" i="11"/>
  <c r="AE192" i="11"/>
  <c r="CI191" i="11"/>
  <c r="AX191" i="11"/>
  <c r="AE191" i="11"/>
  <c r="CI190" i="11"/>
  <c r="AX190" i="11"/>
  <c r="AE190" i="11"/>
  <c r="CI189" i="11"/>
  <c r="AX189" i="11"/>
  <c r="AE189" i="11"/>
  <c r="CI188" i="11"/>
  <c r="AX188" i="11"/>
  <c r="AE188" i="11"/>
  <c r="C188" i="11"/>
  <c r="C189" i="11"/>
  <c r="CI187" i="11"/>
  <c r="AX187" i="11"/>
  <c r="AE187" i="11"/>
  <c r="C187" i="11"/>
  <c r="D187" i="11"/>
  <c r="CI186" i="11"/>
  <c r="AX186" i="11"/>
  <c r="AE186" i="11"/>
  <c r="C186" i="11"/>
  <c r="D186" i="11"/>
  <c r="CI185" i="11"/>
  <c r="AX185" i="11"/>
  <c r="AE185" i="11"/>
  <c r="CI184" i="11"/>
  <c r="AX184" i="11"/>
  <c r="AE184" i="11"/>
  <c r="CI183" i="11"/>
  <c r="AX183" i="11"/>
  <c r="AE183" i="11"/>
  <c r="CI182" i="11"/>
  <c r="AX182" i="11"/>
  <c r="AE182" i="11"/>
  <c r="CI181" i="11"/>
  <c r="AX181" i="11"/>
  <c r="AE181" i="11"/>
  <c r="CI180" i="11"/>
  <c r="AX180" i="11"/>
  <c r="AE180" i="11"/>
  <c r="CI179" i="11"/>
  <c r="AX179" i="11"/>
  <c r="AE179" i="11"/>
  <c r="CI178" i="11"/>
  <c r="AX178" i="11"/>
  <c r="AE178" i="11"/>
  <c r="CI177" i="11"/>
  <c r="AX177" i="11"/>
  <c r="AE177" i="11"/>
  <c r="C177" i="11"/>
  <c r="C178" i="11"/>
  <c r="CI176" i="11"/>
  <c r="AX176" i="11"/>
  <c r="AE176" i="11"/>
  <c r="D176" i="11"/>
  <c r="C176" i="11"/>
  <c r="CI175" i="11"/>
  <c r="AX175" i="11"/>
  <c r="AE175" i="11"/>
  <c r="CI174" i="11"/>
  <c r="AX174" i="11"/>
  <c r="AE174" i="11"/>
  <c r="C174" i="11"/>
  <c r="C175" i="11"/>
  <c r="D175" i="11"/>
  <c r="CI173" i="11"/>
  <c r="AX173" i="11"/>
  <c r="AE173" i="11"/>
  <c r="CI172" i="11"/>
  <c r="AX172" i="11"/>
  <c r="AE172" i="11"/>
  <c r="CI171" i="11"/>
  <c r="AX171" i="11"/>
  <c r="AE171" i="11"/>
  <c r="C171" i="11"/>
  <c r="C172" i="11"/>
  <c r="CI170" i="11"/>
  <c r="AX170" i="11"/>
  <c r="AE170" i="11"/>
  <c r="CI169" i="11"/>
  <c r="AX169" i="11"/>
  <c r="AE169" i="11"/>
  <c r="CI168" i="11"/>
  <c r="AX168" i="11"/>
  <c r="AE168" i="11"/>
  <c r="CI167" i="11"/>
  <c r="AX167" i="11"/>
  <c r="AE167" i="11"/>
  <c r="CI166" i="11"/>
  <c r="AX166" i="11"/>
  <c r="AE166" i="11"/>
  <c r="CI165" i="11"/>
  <c r="AX165" i="11"/>
  <c r="AE165" i="11"/>
  <c r="CI164" i="11"/>
  <c r="AX164" i="11"/>
  <c r="AE164" i="11"/>
  <c r="CI163" i="11"/>
  <c r="AX163" i="11"/>
  <c r="AE163" i="11"/>
  <c r="CI162" i="11"/>
  <c r="AX162" i="11"/>
  <c r="AE162" i="11"/>
  <c r="CI161" i="11"/>
  <c r="AX161" i="11"/>
  <c r="AE161" i="11"/>
  <c r="CI160" i="11"/>
  <c r="AX160" i="11"/>
  <c r="AE160" i="11"/>
  <c r="C160" i="11"/>
  <c r="C161" i="11"/>
  <c r="C162" i="11"/>
  <c r="CI159" i="11"/>
  <c r="AX159" i="11"/>
  <c r="AE159" i="11"/>
  <c r="CI158" i="11"/>
  <c r="AX158" i="11"/>
  <c r="AE158" i="11"/>
  <c r="CI157" i="11"/>
  <c r="AX157" i="11"/>
  <c r="AE157" i="11"/>
  <c r="C157" i="11"/>
  <c r="C158" i="11"/>
  <c r="CI156" i="11"/>
  <c r="AX156" i="11"/>
  <c r="AE156" i="11"/>
  <c r="CI155" i="11"/>
  <c r="AX155" i="11"/>
  <c r="AE155" i="11"/>
  <c r="CI154" i="11"/>
  <c r="AX154" i="11"/>
  <c r="AE154" i="11"/>
  <c r="C154" i="11"/>
  <c r="C155" i="11"/>
  <c r="C156" i="11"/>
  <c r="D156" i="11"/>
  <c r="CI153" i="11"/>
  <c r="AX153" i="11"/>
  <c r="AE153" i="11"/>
  <c r="CI152" i="11"/>
  <c r="AX152" i="11"/>
  <c r="AE152" i="11"/>
  <c r="CI151" i="11"/>
  <c r="AX151" i="11"/>
  <c r="AE151" i="11"/>
  <c r="CI150" i="11"/>
  <c r="AX150" i="11"/>
  <c r="AE150" i="11"/>
  <c r="CI149" i="11"/>
  <c r="AX149" i="11"/>
  <c r="AE149" i="11"/>
  <c r="CI148" i="11"/>
  <c r="AX148" i="11"/>
  <c r="AE148" i="11"/>
  <c r="CI147" i="11"/>
  <c r="AX147" i="11"/>
  <c r="AE147" i="11"/>
  <c r="CI146" i="11"/>
  <c r="AX146" i="11"/>
  <c r="AE146" i="11"/>
  <c r="CI145" i="11"/>
  <c r="AX145" i="11"/>
  <c r="AE145" i="11"/>
  <c r="C145" i="11"/>
  <c r="CI144" i="11"/>
  <c r="AX144" i="11"/>
  <c r="AE144" i="11"/>
  <c r="CI143" i="11"/>
  <c r="AX143" i="11"/>
  <c r="AE143" i="11"/>
  <c r="CI142" i="11"/>
  <c r="AX142" i="11"/>
  <c r="AE142" i="11"/>
  <c r="CI141" i="11"/>
  <c r="AX141" i="11"/>
  <c r="AE141" i="11"/>
  <c r="CI140" i="11"/>
  <c r="AX140" i="11"/>
  <c r="AE140" i="11"/>
  <c r="CI139" i="11"/>
  <c r="AX139" i="11"/>
  <c r="AE139" i="11"/>
  <c r="CI138" i="11"/>
  <c r="AX138" i="11"/>
  <c r="AE138" i="11"/>
  <c r="CI137" i="11"/>
  <c r="AX137" i="11"/>
  <c r="AE137" i="11"/>
  <c r="CI136" i="11"/>
  <c r="AX136" i="11"/>
  <c r="AE136" i="11"/>
  <c r="CI135" i="11"/>
  <c r="AX135" i="11"/>
  <c r="AE135" i="11"/>
  <c r="C135" i="11"/>
  <c r="CI134" i="11"/>
  <c r="AX134" i="11"/>
  <c r="AE134" i="11"/>
  <c r="CI133" i="11"/>
  <c r="AX133" i="11"/>
  <c r="AE133" i="11"/>
  <c r="CI132" i="11"/>
  <c r="AX132" i="11"/>
  <c r="AE132" i="11"/>
  <c r="CI131" i="11"/>
  <c r="AX131" i="11"/>
  <c r="AE131" i="11"/>
  <c r="C131" i="11"/>
  <c r="CI130" i="11"/>
  <c r="AX130" i="11"/>
  <c r="AE130" i="11"/>
  <c r="CI129" i="11"/>
  <c r="AX129" i="11"/>
  <c r="AE129" i="11"/>
  <c r="CI128" i="11"/>
  <c r="AX128" i="11"/>
  <c r="AE128" i="11"/>
  <c r="CI127" i="11"/>
  <c r="AX127" i="11"/>
  <c r="AE127" i="11"/>
  <c r="CI126" i="11"/>
  <c r="AX126" i="11"/>
  <c r="AE126" i="11"/>
  <c r="CI125" i="11"/>
  <c r="AX125" i="11"/>
  <c r="AE125" i="11"/>
  <c r="CI124" i="11"/>
  <c r="AX124" i="11"/>
  <c r="AE124" i="11"/>
  <c r="CI123" i="11"/>
  <c r="AX123" i="11"/>
  <c r="AE123" i="11"/>
  <c r="C123" i="11"/>
  <c r="CI122" i="11"/>
  <c r="AX122" i="11"/>
  <c r="AE122" i="11"/>
  <c r="CI121" i="11"/>
  <c r="AX121" i="11"/>
  <c r="AE121" i="11"/>
  <c r="CI120" i="11"/>
  <c r="AX120" i="11"/>
  <c r="AE120" i="11"/>
  <c r="CI119" i="11"/>
  <c r="AX119" i="11"/>
  <c r="AE119" i="11"/>
  <c r="C119" i="11"/>
  <c r="C120" i="11"/>
  <c r="C121" i="11"/>
  <c r="CI118" i="11"/>
  <c r="AX118" i="11"/>
  <c r="AE118" i="11"/>
  <c r="C118" i="11"/>
  <c r="D118" i="11"/>
  <c r="CI117" i="11"/>
  <c r="AX117" i="11"/>
  <c r="AE117" i="11"/>
  <c r="CI116" i="11"/>
  <c r="AX116" i="11"/>
  <c r="AE116" i="11"/>
  <c r="CI115" i="11"/>
  <c r="AX115" i="11"/>
  <c r="AE115" i="11"/>
  <c r="C115" i="11"/>
  <c r="C116" i="11"/>
  <c r="C117" i="11"/>
  <c r="D117" i="11"/>
  <c r="CI114" i="11"/>
  <c r="AX114" i="11"/>
  <c r="AE114" i="11"/>
  <c r="CI113" i="11"/>
  <c r="AX113" i="11"/>
  <c r="AE113" i="11"/>
  <c r="CI112" i="11"/>
  <c r="AX112" i="11"/>
  <c r="AE112" i="11"/>
  <c r="CI111" i="11"/>
  <c r="AX111" i="11"/>
  <c r="AE111" i="11"/>
  <c r="CI110" i="11"/>
  <c r="AX110" i="11"/>
  <c r="AE110" i="11"/>
  <c r="CI109" i="11"/>
  <c r="AX109" i="11"/>
  <c r="AE109" i="11"/>
  <c r="CI108" i="11"/>
  <c r="AX108" i="11"/>
  <c r="AE108" i="11"/>
  <c r="CI107" i="11"/>
  <c r="AX107" i="11"/>
  <c r="AE107" i="11"/>
  <c r="C107" i="11"/>
  <c r="C108" i="11"/>
  <c r="CI106" i="11"/>
  <c r="AX106" i="11"/>
  <c r="AE106" i="11"/>
  <c r="CI105" i="11"/>
  <c r="AX105" i="11"/>
  <c r="AE105" i="11"/>
  <c r="CI104" i="11"/>
  <c r="AX104" i="11"/>
  <c r="AE104" i="11"/>
  <c r="C104" i="11"/>
  <c r="C105" i="11"/>
  <c r="CI103" i="11"/>
  <c r="AX103" i="11"/>
  <c r="AE103" i="11"/>
  <c r="C103" i="11"/>
  <c r="D103" i="11"/>
  <c r="CI102" i="11"/>
  <c r="AX102" i="11"/>
  <c r="AE102" i="11"/>
  <c r="CI101" i="11"/>
  <c r="AX101" i="11"/>
  <c r="AE101" i="11"/>
  <c r="C101" i="11"/>
  <c r="C102" i="11"/>
  <c r="CI100" i="11"/>
  <c r="AX100" i="11"/>
  <c r="AE100" i="11"/>
  <c r="CI99" i="11"/>
  <c r="AX99" i="11"/>
  <c r="AE99" i="11"/>
  <c r="CI98" i="11"/>
  <c r="AX98" i="11"/>
  <c r="AE98" i="11"/>
  <c r="CI97" i="11"/>
  <c r="AX97" i="11"/>
  <c r="AE97" i="11"/>
  <c r="CI96" i="11"/>
  <c r="AX96" i="11"/>
  <c r="AE96" i="11"/>
  <c r="C96" i="11"/>
  <c r="C97" i="11"/>
  <c r="CI95" i="11"/>
  <c r="AX95" i="11"/>
  <c r="AE95" i="11"/>
  <c r="C95" i="11"/>
  <c r="D95" i="11"/>
  <c r="CI94" i="11"/>
  <c r="AX94" i="11"/>
  <c r="AE94" i="11"/>
  <c r="C94" i="11"/>
  <c r="CI93" i="11"/>
  <c r="AX93" i="11"/>
  <c r="AE93" i="11"/>
  <c r="CI92" i="11"/>
  <c r="AX92" i="11"/>
  <c r="AE92" i="11"/>
  <c r="CI91" i="11"/>
  <c r="AX91" i="11"/>
  <c r="AE91" i="11"/>
  <c r="CI90" i="11"/>
  <c r="AX90" i="11"/>
  <c r="AE90" i="11"/>
  <c r="CI89" i="11"/>
  <c r="AX89" i="11"/>
  <c r="AE89" i="11"/>
  <c r="CI88" i="11"/>
  <c r="AX88" i="11"/>
  <c r="AE88" i="11"/>
  <c r="C88" i="11"/>
  <c r="C89" i="11"/>
  <c r="CI87" i="11"/>
  <c r="AX87" i="11"/>
  <c r="AE87" i="11"/>
  <c r="CI86" i="11"/>
  <c r="AX86" i="11"/>
  <c r="AE86" i="11"/>
  <c r="CI85" i="11"/>
  <c r="AX85" i="11"/>
  <c r="AE85" i="11"/>
  <c r="CI84" i="11"/>
  <c r="AX84" i="11"/>
  <c r="AE84" i="11"/>
  <c r="CI83" i="11"/>
  <c r="AX83" i="11"/>
  <c r="AE83" i="11"/>
  <c r="CI82" i="11"/>
  <c r="AX82" i="11"/>
  <c r="AE82" i="11"/>
  <c r="CI81" i="11"/>
  <c r="AX81" i="11"/>
  <c r="AE81" i="11"/>
  <c r="CI80" i="11"/>
  <c r="AX80" i="11"/>
  <c r="AE80" i="11"/>
  <c r="C80" i="11"/>
  <c r="C81" i="11"/>
  <c r="CI79" i="11"/>
  <c r="AX79" i="11"/>
  <c r="AE79" i="11"/>
  <c r="CI78" i="11"/>
  <c r="AX78" i="11"/>
  <c r="AE78" i="11"/>
  <c r="CI77" i="11"/>
  <c r="AX77" i="11"/>
  <c r="AE77" i="11"/>
  <c r="CI76" i="11"/>
  <c r="AX76" i="11"/>
  <c r="AE76" i="11"/>
  <c r="CI75" i="11"/>
  <c r="AX75" i="11"/>
  <c r="AE75" i="11"/>
  <c r="CI74" i="11"/>
  <c r="AX74" i="11"/>
  <c r="AE74" i="11"/>
  <c r="CI73" i="11"/>
  <c r="AX73" i="11"/>
  <c r="AE73" i="11"/>
  <c r="CI72" i="11"/>
  <c r="AX72" i="11"/>
  <c r="AE72" i="11"/>
  <c r="CI71" i="11"/>
  <c r="AX71" i="11"/>
  <c r="AE71" i="11"/>
  <c r="C71" i="11"/>
  <c r="C72" i="11"/>
  <c r="CI70" i="11"/>
  <c r="AX70" i="11"/>
  <c r="AE70" i="11"/>
  <c r="CI69" i="11"/>
  <c r="AX69" i="11"/>
  <c r="AE69" i="11"/>
  <c r="C69" i="11"/>
  <c r="C70" i="11"/>
  <c r="D70" i="11"/>
  <c r="CI68" i="11"/>
  <c r="AX68" i="11"/>
  <c r="AE68" i="11"/>
  <c r="CI67" i="11"/>
  <c r="AX67" i="11"/>
  <c r="AE67" i="11"/>
  <c r="CI66" i="11"/>
  <c r="AX66" i="11"/>
  <c r="AE66" i="11"/>
  <c r="CI65" i="11"/>
  <c r="AX65" i="11"/>
  <c r="AE65" i="11"/>
  <c r="CI64" i="11"/>
  <c r="AX64" i="11"/>
  <c r="AE64" i="11"/>
  <c r="C64" i="11"/>
  <c r="C65" i="11"/>
  <c r="CI63" i="11"/>
  <c r="AX63" i="11"/>
  <c r="AE63" i="11"/>
  <c r="CI62" i="11"/>
  <c r="AX62" i="11"/>
  <c r="AE62" i="11"/>
  <c r="C62" i="11"/>
  <c r="C63" i="11"/>
  <c r="D63" i="11"/>
  <c r="CI61" i="11"/>
  <c r="AX61" i="11"/>
  <c r="AE61" i="11"/>
  <c r="C61" i="11"/>
  <c r="D61" i="11"/>
  <c r="CI60" i="11"/>
  <c r="AX60" i="11"/>
  <c r="AE60" i="11"/>
  <c r="CI59" i="11"/>
  <c r="AX59" i="11"/>
  <c r="AE59" i="11"/>
  <c r="C59" i="11"/>
  <c r="C60" i="11"/>
  <c r="CI58" i="11"/>
  <c r="AX58" i="11"/>
  <c r="AE58" i="11"/>
  <c r="C58" i="11"/>
  <c r="D58" i="11"/>
  <c r="CI57" i="11"/>
  <c r="AX57" i="11"/>
  <c r="AE57" i="11"/>
  <c r="CI56" i="11"/>
  <c r="AX56" i="11"/>
  <c r="AE56" i="11"/>
  <c r="CI55" i="11"/>
  <c r="AX55" i="11"/>
  <c r="AE55" i="11"/>
  <c r="CI54" i="11"/>
  <c r="AX54" i="11"/>
  <c r="AE54" i="11"/>
  <c r="CI53" i="11"/>
  <c r="AX53" i="11"/>
  <c r="AE53" i="11"/>
  <c r="CI52" i="11"/>
  <c r="AX52" i="11"/>
  <c r="AE52" i="11"/>
  <c r="CI51" i="11"/>
  <c r="AX51" i="11"/>
  <c r="AE51" i="11"/>
  <c r="CI50" i="11"/>
  <c r="AX50" i="11"/>
  <c r="AE50" i="11"/>
  <c r="CI49" i="11"/>
  <c r="AX49" i="11"/>
  <c r="AE49" i="11"/>
  <c r="CI48" i="11"/>
  <c r="AX48" i="11"/>
  <c r="AE48" i="11"/>
  <c r="CI47" i="11"/>
  <c r="AX47" i="11"/>
  <c r="AE47" i="11"/>
  <c r="C47" i="11"/>
  <c r="CI46" i="11"/>
  <c r="AX46" i="11"/>
  <c r="AE46" i="11"/>
  <c r="C46" i="11"/>
  <c r="CI45" i="11"/>
  <c r="AX45" i="11"/>
  <c r="AE45" i="11"/>
  <c r="C45" i="11"/>
  <c r="D45" i="11"/>
  <c r="CI44" i="11"/>
  <c r="AX44" i="11"/>
  <c r="AE44" i="11"/>
  <c r="CI43" i="11"/>
  <c r="AX43" i="11"/>
  <c r="AE43" i="11"/>
  <c r="CI42" i="11"/>
  <c r="AX42" i="11"/>
  <c r="AE42" i="11"/>
  <c r="CI41" i="11"/>
  <c r="AX41" i="11"/>
  <c r="AE41" i="11"/>
  <c r="CI40" i="11"/>
  <c r="AX40" i="11"/>
  <c r="AE40" i="11"/>
  <c r="CI39" i="11"/>
  <c r="AX39" i="11"/>
  <c r="AE39" i="11"/>
  <c r="CI38" i="11"/>
  <c r="AX38" i="11"/>
  <c r="AE38" i="11"/>
  <c r="CI37" i="11"/>
  <c r="AX37" i="11"/>
  <c r="AE37" i="11"/>
  <c r="CI36" i="11"/>
  <c r="AX36" i="11"/>
  <c r="AE36" i="11"/>
  <c r="C36" i="11"/>
  <c r="CI35" i="11"/>
  <c r="AX35" i="11"/>
  <c r="AE35" i="11"/>
  <c r="CI34" i="11"/>
  <c r="AX34" i="11"/>
  <c r="AE34" i="11"/>
  <c r="CI33" i="11"/>
  <c r="AX33" i="11"/>
  <c r="AE33" i="11"/>
  <c r="CI32" i="11"/>
  <c r="AX32" i="11"/>
  <c r="AE32" i="11"/>
  <c r="CI31" i="11"/>
  <c r="AX31" i="11"/>
  <c r="AE31" i="11"/>
  <c r="CI30" i="11"/>
  <c r="AX30" i="11"/>
  <c r="AE30" i="11"/>
  <c r="CI29" i="11"/>
  <c r="AX29" i="11"/>
  <c r="AE29" i="11"/>
  <c r="CI28" i="11"/>
  <c r="AX28" i="11"/>
  <c r="AE28" i="11"/>
  <c r="CI27" i="11"/>
  <c r="AX27" i="11"/>
  <c r="AE27" i="11"/>
  <c r="C27" i="11"/>
  <c r="C28" i="11"/>
  <c r="CI26" i="11"/>
  <c r="AX26" i="11"/>
  <c r="AE26" i="11"/>
  <c r="CI25" i="11"/>
  <c r="AX25" i="11"/>
  <c r="AE25" i="11"/>
  <c r="C25" i="11"/>
  <c r="C26" i="11"/>
  <c r="D26" i="11"/>
  <c r="CI24" i="11"/>
  <c r="AX24" i="11"/>
  <c r="AE24" i="11"/>
  <c r="C24" i="11"/>
  <c r="D24" i="11"/>
  <c r="CI23" i="11"/>
  <c r="AX23" i="11"/>
  <c r="AE23" i="11"/>
  <c r="CI22" i="11"/>
  <c r="AX22" i="11"/>
  <c r="AE22" i="11"/>
  <c r="CI21" i="11"/>
  <c r="AX21" i="11"/>
  <c r="AE21" i="11"/>
  <c r="C21" i="11"/>
  <c r="C22" i="11"/>
  <c r="CI20" i="11"/>
  <c r="AX20" i="11"/>
  <c r="AE20" i="11"/>
  <c r="CI19" i="11"/>
  <c r="AX19" i="11"/>
  <c r="AE19" i="11"/>
  <c r="CI18" i="11"/>
  <c r="AX18" i="11"/>
  <c r="AE18" i="11"/>
  <c r="CI17" i="11"/>
  <c r="AX17" i="11"/>
  <c r="AE17" i="11"/>
  <c r="CI16" i="11"/>
  <c r="AX16" i="11"/>
  <c r="AE16" i="11"/>
  <c r="CI15" i="11"/>
  <c r="AX15" i="11"/>
  <c r="AE15" i="11"/>
  <c r="CI14" i="11"/>
  <c r="AX14" i="11"/>
  <c r="AE14" i="11"/>
  <c r="CI13" i="11"/>
  <c r="AX13" i="11"/>
  <c r="AE13" i="11"/>
  <c r="C13" i="11"/>
  <c r="C14" i="11"/>
  <c r="CI12" i="11"/>
  <c r="AX12" i="11"/>
  <c r="AE12" i="11"/>
  <c r="CI11" i="11"/>
  <c r="AX11" i="11"/>
  <c r="AE11" i="11"/>
  <c r="CI10" i="11"/>
  <c r="AX10" i="11"/>
  <c r="AE10" i="11"/>
  <c r="C10" i="11"/>
  <c r="CI9" i="11"/>
  <c r="AX9" i="11"/>
  <c r="AE9" i="11"/>
  <c r="C9" i="11"/>
  <c r="D9" i="11"/>
  <c r="CI8" i="11"/>
  <c r="AX8" i="11"/>
  <c r="AE8" i="11"/>
  <c r="CI7" i="11"/>
  <c r="AX7" i="11"/>
  <c r="AE7"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220" i="11"/>
  <c r="F221" i="11"/>
  <c r="F222" i="11"/>
  <c r="F223" i="11"/>
  <c r="F224"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63" i="11"/>
  <c r="F264" i="11"/>
  <c r="F265" i="11"/>
  <c r="F266" i="11"/>
  <c r="F267"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306" i="11"/>
  <c r="F307" i="11"/>
  <c r="F308" i="11"/>
  <c r="F309" i="11"/>
  <c r="F310" i="11"/>
  <c r="F311" i="11"/>
  <c r="F312" i="11"/>
  <c r="F313" i="11"/>
  <c r="F314" i="11"/>
  <c r="F315" i="11"/>
  <c r="F316" i="11"/>
  <c r="F317" i="11"/>
  <c r="F318" i="11"/>
  <c r="F319" i="11"/>
  <c r="F320" i="11"/>
  <c r="F321" i="11"/>
  <c r="F322" i="11"/>
  <c r="F323" i="11"/>
  <c r="F324" i="11"/>
  <c r="F325" i="11"/>
  <c r="F326" i="11"/>
  <c r="F327" i="11"/>
  <c r="F328" i="11"/>
  <c r="F329" i="11"/>
  <c r="F330" i="11"/>
  <c r="F331" i="11"/>
  <c r="F332" i="11"/>
  <c r="F333" i="11"/>
  <c r="F334" i="11"/>
  <c r="F335" i="11"/>
  <c r="F336" i="11"/>
  <c r="F337" i="11"/>
  <c r="F338" i="11"/>
  <c r="F339" i="11"/>
  <c r="F340" i="11"/>
  <c r="F341" i="11"/>
  <c r="F342" i="11"/>
  <c r="F343" i="11"/>
  <c r="F344" i="11"/>
  <c r="F345" i="11"/>
  <c r="F346" i="11"/>
  <c r="F347" i="11"/>
  <c r="F348" i="11"/>
  <c r="F349" i="11"/>
  <c r="F350" i="11"/>
  <c r="F351" i="11"/>
  <c r="F352" i="11"/>
  <c r="F353" i="11"/>
  <c r="F354" i="11"/>
  <c r="F355" i="11"/>
  <c r="F356" i="11"/>
  <c r="F357" i="11"/>
  <c r="F358" i="11"/>
  <c r="F359" i="11"/>
  <c r="F360" i="11"/>
  <c r="F361" i="11"/>
  <c r="F362" i="11"/>
  <c r="F363" i="11"/>
  <c r="F364" i="11"/>
  <c r="F365" i="11"/>
  <c r="F366" i="11"/>
  <c r="F367" i="11"/>
  <c r="F368" i="11"/>
  <c r="F369" i="11"/>
  <c r="F370" i="11"/>
  <c r="F371" i="11"/>
  <c r="F372" i="11"/>
  <c r="F373" i="11"/>
  <c r="F374" i="11"/>
  <c r="F375" i="11"/>
  <c r="F376" i="11"/>
  <c r="F377" i="11"/>
  <c r="F378" i="11"/>
  <c r="F379" i="11"/>
  <c r="F380" i="11"/>
  <c r="F381" i="11"/>
  <c r="F382" i="11"/>
  <c r="F383" i="11"/>
  <c r="F384" i="11"/>
  <c r="F385" i="11"/>
  <c r="F386" i="11"/>
  <c r="F387" i="11"/>
  <c r="F388" i="11"/>
  <c r="F389" i="11"/>
  <c r="F390" i="11"/>
  <c r="F391" i="11"/>
  <c r="F392" i="11"/>
  <c r="F393" i="11"/>
  <c r="F394" i="11"/>
  <c r="F395" i="11"/>
  <c r="F396" i="11"/>
  <c r="F397" i="11"/>
  <c r="F398" i="11"/>
  <c r="F399" i="11"/>
  <c r="F400" i="11"/>
  <c r="F401" i="11"/>
  <c r="F402" i="11"/>
  <c r="F403" i="11"/>
  <c r="F404" i="11"/>
  <c r="F405" i="11"/>
  <c r="F406" i="11"/>
  <c r="F407" i="11"/>
  <c r="F408" i="11"/>
  <c r="F409" i="11"/>
  <c r="F410" i="11"/>
  <c r="F411" i="11"/>
  <c r="F412" i="11"/>
  <c r="F413" i="11"/>
  <c r="F414" i="11"/>
  <c r="F415" i="11"/>
  <c r="F416" i="11"/>
  <c r="F417" i="11"/>
  <c r="F418" i="11"/>
  <c r="F419" i="11"/>
  <c r="F420" i="11"/>
  <c r="F421" i="11"/>
  <c r="F422" i="11"/>
  <c r="C7" i="11"/>
  <c r="C8" i="11"/>
  <c r="D8" i="11"/>
  <c r="CI6" i="11"/>
  <c r="AX6" i="11"/>
  <c r="AE6" i="11"/>
  <c r="C6" i="11"/>
  <c r="D6" i="11"/>
  <c r="BQ5" i="11"/>
  <c r="DB99" i="17"/>
  <c r="CS99" i="17"/>
  <c r="CJ99" i="17"/>
  <c r="CA99" i="17"/>
  <c r="BR99" i="17"/>
  <c r="BI99" i="17"/>
  <c r="AZ99" i="17"/>
  <c r="AQ99" i="17"/>
  <c r="AH99" i="17"/>
  <c r="Y99" i="17"/>
  <c r="Q99" i="17"/>
  <c r="DB98" i="17"/>
  <c r="CS98" i="17"/>
  <c r="CJ98" i="17"/>
  <c r="CA98" i="17"/>
  <c r="BR98" i="17"/>
  <c r="BI98" i="17"/>
  <c r="AZ98" i="17"/>
  <c r="AQ98" i="17"/>
  <c r="AH98" i="17"/>
  <c r="Y98" i="17"/>
  <c r="Q98" i="17"/>
  <c r="DB97" i="17"/>
  <c r="CS97" i="17"/>
  <c r="CJ97" i="17"/>
  <c r="CA97" i="17"/>
  <c r="BR97" i="17"/>
  <c r="BI97" i="17"/>
  <c r="AZ97" i="17"/>
  <c r="AQ97" i="17"/>
  <c r="AH97" i="17"/>
  <c r="Y97" i="17"/>
  <c r="Q97" i="17"/>
  <c r="DB96" i="17"/>
  <c r="CS96" i="17"/>
  <c r="CJ96" i="17"/>
  <c r="CA96" i="17"/>
  <c r="BR96" i="17"/>
  <c r="BI96" i="17"/>
  <c r="AZ96" i="17"/>
  <c r="AQ96" i="17"/>
  <c r="AH96" i="17"/>
  <c r="Y96" i="17"/>
  <c r="Q96" i="17"/>
  <c r="DB95" i="17"/>
  <c r="CS95" i="17"/>
  <c r="CJ95" i="17"/>
  <c r="CA95" i="17"/>
  <c r="BR95" i="17"/>
  <c r="BI95" i="17"/>
  <c r="AZ95" i="17"/>
  <c r="AQ95" i="17"/>
  <c r="AH95" i="17"/>
  <c r="Y95" i="17"/>
  <c r="Q95" i="17"/>
  <c r="DB94" i="17"/>
  <c r="CS94" i="17"/>
  <c r="CJ94" i="17"/>
  <c r="CA94" i="17"/>
  <c r="BR94" i="17"/>
  <c r="BI94" i="17"/>
  <c r="AZ94" i="17"/>
  <c r="AQ94" i="17"/>
  <c r="AH94" i="17"/>
  <c r="Y94" i="17"/>
  <c r="Q94" i="17"/>
  <c r="DB93" i="17"/>
  <c r="CS93" i="17"/>
  <c r="CJ93" i="17"/>
  <c r="CA93" i="17"/>
  <c r="BR93" i="17"/>
  <c r="BI93" i="17"/>
  <c r="AZ93" i="17"/>
  <c r="AQ93" i="17"/>
  <c r="AH93" i="17"/>
  <c r="Y93" i="17"/>
  <c r="Q93" i="17"/>
  <c r="DB92" i="17"/>
  <c r="CS92" i="17"/>
  <c r="CJ92" i="17"/>
  <c r="CA92" i="17"/>
  <c r="BR92" i="17"/>
  <c r="BI92" i="17"/>
  <c r="AZ92" i="17"/>
  <c r="AQ92" i="17"/>
  <c r="AH92" i="17"/>
  <c r="Y92" i="17"/>
  <c r="Q92" i="17"/>
  <c r="DB91" i="17"/>
  <c r="CS91" i="17"/>
  <c r="CJ91" i="17"/>
  <c r="CA91" i="17"/>
  <c r="BR91" i="17"/>
  <c r="BI91" i="17"/>
  <c r="AZ91" i="17"/>
  <c r="AQ91" i="17"/>
  <c r="AH91" i="17"/>
  <c r="Y91" i="17"/>
  <c r="Q91" i="17"/>
  <c r="DB90" i="17"/>
  <c r="CS90" i="17"/>
  <c r="CJ90" i="17"/>
  <c r="CA90" i="17"/>
  <c r="BR90" i="17"/>
  <c r="BI90" i="17"/>
  <c r="AZ90" i="17"/>
  <c r="AQ90" i="17"/>
  <c r="AH90" i="17"/>
  <c r="Y90" i="17"/>
  <c r="Q90" i="17"/>
  <c r="DB89" i="17"/>
  <c r="CS89" i="17"/>
  <c r="CJ89" i="17"/>
  <c r="CA89" i="17"/>
  <c r="BR89" i="17"/>
  <c r="BI89" i="17"/>
  <c r="AZ89" i="17"/>
  <c r="AQ89" i="17"/>
  <c r="AH89" i="17"/>
  <c r="Y89" i="17"/>
  <c r="Q89" i="17"/>
  <c r="DB88" i="17"/>
  <c r="CS88" i="17"/>
  <c r="CJ88" i="17"/>
  <c r="CA88" i="17"/>
  <c r="BR88" i="17"/>
  <c r="BI88" i="17"/>
  <c r="AZ88" i="17"/>
  <c r="AQ88" i="17"/>
  <c r="AH88" i="17"/>
  <c r="Y88" i="17"/>
  <c r="Q88" i="17"/>
  <c r="DB87" i="17"/>
  <c r="CS87" i="17"/>
  <c r="CJ87" i="17"/>
  <c r="CA87" i="17"/>
  <c r="BR87" i="17"/>
  <c r="BI87" i="17"/>
  <c r="AZ87" i="17"/>
  <c r="AQ87" i="17"/>
  <c r="AH87" i="17"/>
  <c r="Y87" i="17"/>
  <c r="Q87" i="17"/>
  <c r="DB86" i="17"/>
  <c r="CS86" i="17"/>
  <c r="CJ86" i="17"/>
  <c r="CA86" i="17"/>
  <c r="BR86" i="17"/>
  <c r="BI86" i="17"/>
  <c r="AZ86" i="17"/>
  <c r="AQ86" i="17"/>
  <c r="AH86" i="17"/>
  <c r="Y86" i="17"/>
  <c r="Q86" i="17"/>
  <c r="DB85" i="17"/>
  <c r="CS85" i="17"/>
  <c r="CJ85" i="17"/>
  <c r="CA85" i="17"/>
  <c r="BR85" i="17"/>
  <c r="BI85" i="17"/>
  <c r="AZ85" i="17"/>
  <c r="AQ85" i="17"/>
  <c r="AH85" i="17"/>
  <c r="Y85" i="17"/>
  <c r="Q85" i="17"/>
  <c r="DB84" i="17"/>
  <c r="CS84" i="17"/>
  <c r="CJ84" i="17"/>
  <c r="CA84" i="17"/>
  <c r="BR84" i="17"/>
  <c r="BI84" i="17"/>
  <c r="AZ84" i="17"/>
  <c r="AQ84" i="17"/>
  <c r="AH84" i="17"/>
  <c r="Y84" i="17"/>
  <c r="Q84" i="17"/>
  <c r="DB83" i="17"/>
  <c r="CS83" i="17"/>
  <c r="CJ83" i="17"/>
  <c r="CA83" i="17"/>
  <c r="BR83" i="17"/>
  <c r="BI83" i="17"/>
  <c r="AZ83" i="17"/>
  <c r="AQ83" i="17"/>
  <c r="AH83" i="17"/>
  <c r="Y83" i="17"/>
  <c r="Q83" i="17"/>
  <c r="DB82" i="17"/>
  <c r="CS82" i="17"/>
  <c r="CJ82" i="17"/>
  <c r="CA82" i="17"/>
  <c r="BR82" i="17"/>
  <c r="BI82" i="17"/>
  <c r="AZ82" i="17"/>
  <c r="AQ82" i="17"/>
  <c r="AH82" i="17"/>
  <c r="Y82" i="17"/>
  <c r="Q82" i="17"/>
  <c r="DB81" i="17"/>
  <c r="CS81" i="17"/>
  <c r="CJ81" i="17"/>
  <c r="CA81" i="17"/>
  <c r="BR81" i="17"/>
  <c r="BI81" i="17"/>
  <c r="AZ81" i="17"/>
  <c r="AQ81" i="17"/>
  <c r="AH81" i="17"/>
  <c r="Y81" i="17"/>
  <c r="Q81" i="17"/>
  <c r="DB80" i="17"/>
  <c r="CS80" i="17"/>
  <c r="CJ80" i="17"/>
  <c r="CA80" i="17"/>
  <c r="BR80" i="17"/>
  <c r="BI80" i="17"/>
  <c r="AZ80" i="17"/>
  <c r="AQ80" i="17"/>
  <c r="AH80" i="17"/>
  <c r="Y80" i="17"/>
  <c r="Q80" i="17"/>
  <c r="DB79" i="17"/>
  <c r="CS79" i="17"/>
  <c r="CJ79" i="17"/>
  <c r="CA79" i="17"/>
  <c r="BR79" i="17"/>
  <c r="BI79" i="17"/>
  <c r="AZ79" i="17"/>
  <c r="AQ79" i="17"/>
  <c r="AH79" i="17"/>
  <c r="Y79" i="17"/>
  <c r="Q79" i="17"/>
  <c r="DB78" i="17"/>
  <c r="CS78" i="17"/>
  <c r="CJ78" i="17"/>
  <c r="CA78" i="17"/>
  <c r="BR78" i="17"/>
  <c r="BI78" i="17"/>
  <c r="AZ78" i="17"/>
  <c r="AQ78" i="17"/>
  <c r="AH78" i="17"/>
  <c r="Y78" i="17"/>
  <c r="Q78" i="17"/>
  <c r="DB77" i="17"/>
  <c r="CS77" i="17"/>
  <c r="CJ77" i="17"/>
  <c r="CA77" i="17"/>
  <c r="BR77" i="17"/>
  <c r="BI77" i="17"/>
  <c r="AZ77" i="17"/>
  <c r="AQ77" i="17"/>
  <c r="AH77" i="17"/>
  <c r="Y77" i="17"/>
  <c r="Q77" i="17"/>
  <c r="DB76" i="17"/>
  <c r="CS76" i="17"/>
  <c r="CJ76" i="17"/>
  <c r="CA76" i="17"/>
  <c r="BR76" i="17"/>
  <c r="BI76" i="17"/>
  <c r="AZ76" i="17"/>
  <c r="AQ76" i="17"/>
  <c r="AH76" i="17"/>
  <c r="Y76" i="17"/>
  <c r="Q76" i="17"/>
  <c r="DB75" i="17"/>
  <c r="CS75" i="17"/>
  <c r="CJ75" i="17"/>
  <c r="CA75" i="17"/>
  <c r="BR75" i="17"/>
  <c r="BI75" i="17"/>
  <c r="AZ75" i="17"/>
  <c r="AQ75" i="17"/>
  <c r="AH75" i="17"/>
  <c r="Y75" i="17"/>
  <c r="Q75" i="17"/>
  <c r="DB74" i="17"/>
  <c r="CS74" i="17"/>
  <c r="CJ74" i="17"/>
  <c r="CA74" i="17"/>
  <c r="BR74" i="17"/>
  <c r="BI74" i="17"/>
  <c r="AZ74" i="17"/>
  <c r="AQ74" i="17"/>
  <c r="AH74" i="17"/>
  <c r="Y74" i="17"/>
  <c r="Q74" i="17"/>
  <c r="DB73" i="17"/>
  <c r="CS73" i="17"/>
  <c r="CJ73" i="17"/>
  <c r="CA73" i="17"/>
  <c r="BR73" i="17"/>
  <c r="BI73" i="17"/>
  <c r="AZ73" i="17"/>
  <c r="AQ73" i="17"/>
  <c r="AH73" i="17"/>
  <c r="Y73" i="17"/>
  <c r="Q73" i="17"/>
  <c r="DB72" i="17"/>
  <c r="CS72" i="17"/>
  <c r="CJ72" i="17"/>
  <c r="CA72" i="17"/>
  <c r="BR72" i="17"/>
  <c r="BI72" i="17"/>
  <c r="AZ72" i="17"/>
  <c r="AQ72" i="17"/>
  <c r="AH72" i="17"/>
  <c r="Y72" i="17"/>
  <c r="Q72" i="17"/>
  <c r="DB71" i="17"/>
  <c r="CS71" i="17"/>
  <c r="CJ71" i="17"/>
  <c r="CA71" i="17"/>
  <c r="BR71" i="17"/>
  <c r="BI71" i="17"/>
  <c r="AZ71" i="17"/>
  <c r="AQ71" i="17"/>
  <c r="AH71" i="17"/>
  <c r="Y71" i="17"/>
  <c r="Q71" i="17"/>
  <c r="DB70" i="17"/>
  <c r="CS70" i="17"/>
  <c r="CJ70" i="17"/>
  <c r="CA70" i="17"/>
  <c r="BR70" i="17"/>
  <c r="BI70" i="17"/>
  <c r="AZ70" i="17"/>
  <c r="AQ70" i="17"/>
  <c r="AH70" i="17"/>
  <c r="Y70" i="17"/>
  <c r="Q70" i="17"/>
  <c r="DB69" i="17"/>
  <c r="CS69" i="17"/>
  <c r="CJ69" i="17"/>
  <c r="CA69" i="17"/>
  <c r="BR69" i="17"/>
  <c r="BI69" i="17"/>
  <c r="AZ69" i="17"/>
  <c r="AQ69" i="17"/>
  <c r="AH69" i="17"/>
  <c r="Y69" i="17"/>
  <c r="Q69" i="17"/>
  <c r="DB68" i="17"/>
  <c r="CS68" i="17"/>
  <c r="CJ68" i="17"/>
  <c r="CA68" i="17"/>
  <c r="BR68" i="17"/>
  <c r="BI68" i="17"/>
  <c r="AZ68" i="17"/>
  <c r="AQ68" i="17"/>
  <c r="AH68" i="17"/>
  <c r="Y68" i="17"/>
  <c r="Q68" i="17"/>
  <c r="DB67" i="17"/>
  <c r="CS67" i="17"/>
  <c r="CJ67" i="17"/>
  <c r="CA67" i="17"/>
  <c r="BR67" i="17"/>
  <c r="BI67" i="17"/>
  <c r="AZ67" i="17"/>
  <c r="AQ67" i="17"/>
  <c r="AH67" i="17"/>
  <c r="Y67" i="17"/>
  <c r="Q67" i="17"/>
  <c r="DB66" i="17"/>
  <c r="CS66" i="17"/>
  <c r="CJ66" i="17"/>
  <c r="CA66" i="17"/>
  <c r="BR66" i="17"/>
  <c r="BI66" i="17"/>
  <c r="AZ66" i="17"/>
  <c r="AQ66" i="17"/>
  <c r="AH66" i="17"/>
  <c r="Y66" i="17"/>
  <c r="Q66" i="17"/>
  <c r="DB65" i="17"/>
  <c r="CS65" i="17"/>
  <c r="CJ65" i="17"/>
  <c r="CA65" i="17"/>
  <c r="BR65" i="17"/>
  <c r="BI65" i="17"/>
  <c r="AZ65" i="17"/>
  <c r="AQ65" i="17"/>
  <c r="AH65" i="17"/>
  <c r="Y65" i="17"/>
  <c r="Q65" i="17"/>
  <c r="DB64" i="17"/>
  <c r="CS64" i="17"/>
  <c r="CJ64" i="17"/>
  <c r="CA64" i="17"/>
  <c r="BR64" i="17"/>
  <c r="BI64" i="17"/>
  <c r="AZ64" i="17"/>
  <c r="AQ64" i="17"/>
  <c r="AH64" i="17"/>
  <c r="Y64" i="17"/>
  <c r="Q64" i="17"/>
  <c r="DB63" i="17"/>
  <c r="CS63" i="17"/>
  <c r="CJ63" i="17"/>
  <c r="CA63" i="17"/>
  <c r="BR63" i="17"/>
  <c r="BI63" i="17"/>
  <c r="AZ63" i="17"/>
  <c r="AQ63" i="17"/>
  <c r="AH63" i="17"/>
  <c r="Y63" i="17"/>
  <c r="Q63" i="17"/>
  <c r="DB62" i="17"/>
  <c r="CS62" i="17"/>
  <c r="CJ62" i="17"/>
  <c r="CA62" i="17"/>
  <c r="BR62" i="17"/>
  <c r="BI62" i="17"/>
  <c r="AZ62" i="17"/>
  <c r="AQ62" i="17"/>
  <c r="AH62" i="17"/>
  <c r="Y62" i="17"/>
  <c r="Q62" i="17"/>
  <c r="DB61" i="17"/>
  <c r="CS61" i="17"/>
  <c r="CJ61" i="17"/>
  <c r="CA61" i="17"/>
  <c r="BR61" i="17"/>
  <c r="BI61" i="17"/>
  <c r="AZ61" i="17"/>
  <c r="AQ61" i="17"/>
  <c r="AH61" i="17"/>
  <c r="Y61" i="17"/>
  <c r="Q61" i="17"/>
  <c r="DB60" i="17"/>
  <c r="CS60" i="17"/>
  <c r="CJ60" i="17"/>
  <c r="CA60" i="17"/>
  <c r="BR60" i="17"/>
  <c r="BI60" i="17"/>
  <c r="AZ60" i="17"/>
  <c r="AQ60" i="17"/>
  <c r="AH60" i="17"/>
  <c r="Y60" i="17"/>
  <c r="Q60" i="17"/>
  <c r="DB59" i="17"/>
  <c r="CS59" i="17"/>
  <c r="CJ59" i="17"/>
  <c r="CA59" i="17"/>
  <c r="BR59" i="17"/>
  <c r="BI59" i="17"/>
  <c r="AZ59" i="17"/>
  <c r="AQ59" i="17"/>
  <c r="AH59" i="17"/>
  <c r="Y59" i="17"/>
  <c r="Q59" i="17"/>
  <c r="DB58" i="17"/>
  <c r="CS58" i="17"/>
  <c r="CJ58" i="17"/>
  <c r="CA58" i="17"/>
  <c r="BR58" i="17"/>
  <c r="BI58" i="17"/>
  <c r="AZ58" i="17"/>
  <c r="AQ58" i="17"/>
  <c r="AH58" i="17"/>
  <c r="Y58" i="17"/>
  <c r="Q58" i="17"/>
  <c r="DB57" i="17"/>
  <c r="CS57" i="17"/>
  <c r="CJ57" i="17"/>
  <c r="CA57" i="17"/>
  <c r="BR57" i="17"/>
  <c r="BI57" i="17"/>
  <c r="AZ57" i="17"/>
  <c r="AQ57" i="17"/>
  <c r="AH57" i="17"/>
  <c r="Y57" i="17"/>
  <c r="Q57" i="17"/>
  <c r="DB56" i="17"/>
  <c r="CS56" i="17"/>
  <c r="CJ56" i="17"/>
  <c r="CA56" i="17"/>
  <c r="BR56" i="17"/>
  <c r="BI56" i="17"/>
  <c r="AZ56" i="17"/>
  <c r="AQ56" i="17"/>
  <c r="AH56" i="17"/>
  <c r="Y56" i="17"/>
  <c r="Q56" i="17"/>
  <c r="DB55" i="17"/>
  <c r="CS55" i="17"/>
  <c r="CJ55" i="17"/>
  <c r="CA55" i="17"/>
  <c r="BR55" i="17"/>
  <c r="BI55" i="17"/>
  <c r="AZ55" i="17"/>
  <c r="AQ55" i="17"/>
  <c r="AH55" i="17"/>
  <c r="Y55" i="17"/>
  <c r="Q55" i="17"/>
  <c r="DB54" i="17"/>
  <c r="CS54" i="17"/>
  <c r="CJ54" i="17"/>
  <c r="CA54" i="17"/>
  <c r="BR54" i="17"/>
  <c r="BI54" i="17"/>
  <c r="AZ54" i="17"/>
  <c r="AQ54" i="17"/>
  <c r="AH54" i="17"/>
  <c r="Y54" i="17"/>
  <c r="Q54" i="17"/>
  <c r="DB53" i="17"/>
  <c r="CS53" i="17"/>
  <c r="CJ53" i="17"/>
  <c r="CA53" i="17"/>
  <c r="BR53" i="17"/>
  <c r="BI53" i="17"/>
  <c r="AZ53" i="17"/>
  <c r="AQ53" i="17"/>
  <c r="AH53" i="17"/>
  <c r="Y53" i="17"/>
  <c r="Q53" i="17"/>
  <c r="DB52" i="17"/>
  <c r="CS52" i="17"/>
  <c r="CJ52" i="17"/>
  <c r="CA52" i="17"/>
  <c r="BR52" i="17"/>
  <c r="BI52" i="17"/>
  <c r="AZ52" i="17"/>
  <c r="AQ52" i="17"/>
  <c r="AH52" i="17"/>
  <c r="Y52" i="17"/>
  <c r="Q52" i="17"/>
  <c r="DB51" i="17"/>
  <c r="CS51" i="17"/>
  <c r="CJ51" i="17"/>
  <c r="CA51" i="17"/>
  <c r="BR51" i="17"/>
  <c r="BI51" i="17"/>
  <c r="AZ51" i="17"/>
  <c r="AQ51" i="17"/>
  <c r="AH51" i="17"/>
  <c r="Y51" i="17"/>
  <c r="Q51" i="17"/>
  <c r="I51" i="17"/>
  <c r="A51" i="17"/>
  <c r="DB50" i="17"/>
  <c r="CS50" i="17"/>
  <c r="CJ50" i="17"/>
  <c r="CA50" i="17"/>
  <c r="BR50" i="17"/>
  <c r="BI50" i="17"/>
  <c r="AZ50" i="17"/>
  <c r="AQ50" i="17"/>
  <c r="AH50" i="17"/>
  <c r="Y50" i="17"/>
  <c r="Q50" i="17"/>
  <c r="I50" i="17"/>
  <c r="A50" i="17"/>
  <c r="DB49" i="17"/>
  <c r="CS49" i="17"/>
  <c r="CJ49" i="17"/>
  <c r="CA49" i="17"/>
  <c r="BR49" i="17"/>
  <c r="BI49" i="17"/>
  <c r="AZ49" i="17"/>
  <c r="AQ49" i="17"/>
  <c r="AH49" i="17"/>
  <c r="Y49" i="17"/>
  <c r="Q49" i="17"/>
  <c r="I49" i="17"/>
  <c r="A49" i="17"/>
  <c r="DB48" i="17"/>
  <c r="CS48" i="17"/>
  <c r="CJ48" i="17"/>
  <c r="CA48" i="17"/>
  <c r="BR48" i="17"/>
  <c r="BI48" i="17"/>
  <c r="AZ48" i="17"/>
  <c r="AQ48" i="17"/>
  <c r="AH48" i="17"/>
  <c r="Y48" i="17"/>
  <c r="Q48" i="17"/>
  <c r="I48" i="17"/>
  <c r="A48" i="17"/>
  <c r="DB47" i="17"/>
  <c r="CS47" i="17"/>
  <c r="CJ47" i="17"/>
  <c r="CA47" i="17"/>
  <c r="BR47" i="17"/>
  <c r="BI47" i="17"/>
  <c r="AZ47" i="17"/>
  <c r="AQ47" i="17"/>
  <c r="AH47" i="17"/>
  <c r="Y47" i="17"/>
  <c r="Q47" i="17"/>
  <c r="I47" i="17"/>
  <c r="A47" i="17"/>
  <c r="DB46" i="17"/>
  <c r="CS46" i="17"/>
  <c r="CJ46" i="17"/>
  <c r="CA46" i="17"/>
  <c r="BR46" i="17"/>
  <c r="BI46" i="17"/>
  <c r="AZ46" i="17"/>
  <c r="AQ46" i="17"/>
  <c r="AH46" i="17"/>
  <c r="Y46" i="17"/>
  <c r="Q46" i="17"/>
  <c r="I46" i="17"/>
  <c r="A46" i="17"/>
  <c r="DB45" i="17"/>
  <c r="CS45" i="17"/>
  <c r="CJ45" i="17"/>
  <c r="CA45" i="17"/>
  <c r="BR45" i="17"/>
  <c r="BI45" i="17"/>
  <c r="AZ45" i="17"/>
  <c r="AQ45" i="17"/>
  <c r="AH45" i="17"/>
  <c r="Y45" i="17"/>
  <c r="Q45" i="17"/>
  <c r="I45" i="17"/>
  <c r="A45" i="17"/>
  <c r="DB44" i="17"/>
  <c r="CS44" i="17"/>
  <c r="CJ44" i="17"/>
  <c r="CA44" i="17"/>
  <c r="BR44" i="17"/>
  <c r="BI44" i="17"/>
  <c r="AZ44" i="17"/>
  <c r="AQ44" i="17"/>
  <c r="AH44" i="17"/>
  <c r="Y44" i="17"/>
  <c r="Q44" i="17"/>
  <c r="I44" i="17"/>
  <c r="A44" i="17"/>
  <c r="DB43" i="17"/>
  <c r="CS43" i="17"/>
  <c r="CJ43" i="17"/>
  <c r="CA43" i="17"/>
  <c r="BR43" i="17"/>
  <c r="BI43" i="17"/>
  <c r="AZ43" i="17"/>
  <c r="AQ43" i="17"/>
  <c r="AH43" i="17"/>
  <c r="Y43" i="17"/>
  <c r="Q43" i="17"/>
  <c r="I43" i="17"/>
  <c r="A43" i="17"/>
  <c r="DB42" i="17"/>
  <c r="CS42" i="17"/>
  <c r="CJ42" i="17"/>
  <c r="CA42" i="17"/>
  <c r="BR42" i="17"/>
  <c r="BI42" i="17"/>
  <c r="AZ42" i="17"/>
  <c r="AQ42" i="17"/>
  <c r="AH42" i="17"/>
  <c r="Y42" i="17"/>
  <c r="Q42" i="17"/>
  <c r="I42" i="17"/>
  <c r="A42" i="17"/>
  <c r="DB41" i="17"/>
  <c r="CS41" i="17"/>
  <c r="CJ41" i="17"/>
  <c r="CA41" i="17"/>
  <c r="BR41" i="17"/>
  <c r="BI41" i="17"/>
  <c r="AZ41" i="17"/>
  <c r="AQ41" i="17"/>
  <c r="AH41" i="17"/>
  <c r="Y41" i="17"/>
  <c r="Q41" i="17"/>
  <c r="I41" i="17"/>
  <c r="A41" i="17"/>
  <c r="DB40" i="17"/>
  <c r="CS40" i="17"/>
  <c r="CJ40" i="17"/>
  <c r="CA40" i="17"/>
  <c r="BR40" i="17"/>
  <c r="BI40" i="17"/>
  <c r="AZ40" i="17"/>
  <c r="AQ40" i="17"/>
  <c r="AH40" i="17"/>
  <c r="Y40" i="17"/>
  <c r="Q40" i="17"/>
  <c r="I40" i="17"/>
  <c r="A40" i="17"/>
  <c r="DB39" i="17"/>
  <c r="CS39" i="17"/>
  <c r="CJ39" i="17"/>
  <c r="CA39" i="17"/>
  <c r="BR39" i="17"/>
  <c r="BI39" i="17"/>
  <c r="AZ39" i="17"/>
  <c r="AQ39" i="17"/>
  <c r="AH39" i="17"/>
  <c r="Y39" i="17"/>
  <c r="Q39" i="17"/>
  <c r="I39" i="17"/>
  <c r="A39" i="17"/>
  <c r="DB38" i="17"/>
  <c r="CS38" i="17"/>
  <c r="CJ38" i="17"/>
  <c r="CA38" i="17"/>
  <c r="BR38" i="17"/>
  <c r="BI38" i="17"/>
  <c r="AZ38" i="17"/>
  <c r="AQ38" i="17"/>
  <c r="AH38" i="17"/>
  <c r="Y38" i="17"/>
  <c r="Q38" i="17"/>
  <c r="I38" i="17"/>
  <c r="A38" i="17"/>
  <c r="DB37" i="17"/>
  <c r="CS37" i="17"/>
  <c r="CJ37" i="17"/>
  <c r="CA37" i="17"/>
  <c r="BR37" i="17"/>
  <c r="BI37" i="17"/>
  <c r="AZ37" i="17"/>
  <c r="AQ37" i="17"/>
  <c r="AH37" i="17"/>
  <c r="Y37" i="17"/>
  <c r="Q37" i="17"/>
  <c r="I37" i="17"/>
  <c r="A37" i="17"/>
  <c r="DB36" i="17"/>
  <c r="CS36" i="17"/>
  <c r="CJ36" i="17"/>
  <c r="CA36" i="17"/>
  <c r="BR36" i="17"/>
  <c r="BI36" i="17"/>
  <c r="AZ36" i="17"/>
  <c r="AQ36" i="17"/>
  <c r="AH36" i="17"/>
  <c r="Y36" i="17"/>
  <c r="Q36" i="17"/>
  <c r="I36" i="17"/>
  <c r="A36" i="17"/>
  <c r="DB35" i="17"/>
  <c r="CS35" i="17"/>
  <c r="CJ35" i="17"/>
  <c r="CA35" i="17"/>
  <c r="BR35" i="17"/>
  <c r="BI35" i="17"/>
  <c r="AZ35" i="17"/>
  <c r="AQ35" i="17"/>
  <c r="AH35" i="17"/>
  <c r="Y35" i="17"/>
  <c r="Q35" i="17"/>
  <c r="I35" i="17"/>
  <c r="A35" i="17"/>
  <c r="DB34" i="17"/>
  <c r="CS34" i="17"/>
  <c r="CJ34" i="17"/>
  <c r="CA34" i="17"/>
  <c r="BR34" i="17"/>
  <c r="BI34" i="17"/>
  <c r="AZ34" i="17"/>
  <c r="AQ34" i="17"/>
  <c r="AH34" i="17"/>
  <c r="Y34" i="17"/>
  <c r="Q34" i="17"/>
  <c r="I34" i="17"/>
  <c r="A34" i="17"/>
  <c r="DB33" i="17"/>
  <c r="CS33" i="17"/>
  <c r="CJ33" i="17"/>
  <c r="CA33" i="17"/>
  <c r="BR33" i="17"/>
  <c r="BI33" i="17"/>
  <c r="AZ33" i="17"/>
  <c r="AQ33" i="17"/>
  <c r="AH33" i="17"/>
  <c r="Y33" i="17"/>
  <c r="Q33" i="17"/>
  <c r="I33" i="17"/>
  <c r="A33" i="17"/>
  <c r="DB32" i="17"/>
  <c r="CS32" i="17"/>
  <c r="CJ32" i="17"/>
  <c r="CA32" i="17"/>
  <c r="BR32" i="17"/>
  <c r="BI32" i="17"/>
  <c r="AZ32" i="17"/>
  <c r="AQ32" i="17"/>
  <c r="AH32" i="17"/>
  <c r="Y32" i="17"/>
  <c r="Q32" i="17"/>
  <c r="I32" i="17"/>
  <c r="A32" i="17"/>
  <c r="DB31" i="17"/>
  <c r="CS31" i="17"/>
  <c r="CJ31" i="17"/>
  <c r="CA31" i="17"/>
  <c r="BR31" i="17"/>
  <c r="BI31" i="17"/>
  <c r="AZ31" i="17"/>
  <c r="AQ31" i="17"/>
  <c r="AH31" i="17"/>
  <c r="Y31" i="17"/>
  <c r="Q31" i="17"/>
  <c r="I31" i="17"/>
  <c r="A31" i="17"/>
  <c r="DB30" i="17"/>
  <c r="CS30" i="17"/>
  <c r="CJ30" i="17"/>
  <c r="CA30" i="17"/>
  <c r="BR30" i="17"/>
  <c r="BI30" i="17"/>
  <c r="AZ30" i="17"/>
  <c r="AQ30" i="17"/>
  <c r="AH30" i="17"/>
  <c r="Y30" i="17"/>
  <c r="Q30" i="17"/>
  <c r="I30" i="17"/>
  <c r="A30" i="17"/>
  <c r="DB29" i="17"/>
  <c r="CS29" i="17"/>
  <c r="CJ29" i="17"/>
  <c r="CA29" i="17"/>
  <c r="BR29" i="17"/>
  <c r="BI29" i="17"/>
  <c r="AZ29" i="17"/>
  <c r="AQ29" i="17"/>
  <c r="AH29" i="17"/>
  <c r="Y29" i="17"/>
  <c r="Q29" i="17"/>
  <c r="I29" i="17"/>
  <c r="A29" i="17"/>
  <c r="DB28" i="17"/>
  <c r="CS28" i="17"/>
  <c r="CJ28" i="17"/>
  <c r="CA28" i="17"/>
  <c r="BR28" i="17"/>
  <c r="BI28" i="17"/>
  <c r="AZ28" i="17"/>
  <c r="AQ28" i="17"/>
  <c r="AH28" i="17"/>
  <c r="Y28" i="17"/>
  <c r="Q28" i="17"/>
  <c r="I28" i="17"/>
  <c r="A28" i="17"/>
  <c r="DB27" i="17"/>
  <c r="CS27" i="17"/>
  <c r="CJ27" i="17"/>
  <c r="CA27" i="17"/>
  <c r="BR27" i="17"/>
  <c r="BI27" i="17"/>
  <c r="AZ27" i="17"/>
  <c r="AQ27" i="17"/>
  <c r="AH27" i="17"/>
  <c r="Y27" i="17"/>
  <c r="Q27" i="17"/>
  <c r="I27" i="17"/>
  <c r="A27" i="17"/>
  <c r="DB26" i="17"/>
  <c r="CS26" i="17"/>
  <c r="CJ26" i="17"/>
  <c r="CA26" i="17"/>
  <c r="BR26" i="17"/>
  <c r="BI26" i="17"/>
  <c r="AZ26" i="17"/>
  <c r="AQ26" i="17"/>
  <c r="AH26" i="17"/>
  <c r="Y26" i="17"/>
  <c r="Q26" i="17"/>
  <c r="I26" i="17"/>
  <c r="A26" i="17"/>
  <c r="DB25" i="17"/>
  <c r="CS25" i="17"/>
  <c r="CJ25" i="17"/>
  <c r="CA25" i="17"/>
  <c r="BR25" i="17"/>
  <c r="BI25" i="17"/>
  <c r="AZ25" i="17"/>
  <c r="AQ25" i="17"/>
  <c r="AH25" i="17"/>
  <c r="Y25" i="17"/>
  <c r="Q25" i="17"/>
  <c r="I25" i="17"/>
  <c r="A25" i="17"/>
  <c r="DB24" i="17"/>
  <c r="CS24" i="17"/>
  <c r="CJ24" i="17"/>
  <c r="CA24" i="17"/>
  <c r="BR24" i="17"/>
  <c r="BI24" i="17"/>
  <c r="AZ24" i="17"/>
  <c r="AQ24" i="17"/>
  <c r="AH24" i="17"/>
  <c r="Y24" i="17"/>
  <c r="Q24" i="17"/>
  <c r="I24" i="17"/>
  <c r="A24" i="17"/>
  <c r="DB23" i="17"/>
  <c r="CS23" i="17"/>
  <c r="CJ23" i="17"/>
  <c r="CA23" i="17"/>
  <c r="BR23" i="17"/>
  <c r="BI23" i="17"/>
  <c r="AZ23" i="17"/>
  <c r="AQ23" i="17"/>
  <c r="AH23" i="17"/>
  <c r="Y23" i="17"/>
  <c r="Q23" i="17"/>
  <c r="I23" i="17"/>
  <c r="A23" i="17"/>
  <c r="DB22" i="17"/>
  <c r="CS22" i="17"/>
  <c r="CJ22" i="17"/>
  <c r="CA22" i="17"/>
  <c r="BR22" i="17"/>
  <c r="BI22" i="17"/>
  <c r="AZ22" i="17"/>
  <c r="AQ22" i="17"/>
  <c r="AH22" i="17"/>
  <c r="Y22" i="17"/>
  <c r="Q22" i="17"/>
  <c r="I22" i="17"/>
  <c r="A22" i="17"/>
  <c r="DB21" i="17"/>
  <c r="CS21" i="17"/>
  <c r="CJ21" i="17"/>
  <c r="CA21" i="17"/>
  <c r="BR21" i="17"/>
  <c r="BI21" i="17"/>
  <c r="AZ21" i="17"/>
  <c r="AQ21" i="17"/>
  <c r="AH21" i="17"/>
  <c r="Y21" i="17"/>
  <c r="Q21" i="17"/>
  <c r="I21" i="17"/>
  <c r="A21" i="17"/>
  <c r="DB20" i="17"/>
  <c r="CS20" i="17"/>
  <c r="CJ20" i="17"/>
  <c r="CA20" i="17"/>
  <c r="BR20" i="17"/>
  <c r="BI20" i="17"/>
  <c r="AZ20" i="17"/>
  <c r="AQ20" i="17"/>
  <c r="AH20" i="17"/>
  <c r="Y20" i="17"/>
  <c r="Q20" i="17"/>
  <c r="I20" i="17"/>
  <c r="A20" i="17"/>
  <c r="DB19" i="17"/>
  <c r="CS19" i="17"/>
  <c r="CJ19" i="17"/>
  <c r="CA19" i="17"/>
  <c r="BR19" i="17"/>
  <c r="BI19" i="17"/>
  <c r="AZ19" i="17"/>
  <c r="AQ19" i="17"/>
  <c r="AH19" i="17"/>
  <c r="Y19" i="17"/>
  <c r="Q19" i="17"/>
  <c r="I19" i="17"/>
  <c r="A19" i="17"/>
  <c r="DB18" i="17"/>
  <c r="CS18" i="17"/>
  <c r="CJ18" i="17"/>
  <c r="CA18" i="17"/>
  <c r="BR18" i="17"/>
  <c r="BI18" i="17"/>
  <c r="AZ18" i="17"/>
  <c r="AQ18" i="17"/>
  <c r="AH18" i="17"/>
  <c r="Y18" i="17"/>
  <c r="Q18" i="17"/>
  <c r="I18" i="17"/>
  <c r="A18" i="17"/>
  <c r="DB17" i="17"/>
  <c r="CS17" i="17"/>
  <c r="CJ17" i="17"/>
  <c r="CA17" i="17"/>
  <c r="BR17" i="17"/>
  <c r="BI17" i="17"/>
  <c r="AZ17" i="17"/>
  <c r="AQ17" i="17"/>
  <c r="AH17" i="17"/>
  <c r="Y17" i="17"/>
  <c r="Q17" i="17"/>
  <c r="I17" i="17"/>
  <c r="A17" i="17"/>
  <c r="DB16" i="17"/>
  <c r="CS16" i="17"/>
  <c r="CJ16" i="17"/>
  <c r="CA16" i="17"/>
  <c r="BR16" i="17"/>
  <c r="BI16" i="17"/>
  <c r="AZ16" i="17"/>
  <c r="AQ16" i="17"/>
  <c r="AH16" i="17"/>
  <c r="Y16" i="17"/>
  <c r="Q16" i="17"/>
  <c r="I16" i="17"/>
  <c r="A16" i="17"/>
  <c r="DB15" i="17"/>
  <c r="CS15" i="17"/>
  <c r="CJ15" i="17"/>
  <c r="CA15" i="17"/>
  <c r="BR15" i="17"/>
  <c r="BI15" i="17"/>
  <c r="AZ15" i="17"/>
  <c r="AQ15" i="17"/>
  <c r="AH15" i="17"/>
  <c r="Y15" i="17"/>
  <c r="Q15" i="17"/>
  <c r="I15" i="17"/>
  <c r="A15" i="17"/>
  <c r="DB14" i="17"/>
  <c r="CS14" i="17"/>
  <c r="CJ14" i="17"/>
  <c r="CA14" i="17"/>
  <c r="BR14" i="17"/>
  <c r="BI14" i="17"/>
  <c r="AZ14" i="17"/>
  <c r="AQ14" i="17"/>
  <c r="AH14" i="17"/>
  <c r="Y14" i="17"/>
  <c r="Q14" i="17"/>
  <c r="I14" i="17"/>
  <c r="A14" i="17"/>
  <c r="DB13" i="17"/>
  <c r="CS13" i="17"/>
  <c r="CJ13" i="17"/>
  <c r="CA13" i="17"/>
  <c r="BR13" i="17"/>
  <c r="BI13" i="17"/>
  <c r="AZ13" i="17"/>
  <c r="AQ13" i="17"/>
  <c r="AH13" i="17"/>
  <c r="Y13" i="17"/>
  <c r="Q13" i="17"/>
  <c r="I13" i="17"/>
  <c r="A13" i="17"/>
  <c r="DB12" i="17"/>
  <c r="CS12" i="17"/>
  <c r="CJ12" i="17"/>
  <c r="CA12" i="17"/>
  <c r="BR12" i="17"/>
  <c r="BI12" i="17"/>
  <c r="AZ12" i="17"/>
  <c r="AQ12" i="17"/>
  <c r="AH12" i="17"/>
  <c r="Y12" i="17"/>
  <c r="Q12" i="17"/>
  <c r="I12" i="17"/>
  <c r="A12" i="17"/>
  <c r="DB11" i="17"/>
  <c r="CS11" i="17"/>
  <c r="CJ11" i="17"/>
  <c r="CA11" i="17"/>
  <c r="BR11" i="17"/>
  <c r="BI11" i="17"/>
  <c r="AZ11" i="17"/>
  <c r="AQ11" i="17"/>
  <c r="AH11" i="17"/>
  <c r="Y11" i="17"/>
  <c r="Q11" i="17"/>
  <c r="I11" i="17"/>
  <c r="A11" i="17"/>
  <c r="DB10" i="17"/>
  <c r="CS10" i="17"/>
  <c r="CJ10" i="17"/>
  <c r="CA10" i="17"/>
  <c r="BR10" i="17"/>
  <c r="BI10" i="17"/>
  <c r="AZ10" i="17"/>
  <c r="AQ10" i="17"/>
  <c r="AH10" i="17"/>
  <c r="Y10" i="17"/>
  <c r="Q10" i="17"/>
  <c r="I10" i="17"/>
  <c r="A10" i="17"/>
  <c r="DB9" i="17"/>
  <c r="CS9" i="17"/>
  <c r="CJ9" i="17"/>
  <c r="CA9" i="17"/>
  <c r="BR9" i="17"/>
  <c r="BI9" i="17"/>
  <c r="AZ9" i="17"/>
  <c r="AQ9" i="17"/>
  <c r="AH9" i="17"/>
  <c r="Y9" i="17"/>
  <c r="Q9" i="17"/>
  <c r="I9" i="17"/>
  <c r="A9" i="17"/>
  <c r="DB8" i="17"/>
  <c r="CS8" i="17"/>
  <c r="CJ8" i="17"/>
  <c r="CA8" i="17"/>
  <c r="BR8" i="17"/>
  <c r="BI8" i="17"/>
  <c r="AZ8" i="17"/>
  <c r="AQ8" i="17"/>
  <c r="AH8" i="17"/>
  <c r="Y8" i="17"/>
  <c r="Q8" i="17"/>
  <c r="I8" i="17"/>
  <c r="A8" i="17"/>
  <c r="DB7" i="17"/>
  <c r="CS7" i="17"/>
  <c r="CJ7" i="17"/>
  <c r="CA7" i="17"/>
  <c r="BR7" i="17"/>
  <c r="BI7" i="17"/>
  <c r="AZ7" i="17"/>
  <c r="AQ7" i="17"/>
  <c r="AH7" i="17"/>
  <c r="Y7" i="17"/>
  <c r="Q7" i="17"/>
  <c r="I7" i="17"/>
  <c r="A7" i="17"/>
  <c r="DB6" i="17"/>
  <c r="CS6" i="17"/>
  <c r="CJ6" i="17"/>
  <c r="CA6" i="17"/>
  <c r="BR6" i="17"/>
  <c r="BI6" i="17"/>
  <c r="AZ6" i="17"/>
  <c r="AQ6" i="17"/>
  <c r="AH6" i="17"/>
  <c r="Y6" i="17"/>
  <c r="Q6" i="17"/>
  <c r="I6" i="17"/>
  <c r="A6" i="17"/>
  <c r="DB5" i="17"/>
  <c r="CS5" i="17"/>
  <c r="CJ5" i="17"/>
  <c r="CJ3" i="17"/>
  <c r="CA5" i="17"/>
  <c r="CA3" i="17"/>
  <c r="BR5" i="17"/>
  <c r="BI5" i="17"/>
  <c r="AZ5" i="17"/>
  <c r="AZ3" i="17"/>
  <c r="AQ5" i="17"/>
  <c r="AH5" i="17"/>
  <c r="Y5" i="17"/>
  <c r="Q5" i="17"/>
  <c r="I5" i="17"/>
  <c r="A5" i="17"/>
  <c r="DB4" i="17"/>
  <c r="DB3" i="17"/>
  <c r="CS4" i="17"/>
  <c r="CJ4" i="17"/>
  <c r="CA4" i="17"/>
  <c r="BR4" i="17"/>
  <c r="BI4" i="17"/>
  <c r="BI3" i="17"/>
  <c r="AZ4" i="17"/>
  <c r="AQ4" i="17"/>
  <c r="AH4" i="17"/>
  <c r="Y4" i="17"/>
  <c r="Y3" i="17"/>
  <c r="Q4" i="17"/>
  <c r="I4" i="17"/>
  <c r="A4" i="17"/>
  <c r="DC3" i="17"/>
  <c r="CT3" i="17"/>
  <c r="CK3" i="17"/>
  <c r="CB3" i="17"/>
  <c r="BS3" i="17"/>
  <c r="BJ3" i="17"/>
  <c r="BA3" i="17"/>
  <c r="AR3" i="17"/>
  <c r="AI3" i="17"/>
  <c r="Z3" i="17"/>
  <c r="R3" i="17"/>
  <c r="J3" i="17"/>
  <c r="B3" i="17"/>
  <c r="Y38" i="7"/>
  <c r="Q38" i="7"/>
  <c r="I38" i="7"/>
  <c r="A38" i="7"/>
  <c r="Y37" i="7"/>
  <c r="Q37" i="7"/>
  <c r="I37" i="7"/>
  <c r="A37" i="7"/>
  <c r="Y36" i="7"/>
  <c r="Q36" i="7"/>
  <c r="I36" i="7"/>
  <c r="A36" i="7"/>
  <c r="Y35" i="7"/>
  <c r="Q35" i="7"/>
  <c r="I35" i="7"/>
  <c r="A35" i="7"/>
  <c r="Y34" i="7"/>
  <c r="Q34" i="7"/>
  <c r="I34" i="7"/>
  <c r="A34" i="7"/>
  <c r="Y33" i="7"/>
  <c r="Q33" i="7"/>
  <c r="I33" i="7"/>
  <c r="A33" i="7"/>
  <c r="Y32" i="7"/>
  <c r="Q32" i="7"/>
  <c r="I32" i="7"/>
  <c r="A32" i="7"/>
  <c r="Y31" i="7"/>
  <c r="Q31" i="7"/>
  <c r="I31" i="7"/>
  <c r="A31" i="7"/>
  <c r="Y30" i="7"/>
  <c r="Q30" i="7"/>
  <c r="I30" i="7"/>
  <c r="A30" i="7"/>
  <c r="Y29" i="7"/>
  <c r="Q29" i="7"/>
  <c r="I29" i="7"/>
  <c r="A29" i="7"/>
  <c r="Y28" i="7"/>
  <c r="Q28" i="7"/>
  <c r="I28" i="7"/>
  <c r="A28" i="7"/>
  <c r="Y27" i="7"/>
  <c r="Q27" i="7"/>
  <c r="I27" i="7"/>
  <c r="A27" i="7"/>
  <c r="Y26" i="7"/>
  <c r="Q26" i="7"/>
  <c r="I26" i="7"/>
  <c r="A26" i="7"/>
  <c r="Y25" i="7"/>
  <c r="Q25" i="7"/>
  <c r="I25" i="7"/>
  <c r="A25" i="7"/>
  <c r="Y24" i="7"/>
  <c r="Q24" i="7"/>
  <c r="I24" i="7"/>
  <c r="A24" i="7"/>
  <c r="Y23" i="7"/>
  <c r="Q23" i="7"/>
  <c r="I23" i="7"/>
  <c r="A23" i="7"/>
  <c r="AC22" i="7"/>
  <c r="AB22" i="7"/>
  <c r="Y22" i="7"/>
  <c r="U22" i="7"/>
  <c r="Q22" i="7"/>
  <c r="M22" i="7"/>
  <c r="L22" i="7"/>
  <c r="I22" i="7"/>
  <c r="E22" i="7"/>
  <c r="E30" i="7"/>
  <c r="D22" i="7"/>
  <c r="A22" i="7"/>
  <c r="AC21" i="7"/>
  <c r="AB21" i="7"/>
  <c r="Y21" i="7"/>
  <c r="U21" i="7"/>
  <c r="Q21" i="7"/>
  <c r="M21" i="7"/>
  <c r="L21" i="7"/>
  <c r="I21" i="7"/>
  <c r="E21" i="7"/>
  <c r="E29" i="7"/>
  <c r="D21" i="7"/>
  <c r="A21" i="7"/>
  <c r="AC20" i="7"/>
  <c r="AB20" i="7"/>
  <c r="Y20" i="7"/>
  <c r="U20" i="7"/>
  <c r="Q20" i="7"/>
  <c r="M20" i="7"/>
  <c r="L20" i="7"/>
  <c r="E20" i="7"/>
  <c r="E28" i="7"/>
  <c r="A20" i="7"/>
  <c r="AC19" i="7"/>
  <c r="AB19" i="7"/>
  <c r="Y19" i="7"/>
  <c r="U19" i="7"/>
  <c r="U27" i="7"/>
  <c r="Q19" i="7"/>
  <c r="M19" i="7"/>
  <c r="M27" i="7"/>
  <c r="L19" i="7"/>
  <c r="I19" i="7"/>
  <c r="E19" i="7"/>
  <c r="E27" i="7"/>
  <c r="A19" i="7"/>
  <c r="AC18" i="7"/>
  <c r="AB18" i="7"/>
  <c r="Y18" i="7"/>
  <c r="U18" i="7"/>
  <c r="U26" i="7"/>
  <c r="Q18" i="7"/>
  <c r="M18" i="7"/>
  <c r="M26" i="7"/>
  <c r="L26" i="7"/>
  <c r="L18" i="7"/>
  <c r="I18" i="7"/>
  <c r="E18" i="7"/>
  <c r="E26" i="7"/>
  <c r="A18" i="7"/>
  <c r="AC17" i="7"/>
  <c r="AB17" i="7"/>
  <c r="Y17" i="7"/>
  <c r="U17" i="7"/>
  <c r="U25" i="7"/>
  <c r="Q17" i="7"/>
  <c r="M17" i="7"/>
  <c r="M25" i="7"/>
  <c r="L25" i="7"/>
  <c r="L17" i="7"/>
  <c r="I17" i="7"/>
  <c r="E17" i="7"/>
  <c r="E25" i="7"/>
  <c r="A17" i="7"/>
  <c r="AC16" i="7"/>
  <c r="AB16" i="7"/>
  <c r="Y16" i="7"/>
  <c r="U16" i="7"/>
  <c r="U24" i="7"/>
  <c r="Q16" i="7"/>
  <c r="M16" i="7"/>
  <c r="M24" i="7"/>
  <c r="L24" i="7"/>
  <c r="L16" i="7"/>
  <c r="I16" i="7"/>
  <c r="E16" i="7"/>
  <c r="E24" i="7"/>
  <c r="A16" i="7"/>
  <c r="AC15" i="7"/>
  <c r="AB15" i="7"/>
  <c r="Y15" i="7"/>
  <c r="U15" i="7"/>
  <c r="U23" i="7"/>
  <c r="Q15" i="7"/>
  <c r="M15" i="7"/>
  <c r="M23" i="7"/>
  <c r="L23" i="7"/>
  <c r="L15" i="7"/>
  <c r="I15" i="7"/>
  <c r="E15" i="7"/>
  <c r="E23" i="7"/>
  <c r="A15" i="7"/>
  <c r="D43" i="6"/>
  <c r="D42" i="6"/>
  <c r="S38" i="6"/>
  <c r="M38" i="6"/>
  <c r="G38" i="6"/>
  <c r="A38" i="6"/>
  <c r="S37" i="6"/>
  <c r="M37" i="6"/>
  <c r="G37" i="6"/>
  <c r="A37" i="6"/>
  <c r="S36" i="6"/>
  <c r="M36" i="6"/>
  <c r="G36" i="6"/>
  <c r="A36" i="6"/>
  <c r="S35" i="6"/>
  <c r="M35" i="6"/>
  <c r="G35" i="6"/>
  <c r="A35" i="6"/>
  <c r="S34" i="6"/>
  <c r="M34" i="6"/>
  <c r="G34" i="6"/>
  <c r="A34" i="6"/>
  <c r="S33" i="6"/>
  <c r="M33" i="6"/>
  <c r="G33" i="6"/>
  <c r="A33" i="6"/>
  <c r="S32" i="6"/>
  <c r="M32" i="6"/>
  <c r="G32" i="6"/>
  <c r="A32" i="6"/>
  <c r="S31" i="6"/>
  <c r="M31" i="6"/>
  <c r="G31" i="6"/>
  <c r="A31" i="6"/>
  <c r="S30" i="6"/>
  <c r="M30" i="6"/>
  <c r="G30" i="6"/>
  <c r="A30" i="6"/>
  <c r="S29" i="6"/>
  <c r="M29" i="6"/>
  <c r="G29" i="6"/>
  <c r="A29" i="6"/>
  <c r="S28" i="6"/>
  <c r="M28" i="6"/>
  <c r="G28" i="6"/>
  <c r="A28" i="6"/>
  <c r="S27" i="6"/>
  <c r="M27" i="6"/>
  <c r="G27" i="6"/>
  <c r="A27" i="6"/>
  <c r="S26" i="6"/>
  <c r="M26" i="6"/>
  <c r="G26" i="6"/>
  <c r="A26" i="6"/>
  <c r="S25" i="6"/>
  <c r="M25" i="6"/>
  <c r="G25" i="6"/>
  <c r="A25" i="6"/>
  <c r="S24" i="6"/>
  <c r="M24" i="6"/>
  <c r="G24" i="6"/>
  <c r="A24" i="6"/>
  <c r="S23" i="6"/>
  <c r="M23" i="6"/>
  <c r="G23" i="6"/>
  <c r="A23" i="6"/>
  <c r="W22" i="6"/>
  <c r="S22" i="6"/>
  <c r="Q22" i="6"/>
  <c r="P22" i="6"/>
  <c r="M22" i="6"/>
  <c r="K22" i="6"/>
  <c r="K30" i="6"/>
  <c r="J22" i="6"/>
  <c r="G22" i="6"/>
  <c r="E22" i="6"/>
  <c r="D22" i="6"/>
  <c r="A22" i="6"/>
  <c r="W21" i="6"/>
  <c r="S21" i="6"/>
  <c r="Q21" i="6"/>
  <c r="P21" i="6"/>
  <c r="M21" i="6"/>
  <c r="K21" i="6"/>
  <c r="K29" i="6"/>
  <c r="G21" i="6"/>
  <c r="E21" i="6"/>
  <c r="D21" i="6"/>
  <c r="A21" i="6"/>
  <c r="W20" i="6"/>
  <c r="W28" i="6"/>
  <c r="V20" i="6"/>
  <c r="S20" i="6"/>
  <c r="Q20" i="6"/>
  <c r="P20" i="6"/>
  <c r="M20" i="6"/>
  <c r="K20" i="6"/>
  <c r="K28" i="6"/>
  <c r="G20" i="6"/>
  <c r="E20" i="6"/>
  <c r="D20" i="6"/>
  <c r="A20" i="6"/>
  <c r="W19" i="6"/>
  <c r="W27" i="6"/>
  <c r="V19" i="6"/>
  <c r="S19" i="6"/>
  <c r="Q19" i="6"/>
  <c r="P19" i="6"/>
  <c r="M19" i="6"/>
  <c r="K19" i="6"/>
  <c r="K27" i="6"/>
  <c r="G19" i="6"/>
  <c r="E19" i="6"/>
  <c r="D19" i="6"/>
  <c r="A19" i="6"/>
  <c r="W18" i="6"/>
  <c r="W26" i="6"/>
  <c r="V18" i="6"/>
  <c r="S18" i="6"/>
  <c r="Q18" i="6"/>
  <c r="P18" i="6"/>
  <c r="M18" i="6"/>
  <c r="K18" i="6"/>
  <c r="K26" i="6"/>
  <c r="G18" i="6"/>
  <c r="E18" i="6"/>
  <c r="D18" i="6"/>
  <c r="A18" i="6"/>
  <c r="W17" i="6"/>
  <c r="W25" i="6"/>
  <c r="V17" i="6"/>
  <c r="S17" i="6"/>
  <c r="Q17" i="6"/>
  <c r="P17" i="6"/>
  <c r="M17" i="6"/>
  <c r="K17" i="6"/>
  <c r="K25" i="6"/>
  <c r="G17" i="6"/>
  <c r="E17" i="6"/>
  <c r="D17" i="6"/>
  <c r="A17" i="6"/>
  <c r="W16" i="6"/>
  <c r="W24" i="6"/>
  <c r="V16" i="6"/>
  <c r="S16" i="6"/>
  <c r="Q16" i="6"/>
  <c r="P16" i="6"/>
  <c r="M16" i="6"/>
  <c r="K16" i="6"/>
  <c r="K24" i="6"/>
  <c r="G16" i="6"/>
  <c r="E16" i="6"/>
  <c r="D16" i="6"/>
  <c r="A16" i="6"/>
  <c r="W15" i="6"/>
  <c r="W23" i="6"/>
  <c r="V15" i="6"/>
  <c r="S15" i="6"/>
  <c r="Q15" i="6"/>
  <c r="P15" i="6"/>
  <c r="M15" i="6"/>
  <c r="K15" i="6"/>
  <c r="K23" i="6"/>
  <c r="G15" i="6"/>
  <c r="E15" i="6"/>
  <c r="D15" i="6"/>
  <c r="A15" i="6"/>
  <c r="D43" i="5"/>
  <c r="U39" i="5"/>
  <c r="O39" i="5"/>
  <c r="I39" i="5"/>
  <c r="C39" i="5"/>
  <c r="S38" i="5"/>
  <c r="M38" i="5"/>
  <c r="G38" i="5"/>
  <c r="A38" i="5"/>
  <c r="A37" i="5"/>
  <c r="S36" i="5"/>
  <c r="M36" i="5"/>
  <c r="G36" i="5"/>
  <c r="A36" i="5"/>
  <c r="S35" i="5"/>
  <c r="M35" i="5"/>
  <c r="G35" i="5"/>
  <c r="A35" i="5"/>
  <c r="S34" i="5"/>
  <c r="M34" i="5"/>
  <c r="G34" i="5"/>
  <c r="A34" i="5"/>
  <c r="S33" i="5"/>
  <c r="M33" i="5"/>
  <c r="G33" i="5"/>
  <c r="A33" i="5"/>
  <c r="S32" i="5"/>
  <c r="M32" i="5"/>
  <c r="G32" i="5"/>
  <c r="A32" i="5"/>
  <c r="S31" i="5"/>
  <c r="M31" i="5"/>
  <c r="G31" i="5"/>
  <c r="A31" i="5"/>
  <c r="S30" i="5"/>
  <c r="M30" i="5"/>
  <c r="G30" i="5"/>
  <c r="A30" i="5"/>
  <c r="S29" i="5"/>
  <c r="M29" i="5"/>
  <c r="G29" i="5"/>
  <c r="A29" i="5"/>
  <c r="S28" i="5"/>
  <c r="M28" i="5"/>
  <c r="G28" i="5"/>
  <c r="A28" i="5"/>
  <c r="S27" i="5"/>
  <c r="M27" i="5"/>
  <c r="G27" i="5"/>
  <c r="A27" i="5"/>
  <c r="S26" i="5"/>
  <c r="M26" i="5"/>
  <c r="G26" i="5"/>
  <c r="A26" i="5"/>
  <c r="S25" i="5"/>
  <c r="M25" i="5"/>
  <c r="G25" i="5"/>
  <c r="A25" i="5"/>
  <c r="S24" i="5"/>
  <c r="M24" i="5"/>
  <c r="G24" i="5"/>
  <c r="A24" i="5"/>
  <c r="S23" i="5"/>
  <c r="M23" i="5"/>
  <c r="G23" i="5"/>
  <c r="A23" i="5"/>
  <c r="W22" i="5"/>
  <c r="V22" i="5"/>
  <c r="S22" i="5"/>
  <c r="Q22" i="5"/>
  <c r="Q30" i="5"/>
  <c r="M22" i="5"/>
  <c r="K22" i="5"/>
  <c r="J22" i="5"/>
  <c r="G22" i="5"/>
  <c r="E22" i="5"/>
  <c r="E30" i="5"/>
  <c r="D22" i="5"/>
  <c r="A22" i="5"/>
  <c r="W21" i="5"/>
  <c r="V21" i="5"/>
  <c r="S21" i="5"/>
  <c r="Q21" i="5"/>
  <c r="Q29" i="5"/>
  <c r="M21" i="5"/>
  <c r="K21" i="5"/>
  <c r="J21" i="5"/>
  <c r="G21" i="5"/>
  <c r="E21" i="5"/>
  <c r="E29" i="5"/>
  <c r="D21" i="5"/>
  <c r="A21" i="5"/>
  <c r="W20" i="5"/>
  <c r="V20" i="5"/>
  <c r="S20" i="5"/>
  <c r="Q20" i="5"/>
  <c r="Q28" i="5"/>
  <c r="M20" i="5"/>
  <c r="K20" i="5"/>
  <c r="J20" i="5"/>
  <c r="G20" i="5"/>
  <c r="E20" i="5"/>
  <c r="E28" i="5"/>
  <c r="D20" i="5"/>
  <c r="A20" i="5"/>
  <c r="W19" i="5"/>
  <c r="V19" i="5"/>
  <c r="S19" i="5"/>
  <c r="Q19" i="5"/>
  <c r="Q27" i="5"/>
  <c r="M19" i="5"/>
  <c r="K19" i="5"/>
  <c r="J19" i="5"/>
  <c r="G19" i="5"/>
  <c r="E19" i="5"/>
  <c r="E27" i="5"/>
  <c r="D19" i="5"/>
  <c r="A19" i="5"/>
  <c r="W18" i="5"/>
  <c r="V18" i="5"/>
  <c r="S18" i="5"/>
  <c r="Q18" i="5"/>
  <c r="Q26" i="5"/>
  <c r="M18" i="5"/>
  <c r="K18" i="5"/>
  <c r="J18" i="5"/>
  <c r="G18" i="5"/>
  <c r="E18" i="5"/>
  <c r="E26" i="5"/>
  <c r="D18" i="5"/>
  <c r="A18" i="5"/>
  <c r="W17" i="5"/>
  <c r="V17" i="5"/>
  <c r="S17" i="5"/>
  <c r="Q17" i="5"/>
  <c r="Q25" i="5"/>
  <c r="M17" i="5"/>
  <c r="K17" i="5"/>
  <c r="J17" i="5"/>
  <c r="G17" i="5"/>
  <c r="E17" i="5"/>
  <c r="E25" i="5"/>
  <c r="D17" i="5"/>
  <c r="A17" i="5"/>
  <c r="W16" i="5"/>
  <c r="V16" i="5"/>
  <c r="S16" i="5"/>
  <c r="Q16" i="5"/>
  <c r="Q24" i="5"/>
  <c r="M16" i="5"/>
  <c r="K16" i="5"/>
  <c r="J16" i="5"/>
  <c r="G16" i="5"/>
  <c r="E16" i="5"/>
  <c r="E24" i="5"/>
  <c r="D16" i="5"/>
  <c r="A16" i="5"/>
  <c r="W15" i="5"/>
  <c r="V15" i="5"/>
  <c r="S15" i="5"/>
  <c r="Q15" i="5"/>
  <c r="Q23" i="5"/>
  <c r="M15" i="5"/>
  <c r="K15" i="5"/>
  <c r="J15" i="5"/>
  <c r="G15" i="5"/>
  <c r="E15" i="5"/>
  <c r="E23" i="5"/>
  <c r="D15" i="5"/>
  <c r="A15" i="5"/>
  <c r="D43" i="4"/>
  <c r="U39" i="4"/>
  <c r="O39" i="4"/>
  <c r="I39" i="4"/>
  <c r="C39" i="4"/>
  <c r="S38" i="4"/>
  <c r="M38" i="4"/>
  <c r="G38" i="4"/>
  <c r="A38" i="4"/>
  <c r="S37" i="4"/>
  <c r="M37" i="4"/>
  <c r="G37" i="4"/>
  <c r="A37" i="4"/>
  <c r="S36" i="4"/>
  <c r="M36" i="4"/>
  <c r="G36" i="4"/>
  <c r="A36" i="4"/>
  <c r="S35" i="4"/>
  <c r="M35" i="4"/>
  <c r="G35" i="4"/>
  <c r="A35" i="4"/>
  <c r="S34" i="4"/>
  <c r="M34" i="4"/>
  <c r="G34" i="4"/>
  <c r="A34" i="4"/>
  <c r="S33" i="4"/>
  <c r="M33" i="4"/>
  <c r="G33" i="4"/>
  <c r="A33" i="4"/>
  <c r="S32" i="4"/>
  <c r="M32" i="4"/>
  <c r="G32" i="4"/>
  <c r="A32" i="4"/>
  <c r="S31" i="4"/>
  <c r="M31" i="4"/>
  <c r="G31" i="4"/>
  <c r="A31" i="4"/>
  <c r="S30" i="4"/>
  <c r="M30" i="4"/>
  <c r="G30" i="4"/>
  <c r="A30" i="4"/>
  <c r="S29" i="4"/>
  <c r="M29" i="4"/>
  <c r="G29" i="4"/>
  <c r="A29" i="4"/>
  <c r="S28" i="4"/>
  <c r="M28" i="4"/>
  <c r="G28" i="4"/>
  <c r="A28" i="4"/>
  <c r="S27" i="4"/>
  <c r="M27" i="4"/>
  <c r="G27" i="4"/>
  <c r="A27" i="4"/>
  <c r="S26" i="4"/>
  <c r="M26" i="4"/>
  <c r="G26" i="4"/>
  <c r="A26" i="4"/>
  <c r="S25" i="4"/>
  <c r="M25" i="4"/>
  <c r="G25" i="4"/>
  <c r="A25" i="4"/>
  <c r="S24" i="4"/>
  <c r="M24" i="4"/>
  <c r="G24" i="4"/>
  <c r="A24" i="4"/>
  <c r="S23" i="4"/>
  <c r="M23" i="4"/>
  <c r="G23" i="4"/>
  <c r="A23" i="4"/>
  <c r="W22" i="4"/>
  <c r="W30" i="4"/>
  <c r="V22" i="4"/>
  <c r="S22" i="4"/>
  <c r="Q22" i="4"/>
  <c r="P22" i="4"/>
  <c r="M22" i="4"/>
  <c r="K22" i="4"/>
  <c r="K30" i="4"/>
  <c r="G22" i="4"/>
  <c r="E22" i="4"/>
  <c r="D22" i="4"/>
  <c r="A22" i="4"/>
  <c r="W21" i="4"/>
  <c r="W29" i="4"/>
  <c r="V21" i="4"/>
  <c r="S21" i="4"/>
  <c r="Q21" i="4"/>
  <c r="P21" i="4"/>
  <c r="M21" i="4"/>
  <c r="K21" i="4"/>
  <c r="K29" i="4"/>
  <c r="G21" i="4"/>
  <c r="E21" i="4"/>
  <c r="D21" i="4"/>
  <c r="A21" i="4"/>
  <c r="W20" i="4"/>
  <c r="W28" i="4"/>
  <c r="V20" i="4"/>
  <c r="S20" i="4"/>
  <c r="Q20" i="4"/>
  <c r="P20" i="4"/>
  <c r="M20" i="4"/>
  <c r="K20" i="4"/>
  <c r="K28" i="4"/>
  <c r="G20" i="4"/>
  <c r="E20" i="4"/>
  <c r="D20" i="4"/>
  <c r="A20" i="4"/>
  <c r="W19" i="4"/>
  <c r="W27" i="4"/>
  <c r="V19" i="4"/>
  <c r="S19" i="4"/>
  <c r="Q19" i="4"/>
  <c r="P19" i="4"/>
  <c r="M19" i="4"/>
  <c r="K19" i="4"/>
  <c r="K27" i="4"/>
  <c r="G19" i="4"/>
  <c r="E19" i="4"/>
  <c r="D19" i="4"/>
  <c r="A19" i="4"/>
  <c r="W18" i="4"/>
  <c r="W26" i="4"/>
  <c r="V18" i="4"/>
  <c r="S18" i="4"/>
  <c r="Q18" i="4"/>
  <c r="P18" i="4"/>
  <c r="M18" i="4"/>
  <c r="K18" i="4"/>
  <c r="K26" i="4"/>
  <c r="G18" i="4"/>
  <c r="E18" i="4"/>
  <c r="D18" i="4"/>
  <c r="A18" i="4"/>
  <c r="W17" i="4"/>
  <c r="W25" i="4"/>
  <c r="V17" i="4"/>
  <c r="S17" i="4"/>
  <c r="Q17" i="4"/>
  <c r="P17" i="4"/>
  <c r="M17" i="4"/>
  <c r="K17" i="4"/>
  <c r="K25" i="4"/>
  <c r="G17" i="4"/>
  <c r="E17" i="4"/>
  <c r="D17" i="4"/>
  <c r="A17" i="4"/>
  <c r="W16" i="4"/>
  <c r="W24" i="4"/>
  <c r="V16" i="4"/>
  <c r="S16" i="4"/>
  <c r="Q16" i="4"/>
  <c r="P16" i="4"/>
  <c r="M16" i="4"/>
  <c r="K16" i="4"/>
  <c r="K24" i="4"/>
  <c r="G16" i="4"/>
  <c r="E16" i="4"/>
  <c r="D16" i="4"/>
  <c r="A16" i="4"/>
  <c r="W15" i="4"/>
  <c r="W23" i="4"/>
  <c r="V15" i="4"/>
  <c r="S15" i="4"/>
  <c r="Q15" i="4"/>
  <c r="P15" i="4"/>
  <c r="M15" i="4"/>
  <c r="K15" i="4"/>
  <c r="K23" i="4"/>
  <c r="G15" i="4"/>
  <c r="E15" i="4"/>
  <c r="D15" i="4"/>
  <c r="A15" i="4"/>
  <c r="D43" i="2"/>
  <c r="U39" i="2"/>
  <c r="O39" i="2"/>
  <c r="I39" i="2"/>
  <c r="C39" i="2"/>
  <c r="S38" i="2"/>
  <c r="M38" i="2"/>
  <c r="G38" i="2"/>
  <c r="A38" i="2"/>
  <c r="S37" i="2"/>
  <c r="M37" i="2"/>
  <c r="G37" i="2"/>
  <c r="A37" i="2"/>
  <c r="S36" i="2"/>
  <c r="M36" i="2"/>
  <c r="G36" i="2"/>
  <c r="A36" i="2"/>
  <c r="S35" i="2"/>
  <c r="M35" i="2"/>
  <c r="G35" i="2"/>
  <c r="A35" i="2"/>
  <c r="S34" i="2"/>
  <c r="M34" i="2"/>
  <c r="G34" i="2"/>
  <c r="A34" i="2"/>
  <c r="S33" i="2"/>
  <c r="M33" i="2"/>
  <c r="G33" i="2"/>
  <c r="A33" i="2"/>
  <c r="S32" i="2"/>
  <c r="M32" i="2"/>
  <c r="G32" i="2"/>
  <c r="A32" i="2"/>
  <c r="S31" i="2"/>
  <c r="M31" i="2"/>
  <c r="G31" i="2"/>
  <c r="A31" i="2"/>
  <c r="S30" i="2"/>
  <c r="M30" i="2"/>
  <c r="G30" i="2"/>
  <c r="A30" i="2"/>
  <c r="S29" i="2"/>
  <c r="M29" i="2"/>
  <c r="G29" i="2"/>
  <c r="A29" i="2"/>
  <c r="S28" i="2"/>
  <c r="M28" i="2"/>
  <c r="G28" i="2"/>
  <c r="A28" i="2"/>
  <c r="S27" i="2"/>
  <c r="M27" i="2"/>
  <c r="G27" i="2"/>
  <c r="A27" i="2"/>
  <c r="S26" i="2"/>
  <c r="M26" i="2"/>
  <c r="G26" i="2"/>
  <c r="A26" i="2"/>
  <c r="S25" i="2"/>
  <c r="M25" i="2"/>
  <c r="G25" i="2"/>
  <c r="A25" i="2"/>
  <c r="S24" i="2"/>
  <c r="M24" i="2"/>
  <c r="G24" i="2"/>
  <c r="A24" i="2"/>
  <c r="S23" i="2"/>
  <c r="M23" i="2"/>
  <c r="G23" i="2"/>
  <c r="A23" i="2"/>
  <c r="W22" i="2"/>
  <c r="V22" i="2"/>
  <c r="S22" i="2"/>
  <c r="Q22" i="2"/>
  <c r="Q30" i="2"/>
  <c r="M22" i="2"/>
  <c r="K22" i="2"/>
  <c r="J22" i="2"/>
  <c r="G22" i="2"/>
  <c r="E22" i="2"/>
  <c r="E30" i="2"/>
  <c r="D22" i="2"/>
  <c r="A22" i="2"/>
  <c r="W21" i="2"/>
  <c r="V21" i="2"/>
  <c r="S21" i="2"/>
  <c r="Q21" i="2"/>
  <c r="Q29" i="2"/>
  <c r="M21" i="2"/>
  <c r="K21" i="2"/>
  <c r="J21" i="2"/>
  <c r="G21" i="2"/>
  <c r="E21" i="2"/>
  <c r="E29" i="2"/>
  <c r="D21" i="2"/>
  <c r="A21" i="2"/>
  <c r="W20" i="2"/>
  <c r="V20" i="2"/>
  <c r="S20" i="2"/>
  <c r="Q20" i="2"/>
  <c r="Q28" i="2"/>
  <c r="M20" i="2"/>
  <c r="K20" i="2"/>
  <c r="J20" i="2"/>
  <c r="G20" i="2"/>
  <c r="E20" i="2"/>
  <c r="E28" i="2"/>
  <c r="D20" i="2"/>
  <c r="A20" i="2"/>
  <c r="W19" i="2"/>
  <c r="V19" i="2"/>
  <c r="S19" i="2"/>
  <c r="Q19" i="2"/>
  <c r="Q27" i="2"/>
  <c r="M19" i="2"/>
  <c r="K19" i="2"/>
  <c r="J19" i="2"/>
  <c r="G19" i="2"/>
  <c r="E19" i="2"/>
  <c r="E27" i="2"/>
  <c r="D19" i="2"/>
  <c r="A19" i="2"/>
  <c r="W18" i="2"/>
  <c r="V18" i="2"/>
  <c r="S18" i="2"/>
  <c r="Q18" i="2"/>
  <c r="Q26" i="2"/>
  <c r="M18" i="2"/>
  <c r="K18" i="2"/>
  <c r="J18" i="2"/>
  <c r="G18" i="2"/>
  <c r="E18" i="2"/>
  <c r="E26" i="2"/>
  <c r="D18" i="2"/>
  <c r="A18" i="2"/>
  <c r="W17" i="2"/>
  <c r="V17" i="2"/>
  <c r="S17" i="2"/>
  <c r="Q17" i="2"/>
  <c r="Q25" i="2"/>
  <c r="M17" i="2"/>
  <c r="K17" i="2"/>
  <c r="J17" i="2"/>
  <c r="G17" i="2"/>
  <c r="E17" i="2"/>
  <c r="E25" i="2"/>
  <c r="D17" i="2"/>
  <c r="A17" i="2"/>
  <c r="W16" i="2"/>
  <c r="V16" i="2"/>
  <c r="S16" i="2"/>
  <c r="Q16" i="2"/>
  <c r="Q24" i="2"/>
  <c r="M16" i="2"/>
  <c r="K16" i="2"/>
  <c r="J16" i="2"/>
  <c r="G16" i="2"/>
  <c r="E16" i="2"/>
  <c r="E24" i="2"/>
  <c r="D16" i="2"/>
  <c r="A16" i="2"/>
  <c r="W15" i="2"/>
  <c r="V15" i="2"/>
  <c r="S15" i="2"/>
  <c r="Q15" i="2"/>
  <c r="Q23" i="2"/>
  <c r="M15" i="2"/>
  <c r="K15" i="2"/>
  <c r="J15" i="2"/>
  <c r="G15" i="2"/>
  <c r="E15" i="2"/>
  <c r="E23" i="2"/>
  <c r="D15" i="2"/>
  <c r="A15" i="2"/>
  <c r="D43" i="1"/>
  <c r="U39" i="1"/>
  <c r="O39" i="1"/>
  <c r="I39" i="1"/>
  <c r="C39" i="1"/>
  <c r="S38" i="1"/>
  <c r="M38" i="1"/>
  <c r="G38" i="1"/>
  <c r="A38" i="1"/>
  <c r="S37" i="1"/>
  <c r="M37" i="1"/>
  <c r="G37" i="1"/>
  <c r="A37" i="1"/>
  <c r="S36" i="1"/>
  <c r="M36" i="1"/>
  <c r="G36" i="1"/>
  <c r="A36" i="1"/>
  <c r="S35" i="1"/>
  <c r="M35" i="1"/>
  <c r="G35" i="1"/>
  <c r="A35" i="1"/>
  <c r="S34" i="1"/>
  <c r="M34" i="1"/>
  <c r="G34" i="1"/>
  <c r="A34" i="1"/>
  <c r="S33" i="1"/>
  <c r="M33" i="1"/>
  <c r="G33" i="1"/>
  <c r="A33" i="1"/>
  <c r="S32" i="1"/>
  <c r="M32" i="1"/>
  <c r="G32" i="1"/>
  <c r="A32" i="1"/>
  <c r="S31" i="1"/>
  <c r="M31" i="1"/>
  <c r="G31" i="1"/>
  <c r="A31" i="1"/>
  <c r="S30" i="1"/>
  <c r="M30" i="1"/>
  <c r="G30" i="1"/>
  <c r="A30" i="1"/>
  <c r="S29" i="1"/>
  <c r="M29" i="1"/>
  <c r="G29" i="1"/>
  <c r="A29" i="1"/>
  <c r="S28" i="1"/>
  <c r="M28" i="1"/>
  <c r="G28" i="1"/>
  <c r="A28" i="1"/>
  <c r="S27" i="1"/>
  <c r="M27" i="1"/>
  <c r="G27" i="1"/>
  <c r="A27" i="1"/>
  <c r="S26" i="1"/>
  <c r="M26" i="1"/>
  <c r="G26" i="1"/>
  <c r="A26" i="1"/>
  <c r="S25" i="1"/>
  <c r="M25" i="1"/>
  <c r="G25" i="1"/>
  <c r="A25" i="1"/>
  <c r="S24" i="1"/>
  <c r="M24" i="1"/>
  <c r="G24" i="1"/>
  <c r="A24" i="1"/>
  <c r="S23" i="1"/>
  <c r="M23" i="1"/>
  <c r="G23" i="1"/>
  <c r="A23" i="1"/>
  <c r="W22" i="1"/>
  <c r="W31" i="1"/>
  <c r="V22" i="1"/>
  <c r="S22" i="1"/>
  <c r="Q22" i="1"/>
  <c r="P22" i="1"/>
  <c r="M22" i="1"/>
  <c r="K22" i="1"/>
  <c r="K31" i="1"/>
  <c r="G22" i="1"/>
  <c r="E22" i="1"/>
  <c r="D22" i="1"/>
  <c r="A22" i="1"/>
  <c r="W21" i="1"/>
  <c r="W32" i="1"/>
  <c r="V21" i="1"/>
  <c r="S21" i="1"/>
  <c r="Q21" i="1"/>
  <c r="P21" i="1"/>
  <c r="M21" i="1"/>
  <c r="K21" i="1"/>
  <c r="K32" i="1"/>
  <c r="G21" i="1"/>
  <c r="E21" i="1"/>
  <c r="D21" i="1"/>
  <c r="A21" i="1"/>
  <c r="W20" i="1"/>
  <c r="W33" i="1"/>
  <c r="V20" i="1"/>
  <c r="S20" i="1"/>
  <c r="Q20" i="1"/>
  <c r="P20" i="1"/>
  <c r="M20" i="1"/>
  <c r="K20" i="1"/>
  <c r="K33" i="1"/>
  <c r="G20" i="1"/>
  <c r="E20" i="1"/>
  <c r="D20" i="1"/>
  <c r="A20" i="1"/>
  <c r="W19" i="1"/>
  <c r="W34" i="1"/>
  <c r="V19" i="1"/>
  <c r="S19" i="1"/>
  <c r="Q19" i="1"/>
  <c r="P19" i="1"/>
  <c r="M19" i="1"/>
  <c r="K19" i="1"/>
  <c r="K34" i="1"/>
  <c r="G19" i="1"/>
  <c r="E19" i="1"/>
  <c r="D19" i="1"/>
  <c r="A19" i="1"/>
  <c r="W18" i="1"/>
  <c r="W26" i="1"/>
  <c r="V18" i="1"/>
  <c r="S18" i="1"/>
  <c r="Q18" i="1"/>
  <c r="P18" i="1"/>
  <c r="M18" i="1"/>
  <c r="K18" i="1"/>
  <c r="K26" i="1"/>
  <c r="G18" i="1"/>
  <c r="E18" i="1"/>
  <c r="D18" i="1"/>
  <c r="A18" i="1"/>
  <c r="W17" i="1"/>
  <c r="W25" i="1"/>
  <c r="V17" i="1"/>
  <c r="S17" i="1"/>
  <c r="Q17" i="1"/>
  <c r="P17" i="1"/>
  <c r="M17" i="1"/>
  <c r="K17" i="1"/>
  <c r="K25" i="1"/>
  <c r="G17" i="1"/>
  <c r="E17" i="1"/>
  <c r="D17" i="1"/>
  <c r="A17" i="1"/>
  <c r="W16" i="1"/>
  <c r="W24" i="1"/>
  <c r="V16" i="1"/>
  <c r="S16" i="1"/>
  <c r="Q16" i="1"/>
  <c r="P16" i="1"/>
  <c r="M16" i="1"/>
  <c r="K16" i="1"/>
  <c r="K24" i="1"/>
  <c r="G16" i="1"/>
  <c r="E16" i="1"/>
  <c r="D16" i="1"/>
  <c r="A16" i="1"/>
  <c r="W15" i="1"/>
  <c r="W23" i="1"/>
  <c r="V15" i="1"/>
  <c r="S15" i="1"/>
  <c r="Q15" i="1"/>
  <c r="P15" i="1"/>
  <c r="M15" i="1"/>
  <c r="K15" i="1"/>
  <c r="K23" i="1"/>
  <c r="G15" i="1"/>
  <c r="E15" i="1"/>
  <c r="D15" i="1"/>
  <c r="A15" i="1"/>
  <c r="D43" i="10"/>
  <c r="U39" i="10"/>
  <c r="O39" i="10"/>
  <c r="I39" i="10"/>
  <c r="C39" i="10"/>
  <c r="S38" i="10"/>
  <c r="M38" i="10"/>
  <c r="G38" i="10"/>
  <c r="A38" i="10"/>
  <c r="S37" i="10"/>
  <c r="M37" i="10"/>
  <c r="G37" i="10"/>
  <c r="A37" i="10"/>
  <c r="S36" i="10"/>
  <c r="M36" i="10"/>
  <c r="G36" i="10"/>
  <c r="A36" i="10"/>
  <c r="S35" i="10"/>
  <c r="M35" i="10"/>
  <c r="G35" i="10"/>
  <c r="A35" i="10"/>
  <c r="S34" i="10"/>
  <c r="M34" i="10"/>
  <c r="G34" i="10"/>
  <c r="A34" i="10"/>
  <c r="S33" i="10"/>
  <c r="M33" i="10"/>
  <c r="G33" i="10"/>
  <c r="A33" i="10"/>
  <c r="S32" i="10"/>
  <c r="M32" i="10"/>
  <c r="G32" i="10"/>
  <c r="A32" i="10"/>
  <c r="S31" i="10"/>
  <c r="M31" i="10"/>
  <c r="G31" i="10"/>
  <c r="A31" i="10"/>
  <c r="S30" i="10"/>
  <c r="M30" i="10"/>
  <c r="G30" i="10"/>
  <c r="A30" i="10"/>
  <c r="S29" i="10"/>
  <c r="M29" i="10"/>
  <c r="G29" i="10"/>
  <c r="A29" i="10"/>
  <c r="S28" i="10"/>
  <c r="M28" i="10"/>
  <c r="G28" i="10"/>
  <c r="A28" i="10"/>
  <c r="S27" i="10"/>
  <c r="M27" i="10"/>
  <c r="G27" i="10"/>
  <c r="A27" i="10"/>
  <c r="S26" i="10"/>
  <c r="M26" i="10"/>
  <c r="G26" i="10"/>
  <c r="A26" i="10"/>
  <c r="S25" i="10"/>
  <c r="M25" i="10"/>
  <c r="G25" i="10"/>
  <c r="A25" i="10"/>
  <c r="S24" i="10"/>
  <c r="M24" i="10"/>
  <c r="G24" i="10"/>
  <c r="A24" i="10"/>
  <c r="S23" i="10"/>
  <c r="M23" i="10"/>
  <c r="G23" i="10"/>
  <c r="A23" i="10"/>
  <c r="W22" i="10"/>
  <c r="V22" i="10"/>
  <c r="S22" i="10"/>
  <c r="Q22" i="10"/>
  <c r="Q31" i="10"/>
  <c r="M22" i="10"/>
  <c r="K22" i="10"/>
  <c r="J22" i="10"/>
  <c r="G22" i="10"/>
  <c r="E22" i="10"/>
  <c r="E31" i="10"/>
  <c r="D22" i="10"/>
  <c r="A22" i="10"/>
  <c r="W21" i="10"/>
  <c r="V21" i="10"/>
  <c r="S21" i="10"/>
  <c r="Q21" i="10"/>
  <c r="Q32" i="10"/>
  <c r="M21" i="10"/>
  <c r="K21" i="10"/>
  <c r="J21" i="10"/>
  <c r="G21" i="10"/>
  <c r="E21" i="10"/>
  <c r="E32" i="10"/>
  <c r="D21" i="10"/>
  <c r="A21" i="10"/>
  <c r="W20" i="10"/>
  <c r="V20" i="10"/>
  <c r="S20" i="10"/>
  <c r="Q20" i="10"/>
  <c r="Q33" i="10"/>
  <c r="M20" i="10"/>
  <c r="K20" i="10"/>
  <c r="J20" i="10"/>
  <c r="G20" i="10"/>
  <c r="E20" i="10"/>
  <c r="E33" i="10"/>
  <c r="D20" i="10"/>
  <c r="A20" i="10"/>
  <c r="W19" i="10"/>
  <c r="V19" i="10"/>
  <c r="S19" i="10"/>
  <c r="Q19" i="10"/>
  <c r="Q34" i="10"/>
  <c r="M19" i="10"/>
  <c r="K19" i="10"/>
  <c r="J19" i="10"/>
  <c r="G19" i="10"/>
  <c r="E19" i="10"/>
  <c r="E34" i="10"/>
  <c r="D19" i="10"/>
  <c r="A19" i="10"/>
  <c r="W18" i="10"/>
  <c r="V18" i="10"/>
  <c r="S18" i="10"/>
  <c r="Q18" i="10"/>
  <c r="Q26" i="10"/>
  <c r="M18" i="10"/>
  <c r="K18" i="10"/>
  <c r="J18" i="10"/>
  <c r="G18" i="10"/>
  <c r="E18" i="10"/>
  <c r="E26" i="10"/>
  <c r="D18" i="10"/>
  <c r="A18" i="10"/>
  <c r="W17" i="10"/>
  <c r="V17" i="10"/>
  <c r="S17" i="10"/>
  <c r="Q17" i="10"/>
  <c r="Q25" i="10"/>
  <c r="M17" i="10"/>
  <c r="K17" i="10"/>
  <c r="J17" i="10"/>
  <c r="G17" i="10"/>
  <c r="E17" i="10"/>
  <c r="E25" i="10"/>
  <c r="D17" i="10"/>
  <c r="A17" i="10"/>
  <c r="W16" i="10"/>
  <c r="V16" i="10"/>
  <c r="S16" i="10"/>
  <c r="Q16" i="10"/>
  <c r="Q24" i="10"/>
  <c r="M16" i="10"/>
  <c r="K16" i="10"/>
  <c r="J16" i="10"/>
  <c r="G16" i="10"/>
  <c r="E16" i="10"/>
  <c r="E24" i="10"/>
  <c r="D16" i="10"/>
  <c r="A16" i="10"/>
  <c r="W15" i="10"/>
  <c r="V15" i="10"/>
  <c r="S15" i="10"/>
  <c r="Q15" i="10"/>
  <c r="Q23" i="10"/>
  <c r="M15" i="10"/>
  <c r="K15" i="10"/>
  <c r="J15" i="10"/>
  <c r="G15" i="10"/>
  <c r="E15" i="10"/>
  <c r="E23" i="10"/>
  <c r="D15" i="10"/>
  <c r="A15" i="10"/>
  <c r="D43" i="9"/>
  <c r="U39" i="9"/>
  <c r="O39" i="9"/>
  <c r="I39" i="9"/>
  <c r="C39" i="9"/>
  <c r="S38" i="9"/>
  <c r="M38" i="9"/>
  <c r="G38" i="9"/>
  <c r="A38" i="9"/>
  <c r="S37" i="9"/>
  <c r="M37" i="9"/>
  <c r="G37" i="9"/>
  <c r="A37" i="9"/>
  <c r="S36" i="9"/>
  <c r="M36" i="9"/>
  <c r="G36" i="9"/>
  <c r="A36" i="9"/>
  <c r="S35" i="9"/>
  <c r="M35" i="9"/>
  <c r="G35" i="9"/>
  <c r="A35" i="9"/>
  <c r="S34" i="9"/>
  <c r="M34" i="9"/>
  <c r="G34" i="9"/>
  <c r="A34" i="9"/>
  <c r="S33" i="9"/>
  <c r="M33" i="9"/>
  <c r="G33" i="9"/>
  <c r="A33" i="9"/>
  <c r="S32" i="9"/>
  <c r="M32" i="9"/>
  <c r="G32" i="9"/>
  <c r="A32" i="9"/>
  <c r="S31" i="9"/>
  <c r="M31" i="9"/>
  <c r="G31" i="9"/>
  <c r="A31" i="9"/>
  <c r="S30" i="9"/>
  <c r="M30" i="9"/>
  <c r="G30" i="9"/>
  <c r="A30" i="9"/>
  <c r="S29" i="9"/>
  <c r="M29" i="9"/>
  <c r="G29" i="9"/>
  <c r="A29" i="9"/>
  <c r="S28" i="9"/>
  <c r="M28" i="9"/>
  <c r="G28" i="9"/>
  <c r="A28" i="9"/>
  <c r="S27" i="9"/>
  <c r="M27" i="9"/>
  <c r="G27" i="9"/>
  <c r="A27" i="9"/>
  <c r="S26" i="9"/>
  <c r="M26" i="9"/>
  <c r="G26" i="9"/>
  <c r="A26" i="9"/>
  <c r="S25" i="9"/>
  <c r="M25" i="9"/>
  <c r="G25" i="9"/>
  <c r="A25" i="9"/>
  <c r="S24" i="9"/>
  <c r="M24" i="9"/>
  <c r="G24" i="9"/>
  <c r="A24" i="9"/>
  <c r="S23" i="9"/>
  <c r="M23" i="9"/>
  <c r="G23" i="9"/>
  <c r="A23" i="9"/>
  <c r="W22" i="9"/>
  <c r="W31" i="9"/>
  <c r="S22" i="9"/>
  <c r="Q22" i="9"/>
  <c r="P22" i="9"/>
  <c r="M22" i="9"/>
  <c r="K22" i="9"/>
  <c r="K31" i="9"/>
  <c r="G22" i="9"/>
  <c r="E22" i="9"/>
  <c r="D22" i="9"/>
  <c r="A22" i="9"/>
  <c r="W21" i="9"/>
  <c r="W32" i="9"/>
  <c r="S21" i="9"/>
  <c r="Q21" i="9"/>
  <c r="P21" i="9"/>
  <c r="M21" i="9"/>
  <c r="K21" i="9"/>
  <c r="K32" i="9"/>
  <c r="G21" i="9"/>
  <c r="E21" i="9"/>
  <c r="D21" i="9"/>
  <c r="A21" i="9"/>
  <c r="W20" i="9"/>
  <c r="W33" i="9"/>
  <c r="S20" i="9"/>
  <c r="Q20" i="9"/>
  <c r="P20" i="9"/>
  <c r="M20" i="9"/>
  <c r="K20" i="9"/>
  <c r="K33" i="9"/>
  <c r="G20" i="9"/>
  <c r="E20" i="9"/>
  <c r="D20" i="9"/>
  <c r="A20" i="9"/>
  <c r="W19" i="9"/>
  <c r="W34" i="9"/>
  <c r="S19" i="9"/>
  <c r="Q19" i="9"/>
  <c r="P19" i="9"/>
  <c r="M19" i="9"/>
  <c r="K19" i="9"/>
  <c r="K34" i="9"/>
  <c r="G19" i="9"/>
  <c r="E19" i="9"/>
  <c r="D19" i="9"/>
  <c r="A19" i="9"/>
  <c r="W18" i="9"/>
  <c r="W26" i="9"/>
  <c r="S18" i="9"/>
  <c r="Q18" i="9"/>
  <c r="P18" i="9"/>
  <c r="M18" i="9"/>
  <c r="K18" i="9"/>
  <c r="K26" i="9"/>
  <c r="G18" i="9"/>
  <c r="E18" i="9"/>
  <c r="D18" i="9"/>
  <c r="A18" i="9"/>
  <c r="W17" i="9"/>
  <c r="W25" i="9"/>
  <c r="S17" i="9"/>
  <c r="Q17" i="9"/>
  <c r="P17" i="9"/>
  <c r="M17" i="9"/>
  <c r="K17" i="9"/>
  <c r="K25" i="9"/>
  <c r="G17" i="9"/>
  <c r="E17" i="9"/>
  <c r="D17" i="9"/>
  <c r="A17" i="9"/>
  <c r="W16" i="9"/>
  <c r="W24" i="9"/>
  <c r="S16" i="9"/>
  <c r="Q16" i="9"/>
  <c r="P16" i="9"/>
  <c r="M16" i="9"/>
  <c r="K16" i="9"/>
  <c r="K24" i="9"/>
  <c r="G16" i="9"/>
  <c r="E16" i="9"/>
  <c r="D16" i="9"/>
  <c r="A16" i="9"/>
  <c r="W15" i="9"/>
  <c r="W23" i="9"/>
  <c r="V15" i="9"/>
  <c r="S15" i="9"/>
  <c r="Q15" i="9"/>
  <c r="P15" i="9"/>
  <c r="M15" i="9"/>
  <c r="K15" i="9"/>
  <c r="K23" i="9"/>
  <c r="G15" i="9"/>
  <c r="E15" i="9"/>
  <c r="D15" i="9"/>
  <c r="A15" i="9"/>
  <c r="D43" i="15"/>
  <c r="U39" i="15"/>
  <c r="O39" i="15"/>
  <c r="I39" i="15"/>
  <c r="C39" i="15"/>
  <c r="S38" i="15"/>
  <c r="M38" i="15"/>
  <c r="A38" i="15"/>
  <c r="S37" i="15"/>
  <c r="M37" i="15"/>
  <c r="G37" i="15"/>
  <c r="A37" i="15"/>
  <c r="S36" i="15"/>
  <c r="M36" i="15"/>
  <c r="G36" i="15"/>
  <c r="A36" i="15"/>
  <c r="S35" i="15"/>
  <c r="M35" i="15"/>
  <c r="G35" i="15"/>
  <c r="A35" i="15"/>
  <c r="S34" i="15"/>
  <c r="M34" i="15"/>
  <c r="G34" i="15"/>
  <c r="A34" i="15"/>
  <c r="S33" i="15"/>
  <c r="M33" i="15"/>
  <c r="A33" i="15"/>
  <c r="S32" i="15"/>
  <c r="M32" i="15"/>
  <c r="G32" i="15"/>
  <c r="A32" i="15"/>
  <c r="S31" i="15"/>
  <c r="M31" i="15"/>
  <c r="G31" i="15"/>
  <c r="A31" i="15"/>
  <c r="S30" i="15"/>
  <c r="M30" i="15"/>
  <c r="G30" i="15"/>
  <c r="A30" i="15"/>
  <c r="S29" i="15"/>
  <c r="M29" i="15"/>
  <c r="G29" i="15"/>
  <c r="A29" i="15"/>
  <c r="S28" i="15"/>
  <c r="M28" i="15"/>
  <c r="A28" i="15"/>
  <c r="S27" i="15"/>
  <c r="M27" i="15"/>
  <c r="G27" i="15"/>
  <c r="A27" i="15"/>
  <c r="S26" i="15"/>
  <c r="M26" i="15"/>
  <c r="G26" i="15"/>
  <c r="A26" i="15"/>
  <c r="S25" i="15"/>
  <c r="M25" i="15"/>
  <c r="G25" i="15"/>
  <c r="A25" i="15"/>
  <c r="S24" i="15"/>
  <c r="M24" i="15"/>
  <c r="G24" i="15"/>
  <c r="A24" i="15"/>
  <c r="S23" i="15"/>
  <c r="M23" i="15"/>
  <c r="A23" i="15"/>
  <c r="W22" i="15"/>
  <c r="V22" i="15"/>
  <c r="S22" i="15"/>
  <c r="Q22" i="15"/>
  <c r="Q31" i="15"/>
  <c r="M22" i="15"/>
  <c r="K22" i="15"/>
  <c r="J22" i="15"/>
  <c r="G22" i="15"/>
  <c r="E22" i="15"/>
  <c r="E31" i="15"/>
  <c r="A22" i="15"/>
  <c r="W21" i="15"/>
  <c r="V21" i="15"/>
  <c r="S21" i="15"/>
  <c r="Q21" i="15"/>
  <c r="Q32" i="15"/>
  <c r="M21" i="15"/>
  <c r="K21" i="15"/>
  <c r="J21" i="15"/>
  <c r="G21" i="15"/>
  <c r="E21" i="15"/>
  <c r="E32" i="15"/>
  <c r="A21" i="15"/>
  <c r="W20" i="15"/>
  <c r="V20" i="15"/>
  <c r="S20" i="15"/>
  <c r="Q20" i="15"/>
  <c r="Q33" i="15"/>
  <c r="M20" i="15"/>
  <c r="K20" i="15"/>
  <c r="J20" i="15"/>
  <c r="G20" i="15"/>
  <c r="E20" i="15"/>
  <c r="E33" i="15"/>
  <c r="A20" i="15"/>
  <c r="W19" i="15"/>
  <c r="V19" i="15"/>
  <c r="S19" i="15"/>
  <c r="Q19" i="15"/>
  <c r="Q34" i="15"/>
  <c r="M19" i="15"/>
  <c r="K19" i="15"/>
  <c r="J19" i="15"/>
  <c r="G19" i="15"/>
  <c r="E19" i="15"/>
  <c r="E34" i="15"/>
  <c r="D19" i="15"/>
  <c r="A19" i="15"/>
  <c r="W18" i="15"/>
  <c r="V18" i="15"/>
  <c r="S18" i="15"/>
  <c r="Q18" i="15"/>
  <c r="Q26" i="15"/>
  <c r="M18" i="15"/>
  <c r="K18" i="15"/>
  <c r="J18" i="15"/>
  <c r="G18" i="15"/>
  <c r="E18" i="15"/>
  <c r="E26" i="15"/>
  <c r="A18" i="15"/>
  <c r="W17" i="15"/>
  <c r="V17" i="15"/>
  <c r="S17" i="15"/>
  <c r="Q17" i="15"/>
  <c r="Q25" i="15"/>
  <c r="M17" i="15"/>
  <c r="K17" i="15"/>
  <c r="J17" i="15"/>
  <c r="G17" i="15"/>
  <c r="E17" i="15"/>
  <c r="E25" i="15"/>
  <c r="D17" i="15"/>
  <c r="A17" i="15"/>
  <c r="W16" i="15"/>
  <c r="V16" i="15"/>
  <c r="S16" i="15"/>
  <c r="Q16" i="15"/>
  <c r="Q24" i="15"/>
  <c r="M16" i="15"/>
  <c r="K16" i="15"/>
  <c r="J16" i="15"/>
  <c r="G16" i="15"/>
  <c r="E16" i="15"/>
  <c r="E24" i="15"/>
  <c r="A16" i="15"/>
  <c r="W15" i="15"/>
  <c r="V15" i="15"/>
  <c r="S15" i="15"/>
  <c r="Q15" i="15"/>
  <c r="Q23" i="15"/>
  <c r="M15" i="15"/>
  <c r="K15" i="15"/>
  <c r="J15" i="15"/>
  <c r="G15" i="15"/>
  <c r="E15" i="15"/>
  <c r="E23" i="15"/>
  <c r="D15" i="15"/>
  <c r="A15" i="15"/>
  <c r="AG100" i="16"/>
  <c r="AC64" i="16"/>
  <c r="AC63" i="16"/>
  <c r="AE62" i="16"/>
  <c r="AC62" i="16"/>
  <c r="AE61" i="16"/>
  <c r="AC61" i="16"/>
  <c r="AE60" i="16"/>
  <c r="AC60" i="16"/>
  <c r="AE59" i="16"/>
  <c r="AC59" i="16"/>
  <c r="AE58" i="16"/>
  <c r="AC58" i="16"/>
  <c r="AE57" i="16"/>
  <c r="AC57" i="16"/>
  <c r="AA57" i="16"/>
  <c r="AE56" i="16"/>
  <c r="AC56" i="16"/>
  <c r="AA56" i="16"/>
  <c r="AE55" i="16"/>
  <c r="AC55" i="16"/>
  <c r="AA55" i="16"/>
  <c r="AE54" i="16"/>
  <c r="AC54" i="16"/>
  <c r="AA54" i="16"/>
  <c r="AE53" i="16"/>
  <c r="AC53" i="16"/>
  <c r="AA53" i="16"/>
  <c r="AE52" i="16"/>
  <c r="AC52" i="16"/>
  <c r="AA52" i="16"/>
  <c r="AE51" i="16"/>
  <c r="AC51" i="16"/>
  <c r="AA51" i="16"/>
  <c r="AE50" i="16"/>
  <c r="AC50" i="16"/>
  <c r="AA50" i="16"/>
  <c r="AE49" i="16"/>
  <c r="AC49" i="16"/>
  <c r="AA49" i="16"/>
  <c r="AE48" i="16"/>
  <c r="AC48" i="16"/>
  <c r="AA48" i="16"/>
  <c r="AE47" i="16"/>
  <c r="AC47" i="16"/>
  <c r="AA47" i="16"/>
  <c r="AE46" i="16"/>
  <c r="AC46" i="16"/>
  <c r="AA46" i="16"/>
  <c r="AE45" i="16"/>
  <c r="AC45" i="16"/>
  <c r="AA45" i="16"/>
  <c r="AE44" i="16"/>
  <c r="AC44" i="16"/>
  <c r="AA44" i="16"/>
  <c r="AE43" i="16"/>
  <c r="AC43" i="16"/>
  <c r="AA43" i="16"/>
  <c r="D43" i="16"/>
  <c r="AE42" i="16"/>
  <c r="AC42" i="16"/>
  <c r="AA42" i="16"/>
  <c r="AE41" i="16"/>
  <c r="AC41" i="16"/>
  <c r="AA41" i="16"/>
  <c r="AE40" i="16"/>
  <c r="AC40" i="16"/>
  <c r="AA40" i="16"/>
  <c r="AE39" i="16"/>
  <c r="AC39" i="16"/>
  <c r="AA39" i="16"/>
  <c r="U39" i="16"/>
  <c r="O39" i="16"/>
  <c r="I39" i="16"/>
  <c r="C39" i="16"/>
  <c r="AE38" i="16"/>
  <c r="AC38" i="16"/>
  <c r="AA38" i="16"/>
  <c r="S38" i="16"/>
  <c r="M38" i="16"/>
  <c r="G38" i="16"/>
  <c r="A38" i="16"/>
  <c r="AE37" i="16"/>
  <c r="AC37" i="16"/>
  <c r="AA37" i="16"/>
  <c r="S37" i="16"/>
  <c r="M37" i="16"/>
  <c r="G37" i="16"/>
  <c r="A37" i="16"/>
  <c r="AE36" i="16"/>
  <c r="AC36" i="16"/>
  <c r="AA36" i="16"/>
  <c r="S36" i="16"/>
  <c r="M36" i="16"/>
  <c r="G36" i="16"/>
  <c r="A36" i="16"/>
  <c r="AE35" i="16"/>
  <c r="AC35" i="16"/>
  <c r="AA35" i="16"/>
  <c r="S35" i="16"/>
  <c r="M35" i="16"/>
  <c r="G35" i="16"/>
  <c r="A35" i="16"/>
  <c r="AE34" i="16"/>
  <c r="AC34" i="16"/>
  <c r="AA34" i="16"/>
  <c r="S34" i="16"/>
  <c r="M34" i="16"/>
  <c r="G34" i="16"/>
  <c r="A34" i="16"/>
  <c r="AE33" i="16"/>
  <c r="AC33" i="16"/>
  <c r="AA33" i="16"/>
  <c r="S33" i="16"/>
  <c r="M33" i="16"/>
  <c r="K33" i="16"/>
  <c r="G33" i="16"/>
  <c r="A33" i="16"/>
  <c r="AE32" i="16"/>
  <c r="AC32" i="16"/>
  <c r="AA32" i="16"/>
  <c r="S32" i="16"/>
  <c r="M32" i="16"/>
  <c r="G32" i="16"/>
  <c r="A32" i="16"/>
  <c r="AE31" i="16"/>
  <c r="AC31" i="16"/>
  <c r="AA31" i="16"/>
  <c r="S31" i="16"/>
  <c r="M31" i="16"/>
  <c r="K31" i="16"/>
  <c r="G31" i="16"/>
  <c r="A31" i="16"/>
  <c r="AE30" i="16"/>
  <c r="AC30" i="16"/>
  <c r="AA30" i="16"/>
  <c r="S30" i="16"/>
  <c r="M30" i="16"/>
  <c r="G30" i="16"/>
  <c r="A30" i="16"/>
  <c r="AE29" i="16"/>
  <c r="AC29" i="16"/>
  <c r="AA29" i="16"/>
  <c r="S29" i="16"/>
  <c r="M29" i="16"/>
  <c r="G29" i="16"/>
  <c r="A29" i="16"/>
  <c r="AE28" i="16"/>
  <c r="AC28" i="16"/>
  <c r="AA28" i="16"/>
  <c r="S28" i="16"/>
  <c r="M28" i="16"/>
  <c r="G28" i="16"/>
  <c r="A28" i="16"/>
  <c r="AE27" i="16"/>
  <c r="AC27" i="16"/>
  <c r="AA27" i="16"/>
  <c r="S27" i="16"/>
  <c r="M27" i="16"/>
  <c r="G27" i="16"/>
  <c r="A27" i="16"/>
  <c r="AE26" i="16"/>
  <c r="AC26" i="16"/>
  <c r="AA26" i="16"/>
  <c r="S26" i="16"/>
  <c r="M26" i="16"/>
  <c r="G26" i="16"/>
  <c r="A26" i="16"/>
  <c r="AE25" i="16"/>
  <c r="AC25" i="16"/>
  <c r="AA25" i="16"/>
  <c r="S25" i="16"/>
  <c r="M25" i="16"/>
  <c r="G25" i="16"/>
  <c r="A25" i="16"/>
  <c r="AE24" i="16"/>
  <c r="AC24" i="16"/>
  <c r="AA24" i="16"/>
  <c r="S24" i="16"/>
  <c r="M24" i="16"/>
  <c r="G24" i="16"/>
  <c r="A24" i="16"/>
  <c r="AE23" i="16"/>
  <c r="AC23" i="16"/>
  <c r="AA23" i="16"/>
  <c r="S23" i="16"/>
  <c r="M23" i="16"/>
  <c r="K23" i="16"/>
  <c r="K38" i="16"/>
  <c r="G23" i="16"/>
  <c r="A23" i="16"/>
  <c r="AE22" i="16"/>
  <c r="AC22" i="16"/>
  <c r="AA22" i="16"/>
  <c r="W22" i="16"/>
  <c r="W30" i="16"/>
  <c r="V30" i="16"/>
  <c r="S22" i="16"/>
  <c r="Q22" i="16"/>
  <c r="Q31" i="16"/>
  <c r="M22" i="16"/>
  <c r="K22" i="16"/>
  <c r="K30" i="16"/>
  <c r="J30" i="16"/>
  <c r="J22" i="16"/>
  <c r="G22" i="16"/>
  <c r="E22" i="16"/>
  <c r="E31" i="16"/>
  <c r="A22" i="16"/>
  <c r="AE21" i="16"/>
  <c r="AC21" i="16"/>
  <c r="AA21" i="16"/>
  <c r="W21" i="16"/>
  <c r="W32" i="16"/>
  <c r="S21" i="16"/>
  <c r="Q21" i="16"/>
  <c r="Q29" i="16"/>
  <c r="P29" i="16"/>
  <c r="P21" i="16"/>
  <c r="M21" i="16"/>
  <c r="K21" i="16"/>
  <c r="K32" i="16"/>
  <c r="G21" i="16"/>
  <c r="E21" i="16"/>
  <c r="E29" i="16"/>
  <c r="D29" i="16"/>
  <c r="A21" i="16"/>
  <c r="AE20" i="16"/>
  <c r="AC20" i="16"/>
  <c r="AA20" i="16"/>
  <c r="W20" i="16"/>
  <c r="W28" i="16"/>
  <c r="V28" i="16"/>
  <c r="S20" i="16"/>
  <c r="Q20" i="16"/>
  <c r="Q33" i="16"/>
  <c r="M20" i="16"/>
  <c r="K20" i="16"/>
  <c r="K28" i="16"/>
  <c r="J28" i="16"/>
  <c r="J20" i="16"/>
  <c r="G20" i="16"/>
  <c r="E20" i="16"/>
  <c r="E33" i="16"/>
  <c r="A20" i="16"/>
  <c r="AE19" i="16"/>
  <c r="AC19" i="16"/>
  <c r="AA19" i="16"/>
  <c r="W19" i="16"/>
  <c r="W34" i="16"/>
  <c r="S19" i="16"/>
  <c r="Q19" i="16"/>
  <c r="Q27" i="16"/>
  <c r="P27" i="16"/>
  <c r="P19" i="16"/>
  <c r="M19" i="16"/>
  <c r="K19" i="16"/>
  <c r="K34" i="16"/>
  <c r="G19" i="16"/>
  <c r="E19" i="16"/>
  <c r="E27" i="16"/>
  <c r="D27" i="16"/>
  <c r="A19" i="16"/>
  <c r="AE18" i="16"/>
  <c r="AC18" i="16"/>
  <c r="AA18" i="16"/>
  <c r="W18" i="16"/>
  <c r="W26" i="16"/>
  <c r="S18" i="16"/>
  <c r="Q18" i="16"/>
  <c r="P18" i="16"/>
  <c r="M18" i="16"/>
  <c r="K18" i="16"/>
  <c r="K26" i="16"/>
  <c r="J18" i="16"/>
  <c r="G18" i="16"/>
  <c r="E18" i="16"/>
  <c r="D18" i="16"/>
  <c r="A18" i="16"/>
  <c r="AE17" i="16"/>
  <c r="AC17" i="16"/>
  <c r="AA17" i="16"/>
  <c r="W17" i="16"/>
  <c r="V17" i="16"/>
  <c r="S17" i="16"/>
  <c r="Q17" i="16"/>
  <c r="Q25" i="16"/>
  <c r="P17" i="16"/>
  <c r="M17" i="16"/>
  <c r="K17" i="16"/>
  <c r="J17" i="16"/>
  <c r="G17" i="16"/>
  <c r="E17" i="16"/>
  <c r="E25" i="16"/>
  <c r="A17" i="16"/>
  <c r="AE16" i="16"/>
  <c r="AC16" i="16"/>
  <c r="AA16" i="16"/>
  <c r="W16" i="16"/>
  <c r="W24" i="16"/>
  <c r="S16" i="16"/>
  <c r="Q16" i="16"/>
  <c r="P16" i="16"/>
  <c r="M16" i="16"/>
  <c r="K16" i="16"/>
  <c r="K24" i="16"/>
  <c r="J16" i="16"/>
  <c r="G16" i="16"/>
  <c r="E16" i="16"/>
  <c r="D16" i="16"/>
  <c r="A16" i="16"/>
  <c r="W15" i="16"/>
  <c r="W23" i="16"/>
  <c r="W38" i="16"/>
  <c r="S15" i="16"/>
  <c r="Q15" i="16"/>
  <c r="Q23" i="16"/>
  <c r="M15" i="16"/>
  <c r="K15" i="16"/>
  <c r="J15" i="16"/>
  <c r="G15" i="16"/>
  <c r="E15" i="16"/>
  <c r="E23" i="16"/>
  <c r="A15" i="16"/>
  <c r="AD14" i="16"/>
  <c r="V47" i="16"/>
  <c r="AB14" i="16"/>
  <c r="V46" i="16"/>
  <c r="Z14" i="16"/>
  <c r="V48" i="16"/>
  <c r="W48" i="26"/>
  <c r="V48" i="26"/>
  <c r="X48" i="26"/>
  <c r="W47" i="26"/>
  <c r="V47" i="26"/>
  <c r="J47" i="26"/>
  <c r="I47" i="26"/>
  <c r="H47" i="26"/>
  <c r="G47" i="26"/>
  <c r="W46" i="26"/>
  <c r="V46" i="26"/>
  <c r="X46" i="26"/>
  <c r="J46" i="26"/>
  <c r="I46" i="26"/>
  <c r="H46" i="26"/>
  <c r="G46" i="26"/>
  <c r="J45" i="26"/>
  <c r="I45" i="26"/>
  <c r="H45" i="26"/>
  <c r="G45" i="26"/>
  <c r="J44" i="26"/>
  <c r="I44" i="26"/>
  <c r="H44" i="26"/>
  <c r="G44" i="26"/>
  <c r="D43" i="26"/>
  <c r="U39" i="26"/>
  <c r="O39" i="26"/>
  <c r="I39" i="26"/>
  <c r="C39" i="26"/>
  <c r="S38" i="26"/>
  <c r="M38" i="26"/>
  <c r="G38" i="26"/>
  <c r="A38" i="26"/>
  <c r="S37" i="26"/>
  <c r="M37" i="26"/>
  <c r="G37" i="26"/>
  <c r="A37" i="26"/>
  <c r="S36" i="26"/>
  <c r="M36" i="26"/>
  <c r="G36" i="26"/>
  <c r="A36" i="26"/>
  <c r="S35" i="26"/>
  <c r="M35" i="26"/>
  <c r="G35" i="26"/>
  <c r="A35" i="26"/>
  <c r="S34" i="26"/>
  <c r="M34" i="26"/>
  <c r="G34" i="26"/>
  <c r="A34" i="26"/>
  <c r="S33" i="26"/>
  <c r="M33" i="26"/>
  <c r="G33" i="26"/>
  <c r="A33" i="26"/>
  <c r="S32" i="26"/>
  <c r="M32" i="26"/>
  <c r="G32" i="26"/>
  <c r="A32" i="26"/>
  <c r="S31" i="26"/>
  <c r="M31" i="26"/>
  <c r="G31" i="26"/>
  <c r="A31" i="26"/>
  <c r="S30" i="26"/>
  <c r="M30" i="26"/>
  <c r="G30" i="26"/>
  <c r="A30" i="26"/>
  <c r="S29" i="26"/>
  <c r="M29" i="26"/>
  <c r="G29" i="26"/>
  <c r="A29" i="26"/>
  <c r="S28" i="26"/>
  <c r="M28" i="26"/>
  <c r="G28" i="26"/>
  <c r="A28" i="26"/>
  <c r="S27" i="26"/>
  <c r="M27" i="26"/>
  <c r="G27" i="26"/>
  <c r="A27" i="26"/>
  <c r="S26" i="26"/>
  <c r="M26" i="26"/>
  <c r="G26" i="26"/>
  <c r="A26" i="26"/>
  <c r="S25" i="26"/>
  <c r="M25" i="26"/>
  <c r="G25" i="26"/>
  <c r="A25" i="26"/>
  <c r="S24" i="26"/>
  <c r="M24" i="26"/>
  <c r="G24" i="26"/>
  <c r="A24" i="26"/>
  <c r="S23" i="26"/>
  <c r="M23" i="26"/>
  <c r="G23" i="26"/>
  <c r="A23" i="26"/>
  <c r="W22" i="26"/>
  <c r="V22" i="26"/>
  <c r="S22" i="26"/>
  <c r="Q22" i="26"/>
  <c r="Q31" i="26"/>
  <c r="M22" i="26"/>
  <c r="K22" i="26"/>
  <c r="J22" i="26"/>
  <c r="G22" i="26"/>
  <c r="E22" i="26"/>
  <c r="E31" i="26"/>
  <c r="D22" i="26"/>
  <c r="A22" i="26"/>
  <c r="W21" i="26"/>
  <c r="V21" i="26"/>
  <c r="S21" i="26"/>
  <c r="Q21" i="26"/>
  <c r="Q32" i="26"/>
  <c r="M21" i="26"/>
  <c r="K21" i="26"/>
  <c r="J21" i="26"/>
  <c r="G21" i="26"/>
  <c r="E21" i="26"/>
  <c r="E32" i="26"/>
  <c r="D21" i="26"/>
  <c r="A21" i="26"/>
  <c r="W20" i="26"/>
  <c r="V20" i="26"/>
  <c r="S20" i="26"/>
  <c r="Q20" i="26"/>
  <c r="Q33" i="26"/>
  <c r="M20" i="26"/>
  <c r="K20" i="26"/>
  <c r="J20" i="26"/>
  <c r="G20" i="26"/>
  <c r="E20" i="26"/>
  <c r="E33" i="26"/>
  <c r="D20" i="26"/>
  <c r="A20" i="26"/>
  <c r="W19" i="26"/>
  <c r="V19" i="26"/>
  <c r="S19" i="26"/>
  <c r="Q19" i="26"/>
  <c r="Q34" i="26"/>
  <c r="M19" i="26"/>
  <c r="K19" i="26"/>
  <c r="J19" i="26"/>
  <c r="G19" i="26"/>
  <c r="E19" i="26"/>
  <c r="E34" i="26"/>
  <c r="D19" i="26"/>
  <c r="A19" i="26"/>
  <c r="W18" i="26"/>
  <c r="V18" i="26"/>
  <c r="S18" i="26"/>
  <c r="Q18" i="26"/>
  <c r="Q26" i="26"/>
  <c r="M18" i="26"/>
  <c r="K18" i="26"/>
  <c r="J18" i="26"/>
  <c r="G18" i="26"/>
  <c r="E18" i="26"/>
  <c r="E26" i="26"/>
  <c r="D18" i="26"/>
  <c r="A18" i="26"/>
  <c r="W17" i="26"/>
  <c r="V17" i="26"/>
  <c r="S17" i="26"/>
  <c r="Q17" i="26"/>
  <c r="Q25" i="26"/>
  <c r="M17" i="26"/>
  <c r="K17" i="26"/>
  <c r="J17" i="26"/>
  <c r="G17" i="26"/>
  <c r="E17" i="26"/>
  <c r="E25" i="26"/>
  <c r="D17" i="26"/>
  <c r="A17" i="26"/>
  <c r="W16" i="26"/>
  <c r="V16" i="26"/>
  <c r="S16" i="26"/>
  <c r="Q16" i="26"/>
  <c r="Q24" i="26"/>
  <c r="M16" i="26"/>
  <c r="K16" i="26"/>
  <c r="J16" i="26"/>
  <c r="G16" i="26"/>
  <c r="E16" i="26"/>
  <c r="E24" i="26"/>
  <c r="D16" i="26"/>
  <c r="A16" i="26"/>
  <c r="W15" i="26"/>
  <c r="V15" i="26"/>
  <c r="S15" i="26"/>
  <c r="Q15" i="26"/>
  <c r="Q23" i="26"/>
  <c r="M15" i="26"/>
  <c r="K15" i="26"/>
  <c r="J15" i="26"/>
  <c r="G15" i="26"/>
  <c r="E15" i="26"/>
  <c r="E23" i="26"/>
  <c r="D15" i="26"/>
  <c r="A15" i="26"/>
  <c r="AG1" i="12"/>
  <c r="CR157" i="13"/>
  <c r="CQ157" i="13"/>
  <c r="CP157" i="13"/>
  <c r="CO157" i="13"/>
  <c r="CN157" i="13"/>
  <c r="CM157" i="13"/>
  <c r="CL157" i="13"/>
  <c r="CK157" i="13"/>
  <c r="CJ157" i="13"/>
  <c r="CI157" i="13"/>
  <c r="CS157" i="13"/>
  <c r="CH157" i="13"/>
  <c r="CE157" i="13"/>
  <c r="CD157" i="13"/>
  <c r="CC157" i="13"/>
  <c r="CB157" i="13"/>
  <c r="CA157" i="13"/>
  <c r="BZ157" i="13"/>
  <c r="BY157" i="13"/>
  <c r="BX157" i="13"/>
  <c r="BW157" i="13"/>
  <c r="BV157" i="13"/>
  <c r="BS157" i="13"/>
  <c r="BR157" i="13"/>
  <c r="BQ157" i="13"/>
  <c r="BP157" i="13"/>
  <c r="BO157" i="13"/>
  <c r="BN157" i="13"/>
  <c r="BM157" i="13"/>
  <c r="BL157" i="13"/>
  <c r="BK157" i="13"/>
  <c r="BT157" i="13"/>
  <c r="BH157" i="13"/>
  <c r="BG157" i="13"/>
  <c r="BF157" i="13"/>
  <c r="BE157" i="13"/>
  <c r="BD157" i="13"/>
  <c r="BC157" i="13"/>
  <c r="BB157" i="13"/>
  <c r="BA157" i="13"/>
  <c r="AY157" i="13"/>
  <c r="AX157" i="13"/>
  <c r="AW157" i="13"/>
  <c r="AV157" i="13"/>
  <c r="AU157" i="13"/>
  <c r="AS157" i="13"/>
  <c r="AR157" i="13"/>
  <c r="AQ157" i="13"/>
  <c r="AP157" i="13"/>
  <c r="AO157" i="13"/>
  <c r="AM157" i="13"/>
  <c r="AL157" i="13"/>
  <c r="AK157" i="13"/>
  <c r="AJ157" i="13"/>
  <c r="AI157" i="13"/>
  <c r="AF157" i="13"/>
  <c r="AE157" i="13"/>
  <c r="AD157" i="13"/>
  <c r="AC157" i="13"/>
  <c r="Y157" i="13"/>
  <c r="X157" i="13"/>
  <c r="W157" i="13"/>
  <c r="R157" i="13"/>
  <c r="Q157" i="13"/>
  <c r="CR156" i="13"/>
  <c r="CQ156" i="13"/>
  <c r="CP156" i="13"/>
  <c r="CO156" i="13"/>
  <c r="CN156" i="13"/>
  <c r="CM156" i="13"/>
  <c r="CL156" i="13"/>
  <c r="CK156" i="13"/>
  <c r="CJ156" i="13"/>
  <c r="CI156" i="13"/>
  <c r="CH156" i="13"/>
  <c r="CE156" i="13"/>
  <c r="CD156" i="13"/>
  <c r="CC156" i="13"/>
  <c r="CB156" i="13"/>
  <c r="CA156" i="13"/>
  <c r="BZ156" i="13"/>
  <c r="BY156" i="13"/>
  <c r="BX156" i="13"/>
  <c r="BW156" i="13"/>
  <c r="BV156" i="13"/>
  <c r="BS156" i="13"/>
  <c r="BR156" i="13"/>
  <c r="BQ156" i="13"/>
  <c r="BP156" i="13"/>
  <c r="BO156" i="13"/>
  <c r="BN156" i="13"/>
  <c r="BM156" i="13"/>
  <c r="BL156" i="13"/>
  <c r="BK156" i="13"/>
  <c r="BH156" i="13"/>
  <c r="BG156" i="13"/>
  <c r="BF156" i="13"/>
  <c r="BE156" i="13"/>
  <c r="BD156" i="13"/>
  <c r="BC156" i="13"/>
  <c r="BB156" i="13"/>
  <c r="BA156" i="13"/>
  <c r="AY156" i="13"/>
  <c r="AX156" i="13"/>
  <c r="AW156" i="13"/>
  <c r="AV156" i="13"/>
  <c r="AU156" i="13"/>
  <c r="AS156" i="13"/>
  <c r="AR156" i="13"/>
  <c r="AQ156" i="13"/>
  <c r="AP156" i="13"/>
  <c r="AO156" i="13"/>
  <c r="AM156" i="13"/>
  <c r="AL156" i="13"/>
  <c r="AK156" i="13"/>
  <c r="AJ156" i="13"/>
  <c r="AI156" i="13"/>
  <c r="AF156" i="13"/>
  <c r="AE156" i="13"/>
  <c r="AD156" i="13"/>
  <c r="AC156" i="13"/>
  <c r="Y156" i="13"/>
  <c r="X156" i="13"/>
  <c r="W156" i="13"/>
  <c r="R156" i="13"/>
  <c r="Q156" i="13"/>
  <c r="CR155" i="13"/>
  <c r="CQ155" i="13"/>
  <c r="CP155" i="13"/>
  <c r="CO155" i="13"/>
  <c r="CN155" i="13"/>
  <c r="CM155" i="13"/>
  <c r="CL155" i="13"/>
  <c r="CK155" i="13"/>
  <c r="CJ155" i="13"/>
  <c r="CI155" i="13"/>
  <c r="CS155" i="13"/>
  <c r="CH155" i="13"/>
  <c r="CE155" i="13"/>
  <c r="CD155" i="13"/>
  <c r="CC155" i="13"/>
  <c r="CB155" i="13"/>
  <c r="CA155" i="13"/>
  <c r="BZ155" i="13"/>
  <c r="BY155" i="13"/>
  <c r="BX155" i="13"/>
  <c r="BW155" i="13"/>
  <c r="BV155" i="13"/>
  <c r="BS155" i="13"/>
  <c r="BR155" i="13"/>
  <c r="BQ155" i="13"/>
  <c r="BP155" i="13"/>
  <c r="BO155" i="13"/>
  <c r="BN155" i="13"/>
  <c r="BM155" i="13"/>
  <c r="BL155" i="13"/>
  <c r="BK155" i="13"/>
  <c r="BT155" i="13"/>
  <c r="BH155" i="13"/>
  <c r="BG155" i="13"/>
  <c r="BF155" i="13"/>
  <c r="BE155" i="13"/>
  <c r="BD155" i="13"/>
  <c r="BC155" i="13"/>
  <c r="BB155" i="13"/>
  <c r="BA155" i="13"/>
  <c r="AY155" i="13"/>
  <c r="AX155" i="13"/>
  <c r="AW155" i="13"/>
  <c r="AV155" i="13"/>
  <c r="AU155" i="13"/>
  <c r="AS155" i="13"/>
  <c r="AR155" i="13"/>
  <c r="AQ155" i="13"/>
  <c r="AP155" i="13"/>
  <c r="AO155" i="13"/>
  <c r="AM155" i="13"/>
  <c r="AL155" i="13"/>
  <c r="AK155" i="13"/>
  <c r="AJ155" i="13"/>
  <c r="AI155" i="13"/>
  <c r="AF155" i="13"/>
  <c r="AE155" i="13"/>
  <c r="AD155" i="13"/>
  <c r="AC155" i="13"/>
  <c r="Y155" i="13"/>
  <c r="X155" i="13"/>
  <c r="W155" i="13"/>
  <c r="R155" i="13"/>
  <c r="Q155" i="13"/>
  <c r="CR154" i="13"/>
  <c r="CQ154" i="13"/>
  <c r="CP154" i="13"/>
  <c r="CO154" i="13"/>
  <c r="CN154" i="13"/>
  <c r="CM154" i="13"/>
  <c r="CL154" i="13"/>
  <c r="CK154" i="13"/>
  <c r="CJ154" i="13"/>
  <c r="CI154" i="13"/>
  <c r="CH154" i="13"/>
  <c r="CE154" i="13"/>
  <c r="CD154" i="13"/>
  <c r="CC154" i="13"/>
  <c r="CB154" i="13"/>
  <c r="CA154" i="13"/>
  <c r="BZ154" i="13"/>
  <c r="BY154" i="13"/>
  <c r="BX154" i="13"/>
  <c r="BW154" i="13"/>
  <c r="BV154" i="13"/>
  <c r="BS154" i="13"/>
  <c r="BR154" i="13"/>
  <c r="BQ154" i="13"/>
  <c r="BP154" i="13"/>
  <c r="BO154" i="13"/>
  <c r="BN154" i="13"/>
  <c r="BM154" i="13"/>
  <c r="BL154" i="13"/>
  <c r="BK154" i="13"/>
  <c r="BH154" i="13"/>
  <c r="BG154" i="13"/>
  <c r="BF154" i="13"/>
  <c r="BE154" i="13"/>
  <c r="BD154" i="13"/>
  <c r="BC154" i="13"/>
  <c r="BB154" i="13"/>
  <c r="BA154" i="13"/>
  <c r="AY154" i="13"/>
  <c r="AX154" i="13"/>
  <c r="AW154" i="13"/>
  <c r="AV154" i="13"/>
  <c r="AU154" i="13"/>
  <c r="AS154" i="13"/>
  <c r="AR154" i="13"/>
  <c r="AQ154" i="13"/>
  <c r="AP154" i="13"/>
  <c r="AO154" i="13"/>
  <c r="AM154" i="13"/>
  <c r="AL154" i="13"/>
  <c r="AK154" i="13"/>
  <c r="AJ154" i="13"/>
  <c r="AI154" i="13"/>
  <c r="AF154" i="13"/>
  <c r="AE154" i="13"/>
  <c r="AD154" i="13"/>
  <c r="AC154" i="13"/>
  <c r="Y154" i="13"/>
  <c r="X154" i="13"/>
  <c r="W154" i="13"/>
  <c r="R154" i="13"/>
  <c r="Q154" i="13"/>
  <c r="CR153" i="13"/>
  <c r="CQ153" i="13"/>
  <c r="CP153" i="13"/>
  <c r="CO153" i="13"/>
  <c r="CN153" i="13"/>
  <c r="CM153" i="13"/>
  <c r="CL153" i="13"/>
  <c r="CK153" i="13"/>
  <c r="CJ153" i="13"/>
  <c r="CI153" i="13"/>
  <c r="CS153" i="13"/>
  <c r="CH153" i="13"/>
  <c r="CE153" i="13"/>
  <c r="CD153" i="13"/>
  <c r="CC153" i="13"/>
  <c r="CB153" i="13"/>
  <c r="CA153" i="13"/>
  <c r="BZ153" i="13"/>
  <c r="BY153" i="13"/>
  <c r="BX153" i="13"/>
  <c r="BW153" i="13"/>
  <c r="BV153" i="13"/>
  <c r="BS153" i="13"/>
  <c r="BR153" i="13"/>
  <c r="BQ153" i="13"/>
  <c r="BP153" i="13"/>
  <c r="BO153" i="13"/>
  <c r="BN153" i="13"/>
  <c r="BM153" i="13"/>
  <c r="BL153" i="13"/>
  <c r="BK153" i="13"/>
  <c r="BT153" i="13"/>
  <c r="BH153" i="13"/>
  <c r="BG153" i="13"/>
  <c r="BF153" i="13"/>
  <c r="BE153" i="13"/>
  <c r="BD153" i="13"/>
  <c r="BC153" i="13"/>
  <c r="BB153" i="13"/>
  <c r="BA153" i="13"/>
  <c r="AY153" i="13"/>
  <c r="AX153" i="13"/>
  <c r="AW153" i="13"/>
  <c r="AV153" i="13"/>
  <c r="AU153" i="13"/>
  <c r="AS153" i="13"/>
  <c r="AR153" i="13"/>
  <c r="AQ153" i="13"/>
  <c r="AP153" i="13"/>
  <c r="AO153" i="13"/>
  <c r="AM153" i="13"/>
  <c r="AL153" i="13"/>
  <c r="AK153" i="13"/>
  <c r="AJ153" i="13"/>
  <c r="AI153" i="13"/>
  <c r="AF153" i="13"/>
  <c r="AE153" i="13"/>
  <c r="AD153" i="13"/>
  <c r="AC153" i="13"/>
  <c r="Y153" i="13"/>
  <c r="X153" i="13"/>
  <c r="W153" i="13"/>
  <c r="R153" i="13"/>
  <c r="Q153" i="13"/>
  <c r="CR152" i="13"/>
  <c r="CQ152" i="13"/>
  <c r="CP152" i="13"/>
  <c r="CO152" i="13"/>
  <c r="CN152" i="13"/>
  <c r="CM152" i="13"/>
  <c r="CL152" i="13"/>
  <c r="CK152" i="13"/>
  <c r="CJ152" i="13"/>
  <c r="CI152" i="13"/>
  <c r="CH152" i="13"/>
  <c r="CE152" i="13"/>
  <c r="CD152" i="13"/>
  <c r="CC152" i="13"/>
  <c r="CB152" i="13"/>
  <c r="CA152" i="13"/>
  <c r="BZ152" i="13"/>
  <c r="BY152" i="13"/>
  <c r="BX152" i="13"/>
  <c r="BW152" i="13"/>
  <c r="BV152" i="13"/>
  <c r="BS152" i="13"/>
  <c r="BR152" i="13"/>
  <c r="BQ152" i="13"/>
  <c r="BP152" i="13"/>
  <c r="BO152" i="13"/>
  <c r="BN152" i="13"/>
  <c r="BM152" i="13"/>
  <c r="BL152" i="13"/>
  <c r="BK152" i="13"/>
  <c r="BH152" i="13"/>
  <c r="BG152" i="13"/>
  <c r="BF152" i="13"/>
  <c r="BE152" i="13"/>
  <c r="BD152" i="13"/>
  <c r="BC152" i="13"/>
  <c r="BB152" i="13"/>
  <c r="BA152" i="13"/>
  <c r="AY152" i="13"/>
  <c r="AX152" i="13"/>
  <c r="AW152" i="13"/>
  <c r="AV152" i="13"/>
  <c r="AU152" i="13"/>
  <c r="AS152" i="13"/>
  <c r="AR152" i="13"/>
  <c r="AQ152" i="13"/>
  <c r="AP152" i="13"/>
  <c r="AO152" i="13"/>
  <c r="AM152" i="13"/>
  <c r="AL152" i="13"/>
  <c r="AK152" i="13"/>
  <c r="AJ152" i="13"/>
  <c r="AI152" i="13"/>
  <c r="AF152" i="13"/>
  <c r="AE152" i="13"/>
  <c r="AD152" i="13"/>
  <c r="AC152" i="13"/>
  <c r="Y152" i="13"/>
  <c r="X152" i="13"/>
  <c r="W152" i="13"/>
  <c r="R152" i="13"/>
  <c r="Q152" i="13"/>
  <c r="CR151" i="13"/>
  <c r="CQ151" i="13"/>
  <c r="CP151" i="13"/>
  <c r="CO151" i="13"/>
  <c r="CN151" i="13"/>
  <c r="CM151" i="13"/>
  <c r="CL151" i="13"/>
  <c r="CK151" i="13"/>
  <c r="CJ151" i="13"/>
  <c r="CI151" i="13"/>
  <c r="CS151" i="13"/>
  <c r="CH151" i="13"/>
  <c r="CE151" i="13"/>
  <c r="CD151" i="13"/>
  <c r="CC151" i="13"/>
  <c r="CB151" i="13"/>
  <c r="CA151" i="13"/>
  <c r="BZ151" i="13"/>
  <c r="BY151" i="13"/>
  <c r="BX151" i="13"/>
  <c r="BW151" i="13"/>
  <c r="BV151" i="13"/>
  <c r="BS151" i="13"/>
  <c r="BR151" i="13"/>
  <c r="BQ151" i="13"/>
  <c r="BP151" i="13"/>
  <c r="BO151" i="13"/>
  <c r="BN151" i="13"/>
  <c r="BM151" i="13"/>
  <c r="BL151" i="13"/>
  <c r="BK151" i="13"/>
  <c r="BT151" i="13"/>
  <c r="BH151" i="13"/>
  <c r="BG151" i="13"/>
  <c r="BF151" i="13"/>
  <c r="BE151" i="13"/>
  <c r="BD151" i="13"/>
  <c r="BC151" i="13"/>
  <c r="BB151" i="13"/>
  <c r="BA151" i="13"/>
  <c r="AY151" i="13"/>
  <c r="AX151" i="13"/>
  <c r="AW151" i="13"/>
  <c r="AV151" i="13"/>
  <c r="AU151" i="13"/>
  <c r="AS151" i="13"/>
  <c r="AR151" i="13"/>
  <c r="AQ151" i="13"/>
  <c r="AP151" i="13"/>
  <c r="AO151" i="13"/>
  <c r="AM151" i="13"/>
  <c r="AL151" i="13"/>
  <c r="AK151" i="13"/>
  <c r="AJ151" i="13"/>
  <c r="AI151" i="13"/>
  <c r="AF151" i="13"/>
  <c r="AE151" i="13"/>
  <c r="AD151" i="13"/>
  <c r="AC151" i="13"/>
  <c r="Y151" i="13"/>
  <c r="X151" i="13"/>
  <c r="W151" i="13"/>
  <c r="R151" i="13"/>
  <c r="Q151" i="13"/>
  <c r="CR150" i="13"/>
  <c r="CQ150" i="13"/>
  <c r="CP150" i="13"/>
  <c r="CO150" i="13"/>
  <c r="CN150" i="13"/>
  <c r="CM150" i="13"/>
  <c r="CL150" i="13"/>
  <c r="CK150" i="13"/>
  <c r="CJ150" i="13"/>
  <c r="CI150" i="13"/>
  <c r="CH150" i="13"/>
  <c r="CE150" i="13"/>
  <c r="CD150" i="13"/>
  <c r="CC150" i="13"/>
  <c r="CB150" i="13"/>
  <c r="CA150" i="13"/>
  <c r="BZ150" i="13"/>
  <c r="BY150" i="13"/>
  <c r="BX150" i="13"/>
  <c r="BW150" i="13"/>
  <c r="BV150" i="13"/>
  <c r="BS150" i="13"/>
  <c r="BR150" i="13"/>
  <c r="BQ150" i="13"/>
  <c r="BP150" i="13"/>
  <c r="BO150" i="13"/>
  <c r="BN150" i="13"/>
  <c r="BM150" i="13"/>
  <c r="BL150" i="13"/>
  <c r="BK150" i="13"/>
  <c r="BH150" i="13"/>
  <c r="BG150" i="13"/>
  <c r="BF150" i="13"/>
  <c r="BE150" i="13"/>
  <c r="BD150" i="13"/>
  <c r="BC150" i="13"/>
  <c r="BB150" i="13"/>
  <c r="BA150" i="13"/>
  <c r="AY150" i="13"/>
  <c r="AX150" i="13"/>
  <c r="AW150" i="13"/>
  <c r="AV150" i="13"/>
  <c r="AU150" i="13"/>
  <c r="AS150" i="13"/>
  <c r="AR150" i="13"/>
  <c r="AQ150" i="13"/>
  <c r="AP150" i="13"/>
  <c r="AO150" i="13"/>
  <c r="AM150" i="13"/>
  <c r="AL150" i="13"/>
  <c r="AK150" i="13"/>
  <c r="AJ150" i="13"/>
  <c r="AI150" i="13"/>
  <c r="AF150" i="13"/>
  <c r="AE150" i="13"/>
  <c r="AD150" i="13"/>
  <c r="AC150" i="13"/>
  <c r="Y150" i="13"/>
  <c r="X150" i="13"/>
  <c r="W150" i="13"/>
  <c r="R150" i="13"/>
  <c r="Q150" i="13"/>
  <c r="CR149" i="13"/>
  <c r="CQ149" i="13"/>
  <c r="CP149" i="13"/>
  <c r="CO149" i="13"/>
  <c r="CN149" i="13"/>
  <c r="CM149" i="13"/>
  <c r="CL149" i="13"/>
  <c r="CK149" i="13"/>
  <c r="CJ149" i="13"/>
  <c r="CI149" i="13"/>
  <c r="CS149" i="13"/>
  <c r="CH149" i="13"/>
  <c r="CE149" i="13"/>
  <c r="CD149" i="13"/>
  <c r="CC149" i="13"/>
  <c r="CB149" i="13"/>
  <c r="CA149" i="13"/>
  <c r="BZ149" i="13"/>
  <c r="BY149" i="13"/>
  <c r="BX149" i="13"/>
  <c r="BW149" i="13"/>
  <c r="BV149" i="13"/>
  <c r="BS149" i="13"/>
  <c r="BR149" i="13"/>
  <c r="BQ149" i="13"/>
  <c r="BP149" i="13"/>
  <c r="BO149" i="13"/>
  <c r="BN149" i="13"/>
  <c r="BM149" i="13"/>
  <c r="BL149" i="13"/>
  <c r="BK149" i="13"/>
  <c r="BT149" i="13"/>
  <c r="BH149" i="13"/>
  <c r="BG149" i="13"/>
  <c r="BF149" i="13"/>
  <c r="BE149" i="13"/>
  <c r="BD149" i="13"/>
  <c r="BC149" i="13"/>
  <c r="BB149" i="13"/>
  <c r="BA149" i="13"/>
  <c r="AY149" i="13"/>
  <c r="AX149" i="13"/>
  <c r="AW149" i="13"/>
  <c r="AV149" i="13"/>
  <c r="AU149" i="13"/>
  <c r="AS149" i="13"/>
  <c r="AR149" i="13"/>
  <c r="AQ149" i="13"/>
  <c r="AP149" i="13"/>
  <c r="AO149" i="13"/>
  <c r="AM149" i="13"/>
  <c r="AL149" i="13"/>
  <c r="AK149" i="13"/>
  <c r="AJ149" i="13"/>
  <c r="AI149" i="13"/>
  <c r="AF149" i="13"/>
  <c r="AE149" i="13"/>
  <c r="AD149" i="13"/>
  <c r="AC149" i="13"/>
  <c r="Y149" i="13"/>
  <c r="X149" i="13"/>
  <c r="W149" i="13"/>
  <c r="R149" i="13"/>
  <c r="Q149" i="13"/>
  <c r="CR148" i="13"/>
  <c r="CQ148" i="13"/>
  <c r="CP148" i="13"/>
  <c r="CO148" i="13"/>
  <c r="CN148" i="13"/>
  <c r="CM148" i="13"/>
  <c r="CL148" i="13"/>
  <c r="CK148" i="13"/>
  <c r="CJ148" i="13"/>
  <c r="CI148" i="13"/>
  <c r="CH148" i="13"/>
  <c r="CE148" i="13"/>
  <c r="CD148" i="13"/>
  <c r="CC148" i="13"/>
  <c r="CB148" i="13"/>
  <c r="CA148" i="13"/>
  <c r="BZ148" i="13"/>
  <c r="BY148" i="13"/>
  <c r="BX148" i="13"/>
  <c r="BW148" i="13"/>
  <c r="BV148" i="13"/>
  <c r="BS148" i="13"/>
  <c r="BR148" i="13"/>
  <c r="BQ148" i="13"/>
  <c r="BP148" i="13"/>
  <c r="BO148" i="13"/>
  <c r="BN148" i="13"/>
  <c r="BM148" i="13"/>
  <c r="BL148" i="13"/>
  <c r="BK148" i="13"/>
  <c r="BH148" i="13"/>
  <c r="BG148" i="13"/>
  <c r="BF148" i="13"/>
  <c r="BE148" i="13"/>
  <c r="BD148" i="13"/>
  <c r="BC148" i="13"/>
  <c r="BB148" i="13"/>
  <c r="BA148" i="13"/>
  <c r="AY148" i="13"/>
  <c r="AX148" i="13"/>
  <c r="AW148" i="13"/>
  <c r="AV148" i="13"/>
  <c r="AU148" i="13"/>
  <c r="AS148" i="13"/>
  <c r="AR148" i="13"/>
  <c r="AQ148" i="13"/>
  <c r="AP148" i="13"/>
  <c r="AO148" i="13"/>
  <c r="AM148" i="13"/>
  <c r="AL148" i="13"/>
  <c r="AK148" i="13"/>
  <c r="AJ148" i="13"/>
  <c r="AI148" i="13"/>
  <c r="AF148" i="13"/>
  <c r="AE148" i="13"/>
  <c r="AD148" i="13"/>
  <c r="AC148" i="13"/>
  <c r="Y148" i="13"/>
  <c r="X148" i="13"/>
  <c r="W148" i="13"/>
  <c r="R148" i="13"/>
  <c r="Q148" i="13"/>
  <c r="CR147" i="13"/>
  <c r="CQ147" i="13"/>
  <c r="CP147" i="13"/>
  <c r="CO147" i="13"/>
  <c r="CN147" i="13"/>
  <c r="CM147" i="13"/>
  <c r="CL147" i="13"/>
  <c r="CK147" i="13"/>
  <c r="CJ147" i="13"/>
  <c r="CI147" i="13"/>
  <c r="CS147" i="13"/>
  <c r="CH147" i="13"/>
  <c r="CE147" i="13"/>
  <c r="CD147" i="13"/>
  <c r="CC147" i="13"/>
  <c r="CB147" i="13"/>
  <c r="CA147" i="13"/>
  <c r="BZ147" i="13"/>
  <c r="BY147" i="13"/>
  <c r="BX147" i="13"/>
  <c r="BW147" i="13"/>
  <c r="BV147" i="13"/>
  <c r="BS147" i="13"/>
  <c r="BR147" i="13"/>
  <c r="BQ147" i="13"/>
  <c r="BP147" i="13"/>
  <c r="BO147" i="13"/>
  <c r="BN147" i="13"/>
  <c r="BM147" i="13"/>
  <c r="BL147" i="13"/>
  <c r="BK147" i="13"/>
  <c r="BT147" i="13"/>
  <c r="BH147" i="13"/>
  <c r="BG147" i="13"/>
  <c r="BF147" i="13"/>
  <c r="BE147" i="13"/>
  <c r="BD147" i="13"/>
  <c r="BC147" i="13"/>
  <c r="BB147" i="13"/>
  <c r="BA147" i="13"/>
  <c r="AY147" i="13"/>
  <c r="AX147" i="13"/>
  <c r="AW147" i="13"/>
  <c r="AV147" i="13"/>
  <c r="AU147" i="13"/>
  <c r="AS147" i="13"/>
  <c r="AR147" i="13"/>
  <c r="AQ147" i="13"/>
  <c r="AP147" i="13"/>
  <c r="AO147" i="13"/>
  <c r="AM147" i="13"/>
  <c r="AL147" i="13"/>
  <c r="AK147" i="13"/>
  <c r="AJ147" i="13"/>
  <c r="AI147" i="13"/>
  <c r="AF147" i="13"/>
  <c r="AE147" i="13"/>
  <c r="AD147" i="13"/>
  <c r="AC147" i="13"/>
  <c r="Y147" i="13"/>
  <c r="X147" i="13"/>
  <c r="W147" i="13"/>
  <c r="R147" i="13"/>
  <c r="Q147" i="13"/>
  <c r="CR146" i="13"/>
  <c r="CQ146" i="13"/>
  <c r="CP146" i="13"/>
  <c r="CO146" i="13"/>
  <c r="CN146" i="13"/>
  <c r="CM146" i="13"/>
  <c r="CL146" i="13"/>
  <c r="CK146" i="13"/>
  <c r="CJ146" i="13"/>
  <c r="CI146" i="13"/>
  <c r="CH146" i="13"/>
  <c r="CE146" i="13"/>
  <c r="CD146" i="13"/>
  <c r="CC146" i="13"/>
  <c r="CB146" i="13"/>
  <c r="CA146" i="13"/>
  <c r="BZ146" i="13"/>
  <c r="BY146" i="13"/>
  <c r="BX146" i="13"/>
  <c r="BW146" i="13"/>
  <c r="BV146" i="13"/>
  <c r="BS146" i="13"/>
  <c r="BR146" i="13"/>
  <c r="BQ146" i="13"/>
  <c r="BP146" i="13"/>
  <c r="BO146" i="13"/>
  <c r="BN146" i="13"/>
  <c r="BM146" i="13"/>
  <c r="BL146" i="13"/>
  <c r="BK146" i="13"/>
  <c r="BH146" i="13"/>
  <c r="BG146" i="13"/>
  <c r="BF146" i="13"/>
  <c r="BE146" i="13"/>
  <c r="BD146" i="13"/>
  <c r="BC146" i="13"/>
  <c r="BB146" i="13"/>
  <c r="BA146" i="13"/>
  <c r="AY146" i="13"/>
  <c r="AX146" i="13"/>
  <c r="AW146" i="13"/>
  <c r="AV146" i="13"/>
  <c r="AU146" i="13"/>
  <c r="AS146" i="13"/>
  <c r="AR146" i="13"/>
  <c r="AQ146" i="13"/>
  <c r="AP146" i="13"/>
  <c r="AO146" i="13"/>
  <c r="AM146" i="13"/>
  <c r="AL146" i="13"/>
  <c r="AK146" i="13"/>
  <c r="AJ146" i="13"/>
  <c r="AI146" i="13"/>
  <c r="AF146" i="13"/>
  <c r="AE146" i="13"/>
  <c r="AD146" i="13"/>
  <c r="AC146" i="13"/>
  <c r="Y146" i="13"/>
  <c r="X146" i="13"/>
  <c r="W146" i="13"/>
  <c r="R146" i="13"/>
  <c r="Q146" i="13"/>
  <c r="CR145" i="13"/>
  <c r="CQ145" i="13"/>
  <c r="CP145" i="13"/>
  <c r="CO145" i="13"/>
  <c r="CN145" i="13"/>
  <c r="CM145" i="13"/>
  <c r="CL145" i="13"/>
  <c r="CK145" i="13"/>
  <c r="CJ145" i="13"/>
  <c r="CI145" i="13"/>
  <c r="CS145" i="13"/>
  <c r="CH145" i="13"/>
  <c r="CE145" i="13"/>
  <c r="CD145" i="13"/>
  <c r="CC145" i="13"/>
  <c r="CB145" i="13"/>
  <c r="CA145" i="13"/>
  <c r="BZ145" i="13"/>
  <c r="BY145" i="13"/>
  <c r="BX145" i="13"/>
  <c r="BW145" i="13"/>
  <c r="BV145" i="13"/>
  <c r="BS145" i="13"/>
  <c r="BR145" i="13"/>
  <c r="BQ145" i="13"/>
  <c r="BP145" i="13"/>
  <c r="BO145" i="13"/>
  <c r="BN145" i="13"/>
  <c r="BM145" i="13"/>
  <c r="BL145" i="13"/>
  <c r="BK145" i="13"/>
  <c r="BT145" i="13"/>
  <c r="BH145" i="13"/>
  <c r="BG145" i="13"/>
  <c r="BF145" i="13"/>
  <c r="BE145" i="13"/>
  <c r="BD145" i="13"/>
  <c r="BC145" i="13"/>
  <c r="BB145" i="13"/>
  <c r="BA145" i="13"/>
  <c r="AY145" i="13"/>
  <c r="AX145" i="13"/>
  <c r="AW145" i="13"/>
  <c r="AV145" i="13"/>
  <c r="AU145" i="13"/>
  <c r="AS145" i="13"/>
  <c r="AR145" i="13"/>
  <c r="AQ145" i="13"/>
  <c r="AP145" i="13"/>
  <c r="AO145" i="13"/>
  <c r="AM145" i="13"/>
  <c r="AL145" i="13"/>
  <c r="AK145" i="13"/>
  <c r="AJ145" i="13"/>
  <c r="AI145" i="13"/>
  <c r="AF145" i="13"/>
  <c r="AE145" i="13"/>
  <c r="AD145" i="13"/>
  <c r="AC145" i="13"/>
  <c r="Y145" i="13"/>
  <c r="X145" i="13"/>
  <c r="W145" i="13"/>
  <c r="R145" i="13"/>
  <c r="Q145" i="13"/>
  <c r="CR144" i="13"/>
  <c r="CQ144" i="13"/>
  <c r="CP144" i="13"/>
  <c r="CO144" i="13"/>
  <c r="CN144" i="13"/>
  <c r="CM144" i="13"/>
  <c r="CL144" i="13"/>
  <c r="CK144" i="13"/>
  <c r="CJ144" i="13"/>
  <c r="CI144" i="13"/>
  <c r="CH144" i="13"/>
  <c r="CE144" i="13"/>
  <c r="CD144" i="13"/>
  <c r="CC144" i="13"/>
  <c r="CB144" i="13"/>
  <c r="CA144" i="13"/>
  <c r="BZ144" i="13"/>
  <c r="BY144" i="13"/>
  <c r="BX144" i="13"/>
  <c r="BW144" i="13"/>
  <c r="BV144" i="13"/>
  <c r="BS144" i="13"/>
  <c r="BR144" i="13"/>
  <c r="BQ144" i="13"/>
  <c r="BP144" i="13"/>
  <c r="BO144" i="13"/>
  <c r="BN144" i="13"/>
  <c r="BM144" i="13"/>
  <c r="BL144" i="13"/>
  <c r="BK144" i="13"/>
  <c r="BH144" i="13"/>
  <c r="BG144" i="13"/>
  <c r="BF144" i="13"/>
  <c r="BE144" i="13"/>
  <c r="BD144" i="13"/>
  <c r="BC144" i="13"/>
  <c r="BB144" i="13"/>
  <c r="BA144" i="13"/>
  <c r="AY144" i="13"/>
  <c r="AX144" i="13"/>
  <c r="AW144" i="13"/>
  <c r="AV144" i="13"/>
  <c r="AU144" i="13"/>
  <c r="AS144" i="13"/>
  <c r="AR144" i="13"/>
  <c r="AQ144" i="13"/>
  <c r="AP144" i="13"/>
  <c r="AO144" i="13"/>
  <c r="AM144" i="13"/>
  <c r="AL144" i="13"/>
  <c r="AK144" i="13"/>
  <c r="AJ144" i="13"/>
  <c r="AI144" i="13"/>
  <c r="AF144" i="13"/>
  <c r="AE144" i="13"/>
  <c r="AD144" i="13"/>
  <c r="AC144" i="13"/>
  <c r="Y144" i="13"/>
  <c r="X144" i="13"/>
  <c r="W144" i="13"/>
  <c r="R144" i="13"/>
  <c r="Q144" i="13"/>
  <c r="CR143" i="13"/>
  <c r="CQ143" i="13"/>
  <c r="CP143" i="13"/>
  <c r="CO143" i="13"/>
  <c r="CN143" i="13"/>
  <c r="CM143" i="13"/>
  <c r="CL143" i="13"/>
  <c r="CK143" i="13"/>
  <c r="CJ143" i="13"/>
  <c r="CI143" i="13"/>
  <c r="CS143" i="13"/>
  <c r="CH143" i="13"/>
  <c r="CE143" i="13"/>
  <c r="CD143" i="13"/>
  <c r="CC143" i="13"/>
  <c r="CB143" i="13"/>
  <c r="CA143" i="13"/>
  <c r="BZ143" i="13"/>
  <c r="BY143" i="13"/>
  <c r="BX143" i="13"/>
  <c r="BW143" i="13"/>
  <c r="BV143" i="13"/>
  <c r="BS143" i="13"/>
  <c r="BR143" i="13"/>
  <c r="BQ143" i="13"/>
  <c r="BP143" i="13"/>
  <c r="BO143" i="13"/>
  <c r="BN143" i="13"/>
  <c r="BM143" i="13"/>
  <c r="BL143" i="13"/>
  <c r="BK143" i="13"/>
  <c r="BT143" i="13"/>
  <c r="BH143" i="13"/>
  <c r="BG143" i="13"/>
  <c r="BF143" i="13"/>
  <c r="BE143" i="13"/>
  <c r="BD143" i="13"/>
  <c r="BC143" i="13"/>
  <c r="BB143" i="13"/>
  <c r="BA143" i="13"/>
  <c r="AY143" i="13"/>
  <c r="AX143" i="13"/>
  <c r="AW143" i="13"/>
  <c r="AV143" i="13"/>
  <c r="AU143" i="13"/>
  <c r="AS143" i="13"/>
  <c r="AR143" i="13"/>
  <c r="AQ143" i="13"/>
  <c r="AP143" i="13"/>
  <c r="AO143" i="13"/>
  <c r="AM143" i="13"/>
  <c r="AL143" i="13"/>
  <c r="AK143" i="13"/>
  <c r="AJ143" i="13"/>
  <c r="AI143" i="13"/>
  <c r="AF143" i="13"/>
  <c r="AE143" i="13"/>
  <c r="AD143" i="13"/>
  <c r="AC143" i="13"/>
  <c r="Y143" i="13"/>
  <c r="X143" i="13"/>
  <c r="W143" i="13"/>
  <c r="R143" i="13"/>
  <c r="Q143" i="13"/>
  <c r="CR142" i="13"/>
  <c r="CQ142" i="13"/>
  <c r="CP142" i="13"/>
  <c r="CO142" i="13"/>
  <c r="CN142" i="13"/>
  <c r="CM142" i="13"/>
  <c r="CL142" i="13"/>
  <c r="CK142" i="13"/>
  <c r="CJ142" i="13"/>
  <c r="CI142" i="13"/>
  <c r="CH142" i="13"/>
  <c r="CE142" i="13"/>
  <c r="CD142" i="13"/>
  <c r="CC142" i="13"/>
  <c r="CB142" i="13"/>
  <c r="CA142" i="13"/>
  <c r="BZ142" i="13"/>
  <c r="BY142" i="13"/>
  <c r="BX142" i="13"/>
  <c r="BW142" i="13"/>
  <c r="BV142" i="13"/>
  <c r="BS142" i="13"/>
  <c r="BR142" i="13"/>
  <c r="BQ142" i="13"/>
  <c r="BP142" i="13"/>
  <c r="BO142" i="13"/>
  <c r="BN142" i="13"/>
  <c r="BM142" i="13"/>
  <c r="BL142" i="13"/>
  <c r="BK142" i="13"/>
  <c r="BH142" i="13"/>
  <c r="BG142" i="13"/>
  <c r="BF142" i="13"/>
  <c r="BE142" i="13"/>
  <c r="BD142" i="13"/>
  <c r="BC142" i="13"/>
  <c r="BB142" i="13"/>
  <c r="BA142" i="13"/>
  <c r="AY142" i="13"/>
  <c r="AX142" i="13"/>
  <c r="AW142" i="13"/>
  <c r="AV142" i="13"/>
  <c r="AU142" i="13"/>
  <c r="AS142" i="13"/>
  <c r="AR142" i="13"/>
  <c r="AQ142" i="13"/>
  <c r="AP142" i="13"/>
  <c r="AO142" i="13"/>
  <c r="AM142" i="13"/>
  <c r="AL142" i="13"/>
  <c r="AK142" i="13"/>
  <c r="AJ142" i="13"/>
  <c r="AI142" i="13"/>
  <c r="AF142" i="13"/>
  <c r="AE142" i="13"/>
  <c r="AD142" i="13"/>
  <c r="AC142" i="13"/>
  <c r="Y142" i="13"/>
  <c r="X142" i="13"/>
  <c r="W142" i="13"/>
  <c r="R142" i="13"/>
  <c r="Q142" i="13"/>
  <c r="CR141" i="13"/>
  <c r="CQ141" i="13"/>
  <c r="CP141" i="13"/>
  <c r="CO141" i="13"/>
  <c r="CN141" i="13"/>
  <c r="CM141" i="13"/>
  <c r="CL141" i="13"/>
  <c r="CK141" i="13"/>
  <c r="CJ141" i="13"/>
  <c r="CI141" i="13"/>
  <c r="CS141" i="13"/>
  <c r="CH141" i="13"/>
  <c r="CE141" i="13"/>
  <c r="CD141" i="13"/>
  <c r="CC141" i="13"/>
  <c r="CB141" i="13"/>
  <c r="CA141" i="13"/>
  <c r="BZ141" i="13"/>
  <c r="BY141" i="13"/>
  <c r="BX141" i="13"/>
  <c r="BW141" i="13"/>
  <c r="BV141" i="13"/>
  <c r="BS141" i="13"/>
  <c r="BR141" i="13"/>
  <c r="BQ141" i="13"/>
  <c r="BP141" i="13"/>
  <c r="BO141" i="13"/>
  <c r="BN141" i="13"/>
  <c r="BM141" i="13"/>
  <c r="BL141" i="13"/>
  <c r="BK141" i="13"/>
  <c r="BT141" i="13"/>
  <c r="BH141" i="13"/>
  <c r="BG141" i="13"/>
  <c r="BF141" i="13"/>
  <c r="BE141" i="13"/>
  <c r="BD141" i="13"/>
  <c r="BC141" i="13"/>
  <c r="BB141" i="13"/>
  <c r="BA141" i="13"/>
  <c r="AY141" i="13"/>
  <c r="AX141" i="13"/>
  <c r="AW141" i="13"/>
  <c r="AV141" i="13"/>
  <c r="AU141" i="13"/>
  <c r="AS141" i="13"/>
  <c r="AR141" i="13"/>
  <c r="AQ141" i="13"/>
  <c r="AP141" i="13"/>
  <c r="AO141" i="13"/>
  <c r="AM141" i="13"/>
  <c r="AL141" i="13"/>
  <c r="AK141" i="13"/>
  <c r="AJ141" i="13"/>
  <c r="AI141" i="13"/>
  <c r="AF141" i="13"/>
  <c r="AE141" i="13"/>
  <c r="AD141" i="13"/>
  <c r="AC141" i="13"/>
  <c r="Y141" i="13"/>
  <c r="X141" i="13"/>
  <c r="W141" i="13"/>
  <c r="R141" i="13"/>
  <c r="Q141" i="13"/>
  <c r="CR140" i="13"/>
  <c r="CQ140" i="13"/>
  <c r="CP140" i="13"/>
  <c r="CO140" i="13"/>
  <c r="CN140" i="13"/>
  <c r="CM140" i="13"/>
  <c r="CL140" i="13"/>
  <c r="CK140" i="13"/>
  <c r="CJ140" i="13"/>
  <c r="CI140" i="13"/>
  <c r="CH140" i="13"/>
  <c r="CE140" i="13"/>
  <c r="CD140" i="13"/>
  <c r="CC140" i="13"/>
  <c r="CB140" i="13"/>
  <c r="CA140" i="13"/>
  <c r="BZ140" i="13"/>
  <c r="BY140" i="13"/>
  <c r="BX140" i="13"/>
  <c r="BW140" i="13"/>
  <c r="BV140" i="13"/>
  <c r="BS140" i="13"/>
  <c r="BR140" i="13"/>
  <c r="BQ140" i="13"/>
  <c r="BP140" i="13"/>
  <c r="BO140" i="13"/>
  <c r="BN140" i="13"/>
  <c r="BM140" i="13"/>
  <c r="BL140" i="13"/>
  <c r="BK140" i="13"/>
  <c r="BH140" i="13"/>
  <c r="BG140" i="13"/>
  <c r="BF140" i="13"/>
  <c r="BE140" i="13"/>
  <c r="BD140" i="13"/>
  <c r="BC140" i="13"/>
  <c r="BB140" i="13"/>
  <c r="BA140" i="13"/>
  <c r="AY140" i="13"/>
  <c r="AX140" i="13"/>
  <c r="AW140" i="13"/>
  <c r="AV140" i="13"/>
  <c r="AU140" i="13"/>
  <c r="AS140" i="13"/>
  <c r="AR140" i="13"/>
  <c r="AQ140" i="13"/>
  <c r="AP140" i="13"/>
  <c r="AO140" i="13"/>
  <c r="AM140" i="13"/>
  <c r="AL140" i="13"/>
  <c r="AK140" i="13"/>
  <c r="AJ140" i="13"/>
  <c r="AI140" i="13"/>
  <c r="AF140" i="13"/>
  <c r="AE140" i="13"/>
  <c r="AD140" i="13"/>
  <c r="AC140" i="13"/>
  <c r="Y140" i="13"/>
  <c r="X140" i="13"/>
  <c r="W140" i="13"/>
  <c r="R140" i="13"/>
  <c r="Q140" i="13"/>
  <c r="CR139" i="13"/>
  <c r="CQ139" i="13"/>
  <c r="CP139" i="13"/>
  <c r="CO139" i="13"/>
  <c r="CN139" i="13"/>
  <c r="CM139" i="13"/>
  <c r="CL139" i="13"/>
  <c r="CK139" i="13"/>
  <c r="CJ139" i="13"/>
  <c r="CI139" i="13"/>
  <c r="CS139" i="13"/>
  <c r="CH139" i="13"/>
  <c r="CE139" i="13"/>
  <c r="CD139" i="13"/>
  <c r="CC139" i="13"/>
  <c r="CB139" i="13"/>
  <c r="CA139" i="13"/>
  <c r="BZ139" i="13"/>
  <c r="BY139" i="13"/>
  <c r="BX139" i="13"/>
  <c r="BW139" i="13"/>
  <c r="BV139" i="13"/>
  <c r="BS139" i="13"/>
  <c r="BR139" i="13"/>
  <c r="BQ139" i="13"/>
  <c r="BP139" i="13"/>
  <c r="BO139" i="13"/>
  <c r="BN139" i="13"/>
  <c r="BM139" i="13"/>
  <c r="BL139" i="13"/>
  <c r="BK139" i="13"/>
  <c r="BT139" i="13"/>
  <c r="BH139" i="13"/>
  <c r="BG139" i="13"/>
  <c r="BF139" i="13"/>
  <c r="BE139" i="13"/>
  <c r="BD139" i="13"/>
  <c r="BC139" i="13"/>
  <c r="BB139" i="13"/>
  <c r="BA139" i="13"/>
  <c r="AY139" i="13"/>
  <c r="AX139" i="13"/>
  <c r="AW139" i="13"/>
  <c r="AV139" i="13"/>
  <c r="AU139" i="13"/>
  <c r="AS139" i="13"/>
  <c r="AR139" i="13"/>
  <c r="AQ139" i="13"/>
  <c r="AP139" i="13"/>
  <c r="AO139" i="13"/>
  <c r="AM139" i="13"/>
  <c r="AL139" i="13"/>
  <c r="AK139" i="13"/>
  <c r="AJ139" i="13"/>
  <c r="AI139" i="13"/>
  <c r="AF139" i="13"/>
  <c r="AE139" i="13"/>
  <c r="AD139" i="13"/>
  <c r="AC139" i="13"/>
  <c r="Y139" i="13"/>
  <c r="X139" i="13"/>
  <c r="W139" i="13"/>
  <c r="R139" i="13"/>
  <c r="Q139" i="13"/>
  <c r="CR138" i="13"/>
  <c r="CQ138" i="13"/>
  <c r="CP138" i="13"/>
  <c r="CO138" i="13"/>
  <c r="CN138" i="13"/>
  <c r="CM138" i="13"/>
  <c r="CL138" i="13"/>
  <c r="CK138" i="13"/>
  <c r="CJ138" i="13"/>
  <c r="CI138" i="13"/>
  <c r="CH138" i="13"/>
  <c r="CE138" i="13"/>
  <c r="CD138" i="13"/>
  <c r="CC138" i="13"/>
  <c r="CB138" i="13"/>
  <c r="CA138" i="13"/>
  <c r="BZ138" i="13"/>
  <c r="BY138" i="13"/>
  <c r="BX138" i="13"/>
  <c r="BW138" i="13"/>
  <c r="BV138" i="13"/>
  <c r="BS138" i="13"/>
  <c r="BR138" i="13"/>
  <c r="BQ138" i="13"/>
  <c r="BP138" i="13"/>
  <c r="BO138" i="13"/>
  <c r="BN138" i="13"/>
  <c r="BM138" i="13"/>
  <c r="BL138" i="13"/>
  <c r="BK138" i="13"/>
  <c r="BH138" i="13"/>
  <c r="BG138" i="13"/>
  <c r="BF138" i="13"/>
  <c r="BE138" i="13"/>
  <c r="BD138" i="13"/>
  <c r="BC138" i="13"/>
  <c r="BB138" i="13"/>
  <c r="BA138" i="13"/>
  <c r="AY138" i="13"/>
  <c r="AX138" i="13"/>
  <c r="AW138" i="13"/>
  <c r="AV138" i="13"/>
  <c r="AU138" i="13"/>
  <c r="AS138" i="13"/>
  <c r="AR138" i="13"/>
  <c r="AQ138" i="13"/>
  <c r="AP138" i="13"/>
  <c r="AO138" i="13"/>
  <c r="AM138" i="13"/>
  <c r="AL138" i="13"/>
  <c r="AK138" i="13"/>
  <c r="AJ138" i="13"/>
  <c r="AI138" i="13"/>
  <c r="AF138" i="13"/>
  <c r="AE138" i="13"/>
  <c r="AD138" i="13"/>
  <c r="AC138" i="13"/>
  <c r="Y138" i="13"/>
  <c r="X138" i="13"/>
  <c r="W138" i="13"/>
  <c r="R138" i="13"/>
  <c r="Q138" i="13"/>
  <c r="CR137" i="13"/>
  <c r="CQ137" i="13"/>
  <c r="CP137" i="13"/>
  <c r="CO137" i="13"/>
  <c r="CN137" i="13"/>
  <c r="CM137" i="13"/>
  <c r="CL137" i="13"/>
  <c r="CK137" i="13"/>
  <c r="CJ137" i="13"/>
  <c r="CI137" i="13"/>
  <c r="CS137" i="13"/>
  <c r="CH137" i="13"/>
  <c r="CE137" i="13"/>
  <c r="CD137" i="13"/>
  <c r="CC137" i="13"/>
  <c r="CB137" i="13"/>
  <c r="CA137" i="13"/>
  <c r="BZ137" i="13"/>
  <c r="BY137" i="13"/>
  <c r="BX137" i="13"/>
  <c r="BW137" i="13"/>
  <c r="BV137" i="13"/>
  <c r="BS137" i="13"/>
  <c r="BR137" i="13"/>
  <c r="BQ137" i="13"/>
  <c r="BP137" i="13"/>
  <c r="BO137" i="13"/>
  <c r="BN137" i="13"/>
  <c r="BM137" i="13"/>
  <c r="BL137" i="13"/>
  <c r="BK137" i="13"/>
  <c r="BT137" i="13"/>
  <c r="BH137" i="13"/>
  <c r="BG137" i="13"/>
  <c r="BF137" i="13"/>
  <c r="BE137" i="13"/>
  <c r="BD137" i="13"/>
  <c r="BC137" i="13"/>
  <c r="BB137" i="13"/>
  <c r="BA137" i="13"/>
  <c r="AY137" i="13"/>
  <c r="AX137" i="13"/>
  <c r="AW137" i="13"/>
  <c r="AV137" i="13"/>
  <c r="AU137" i="13"/>
  <c r="AS137" i="13"/>
  <c r="AR137" i="13"/>
  <c r="AQ137" i="13"/>
  <c r="AP137" i="13"/>
  <c r="AO137" i="13"/>
  <c r="AM137" i="13"/>
  <c r="AL137" i="13"/>
  <c r="AK137" i="13"/>
  <c r="AJ137" i="13"/>
  <c r="AI137" i="13"/>
  <c r="AF137" i="13"/>
  <c r="AE137" i="13"/>
  <c r="AD137" i="13"/>
  <c r="AC137" i="13"/>
  <c r="Y137" i="13"/>
  <c r="X137" i="13"/>
  <c r="W137" i="13"/>
  <c r="R137" i="13"/>
  <c r="Q137" i="13"/>
  <c r="CR136" i="13"/>
  <c r="CQ136" i="13"/>
  <c r="CP136" i="13"/>
  <c r="CO136" i="13"/>
  <c r="CN136" i="13"/>
  <c r="CM136" i="13"/>
  <c r="CL136" i="13"/>
  <c r="CK136" i="13"/>
  <c r="CJ136" i="13"/>
  <c r="CI136" i="13"/>
  <c r="CS136" i="13"/>
  <c r="CH136" i="13"/>
  <c r="CE136" i="13"/>
  <c r="CD136" i="13"/>
  <c r="CC136" i="13"/>
  <c r="CB136" i="13"/>
  <c r="CA136" i="13"/>
  <c r="BZ136" i="13"/>
  <c r="BY136" i="13"/>
  <c r="BX136" i="13"/>
  <c r="BW136" i="13"/>
  <c r="BV136" i="13"/>
  <c r="BS136" i="13"/>
  <c r="BR136" i="13"/>
  <c r="BQ136" i="13"/>
  <c r="BP136" i="13"/>
  <c r="BO136" i="13"/>
  <c r="BN136" i="13"/>
  <c r="BM136" i="13"/>
  <c r="BL136" i="13"/>
  <c r="BK136" i="13"/>
  <c r="BT136" i="13"/>
  <c r="BH136" i="13"/>
  <c r="BG136" i="13"/>
  <c r="BF136" i="13"/>
  <c r="BE136" i="13"/>
  <c r="BD136" i="13"/>
  <c r="BC136" i="13"/>
  <c r="BB136" i="13"/>
  <c r="BA136" i="13"/>
  <c r="AY136" i="13"/>
  <c r="AX136" i="13"/>
  <c r="AW136" i="13"/>
  <c r="AV136" i="13"/>
  <c r="AU136" i="13"/>
  <c r="AS136" i="13"/>
  <c r="AR136" i="13"/>
  <c r="AQ136" i="13"/>
  <c r="AP136" i="13"/>
  <c r="AO136" i="13"/>
  <c r="AM136" i="13"/>
  <c r="AL136" i="13"/>
  <c r="AK136" i="13"/>
  <c r="AJ136" i="13"/>
  <c r="AI136" i="13"/>
  <c r="AF136" i="13"/>
  <c r="AE136" i="13"/>
  <c r="AD136" i="13"/>
  <c r="AC136" i="13"/>
  <c r="Y136" i="13"/>
  <c r="X136" i="13"/>
  <c r="W136" i="13"/>
  <c r="R136" i="13"/>
  <c r="Q136" i="13"/>
  <c r="I136" i="13"/>
  <c r="CR135" i="13"/>
  <c r="CQ135" i="13"/>
  <c r="CP135" i="13"/>
  <c r="CO135" i="13"/>
  <c r="CN135" i="13"/>
  <c r="CM135" i="13"/>
  <c r="CL135" i="13"/>
  <c r="CK135" i="13"/>
  <c r="CJ135" i="13"/>
  <c r="CI135" i="13"/>
  <c r="CH135" i="13"/>
  <c r="CE135" i="13"/>
  <c r="CD135" i="13"/>
  <c r="CC135" i="13"/>
  <c r="CB135" i="13"/>
  <c r="CA135" i="13"/>
  <c r="BZ135" i="13"/>
  <c r="BY135" i="13"/>
  <c r="BX135" i="13"/>
  <c r="BW135" i="13"/>
  <c r="BV135" i="13"/>
  <c r="CF135" i="13"/>
  <c r="BS135" i="13"/>
  <c r="BR135" i="13"/>
  <c r="BQ135" i="13"/>
  <c r="BP135" i="13"/>
  <c r="BO135" i="13"/>
  <c r="BN135" i="13"/>
  <c r="BM135" i="13"/>
  <c r="BL135" i="13"/>
  <c r="BK135" i="13"/>
  <c r="BH135" i="13"/>
  <c r="BG135" i="13"/>
  <c r="BF135" i="13"/>
  <c r="BE135" i="13"/>
  <c r="BD135" i="13"/>
  <c r="BC135" i="13"/>
  <c r="BB135" i="13"/>
  <c r="BA135" i="13"/>
  <c r="AY135" i="13"/>
  <c r="AX135" i="13"/>
  <c r="AW135" i="13"/>
  <c r="AV135" i="13"/>
  <c r="AU135" i="13"/>
  <c r="AS135" i="13"/>
  <c r="AR135" i="13"/>
  <c r="AQ135" i="13"/>
  <c r="AP135" i="13"/>
  <c r="AO135" i="13"/>
  <c r="AM135" i="13"/>
  <c r="AL135" i="13"/>
  <c r="AK135" i="13"/>
  <c r="AJ135" i="13"/>
  <c r="AI135" i="13"/>
  <c r="AF135" i="13"/>
  <c r="AE135" i="13"/>
  <c r="AD135" i="13"/>
  <c r="AC135" i="13"/>
  <c r="Y135" i="13"/>
  <c r="X135" i="13"/>
  <c r="W135" i="13"/>
  <c r="R135" i="13"/>
  <c r="Q135" i="13"/>
  <c r="CR134" i="13"/>
  <c r="CQ134" i="13"/>
  <c r="CP134" i="13"/>
  <c r="CO134" i="13"/>
  <c r="CN134" i="13"/>
  <c r="CM134" i="13"/>
  <c r="CL134" i="13"/>
  <c r="CK134" i="13"/>
  <c r="CJ134" i="13"/>
  <c r="CI134" i="13"/>
  <c r="CH134" i="13"/>
  <c r="CE134" i="13"/>
  <c r="CD134" i="13"/>
  <c r="CC134" i="13"/>
  <c r="CB134" i="13"/>
  <c r="CA134" i="13"/>
  <c r="BZ134" i="13"/>
  <c r="BY134" i="13"/>
  <c r="BX134" i="13"/>
  <c r="BW134" i="13"/>
  <c r="BV134" i="13"/>
  <c r="CF134" i="13"/>
  <c r="BS134" i="13"/>
  <c r="BR134" i="13"/>
  <c r="BQ134" i="13"/>
  <c r="BP134" i="13"/>
  <c r="BO134" i="13"/>
  <c r="BN134" i="13"/>
  <c r="BM134" i="13"/>
  <c r="BL134" i="13"/>
  <c r="BK134" i="13"/>
  <c r="BH134" i="13"/>
  <c r="BG134" i="13"/>
  <c r="BF134" i="13"/>
  <c r="BE134" i="13"/>
  <c r="BD134" i="13"/>
  <c r="BC134" i="13"/>
  <c r="BB134" i="13"/>
  <c r="BA134" i="13"/>
  <c r="AY134" i="13"/>
  <c r="AX134" i="13"/>
  <c r="AW134" i="13"/>
  <c r="AV134" i="13"/>
  <c r="AU134" i="13"/>
  <c r="AS134" i="13"/>
  <c r="AR134" i="13"/>
  <c r="AQ134" i="13"/>
  <c r="AP134" i="13"/>
  <c r="AO134" i="13"/>
  <c r="AM134" i="13"/>
  <c r="AL134" i="13"/>
  <c r="AK134" i="13"/>
  <c r="AJ134" i="13"/>
  <c r="AI134" i="13"/>
  <c r="AF134" i="13"/>
  <c r="AE134" i="13"/>
  <c r="AD134" i="13"/>
  <c r="AC134" i="13"/>
  <c r="Y134" i="13"/>
  <c r="X134" i="13"/>
  <c r="W134" i="13"/>
  <c r="R134" i="13"/>
  <c r="Q134" i="13"/>
  <c r="CR133" i="13"/>
  <c r="CQ133" i="13"/>
  <c r="CP133" i="13"/>
  <c r="CO133" i="13"/>
  <c r="CN133" i="13"/>
  <c r="CM133" i="13"/>
  <c r="CL133" i="13"/>
  <c r="CK133" i="13"/>
  <c r="CJ133" i="13"/>
  <c r="CI133" i="13"/>
  <c r="CH133" i="13"/>
  <c r="CS133" i="13"/>
  <c r="CE133" i="13"/>
  <c r="CD133" i="13"/>
  <c r="CC133" i="13"/>
  <c r="CB133" i="13"/>
  <c r="CA133" i="13"/>
  <c r="BZ133" i="13"/>
  <c r="BY133" i="13"/>
  <c r="BX133" i="13"/>
  <c r="BW133" i="13"/>
  <c r="BV133" i="13"/>
  <c r="CF133" i="13"/>
  <c r="BS133" i="13"/>
  <c r="BR133" i="13"/>
  <c r="BQ133" i="13"/>
  <c r="BP133" i="13"/>
  <c r="BO133" i="13"/>
  <c r="BN133" i="13"/>
  <c r="BM133" i="13"/>
  <c r="BL133" i="13"/>
  <c r="BT133" i="13"/>
  <c r="BK133" i="13"/>
  <c r="BH133" i="13"/>
  <c r="BG133" i="13"/>
  <c r="BF133" i="13"/>
  <c r="BE133" i="13"/>
  <c r="BD133" i="13"/>
  <c r="BC133" i="13"/>
  <c r="BB133" i="13"/>
  <c r="BA133" i="13"/>
  <c r="AY133" i="13"/>
  <c r="AX133" i="13"/>
  <c r="AW133" i="13"/>
  <c r="AV133" i="13"/>
  <c r="AU133" i="13"/>
  <c r="AS133" i="13"/>
  <c r="AR133" i="13"/>
  <c r="AQ133" i="13"/>
  <c r="AP133" i="13"/>
  <c r="AO133" i="13"/>
  <c r="AM133" i="13"/>
  <c r="AL133" i="13"/>
  <c r="AK133" i="13"/>
  <c r="AJ133" i="13"/>
  <c r="AI133" i="13"/>
  <c r="AF133" i="13"/>
  <c r="AE133" i="13"/>
  <c r="AD133" i="13"/>
  <c r="AC133" i="13"/>
  <c r="Y133" i="13"/>
  <c r="X133" i="13"/>
  <c r="W133" i="13"/>
  <c r="R133" i="13"/>
  <c r="Q133" i="13"/>
  <c r="CR132" i="13"/>
  <c r="CQ132" i="13"/>
  <c r="CP132" i="13"/>
  <c r="CO132" i="13"/>
  <c r="CN132" i="13"/>
  <c r="CM132" i="13"/>
  <c r="CL132" i="13"/>
  <c r="CK132" i="13"/>
  <c r="CJ132" i="13"/>
  <c r="CI132" i="13"/>
  <c r="CH132" i="13"/>
  <c r="CE132" i="13"/>
  <c r="CD132" i="13"/>
  <c r="CC132" i="13"/>
  <c r="CB132" i="13"/>
  <c r="CA132" i="13"/>
  <c r="BZ132" i="13"/>
  <c r="BY132" i="13"/>
  <c r="BX132" i="13"/>
  <c r="BW132" i="13"/>
  <c r="BV132" i="13"/>
  <c r="CF132" i="13"/>
  <c r="BS132" i="13"/>
  <c r="BR132" i="13"/>
  <c r="BQ132" i="13"/>
  <c r="BP132" i="13"/>
  <c r="BO132" i="13"/>
  <c r="BN132" i="13"/>
  <c r="BM132" i="13"/>
  <c r="BL132" i="13"/>
  <c r="BK132" i="13"/>
  <c r="BH132" i="13"/>
  <c r="BG132" i="13"/>
  <c r="BF132" i="13"/>
  <c r="BE132" i="13"/>
  <c r="BD132" i="13"/>
  <c r="BC132" i="13"/>
  <c r="BB132" i="13"/>
  <c r="BA132" i="13"/>
  <c r="AY132" i="13"/>
  <c r="AX132" i="13"/>
  <c r="AW132" i="13"/>
  <c r="AV132" i="13"/>
  <c r="AU132" i="13"/>
  <c r="AS132" i="13"/>
  <c r="AR132" i="13"/>
  <c r="AQ132" i="13"/>
  <c r="AP132" i="13"/>
  <c r="AO132" i="13"/>
  <c r="AM132" i="13"/>
  <c r="AL132" i="13"/>
  <c r="AK132" i="13"/>
  <c r="AJ132" i="13"/>
  <c r="AI132" i="13"/>
  <c r="AF132" i="13"/>
  <c r="AE132" i="13"/>
  <c r="AD132" i="13"/>
  <c r="AC132" i="13"/>
  <c r="Y132" i="13"/>
  <c r="X132" i="13"/>
  <c r="W132" i="13"/>
  <c r="R132" i="13"/>
  <c r="Q132" i="13"/>
  <c r="I132" i="13"/>
  <c r="CR131" i="13"/>
  <c r="CQ131" i="13"/>
  <c r="CP131" i="13"/>
  <c r="CO131" i="13"/>
  <c r="CN131" i="13"/>
  <c r="CM131" i="13"/>
  <c r="CL131" i="13"/>
  <c r="CK131" i="13"/>
  <c r="CJ131" i="13"/>
  <c r="CI131" i="13"/>
  <c r="CS131" i="13"/>
  <c r="CH131" i="13"/>
  <c r="CE131" i="13"/>
  <c r="CD131" i="13"/>
  <c r="CC131" i="13"/>
  <c r="CB131" i="13"/>
  <c r="CA131" i="13"/>
  <c r="BZ131" i="13"/>
  <c r="BY131" i="13"/>
  <c r="BX131" i="13"/>
  <c r="BW131" i="13"/>
  <c r="BV131" i="13"/>
  <c r="BS131" i="13"/>
  <c r="BR131" i="13"/>
  <c r="BQ131" i="13"/>
  <c r="BP131" i="13"/>
  <c r="BO131" i="13"/>
  <c r="BN131" i="13"/>
  <c r="BM131" i="13"/>
  <c r="BL131" i="13"/>
  <c r="BK131" i="13"/>
  <c r="BT131" i="13"/>
  <c r="BH131" i="13"/>
  <c r="BG131" i="13"/>
  <c r="BF131" i="13"/>
  <c r="BE131" i="13"/>
  <c r="BD131" i="13"/>
  <c r="BC131" i="13"/>
  <c r="BB131" i="13"/>
  <c r="BA131" i="13"/>
  <c r="AY131" i="13"/>
  <c r="AX131" i="13"/>
  <c r="AW131" i="13"/>
  <c r="AV131" i="13"/>
  <c r="AU131" i="13"/>
  <c r="AS131" i="13"/>
  <c r="AR131" i="13"/>
  <c r="AQ131" i="13"/>
  <c r="AP131" i="13"/>
  <c r="AO131" i="13"/>
  <c r="AM131" i="13"/>
  <c r="AL131" i="13"/>
  <c r="AK131" i="13"/>
  <c r="AJ131" i="13"/>
  <c r="AI131" i="13"/>
  <c r="AF131" i="13"/>
  <c r="AE131" i="13"/>
  <c r="AD131" i="13"/>
  <c r="AC131" i="13"/>
  <c r="Y131" i="13"/>
  <c r="X131" i="13"/>
  <c r="W131" i="13"/>
  <c r="R131" i="13"/>
  <c r="Q131" i="13"/>
  <c r="I131" i="13"/>
  <c r="CR130" i="13"/>
  <c r="CQ130" i="13"/>
  <c r="CP130" i="13"/>
  <c r="CO130" i="13"/>
  <c r="CN130" i="13"/>
  <c r="CM130" i="13"/>
  <c r="CL130" i="13"/>
  <c r="CK130" i="13"/>
  <c r="CJ130" i="13"/>
  <c r="CI130" i="13"/>
  <c r="CH130" i="13"/>
  <c r="CE130" i="13"/>
  <c r="CD130" i="13"/>
  <c r="CC130" i="13"/>
  <c r="CB130" i="13"/>
  <c r="CA130" i="13"/>
  <c r="BZ130" i="13"/>
  <c r="BY130" i="13"/>
  <c r="BX130" i="13"/>
  <c r="BW130" i="13"/>
  <c r="BV130" i="13"/>
  <c r="CF130" i="13"/>
  <c r="BS130" i="13"/>
  <c r="BR130" i="13"/>
  <c r="BQ130" i="13"/>
  <c r="BP130" i="13"/>
  <c r="BO130" i="13"/>
  <c r="BN130" i="13"/>
  <c r="BM130" i="13"/>
  <c r="BL130" i="13"/>
  <c r="BK130" i="13"/>
  <c r="BH130" i="13"/>
  <c r="BG130" i="13"/>
  <c r="BF130" i="13"/>
  <c r="BE130" i="13"/>
  <c r="BD130" i="13"/>
  <c r="BC130" i="13"/>
  <c r="BB130" i="13"/>
  <c r="BA130" i="13"/>
  <c r="AY130" i="13"/>
  <c r="AX130" i="13"/>
  <c r="AW130" i="13"/>
  <c r="AV130" i="13"/>
  <c r="AU130" i="13"/>
  <c r="AS130" i="13"/>
  <c r="AR130" i="13"/>
  <c r="AQ130" i="13"/>
  <c r="AP130" i="13"/>
  <c r="AO130" i="13"/>
  <c r="AM130" i="13"/>
  <c r="AL130" i="13"/>
  <c r="AK130" i="13"/>
  <c r="AJ130" i="13"/>
  <c r="AI130" i="13"/>
  <c r="AF130" i="13"/>
  <c r="AE130" i="13"/>
  <c r="AD130" i="13"/>
  <c r="AC130" i="13"/>
  <c r="Y130" i="13"/>
  <c r="X130" i="13"/>
  <c r="W130" i="13"/>
  <c r="R130" i="13"/>
  <c r="Q130" i="13"/>
  <c r="I130" i="13"/>
  <c r="CR129" i="13"/>
  <c r="CQ129" i="13"/>
  <c r="CP129" i="13"/>
  <c r="CO129" i="13"/>
  <c r="CN129" i="13"/>
  <c r="CM129" i="13"/>
  <c r="CL129" i="13"/>
  <c r="CK129" i="13"/>
  <c r="CJ129" i="13"/>
  <c r="CI129" i="13"/>
  <c r="CS129" i="13"/>
  <c r="CH129" i="13"/>
  <c r="CE129" i="13"/>
  <c r="CD129" i="13"/>
  <c r="CC129" i="13"/>
  <c r="CB129" i="13"/>
  <c r="CA129" i="13"/>
  <c r="BZ129" i="13"/>
  <c r="BY129" i="13"/>
  <c r="BX129" i="13"/>
  <c r="BW129" i="13"/>
  <c r="BV129" i="13"/>
  <c r="BS129" i="13"/>
  <c r="BR129" i="13"/>
  <c r="BQ129" i="13"/>
  <c r="BP129" i="13"/>
  <c r="BO129" i="13"/>
  <c r="BN129" i="13"/>
  <c r="BM129" i="13"/>
  <c r="BL129" i="13"/>
  <c r="BK129" i="13"/>
  <c r="BT129" i="13"/>
  <c r="BH129" i="13"/>
  <c r="BG129" i="13"/>
  <c r="BF129" i="13"/>
  <c r="BE129" i="13"/>
  <c r="BD129" i="13"/>
  <c r="BC129" i="13"/>
  <c r="BB129" i="13"/>
  <c r="BA129" i="13"/>
  <c r="AY129" i="13"/>
  <c r="AX129" i="13"/>
  <c r="AW129" i="13"/>
  <c r="AV129" i="13"/>
  <c r="AU129" i="13"/>
  <c r="AS129" i="13"/>
  <c r="AR129" i="13"/>
  <c r="AQ129" i="13"/>
  <c r="AP129" i="13"/>
  <c r="AO129" i="13"/>
  <c r="AM129" i="13"/>
  <c r="AL129" i="13"/>
  <c r="AK129" i="13"/>
  <c r="AJ129" i="13"/>
  <c r="AI129" i="13"/>
  <c r="AF129" i="13"/>
  <c r="AE129" i="13"/>
  <c r="AD129" i="13"/>
  <c r="AC129" i="13"/>
  <c r="Y129" i="13"/>
  <c r="X129" i="13"/>
  <c r="W129" i="13"/>
  <c r="R129" i="13"/>
  <c r="Q129" i="13"/>
  <c r="I129" i="13"/>
  <c r="CR128" i="13"/>
  <c r="CQ128" i="13"/>
  <c r="CP128" i="13"/>
  <c r="CO128" i="13"/>
  <c r="CN128" i="13"/>
  <c r="CM128" i="13"/>
  <c r="CL128" i="13"/>
  <c r="CK128" i="13"/>
  <c r="CJ128" i="13"/>
  <c r="CI128" i="13"/>
  <c r="CH128" i="13"/>
  <c r="CE128" i="13"/>
  <c r="CD128" i="13"/>
  <c r="CC128" i="13"/>
  <c r="CB128" i="13"/>
  <c r="CA128" i="13"/>
  <c r="BZ128" i="13"/>
  <c r="BY128" i="13"/>
  <c r="BX128" i="13"/>
  <c r="BW128" i="13"/>
  <c r="BV128" i="13"/>
  <c r="CF128" i="13"/>
  <c r="BS128" i="13"/>
  <c r="BR128" i="13"/>
  <c r="BQ128" i="13"/>
  <c r="BP128" i="13"/>
  <c r="BO128" i="13"/>
  <c r="BN128" i="13"/>
  <c r="BM128" i="13"/>
  <c r="BL128" i="13"/>
  <c r="BK128" i="13"/>
  <c r="BH128" i="13"/>
  <c r="BG128" i="13"/>
  <c r="BF128" i="13"/>
  <c r="BE128" i="13"/>
  <c r="BD128" i="13"/>
  <c r="BC128" i="13"/>
  <c r="BB128" i="13"/>
  <c r="BA128" i="13"/>
  <c r="AY128" i="13"/>
  <c r="AX128" i="13"/>
  <c r="AW128" i="13"/>
  <c r="AV128" i="13"/>
  <c r="AU128" i="13"/>
  <c r="AS128" i="13"/>
  <c r="AR128" i="13"/>
  <c r="AQ128" i="13"/>
  <c r="AP128" i="13"/>
  <c r="AO128" i="13"/>
  <c r="AM128" i="13"/>
  <c r="AL128" i="13"/>
  <c r="AK128" i="13"/>
  <c r="AJ128" i="13"/>
  <c r="AI128" i="13"/>
  <c r="AF128" i="13"/>
  <c r="AE128" i="13"/>
  <c r="AD128" i="13"/>
  <c r="AC128" i="13"/>
  <c r="Y128" i="13"/>
  <c r="X128" i="13"/>
  <c r="W128" i="13"/>
  <c r="R128" i="13"/>
  <c r="Q128" i="13"/>
  <c r="I128" i="13"/>
  <c r="CR127" i="13"/>
  <c r="CQ127" i="13"/>
  <c r="CP127" i="13"/>
  <c r="CO127" i="13"/>
  <c r="CN127" i="13"/>
  <c r="CM127" i="13"/>
  <c r="CL127" i="13"/>
  <c r="CK127" i="13"/>
  <c r="CJ127" i="13"/>
  <c r="CI127" i="13"/>
  <c r="CS127" i="13"/>
  <c r="CH127" i="13"/>
  <c r="CE127" i="13"/>
  <c r="CD127" i="13"/>
  <c r="CC127" i="13"/>
  <c r="CB127" i="13"/>
  <c r="CA127" i="13"/>
  <c r="BZ127" i="13"/>
  <c r="BY127" i="13"/>
  <c r="BX127" i="13"/>
  <c r="BW127" i="13"/>
  <c r="BV127" i="13"/>
  <c r="BS127" i="13"/>
  <c r="BR127" i="13"/>
  <c r="BQ127" i="13"/>
  <c r="BP127" i="13"/>
  <c r="BO127" i="13"/>
  <c r="BN127" i="13"/>
  <c r="BM127" i="13"/>
  <c r="BL127" i="13"/>
  <c r="BK127" i="13"/>
  <c r="BT127" i="13"/>
  <c r="BH127" i="13"/>
  <c r="BG127" i="13"/>
  <c r="BF127" i="13"/>
  <c r="BE127" i="13"/>
  <c r="BD127" i="13"/>
  <c r="BC127" i="13"/>
  <c r="BB127" i="13"/>
  <c r="BA127" i="13"/>
  <c r="AY127" i="13"/>
  <c r="AX127" i="13"/>
  <c r="AW127" i="13"/>
  <c r="AV127" i="13"/>
  <c r="AU127" i="13"/>
  <c r="AS127" i="13"/>
  <c r="AR127" i="13"/>
  <c r="AQ127" i="13"/>
  <c r="AP127" i="13"/>
  <c r="AO127" i="13"/>
  <c r="AM127" i="13"/>
  <c r="AL127" i="13"/>
  <c r="AK127" i="13"/>
  <c r="AJ127" i="13"/>
  <c r="AI127" i="13"/>
  <c r="AF127" i="13"/>
  <c r="AE127" i="13"/>
  <c r="AD127" i="13"/>
  <c r="AC127" i="13"/>
  <c r="Y127" i="13"/>
  <c r="X127" i="13"/>
  <c r="W127" i="13"/>
  <c r="R127" i="13"/>
  <c r="Q127" i="13"/>
  <c r="I127" i="13"/>
  <c r="CR126" i="13"/>
  <c r="CQ126" i="13"/>
  <c r="CP126" i="13"/>
  <c r="CO126" i="13"/>
  <c r="CN126" i="13"/>
  <c r="CM126" i="13"/>
  <c r="CL126" i="13"/>
  <c r="CK126" i="13"/>
  <c r="CJ126" i="13"/>
  <c r="CI126" i="13"/>
  <c r="CH126" i="13"/>
  <c r="CE126" i="13"/>
  <c r="CD126" i="13"/>
  <c r="CC126" i="13"/>
  <c r="CB126" i="13"/>
  <c r="CA126" i="13"/>
  <c r="BZ126" i="13"/>
  <c r="BY126" i="13"/>
  <c r="BX126" i="13"/>
  <c r="BW126" i="13"/>
  <c r="BV126" i="13"/>
  <c r="CF126" i="13"/>
  <c r="BS126" i="13"/>
  <c r="BR126" i="13"/>
  <c r="BQ126" i="13"/>
  <c r="BP126" i="13"/>
  <c r="BO126" i="13"/>
  <c r="BN126" i="13"/>
  <c r="BM126" i="13"/>
  <c r="BL126" i="13"/>
  <c r="BK126" i="13"/>
  <c r="BH126" i="13"/>
  <c r="BG126" i="13"/>
  <c r="BF126" i="13"/>
  <c r="BE126" i="13"/>
  <c r="BD126" i="13"/>
  <c r="BC126" i="13"/>
  <c r="BB126" i="13"/>
  <c r="BA126" i="13"/>
  <c r="AY126" i="13"/>
  <c r="AX126" i="13"/>
  <c r="AW126" i="13"/>
  <c r="AV126" i="13"/>
  <c r="AU126" i="13"/>
  <c r="AS126" i="13"/>
  <c r="AR126" i="13"/>
  <c r="AQ126" i="13"/>
  <c r="AP126" i="13"/>
  <c r="AO126" i="13"/>
  <c r="AM126" i="13"/>
  <c r="AL126" i="13"/>
  <c r="AK126" i="13"/>
  <c r="AJ126" i="13"/>
  <c r="AI126" i="13"/>
  <c r="AF126" i="13"/>
  <c r="AE126" i="13"/>
  <c r="AD126" i="13"/>
  <c r="AC126" i="13"/>
  <c r="Y126" i="13"/>
  <c r="X126" i="13"/>
  <c r="W126" i="13"/>
  <c r="R126" i="13"/>
  <c r="Q126" i="13"/>
  <c r="I126" i="13"/>
  <c r="CR125" i="13"/>
  <c r="CQ125" i="13"/>
  <c r="CP125" i="13"/>
  <c r="CO125" i="13"/>
  <c r="CN125" i="13"/>
  <c r="CM125" i="13"/>
  <c r="CL125" i="13"/>
  <c r="CK125" i="13"/>
  <c r="CJ125" i="13"/>
  <c r="CI125" i="13"/>
  <c r="CS125" i="13"/>
  <c r="CH125" i="13"/>
  <c r="CE125" i="13"/>
  <c r="CD125" i="13"/>
  <c r="CC125" i="13"/>
  <c r="CB125" i="13"/>
  <c r="CA125" i="13"/>
  <c r="BZ125" i="13"/>
  <c r="BY125" i="13"/>
  <c r="BX125" i="13"/>
  <c r="BW125" i="13"/>
  <c r="BV125" i="13"/>
  <c r="BS125" i="13"/>
  <c r="BR125" i="13"/>
  <c r="BQ125" i="13"/>
  <c r="BP125" i="13"/>
  <c r="BO125" i="13"/>
  <c r="BN125" i="13"/>
  <c r="BM125" i="13"/>
  <c r="BL125" i="13"/>
  <c r="BK125" i="13"/>
  <c r="BT125" i="13"/>
  <c r="BH125" i="13"/>
  <c r="BG125" i="13"/>
  <c r="BF125" i="13"/>
  <c r="BE125" i="13"/>
  <c r="BD125" i="13"/>
  <c r="BC125" i="13"/>
  <c r="BB125" i="13"/>
  <c r="BA125" i="13"/>
  <c r="AY125" i="13"/>
  <c r="AX125" i="13"/>
  <c r="AW125" i="13"/>
  <c r="AV125" i="13"/>
  <c r="AU125" i="13"/>
  <c r="AS125" i="13"/>
  <c r="AR125" i="13"/>
  <c r="AQ125" i="13"/>
  <c r="AP125" i="13"/>
  <c r="AO125" i="13"/>
  <c r="AM125" i="13"/>
  <c r="AL125" i="13"/>
  <c r="AK125" i="13"/>
  <c r="AJ125" i="13"/>
  <c r="AI125" i="13"/>
  <c r="AF125" i="13"/>
  <c r="AE125" i="13"/>
  <c r="AD125" i="13"/>
  <c r="AC125" i="13"/>
  <c r="Y125" i="13"/>
  <c r="X125" i="13"/>
  <c r="W125" i="13"/>
  <c r="R125" i="13"/>
  <c r="Q125" i="13"/>
  <c r="I125" i="13"/>
  <c r="CR124" i="13"/>
  <c r="CQ124" i="13"/>
  <c r="CP124" i="13"/>
  <c r="CO124" i="13"/>
  <c r="CN124" i="13"/>
  <c r="CM124" i="13"/>
  <c r="CL124" i="13"/>
  <c r="CK124" i="13"/>
  <c r="CJ124" i="13"/>
  <c r="CI124" i="13"/>
  <c r="CH124" i="13"/>
  <c r="CE124" i="13"/>
  <c r="CD124" i="13"/>
  <c r="CC124" i="13"/>
  <c r="CB124" i="13"/>
  <c r="CA124" i="13"/>
  <c r="BZ124" i="13"/>
  <c r="BY124" i="13"/>
  <c r="BX124" i="13"/>
  <c r="BW124" i="13"/>
  <c r="BV124" i="13"/>
  <c r="CF124" i="13"/>
  <c r="BS124" i="13"/>
  <c r="BR124" i="13"/>
  <c r="BQ124" i="13"/>
  <c r="BP124" i="13"/>
  <c r="BO124" i="13"/>
  <c r="BN124" i="13"/>
  <c r="BM124" i="13"/>
  <c r="BL124" i="13"/>
  <c r="BK124" i="13"/>
  <c r="BH124" i="13"/>
  <c r="BG124" i="13"/>
  <c r="BF124" i="13"/>
  <c r="BE124" i="13"/>
  <c r="BD124" i="13"/>
  <c r="BC124" i="13"/>
  <c r="BB124" i="13"/>
  <c r="BA124" i="13"/>
  <c r="AY124" i="13"/>
  <c r="AX124" i="13"/>
  <c r="AW124" i="13"/>
  <c r="AV124" i="13"/>
  <c r="AU124" i="13"/>
  <c r="AS124" i="13"/>
  <c r="AR124" i="13"/>
  <c r="AQ124" i="13"/>
  <c r="AP124" i="13"/>
  <c r="AO124" i="13"/>
  <c r="AM124" i="13"/>
  <c r="AL124" i="13"/>
  <c r="AK124" i="13"/>
  <c r="AJ124" i="13"/>
  <c r="AI124" i="13"/>
  <c r="AF124" i="13"/>
  <c r="AE124" i="13"/>
  <c r="AD124" i="13"/>
  <c r="AC124" i="13"/>
  <c r="Y124" i="13"/>
  <c r="X124" i="13"/>
  <c r="W124" i="13"/>
  <c r="R124" i="13"/>
  <c r="Q124" i="13"/>
  <c r="I124" i="13"/>
  <c r="CR123" i="13"/>
  <c r="CQ123" i="13"/>
  <c r="CP123" i="13"/>
  <c r="CO123" i="13"/>
  <c r="CN123" i="13"/>
  <c r="CM123" i="13"/>
  <c r="CL123" i="13"/>
  <c r="CK123" i="13"/>
  <c r="CJ123" i="13"/>
  <c r="CI123" i="13"/>
  <c r="CS123" i="13"/>
  <c r="CH123" i="13"/>
  <c r="CE123" i="13"/>
  <c r="CD123" i="13"/>
  <c r="CC123" i="13"/>
  <c r="CB123" i="13"/>
  <c r="CA123" i="13"/>
  <c r="BZ123" i="13"/>
  <c r="BY123" i="13"/>
  <c r="BX123" i="13"/>
  <c r="BW123" i="13"/>
  <c r="BV123" i="13"/>
  <c r="BS123" i="13"/>
  <c r="BR123" i="13"/>
  <c r="BQ123" i="13"/>
  <c r="BP123" i="13"/>
  <c r="BO123" i="13"/>
  <c r="BN123" i="13"/>
  <c r="BM123" i="13"/>
  <c r="BL123" i="13"/>
  <c r="BK123" i="13"/>
  <c r="BT123" i="13"/>
  <c r="BH123" i="13"/>
  <c r="BG123" i="13"/>
  <c r="BF123" i="13"/>
  <c r="BE123" i="13"/>
  <c r="BD123" i="13"/>
  <c r="BC123" i="13"/>
  <c r="BB123" i="13"/>
  <c r="BA123" i="13"/>
  <c r="AY123" i="13"/>
  <c r="AX123" i="13"/>
  <c r="AW123" i="13"/>
  <c r="AV123" i="13"/>
  <c r="AU123" i="13"/>
  <c r="AS123" i="13"/>
  <c r="AR123" i="13"/>
  <c r="AQ123" i="13"/>
  <c r="AP123" i="13"/>
  <c r="AO123" i="13"/>
  <c r="AM123" i="13"/>
  <c r="AL123" i="13"/>
  <c r="AK123" i="13"/>
  <c r="AJ123" i="13"/>
  <c r="AI123" i="13"/>
  <c r="AF123" i="13"/>
  <c r="AE123" i="13"/>
  <c r="AD123" i="13"/>
  <c r="AC123" i="13"/>
  <c r="Y123" i="13"/>
  <c r="X123" i="13"/>
  <c r="W123" i="13"/>
  <c r="R123" i="13"/>
  <c r="Q123" i="13"/>
  <c r="I123" i="13"/>
  <c r="CR122" i="13"/>
  <c r="CQ122" i="13"/>
  <c r="CP122" i="13"/>
  <c r="CO122" i="13"/>
  <c r="CN122" i="13"/>
  <c r="CM122" i="13"/>
  <c r="CL122" i="13"/>
  <c r="CK122" i="13"/>
  <c r="CJ122" i="13"/>
  <c r="CI122" i="13"/>
  <c r="CH122" i="13"/>
  <c r="CE122" i="13"/>
  <c r="CD122" i="13"/>
  <c r="CC122" i="13"/>
  <c r="CB122" i="13"/>
  <c r="CA122" i="13"/>
  <c r="BZ122" i="13"/>
  <c r="BY122" i="13"/>
  <c r="BX122" i="13"/>
  <c r="BW122" i="13"/>
  <c r="BV122" i="13"/>
  <c r="CF122" i="13"/>
  <c r="BS122" i="13"/>
  <c r="BR122" i="13"/>
  <c r="BQ122" i="13"/>
  <c r="BP122" i="13"/>
  <c r="BO122" i="13"/>
  <c r="BN122" i="13"/>
  <c r="BM122" i="13"/>
  <c r="BL122" i="13"/>
  <c r="BK122" i="13"/>
  <c r="BH122" i="13"/>
  <c r="BG122" i="13"/>
  <c r="BF122" i="13"/>
  <c r="BE122" i="13"/>
  <c r="BD122" i="13"/>
  <c r="BC122" i="13"/>
  <c r="BB122" i="13"/>
  <c r="BA122" i="13"/>
  <c r="AY122" i="13"/>
  <c r="AX122" i="13"/>
  <c r="AW122" i="13"/>
  <c r="AV122" i="13"/>
  <c r="AU122" i="13"/>
  <c r="AS122" i="13"/>
  <c r="AR122" i="13"/>
  <c r="AQ122" i="13"/>
  <c r="AP122" i="13"/>
  <c r="AO122" i="13"/>
  <c r="AM122" i="13"/>
  <c r="AL122" i="13"/>
  <c r="AK122" i="13"/>
  <c r="AJ122" i="13"/>
  <c r="AI122" i="13"/>
  <c r="AF122" i="13"/>
  <c r="AE122" i="13"/>
  <c r="AD122" i="13"/>
  <c r="AC122" i="13"/>
  <c r="Y122" i="13"/>
  <c r="X122" i="13"/>
  <c r="W122" i="13"/>
  <c r="R122" i="13"/>
  <c r="Q122" i="13"/>
  <c r="I122" i="13"/>
  <c r="CR121" i="13"/>
  <c r="CQ121" i="13"/>
  <c r="CP121" i="13"/>
  <c r="CO121" i="13"/>
  <c r="CN121" i="13"/>
  <c r="CM121" i="13"/>
  <c r="CL121" i="13"/>
  <c r="CK121" i="13"/>
  <c r="CJ121" i="13"/>
  <c r="CI121" i="13"/>
  <c r="CS121" i="13"/>
  <c r="CH121" i="13"/>
  <c r="CE121" i="13"/>
  <c r="CD121" i="13"/>
  <c r="CC121" i="13"/>
  <c r="CB121" i="13"/>
  <c r="CA121" i="13"/>
  <c r="BZ121" i="13"/>
  <c r="BY121" i="13"/>
  <c r="BX121" i="13"/>
  <c r="BW121" i="13"/>
  <c r="BV121" i="13"/>
  <c r="BS121" i="13"/>
  <c r="BR121" i="13"/>
  <c r="BQ121" i="13"/>
  <c r="BP121" i="13"/>
  <c r="BO121" i="13"/>
  <c r="BN121" i="13"/>
  <c r="BM121" i="13"/>
  <c r="BL121" i="13"/>
  <c r="BK121" i="13"/>
  <c r="BT121" i="13"/>
  <c r="BH121" i="13"/>
  <c r="BG121" i="13"/>
  <c r="BF121" i="13"/>
  <c r="BE121" i="13"/>
  <c r="BD121" i="13"/>
  <c r="BC121" i="13"/>
  <c r="BB121" i="13"/>
  <c r="BA121" i="13"/>
  <c r="AY121" i="13"/>
  <c r="AX121" i="13"/>
  <c r="AW121" i="13"/>
  <c r="AV121" i="13"/>
  <c r="AU121" i="13"/>
  <c r="AS121" i="13"/>
  <c r="AR121" i="13"/>
  <c r="AQ121" i="13"/>
  <c r="AP121" i="13"/>
  <c r="AO121" i="13"/>
  <c r="AM121" i="13"/>
  <c r="AL121" i="13"/>
  <c r="AK121" i="13"/>
  <c r="AJ121" i="13"/>
  <c r="AI121" i="13"/>
  <c r="AF121" i="13"/>
  <c r="AE121" i="13"/>
  <c r="AD121" i="13"/>
  <c r="AC121" i="13"/>
  <c r="Y121" i="13"/>
  <c r="X121" i="13"/>
  <c r="W121" i="13"/>
  <c r="R121" i="13"/>
  <c r="Q121" i="13"/>
  <c r="I121" i="13"/>
  <c r="CR120" i="13"/>
  <c r="CQ120" i="13"/>
  <c r="CP120" i="13"/>
  <c r="CO120" i="13"/>
  <c r="CN120" i="13"/>
  <c r="CM120" i="13"/>
  <c r="CL120" i="13"/>
  <c r="CK120" i="13"/>
  <c r="CJ120" i="13"/>
  <c r="CI120" i="13"/>
  <c r="CH120" i="13"/>
  <c r="CE120" i="13"/>
  <c r="CD120" i="13"/>
  <c r="CC120" i="13"/>
  <c r="CB120" i="13"/>
  <c r="CA120" i="13"/>
  <c r="BZ120" i="13"/>
  <c r="BY120" i="13"/>
  <c r="BX120" i="13"/>
  <c r="BW120" i="13"/>
  <c r="BV120" i="13"/>
  <c r="CF120" i="13"/>
  <c r="BS120" i="13"/>
  <c r="BR120" i="13"/>
  <c r="BQ120" i="13"/>
  <c r="BP120" i="13"/>
  <c r="BO120" i="13"/>
  <c r="BN120" i="13"/>
  <c r="BM120" i="13"/>
  <c r="BL120" i="13"/>
  <c r="BK120" i="13"/>
  <c r="BH120" i="13"/>
  <c r="BG120" i="13"/>
  <c r="BF120" i="13"/>
  <c r="BE120" i="13"/>
  <c r="BD120" i="13"/>
  <c r="BC120" i="13"/>
  <c r="BB120" i="13"/>
  <c r="BA120" i="13"/>
  <c r="AY120" i="13"/>
  <c r="AX120" i="13"/>
  <c r="AW120" i="13"/>
  <c r="AV120" i="13"/>
  <c r="AU120" i="13"/>
  <c r="AS120" i="13"/>
  <c r="AR120" i="13"/>
  <c r="AQ120" i="13"/>
  <c r="AP120" i="13"/>
  <c r="AO120" i="13"/>
  <c r="AM120" i="13"/>
  <c r="AL120" i="13"/>
  <c r="AK120" i="13"/>
  <c r="AJ120" i="13"/>
  <c r="AI120" i="13"/>
  <c r="AF120" i="13"/>
  <c r="AE120" i="13"/>
  <c r="AD120" i="13"/>
  <c r="AC120" i="13"/>
  <c r="Y120" i="13"/>
  <c r="X120" i="13"/>
  <c r="W120" i="13"/>
  <c r="R120" i="13"/>
  <c r="Q120" i="13"/>
  <c r="I120" i="13"/>
  <c r="CR119" i="13"/>
  <c r="CQ119" i="13"/>
  <c r="CP119" i="13"/>
  <c r="CO119" i="13"/>
  <c r="CN119" i="13"/>
  <c r="CM119" i="13"/>
  <c r="CL119" i="13"/>
  <c r="CK119" i="13"/>
  <c r="CJ119" i="13"/>
  <c r="CI119" i="13"/>
  <c r="CS119" i="13"/>
  <c r="CH119" i="13"/>
  <c r="CE119" i="13"/>
  <c r="CD119" i="13"/>
  <c r="CC119" i="13"/>
  <c r="CB119" i="13"/>
  <c r="CA119" i="13"/>
  <c r="BZ119" i="13"/>
  <c r="BY119" i="13"/>
  <c r="BX119" i="13"/>
  <c r="BW119" i="13"/>
  <c r="BV119" i="13"/>
  <c r="BS119" i="13"/>
  <c r="BR119" i="13"/>
  <c r="BQ119" i="13"/>
  <c r="BP119" i="13"/>
  <c r="BO119" i="13"/>
  <c r="BN119" i="13"/>
  <c r="BM119" i="13"/>
  <c r="BL119" i="13"/>
  <c r="BK119" i="13"/>
  <c r="BT119" i="13"/>
  <c r="BH119" i="13"/>
  <c r="BG119" i="13"/>
  <c r="BF119" i="13"/>
  <c r="BE119" i="13"/>
  <c r="BD119" i="13"/>
  <c r="BC119" i="13"/>
  <c r="BB119" i="13"/>
  <c r="BA119" i="13"/>
  <c r="AY119" i="13"/>
  <c r="AX119" i="13"/>
  <c r="AW119" i="13"/>
  <c r="AV119" i="13"/>
  <c r="AU119" i="13"/>
  <c r="AS119" i="13"/>
  <c r="AR119" i="13"/>
  <c r="AQ119" i="13"/>
  <c r="AP119" i="13"/>
  <c r="AO119" i="13"/>
  <c r="AM119" i="13"/>
  <c r="AL119" i="13"/>
  <c r="AK119" i="13"/>
  <c r="AJ119" i="13"/>
  <c r="AI119" i="13"/>
  <c r="AF119" i="13"/>
  <c r="AE119" i="13"/>
  <c r="AD119" i="13"/>
  <c r="AC119" i="13"/>
  <c r="Y119" i="13"/>
  <c r="X119" i="13"/>
  <c r="W119" i="13"/>
  <c r="R119" i="13"/>
  <c r="Q119" i="13"/>
  <c r="I119" i="13"/>
  <c r="CR118" i="13"/>
  <c r="CQ118" i="13"/>
  <c r="CP118" i="13"/>
  <c r="CO118" i="13"/>
  <c r="CN118" i="13"/>
  <c r="CM118" i="13"/>
  <c r="CL118" i="13"/>
  <c r="CK118" i="13"/>
  <c r="CJ118" i="13"/>
  <c r="CI118" i="13"/>
  <c r="CH118" i="13"/>
  <c r="CE118" i="13"/>
  <c r="CD118" i="13"/>
  <c r="CC118" i="13"/>
  <c r="CB118" i="13"/>
  <c r="CA118" i="13"/>
  <c r="BZ118" i="13"/>
  <c r="BY118" i="13"/>
  <c r="BX118" i="13"/>
  <c r="BW118" i="13"/>
  <c r="BV118" i="13"/>
  <c r="CF118" i="13"/>
  <c r="BS118" i="13"/>
  <c r="BR118" i="13"/>
  <c r="BQ118" i="13"/>
  <c r="BP118" i="13"/>
  <c r="BO118" i="13"/>
  <c r="BN118" i="13"/>
  <c r="BM118" i="13"/>
  <c r="BL118" i="13"/>
  <c r="BK118" i="13"/>
  <c r="BH118" i="13"/>
  <c r="BG118" i="13"/>
  <c r="BF118" i="13"/>
  <c r="BE118" i="13"/>
  <c r="BD118" i="13"/>
  <c r="BC118" i="13"/>
  <c r="BB118" i="13"/>
  <c r="BA118" i="13"/>
  <c r="AY118" i="13"/>
  <c r="AX118" i="13"/>
  <c r="AW118" i="13"/>
  <c r="AV118" i="13"/>
  <c r="AU118" i="13"/>
  <c r="AS118" i="13"/>
  <c r="AR118" i="13"/>
  <c r="AQ118" i="13"/>
  <c r="AP118" i="13"/>
  <c r="AO118" i="13"/>
  <c r="AM118" i="13"/>
  <c r="AL118" i="13"/>
  <c r="AK118" i="13"/>
  <c r="AJ118" i="13"/>
  <c r="AI118" i="13"/>
  <c r="AF118" i="13"/>
  <c r="AE118" i="13"/>
  <c r="AD118" i="13"/>
  <c r="AC118" i="13"/>
  <c r="Y118" i="13"/>
  <c r="X118" i="13"/>
  <c r="W118" i="13"/>
  <c r="R118" i="13"/>
  <c r="Q118" i="13"/>
  <c r="I118" i="13"/>
  <c r="CR117" i="13"/>
  <c r="CQ117" i="13"/>
  <c r="CP117" i="13"/>
  <c r="CO117" i="13"/>
  <c r="CN117" i="13"/>
  <c r="CM117" i="13"/>
  <c r="CL117" i="13"/>
  <c r="CK117" i="13"/>
  <c r="CJ117" i="13"/>
  <c r="CI117" i="13"/>
  <c r="CS117" i="13"/>
  <c r="CH117" i="13"/>
  <c r="CE117" i="13"/>
  <c r="CD117" i="13"/>
  <c r="CC117" i="13"/>
  <c r="CB117" i="13"/>
  <c r="CA117" i="13"/>
  <c r="BZ117" i="13"/>
  <c r="BY117" i="13"/>
  <c r="BX117" i="13"/>
  <c r="BW117" i="13"/>
  <c r="BV117" i="13"/>
  <c r="BS117" i="13"/>
  <c r="BR117" i="13"/>
  <c r="BQ117" i="13"/>
  <c r="BP117" i="13"/>
  <c r="BO117" i="13"/>
  <c r="BN117" i="13"/>
  <c r="BM117" i="13"/>
  <c r="BL117" i="13"/>
  <c r="BK117" i="13"/>
  <c r="BT117" i="13"/>
  <c r="BH117" i="13"/>
  <c r="BG117" i="13"/>
  <c r="BF117" i="13"/>
  <c r="BE117" i="13"/>
  <c r="BD117" i="13"/>
  <c r="BC117" i="13"/>
  <c r="BB117" i="13"/>
  <c r="BA117" i="13"/>
  <c r="AY117" i="13"/>
  <c r="AX117" i="13"/>
  <c r="AW117" i="13"/>
  <c r="AV117" i="13"/>
  <c r="AU117" i="13"/>
  <c r="AS117" i="13"/>
  <c r="AR117" i="13"/>
  <c r="AQ117" i="13"/>
  <c r="AP117" i="13"/>
  <c r="AO117" i="13"/>
  <c r="AM117" i="13"/>
  <c r="AL117" i="13"/>
  <c r="AK117" i="13"/>
  <c r="AJ117" i="13"/>
  <c r="AI117" i="13"/>
  <c r="AF117" i="13"/>
  <c r="AE117" i="13"/>
  <c r="AD117" i="13"/>
  <c r="AC117" i="13"/>
  <c r="Y117" i="13"/>
  <c r="X117" i="13"/>
  <c r="W117" i="13"/>
  <c r="R117" i="13"/>
  <c r="Q117" i="13"/>
  <c r="I117" i="13"/>
  <c r="CR116" i="13"/>
  <c r="CQ116" i="13"/>
  <c r="CP116" i="13"/>
  <c r="CO116" i="13"/>
  <c r="CN116" i="13"/>
  <c r="CM116" i="13"/>
  <c r="CL116" i="13"/>
  <c r="CK116" i="13"/>
  <c r="CJ116" i="13"/>
  <c r="CI116" i="13"/>
  <c r="CH116" i="13"/>
  <c r="CE116" i="13"/>
  <c r="CD116" i="13"/>
  <c r="CC116" i="13"/>
  <c r="CB116" i="13"/>
  <c r="CA116" i="13"/>
  <c r="BZ116" i="13"/>
  <c r="BY116" i="13"/>
  <c r="BX116" i="13"/>
  <c r="BW116" i="13"/>
  <c r="BV116" i="13"/>
  <c r="CF116" i="13"/>
  <c r="BS116" i="13"/>
  <c r="BR116" i="13"/>
  <c r="BQ116" i="13"/>
  <c r="BP116" i="13"/>
  <c r="BO116" i="13"/>
  <c r="BN116" i="13"/>
  <c r="BM116" i="13"/>
  <c r="BL116" i="13"/>
  <c r="BK116" i="13"/>
  <c r="BH116" i="13"/>
  <c r="BG116" i="13"/>
  <c r="BF116" i="13"/>
  <c r="BE116" i="13"/>
  <c r="BD116" i="13"/>
  <c r="BC116" i="13"/>
  <c r="BB116" i="13"/>
  <c r="BA116" i="13"/>
  <c r="AY116" i="13"/>
  <c r="AX116" i="13"/>
  <c r="AW116" i="13"/>
  <c r="AV116" i="13"/>
  <c r="AU116" i="13"/>
  <c r="AS116" i="13"/>
  <c r="AR116" i="13"/>
  <c r="AQ116" i="13"/>
  <c r="AP116" i="13"/>
  <c r="AO116" i="13"/>
  <c r="AM116" i="13"/>
  <c r="AL116" i="13"/>
  <c r="AK116" i="13"/>
  <c r="AJ116" i="13"/>
  <c r="AI116" i="13"/>
  <c r="AF116" i="13"/>
  <c r="AE116" i="13"/>
  <c r="AD116" i="13"/>
  <c r="AC116" i="13"/>
  <c r="Y116" i="13"/>
  <c r="X116" i="13"/>
  <c r="W116" i="13"/>
  <c r="R116" i="13"/>
  <c r="Q116" i="13"/>
  <c r="I116" i="13"/>
  <c r="CR115" i="13"/>
  <c r="CQ115" i="13"/>
  <c r="CP115" i="13"/>
  <c r="CO115" i="13"/>
  <c r="CN115" i="13"/>
  <c r="CM115" i="13"/>
  <c r="CL115" i="13"/>
  <c r="CK115" i="13"/>
  <c r="CJ115" i="13"/>
  <c r="CI115" i="13"/>
  <c r="CS115" i="13"/>
  <c r="CH115" i="13"/>
  <c r="CE115" i="13"/>
  <c r="CD115" i="13"/>
  <c r="CC115" i="13"/>
  <c r="CB115" i="13"/>
  <c r="CA115" i="13"/>
  <c r="BZ115" i="13"/>
  <c r="BY115" i="13"/>
  <c r="BX115" i="13"/>
  <c r="BW115" i="13"/>
  <c r="BV115" i="13"/>
  <c r="BS115" i="13"/>
  <c r="BR115" i="13"/>
  <c r="BQ115" i="13"/>
  <c r="BP115" i="13"/>
  <c r="BO115" i="13"/>
  <c r="BN115" i="13"/>
  <c r="BM115" i="13"/>
  <c r="BL115" i="13"/>
  <c r="BK115" i="13"/>
  <c r="BT115" i="13"/>
  <c r="BH115" i="13"/>
  <c r="BG115" i="13"/>
  <c r="BF115" i="13"/>
  <c r="BE115" i="13"/>
  <c r="BD115" i="13"/>
  <c r="BC115" i="13"/>
  <c r="BB115" i="13"/>
  <c r="BA115" i="13"/>
  <c r="AY115" i="13"/>
  <c r="AX115" i="13"/>
  <c r="AW115" i="13"/>
  <c r="AV115" i="13"/>
  <c r="AU115" i="13"/>
  <c r="AS115" i="13"/>
  <c r="AR115" i="13"/>
  <c r="AQ115" i="13"/>
  <c r="AP115" i="13"/>
  <c r="AO115" i="13"/>
  <c r="AM115" i="13"/>
  <c r="AL115" i="13"/>
  <c r="AK115" i="13"/>
  <c r="AJ115" i="13"/>
  <c r="AI115" i="13"/>
  <c r="AF115" i="13"/>
  <c r="AE115" i="13"/>
  <c r="AD115" i="13"/>
  <c r="AC115" i="13"/>
  <c r="Y115" i="13"/>
  <c r="X115" i="13"/>
  <c r="W115" i="13"/>
  <c r="R115" i="13"/>
  <c r="Q115" i="13"/>
  <c r="I115" i="13"/>
  <c r="CR114" i="13"/>
  <c r="CQ114" i="13"/>
  <c r="CP114" i="13"/>
  <c r="CO114" i="13"/>
  <c r="CN114" i="13"/>
  <c r="CM114" i="13"/>
  <c r="CL114" i="13"/>
  <c r="CK114" i="13"/>
  <c r="CJ114" i="13"/>
  <c r="CI114" i="13"/>
  <c r="CH114" i="13"/>
  <c r="CE114" i="13"/>
  <c r="CD114" i="13"/>
  <c r="CC114" i="13"/>
  <c r="CB114" i="13"/>
  <c r="CA114" i="13"/>
  <c r="BZ114" i="13"/>
  <c r="BY114" i="13"/>
  <c r="BX114" i="13"/>
  <c r="BW114" i="13"/>
  <c r="BV114" i="13"/>
  <c r="CF114" i="13"/>
  <c r="BS114" i="13"/>
  <c r="BR114" i="13"/>
  <c r="BQ114" i="13"/>
  <c r="BP114" i="13"/>
  <c r="BO114" i="13"/>
  <c r="BN114" i="13"/>
  <c r="BM114" i="13"/>
  <c r="BL114" i="13"/>
  <c r="BK114" i="13"/>
  <c r="BH114" i="13"/>
  <c r="BG114" i="13"/>
  <c r="BF114" i="13"/>
  <c r="BE114" i="13"/>
  <c r="BD114" i="13"/>
  <c r="BC114" i="13"/>
  <c r="BB114" i="13"/>
  <c r="BA114" i="13"/>
  <c r="AY114" i="13"/>
  <c r="AX114" i="13"/>
  <c r="AW114" i="13"/>
  <c r="AV114" i="13"/>
  <c r="AU114" i="13"/>
  <c r="AS114" i="13"/>
  <c r="AR114" i="13"/>
  <c r="AQ114" i="13"/>
  <c r="AP114" i="13"/>
  <c r="AO114" i="13"/>
  <c r="AM114" i="13"/>
  <c r="AL114" i="13"/>
  <c r="AK114" i="13"/>
  <c r="AJ114" i="13"/>
  <c r="AI114" i="13"/>
  <c r="AF114" i="13"/>
  <c r="AE114" i="13"/>
  <c r="AD114" i="13"/>
  <c r="AC114" i="13"/>
  <c r="Y114" i="13"/>
  <c r="X114" i="13"/>
  <c r="W114" i="13"/>
  <c r="R114" i="13"/>
  <c r="Q114" i="13"/>
  <c r="I114" i="13"/>
  <c r="CR113" i="13"/>
  <c r="CQ113" i="13"/>
  <c r="CP113" i="13"/>
  <c r="CO113" i="13"/>
  <c r="CN113" i="13"/>
  <c r="CM113" i="13"/>
  <c r="CL113" i="13"/>
  <c r="CK113" i="13"/>
  <c r="CJ113" i="13"/>
  <c r="CI113" i="13"/>
  <c r="CS113" i="13"/>
  <c r="CH113" i="13"/>
  <c r="CE113" i="13"/>
  <c r="CD113" i="13"/>
  <c r="CC113" i="13"/>
  <c r="CB113" i="13"/>
  <c r="CA113" i="13"/>
  <c r="BZ113" i="13"/>
  <c r="BY113" i="13"/>
  <c r="BX113" i="13"/>
  <c r="BW113" i="13"/>
  <c r="BV113" i="13"/>
  <c r="BS113" i="13"/>
  <c r="BR113" i="13"/>
  <c r="BQ113" i="13"/>
  <c r="BP113" i="13"/>
  <c r="BO113" i="13"/>
  <c r="BN113" i="13"/>
  <c r="BM113" i="13"/>
  <c r="BL113" i="13"/>
  <c r="BK113" i="13"/>
  <c r="BT113" i="13"/>
  <c r="BH113" i="13"/>
  <c r="BG113" i="13"/>
  <c r="BF113" i="13"/>
  <c r="BE113" i="13"/>
  <c r="BD113" i="13"/>
  <c r="BC113" i="13"/>
  <c r="BB113" i="13"/>
  <c r="BA113" i="13"/>
  <c r="AY113" i="13"/>
  <c r="AX113" i="13"/>
  <c r="AW113" i="13"/>
  <c r="AV113" i="13"/>
  <c r="AU113" i="13"/>
  <c r="AS113" i="13"/>
  <c r="AR113" i="13"/>
  <c r="AQ113" i="13"/>
  <c r="AP113" i="13"/>
  <c r="AO113" i="13"/>
  <c r="AM113" i="13"/>
  <c r="AL113" i="13"/>
  <c r="AK113" i="13"/>
  <c r="AJ113" i="13"/>
  <c r="AI113" i="13"/>
  <c r="AF113" i="13"/>
  <c r="AE113" i="13"/>
  <c r="AD113" i="13"/>
  <c r="AC113" i="13"/>
  <c r="Y113" i="13"/>
  <c r="X113" i="13"/>
  <c r="W113" i="13"/>
  <c r="R113" i="13"/>
  <c r="Q113" i="13"/>
  <c r="I113" i="13"/>
  <c r="CR112" i="13"/>
  <c r="CQ112" i="13"/>
  <c r="CP112" i="13"/>
  <c r="CO112" i="13"/>
  <c r="CN112" i="13"/>
  <c r="CM112" i="13"/>
  <c r="CL112" i="13"/>
  <c r="CK112" i="13"/>
  <c r="CJ112" i="13"/>
  <c r="CI112" i="13"/>
  <c r="CH112" i="13"/>
  <c r="CE112" i="13"/>
  <c r="CD112" i="13"/>
  <c r="CC112" i="13"/>
  <c r="CB112" i="13"/>
  <c r="CA112" i="13"/>
  <c r="BZ112" i="13"/>
  <c r="BY112" i="13"/>
  <c r="BX112" i="13"/>
  <c r="BW112" i="13"/>
  <c r="BV112" i="13"/>
  <c r="CF112" i="13"/>
  <c r="BS112" i="13"/>
  <c r="BR112" i="13"/>
  <c r="BQ112" i="13"/>
  <c r="BP112" i="13"/>
  <c r="BO112" i="13"/>
  <c r="BN112" i="13"/>
  <c r="BM112" i="13"/>
  <c r="BL112" i="13"/>
  <c r="BK112" i="13"/>
  <c r="BH112" i="13"/>
  <c r="BG112" i="13"/>
  <c r="BF112" i="13"/>
  <c r="BE112" i="13"/>
  <c r="BD112" i="13"/>
  <c r="BC112" i="13"/>
  <c r="BB112" i="13"/>
  <c r="BA112" i="13"/>
  <c r="AY112" i="13"/>
  <c r="AX112" i="13"/>
  <c r="AW112" i="13"/>
  <c r="AV112" i="13"/>
  <c r="AU112" i="13"/>
  <c r="AS112" i="13"/>
  <c r="AR112" i="13"/>
  <c r="AQ112" i="13"/>
  <c r="AP112" i="13"/>
  <c r="AO112" i="13"/>
  <c r="AM112" i="13"/>
  <c r="AL112" i="13"/>
  <c r="AK112" i="13"/>
  <c r="AJ112" i="13"/>
  <c r="AI112" i="13"/>
  <c r="AF112" i="13"/>
  <c r="AE112" i="13"/>
  <c r="AD112" i="13"/>
  <c r="AC112" i="13"/>
  <c r="Y112" i="13"/>
  <c r="X112" i="13"/>
  <c r="W112" i="13"/>
  <c r="R112" i="13"/>
  <c r="Q112" i="13"/>
  <c r="I112" i="13"/>
  <c r="CR111" i="13"/>
  <c r="CQ111" i="13"/>
  <c r="CP111" i="13"/>
  <c r="CO111" i="13"/>
  <c r="CN111" i="13"/>
  <c r="CM111" i="13"/>
  <c r="CL111" i="13"/>
  <c r="CK111" i="13"/>
  <c r="CJ111" i="13"/>
  <c r="CI111" i="13"/>
  <c r="CS111" i="13"/>
  <c r="CH111" i="13"/>
  <c r="CE111" i="13"/>
  <c r="CD111" i="13"/>
  <c r="CC111" i="13"/>
  <c r="CB111" i="13"/>
  <c r="CA111" i="13"/>
  <c r="BZ111" i="13"/>
  <c r="BY111" i="13"/>
  <c r="BX111" i="13"/>
  <c r="BW111" i="13"/>
  <c r="BV111" i="13"/>
  <c r="BS111" i="13"/>
  <c r="BR111" i="13"/>
  <c r="BQ111" i="13"/>
  <c r="BP111" i="13"/>
  <c r="BO111" i="13"/>
  <c r="BN111" i="13"/>
  <c r="BM111" i="13"/>
  <c r="BL111" i="13"/>
  <c r="BK111" i="13"/>
  <c r="BT111" i="13"/>
  <c r="BH111" i="13"/>
  <c r="BG111" i="13"/>
  <c r="BF111" i="13"/>
  <c r="BE111" i="13"/>
  <c r="BD111" i="13"/>
  <c r="BC111" i="13"/>
  <c r="BB111" i="13"/>
  <c r="BA111" i="13"/>
  <c r="AY111" i="13"/>
  <c r="AX111" i="13"/>
  <c r="AW111" i="13"/>
  <c r="AV111" i="13"/>
  <c r="AU111" i="13"/>
  <c r="AS111" i="13"/>
  <c r="AR111" i="13"/>
  <c r="AQ111" i="13"/>
  <c r="AP111" i="13"/>
  <c r="AO111" i="13"/>
  <c r="AM111" i="13"/>
  <c r="AL111" i="13"/>
  <c r="AK111" i="13"/>
  <c r="AJ111" i="13"/>
  <c r="AI111" i="13"/>
  <c r="AF111" i="13"/>
  <c r="AE111" i="13"/>
  <c r="AD111" i="13"/>
  <c r="AC111" i="13"/>
  <c r="Y111" i="13"/>
  <c r="X111" i="13"/>
  <c r="W111" i="13"/>
  <c r="R111" i="13"/>
  <c r="Q111" i="13"/>
  <c r="I111" i="13"/>
  <c r="CR110" i="13"/>
  <c r="CQ110" i="13"/>
  <c r="CP110" i="13"/>
  <c r="CO110" i="13"/>
  <c r="CN110" i="13"/>
  <c r="CM110" i="13"/>
  <c r="CL110" i="13"/>
  <c r="CK110" i="13"/>
  <c r="CJ110" i="13"/>
  <c r="CI110" i="13"/>
  <c r="CH110" i="13"/>
  <c r="CE110" i="13"/>
  <c r="CD110" i="13"/>
  <c r="CC110" i="13"/>
  <c r="CB110" i="13"/>
  <c r="CA110" i="13"/>
  <c r="BZ110" i="13"/>
  <c r="BY110" i="13"/>
  <c r="BX110" i="13"/>
  <c r="BW110" i="13"/>
  <c r="BV110" i="13"/>
  <c r="CF110" i="13"/>
  <c r="BS110" i="13"/>
  <c r="BR110" i="13"/>
  <c r="BQ110" i="13"/>
  <c r="BP110" i="13"/>
  <c r="BO110" i="13"/>
  <c r="BN110" i="13"/>
  <c r="BM110" i="13"/>
  <c r="BL110" i="13"/>
  <c r="BK110" i="13"/>
  <c r="BH110" i="13"/>
  <c r="BG110" i="13"/>
  <c r="BF110" i="13"/>
  <c r="BE110" i="13"/>
  <c r="BD110" i="13"/>
  <c r="BC110" i="13"/>
  <c r="BB110" i="13"/>
  <c r="BA110" i="13"/>
  <c r="AY110" i="13"/>
  <c r="AX110" i="13"/>
  <c r="AW110" i="13"/>
  <c r="AV110" i="13"/>
  <c r="AU110" i="13"/>
  <c r="AS110" i="13"/>
  <c r="AR110" i="13"/>
  <c r="AQ110" i="13"/>
  <c r="AP110" i="13"/>
  <c r="AO110" i="13"/>
  <c r="AM110" i="13"/>
  <c r="AL110" i="13"/>
  <c r="AK110" i="13"/>
  <c r="AJ110" i="13"/>
  <c r="AI110" i="13"/>
  <c r="AF110" i="13"/>
  <c r="AE110" i="13"/>
  <c r="AD110" i="13"/>
  <c r="AC110" i="13"/>
  <c r="Y110" i="13"/>
  <c r="X110" i="13"/>
  <c r="W110" i="13"/>
  <c r="R110" i="13"/>
  <c r="Q110" i="13"/>
  <c r="I110" i="13"/>
  <c r="CR109" i="13"/>
  <c r="CQ109" i="13"/>
  <c r="CP109" i="13"/>
  <c r="CO109" i="13"/>
  <c r="CN109" i="13"/>
  <c r="CM109" i="13"/>
  <c r="CL109" i="13"/>
  <c r="CK109" i="13"/>
  <c r="CJ109" i="13"/>
  <c r="CI109" i="13"/>
  <c r="CS109" i="13"/>
  <c r="CH109" i="13"/>
  <c r="CE109" i="13"/>
  <c r="CD109" i="13"/>
  <c r="CC109" i="13"/>
  <c r="CB109" i="13"/>
  <c r="CA109" i="13"/>
  <c r="BZ109" i="13"/>
  <c r="BY109" i="13"/>
  <c r="BX109" i="13"/>
  <c r="BW109" i="13"/>
  <c r="BV109" i="13"/>
  <c r="BS109" i="13"/>
  <c r="BR109" i="13"/>
  <c r="BQ109" i="13"/>
  <c r="BP109" i="13"/>
  <c r="BO109" i="13"/>
  <c r="BN109" i="13"/>
  <c r="BM109" i="13"/>
  <c r="BL109" i="13"/>
  <c r="BK109" i="13"/>
  <c r="BT109" i="13"/>
  <c r="BH109" i="13"/>
  <c r="BG109" i="13"/>
  <c r="BF109" i="13"/>
  <c r="BE109" i="13"/>
  <c r="BD109" i="13"/>
  <c r="BC109" i="13"/>
  <c r="BB109" i="13"/>
  <c r="BA109" i="13"/>
  <c r="AY109" i="13"/>
  <c r="AX109" i="13"/>
  <c r="AW109" i="13"/>
  <c r="AV109" i="13"/>
  <c r="AU109" i="13"/>
  <c r="AS109" i="13"/>
  <c r="AR109" i="13"/>
  <c r="AQ109" i="13"/>
  <c r="AP109" i="13"/>
  <c r="AO109" i="13"/>
  <c r="AM109" i="13"/>
  <c r="AL109" i="13"/>
  <c r="AK109" i="13"/>
  <c r="AJ109" i="13"/>
  <c r="AI109" i="13"/>
  <c r="AF109" i="13"/>
  <c r="AE109" i="13"/>
  <c r="AD109" i="13"/>
  <c r="AC109" i="13"/>
  <c r="Y109" i="13"/>
  <c r="X109" i="13"/>
  <c r="W109" i="13"/>
  <c r="R109" i="13"/>
  <c r="Q109" i="13"/>
  <c r="I109" i="13"/>
  <c r="CR108" i="13"/>
  <c r="CQ108" i="13"/>
  <c r="CP108" i="13"/>
  <c r="CO108" i="13"/>
  <c r="CN108" i="13"/>
  <c r="CM108" i="13"/>
  <c r="CL108" i="13"/>
  <c r="CK108" i="13"/>
  <c r="CJ108" i="13"/>
  <c r="CI108" i="13"/>
  <c r="CH108" i="13"/>
  <c r="CE108" i="13"/>
  <c r="CD108" i="13"/>
  <c r="CC108" i="13"/>
  <c r="CB108" i="13"/>
  <c r="CA108" i="13"/>
  <c r="BZ108" i="13"/>
  <c r="BY108" i="13"/>
  <c r="BX108" i="13"/>
  <c r="BW108" i="13"/>
  <c r="BV108" i="13"/>
  <c r="CF108" i="13"/>
  <c r="BS108" i="13"/>
  <c r="BR108" i="13"/>
  <c r="BQ108" i="13"/>
  <c r="BP108" i="13"/>
  <c r="BO108" i="13"/>
  <c r="BN108" i="13"/>
  <c r="BM108" i="13"/>
  <c r="BL108" i="13"/>
  <c r="BK108" i="13"/>
  <c r="BH108" i="13"/>
  <c r="BG108" i="13"/>
  <c r="BF108" i="13"/>
  <c r="BE108" i="13"/>
  <c r="BD108" i="13"/>
  <c r="BC108" i="13"/>
  <c r="BB108" i="13"/>
  <c r="BA108" i="13"/>
  <c r="AY108" i="13"/>
  <c r="AX108" i="13"/>
  <c r="AW108" i="13"/>
  <c r="AV108" i="13"/>
  <c r="AU108" i="13"/>
  <c r="AS108" i="13"/>
  <c r="AR108" i="13"/>
  <c r="AQ108" i="13"/>
  <c r="AP108" i="13"/>
  <c r="AO108" i="13"/>
  <c r="AM108" i="13"/>
  <c r="AL108" i="13"/>
  <c r="AK108" i="13"/>
  <c r="AJ108" i="13"/>
  <c r="AI108" i="13"/>
  <c r="AF108" i="13"/>
  <c r="AE108" i="13"/>
  <c r="AD108" i="13"/>
  <c r="AC108" i="13"/>
  <c r="Y108" i="13"/>
  <c r="X108" i="13"/>
  <c r="W108" i="13"/>
  <c r="R108" i="13"/>
  <c r="Q108" i="13"/>
  <c r="I108" i="13"/>
  <c r="CR107" i="13"/>
  <c r="CQ107" i="13"/>
  <c r="CP107" i="13"/>
  <c r="CO107" i="13"/>
  <c r="CN107" i="13"/>
  <c r="CM107" i="13"/>
  <c r="CL107" i="13"/>
  <c r="CK107" i="13"/>
  <c r="CJ107" i="13"/>
  <c r="CI107" i="13"/>
  <c r="CS107" i="13"/>
  <c r="CH107" i="13"/>
  <c r="CE107" i="13"/>
  <c r="CD107" i="13"/>
  <c r="CC107" i="13"/>
  <c r="CB107" i="13"/>
  <c r="CA107" i="13"/>
  <c r="BZ107" i="13"/>
  <c r="BY107" i="13"/>
  <c r="BX107" i="13"/>
  <c r="BW107" i="13"/>
  <c r="BV107" i="13"/>
  <c r="BS107" i="13"/>
  <c r="BR107" i="13"/>
  <c r="BQ107" i="13"/>
  <c r="BP107" i="13"/>
  <c r="BO107" i="13"/>
  <c r="BN107" i="13"/>
  <c r="BM107" i="13"/>
  <c r="BL107" i="13"/>
  <c r="BK107" i="13"/>
  <c r="BT107" i="13"/>
  <c r="BH107" i="13"/>
  <c r="BG107" i="13"/>
  <c r="BF107" i="13"/>
  <c r="BE107" i="13"/>
  <c r="BD107" i="13"/>
  <c r="BC107" i="13"/>
  <c r="BB107" i="13"/>
  <c r="BA107" i="13"/>
  <c r="AY107" i="13"/>
  <c r="AX107" i="13"/>
  <c r="AW107" i="13"/>
  <c r="AV107" i="13"/>
  <c r="AU107" i="13"/>
  <c r="AS107" i="13"/>
  <c r="AR107" i="13"/>
  <c r="AQ107" i="13"/>
  <c r="AP107" i="13"/>
  <c r="AO107" i="13"/>
  <c r="AM107" i="13"/>
  <c r="AL107" i="13"/>
  <c r="AK107" i="13"/>
  <c r="AJ107" i="13"/>
  <c r="AI107" i="13"/>
  <c r="AF107" i="13"/>
  <c r="AE107" i="13"/>
  <c r="AD107" i="13"/>
  <c r="AC107" i="13"/>
  <c r="Y107" i="13"/>
  <c r="X107" i="13"/>
  <c r="W107" i="13"/>
  <c r="R107" i="13"/>
  <c r="Q107" i="13"/>
  <c r="I107" i="13"/>
  <c r="CR106" i="13"/>
  <c r="CQ106" i="13"/>
  <c r="CP106" i="13"/>
  <c r="CO106" i="13"/>
  <c r="CN106" i="13"/>
  <c r="CM106" i="13"/>
  <c r="CL106" i="13"/>
  <c r="CK106" i="13"/>
  <c r="CJ106" i="13"/>
  <c r="CI106" i="13"/>
  <c r="CH106" i="13"/>
  <c r="CE106" i="13"/>
  <c r="CD106" i="13"/>
  <c r="CC106" i="13"/>
  <c r="CB106" i="13"/>
  <c r="CA106" i="13"/>
  <c r="BZ106" i="13"/>
  <c r="BY106" i="13"/>
  <c r="BX106" i="13"/>
  <c r="BW106" i="13"/>
  <c r="BV106" i="13"/>
  <c r="CF106" i="13"/>
  <c r="BS106" i="13"/>
  <c r="BR106" i="13"/>
  <c r="BQ106" i="13"/>
  <c r="BP106" i="13"/>
  <c r="BO106" i="13"/>
  <c r="BN106" i="13"/>
  <c r="BM106" i="13"/>
  <c r="BL106" i="13"/>
  <c r="BK106" i="13"/>
  <c r="BH106" i="13"/>
  <c r="BG106" i="13"/>
  <c r="BF106" i="13"/>
  <c r="BE106" i="13"/>
  <c r="BD106" i="13"/>
  <c r="BC106" i="13"/>
  <c r="BB106" i="13"/>
  <c r="BA106" i="13"/>
  <c r="AY106" i="13"/>
  <c r="AX106" i="13"/>
  <c r="AW106" i="13"/>
  <c r="AV106" i="13"/>
  <c r="AU106" i="13"/>
  <c r="AS106" i="13"/>
  <c r="AR106" i="13"/>
  <c r="AQ106" i="13"/>
  <c r="AP106" i="13"/>
  <c r="AO106" i="13"/>
  <c r="AM106" i="13"/>
  <c r="AL106" i="13"/>
  <c r="AK106" i="13"/>
  <c r="AJ106" i="13"/>
  <c r="AI106" i="13"/>
  <c r="AF106" i="13"/>
  <c r="AE106" i="13"/>
  <c r="AD106" i="13"/>
  <c r="AC106" i="13"/>
  <c r="Y106" i="13"/>
  <c r="X106" i="13"/>
  <c r="W106" i="13"/>
  <c r="R106" i="13"/>
  <c r="Q106" i="13"/>
  <c r="I106" i="13"/>
  <c r="CR105" i="13"/>
  <c r="CQ105" i="13"/>
  <c r="CP105" i="13"/>
  <c r="CO105" i="13"/>
  <c r="CN105" i="13"/>
  <c r="CM105" i="13"/>
  <c r="CL105" i="13"/>
  <c r="CK105" i="13"/>
  <c r="CJ105" i="13"/>
  <c r="CI105" i="13"/>
  <c r="CS105" i="13"/>
  <c r="CH105" i="13"/>
  <c r="CE105" i="13"/>
  <c r="CD105" i="13"/>
  <c r="CC105" i="13"/>
  <c r="CB105" i="13"/>
  <c r="CA105" i="13"/>
  <c r="BZ105" i="13"/>
  <c r="BY105" i="13"/>
  <c r="BX105" i="13"/>
  <c r="BW105" i="13"/>
  <c r="BV105" i="13"/>
  <c r="BS105" i="13"/>
  <c r="BR105" i="13"/>
  <c r="BQ105" i="13"/>
  <c r="BP105" i="13"/>
  <c r="BO105" i="13"/>
  <c r="BN105" i="13"/>
  <c r="BM105" i="13"/>
  <c r="BL105" i="13"/>
  <c r="BK105" i="13"/>
  <c r="BT105" i="13"/>
  <c r="BH105" i="13"/>
  <c r="BG105" i="13"/>
  <c r="BF105" i="13"/>
  <c r="BE105" i="13"/>
  <c r="BD105" i="13"/>
  <c r="BC105" i="13"/>
  <c r="BB105" i="13"/>
  <c r="BA105" i="13"/>
  <c r="AY105" i="13"/>
  <c r="AX105" i="13"/>
  <c r="AW105" i="13"/>
  <c r="AV105" i="13"/>
  <c r="AU105" i="13"/>
  <c r="AS105" i="13"/>
  <c r="AR105" i="13"/>
  <c r="AQ105" i="13"/>
  <c r="AP105" i="13"/>
  <c r="AO105" i="13"/>
  <c r="AM105" i="13"/>
  <c r="AL105" i="13"/>
  <c r="AK105" i="13"/>
  <c r="AJ105" i="13"/>
  <c r="AI105" i="13"/>
  <c r="AF105" i="13"/>
  <c r="AE105" i="13"/>
  <c r="AD105" i="13"/>
  <c r="AC105" i="13"/>
  <c r="Y105" i="13"/>
  <c r="X105" i="13"/>
  <c r="W105" i="13"/>
  <c r="R105" i="13"/>
  <c r="Q105" i="13"/>
  <c r="I105" i="13"/>
  <c r="CR104" i="13"/>
  <c r="CQ104" i="13"/>
  <c r="CP104" i="13"/>
  <c r="CO104" i="13"/>
  <c r="CN104" i="13"/>
  <c r="CM104" i="13"/>
  <c r="CL104" i="13"/>
  <c r="CK104" i="13"/>
  <c r="CJ104" i="13"/>
  <c r="CI104" i="13"/>
  <c r="CH104" i="13"/>
  <c r="CE104" i="13"/>
  <c r="CD104" i="13"/>
  <c r="CC104" i="13"/>
  <c r="CB104" i="13"/>
  <c r="CA104" i="13"/>
  <c r="BZ104" i="13"/>
  <c r="BY104" i="13"/>
  <c r="BX104" i="13"/>
  <c r="BW104" i="13"/>
  <c r="BV104" i="13"/>
  <c r="CF104" i="13"/>
  <c r="BS104" i="13"/>
  <c r="BR104" i="13"/>
  <c r="BQ104" i="13"/>
  <c r="BP104" i="13"/>
  <c r="BO104" i="13"/>
  <c r="BN104" i="13"/>
  <c r="BM104" i="13"/>
  <c r="BL104" i="13"/>
  <c r="BK104" i="13"/>
  <c r="BH104" i="13"/>
  <c r="BG104" i="13"/>
  <c r="BF104" i="13"/>
  <c r="BE104" i="13"/>
  <c r="BD104" i="13"/>
  <c r="BC104" i="13"/>
  <c r="BB104" i="13"/>
  <c r="BA104" i="13"/>
  <c r="AY104" i="13"/>
  <c r="AX104" i="13"/>
  <c r="AW104" i="13"/>
  <c r="AV104" i="13"/>
  <c r="AU104" i="13"/>
  <c r="AS104" i="13"/>
  <c r="AR104" i="13"/>
  <c r="AQ104" i="13"/>
  <c r="AP104" i="13"/>
  <c r="AO104" i="13"/>
  <c r="AM104" i="13"/>
  <c r="AL104" i="13"/>
  <c r="AK104" i="13"/>
  <c r="AJ104" i="13"/>
  <c r="AI104" i="13"/>
  <c r="AF104" i="13"/>
  <c r="AE104" i="13"/>
  <c r="AD104" i="13"/>
  <c r="AC104" i="13"/>
  <c r="Y104" i="13"/>
  <c r="X104" i="13"/>
  <c r="W104" i="13"/>
  <c r="R104" i="13"/>
  <c r="Q104" i="13"/>
  <c r="I104" i="13"/>
  <c r="CR103" i="13"/>
  <c r="CQ103" i="13"/>
  <c r="CP103" i="13"/>
  <c r="CO103" i="13"/>
  <c r="CN103" i="13"/>
  <c r="CM103" i="13"/>
  <c r="CL103" i="13"/>
  <c r="CK103" i="13"/>
  <c r="CJ103" i="13"/>
  <c r="CI103" i="13"/>
  <c r="CS103" i="13"/>
  <c r="CH103" i="13"/>
  <c r="CE103" i="13"/>
  <c r="CD103" i="13"/>
  <c r="CC103" i="13"/>
  <c r="CB103" i="13"/>
  <c r="CA103" i="13"/>
  <c r="BZ103" i="13"/>
  <c r="BY103" i="13"/>
  <c r="BX103" i="13"/>
  <c r="BW103" i="13"/>
  <c r="BV103" i="13"/>
  <c r="BS103" i="13"/>
  <c r="BR103" i="13"/>
  <c r="BQ103" i="13"/>
  <c r="BP103" i="13"/>
  <c r="BO103" i="13"/>
  <c r="BN103" i="13"/>
  <c r="BM103" i="13"/>
  <c r="BL103" i="13"/>
  <c r="BK103" i="13"/>
  <c r="BT103" i="13"/>
  <c r="BH103" i="13"/>
  <c r="BG103" i="13"/>
  <c r="BF103" i="13"/>
  <c r="BE103" i="13"/>
  <c r="BD103" i="13"/>
  <c r="BC103" i="13"/>
  <c r="BB103" i="13"/>
  <c r="BA103" i="13"/>
  <c r="AY103" i="13"/>
  <c r="AX103" i="13"/>
  <c r="AW103" i="13"/>
  <c r="AV103" i="13"/>
  <c r="AU103" i="13"/>
  <c r="AS103" i="13"/>
  <c r="AR103" i="13"/>
  <c r="AQ103" i="13"/>
  <c r="AP103" i="13"/>
  <c r="AO103" i="13"/>
  <c r="AM103" i="13"/>
  <c r="AL103" i="13"/>
  <c r="AK103" i="13"/>
  <c r="AJ103" i="13"/>
  <c r="AI103" i="13"/>
  <c r="AF103" i="13"/>
  <c r="AE103" i="13"/>
  <c r="AD103" i="13"/>
  <c r="AC103" i="13"/>
  <c r="Y103" i="13"/>
  <c r="X103" i="13"/>
  <c r="W103" i="13"/>
  <c r="R103" i="13"/>
  <c r="Q103" i="13"/>
  <c r="I103" i="13"/>
  <c r="CR102" i="13"/>
  <c r="CQ102" i="13"/>
  <c r="CP102" i="13"/>
  <c r="CO102" i="13"/>
  <c r="CN102" i="13"/>
  <c r="CM102" i="13"/>
  <c r="CL102" i="13"/>
  <c r="CK102" i="13"/>
  <c r="CJ102" i="13"/>
  <c r="CI102" i="13"/>
  <c r="CH102" i="13"/>
  <c r="CE102" i="13"/>
  <c r="CD102" i="13"/>
  <c r="CC102" i="13"/>
  <c r="CB102" i="13"/>
  <c r="CA102" i="13"/>
  <c r="BZ102" i="13"/>
  <c r="BY102" i="13"/>
  <c r="BX102" i="13"/>
  <c r="BW102" i="13"/>
  <c r="BV102" i="13"/>
  <c r="CF102" i="13"/>
  <c r="BS102" i="13"/>
  <c r="BR102" i="13"/>
  <c r="BQ102" i="13"/>
  <c r="BP102" i="13"/>
  <c r="BO102" i="13"/>
  <c r="BN102" i="13"/>
  <c r="BM102" i="13"/>
  <c r="BL102" i="13"/>
  <c r="BK102" i="13"/>
  <c r="BH102" i="13"/>
  <c r="BG102" i="13"/>
  <c r="BF102" i="13"/>
  <c r="BE102" i="13"/>
  <c r="BD102" i="13"/>
  <c r="BC102" i="13"/>
  <c r="BB102" i="13"/>
  <c r="BA102" i="13"/>
  <c r="AY102" i="13"/>
  <c r="AX102" i="13"/>
  <c r="AW102" i="13"/>
  <c r="AV102" i="13"/>
  <c r="AU102" i="13"/>
  <c r="AS102" i="13"/>
  <c r="AR102" i="13"/>
  <c r="AQ102" i="13"/>
  <c r="AP102" i="13"/>
  <c r="AO102" i="13"/>
  <c r="AM102" i="13"/>
  <c r="AL102" i="13"/>
  <c r="AK102" i="13"/>
  <c r="AJ102" i="13"/>
  <c r="AI102" i="13"/>
  <c r="AF102" i="13"/>
  <c r="AE102" i="13"/>
  <c r="AD102" i="13"/>
  <c r="AC102" i="13"/>
  <c r="Y102" i="13"/>
  <c r="X102" i="13"/>
  <c r="W102" i="13"/>
  <c r="R102" i="13"/>
  <c r="Q102" i="13"/>
  <c r="I102" i="13"/>
  <c r="CR101" i="13"/>
  <c r="CQ101" i="13"/>
  <c r="CP101" i="13"/>
  <c r="CO101" i="13"/>
  <c r="CN101" i="13"/>
  <c r="CM101" i="13"/>
  <c r="CL101" i="13"/>
  <c r="CK101" i="13"/>
  <c r="CJ101" i="13"/>
  <c r="CI101" i="13"/>
  <c r="CS101" i="13"/>
  <c r="CH101" i="13"/>
  <c r="CE101" i="13"/>
  <c r="CD101" i="13"/>
  <c r="CC101" i="13"/>
  <c r="CB101" i="13"/>
  <c r="CA101" i="13"/>
  <c r="BZ101" i="13"/>
  <c r="BY101" i="13"/>
  <c r="BX101" i="13"/>
  <c r="BW101" i="13"/>
  <c r="BV101" i="13"/>
  <c r="BS101" i="13"/>
  <c r="BR101" i="13"/>
  <c r="BQ101" i="13"/>
  <c r="BP101" i="13"/>
  <c r="BO101" i="13"/>
  <c r="BN101" i="13"/>
  <c r="BM101" i="13"/>
  <c r="BL101" i="13"/>
  <c r="BK101" i="13"/>
  <c r="BT101" i="13"/>
  <c r="BH101" i="13"/>
  <c r="BG101" i="13"/>
  <c r="BF101" i="13"/>
  <c r="BE101" i="13"/>
  <c r="BD101" i="13"/>
  <c r="BC101" i="13"/>
  <c r="BB101" i="13"/>
  <c r="BA101" i="13"/>
  <c r="AY101" i="13"/>
  <c r="AX101" i="13"/>
  <c r="AW101" i="13"/>
  <c r="AV101" i="13"/>
  <c r="AU101" i="13"/>
  <c r="AS101" i="13"/>
  <c r="AR101" i="13"/>
  <c r="AQ101" i="13"/>
  <c r="AP101" i="13"/>
  <c r="AO101" i="13"/>
  <c r="AM101" i="13"/>
  <c r="AL101" i="13"/>
  <c r="AK101" i="13"/>
  <c r="AJ101" i="13"/>
  <c r="AI101" i="13"/>
  <c r="AF101" i="13"/>
  <c r="AE101" i="13"/>
  <c r="AD101" i="13"/>
  <c r="AC101" i="13"/>
  <c r="Y101" i="13"/>
  <c r="X101" i="13"/>
  <c r="W101" i="13"/>
  <c r="R101" i="13"/>
  <c r="Q101" i="13"/>
  <c r="I101" i="13"/>
  <c r="CR100" i="13"/>
  <c r="CQ100" i="13"/>
  <c r="CP100" i="13"/>
  <c r="CO100" i="13"/>
  <c r="CN100" i="13"/>
  <c r="CM100" i="13"/>
  <c r="CL100" i="13"/>
  <c r="CK100" i="13"/>
  <c r="CJ100" i="13"/>
  <c r="CI100" i="13"/>
  <c r="CH100" i="13"/>
  <c r="CE100" i="13"/>
  <c r="CD100" i="13"/>
  <c r="CC100" i="13"/>
  <c r="CB100" i="13"/>
  <c r="CA100" i="13"/>
  <c r="BZ100" i="13"/>
  <c r="BY100" i="13"/>
  <c r="BX100" i="13"/>
  <c r="BW100" i="13"/>
  <c r="BV100" i="13"/>
  <c r="CF100" i="13"/>
  <c r="BS100" i="13"/>
  <c r="BR100" i="13"/>
  <c r="BQ100" i="13"/>
  <c r="BP100" i="13"/>
  <c r="BO100" i="13"/>
  <c r="BN100" i="13"/>
  <c r="BM100" i="13"/>
  <c r="BL100" i="13"/>
  <c r="BK100" i="13"/>
  <c r="BH100" i="13"/>
  <c r="BG100" i="13"/>
  <c r="BF100" i="13"/>
  <c r="BE100" i="13"/>
  <c r="BD100" i="13"/>
  <c r="BC100" i="13"/>
  <c r="BB100" i="13"/>
  <c r="BA100" i="13"/>
  <c r="AY100" i="13"/>
  <c r="AX100" i="13"/>
  <c r="AW100" i="13"/>
  <c r="AV100" i="13"/>
  <c r="AU100" i="13"/>
  <c r="AS100" i="13"/>
  <c r="AR100" i="13"/>
  <c r="AQ100" i="13"/>
  <c r="AP100" i="13"/>
  <c r="AO100" i="13"/>
  <c r="AM100" i="13"/>
  <c r="AL100" i="13"/>
  <c r="AK100" i="13"/>
  <c r="AJ100" i="13"/>
  <c r="AI100" i="13"/>
  <c r="AF100" i="13"/>
  <c r="AE100" i="13"/>
  <c r="AD100" i="13"/>
  <c r="AC100" i="13"/>
  <c r="Y100" i="13"/>
  <c r="X100" i="13"/>
  <c r="W100" i="13"/>
  <c r="R100" i="13"/>
  <c r="Q100" i="13"/>
  <c r="I100" i="13"/>
  <c r="CR99" i="13"/>
  <c r="CQ99" i="13"/>
  <c r="CP99" i="13"/>
  <c r="CO99" i="13"/>
  <c r="CN99" i="13"/>
  <c r="CM99" i="13"/>
  <c r="CL99" i="13"/>
  <c r="CK99" i="13"/>
  <c r="CJ99" i="13"/>
  <c r="CI99" i="13"/>
  <c r="CS99" i="13"/>
  <c r="CH99" i="13"/>
  <c r="CE99" i="13"/>
  <c r="CD99" i="13"/>
  <c r="CC99" i="13"/>
  <c r="CB99" i="13"/>
  <c r="CA99" i="13"/>
  <c r="BZ99" i="13"/>
  <c r="BY99" i="13"/>
  <c r="BX99" i="13"/>
  <c r="BW99" i="13"/>
  <c r="BV99" i="13"/>
  <c r="BS99" i="13"/>
  <c r="BR99" i="13"/>
  <c r="BQ99" i="13"/>
  <c r="BP99" i="13"/>
  <c r="BO99" i="13"/>
  <c r="BN99" i="13"/>
  <c r="BM99" i="13"/>
  <c r="BL99" i="13"/>
  <c r="BK99" i="13"/>
  <c r="BT99" i="13"/>
  <c r="BH99" i="13"/>
  <c r="BG99" i="13"/>
  <c r="BF99" i="13"/>
  <c r="BE99" i="13"/>
  <c r="BD99" i="13"/>
  <c r="BC99" i="13"/>
  <c r="BB99" i="13"/>
  <c r="BA99" i="13"/>
  <c r="AY99" i="13"/>
  <c r="AX99" i="13"/>
  <c r="AW99" i="13"/>
  <c r="AV99" i="13"/>
  <c r="AU99" i="13"/>
  <c r="AS99" i="13"/>
  <c r="AR99" i="13"/>
  <c r="AQ99" i="13"/>
  <c r="AP99" i="13"/>
  <c r="AO99" i="13"/>
  <c r="AM99" i="13"/>
  <c r="AL99" i="13"/>
  <c r="AK99" i="13"/>
  <c r="AJ99" i="13"/>
  <c r="AI99" i="13"/>
  <c r="AF99" i="13"/>
  <c r="AE99" i="13"/>
  <c r="AD99" i="13"/>
  <c r="AC99" i="13"/>
  <c r="Y99" i="13"/>
  <c r="X99" i="13"/>
  <c r="W99" i="13"/>
  <c r="R99" i="13"/>
  <c r="Q99" i="13"/>
  <c r="I99" i="13"/>
  <c r="CR98" i="13"/>
  <c r="CQ98" i="13"/>
  <c r="CP98" i="13"/>
  <c r="CO98" i="13"/>
  <c r="CN98" i="13"/>
  <c r="CM98" i="13"/>
  <c r="CL98" i="13"/>
  <c r="CK98" i="13"/>
  <c r="CJ98" i="13"/>
  <c r="CI98" i="13"/>
  <c r="CH98" i="13"/>
  <c r="CE98" i="13"/>
  <c r="CD98" i="13"/>
  <c r="CC98" i="13"/>
  <c r="CB98" i="13"/>
  <c r="CA98" i="13"/>
  <c r="BZ98" i="13"/>
  <c r="BY98" i="13"/>
  <c r="BX98" i="13"/>
  <c r="BW98" i="13"/>
  <c r="BV98" i="13"/>
  <c r="CF98" i="13"/>
  <c r="BS98" i="13"/>
  <c r="BR98" i="13"/>
  <c r="BQ98" i="13"/>
  <c r="BP98" i="13"/>
  <c r="BO98" i="13"/>
  <c r="BN98" i="13"/>
  <c r="BM98" i="13"/>
  <c r="BL98" i="13"/>
  <c r="BK98" i="13"/>
  <c r="BH98" i="13"/>
  <c r="BG98" i="13"/>
  <c r="BF98" i="13"/>
  <c r="BE98" i="13"/>
  <c r="BD98" i="13"/>
  <c r="BC98" i="13"/>
  <c r="BB98" i="13"/>
  <c r="BA98" i="13"/>
  <c r="AY98" i="13"/>
  <c r="AX98" i="13"/>
  <c r="AW98" i="13"/>
  <c r="AV98" i="13"/>
  <c r="AU98" i="13"/>
  <c r="AS98" i="13"/>
  <c r="AR98" i="13"/>
  <c r="AQ98" i="13"/>
  <c r="AP98" i="13"/>
  <c r="AO98" i="13"/>
  <c r="AM98" i="13"/>
  <c r="AL98" i="13"/>
  <c r="AK98" i="13"/>
  <c r="AJ98" i="13"/>
  <c r="AI98" i="13"/>
  <c r="AF98" i="13"/>
  <c r="AE98" i="13"/>
  <c r="AD98" i="13"/>
  <c r="AC98" i="13"/>
  <c r="Y98" i="13"/>
  <c r="X98" i="13"/>
  <c r="W98" i="13"/>
  <c r="R98" i="13"/>
  <c r="Q98" i="13"/>
  <c r="I98" i="13"/>
  <c r="CR97" i="13"/>
  <c r="CQ97" i="13"/>
  <c r="CP97" i="13"/>
  <c r="CO97" i="13"/>
  <c r="CN97" i="13"/>
  <c r="CM97" i="13"/>
  <c r="CL97" i="13"/>
  <c r="CK97" i="13"/>
  <c r="CJ97" i="13"/>
  <c r="CI97" i="13"/>
  <c r="CS97" i="13"/>
  <c r="CH97" i="13"/>
  <c r="CE97" i="13"/>
  <c r="CD97" i="13"/>
  <c r="CC97" i="13"/>
  <c r="CB97" i="13"/>
  <c r="CA97" i="13"/>
  <c r="BZ97" i="13"/>
  <c r="BY97" i="13"/>
  <c r="BX97" i="13"/>
  <c r="BW97" i="13"/>
  <c r="BV97" i="13"/>
  <c r="BS97" i="13"/>
  <c r="BR97" i="13"/>
  <c r="BQ97" i="13"/>
  <c r="BP97" i="13"/>
  <c r="BO97" i="13"/>
  <c r="BN97" i="13"/>
  <c r="BM97" i="13"/>
  <c r="BL97" i="13"/>
  <c r="BK97" i="13"/>
  <c r="BT97" i="13"/>
  <c r="BH97" i="13"/>
  <c r="BG97" i="13"/>
  <c r="BF97" i="13"/>
  <c r="BE97" i="13"/>
  <c r="BD97" i="13"/>
  <c r="BC97" i="13"/>
  <c r="BB97" i="13"/>
  <c r="BA97" i="13"/>
  <c r="AY97" i="13"/>
  <c r="AX97" i="13"/>
  <c r="AW97" i="13"/>
  <c r="AV97" i="13"/>
  <c r="AU97" i="13"/>
  <c r="AS97" i="13"/>
  <c r="AR97" i="13"/>
  <c r="AQ97" i="13"/>
  <c r="AP97" i="13"/>
  <c r="AO97" i="13"/>
  <c r="AM97" i="13"/>
  <c r="AL97" i="13"/>
  <c r="AK97" i="13"/>
  <c r="AJ97" i="13"/>
  <c r="AI97" i="13"/>
  <c r="AF97" i="13"/>
  <c r="AE97" i="13"/>
  <c r="AD97" i="13"/>
  <c r="AC97" i="13"/>
  <c r="Y97" i="13"/>
  <c r="X97" i="13"/>
  <c r="W97" i="13"/>
  <c r="R97" i="13"/>
  <c r="Q97" i="13"/>
  <c r="I97" i="13"/>
  <c r="CR96" i="13"/>
  <c r="CQ96" i="13"/>
  <c r="CP96" i="13"/>
  <c r="CO96" i="13"/>
  <c r="CN96" i="13"/>
  <c r="CM96" i="13"/>
  <c r="CL96" i="13"/>
  <c r="CK96" i="13"/>
  <c r="CJ96" i="13"/>
  <c r="CI96" i="13"/>
  <c r="CH96" i="13"/>
  <c r="CE96" i="13"/>
  <c r="CD96" i="13"/>
  <c r="CC96" i="13"/>
  <c r="CB96" i="13"/>
  <c r="CA96" i="13"/>
  <c r="BZ96" i="13"/>
  <c r="BY96" i="13"/>
  <c r="BX96" i="13"/>
  <c r="BW96" i="13"/>
  <c r="BV96" i="13"/>
  <c r="CF96" i="13"/>
  <c r="BS96" i="13"/>
  <c r="BR96" i="13"/>
  <c r="BQ96" i="13"/>
  <c r="BP96" i="13"/>
  <c r="BO96" i="13"/>
  <c r="BN96" i="13"/>
  <c r="BM96" i="13"/>
  <c r="BL96" i="13"/>
  <c r="BK96" i="13"/>
  <c r="BH96" i="13"/>
  <c r="BG96" i="13"/>
  <c r="BF96" i="13"/>
  <c r="BE96" i="13"/>
  <c r="BD96" i="13"/>
  <c r="BC96" i="13"/>
  <c r="BB96" i="13"/>
  <c r="BA96" i="13"/>
  <c r="AY96" i="13"/>
  <c r="AX96" i="13"/>
  <c r="AW96" i="13"/>
  <c r="AV96" i="13"/>
  <c r="AU96" i="13"/>
  <c r="AS96" i="13"/>
  <c r="AR96" i="13"/>
  <c r="AQ96" i="13"/>
  <c r="AP96" i="13"/>
  <c r="AO96" i="13"/>
  <c r="AM96" i="13"/>
  <c r="AL96" i="13"/>
  <c r="AK96" i="13"/>
  <c r="AJ96" i="13"/>
  <c r="AI96" i="13"/>
  <c r="AF96" i="13"/>
  <c r="AE96" i="13"/>
  <c r="AD96" i="13"/>
  <c r="AC96" i="13"/>
  <c r="Y96" i="13"/>
  <c r="X96" i="13"/>
  <c r="W96" i="13"/>
  <c r="R96" i="13"/>
  <c r="Q96" i="13"/>
  <c r="I96" i="13"/>
  <c r="CR95" i="13"/>
  <c r="CQ95" i="13"/>
  <c r="CP95" i="13"/>
  <c r="CO95" i="13"/>
  <c r="CN95" i="13"/>
  <c r="CM95" i="13"/>
  <c r="CL95" i="13"/>
  <c r="CK95" i="13"/>
  <c r="CJ95" i="13"/>
  <c r="CI95" i="13"/>
  <c r="CS95" i="13"/>
  <c r="CH95" i="13"/>
  <c r="CE95" i="13"/>
  <c r="CD95" i="13"/>
  <c r="CC95" i="13"/>
  <c r="CB95" i="13"/>
  <c r="CA95" i="13"/>
  <c r="BZ95" i="13"/>
  <c r="BY95" i="13"/>
  <c r="BX95" i="13"/>
  <c r="BW95" i="13"/>
  <c r="BV95" i="13"/>
  <c r="BS95" i="13"/>
  <c r="BR95" i="13"/>
  <c r="BQ95" i="13"/>
  <c r="BP95" i="13"/>
  <c r="BO95" i="13"/>
  <c r="BN95" i="13"/>
  <c r="BM95" i="13"/>
  <c r="BL95" i="13"/>
  <c r="BK95" i="13"/>
  <c r="BT95" i="13"/>
  <c r="BH95" i="13"/>
  <c r="BG95" i="13"/>
  <c r="BF95" i="13"/>
  <c r="BE95" i="13"/>
  <c r="BD95" i="13"/>
  <c r="BC95" i="13"/>
  <c r="BB95" i="13"/>
  <c r="BA95" i="13"/>
  <c r="AY95" i="13"/>
  <c r="AX95" i="13"/>
  <c r="AW95" i="13"/>
  <c r="AV95" i="13"/>
  <c r="AU95" i="13"/>
  <c r="AS95" i="13"/>
  <c r="AR95" i="13"/>
  <c r="AQ95" i="13"/>
  <c r="AP95" i="13"/>
  <c r="AO95" i="13"/>
  <c r="AM95" i="13"/>
  <c r="AL95" i="13"/>
  <c r="AK95" i="13"/>
  <c r="AJ95" i="13"/>
  <c r="AI95" i="13"/>
  <c r="AF95" i="13"/>
  <c r="AE95" i="13"/>
  <c r="AD95" i="13"/>
  <c r="AC95" i="13"/>
  <c r="Y95" i="13"/>
  <c r="X95" i="13"/>
  <c r="W95" i="13"/>
  <c r="R95" i="13"/>
  <c r="Q95" i="13"/>
  <c r="I95" i="13"/>
  <c r="CR94" i="13"/>
  <c r="CQ94" i="13"/>
  <c r="CP94" i="13"/>
  <c r="CO94" i="13"/>
  <c r="CN94" i="13"/>
  <c r="CM94" i="13"/>
  <c r="CL94" i="13"/>
  <c r="CK94" i="13"/>
  <c r="CJ94" i="13"/>
  <c r="CI94" i="13"/>
  <c r="CH94" i="13"/>
  <c r="CE94" i="13"/>
  <c r="CD94" i="13"/>
  <c r="CC94" i="13"/>
  <c r="CB94" i="13"/>
  <c r="CA94" i="13"/>
  <c r="BZ94" i="13"/>
  <c r="BY94" i="13"/>
  <c r="BX94" i="13"/>
  <c r="BW94" i="13"/>
  <c r="BV94" i="13"/>
  <c r="CF94" i="13"/>
  <c r="BS94" i="13"/>
  <c r="BR94" i="13"/>
  <c r="BQ94" i="13"/>
  <c r="BP94" i="13"/>
  <c r="BO94" i="13"/>
  <c r="BN94" i="13"/>
  <c r="BM94" i="13"/>
  <c r="BL94" i="13"/>
  <c r="BK94" i="13"/>
  <c r="BH94" i="13"/>
  <c r="BG94" i="13"/>
  <c r="BF94" i="13"/>
  <c r="BE94" i="13"/>
  <c r="BD94" i="13"/>
  <c r="BC94" i="13"/>
  <c r="BB94" i="13"/>
  <c r="BA94" i="13"/>
  <c r="AY94" i="13"/>
  <c r="AX94" i="13"/>
  <c r="AW94" i="13"/>
  <c r="AV94" i="13"/>
  <c r="AU94" i="13"/>
  <c r="AS94" i="13"/>
  <c r="AR94" i="13"/>
  <c r="AQ94" i="13"/>
  <c r="AP94" i="13"/>
  <c r="AO94" i="13"/>
  <c r="AM94" i="13"/>
  <c r="AL94" i="13"/>
  <c r="AK94" i="13"/>
  <c r="AJ94" i="13"/>
  <c r="AI94" i="13"/>
  <c r="AF94" i="13"/>
  <c r="AE94" i="13"/>
  <c r="AD94" i="13"/>
  <c r="AC94" i="13"/>
  <c r="Y94" i="13"/>
  <c r="X94" i="13"/>
  <c r="W94" i="13"/>
  <c r="R94" i="13"/>
  <c r="Q94" i="13"/>
  <c r="I94" i="13"/>
  <c r="CR93" i="13"/>
  <c r="CQ93" i="13"/>
  <c r="CP93" i="13"/>
  <c r="CO93" i="13"/>
  <c r="CN93" i="13"/>
  <c r="CM93" i="13"/>
  <c r="CL93" i="13"/>
  <c r="CK93" i="13"/>
  <c r="CJ93" i="13"/>
  <c r="CI93" i="13"/>
  <c r="CS93" i="13"/>
  <c r="CH93" i="13"/>
  <c r="CE93" i="13"/>
  <c r="CD93" i="13"/>
  <c r="CC93" i="13"/>
  <c r="CB93" i="13"/>
  <c r="CA93" i="13"/>
  <c r="BZ93" i="13"/>
  <c r="BY93" i="13"/>
  <c r="BX93" i="13"/>
  <c r="BW93" i="13"/>
  <c r="BV93" i="13"/>
  <c r="BS93" i="13"/>
  <c r="BR93" i="13"/>
  <c r="BQ93" i="13"/>
  <c r="BP93" i="13"/>
  <c r="BO93" i="13"/>
  <c r="BN93" i="13"/>
  <c r="BM93" i="13"/>
  <c r="BL93" i="13"/>
  <c r="BK93" i="13"/>
  <c r="BT93" i="13"/>
  <c r="BH93" i="13"/>
  <c r="BG93" i="13"/>
  <c r="BF93" i="13"/>
  <c r="BE93" i="13"/>
  <c r="BD93" i="13"/>
  <c r="BC93" i="13"/>
  <c r="BB93" i="13"/>
  <c r="BA93" i="13"/>
  <c r="AY93" i="13"/>
  <c r="AX93" i="13"/>
  <c r="AW93" i="13"/>
  <c r="AV93" i="13"/>
  <c r="AU93" i="13"/>
  <c r="AS93" i="13"/>
  <c r="AR93" i="13"/>
  <c r="AQ93" i="13"/>
  <c r="AP93" i="13"/>
  <c r="AO93" i="13"/>
  <c r="AM93" i="13"/>
  <c r="AL93" i="13"/>
  <c r="AK93" i="13"/>
  <c r="AJ93" i="13"/>
  <c r="AI93" i="13"/>
  <c r="AF93" i="13"/>
  <c r="AE93" i="13"/>
  <c r="AD93" i="13"/>
  <c r="AC93" i="13"/>
  <c r="Y93" i="13"/>
  <c r="X93" i="13"/>
  <c r="W93" i="13"/>
  <c r="R93" i="13"/>
  <c r="Q93" i="13"/>
  <c r="I93" i="13"/>
  <c r="CR92" i="13"/>
  <c r="CQ92" i="13"/>
  <c r="CP92" i="13"/>
  <c r="CO92" i="13"/>
  <c r="CN92" i="13"/>
  <c r="CM92" i="13"/>
  <c r="CL92" i="13"/>
  <c r="CK92" i="13"/>
  <c r="CJ92" i="13"/>
  <c r="CI92" i="13"/>
  <c r="CH92" i="13"/>
  <c r="CE92" i="13"/>
  <c r="CD92" i="13"/>
  <c r="CC92" i="13"/>
  <c r="CB92" i="13"/>
  <c r="CA92" i="13"/>
  <c r="BZ92" i="13"/>
  <c r="BY92" i="13"/>
  <c r="BX92" i="13"/>
  <c r="BW92" i="13"/>
  <c r="BV92" i="13"/>
  <c r="CF92" i="13"/>
  <c r="BS92" i="13"/>
  <c r="BR92" i="13"/>
  <c r="BQ92" i="13"/>
  <c r="BP92" i="13"/>
  <c r="BO92" i="13"/>
  <c r="BN92" i="13"/>
  <c r="BM92" i="13"/>
  <c r="BL92" i="13"/>
  <c r="BK92" i="13"/>
  <c r="BH92" i="13"/>
  <c r="BG92" i="13"/>
  <c r="BF92" i="13"/>
  <c r="BE92" i="13"/>
  <c r="BD92" i="13"/>
  <c r="BC92" i="13"/>
  <c r="BB92" i="13"/>
  <c r="BA92" i="13"/>
  <c r="AY92" i="13"/>
  <c r="AX92" i="13"/>
  <c r="AW92" i="13"/>
  <c r="AV92" i="13"/>
  <c r="AU92" i="13"/>
  <c r="AS92" i="13"/>
  <c r="AR92" i="13"/>
  <c r="AQ92" i="13"/>
  <c r="AP92" i="13"/>
  <c r="AO92" i="13"/>
  <c r="AM92" i="13"/>
  <c r="AL92" i="13"/>
  <c r="AK92" i="13"/>
  <c r="AJ92" i="13"/>
  <c r="AI92" i="13"/>
  <c r="AF92" i="13"/>
  <c r="AE92" i="13"/>
  <c r="AD92" i="13"/>
  <c r="AC92" i="13"/>
  <c r="Y92" i="13"/>
  <c r="X92" i="13"/>
  <c r="W92" i="13"/>
  <c r="R92" i="13"/>
  <c r="Q92" i="13"/>
  <c r="I92" i="13"/>
  <c r="CR91" i="13"/>
  <c r="CQ91" i="13"/>
  <c r="CP91" i="13"/>
  <c r="CO91" i="13"/>
  <c r="CN91" i="13"/>
  <c r="CM91" i="13"/>
  <c r="CL91" i="13"/>
  <c r="CK91" i="13"/>
  <c r="CJ91" i="13"/>
  <c r="CI91" i="13"/>
  <c r="CS91" i="13"/>
  <c r="CH91" i="13"/>
  <c r="CE91" i="13"/>
  <c r="CD91" i="13"/>
  <c r="CC91" i="13"/>
  <c r="CB91" i="13"/>
  <c r="CA91" i="13"/>
  <c r="BZ91" i="13"/>
  <c r="BY91" i="13"/>
  <c r="BX91" i="13"/>
  <c r="BW91" i="13"/>
  <c r="BV91" i="13"/>
  <c r="BS91" i="13"/>
  <c r="BR91" i="13"/>
  <c r="BQ91" i="13"/>
  <c r="BP91" i="13"/>
  <c r="BO91" i="13"/>
  <c r="BN91" i="13"/>
  <c r="BM91" i="13"/>
  <c r="BL91" i="13"/>
  <c r="BK91" i="13"/>
  <c r="BT91" i="13"/>
  <c r="BH91" i="13"/>
  <c r="BG91" i="13"/>
  <c r="BF91" i="13"/>
  <c r="BE91" i="13"/>
  <c r="BD91" i="13"/>
  <c r="BC91" i="13"/>
  <c r="BB91" i="13"/>
  <c r="BA91" i="13"/>
  <c r="AY91" i="13"/>
  <c r="AX91" i="13"/>
  <c r="AW91" i="13"/>
  <c r="AV91" i="13"/>
  <c r="AU91" i="13"/>
  <c r="AS91" i="13"/>
  <c r="AR91" i="13"/>
  <c r="AQ91" i="13"/>
  <c r="AP91" i="13"/>
  <c r="AO91" i="13"/>
  <c r="AM91" i="13"/>
  <c r="AL91" i="13"/>
  <c r="AK91" i="13"/>
  <c r="AJ91" i="13"/>
  <c r="AI91" i="13"/>
  <c r="AF91" i="13"/>
  <c r="AE91" i="13"/>
  <c r="AD91" i="13"/>
  <c r="AC91" i="13"/>
  <c r="Y91" i="13"/>
  <c r="X91" i="13"/>
  <c r="W91" i="13"/>
  <c r="R91" i="13"/>
  <c r="Q91" i="13"/>
  <c r="I91" i="13"/>
  <c r="CR90" i="13"/>
  <c r="CQ90" i="13"/>
  <c r="CP90" i="13"/>
  <c r="CO90" i="13"/>
  <c r="CN90" i="13"/>
  <c r="CM90" i="13"/>
  <c r="CL90" i="13"/>
  <c r="CK90" i="13"/>
  <c r="CJ90" i="13"/>
  <c r="CI90" i="13"/>
  <c r="CH90" i="13"/>
  <c r="CE90" i="13"/>
  <c r="CD90" i="13"/>
  <c r="CC90" i="13"/>
  <c r="CB90" i="13"/>
  <c r="CA90" i="13"/>
  <c r="BZ90" i="13"/>
  <c r="BY90" i="13"/>
  <c r="BX90" i="13"/>
  <c r="BW90" i="13"/>
  <c r="BV90" i="13"/>
  <c r="CF90" i="13"/>
  <c r="BS90" i="13"/>
  <c r="BR90" i="13"/>
  <c r="BQ90" i="13"/>
  <c r="BP90" i="13"/>
  <c r="BO90" i="13"/>
  <c r="BN90" i="13"/>
  <c r="BM90" i="13"/>
  <c r="BL90" i="13"/>
  <c r="BK90" i="13"/>
  <c r="BH90" i="13"/>
  <c r="BG90" i="13"/>
  <c r="BF90" i="13"/>
  <c r="BE90" i="13"/>
  <c r="BD90" i="13"/>
  <c r="BC90" i="13"/>
  <c r="BB90" i="13"/>
  <c r="BA90" i="13"/>
  <c r="AY90" i="13"/>
  <c r="AX90" i="13"/>
  <c r="AW90" i="13"/>
  <c r="AV90" i="13"/>
  <c r="AU90" i="13"/>
  <c r="AS90" i="13"/>
  <c r="AR90" i="13"/>
  <c r="AQ90" i="13"/>
  <c r="AP90" i="13"/>
  <c r="AO90" i="13"/>
  <c r="AM90" i="13"/>
  <c r="AL90" i="13"/>
  <c r="AK90" i="13"/>
  <c r="AJ90" i="13"/>
  <c r="AI90" i="13"/>
  <c r="AF90" i="13"/>
  <c r="AE90" i="13"/>
  <c r="AD90" i="13"/>
  <c r="AC90" i="13"/>
  <c r="Y90" i="13"/>
  <c r="X90" i="13"/>
  <c r="W90" i="13"/>
  <c r="R90" i="13"/>
  <c r="Q90" i="13"/>
  <c r="I90" i="13"/>
  <c r="CR89" i="13"/>
  <c r="CQ89" i="13"/>
  <c r="CP89" i="13"/>
  <c r="CO89" i="13"/>
  <c r="CN89" i="13"/>
  <c r="CM89" i="13"/>
  <c r="CL89" i="13"/>
  <c r="CK89" i="13"/>
  <c r="CJ89" i="13"/>
  <c r="CI89" i="13"/>
  <c r="CS89" i="13"/>
  <c r="CH89" i="13"/>
  <c r="CE89" i="13"/>
  <c r="CD89" i="13"/>
  <c r="CC89" i="13"/>
  <c r="CB89" i="13"/>
  <c r="CA89" i="13"/>
  <c r="BZ89" i="13"/>
  <c r="BY89" i="13"/>
  <c r="BX89" i="13"/>
  <c r="BW89" i="13"/>
  <c r="BV89" i="13"/>
  <c r="BS89" i="13"/>
  <c r="BR89" i="13"/>
  <c r="BQ89" i="13"/>
  <c r="BP89" i="13"/>
  <c r="BO89" i="13"/>
  <c r="BN89" i="13"/>
  <c r="BM89" i="13"/>
  <c r="BL89" i="13"/>
  <c r="BK89" i="13"/>
  <c r="BT89" i="13"/>
  <c r="BH89" i="13"/>
  <c r="BG89" i="13"/>
  <c r="BF89" i="13"/>
  <c r="BE89" i="13"/>
  <c r="BD89" i="13"/>
  <c r="BC89" i="13"/>
  <c r="BB89" i="13"/>
  <c r="BA89" i="13"/>
  <c r="AY89" i="13"/>
  <c r="AX89" i="13"/>
  <c r="AW89" i="13"/>
  <c r="AV89" i="13"/>
  <c r="AU89" i="13"/>
  <c r="AS89" i="13"/>
  <c r="AR89" i="13"/>
  <c r="AQ89" i="13"/>
  <c r="AP89" i="13"/>
  <c r="AO89" i="13"/>
  <c r="AM89" i="13"/>
  <c r="AL89" i="13"/>
  <c r="AK89" i="13"/>
  <c r="AJ89" i="13"/>
  <c r="AI89" i="13"/>
  <c r="AF89" i="13"/>
  <c r="AE89" i="13"/>
  <c r="AD89" i="13"/>
  <c r="AC89" i="13"/>
  <c r="Y89" i="13"/>
  <c r="X89" i="13"/>
  <c r="W89" i="13"/>
  <c r="R89" i="13"/>
  <c r="Q89" i="13"/>
  <c r="I89" i="13"/>
  <c r="CR88" i="13"/>
  <c r="CQ88" i="13"/>
  <c r="CP88" i="13"/>
  <c r="CO88" i="13"/>
  <c r="CN88" i="13"/>
  <c r="CM88" i="13"/>
  <c r="CL88" i="13"/>
  <c r="CK88" i="13"/>
  <c r="CJ88" i="13"/>
  <c r="CI88" i="13"/>
  <c r="CH88" i="13"/>
  <c r="CE88" i="13"/>
  <c r="CD88" i="13"/>
  <c r="CC88" i="13"/>
  <c r="CB88" i="13"/>
  <c r="CA88" i="13"/>
  <c r="BZ88" i="13"/>
  <c r="BY88" i="13"/>
  <c r="BX88" i="13"/>
  <c r="BW88" i="13"/>
  <c r="BV88" i="13"/>
  <c r="CF88" i="13"/>
  <c r="BS88" i="13"/>
  <c r="BR88" i="13"/>
  <c r="BQ88" i="13"/>
  <c r="BP88" i="13"/>
  <c r="BO88" i="13"/>
  <c r="BN88" i="13"/>
  <c r="BM88" i="13"/>
  <c r="BL88" i="13"/>
  <c r="BK88" i="13"/>
  <c r="BH88" i="13"/>
  <c r="BG88" i="13"/>
  <c r="BF88" i="13"/>
  <c r="BE88" i="13"/>
  <c r="BD88" i="13"/>
  <c r="BC88" i="13"/>
  <c r="BB88" i="13"/>
  <c r="BA88" i="13"/>
  <c r="AY88" i="13"/>
  <c r="AX88" i="13"/>
  <c r="AW88" i="13"/>
  <c r="AV88" i="13"/>
  <c r="AU88" i="13"/>
  <c r="AS88" i="13"/>
  <c r="AR88" i="13"/>
  <c r="AQ88" i="13"/>
  <c r="AP88" i="13"/>
  <c r="AO88" i="13"/>
  <c r="AM88" i="13"/>
  <c r="AL88" i="13"/>
  <c r="AK88" i="13"/>
  <c r="AJ88" i="13"/>
  <c r="AI88" i="13"/>
  <c r="AF88" i="13"/>
  <c r="AE88" i="13"/>
  <c r="AD88" i="13"/>
  <c r="AC88" i="13"/>
  <c r="Y88" i="13"/>
  <c r="X88" i="13"/>
  <c r="W88" i="13"/>
  <c r="R88" i="13"/>
  <c r="Q88" i="13"/>
  <c r="I88" i="13"/>
  <c r="CR87" i="13"/>
  <c r="CQ87" i="13"/>
  <c r="CP87" i="13"/>
  <c r="CO87" i="13"/>
  <c r="CN87" i="13"/>
  <c r="CM87" i="13"/>
  <c r="CL87" i="13"/>
  <c r="CK87" i="13"/>
  <c r="CJ87" i="13"/>
  <c r="CI87" i="13"/>
  <c r="CS87" i="13"/>
  <c r="CH87" i="13"/>
  <c r="CE87" i="13"/>
  <c r="CD87" i="13"/>
  <c r="CC87" i="13"/>
  <c r="CB87" i="13"/>
  <c r="CA87" i="13"/>
  <c r="BZ87" i="13"/>
  <c r="BY87" i="13"/>
  <c r="BX87" i="13"/>
  <c r="BW87" i="13"/>
  <c r="BV87" i="13"/>
  <c r="BS87" i="13"/>
  <c r="BR87" i="13"/>
  <c r="BQ87" i="13"/>
  <c r="BP87" i="13"/>
  <c r="BO87" i="13"/>
  <c r="BN87" i="13"/>
  <c r="BM87" i="13"/>
  <c r="BL87" i="13"/>
  <c r="BK87" i="13"/>
  <c r="BT87" i="13"/>
  <c r="BH87" i="13"/>
  <c r="BG87" i="13"/>
  <c r="BF87" i="13"/>
  <c r="BE87" i="13"/>
  <c r="BD87" i="13"/>
  <c r="BC87" i="13"/>
  <c r="BB87" i="13"/>
  <c r="BA87" i="13"/>
  <c r="AY87" i="13"/>
  <c r="AX87" i="13"/>
  <c r="AW87" i="13"/>
  <c r="AV87" i="13"/>
  <c r="AU87" i="13"/>
  <c r="AS87" i="13"/>
  <c r="AR87" i="13"/>
  <c r="AQ87" i="13"/>
  <c r="AP87" i="13"/>
  <c r="AO87" i="13"/>
  <c r="AM87" i="13"/>
  <c r="AL87" i="13"/>
  <c r="AK87" i="13"/>
  <c r="AJ87" i="13"/>
  <c r="AI87" i="13"/>
  <c r="AF87" i="13"/>
  <c r="AE87" i="13"/>
  <c r="AD87" i="13"/>
  <c r="AC87" i="13"/>
  <c r="Y87" i="13"/>
  <c r="X87" i="13"/>
  <c r="W87" i="13"/>
  <c r="R87" i="13"/>
  <c r="Q87" i="13"/>
  <c r="I87" i="13"/>
  <c r="CR86" i="13"/>
  <c r="CQ86" i="13"/>
  <c r="CP86" i="13"/>
  <c r="CO86" i="13"/>
  <c r="CN86" i="13"/>
  <c r="CM86" i="13"/>
  <c r="CL86" i="13"/>
  <c r="CK86" i="13"/>
  <c r="CJ86" i="13"/>
  <c r="CI86" i="13"/>
  <c r="CH86" i="13"/>
  <c r="CE86" i="13"/>
  <c r="CD86" i="13"/>
  <c r="CC86" i="13"/>
  <c r="CB86" i="13"/>
  <c r="CA86" i="13"/>
  <c r="BZ86" i="13"/>
  <c r="BY86" i="13"/>
  <c r="BX86" i="13"/>
  <c r="BW86" i="13"/>
  <c r="BV86" i="13"/>
  <c r="CF86" i="13"/>
  <c r="BS86" i="13"/>
  <c r="BR86" i="13"/>
  <c r="BQ86" i="13"/>
  <c r="BP86" i="13"/>
  <c r="BO86" i="13"/>
  <c r="BN86" i="13"/>
  <c r="BM86" i="13"/>
  <c r="BL86" i="13"/>
  <c r="BK86" i="13"/>
  <c r="BH86" i="13"/>
  <c r="BG86" i="13"/>
  <c r="BF86" i="13"/>
  <c r="BE86" i="13"/>
  <c r="BD86" i="13"/>
  <c r="BC86" i="13"/>
  <c r="BB86" i="13"/>
  <c r="BA86" i="13"/>
  <c r="AY86" i="13"/>
  <c r="AX86" i="13"/>
  <c r="AW86" i="13"/>
  <c r="AV86" i="13"/>
  <c r="AU86" i="13"/>
  <c r="AS86" i="13"/>
  <c r="AR86" i="13"/>
  <c r="AQ86" i="13"/>
  <c r="AP86" i="13"/>
  <c r="AO86" i="13"/>
  <c r="AM86" i="13"/>
  <c r="AL86" i="13"/>
  <c r="AK86" i="13"/>
  <c r="AJ86" i="13"/>
  <c r="AI86" i="13"/>
  <c r="AF86" i="13"/>
  <c r="AE86" i="13"/>
  <c r="AD86" i="13"/>
  <c r="AC86" i="13"/>
  <c r="Y86" i="13"/>
  <c r="X86" i="13"/>
  <c r="W86" i="13"/>
  <c r="R86" i="13"/>
  <c r="Q86" i="13"/>
  <c r="I86" i="13"/>
  <c r="CR85" i="13"/>
  <c r="CQ85" i="13"/>
  <c r="CP85" i="13"/>
  <c r="CO85" i="13"/>
  <c r="CN85" i="13"/>
  <c r="CM85" i="13"/>
  <c r="CL85" i="13"/>
  <c r="CK85" i="13"/>
  <c r="CJ85" i="13"/>
  <c r="CI85" i="13"/>
  <c r="CS85" i="13"/>
  <c r="CH85" i="13"/>
  <c r="CE85" i="13"/>
  <c r="CD85" i="13"/>
  <c r="CC85" i="13"/>
  <c r="CB85" i="13"/>
  <c r="CA85" i="13"/>
  <c r="BZ85" i="13"/>
  <c r="BY85" i="13"/>
  <c r="BX85" i="13"/>
  <c r="BW85" i="13"/>
  <c r="BV85" i="13"/>
  <c r="BS85" i="13"/>
  <c r="BR85" i="13"/>
  <c r="BQ85" i="13"/>
  <c r="BP85" i="13"/>
  <c r="BO85" i="13"/>
  <c r="BN85" i="13"/>
  <c r="BM85" i="13"/>
  <c r="BL85" i="13"/>
  <c r="BK85" i="13"/>
  <c r="BT85" i="13"/>
  <c r="BH85" i="13"/>
  <c r="BG85" i="13"/>
  <c r="BF85" i="13"/>
  <c r="BE85" i="13"/>
  <c r="BD85" i="13"/>
  <c r="BC85" i="13"/>
  <c r="BB85" i="13"/>
  <c r="BA85" i="13"/>
  <c r="AY85" i="13"/>
  <c r="AX85" i="13"/>
  <c r="AW85" i="13"/>
  <c r="AV85" i="13"/>
  <c r="AU85" i="13"/>
  <c r="AS85" i="13"/>
  <c r="AR85" i="13"/>
  <c r="AQ85" i="13"/>
  <c r="AP85" i="13"/>
  <c r="AO85" i="13"/>
  <c r="AM85" i="13"/>
  <c r="AL85" i="13"/>
  <c r="AK85" i="13"/>
  <c r="AJ85" i="13"/>
  <c r="AI85" i="13"/>
  <c r="AF85" i="13"/>
  <c r="AE85" i="13"/>
  <c r="AD85" i="13"/>
  <c r="AC85" i="13"/>
  <c r="Y85" i="13"/>
  <c r="X85" i="13"/>
  <c r="W85" i="13"/>
  <c r="R85" i="13"/>
  <c r="Q85" i="13"/>
  <c r="I85" i="13"/>
  <c r="CR84" i="13"/>
  <c r="CQ84" i="13"/>
  <c r="CP84" i="13"/>
  <c r="CO84" i="13"/>
  <c r="CN84" i="13"/>
  <c r="CM84" i="13"/>
  <c r="CL84" i="13"/>
  <c r="CK84" i="13"/>
  <c r="CJ84" i="13"/>
  <c r="CI84" i="13"/>
  <c r="CH84" i="13"/>
  <c r="CE84" i="13"/>
  <c r="CD84" i="13"/>
  <c r="CC84" i="13"/>
  <c r="CB84" i="13"/>
  <c r="CA84" i="13"/>
  <c r="BZ84" i="13"/>
  <c r="BY84" i="13"/>
  <c r="BX84" i="13"/>
  <c r="BW84" i="13"/>
  <c r="BV84" i="13"/>
  <c r="CF84" i="13"/>
  <c r="BS84" i="13"/>
  <c r="BR84" i="13"/>
  <c r="BQ84" i="13"/>
  <c r="BP84" i="13"/>
  <c r="BO84" i="13"/>
  <c r="BN84" i="13"/>
  <c r="BM84" i="13"/>
  <c r="BL84" i="13"/>
  <c r="BK84" i="13"/>
  <c r="BH84" i="13"/>
  <c r="BG84" i="13"/>
  <c r="BF84" i="13"/>
  <c r="BE84" i="13"/>
  <c r="BD84" i="13"/>
  <c r="BC84" i="13"/>
  <c r="BB84" i="13"/>
  <c r="BA84" i="13"/>
  <c r="AY84" i="13"/>
  <c r="AX84" i="13"/>
  <c r="AW84" i="13"/>
  <c r="AV84" i="13"/>
  <c r="AU84" i="13"/>
  <c r="AS84" i="13"/>
  <c r="AR84" i="13"/>
  <c r="AQ84" i="13"/>
  <c r="AP84" i="13"/>
  <c r="AO84" i="13"/>
  <c r="AM84" i="13"/>
  <c r="AL84" i="13"/>
  <c r="AK84" i="13"/>
  <c r="AJ84" i="13"/>
  <c r="AI84" i="13"/>
  <c r="AF84" i="13"/>
  <c r="AE84" i="13"/>
  <c r="AD84" i="13"/>
  <c r="AC84" i="13"/>
  <c r="Y84" i="13"/>
  <c r="X84" i="13"/>
  <c r="W84" i="13"/>
  <c r="R84" i="13"/>
  <c r="Q84" i="13"/>
  <c r="I84" i="13"/>
  <c r="CR83" i="13"/>
  <c r="CQ83" i="13"/>
  <c r="CP83" i="13"/>
  <c r="CO83" i="13"/>
  <c r="CN83" i="13"/>
  <c r="CM83" i="13"/>
  <c r="CL83" i="13"/>
  <c r="CK83" i="13"/>
  <c r="CJ83" i="13"/>
  <c r="CI83" i="13"/>
  <c r="CS83" i="13"/>
  <c r="CH83" i="13"/>
  <c r="CE83" i="13"/>
  <c r="CD83" i="13"/>
  <c r="CC83" i="13"/>
  <c r="CB83" i="13"/>
  <c r="CA83" i="13"/>
  <c r="BZ83" i="13"/>
  <c r="BY83" i="13"/>
  <c r="BX83" i="13"/>
  <c r="BW83" i="13"/>
  <c r="BV83" i="13"/>
  <c r="BS83" i="13"/>
  <c r="BR83" i="13"/>
  <c r="BQ83" i="13"/>
  <c r="BP83" i="13"/>
  <c r="BO83" i="13"/>
  <c r="BN83" i="13"/>
  <c r="BM83" i="13"/>
  <c r="BL83" i="13"/>
  <c r="BK83" i="13"/>
  <c r="BT83" i="13"/>
  <c r="BH83" i="13"/>
  <c r="BG83" i="13"/>
  <c r="BF83" i="13"/>
  <c r="BE83" i="13"/>
  <c r="BD83" i="13"/>
  <c r="BC83" i="13"/>
  <c r="BB83" i="13"/>
  <c r="BA83" i="13"/>
  <c r="AY83" i="13"/>
  <c r="AX83" i="13"/>
  <c r="AW83" i="13"/>
  <c r="AV83" i="13"/>
  <c r="AU83" i="13"/>
  <c r="AS83" i="13"/>
  <c r="AR83" i="13"/>
  <c r="AQ83" i="13"/>
  <c r="AP83" i="13"/>
  <c r="AO83" i="13"/>
  <c r="AM83" i="13"/>
  <c r="AL83" i="13"/>
  <c r="AK83" i="13"/>
  <c r="AJ83" i="13"/>
  <c r="AI83" i="13"/>
  <c r="AF83" i="13"/>
  <c r="AE83" i="13"/>
  <c r="AD83" i="13"/>
  <c r="AC83" i="13"/>
  <c r="Y83" i="13"/>
  <c r="X83" i="13"/>
  <c r="W83" i="13"/>
  <c r="R83" i="13"/>
  <c r="Q83" i="13"/>
  <c r="I83" i="13"/>
  <c r="CR82" i="13"/>
  <c r="CQ82" i="13"/>
  <c r="CP82" i="13"/>
  <c r="CO82" i="13"/>
  <c r="CN82" i="13"/>
  <c r="CM82" i="13"/>
  <c r="CL82" i="13"/>
  <c r="CK82" i="13"/>
  <c r="CJ82" i="13"/>
  <c r="CI82" i="13"/>
  <c r="CH82" i="13"/>
  <c r="CE82" i="13"/>
  <c r="CD82" i="13"/>
  <c r="CC82" i="13"/>
  <c r="CB82" i="13"/>
  <c r="CA82" i="13"/>
  <c r="BZ82" i="13"/>
  <c r="BY82" i="13"/>
  <c r="BX82" i="13"/>
  <c r="BW82" i="13"/>
  <c r="BV82" i="13"/>
  <c r="CF82" i="13"/>
  <c r="BS82" i="13"/>
  <c r="BR82" i="13"/>
  <c r="BQ82" i="13"/>
  <c r="BP82" i="13"/>
  <c r="BO82" i="13"/>
  <c r="BN82" i="13"/>
  <c r="BM82" i="13"/>
  <c r="BL82" i="13"/>
  <c r="BK82" i="13"/>
  <c r="BH82" i="13"/>
  <c r="BG82" i="13"/>
  <c r="BF82" i="13"/>
  <c r="BE82" i="13"/>
  <c r="BD82" i="13"/>
  <c r="BC82" i="13"/>
  <c r="BB82" i="13"/>
  <c r="BA82" i="13"/>
  <c r="AY82" i="13"/>
  <c r="AX82" i="13"/>
  <c r="AW82" i="13"/>
  <c r="AV82" i="13"/>
  <c r="AU82" i="13"/>
  <c r="AS82" i="13"/>
  <c r="AR82" i="13"/>
  <c r="AQ82" i="13"/>
  <c r="AP82" i="13"/>
  <c r="AO82" i="13"/>
  <c r="AM82" i="13"/>
  <c r="AL82" i="13"/>
  <c r="AK82" i="13"/>
  <c r="AJ82" i="13"/>
  <c r="AI82" i="13"/>
  <c r="AF82" i="13"/>
  <c r="AE82" i="13"/>
  <c r="AD82" i="13"/>
  <c r="AC82" i="13"/>
  <c r="Y82" i="13"/>
  <c r="X82" i="13"/>
  <c r="W82" i="13"/>
  <c r="R82" i="13"/>
  <c r="Q82" i="13"/>
  <c r="I82" i="13"/>
  <c r="CR81" i="13"/>
  <c r="CQ81" i="13"/>
  <c r="CP81" i="13"/>
  <c r="CO81" i="13"/>
  <c r="CN81" i="13"/>
  <c r="CM81" i="13"/>
  <c r="CL81" i="13"/>
  <c r="CK81" i="13"/>
  <c r="CJ81" i="13"/>
  <c r="CI81" i="13"/>
  <c r="CS81" i="13"/>
  <c r="CH81" i="13"/>
  <c r="CE81" i="13"/>
  <c r="CD81" i="13"/>
  <c r="CC81" i="13"/>
  <c r="CB81" i="13"/>
  <c r="CA81" i="13"/>
  <c r="BZ81" i="13"/>
  <c r="BY81" i="13"/>
  <c r="BX81" i="13"/>
  <c r="BW81" i="13"/>
  <c r="BV81" i="13"/>
  <c r="BS81" i="13"/>
  <c r="BR81" i="13"/>
  <c r="BQ81" i="13"/>
  <c r="BP81" i="13"/>
  <c r="BO81" i="13"/>
  <c r="BN81" i="13"/>
  <c r="BM81" i="13"/>
  <c r="BL81" i="13"/>
  <c r="BK81" i="13"/>
  <c r="BT81" i="13"/>
  <c r="BH81" i="13"/>
  <c r="BG81" i="13"/>
  <c r="BF81" i="13"/>
  <c r="BE81" i="13"/>
  <c r="BD81" i="13"/>
  <c r="BC81" i="13"/>
  <c r="BB81" i="13"/>
  <c r="BA81" i="13"/>
  <c r="AY81" i="13"/>
  <c r="AX81" i="13"/>
  <c r="AW81" i="13"/>
  <c r="AV81" i="13"/>
  <c r="AU81" i="13"/>
  <c r="AS81" i="13"/>
  <c r="AR81" i="13"/>
  <c r="AQ81" i="13"/>
  <c r="AP81" i="13"/>
  <c r="AO81" i="13"/>
  <c r="AM81" i="13"/>
  <c r="AL81" i="13"/>
  <c r="AK81" i="13"/>
  <c r="AJ81" i="13"/>
  <c r="AI81" i="13"/>
  <c r="AF81" i="13"/>
  <c r="AE81" i="13"/>
  <c r="AD81" i="13"/>
  <c r="AC81" i="13"/>
  <c r="Y81" i="13"/>
  <c r="X81" i="13"/>
  <c r="W81" i="13"/>
  <c r="R81" i="13"/>
  <c r="Q81" i="13"/>
  <c r="I81" i="13"/>
  <c r="CR80" i="13"/>
  <c r="CQ80" i="13"/>
  <c r="CP80" i="13"/>
  <c r="CO80" i="13"/>
  <c r="CN80" i="13"/>
  <c r="CM80" i="13"/>
  <c r="CL80" i="13"/>
  <c r="CK80" i="13"/>
  <c r="CJ80" i="13"/>
  <c r="CI80" i="13"/>
  <c r="CH80" i="13"/>
  <c r="CE80" i="13"/>
  <c r="CD80" i="13"/>
  <c r="CC80" i="13"/>
  <c r="CB80" i="13"/>
  <c r="CA80" i="13"/>
  <c r="BZ80" i="13"/>
  <c r="BY80" i="13"/>
  <c r="BX80" i="13"/>
  <c r="BW80" i="13"/>
  <c r="BV80" i="13"/>
  <c r="CF80" i="13"/>
  <c r="BS80" i="13"/>
  <c r="BR80" i="13"/>
  <c r="BQ80" i="13"/>
  <c r="BP80" i="13"/>
  <c r="BO80" i="13"/>
  <c r="BN80" i="13"/>
  <c r="BM80" i="13"/>
  <c r="BL80" i="13"/>
  <c r="BK80" i="13"/>
  <c r="BH80" i="13"/>
  <c r="BG80" i="13"/>
  <c r="BF80" i="13"/>
  <c r="BE80" i="13"/>
  <c r="BD80" i="13"/>
  <c r="BC80" i="13"/>
  <c r="BB80" i="13"/>
  <c r="BA80" i="13"/>
  <c r="AY80" i="13"/>
  <c r="AX80" i="13"/>
  <c r="AW80" i="13"/>
  <c r="AV80" i="13"/>
  <c r="AU80" i="13"/>
  <c r="AS80" i="13"/>
  <c r="AR80" i="13"/>
  <c r="AQ80" i="13"/>
  <c r="AP80" i="13"/>
  <c r="AO80" i="13"/>
  <c r="AM80" i="13"/>
  <c r="AL80" i="13"/>
  <c r="AK80" i="13"/>
  <c r="AJ80" i="13"/>
  <c r="AI80" i="13"/>
  <c r="AF80" i="13"/>
  <c r="AE80" i="13"/>
  <c r="AD80" i="13"/>
  <c r="AC80" i="13"/>
  <c r="Y80" i="13"/>
  <c r="X80" i="13"/>
  <c r="W80" i="13"/>
  <c r="R80" i="13"/>
  <c r="Q80" i="13"/>
  <c r="I80" i="13"/>
  <c r="CR79" i="13"/>
  <c r="CQ79" i="13"/>
  <c r="CP79" i="13"/>
  <c r="CO79" i="13"/>
  <c r="CN79" i="13"/>
  <c r="CM79" i="13"/>
  <c r="CL79" i="13"/>
  <c r="CK79" i="13"/>
  <c r="CJ79" i="13"/>
  <c r="CI79" i="13"/>
  <c r="CS79" i="13"/>
  <c r="CH79" i="13"/>
  <c r="CE79" i="13"/>
  <c r="CD79" i="13"/>
  <c r="CC79" i="13"/>
  <c r="CB79" i="13"/>
  <c r="CA79" i="13"/>
  <c r="BZ79" i="13"/>
  <c r="BY79" i="13"/>
  <c r="BX79" i="13"/>
  <c r="BW79" i="13"/>
  <c r="BV79" i="13"/>
  <c r="BS79" i="13"/>
  <c r="BR79" i="13"/>
  <c r="BQ79" i="13"/>
  <c r="BP79" i="13"/>
  <c r="BO79" i="13"/>
  <c r="BN79" i="13"/>
  <c r="BM79" i="13"/>
  <c r="BL79" i="13"/>
  <c r="BK79" i="13"/>
  <c r="BT79" i="13"/>
  <c r="BH79" i="13"/>
  <c r="BG79" i="13"/>
  <c r="BF79" i="13"/>
  <c r="BE79" i="13"/>
  <c r="BD79" i="13"/>
  <c r="BC79" i="13"/>
  <c r="BB79" i="13"/>
  <c r="BA79" i="13"/>
  <c r="AY79" i="13"/>
  <c r="AX79" i="13"/>
  <c r="AW79" i="13"/>
  <c r="AV79" i="13"/>
  <c r="AU79" i="13"/>
  <c r="AS79" i="13"/>
  <c r="AR79" i="13"/>
  <c r="AQ79" i="13"/>
  <c r="AP79" i="13"/>
  <c r="AO79" i="13"/>
  <c r="AM79" i="13"/>
  <c r="AL79" i="13"/>
  <c r="AK79" i="13"/>
  <c r="AJ79" i="13"/>
  <c r="AI79" i="13"/>
  <c r="AF79" i="13"/>
  <c r="AE79" i="13"/>
  <c r="AD79" i="13"/>
  <c r="AC79" i="13"/>
  <c r="Y79" i="13"/>
  <c r="X79" i="13"/>
  <c r="W79" i="13"/>
  <c r="R79" i="13"/>
  <c r="Q79" i="13"/>
  <c r="I79" i="13"/>
  <c r="CR78" i="13"/>
  <c r="CQ78" i="13"/>
  <c r="CP78" i="13"/>
  <c r="CO78" i="13"/>
  <c r="CN78" i="13"/>
  <c r="CM78" i="13"/>
  <c r="CL78" i="13"/>
  <c r="CK78" i="13"/>
  <c r="CJ78" i="13"/>
  <c r="CI78" i="13"/>
  <c r="CH78" i="13"/>
  <c r="CE78" i="13"/>
  <c r="CD78" i="13"/>
  <c r="CC78" i="13"/>
  <c r="CB78" i="13"/>
  <c r="CA78" i="13"/>
  <c r="BZ78" i="13"/>
  <c r="BY78" i="13"/>
  <c r="BX78" i="13"/>
  <c r="BW78" i="13"/>
  <c r="BV78" i="13"/>
  <c r="CF78" i="13"/>
  <c r="BS78" i="13"/>
  <c r="BR78" i="13"/>
  <c r="BQ78" i="13"/>
  <c r="BP78" i="13"/>
  <c r="BO78" i="13"/>
  <c r="BN78" i="13"/>
  <c r="BM78" i="13"/>
  <c r="BL78" i="13"/>
  <c r="BK78" i="13"/>
  <c r="BH78" i="13"/>
  <c r="BG78" i="13"/>
  <c r="BF78" i="13"/>
  <c r="BE78" i="13"/>
  <c r="BD78" i="13"/>
  <c r="BC78" i="13"/>
  <c r="BB78" i="13"/>
  <c r="BA78" i="13"/>
  <c r="AY78" i="13"/>
  <c r="AX78" i="13"/>
  <c r="AW78" i="13"/>
  <c r="AV78" i="13"/>
  <c r="AU78" i="13"/>
  <c r="AS78" i="13"/>
  <c r="AR78" i="13"/>
  <c r="AQ78" i="13"/>
  <c r="AP78" i="13"/>
  <c r="AO78" i="13"/>
  <c r="AM78" i="13"/>
  <c r="AL78" i="13"/>
  <c r="AK78" i="13"/>
  <c r="AJ78" i="13"/>
  <c r="AI78" i="13"/>
  <c r="AF78" i="13"/>
  <c r="AE78" i="13"/>
  <c r="AD78" i="13"/>
  <c r="AC78" i="13"/>
  <c r="Y78" i="13"/>
  <c r="X78" i="13"/>
  <c r="W78" i="13"/>
  <c r="R78" i="13"/>
  <c r="Q78" i="13"/>
  <c r="I78" i="13"/>
  <c r="CR77" i="13"/>
  <c r="CQ77" i="13"/>
  <c r="CP77" i="13"/>
  <c r="CO77" i="13"/>
  <c r="CN77" i="13"/>
  <c r="CM77" i="13"/>
  <c r="CL77" i="13"/>
  <c r="CK77" i="13"/>
  <c r="CJ77" i="13"/>
  <c r="CI77" i="13"/>
  <c r="CS77" i="13"/>
  <c r="CH77" i="13"/>
  <c r="CE77" i="13"/>
  <c r="CD77" i="13"/>
  <c r="CC77" i="13"/>
  <c r="CB77" i="13"/>
  <c r="CA77" i="13"/>
  <c r="BZ77" i="13"/>
  <c r="BY77" i="13"/>
  <c r="BX77" i="13"/>
  <c r="BW77" i="13"/>
  <c r="BV77" i="13"/>
  <c r="BS77" i="13"/>
  <c r="BR77" i="13"/>
  <c r="BQ77" i="13"/>
  <c r="BP77" i="13"/>
  <c r="BO77" i="13"/>
  <c r="BN77" i="13"/>
  <c r="BM77" i="13"/>
  <c r="BL77" i="13"/>
  <c r="BK77" i="13"/>
  <c r="BT77" i="13"/>
  <c r="BH77" i="13"/>
  <c r="BG77" i="13"/>
  <c r="BF77" i="13"/>
  <c r="BE77" i="13"/>
  <c r="BD77" i="13"/>
  <c r="BC77" i="13"/>
  <c r="BB77" i="13"/>
  <c r="BA77" i="13"/>
  <c r="AY77" i="13"/>
  <c r="AX77" i="13"/>
  <c r="AW77" i="13"/>
  <c r="AV77" i="13"/>
  <c r="AU77" i="13"/>
  <c r="AS77" i="13"/>
  <c r="AR77" i="13"/>
  <c r="AQ77" i="13"/>
  <c r="AP77" i="13"/>
  <c r="AO77" i="13"/>
  <c r="AM77" i="13"/>
  <c r="AL77" i="13"/>
  <c r="AK77" i="13"/>
  <c r="AJ77" i="13"/>
  <c r="AI77" i="13"/>
  <c r="AF77" i="13"/>
  <c r="AE77" i="13"/>
  <c r="AD77" i="13"/>
  <c r="AC77" i="13"/>
  <c r="Y77" i="13"/>
  <c r="X77" i="13"/>
  <c r="W77" i="13"/>
  <c r="R77" i="13"/>
  <c r="Q77" i="13"/>
  <c r="I77" i="13"/>
  <c r="CR76" i="13"/>
  <c r="CQ76" i="13"/>
  <c r="CP76" i="13"/>
  <c r="CO76" i="13"/>
  <c r="CN76" i="13"/>
  <c r="CM76" i="13"/>
  <c r="CL76" i="13"/>
  <c r="CK76" i="13"/>
  <c r="CJ76" i="13"/>
  <c r="CI76" i="13"/>
  <c r="CH76" i="13"/>
  <c r="CE76" i="13"/>
  <c r="CD76" i="13"/>
  <c r="CC76" i="13"/>
  <c r="CB76" i="13"/>
  <c r="CA76" i="13"/>
  <c r="BZ76" i="13"/>
  <c r="BY76" i="13"/>
  <c r="BX76" i="13"/>
  <c r="BW76" i="13"/>
  <c r="BV76" i="13"/>
  <c r="CF76" i="13"/>
  <c r="BS76" i="13"/>
  <c r="BR76" i="13"/>
  <c r="BQ76" i="13"/>
  <c r="BP76" i="13"/>
  <c r="BO76" i="13"/>
  <c r="BN76" i="13"/>
  <c r="BM76" i="13"/>
  <c r="BL76" i="13"/>
  <c r="BK76" i="13"/>
  <c r="BH76" i="13"/>
  <c r="BG76" i="13"/>
  <c r="BF76" i="13"/>
  <c r="BE76" i="13"/>
  <c r="BD76" i="13"/>
  <c r="BC76" i="13"/>
  <c r="BB76" i="13"/>
  <c r="BA76" i="13"/>
  <c r="AY76" i="13"/>
  <c r="AX76" i="13"/>
  <c r="AW76" i="13"/>
  <c r="AV76" i="13"/>
  <c r="AU76" i="13"/>
  <c r="AS76" i="13"/>
  <c r="AR76" i="13"/>
  <c r="AQ76" i="13"/>
  <c r="AP76" i="13"/>
  <c r="AO76" i="13"/>
  <c r="AM76" i="13"/>
  <c r="AL76" i="13"/>
  <c r="AK76" i="13"/>
  <c r="AJ76" i="13"/>
  <c r="AI76" i="13"/>
  <c r="AF76" i="13"/>
  <c r="AE76" i="13"/>
  <c r="AD76" i="13"/>
  <c r="AC76" i="13"/>
  <c r="Y76" i="13"/>
  <c r="X76" i="13"/>
  <c r="W76" i="13"/>
  <c r="R76" i="13"/>
  <c r="Q76" i="13"/>
  <c r="I76" i="13"/>
  <c r="CR75" i="13"/>
  <c r="CQ75" i="13"/>
  <c r="CP75" i="13"/>
  <c r="CO75" i="13"/>
  <c r="CN75" i="13"/>
  <c r="CM75" i="13"/>
  <c r="CL75" i="13"/>
  <c r="CK75" i="13"/>
  <c r="CJ75" i="13"/>
  <c r="CI75" i="13"/>
  <c r="CS75" i="13"/>
  <c r="CH75" i="13"/>
  <c r="CE75" i="13"/>
  <c r="CD75" i="13"/>
  <c r="CC75" i="13"/>
  <c r="CB75" i="13"/>
  <c r="CA75" i="13"/>
  <c r="BZ75" i="13"/>
  <c r="BY75" i="13"/>
  <c r="BX75" i="13"/>
  <c r="BW75" i="13"/>
  <c r="BV75" i="13"/>
  <c r="BS75" i="13"/>
  <c r="BR75" i="13"/>
  <c r="BQ75" i="13"/>
  <c r="BP75" i="13"/>
  <c r="BO75" i="13"/>
  <c r="BN75" i="13"/>
  <c r="BM75" i="13"/>
  <c r="BL75" i="13"/>
  <c r="BK75" i="13"/>
  <c r="BT75" i="13"/>
  <c r="BH75" i="13"/>
  <c r="BG75" i="13"/>
  <c r="BF75" i="13"/>
  <c r="BE75" i="13"/>
  <c r="BD75" i="13"/>
  <c r="BC75" i="13"/>
  <c r="BB75" i="13"/>
  <c r="BA75" i="13"/>
  <c r="AY75" i="13"/>
  <c r="AX75" i="13"/>
  <c r="AW75" i="13"/>
  <c r="AV75" i="13"/>
  <c r="AU75" i="13"/>
  <c r="AS75" i="13"/>
  <c r="AR75" i="13"/>
  <c r="AQ75" i="13"/>
  <c r="AP75" i="13"/>
  <c r="AO75" i="13"/>
  <c r="AM75" i="13"/>
  <c r="AL75" i="13"/>
  <c r="AK75" i="13"/>
  <c r="AJ75" i="13"/>
  <c r="AI75" i="13"/>
  <c r="AF75" i="13"/>
  <c r="AE75" i="13"/>
  <c r="AD75" i="13"/>
  <c r="AC75" i="13"/>
  <c r="Y75" i="13"/>
  <c r="X75" i="13"/>
  <c r="W75" i="13"/>
  <c r="R75" i="13"/>
  <c r="Q75" i="13"/>
  <c r="I75" i="13"/>
  <c r="CR74" i="13"/>
  <c r="CQ74" i="13"/>
  <c r="CP74" i="13"/>
  <c r="CO74" i="13"/>
  <c r="CN74" i="13"/>
  <c r="CM74" i="13"/>
  <c r="CL74" i="13"/>
  <c r="CK74" i="13"/>
  <c r="CJ74" i="13"/>
  <c r="CI74" i="13"/>
  <c r="CH74" i="13"/>
  <c r="CE74" i="13"/>
  <c r="CD74" i="13"/>
  <c r="CC74" i="13"/>
  <c r="CB74" i="13"/>
  <c r="CA74" i="13"/>
  <c r="BZ74" i="13"/>
  <c r="BY74" i="13"/>
  <c r="BX74" i="13"/>
  <c r="BW74" i="13"/>
  <c r="BV74" i="13"/>
  <c r="CF74" i="13"/>
  <c r="BS74" i="13"/>
  <c r="BR74" i="13"/>
  <c r="BQ74" i="13"/>
  <c r="BP74" i="13"/>
  <c r="BO74" i="13"/>
  <c r="BN74" i="13"/>
  <c r="BM74" i="13"/>
  <c r="BL74" i="13"/>
  <c r="BK74" i="13"/>
  <c r="BH74" i="13"/>
  <c r="BG74" i="13"/>
  <c r="BF74" i="13"/>
  <c r="BE74" i="13"/>
  <c r="BD74" i="13"/>
  <c r="BC74" i="13"/>
  <c r="BB74" i="13"/>
  <c r="BA74" i="13"/>
  <c r="AY74" i="13"/>
  <c r="AX74" i="13"/>
  <c r="AW74" i="13"/>
  <c r="AV74" i="13"/>
  <c r="AU74" i="13"/>
  <c r="AS74" i="13"/>
  <c r="AR74" i="13"/>
  <c r="AQ74" i="13"/>
  <c r="AP74" i="13"/>
  <c r="AO74" i="13"/>
  <c r="AM74" i="13"/>
  <c r="AL74" i="13"/>
  <c r="AK74" i="13"/>
  <c r="AJ74" i="13"/>
  <c r="AI74" i="13"/>
  <c r="AF74" i="13"/>
  <c r="AE74" i="13"/>
  <c r="AD74" i="13"/>
  <c r="AC74" i="13"/>
  <c r="Y74" i="13"/>
  <c r="X74" i="13"/>
  <c r="W74" i="13"/>
  <c r="R74" i="13"/>
  <c r="Q74" i="13"/>
  <c r="I74" i="13"/>
  <c r="CR73" i="13"/>
  <c r="CQ73" i="13"/>
  <c r="CP73" i="13"/>
  <c r="CO73" i="13"/>
  <c r="CN73" i="13"/>
  <c r="CM73" i="13"/>
  <c r="CL73" i="13"/>
  <c r="CK73" i="13"/>
  <c r="CJ73" i="13"/>
  <c r="CI73" i="13"/>
  <c r="CS73" i="13"/>
  <c r="CH73" i="13"/>
  <c r="CE73" i="13"/>
  <c r="CD73" i="13"/>
  <c r="CC73" i="13"/>
  <c r="CB73" i="13"/>
  <c r="CA73" i="13"/>
  <c r="BZ73" i="13"/>
  <c r="BY73" i="13"/>
  <c r="BX73" i="13"/>
  <c r="BW73" i="13"/>
  <c r="BV73" i="13"/>
  <c r="BS73" i="13"/>
  <c r="BR73" i="13"/>
  <c r="BQ73" i="13"/>
  <c r="BP73" i="13"/>
  <c r="BO73" i="13"/>
  <c r="BN73" i="13"/>
  <c r="BM73" i="13"/>
  <c r="BL73" i="13"/>
  <c r="BK73" i="13"/>
  <c r="BT73" i="13"/>
  <c r="BH73" i="13"/>
  <c r="BG73" i="13"/>
  <c r="BF73" i="13"/>
  <c r="BE73" i="13"/>
  <c r="BD73" i="13"/>
  <c r="BC73" i="13"/>
  <c r="BB73" i="13"/>
  <c r="BA73" i="13"/>
  <c r="AY73" i="13"/>
  <c r="AX73" i="13"/>
  <c r="AW73" i="13"/>
  <c r="AV73" i="13"/>
  <c r="AU73" i="13"/>
  <c r="AS73" i="13"/>
  <c r="AR73" i="13"/>
  <c r="AQ73" i="13"/>
  <c r="AP73" i="13"/>
  <c r="AO73" i="13"/>
  <c r="AM73" i="13"/>
  <c r="AL73" i="13"/>
  <c r="AK73" i="13"/>
  <c r="AJ73" i="13"/>
  <c r="AI73" i="13"/>
  <c r="AF73" i="13"/>
  <c r="AE73" i="13"/>
  <c r="AD73" i="13"/>
  <c r="AC73" i="13"/>
  <c r="Y73" i="13"/>
  <c r="X73" i="13"/>
  <c r="W73" i="13"/>
  <c r="R73" i="13"/>
  <c r="Q73" i="13"/>
  <c r="I73" i="13"/>
  <c r="CR72" i="13"/>
  <c r="CQ72" i="13"/>
  <c r="CP72" i="13"/>
  <c r="CO72" i="13"/>
  <c r="CN72" i="13"/>
  <c r="CM72" i="13"/>
  <c r="CL72" i="13"/>
  <c r="CK72" i="13"/>
  <c r="CJ72" i="13"/>
  <c r="CI72" i="13"/>
  <c r="CH72" i="13"/>
  <c r="CE72" i="13"/>
  <c r="CD72" i="13"/>
  <c r="CC72" i="13"/>
  <c r="CB72" i="13"/>
  <c r="CA72" i="13"/>
  <c r="BZ72" i="13"/>
  <c r="BY72" i="13"/>
  <c r="BX72" i="13"/>
  <c r="BW72" i="13"/>
  <c r="BV72" i="13"/>
  <c r="CF72" i="13"/>
  <c r="BS72" i="13"/>
  <c r="BR72" i="13"/>
  <c r="BQ72" i="13"/>
  <c r="BP72" i="13"/>
  <c r="BO72" i="13"/>
  <c r="BN72" i="13"/>
  <c r="BM72" i="13"/>
  <c r="BL72" i="13"/>
  <c r="BK72" i="13"/>
  <c r="BT72" i="13"/>
  <c r="BH72" i="13"/>
  <c r="BG72" i="13"/>
  <c r="BF72" i="13"/>
  <c r="BE72" i="13"/>
  <c r="BD72" i="13"/>
  <c r="BC72" i="13"/>
  <c r="BB72" i="13"/>
  <c r="BA72" i="13"/>
  <c r="AY72" i="13"/>
  <c r="AX72" i="13"/>
  <c r="AW72" i="13"/>
  <c r="AV72" i="13"/>
  <c r="AU72" i="13"/>
  <c r="AS72" i="13"/>
  <c r="AR72" i="13"/>
  <c r="AQ72" i="13"/>
  <c r="AP72" i="13"/>
  <c r="AO72" i="13"/>
  <c r="AM72" i="13"/>
  <c r="AL72" i="13"/>
  <c r="AK72" i="13"/>
  <c r="AJ72" i="13"/>
  <c r="AI72" i="13"/>
  <c r="AF72" i="13"/>
  <c r="AE72" i="13"/>
  <c r="AD72" i="13"/>
  <c r="AC72" i="13"/>
  <c r="Y72" i="13"/>
  <c r="X72" i="13"/>
  <c r="W72" i="13"/>
  <c r="R72" i="13"/>
  <c r="Q72" i="13"/>
  <c r="I72" i="13"/>
  <c r="CR71" i="13"/>
  <c r="CQ71" i="13"/>
  <c r="CP71" i="13"/>
  <c r="CO71" i="13"/>
  <c r="CN71" i="13"/>
  <c r="CM71" i="13"/>
  <c r="CL71" i="13"/>
  <c r="CK71" i="13"/>
  <c r="CJ71" i="13"/>
  <c r="CI71" i="13"/>
  <c r="CH71" i="13"/>
  <c r="CE71" i="13"/>
  <c r="CD71" i="13"/>
  <c r="CC71" i="13"/>
  <c r="CB71" i="13"/>
  <c r="CA71" i="13"/>
  <c r="BZ71" i="13"/>
  <c r="BY71" i="13"/>
  <c r="BX71" i="13"/>
  <c r="BW71" i="13"/>
  <c r="BV71" i="13"/>
  <c r="CF71" i="13"/>
  <c r="BS71" i="13"/>
  <c r="BR71" i="13"/>
  <c r="BQ71" i="13"/>
  <c r="BP71" i="13"/>
  <c r="BO71" i="13"/>
  <c r="BN71" i="13"/>
  <c r="BM71" i="13"/>
  <c r="BL71" i="13"/>
  <c r="BK71" i="13"/>
  <c r="BH71" i="13"/>
  <c r="BG71" i="13"/>
  <c r="BF71" i="13"/>
  <c r="BE71" i="13"/>
  <c r="BD71" i="13"/>
  <c r="BC71" i="13"/>
  <c r="BB71" i="13"/>
  <c r="BA71" i="13"/>
  <c r="AY71" i="13"/>
  <c r="AX71" i="13"/>
  <c r="AW71" i="13"/>
  <c r="AV71" i="13"/>
  <c r="AU71" i="13"/>
  <c r="AS71" i="13"/>
  <c r="AR71" i="13"/>
  <c r="AQ71" i="13"/>
  <c r="AP71" i="13"/>
  <c r="AO71" i="13"/>
  <c r="AM71" i="13"/>
  <c r="AL71" i="13"/>
  <c r="AK71" i="13"/>
  <c r="AJ71" i="13"/>
  <c r="AI71" i="13"/>
  <c r="AF71" i="13"/>
  <c r="AE71" i="13"/>
  <c r="AD71" i="13"/>
  <c r="AC71" i="13"/>
  <c r="Y71" i="13"/>
  <c r="X71" i="13"/>
  <c r="W71" i="13"/>
  <c r="R71" i="13"/>
  <c r="Q71" i="13"/>
  <c r="I71" i="13"/>
  <c r="CR70" i="13"/>
  <c r="CQ70" i="13"/>
  <c r="CP70" i="13"/>
  <c r="CO70" i="13"/>
  <c r="CN70" i="13"/>
  <c r="CM70" i="13"/>
  <c r="CL70" i="13"/>
  <c r="CK70" i="13"/>
  <c r="CJ70" i="13"/>
  <c r="CI70" i="13"/>
  <c r="CH70" i="13"/>
  <c r="CE70" i="13"/>
  <c r="CD70" i="13"/>
  <c r="CC70" i="13"/>
  <c r="CB70" i="13"/>
  <c r="CA70" i="13"/>
  <c r="BZ70" i="13"/>
  <c r="BY70" i="13"/>
  <c r="BX70" i="13"/>
  <c r="BW70" i="13"/>
  <c r="BV70" i="13"/>
  <c r="CF70" i="13"/>
  <c r="BS70" i="13"/>
  <c r="BR70" i="13"/>
  <c r="BQ70" i="13"/>
  <c r="BP70" i="13"/>
  <c r="BO70" i="13"/>
  <c r="BN70" i="13"/>
  <c r="BM70" i="13"/>
  <c r="BL70" i="13"/>
  <c r="BK70" i="13"/>
  <c r="BH70" i="13"/>
  <c r="BG70" i="13"/>
  <c r="BF70" i="13"/>
  <c r="BE70" i="13"/>
  <c r="BD70" i="13"/>
  <c r="BC70" i="13"/>
  <c r="BB70" i="13"/>
  <c r="BA70" i="13"/>
  <c r="AY70" i="13"/>
  <c r="AX70" i="13"/>
  <c r="AW70" i="13"/>
  <c r="AV70" i="13"/>
  <c r="AU70" i="13"/>
  <c r="AS70" i="13"/>
  <c r="AR70" i="13"/>
  <c r="AQ70" i="13"/>
  <c r="AP70" i="13"/>
  <c r="AO70" i="13"/>
  <c r="AM70" i="13"/>
  <c r="AL70" i="13"/>
  <c r="AK70" i="13"/>
  <c r="AJ70" i="13"/>
  <c r="AI70" i="13"/>
  <c r="AF70" i="13"/>
  <c r="AE70" i="13"/>
  <c r="AD70" i="13"/>
  <c r="AC70" i="13"/>
  <c r="Y70" i="13"/>
  <c r="X70" i="13"/>
  <c r="W70" i="13"/>
  <c r="R70" i="13"/>
  <c r="Q70" i="13"/>
  <c r="I70" i="13"/>
  <c r="CR69" i="13"/>
  <c r="CQ69" i="13"/>
  <c r="CP69" i="13"/>
  <c r="CO69" i="13"/>
  <c r="CN69" i="13"/>
  <c r="CM69" i="13"/>
  <c r="CL69" i="13"/>
  <c r="CK69" i="13"/>
  <c r="CJ69" i="13"/>
  <c r="CI69" i="13"/>
  <c r="CH69" i="13"/>
  <c r="CE69" i="13"/>
  <c r="CD69" i="13"/>
  <c r="CC69" i="13"/>
  <c r="CB69" i="13"/>
  <c r="CA69" i="13"/>
  <c r="BZ69" i="13"/>
  <c r="BY69" i="13"/>
  <c r="BX69" i="13"/>
  <c r="BW69" i="13"/>
  <c r="BV69" i="13"/>
  <c r="CF69" i="13"/>
  <c r="BS69" i="13"/>
  <c r="BR69" i="13"/>
  <c r="BQ69" i="13"/>
  <c r="BP69" i="13"/>
  <c r="BO69" i="13"/>
  <c r="BN69" i="13"/>
  <c r="BM69" i="13"/>
  <c r="BL69" i="13"/>
  <c r="BK69" i="13"/>
  <c r="BT69" i="13"/>
  <c r="BH69" i="13"/>
  <c r="BG69" i="13"/>
  <c r="BF69" i="13"/>
  <c r="BE69" i="13"/>
  <c r="BD69" i="13"/>
  <c r="BC69" i="13"/>
  <c r="BB69" i="13"/>
  <c r="BA69" i="13"/>
  <c r="AY69" i="13"/>
  <c r="AX69" i="13"/>
  <c r="AW69" i="13"/>
  <c r="AV69" i="13"/>
  <c r="AU69" i="13"/>
  <c r="AS69" i="13"/>
  <c r="AR69" i="13"/>
  <c r="AQ69" i="13"/>
  <c r="AP69" i="13"/>
  <c r="AO69" i="13"/>
  <c r="AM69" i="13"/>
  <c r="AL69" i="13"/>
  <c r="AK69" i="13"/>
  <c r="AJ69" i="13"/>
  <c r="AI69" i="13"/>
  <c r="AF69" i="13"/>
  <c r="AE69" i="13"/>
  <c r="AD69" i="13"/>
  <c r="AC69" i="13"/>
  <c r="Y69" i="13"/>
  <c r="X69" i="13"/>
  <c r="W69" i="13"/>
  <c r="R69" i="13"/>
  <c r="Q69" i="13"/>
  <c r="I69" i="13"/>
  <c r="CR68" i="13"/>
  <c r="CQ68" i="13"/>
  <c r="CP68" i="13"/>
  <c r="CO68" i="13"/>
  <c r="CN68" i="13"/>
  <c r="CM68" i="13"/>
  <c r="CL68" i="13"/>
  <c r="CK68" i="13"/>
  <c r="CJ68" i="13"/>
  <c r="CI68" i="13"/>
  <c r="CH68" i="13"/>
  <c r="CF68" i="13"/>
  <c r="BS68" i="13"/>
  <c r="BR68" i="13"/>
  <c r="BQ68" i="13"/>
  <c r="BP68" i="13"/>
  <c r="BO68" i="13"/>
  <c r="BN68" i="13"/>
  <c r="BM68" i="13"/>
  <c r="BL68" i="13"/>
  <c r="BK68" i="13"/>
  <c r="BT68" i="13"/>
  <c r="BH68" i="13"/>
  <c r="BG68" i="13"/>
  <c r="BF68" i="13"/>
  <c r="BE68" i="13"/>
  <c r="BD68" i="13"/>
  <c r="BC68" i="13"/>
  <c r="BB68" i="13"/>
  <c r="BA68" i="13"/>
  <c r="AY68" i="13"/>
  <c r="AX68" i="13"/>
  <c r="AW68" i="13"/>
  <c r="AV68" i="13"/>
  <c r="AU68" i="13"/>
  <c r="AS68" i="13"/>
  <c r="AR68" i="13"/>
  <c r="AQ68" i="13"/>
  <c r="AP68" i="13"/>
  <c r="AO68" i="13"/>
  <c r="AM68" i="13"/>
  <c r="AL68" i="13"/>
  <c r="AK68" i="13"/>
  <c r="AJ68" i="13"/>
  <c r="AI68" i="13"/>
  <c r="AF68" i="13"/>
  <c r="AE68" i="13"/>
  <c r="AD68" i="13"/>
  <c r="AC68" i="13"/>
  <c r="Y68" i="13"/>
  <c r="X68" i="13"/>
  <c r="W68" i="13"/>
  <c r="R68" i="13"/>
  <c r="Q68" i="13"/>
  <c r="I68" i="13"/>
  <c r="CR67" i="13"/>
  <c r="CQ67" i="13"/>
  <c r="CP67" i="13"/>
  <c r="CO67" i="13"/>
  <c r="CN67" i="13"/>
  <c r="CM67" i="13"/>
  <c r="CL67" i="13"/>
  <c r="CK67" i="13"/>
  <c r="CJ67" i="13"/>
  <c r="CI67" i="13"/>
  <c r="CH67" i="13"/>
  <c r="CE67" i="13"/>
  <c r="CD67" i="13"/>
  <c r="CC67" i="13"/>
  <c r="CB67" i="13"/>
  <c r="CA67" i="13"/>
  <c r="BZ67" i="13"/>
  <c r="BY67" i="13"/>
  <c r="BX67" i="13"/>
  <c r="BW67" i="13"/>
  <c r="BV67" i="13"/>
  <c r="CF67" i="13"/>
  <c r="BS67" i="13"/>
  <c r="BR67" i="13"/>
  <c r="BQ67" i="13"/>
  <c r="BP67" i="13"/>
  <c r="BO67" i="13"/>
  <c r="BN67" i="13"/>
  <c r="BM67" i="13"/>
  <c r="BL67" i="13"/>
  <c r="BK67" i="13"/>
  <c r="BT67" i="13"/>
  <c r="BH67" i="13"/>
  <c r="BG67" i="13"/>
  <c r="BF67" i="13"/>
  <c r="BE67" i="13"/>
  <c r="BD67" i="13"/>
  <c r="BC67" i="13"/>
  <c r="BB67" i="13"/>
  <c r="BA67" i="13"/>
  <c r="AY67" i="13"/>
  <c r="AX67" i="13"/>
  <c r="AW67" i="13"/>
  <c r="AV67" i="13"/>
  <c r="AU67" i="13"/>
  <c r="AS67" i="13"/>
  <c r="AR67" i="13"/>
  <c r="AQ67" i="13"/>
  <c r="AP67" i="13"/>
  <c r="AO67" i="13"/>
  <c r="AM67" i="13"/>
  <c r="AL67" i="13"/>
  <c r="AK67" i="13"/>
  <c r="AJ67" i="13"/>
  <c r="AI67" i="13"/>
  <c r="AF67" i="13"/>
  <c r="AE67" i="13"/>
  <c r="AD67" i="13"/>
  <c r="AC67" i="13"/>
  <c r="Y67" i="13"/>
  <c r="X67" i="13"/>
  <c r="W67" i="13"/>
  <c r="R67" i="13"/>
  <c r="Q67" i="13"/>
  <c r="I67" i="13"/>
  <c r="CR66" i="13"/>
  <c r="CQ66" i="13"/>
  <c r="CP66" i="13"/>
  <c r="CO66" i="13"/>
  <c r="CN66" i="13"/>
  <c r="CM66" i="13"/>
  <c r="CL66" i="13"/>
  <c r="CK66" i="13"/>
  <c r="CJ66" i="13"/>
  <c r="CI66" i="13"/>
  <c r="CH66" i="13"/>
  <c r="CE66" i="13"/>
  <c r="CD66" i="13"/>
  <c r="CC66" i="13"/>
  <c r="CB66" i="13"/>
  <c r="CA66" i="13"/>
  <c r="BZ66" i="13"/>
  <c r="BY66" i="13"/>
  <c r="BX66" i="13"/>
  <c r="BW66" i="13"/>
  <c r="BV66" i="13"/>
  <c r="CF66" i="13"/>
  <c r="BS66" i="13"/>
  <c r="BR66" i="13"/>
  <c r="BQ66" i="13"/>
  <c r="BP66" i="13"/>
  <c r="BO66" i="13"/>
  <c r="BN66" i="13"/>
  <c r="BM66" i="13"/>
  <c r="BL66" i="13"/>
  <c r="BK66" i="13"/>
  <c r="BT66" i="13"/>
  <c r="BH66" i="13"/>
  <c r="BG66" i="13"/>
  <c r="BF66" i="13"/>
  <c r="BE66" i="13"/>
  <c r="BD66" i="13"/>
  <c r="BC66" i="13"/>
  <c r="BB66" i="13"/>
  <c r="BA66" i="13"/>
  <c r="AY66" i="13"/>
  <c r="AX66" i="13"/>
  <c r="AW66" i="13"/>
  <c r="AV66" i="13"/>
  <c r="AU66" i="13"/>
  <c r="AS66" i="13"/>
  <c r="AR66" i="13"/>
  <c r="AQ66" i="13"/>
  <c r="AP66" i="13"/>
  <c r="AO66" i="13"/>
  <c r="AM66" i="13"/>
  <c r="AL66" i="13"/>
  <c r="AK66" i="13"/>
  <c r="AJ66" i="13"/>
  <c r="AI66" i="13"/>
  <c r="AF66" i="13"/>
  <c r="AE66" i="13"/>
  <c r="AD66" i="13"/>
  <c r="AC66" i="13"/>
  <c r="Y66" i="13"/>
  <c r="X66" i="13"/>
  <c r="W66" i="13"/>
  <c r="R66" i="13"/>
  <c r="Q66" i="13"/>
  <c r="I66" i="13"/>
  <c r="CR65" i="13"/>
  <c r="CQ65" i="13"/>
  <c r="CP65" i="13"/>
  <c r="CO65" i="13"/>
  <c r="CN65" i="13"/>
  <c r="CM65" i="13"/>
  <c r="CL65" i="13"/>
  <c r="CK65" i="13"/>
  <c r="CJ65" i="13"/>
  <c r="CI65" i="13"/>
  <c r="CH65" i="13"/>
  <c r="CE65" i="13"/>
  <c r="CD65" i="13"/>
  <c r="CC65" i="13"/>
  <c r="CB65" i="13"/>
  <c r="CA65" i="13"/>
  <c r="BZ65" i="13"/>
  <c r="BY65" i="13"/>
  <c r="BX65" i="13"/>
  <c r="BW65" i="13"/>
  <c r="BV65" i="13"/>
  <c r="CF65" i="13"/>
  <c r="BS65" i="13"/>
  <c r="BR65" i="13"/>
  <c r="BQ65" i="13"/>
  <c r="BP65" i="13"/>
  <c r="BO65" i="13"/>
  <c r="BN65" i="13"/>
  <c r="BM65" i="13"/>
  <c r="BL65" i="13"/>
  <c r="BK65" i="13"/>
  <c r="BH65" i="13"/>
  <c r="BG65" i="13"/>
  <c r="BF65" i="13"/>
  <c r="BE65" i="13"/>
  <c r="BD65" i="13"/>
  <c r="BC65" i="13"/>
  <c r="BB65" i="13"/>
  <c r="BA65" i="13"/>
  <c r="AY65" i="13"/>
  <c r="AX65" i="13"/>
  <c r="AW65" i="13"/>
  <c r="AV65" i="13"/>
  <c r="AU65" i="13"/>
  <c r="AS65" i="13"/>
  <c r="AR65" i="13"/>
  <c r="AQ65" i="13"/>
  <c r="AP65" i="13"/>
  <c r="AO65" i="13"/>
  <c r="AM65" i="13"/>
  <c r="AL65" i="13"/>
  <c r="AK65" i="13"/>
  <c r="AJ65" i="13"/>
  <c r="AI65" i="13"/>
  <c r="AF65" i="13"/>
  <c r="AE65" i="13"/>
  <c r="AD65" i="13"/>
  <c r="AC65" i="13"/>
  <c r="Y65" i="13"/>
  <c r="X65" i="13"/>
  <c r="W65" i="13"/>
  <c r="R65" i="13"/>
  <c r="Q65" i="13"/>
  <c r="I65" i="13"/>
  <c r="CR64" i="13"/>
  <c r="CQ64" i="13"/>
  <c r="CP64" i="13"/>
  <c r="CO64" i="13"/>
  <c r="CN64" i="13"/>
  <c r="CM64" i="13"/>
  <c r="CL64" i="13"/>
  <c r="CK64" i="13"/>
  <c r="CJ64" i="13"/>
  <c r="CI64" i="13"/>
  <c r="CS64" i="13"/>
  <c r="CH64" i="13"/>
  <c r="CE64" i="13"/>
  <c r="CD64" i="13"/>
  <c r="CC64" i="13"/>
  <c r="CB64" i="13"/>
  <c r="CA64" i="13"/>
  <c r="BZ64" i="13"/>
  <c r="BY64" i="13"/>
  <c r="BX64" i="13"/>
  <c r="BW64" i="13"/>
  <c r="BV64" i="13"/>
  <c r="BS64" i="13"/>
  <c r="BR64" i="13"/>
  <c r="BQ64" i="13"/>
  <c r="BP64" i="13"/>
  <c r="BO64" i="13"/>
  <c r="BN64" i="13"/>
  <c r="BM64" i="13"/>
  <c r="BL64" i="13"/>
  <c r="BK64" i="13"/>
  <c r="BT64" i="13"/>
  <c r="BH64" i="13"/>
  <c r="BG64" i="13"/>
  <c r="BF64" i="13"/>
  <c r="BE64" i="13"/>
  <c r="BD64" i="13"/>
  <c r="BC64" i="13"/>
  <c r="BB64" i="13"/>
  <c r="BA64" i="13"/>
  <c r="AY64" i="13"/>
  <c r="AX64" i="13"/>
  <c r="AW64" i="13"/>
  <c r="AV64" i="13"/>
  <c r="AU64" i="13"/>
  <c r="AS64" i="13"/>
  <c r="AR64" i="13"/>
  <c r="AQ64" i="13"/>
  <c r="AP64" i="13"/>
  <c r="AO64" i="13"/>
  <c r="AM64" i="13"/>
  <c r="AL64" i="13"/>
  <c r="AK64" i="13"/>
  <c r="AJ64" i="13"/>
  <c r="AI64" i="13"/>
  <c r="AF64" i="13"/>
  <c r="AE64" i="13"/>
  <c r="AD64" i="13"/>
  <c r="AC64" i="13"/>
  <c r="Y64" i="13"/>
  <c r="X64" i="13"/>
  <c r="W64" i="13"/>
  <c r="R64" i="13"/>
  <c r="Q64" i="13"/>
  <c r="I64" i="13"/>
  <c r="CR63" i="13"/>
  <c r="CQ63" i="13"/>
  <c r="CP63" i="13"/>
  <c r="CO63" i="13"/>
  <c r="CN63" i="13"/>
  <c r="CM63" i="13"/>
  <c r="CL63" i="13"/>
  <c r="CK63" i="13"/>
  <c r="CJ63" i="13"/>
  <c r="CI63" i="13"/>
  <c r="CH63" i="13"/>
  <c r="CE63" i="13"/>
  <c r="CD63" i="13"/>
  <c r="CC63" i="13"/>
  <c r="CB63" i="13"/>
  <c r="CA63" i="13"/>
  <c r="BZ63" i="13"/>
  <c r="BY63" i="13"/>
  <c r="BX63" i="13"/>
  <c r="BW63" i="13"/>
  <c r="BV63" i="13"/>
  <c r="CF63" i="13"/>
  <c r="BS63" i="13"/>
  <c r="BR63" i="13"/>
  <c r="BQ63" i="13"/>
  <c r="BP63" i="13"/>
  <c r="BO63" i="13"/>
  <c r="BN63" i="13"/>
  <c r="BM63" i="13"/>
  <c r="BL63" i="13"/>
  <c r="BK63" i="13"/>
  <c r="BH63" i="13"/>
  <c r="BG63" i="13"/>
  <c r="BF63" i="13"/>
  <c r="BE63" i="13"/>
  <c r="BD63" i="13"/>
  <c r="BC63" i="13"/>
  <c r="BB63" i="13"/>
  <c r="BA63" i="13"/>
  <c r="AY63" i="13"/>
  <c r="AX63" i="13"/>
  <c r="AW63" i="13"/>
  <c r="AV63" i="13"/>
  <c r="AU63" i="13"/>
  <c r="AS63" i="13"/>
  <c r="AR63" i="13"/>
  <c r="AQ63" i="13"/>
  <c r="AP63" i="13"/>
  <c r="AO63" i="13"/>
  <c r="AM63" i="13"/>
  <c r="AL63" i="13"/>
  <c r="AK63" i="13"/>
  <c r="AJ63" i="13"/>
  <c r="AI63" i="13"/>
  <c r="AF63" i="13"/>
  <c r="AE63" i="13"/>
  <c r="AD63" i="13"/>
  <c r="AC63" i="13"/>
  <c r="Y63" i="13"/>
  <c r="X63" i="13"/>
  <c r="W63" i="13"/>
  <c r="R63" i="13"/>
  <c r="Q63" i="13"/>
  <c r="I63" i="13"/>
  <c r="CR62" i="13"/>
  <c r="CQ62" i="13"/>
  <c r="CQ180" i="13"/>
  <c r="CP62" i="13"/>
  <c r="CO62" i="13"/>
  <c r="CO180" i="13"/>
  <c r="CN62" i="13"/>
  <c r="CM62" i="13"/>
  <c r="CM180" i="13"/>
  <c r="CL62" i="13"/>
  <c r="CK62" i="13"/>
  <c r="CK180" i="13"/>
  <c r="CJ62" i="13"/>
  <c r="CI62" i="13"/>
  <c r="CH62" i="13"/>
  <c r="CE62" i="13"/>
  <c r="CE180" i="13"/>
  <c r="CD62" i="13"/>
  <c r="CC62" i="13"/>
  <c r="CC180" i="13"/>
  <c r="CB62" i="13"/>
  <c r="CA62" i="13"/>
  <c r="CA180" i="13"/>
  <c r="BZ62" i="13"/>
  <c r="BY62" i="13"/>
  <c r="BY180" i="13"/>
  <c r="BX62" i="13"/>
  <c r="BW62" i="13"/>
  <c r="BW180" i="13"/>
  <c r="BV62" i="13"/>
  <c r="BS62" i="13"/>
  <c r="BS180" i="13"/>
  <c r="BR62" i="13"/>
  <c r="BQ62" i="13"/>
  <c r="BQ180" i="13"/>
  <c r="BP62" i="13"/>
  <c r="BO62" i="13"/>
  <c r="BO180" i="13"/>
  <c r="BN62" i="13"/>
  <c r="BM62" i="13"/>
  <c r="BM180" i="13"/>
  <c r="BL62" i="13"/>
  <c r="BK62" i="13"/>
  <c r="BK180" i="13"/>
  <c r="BH62" i="13"/>
  <c r="BG62" i="13"/>
  <c r="BG180" i="13"/>
  <c r="BF62" i="13"/>
  <c r="BF180" i="13"/>
  <c r="BE62" i="13"/>
  <c r="BK181" i="13"/>
  <c r="BD62" i="13"/>
  <c r="BD180" i="13"/>
  <c r="BC62" i="13"/>
  <c r="BC180" i="13"/>
  <c r="BB62" i="13"/>
  <c r="BB180" i="13"/>
  <c r="BA62" i="13"/>
  <c r="BA180" i="13"/>
  <c r="AY62" i="13"/>
  <c r="AY180" i="13"/>
  <c r="AX62" i="13"/>
  <c r="AX180" i="13"/>
  <c r="AW62" i="13"/>
  <c r="AW180" i="13"/>
  <c r="AV62" i="13"/>
  <c r="AV180" i="13"/>
  <c r="AU62" i="13"/>
  <c r="AU180" i="13"/>
  <c r="AS62" i="13"/>
  <c r="AS180" i="13"/>
  <c r="AR62" i="13"/>
  <c r="AR180" i="13"/>
  <c r="AQ62" i="13"/>
  <c r="AQ180" i="13"/>
  <c r="AP62" i="13"/>
  <c r="AP180" i="13"/>
  <c r="AO62" i="13"/>
  <c r="AU181" i="13"/>
  <c r="AM62" i="13"/>
  <c r="AM180" i="13"/>
  <c r="AL62" i="13"/>
  <c r="AL180" i="13"/>
  <c r="AK62" i="13"/>
  <c r="AK180" i="13"/>
  <c r="AJ62" i="13"/>
  <c r="AJ180" i="13"/>
  <c r="AI62" i="13"/>
  <c r="AI180" i="13"/>
  <c r="AF62" i="13"/>
  <c r="AF180" i="13"/>
  <c r="AE62" i="13"/>
  <c r="AE180" i="13"/>
  <c r="AD62" i="13"/>
  <c r="AD180" i="13"/>
  <c r="AC62" i="13"/>
  <c r="AI181" i="13"/>
  <c r="Y62" i="13"/>
  <c r="Y180" i="13"/>
  <c r="X62" i="13"/>
  <c r="X180" i="13"/>
  <c r="W62" i="13"/>
  <c r="AC181" i="13"/>
  <c r="R62" i="13"/>
  <c r="R180" i="13"/>
  <c r="Q62" i="13"/>
  <c r="W181" i="13"/>
  <c r="I62" i="13"/>
  <c r="I61" i="13"/>
  <c r="I60" i="13"/>
  <c r="I59" i="13"/>
  <c r="I58" i="13"/>
  <c r="I57" i="13"/>
  <c r="I56" i="13"/>
  <c r="I55" i="13"/>
  <c r="I54" i="13"/>
  <c r="I53" i="13"/>
  <c r="Q181" i="13"/>
  <c r="V17" i="9"/>
  <c r="D21" i="15"/>
  <c r="V16" i="9"/>
  <c r="V18" i="9"/>
  <c r="V20" i="9"/>
  <c r="V22" i="9"/>
  <c r="D16" i="15"/>
  <c r="D18" i="15"/>
  <c r="D20" i="15"/>
  <c r="D22" i="15"/>
  <c r="V19" i="9"/>
  <c r="V21" i="9"/>
  <c r="V7" i="23"/>
  <c r="C204" i="11"/>
  <c r="D202" i="11"/>
  <c r="C318" i="11"/>
  <c r="D316" i="11"/>
  <c r="C11" i="11"/>
  <c r="C12" i="11"/>
  <c r="D12" i="11"/>
  <c r="D46" i="11"/>
  <c r="D60" i="11"/>
  <c r="C195" i="11"/>
  <c r="D195" i="11"/>
  <c r="D228" i="11"/>
  <c r="D394" i="11"/>
  <c r="D575" i="11"/>
  <c r="D584" i="11"/>
  <c r="D94" i="11"/>
  <c r="D239" i="11"/>
  <c r="D323" i="11"/>
  <c r="D736" i="11"/>
  <c r="D742" i="11"/>
  <c r="D764" i="11"/>
  <c r="D778" i="11"/>
  <c r="D836" i="11"/>
  <c r="D844" i="11"/>
  <c r="D870" i="11"/>
  <c r="D890" i="11"/>
  <c r="D893" i="11"/>
  <c r="D895" i="11"/>
  <c r="D897" i="11"/>
  <c r="D899" i="11"/>
  <c r="D901" i="11"/>
  <c r="D908" i="11"/>
  <c r="D926" i="11"/>
  <c r="D929" i="11"/>
  <c r="D931" i="11"/>
  <c r="D950" i="11"/>
  <c r="D980" i="11"/>
  <c r="D1008" i="11"/>
  <c r="CO16" i="12"/>
  <c r="CO24" i="12"/>
  <c r="CO57" i="12"/>
  <c r="CO15" i="12"/>
  <c r="CO25" i="12"/>
  <c r="CO59" i="12"/>
  <c r="CO33" i="12"/>
  <c r="CO36" i="12"/>
  <c r="CO52" i="12"/>
  <c r="CO17" i="12"/>
  <c r="CO19" i="12"/>
  <c r="CO23" i="12"/>
  <c r="CO27" i="12"/>
  <c r="CO44" i="12"/>
  <c r="CO58" i="12"/>
  <c r="CO53" i="12"/>
  <c r="CO64" i="12"/>
  <c r="CO42" i="12"/>
  <c r="CO28" i="12"/>
  <c r="CO54" i="12"/>
  <c r="CO51" i="12"/>
  <c r="CO60" i="12"/>
  <c r="BT121" i="12"/>
  <c r="CO56" i="12"/>
  <c r="CO47" i="12"/>
  <c r="CO50" i="12"/>
  <c r="BT120" i="12"/>
  <c r="CO66" i="12"/>
  <c r="CO41" i="12"/>
  <c r="CO45" i="12"/>
  <c r="CO55" i="12"/>
  <c r="BT116" i="12"/>
  <c r="BT125" i="12"/>
  <c r="CO35" i="12"/>
  <c r="CO63" i="12"/>
  <c r="CO65" i="12"/>
  <c r="BT118" i="12"/>
  <c r="BT124" i="12"/>
  <c r="CO67" i="12"/>
  <c r="P39" i="28"/>
  <c r="D39" i="28"/>
  <c r="V39" i="28"/>
  <c r="J39" i="28"/>
  <c r="CS62" i="13"/>
  <c r="CI180" i="13"/>
  <c r="CS66" i="13"/>
  <c r="CS69" i="13"/>
  <c r="BT71" i="13"/>
  <c r="CS71" i="13"/>
  <c r="E32" i="16"/>
  <c r="E34" i="16"/>
  <c r="W29" i="6"/>
  <c r="V21" i="6"/>
  <c r="U29" i="7"/>
  <c r="T21" i="7"/>
  <c r="AC23" i="7"/>
  <c r="AB23" i="7"/>
  <c r="AC25" i="7"/>
  <c r="AB25" i="7"/>
  <c r="AC27" i="7"/>
  <c r="D102" i="11"/>
  <c r="D101" i="11"/>
  <c r="D277" i="11"/>
  <c r="D276" i="11"/>
  <c r="C344" i="11"/>
  <c r="D342" i="11"/>
  <c r="C376" i="11"/>
  <c r="D374" i="11"/>
  <c r="D392" i="11"/>
  <c r="D391" i="11"/>
  <c r="BL180" i="13"/>
  <c r="BN180" i="13"/>
  <c r="BV181" i="13"/>
  <c r="BR180" i="13"/>
  <c r="BV180" i="13"/>
  <c r="BX180" i="13"/>
  <c r="BZ180" i="13"/>
  <c r="CB180" i="13"/>
  <c r="CH181" i="13"/>
  <c r="CD180" i="13"/>
  <c r="CH180" i="13"/>
  <c r="CH182" i="13"/>
  <c r="CJ180" i="13"/>
  <c r="CL180" i="13"/>
  <c r="CN180" i="13"/>
  <c r="CP180" i="13"/>
  <c r="BT63" i="13"/>
  <c r="CS63" i="13"/>
  <c r="CF64" i="13"/>
  <c r="BT65" i="13"/>
  <c r="CS65" i="13"/>
  <c r="CS67" i="13"/>
  <c r="CS68" i="13"/>
  <c r="BT70" i="13"/>
  <c r="CS70" i="13"/>
  <c r="CS72" i="13"/>
  <c r="CF73" i="13"/>
  <c r="BT74" i="13"/>
  <c r="CS74" i="13"/>
  <c r="CF75" i="13"/>
  <c r="BT76" i="13"/>
  <c r="CS76" i="13"/>
  <c r="CF77" i="13"/>
  <c r="BT78" i="13"/>
  <c r="CS78" i="13"/>
  <c r="CF79" i="13"/>
  <c r="BT80" i="13"/>
  <c r="CS80" i="13"/>
  <c r="CF81" i="13"/>
  <c r="BT82" i="13"/>
  <c r="CS82" i="13"/>
  <c r="CF83" i="13"/>
  <c r="BT84" i="13"/>
  <c r="CS84" i="13"/>
  <c r="CF85" i="13"/>
  <c r="BT86" i="13"/>
  <c r="CS86" i="13"/>
  <c r="CF87" i="13"/>
  <c r="BT88" i="13"/>
  <c r="CS88" i="13"/>
  <c r="CF89" i="13"/>
  <c r="BT90" i="13"/>
  <c r="CS90" i="13"/>
  <c r="CF91" i="13"/>
  <c r="BT92" i="13"/>
  <c r="CS92" i="13"/>
  <c r="CF93" i="13"/>
  <c r="BT94" i="13"/>
  <c r="CS94" i="13"/>
  <c r="CF95" i="13"/>
  <c r="BT96" i="13"/>
  <c r="CS96" i="13"/>
  <c r="CF97" i="13"/>
  <c r="BT98" i="13"/>
  <c r="CS98" i="13"/>
  <c r="CF99" i="13"/>
  <c r="BT100" i="13"/>
  <c r="CS100" i="13"/>
  <c r="CF101" i="13"/>
  <c r="BT102" i="13"/>
  <c r="CS102" i="13"/>
  <c r="CF103" i="13"/>
  <c r="BT104" i="13"/>
  <c r="CS104" i="13"/>
  <c r="CF105" i="13"/>
  <c r="BT106" i="13"/>
  <c r="CS106" i="13"/>
  <c r="CF107" i="13"/>
  <c r="BT108" i="13"/>
  <c r="CS108" i="13"/>
  <c r="CF109" i="13"/>
  <c r="BT110" i="13"/>
  <c r="CS110" i="13"/>
  <c r="CF111" i="13"/>
  <c r="BT112" i="13"/>
  <c r="CS112" i="13"/>
  <c r="CF113" i="13"/>
  <c r="BT114" i="13"/>
  <c r="CS114" i="13"/>
  <c r="CF115" i="13"/>
  <c r="BT116" i="13"/>
  <c r="CS116" i="13"/>
  <c r="CF117" i="13"/>
  <c r="BT118" i="13"/>
  <c r="CS118" i="13"/>
  <c r="CF119" i="13"/>
  <c r="BT120" i="13"/>
  <c r="CS120" i="13"/>
  <c r="CF121" i="13"/>
  <c r="BT122" i="13"/>
  <c r="CS122" i="13"/>
  <c r="CF123" i="13"/>
  <c r="BT124" i="13"/>
  <c r="CS124" i="13"/>
  <c r="CF125" i="13"/>
  <c r="BT126" i="13"/>
  <c r="CS126" i="13"/>
  <c r="CF127" i="13"/>
  <c r="BT128" i="13"/>
  <c r="CS128" i="13"/>
  <c r="CF129" i="13"/>
  <c r="BT130" i="13"/>
  <c r="CS130" i="13"/>
  <c r="CF131" i="13"/>
  <c r="BT132" i="13"/>
  <c r="CS132" i="13"/>
  <c r="BT134" i="13"/>
  <c r="CS134" i="13"/>
  <c r="BT135" i="13"/>
  <c r="CS135" i="13"/>
  <c r="CF136" i="13"/>
  <c r="CF137" i="13"/>
  <c r="BT138" i="13"/>
  <c r="CF138" i="13"/>
  <c r="CS138" i="13"/>
  <c r="CF139" i="13"/>
  <c r="BT140" i="13"/>
  <c r="CF140" i="13"/>
  <c r="CS140" i="13"/>
  <c r="CF141" i="13"/>
  <c r="BT142" i="13"/>
  <c r="CF142" i="13"/>
  <c r="CS142" i="13"/>
  <c r="CF143" i="13"/>
  <c r="BT144" i="13"/>
  <c r="CF144" i="13"/>
  <c r="CS144" i="13"/>
  <c r="CF145" i="13"/>
  <c r="BT146" i="13"/>
  <c r="CF146" i="13"/>
  <c r="CS146" i="13"/>
  <c r="CF147" i="13"/>
  <c r="BT148" i="13"/>
  <c r="CF148" i="13"/>
  <c r="CS148" i="13"/>
  <c r="CF149" i="13"/>
  <c r="BT150" i="13"/>
  <c r="CF150" i="13"/>
  <c r="CS150" i="13"/>
  <c r="CF151" i="13"/>
  <c r="BT152" i="13"/>
  <c r="CF152" i="13"/>
  <c r="CS152" i="13"/>
  <c r="CF153" i="13"/>
  <c r="BT154" i="13"/>
  <c r="CF154" i="13"/>
  <c r="CS154" i="13"/>
  <c r="CF155" i="13"/>
  <c r="BT156" i="13"/>
  <c r="CF156" i="13"/>
  <c r="CS156" i="13"/>
  <c r="CF157" i="13"/>
  <c r="P15" i="26"/>
  <c r="P16" i="26"/>
  <c r="P17" i="26"/>
  <c r="P18" i="26"/>
  <c r="P19" i="26"/>
  <c r="P20" i="26"/>
  <c r="P21" i="26"/>
  <c r="P22" i="26"/>
  <c r="X47" i="26"/>
  <c r="V15" i="16"/>
  <c r="V16" i="16"/>
  <c r="AA14" i="16"/>
  <c r="AE14" i="16"/>
  <c r="D17" i="16"/>
  <c r="AC14" i="16"/>
  <c r="V18" i="16"/>
  <c r="D19" i="16"/>
  <c r="V20" i="16"/>
  <c r="D21" i="16"/>
  <c r="V22" i="16"/>
  <c r="W31" i="16"/>
  <c r="Q32" i="16"/>
  <c r="W33" i="16"/>
  <c r="Q34" i="16"/>
  <c r="P15" i="15"/>
  <c r="P16" i="15"/>
  <c r="P17" i="15"/>
  <c r="P18" i="15"/>
  <c r="P19" i="15"/>
  <c r="P20" i="15"/>
  <c r="P21" i="15"/>
  <c r="P22" i="15"/>
  <c r="J15" i="9"/>
  <c r="J16" i="9"/>
  <c r="J17" i="9"/>
  <c r="J18" i="9"/>
  <c r="J19" i="9"/>
  <c r="J20" i="9"/>
  <c r="J21" i="9"/>
  <c r="J22" i="9"/>
  <c r="P15" i="10"/>
  <c r="P16" i="10"/>
  <c r="P17" i="10"/>
  <c r="P18" i="10"/>
  <c r="P19" i="10"/>
  <c r="P20" i="10"/>
  <c r="P21" i="10"/>
  <c r="P22" i="10"/>
  <c r="J15" i="1"/>
  <c r="J16" i="1"/>
  <c r="J17" i="1"/>
  <c r="J18" i="1"/>
  <c r="J19" i="1"/>
  <c r="J20" i="1"/>
  <c r="J21" i="1"/>
  <c r="J22" i="1"/>
  <c r="P15" i="2"/>
  <c r="P16" i="2"/>
  <c r="P17" i="2"/>
  <c r="P18" i="2"/>
  <c r="P19" i="2"/>
  <c r="P20" i="2"/>
  <c r="P21" i="2"/>
  <c r="P22" i="2"/>
  <c r="J15" i="4"/>
  <c r="J16" i="4"/>
  <c r="J17" i="4"/>
  <c r="J18" i="4"/>
  <c r="J19" i="4"/>
  <c r="J20" i="4"/>
  <c r="J21" i="4"/>
  <c r="J22" i="4"/>
  <c r="P15" i="5"/>
  <c r="P16" i="5"/>
  <c r="P17" i="5"/>
  <c r="P18" i="5"/>
  <c r="P19" i="5"/>
  <c r="P20" i="5"/>
  <c r="P21" i="5"/>
  <c r="P22" i="5"/>
  <c r="J15" i="6"/>
  <c r="J16" i="6"/>
  <c r="J17" i="6"/>
  <c r="J18" i="6"/>
  <c r="J19" i="6"/>
  <c r="J20" i="6"/>
  <c r="J21" i="6"/>
  <c r="W30" i="6"/>
  <c r="V22" i="6"/>
  <c r="U28" i="7"/>
  <c r="T20" i="7"/>
  <c r="U30" i="7"/>
  <c r="T22" i="7"/>
  <c r="AC24" i="7"/>
  <c r="AB24" i="7"/>
  <c r="AC26" i="7"/>
  <c r="AB26" i="7"/>
  <c r="C73" i="11"/>
  <c r="D71" i="11"/>
  <c r="C109" i="11"/>
  <c r="D107" i="11"/>
  <c r="C190" i="11"/>
  <c r="D188" i="11"/>
  <c r="C262" i="11"/>
  <c r="D262" i="11"/>
  <c r="D260" i="11"/>
  <c r="D265" i="11"/>
  <c r="D264" i="11"/>
  <c r="D315" i="11"/>
  <c r="D314" i="11"/>
  <c r="C358" i="11"/>
  <c r="D356" i="11"/>
  <c r="C397" i="11"/>
  <c r="D395" i="11"/>
  <c r="D69" i="11"/>
  <c r="C253" i="11"/>
  <c r="C254" i="11"/>
  <c r="D266" i="11"/>
  <c r="C289" i="11"/>
  <c r="C290" i="11"/>
  <c r="D290" i="11"/>
  <c r="C325" i="11"/>
  <c r="C326" i="11"/>
  <c r="C379" i="11"/>
  <c r="D379" i="11"/>
  <c r="C381" i="11"/>
  <c r="C382" i="11"/>
  <c r="D384" i="11"/>
  <c r="D393" i="11"/>
  <c r="D450" i="11"/>
  <c r="D465" i="11"/>
  <c r="D488" i="11"/>
  <c r="D495" i="11"/>
  <c r="D509" i="11"/>
  <c r="D574" i="11"/>
  <c r="D581" i="11"/>
  <c r="D594" i="11"/>
  <c r="D648" i="11"/>
  <c r="D734" i="11"/>
  <c r="D740" i="11"/>
  <c r="D760" i="11"/>
  <c r="D830" i="11"/>
  <c r="D868" i="11"/>
  <c r="I3" i="17"/>
  <c r="AQ3" i="17"/>
  <c r="CS3" i="17"/>
  <c r="A3" i="17"/>
  <c r="Q3" i="17"/>
  <c r="D59" i="11"/>
  <c r="D115" i="11"/>
  <c r="D119" i="11"/>
  <c r="D154" i="11"/>
  <c r="D160" i="11"/>
  <c r="D174" i="11"/>
  <c r="D218" i="11"/>
  <c r="D242" i="11"/>
  <c r="D368" i="11"/>
  <c r="C863" i="11"/>
  <c r="C864" i="11"/>
  <c r="D873" i="11"/>
  <c r="C934" i="11"/>
  <c r="C935" i="11"/>
  <c r="C941" i="11"/>
  <c r="D941" i="11"/>
  <c r="C967" i="11"/>
  <c r="D967" i="11"/>
  <c r="D984" i="11"/>
  <c r="D985" i="11"/>
  <c r="C992" i="11"/>
  <c r="D992" i="11"/>
  <c r="O4" i="21"/>
  <c r="O11" i="21"/>
  <c r="O18" i="21"/>
  <c r="D621" i="11"/>
  <c r="D645" i="11"/>
  <c r="D658" i="11"/>
  <c r="D674" i="11"/>
  <c r="D678" i="11"/>
  <c r="D710" i="11"/>
  <c r="D728" i="11"/>
  <c r="D732" i="11"/>
  <c r="D738" i="11"/>
  <c r="D744" i="11"/>
  <c r="D758" i="11"/>
  <c r="D774" i="11"/>
  <c r="D776" i="11"/>
  <c r="D798" i="11"/>
  <c r="D804" i="11"/>
  <c r="D806" i="11"/>
  <c r="D826" i="11"/>
  <c r="D828" i="11"/>
  <c r="D842" i="11"/>
  <c r="D846" i="11"/>
  <c r="D871" i="11"/>
  <c r="D892" i="11"/>
  <c r="D910" i="11"/>
  <c r="D920" i="11"/>
  <c r="D923" i="11"/>
  <c r="D924" i="11"/>
  <c r="D928" i="11"/>
  <c r="D939" i="11"/>
  <c r="D955" i="11"/>
  <c r="C958" i="11"/>
  <c r="D958" i="11"/>
  <c r="D965" i="11"/>
  <c r="D968" i="11"/>
  <c r="C976" i="11"/>
  <c r="D976" i="11"/>
  <c r="D986" i="11"/>
  <c r="D988" i="11"/>
  <c r="D990" i="11"/>
  <c r="D993" i="11"/>
  <c r="D995" i="11"/>
  <c r="D1017" i="11"/>
  <c r="D1019" i="11"/>
  <c r="D1021" i="11"/>
  <c r="D1023" i="11"/>
  <c r="D1025" i="11"/>
  <c r="D1027" i="11"/>
  <c r="C1030" i="11"/>
  <c r="D1030" i="11"/>
  <c r="D1032" i="11"/>
  <c r="D1034" i="11"/>
  <c r="D1036" i="11"/>
  <c r="B155" i="23"/>
  <c r="B154" i="23"/>
  <c r="B153" i="23"/>
  <c r="B152" i="23"/>
  <c r="B151" i="23"/>
  <c r="B150" i="23"/>
  <c r="B149" i="23"/>
  <c r="B148" i="23"/>
  <c r="B147" i="23"/>
  <c r="B146" i="23"/>
  <c r="B145" i="23"/>
  <c r="B144" i="23"/>
  <c r="B143" i="23"/>
  <c r="B142" i="23"/>
  <c r="B141" i="23"/>
  <c r="B140" i="23"/>
  <c r="B139" i="23"/>
  <c r="B138" i="23"/>
  <c r="B137" i="23"/>
  <c r="B136" i="23"/>
  <c r="B135" i="23"/>
  <c r="B134" i="23"/>
  <c r="B133" i="23"/>
  <c r="B132" i="23"/>
  <c r="B131" i="23"/>
  <c r="B130" i="23"/>
  <c r="B129" i="23"/>
  <c r="B128" i="23"/>
  <c r="B127" i="23"/>
  <c r="B126" i="23"/>
  <c r="B125" i="23"/>
  <c r="B124" i="23"/>
  <c r="B123" i="23"/>
  <c r="B122" i="23"/>
  <c r="B121" i="23"/>
  <c r="B120" i="23"/>
  <c r="B119" i="23"/>
  <c r="B118" i="23"/>
  <c r="B117" i="23"/>
  <c r="B116" i="23"/>
  <c r="B115" i="23"/>
  <c r="B114" i="23"/>
  <c r="B113" i="23"/>
  <c r="B112" i="23"/>
  <c r="B111" i="23"/>
  <c r="B110" i="23"/>
  <c r="B109" i="23"/>
  <c r="B108" i="23"/>
  <c r="B107" i="23"/>
  <c r="B106" i="23"/>
  <c r="B105" i="23"/>
  <c r="B104" i="23"/>
  <c r="B103" i="23"/>
  <c r="B102" i="23"/>
  <c r="B101" i="23"/>
  <c r="B100" i="23"/>
  <c r="B99" i="23"/>
  <c r="B98" i="23"/>
  <c r="B97" i="23"/>
  <c r="B96" i="23"/>
  <c r="B95" i="23"/>
  <c r="B94" i="23"/>
  <c r="B93" i="23"/>
  <c r="B92" i="23"/>
  <c r="B91" i="23"/>
  <c r="B90" i="23"/>
  <c r="B89" i="23"/>
  <c r="B88" i="23"/>
  <c r="B87" i="23"/>
  <c r="B86" i="23"/>
  <c r="B85" i="23"/>
  <c r="B84" i="23"/>
  <c r="B83" i="23"/>
  <c r="B82" i="23"/>
  <c r="B81" i="23"/>
  <c r="B80" i="23"/>
  <c r="B79" i="23"/>
  <c r="B78" i="23"/>
  <c r="B77" i="23"/>
  <c r="B76" i="23"/>
  <c r="B75" i="23"/>
  <c r="B74" i="23"/>
  <c r="B73" i="23"/>
  <c r="B72" i="23"/>
  <c r="B71" i="23"/>
  <c r="B70" i="23"/>
  <c r="B69" i="23"/>
  <c r="B68" i="23"/>
  <c r="B67" i="23"/>
  <c r="B66" i="23"/>
  <c r="B65" i="23"/>
  <c r="B64" i="23"/>
  <c r="B63" i="23"/>
  <c r="B62" i="23"/>
  <c r="B61" i="23"/>
  <c r="B60" i="23"/>
  <c r="B59" i="23"/>
  <c r="B58" i="23"/>
  <c r="B57" i="23"/>
  <c r="B56" i="23"/>
  <c r="B55" i="23"/>
  <c r="B54" i="23"/>
  <c r="B53" i="23"/>
  <c r="B52" i="23"/>
  <c r="B51" i="23"/>
  <c r="B50" i="23"/>
  <c r="B49"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B11" i="23"/>
  <c r="B10" i="23"/>
  <c r="B9" i="23"/>
  <c r="D983" i="11"/>
  <c r="D982" i="11"/>
  <c r="AI182" i="13"/>
  <c r="AU182" i="13"/>
  <c r="BV182" i="13"/>
  <c r="Q38" i="26"/>
  <c r="P23" i="26"/>
  <c r="Q37" i="26"/>
  <c r="P24" i="26"/>
  <c r="Q36" i="26"/>
  <c r="P25" i="26"/>
  <c r="Q35" i="26"/>
  <c r="P26" i="26"/>
  <c r="E38" i="16"/>
  <c r="D23" i="16"/>
  <c r="W37" i="16"/>
  <c r="V24" i="16"/>
  <c r="E36" i="16"/>
  <c r="D25" i="16"/>
  <c r="W35" i="16"/>
  <c r="V26" i="16"/>
  <c r="Q38" i="15"/>
  <c r="P23" i="15"/>
  <c r="Q37" i="15"/>
  <c r="P24" i="15"/>
  <c r="Q36" i="15"/>
  <c r="P25" i="15"/>
  <c r="Q35" i="15"/>
  <c r="P26" i="15"/>
  <c r="K38" i="9"/>
  <c r="J23" i="9"/>
  <c r="K37" i="9"/>
  <c r="J24" i="9"/>
  <c r="K36" i="9"/>
  <c r="J25" i="9"/>
  <c r="K35" i="9"/>
  <c r="J26" i="9"/>
  <c r="Q38" i="10"/>
  <c r="P23" i="10"/>
  <c r="Q37" i="10"/>
  <c r="P24" i="10"/>
  <c r="Q36" i="10"/>
  <c r="P25" i="10"/>
  <c r="Q35" i="10"/>
  <c r="P26" i="10"/>
  <c r="K38" i="1"/>
  <c r="J23" i="1"/>
  <c r="K37" i="1"/>
  <c r="J24" i="1"/>
  <c r="K36" i="1"/>
  <c r="J25" i="1"/>
  <c r="K35" i="1"/>
  <c r="J26" i="1"/>
  <c r="Q31" i="2"/>
  <c r="P23" i="2"/>
  <c r="Q32" i="2"/>
  <c r="P24" i="2"/>
  <c r="Q33" i="2"/>
  <c r="P25" i="2"/>
  <c r="Q34" i="2"/>
  <c r="P26" i="2"/>
  <c r="Q35" i="2"/>
  <c r="P27" i="2"/>
  <c r="Q36" i="2"/>
  <c r="P28" i="2"/>
  <c r="Q37" i="2"/>
  <c r="P29" i="2"/>
  <c r="Q38" i="2"/>
  <c r="P30" i="2"/>
  <c r="K31" i="4"/>
  <c r="J23" i="4"/>
  <c r="K32" i="4"/>
  <c r="J24" i="4"/>
  <c r="K33" i="4"/>
  <c r="J25" i="4"/>
  <c r="K34" i="4"/>
  <c r="J26" i="4"/>
  <c r="K35" i="4"/>
  <c r="J27" i="4"/>
  <c r="K36" i="4"/>
  <c r="J28" i="4"/>
  <c r="K37" i="4"/>
  <c r="J29" i="4"/>
  <c r="K38" i="4"/>
  <c r="J30" i="4"/>
  <c r="Q31" i="5"/>
  <c r="P23" i="5"/>
  <c r="Q32" i="5"/>
  <c r="P24" i="5"/>
  <c r="Q33" i="5"/>
  <c r="P25" i="5"/>
  <c r="Q34" i="5"/>
  <c r="P26" i="5"/>
  <c r="Q35" i="5"/>
  <c r="P27" i="5"/>
  <c r="P28" i="5"/>
  <c r="Q37" i="5"/>
  <c r="P29" i="5"/>
  <c r="Q38" i="5"/>
  <c r="P30" i="5"/>
  <c r="K31" i="6"/>
  <c r="J23" i="6"/>
  <c r="K32" i="6"/>
  <c r="J24" i="6"/>
  <c r="K33" i="6"/>
  <c r="J25" i="6"/>
  <c r="K34" i="6"/>
  <c r="J26" i="6"/>
  <c r="K35" i="6"/>
  <c r="J27" i="6"/>
  <c r="K36" i="6"/>
  <c r="J28" i="6"/>
  <c r="K37" i="6"/>
  <c r="J29" i="6"/>
  <c r="K38" i="6"/>
  <c r="J30" i="6"/>
  <c r="U31" i="7"/>
  <c r="T23" i="7"/>
  <c r="U32" i="7"/>
  <c r="T24" i="7"/>
  <c r="U33" i="7"/>
  <c r="T25" i="7"/>
  <c r="U34" i="7"/>
  <c r="T26" i="7"/>
  <c r="C15" i="11"/>
  <c r="D14" i="11"/>
  <c r="C29" i="11"/>
  <c r="D28" i="11"/>
  <c r="BK182" i="13"/>
  <c r="E38" i="26"/>
  <c r="D23" i="26"/>
  <c r="E37" i="26"/>
  <c r="D24" i="26"/>
  <c r="E36" i="26"/>
  <c r="D25" i="26"/>
  <c r="E35" i="26"/>
  <c r="D26" i="26"/>
  <c r="Q38" i="16"/>
  <c r="P23" i="16"/>
  <c r="K37" i="16"/>
  <c r="J24" i="16"/>
  <c r="AA13" i="16"/>
  <c r="W48" i="16"/>
  <c r="X48" i="16"/>
  <c r="AE13" i="16"/>
  <c r="W47" i="16"/>
  <c r="X47" i="16"/>
  <c r="Q36" i="16"/>
  <c r="P25" i="16"/>
  <c r="W46" i="16"/>
  <c r="X46" i="16"/>
  <c r="AC13" i="16"/>
  <c r="K35" i="16"/>
  <c r="J26" i="16"/>
  <c r="E38" i="15"/>
  <c r="D23" i="15"/>
  <c r="E37" i="15"/>
  <c r="D24" i="15"/>
  <c r="E36" i="15"/>
  <c r="D25" i="15"/>
  <c r="E35" i="15"/>
  <c r="D26" i="15"/>
  <c r="W38" i="9"/>
  <c r="V23" i="9"/>
  <c r="W37" i="9"/>
  <c r="V24" i="9"/>
  <c r="W36" i="9"/>
  <c r="V25" i="9"/>
  <c r="W35" i="9"/>
  <c r="V26" i="9"/>
  <c r="E38" i="10"/>
  <c r="D23" i="10"/>
  <c r="E37" i="10"/>
  <c r="D24" i="10"/>
  <c r="E36" i="10"/>
  <c r="D25" i="10"/>
  <c r="E35" i="10"/>
  <c r="D26" i="10"/>
  <c r="W38" i="1"/>
  <c r="V23" i="1"/>
  <c r="W37" i="1"/>
  <c r="V24" i="1"/>
  <c r="W36" i="1"/>
  <c r="V25" i="1"/>
  <c r="W35" i="1"/>
  <c r="V26" i="1"/>
  <c r="E31" i="2"/>
  <c r="D23" i="2"/>
  <c r="P39" i="2"/>
  <c r="E32" i="2"/>
  <c r="D24" i="2"/>
  <c r="E33" i="2"/>
  <c r="D25" i="2"/>
  <c r="E34" i="2"/>
  <c r="D26" i="2"/>
  <c r="E35" i="2"/>
  <c r="D27" i="2"/>
  <c r="E36" i="2"/>
  <c r="D28" i="2"/>
  <c r="E37" i="2"/>
  <c r="D29" i="2"/>
  <c r="E38" i="2"/>
  <c r="D30" i="2"/>
  <c r="J39" i="4"/>
  <c r="W31" i="4"/>
  <c r="V23" i="4"/>
  <c r="W32" i="4"/>
  <c r="V24" i="4"/>
  <c r="W33" i="4"/>
  <c r="V25" i="4"/>
  <c r="W34" i="4"/>
  <c r="V26" i="4"/>
  <c r="W35" i="4"/>
  <c r="V27" i="4"/>
  <c r="W36" i="4"/>
  <c r="V28" i="4"/>
  <c r="W37" i="4"/>
  <c r="V29" i="4"/>
  <c r="W38" i="4"/>
  <c r="V30" i="4"/>
  <c r="E31" i="5"/>
  <c r="D23" i="5"/>
  <c r="P39" i="5"/>
  <c r="E32" i="5"/>
  <c r="D24" i="5"/>
  <c r="E33" i="5"/>
  <c r="D25" i="5"/>
  <c r="E34" i="5"/>
  <c r="D26" i="5"/>
  <c r="E35" i="5"/>
  <c r="D27" i="5"/>
  <c r="D28" i="5"/>
  <c r="E37" i="5"/>
  <c r="D29" i="5"/>
  <c r="E38" i="5"/>
  <c r="D30" i="5"/>
  <c r="W31" i="6"/>
  <c r="V23" i="6"/>
  <c r="W32" i="6"/>
  <c r="V24" i="6"/>
  <c r="W33" i="6"/>
  <c r="V25" i="6"/>
  <c r="W34" i="6"/>
  <c r="V26" i="6"/>
  <c r="W35" i="6"/>
  <c r="V27" i="6"/>
  <c r="W36" i="6"/>
  <c r="V28" i="6"/>
  <c r="W37" i="6"/>
  <c r="V29" i="6"/>
  <c r="W38" i="6"/>
  <c r="V30" i="6"/>
  <c r="E31" i="7"/>
  <c r="D23" i="7"/>
  <c r="E32" i="7"/>
  <c r="D24" i="7"/>
  <c r="E33" i="7"/>
  <c r="D25" i="7"/>
  <c r="E34" i="7"/>
  <c r="D26" i="7"/>
  <c r="C23" i="11"/>
  <c r="D23" i="11"/>
  <c r="CF62" i="13"/>
  <c r="BT62" i="13"/>
  <c r="I135" i="13"/>
  <c r="I137" i="13"/>
  <c r="Q180" i="13"/>
  <c r="Q182" i="13"/>
  <c r="W180" i="13"/>
  <c r="W182" i="13"/>
  <c r="AO180" i="13"/>
  <c r="BE180" i="13"/>
  <c r="BP180" i="13"/>
  <c r="AO181" i="13"/>
  <c r="BA181" i="13"/>
  <c r="BA182" i="13"/>
  <c r="K23" i="26"/>
  <c r="W23" i="26"/>
  <c r="K24" i="26"/>
  <c r="W24" i="26"/>
  <c r="K25" i="26"/>
  <c r="W25" i="26"/>
  <c r="K26" i="26"/>
  <c r="W26" i="26"/>
  <c r="K27" i="26"/>
  <c r="J27" i="26"/>
  <c r="W27" i="26"/>
  <c r="V27" i="26"/>
  <c r="K28" i="26"/>
  <c r="J28" i="26"/>
  <c r="W28" i="26"/>
  <c r="V28" i="26"/>
  <c r="K29" i="26"/>
  <c r="J29" i="26"/>
  <c r="W29" i="26"/>
  <c r="V29" i="26"/>
  <c r="K30" i="26"/>
  <c r="J30" i="26"/>
  <c r="W30" i="26"/>
  <c r="V30" i="26"/>
  <c r="K31" i="26"/>
  <c r="W31" i="26"/>
  <c r="K32" i="26"/>
  <c r="W32" i="26"/>
  <c r="K33" i="26"/>
  <c r="W33" i="26"/>
  <c r="K34" i="26"/>
  <c r="W34" i="26"/>
  <c r="E24" i="16"/>
  <c r="Q24" i="16"/>
  <c r="K25" i="16"/>
  <c r="W25" i="16"/>
  <c r="E26" i="16"/>
  <c r="Q26" i="16"/>
  <c r="K27" i="16"/>
  <c r="J27" i="16"/>
  <c r="W27" i="16"/>
  <c r="V27" i="16"/>
  <c r="E28" i="16"/>
  <c r="D28" i="16"/>
  <c r="Q28" i="16"/>
  <c r="P28" i="16"/>
  <c r="K29" i="16"/>
  <c r="J29" i="16"/>
  <c r="W29" i="16"/>
  <c r="V29" i="16"/>
  <c r="E30" i="16"/>
  <c r="D30" i="16"/>
  <c r="Q30" i="16"/>
  <c r="P30" i="16"/>
  <c r="K23" i="15"/>
  <c r="W23" i="15"/>
  <c r="K24" i="15"/>
  <c r="W24" i="15"/>
  <c r="K25" i="15"/>
  <c r="W25" i="15"/>
  <c r="K26" i="15"/>
  <c r="W26" i="15"/>
  <c r="K27" i="15"/>
  <c r="J27" i="15"/>
  <c r="W27" i="15"/>
  <c r="V27" i="15"/>
  <c r="K28" i="15"/>
  <c r="J28" i="15"/>
  <c r="W28" i="15"/>
  <c r="V28" i="15"/>
  <c r="K29" i="15"/>
  <c r="J29" i="15"/>
  <c r="W29" i="15"/>
  <c r="V29" i="15"/>
  <c r="K30" i="15"/>
  <c r="J30" i="15"/>
  <c r="W30" i="15"/>
  <c r="V30" i="15"/>
  <c r="K31" i="15"/>
  <c r="W31" i="15"/>
  <c r="K32" i="15"/>
  <c r="W32" i="15"/>
  <c r="K33" i="15"/>
  <c r="W33" i="15"/>
  <c r="K34" i="15"/>
  <c r="W34" i="15"/>
  <c r="E23" i="9"/>
  <c r="Q23" i="9"/>
  <c r="E24" i="9"/>
  <c r="Q24" i="9"/>
  <c r="E25" i="9"/>
  <c r="Q25" i="9"/>
  <c r="E26" i="9"/>
  <c r="Q26" i="9"/>
  <c r="E27" i="9"/>
  <c r="D27" i="9"/>
  <c r="Q27" i="9"/>
  <c r="P27" i="9"/>
  <c r="E28" i="9"/>
  <c r="D28" i="9"/>
  <c r="Q28" i="9"/>
  <c r="P28" i="9"/>
  <c r="E29" i="9"/>
  <c r="D29" i="9"/>
  <c r="Q29" i="9"/>
  <c r="P29" i="9"/>
  <c r="E30" i="9"/>
  <c r="D30" i="9"/>
  <c r="Q30" i="9"/>
  <c r="P30" i="9"/>
  <c r="E31" i="9"/>
  <c r="Q31" i="9"/>
  <c r="E32" i="9"/>
  <c r="Q32" i="9"/>
  <c r="E33" i="9"/>
  <c r="Q33" i="9"/>
  <c r="E34" i="9"/>
  <c r="Q34" i="9"/>
  <c r="K23" i="10"/>
  <c r="W23" i="10"/>
  <c r="K24" i="10"/>
  <c r="W24" i="10"/>
  <c r="K25" i="10"/>
  <c r="W25" i="10"/>
  <c r="K26" i="10"/>
  <c r="W26" i="10"/>
  <c r="K27" i="10"/>
  <c r="J27" i="10"/>
  <c r="W27" i="10"/>
  <c r="V27" i="10"/>
  <c r="K28" i="10"/>
  <c r="J28" i="10"/>
  <c r="W28" i="10"/>
  <c r="V28" i="10"/>
  <c r="K29" i="10"/>
  <c r="J29" i="10"/>
  <c r="W29" i="10"/>
  <c r="V29" i="10"/>
  <c r="K30" i="10"/>
  <c r="J30" i="10"/>
  <c r="W30" i="10"/>
  <c r="V30" i="10"/>
  <c r="K31" i="10"/>
  <c r="W31" i="10"/>
  <c r="K32" i="10"/>
  <c r="W32" i="10"/>
  <c r="K33" i="10"/>
  <c r="W33" i="10"/>
  <c r="K34" i="10"/>
  <c r="W34" i="10"/>
  <c r="E23" i="1"/>
  <c r="Q23" i="1"/>
  <c r="E24" i="1"/>
  <c r="Q24" i="1"/>
  <c r="E25" i="1"/>
  <c r="Q25" i="1"/>
  <c r="E26" i="1"/>
  <c r="Q26" i="1"/>
  <c r="E27" i="1"/>
  <c r="D27" i="1"/>
  <c r="Q27" i="1"/>
  <c r="P27" i="1"/>
  <c r="E28" i="1"/>
  <c r="D28" i="1"/>
  <c r="Q28" i="1"/>
  <c r="P28" i="1"/>
  <c r="E29" i="1"/>
  <c r="D29" i="1"/>
  <c r="Q29" i="1"/>
  <c r="P29" i="1"/>
  <c r="E30" i="1"/>
  <c r="D30" i="1"/>
  <c r="Q30" i="1"/>
  <c r="P30" i="1"/>
  <c r="E31" i="1"/>
  <c r="Q31" i="1"/>
  <c r="E32" i="1"/>
  <c r="Q32" i="1"/>
  <c r="E33" i="1"/>
  <c r="Q33" i="1"/>
  <c r="E34" i="1"/>
  <c r="Q34" i="1"/>
  <c r="K23" i="2"/>
  <c r="W23" i="2"/>
  <c r="K24" i="2"/>
  <c r="W24" i="2"/>
  <c r="K25" i="2"/>
  <c r="W25" i="2"/>
  <c r="K26" i="2"/>
  <c r="W26" i="2"/>
  <c r="K27" i="2"/>
  <c r="W27" i="2"/>
  <c r="K28" i="2"/>
  <c r="W28" i="2"/>
  <c r="K29" i="2"/>
  <c r="W29" i="2"/>
  <c r="K30" i="2"/>
  <c r="W30" i="2"/>
  <c r="E23" i="4"/>
  <c r="Q23" i="4"/>
  <c r="E24" i="4"/>
  <c r="Q24" i="4"/>
  <c r="E25" i="4"/>
  <c r="Q25" i="4"/>
  <c r="E26" i="4"/>
  <c r="Q26" i="4"/>
  <c r="E27" i="4"/>
  <c r="Q27" i="4"/>
  <c r="E28" i="4"/>
  <c r="Q28" i="4"/>
  <c r="E29" i="4"/>
  <c r="Q29" i="4"/>
  <c r="E30" i="4"/>
  <c r="Q30" i="4"/>
  <c r="K23" i="5"/>
  <c r="W23" i="5"/>
  <c r="K24" i="5"/>
  <c r="W24" i="5"/>
  <c r="K25" i="5"/>
  <c r="W25" i="5"/>
  <c r="K26" i="5"/>
  <c r="W26" i="5"/>
  <c r="K27" i="5"/>
  <c r="W27" i="5"/>
  <c r="K28" i="5"/>
  <c r="W28" i="5"/>
  <c r="K29" i="5"/>
  <c r="W29" i="5"/>
  <c r="K30" i="5"/>
  <c r="W30" i="5"/>
  <c r="E23" i="6"/>
  <c r="Q23" i="6"/>
  <c r="E24" i="6"/>
  <c r="Q24" i="6"/>
  <c r="E25" i="6"/>
  <c r="Q25" i="6"/>
  <c r="E26" i="6"/>
  <c r="Q26" i="6"/>
  <c r="E27" i="6"/>
  <c r="Q27" i="6"/>
  <c r="E28" i="6"/>
  <c r="Q28" i="6"/>
  <c r="E29" i="6"/>
  <c r="Q29" i="6"/>
  <c r="E30" i="6"/>
  <c r="Q30" i="6"/>
  <c r="M28" i="7"/>
  <c r="AC28" i="7"/>
  <c r="M29" i="7"/>
  <c r="AC29" i="7"/>
  <c r="M30" i="7"/>
  <c r="AC30" i="7"/>
  <c r="M31" i="7"/>
  <c r="AC31" i="7"/>
  <c r="M32" i="7"/>
  <c r="AC32" i="7"/>
  <c r="M33" i="7"/>
  <c r="AC33" i="7"/>
  <c r="M34" i="7"/>
  <c r="AC34" i="7"/>
  <c r="C37" i="11"/>
  <c r="D36" i="11"/>
  <c r="C82" i="11"/>
  <c r="D81" i="11"/>
  <c r="C110" i="11"/>
  <c r="AC180" i="13"/>
  <c r="AC182" i="13"/>
  <c r="E27" i="26"/>
  <c r="D27" i="26"/>
  <c r="Q27" i="26"/>
  <c r="P27" i="26"/>
  <c r="E28" i="26"/>
  <c r="D28" i="26"/>
  <c r="Q28" i="26"/>
  <c r="P28" i="26"/>
  <c r="E29" i="26"/>
  <c r="D29" i="26"/>
  <c r="Q29" i="26"/>
  <c r="P29" i="26"/>
  <c r="E30" i="26"/>
  <c r="D30" i="26"/>
  <c r="Q30" i="26"/>
  <c r="P30" i="26"/>
  <c r="D15" i="16"/>
  <c r="P15" i="16"/>
  <c r="J19" i="16"/>
  <c r="V19" i="16"/>
  <c r="D20" i="16"/>
  <c r="P20" i="16"/>
  <c r="J21" i="16"/>
  <c r="V21" i="16"/>
  <c r="D22" i="16"/>
  <c r="P22" i="16"/>
  <c r="J23" i="16"/>
  <c r="V23" i="16"/>
  <c r="E27" i="15"/>
  <c r="D27" i="15"/>
  <c r="Q27" i="15"/>
  <c r="P27" i="15"/>
  <c r="E28" i="15"/>
  <c r="D28" i="15"/>
  <c r="Q28" i="15"/>
  <c r="P28" i="15"/>
  <c r="E29" i="15"/>
  <c r="D29" i="15"/>
  <c r="Q29" i="15"/>
  <c r="P29" i="15"/>
  <c r="E30" i="15"/>
  <c r="D30" i="15"/>
  <c r="Q30" i="15"/>
  <c r="P30" i="15"/>
  <c r="K27" i="9"/>
  <c r="J27" i="9"/>
  <c r="W27" i="9"/>
  <c r="V27" i="9"/>
  <c r="K28" i="9"/>
  <c r="J28" i="9"/>
  <c r="W28" i="9"/>
  <c r="V28" i="9"/>
  <c r="K29" i="9"/>
  <c r="J29" i="9"/>
  <c r="W29" i="9"/>
  <c r="V29" i="9"/>
  <c r="K30" i="9"/>
  <c r="J30" i="9"/>
  <c r="W30" i="9"/>
  <c r="V30" i="9"/>
  <c r="E27" i="10"/>
  <c r="D27" i="10"/>
  <c r="Q27" i="10"/>
  <c r="P27" i="10"/>
  <c r="E28" i="10"/>
  <c r="D28" i="10"/>
  <c r="Q28" i="10"/>
  <c r="P28" i="10"/>
  <c r="E29" i="10"/>
  <c r="D29" i="10"/>
  <c r="Q29" i="10"/>
  <c r="P29" i="10"/>
  <c r="E30" i="10"/>
  <c r="D30" i="10"/>
  <c r="Q30" i="10"/>
  <c r="P30" i="10"/>
  <c r="K27" i="1"/>
  <c r="J27" i="1"/>
  <c r="W27" i="1"/>
  <c r="V27" i="1"/>
  <c r="K28" i="1"/>
  <c r="J28" i="1"/>
  <c r="W28" i="1"/>
  <c r="V28" i="1"/>
  <c r="K29" i="1"/>
  <c r="J29" i="1"/>
  <c r="W29" i="1"/>
  <c r="V29" i="1"/>
  <c r="K30" i="1"/>
  <c r="J30" i="1"/>
  <c r="W30" i="1"/>
  <c r="V30" i="1"/>
  <c r="D15" i="7"/>
  <c r="T15" i="7"/>
  <c r="D16" i="7"/>
  <c r="T16" i="7"/>
  <c r="D17" i="7"/>
  <c r="T17" i="7"/>
  <c r="D18" i="7"/>
  <c r="T18" i="7"/>
  <c r="D19" i="7"/>
  <c r="T19" i="7"/>
  <c r="D20" i="7"/>
  <c r="D7" i="11"/>
  <c r="D11" i="11"/>
  <c r="D13" i="11"/>
  <c r="D21" i="11"/>
  <c r="D25" i="11"/>
  <c r="D27" i="11"/>
  <c r="C48" i="11"/>
  <c r="D47" i="11"/>
  <c r="C66" i="11"/>
  <c r="D65" i="11"/>
  <c r="C74" i="11"/>
  <c r="C90" i="11"/>
  <c r="D89" i="11"/>
  <c r="C98" i="11"/>
  <c r="D97" i="11"/>
  <c r="C106" i="11"/>
  <c r="D106" i="11"/>
  <c r="C122" i="11"/>
  <c r="D122" i="11"/>
  <c r="C163" i="11"/>
  <c r="D162" i="11"/>
  <c r="C173" i="11"/>
  <c r="D173" i="11"/>
  <c r="D62" i="11"/>
  <c r="D64" i="11"/>
  <c r="D72" i="11"/>
  <c r="D80" i="11"/>
  <c r="D88" i="11"/>
  <c r="D96" i="11"/>
  <c r="D104" i="11"/>
  <c r="D108" i="11"/>
  <c r="D116" i="11"/>
  <c r="D120" i="11"/>
  <c r="C124" i="11"/>
  <c r="D123" i="11"/>
  <c r="C132" i="11"/>
  <c r="D131" i="11"/>
  <c r="C136" i="11"/>
  <c r="D135" i="11"/>
  <c r="C146" i="11"/>
  <c r="D145" i="11"/>
  <c r="C159" i="11"/>
  <c r="D159" i="11"/>
  <c r="C179" i="11"/>
  <c r="D178" i="11"/>
  <c r="C191" i="11"/>
  <c r="D190" i="11"/>
  <c r="C199" i="11"/>
  <c r="D198" i="11"/>
  <c r="C205" i="11"/>
  <c r="D204" i="11"/>
  <c r="C213" i="11"/>
  <c r="D213" i="11"/>
  <c r="D155" i="11"/>
  <c r="D157" i="11"/>
  <c r="D161" i="11"/>
  <c r="D171" i="11"/>
  <c r="D177" i="11"/>
  <c r="D189" i="11"/>
  <c r="D197" i="11"/>
  <c r="D203" i="11"/>
  <c r="D209" i="11"/>
  <c r="D211" i="11"/>
  <c r="C216" i="11"/>
  <c r="D215" i="11"/>
  <c r="C224" i="11"/>
  <c r="D223" i="11"/>
  <c r="C245" i="11"/>
  <c r="D244" i="11"/>
  <c r="C269" i="11"/>
  <c r="D268" i="11"/>
  <c r="C220" i="11"/>
  <c r="D219" i="11"/>
  <c r="C230" i="11"/>
  <c r="C255" i="11"/>
  <c r="D254" i="11"/>
  <c r="C281" i="11"/>
  <c r="D280" i="11"/>
  <c r="C297" i="11"/>
  <c r="D296" i="11"/>
  <c r="D243" i="11"/>
  <c r="D253" i="11"/>
  <c r="D261" i="11"/>
  <c r="D267" i="11"/>
  <c r="D279" i="11"/>
  <c r="D285" i="11"/>
  <c r="D289" i="11"/>
  <c r="D291" i="11"/>
  <c r="D295" i="11"/>
  <c r="C306" i="11"/>
  <c r="D306" i="11"/>
  <c r="C308" i="11"/>
  <c r="D307" i="11"/>
  <c r="C345" i="11"/>
  <c r="D344" i="11"/>
  <c r="C319" i="11"/>
  <c r="D318" i="11"/>
  <c r="C327" i="11"/>
  <c r="D326" i="11"/>
  <c r="C337" i="11"/>
  <c r="D336" i="11"/>
  <c r="D311" i="11"/>
  <c r="D317" i="11"/>
  <c r="D325" i="11"/>
  <c r="D335" i="11"/>
  <c r="D343" i="11"/>
  <c r="C359" i="11"/>
  <c r="C383" i="11"/>
  <c r="D383" i="11"/>
  <c r="C352" i="11"/>
  <c r="D351" i="11"/>
  <c r="C365" i="11"/>
  <c r="D364" i="11"/>
  <c r="C371" i="11"/>
  <c r="D370" i="11"/>
  <c r="C377" i="11"/>
  <c r="D377" i="11"/>
  <c r="C387" i="11"/>
  <c r="D386" i="11"/>
  <c r="D385" i="11"/>
  <c r="D357" i="11"/>
  <c r="D363" i="11"/>
  <c r="D369" i="11"/>
  <c r="D375" i="11"/>
  <c r="D381" i="11"/>
  <c r="C398" i="11"/>
  <c r="D396" i="11"/>
  <c r="C469" i="11"/>
  <c r="D468" i="11"/>
  <c r="C479" i="11"/>
  <c r="D478" i="11"/>
  <c r="C499" i="11"/>
  <c r="D498" i="11"/>
  <c r="C519" i="11"/>
  <c r="D519" i="11"/>
  <c r="C523" i="11"/>
  <c r="D523" i="11"/>
  <c r="C529" i="11"/>
  <c r="D528" i="11"/>
  <c r="C535" i="11"/>
  <c r="D535" i="11"/>
  <c r="C541" i="11"/>
  <c r="D540" i="11"/>
  <c r="C563" i="11"/>
  <c r="D562" i="11"/>
  <c r="C601" i="11"/>
  <c r="D600" i="11"/>
  <c r="C627" i="11"/>
  <c r="D627" i="11"/>
  <c r="C643" i="11"/>
  <c r="D642" i="11"/>
  <c r="C653" i="11"/>
  <c r="D653" i="11"/>
  <c r="C661" i="11"/>
  <c r="D661" i="11"/>
  <c r="C665" i="11"/>
  <c r="D665" i="11"/>
  <c r="C685" i="11"/>
  <c r="D684" i="11"/>
  <c r="C453" i="11"/>
  <c r="D453" i="11"/>
  <c r="C457" i="11"/>
  <c r="D457" i="11"/>
  <c r="C461" i="11"/>
  <c r="D461" i="11"/>
  <c r="C485" i="11"/>
  <c r="C491" i="11"/>
  <c r="D491" i="11"/>
  <c r="C515" i="11"/>
  <c r="C545" i="11"/>
  <c r="D545" i="11"/>
  <c r="C553" i="11"/>
  <c r="C567" i="11"/>
  <c r="D567" i="11"/>
  <c r="C571" i="11"/>
  <c r="C579" i="11"/>
  <c r="C587" i="11"/>
  <c r="C597" i="11"/>
  <c r="C609" i="11"/>
  <c r="C633" i="11"/>
  <c r="D446" i="11"/>
  <c r="D454" i="11"/>
  <c r="D458" i="11"/>
  <c r="D462" i="11"/>
  <c r="D466" i="11"/>
  <c r="D476" i="11"/>
  <c r="D482" i="11"/>
  <c r="D492" i="11"/>
  <c r="D496" i="11"/>
  <c r="D508" i="11"/>
  <c r="D510" i="11"/>
  <c r="D520" i="11"/>
  <c r="D524" i="11"/>
  <c r="D526" i="11"/>
  <c r="D532" i="11"/>
  <c r="D536" i="11"/>
  <c r="D538" i="11"/>
  <c r="D546" i="11"/>
  <c r="D548" i="11"/>
  <c r="D550" i="11"/>
  <c r="D556" i="11"/>
  <c r="D558" i="11"/>
  <c r="D568" i="11"/>
  <c r="D576" i="11"/>
  <c r="D582" i="11"/>
  <c r="D606" i="11"/>
  <c r="D614" i="11"/>
  <c r="D616" i="11"/>
  <c r="D618" i="11"/>
  <c r="D622" i="11"/>
  <c r="D628" i="11"/>
  <c r="D646" i="11"/>
  <c r="D650" i="11"/>
  <c r="D654" i="11"/>
  <c r="D662" i="11"/>
  <c r="D666" i="11"/>
  <c r="D668" i="11"/>
  <c r="D670" i="11"/>
  <c r="D680" i="11"/>
  <c r="D682" i="11"/>
  <c r="D692" i="11"/>
  <c r="D694" i="11"/>
  <c r="C697" i="11"/>
  <c r="D697" i="11"/>
  <c r="C707" i="11"/>
  <c r="C713" i="11"/>
  <c r="C727" i="11"/>
  <c r="D727" i="11"/>
  <c r="C757" i="11"/>
  <c r="D757" i="11"/>
  <c r="C767" i="11"/>
  <c r="C783" i="11"/>
  <c r="C789" i="11"/>
  <c r="D789" i="11"/>
  <c r="C809" i="11"/>
  <c r="C813" i="11"/>
  <c r="C819" i="11"/>
  <c r="C833" i="11"/>
  <c r="C918" i="11"/>
  <c r="D916" i="11"/>
  <c r="D917" i="11"/>
  <c r="D953" i="11"/>
  <c r="D954" i="11"/>
  <c r="D962" i="11"/>
  <c r="D963" i="11"/>
  <c r="D973" i="11"/>
  <c r="D974" i="11"/>
  <c r="D447" i="11"/>
  <c r="D449" i="11"/>
  <c r="D451" i="11"/>
  <c r="D455" i="11"/>
  <c r="D459" i="11"/>
  <c r="D463" i="11"/>
  <c r="D467" i="11"/>
  <c r="D477" i="11"/>
  <c r="D483" i="11"/>
  <c r="D487" i="11"/>
  <c r="D489" i="11"/>
  <c r="D493" i="11"/>
  <c r="D497" i="11"/>
  <c r="D511" i="11"/>
  <c r="D513" i="11"/>
  <c r="D517" i="11"/>
  <c r="D521" i="11"/>
  <c r="D527" i="11"/>
  <c r="D533" i="11"/>
  <c r="D539" i="11"/>
  <c r="D543" i="11"/>
  <c r="D551" i="11"/>
  <c r="D559" i="11"/>
  <c r="D561" i="11"/>
  <c r="D565" i="11"/>
  <c r="D569" i="11"/>
  <c r="D573" i="11"/>
  <c r="D577" i="11"/>
  <c r="D583" i="11"/>
  <c r="D585" i="11"/>
  <c r="D593" i="11"/>
  <c r="D595" i="11"/>
  <c r="D599" i="11"/>
  <c r="D607" i="11"/>
  <c r="D619" i="11"/>
  <c r="D623" i="11"/>
  <c r="D625" i="11"/>
  <c r="D629" i="11"/>
  <c r="D631" i="11"/>
  <c r="D641" i="11"/>
  <c r="D647" i="11"/>
  <c r="D651" i="11"/>
  <c r="D655" i="11"/>
  <c r="D657" i="11"/>
  <c r="D659" i="11"/>
  <c r="D663" i="11"/>
  <c r="D671" i="11"/>
  <c r="D673" i="11"/>
  <c r="D675" i="11"/>
  <c r="D677" i="11"/>
  <c r="D683" i="11"/>
  <c r="C699" i="11"/>
  <c r="C717" i="11"/>
  <c r="D717" i="11"/>
  <c r="C747" i="11"/>
  <c r="D747" i="11"/>
  <c r="C763" i="11"/>
  <c r="D763" i="11"/>
  <c r="C771" i="11"/>
  <c r="C781" i="11"/>
  <c r="D781" i="11"/>
  <c r="C787" i="11"/>
  <c r="D787" i="11"/>
  <c r="C795" i="11"/>
  <c r="C801" i="11"/>
  <c r="C817" i="11"/>
  <c r="D817" i="11"/>
  <c r="C825" i="11"/>
  <c r="D825" i="11"/>
  <c r="C841" i="11"/>
  <c r="D841" i="11"/>
  <c r="C851" i="11"/>
  <c r="C859" i="11"/>
  <c r="C52" i="20"/>
  <c r="C50" i="20"/>
  <c r="C51" i="20"/>
  <c r="C49" i="20"/>
  <c r="D705" i="11"/>
  <c r="D711" i="11"/>
  <c r="D715" i="11"/>
  <c r="D719" i="11"/>
  <c r="D721" i="11"/>
  <c r="D723" i="11"/>
  <c r="D725" i="11"/>
  <c r="D729" i="11"/>
  <c r="D731" i="11"/>
  <c r="D733" i="11"/>
  <c r="D735" i="11"/>
  <c r="D737" i="11"/>
  <c r="D739" i="11"/>
  <c r="D741" i="11"/>
  <c r="D743" i="11"/>
  <c r="D745" i="11"/>
  <c r="D749" i="11"/>
  <c r="D751" i="11"/>
  <c r="D753" i="11"/>
  <c r="D755" i="11"/>
  <c r="D759" i="11"/>
  <c r="D761" i="11"/>
  <c r="D765" i="11"/>
  <c r="D769" i="11"/>
  <c r="D775" i="11"/>
  <c r="D777" i="11"/>
  <c r="D779" i="11"/>
  <c r="D785" i="11"/>
  <c r="D791" i="11"/>
  <c r="D793" i="11"/>
  <c r="D799" i="11"/>
  <c r="D803" i="11"/>
  <c r="D805" i="11"/>
  <c r="D807" i="11"/>
  <c r="D815" i="11"/>
  <c r="D827" i="11"/>
  <c r="D829" i="11"/>
  <c r="D831" i="11"/>
  <c r="C849" i="11"/>
  <c r="D849" i="11"/>
  <c r="D903" i="11"/>
  <c r="D904" i="11"/>
  <c r="C961" i="11"/>
  <c r="D961" i="11"/>
  <c r="D959" i="11"/>
  <c r="D960" i="11"/>
  <c r="C972" i="11"/>
  <c r="D972" i="11"/>
  <c r="D970" i="11"/>
  <c r="D971" i="11"/>
  <c r="D978" i="11"/>
  <c r="D979" i="11"/>
  <c r="D1015" i="11"/>
  <c r="D1016" i="11"/>
  <c r="D837" i="11"/>
  <c r="D839" i="11"/>
  <c r="D843" i="11"/>
  <c r="D845" i="11"/>
  <c r="D847" i="11"/>
  <c r="C887" i="11"/>
  <c r="D885" i="11"/>
  <c r="C944" i="11"/>
  <c r="D942" i="11"/>
  <c r="C999" i="11"/>
  <c r="D997" i="11"/>
  <c r="D863" i="11"/>
  <c r="D872" i="11"/>
  <c r="D909" i="11"/>
  <c r="D911" i="11"/>
  <c r="D934" i="11"/>
  <c r="D981" i="11"/>
  <c r="N29" i="21"/>
  <c r="O25" i="21"/>
  <c r="D376" i="11"/>
  <c r="D172" i="11"/>
  <c r="D121" i="11"/>
  <c r="D10" i="11"/>
  <c r="D1029" i="11"/>
  <c r="D862" i="11"/>
  <c r="D194" i="11"/>
  <c r="EE20" i="12"/>
  <c r="CO43" i="12"/>
  <c r="CO40" i="12"/>
  <c r="CO37" i="12"/>
  <c r="CO46" i="12"/>
  <c r="CO38" i="12"/>
  <c r="CO18" i="12"/>
  <c r="CO21" i="12"/>
  <c r="CO9" i="12"/>
  <c r="EE19" i="12"/>
  <c r="CO6" i="12"/>
  <c r="CO7" i="12"/>
  <c r="CO62" i="12"/>
  <c r="CO34" i="12"/>
  <c r="CO8" i="12"/>
  <c r="CO31" i="12"/>
  <c r="CO14" i="12"/>
  <c r="CO13" i="12"/>
  <c r="CO10" i="12"/>
  <c r="CO26" i="12"/>
  <c r="EE15" i="12"/>
  <c r="CO39" i="12"/>
  <c r="CO20" i="12"/>
  <c r="CO49" i="12"/>
  <c r="BT114" i="12"/>
  <c r="CO48" i="12"/>
  <c r="CO61" i="12"/>
  <c r="CO29" i="12"/>
  <c r="CO32" i="12"/>
  <c r="CO5" i="12"/>
  <c r="CO22" i="12"/>
  <c r="CO12" i="12"/>
  <c r="EE18" i="12"/>
  <c r="CO30" i="12"/>
  <c r="CO2" i="12"/>
  <c r="CO11" i="12"/>
  <c r="CO3" i="12"/>
  <c r="DJ2" i="12"/>
  <c r="CO4" i="12"/>
  <c r="H9" i="12"/>
  <c r="H8" i="12"/>
  <c r="H7" i="12"/>
  <c r="H6" i="12"/>
  <c r="H5" i="12"/>
  <c r="H4" i="12"/>
  <c r="H3" i="12"/>
  <c r="H2" i="12"/>
  <c r="BT126" i="12"/>
  <c r="BT117" i="12"/>
  <c r="BT119" i="12"/>
  <c r="BT113" i="12"/>
  <c r="BT115" i="12"/>
  <c r="E9" i="12"/>
  <c r="E8" i="12"/>
  <c r="E7" i="12"/>
  <c r="E6" i="12"/>
  <c r="E5" i="12"/>
  <c r="E4" i="12"/>
  <c r="E3" i="12"/>
  <c r="E2" i="12"/>
  <c r="I9" i="12"/>
  <c r="I8" i="12"/>
  <c r="I7" i="12"/>
  <c r="I6" i="12"/>
  <c r="I5" i="12"/>
  <c r="I4" i="12"/>
  <c r="I3" i="12"/>
  <c r="I2" i="12"/>
  <c r="I13" i="12"/>
  <c r="BT122" i="12"/>
  <c r="BT123" i="12"/>
  <c r="F9" i="12"/>
  <c r="G9" i="12"/>
  <c r="D39" i="5"/>
  <c r="V39" i="4"/>
  <c r="D39" i="2"/>
  <c r="V39" i="1"/>
  <c r="D39" i="10"/>
  <c r="V39" i="9"/>
  <c r="D39" i="15"/>
  <c r="D39" i="26"/>
  <c r="C936" i="11"/>
  <c r="D935" i="11"/>
  <c r="D380" i="11"/>
  <c r="D324" i="11"/>
  <c r="D288" i="11"/>
  <c r="P39" i="10"/>
  <c r="P39" i="15"/>
  <c r="P39" i="26"/>
  <c r="D382" i="11"/>
  <c r="D305" i="11"/>
  <c r="D212" i="11"/>
  <c r="D158" i="11"/>
  <c r="J39" i="1"/>
  <c r="J39" i="9"/>
  <c r="G8" i="12"/>
  <c r="D975" i="11"/>
  <c r="D957" i="11"/>
  <c r="D991" i="11"/>
  <c r="D966" i="11"/>
  <c r="D940" i="11"/>
  <c r="D933" i="11"/>
  <c r="C865" i="11"/>
  <c r="D864" i="11"/>
  <c r="D378" i="11"/>
  <c r="D252" i="11"/>
  <c r="F4" i="12"/>
  <c r="F6" i="12"/>
  <c r="F8" i="12"/>
  <c r="F3" i="12"/>
  <c r="F5" i="12"/>
  <c r="F7" i="12"/>
  <c r="F2" i="12"/>
  <c r="F13" i="12"/>
  <c r="G6" i="12"/>
  <c r="G4" i="12"/>
  <c r="G2" i="12"/>
  <c r="G7" i="12"/>
  <c r="G5" i="12"/>
  <c r="G3" i="12"/>
  <c r="C1000" i="11"/>
  <c r="D1000" i="11"/>
  <c r="D998" i="11"/>
  <c r="C945" i="11"/>
  <c r="D945" i="11"/>
  <c r="D943" i="11"/>
  <c r="C888" i="11"/>
  <c r="D888" i="11"/>
  <c r="D886" i="11"/>
  <c r="C860" i="11"/>
  <c r="D859" i="11"/>
  <c r="C852" i="11"/>
  <c r="D851" i="11"/>
  <c r="C802" i="11"/>
  <c r="D802" i="11"/>
  <c r="C796" i="11"/>
  <c r="D795" i="11"/>
  <c r="C772" i="11"/>
  <c r="D771" i="11"/>
  <c r="C700" i="11"/>
  <c r="D699" i="11"/>
  <c r="C834" i="11"/>
  <c r="D833" i="11"/>
  <c r="C820" i="11"/>
  <c r="D819" i="11"/>
  <c r="C814" i="11"/>
  <c r="D814" i="11"/>
  <c r="C810" i="11"/>
  <c r="D809" i="11"/>
  <c r="C784" i="11"/>
  <c r="D784" i="11"/>
  <c r="C768" i="11"/>
  <c r="D768" i="11"/>
  <c r="C714" i="11"/>
  <c r="D714" i="11"/>
  <c r="C708" i="11"/>
  <c r="D707" i="11"/>
  <c r="C634" i="11"/>
  <c r="D633" i="11"/>
  <c r="C610" i="11"/>
  <c r="D609" i="11"/>
  <c r="C598" i="11"/>
  <c r="D598" i="11"/>
  <c r="C588" i="11"/>
  <c r="D587" i="11"/>
  <c r="C580" i="11"/>
  <c r="D580" i="11"/>
  <c r="C572" i="11"/>
  <c r="D572" i="11"/>
  <c r="C554" i="11"/>
  <c r="C516" i="11"/>
  <c r="D516" i="11"/>
  <c r="C486" i="11"/>
  <c r="D486" i="11"/>
  <c r="D664" i="11"/>
  <c r="D660" i="11"/>
  <c r="D652" i="11"/>
  <c r="D626" i="11"/>
  <c r="D534" i="11"/>
  <c r="D522" i="11"/>
  <c r="D518" i="11"/>
  <c r="C399" i="11"/>
  <c r="C366" i="11"/>
  <c r="D365" i="11"/>
  <c r="C353" i="11"/>
  <c r="D352" i="11"/>
  <c r="C360" i="11"/>
  <c r="D360" i="11"/>
  <c r="C320" i="11"/>
  <c r="C346" i="11"/>
  <c r="D345" i="11"/>
  <c r="C298" i="11"/>
  <c r="C256" i="11"/>
  <c r="D255" i="11"/>
  <c r="C231" i="11"/>
  <c r="D230" i="11"/>
  <c r="C246" i="11"/>
  <c r="D245" i="11"/>
  <c r="C225" i="11"/>
  <c r="C217" i="11"/>
  <c r="D217" i="11"/>
  <c r="C200" i="11"/>
  <c r="C147" i="11"/>
  <c r="D146" i="11"/>
  <c r="C137" i="11"/>
  <c r="D136" i="11"/>
  <c r="C133" i="11"/>
  <c r="D132" i="11"/>
  <c r="C125" i="11"/>
  <c r="D124" i="11"/>
  <c r="C164" i="11"/>
  <c r="C91" i="11"/>
  <c r="D90" i="11"/>
  <c r="C75" i="11"/>
  <c r="D74" i="11"/>
  <c r="C111" i="11"/>
  <c r="C38" i="11"/>
  <c r="D30" i="6"/>
  <c r="E38" i="6"/>
  <c r="D29" i="6"/>
  <c r="E37" i="6"/>
  <c r="D28" i="6"/>
  <c r="E36" i="6"/>
  <c r="D27" i="6"/>
  <c r="E35" i="6"/>
  <c r="D26" i="6"/>
  <c r="E34" i="6"/>
  <c r="D25" i="6"/>
  <c r="E33" i="6"/>
  <c r="D24" i="6"/>
  <c r="E32" i="6"/>
  <c r="D23" i="6"/>
  <c r="E31" i="6"/>
  <c r="J30" i="5"/>
  <c r="K38" i="5"/>
  <c r="J29" i="5"/>
  <c r="K37" i="5"/>
  <c r="J28" i="5"/>
  <c r="J27" i="5"/>
  <c r="K35" i="5"/>
  <c r="J26" i="5"/>
  <c r="K34" i="5"/>
  <c r="J25" i="5"/>
  <c r="K33" i="5"/>
  <c r="J24" i="5"/>
  <c r="K32" i="5"/>
  <c r="J23" i="5"/>
  <c r="J39" i="5"/>
  <c r="K31" i="5"/>
  <c r="D30" i="4"/>
  <c r="E38" i="4"/>
  <c r="D29" i="4"/>
  <c r="E37" i="4"/>
  <c r="D28" i="4"/>
  <c r="E36" i="4"/>
  <c r="D27" i="4"/>
  <c r="E35" i="4"/>
  <c r="D26" i="4"/>
  <c r="E34" i="4"/>
  <c r="D25" i="4"/>
  <c r="E33" i="4"/>
  <c r="D24" i="4"/>
  <c r="E32" i="4"/>
  <c r="D23" i="4"/>
  <c r="D39" i="4"/>
  <c r="E31" i="4"/>
  <c r="J30" i="2"/>
  <c r="K38" i="2"/>
  <c r="J29" i="2"/>
  <c r="K37" i="2"/>
  <c r="J28" i="2"/>
  <c r="K36" i="2"/>
  <c r="J27" i="2"/>
  <c r="K35" i="2"/>
  <c r="J26" i="2"/>
  <c r="K34" i="2"/>
  <c r="J25" i="2"/>
  <c r="K33" i="2"/>
  <c r="J24" i="2"/>
  <c r="K32" i="2"/>
  <c r="J23" i="2"/>
  <c r="J39" i="2"/>
  <c r="K31" i="2"/>
  <c r="D26" i="1"/>
  <c r="E35" i="1"/>
  <c r="D25" i="1"/>
  <c r="E36" i="1"/>
  <c r="D24" i="1"/>
  <c r="E37" i="1"/>
  <c r="D23" i="1"/>
  <c r="D39" i="1"/>
  <c r="E38" i="1"/>
  <c r="J26" i="10"/>
  <c r="K35" i="10"/>
  <c r="J25" i="10"/>
  <c r="K36" i="10"/>
  <c r="J24" i="10"/>
  <c r="K37" i="10"/>
  <c r="J23" i="10"/>
  <c r="J39" i="10"/>
  <c r="K38" i="10"/>
  <c r="D26" i="9"/>
  <c r="E35" i="9"/>
  <c r="D25" i="9"/>
  <c r="E36" i="9"/>
  <c r="D24" i="9"/>
  <c r="E37" i="9"/>
  <c r="D23" i="9"/>
  <c r="E38" i="9"/>
  <c r="J26" i="15"/>
  <c r="K35" i="15"/>
  <c r="J25" i="15"/>
  <c r="K36" i="15"/>
  <c r="J24" i="15"/>
  <c r="K37" i="15"/>
  <c r="J23" i="15"/>
  <c r="K38" i="15"/>
  <c r="E35" i="16"/>
  <c r="D39" i="16"/>
  <c r="D26" i="16"/>
  <c r="K36" i="16"/>
  <c r="J25" i="16"/>
  <c r="E37" i="16"/>
  <c r="D24" i="16"/>
  <c r="J26" i="26"/>
  <c r="K35" i="26"/>
  <c r="J25" i="26"/>
  <c r="K36" i="26"/>
  <c r="J24" i="26"/>
  <c r="K37" i="26"/>
  <c r="J23" i="26"/>
  <c r="J39" i="26"/>
  <c r="K38" i="26"/>
  <c r="D22" i="11"/>
  <c r="C30" i="11"/>
  <c r="D848" i="11"/>
  <c r="D858" i="11"/>
  <c r="D850" i="11"/>
  <c r="D840" i="11"/>
  <c r="D824" i="11"/>
  <c r="D816" i="11"/>
  <c r="D800" i="11"/>
  <c r="D794" i="11"/>
  <c r="D786" i="11"/>
  <c r="D780" i="11"/>
  <c r="D770" i="11"/>
  <c r="D762" i="11"/>
  <c r="D746" i="11"/>
  <c r="D716" i="11"/>
  <c r="D698" i="11"/>
  <c r="C919" i="11"/>
  <c r="D919" i="11"/>
  <c r="D832" i="11"/>
  <c r="D818" i="11"/>
  <c r="D812" i="11"/>
  <c r="D808" i="11"/>
  <c r="D788" i="11"/>
  <c r="D782" i="11"/>
  <c r="D766" i="11"/>
  <c r="D756" i="11"/>
  <c r="D726" i="11"/>
  <c r="D712" i="11"/>
  <c r="D706" i="11"/>
  <c r="D696" i="11"/>
  <c r="D632" i="11"/>
  <c r="D608" i="11"/>
  <c r="D596" i="11"/>
  <c r="D586" i="11"/>
  <c r="D578" i="11"/>
  <c r="D570" i="11"/>
  <c r="D566" i="11"/>
  <c r="D552" i="11"/>
  <c r="D544" i="11"/>
  <c r="D514" i="11"/>
  <c r="D490" i="11"/>
  <c r="D484" i="11"/>
  <c r="D460" i="11"/>
  <c r="D456" i="11"/>
  <c r="D452" i="11"/>
  <c r="C686" i="11"/>
  <c r="C644" i="11"/>
  <c r="D644" i="11"/>
  <c r="C602" i="11"/>
  <c r="C564" i="11"/>
  <c r="D564" i="11"/>
  <c r="C542" i="11"/>
  <c r="D542" i="11"/>
  <c r="C530" i="11"/>
  <c r="C500" i="11"/>
  <c r="C480" i="11"/>
  <c r="D480" i="11"/>
  <c r="C470" i="11"/>
  <c r="D397" i="11"/>
  <c r="C388" i="11"/>
  <c r="D387" i="11"/>
  <c r="C372" i="11"/>
  <c r="D371" i="11"/>
  <c r="D358" i="11"/>
  <c r="C338" i="11"/>
  <c r="D337" i="11"/>
  <c r="C328" i="11"/>
  <c r="D327" i="11"/>
  <c r="C309" i="11"/>
  <c r="D308" i="11"/>
  <c r="C282" i="11"/>
  <c r="D281" i="11"/>
  <c r="D229" i="11"/>
  <c r="C221" i="11"/>
  <c r="D221" i="11"/>
  <c r="C270" i="11"/>
  <c r="D269" i="11"/>
  <c r="C206" i="11"/>
  <c r="D205" i="11"/>
  <c r="C192" i="11"/>
  <c r="D191" i="11"/>
  <c r="C180" i="11"/>
  <c r="D179" i="11"/>
  <c r="D105" i="11"/>
  <c r="C99" i="11"/>
  <c r="D73" i="11"/>
  <c r="C67" i="11"/>
  <c r="C49" i="11"/>
  <c r="D48" i="11"/>
  <c r="D109" i="11"/>
  <c r="C83" i="11"/>
  <c r="P30" i="6"/>
  <c r="Q38" i="6"/>
  <c r="P29" i="6"/>
  <c r="Q37" i="6"/>
  <c r="P28" i="6"/>
  <c r="Q36" i="6"/>
  <c r="P27" i="6"/>
  <c r="Q35" i="6"/>
  <c r="P26" i="6"/>
  <c r="Q34" i="6"/>
  <c r="P25" i="6"/>
  <c r="Q33" i="6"/>
  <c r="P24" i="6"/>
  <c r="Q32" i="6"/>
  <c r="P23" i="6"/>
  <c r="Q31" i="6"/>
  <c r="V30" i="5"/>
  <c r="W38" i="5"/>
  <c r="V29" i="5"/>
  <c r="W37" i="5"/>
  <c r="V28" i="5"/>
  <c r="W36" i="5"/>
  <c r="V27" i="5"/>
  <c r="W35" i="5"/>
  <c r="V26" i="5"/>
  <c r="W34" i="5"/>
  <c r="V25" i="5"/>
  <c r="W33" i="5"/>
  <c r="V24" i="5"/>
  <c r="W32" i="5"/>
  <c r="V23" i="5"/>
  <c r="W31" i="5"/>
  <c r="P30" i="4"/>
  <c r="Q38" i="4"/>
  <c r="P29" i="4"/>
  <c r="Q37" i="4"/>
  <c r="P28" i="4"/>
  <c r="Q36" i="4"/>
  <c r="P27" i="4"/>
  <c r="Q35" i="4"/>
  <c r="P26" i="4"/>
  <c r="Q34" i="4"/>
  <c r="P25" i="4"/>
  <c r="Q33" i="4"/>
  <c r="P24" i="4"/>
  <c r="Q32" i="4"/>
  <c r="P23" i="4"/>
  <c r="Q31" i="4"/>
  <c r="V30" i="2"/>
  <c r="W38" i="2"/>
  <c r="V29" i="2"/>
  <c r="W37" i="2"/>
  <c r="V28" i="2"/>
  <c r="W36" i="2"/>
  <c r="V27" i="2"/>
  <c r="W35" i="2"/>
  <c r="V26" i="2"/>
  <c r="W34" i="2"/>
  <c r="V25" i="2"/>
  <c r="W33" i="2"/>
  <c r="V24" i="2"/>
  <c r="W32" i="2"/>
  <c r="V23" i="2"/>
  <c r="W31" i="2"/>
  <c r="P26" i="1"/>
  <c r="Q35" i="1"/>
  <c r="P25" i="1"/>
  <c r="Q36" i="1"/>
  <c r="P24" i="1"/>
  <c r="Q37" i="1"/>
  <c r="P23" i="1"/>
  <c r="Q38" i="1"/>
  <c r="V26" i="10"/>
  <c r="W35" i="10"/>
  <c r="V25" i="10"/>
  <c r="W36" i="10"/>
  <c r="V24" i="10"/>
  <c r="W37" i="10"/>
  <c r="V23" i="10"/>
  <c r="W38" i="10"/>
  <c r="P26" i="9"/>
  <c r="Q35" i="9"/>
  <c r="P25" i="9"/>
  <c r="Q36" i="9"/>
  <c r="P24" i="9"/>
  <c r="Q37" i="9"/>
  <c r="P23" i="9"/>
  <c r="Q38" i="9"/>
  <c r="V26" i="15"/>
  <c r="W35" i="15"/>
  <c r="V25" i="15"/>
  <c r="W36" i="15"/>
  <c r="V24" i="15"/>
  <c r="W37" i="15"/>
  <c r="V23" i="15"/>
  <c r="W38" i="15"/>
  <c r="Q35" i="16"/>
  <c r="P26" i="16"/>
  <c r="W36" i="16"/>
  <c r="V25" i="16"/>
  <c r="V39" i="16"/>
  <c r="Q37" i="16"/>
  <c r="P24" i="16"/>
  <c r="P39" i="16"/>
  <c r="V26" i="26"/>
  <c r="W35" i="26"/>
  <c r="V25" i="26"/>
  <c r="W36" i="26"/>
  <c r="V24" i="26"/>
  <c r="W37" i="26"/>
  <c r="V23" i="26"/>
  <c r="W38" i="26"/>
  <c r="AO182" i="13"/>
  <c r="C16" i="11"/>
  <c r="D15" i="11"/>
  <c r="J39" i="15"/>
  <c r="D39" i="9"/>
  <c r="D359" i="11"/>
  <c r="D571" i="11"/>
  <c r="D579" i="11"/>
  <c r="D597" i="11"/>
  <c r="D713" i="11"/>
  <c r="D767" i="11"/>
  <c r="D783" i="11"/>
  <c r="D813" i="11"/>
  <c r="D801" i="11"/>
  <c r="D887" i="11"/>
  <c r="E13" i="12"/>
  <c r="H13" i="12"/>
  <c r="G13" i="12"/>
  <c r="J39" i="16"/>
  <c r="D999" i="11"/>
  <c r="C866" i="11"/>
  <c r="D866" i="11"/>
  <c r="C937" i="11"/>
  <c r="D937" i="11"/>
  <c r="C84" i="11"/>
  <c r="D83" i="11"/>
  <c r="C68" i="11"/>
  <c r="D68" i="11"/>
  <c r="C100" i="11"/>
  <c r="D100" i="11"/>
  <c r="C181" i="11"/>
  <c r="D180" i="11"/>
  <c r="C193" i="11"/>
  <c r="D193" i="11"/>
  <c r="D220" i="11"/>
  <c r="C283" i="11"/>
  <c r="D282" i="11"/>
  <c r="C310" i="11"/>
  <c r="D310" i="11"/>
  <c r="C339" i="11"/>
  <c r="C373" i="11"/>
  <c r="D373" i="11"/>
  <c r="D372" i="11"/>
  <c r="C389" i="11"/>
  <c r="C471" i="11"/>
  <c r="C501" i="11"/>
  <c r="C531" i="11"/>
  <c r="D531" i="11"/>
  <c r="C603" i="11"/>
  <c r="C687" i="11"/>
  <c r="C31" i="11"/>
  <c r="D30" i="11"/>
  <c r="C39" i="11"/>
  <c r="C112" i="11"/>
  <c r="C165" i="11"/>
  <c r="D164" i="11"/>
  <c r="C201" i="11"/>
  <c r="D201" i="11"/>
  <c r="C226" i="11"/>
  <c r="D225" i="11"/>
  <c r="C299" i="11"/>
  <c r="D298" i="11"/>
  <c r="C321" i="11"/>
  <c r="D320" i="11"/>
  <c r="C400" i="11"/>
  <c r="D399" i="11"/>
  <c r="C555" i="11"/>
  <c r="D555" i="11"/>
  <c r="C589" i="11"/>
  <c r="D588" i="11"/>
  <c r="C611" i="11"/>
  <c r="D610" i="11"/>
  <c r="C635" i="11"/>
  <c r="D634" i="11"/>
  <c r="C709" i="11"/>
  <c r="D709" i="11"/>
  <c r="C811" i="11"/>
  <c r="D811" i="11"/>
  <c r="C821" i="11"/>
  <c r="D820" i="11"/>
  <c r="C835" i="11"/>
  <c r="D835" i="11"/>
  <c r="C701" i="11"/>
  <c r="D700" i="11"/>
  <c r="C773" i="11"/>
  <c r="D773" i="11"/>
  <c r="C797" i="11"/>
  <c r="D797" i="11"/>
  <c r="C853" i="11"/>
  <c r="D852" i="11"/>
  <c r="C861" i="11"/>
  <c r="D861" i="11"/>
  <c r="D944" i="11"/>
  <c r="C17" i="11"/>
  <c r="D16" i="11"/>
  <c r="V39" i="26"/>
  <c r="V39" i="15"/>
  <c r="P39" i="9"/>
  <c r="V39" i="10"/>
  <c r="P39" i="1"/>
  <c r="V39" i="2"/>
  <c r="P39" i="4"/>
  <c r="V39" i="5"/>
  <c r="D82" i="11"/>
  <c r="C50" i="11"/>
  <c r="D49" i="11"/>
  <c r="D66" i="11"/>
  <c r="D98" i="11"/>
  <c r="C207" i="11"/>
  <c r="D207" i="11"/>
  <c r="C271" i="11"/>
  <c r="D270" i="11"/>
  <c r="C329" i="11"/>
  <c r="D328" i="11"/>
  <c r="D469" i="11"/>
  <c r="D479" i="11"/>
  <c r="D499" i="11"/>
  <c r="D529" i="11"/>
  <c r="D541" i="11"/>
  <c r="D563" i="11"/>
  <c r="D601" i="11"/>
  <c r="D643" i="11"/>
  <c r="D685" i="11"/>
  <c r="D918" i="11"/>
  <c r="D29" i="11"/>
  <c r="D37" i="11"/>
  <c r="D110" i="11"/>
  <c r="C76" i="11"/>
  <c r="D75" i="11"/>
  <c r="C92" i="11"/>
  <c r="D91" i="11"/>
  <c r="D163" i="11"/>
  <c r="C126" i="11"/>
  <c r="D125" i="11"/>
  <c r="C134" i="11"/>
  <c r="D134" i="11"/>
  <c r="C138" i="11"/>
  <c r="D137" i="11"/>
  <c r="C148" i="11"/>
  <c r="D147" i="11"/>
  <c r="D199" i="11"/>
  <c r="D216" i="11"/>
  <c r="D224" i="11"/>
  <c r="C247" i="11"/>
  <c r="D246" i="11"/>
  <c r="C232" i="11"/>
  <c r="D231" i="11"/>
  <c r="C257" i="11"/>
  <c r="D256" i="11"/>
  <c r="D297" i="11"/>
  <c r="C347" i="11"/>
  <c r="D346" i="11"/>
  <c r="D319" i="11"/>
  <c r="C354" i="11"/>
  <c r="D353" i="11"/>
  <c r="C367" i="11"/>
  <c r="D367" i="11"/>
  <c r="D398" i="11"/>
  <c r="D485" i="11"/>
  <c r="D515" i="11"/>
  <c r="D553" i="11"/>
  <c r="D192" i="11"/>
  <c r="D860" i="11"/>
  <c r="D865" i="11"/>
  <c r="D366" i="11"/>
  <c r="D554" i="11"/>
  <c r="D309" i="11"/>
  <c r="D99" i="11"/>
  <c r="D67" i="11"/>
  <c r="D936" i="11"/>
  <c r="C149" i="11"/>
  <c r="D148" i="11"/>
  <c r="D133" i="11"/>
  <c r="C93" i="11"/>
  <c r="D93" i="11"/>
  <c r="C77" i="11"/>
  <c r="D76" i="11"/>
  <c r="D206" i="11"/>
  <c r="D796" i="11"/>
  <c r="D772" i="11"/>
  <c r="D834" i="11"/>
  <c r="D810" i="11"/>
  <c r="D708" i="11"/>
  <c r="C636" i="11"/>
  <c r="D635" i="11"/>
  <c r="C612" i="11"/>
  <c r="D612" i="11"/>
  <c r="C590" i="11"/>
  <c r="D589" i="11"/>
  <c r="C300" i="11"/>
  <c r="D299" i="11"/>
  <c r="D200" i="11"/>
  <c r="C113" i="11"/>
  <c r="D112" i="11"/>
  <c r="C40" i="11"/>
  <c r="D39" i="11"/>
  <c r="C688" i="11"/>
  <c r="D687" i="11"/>
  <c r="C604" i="11"/>
  <c r="D604" i="11"/>
  <c r="C502" i="11"/>
  <c r="D501" i="11"/>
  <c r="C472" i="11"/>
  <c r="D471" i="11"/>
  <c r="C390" i="11"/>
  <c r="D390" i="11"/>
  <c r="C340" i="11"/>
  <c r="D339" i="11"/>
  <c r="C182" i="11"/>
  <c r="D181" i="11"/>
  <c r="C85" i="11"/>
  <c r="D84" i="11"/>
  <c r="C355" i="11"/>
  <c r="D355" i="11"/>
  <c r="C348" i="11"/>
  <c r="D347" i="11"/>
  <c r="C258" i="11"/>
  <c r="D257" i="11"/>
  <c r="C233" i="11"/>
  <c r="D232" i="11"/>
  <c r="C248" i="11"/>
  <c r="D247" i="11"/>
  <c r="C139" i="11"/>
  <c r="D138" i="11"/>
  <c r="C127" i="11"/>
  <c r="D126" i="11"/>
  <c r="C330" i="11"/>
  <c r="D329" i="11"/>
  <c r="C272" i="11"/>
  <c r="D271" i="11"/>
  <c r="C51" i="11"/>
  <c r="D50" i="11"/>
  <c r="C18" i="11"/>
  <c r="D17" i="11"/>
  <c r="C854" i="11"/>
  <c r="D853" i="11"/>
  <c r="C702" i="11"/>
  <c r="D701" i="11"/>
  <c r="C822" i="11"/>
  <c r="D821" i="11"/>
  <c r="C401" i="11"/>
  <c r="D400" i="11"/>
  <c r="C322" i="11"/>
  <c r="D322" i="11"/>
  <c r="C227" i="11"/>
  <c r="D227" i="11"/>
  <c r="C166" i="11"/>
  <c r="D165" i="11"/>
  <c r="D111" i="11"/>
  <c r="D38" i="11"/>
  <c r="C32" i="11"/>
  <c r="D31" i="11"/>
  <c r="D686" i="11"/>
  <c r="D602" i="11"/>
  <c r="D530" i="11"/>
  <c r="D500" i="11"/>
  <c r="D470" i="11"/>
  <c r="D388" i="11"/>
  <c r="D338" i="11"/>
  <c r="C284" i="11"/>
  <c r="D284" i="11"/>
  <c r="D226" i="11"/>
  <c r="D321" i="11"/>
  <c r="D354" i="11"/>
  <c r="D603" i="11"/>
  <c r="D283" i="11"/>
  <c r="C33" i="11"/>
  <c r="D32" i="11"/>
  <c r="C167" i="11"/>
  <c r="D166" i="11"/>
  <c r="C402" i="11"/>
  <c r="D401" i="11"/>
  <c r="C19" i="11"/>
  <c r="D18" i="11"/>
  <c r="C273" i="11"/>
  <c r="D272" i="11"/>
  <c r="C331" i="11"/>
  <c r="D330" i="11"/>
  <c r="C128" i="11"/>
  <c r="D127" i="11"/>
  <c r="C140" i="11"/>
  <c r="D139" i="11"/>
  <c r="C249" i="11"/>
  <c r="D248" i="11"/>
  <c r="C234" i="11"/>
  <c r="D233" i="11"/>
  <c r="C259" i="11"/>
  <c r="D259" i="11"/>
  <c r="C349" i="11"/>
  <c r="D349" i="11"/>
  <c r="D389" i="11"/>
  <c r="C473" i="11"/>
  <c r="D472" i="11"/>
  <c r="C503" i="11"/>
  <c r="D502" i="11"/>
  <c r="C689" i="11"/>
  <c r="D688" i="11"/>
  <c r="C41" i="11"/>
  <c r="D40" i="11"/>
  <c r="C301" i="11"/>
  <c r="D300" i="11"/>
  <c r="D611" i="11"/>
  <c r="D92" i="11"/>
  <c r="C150" i="11"/>
  <c r="D149" i="11"/>
  <c r="C823" i="11"/>
  <c r="D823" i="11"/>
  <c r="C703" i="11"/>
  <c r="D702" i="11"/>
  <c r="C855" i="11"/>
  <c r="D854" i="11"/>
  <c r="C52" i="11"/>
  <c r="D51" i="11"/>
  <c r="C86" i="11"/>
  <c r="D85" i="11"/>
  <c r="C183" i="11"/>
  <c r="D182" i="11"/>
  <c r="C341" i="11"/>
  <c r="D341" i="11"/>
  <c r="C114" i="11"/>
  <c r="D114" i="11"/>
  <c r="C591" i="11"/>
  <c r="C637" i="11"/>
  <c r="D636" i="11"/>
  <c r="C78" i="11"/>
  <c r="D77" i="11"/>
  <c r="D113" i="11"/>
  <c r="D340" i="11"/>
  <c r="C592" i="11"/>
  <c r="D592" i="11"/>
  <c r="C79" i="11"/>
  <c r="D79" i="11"/>
  <c r="D78" i="11"/>
  <c r="D590" i="11"/>
  <c r="C184" i="11"/>
  <c r="D183" i="11"/>
  <c r="C87" i="11"/>
  <c r="D87" i="11"/>
  <c r="D822" i="11"/>
  <c r="C151" i="11"/>
  <c r="D150" i="11"/>
  <c r="C302" i="11"/>
  <c r="D348" i="11"/>
  <c r="D258" i="11"/>
  <c r="C332" i="11"/>
  <c r="C274" i="11"/>
  <c r="D274" i="11"/>
  <c r="C20" i="11"/>
  <c r="D20" i="11"/>
  <c r="C403" i="11"/>
  <c r="D403" i="11"/>
  <c r="C168" i="11"/>
  <c r="D167" i="11"/>
  <c r="C34" i="11"/>
  <c r="D33" i="11"/>
  <c r="D637" i="11"/>
  <c r="C638" i="11"/>
  <c r="D52" i="11"/>
  <c r="C53" i="11"/>
  <c r="D855" i="11"/>
  <c r="C856" i="11"/>
  <c r="D703" i="11"/>
  <c r="C704" i="11"/>
  <c r="D704" i="11"/>
  <c r="D41" i="11"/>
  <c r="C42" i="11"/>
  <c r="D689" i="11"/>
  <c r="C690" i="11"/>
  <c r="D503" i="11"/>
  <c r="C504" i="11"/>
  <c r="D473" i="11"/>
  <c r="C474" i="11"/>
  <c r="C235" i="11"/>
  <c r="C250" i="11"/>
  <c r="D250" i="11"/>
  <c r="C141" i="11"/>
  <c r="D140" i="11"/>
  <c r="C129" i="11"/>
  <c r="D128" i="11"/>
  <c r="D86" i="11"/>
  <c r="C236" i="11"/>
  <c r="D235" i="11"/>
  <c r="C333" i="11"/>
  <c r="D332" i="11"/>
  <c r="C303" i="11"/>
  <c r="D303" i="11"/>
  <c r="D249" i="11"/>
  <c r="D234" i="11"/>
  <c r="C475" i="11"/>
  <c r="D475" i="11"/>
  <c r="C505" i="11"/>
  <c r="C691" i="11"/>
  <c r="D691" i="11"/>
  <c r="C43" i="11"/>
  <c r="C857" i="11"/>
  <c r="D857" i="11"/>
  <c r="C54" i="11"/>
  <c r="D53" i="11"/>
  <c r="C639" i="11"/>
  <c r="D402" i="11"/>
  <c r="D19" i="11"/>
  <c r="D273" i="11"/>
  <c r="D331" i="11"/>
  <c r="D301" i="11"/>
  <c r="C185" i="11"/>
  <c r="D185" i="11"/>
  <c r="D591" i="11"/>
  <c r="C130" i="11"/>
  <c r="D130" i="11"/>
  <c r="D129" i="11"/>
  <c r="C142" i="11"/>
  <c r="D141" i="11"/>
  <c r="C35" i="11"/>
  <c r="D35" i="11"/>
  <c r="D34" i="11"/>
  <c r="C169" i="11"/>
  <c r="D168" i="11"/>
  <c r="C152" i="11"/>
  <c r="D151" i="11"/>
  <c r="C640" i="11"/>
  <c r="D640" i="11"/>
  <c r="C44" i="11"/>
  <c r="D44" i="11"/>
  <c r="C506" i="11"/>
  <c r="D505" i="11"/>
  <c r="C153" i="11"/>
  <c r="D153" i="11"/>
  <c r="C170" i="11"/>
  <c r="D170" i="11"/>
  <c r="C143" i="11"/>
  <c r="D142" i="11"/>
  <c r="D184" i="11"/>
  <c r="D638" i="11"/>
  <c r="D856" i="11"/>
  <c r="D42" i="11"/>
  <c r="D690" i="11"/>
  <c r="D504" i="11"/>
  <c r="D474" i="11"/>
  <c r="D302" i="11"/>
  <c r="C55" i="11"/>
  <c r="D54" i="11"/>
  <c r="C334" i="11"/>
  <c r="D334" i="11"/>
  <c r="C237" i="11"/>
  <c r="D236" i="11"/>
  <c r="D169" i="11"/>
  <c r="D152" i="11"/>
  <c r="D43" i="11"/>
  <c r="D639" i="11"/>
  <c r="D333" i="11"/>
  <c r="C144" i="11"/>
  <c r="D144" i="11"/>
  <c r="D506" i="11"/>
  <c r="C507" i="11"/>
  <c r="D507" i="11"/>
  <c r="C238" i="11"/>
  <c r="D238" i="11"/>
  <c r="C56" i="11"/>
  <c r="C57" i="11"/>
  <c r="D57" i="11"/>
  <c r="D55" i="11"/>
  <c r="D237" i="11"/>
  <c r="D143" i="11"/>
  <c r="D56" i="11"/>
  <c r="BT69" i="12"/>
  <c r="BT70" i="12"/>
  <c r="BT73" i="12"/>
  <c r="BT68" i="12"/>
  <c r="BT72" i="12"/>
  <c r="BT66" i="12"/>
  <c r="BT71" i="12"/>
  <c r="BT67" i="12"/>
  <c r="BT75" i="12"/>
  <c r="BT79" i="12"/>
  <c r="BT18" i="12"/>
  <c r="BT60" i="12"/>
  <c r="EE4" i="12"/>
  <c r="BT57" i="12"/>
  <c r="BT11" i="12"/>
  <c r="BT94" i="12"/>
  <c r="BT48" i="12"/>
  <c r="BT54" i="12"/>
  <c r="BT53" i="12"/>
  <c r="BT56" i="12"/>
  <c r="BT89" i="12"/>
  <c r="BT61" i="12"/>
  <c r="BT62" i="12"/>
  <c r="BT27" i="12"/>
  <c r="BT99" i="12"/>
  <c r="BT32" i="12"/>
  <c r="BT49" i="12"/>
  <c r="BT8" i="12"/>
  <c r="BT109" i="12"/>
  <c r="BT97" i="12"/>
  <c r="BT107" i="12"/>
  <c r="BT93" i="12"/>
  <c r="BT24" i="12"/>
  <c r="BT65" i="12"/>
  <c r="BT55" i="12"/>
  <c r="BT63" i="12"/>
  <c r="BT59" i="12"/>
  <c r="BT20" i="12"/>
  <c r="BT112" i="12"/>
  <c r="BT98" i="12"/>
  <c r="BT28" i="12"/>
  <c r="BT21" i="12"/>
  <c r="BT41" i="12"/>
  <c r="BT52" i="12"/>
  <c r="BT12" i="12"/>
  <c r="BT35" i="12"/>
  <c r="BT58" i="12"/>
  <c r="BT64" i="12"/>
  <c r="EE12" i="12"/>
  <c r="BT101" i="12"/>
  <c r="BT104" i="12"/>
  <c r="BT92" i="12"/>
  <c r="BT47" i="12"/>
  <c r="BT88" i="12"/>
  <c r="BT80" i="12"/>
  <c r="BT43" i="12"/>
  <c r="BT42" i="12"/>
  <c r="BT22" i="12"/>
  <c r="BT14" i="12"/>
  <c r="BT6" i="12"/>
  <c r="BT85" i="12"/>
  <c r="EE3" i="12"/>
  <c r="BT40" i="12"/>
  <c r="BT84" i="12"/>
  <c r="BT86" i="12"/>
  <c r="BT87" i="12"/>
  <c r="BT39" i="12"/>
  <c r="BT17" i="12"/>
  <c r="BT7" i="12"/>
  <c r="BT105" i="12"/>
  <c r="BT46" i="12"/>
  <c r="EE17" i="12"/>
  <c r="BT78" i="12"/>
  <c r="BT102" i="12"/>
  <c r="BT106" i="12"/>
  <c r="BT96" i="12"/>
  <c r="BT82" i="12"/>
  <c r="BT90" i="12"/>
  <c r="BT13" i="12"/>
  <c r="BT83" i="12"/>
  <c r="BT15" i="12"/>
  <c r="BT110" i="12"/>
  <c r="EE14" i="12"/>
  <c r="BT103" i="12"/>
  <c r="BT5" i="12"/>
  <c r="BT19" i="12"/>
  <c r="BT95" i="12"/>
  <c r="BT3" i="12"/>
  <c r="BT4" i="12"/>
  <c r="BT50" i="12"/>
  <c r="BT26" i="12"/>
  <c r="EE5" i="12"/>
  <c r="BT23" i="12"/>
  <c r="EE6" i="12"/>
  <c r="BT29" i="12"/>
  <c r="BT100" i="12"/>
  <c r="BT91" i="12"/>
  <c r="BT108" i="12"/>
  <c r="BT51" i="12"/>
  <c r="BT44" i="12"/>
  <c r="BT74" i="12"/>
  <c r="BT34" i="12"/>
  <c r="BT30" i="12"/>
  <c r="BT10" i="12"/>
  <c r="EE2" i="12"/>
  <c r="BT31" i="12"/>
  <c r="BT111" i="12"/>
  <c r="EE13" i="12"/>
  <c r="BT36" i="12"/>
  <c r="BT16" i="12"/>
  <c r="BT33" i="12"/>
  <c r="EE16" i="12"/>
  <c r="EE7" i="12"/>
  <c r="EE10" i="12"/>
  <c r="EE9" i="12"/>
  <c r="BT76" i="12"/>
  <c r="BT45" i="12"/>
  <c r="BT9" i="12"/>
  <c r="BT38" i="12"/>
  <c r="BT77" i="12"/>
  <c r="BT81" i="12"/>
  <c r="EE11" i="12"/>
  <c r="BT25" i="12"/>
  <c r="BT2" i="12"/>
  <c r="EE8" i="12"/>
  <c r="BT37" i="12"/>
  <c r="M91" i="31"/>
  <c r="M75" i="31"/>
  <c r="M59" i="31"/>
  <c r="M43" i="31"/>
  <c r="M27" i="31"/>
  <c r="M11" i="31"/>
  <c r="M33" i="31"/>
  <c r="M98" i="31"/>
  <c r="M94" i="31"/>
  <c r="M90" i="31"/>
  <c r="M86" i="31"/>
  <c r="M82" i="31"/>
  <c r="M74" i="31"/>
  <c r="M70" i="31"/>
  <c r="M66" i="31"/>
  <c r="M62" i="31"/>
  <c r="M58" i="31"/>
  <c r="M54" i="31"/>
  <c r="M50" i="31"/>
  <c r="M42" i="31"/>
  <c r="M38" i="31"/>
  <c r="M34" i="31"/>
  <c r="M30" i="31"/>
  <c r="M26" i="31"/>
  <c r="M22" i="31"/>
  <c r="M18" i="31"/>
  <c r="M10" i="31"/>
  <c r="M6" i="31"/>
  <c r="M97" i="31"/>
  <c r="M81" i="31"/>
  <c r="M65" i="31"/>
  <c r="M49" i="31"/>
  <c r="M17" i="31"/>
  <c r="M3" i="31"/>
  <c r="BO92" i="11"/>
  <c r="BO297" i="11"/>
  <c r="BO322" i="11"/>
  <c r="BO475" i="11"/>
  <c r="BO476" i="11"/>
  <c r="BO222" i="11"/>
  <c r="BO22" i="11"/>
  <c r="BO26" i="11"/>
  <c r="BO189" i="11"/>
  <c r="BO261" i="11"/>
  <c r="BO273" i="11"/>
  <c r="BO285" i="11"/>
  <c r="BO269" i="11"/>
  <c r="BO389" i="11"/>
  <c r="BO148" i="11"/>
  <c r="BO98" i="11"/>
  <c r="BO29" i="11"/>
  <c r="BO321" i="11"/>
  <c r="BO245" i="11"/>
  <c r="BO197" i="11"/>
  <c r="BO313" i="11"/>
  <c r="BO277" i="11"/>
  <c r="BO447" i="11"/>
  <c r="BO451" i="11"/>
  <c r="BO445" i="11"/>
  <c r="BO453" i="11"/>
  <c r="AH3" i="17"/>
  <c r="BR3" i="17"/>
  <c r="M101" i="31"/>
  <c r="M93" i="31"/>
  <c r="M89" i="31"/>
  <c r="M85" i="31"/>
  <c r="M77" i="31"/>
  <c r="M73" i="31"/>
  <c r="M69" i="31"/>
  <c r="M61" i="31"/>
  <c r="M57" i="31"/>
  <c r="M53" i="31"/>
  <c r="M45" i="31"/>
  <c r="M41" i="31"/>
  <c r="M37" i="31"/>
  <c r="M29" i="31"/>
  <c r="M25" i="31"/>
  <c r="M21" i="31"/>
  <c r="M13" i="31"/>
  <c r="M9" i="31"/>
  <c r="M5" i="31"/>
  <c r="M99" i="31"/>
  <c r="M95" i="31"/>
  <c r="M87" i="31"/>
  <c r="M83" i="31"/>
  <c r="M79" i="31"/>
  <c r="M71" i="31"/>
  <c r="M67" i="31"/>
  <c r="M63" i="31"/>
  <c r="M55" i="31"/>
  <c r="M51" i="31"/>
  <c r="M47" i="31"/>
  <c r="M39" i="31"/>
  <c r="M35" i="31"/>
  <c r="M31" i="31"/>
  <c r="M23" i="31"/>
  <c r="M19" i="31"/>
  <c r="M15" i="31"/>
  <c r="M7" i="31"/>
  <c r="M2" i="31"/>
  <c r="BO147" i="11"/>
  <c r="BO309" i="11"/>
  <c r="BO391" i="11"/>
  <c r="BO186" i="11"/>
  <c r="BO395" i="11"/>
  <c r="BO212" i="11"/>
  <c r="BO399" i="11"/>
  <c r="BO382" i="11"/>
  <c r="BO91" i="11"/>
  <c r="BO206" i="11"/>
  <c r="BO253" i="11"/>
  <c r="BO344" i="11"/>
  <c r="BO341" i="11"/>
  <c r="BO338" i="11"/>
  <c r="BO241" i="11"/>
  <c r="BO8" i="11"/>
  <c r="BO10" i="11"/>
  <c r="BO423" i="11"/>
  <c r="BO372" i="11"/>
  <c r="BO320" i="11"/>
  <c r="BO318" i="11"/>
  <c r="BO229" i="11"/>
  <c r="BO356" i="11"/>
  <c r="BO263" i="11"/>
  <c r="BO216" i="11"/>
  <c r="BO193" i="11"/>
  <c r="BO360" i="11"/>
  <c r="BO59" i="11"/>
  <c r="BO195" i="11"/>
  <c r="BO126" i="11"/>
  <c r="BO403" i="11"/>
  <c r="BO259" i="11"/>
  <c r="BO60" i="11"/>
  <c r="BO455" i="11"/>
  <c r="BO449" i="11"/>
  <c r="BO178" i="11"/>
  <c r="BO425" i="11"/>
  <c r="BO334" i="11"/>
  <c r="BO286" i="11"/>
  <c r="BO411" i="11"/>
  <c r="BO378" i="11"/>
  <c r="BO243" i="11"/>
  <c r="BO275" i="11"/>
  <c r="BO231" i="11"/>
  <c r="BO39" i="11"/>
  <c r="BO208" i="11"/>
  <c r="BO88" i="11"/>
  <c r="BO7" i="11"/>
  <c r="BO348" i="11"/>
  <c r="BO288" i="11"/>
  <c r="BO266" i="11"/>
  <c r="BO409" i="11"/>
  <c r="BO312" i="11"/>
  <c r="BO175" i="11"/>
  <c r="BO108" i="11"/>
  <c r="BO332" i="11"/>
  <c r="BO54" i="11"/>
  <c r="BO99" i="11"/>
  <c r="BO473" i="11"/>
  <c r="BO437" i="11"/>
  <c r="BO392" i="11"/>
  <c r="BO294" i="11"/>
  <c r="BO381" i="11"/>
  <c r="BO271" i="11"/>
  <c r="BO265" i="11"/>
  <c r="BO289" i="11"/>
  <c r="BO183" i="11"/>
  <c r="BO32" i="11"/>
  <c r="BO64" i="11"/>
  <c r="BO305" i="11"/>
  <c r="BO152" i="11"/>
  <c r="BO154" i="11"/>
  <c r="BO95" i="11"/>
  <c r="BO36" i="11"/>
  <c r="BO24" i="11"/>
  <c r="BO474" i="11"/>
  <c r="BO37" i="11"/>
  <c r="BO467" i="11"/>
  <c r="BO468" i="11"/>
  <c r="BO466" i="11"/>
  <c r="BO426" i="11"/>
  <c r="BO441" i="11"/>
  <c r="BO314" i="11"/>
  <c r="BO440" i="11"/>
  <c r="BO384" i="11"/>
  <c r="BO310" i="11"/>
  <c r="BO404" i="11"/>
  <c r="BO205" i="11"/>
  <c r="BO393" i="11"/>
  <c r="BO374" i="11"/>
  <c r="BO234" i="11"/>
  <c r="BO230" i="11"/>
  <c r="BO143" i="11"/>
  <c r="BO237" i="11"/>
  <c r="BO131" i="11"/>
  <c r="BO185" i="11"/>
  <c r="BO113" i="11"/>
  <c r="BO83" i="11"/>
  <c r="BO27" i="11"/>
  <c r="BO180" i="11"/>
  <c r="BO58" i="11"/>
  <c r="BO412" i="11"/>
  <c r="BO471" i="11"/>
  <c r="BO80" i="11"/>
  <c r="BO396" i="11"/>
  <c r="BO71" i="11"/>
  <c r="BO361" i="11"/>
  <c r="BO324" i="11"/>
  <c r="BO283" i="11"/>
  <c r="BO417" i="11"/>
  <c r="BO368" i="11"/>
  <c r="BO365" i="11"/>
  <c r="BO242" i="11"/>
  <c r="BO306" i="11"/>
  <c r="BO227" i="11"/>
  <c r="BO226" i="11"/>
  <c r="BO198" i="11"/>
  <c r="BO142" i="11"/>
  <c r="BO84" i="11"/>
  <c r="BO124" i="11"/>
  <c r="BO127" i="11"/>
  <c r="BO116" i="11"/>
  <c r="BO90" i="11"/>
  <c r="BO25" i="11"/>
  <c r="BO177" i="11"/>
  <c r="BO134" i="11"/>
  <c r="BO46" i="11"/>
  <c r="BO28" i="11"/>
  <c r="BO358" i="11"/>
  <c r="BO346" i="11"/>
  <c r="BO470" i="11"/>
  <c r="BO472" i="11"/>
  <c r="BO49" i="11"/>
  <c r="BO224" i="11"/>
  <c r="BO81" i="11"/>
  <c r="BO50" i="11"/>
  <c r="BO434" i="11"/>
  <c r="BO377" i="11"/>
  <c r="BO340" i="11"/>
  <c r="BO298" i="11"/>
  <c r="BO352" i="11"/>
  <c r="BO330" i="11"/>
  <c r="BO239" i="11"/>
  <c r="BO401" i="11"/>
  <c r="BO290" i="11"/>
  <c r="BO274" i="11"/>
  <c r="BO166" i="11"/>
  <c r="BO155" i="11"/>
  <c r="BO140" i="11"/>
  <c r="BO135" i="11"/>
  <c r="BO247" i="11"/>
  <c r="BO62" i="11"/>
  <c r="BO249" i="11"/>
  <c r="BO171" i="11"/>
  <c r="BO120" i="11"/>
  <c r="BO122" i="11"/>
  <c r="BO210" i="11"/>
  <c r="BO47" i="11"/>
  <c r="BO42" i="11"/>
  <c r="BO19" i="11"/>
  <c r="BO233" i="11"/>
  <c r="BO438" i="11"/>
  <c r="BO292" i="11"/>
  <c r="BO281" i="11"/>
  <c r="BO203" i="11"/>
  <c r="BO349" i="11"/>
  <c r="BO66" i="11"/>
  <c r="BO387" i="11"/>
  <c r="BO163" i="11"/>
  <c r="BO225" i="11"/>
  <c r="BO415" i="11"/>
  <c r="BO301" i="11"/>
  <c r="BO325" i="11"/>
  <c r="BO408" i="11"/>
  <c r="BO11" i="11"/>
  <c r="BO16" i="11"/>
  <c r="BO79" i="11"/>
  <c r="BO133" i="11"/>
  <c r="BO70" i="11"/>
  <c r="BO257" i="11"/>
  <c r="BO376" i="11"/>
  <c r="BO444" i="11"/>
  <c r="BO364" i="11"/>
  <c r="BO439" i="11"/>
  <c r="BO201" i="11"/>
  <c r="BO169" i="11"/>
  <c r="BO150" i="11"/>
  <c r="BO213" i="11"/>
  <c r="BO250" i="11"/>
  <c r="BO96" i="11"/>
  <c r="BO15" i="11"/>
  <c r="BO41" i="11"/>
  <c r="BO89" i="11"/>
  <c r="BO293" i="11"/>
  <c r="BO362" i="11"/>
  <c r="BO432" i="11"/>
  <c r="BO304" i="11"/>
  <c r="BO48" i="11"/>
  <c r="BO353" i="11"/>
  <c r="BO337" i="11"/>
  <c r="BO350" i="11"/>
  <c r="BO407" i="11"/>
  <c r="BO97" i="11"/>
  <c r="BO315" i="11"/>
  <c r="BO296" i="11"/>
  <c r="BO369" i="11"/>
  <c r="BO128" i="11"/>
  <c r="BO87" i="11"/>
  <c r="BO366" i="11"/>
  <c r="BO199" i="11"/>
  <c r="BO106" i="11"/>
  <c r="BO110" i="11"/>
  <c r="BO436" i="11"/>
  <c r="BO308" i="11"/>
  <c r="BO300" i="11"/>
  <c r="BO33" i="11"/>
  <c r="BO34" i="11"/>
  <c r="BO159" i="11"/>
  <c r="BO218" i="11"/>
  <c r="BO328" i="11"/>
  <c r="BO262" i="11"/>
  <c r="BO182" i="11"/>
  <c r="BO282" i="11"/>
  <c r="BO278" i="11"/>
  <c r="BO316" i="11"/>
  <c r="BO380" i="11"/>
  <c r="BO427" i="11"/>
  <c r="BO443" i="11"/>
  <c r="BO172" i="11"/>
  <c r="BO61" i="11"/>
  <c r="BO76" i="11"/>
  <c r="BO165" i="11"/>
  <c r="BO279" i="11"/>
  <c r="BO109" i="11"/>
  <c r="BO56" i="11"/>
  <c r="BO336" i="11"/>
  <c r="BO429" i="11"/>
  <c r="BO200" i="11"/>
  <c r="BO299" i="11"/>
  <c r="BO75" i="11"/>
  <c r="BO211" i="11"/>
  <c r="BO255" i="11"/>
  <c r="BO357" i="11"/>
  <c r="BO284" i="11"/>
  <c r="BO137" i="11"/>
  <c r="BO463" i="11"/>
  <c r="BO295" i="11"/>
  <c r="BO354" i="11"/>
  <c r="BO9" i="11"/>
  <c r="BO311" i="11"/>
  <c r="BO69" i="11"/>
  <c r="BO151" i="11"/>
  <c r="BO176" i="11"/>
  <c r="BO267" i="11"/>
  <c r="BO73" i="11"/>
  <c r="BO430" i="11"/>
  <c r="BO44" i="11"/>
  <c r="BO373" i="11"/>
  <c r="BO57" i="11"/>
  <c r="BO209" i="11"/>
  <c r="BO157" i="11"/>
  <c r="BO215" i="11"/>
  <c r="BO414" i="11"/>
  <c r="BO72" i="11"/>
  <c r="BO327" i="11"/>
  <c r="BO331" i="11"/>
  <c r="BO400" i="11"/>
  <c r="BO457" i="11"/>
  <c r="BO335" i="11"/>
  <c r="BO63" i="11"/>
  <c r="BO13" i="11"/>
  <c r="BO144" i="11"/>
  <c r="BO114" i="11"/>
  <c r="BO6" i="11"/>
  <c r="BO397" i="11"/>
  <c r="BO319" i="11"/>
  <c r="BO390" i="11"/>
  <c r="BO160" i="11"/>
  <c r="BO173" i="11"/>
  <c r="BO454" i="11"/>
  <c r="BO458" i="11"/>
  <c r="BO93" i="11"/>
  <c r="BO125" i="11"/>
  <c r="BO51" i="11"/>
  <c r="BO258" i="11"/>
  <c r="BO317" i="11"/>
  <c r="BO302" i="11"/>
  <c r="BO207" i="11"/>
  <c r="BO35" i="11"/>
  <c r="BO303" i="11"/>
  <c r="BO422" i="11"/>
  <c r="BO452" i="11"/>
  <c r="BO138" i="11"/>
  <c r="BO104" i="11"/>
  <c r="BO167" i="11"/>
  <c r="BO220" i="11"/>
  <c r="BO118" i="11"/>
  <c r="BO270" i="11"/>
  <c r="BO85" i="11"/>
  <c r="BO130" i="11"/>
  <c r="BO38" i="11"/>
  <c r="BO232" i="11"/>
  <c r="BO196" i="11"/>
  <c r="BO442" i="11"/>
  <c r="BO179" i="11"/>
  <c r="BO345" i="11"/>
  <c r="BO272" i="11"/>
  <c r="BO121" i="11"/>
  <c r="BO238" i="11"/>
  <c r="BO40" i="11"/>
  <c r="BO107" i="11"/>
  <c r="BO194" i="11"/>
  <c r="BO21" i="11"/>
  <c r="BO105" i="11"/>
  <c r="BO170" i="11"/>
  <c r="BO252" i="11"/>
  <c r="BO221" i="11"/>
  <c r="BO326" i="11"/>
  <c r="BO228" i="11"/>
  <c r="BO339" i="11"/>
  <c r="BO375" i="11"/>
  <c r="BO431" i="11"/>
  <c r="BO68" i="11"/>
  <c r="BO363" i="11"/>
  <c r="BO456" i="11"/>
  <c r="BO74" i="11"/>
  <c r="BO402" i="11"/>
  <c r="BO406" i="11"/>
  <c r="BO161" i="11"/>
  <c r="BO20" i="11"/>
  <c r="BO17" i="11"/>
  <c r="BO156" i="11"/>
  <c r="BO174" i="11"/>
  <c r="BO251" i="11"/>
  <c r="BO256" i="11"/>
  <c r="BO268" i="11"/>
  <c r="BO413" i="11"/>
  <c r="BO371" i="11"/>
  <c r="BO260" i="11"/>
  <c r="BO416" i="11"/>
  <c r="BO420" i="11"/>
  <c r="BO464" i="11"/>
  <c r="BO459" i="11"/>
  <c r="BO448" i="11"/>
  <c r="BO204" i="11"/>
  <c r="BO103" i="11"/>
  <c r="BO55" i="11"/>
  <c r="BO65" i="11"/>
  <c r="BO184" i="11"/>
  <c r="BO145" i="11"/>
  <c r="BO219" i="11"/>
  <c r="BO236" i="11"/>
  <c r="BO280" i="11"/>
  <c r="BO188" i="11"/>
  <c r="BO217" i="11"/>
  <c r="BO240" i="11"/>
  <c r="BO192" i="11"/>
  <c r="BO394" i="11"/>
  <c r="BO355" i="11"/>
  <c r="BO67" i="11"/>
  <c r="BO343" i="11"/>
  <c r="BO379" i="11"/>
  <c r="BO428" i="11"/>
  <c r="BO129" i="11"/>
  <c r="BO102" i="11"/>
  <c r="BO465" i="11"/>
  <c r="BO115" i="11"/>
  <c r="BO77" i="11"/>
  <c r="BO168" i="11"/>
  <c r="BO307" i="11"/>
  <c r="BO181" i="11"/>
  <c r="BO342" i="11"/>
  <c r="BO367" i="11"/>
  <c r="BO424" i="11"/>
  <c r="BO460" i="11"/>
  <c r="BO248" i="11"/>
  <c r="BO82" i="11"/>
  <c r="BO119" i="11"/>
  <c r="BO370" i="11"/>
  <c r="BO276" i="11"/>
  <c r="BO359" i="11"/>
  <c r="BO149" i="11"/>
  <c r="BO53" i="11"/>
  <c r="BO291" i="11"/>
  <c r="BO235" i="11"/>
  <c r="BO333" i="11"/>
  <c r="BO146" i="11"/>
  <c r="BO31" i="11"/>
  <c r="BO12" i="11"/>
  <c r="BO52" i="11"/>
  <c r="BO246" i="11"/>
  <c r="BO433" i="11"/>
  <c r="BO214" i="11"/>
  <c r="BO450" i="11"/>
  <c r="BO30" i="11"/>
  <c r="BO14" i="11"/>
  <c r="BO100" i="11"/>
  <c r="BO94" i="11"/>
  <c r="BO101" i="11"/>
  <c r="BO23" i="11"/>
  <c r="BO153" i="11"/>
  <c r="BO112" i="11"/>
  <c r="BO405" i="11"/>
  <c r="BO351" i="11"/>
  <c r="BO418" i="11"/>
  <c r="BO347" i="11"/>
  <c r="BO158" i="11"/>
  <c r="BO462" i="11"/>
  <c r="BO469" i="11"/>
  <c r="BO461" i="11"/>
  <c r="BO410" i="11"/>
  <c r="BO419" i="11"/>
  <c r="BO435" i="11"/>
  <c r="BO123" i="11"/>
  <c r="BO86" i="11"/>
  <c r="BO223" i="11"/>
  <c r="BO164" i="11"/>
  <c r="BO187" i="11"/>
  <c r="BO386" i="11"/>
  <c r="BO446" i="11"/>
  <c r="BO329" i="11"/>
  <c r="BO139" i="11"/>
  <c r="BO162" i="11"/>
  <c r="BO136" i="11"/>
  <c r="BO111" i="11"/>
  <c r="BO45" i="11"/>
  <c r="BO190" i="11"/>
  <c r="BO254" i="11"/>
  <c r="BO202" i="11"/>
  <c r="BO383" i="11"/>
  <c r="BO385" i="11"/>
  <c r="BO244" i="11"/>
  <c r="BO323" i="11"/>
  <c r="BO388" i="11"/>
  <c r="BO43" i="11"/>
  <c r="BO117" i="11"/>
  <c r="BO141" i="11"/>
  <c r="BO78" i="11"/>
  <c r="BO191" i="11"/>
  <c r="BO18" i="11"/>
  <c r="BO264" i="11"/>
  <c r="BO287" i="11"/>
  <c r="BO398" i="11"/>
</calcChain>
</file>

<file path=xl/sharedStrings.xml><?xml version="1.0" encoding="utf-8"?>
<sst xmlns="http://schemas.openxmlformats.org/spreadsheetml/2006/main" count="4941" uniqueCount="424">
  <si>
    <t>Archimedes</t>
  </si>
  <si>
    <t>AC</t>
  </si>
  <si>
    <t>Pick 1</t>
  </si>
  <si>
    <t>Pick 2</t>
  </si>
  <si>
    <t>Finish</t>
  </si>
  <si>
    <t>Semi Finalist</t>
  </si>
  <si>
    <t>Finalist</t>
  </si>
  <si>
    <t>Quarter Finalist</t>
  </si>
  <si>
    <t>Curie</t>
  </si>
  <si>
    <t>Galileo</t>
  </si>
  <si>
    <t>Newton</t>
  </si>
  <si>
    <t>Winner</t>
  </si>
  <si>
    <t>Einstein</t>
  </si>
  <si>
    <t>A</t>
  </si>
  <si>
    <t>C</t>
  </si>
  <si>
    <t>G</t>
  </si>
  <si>
    <t>N</t>
  </si>
  <si>
    <t>Semi Finalists</t>
  </si>
  <si>
    <t>*A vs. G, C vs. N</t>
  </si>
  <si>
    <t>*A vs. C, G vs. N.</t>
  </si>
  <si>
    <t>* A vs. C, G vs. N</t>
  </si>
  <si>
    <t>*A vs. N, C vs. G</t>
  </si>
  <si>
    <t>Finals</t>
  </si>
  <si>
    <t>E</t>
  </si>
  <si>
    <t>*A vs. E, C vs. N</t>
  </si>
  <si>
    <t>Sweet Sixteen</t>
  </si>
  <si>
    <t>Arch</t>
  </si>
  <si>
    <t>Assign 1</t>
  </si>
  <si>
    <t>Pick 3</t>
  </si>
  <si>
    <t>out of</t>
  </si>
  <si>
    <t>2000 to 2001</t>
  </si>
  <si>
    <t>Repeats</t>
  </si>
  <si>
    <t>2001 to 2002</t>
  </si>
  <si>
    <t>2002 to 2003</t>
  </si>
  <si>
    <t>2003 to 2004</t>
  </si>
  <si>
    <t>CURIE</t>
  </si>
  <si>
    <t>Einstien</t>
  </si>
  <si>
    <t xml:space="preserve">Note, some of the draft order may be wrong here, </t>
  </si>
  <si>
    <t>I hastily recreated…….data from FRC site is below</t>
  </si>
  <si>
    <t>2004 to 2005</t>
  </si>
  <si>
    <t>2005 to 2006</t>
  </si>
  <si>
    <t>Last year</t>
  </si>
  <si>
    <t>2 YAGO</t>
  </si>
  <si>
    <t>3 YAGO</t>
  </si>
  <si>
    <t>4 YAGO</t>
  </si>
  <si>
    <t>5 YAGO</t>
  </si>
  <si>
    <t>6 YAGO</t>
  </si>
  <si>
    <t>2007 to 2008</t>
  </si>
  <si>
    <t>2006 to 2007</t>
  </si>
  <si>
    <t>Team List</t>
  </si>
  <si>
    <t>2008 to 2009</t>
  </si>
  <si>
    <t>7 YAGO</t>
  </si>
  <si>
    <t>8 YAGO</t>
  </si>
  <si>
    <t>9 YAGO</t>
  </si>
  <si>
    <t>Count</t>
  </si>
  <si>
    <t>Total</t>
  </si>
  <si>
    <t>Division</t>
  </si>
  <si>
    <t>Division Finals</t>
  </si>
  <si>
    <t>Semis</t>
  </si>
  <si>
    <t>Elims Team Count</t>
  </si>
  <si>
    <t>substitute 2854 to 2062 after QF</t>
  </si>
  <si>
    <t>W</t>
  </si>
  <si>
    <t>F</t>
  </si>
  <si>
    <t>SF</t>
  </si>
  <si>
    <t>QF</t>
  </si>
  <si>
    <t>10YAGO</t>
  </si>
  <si>
    <t>WF</t>
  </si>
  <si>
    <t>WC</t>
  </si>
  <si>
    <t>S</t>
  </si>
  <si>
    <t>ALL Instances</t>
  </si>
  <si>
    <t>Max</t>
  </si>
  <si>
    <t>Points</t>
  </si>
  <si>
    <t>STDDEV</t>
  </si>
  <si>
    <t>First year serpentine</t>
  </si>
  <si>
    <t>first year of 3 v 3</t>
  </si>
  <si>
    <t>First year of W/L based qualifying</t>
  </si>
  <si>
    <t>4 vs 0</t>
  </si>
  <si>
    <t>3x losers points</t>
  </si>
  <si>
    <t>return to coopertition</t>
  </si>
  <si>
    <t>Draft</t>
  </si>
  <si>
    <t>Team #</t>
  </si>
  <si>
    <t>Draft Rank</t>
  </si>
  <si>
    <t>Capt1</t>
  </si>
  <si>
    <t>Capt2</t>
  </si>
  <si>
    <t>Capt3</t>
  </si>
  <si>
    <t>Capt4</t>
  </si>
  <si>
    <t>Capt5</t>
  </si>
  <si>
    <t>Capt6</t>
  </si>
  <si>
    <t>Capt7</t>
  </si>
  <si>
    <t>Capt8</t>
  </si>
  <si>
    <t>Draft1</t>
  </si>
  <si>
    <t>Draft2</t>
  </si>
  <si>
    <t>Draft3</t>
  </si>
  <si>
    <t>Draft4</t>
  </si>
  <si>
    <t>Draft5</t>
  </si>
  <si>
    <t>Draft6</t>
  </si>
  <si>
    <t>Draft7</t>
  </si>
  <si>
    <t>Draft8</t>
  </si>
  <si>
    <t>Draft9</t>
  </si>
  <si>
    <t>Draft10</t>
  </si>
  <si>
    <t>Draft11</t>
  </si>
  <si>
    <t>Draft12</t>
  </si>
  <si>
    <t>Draft13</t>
  </si>
  <si>
    <t>Draft14</t>
  </si>
  <si>
    <t>Draft15</t>
  </si>
  <si>
    <t>Draft16</t>
  </si>
  <si>
    <t>Draft and Elimination Points</t>
  </si>
  <si>
    <t>Elim</t>
  </si>
  <si>
    <t>ARCHIMEDES</t>
  </si>
  <si>
    <t>GALILEO</t>
  </si>
  <si>
    <t>NEWTON</t>
  </si>
  <si>
    <t>Assign1</t>
  </si>
  <si>
    <t>Assign2</t>
  </si>
  <si>
    <t>Assign3</t>
  </si>
  <si>
    <t>Assign4</t>
  </si>
  <si>
    <t>Index Pointer Table</t>
  </si>
  <si>
    <t>Author:  Jim Zondag</t>
  </si>
  <si>
    <t>FIRST Team #33 - Killer Bees</t>
  </si>
  <si>
    <t>Color Guide</t>
  </si>
  <si>
    <t>World Champion</t>
  </si>
  <si>
    <t>World Finalist</t>
  </si>
  <si>
    <t>Division Winner</t>
  </si>
  <si>
    <t>Division Finalist</t>
  </si>
  <si>
    <t>QuarterFinalist</t>
  </si>
  <si>
    <t>SemiFinalist</t>
  </si>
  <si>
    <t>Rank</t>
  </si>
  <si>
    <t>Some of the data, particularly the draft order of the team in alliance selection, cannot be cross checked thru the FIRST official data</t>
  </si>
  <si>
    <t>The alliance members have been checked, but it is possible that the Captain, Pick1, Pick2 are out of order in some cases</t>
  </si>
  <si>
    <t>Author's Note:</t>
  </si>
  <si>
    <t>This Spreadsheet was created to track FIRST Team performance at the World Championship</t>
  </si>
  <si>
    <t>Qualifying Points and Award Points were not included, largely due to a lack of complete data.</t>
  </si>
  <si>
    <t>Elimination points are awarded at 10 points per level won, as with FiM.   Maximum possible points per team per year is 66.</t>
  </si>
  <si>
    <t>Elimination Points Table</t>
  </si>
  <si>
    <t>Draft Points Table</t>
  </si>
  <si>
    <t>Time Derated Point Total Table</t>
  </si>
  <si>
    <t>Number of Elimination Occurances</t>
  </si>
  <si>
    <t>Points were applied to 2001 data as best as possible, given the format differences of that year compared to all others.</t>
  </si>
  <si>
    <t>An annual derating factor was applied to all past data.</t>
  </si>
  <si>
    <t>`</t>
  </si>
  <si>
    <t>Annual Weighting Factor</t>
  </si>
  <si>
    <t>A weighing factor of 66.66% was used.</t>
  </si>
  <si>
    <t>This means that the current season carries 1/3 of the weight of a team's entire calculated history over long periods.</t>
  </si>
  <si>
    <t>Current Year</t>
  </si>
  <si>
    <t>1YA</t>
  </si>
  <si>
    <t>2YA</t>
  </si>
  <si>
    <t>3YA</t>
  </si>
  <si>
    <t>4YA</t>
  </si>
  <si>
    <t>5YA</t>
  </si>
  <si>
    <t>6YA</t>
  </si>
  <si>
    <t>7YA</t>
  </si>
  <si>
    <t>8YA</t>
  </si>
  <si>
    <t>9YA</t>
  </si>
  <si>
    <t>10YA</t>
  </si>
  <si>
    <t>This factor was determined somewhat subjectively, and is largely based on the fact that a team's student population will</t>
  </si>
  <si>
    <t>turn over completely every 4 years. Thus we do not want events from over 4 years ago having a significant impact on</t>
  </si>
  <si>
    <t xml:space="preserve">No attempt has been made to account for team subsitutions. </t>
  </si>
  <si>
    <t>I will also take suggestions for improvements or additional analysis.</t>
  </si>
  <si>
    <t>Data Weighting Schedule</t>
  </si>
  <si>
    <t>Prior to 2001, there were no divisions, so fairly including data from 1992 to 2000 is more difficult and has not been attempted.</t>
  </si>
  <si>
    <t>Only data from the Championship is used in this assessment.   No Regional data is included.</t>
  </si>
  <si>
    <t>Only the Elimination Points and Draft Points Components of the FiM system were used in this analysis.</t>
  </si>
  <si>
    <t>Additions were made in 2010 to try to answer the question "who is the best FIRST team of the decade"</t>
  </si>
  <si>
    <t>This method will reward consistant performance over occasional big success.</t>
  </si>
  <si>
    <t>Repeatability is a big thing in engineering and design, and I treat it with equal importance here.</t>
  </si>
  <si>
    <t xml:space="preserve">the current cumulative rankings.  </t>
  </si>
  <si>
    <t>In bowling, a player who cleans up all of his spares will come out above the player who bowls the occasional strike.</t>
  </si>
  <si>
    <t>The same applies here.   Opinions of these results and my methods may vary.</t>
  </si>
  <si>
    <t>fixed 5/7</t>
  </si>
  <si>
    <t>Top 20 OPR Ranked teams 2010</t>
  </si>
  <si>
    <t>Event 1</t>
  </si>
  <si>
    <t>Event 2</t>
  </si>
  <si>
    <t>Event 3</t>
  </si>
  <si>
    <t>Event 4</t>
  </si>
  <si>
    <t>Average</t>
  </si>
  <si>
    <t>Week1</t>
  </si>
  <si>
    <t>SanDiego</t>
  </si>
  <si>
    <t>WashingtonDC</t>
  </si>
  <si>
    <t>Peachtree</t>
  </si>
  <si>
    <t>Bayou</t>
  </si>
  <si>
    <t>KansasCity</t>
  </si>
  <si>
    <t>BAE</t>
  </si>
  <si>
    <t>FingerLakes</t>
  </si>
  <si>
    <t>Oregon</t>
  </si>
  <si>
    <t>TraverseCity</t>
  </si>
  <si>
    <t>NewJersey</t>
  </si>
  <si>
    <t>Arizona</t>
  </si>
  <si>
    <t>Florida</t>
  </si>
  <si>
    <t>WPI</t>
  </si>
  <si>
    <t>Chesapeake</t>
  </si>
  <si>
    <t>Wisconsin</t>
  </si>
  <si>
    <t>NewYorkCity</t>
  </si>
  <si>
    <t>Pittsburgh</t>
  </si>
  <si>
    <t>CassTech</t>
  </si>
  <si>
    <t>AnnArbor</t>
  </si>
  <si>
    <t>Week2</t>
  </si>
  <si>
    <t>SiliconValley</t>
  </si>
  <si>
    <t>Midwest</t>
  </si>
  <si>
    <t>Boilermaker</t>
  </si>
  <si>
    <t>StLouis</t>
  </si>
  <si>
    <t>Dallas</t>
  </si>
  <si>
    <t>Utah</t>
  </si>
  <si>
    <t>Virginia</t>
  </si>
  <si>
    <t>WestMich</t>
  </si>
  <si>
    <t>Week 3</t>
  </si>
  <si>
    <t>Week 4</t>
  </si>
  <si>
    <t>Waterloo</t>
  </si>
  <si>
    <t>LosAngeles</t>
  </si>
  <si>
    <t>Colorado</t>
  </si>
  <si>
    <t>Hawaii</t>
  </si>
  <si>
    <t>Boston</t>
  </si>
  <si>
    <t>LongIsland</t>
  </si>
  <si>
    <t>Buckeye</t>
  </si>
  <si>
    <t>Oklahoma</t>
  </si>
  <si>
    <t>Palmetto</t>
  </si>
  <si>
    <t>Seattle</t>
  </si>
  <si>
    <t>Troy</t>
  </si>
  <si>
    <t>Week5</t>
  </si>
  <si>
    <t>Sacramento</t>
  </si>
  <si>
    <t>Toronto</t>
  </si>
  <si>
    <t>Connecticut</t>
  </si>
  <si>
    <t>NorthStar</t>
  </si>
  <si>
    <t>10000Lakes</t>
  </si>
  <si>
    <t>NorthCarolina</t>
  </si>
  <si>
    <t>LoneStar</t>
  </si>
  <si>
    <t>LasVegas</t>
  </si>
  <si>
    <t>MichState</t>
  </si>
  <si>
    <t>Championship</t>
  </si>
  <si>
    <t>Avg OPR</t>
  </si>
  <si>
    <t>Min</t>
  </si>
  <si>
    <t>Kettering</t>
  </si>
  <si>
    <t>Detroit</t>
  </si>
  <si>
    <t>Philly</t>
  </si>
  <si>
    <t>Week 2</t>
  </si>
  <si>
    <t>Week3</t>
  </si>
  <si>
    <t>Week4</t>
  </si>
  <si>
    <t>CMP</t>
  </si>
  <si>
    <t>average</t>
  </si>
  <si>
    <t>avg Max</t>
  </si>
  <si>
    <t>#teams</t>
  </si>
  <si>
    <t>OPR total</t>
  </si>
  <si>
    <t xml:space="preserve">Average </t>
  </si>
  <si>
    <t>AvgMax</t>
  </si>
  <si>
    <t>This chart has Team OPRs in the actual week played</t>
  </si>
  <si>
    <t>OPR_AVG</t>
  </si>
  <si>
    <t>Event 0</t>
  </si>
  <si>
    <t>Number of teams</t>
  </si>
  <si>
    <t>1 Event (1049)</t>
  </si>
  <si>
    <t>2 Events (463)</t>
  </si>
  <si>
    <t>3 Events (203)</t>
  </si>
  <si>
    <t>4+ Events (37)</t>
  </si>
  <si>
    <t>OPR Average</t>
  </si>
  <si>
    <t>This table has average OPR for populations playing differing number of events in 2010</t>
  </si>
  <si>
    <t xml:space="preserve"> </t>
  </si>
  <si>
    <t>Average of top10</t>
  </si>
  <si>
    <t>Team Number</t>
  </si>
  <si>
    <t>2010 OPR</t>
  </si>
  <si>
    <t>HOF</t>
  </si>
  <si>
    <t>Original</t>
  </si>
  <si>
    <t>2010EIA</t>
  </si>
  <si>
    <t>2010WC</t>
  </si>
  <si>
    <t>2011 CMP Restration as of 11.1.2010</t>
  </si>
  <si>
    <t xml:space="preserve">2010 World Rank </t>
  </si>
  <si>
    <t>2010 CMP as of 12.31.2009</t>
  </si>
  <si>
    <t>2009 CMP as of 10-24-2008\</t>
  </si>
  <si>
    <t>(1.5 ) - (1)</t>
  </si>
  <si>
    <t>(1) - (0.5)</t>
  </si>
  <si>
    <t>(0.5) - 0</t>
  </si>
  <si>
    <t>0 - 0.5</t>
  </si>
  <si>
    <t>0.5-1.0</t>
  </si>
  <si>
    <t>1.0-1.5</t>
  </si>
  <si>
    <t>1.5-2.0</t>
  </si>
  <si>
    <t>2.0-2.5</t>
  </si>
  <si>
    <t>2.5-3.0</t>
  </si>
  <si>
    <t>3.0-3.5</t>
  </si>
  <si>
    <t>3.5-4.0</t>
  </si>
  <si>
    <t>4.0-4.5</t>
  </si>
  <si>
    <t>2010 OPRS of 2011 Group 1 teams</t>
  </si>
  <si>
    <t>OPRs of 2010 Elims teams</t>
  </si>
  <si>
    <t>Range</t>
  </si>
  <si>
    <t>4.5-5.0</t>
  </si>
  <si>
    <t>5.0-5.5</t>
  </si>
  <si>
    <t>5.5-6.0</t>
  </si>
  <si>
    <t>6.0-6.5</t>
  </si>
  <si>
    <t>6.5-7.0</t>
  </si>
  <si>
    <t>7.0-7.5</t>
  </si>
  <si>
    <t>7.5-8.0</t>
  </si>
  <si>
    <t>2009 OPR</t>
  </si>
  <si>
    <t>2009 Results</t>
  </si>
  <si>
    <t>Actual 2010</t>
  </si>
  <si>
    <t>Normalized 2009</t>
  </si>
  <si>
    <t>Likely to make Elims</t>
  </si>
  <si>
    <t>Teams who actually made Elims</t>
  </si>
  <si>
    <t>All teams at CMP</t>
  </si>
  <si>
    <t>Was at 2009 CMP</t>
  </si>
  <si>
    <t>In 2010 Elims</t>
  </si>
  <si>
    <t>Winning thirds:</t>
  </si>
  <si>
    <t>Captains</t>
  </si>
  <si>
    <t>Seconds</t>
  </si>
  <si>
    <t>Also a finalist</t>
  </si>
  <si>
    <t>Also a QF</t>
  </si>
  <si>
    <t>Also SF</t>
  </si>
  <si>
    <t>Also 2 SF</t>
  </si>
  <si>
    <t>Thirds</t>
  </si>
  <si>
    <t>1st Picks</t>
  </si>
  <si>
    <t>all teams at 2010 CMP</t>
  </si>
  <si>
    <t>OPR Range</t>
  </si>
  <si>
    <t xml:space="preserve">Team </t>
  </si>
  <si>
    <t>DP</t>
  </si>
  <si>
    <t>EP</t>
  </si>
  <si>
    <t>All 2011 CMP Teams</t>
  </si>
  <si>
    <t xml:space="preserve">Pre registered </t>
  </si>
  <si>
    <t>11YAGO</t>
  </si>
  <si>
    <t>(Note 47 changed to team 51)</t>
  </si>
  <si>
    <t>(Note 65 changed to team 51)</t>
  </si>
  <si>
    <t>(changed from 65 to team 51)</t>
  </si>
  <si>
    <t>(changed from 47 to team 51)</t>
  </si>
  <si>
    <t>Active Team</t>
  </si>
  <si>
    <t>This causes the data from past years to have a diminishing effect on the current team standings.</t>
  </si>
  <si>
    <t>11YA</t>
  </si>
  <si>
    <t>return to sanity</t>
  </si>
  <si>
    <t>Big Show</t>
  </si>
  <si>
    <t>Division Semi Finals</t>
  </si>
  <si>
    <t>Champion</t>
  </si>
  <si>
    <t>League</t>
  </si>
  <si>
    <t>STL</t>
  </si>
  <si>
    <t>12YAGO</t>
  </si>
  <si>
    <t>Total since 2005</t>
  </si>
  <si>
    <t>World Champions</t>
  </si>
  <si>
    <t>Co-opertition Balancing</t>
  </si>
  <si>
    <t>Total Points Table</t>
  </si>
  <si>
    <t>World Finals</t>
  </si>
  <si>
    <t>Teams have played in CMP Elims since 2001</t>
  </si>
  <si>
    <t>Occurances since 2005 when 3 vs 3 competition format began.</t>
  </si>
  <si>
    <t>Elims Attending Teams</t>
  </si>
  <si>
    <t>J. Zondag</t>
  </si>
  <si>
    <t>FRC33</t>
  </si>
  <si>
    <t>Number of teams in FRC</t>
  </si>
  <si>
    <t>Number of Teams in Michigan</t>
  </si>
  <si>
    <t>Percentage of teams in MI</t>
  </si>
  <si>
    <t>Number of teams at CMP</t>
  </si>
  <si>
    <t>Michigan Teams at CMP</t>
  </si>
  <si>
    <t>Michigan Teams in CMP Elims</t>
  </si>
  <si>
    <t>Percentage MI in ELIMS</t>
  </si>
  <si>
    <t>Perntage of CMP from MI</t>
  </si>
  <si>
    <t>Percentage of MI at CMP</t>
  </si>
  <si>
    <t>Number of teams in CA</t>
  </si>
  <si>
    <t>Percentage of teams in CA</t>
  </si>
  <si>
    <t>Calif Teams at CMP</t>
  </si>
  <si>
    <t>Over representation in Elims / MI</t>
  </si>
  <si>
    <t>CA Teams in CMP Elims</t>
  </si>
  <si>
    <t>Percentage CA in ELIMS</t>
  </si>
  <si>
    <t>Over representation in Elims / CA</t>
  </si>
  <si>
    <t>Percentage of CA at CMP</t>
  </si>
  <si>
    <t>Elim Spots at CMP</t>
  </si>
  <si>
    <t>Percentage of attending MI teams in Elims</t>
  </si>
  <si>
    <t>Percentage of attending CA teams in Elims</t>
  </si>
  <si>
    <t>Number of teams in TX</t>
  </si>
  <si>
    <t>Percentage of teams in TX</t>
  </si>
  <si>
    <t>Texas Teams at CMP</t>
  </si>
  <si>
    <t>Percentage of CMP from CA</t>
  </si>
  <si>
    <t>Percentage of TX at CMP</t>
  </si>
  <si>
    <t>Percentage of CMP from TX</t>
  </si>
  <si>
    <t>TX Teams in CMP Elims</t>
  </si>
  <si>
    <t>Percentage TX in ELIMS</t>
  </si>
  <si>
    <t>Over representation in Elims / TX</t>
  </si>
  <si>
    <t>Percentage of attending TX teams in Elims</t>
  </si>
  <si>
    <t>MAR</t>
  </si>
  <si>
    <t>teams</t>
  </si>
  <si>
    <t>Registered</t>
  </si>
  <si>
    <t>–</t>
  </si>
  <si>
    <t>Ranking</t>
  </si>
  <si>
    <t>Skip</t>
  </si>
  <si>
    <t>Chairman’s</t>
  </si>
  <si>
    <t>#1</t>
  </si>
  <si>
    <t>Rookie</t>
  </si>
  <si>
    <t>All-Star</t>
  </si>
  <si>
    <t>Engineering</t>
  </si>
  <si>
    <t>#2</t>
  </si>
  <si>
    <t>ARCH</t>
  </si>
  <si>
    <t>Number of teams in MAR</t>
  </si>
  <si>
    <t>Percentage of teams in MAR</t>
  </si>
  <si>
    <t>MAR Teams at CMP</t>
  </si>
  <si>
    <t>Percentage of CMP from MAR</t>
  </si>
  <si>
    <t>Percentage of MAR at CMP</t>
  </si>
  <si>
    <t>MAR Teams in CMP Elims</t>
  </si>
  <si>
    <t>Percentage MAR in ELIMS</t>
  </si>
  <si>
    <t>Over representation in Elims / MAR</t>
  </si>
  <si>
    <t>Percentage of attending MAR teams in Elims</t>
  </si>
  <si>
    <t>Events</t>
  </si>
  <si>
    <t>2012 CMP</t>
  </si>
  <si>
    <t>2011 CMP</t>
  </si>
  <si>
    <t>2013 Total</t>
  </si>
  <si>
    <t>Ultimate Ascent</t>
  </si>
  <si>
    <t>Total Elim Occurances (since 2005)</t>
  </si>
  <si>
    <t>* Note - combined legacy 47/65 results have been applied to 51</t>
  </si>
  <si>
    <t>M</t>
  </si>
  <si>
    <t>I have attempted to cross check all content against other FRC databases and spreadsheets for accuracy.</t>
  </si>
  <si>
    <t>Draft17</t>
  </si>
  <si>
    <t>Draft18</t>
  </si>
  <si>
    <t>Draft19</t>
  </si>
  <si>
    <t>Draft20</t>
  </si>
  <si>
    <t>Draft21</t>
  </si>
  <si>
    <t>Draft22</t>
  </si>
  <si>
    <t>Draft23</t>
  </si>
  <si>
    <t>Draft24</t>
  </si>
  <si>
    <t>14 Year Total Points</t>
  </si>
  <si>
    <t>Aeriel Assist</t>
  </si>
  <si>
    <t>12YA</t>
  </si>
  <si>
    <t>13YA</t>
  </si>
  <si>
    <t>Weighted results totals are computed for every team over the entire 14 year period.</t>
  </si>
  <si>
    <t>The data contained here is the product of many sources, much of it collected by Jim Zondag over the past 14 years</t>
  </si>
  <si>
    <t xml:space="preserve">This analysis uses the 2014 District Ranking method to calculate points for teams' elimination round performance at the </t>
  </si>
  <si>
    <t>FRC World Championship for the 14 year period from 2001 to 2014.</t>
  </si>
  <si>
    <t>This method was adjusted in 2014 to include the 4th members of the alliances as added this year.</t>
  </si>
  <si>
    <t>4th members do not receive any Draft points, however they do receive Elimination points if they earned them in matches they played.</t>
  </si>
  <si>
    <t>Standard District Elimination point rules for substitues and removals apply.</t>
  </si>
  <si>
    <t xml:space="preserve">Teams who played a match in elims but did not earn any points will still appear in the history results chart.   </t>
  </si>
  <si>
    <t>Teams who did not play any matches are not listed.</t>
  </si>
  <si>
    <t>Summary of all Team FRC Championship Finishing Results 2001-2014</t>
  </si>
  <si>
    <t>14 Year Derated Points</t>
  </si>
  <si>
    <t>13YAGO</t>
  </si>
  <si>
    <t>Pre-2005</t>
  </si>
  <si>
    <t>Rank - Total</t>
  </si>
  <si>
    <t>Teams have played in CMP Elims since 2005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</si>
</sst>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
  </numFmts>
  <fonts count="19" x14ac:knownFonts="1">
    <font>
      <sz val="10"/>
      <name val="Arial"/>
    </font>
    <font>
      <sz val="10"/>
      <name val="Arial"/>
      <family val="2"/>
    </font>
    <font>
      <sz val="8"/>
      <name val="Arial"/>
      <family val="2"/>
    </font>
    <font>
      <sz val="10"/>
      <name val="Arial"/>
      <family val="2"/>
    </font>
    <font>
      <b/>
      <sz val="10"/>
      <color indexed="9"/>
      <name val="Arial"/>
      <family val="2"/>
    </font>
    <font>
      <b/>
      <sz val="10"/>
      <name val="Arial"/>
      <family val="2"/>
    </font>
    <font>
      <sz val="9"/>
      <name val="Arial"/>
      <family val="2"/>
    </font>
    <font>
      <b/>
      <sz val="9"/>
      <color indexed="10"/>
      <name val="Arial"/>
      <family val="2"/>
    </font>
    <font>
      <b/>
      <sz val="9"/>
      <color indexed="12"/>
      <name val="Arial"/>
      <family val="2"/>
    </font>
    <font>
      <b/>
      <sz val="14"/>
      <name val="Arial"/>
      <family val="2"/>
    </font>
    <font>
      <b/>
      <sz val="16"/>
      <name val="Arial"/>
      <family val="2"/>
    </font>
    <font>
      <b/>
      <sz val="11"/>
      <name val="Arial"/>
      <family val="2"/>
    </font>
    <font>
      <b/>
      <sz val="11"/>
      <color theme="1"/>
      <name val="Calibri"/>
      <family val="2"/>
      <scheme val="minor"/>
    </font>
    <font>
      <sz val="11"/>
      <name val="Calibri"/>
      <family val="2"/>
      <scheme val="minor"/>
    </font>
    <font>
      <sz val="8"/>
      <color theme="1"/>
      <name val="Verdana"/>
      <family val="2"/>
    </font>
    <font>
      <b/>
      <sz val="12"/>
      <name val="Arial"/>
      <family val="2"/>
    </font>
    <font>
      <sz val="12"/>
      <name val="Arial"/>
      <family val="2"/>
    </font>
    <font>
      <u/>
      <sz val="10"/>
      <color indexed="12"/>
      <name val="Arial"/>
      <family val="2"/>
    </font>
    <font>
      <sz val="10"/>
      <color theme="1"/>
      <name val="Arial"/>
      <family val="2"/>
    </font>
  </fonts>
  <fills count="29">
    <fill>
      <patternFill patternType="none"/>
    </fill>
    <fill>
      <patternFill patternType="gray125"/>
    </fill>
    <fill>
      <patternFill patternType="solid">
        <fgColor indexed="22"/>
        <bgColor indexed="64"/>
      </patternFill>
    </fill>
    <fill>
      <patternFill patternType="solid">
        <fgColor indexed="60"/>
        <bgColor indexed="64"/>
      </patternFill>
    </fill>
    <fill>
      <patternFill patternType="solid">
        <fgColor indexed="62"/>
        <bgColor indexed="64"/>
      </patternFill>
    </fill>
    <fill>
      <patternFill patternType="solid">
        <fgColor indexed="27"/>
        <bgColor indexed="64"/>
      </patternFill>
    </fill>
    <fill>
      <patternFill patternType="solid">
        <fgColor indexed="36"/>
        <bgColor indexed="64"/>
      </patternFill>
    </fill>
    <fill>
      <patternFill patternType="solid">
        <fgColor indexed="11"/>
        <bgColor indexed="64"/>
      </patternFill>
    </fill>
    <fill>
      <patternFill patternType="solid">
        <fgColor indexed="13"/>
        <bgColor indexed="64"/>
      </patternFill>
    </fill>
    <fill>
      <patternFill patternType="solid">
        <fgColor indexed="53"/>
        <bgColor indexed="64"/>
      </patternFill>
    </fill>
    <fill>
      <patternFill patternType="solid">
        <fgColor indexed="51"/>
        <bgColor indexed="64"/>
      </patternFill>
    </fill>
    <fill>
      <patternFill patternType="solid">
        <fgColor indexed="46"/>
        <bgColor indexed="64"/>
      </patternFill>
    </fill>
    <fill>
      <patternFill patternType="solid">
        <fgColor indexed="15"/>
        <bgColor indexed="64"/>
      </patternFill>
    </fill>
    <fill>
      <patternFill patternType="solid">
        <fgColor indexed="14"/>
        <bgColor indexed="64"/>
      </patternFill>
    </fill>
    <fill>
      <patternFill patternType="solid">
        <fgColor indexed="48"/>
        <bgColor indexed="64"/>
      </patternFill>
    </fill>
    <fill>
      <patternFill patternType="solid">
        <fgColor indexed="10"/>
        <bgColor indexed="64"/>
      </patternFill>
    </fill>
    <fill>
      <patternFill patternType="solid">
        <fgColor rgb="FFFFFFFF"/>
        <bgColor indexed="64"/>
      </patternFill>
    </fill>
    <fill>
      <patternFill patternType="solid">
        <fgColor rgb="FFFFFF00"/>
        <bgColor indexed="64"/>
      </patternFill>
    </fill>
    <fill>
      <patternFill patternType="solid">
        <fgColor theme="3"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rgb="FFFF0000"/>
        <bgColor indexed="64"/>
      </patternFill>
    </fill>
    <fill>
      <patternFill patternType="solid">
        <fgColor theme="9" tint="0.39997558519241921"/>
        <bgColor indexed="64"/>
      </patternFill>
    </fill>
    <fill>
      <patternFill patternType="solid">
        <fgColor rgb="FFFFC000"/>
        <bgColor indexed="64"/>
      </patternFill>
    </fill>
    <fill>
      <patternFill patternType="solid">
        <fgColor theme="7" tint="0.59999389629810485"/>
        <bgColor indexed="64"/>
      </patternFill>
    </fill>
    <fill>
      <patternFill patternType="solid">
        <fgColor rgb="FF00B0F0"/>
        <bgColor indexed="64"/>
      </patternFill>
    </fill>
    <fill>
      <patternFill patternType="solid">
        <fgColor rgb="FF00FF00"/>
        <bgColor indexed="64"/>
      </patternFill>
    </fill>
    <fill>
      <patternFill patternType="solid">
        <fgColor rgb="FFFFCCFF"/>
        <bgColor indexed="64"/>
      </patternFill>
    </fill>
    <fill>
      <patternFill patternType="solid">
        <fgColor theme="0" tint="-0.14999847407452621"/>
        <bgColor indexed="64"/>
      </patternFill>
    </fill>
  </fills>
  <borders count="29">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diagonal/>
    </border>
  </borders>
  <cellStyleXfs count="3">
    <xf numFmtId="0" fontId="0" fillId="0" borderId="0"/>
    <xf numFmtId="9" fontId="3" fillId="0" borderId="0" applyFont="0" applyFill="0" applyBorder="0" applyAlignment="0" applyProtection="0"/>
    <xf numFmtId="0" fontId="17" fillId="0" borderId="0" applyNumberFormat="0" applyFill="0" applyBorder="0" applyAlignment="0" applyProtection="0">
      <alignment vertical="top"/>
      <protection locked="0"/>
    </xf>
  </cellStyleXfs>
  <cellXfs count="478">
    <xf numFmtId="0" fontId="0" fillId="0" borderId="0" xfId="0"/>
    <xf numFmtId="0" fontId="0" fillId="0" borderId="0" xfId="0" applyFill="1"/>
    <xf numFmtId="0" fontId="0" fillId="0" borderId="0" xfId="0" applyFill="1" applyBorder="1"/>
    <xf numFmtId="0" fontId="0" fillId="0" borderId="1" xfId="0" applyBorder="1"/>
    <xf numFmtId="0" fontId="0" fillId="0" borderId="1" xfId="0" applyFill="1" applyBorder="1"/>
    <xf numFmtId="0" fontId="0" fillId="0" borderId="2" xfId="0" applyFill="1" applyBorder="1"/>
    <xf numFmtId="0" fontId="0" fillId="0" borderId="3" xfId="0" applyFill="1" applyBorder="1"/>
    <xf numFmtId="0" fontId="0" fillId="0" borderId="2" xfId="0" applyBorder="1" applyAlignment="1">
      <alignment horizontal="center"/>
    </xf>
    <xf numFmtId="0" fontId="0" fillId="0" borderId="3" xfId="0" applyBorder="1" applyAlignment="1">
      <alignment horizontal="center"/>
    </xf>
    <xf numFmtId="0" fontId="0" fillId="0" borderId="0" xfId="0" applyFill="1" applyAlignment="1">
      <alignment horizontal="center"/>
    </xf>
    <xf numFmtId="0" fontId="0" fillId="0" borderId="0" xfId="0" applyAlignment="1">
      <alignment horizontal="center"/>
    </xf>
    <xf numFmtId="0" fontId="0" fillId="0" borderId="2" xfId="0" applyFill="1" applyBorder="1" applyAlignment="1">
      <alignment horizontal="center"/>
    </xf>
    <xf numFmtId="0" fontId="0" fillId="0" borderId="3" xfId="0" applyFill="1" applyBorder="1" applyAlignment="1">
      <alignment horizontal="center"/>
    </xf>
    <xf numFmtId="0" fontId="0" fillId="2" borderId="4" xfId="0" applyFill="1" applyBorder="1"/>
    <xf numFmtId="0" fontId="0" fillId="2" borderId="5" xfId="0" applyFill="1" applyBorder="1"/>
    <xf numFmtId="0" fontId="0" fillId="2" borderId="0" xfId="0" applyFill="1" applyBorder="1" applyAlignment="1">
      <alignment horizontal="center"/>
    </xf>
    <xf numFmtId="0" fontId="0" fillId="2" borderId="6" xfId="0" applyFill="1" applyBorder="1" applyAlignment="1">
      <alignment horizontal="center"/>
    </xf>
    <xf numFmtId="21" fontId="0" fillId="0" borderId="0" xfId="0" applyNumberFormat="1"/>
    <xf numFmtId="20" fontId="0" fillId="0" borderId="0" xfId="0" applyNumberFormat="1"/>
    <xf numFmtId="0" fontId="0" fillId="3" borderId="7" xfId="0" applyFill="1" applyBorder="1"/>
    <xf numFmtId="0" fontId="0" fillId="3" borderId="0" xfId="0" applyFill="1" applyBorder="1" applyAlignment="1">
      <alignment horizontal="center"/>
    </xf>
    <xf numFmtId="0" fontId="0" fillId="3" borderId="4" xfId="0" applyFill="1" applyBorder="1" applyAlignment="1">
      <alignment horizontal="center"/>
    </xf>
    <xf numFmtId="0" fontId="0" fillId="4" borderId="7" xfId="0" applyFill="1" applyBorder="1"/>
    <xf numFmtId="0" fontId="1" fillId="4" borderId="0" xfId="0" applyFont="1" applyFill="1" applyBorder="1" applyAlignment="1">
      <alignment horizontal="center"/>
    </xf>
    <xf numFmtId="0" fontId="0" fillId="4" borderId="0" xfId="0" applyFill="1" applyBorder="1" applyAlignment="1">
      <alignment horizontal="center"/>
    </xf>
    <xf numFmtId="0" fontId="0" fillId="4" borderId="4" xfId="0" applyFill="1" applyBorder="1" applyAlignment="1">
      <alignment horizontal="center"/>
    </xf>
    <xf numFmtId="0" fontId="1" fillId="3" borderId="0" xfId="0" applyFont="1" applyFill="1" applyBorder="1" applyAlignment="1">
      <alignment horizontal="center"/>
    </xf>
    <xf numFmtId="0" fontId="0" fillId="5" borderId="7" xfId="0" applyFill="1" applyBorder="1"/>
    <xf numFmtId="0" fontId="1" fillId="5" borderId="0" xfId="0" applyFont="1" applyFill="1" applyBorder="1" applyAlignment="1">
      <alignment horizontal="center"/>
    </xf>
    <xf numFmtId="0" fontId="0" fillId="5" borderId="0" xfId="0" applyFill="1" applyBorder="1" applyAlignment="1">
      <alignment horizontal="center"/>
    </xf>
    <xf numFmtId="0" fontId="0" fillId="5" borderId="4" xfId="0" applyFill="1" applyBorder="1" applyAlignment="1">
      <alignment horizontal="center"/>
    </xf>
    <xf numFmtId="0" fontId="0" fillId="6" borderId="7" xfId="0" applyFill="1" applyBorder="1"/>
    <xf numFmtId="0" fontId="0" fillId="6" borderId="0" xfId="0" applyFill="1" applyBorder="1" applyAlignment="1">
      <alignment horizontal="center"/>
    </xf>
    <xf numFmtId="0" fontId="1" fillId="6" borderId="0" xfId="0" applyFont="1" applyFill="1" applyBorder="1" applyAlignment="1">
      <alignment horizontal="center"/>
    </xf>
    <xf numFmtId="0" fontId="0" fillId="6" borderId="4" xfId="0" applyFill="1" applyBorder="1" applyAlignment="1">
      <alignment horizontal="center"/>
    </xf>
    <xf numFmtId="0" fontId="0" fillId="6" borderId="8" xfId="0" applyFill="1" applyBorder="1"/>
    <xf numFmtId="0" fontId="0" fillId="6" borderId="6" xfId="0" applyFill="1" applyBorder="1" applyAlignment="1">
      <alignment horizontal="center"/>
    </xf>
    <xf numFmtId="0" fontId="0" fillId="5" borderId="8" xfId="0" applyFill="1" applyBorder="1"/>
    <xf numFmtId="0" fontId="0" fillId="5" borderId="6" xfId="0" applyFill="1" applyBorder="1" applyAlignment="1">
      <alignment horizontal="center"/>
    </xf>
    <xf numFmtId="0" fontId="0" fillId="5" borderId="5" xfId="0" applyFill="1" applyBorder="1" applyAlignment="1">
      <alignment horizontal="center"/>
    </xf>
    <xf numFmtId="0" fontId="0" fillId="7" borderId="7" xfId="0" applyFill="1" applyBorder="1"/>
    <xf numFmtId="0" fontId="0" fillId="7" borderId="0" xfId="0" applyFill="1" applyBorder="1" applyAlignment="1">
      <alignment horizontal="center"/>
    </xf>
    <xf numFmtId="0" fontId="0" fillId="7" borderId="4" xfId="0" applyFill="1" applyBorder="1" applyAlignment="1">
      <alignment horizontal="center"/>
    </xf>
    <xf numFmtId="0" fontId="1" fillId="7" borderId="0" xfId="0" applyFont="1" applyFill="1" applyBorder="1" applyAlignment="1">
      <alignment horizontal="center"/>
    </xf>
    <xf numFmtId="0" fontId="0" fillId="4" borderId="8" xfId="0" applyFill="1" applyBorder="1"/>
    <xf numFmtId="0" fontId="0" fillId="4" borderId="6" xfId="0" applyFill="1" applyBorder="1" applyAlignment="1">
      <alignment horizontal="center"/>
    </xf>
    <xf numFmtId="0" fontId="0" fillId="4" borderId="5" xfId="0" applyFill="1" applyBorder="1" applyAlignment="1">
      <alignment horizontal="center"/>
    </xf>
    <xf numFmtId="0" fontId="0" fillId="3" borderId="8" xfId="0" applyFill="1" applyBorder="1"/>
    <xf numFmtId="0" fontId="0" fillId="3" borderId="6" xfId="0" applyFill="1" applyBorder="1" applyAlignment="1">
      <alignment horizontal="center"/>
    </xf>
    <xf numFmtId="0" fontId="0" fillId="3" borderId="5" xfId="0" applyFill="1" applyBorder="1" applyAlignment="1">
      <alignment horizontal="center"/>
    </xf>
    <xf numFmtId="0" fontId="0" fillId="0" borderId="9" xfId="0" applyBorder="1"/>
    <xf numFmtId="0" fontId="0" fillId="0" borderId="10" xfId="0" applyBorder="1"/>
    <xf numFmtId="0" fontId="1" fillId="0" borderId="1" xfId="0" applyFont="1" applyBorder="1"/>
    <xf numFmtId="0" fontId="0" fillId="3" borderId="11" xfId="0" applyFill="1" applyBorder="1"/>
    <xf numFmtId="0" fontId="0" fillId="3" borderId="9" xfId="0" applyFill="1" applyBorder="1"/>
    <xf numFmtId="0" fontId="1" fillId="3" borderId="10" xfId="0" applyFont="1" applyFill="1" applyBorder="1"/>
    <xf numFmtId="0" fontId="0" fillId="4" borderId="12" xfId="0" applyFill="1" applyBorder="1"/>
    <xf numFmtId="0" fontId="0" fillId="4" borderId="0" xfId="0" applyFill="1" applyBorder="1"/>
    <xf numFmtId="0" fontId="1" fillId="4" borderId="4" xfId="0" applyFont="1" applyFill="1" applyBorder="1"/>
    <xf numFmtId="0" fontId="0" fillId="6" borderId="12" xfId="0" applyFill="1" applyBorder="1"/>
    <xf numFmtId="0" fontId="0" fillId="6" borderId="0" xfId="0" applyFill="1" applyBorder="1"/>
    <xf numFmtId="0" fontId="1" fillId="6" borderId="4" xfId="0" applyFont="1" applyFill="1" applyBorder="1"/>
    <xf numFmtId="0" fontId="0" fillId="6" borderId="13" xfId="0" applyFill="1" applyBorder="1"/>
    <xf numFmtId="0" fontId="0" fillId="6" borderId="6" xfId="0" applyFill="1" applyBorder="1"/>
    <xf numFmtId="0" fontId="1" fillId="6" borderId="5" xfId="0" applyFont="1" applyFill="1" applyBorder="1"/>
    <xf numFmtId="0" fontId="0" fillId="4" borderId="11" xfId="0" applyFill="1" applyBorder="1"/>
    <xf numFmtId="0" fontId="0" fillId="4" borderId="9" xfId="0" applyFill="1" applyBorder="1"/>
    <xf numFmtId="0" fontId="1" fillId="4" borderId="10" xfId="0" applyFont="1" applyFill="1" applyBorder="1"/>
    <xf numFmtId="0" fontId="0" fillId="3" borderId="12" xfId="0" applyFill="1" applyBorder="1"/>
    <xf numFmtId="0" fontId="0" fillId="3" borderId="0" xfId="0" applyFill="1" applyBorder="1"/>
    <xf numFmtId="0" fontId="1" fillId="3" borderId="4" xfId="0" applyFont="1" applyFill="1" applyBorder="1"/>
    <xf numFmtId="0" fontId="0" fillId="3" borderId="13" xfId="0" applyFill="1" applyBorder="1"/>
    <xf numFmtId="0" fontId="0" fillId="3" borderId="6" xfId="0" applyFill="1" applyBorder="1"/>
    <xf numFmtId="0" fontId="1" fillId="3" borderId="5" xfId="0" applyFont="1" applyFill="1" applyBorder="1"/>
    <xf numFmtId="0" fontId="1" fillId="3" borderId="0" xfId="0" applyFont="1" applyFill="1" applyBorder="1"/>
    <xf numFmtId="0" fontId="0" fillId="3" borderId="4" xfId="0" applyFill="1" applyBorder="1"/>
    <xf numFmtId="0" fontId="0" fillId="3" borderId="0" xfId="0" applyFont="1" applyFill="1" applyBorder="1"/>
    <xf numFmtId="0" fontId="0" fillId="3" borderId="9" xfId="0" applyFont="1" applyFill="1" applyBorder="1"/>
    <xf numFmtId="0" fontId="0" fillId="3" borderId="10" xfId="0" applyFill="1" applyBorder="1"/>
    <xf numFmtId="0" fontId="0" fillId="4" borderId="0" xfId="0" applyFont="1" applyFill="1" applyBorder="1"/>
    <xf numFmtId="0" fontId="0" fillId="4" borderId="4" xfId="0" applyFill="1" applyBorder="1"/>
    <xf numFmtId="0" fontId="1" fillId="4" borderId="0" xfId="0" applyFont="1" applyFill="1" applyBorder="1"/>
    <xf numFmtId="0" fontId="0" fillId="6" borderId="4" xfId="0" applyFill="1" applyBorder="1"/>
    <xf numFmtId="0" fontId="0" fillId="6" borderId="0" xfId="0" applyFont="1" applyFill="1" applyBorder="1"/>
    <xf numFmtId="0" fontId="1" fillId="6" borderId="0" xfId="0" applyFont="1" applyFill="1" applyBorder="1"/>
    <xf numFmtId="0" fontId="0" fillId="5" borderId="0" xfId="0" applyFill="1" applyBorder="1"/>
    <xf numFmtId="0" fontId="0" fillId="5" borderId="0" xfId="0" applyFont="1" applyFill="1" applyBorder="1"/>
    <xf numFmtId="0" fontId="0" fillId="5" borderId="4" xfId="0" applyFill="1" applyBorder="1"/>
    <xf numFmtId="0" fontId="0" fillId="5" borderId="6" xfId="0" applyFill="1" applyBorder="1"/>
    <xf numFmtId="0" fontId="0" fillId="5" borderId="5" xfId="0" applyFill="1" applyBorder="1"/>
    <xf numFmtId="0" fontId="1" fillId="5" borderId="0" xfId="0" applyFont="1" applyFill="1" applyBorder="1"/>
    <xf numFmtId="0" fontId="1" fillId="5" borderId="12" xfId="0" applyFont="1" applyFill="1" applyBorder="1"/>
    <xf numFmtId="0" fontId="0" fillId="5" borderId="12" xfId="0" applyFill="1" applyBorder="1"/>
    <xf numFmtId="0" fontId="0" fillId="5" borderId="13" xfId="0" applyFill="1" applyBorder="1"/>
    <xf numFmtId="0" fontId="0" fillId="5" borderId="6" xfId="0" applyFont="1" applyFill="1" applyBorder="1"/>
    <xf numFmtId="0" fontId="0" fillId="8" borderId="0" xfId="0" applyFill="1"/>
    <xf numFmtId="0" fontId="0" fillId="0" borderId="6" xfId="0" applyBorder="1"/>
    <xf numFmtId="0" fontId="0" fillId="0" borderId="0" xfId="0" applyBorder="1"/>
    <xf numFmtId="0" fontId="0" fillId="0" borderId="0" xfId="0" applyFill="1" applyBorder="1" applyAlignment="1">
      <alignment horizontal="center"/>
    </xf>
    <xf numFmtId="0" fontId="0" fillId="0" borderId="0" xfId="0" applyFill="1" applyBorder="1" applyAlignment="1">
      <alignment horizontal="right"/>
    </xf>
    <xf numFmtId="0" fontId="0" fillId="0" borderId="0" xfId="0" applyAlignment="1">
      <alignment horizontal="right"/>
    </xf>
    <xf numFmtId="0" fontId="5" fillId="0" borderId="0" xfId="0" applyFont="1"/>
    <xf numFmtId="0" fontId="5" fillId="0" borderId="0" xfId="0" applyFont="1" applyFill="1" applyBorder="1"/>
    <xf numFmtId="0" fontId="0" fillId="0" borderId="0" xfId="0" applyFill="1" applyAlignment="1">
      <alignment horizontal="right"/>
    </xf>
    <xf numFmtId="0" fontId="5" fillId="0" borderId="0" xfId="0" applyFont="1" applyAlignment="1">
      <alignment horizontal="right"/>
    </xf>
    <xf numFmtId="0" fontId="0" fillId="0" borderId="12" xfId="0" applyFill="1" applyBorder="1" applyAlignment="1">
      <alignment horizontal="right"/>
    </xf>
    <xf numFmtId="0" fontId="0" fillId="0" borderId="4" xfId="0" applyBorder="1"/>
    <xf numFmtId="0" fontId="0" fillId="0" borderId="12" xfId="0" applyFont="1" applyFill="1" applyBorder="1" applyAlignment="1">
      <alignment horizontal="right"/>
    </xf>
    <xf numFmtId="0" fontId="1" fillId="0" borderId="12" xfId="0" applyFont="1" applyFill="1" applyBorder="1" applyAlignment="1">
      <alignment horizontal="right"/>
    </xf>
    <xf numFmtId="0" fontId="0" fillId="0" borderId="5" xfId="0" applyBorder="1"/>
    <xf numFmtId="0" fontId="5" fillId="0" borderId="0" xfId="0" applyFont="1" applyAlignment="1">
      <alignment horizontal="center"/>
    </xf>
    <xf numFmtId="0" fontId="0" fillId="0" borderId="11" xfId="0" applyBorder="1"/>
    <xf numFmtId="0" fontId="0" fillId="0" borderId="12" xfId="0" applyBorder="1"/>
    <xf numFmtId="0" fontId="0" fillId="0" borderId="13" xfId="0" applyBorder="1"/>
    <xf numFmtId="0" fontId="0" fillId="9" borderId="0" xfId="0" applyFill="1"/>
    <xf numFmtId="0" fontId="0" fillId="10" borderId="0" xfId="0" applyFill="1"/>
    <xf numFmtId="0" fontId="0" fillId="0" borderId="0" xfId="0" applyAlignment="1">
      <alignment horizontal="left"/>
    </xf>
    <xf numFmtId="0" fontId="0" fillId="8" borderId="0" xfId="0" applyFill="1" applyBorder="1" applyAlignment="1">
      <alignment horizontal="center"/>
    </xf>
    <xf numFmtId="0" fontId="5" fillId="0" borderId="0" xfId="0" applyFont="1" applyFill="1" applyBorder="1" applyAlignment="1">
      <alignment horizontal="center"/>
    </xf>
    <xf numFmtId="0" fontId="0" fillId="3" borderId="11" xfId="0" applyFill="1" applyBorder="1" applyAlignment="1">
      <alignment horizontal="center"/>
    </xf>
    <xf numFmtId="0" fontId="0" fillId="3" borderId="9" xfId="0" applyFill="1" applyBorder="1" applyAlignment="1">
      <alignment horizontal="center"/>
    </xf>
    <xf numFmtId="0" fontId="0" fillId="4" borderId="12" xfId="0" applyFill="1" applyBorder="1" applyAlignment="1">
      <alignment horizontal="center"/>
    </xf>
    <xf numFmtId="0" fontId="0" fillId="6" borderId="12" xfId="0" applyFill="1" applyBorder="1" applyAlignment="1">
      <alignment horizontal="center"/>
    </xf>
    <xf numFmtId="0" fontId="0" fillId="5" borderId="12" xfId="0" applyFill="1" applyBorder="1" applyAlignment="1">
      <alignment horizontal="center"/>
    </xf>
    <xf numFmtId="0" fontId="0" fillId="2" borderId="12" xfId="0" applyFill="1" applyBorder="1" applyAlignment="1">
      <alignment horizontal="center"/>
    </xf>
    <xf numFmtId="0" fontId="0" fillId="2" borderId="13" xfId="0" applyFill="1" applyBorder="1" applyAlignment="1">
      <alignment horizontal="center"/>
    </xf>
    <xf numFmtId="10" fontId="5" fillId="0" borderId="0" xfId="0" applyNumberFormat="1" applyFont="1"/>
    <xf numFmtId="0" fontId="0" fillId="0" borderId="14" xfId="0" applyFill="1" applyBorder="1"/>
    <xf numFmtId="0" fontId="0" fillId="0" borderId="7" xfId="0" applyFill="1" applyBorder="1"/>
    <xf numFmtId="0" fontId="1" fillId="0" borderId="7" xfId="0" applyFont="1" applyFill="1" applyBorder="1"/>
    <xf numFmtId="0" fontId="0" fillId="0" borderId="7" xfId="0" applyFont="1" applyFill="1" applyBorder="1"/>
    <xf numFmtId="0" fontId="0" fillId="0" borderId="8" xfId="0" applyFill="1" applyBorder="1"/>
    <xf numFmtId="0" fontId="0" fillId="0" borderId="14" xfId="0" applyFill="1" applyBorder="1" applyAlignment="1">
      <alignment horizontal="center"/>
    </xf>
    <xf numFmtId="0" fontId="0" fillId="0" borderId="7" xfId="0" applyFill="1" applyBorder="1" applyAlignment="1">
      <alignment horizontal="center"/>
    </xf>
    <xf numFmtId="0" fontId="0" fillId="0" borderId="8" xfId="0" applyFill="1" applyBorder="1" applyAlignment="1">
      <alignment horizontal="center"/>
    </xf>
    <xf numFmtId="0" fontId="0" fillId="0" borderId="14" xfId="0" applyFont="1" applyFill="1" applyBorder="1"/>
    <xf numFmtId="0" fontId="0" fillId="0" borderId="3" xfId="0" applyFill="1" applyBorder="1" applyAlignment="1">
      <alignment horizontal="left"/>
    </xf>
    <xf numFmtId="0" fontId="0" fillId="5" borderId="4" xfId="0" applyFill="1" applyBorder="1" applyAlignment="1">
      <alignment horizontal="left"/>
    </xf>
    <xf numFmtId="0" fontId="0" fillId="6" borderId="4" xfId="0" applyFill="1" applyBorder="1" applyAlignment="1">
      <alignment horizontal="left"/>
    </xf>
    <xf numFmtId="0" fontId="0" fillId="4" borderId="4" xfId="0" applyFill="1" applyBorder="1" applyAlignment="1">
      <alignment horizontal="left"/>
    </xf>
    <xf numFmtId="0" fontId="0" fillId="3" borderId="4" xfId="0" applyFill="1" applyBorder="1" applyAlignment="1">
      <alignment horizontal="left"/>
    </xf>
    <xf numFmtId="0" fontId="0" fillId="6" borderId="5" xfId="0" applyFill="1" applyBorder="1" applyAlignment="1">
      <alignment horizontal="left"/>
    </xf>
    <xf numFmtId="0" fontId="0" fillId="0" borderId="0" xfId="0" applyFill="1" applyAlignment="1">
      <alignment horizontal="left"/>
    </xf>
    <xf numFmtId="0" fontId="0" fillId="5" borderId="5" xfId="0" applyFill="1" applyBorder="1" applyAlignment="1">
      <alignment horizontal="left"/>
    </xf>
    <xf numFmtId="0" fontId="1" fillId="0" borderId="7" xfId="0" applyFont="1" applyFill="1" applyBorder="1" applyAlignment="1">
      <alignment horizontal="center"/>
    </xf>
    <xf numFmtId="0" fontId="0" fillId="0" borderId="11" xfId="0" applyFill="1" applyBorder="1"/>
    <xf numFmtId="0" fontId="0" fillId="0" borderId="9" xfId="0" applyFill="1" applyBorder="1"/>
    <xf numFmtId="0" fontId="0" fillId="0" borderId="10" xfId="0" applyFill="1" applyBorder="1"/>
    <xf numFmtId="0" fontId="0" fillId="0" borderId="12" xfId="0" applyFill="1" applyBorder="1"/>
    <xf numFmtId="0" fontId="0" fillId="0" borderId="4" xfId="0" applyFill="1" applyBorder="1"/>
    <xf numFmtId="0" fontId="0" fillId="0" borderId="13" xfId="0" applyFill="1" applyBorder="1"/>
    <xf numFmtId="0" fontId="0" fillId="0" borderId="6" xfId="0" applyFill="1" applyBorder="1"/>
    <xf numFmtId="0" fontId="0" fillId="0" borderId="5" xfId="0" applyFill="1" applyBorder="1"/>
    <xf numFmtId="0" fontId="1" fillId="0" borderId="0" xfId="0" applyFont="1" applyFill="1" applyBorder="1" applyAlignment="1">
      <alignment horizontal="center"/>
    </xf>
    <xf numFmtId="0" fontId="1" fillId="0" borderId="14" xfId="0" applyFont="1" applyFill="1" applyBorder="1" applyAlignment="1">
      <alignment horizontal="center"/>
    </xf>
    <xf numFmtId="0" fontId="1" fillId="0" borderId="8" xfId="0" applyFont="1" applyFill="1" applyBorder="1" applyAlignment="1">
      <alignment horizontal="center"/>
    </xf>
    <xf numFmtId="0" fontId="1" fillId="0" borderId="0" xfId="0" applyFont="1" applyFill="1" applyBorder="1"/>
    <xf numFmtId="0" fontId="1" fillId="0" borderId="0" xfId="0" applyFont="1"/>
    <xf numFmtId="0" fontId="0" fillId="0" borderId="0" xfId="0" applyFont="1" applyFill="1" applyBorder="1"/>
    <xf numFmtId="0" fontId="0" fillId="0" borderId="6" xfId="0" applyFill="1" applyBorder="1" applyAlignment="1">
      <alignment horizontal="center"/>
    </xf>
    <xf numFmtId="0" fontId="0" fillId="0" borderId="11" xfId="0" applyFill="1" applyBorder="1" applyAlignment="1">
      <alignment horizontal="center"/>
    </xf>
    <xf numFmtId="0" fontId="1" fillId="0" borderId="9" xfId="0" applyFont="1" applyFill="1" applyBorder="1" applyAlignment="1">
      <alignment horizontal="center"/>
    </xf>
    <xf numFmtId="0" fontId="0" fillId="0" borderId="9" xfId="0" applyFill="1" applyBorder="1" applyAlignment="1">
      <alignment horizontal="center"/>
    </xf>
    <xf numFmtId="0" fontId="0" fillId="0" borderId="10" xfId="0" applyFill="1" applyBorder="1" applyAlignment="1">
      <alignment horizontal="center"/>
    </xf>
    <xf numFmtId="0" fontId="0" fillId="0" borderId="12" xfId="0" applyFill="1" applyBorder="1" applyAlignment="1">
      <alignment horizontal="center"/>
    </xf>
    <xf numFmtId="0" fontId="0" fillId="0" borderId="4" xfId="0" applyFill="1" applyBorder="1" applyAlignment="1">
      <alignment horizontal="center"/>
    </xf>
    <xf numFmtId="0" fontId="1" fillId="0" borderId="12" xfId="0" applyFont="1" applyFill="1" applyBorder="1" applyAlignment="1">
      <alignment horizontal="center"/>
    </xf>
    <xf numFmtId="0" fontId="0" fillId="0" borderId="13" xfId="0" applyFill="1" applyBorder="1" applyAlignment="1">
      <alignment horizontal="center"/>
    </xf>
    <xf numFmtId="0" fontId="0" fillId="0" borderId="5" xfId="0" applyFill="1" applyBorder="1" applyAlignment="1">
      <alignment horizontal="center"/>
    </xf>
    <xf numFmtId="0" fontId="5" fillId="0" borderId="6" xfId="0" applyFont="1" applyBorder="1"/>
    <xf numFmtId="0" fontId="0" fillId="7" borderId="7" xfId="0" applyFill="1" applyBorder="1" applyAlignment="1">
      <alignment horizontal="center"/>
    </xf>
    <xf numFmtId="0" fontId="1" fillId="10" borderId="7" xfId="0" applyFont="1" applyFill="1" applyBorder="1" applyAlignment="1">
      <alignment horizontal="center"/>
    </xf>
    <xf numFmtId="0" fontId="1" fillId="11" borderId="7" xfId="0" applyFont="1" applyFill="1" applyBorder="1" applyAlignment="1">
      <alignment horizontal="center"/>
    </xf>
    <xf numFmtId="0" fontId="5" fillId="0" borderId="6" xfId="0" applyFont="1" applyBorder="1" applyAlignment="1">
      <alignment horizontal="center"/>
    </xf>
    <xf numFmtId="0" fontId="5" fillId="0" borderId="6" xfId="0" applyFont="1" applyFill="1" applyBorder="1" applyAlignment="1">
      <alignment horizontal="center"/>
    </xf>
    <xf numFmtId="0" fontId="0" fillId="8" borderId="7" xfId="0" applyFill="1" applyBorder="1" applyAlignment="1">
      <alignment horizontal="center"/>
    </xf>
    <xf numFmtId="0" fontId="1" fillId="8" borderId="7" xfId="0" applyFont="1" applyFill="1" applyBorder="1" applyAlignment="1">
      <alignment horizontal="center"/>
    </xf>
    <xf numFmtId="0" fontId="0" fillId="12" borderId="7" xfId="0" applyFill="1" applyBorder="1" applyAlignment="1">
      <alignment horizontal="center"/>
    </xf>
    <xf numFmtId="0" fontId="0" fillId="10" borderId="7" xfId="0" applyFill="1" applyBorder="1" applyAlignment="1">
      <alignment horizontal="center"/>
    </xf>
    <xf numFmtId="0" fontId="0" fillId="12" borderId="0" xfId="0" applyFill="1"/>
    <xf numFmtId="0" fontId="0" fillId="13" borderId="0" xfId="0" applyFill="1"/>
    <xf numFmtId="0" fontId="0" fillId="11" borderId="0" xfId="0" applyFill="1"/>
    <xf numFmtId="0" fontId="0" fillId="7" borderId="0" xfId="0" applyFill="1"/>
    <xf numFmtId="0" fontId="0" fillId="11" borderId="7" xfId="0" applyFill="1" applyBorder="1" applyAlignment="1">
      <alignment horizontal="center"/>
    </xf>
    <xf numFmtId="0" fontId="0" fillId="13" borderId="7" xfId="0" applyFill="1" applyBorder="1" applyAlignment="1">
      <alignment horizontal="center"/>
    </xf>
    <xf numFmtId="0" fontId="0" fillId="9" borderId="7" xfId="0" applyFill="1" applyBorder="1" applyAlignment="1">
      <alignment horizontal="center"/>
    </xf>
    <xf numFmtId="0" fontId="0" fillId="9" borderId="14" xfId="0" applyFill="1" applyBorder="1" applyAlignment="1">
      <alignment horizontal="center"/>
    </xf>
    <xf numFmtId="0" fontId="0" fillId="14" borderId="0" xfId="0" applyFill="1"/>
    <xf numFmtId="0" fontId="0" fillId="14" borderId="7" xfId="0" applyFill="1" applyBorder="1" applyAlignment="1">
      <alignment horizontal="center"/>
    </xf>
    <xf numFmtId="0" fontId="1" fillId="14" borderId="7" xfId="0" applyFont="1" applyFill="1" applyBorder="1" applyAlignment="1">
      <alignment horizontal="center"/>
    </xf>
    <xf numFmtId="0" fontId="0" fillId="14" borderId="11" xfId="0" applyFill="1" applyBorder="1"/>
    <xf numFmtId="0" fontId="0" fillId="14" borderId="9" xfId="0" applyFill="1" applyBorder="1"/>
    <xf numFmtId="0" fontId="0" fillId="14" borderId="10" xfId="0" applyFill="1" applyBorder="1"/>
    <xf numFmtId="0" fontId="0" fillId="0" borderId="11"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0" fillId="0" borderId="0" xfId="0" applyBorder="1" applyAlignment="1">
      <alignment horizontal="center"/>
    </xf>
    <xf numFmtId="0" fontId="0" fillId="0" borderId="4" xfId="0" applyBorder="1" applyAlignment="1">
      <alignment horizontal="center"/>
    </xf>
    <xf numFmtId="0" fontId="0" fillId="8" borderId="12" xfId="0" applyFill="1" applyBorder="1" applyAlignment="1">
      <alignment horizontal="center"/>
    </xf>
    <xf numFmtId="0" fontId="0" fillId="8" borderId="4" xfId="0" applyFill="1" applyBorder="1" applyAlignment="1">
      <alignment horizontal="center"/>
    </xf>
    <xf numFmtId="0" fontId="0" fillId="0" borderId="13" xfId="0" applyBorder="1" applyAlignment="1">
      <alignment horizontal="center"/>
    </xf>
    <xf numFmtId="0" fontId="0" fillId="0" borderId="6" xfId="0" applyBorder="1" applyAlignment="1">
      <alignment horizontal="center"/>
    </xf>
    <xf numFmtId="0" fontId="0" fillId="0" borderId="5" xfId="0" applyBorder="1" applyAlignment="1">
      <alignment horizontal="center"/>
    </xf>
    <xf numFmtId="0" fontId="0" fillId="0" borderId="12" xfId="0" applyBorder="1" applyAlignment="1">
      <alignment horizontal="right"/>
    </xf>
    <xf numFmtId="0" fontId="5" fillId="0" borderId="9" xfId="0" applyFont="1" applyBorder="1" applyAlignment="1">
      <alignment horizontal="center"/>
    </xf>
    <xf numFmtId="0" fontId="5" fillId="0" borderId="0" xfId="0" applyFont="1" applyBorder="1" applyAlignment="1">
      <alignment horizontal="center"/>
    </xf>
    <xf numFmtId="0" fontId="5" fillId="0" borderId="11" xfId="0" applyFont="1" applyBorder="1" applyAlignment="1">
      <alignment horizontal="center"/>
    </xf>
    <xf numFmtId="0" fontId="5" fillId="0" borderId="12" xfId="0" applyFont="1" applyBorder="1" applyAlignment="1">
      <alignment horizontal="center"/>
    </xf>
    <xf numFmtId="0" fontId="0" fillId="0" borderId="14" xfId="0" applyFill="1" applyBorder="1" applyAlignment="1">
      <alignment horizontal="right"/>
    </xf>
    <xf numFmtId="0" fontId="0" fillId="0" borderId="7" xfId="0" applyFill="1" applyBorder="1" applyAlignment="1">
      <alignment horizontal="right"/>
    </xf>
    <xf numFmtId="0" fontId="0" fillId="0" borderId="8" xfId="0" applyFill="1" applyBorder="1" applyAlignment="1">
      <alignment horizontal="right"/>
    </xf>
    <xf numFmtId="0" fontId="5" fillId="0" borderId="0" xfId="0" applyFont="1" applyFill="1" applyBorder="1" applyAlignment="1">
      <alignment wrapText="1"/>
    </xf>
    <xf numFmtId="0" fontId="0" fillId="0" borderId="6" xfId="0" applyBorder="1" applyAlignment="1">
      <alignment horizontal="left"/>
    </xf>
    <xf numFmtId="0" fontId="0" fillId="0" borderId="14"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1" fillId="0" borderId="4" xfId="0" applyFont="1" applyFill="1" applyBorder="1" applyAlignment="1">
      <alignment horizontal="center"/>
    </xf>
    <xf numFmtId="0" fontId="1" fillId="0" borderId="6" xfId="0" applyFont="1" applyFill="1" applyBorder="1" applyAlignment="1">
      <alignment horizontal="center"/>
    </xf>
    <xf numFmtId="0" fontId="6" fillId="16" borderId="0" xfId="0" applyFont="1" applyFill="1" applyAlignment="1">
      <alignment horizontal="center" wrapText="1"/>
    </xf>
    <xf numFmtId="0" fontId="1" fillId="0" borderId="5" xfId="0" applyFont="1" applyFill="1" applyBorder="1" applyAlignment="1">
      <alignment horizontal="center"/>
    </xf>
    <xf numFmtId="0" fontId="6" fillId="0" borderId="0" xfId="0" applyFont="1" applyFill="1" applyAlignment="1">
      <alignment wrapText="1"/>
    </xf>
    <xf numFmtId="0" fontId="6" fillId="0" borderId="0" xfId="0" applyFont="1" applyFill="1" applyAlignment="1">
      <alignment horizontal="center" wrapText="1"/>
    </xf>
    <xf numFmtId="0" fontId="0" fillId="17" borderId="0" xfId="0" applyFill="1" applyBorder="1" applyAlignment="1">
      <alignment horizontal="center"/>
    </xf>
    <xf numFmtId="0" fontId="1" fillId="17" borderId="0" xfId="0" applyFont="1" applyFill="1" applyBorder="1" applyAlignment="1">
      <alignment horizontal="center"/>
    </xf>
    <xf numFmtId="0" fontId="0" fillId="17" borderId="6" xfId="0" applyFill="1" applyBorder="1" applyAlignment="1">
      <alignment horizontal="center"/>
    </xf>
    <xf numFmtId="0" fontId="1" fillId="0" borderId="10" xfId="0" applyFont="1" applyFill="1" applyBorder="1" applyAlignment="1">
      <alignment horizontal="center"/>
    </xf>
    <xf numFmtId="0" fontId="1" fillId="17" borderId="6" xfId="0" applyFont="1" applyFill="1" applyBorder="1" applyAlignment="1">
      <alignment horizontal="center"/>
    </xf>
    <xf numFmtId="0" fontId="0" fillId="17" borderId="9" xfId="0" applyFill="1" applyBorder="1" applyAlignment="1">
      <alignment horizontal="center"/>
    </xf>
    <xf numFmtId="0" fontId="6" fillId="0" borderId="0" xfId="0" applyNumberFormat="1" applyFont="1" applyFill="1" applyAlignment="1">
      <alignment wrapText="1"/>
    </xf>
    <xf numFmtId="0" fontId="0" fillId="0" borderId="0" xfId="0" applyNumberFormat="1"/>
    <xf numFmtId="0" fontId="1" fillId="0" borderId="0" xfId="0" applyNumberFormat="1" applyFont="1" applyFill="1" applyBorder="1" applyAlignment="1">
      <alignment horizontal="center"/>
    </xf>
    <xf numFmtId="0" fontId="5" fillId="0" borderId="0" xfId="0" applyFont="1" applyAlignment="1">
      <alignment horizontal="left"/>
    </xf>
    <xf numFmtId="0" fontId="5" fillId="0" borderId="0" xfId="0" applyFont="1" applyBorder="1"/>
    <xf numFmtId="0" fontId="5" fillId="0" borderId="4" xfId="0" applyFont="1" applyFill="1" applyBorder="1" applyAlignment="1">
      <alignment horizontal="center"/>
    </xf>
    <xf numFmtId="0" fontId="1" fillId="0" borderId="6" xfId="0" applyFont="1" applyBorder="1" applyAlignment="1">
      <alignment horizontal="center"/>
    </xf>
    <xf numFmtId="0" fontId="0" fillId="0" borderId="0" xfId="0" applyFill="1" applyBorder="1" applyAlignment="1">
      <alignment horizontal="left"/>
    </xf>
    <xf numFmtId="0" fontId="0" fillId="0" borderId="8" xfId="0" applyFont="1" applyFill="1" applyBorder="1"/>
    <xf numFmtId="0" fontId="1" fillId="0" borderId="14" xfId="0" applyFont="1" applyFill="1" applyBorder="1"/>
    <xf numFmtId="0" fontId="1" fillId="0" borderId="8" xfId="0" applyFont="1" applyFill="1" applyBorder="1"/>
    <xf numFmtId="0" fontId="1" fillId="0" borderId="0" xfId="0" applyFont="1" applyAlignment="1">
      <alignment horizontal="center"/>
    </xf>
    <xf numFmtId="0" fontId="0" fillId="0" borderId="0" xfId="0" applyFont="1" applyFill="1" applyBorder="1" applyAlignment="1">
      <alignment horizontal="center"/>
    </xf>
    <xf numFmtId="0" fontId="1" fillId="0" borderId="12" xfId="0" applyFont="1" applyBorder="1" applyAlignment="1">
      <alignment horizontal="center"/>
    </xf>
    <xf numFmtId="0" fontId="1" fillId="18" borderId="0" xfId="0" applyFont="1" applyFill="1" applyAlignment="1">
      <alignment horizontal="center"/>
    </xf>
    <xf numFmtId="0" fontId="1" fillId="17" borderId="0" xfId="0" applyFont="1" applyFill="1" applyAlignment="1">
      <alignment horizontal="center"/>
    </xf>
    <xf numFmtId="0" fontId="1" fillId="19" borderId="0" xfId="0" applyFont="1" applyFill="1" applyAlignment="1">
      <alignment horizontal="center"/>
    </xf>
    <xf numFmtId="0" fontId="1" fillId="20" borderId="0" xfId="0" applyFont="1" applyFill="1" applyAlignment="1">
      <alignment horizontal="center"/>
    </xf>
    <xf numFmtId="0" fontId="1" fillId="21" borderId="0" xfId="0" applyFont="1" applyFill="1" applyAlignment="1">
      <alignment horizontal="center"/>
    </xf>
    <xf numFmtId="0" fontId="1" fillId="22" borderId="0" xfId="0" applyFont="1" applyFill="1" applyAlignment="1">
      <alignment horizontal="center"/>
    </xf>
    <xf numFmtId="0" fontId="1" fillId="0" borderId="0" xfId="0" applyFont="1" applyFill="1" applyAlignment="1">
      <alignment horizontal="center"/>
    </xf>
    <xf numFmtId="0" fontId="0" fillId="0" borderId="7" xfId="0" applyFont="1" applyFill="1" applyBorder="1" applyAlignment="1">
      <alignment horizontal="center"/>
    </xf>
    <xf numFmtId="0" fontId="0" fillId="0" borderId="14" xfId="0" applyFont="1" applyFill="1" applyBorder="1" applyAlignment="1">
      <alignment horizontal="center"/>
    </xf>
    <xf numFmtId="0" fontId="1" fillId="0" borderId="11" xfId="0" applyFont="1" applyFill="1" applyBorder="1" applyAlignment="1">
      <alignment horizontal="center"/>
    </xf>
    <xf numFmtId="0" fontId="0" fillId="0" borderId="12" xfId="0" applyFont="1" applyFill="1" applyBorder="1" applyAlignment="1">
      <alignment horizontal="center"/>
    </xf>
    <xf numFmtId="0" fontId="0" fillId="0" borderId="9" xfId="0" applyFill="1" applyBorder="1" applyAlignment="1">
      <alignment horizontal="left"/>
    </xf>
    <xf numFmtId="0" fontId="0" fillId="0" borderId="10" xfId="0" applyFill="1" applyBorder="1" applyAlignment="1">
      <alignment horizontal="left"/>
    </xf>
    <xf numFmtId="0" fontId="0" fillId="0" borderId="4" xfId="0" applyFill="1" applyBorder="1" applyAlignment="1">
      <alignment horizontal="left"/>
    </xf>
    <xf numFmtId="0" fontId="9" fillId="0" borderId="0" xfId="0" applyFont="1"/>
    <xf numFmtId="0" fontId="1" fillId="17" borderId="9" xfId="0" applyFont="1" applyFill="1" applyBorder="1" applyAlignment="1">
      <alignment horizontal="center"/>
    </xf>
    <xf numFmtId="0" fontId="0" fillId="17" borderId="12" xfId="0" applyFill="1" applyBorder="1" applyAlignment="1">
      <alignment horizontal="center"/>
    </xf>
    <xf numFmtId="0" fontId="0" fillId="17" borderId="13" xfId="0" applyFill="1" applyBorder="1" applyAlignment="1">
      <alignment horizontal="center"/>
    </xf>
    <xf numFmtId="0" fontId="0" fillId="0" borderId="0" xfId="0" applyFill="1" applyBorder="1" applyAlignment="1"/>
    <xf numFmtId="0" fontId="6" fillId="0" borderId="0" xfId="0" applyFont="1" applyFill="1" applyBorder="1" applyAlignment="1">
      <alignment horizontal="center"/>
    </xf>
    <xf numFmtId="0" fontId="7" fillId="0" borderId="0" xfId="0" applyFont="1" applyFill="1" applyBorder="1" applyAlignment="1">
      <alignment horizontal="center"/>
    </xf>
    <xf numFmtId="0" fontId="8" fillId="0" borderId="0" xfId="0" applyFont="1" applyFill="1" applyBorder="1" applyAlignment="1">
      <alignment horizontal="center"/>
    </xf>
    <xf numFmtId="0" fontId="1" fillId="0" borderId="1" xfId="0" applyFont="1" applyFill="1" applyBorder="1"/>
    <xf numFmtId="0" fontId="1" fillId="0" borderId="10" xfId="0" applyFont="1" applyFill="1" applyBorder="1"/>
    <xf numFmtId="0" fontId="1" fillId="0" borderId="4" xfId="0" applyFont="1" applyFill="1" applyBorder="1"/>
    <xf numFmtId="0" fontId="1" fillId="0" borderId="5" xfId="0" applyFont="1" applyFill="1" applyBorder="1"/>
    <xf numFmtId="0" fontId="0" fillId="0" borderId="9" xfId="0" applyFont="1" applyFill="1" applyBorder="1"/>
    <xf numFmtId="0" fontId="1" fillId="0" borderId="12" xfId="0" applyFont="1" applyFill="1" applyBorder="1"/>
    <xf numFmtId="0" fontId="0" fillId="0" borderId="6" xfId="0" applyFont="1" applyFill="1" applyBorder="1"/>
    <xf numFmtId="0" fontId="1" fillId="0" borderId="13" xfId="0" applyFont="1" applyBorder="1" applyAlignment="1">
      <alignment horizontal="center"/>
    </xf>
    <xf numFmtId="0" fontId="0" fillId="0" borderId="16" xfId="0" applyFill="1" applyBorder="1" applyAlignment="1">
      <alignment horizontal="center"/>
    </xf>
    <xf numFmtId="0" fontId="0" fillId="0" borderId="17" xfId="0" applyFill="1" applyBorder="1" applyAlignment="1">
      <alignment horizontal="center"/>
    </xf>
    <xf numFmtId="0" fontId="0" fillId="0" borderId="18" xfId="0" applyFill="1" applyBorder="1" applyAlignment="1">
      <alignment horizontal="center"/>
    </xf>
    <xf numFmtId="0" fontId="6" fillId="0" borderId="0" xfId="0" applyFont="1" applyFill="1" applyAlignment="1">
      <alignment horizontal="center"/>
    </xf>
    <xf numFmtId="0" fontId="2" fillId="0" borderId="0" xfId="0" applyFont="1" applyFill="1" applyAlignment="1">
      <alignment horizontal="center"/>
    </xf>
    <xf numFmtId="1" fontId="0" fillId="0" borderId="11" xfId="0" applyNumberFormat="1" applyFill="1" applyBorder="1"/>
    <xf numFmtId="1" fontId="0" fillId="0" borderId="9" xfId="0" applyNumberFormat="1" applyFill="1" applyBorder="1"/>
    <xf numFmtId="1" fontId="0" fillId="0" borderId="10" xfId="0" applyNumberFormat="1" applyFill="1" applyBorder="1"/>
    <xf numFmtId="1" fontId="0" fillId="0" borderId="12" xfId="0" applyNumberFormat="1" applyFill="1" applyBorder="1"/>
    <xf numFmtId="1" fontId="0" fillId="0" borderId="0" xfId="0" applyNumberFormat="1" applyFill="1" applyBorder="1"/>
    <xf numFmtId="1" fontId="0" fillId="0" borderId="4" xfId="0" applyNumberFormat="1" applyFill="1" applyBorder="1"/>
    <xf numFmtId="1" fontId="0" fillId="0" borderId="12" xfId="0" applyNumberFormat="1" applyBorder="1"/>
    <xf numFmtId="0" fontId="1" fillId="0" borderId="6" xfId="0" applyFont="1" applyFill="1" applyBorder="1"/>
    <xf numFmtId="0" fontId="5" fillId="0" borderId="0" xfId="0" quotePrefix="1" applyFont="1" applyFill="1" applyBorder="1" applyAlignment="1">
      <alignment horizontal="center"/>
    </xf>
    <xf numFmtId="0" fontId="1" fillId="21" borderId="14" xfId="0" applyFont="1" applyFill="1" applyBorder="1"/>
    <xf numFmtId="0" fontId="1" fillId="23" borderId="8" xfId="0" applyFont="1" applyFill="1" applyBorder="1"/>
    <xf numFmtId="0" fontId="1" fillId="24" borderId="14" xfId="0" applyFont="1" applyFill="1" applyBorder="1"/>
    <xf numFmtId="0" fontId="1" fillId="25" borderId="8" xfId="0" applyFont="1" applyFill="1" applyBorder="1"/>
    <xf numFmtId="0" fontId="1" fillId="19" borderId="1" xfId="0" applyFont="1" applyFill="1" applyBorder="1"/>
    <xf numFmtId="0" fontId="1" fillId="17" borderId="1" xfId="0" applyFont="1" applyFill="1" applyBorder="1"/>
    <xf numFmtId="9" fontId="0" fillId="0" borderId="0" xfId="1" applyFont="1"/>
    <xf numFmtId="164" fontId="0" fillId="0" borderId="0" xfId="1" applyNumberFormat="1" applyFont="1"/>
    <xf numFmtId="0" fontId="1" fillId="0" borderId="0" xfId="0" applyFont="1" applyAlignment="1">
      <alignment wrapText="1"/>
    </xf>
    <xf numFmtId="0" fontId="5" fillId="0" borderId="0" xfId="0" applyFont="1" applyFill="1" applyBorder="1" applyAlignment="1">
      <alignment horizontal="center" textRotation="90"/>
    </xf>
    <xf numFmtId="0" fontId="5" fillId="0" borderId="6" xfId="0" applyFont="1" applyFill="1" applyBorder="1" applyAlignment="1">
      <alignment horizontal="center" textRotation="90" wrapText="1"/>
    </xf>
    <xf numFmtId="0" fontId="5" fillId="0" borderId="0" xfId="0" applyFont="1" applyFill="1" applyBorder="1" applyAlignment="1">
      <alignment horizontal="center" textRotation="90" wrapText="1"/>
    </xf>
    <xf numFmtId="14" fontId="5" fillId="0" borderId="0" xfId="0" applyNumberFormat="1" applyFont="1" applyAlignment="1">
      <alignment horizontal="left"/>
    </xf>
    <xf numFmtId="0" fontId="10" fillId="0" borderId="0" xfId="0" applyFont="1"/>
    <xf numFmtId="0" fontId="11" fillId="0" borderId="0" xfId="0" applyFont="1" applyFill="1" applyBorder="1"/>
    <xf numFmtId="0" fontId="11" fillId="0" borderId="0" xfId="0" applyFont="1"/>
    <xf numFmtId="164" fontId="11" fillId="17" borderId="1" xfId="1" applyNumberFormat="1" applyFont="1" applyFill="1" applyBorder="1" applyProtection="1">
      <protection locked="0"/>
    </xf>
    <xf numFmtId="0" fontId="2" fillId="0" borderId="0" xfId="0" applyFont="1" applyFill="1" applyBorder="1" applyAlignment="1">
      <alignment horizontal="center"/>
    </xf>
    <xf numFmtId="0" fontId="1" fillId="0" borderId="0" xfId="0" applyFont="1" applyBorder="1" applyAlignment="1">
      <alignment horizontal="center"/>
    </xf>
    <xf numFmtId="0" fontId="5" fillId="0" borderId="19" xfId="0" applyFont="1" applyBorder="1"/>
    <xf numFmtId="0" fontId="0" fillId="0" borderId="19" xfId="0" applyBorder="1"/>
    <xf numFmtId="0" fontId="0" fillId="17" borderId="0" xfId="0" applyFill="1"/>
    <xf numFmtId="0" fontId="0" fillId="0" borderId="20" xfId="0" applyBorder="1"/>
    <xf numFmtId="0" fontId="0" fillId="0" borderId="21" xfId="0" applyBorder="1"/>
    <xf numFmtId="0" fontId="0" fillId="0" borderId="22" xfId="0" applyBorder="1"/>
    <xf numFmtId="0" fontId="0" fillId="0" borderId="23" xfId="0" applyBorder="1"/>
    <xf numFmtId="0" fontId="1" fillId="0" borderId="0" xfId="0" applyFont="1" applyBorder="1"/>
    <xf numFmtId="0" fontId="0" fillId="0" borderId="24" xfId="0" applyBorder="1"/>
    <xf numFmtId="0" fontId="0" fillId="0" borderId="25" xfId="0" applyBorder="1"/>
    <xf numFmtId="0" fontId="0" fillId="0" borderId="26" xfId="0" applyBorder="1"/>
    <xf numFmtId="0" fontId="1" fillId="0" borderId="0" xfId="0" applyFont="1" applyAlignment="1">
      <alignment horizontal="right"/>
    </xf>
    <xf numFmtId="165" fontId="0" fillId="0" borderId="0" xfId="0" applyNumberFormat="1"/>
    <xf numFmtId="0" fontId="5" fillId="17" borderId="0" xfId="0" applyFont="1" applyFill="1"/>
    <xf numFmtId="0" fontId="12" fillId="0" borderId="6" xfId="0" applyFont="1" applyBorder="1"/>
    <xf numFmtId="2" fontId="0" fillId="0" borderId="0" xfId="0" applyNumberFormat="1"/>
    <xf numFmtId="0" fontId="13" fillId="0" borderId="0" xfId="0" applyFont="1" applyFill="1"/>
    <xf numFmtId="0" fontId="12" fillId="0" borderId="6" xfId="0" applyFont="1" applyBorder="1" applyAlignment="1">
      <alignment wrapText="1"/>
    </xf>
    <xf numFmtId="0" fontId="5" fillId="0" borderId="6" xfId="0" applyFont="1" applyBorder="1" applyAlignment="1">
      <alignment wrapText="1"/>
    </xf>
    <xf numFmtId="0" fontId="0" fillId="0" borderId="0" xfId="0" quotePrefix="1"/>
    <xf numFmtId="0" fontId="5" fillId="0" borderId="25" xfId="0" applyFont="1" applyBorder="1"/>
    <xf numFmtId="0" fontId="1" fillId="0" borderId="25" xfId="0" applyFont="1" applyBorder="1"/>
    <xf numFmtId="0" fontId="0" fillId="21" borderId="0" xfId="0" applyFill="1"/>
    <xf numFmtId="0" fontId="1" fillId="0" borderId="0" xfId="0" quotePrefix="1" applyFont="1"/>
    <xf numFmtId="0" fontId="5" fillId="0" borderId="0" xfId="0" applyFont="1" applyFill="1"/>
    <xf numFmtId="0" fontId="0" fillId="26" borderId="0" xfId="0" applyFill="1"/>
    <xf numFmtId="0" fontId="5" fillId="0" borderId="25" xfId="0" applyFont="1" applyBorder="1" applyAlignment="1">
      <alignment wrapText="1"/>
    </xf>
    <xf numFmtId="0" fontId="5" fillId="21" borderId="0" xfId="0" applyFont="1" applyFill="1"/>
    <xf numFmtId="0" fontId="6" fillId="0" borderId="0" xfId="0" applyFont="1" applyFill="1" applyBorder="1" applyAlignment="1">
      <alignment horizontal="center" wrapText="1"/>
    </xf>
    <xf numFmtId="0" fontId="1" fillId="0" borderId="0" xfId="0" applyNumberFormat="1" applyFont="1"/>
    <xf numFmtId="0" fontId="1" fillId="23" borderId="0" xfId="0" applyFont="1" applyFill="1" applyBorder="1" applyAlignment="1">
      <alignment horizontal="center"/>
    </xf>
    <xf numFmtId="0" fontId="1" fillId="23" borderId="0" xfId="0" applyNumberFormat="1" applyFont="1" applyFill="1" applyAlignment="1">
      <alignment horizontal="center"/>
    </xf>
    <xf numFmtId="0" fontId="14" fillId="0" borderId="11" xfId="0" applyFont="1" applyBorder="1" applyAlignment="1">
      <alignment horizontal="left"/>
    </xf>
    <xf numFmtId="0" fontId="14" fillId="0" borderId="12" xfId="0" applyFont="1" applyBorder="1" applyAlignment="1">
      <alignment horizontal="left"/>
    </xf>
    <xf numFmtId="0" fontId="14" fillId="0" borderId="27" xfId="0" applyFont="1" applyBorder="1" applyAlignment="1">
      <alignment horizontal="left"/>
    </xf>
    <xf numFmtId="0" fontId="14" fillId="0" borderId="13" xfId="0" applyFont="1" applyBorder="1" applyAlignment="1">
      <alignment horizontal="left"/>
    </xf>
    <xf numFmtId="9" fontId="6" fillId="0" borderId="0" xfId="1" applyFont="1" applyFill="1" applyAlignment="1">
      <alignment horizontal="center" wrapText="1"/>
    </xf>
    <xf numFmtId="0" fontId="0" fillId="0" borderId="9" xfId="0" applyNumberFormat="1" applyBorder="1"/>
    <xf numFmtId="9" fontId="0" fillId="0" borderId="10" xfId="1" applyFont="1" applyBorder="1"/>
    <xf numFmtId="0" fontId="0" fillId="0" borderId="0" xfId="0" applyNumberFormat="1" applyBorder="1"/>
    <xf numFmtId="9" fontId="0" fillId="0" borderId="4" xfId="1" applyFont="1" applyBorder="1"/>
    <xf numFmtId="0" fontId="0" fillId="0" borderId="6" xfId="0" applyNumberFormat="1" applyBorder="1"/>
    <xf numFmtId="9" fontId="0" fillId="0" borderId="5" xfId="1" applyFont="1" applyBorder="1"/>
    <xf numFmtId="0" fontId="5" fillId="0" borderId="6" xfId="0" applyFont="1" applyFill="1" applyBorder="1" applyAlignment="1">
      <alignment wrapText="1"/>
    </xf>
    <xf numFmtId="0" fontId="1" fillId="0" borderId="6" xfId="0" applyFont="1" applyBorder="1" applyAlignment="1">
      <alignment wrapText="1"/>
    </xf>
    <xf numFmtId="0" fontId="15" fillId="0" borderId="0" xfId="0" applyFont="1" applyFill="1" applyAlignment="1">
      <alignment horizontal="center"/>
    </xf>
    <xf numFmtId="0" fontId="16" fillId="0" borderId="0" xfId="0" applyFont="1" applyFill="1" applyAlignment="1">
      <alignment horizontal="center"/>
    </xf>
    <xf numFmtId="0" fontId="1" fillId="0" borderId="6" xfId="0" applyFont="1" applyBorder="1"/>
    <xf numFmtId="0" fontId="1" fillId="0" borderId="3" xfId="0" applyFont="1" applyBorder="1"/>
    <xf numFmtId="0" fontId="0" fillId="17" borderId="0" xfId="0" applyFill="1" applyAlignment="1">
      <alignment horizontal="center"/>
    </xf>
    <xf numFmtId="0" fontId="0" fillId="17" borderId="4" xfId="0" applyFill="1" applyBorder="1" applyAlignment="1">
      <alignment horizontal="center"/>
    </xf>
    <xf numFmtId="0" fontId="0" fillId="17" borderId="5" xfId="0" applyFill="1" applyBorder="1" applyAlignment="1">
      <alignment horizontal="center"/>
    </xf>
    <xf numFmtId="0" fontId="0" fillId="0" borderId="12" xfId="0" applyFill="1" applyBorder="1" applyAlignment="1"/>
    <xf numFmtId="0" fontId="0" fillId="0" borderId="13" xfId="0" applyFill="1" applyBorder="1" applyAlignment="1"/>
    <xf numFmtId="0" fontId="0" fillId="17" borderId="4" xfId="0" applyFill="1" applyBorder="1"/>
    <xf numFmtId="0" fontId="5" fillId="0" borderId="0" xfId="0" applyFont="1" applyFill="1" applyAlignment="1">
      <alignment horizontal="center"/>
    </xf>
    <xf numFmtId="0" fontId="6" fillId="17" borderId="0" xfId="0" applyFont="1" applyFill="1" applyAlignment="1">
      <alignment horizontal="center"/>
    </xf>
    <xf numFmtId="0" fontId="0" fillId="0" borderId="0" xfId="0" applyNumberFormat="1" applyFill="1"/>
    <xf numFmtId="0" fontId="1" fillId="0" borderId="0" xfId="0" applyFont="1" applyFill="1"/>
    <xf numFmtId="0" fontId="1" fillId="0" borderId="0" xfId="0" applyNumberFormat="1" applyFont="1" applyFill="1"/>
    <xf numFmtId="0" fontId="1" fillId="0" borderId="0" xfId="0" applyNumberFormat="1" applyFont="1" applyFill="1" applyAlignment="1">
      <alignment horizontal="center"/>
    </xf>
    <xf numFmtId="9" fontId="6" fillId="0" borderId="0" xfId="1" applyFont="1" applyFill="1" applyBorder="1" applyAlignment="1">
      <alignment horizontal="center" wrapText="1"/>
    </xf>
    <xf numFmtId="0" fontId="14" fillId="0" borderId="0" xfId="0" applyFont="1" applyFill="1" applyBorder="1" applyAlignment="1">
      <alignment horizontal="left"/>
    </xf>
    <xf numFmtId="0" fontId="0" fillId="17" borderId="0" xfId="0" applyFill="1" applyBorder="1"/>
    <xf numFmtId="0" fontId="0" fillId="17" borderId="7" xfId="0" applyFill="1" applyBorder="1" applyAlignment="1">
      <alignment horizontal="center"/>
    </xf>
    <xf numFmtId="0" fontId="0" fillId="17" borderId="14" xfId="0" applyFill="1" applyBorder="1" applyAlignment="1">
      <alignment horizontal="center"/>
    </xf>
    <xf numFmtId="0" fontId="0" fillId="17" borderId="12" xfId="0" applyFill="1" applyBorder="1"/>
    <xf numFmtId="0" fontId="1" fillId="17" borderId="0" xfId="0" applyFont="1" applyFill="1" applyBorder="1"/>
    <xf numFmtId="0" fontId="5" fillId="17" borderId="12" xfId="0" applyFont="1" applyFill="1" applyBorder="1"/>
    <xf numFmtId="0" fontId="5" fillId="17" borderId="7" xfId="0" applyFont="1" applyFill="1" applyBorder="1"/>
    <xf numFmtId="0" fontId="5" fillId="17" borderId="12" xfId="0" applyFont="1" applyFill="1" applyBorder="1" applyAlignment="1">
      <alignment horizontal="center"/>
    </xf>
    <xf numFmtId="0" fontId="5" fillId="17" borderId="7" xfId="0" applyFont="1" applyFill="1" applyBorder="1" applyAlignment="1">
      <alignment horizontal="center"/>
    </xf>
    <xf numFmtId="0" fontId="5" fillId="17" borderId="12" xfId="0" applyFont="1" applyFill="1" applyBorder="1" applyAlignment="1"/>
    <xf numFmtId="0" fontId="1" fillId="0" borderId="0" xfId="0" applyFont="1" applyFill="1" applyBorder="1" applyAlignment="1">
      <alignment horizontal="left"/>
    </xf>
    <xf numFmtId="0" fontId="0" fillId="0" borderId="9" xfId="0" applyFill="1" applyBorder="1" applyAlignment="1">
      <alignment horizontal="right"/>
    </xf>
    <xf numFmtId="0" fontId="0" fillId="0" borderId="6" xfId="0" applyFill="1" applyBorder="1" applyAlignment="1">
      <alignment horizontal="right"/>
    </xf>
    <xf numFmtId="0" fontId="4" fillId="15" borderId="11" xfId="0" applyFont="1" applyFill="1" applyBorder="1" applyAlignment="1">
      <alignment horizontal="center" textRotation="90"/>
    </xf>
    <xf numFmtId="0" fontId="4" fillId="15" borderId="14" xfId="0" applyFont="1" applyFill="1" applyBorder="1" applyAlignment="1">
      <alignment horizontal="center" textRotation="90"/>
    </xf>
    <xf numFmtId="0" fontId="4" fillId="15" borderId="10" xfId="0" applyFont="1" applyFill="1" applyBorder="1" applyAlignment="1">
      <alignment horizontal="center" textRotation="90"/>
    </xf>
    <xf numFmtId="0" fontId="5" fillId="8" borderId="15" xfId="0" applyFont="1" applyFill="1" applyBorder="1" applyAlignment="1">
      <alignment horizontal="center" textRotation="90"/>
    </xf>
    <xf numFmtId="0" fontId="5" fillId="8" borderId="1" xfId="0" applyFont="1" applyFill="1" applyBorder="1" applyAlignment="1">
      <alignment horizontal="center" textRotation="90"/>
    </xf>
    <xf numFmtId="0" fontId="5" fillId="8" borderId="3" xfId="0" applyFont="1" applyFill="1" applyBorder="1" applyAlignment="1">
      <alignment horizontal="center" textRotation="90"/>
    </xf>
    <xf numFmtId="0" fontId="5" fillId="8" borderId="11" xfId="0" applyFont="1" applyFill="1" applyBorder="1" applyAlignment="1">
      <alignment horizontal="center" textRotation="90"/>
    </xf>
    <xf numFmtId="0" fontId="5" fillId="8" borderId="14" xfId="0" applyFont="1" applyFill="1" applyBorder="1" applyAlignment="1">
      <alignment horizontal="center" textRotation="90"/>
    </xf>
    <xf numFmtId="0" fontId="5" fillId="8" borderId="10" xfId="0" applyFont="1" applyFill="1" applyBorder="1" applyAlignment="1">
      <alignment horizontal="center" textRotation="90"/>
    </xf>
    <xf numFmtId="0" fontId="5" fillId="0" borderId="14" xfId="0" applyFont="1" applyBorder="1" applyAlignment="1">
      <alignment horizontal="center"/>
    </xf>
    <xf numFmtId="0" fontId="5" fillId="0" borderId="7" xfId="0" applyFont="1" applyBorder="1" applyAlignment="1">
      <alignment horizontal="center"/>
    </xf>
    <xf numFmtId="0" fontId="5" fillId="8" borderId="14" xfId="0" applyFont="1" applyFill="1" applyBorder="1" applyAlignment="1">
      <alignment horizontal="center" vertical="center" textRotation="90" wrapText="1"/>
    </xf>
    <xf numFmtId="0" fontId="5" fillId="8" borderId="11" xfId="0" applyFont="1" applyFill="1" applyBorder="1" applyAlignment="1">
      <alignment horizontal="center" vertical="center" textRotation="90" wrapText="1"/>
    </xf>
    <xf numFmtId="0" fontId="5" fillId="8" borderId="10" xfId="0" applyFont="1" applyFill="1" applyBorder="1" applyAlignment="1">
      <alignment horizontal="center" vertical="center" textRotation="90" wrapText="1"/>
    </xf>
    <xf numFmtId="0" fontId="1" fillId="0" borderId="0" xfId="0" applyFont="1" applyFill="1" applyBorder="1" applyAlignment="1">
      <alignment horizontal="right"/>
    </xf>
    <xf numFmtId="0" fontId="5" fillId="0" borderId="0" xfId="0" applyFont="1" applyBorder="1" applyAlignment="1">
      <alignment horizontal="right"/>
    </xf>
    <xf numFmtId="0" fontId="1" fillId="17" borderId="12" xfId="0" applyFont="1" applyFill="1" applyBorder="1" applyAlignment="1">
      <alignment horizontal="center"/>
    </xf>
    <xf numFmtId="0" fontId="0" fillId="17" borderId="11" xfId="0" applyFill="1" applyBorder="1" applyAlignment="1">
      <alignment horizontal="center"/>
    </xf>
    <xf numFmtId="0" fontId="0" fillId="0" borderId="0" xfId="0" applyBorder="1" applyAlignment="1">
      <alignment horizontal="right"/>
    </xf>
    <xf numFmtId="0" fontId="5" fillId="7" borderId="11" xfId="0" applyFont="1" applyFill="1" applyBorder="1" applyAlignment="1">
      <alignment horizontal="center" textRotation="90" wrapText="1"/>
    </xf>
    <xf numFmtId="0" fontId="0" fillId="0" borderId="13" xfId="0" applyBorder="1" applyAlignment="1">
      <alignment horizontal="right"/>
    </xf>
    <xf numFmtId="0" fontId="0" fillId="0" borderId="5" xfId="0" applyFill="1" applyBorder="1" applyAlignment="1">
      <alignment horizontal="left"/>
    </xf>
    <xf numFmtId="1" fontId="0" fillId="0" borderId="9" xfId="0" applyNumberFormat="1" applyFill="1" applyBorder="1" applyAlignment="1">
      <alignment horizontal="center"/>
    </xf>
    <xf numFmtId="1" fontId="0" fillId="0" borderId="0" xfId="0" applyNumberFormat="1" applyFill="1" applyBorder="1" applyAlignment="1">
      <alignment horizontal="center"/>
    </xf>
    <xf numFmtId="0" fontId="1" fillId="0" borderId="11" xfId="0" applyFont="1" applyFill="1" applyBorder="1"/>
    <xf numFmtId="0" fontId="1" fillId="0" borderId="9" xfId="0" applyFont="1" applyFill="1" applyBorder="1"/>
    <xf numFmtId="0" fontId="5" fillId="8" borderId="1" xfId="0" applyFont="1" applyFill="1" applyBorder="1" applyAlignment="1">
      <alignment horizontal="center" vertical="center" textRotation="90" wrapText="1"/>
    </xf>
    <xf numFmtId="0" fontId="5" fillId="0" borderId="0" xfId="0" applyFont="1" applyAlignment="1">
      <alignment wrapText="1"/>
    </xf>
    <xf numFmtId="0" fontId="0" fillId="17" borderId="9" xfId="0" applyFill="1" applyBorder="1"/>
    <xf numFmtId="0" fontId="0" fillId="17" borderId="11" xfId="0" applyFill="1" applyBorder="1"/>
    <xf numFmtId="0" fontId="0" fillId="17" borderId="10" xfId="0" applyFill="1" applyBorder="1"/>
    <xf numFmtId="0" fontId="0" fillId="17" borderId="5" xfId="0" applyFill="1" applyBorder="1"/>
    <xf numFmtId="0" fontId="0" fillId="0" borderId="0" xfId="0" applyBorder="1" applyAlignment="1">
      <alignment horizontal="left"/>
    </xf>
    <xf numFmtId="0" fontId="0" fillId="0" borderId="0" xfId="0" applyBorder="1" applyAlignment="1"/>
    <xf numFmtId="0" fontId="1" fillId="0" borderId="11" xfId="0" applyFont="1" applyFill="1" applyBorder="1" applyAlignment="1"/>
    <xf numFmtId="164" fontId="0" fillId="0" borderId="0" xfId="1" applyNumberFormat="1" applyFont="1" applyBorder="1"/>
    <xf numFmtId="10" fontId="0" fillId="0" borderId="0" xfId="1" applyNumberFormat="1" applyFont="1" applyBorder="1"/>
    <xf numFmtId="9" fontId="0" fillId="0" borderId="0" xfId="1" applyFont="1" applyBorder="1"/>
    <xf numFmtId="9" fontId="0" fillId="0" borderId="25" xfId="1" applyFont="1" applyBorder="1"/>
    <xf numFmtId="164" fontId="0" fillId="0" borderId="23" xfId="1" applyNumberFormat="1" applyFont="1" applyBorder="1"/>
    <xf numFmtId="10" fontId="0" fillId="0" borderId="23" xfId="1" applyNumberFormat="1" applyFont="1" applyBorder="1"/>
    <xf numFmtId="9" fontId="0" fillId="0" borderId="23" xfId="1" applyFont="1" applyBorder="1"/>
    <xf numFmtId="9" fontId="0" fillId="0" borderId="26" xfId="1" applyFont="1" applyBorder="1"/>
    <xf numFmtId="164" fontId="0" fillId="0" borderId="19" xfId="1" applyNumberFormat="1" applyFont="1" applyBorder="1"/>
    <xf numFmtId="0" fontId="0" fillId="0" borderId="19" xfId="0" applyFill="1" applyBorder="1"/>
    <xf numFmtId="10" fontId="0" fillId="0" borderId="19" xfId="1" applyNumberFormat="1" applyFont="1" applyBorder="1"/>
    <xf numFmtId="164" fontId="0" fillId="0" borderId="25" xfId="1" applyNumberFormat="1" applyFont="1" applyBorder="1"/>
    <xf numFmtId="164" fontId="0" fillId="0" borderId="26" xfId="1" applyNumberFormat="1" applyFont="1" applyBorder="1"/>
    <xf numFmtId="0" fontId="1" fillId="0" borderId="12" xfId="2" applyFont="1" applyBorder="1" applyAlignment="1" applyProtection="1">
      <alignment wrapText="1"/>
    </xf>
    <xf numFmtId="9" fontId="0" fillId="0" borderId="19" xfId="1" applyFont="1" applyBorder="1"/>
    <xf numFmtId="9" fontId="0" fillId="0" borderId="24" xfId="1" applyFont="1" applyBorder="1"/>
    <xf numFmtId="0" fontId="0" fillId="21" borderId="12" xfId="0" applyFill="1" applyBorder="1" applyAlignment="1">
      <alignment horizontal="center"/>
    </xf>
    <xf numFmtId="0" fontId="0" fillId="21" borderId="6" xfId="0" applyFill="1" applyBorder="1" applyAlignment="1">
      <alignment horizontal="center"/>
    </xf>
    <xf numFmtId="0" fontId="1" fillId="0" borderId="10" xfId="0" applyFont="1" applyFill="1" applyBorder="1" applyAlignment="1">
      <alignment horizontal="left"/>
    </xf>
    <xf numFmtId="0" fontId="1" fillId="0" borderId="4" xfId="0" applyFont="1" applyFill="1" applyBorder="1" applyAlignment="1">
      <alignment horizontal="left"/>
    </xf>
    <xf numFmtId="0" fontId="1" fillId="0" borderId="5" xfId="0" applyFont="1" applyFill="1" applyBorder="1" applyAlignment="1">
      <alignment horizontal="left"/>
    </xf>
    <xf numFmtId="0" fontId="0" fillId="23" borderId="0" xfId="0" applyFill="1"/>
    <xf numFmtId="0" fontId="0" fillId="25" borderId="0" xfId="0" applyFill="1"/>
    <xf numFmtId="0" fontId="18" fillId="17" borderId="12" xfId="0" applyFont="1" applyFill="1" applyBorder="1" applyAlignment="1">
      <alignment horizontal="center"/>
    </xf>
    <xf numFmtId="0" fontId="18" fillId="17" borderId="0" xfId="0" applyFont="1" applyFill="1" applyBorder="1" applyAlignment="1">
      <alignment horizontal="center"/>
    </xf>
    <xf numFmtId="0" fontId="0" fillId="17" borderId="6" xfId="0" applyFill="1" applyBorder="1"/>
    <xf numFmtId="0" fontId="0" fillId="17" borderId="13" xfId="0" applyFill="1" applyBorder="1"/>
    <xf numFmtId="0" fontId="0" fillId="0" borderId="28" xfId="0" applyFill="1" applyBorder="1" applyAlignment="1">
      <alignment horizontal="center"/>
    </xf>
    <xf numFmtId="0" fontId="0" fillId="21" borderId="12" xfId="0" applyFill="1" applyBorder="1"/>
    <xf numFmtId="0" fontId="0" fillId="21" borderId="9" xfId="0" applyFill="1" applyBorder="1"/>
    <xf numFmtId="0" fontId="0" fillId="21" borderId="0" xfId="0" applyFill="1" applyBorder="1"/>
    <xf numFmtId="0" fontId="0" fillId="27" borderId="0" xfId="0" applyFill="1"/>
    <xf numFmtId="1" fontId="0" fillId="0" borderId="6" xfId="0" applyNumberFormat="1" applyFill="1" applyBorder="1"/>
    <xf numFmtId="1" fontId="0" fillId="0" borderId="5" xfId="0" applyNumberFormat="1" applyFill="1" applyBorder="1"/>
    <xf numFmtId="0" fontId="0" fillId="0" borderId="21" xfId="0" applyFill="1" applyBorder="1"/>
    <xf numFmtId="0" fontId="1" fillId="0" borderId="2" xfId="0" applyFont="1" applyBorder="1" applyAlignment="1">
      <alignment horizontal="center"/>
    </xf>
    <xf numFmtId="0" fontId="1" fillId="0" borderId="9" xfId="0" applyFont="1" applyBorder="1" applyAlignment="1">
      <alignment horizontal="center"/>
    </xf>
    <xf numFmtId="0" fontId="0" fillId="0" borderId="11" xfId="0" applyBorder="1" applyAlignment="1"/>
    <xf numFmtId="0" fontId="0" fillId="0" borderId="12" xfId="0" applyBorder="1" applyAlignment="1"/>
    <xf numFmtId="0" fontId="0" fillId="0" borderId="4" xfId="0" applyFill="1" applyBorder="1" applyAlignment="1"/>
    <xf numFmtId="0" fontId="0" fillId="0" borderId="4" xfId="0" applyBorder="1" applyAlignment="1"/>
    <xf numFmtId="0" fontId="0" fillId="0" borderId="13" xfId="0" applyBorder="1" applyAlignment="1"/>
    <xf numFmtId="0" fontId="0" fillId="0" borderId="5" xfId="0" applyFill="1" applyBorder="1" applyAlignment="1"/>
    <xf numFmtId="0" fontId="0" fillId="0" borderId="5" xfId="0" applyBorder="1" applyAlignment="1"/>
    <xf numFmtId="0" fontId="0" fillId="0" borderId="9" xfId="0" applyBorder="1" applyAlignment="1"/>
    <xf numFmtId="0" fontId="0" fillId="0" borderId="6" xfId="0" applyBorder="1" applyAlignment="1"/>
    <xf numFmtId="0" fontId="0" fillId="0" borderId="0" xfId="0" applyAlignment="1"/>
    <xf numFmtId="0" fontId="0" fillId="0" borderId="10" xfId="0" applyBorder="1" applyAlignment="1"/>
    <xf numFmtId="1" fontId="0" fillId="0" borderId="11" xfId="0" applyNumberFormat="1" applyFill="1" applyBorder="1" applyAlignment="1">
      <alignment horizontal="center"/>
    </xf>
    <xf numFmtId="1" fontId="0" fillId="0" borderId="12" xfId="0" applyNumberFormat="1" applyFill="1" applyBorder="1" applyAlignment="1">
      <alignment horizontal="center"/>
    </xf>
    <xf numFmtId="0" fontId="0" fillId="0" borderId="11" xfId="0" applyFont="1" applyFill="1" applyBorder="1" applyAlignment="1">
      <alignment horizontal="right"/>
    </xf>
    <xf numFmtId="0" fontId="0" fillId="0" borderId="0" xfId="0" applyFont="1" applyFill="1" applyBorder="1" applyAlignment="1">
      <alignment horizontal="right"/>
    </xf>
    <xf numFmtId="0" fontId="0" fillId="0" borderId="11" xfId="0" applyFill="1" applyBorder="1" applyAlignment="1">
      <alignment horizontal="right"/>
    </xf>
    <xf numFmtId="0" fontId="0" fillId="0" borderId="10" xfId="0" applyFill="1" applyBorder="1" applyAlignment="1">
      <alignment horizontal="right"/>
    </xf>
    <xf numFmtId="0" fontId="0" fillId="0" borderId="4" xfId="0" applyFill="1" applyBorder="1" applyAlignment="1">
      <alignment horizontal="right"/>
    </xf>
    <xf numFmtId="0" fontId="5" fillId="28" borderId="13" xfId="0" applyFont="1" applyFill="1" applyBorder="1" applyAlignment="1">
      <alignment horizontal="center"/>
    </xf>
    <xf numFmtId="0" fontId="5" fillId="28" borderId="8" xfId="0" applyFont="1" applyFill="1" applyBorder="1" applyAlignment="1">
      <alignment horizontal="center"/>
    </xf>
    <xf numFmtId="0" fontId="1" fillId="0" borderId="13" xfId="0" applyFont="1" applyFill="1" applyBorder="1"/>
    <xf numFmtId="0" fontId="5" fillId="0" borderId="0" xfId="0" applyFont="1" applyAlignment="1">
      <alignment textRotation="90"/>
    </xf>
    <xf numFmtId="1" fontId="0" fillId="0" borderId="13" xfId="0" applyNumberFormat="1" applyFill="1" applyBorder="1"/>
    <xf numFmtId="0" fontId="5" fillId="28" borderId="6" xfId="0" applyFont="1" applyFill="1" applyBorder="1" applyAlignment="1">
      <alignment horizontal="center"/>
    </xf>
  </cellXfs>
  <cellStyles count="3">
    <cellStyle name="Hyperlink" xfId="2" builtinId="8"/>
    <cellStyle name="Normal" xfId="0" builtinId="0"/>
    <cellStyle name="Percent" xfId="1" builtinId="5"/>
  </cellStyles>
  <dxfs count="202">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s>
  <tableStyles count="0" defaultTableStyle="TableStyleMedium9" defaultPivotStyle="PivotStyleLight16"/>
  <colors>
    <mruColors>
      <color rgb="FF0309ED"/>
      <color rgb="FF00FF00"/>
      <color rgb="FFFF00FF"/>
      <color rgb="FF009900"/>
      <color rgb="FFFF33CC"/>
      <color rgb="FFFFCCFF"/>
      <color rgb="FFF9E807"/>
      <color rgb="FFCC00CC"/>
      <color rgb="FF66FF33"/>
      <color rgb="FF33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4.xml"/><Relationship Id="rId3" Type="http://schemas.openxmlformats.org/officeDocument/2006/relationships/worksheet" Target="worksheets/sheet3.xml"/><Relationship Id="rId21" Type="http://schemas.openxmlformats.org/officeDocument/2006/relationships/chartsheet" Target="chartsheets/sheet2.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3.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hartsheet" Target="chartsheets/sheet1.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2.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1.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0.xml"/><Relationship Id="rId27" Type="http://schemas.openxmlformats.org/officeDocument/2006/relationships/worksheet" Target="worksheets/sheet25.xml"/><Relationship Id="rId30" Type="http://schemas.openxmlformats.org/officeDocument/2006/relationships/externalLink" Target="externalLinks/externalLink3.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2001-2014 Championship Results Chart - Derated</a:t>
            </a:r>
            <a:r>
              <a:rPr lang="en-US" baseline="0"/>
              <a:t> Curves</a:t>
            </a:r>
            <a:endParaRPr lang="en-US"/>
          </a:p>
          <a:p>
            <a:pPr>
              <a:defRPr/>
            </a:pPr>
            <a:r>
              <a:rPr lang="en-US"/>
              <a:t>Top 16 2014 Teams</a:t>
            </a:r>
            <a:r>
              <a:rPr lang="en-US" baseline="0"/>
              <a:t> Shown</a:t>
            </a:r>
            <a:endParaRPr lang="en-US"/>
          </a:p>
        </c:rich>
      </c:tx>
      <c:layout>
        <c:manualLayout>
          <c:xMode val="edge"/>
          <c:yMode val="edge"/>
          <c:x val="0.16131683539557556"/>
          <c:y val="4.6447783772592621E-2"/>
        </c:manualLayout>
      </c:layout>
      <c:overlay val="1"/>
    </c:title>
    <c:autoTitleDeleted val="0"/>
    <c:plotArea>
      <c:layout>
        <c:manualLayout>
          <c:layoutTarget val="inner"/>
          <c:xMode val="edge"/>
          <c:yMode val="edge"/>
          <c:x val="4.2482189726284217E-2"/>
          <c:y val="4.6592899854344103E-2"/>
          <c:w val="0.85477869112514782"/>
          <c:h val="0.89666544201818688"/>
        </c:manualLayout>
      </c:layout>
      <c:lineChart>
        <c:grouping val="standard"/>
        <c:varyColors val="0"/>
        <c:ser>
          <c:idx val="0"/>
          <c:order val="0"/>
          <c:tx>
            <c:strRef>
              <c:f>'14 Year_History_Results'!$CI$6</c:f>
              <c:strCache>
                <c:ptCount val="1"/>
                <c:pt idx="0">
                  <c:v>469</c:v>
                </c:pt>
              </c:strCache>
            </c:strRef>
          </c:tx>
          <c:spPr>
            <a:ln w="53975">
              <a:solidFill>
                <a:schemeClr val="tx1"/>
              </a:solidFill>
            </a:ln>
          </c:spPr>
          <c:marker>
            <c:symbol val="none"/>
          </c:marker>
          <c:cat>
            <c:numRef>
              <c:f>'14 Year_History_Results'!$CL$5:$CY$5</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'14 Year_History_Results'!$CL$6:$CY$6</c:f>
              <c:numCache>
                <c:formatCode>0</c:formatCode>
                <c:ptCount val="14"/>
                <c:pt idx="0">
                  <c:v>31</c:v>
                </c:pt>
                <c:pt idx="1">
                  <c:v>56.6646</c:v>
                </c:pt>
                <c:pt idx="2">
                  <c:v>103.77262236</c:v>
                </c:pt>
                <c:pt idx="3">
                  <c:v>125.174830065176</c:v>
                </c:pt>
                <c:pt idx="4">
                  <c:v>85.441541721446313</c:v>
                </c:pt>
                <c:pt idx="5">
                  <c:v>81.955331711516109</c:v>
                </c:pt>
                <c:pt idx="6">
                  <c:v>76.631424118896632</c:v>
                </c:pt>
                <c:pt idx="7">
                  <c:v>63.082507317656493</c:v>
                </c:pt>
                <c:pt idx="8">
                  <c:v>52.050799377949815</c:v>
                </c:pt>
                <c:pt idx="9">
                  <c:v>90.697062865341337</c:v>
                </c:pt>
                <c:pt idx="10">
                  <c:v>93.458662106036542</c:v>
                </c:pt>
                <c:pt idx="11">
                  <c:v>87.299544159883965</c:v>
                </c:pt>
                <c:pt idx="12">
                  <c:v>113.19387613697864</c:v>
                </c:pt>
                <c:pt idx="13">
                  <c:v>141.45503783290997</c:v>
                </c:pt>
              </c:numCache>
            </c:numRef>
          </c:val>
          <c:smooth val="0"/>
        </c:ser>
        <c:ser>
          <c:idx val="1"/>
          <c:order val="1"/>
          <c:tx>
            <c:strRef>
              <c:f>'14 Year_History_Results'!$BQ$7</c:f>
              <c:strCache>
                <c:ptCount val="1"/>
                <c:pt idx="0">
                  <c:v>254</c:v>
                </c:pt>
              </c:strCache>
            </c:strRef>
          </c:tx>
          <c:spPr>
            <a:ln w="50800">
              <a:solidFill>
                <a:srgbClr val="0309ED"/>
              </a:solidFill>
            </a:ln>
          </c:spPr>
          <c:marker>
            <c:symbol val="none"/>
          </c:marker>
          <c:cat>
            <c:numRef>
              <c:f>'14 Year_History_Results'!$CL$5:$CY$5</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'14 Year_History_Results'!$CL$7:$CY$7</c:f>
              <c:numCache>
                <c:formatCode>0</c:formatCode>
                <c:ptCount val="14"/>
                <c:pt idx="0">
                  <c:v>52</c:v>
                </c:pt>
                <c:pt idx="1">
                  <c:v>55.663199999999996</c:v>
                </c:pt>
                <c:pt idx="2">
                  <c:v>62.105089119999995</c:v>
                </c:pt>
                <c:pt idx="3">
                  <c:v>53.399252407391998</c:v>
                </c:pt>
                <c:pt idx="4">
                  <c:v>90.5959416547675</c:v>
                </c:pt>
                <c:pt idx="5">
                  <c:v>83.391254707068015</c:v>
                </c:pt>
                <c:pt idx="6">
                  <c:v>81.588610387731535</c:v>
                </c:pt>
                <c:pt idx="7">
                  <c:v>89.386967684461837</c:v>
                </c:pt>
                <c:pt idx="8">
                  <c:v>73.585352658462256</c:v>
                </c:pt>
                <c:pt idx="9">
                  <c:v>95.051996082130927</c:v>
                </c:pt>
                <c:pt idx="10">
                  <c:v>128.36166058834846</c:v>
                </c:pt>
                <c:pt idx="11">
                  <c:v>121.56588294819308</c:v>
                </c:pt>
                <c:pt idx="12">
                  <c:v>105.0358175732655</c:v>
                </c:pt>
                <c:pt idx="13">
                  <c:v>136.01687599433876</c:v>
                </c:pt>
              </c:numCache>
            </c:numRef>
          </c:val>
          <c:smooth val="0"/>
        </c:ser>
        <c:ser>
          <c:idx val="2"/>
          <c:order val="2"/>
          <c:tx>
            <c:strRef>
              <c:f>'14 Year_History_Results'!$CI$8</c:f>
              <c:strCache>
                <c:ptCount val="1"/>
                <c:pt idx="0">
                  <c:v>1114</c:v>
                </c:pt>
              </c:strCache>
            </c:strRef>
          </c:tx>
          <c:spPr>
            <a:ln w="50800" cmpd="sng">
              <a:solidFill>
                <a:srgbClr val="FF0000"/>
              </a:solidFill>
              <a:prstDash val="sysDash"/>
            </a:ln>
          </c:spPr>
          <c:marker>
            <c:symbol val="none"/>
          </c:marker>
          <c:cat>
            <c:numRef>
              <c:f>'14 Year_History_Results'!$CL$5:$CY$5</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'14 Year_History_Results'!$CL$8:$CY$8</c:f>
              <c:numCache>
                <c:formatCode>0</c:formatCode>
                <c:ptCount val="14"/>
                <c:pt idx="0">
                  <c:v>0</c:v>
                </c:pt>
                <c:pt idx="1">
                  <c:v>0</c:v>
                </c:pt>
                <c:pt idx="2">
                  <c:v>14</c:v>
                </c:pt>
                <c:pt idx="3">
                  <c:v>20.3324</c:v>
                </c:pt>
                <c:pt idx="4">
                  <c:v>26.553577839999999</c:v>
                </c:pt>
                <c:pt idx="5">
                  <c:v>53.700614988143997</c:v>
                </c:pt>
                <c:pt idx="6">
                  <c:v>57.79682995109679</c:v>
                </c:pt>
                <c:pt idx="7">
                  <c:v>104.52736684540112</c:v>
                </c:pt>
                <c:pt idx="8">
                  <c:v>95.677942739144385</c:v>
                </c:pt>
                <c:pt idx="9">
                  <c:v>119.77891662991365</c:v>
                </c:pt>
                <c:pt idx="10">
                  <c:v>105.84462582550044</c:v>
                </c:pt>
                <c:pt idx="11">
                  <c:v>115.55602757527859</c:v>
                </c:pt>
                <c:pt idx="12">
                  <c:v>103.02964798168071</c:v>
                </c:pt>
                <c:pt idx="13">
                  <c:v>124.67956334458836</c:v>
                </c:pt>
              </c:numCache>
            </c:numRef>
          </c:val>
          <c:smooth val="0"/>
        </c:ser>
        <c:ser>
          <c:idx val="3"/>
          <c:order val="3"/>
          <c:tx>
            <c:strRef>
              <c:f>'14 Year_History_Results'!$CI$9</c:f>
              <c:strCache>
                <c:ptCount val="1"/>
                <c:pt idx="0">
                  <c:v>67</c:v>
                </c:pt>
              </c:strCache>
            </c:strRef>
          </c:tx>
          <c:spPr>
            <a:ln w="50800" cmpd="sng">
              <a:solidFill>
                <a:srgbClr val="FF0000"/>
              </a:solidFill>
              <a:prstDash val="solid"/>
            </a:ln>
          </c:spPr>
          <c:marker>
            <c:symbol val="none"/>
          </c:marker>
          <c:cat>
            <c:numRef>
              <c:f>'14 Year_History_Results'!$CL$5:$CY$5</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'14 Year_History_Results'!$CL$9:$CY$9</c:f>
              <c:numCache>
                <c:formatCode>0</c:formatCode>
                <c:ptCount val="14"/>
                <c:pt idx="0">
                  <c:v>19</c:v>
                </c:pt>
                <c:pt idx="1">
                  <c:v>34.665399999999998</c:v>
                </c:pt>
                <c:pt idx="2">
                  <c:v>57.10795564</c:v>
                </c:pt>
                <c:pt idx="3">
                  <c:v>84.068163229623991</c:v>
                </c:pt>
                <c:pt idx="4">
                  <c:v>121.03983760886734</c:v>
                </c:pt>
                <c:pt idx="5">
                  <c:v>80.685155750070962</c:v>
                </c:pt>
                <c:pt idx="6">
                  <c:v>89.784724822997305</c:v>
                </c:pt>
                <c:pt idx="7">
                  <c:v>113.85049756701</c:v>
                </c:pt>
                <c:pt idx="8">
                  <c:v>141.89274167816887</c:v>
                </c:pt>
                <c:pt idx="9">
                  <c:v>160.58570160266737</c:v>
                </c:pt>
                <c:pt idx="10">
                  <c:v>132.04642868833807</c:v>
                </c:pt>
                <c:pt idx="11">
                  <c:v>124.02214936364615</c:v>
                </c:pt>
                <c:pt idx="12">
                  <c:v>116.67316476580652</c:v>
                </c:pt>
                <c:pt idx="13">
                  <c:v>119.77433163288663</c:v>
                </c:pt>
              </c:numCache>
            </c:numRef>
          </c:val>
          <c:smooth val="0"/>
        </c:ser>
        <c:ser>
          <c:idx val="10"/>
          <c:order val="4"/>
          <c:tx>
            <c:strRef>
              <c:f>'14 Year_History_Results'!$CI$10</c:f>
              <c:strCache>
                <c:ptCount val="1"/>
                <c:pt idx="0">
                  <c:v>33</c:v>
                </c:pt>
              </c:strCache>
            </c:strRef>
          </c:tx>
          <c:spPr>
            <a:ln w="50800">
              <a:solidFill>
                <a:srgbClr val="FFFF00"/>
              </a:solidFill>
              <a:prstDash val="solid"/>
            </a:ln>
          </c:spPr>
          <c:marker>
            <c:symbol val="none"/>
          </c:marker>
          <c:cat>
            <c:numRef>
              <c:f>'14 Year_History_Results'!$CL$5:$CY$5</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'14 Year_History_Results'!$CL$10:$CY$10</c:f>
              <c:numCache>
                <c:formatCode>0</c:formatCode>
                <c:ptCount val="14"/>
                <c:pt idx="0">
                  <c:v>56</c:v>
                </c:pt>
                <c:pt idx="1">
                  <c:v>52.329599999999999</c:v>
                </c:pt>
                <c:pt idx="2">
                  <c:v>44.882911360000001</c:v>
                </c:pt>
                <c:pt idx="3">
                  <c:v>45.918948712575997</c:v>
                </c:pt>
                <c:pt idx="4">
                  <c:v>75.609571211803157</c:v>
                </c:pt>
                <c:pt idx="5">
                  <c:v>84.401340169787986</c:v>
                </c:pt>
                <c:pt idx="6">
                  <c:v>72.261933357180666</c:v>
                </c:pt>
                <c:pt idx="7">
                  <c:v>73.169804775896637</c:v>
                </c:pt>
                <c:pt idx="8">
                  <c:v>64.774991863612698</c:v>
                </c:pt>
                <c:pt idx="9">
                  <c:v>78.179009576284216</c:v>
                </c:pt>
                <c:pt idx="10">
                  <c:v>74.114127783551055</c:v>
                </c:pt>
                <c:pt idx="11">
                  <c:v>65.404477580515135</c:v>
                </c:pt>
                <c:pt idx="12">
                  <c:v>98.598624755171386</c:v>
                </c:pt>
                <c:pt idx="13">
                  <c:v>99.725843261797237</c:v>
                </c:pt>
              </c:numCache>
            </c:numRef>
          </c:val>
          <c:smooth val="0"/>
        </c:ser>
        <c:ser>
          <c:idx val="5"/>
          <c:order val="5"/>
          <c:tx>
            <c:strRef>
              <c:f>'14 Year_History_Results'!$CI$11</c:f>
              <c:strCache>
                <c:ptCount val="1"/>
                <c:pt idx="0">
                  <c:v>1678</c:v>
                </c:pt>
              </c:strCache>
            </c:strRef>
          </c:tx>
          <c:spPr>
            <a:ln w="50800" cmpd="sng">
              <a:solidFill>
                <a:srgbClr val="92D050"/>
              </a:solidFill>
              <a:prstDash val="solid"/>
            </a:ln>
          </c:spPr>
          <c:marker>
            <c:symbol val="none"/>
          </c:marker>
          <c:cat>
            <c:numRef>
              <c:f>'14 Year_History_Results'!$CL$5:$CY$5</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'14 Year_History_Results'!$CL$11:$CY$11</c:f>
              <c:numCache>
                <c:formatCode>0</c:formatCode>
                <c:ptCount val="14"/>
                <c:pt idx="0">
                  <c:v>0</c:v>
                </c:pt>
                <c:pt idx="1">
                  <c:v>0</c:v>
                </c:pt>
                <c:pt idx="2">
                  <c:v>0</c:v>
                </c:pt>
                <c:pt idx="3">
                  <c:v>0</c:v>
                </c:pt>
                <c:pt idx="4">
                  <c:v>0</c:v>
                </c:pt>
                <c:pt idx="5">
                  <c:v>0</c:v>
                </c:pt>
                <c:pt idx="6">
                  <c:v>0</c:v>
                </c:pt>
                <c:pt idx="7">
                  <c:v>0</c:v>
                </c:pt>
                <c:pt idx="8">
                  <c:v>0</c:v>
                </c:pt>
                <c:pt idx="9">
                  <c:v>0</c:v>
                </c:pt>
                <c:pt idx="10">
                  <c:v>9</c:v>
                </c:pt>
                <c:pt idx="11">
                  <c:v>19.999400000000001</c:v>
                </c:pt>
                <c:pt idx="12">
                  <c:v>59.331600039999998</c:v>
                </c:pt>
                <c:pt idx="13">
                  <c:v>95.550444586664</c:v>
                </c:pt>
              </c:numCache>
            </c:numRef>
          </c:val>
          <c:smooth val="0"/>
        </c:ser>
        <c:ser>
          <c:idx val="6"/>
          <c:order val="6"/>
          <c:tx>
            <c:strRef>
              <c:f>'14 Year_History_Results'!$CI$12</c:f>
              <c:strCache>
                <c:ptCount val="1"/>
                <c:pt idx="0">
                  <c:v>1477</c:v>
                </c:pt>
              </c:strCache>
            </c:strRef>
          </c:tx>
          <c:spPr>
            <a:ln>
              <a:solidFill>
                <a:schemeClr val="tx1"/>
              </a:solidFill>
            </a:ln>
          </c:spPr>
          <c:marker>
            <c:symbol val="none"/>
          </c:marker>
          <c:val>
            <c:numRef>
              <c:f>'14 Year_History_Results'!$CL$12:$CY$12</c:f>
              <c:numCache>
                <c:formatCode>0</c:formatCode>
                <c:ptCount val="14"/>
                <c:pt idx="0">
                  <c:v>0</c:v>
                </c:pt>
                <c:pt idx="1">
                  <c:v>0</c:v>
                </c:pt>
                <c:pt idx="2">
                  <c:v>0</c:v>
                </c:pt>
                <c:pt idx="3">
                  <c:v>0</c:v>
                </c:pt>
                <c:pt idx="4">
                  <c:v>0</c:v>
                </c:pt>
                <c:pt idx="5">
                  <c:v>0</c:v>
                </c:pt>
                <c:pt idx="6">
                  <c:v>0</c:v>
                </c:pt>
                <c:pt idx="7">
                  <c:v>0</c:v>
                </c:pt>
                <c:pt idx="8">
                  <c:v>0</c:v>
                </c:pt>
                <c:pt idx="9">
                  <c:v>0</c:v>
                </c:pt>
                <c:pt idx="10">
                  <c:v>22</c:v>
                </c:pt>
                <c:pt idx="11">
                  <c:v>35.665199999999999</c:v>
                </c:pt>
                <c:pt idx="12">
                  <c:v>85.774422319999999</c:v>
                </c:pt>
                <c:pt idx="13">
                  <c:v>92.177229918511998</c:v>
                </c:pt>
              </c:numCache>
            </c:numRef>
          </c:val>
          <c:smooth val="0"/>
        </c:ser>
        <c:ser>
          <c:idx val="7"/>
          <c:order val="7"/>
          <c:tx>
            <c:strRef>
              <c:f>'14 Year_History_Results'!$CI$13</c:f>
              <c:strCache>
                <c:ptCount val="1"/>
                <c:pt idx="0">
                  <c:v>148</c:v>
                </c:pt>
              </c:strCache>
            </c:strRef>
          </c:tx>
          <c:spPr>
            <a:ln w="50800" cmpd="dbl">
              <a:solidFill>
                <a:schemeClr val="tx1"/>
              </a:solidFill>
              <a:prstDash val="sysDash"/>
            </a:ln>
          </c:spPr>
          <c:marker>
            <c:symbol val="none"/>
          </c:marker>
          <c:cat>
            <c:numRef>
              <c:f>'14 Year_History_Results'!$CL$5:$CY$5</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'14 Year_History_Results'!$CL$13:$CY$13</c:f>
              <c:numCache>
                <c:formatCode>0</c:formatCode>
                <c:ptCount val="14"/>
                <c:pt idx="0">
                  <c:v>24</c:v>
                </c:pt>
                <c:pt idx="1">
                  <c:v>25.9984</c:v>
                </c:pt>
                <c:pt idx="2">
                  <c:v>17.33053344</c:v>
                </c:pt>
                <c:pt idx="3">
                  <c:v>19.552533591104002</c:v>
                </c:pt>
                <c:pt idx="4">
                  <c:v>27.033718891829928</c:v>
                </c:pt>
                <c:pt idx="5">
                  <c:v>23.020677013293827</c:v>
                </c:pt>
                <c:pt idx="6">
                  <c:v>40.345583297061665</c:v>
                </c:pt>
                <c:pt idx="7">
                  <c:v>77.894365825821296</c:v>
                </c:pt>
                <c:pt idx="8">
                  <c:v>65.924384259492484</c:v>
                </c:pt>
                <c:pt idx="9">
                  <c:v>78.945194547377696</c:v>
                </c:pt>
                <c:pt idx="10">
                  <c:v>66.624866685281972</c:v>
                </c:pt>
                <c:pt idx="11">
                  <c:v>60.412136132408961</c:v>
                </c:pt>
                <c:pt idx="12">
                  <c:v>86.27072994586382</c:v>
                </c:pt>
                <c:pt idx="13">
                  <c:v>83.508068581912823</c:v>
                </c:pt>
              </c:numCache>
            </c:numRef>
          </c:val>
          <c:smooth val="0"/>
        </c:ser>
        <c:ser>
          <c:idx val="8"/>
          <c:order val="8"/>
          <c:tx>
            <c:strRef>
              <c:f>'14 Year_History_Results'!$CI$14</c:f>
              <c:strCache>
                <c:ptCount val="1"/>
                <c:pt idx="0">
                  <c:v>987</c:v>
                </c:pt>
              </c:strCache>
            </c:strRef>
          </c:tx>
          <c:spPr>
            <a:ln w="38100">
              <a:solidFill>
                <a:srgbClr val="C00000"/>
              </a:solidFill>
              <a:prstDash val="sysDash"/>
            </a:ln>
          </c:spPr>
          <c:marker>
            <c:symbol val="none"/>
          </c:marker>
          <c:cat>
            <c:numRef>
              <c:f>'14 Year_History_Results'!$CL$5:$CY$5</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'14 Year_History_Results'!$CL$14:$CY$14</c:f>
              <c:numCache>
                <c:formatCode>0</c:formatCode>
                <c:ptCount val="14"/>
                <c:pt idx="0">
                  <c:v>0</c:v>
                </c:pt>
                <c:pt idx="1">
                  <c:v>12</c:v>
                </c:pt>
                <c:pt idx="2">
                  <c:v>7.9992000000000001</c:v>
                </c:pt>
                <c:pt idx="3">
                  <c:v>5.3322667199999998</c:v>
                </c:pt>
                <c:pt idx="4">
                  <c:v>27.554488995551999</c:v>
                </c:pt>
                <c:pt idx="5">
                  <c:v>43.367822364434957</c:v>
                </c:pt>
                <c:pt idx="6">
                  <c:v>87.908990388132338</c:v>
                </c:pt>
                <c:pt idx="7">
                  <c:v>91.600132992729016</c:v>
                </c:pt>
                <c:pt idx="8">
                  <c:v>74.060648652953162</c:v>
                </c:pt>
                <c:pt idx="9">
                  <c:v>49.368828392058575</c:v>
                </c:pt>
                <c:pt idx="10">
                  <c:v>74.909261006146238</c:v>
                </c:pt>
                <c:pt idx="11">
                  <c:v>104.93451338669708</c:v>
                </c:pt>
                <c:pt idx="12">
                  <c:v>105.94934662357227</c:v>
                </c:pt>
                <c:pt idx="13">
                  <c:v>79.625834459273264</c:v>
                </c:pt>
              </c:numCache>
            </c:numRef>
          </c:val>
          <c:smooth val="0"/>
        </c:ser>
        <c:ser>
          <c:idx val="4"/>
          <c:order val="9"/>
          <c:tx>
            <c:strRef>
              <c:f>'14 Year_History_Results'!$CI$16</c:f>
              <c:strCache>
                <c:ptCount val="1"/>
                <c:pt idx="0">
                  <c:v>973</c:v>
                </c:pt>
              </c:strCache>
            </c:strRef>
          </c:tx>
          <c:spPr>
            <a:ln w="50800" cmpd="sng">
              <a:solidFill>
                <a:srgbClr val="C00000"/>
              </a:solidFill>
            </a:ln>
          </c:spPr>
          <c:marker>
            <c:symbol val="none"/>
          </c:marker>
          <c:cat>
            <c:numRef>
              <c:f>'14 Year_History_Results'!$CL$5:$CY$5</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'14 Year_History_Results'!$CB$18</c:f>
              <c:numCache>
                <c:formatCode>General</c:formatCode>
                <c:ptCount val="1"/>
                <c:pt idx="0">
                  <c:v>1</c:v>
                </c:pt>
              </c:numCache>
            </c:numRef>
          </c:val>
          <c:smooth val="0"/>
        </c:ser>
        <c:ser>
          <c:idx val="9"/>
          <c:order val="10"/>
          <c:tx>
            <c:strRef>
              <c:f>'14 Year_History_Results'!$CI$15</c:f>
              <c:strCache>
                <c:ptCount val="1"/>
                <c:pt idx="0">
                  <c:v>2056</c:v>
                </c:pt>
              </c:strCache>
            </c:strRef>
          </c:tx>
          <c:spPr>
            <a:ln w="38100">
              <a:solidFill>
                <a:srgbClr val="0309ED"/>
              </a:solidFill>
              <a:prstDash val="sysDash"/>
            </a:ln>
          </c:spPr>
          <c:marker>
            <c:symbol val="none"/>
          </c:marker>
          <c:val>
            <c:numRef>
              <c:f>'14 Year_History_Results'!$CL$15:$CY$15</c:f>
              <c:numCache>
                <c:formatCode>0</c:formatCode>
                <c:ptCount val="14"/>
                <c:pt idx="0">
                  <c:v>0</c:v>
                </c:pt>
                <c:pt idx="1">
                  <c:v>0</c:v>
                </c:pt>
                <c:pt idx="2">
                  <c:v>0</c:v>
                </c:pt>
                <c:pt idx="3">
                  <c:v>0</c:v>
                </c:pt>
                <c:pt idx="4">
                  <c:v>0</c:v>
                </c:pt>
                <c:pt idx="5">
                  <c:v>0</c:v>
                </c:pt>
                <c:pt idx="6">
                  <c:v>22</c:v>
                </c:pt>
                <c:pt idx="7">
                  <c:v>39.665199999999999</c:v>
                </c:pt>
                <c:pt idx="8">
                  <c:v>52.440822319999995</c:v>
                </c:pt>
                <c:pt idx="9">
                  <c:v>78.957052158511999</c:v>
                </c:pt>
                <c:pt idx="10">
                  <c:v>78.632770968864094</c:v>
                </c:pt>
                <c:pt idx="11">
                  <c:v>97.416605127844804</c:v>
                </c:pt>
                <c:pt idx="12">
                  <c:v>87.937908978221344</c:v>
                </c:pt>
                <c:pt idx="13">
                  <c:v>74.619410124882336</c:v>
                </c:pt>
              </c:numCache>
            </c:numRef>
          </c:val>
          <c:smooth val="0"/>
        </c:ser>
        <c:ser>
          <c:idx val="11"/>
          <c:order val="11"/>
          <c:tx>
            <c:strRef>
              <c:f>'14 Year_History_Results'!$CI$16</c:f>
              <c:strCache>
                <c:ptCount val="1"/>
                <c:pt idx="0">
                  <c:v>973</c:v>
                </c:pt>
              </c:strCache>
            </c:strRef>
          </c:tx>
          <c:spPr>
            <a:ln w="38100">
              <a:solidFill>
                <a:srgbClr val="FFC000"/>
              </a:solidFill>
            </a:ln>
          </c:spPr>
          <c:marker>
            <c:symbol val="none"/>
          </c:marker>
          <c:val>
            <c:numRef>
              <c:f>'14 Year_History_Results'!$CL$16:$CY$16</c:f>
              <c:numCache>
                <c:formatCode>0</c:formatCode>
                <c:ptCount val="14"/>
                <c:pt idx="0">
                  <c:v>0</c:v>
                </c:pt>
                <c:pt idx="1">
                  <c:v>0</c:v>
                </c:pt>
                <c:pt idx="2">
                  <c:v>0</c:v>
                </c:pt>
                <c:pt idx="3">
                  <c:v>0</c:v>
                </c:pt>
                <c:pt idx="4">
                  <c:v>0</c:v>
                </c:pt>
                <c:pt idx="5">
                  <c:v>0</c:v>
                </c:pt>
                <c:pt idx="6">
                  <c:v>0</c:v>
                </c:pt>
                <c:pt idx="7">
                  <c:v>0</c:v>
                </c:pt>
                <c:pt idx="8">
                  <c:v>25</c:v>
                </c:pt>
                <c:pt idx="9">
                  <c:v>16.664999999999999</c:v>
                </c:pt>
                <c:pt idx="10">
                  <c:v>63.108888999999998</c:v>
                </c:pt>
                <c:pt idx="11">
                  <c:v>56.068385407399994</c:v>
                </c:pt>
                <c:pt idx="12">
                  <c:v>43.375185712572836</c:v>
                </c:pt>
                <c:pt idx="13">
                  <c:v>70.91389879600105</c:v>
                </c:pt>
              </c:numCache>
            </c:numRef>
          </c:val>
          <c:smooth val="0"/>
        </c:ser>
        <c:ser>
          <c:idx val="12"/>
          <c:order val="12"/>
          <c:tx>
            <c:strRef>
              <c:f>'14 Year_History_Results'!$CI$17</c:f>
              <c:strCache>
                <c:ptCount val="1"/>
                <c:pt idx="0">
                  <c:v>118</c:v>
                </c:pt>
              </c:strCache>
            </c:strRef>
          </c:tx>
          <c:spPr>
            <a:ln w="34925">
              <a:solidFill>
                <a:schemeClr val="tx1"/>
              </a:solidFill>
              <a:prstDash val="sysDash"/>
            </a:ln>
          </c:spPr>
          <c:marker>
            <c:symbol val="none"/>
          </c:marker>
          <c:val>
            <c:numRef>
              <c:f>'14 Year_History_Results'!$CL$17:$CY$17</c:f>
              <c:numCache>
                <c:formatCode>0</c:formatCode>
                <c:ptCount val="14"/>
                <c:pt idx="0">
                  <c:v>19</c:v>
                </c:pt>
                <c:pt idx="1">
                  <c:v>48.665399999999998</c:v>
                </c:pt>
                <c:pt idx="2">
                  <c:v>33.44035564</c:v>
                </c:pt>
                <c:pt idx="3">
                  <c:v>22.291341069624</c:v>
                </c:pt>
                <c:pt idx="4">
                  <c:v>38.859407957011356</c:v>
                </c:pt>
                <c:pt idx="5">
                  <c:v>32.90368134414377</c:v>
                </c:pt>
                <c:pt idx="6">
                  <c:v>28.933593984006237</c:v>
                </c:pt>
                <c:pt idx="7">
                  <c:v>25.287133749738558</c:v>
                </c:pt>
                <c:pt idx="8">
                  <c:v>47.856403357575722</c:v>
                </c:pt>
                <c:pt idx="9">
                  <c:v>31.901078478159974</c:v>
                </c:pt>
                <c:pt idx="10">
                  <c:v>36.265258913541437</c:v>
                </c:pt>
                <c:pt idx="11">
                  <c:v>70.174421591766716</c:v>
                </c:pt>
                <c:pt idx="12">
                  <c:v>72.778269433071699</c:v>
                </c:pt>
                <c:pt idx="13">
                  <c:v>70.513994404085594</c:v>
                </c:pt>
              </c:numCache>
            </c:numRef>
          </c:val>
          <c:smooth val="0"/>
        </c:ser>
        <c:ser>
          <c:idx val="13"/>
          <c:order val="13"/>
          <c:tx>
            <c:strRef>
              <c:f>'14 Year_History_Results'!$CI$18</c:f>
              <c:strCache>
                <c:ptCount val="1"/>
                <c:pt idx="0">
                  <c:v>25</c:v>
                </c:pt>
              </c:strCache>
            </c:strRef>
          </c:tx>
          <c:spPr>
            <a:ln>
              <a:solidFill>
                <a:schemeClr val="tx2"/>
              </a:solidFill>
            </a:ln>
          </c:spPr>
          <c:marker>
            <c:symbol val="none"/>
          </c:marker>
          <c:val>
            <c:numRef>
              <c:f>'14 Year_History_Results'!$CL$18:$CY$18</c:f>
              <c:numCache>
                <c:formatCode>0</c:formatCode>
                <c:ptCount val="14"/>
                <c:pt idx="0">
                  <c:v>17</c:v>
                </c:pt>
                <c:pt idx="1">
                  <c:v>55.3322</c:v>
                </c:pt>
                <c:pt idx="2">
                  <c:v>92.884444519999988</c:v>
                </c:pt>
                <c:pt idx="3">
                  <c:v>61.916770717031987</c:v>
                </c:pt>
                <c:pt idx="4">
                  <c:v>41.273719359973519</c:v>
                </c:pt>
                <c:pt idx="5">
                  <c:v>81.51306132535835</c:v>
                </c:pt>
                <c:pt idx="6">
                  <c:v>70.336606679483879</c:v>
                </c:pt>
                <c:pt idx="7">
                  <c:v>56.886382012543955</c:v>
                </c:pt>
                <c:pt idx="8">
                  <c:v>49.920462249561801</c:v>
                </c:pt>
                <c:pt idx="9">
                  <c:v>56.276980135557892</c:v>
                </c:pt>
                <c:pt idx="10">
                  <c:v>74.514234958362891</c:v>
                </c:pt>
                <c:pt idx="11">
                  <c:v>112.67118902324469</c:v>
                </c:pt>
                <c:pt idx="12">
                  <c:v>75.106614602894908</c:v>
                </c:pt>
                <c:pt idx="13">
                  <c:v>67.066069294289747</c:v>
                </c:pt>
              </c:numCache>
            </c:numRef>
          </c:val>
          <c:smooth val="0"/>
        </c:ser>
        <c:ser>
          <c:idx val="14"/>
          <c:order val="14"/>
          <c:tx>
            <c:strRef>
              <c:f>'14 Year_History_Results'!$CI$19</c:f>
              <c:strCache>
                <c:ptCount val="1"/>
                <c:pt idx="0">
                  <c:v>1986</c:v>
                </c:pt>
              </c:strCache>
            </c:strRef>
          </c:tx>
          <c:spPr>
            <a:ln>
              <a:solidFill>
                <a:srgbClr val="009900"/>
              </a:solidFill>
            </a:ln>
          </c:spPr>
          <c:marker>
            <c:symbol val="none"/>
          </c:marker>
          <c:val>
            <c:numRef>
              <c:f>'14 Year_History_Results'!$CL$19:$CY$19</c:f>
              <c:numCache>
                <c:formatCode>0</c:formatCode>
                <c:ptCount val="14"/>
                <c:pt idx="0">
                  <c:v>0</c:v>
                </c:pt>
                <c:pt idx="1">
                  <c:v>0</c:v>
                </c:pt>
                <c:pt idx="2">
                  <c:v>0</c:v>
                </c:pt>
                <c:pt idx="3">
                  <c:v>0</c:v>
                </c:pt>
                <c:pt idx="4">
                  <c:v>0</c:v>
                </c:pt>
                <c:pt idx="5">
                  <c:v>0</c:v>
                </c:pt>
                <c:pt idx="6">
                  <c:v>0</c:v>
                </c:pt>
                <c:pt idx="7">
                  <c:v>0</c:v>
                </c:pt>
                <c:pt idx="8">
                  <c:v>0</c:v>
                </c:pt>
                <c:pt idx="9">
                  <c:v>34</c:v>
                </c:pt>
                <c:pt idx="10">
                  <c:v>35.664400000000001</c:v>
                </c:pt>
                <c:pt idx="11">
                  <c:v>37.77388904</c:v>
                </c:pt>
                <c:pt idx="12">
                  <c:v>61.180074434063997</c:v>
                </c:pt>
                <c:pt idx="13">
                  <c:v>63.782637617747056</c:v>
                </c:pt>
              </c:numCache>
            </c:numRef>
          </c:val>
          <c:smooth val="0"/>
        </c:ser>
        <c:ser>
          <c:idx val="15"/>
          <c:order val="15"/>
          <c:tx>
            <c:strRef>
              <c:f>'14 Year_History_Results'!$CI$20</c:f>
              <c:strCache>
                <c:ptCount val="1"/>
                <c:pt idx="0">
                  <c:v>1640</c:v>
                </c:pt>
              </c:strCache>
            </c:strRef>
          </c:tx>
          <c:spPr>
            <a:ln>
              <a:solidFill>
                <a:srgbClr val="0309ED"/>
              </a:solidFill>
              <a:prstDash val="sysDot"/>
            </a:ln>
          </c:spPr>
          <c:marker>
            <c:symbol val="none"/>
          </c:marker>
          <c:val>
            <c:numRef>
              <c:f>'14 Year_History_Results'!$CL$20:$CY$20</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33</c:v>
                </c:pt>
                <c:pt idx="13">
                  <c:v>62.997799999999998</c:v>
                </c:pt>
              </c:numCache>
            </c:numRef>
          </c:val>
          <c:smooth val="0"/>
        </c:ser>
        <c:ser>
          <c:idx val="16"/>
          <c:order val="16"/>
          <c:tx>
            <c:strRef>
              <c:f>'14 Year_History_Results'!$CI$21</c:f>
              <c:strCache>
                <c:ptCount val="1"/>
                <c:pt idx="0">
                  <c:v>341</c:v>
                </c:pt>
              </c:strCache>
            </c:strRef>
          </c:tx>
          <c:spPr>
            <a:ln>
              <a:solidFill>
                <a:srgbClr val="0309ED"/>
              </a:solidFill>
            </a:ln>
          </c:spPr>
          <c:marker>
            <c:symbol val="none"/>
          </c:marker>
          <c:val>
            <c:numRef>
              <c:f>'14 Year_History_Results'!$CL$21:$CY$21</c:f>
              <c:numCache>
                <c:formatCode>0</c:formatCode>
                <c:ptCount val="14"/>
                <c:pt idx="0">
                  <c:v>0</c:v>
                </c:pt>
                <c:pt idx="1">
                  <c:v>0</c:v>
                </c:pt>
                <c:pt idx="2">
                  <c:v>43</c:v>
                </c:pt>
                <c:pt idx="3">
                  <c:v>37.663799999999995</c:v>
                </c:pt>
                <c:pt idx="4">
                  <c:v>25.106689079999995</c:v>
                </c:pt>
                <c:pt idx="5">
                  <c:v>39.736118940727991</c:v>
                </c:pt>
                <c:pt idx="6">
                  <c:v>36.488096885889277</c:v>
                </c:pt>
                <c:pt idx="7">
                  <c:v>24.322965384133791</c:v>
                </c:pt>
                <c:pt idx="8">
                  <c:v>37.213688725063584</c:v>
                </c:pt>
                <c:pt idx="9">
                  <c:v>30.806644904127385</c:v>
                </c:pt>
                <c:pt idx="10">
                  <c:v>25.535709493091314</c:v>
                </c:pt>
                <c:pt idx="11">
                  <c:v>53.022103948094667</c:v>
                </c:pt>
                <c:pt idx="12">
                  <c:v>47.344534491799905</c:v>
                </c:pt>
                <c:pt idx="13">
                  <c:v>62.559866692233811</c:v>
                </c:pt>
              </c:numCache>
            </c:numRef>
          </c:val>
          <c:smooth val="0"/>
        </c:ser>
        <c:dLbls>
          <c:showLegendKey val="0"/>
          <c:showVal val="0"/>
          <c:showCatName val="0"/>
          <c:showSerName val="0"/>
          <c:showPercent val="0"/>
          <c:showBubbleSize val="0"/>
        </c:dLbls>
        <c:marker val="1"/>
        <c:smooth val="0"/>
        <c:axId val="387620224"/>
        <c:axId val="387626112"/>
      </c:lineChart>
      <c:catAx>
        <c:axId val="387620224"/>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387626112"/>
        <c:crosses val="autoZero"/>
        <c:auto val="1"/>
        <c:lblAlgn val="ctr"/>
        <c:lblOffset val="100"/>
        <c:noMultiLvlLbl val="0"/>
      </c:catAx>
      <c:valAx>
        <c:axId val="387626112"/>
        <c:scaling>
          <c:orientation val="minMax"/>
        </c:scaling>
        <c:delete val="0"/>
        <c:axPos val="l"/>
        <c:majorGridlines/>
        <c:numFmt formatCode="0" sourceLinked="1"/>
        <c:majorTickMark val="out"/>
        <c:minorTickMark val="none"/>
        <c:tickLblPos val="nextTo"/>
        <c:crossAx val="387620224"/>
        <c:crosses val="autoZero"/>
        <c:crossBetween val="midCat"/>
      </c:valAx>
    </c:plotArea>
    <c:legend>
      <c:legendPos val="r"/>
      <c:legendEntry>
        <c:idx val="9"/>
        <c:delete val="1"/>
      </c:legendEntry>
      <c:layout/>
      <c:overlay val="0"/>
    </c:legend>
    <c:plotVisOnly val="1"/>
    <c:dispBlanksAs val="gap"/>
    <c:showDLblsOverMax val="0"/>
  </c:char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CMP Points Accumulated 2001-2014</a:t>
            </a:r>
          </a:p>
        </c:rich>
      </c:tx>
      <c:layout>
        <c:manualLayout>
          <c:xMode val="edge"/>
          <c:yMode val="edge"/>
          <c:x val="0.2122608520088835"/>
          <c:y val="2.8971457222668719E-2"/>
        </c:manualLayout>
      </c:layout>
      <c:overlay val="1"/>
    </c:title>
    <c:autoTitleDeleted val="0"/>
    <c:plotArea>
      <c:layout>
        <c:manualLayout>
          <c:layoutTarget val="inner"/>
          <c:xMode val="edge"/>
          <c:yMode val="edge"/>
          <c:x val="4.5452395373655217E-2"/>
          <c:y val="2.0409132088341081E-2"/>
          <c:w val="0.84484231388859654"/>
          <c:h val="0.91064821442774202"/>
        </c:manualLayout>
      </c:layout>
      <c:lineChart>
        <c:grouping val="standard"/>
        <c:varyColors val="0"/>
        <c:ser>
          <c:idx val="3"/>
          <c:order val="0"/>
          <c:tx>
            <c:strRef>
              <c:f>'14 Year_History_Results'!$DA$9</c:f>
              <c:strCache>
                <c:ptCount val="1"/>
                <c:pt idx="0">
                  <c:v>67</c:v>
                </c:pt>
              </c:strCache>
            </c:strRef>
          </c:tx>
          <c:spPr>
            <a:ln w="41275" cmpd="sng">
              <a:solidFill>
                <a:srgbClr val="FF0000"/>
              </a:solidFill>
            </a:ln>
          </c:spPr>
          <c:marker>
            <c:symbol val="none"/>
          </c:marker>
          <c:cat>
            <c:numRef>
              <c:f>'14 Year_History_Results'!$DD$5:$DQ$5</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'14 Year_History_Results'!$DD$9:$DQ$9</c:f>
              <c:numCache>
                <c:formatCode>General</c:formatCode>
                <c:ptCount val="14"/>
                <c:pt idx="0">
                  <c:v>19</c:v>
                </c:pt>
                <c:pt idx="1">
                  <c:v>41</c:v>
                </c:pt>
                <c:pt idx="2">
                  <c:v>75</c:v>
                </c:pt>
                <c:pt idx="3">
                  <c:v>121</c:v>
                </c:pt>
                <c:pt idx="4">
                  <c:v>186</c:v>
                </c:pt>
                <c:pt idx="5">
                  <c:v>186</c:v>
                </c:pt>
                <c:pt idx="6">
                  <c:v>222</c:v>
                </c:pt>
                <c:pt idx="7">
                  <c:v>276</c:v>
                </c:pt>
                <c:pt idx="8">
                  <c:v>342</c:v>
                </c:pt>
                <c:pt idx="9">
                  <c:v>408</c:v>
                </c:pt>
                <c:pt idx="10">
                  <c:v>433</c:v>
                </c:pt>
                <c:pt idx="11">
                  <c:v>469</c:v>
                </c:pt>
                <c:pt idx="12">
                  <c:v>503</c:v>
                </c:pt>
                <c:pt idx="13">
                  <c:v>545</c:v>
                </c:pt>
              </c:numCache>
            </c:numRef>
          </c:val>
          <c:smooth val="0"/>
        </c:ser>
        <c:ser>
          <c:idx val="1"/>
          <c:order val="1"/>
          <c:tx>
            <c:strRef>
              <c:f>'14 Year_History_Results'!$DA$7</c:f>
              <c:strCache>
                <c:ptCount val="1"/>
                <c:pt idx="0">
                  <c:v>254</c:v>
                </c:pt>
              </c:strCache>
            </c:strRef>
          </c:tx>
          <c:spPr>
            <a:ln w="47625">
              <a:solidFill>
                <a:srgbClr val="0309ED"/>
              </a:solidFill>
            </a:ln>
          </c:spPr>
          <c:marker>
            <c:symbol val="none"/>
          </c:marker>
          <c:cat>
            <c:numRef>
              <c:f>'14 Year_History_Results'!$DD$5:$DQ$5</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'14 Year_History_Results'!$DD$7:$DQ$7</c:f>
              <c:numCache>
                <c:formatCode>General</c:formatCode>
                <c:ptCount val="14"/>
                <c:pt idx="0">
                  <c:v>52</c:v>
                </c:pt>
                <c:pt idx="1">
                  <c:v>73</c:v>
                </c:pt>
                <c:pt idx="2">
                  <c:v>98</c:v>
                </c:pt>
                <c:pt idx="3">
                  <c:v>110</c:v>
                </c:pt>
                <c:pt idx="4">
                  <c:v>165</c:v>
                </c:pt>
                <c:pt idx="5">
                  <c:v>188</c:v>
                </c:pt>
                <c:pt idx="6">
                  <c:v>214</c:v>
                </c:pt>
                <c:pt idx="7">
                  <c:v>249</c:v>
                </c:pt>
                <c:pt idx="8">
                  <c:v>263</c:v>
                </c:pt>
                <c:pt idx="9">
                  <c:v>309</c:v>
                </c:pt>
                <c:pt idx="10">
                  <c:v>374</c:v>
                </c:pt>
                <c:pt idx="11">
                  <c:v>410</c:v>
                </c:pt>
                <c:pt idx="12">
                  <c:v>434</c:v>
                </c:pt>
                <c:pt idx="13">
                  <c:v>500</c:v>
                </c:pt>
              </c:numCache>
            </c:numRef>
          </c:val>
          <c:smooth val="0"/>
        </c:ser>
        <c:ser>
          <c:idx val="0"/>
          <c:order val="2"/>
          <c:tx>
            <c:strRef>
              <c:f>'14 Year_History_Results'!$DA$6</c:f>
              <c:strCache>
                <c:ptCount val="1"/>
                <c:pt idx="0">
                  <c:v>469</c:v>
                </c:pt>
              </c:strCache>
            </c:strRef>
          </c:tx>
          <c:spPr>
            <a:ln w="50800" cmpd="sng">
              <a:solidFill>
                <a:schemeClr val="tx1"/>
              </a:solidFill>
            </a:ln>
          </c:spPr>
          <c:marker>
            <c:symbol val="none"/>
          </c:marker>
          <c:cat>
            <c:numRef>
              <c:f>'14 Year_History_Results'!$DD$5:$DQ$5</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'14 Year_History_Results'!$DD$6:$DQ$6</c:f>
              <c:numCache>
                <c:formatCode>General</c:formatCode>
                <c:ptCount val="14"/>
                <c:pt idx="0">
                  <c:v>31</c:v>
                </c:pt>
                <c:pt idx="1">
                  <c:v>67</c:v>
                </c:pt>
                <c:pt idx="2">
                  <c:v>133</c:v>
                </c:pt>
                <c:pt idx="3">
                  <c:v>189</c:v>
                </c:pt>
                <c:pt idx="4">
                  <c:v>191</c:v>
                </c:pt>
                <c:pt idx="5">
                  <c:v>216</c:v>
                </c:pt>
                <c:pt idx="6">
                  <c:v>238</c:v>
                </c:pt>
                <c:pt idx="7">
                  <c:v>250</c:v>
                </c:pt>
                <c:pt idx="8">
                  <c:v>260</c:v>
                </c:pt>
                <c:pt idx="9">
                  <c:v>316</c:v>
                </c:pt>
                <c:pt idx="10">
                  <c:v>349</c:v>
                </c:pt>
                <c:pt idx="11">
                  <c:v>374</c:v>
                </c:pt>
                <c:pt idx="12">
                  <c:v>429</c:v>
                </c:pt>
                <c:pt idx="13">
                  <c:v>495</c:v>
                </c:pt>
              </c:numCache>
            </c:numRef>
          </c:val>
          <c:smooth val="0"/>
        </c:ser>
        <c:ser>
          <c:idx val="16"/>
          <c:order val="3"/>
          <c:tx>
            <c:strRef>
              <c:f>'14 Year_History_Results'!$DA$31</c:f>
              <c:strCache>
                <c:ptCount val="1"/>
                <c:pt idx="0">
                  <c:v>111</c:v>
                </c:pt>
              </c:strCache>
            </c:strRef>
          </c:tx>
          <c:spPr>
            <a:ln w="47625">
              <a:gradFill>
                <a:gsLst>
                  <a:gs pos="0">
                    <a:srgbClr val="A603AB"/>
                  </a:gs>
                  <a:gs pos="9000">
                    <a:srgbClr val="0819FB"/>
                  </a:gs>
                  <a:gs pos="18000">
                    <a:srgbClr val="1A8D48"/>
                  </a:gs>
                  <a:gs pos="33000">
                    <a:srgbClr val="FFFF00"/>
                  </a:gs>
                  <a:gs pos="56000">
                    <a:srgbClr val="EE3F17"/>
                  </a:gs>
                  <a:gs pos="76000">
                    <a:srgbClr val="E81766"/>
                  </a:gs>
                  <a:gs pos="88000">
                    <a:srgbClr val="A603AB"/>
                  </a:gs>
                </a:gsLst>
                <a:lin ang="0" scaled="0"/>
              </a:gradFill>
            </a:ln>
          </c:spPr>
          <c:marker>
            <c:symbol val="none"/>
          </c:marker>
          <c:cat>
            <c:numRef>
              <c:f>'14 Year_History_Results'!$DD$5:$DQ$5</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'14 Year_History_Results'!$DD$31:$DQ$31</c:f>
              <c:numCache>
                <c:formatCode>General</c:formatCode>
                <c:ptCount val="14"/>
                <c:pt idx="0">
                  <c:v>56</c:v>
                </c:pt>
                <c:pt idx="1">
                  <c:v>79</c:v>
                </c:pt>
                <c:pt idx="2">
                  <c:v>145</c:v>
                </c:pt>
                <c:pt idx="3">
                  <c:v>158</c:v>
                </c:pt>
                <c:pt idx="4">
                  <c:v>171</c:v>
                </c:pt>
                <c:pt idx="5">
                  <c:v>207</c:v>
                </c:pt>
                <c:pt idx="6">
                  <c:v>230</c:v>
                </c:pt>
                <c:pt idx="7">
                  <c:v>255</c:v>
                </c:pt>
                <c:pt idx="8">
                  <c:v>321</c:v>
                </c:pt>
                <c:pt idx="9">
                  <c:v>346</c:v>
                </c:pt>
                <c:pt idx="10">
                  <c:v>411</c:v>
                </c:pt>
                <c:pt idx="11">
                  <c:v>422</c:v>
                </c:pt>
                <c:pt idx="12">
                  <c:v>435</c:v>
                </c:pt>
                <c:pt idx="13">
                  <c:v>435</c:v>
                </c:pt>
              </c:numCache>
            </c:numRef>
          </c:val>
          <c:smooth val="0"/>
        </c:ser>
        <c:ser>
          <c:idx val="5"/>
          <c:order val="4"/>
          <c:tx>
            <c:strRef>
              <c:f>'14 Year_History_Results'!$DA$34</c:f>
              <c:strCache>
                <c:ptCount val="1"/>
                <c:pt idx="0">
                  <c:v>217</c:v>
                </c:pt>
              </c:strCache>
            </c:strRef>
          </c:tx>
          <c:spPr>
            <a:ln>
              <a:solidFill>
                <a:srgbClr val="00FF00"/>
              </a:solidFill>
            </a:ln>
          </c:spPr>
          <c:marker>
            <c:symbol val="none"/>
          </c:marker>
          <c:val>
            <c:numRef>
              <c:f>'14 Year_History_Results'!$DD$34:$DQ$34</c:f>
              <c:numCache>
                <c:formatCode>General</c:formatCode>
                <c:ptCount val="14"/>
                <c:pt idx="0">
                  <c:v>42</c:v>
                </c:pt>
                <c:pt idx="1">
                  <c:v>65</c:v>
                </c:pt>
                <c:pt idx="2">
                  <c:v>79</c:v>
                </c:pt>
                <c:pt idx="3">
                  <c:v>83</c:v>
                </c:pt>
                <c:pt idx="4">
                  <c:v>129</c:v>
                </c:pt>
                <c:pt idx="5">
                  <c:v>195</c:v>
                </c:pt>
                <c:pt idx="6">
                  <c:v>198</c:v>
                </c:pt>
                <c:pt idx="7">
                  <c:v>264</c:v>
                </c:pt>
                <c:pt idx="8">
                  <c:v>314</c:v>
                </c:pt>
                <c:pt idx="9">
                  <c:v>350</c:v>
                </c:pt>
                <c:pt idx="10">
                  <c:v>390</c:v>
                </c:pt>
                <c:pt idx="11">
                  <c:v>390</c:v>
                </c:pt>
                <c:pt idx="12">
                  <c:v>411</c:v>
                </c:pt>
                <c:pt idx="13">
                  <c:v>411</c:v>
                </c:pt>
              </c:numCache>
            </c:numRef>
          </c:val>
          <c:smooth val="0"/>
        </c:ser>
        <c:ser>
          <c:idx val="4"/>
          <c:order val="5"/>
          <c:tx>
            <c:strRef>
              <c:f>'14 Year_History_Results'!$DA$10</c:f>
              <c:strCache>
                <c:ptCount val="1"/>
                <c:pt idx="0">
                  <c:v>33</c:v>
                </c:pt>
              </c:strCache>
            </c:strRef>
          </c:tx>
          <c:spPr>
            <a:ln w="50800">
              <a:solidFill>
                <a:srgbClr val="FFFF00"/>
              </a:solidFill>
              <a:prstDash val="solid"/>
            </a:ln>
          </c:spPr>
          <c:marker>
            <c:symbol val="none"/>
          </c:marker>
          <c:cat>
            <c:numRef>
              <c:f>'14 Year_History_Results'!$DD$5:$DQ$5</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'14 Year_History_Results'!$DD$10:$DQ$10</c:f>
              <c:numCache>
                <c:formatCode>General</c:formatCode>
                <c:ptCount val="14"/>
                <c:pt idx="0">
                  <c:v>56</c:v>
                </c:pt>
                <c:pt idx="1">
                  <c:v>71</c:v>
                </c:pt>
                <c:pt idx="2">
                  <c:v>81</c:v>
                </c:pt>
                <c:pt idx="3">
                  <c:v>97</c:v>
                </c:pt>
                <c:pt idx="4">
                  <c:v>142</c:v>
                </c:pt>
                <c:pt idx="5">
                  <c:v>176</c:v>
                </c:pt>
                <c:pt idx="6">
                  <c:v>192</c:v>
                </c:pt>
                <c:pt idx="7">
                  <c:v>217</c:v>
                </c:pt>
                <c:pt idx="8">
                  <c:v>233</c:v>
                </c:pt>
                <c:pt idx="9">
                  <c:v>268</c:v>
                </c:pt>
                <c:pt idx="10">
                  <c:v>290</c:v>
                </c:pt>
                <c:pt idx="11">
                  <c:v>306</c:v>
                </c:pt>
                <c:pt idx="12">
                  <c:v>361</c:v>
                </c:pt>
                <c:pt idx="13">
                  <c:v>395</c:v>
                </c:pt>
              </c:numCache>
            </c:numRef>
          </c:val>
          <c:smooth val="0"/>
        </c:ser>
        <c:ser>
          <c:idx val="2"/>
          <c:order val="6"/>
          <c:tx>
            <c:strRef>
              <c:f>'14 Year_History_Results'!$DA$8</c:f>
              <c:strCache>
                <c:ptCount val="1"/>
                <c:pt idx="0">
                  <c:v>1114</c:v>
                </c:pt>
              </c:strCache>
            </c:strRef>
          </c:tx>
          <c:spPr>
            <a:ln w="50800" cmpd="sng">
              <a:solidFill>
                <a:srgbClr val="FF0000"/>
              </a:solidFill>
              <a:prstDash val="sysDash"/>
            </a:ln>
          </c:spPr>
          <c:marker>
            <c:symbol val="none"/>
          </c:marker>
          <c:cat>
            <c:numRef>
              <c:f>'14 Year_History_Results'!$DD$5:$DQ$5</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'14 Year_History_Results'!$DD$8:$DQ$8</c:f>
              <c:numCache>
                <c:formatCode>General</c:formatCode>
                <c:ptCount val="14"/>
                <c:pt idx="0">
                  <c:v>0</c:v>
                </c:pt>
                <c:pt idx="1">
                  <c:v>0</c:v>
                </c:pt>
                <c:pt idx="2">
                  <c:v>14</c:v>
                </c:pt>
                <c:pt idx="3">
                  <c:v>25</c:v>
                </c:pt>
                <c:pt idx="4">
                  <c:v>38</c:v>
                </c:pt>
                <c:pt idx="5">
                  <c:v>74</c:v>
                </c:pt>
                <c:pt idx="6">
                  <c:v>96</c:v>
                </c:pt>
                <c:pt idx="7">
                  <c:v>162</c:v>
                </c:pt>
                <c:pt idx="8">
                  <c:v>188</c:v>
                </c:pt>
                <c:pt idx="9">
                  <c:v>244</c:v>
                </c:pt>
                <c:pt idx="10">
                  <c:v>270</c:v>
                </c:pt>
                <c:pt idx="11">
                  <c:v>315</c:v>
                </c:pt>
                <c:pt idx="12">
                  <c:v>341</c:v>
                </c:pt>
                <c:pt idx="13">
                  <c:v>397</c:v>
                </c:pt>
              </c:numCache>
            </c:numRef>
          </c:val>
          <c:smooth val="0"/>
        </c:ser>
        <c:ser>
          <c:idx val="6"/>
          <c:order val="7"/>
          <c:tx>
            <c:strRef>
              <c:f>'14 Year_History_Results'!$DA$74</c:f>
              <c:strCache>
                <c:ptCount val="1"/>
                <c:pt idx="0">
                  <c:v>71</c:v>
                </c:pt>
              </c:strCache>
            </c:strRef>
          </c:tx>
          <c:spPr>
            <a:ln w="38100">
              <a:solidFill>
                <a:schemeClr val="tx2"/>
              </a:solidFill>
              <a:prstDash val="sysDash"/>
            </a:ln>
          </c:spPr>
          <c:marker>
            <c:symbol val="none"/>
          </c:marker>
          <c:val>
            <c:numRef>
              <c:f>'14 Year_History_Results'!$DD$74:$DQ$74</c:f>
              <c:numCache>
                <c:formatCode>General</c:formatCode>
                <c:ptCount val="14"/>
                <c:pt idx="0">
                  <c:v>66</c:v>
                </c:pt>
                <c:pt idx="1">
                  <c:v>132</c:v>
                </c:pt>
                <c:pt idx="2">
                  <c:v>141</c:v>
                </c:pt>
                <c:pt idx="3">
                  <c:v>203</c:v>
                </c:pt>
                <c:pt idx="4">
                  <c:v>217</c:v>
                </c:pt>
                <c:pt idx="5">
                  <c:v>240</c:v>
                </c:pt>
                <c:pt idx="6">
                  <c:v>295</c:v>
                </c:pt>
                <c:pt idx="7">
                  <c:v>321</c:v>
                </c:pt>
                <c:pt idx="8">
                  <c:v>334</c:v>
                </c:pt>
                <c:pt idx="9">
                  <c:v>341</c:v>
                </c:pt>
                <c:pt idx="10">
                  <c:v>375</c:v>
                </c:pt>
                <c:pt idx="11">
                  <c:v>375</c:v>
                </c:pt>
                <c:pt idx="12">
                  <c:v>379</c:v>
                </c:pt>
                <c:pt idx="13">
                  <c:v>379</c:v>
                </c:pt>
              </c:numCache>
            </c:numRef>
          </c:val>
          <c:smooth val="0"/>
        </c:ser>
        <c:ser>
          <c:idx val="17"/>
          <c:order val="8"/>
          <c:tx>
            <c:strRef>
              <c:f>'14 Year_History_Results'!$DA$22</c:f>
              <c:strCache>
                <c:ptCount val="1"/>
                <c:pt idx="0">
                  <c:v>233</c:v>
                </c:pt>
              </c:strCache>
            </c:strRef>
          </c:tx>
          <c:spPr>
            <a:ln w="25400">
              <a:solidFill>
                <a:srgbClr val="FF00FF"/>
              </a:solidFill>
              <a:prstDash val="solid"/>
            </a:ln>
          </c:spPr>
          <c:marker>
            <c:symbol val="none"/>
          </c:marker>
          <c:cat>
            <c:numRef>
              <c:f>'14 Year_History_Results'!$DD$5:$DQ$5</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'14 Year_History_Results'!$DD$22:$DQ$22</c:f>
              <c:numCache>
                <c:formatCode>General</c:formatCode>
                <c:ptCount val="14"/>
                <c:pt idx="0">
                  <c:v>23</c:v>
                </c:pt>
                <c:pt idx="1">
                  <c:v>67</c:v>
                </c:pt>
                <c:pt idx="2">
                  <c:v>76</c:v>
                </c:pt>
                <c:pt idx="3">
                  <c:v>91</c:v>
                </c:pt>
                <c:pt idx="4">
                  <c:v>113</c:v>
                </c:pt>
                <c:pt idx="5">
                  <c:v>147</c:v>
                </c:pt>
                <c:pt idx="6">
                  <c:v>202</c:v>
                </c:pt>
                <c:pt idx="7">
                  <c:v>248</c:v>
                </c:pt>
                <c:pt idx="8">
                  <c:v>248</c:v>
                </c:pt>
                <c:pt idx="9">
                  <c:v>294</c:v>
                </c:pt>
                <c:pt idx="10">
                  <c:v>330</c:v>
                </c:pt>
                <c:pt idx="11">
                  <c:v>385</c:v>
                </c:pt>
                <c:pt idx="12">
                  <c:v>395</c:v>
                </c:pt>
                <c:pt idx="13">
                  <c:v>395</c:v>
                </c:pt>
              </c:numCache>
            </c:numRef>
          </c:val>
          <c:smooth val="0"/>
        </c:ser>
        <c:ser>
          <c:idx val="19"/>
          <c:order val="9"/>
          <c:tx>
            <c:strRef>
              <c:f>'14 Year_History_Results'!$DA$33</c:f>
              <c:strCache>
                <c:ptCount val="1"/>
                <c:pt idx="0">
                  <c:v>177</c:v>
                </c:pt>
              </c:strCache>
            </c:strRef>
          </c:tx>
          <c:spPr>
            <a:ln w="38100" cmpd="sng">
              <a:solidFill>
                <a:srgbClr val="C00000"/>
              </a:solidFill>
            </a:ln>
          </c:spPr>
          <c:marker>
            <c:symbol val="none"/>
          </c:marker>
          <c:cat>
            <c:numRef>
              <c:f>'14 Year_History_Results'!$DD$5:$DQ$5</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'14 Year_History_Results'!$DD$33:$DQ$33</c:f>
              <c:numCache>
                <c:formatCode>General</c:formatCode>
                <c:ptCount val="14"/>
                <c:pt idx="0">
                  <c:v>45</c:v>
                </c:pt>
                <c:pt idx="1">
                  <c:v>45</c:v>
                </c:pt>
                <c:pt idx="2">
                  <c:v>45</c:v>
                </c:pt>
                <c:pt idx="3">
                  <c:v>75</c:v>
                </c:pt>
                <c:pt idx="4">
                  <c:v>75</c:v>
                </c:pt>
                <c:pt idx="5">
                  <c:v>120</c:v>
                </c:pt>
                <c:pt idx="6">
                  <c:v>178</c:v>
                </c:pt>
                <c:pt idx="7">
                  <c:v>211</c:v>
                </c:pt>
                <c:pt idx="8">
                  <c:v>246</c:v>
                </c:pt>
                <c:pt idx="9">
                  <c:v>297</c:v>
                </c:pt>
                <c:pt idx="10">
                  <c:v>353</c:v>
                </c:pt>
                <c:pt idx="11">
                  <c:v>353</c:v>
                </c:pt>
                <c:pt idx="12">
                  <c:v>353</c:v>
                </c:pt>
                <c:pt idx="13">
                  <c:v>363</c:v>
                </c:pt>
              </c:numCache>
            </c:numRef>
          </c:val>
          <c:smooth val="0"/>
        </c:ser>
        <c:ser>
          <c:idx val="12"/>
          <c:order val="10"/>
          <c:tx>
            <c:strRef>
              <c:f>'14 Year_History_Results'!$DA$18</c:f>
              <c:strCache>
                <c:ptCount val="1"/>
                <c:pt idx="0">
                  <c:v>25</c:v>
                </c:pt>
              </c:strCache>
            </c:strRef>
          </c:tx>
          <c:spPr>
            <a:ln w="25400" cmpd="sng">
              <a:solidFill>
                <a:schemeClr val="tx2"/>
              </a:solidFill>
              <a:prstDash val="solid"/>
            </a:ln>
          </c:spPr>
          <c:marker>
            <c:symbol val="none"/>
          </c:marker>
          <c:cat>
            <c:numRef>
              <c:f>'14 Year_History_Results'!$DD$5:$DQ$5</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'14 Year_History_Results'!$DD$18:$DQ$18</c:f>
              <c:numCache>
                <c:formatCode>General</c:formatCode>
                <c:ptCount val="14"/>
                <c:pt idx="0">
                  <c:v>17</c:v>
                </c:pt>
                <c:pt idx="1">
                  <c:v>61</c:v>
                </c:pt>
                <c:pt idx="2">
                  <c:v>117</c:v>
                </c:pt>
                <c:pt idx="3">
                  <c:v>117</c:v>
                </c:pt>
                <c:pt idx="4">
                  <c:v>117</c:v>
                </c:pt>
                <c:pt idx="5">
                  <c:v>171</c:v>
                </c:pt>
                <c:pt idx="6">
                  <c:v>187</c:v>
                </c:pt>
                <c:pt idx="7">
                  <c:v>197</c:v>
                </c:pt>
                <c:pt idx="8">
                  <c:v>209</c:v>
                </c:pt>
                <c:pt idx="9">
                  <c:v>232</c:v>
                </c:pt>
                <c:pt idx="10">
                  <c:v>269</c:v>
                </c:pt>
                <c:pt idx="11">
                  <c:v>332</c:v>
                </c:pt>
                <c:pt idx="12">
                  <c:v>332</c:v>
                </c:pt>
                <c:pt idx="13">
                  <c:v>349</c:v>
                </c:pt>
              </c:numCache>
            </c:numRef>
          </c:val>
          <c:smooth val="0"/>
        </c:ser>
        <c:ser>
          <c:idx val="7"/>
          <c:order val="11"/>
          <c:tx>
            <c:strRef>
              <c:f>'14 Year_History_Results'!$DA$14</c:f>
              <c:strCache>
                <c:ptCount val="1"/>
                <c:pt idx="0">
                  <c:v>987</c:v>
                </c:pt>
              </c:strCache>
            </c:strRef>
          </c:tx>
          <c:spPr>
            <a:ln w="38100" cmpd="sng">
              <a:solidFill>
                <a:srgbClr val="C00000"/>
              </a:solidFill>
              <a:prstDash val="sysDash"/>
            </a:ln>
          </c:spPr>
          <c:marker>
            <c:symbol val="none"/>
          </c:marker>
          <c:val>
            <c:numRef>
              <c:f>'14 Year_History_Results'!$DD$14:$DQ$14</c:f>
              <c:numCache>
                <c:formatCode>General</c:formatCode>
                <c:ptCount val="14"/>
                <c:pt idx="0">
                  <c:v>0</c:v>
                </c:pt>
                <c:pt idx="1">
                  <c:v>12</c:v>
                </c:pt>
                <c:pt idx="2">
                  <c:v>12</c:v>
                </c:pt>
                <c:pt idx="3">
                  <c:v>12</c:v>
                </c:pt>
                <c:pt idx="4">
                  <c:v>36</c:v>
                </c:pt>
                <c:pt idx="5">
                  <c:v>61</c:v>
                </c:pt>
                <c:pt idx="6">
                  <c:v>120</c:v>
                </c:pt>
                <c:pt idx="7">
                  <c:v>153</c:v>
                </c:pt>
                <c:pt idx="8">
                  <c:v>166</c:v>
                </c:pt>
                <c:pt idx="9">
                  <c:v>166</c:v>
                </c:pt>
                <c:pt idx="10">
                  <c:v>208</c:v>
                </c:pt>
                <c:pt idx="11">
                  <c:v>263</c:v>
                </c:pt>
                <c:pt idx="12">
                  <c:v>299</c:v>
                </c:pt>
                <c:pt idx="13">
                  <c:v>308</c:v>
                </c:pt>
              </c:numCache>
            </c:numRef>
          </c:val>
          <c:smooth val="0"/>
        </c:ser>
        <c:ser>
          <c:idx val="8"/>
          <c:order val="12"/>
          <c:tx>
            <c:strRef>
              <c:f>'14 Year_History_Results'!$DA$13</c:f>
              <c:strCache>
                <c:ptCount val="1"/>
                <c:pt idx="0">
                  <c:v>148</c:v>
                </c:pt>
              </c:strCache>
            </c:strRef>
          </c:tx>
          <c:spPr>
            <a:ln w="47625" cmpd="dbl">
              <a:solidFill>
                <a:schemeClr val="tx1"/>
              </a:solidFill>
              <a:prstDash val="sysDash"/>
            </a:ln>
          </c:spPr>
          <c:marker>
            <c:symbol val="none"/>
          </c:marker>
          <c:val>
            <c:numRef>
              <c:f>'14 Year_History_Results'!$DD$13:$DQ$13</c:f>
              <c:numCache>
                <c:formatCode>General</c:formatCode>
                <c:ptCount val="14"/>
                <c:pt idx="0">
                  <c:v>24</c:v>
                </c:pt>
                <c:pt idx="1">
                  <c:v>34</c:v>
                </c:pt>
                <c:pt idx="2">
                  <c:v>34</c:v>
                </c:pt>
                <c:pt idx="3">
                  <c:v>42</c:v>
                </c:pt>
                <c:pt idx="4">
                  <c:v>56</c:v>
                </c:pt>
                <c:pt idx="5">
                  <c:v>61</c:v>
                </c:pt>
                <c:pt idx="6">
                  <c:v>86</c:v>
                </c:pt>
                <c:pt idx="7">
                  <c:v>137</c:v>
                </c:pt>
                <c:pt idx="8">
                  <c:v>151</c:v>
                </c:pt>
                <c:pt idx="9">
                  <c:v>186</c:v>
                </c:pt>
                <c:pt idx="10">
                  <c:v>200</c:v>
                </c:pt>
                <c:pt idx="11">
                  <c:v>216</c:v>
                </c:pt>
                <c:pt idx="12">
                  <c:v>262</c:v>
                </c:pt>
                <c:pt idx="13">
                  <c:v>288</c:v>
                </c:pt>
              </c:numCache>
            </c:numRef>
          </c:val>
          <c:smooth val="0"/>
        </c:ser>
        <c:ser>
          <c:idx val="9"/>
          <c:order val="13"/>
          <c:tx>
            <c:strRef>
              <c:f>'14 Year_History_Results'!$DA$56</c:f>
              <c:strCache>
                <c:ptCount val="1"/>
                <c:pt idx="0">
                  <c:v>175</c:v>
                </c:pt>
              </c:strCache>
            </c:strRef>
          </c:tx>
          <c:spPr>
            <a:ln w="47625">
              <a:solidFill>
                <a:srgbClr val="FFFF00"/>
              </a:solidFill>
              <a:prstDash val="sysDash"/>
            </a:ln>
          </c:spPr>
          <c:marker>
            <c:symbol val="none"/>
          </c:marker>
          <c:val>
            <c:numRef>
              <c:f>'14 Year_History_Results'!$DD$56:$DQ$56</c:f>
              <c:numCache>
                <c:formatCode>General</c:formatCode>
                <c:ptCount val="14"/>
                <c:pt idx="0">
                  <c:v>23</c:v>
                </c:pt>
                <c:pt idx="1">
                  <c:v>48</c:v>
                </c:pt>
                <c:pt idx="2">
                  <c:v>91</c:v>
                </c:pt>
                <c:pt idx="3">
                  <c:v>134</c:v>
                </c:pt>
                <c:pt idx="4">
                  <c:v>179</c:v>
                </c:pt>
                <c:pt idx="5">
                  <c:v>186</c:v>
                </c:pt>
                <c:pt idx="6">
                  <c:v>198</c:v>
                </c:pt>
                <c:pt idx="7">
                  <c:v>209</c:v>
                </c:pt>
                <c:pt idx="8">
                  <c:v>223</c:v>
                </c:pt>
                <c:pt idx="9">
                  <c:v>234</c:v>
                </c:pt>
                <c:pt idx="10">
                  <c:v>247</c:v>
                </c:pt>
                <c:pt idx="11">
                  <c:v>247</c:v>
                </c:pt>
                <c:pt idx="12">
                  <c:v>256</c:v>
                </c:pt>
                <c:pt idx="13">
                  <c:v>271</c:v>
                </c:pt>
              </c:numCache>
            </c:numRef>
          </c:val>
          <c:smooth val="0"/>
        </c:ser>
        <c:ser>
          <c:idx val="10"/>
          <c:order val="14"/>
          <c:tx>
            <c:strRef>
              <c:f>'14 Year_History_Results'!$DA$45</c:f>
              <c:strCache>
                <c:ptCount val="1"/>
                <c:pt idx="0">
                  <c:v>330</c:v>
                </c:pt>
              </c:strCache>
            </c:strRef>
          </c:tx>
          <c:spPr>
            <a:ln w="38100">
              <a:solidFill>
                <a:srgbClr val="0309ED"/>
              </a:solidFill>
              <a:prstDash val="sysDash"/>
            </a:ln>
          </c:spPr>
          <c:marker>
            <c:symbol val="none"/>
          </c:marker>
          <c:val>
            <c:numRef>
              <c:f>'14 Year_History_Results'!$DD$45:$DQ$45</c:f>
              <c:numCache>
                <c:formatCode>General</c:formatCode>
                <c:ptCount val="14"/>
                <c:pt idx="0">
                  <c:v>0</c:v>
                </c:pt>
                <c:pt idx="1">
                  <c:v>11</c:v>
                </c:pt>
                <c:pt idx="2">
                  <c:v>21</c:v>
                </c:pt>
                <c:pt idx="3">
                  <c:v>46</c:v>
                </c:pt>
                <c:pt idx="4">
                  <c:v>111</c:v>
                </c:pt>
                <c:pt idx="5">
                  <c:v>111</c:v>
                </c:pt>
                <c:pt idx="6">
                  <c:v>156</c:v>
                </c:pt>
                <c:pt idx="7">
                  <c:v>179</c:v>
                </c:pt>
                <c:pt idx="8">
                  <c:v>179</c:v>
                </c:pt>
                <c:pt idx="9">
                  <c:v>202</c:v>
                </c:pt>
                <c:pt idx="10">
                  <c:v>236</c:v>
                </c:pt>
                <c:pt idx="11">
                  <c:v>270</c:v>
                </c:pt>
                <c:pt idx="12">
                  <c:v>270</c:v>
                </c:pt>
                <c:pt idx="13">
                  <c:v>273</c:v>
                </c:pt>
              </c:numCache>
            </c:numRef>
          </c:val>
          <c:smooth val="0"/>
        </c:ser>
        <c:ser>
          <c:idx val="11"/>
          <c:order val="15"/>
          <c:tx>
            <c:strRef>
              <c:f>'14 Year_History_Results'!$DA$23</c:f>
              <c:strCache>
                <c:ptCount val="1"/>
                <c:pt idx="0">
                  <c:v>16</c:v>
                </c:pt>
              </c:strCache>
            </c:strRef>
          </c:tx>
          <c:spPr>
            <a:ln w="41275" cmpd="dbl">
              <a:solidFill>
                <a:schemeClr val="tx2"/>
              </a:solidFill>
              <a:prstDash val="sysDash"/>
            </a:ln>
          </c:spPr>
          <c:marker>
            <c:symbol val="none"/>
          </c:marker>
          <c:val>
            <c:numRef>
              <c:f>'14 Year_History_Results'!$DD$23:$DQ$23</c:f>
              <c:numCache>
                <c:formatCode>General</c:formatCode>
                <c:ptCount val="14"/>
                <c:pt idx="0">
                  <c:v>0</c:v>
                </c:pt>
                <c:pt idx="1">
                  <c:v>23</c:v>
                </c:pt>
                <c:pt idx="2">
                  <c:v>48</c:v>
                </c:pt>
                <c:pt idx="3">
                  <c:v>71</c:v>
                </c:pt>
                <c:pt idx="4">
                  <c:v>92</c:v>
                </c:pt>
                <c:pt idx="5">
                  <c:v>102</c:v>
                </c:pt>
                <c:pt idx="6">
                  <c:v>102</c:v>
                </c:pt>
                <c:pt idx="7">
                  <c:v>156</c:v>
                </c:pt>
                <c:pt idx="8">
                  <c:v>156</c:v>
                </c:pt>
                <c:pt idx="9">
                  <c:v>191</c:v>
                </c:pt>
                <c:pt idx="10">
                  <c:v>203</c:v>
                </c:pt>
                <c:pt idx="11">
                  <c:v>257</c:v>
                </c:pt>
                <c:pt idx="12">
                  <c:v>264</c:v>
                </c:pt>
                <c:pt idx="13">
                  <c:v>279</c:v>
                </c:pt>
              </c:numCache>
            </c:numRef>
          </c:val>
          <c:smooth val="0"/>
        </c:ser>
        <c:dLbls>
          <c:showLegendKey val="0"/>
          <c:showVal val="0"/>
          <c:showCatName val="0"/>
          <c:showSerName val="0"/>
          <c:showPercent val="0"/>
          <c:showBubbleSize val="0"/>
        </c:dLbls>
        <c:marker val="1"/>
        <c:smooth val="0"/>
        <c:axId val="387765760"/>
        <c:axId val="387767296"/>
      </c:lineChart>
      <c:catAx>
        <c:axId val="387765760"/>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387767296"/>
        <c:crosses val="autoZero"/>
        <c:auto val="1"/>
        <c:lblAlgn val="ctr"/>
        <c:lblOffset val="100"/>
        <c:noMultiLvlLbl val="0"/>
      </c:catAx>
      <c:valAx>
        <c:axId val="387767296"/>
        <c:scaling>
          <c:orientation val="minMax"/>
        </c:scaling>
        <c:delete val="0"/>
        <c:axPos val="l"/>
        <c:majorGridlines/>
        <c:numFmt formatCode="General" sourceLinked="1"/>
        <c:majorTickMark val="out"/>
        <c:minorTickMark val="none"/>
        <c:tickLblPos val="nextTo"/>
        <c:crossAx val="387765760"/>
        <c:crosses val="autoZero"/>
        <c:crossBetween val="between"/>
      </c:valAx>
      <c:spPr>
        <a:noFill/>
        <a:ln w="25400">
          <a:noFill/>
        </a:ln>
      </c:spPr>
    </c:plotArea>
    <c:legend>
      <c:legendPos val="r"/>
      <c:layout>
        <c:manualLayout>
          <c:xMode val="edge"/>
          <c:yMode val="edge"/>
          <c:x val="0.90056727524444058"/>
          <c:y val="5.178072039179437E-2"/>
          <c:w val="8.4659340659340665E-2"/>
          <c:h val="0.58339332205640604"/>
        </c:manualLayout>
      </c:layout>
      <c:overlay val="0"/>
    </c:legend>
    <c:plotVisOnly val="1"/>
    <c:dispBlanksAs val="gap"/>
    <c:showDLblsOverMax val="0"/>
  </c: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 / CA / TX Comparison</a:t>
            </a:r>
          </a:p>
        </c:rich>
      </c:tx>
      <c:layout>
        <c:manualLayout>
          <c:xMode val="edge"/>
          <c:yMode val="edge"/>
          <c:x val="0.23630414379282386"/>
          <c:y val="4.1580041580041582E-2"/>
        </c:manualLayout>
      </c:layout>
      <c:overlay val="1"/>
    </c:title>
    <c:autoTitleDeleted val="0"/>
    <c:plotArea>
      <c:layout/>
      <c:barChart>
        <c:barDir val="col"/>
        <c:grouping val="clustered"/>
        <c:varyColors val="0"/>
        <c:ser>
          <c:idx val="1"/>
          <c:order val="0"/>
          <c:tx>
            <c:v>MI FRC Team League Percentage</c:v>
          </c:tx>
          <c:invertIfNegative val="0"/>
          <c:cat>
            <c:numRef>
              <c:f>'Regional Team Study'!$H$19:$R$19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'Regional Team Study'!$H$7:$R$7</c:f>
              <c:numCache>
                <c:formatCode>0.0%</c:formatCode>
                <c:ptCount val="11"/>
                <c:pt idx="0">
                  <c:v>9.4929881337648334E-2</c:v>
                </c:pt>
                <c:pt idx="1">
                  <c:v>9.4853683148335019E-2</c:v>
                </c:pt>
                <c:pt idx="2">
                  <c:v>8.9847259658580411E-2</c:v>
                </c:pt>
                <c:pt idx="3">
                  <c:v>8.2758620689655171E-2</c:v>
                </c:pt>
                <c:pt idx="4">
                  <c:v>7.8249336870026526E-2</c:v>
                </c:pt>
                <c:pt idx="5">
                  <c:v>7.8711985688729877E-2</c:v>
                </c:pt>
                <c:pt idx="6">
                  <c:v>7.5096631695196023E-2</c:v>
                </c:pt>
                <c:pt idx="7">
                  <c:v>8.2318558207501225E-2</c:v>
                </c:pt>
                <c:pt idx="8">
                  <c:v>8.1231295425395464E-2</c:v>
                </c:pt>
                <c:pt idx="9">
                  <c:v>8.0908728577122363E-2</c:v>
                </c:pt>
                <c:pt idx="10">
                  <c:v>0.10150238182484426</c:v>
                </c:pt>
              </c:numCache>
            </c:numRef>
          </c:val>
        </c:ser>
        <c:ser>
          <c:idx val="0"/>
          <c:order val="1"/>
          <c:tx>
            <c:v>CA FRC Team League Percentage</c:v>
          </c:tx>
          <c:invertIfNegative val="0"/>
          <c:cat>
            <c:numRef>
              <c:f>'Regional Team Study'!$H$19:$R$19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'Regional Team Study'!$H$21:$R$21</c:f>
              <c:numCache>
                <c:formatCode>0.0%</c:formatCode>
                <c:ptCount val="11"/>
                <c:pt idx="0">
                  <c:v>0.10140237324703344</c:v>
                </c:pt>
                <c:pt idx="1">
                  <c:v>0.10595358224016145</c:v>
                </c:pt>
                <c:pt idx="2">
                  <c:v>9.8831985624438456E-2</c:v>
                </c:pt>
                <c:pt idx="3">
                  <c:v>9.5019157088122599E-2</c:v>
                </c:pt>
                <c:pt idx="4">
                  <c:v>9.4164456233421748E-2</c:v>
                </c:pt>
                <c:pt idx="5">
                  <c:v>8.6463923673226001E-2</c:v>
                </c:pt>
                <c:pt idx="6">
                  <c:v>8.448371065709552E-2</c:v>
                </c:pt>
                <c:pt idx="7">
                  <c:v>8.5241110569897707E-2</c:v>
                </c:pt>
                <c:pt idx="8">
                  <c:v>8.3368961094484828E-2</c:v>
                </c:pt>
                <c:pt idx="9">
                  <c:v>8.6090075727381421E-2</c:v>
                </c:pt>
                <c:pt idx="10">
                  <c:v>8.5379259802125324E-2</c:v>
                </c:pt>
              </c:numCache>
            </c:numRef>
          </c:val>
        </c:ser>
        <c:ser>
          <c:idx val="2"/>
          <c:order val="4"/>
          <c:tx>
            <c:v>TX FRC Team League Percentage</c:v>
          </c:tx>
          <c:invertIfNegative val="0"/>
          <c:cat>
            <c:numRef>
              <c:f>'Regional Team Study'!$H$19:$R$19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'Regional Team Study'!$H$33:$R$33</c:f>
              <c:numCache>
                <c:formatCode>0.0%</c:formatCode>
                <c:ptCount val="11"/>
                <c:pt idx="0">
                  <c:v>3.2362459546925564E-2</c:v>
                </c:pt>
                <c:pt idx="1">
                  <c:v>2.7245206861755803E-2</c:v>
                </c:pt>
                <c:pt idx="2">
                  <c:v>2.9649595687331536E-2</c:v>
                </c:pt>
                <c:pt idx="3">
                  <c:v>2.681992337164751E-2</c:v>
                </c:pt>
                <c:pt idx="4">
                  <c:v>2.9840848806366047E-2</c:v>
                </c:pt>
                <c:pt idx="5">
                  <c:v>5.4263565891472867E-2</c:v>
                </c:pt>
                <c:pt idx="6">
                  <c:v>5.7426836002208721E-2</c:v>
                </c:pt>
                <c:pt idx="7">
                  <c:v>7.0141256697515836E-2</c:v>
                </c:pt>
                <c:pt idx="8">
                  <c:v>6.2847370671227018E-2</c:v>
                </c:pt>
                <c:pt idx="9">
                  <c:v>5.6596253487445194E-2</c:v>
                </c:pt>
                <c:pt idx="10">
                  <c:v>4.8735800659582267E-2</c:v>
                </c:pt>
              </c:numCache>
            </c:numRef>
          </c:val>
        </c:ser>
        <c:dLbls>
          <c:showLegendKey val="0"/>
          <c:showVal val="0"/>
          <c:showCatName val="0"/>
          <c:showSerName val="0"/>
          <c:showPercent val="0"/>
          <c:showBubbleSize val="0"/>
        </c:dLbls>
        <c:gapWidth val="150"/>
        <c:axId val="383997824"/>
        <c:axId val="383999360"/>
      </c:barChart>
      <c:lineChart>
        <c:grouping val="standard"/>
        <c:varyColors val="0"/>
        <c:ser>
          <c:idx val="5"/>
          <c:order val="2"/>
          <c:tx>
            <c:v>MI representation in CMP Elims</c:v>
          </c:tx>
          <c:spPr>
            <a:ln w="38100">
              <a:solidFill>
                <a:srgbClr val="FF0000"/>
              </a:solidFill>
            </a:ln>
          </c:spPr>
          <c:marker>
            <c:symbol val="none"/>
          </c:marker>
          <c:cat>
            <c:numRef>
              <c:f>'Regional Team Study'!$D$31:$R$31</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'Regional Team Study'!$H$15:$R$15</c:f>
              <c:numCache>
                <c:formatCode>0%</c:formatCode>
                <c:ptCount val="11"/>
                <c:pt idx="0">
                  <c:v>1.4264914772727271</c:v>
                </c:pt>
                <c:pt idx="1">
                  <c:v>1.8669104609929079</c:v>
                </c:pt>
                <c:pt idx="2">
                  <c:v>1.2753125000000001</c:v>
                </c:pt>
                <c:pt idx="3">
                  <c:v>1.8880208333333333</c:v>
                </c:pt>
                <c:pt idx="4">
                  <c:v>1.7305790960451977</c:v>
                </c:pt>
                <c:pt idx="5">
                  <c:v>2.1174242424242422</c:v>
                </c:pt>
                <c:pt idx="6">
                  <c:v>2.9129136029411766</c:v>
                </c:pt>
                <c:pt idx="7">
                  <c:v>2.4042776134122286</c:v>
                </c:pt>
                <c:pt idx="8">
                  <c:v>2.9493969298245615</c:v>
                </c:pt>
                <c:pt idx="9">
                  <c:v>2.3174261083743843</c:v>
                </c:pt>
                <c:pt idx="10">
                  <c:v>2.0011845667870034</c:v>
                </c:pt>
              </c:numCache>
            </c:numRef>
          </c:val>
          <c:smooth val="0"/>
        </c:ser>
        <c:ser>
          <c:idx val="7"/>
          <c:order val="3"/>
          <c:tx>
            <c:v>CA representation in CMP Elims</c:v>
          </c:tx>
          <c:spPr>
            <a:ln w="38100">
              <a:solidFill>
                <a:srgbClr val="0309ED"/>
              </a:solidFill>
            </a:ln>
          </c:spPr>
          <c:marker>
            <c:symbol val="none"/>
          </c:marker>
          <c:cat>
            <c:numRef>
              <c:f>'Regional Team Study'!$D$31:$R$31</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'Regional Team Study'!$H$27:$R$27</c:f>
              <c:numCache>
                <c:formatCode>0%</c:formatCode>
                <c:ptCount val="11"/>
                <c:pt idx="0">
                  <c:v>0.61635638297872342</c:v>
                </c:pt>
                <c:pt idx="1">
                  <c:v>0.49156746031746035</c:v>
                </c:pt>
                <c:pt idx="2">
                  <c:v>0.52698863636363635</c:v>
                </c:pt>
                <c:pt idx="3">
                  <c:v>0.54813508064516137</c:v>
                </c:pt>
                <c:pt idx="4">
                  <c:v>0.88497652582159625</c:v>
                </c:pt>
                <c:pt idx="5">
                  <c:v>1.2047413793103448</c:v>
                </c:pt>
                <c:pt idx="6">
                  <c:v>1.7261710239651418</c:v>
                </c:pt>
                <c:pt idx="7">
                  <c:v>1.2220238095238096</c:v>
                </c:pt>
                <c:pt idx="8">
                  <c:v>1.249465811965812</c:v>
                </c:pt>
                <c:pt idx="9">
                  <c:v>0.84698109567901247</c:v>
                </c:pt>
                <c:pt idx="10" formatCode="0.0%">
                  <c:v>1.3725523068669527</c:v>
                </c:pt>
              </c:numCache>
            </c:numRef>
          </c:val>
          <c:smooth val="0"/>
        </c:ser>
        <c:ser>
          <c:idx val="3"/>
          <c:order val="5"/>
          <c:tx>
            <c:v>TX representation in CMP Elims</c:v>
          </c:tx>
          <c:spPr>
            <a:ln>
              <a:solidFill>
                <a:srgbClr val="00B050"/>
              </a:solidFill>
            </a:ln>
          </c:spPr>
          <c:marker>
            <c:symbol val="none"/>
          </c:marker>
          <c:cat>
            <c:numRef>
              <c:f>'Regional Team Study'!$D$31:$R$31</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'Regional Team Study'!$H$39:$R$39</c:f>
              <c:numCache>
                <c:formatCode>0%</c:formatCode>
                <c:ptCount val="11"/>
                <c:pt idx="0">
                  <c:v>3.0900000000000003</c:v>
                </c:pt>
                <c:pt idx="1">
                  <c:v>4.0781893004115224</c:v>
                </c:pt>
                <c:pt idx="2">
                  <c:v>2.0440771349862259</c:v>
                </c:pt>
                <c:pt idx="3">
                  <c:v>2.130612244897959</c:v>
                </c:pt>
                <c:pt idx="4">
                  <c:v>2.2340740740740741</c:v>
                </c:pt>
                <c:pt idx="5">
                  <c:v>0.81004709576138156</c:v>
                </c:pt>
                <c:pt idx="6">
                  <c:v>0.3348742603550296</c:v>
                </c:pt>
                <c:pt idx="7">
                  <c:v>0.3960262345679012</c:v>
                </c:pt>
                <c:pt idx="8">
                  <c:v>0.64945161738164647</c:v>
                </c:pt>
                <c:pt idx="9">
                  <c:v>0.74657805990874826</c:v>
                </c:pt>
                <c:pt idx="10">
                  <c:v>1.2342133529312</c:v>
                </c:pt>
              </c:numCache>
            </c:numRef>
          </c:val>
          <c:smooth val="0"/>
        </c:ser>
        <c:dLbls>
          <c:showLegendKey val="0"/>
          <c:showVal val="0"/>
          <c:showCatName val="0"/>
          <c:showSerName val="0"/>
          <c:showPercent val="0"/>
          <c:showBubbleSize val="0"/>
        </c:dLbls>
        <c:marker val="1"/>
        <c:smooth val="0"/>
        <c:axId val="384019840"/>
        <c:axId val="384017920"/>
      </c:lineChart>
      <c:catAx>
        <c:axId val="383997824"/>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383999360"/>
        <c:crosses val="autoZero"/>
        <c:auto val="1"/>
        <c:lblAlgn val="ctr"/>
        <c:lblOffset val="100"/>
        <c:noMultiLvlLbl val="0"/>
      </c:catAx>
      <c:valAx>
        <c:axId val="383999360"/>
        <c:scaling>
          <c:orientation val="minMax"/>
        </c:scaling>
        <c:delete val="0"/>
        <c:axPos val="l"/>
        <c:majorGridlines/>
        <c:title>
          <c:tx>
            <c:rich>
              <a:bodyPr rot="-5400000" vert="horz"/>
              <a:lstStyle/>
              <a:p>
                <a:pPr>
                  <a:defRPr/>
                </a:pPr>
                <a:r>
                  <a:rPr lang="en-US"/>
                  <a:t>League Percentage</a:t>
                </a:r>
              </a:p>
            </c:rich>
          </c:tx>
          <c:layout/>
          <c:overlay val="0"/>
        </c:title>
        <c:numFmt formatCode="0.0%" sourceLinked="1"/>
        <c:majorTickMark val="out"/>
        <c:minorTickMark val="none"/>
        <c:tickLblPos val="nextTo"/>
        <c:crossAx val="383997824"/>
        <c:crosses val="autoZero"/>
        <c:crossBetween val="between"/>
      </c:valAx>
      <c:valAx>
        <c:axId val="384017920"/>
        <c:scaling>
          <c:orientation val="minMax"/>
        </c:scaling>
        <c:delete val="0"/>
        <c:axPos val="r"/>
        <c:title>
          <c:tx>
            <c:rich>
              <a:bodyPr rot="-5400000" vert="horz"/>
              <a:lstStyle/>
              <a:p>
                <a:pPr>
                  <a:defRPr/>
                </a:pPr>
                <a:r>
                  <a:rPr lang="en-US"/>
                  <a:t>Representation %</a:t>
                </a:r>
              </a:p>
            </c:rich>
          </c:tx>
          <c:layout/>
          <c:overlay val="0"/>
        </c:title>
        <c:numFmt formatCode="0%" sourceLinked="1"/>
        <c:majorTickMark val="out"/>
        <c:minorTickMark val="none"/>
        <c:tickLblPos val="nextTo"/>
        <c:crossAx val="384019840"/>
        <c:crosses val="max"/>
        <c:crossBetween val="between"/>
      </c:valAx>
      <c:catAx>
        <c:axId val="384019840"/>
        <c:scaling>
          <c:orientation val="minMax"/>
        </c:scaling>
        <c:delete val="1"/>
        <c:axPos val="b"/>
        <c:numFmt formatCode="General" sourceLinked="1"/>
        <c:majorTickMark val="out"/>
        <c:minorTickMark val="none"/>
        <c:tickLblPos val="nextTo"/>
        <c:crossAx val="384017920"/>
        <c:crosses val="autoZero"/>
        <c:auto val="1"/>
        <c:lblAlgn val="ctr"/>
        <c:lblOffset val="100"/>
        <c:noMultiLvlLbl val="0"/>
      </c:catAx>
    </c:plotArea>
    <c:legend>
      <c:legendPos val="r"/>
      <c:layout>
        <c:manualLayout>
          <c:xMode val="edge"/>
          <c:yMode val="edge"/>
          <c:x val="0.73658784961745083"/>
          <c:y val="0.23844320272146322"/>
          <c:w val="0.26106979523993284"/>
          <c:h val="0.40374541762219573"/>
        </c:manualLayout>
      </c:layout>
      <c:overlay val="0"/>
    </c:legend>
    <c:plotVisOnly val="1"/>
    <c:dispBlanksAs val="gap"/>
    <c:showDLblsOverMax val="0"/>
  </c:chart>
  <c:printSettings>
    <c:headerFooter/>
    <c:pageMargins b="0.75" l="0.7" r="0.7" t="0.75" header="0.3" footer="0.3"/>
    <c:pageSetup/>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codeName="Chart18">
    <tabColor rgb="FFFFFF00"/>
  </sheetPr>
  <sheetViews>
    <sheetView zoomScale="90" workbookViewId="0"/>
  </sheetViews>
  <pageMargins left="0.7" right="0.7" top="0.75" bottom="0.75" header="0.3" footer="0.3"/>
  <pageSetup orientation="landscape" r:id="rId1"/>
  <drawing r:id="rId2"/>
</chartsheet>
</file>

<file path=xl/chartsheets/sheet2.xml><?xml version="1.0" encoding="utf-8"?>
<chartsheet xmlns="http://schemas.openxmlformats.org/spreadsheetml/2006/main" xmlns:r="http://schemas.openxmlformats.org/officeDocument/2006/relationships">
  <sheetPr codeName="Chart19">
    <tabColor rgb="FF00FF00"/>
  </sheetPr>
  <sheetViews>
    <sheetView zoomScale="80"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0" y="0"/>
    <xdr:ext cx="8667750" cy="62984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67750" cy="62984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2</xdr:col>
      <xdr:colOff>2505076</xdr:colOff>
      <xdr:row>53</xdr:row>
      <xdr:rowOff>95251</xdr:rowOff>
    </xdr:from>
    <xdr:to>
      <xdr:col>18</xdr:col>
      <xdr:colOff>107156</xdr:colOff>
      <xdr:row>81</xdr:row>
      <xdr:rowOff>161925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RST/2012/Team_2834_2012_Scouting_Database_Championship_v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RST/2011/Team_2834_2011_Scouting_Database_Championship_v4/Team_2834%202011_Scouting_Database%20Championship%20v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RST/2013/Team_1114_2013_Championship_Scouting_Databas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eam_2834_2014_Scouting_Database_v6.0/Team_2834%202014_Scouting_Database%20v6.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ry"/>
      <sheetName val="2012 Teams"/>
      <sheetName val="WM data"/>
      <sheetName val="WM results"/>
      <sheetName val="OPR data"/>
      <sheetName val="OPR results"/>
      <sheetName val="OPR Studies"/>
      <sheetName val="IRI"/>
      <sheetName val="Division"/>
      <sheetName val="Archimedes"/>
      <sheetName val="Curie"/>
      <sheetName val="Galileo"/>
      <sheetName val="Newton"/>
      <sheetName val="Einstein"/>
      <sheetName val="Worldrank"/>
      <sheetName val="KansasCity"/>
      <sheetName val="BAE"/>
      <sheetName val="SmokyMountains"/>
      <sheetName val="Alamo"/>
      <sheetName val="SanDiego"/>
      <sheetName val="GullLake"/>
      <sheetName val="Kettering"/>
      <sheetName val="HatboroHorsham"/>
      <sheetName val="Israel"/>
      <sheetName val="TorontoEast"/>
      <sheetName val="Orlando"/>
      <sheetName val="WPI"/>
      <sheetName val="Chesapeake"/>
      <sheetName val="LakeSuperior"/>
      <sheetName val="FingerLakes"/>
      <sheetName val="Oregon"/>
      <sheetName val="Pittsburgh"/>
      <sheetName val="TraverseCity"/>
      <sheetName val="Waterford"/>
      <sheetName val="ChestnutHill"/>
      <sheetName val="Rutgers"/>
      <sheetName val="Montreal"/>
      <sheetName val="Sacramento"/>
      <sheetName val="LosAngeles"/>
      <sheetName val="Peachtree"/>
      <sheetName val="Boilermaker"/>
      <sheetName val="Bayou"/>
      <sheetName val="Utah"/>
      <sheetName val="Virginia"/>
      <sheetName val="NewYorkCity"/>
      <sheetName val="WestMichigan"/>
      <sheetName val="Detroit"/>
      <sheetName val="Waterloo"/>
      <sheetName val="Arizona"/>
      <sheetName val="Colorado"/>
      <sheetName val="Hawaii"/>
      <sheetName val="Midwest"/>
      <sheetName val="Boston"/>
      <sheetName val="St.Louis"/>
      <sheetName val="Buckeye"/>
      <sheetName val="Palmetto"/>
      <sheetName val="SeattleCascade"/>
      <sheetName val="SeattleOlympic"/>
      <sheetName val="Wisconsin"/>
      <sheetName val="Niles"/>
      <sheetName val="Northville"/>
      <sheetName val="Lenape"/>
      <sheetName val="TorontoWest"/>
      <sheetName val="SiliconValley"/>
      <sheetName val="Connecticut"/>
      <sheetName val="WashingtonDC"/>
      <sheetName val="SouthFlorida"/>
      <sheetName val="10000Lakes"/>
      <sheetName val="NorthStar"/>
      <sheetName val="LongIsland"/>
      <sheetName val="Oklahoma"/>
      <sheetName val="DallasEast"/>
      <sheetName val="DallasWest"/>
      <sheetName val="Livonia"/>
      <sheetName val="Troy"/>
      <sheetName val="MountOlive"/>
      <sheetName val="CentralValley"/>
      <sheetName val="NorthCarolina"/>
      <sheetName val="LasVegas"/>
      <sheetName val="QueenCIty"/>
      <sheetName val="LoneStar"/>
      <sheetName val="Spokane"/>
      <sheetName val="MichiganState"/>
      <sheetName val="MidAtlanticRegion"/>
    </sheetNames>
    <sheetDataSet>
      <sheetData sheetId="0"/>
      <sheetData sheetId="1"/>
      <sheetData sheetId="2">
        <row r="2">
          <cell r="A2">
            <v>1</v>
          </cell>
          <cell r="B2" t="str">
            <v>Pontiac, MI USA</v>
          </cell>
        </row>
        <row r="3">
          <cell r="A3">
            <v>4</v>
          </cell>
          <cell r="B3" t="str">
            <v>Van Nuys, CA USA</v>
          </cell>
        </row>
        <row r="4">
          <cell r="A4">
            <v>7</v>
          </cell>
          <cell r="B4" t="str">
            <v>Baltimore, MD USA</v>
          </cell>
        </row>
        <row r="5">
          <cell r="A5">
            <v>8</v>
          </cell>
          <cell r="B5" t="str">
            <v>Palo Alto, CA USA</v>
          </cell>
        </row>
        <row r="6">
          <cell r="A6">
            <v>11</v>
          </cell>
          <cell r="B6" t="str">
            <v>Flanders, NJ USA</v>
          </cell>
        </row>
        <row r="7">
          <cell r="A7">
            <v>16</v>
          </cell>
          <cell r="B7" t="str">
            <v>Mountain Home, AR USA</v>
          </cell>
        </row>
        <row r="8">
          <cell r="A8">
            <v>20</v>
          </cell>
          <cell r="B8" t="str">
            <v>Clifton Park, NY USA</v>
          </cell>
        </row>
        <row r="9">
          <cell r="A9">
            <v>21</v>
          </cell>
          <cell r="B9" t="str">
            <v>Titusville, FL USA</v>
          </cell>
        </row>
        <row r="10">
          <cell r="A10">
            <v>23</v>
          </cell>
          <cell r="B10" t="str">
            <v>Plymouth, MA USA</v>
          </cell>
        </row>
        <row r="11">
          <cell r="A11">
            <v>25</v>
          </cell>
          <cell r="B11" t="str">
            <v>North Brunswick, NJ USA</v>
          </cell>
        </row>
        <row r="12">
          <cell r="A12">
            <v>27</v>
          </cell>
          <cell r="B12" t="str">
            <v>Clarkston, MI USA</v>
          </cell>
        </row>
        <row r="13">
          <cell r="A13">
            <v>28</v>
          </cell>
          <cell r="B13" t="str">
            <v>Sag Harbor, NY USA</v>
          </cell>
        </row>
        <row r="14">
          <cell r="A14">
            <v>31</v>
          </cell>
          <cell r="B14" t="str">
            <v>Jenks, OK USA</v>
          </cell>
        </row>
        <row r="15">
          <cell r="A15">
            <v>33</v>
          </cell>
          <cell r="B15" t="str">
            <v>Auburn Hills, MI USA</v>
          </cell>
        </row>
        <row r="16">
          <cell r="A16">
            <v>34</v>
          </cell>
          <cell r="B16" t="str">
            <v>Athens, AL USA</v>
          </cell>
        </row>
        <row r="17">
          <cell r="A17">
            <v>41</v>
          </cell>
          <cell r="B17" t="str">
            <v>Warren, NJ USA</v>
          </cell>
        </row>
        <row r="18">
          <cell r="A18">
            <v>45</v>
          </cell>
          <cell r="B18" t="str">
            <v>Kokomo, IN USA</v>
          </cell>
        </row>
        <row r="19">
          <cell r="A19">
            <v>48</v>
          </cell>
          <cell r="B19" t="str">
            <v>Warren, OH USA</v>
          </cell>
        </row>
        <row r="20">
          <cell r="A20">
            <v>51</v>
          </cell>
          <cell r="B20" t="str">
            <v>Pontiac, MI USA</v>
          </cell>
        </row>
        <row r="21">
          <cell r="A21">
            <v>53</v>
          </cell>
          <cell r="B21" t="str">
            <v>Greenbelt, MD USA</v>
          </cell>
        </row>
        <row r="22">
          <cell r="A22">
            <v>56</v>
          </cell>
          <cell r="B22" t="str">
            <v>Bound Brook, NJ USA</v>
          </cell>
        </row>
        <row r="23">
          <cell r="A23">
            <v>57</v>
          </cell>
          <cell r="B23" t="str">
            <v>Houston, TX USA</v>
          </cell>
        </row>
        <row r="24">
          <cell r="A24">
            <v>58</v>
          </cell>
          <cell r="B24" t="str">
            <v>South Portland, ME USA</v>
          </cell>
        </row>
        <row r="25">
          <cell r="A25">
            <v>59</v>
          </cell>
          <cell r="B25" t="str">
            <v>Miami, FL USA</v>
          </cell>
        </row>
        <row r="26">
          <cell r="A26">
            <v>60</v>
          </cell>
          <cell r="B26" t="str">
            <v>Kingman, AZ USA</v>
          </cell>
        </row>
        <row r="27">
          <cell r="A27">
            <v>61</v>
          </cell>
          <cell r="B27" t="str">
            <v>Upton, MA USA</v>
          </cell>
        </row>
        <row r="28">
          <cell r="A28">
            <v>63</v>
          </cell>
          <cell r="B28" t="str">
            <v>Erie, PA USA</v>
          </cell>
        </row>
        <row r="29">
          <cell r="A29">
            <v>66</v>
          </cell>
          <cell r="B29" t="str">
            <v>Ypsilanti, MI USA</v>
          </cell>
        </row>
        <row r="30">
          <cell r="A30">
            <v>67</v>
          </cell>
          <cell r="B30" t="str">
            <v>Milford, MI USA</v>
          </cell>
        </row>
        <row r="31">
          <cell r="A31">
            <v>68</v>
          </cell>
          <cell r="B31" t="str">
            <v>Ortonville, MI USA</v>
          </cell>
        </row>
        <row r="32">
          <cell r="A32">
            <v>69</v>
          </cell>
          <cell r="B32" t="str">
            <v>Quincy, MA USA</v>
          </cell>
        </row>
        <row r="33">
          <cell r="A33">
            <v>70</v>
          </cell>
          <cell r="B33" t="str">
            <v>Goodrich, MI USA</v>
          </cell>
        </row>
        <row r="34">
          <cell r="A34">
            <v>71</v>
          </cell>
          <cell r="B34" t="str">
            <v>Hammond, IN USA</v>
          </cell>
        </row>
        <row r="35">
          <cell r="A35">
            <v>73</v>
          </cell>
          <cell r="B35" t="str">
            <v>Rochester, NY USA</v>
          </cell>
        </row>
        <row r="36">
          <cell r="A36">
            <v>74</v>
          </cell>
          <cell r="B36" t="str">
            <v>Holland, MI USA</v>
          </cell>
        </row>
        <row r="37">
          <cell r="A37">
            <v>75</v>
          </cell>
          <cell r="B37" t="str">
            <v>Hillsborough, NJ USA</v>
          </cell>
        </row>
        <row r="38">
          <cell r="A38">
            <v>78</v>
          </cell>
          <cell r="B38" t="str">
            <v>Newport County, RI USA</v>
          </cell>
        </row>
        <row r="39">
          <cell r="A39">
            <v>79</v>
          </cell>
          <cell r="B39" t="str">
            <v>Tarpon Springs , FL USA</v>
          </cell>
        </row>
        <row r="40">
          <cell r="A40">
            <v>81</v>
          </cell>
          <cell r="B40" t="str">
            <v>Freeport, IL USA</v>
          </cell>
        </row>
        <row r="41">
          <cell r="A41">
            <v>85</v>
          </cell>
          <cell r="B41" t="str">
            <v>Zeeland, MI USA</v>
          </cell>
        </row>
        <row r="42">
          <cell r="A42">
            <v>86</v>
          </cell>
          <cell r="B42" t="str">
            <v>Jacksonville, FL USA</v>
          </cell>
        </row>
        <row r="43">
          <cell r="A43">
            <v>87</v>
          </cell>
          <cell r="B43" t="str">
            <v>Mount Holly, NJ USA</v>
          </cell>
        </row>
        <row r="44">
          <cell r="A44">
            <v>88</v>
          </cell>
          <cell r="B44" t="str">
            <v>Bridgewater, MA USA</v>
          </cell>
        </row>
        <row r="45">
          <cell r="A45">
            <v>93</v>
          </cell>
          <cell r="B45" t="str">
            <v>Appleton, WI USA</v>
          </cell>
        </row>
        <row r="46">
          <cell r="A46">
            <v>94</v>
          </cell>
          <cell r="B46" t="str">
            <v>Southfield, MI USA</v>
          </cell>
        </row>
        <row r="47">
          <cell r="A47">
            <v>95</v>
          </cell>
          <cell r="B47" t="str">
            <v>Lebanon, NH USA</v>
          </cell>
        </row>
        <row r="48">
          <cell r="A48">
            <v>97</v>
          </cell>
          <cell r="B48" t="str">
            <v>Cambridge, MA USA</v>
          </cell>
        </row>
        <row r="49">
          <cell r="A49">
            <v>100</v>
          </cell>
          <cell r="B49" t="str">
            <v>Woodside, CA USA</v>
          </cell>
        </row>
        <row r="50">
          <cell r="A50">
            <v>101</v>
          </cell>
          <cell r="B50" t="str">
            <v>Chicago, IL USA</v>
          </cell>
        </row>
        <row r="51">
          <cell r="A51">
            <v>102</v>
          </cell>
          <cell r="B51" t="str">
            <v>Somerville, NJ USA</v>
          </cell>
        </row>
        <row r="52">
          <cell r="A52">
            <v>103</v>
          </cell>
          <cell r="B52" t="str">
            <v>Kintnersville, PA USA</v>
          </cell>
        </row>
        <row r="53">
          <cell r="A53">
            <v>107</v>
          </cell>
          <cell r="B53" t="str">
            <v>Holland, MI USA</v>
          </cell>
        </row>
        <row r="54">
          <cell r="A54">
            <v>108</v>
          </cell>
          <cell r="B54" t="str">
            <v>Ft. Lauderdale, FL USA</v>
          </cell>
        </row>
        <row r="55">
          <cell r="A55">
            <v>111</v>
          </cell>
          <cell r="B55" t="str">
            <v>Schaumburg, IL USA</v>
          </cell>
        </row>
        <row r="56">
          <cell r="A56">
            <v>114</v>
          </cell>
          <cell r="B56" t="str">
            <v>Los Altos, CA USA</v>
          </cell>
        </row>
        <row r="57">
          <cell r="A57">
            <v>115</v>
          </cell>
          <cell r="B57" t="str">
            <v>Cupertino, CA USA</v>
          </cell>
        </row>
        <row r="58">
          <cell r="A58">
            <v>116</v>
          </cell>
          <cell r="B58" t="str">
            <v>Herndon, VA USA</v>
          </cell>
        </row>
        <row r="59">
          <cell r="A59">
            <v>117</v>
          </cell>
          <cell r="B59" t="str">
            <v>Pittsburgh, PA USA</v>
          </cell>
        </row>
        <row r="60">
          <cell r="A60">
            <v>118</v>
          </cell>
          <cell r="B60" t="str">
            <v>League City, TX USA</v>
          </cell>
        </row>
        <row r="61">
          <cell r="A61">
            <v>120</v>
          </cell>
          <cell r="B61" t="str">
            <v>Cleveland, OH USA</v>
          </cell>
        </row>
        <row r="62">
          <cell r="A62">
            <v>121</v>
          </cell>
          <cell r="B62" t="str">
            <v>Newport County, RI USA</v>
          </cell>
        </row>
        <row r="63">
          <cell r="A63">
            <v>122</v>
          </cell>
          <cell r="B63" t="str">
            <v>Hampton, VA USA</v>
          </cell>
        </row>
        <row r="64">
          <cell r="A64">
            <v>123</v>
          </cell>
          <cell r="B64" t="str">
            <v>Hamtramck, MI USA</v>
          </cell>
        </row>
        <row r="65">
          <cell r="A65">
            <v>125</v>
          </cell>
          <cell r="B65" t="str">
            <v>Boston, MA USA</v>
          </cell>
        </row>
        <row r="66">
          <cell r="A66">
            <v>126</v>
          </cell>
          <cell r="B66" t="str">
            <v>Clinton, MA USA</v>
          </cell>
        </row>
        <row r="67">
          <cell r="A67">
            <v>128</v>
          </cell>
          <cell r="B67" t="str">
            <v>Grandview Heights, OH USA</v>
          </cell>
        </row>
        <row r="68">
          <cell r="A68">
            <v>131</v>
          </cell>
          <cell r="B68" t="str">
            <v>Manchester, NH USA</v>
          </cell>
        </row>
        <row r="69">
          <cell r="A69">
            <v>133</v>
          </cell>
          <cell r="B69" t="str">
            <v>Standish, ME USA</v>
          </cell>
        </row>
        <row r="70">
          <cell r="A70">
            <v>134</v>
          </cell>
          <cell r="B70" t="str">
            <v>Pembroke, NH USA</v>
          </cell>
        </row>
        <row r="71">
          <cell r="A71">
            <v>135</v>
          </cell>
          <cell r="B71" t="str">
            <v>Mishawaka, IN USA</v>
          </cell>
        </row>
        <row r="72">
          <cell r="A72">
            <v>136</v>
          </cell>
          <cell r="B72" t="str">
            <v>Plainfield, NJ USA</v>
          </cell>
        </row>
        <row r="73">
          <cell r="A73">
            <v>138</v>
          </cell>
          <cell r="B73" t="str">
            <v>Amherst, NH USA</v>
          </cell>
        </row>
        <row r="74">
          <cell r="A74">
            <v>141</v>
          </cell>
          <cell r="B74" t="str">
            <v>Holland, MI USA</v>
          </cell>
        </row>
        <row r="75">
          <cell r="A75">
            <v>144</v>
          </cell>
          <cell r="B75" t="str">
            <v>Cincinnati, OH USA</v>
          </cell>
        </row>
        <row r="76">
          <cell r="A76">
            <v>145</v>
          </cell>
          <cell r="B76" t="str">
            <v>Norwich, NY USA</v>
          </cell>
        </row>
        <row r="77">
          <cell r="A77">
            <v>148</v>
          </cell>
          <cell r="B77" t="str">
            <v>Greenville, TX USA</v>
          </cell>
        </row>
        <row r="78">
          <cell r="A78">
            <v>151</v>
          </cell>
          <cell r="B78" t="str">
            <v>Nashua, NH USA</v>
          </cell>
        </row>
        <row r="79">
          <cell r="A79">
            <v>155</v>
          </cell>
          <cell r="B79" t="str">
            <v>Berlin, CT USA</v>
          </cell>
        </row>
        <row r="80">
          <cell r="A80">
            <v>156</v>
          </cell>
          <cell r="B80" t="str">
            <v>Fairview, PA USA</v>
          </cell>
        </row>
        <row r="81">
          <cell r="A81">
            <v>157</v>
          </cell>
          <cell r="B81" t="str">
            <v>Marlborough, MA USA</v>
          </cell>
        </row>
        <row r="82">
          <cell r="A82">
            <v>159</v>
          </cell>
          <cell r="B82" t="str">
            <v>Fort Collins, CO USA</v>
          </cell>
        </row>
        <row r="83">
          <cell r="A83">
            <v>166</v>
          </cell>
          <cell r="B83" t="str">
            <v>Merrimack, NH USA</v>
          </cell>
        </row>
        <row r="84">
          <cell r="A84">
            <v>167</v>
          </cell>
          <cell r="B84" t="str">
            <v>Iowa City, IA USA</v>
          </cell>
        </row>
        <row r="85">
          <cell r="A85">
            <v>168</v>
          </cell>
          <cell r="B85" t="str">
            <v>North Miami Beach, FL USA</v>
          </cell>
        </row>
        <row r="86">
          <cell r="A86">
            <v>171</v>
          </cell>
          <cell r="B86" t="str">
            <v>Platteville, WI USA</v>
          </cell>
        </row>
        <row r="87">
          <cell r="A87">
            <v>172</v>
          </cell>
          <cell r="B87" t="str">
            <v>Gorham/Falmouth, ME USA</v>
          </cell>
        </row>
        <row r="88">
          <cell r="A88">
            <v>173</v>
          </cell>
          <cell r="B88" t="str">
            <v>East Hartford, CT USA</v>
          </cell>
        </row>
        <row r="89">
          <cell r="A89">
            <v>174</v>
          </cell>
          <cell r="B89" t="str">
            <v>Liverpool, NY USA</v>
          </cell>
        </row>
        <row r="90">
          <cell r="A90">
            <v>175</v>
          </cell>
          <cell r="B90" t="str">
            <v>Enfield, CT USA</v>
          </cell>
        </row>
        <row r="91">
          <cell r="A91">
            <v>176</v>
          </cell>
          <cell r="B91" t="str">
            <v>Windsor Locks, CT USA</v>
          </cell>
        </row>
        <row r="92">
          <cell r="A92">
            <v>177</v>
          </cell>
          <cell r="B92" t="str">
            <v>South Windsor, CT USA</v>
          </cell>
        </row>
        <row r="93">
          <cell r="A93">
            <v>178</v>
          </cell>
          <cell r="B93" t="str">
            <v>Farmington, CT USA</v>
          </cell>
        </row>
        <row r="94">
          <cell r="A94">
            <v>179</v>
          </cell>
          <cell r="B94" t="str">
            <v>Riviera Beach, FL USA</v>
          </cell>
        </row>
        <row r="95">
          <cell r="A95">
            <v>180</v>
          </cell>
          <cell r="B95" t="str">
            <v>Stuart, FL USA</v>
          </cell>
        </row>
        <row r="96">
          <cell r="A96">
            <v>181</v>
          </cell>
          <cell r="B96" t="str">
            <v>Hartford, CT USA</v>
          </cell>
        </row>
        <row r="97">
          <cell r="A97">
            <v>188</v>
          </cell>
          <cell r="B97" t="str">
            <v>Toronto, ON Canada</v>
          </cell>
        </row>
        <row r="98">
          <cell r="A98">
            <v>190</v>
          </cell>
          <cell r="B98" t="str">
            <v>Worcester, MA USA</v>
          </cell>
        </row>
        <row r="99">
          <cell r="A99">
            <v>191</v>
          </cell>
          <cell r="B99" t="str">
            <v>Rochester, NY USA</v>
          </cell>
        </row>
        <row r="100">
          <cell r="A100">
            <v>192</v>
          </cell>
          <cell r="B100" t="str">
            <v>Palo Alto, CA USA</v>
          </cell>
        </row>
        <row r="101">
          <cell r="A101">
            <v>195</v>
          </cell>
          <cell r="B101" t="str">
            <v>Southington, CT USA</v>
          </cell>
        </row>
        <row r="102">
          <cell r="A102">
            <v>201</v>
          </cell>
          <cell r="B102" t="str">
            <v>Rochester Hills, MI USA</v>
          </cell>
        </row>
        <row r="103">
          <cell r="A103">
            <v>203</v>
          </cell>
          <cell r="B103" t="str">
            <v>Sicklerville, NJ USA</v>
          </cell>
        </row>
        <row r="104">
          <cell r="A104">
            <v>204</v>
          </cell>
          <cell r="B104" t="str">
            <v>Voorhees, NJ USA</v>
          </cell>
        </row>
        <row r="105">
          <cell r="A105">
            <v>207</v>
          </cell>
          <cell r="B105" t="str">
            <v>Hawthorne, CA USA</v>
          </cell>
        </row>
        <row r="106">
          <cell r="A106">
            <v>213</v>
          </cell>
          <cell r="B106" t="str">
            <v>Keene, NH USA</v>
          </cell>
        </row>
        <row r="107">
          <cell r="A107">
            <v>216</v>
          </cell>
          <cell r="B107" t="str">
            <v>Grandville, MI USA</v>
          </cell>
        </row>
        <row r="108">
          <cell r="A108">
            <v>217</v>
          </cell>
          <cell r="B108" t="str">
            <v>Sterling Heights, MI USA</v>
          </cell>
        </row>
        <row r="109">
          <cell r="A109">
            <v>219</v>
          </cell>
          <cell r="B109" t="str">
            <v>Washington, NJ USA</v>
          </cell>
        </row>
        <row r="110">
          <cell r="A110">
            <v>222</v>
          </cell>
          <cell r="B110" t="str">
            <v>Tunkhannock, PA USA</v>
          </cell>
        </row>
        <row r="111">
          <cell r="A111">
            <v>223</v>
          </cell>
          <cell r="B111" t="str">
            <v>Wanaque, NJ USA</v>
          </cell>
        </row>
        <row r="112">
          <cell r="A112">
            <v>224</v>
          </cell>
          <cell r="B112" t="str">
            <v>Piscataway, NJ USA</v>
          </cell>
        </row>
        <row r="113">
          <cell r="A113">
            <v>225</v>
          </cell>
          <cell r="B113" t="str">
            <v>York, PA USA</v>
          </cell>
        </row>
        <row r="114">
          <cell r="A114">
            <v>226</v>
          </cell>
          <cell r="B114" t="str">
            <v>Troy, MI USA</v>
          </cell>
        </row>
        <row r="115">
          <cell r="A115">
            <v>228</v>
          </cell>
          <cell r="B115" t="str">
            <v>Meriden, CT USA</v>
          </cell>
        </row>
        <row r="116">
          <cell r="A116">
            <v>229</v>
          </cell>
          <cell r="B116" t="str">
            <v>Potsdam, NY USA</v>
          </cell>
        </row>
        <row r="117">
          <cell r="A117">
            <v>230</v>
          </cell>
          <cell r="B117" t="str">
            <v>Shelton, CT USA</v>
          </cell>
        </row>
        <row r="118">
          <cell r="A118">
            <v>231</v>
          </cell>
          <cell r="B118" t="str">
            <v>Pasadena, TX USA</v>
          </cell>
        </row>
        <row r="119">
          <cell r="A119">
            <v>233</v>
          </cell>
          <cell r="B119" t="str">
            <v>Rockledge/Cocoa Beach, FL USA</v>
          </cell>
        </row>
        <row r="120">
          <cell r="A120">
            <v>234</v>
          </cell>
          <cell r="B120" t="str">
            <v>Indianapolis, IN USA</v>
          </cell>
        </row>
        <row r="121">
          <cell r="A121">
            <v>236</v>
          </cell>
          <cell r="B121" t="str">
            <v>Old Lyme, CT USA</v>
          </cell>
        </row>
        <row r="122">
          <cell r="A122">
            <v>237</v>
          </cell>
          <cell r="B122" t="str">
            <v>Watertown, CT USA</v>
          </cell>
        </row>
        <row r="123">
          <cell r="A123">
            <v>238</v>
          </cell>
          <cell r="B123" t="str">
            <v>Manchester, NH USA</v>
          </cell>
        </row>
        <row r="124">
          <cell r="A124">
            <v>240</v>
          </cell>
          <cell r="B124" t="str">
            <v>Monroe, MI USA</v>
          </cell>
        </row>
        <row r="125">
          <cell r="A125">
            <v>244</v>
          </cell>
          <cell r="B125" t="str">
            <v>Grandville, MI USA</v>
          </cell>
        </row>
        <row r="126">
          <cell r="A126">
            <v>245</v>
          </cell>
          <cell r="B126" t="str">
            <v>Rochester Hills, MI USA</v>
          </cell>
        </row>
        <row r="127">
          <cell r="A127">
            <v>246</v>
          </cell>
          <cell r="B127" t="str">
            <v>Boston, MA USA</v>
          </cell>
        </row>
        <row r="128">
          <cell r="A128">
            <v>247</v>
          </cell>
          <cell r="B128" t="str">
            <v>Berkley, MI USA</v>
          </cell>
        </row>
        <row r="129">
          <cell r="A129">
            <v>250</v>
          </cell>
          <cell r="B129" t="str">
            <v>Colonie, NY USA</v>
          </cell>
        </row>
        <row r="130">
          <cell r="A130">
            <v>253</v>
          </cell>
          <cell r="B130" t="str">
            <v>Millbrae, CA USA</v>
          </cell>
        </row>
        <row r="131">
          <cell r="A131">
            <v>254</v>
          </cell>
          <cell r="B131" t="str">
            <v>San Jose, CA USA</v>
          </cell>
        </row>
        <row r="132">
          <cell r="A132">
            <v>256</v>
          </cell>
          <cell r="B132" t="str">
            <v>San Jose, CA USA</v>
          </cell>
        </row>
        <row r="133">
          <cell r="A133">
            <v>263</v>
          </cell>
          <cell r="B133" t="str">
            <v>Lake Ronkonkoma, NY USA</v>
          </cell>
        </row>
        <row r="134">
          <cell r="A134">
            <v>269</v>
          </cell>
          <cell r="B134" t="str">
            <v>Oconomowoc, WI USA</v>
          </cell>
        </row>
        <row r="135">
          <cell r="A135">
            <v>270</v>
          </cell>
          <cell r="B135" t="str">
            <v>Deer Park, NY USA</v>
          </cell>
        </row>
        <row r="136">
          <cell r="A136">
            <v>271</v>
          </cell>
          <cell r="B136" t="str">
            <v>Bay Shore, NY USA</v>
          </cell>
        </row>
        <row r="137">
          <cell r="A137">
            <v>272</v>
          </cell>
          <cell r="B137" t="str">
            <v>Lansdale, PA USA</v>
          </cell>
        </row>
        <row r="138">
          <cell r="A138">
            <v>276</v>
          </cell>
          <cell r="B138" t="str">
            <v>Youngstown, OH USA</v>
          </cell>
        </row>
        <row r="139">
          <cell r="A139">
            <v>279</v>
          </cell>
          <cell r="B139" t="str">
            <v>Maumee, OH USA</v>
          </cell>
        </row>
        <row r="140">
          <cell r="A140">
            <v>280</v>
          </cell>
          <cell r="B140" t="str">
            <v>Taylor, MI USA</v>
          </cell>
        </row>
        <row r="141">
          <cell r="A141">
            <v>281</v>
          </cell>
          <cell r="B141" t="str">
            <v>Greenville, SC USA</v>
          </cell>
        </row>
        <row r="142">
          <cell r="A142">
            <v>288</v>
          </cell>
          <cell r="B142" t="str">
            <v>Grandville, MI USA</v>
          </cell>
        </row>
        <row r="143">
          <cell r="A143">
            <v>291</v>
          </cell>
          <cell r="B143" t="str">
            <v>Erie, PA USA</v>
          </cell>
        </row>
        <row r="144">
          <cell r="A144">
            <v>292</v>
          </cell>
          <cell r="B144" t="str">
            <v>Russiaville, IN USA</v>
          </cell>
        </row>
        <row r="145">
          <cell r="A145">
            <v>293</v>
          </cell>
          <cell r="B145" t="str">
            <v>Pennington, NJ USA</v>
          </cell>
        </row>
        <row r="146">
          <cell r="A146">
            <v>294</v>
          </cell>
          <cell r="B146" t="str">
            <v>Redondo Beach, CA USA</v>
          </cell>
        </row>
        <row r="147">
          <cell r="A147">
            <v>295</v>
          </cell>
          <cell r="B147" t="str">
            <v>Granite Bay, CA USA</v>
          </cell>
        </row>
        <row r="148">
          <cell r="A148">
            <v>296</v>
          </cell>
          <cell r="B148" t="str">
            <v>Montreal, QC Canada</v>
          </cell>
        </row>
        <row r="149">
          <cell r="A149">
            <v>302</v>
          </cell>
          <cell r="B149" t="str">
            <v>Lake Orion, MI USA</v>
          </cell>
        </row>
        <row r="150">
          <cell r="A150">
            <v>303</v>
          </cell>
          <cell r="B150" t="str">
            <v>Bridgewater, NJ USA</v>
          </cell>
        </row>
        <row r="151">
          <cell r="A151">
            <v>304</v>
          </cell>
          <cell r="B151" t="str">
            <v>Philadelphia, PA USA</v>
          </cell>
        </row>
        <row r="152">
          <cell r="A152">
            <v>306</v>
          </cell>
          <cell r="B152" t="str">
            <v>Corry, PA USA</v>
          </cell>
        </row>
        <row r="153">
          <cell r="A153">
            <v>308</v>
          </cell>
          <cell r="B153" t="str">
            <v>Walled Lake, MI USA</v>
          </cell>
        </row>
        <row r="154">
          <cell r="A154">
            <v>313</v>
          </cell>
          <cell r="B154" t="str">
            <v>Wayne, MI USA</v>
          </cell>
        </row>
        <row r="155">
          <cell r="A155">
            <v>314</v>
          </cell>
          <cell r="B155" t="str">
            <v>Flint, MI USA</v>
          </cell>
        </row>
        <row r="156">
          <cell r="A156">
            <v>316</v>
          </cell>
          <cell r="B156" t="str">
            <v>Carneys Point, NJ USA</v>
          </cell>
        </row>
        <row r="157">
          <cell r="A157">
            <v>319</v>
          </cell>
          <cell r="B157" t="str">
            <v>Alton, NH USA</v>
          </cell>
        </row>
        <row r="158">
          <cell r="A158">
            <v>321</v>
          </cell>
          <cell r="B158" t="str">
            <v>Philadelphia, PA USA</v>
          </cell>
        </row>
        <row r="159">
          <cell r="A159">
            <v>322</v>
          </cell>
          <cell r="B159" t="str">
            <v>Flint, MI USA</v>
          </cell>
        </row>
        <row r="160">
          <cell r="A160">
            <v>326</v>
          </cell>
          <cell r="B160" t="str">
            <v>Romulus, MI USA</v>
          </cell>
        </row>
        <row r="161">
          <cell r="A161">
            <v>329</v>
          </cell>
          <cell r="B161" t="str">
            <v>Medford, NY USA</v>
          </cell>
        </row>
        <row r="162">
          <cell r="A162">
            <v>330</v>
          </cell>
          <cell r="B162" t="str">
            <v>Hermosa Beach, CA USA</v>
          </cell>
        </row>
        <row r="163">
          <cell r="A163">
            <v>333</v>
          </cell>
          <cell r="B163" t="str">
            <v>Brooklyn, NY USA</v>
          </cell>
        </row>
        <row r="164">
          <cell r="A164">
            <v>334</v>
          </cell>
          <cell r="B164" t="str">
            <v>Brooklyn, NY USA</v>
          </cell>
        </row>
        <row r="165">
          <cell r="A165">
            <v>337</v>
          </cell>
          <cell r="B165" t="str">
            <v>Logan, WV USA</v>
          </cell>
        </row>
        <row r="166">
          <cell r="A166">
            <v>339</v>
          </cell>
          <cell r="B166" t="str">
            <v>Stafford, Spotsylvania &amp; King George, VA USA</v>
          </cell>
        </row>
        <row r="167">
          <cell r="A167">
            <v>340</v>
          </cell>
          <cell r="B167" t="str">
            <v>Churchville, NY USA</v>
          </cell>
        </row>
        <row r="168">
          <cell r="A168">
            <v>341</v>
          </cell>
          <cell r="B168" t="str">
            <v>Ambler, PA USA</v>
          </cell>
        </row>
        <row r="169">
          <cell r="A169">
            <v>342</v>
          </cell>
          <cell r="B169" t="str">
            <v>North Charleston, SC USA</v>
          </cell>
        </row>
        <row r="170">
          <cell r="A170">
            <v>343</v>
          </cell>
          <cell r="B170" t="str">
            <v>Seneca, SC USA</v>
          </cell>
        </row>
        <row r="171">
          <cell r="A171">
            <v>346</v>
          </cell>
          <cell r="B171" t="str">
            <v>Chesterfield, VA USA</v>
          </cell>
        </row>
        <row r="172">
          <cell r="A172">
            <v>348</v>
          </cell>
          <cell r="B172" t="str">
            <v>Norwell, MA USA</v>
          </cell>
        </row>
        <row r="173">
          <cell r="A173">
            <v>352</v>
          </cell>
          <cell r="B173" t="str">
            <v>Carle Place, NY USA</v>
          </cell>
        </row>
        <row r="174">
          <cell r="A174">
            <v>353</v>
          </cell>
          <cell r="B174" t="str">
            <v>Plainview, NY USA</v>
          </cell>
        </row>
        <row r="175">
          <cell r="A175">
            <v>354</v>
          </cell>
          <cell r="B175" t="str">
            <v>Brooklyn, NY USA</v>
          </cell>
        </row>
        <row r="176">
          <cell r="A176">
            <v>357</v>
          </cell>
          <cell r="B176" t="str">
            <v>Drexel Hill, PA USA</v>
          </cell>
        </row>
        <row r="177">
          <cell r="A177">
            <v>358</v>
          </cell>
          <cell r="B177" t="str">
            <v>Hauppauge, NY USA</v>
          </cell>
        </row>
        <row r="178">
          <cell r="A178">
            <v>359</v>
          </cell>
          <cell r="B178" t="str">
            <v>Waialua, HI USA</v>
          </cell>
        </row>
        <row r="179">
          <cell r="A179">
            <v>360</v>
          </cell>
          <cell r="B179" t="str">
            <v>Tacoma, WA USA</v>
          </cell>
        </row>
        <row r="180">
          <cell r="A180">
            <v>364</v>
          </cell>
          <cell r="B180" t="str">
            <v>Gulfport, MS USA</v>
          </cell>
        </row>
        <row r="181">
          <cell r="A181">
            <v>365</v>
          </cell>
          <cell r="B181" t="str">
            <v>Wilmington, DE USA</v>
          </cell>
        </row>
        <row r="182">
          <cell r="A182">
            <v>368</v>
          </cell>
          <cell r="B182" t="str">
            <v>Honolulu, HI USA</v>
          </cell>
        </row>
        <row r="183">
          <cell r="A183">
            <v>369</v>
          </cell>
          <cell r="B183" t="str">
            <v>Brooklyn, NY USA</v>
          </cell>
        </row>
        <row r="184">
          <cell r="A184">
            <v>371</v>
          </cell>
          <cell r="B184" t="str">
            <v>Staten Island, NY USA</v>
          </cell>
        </row>
        <row r="185">
          <cell r="A185">
            <v>372</v>
          </cell>
          <cell r="B185" t="str">
            <v>Mukilteo, WA USA</v>
          </cell>
        </row>
        <row r="186">
          <cell r="A186">
            <v>375</v>
          </cell>
          <cell r="B186" t="str">
            <v>Staten Island, NY USA</v>
          </cell>
        </row>
        <row r="187">
          <cell r="A187">
            <v>378</v>
          </cell>
          <cell r="B187" t="str">
            <v>Newfane, NY USA</v>
          </cell>
        </row>
        <row r="188">
          <cell r="A188">
            <v>379</v>
          </cell>
          <cell r="B188" t="str">
            <v>Girard, OH USA</v>
          </cell>
        </row>
        <row r="189">
          <cell r="A189">
            <v>383</v>
          </cell>
          <cell r="B189" t="str">
            <v>Porto Alegre, RS Brazil</v>
          </cell>
        </row>
        <row r="190">
          <cell r="A190">
            <v>384</v>
          </cell>
          <cell r="B190" t="str">
            <v>Richmond, VA USA</v>
          </cell>
        </row>
        <row r="191">
          <cell r="A191">
            <v>386</v>
          </cell>
          <cell r="B191" t="str">
            <v>Melbourne, FL USA</v>
          </cell>
        </row>
        <row r="192">
          <cell r="A192">
            <v>388</v>
          </cell>
          <cell r="B192" t="str">
            <v>Grundy, VA USA</v>
          </cell>
        </row>
        <row r="193">
          <cell r="A193">
            <v>395</v>
          </cell>
          <cell r="B193" t="str">
            <v>Bronx, NY USA</v>
          </cell>
        </row>
        <row r="194">
          <cell r="A194">
            <v>399</v>
          </cell>
          <cell r="B194" t="str">
            <v>Lancaster, CA USA</v>
          </cell>
        </row>
        <row r="195">
          <cell r="A195">
            <v>401</v>
          </cell>
          <cell r="B195" t="str">
            <v>Christiansburg, VA USA</v>
          </cell>
        </row>
        <row r="196">
          <cell r="A196">
            <v>405</v>
          </cell>
          <cell r="B196" t="str">
            <v>Richmond, VA USA</v>
          </cell>
        </row>
        <row r="197">
          <cell r="A197">
            <v>415</v>
          </cell>
          <cell r="B197" t="str">
            <v>Williamston, SC USA</v>
          </cell>
        </row>
        <row r="198">
          <cell r="A198">
            <v>418</v>
          </cell>
          <cell r="B198" t="str">
            <v>Austin, TX USA</v>
          </cell>
        </row>
        <row r="199">
          <cell r="A199">
            <v>421</v>
          </cell>
          <cell r="B199" t="str">
            <v>Bronx, NY USA</v>
          </cell>
        </row>
        <row r="200">
          <cell r="A200">
            <v>422</v>
          </cell>
          <cell r="B200" t="str">
            <v>Richmond, VA USA</v>
          </cell>
        </row>
        <row r="201">
          <cell r="A201">
            <v>423</v>
          </cell>
          <cell r="B201" t="str">
            <v>Wyncote, PA USA</v>
          </cell>
        </row>
        <row r="202">
          <cell r="A202">
            <v>433</v>
          </cell>
          <cell r="B202" t="str">
            <v>Flourtown, PA USA</v>
          </cell>
        </row>
        <row r="203">
          <cell r="A203">
            <v>434</v>
          </cell>
          <cell r="B203" t="str">
            <v>Missouri City, TX USA</v>
          </cell>
        </row>
        <row r="204">
          <cell r="A204">
            <v>435</v>
          </cell>
          <cell r="B204" t="str">
            <v>Raleigh, NC USA</v>
          </cell>
        </row>
        <row r="205">
          <cell r="A205">
            <v>441</v>
          </cell>
          <cell r="B205" t="str">
            <v>Houston, TX USA</v>
          </cell>
        </row>
        <row r="206">
          <cell r="A206">
            <v>442</v>
          </cell>
          <cell r="B206" t="str">
            <v>Huntsville, AL USA</v>
          </cell>
        </row>
        <row r="207">
          <cell r="A207">
            <v>443</v>
          </cell>
          <cell r="B207" t="str">
            <v>Denver, CO USA</v>
          </cell>
        </row>
        <row r="208">
          <cell r="A208">
            <v>447</v>
          </cell>
          <cell r="B208" t="str">
            <v>Anderson, IN USA</v>
          </cell>
        </row>
        <row r="209">
          <cell r="A209">
            <v>449</v>
          </cell>
          <cell r="B209" t="str">
            <v>Silver Spring, MD USA</v>
          </cell>
        </row>
        <row r="210">
          <cell r="A210">
            <v>451</v>
          </cell>
          <cell r="B210" t="str">
            <v>Holland, OH USA</v>
          </cell>
        </row>
        <row r="211">
          <cell r="A211">
            <v>453</v>
          </cell>
          <cell r="B211" t="str">
            <v>Clinton Township, MI USA</v>
          </cell>
        </row>
        <row r="212">
          <cell r="A212">
            <v>456</v>
          </cell>
          <cell r="B212" t="str">
            <v>Vicksburg, MS USA</v>
          </cell>
        </row>
        <row r="213">
          <cell r="A213">
            <v>457</v>
          </cell>
          <cell r="B213" t="str">
            <v>San Antonio, TX USA</v>
          </cell>
        </row>
        <row r="214">
          <cell r="A214">
            <v>461</v>
          </cell>
          <cell r="B214" t="str">
            <v>West Lafayette, IN USA</v>
          </cell>
        </row>
        <row r="215">
          <cell r="A215">
            <v>462</v>
          </cell>
          <cell r="B215" t="str">
            <v>Jackson, MS USA</v>
          </cell>
        </row>
        <row r="216">
          <cell r="A216">
            <v>467</v>
          </cell>
          <cell r="B216" t="str">
            <v>Shrewsbury, MA USA</v>
          </cell>
        </row>
        <row r="217">
          <cell r="A217">
            <v>468</v>
          </cell>
          <cell r="B217" t="str">
            <v>Flint, MI USA</v>
          </cell>
        </row>
        <row r="218">
          <cell r="A218">
            <v>469</v>
          </cell>
          <cell r="B218" t="str">
            <v>Bloomfield Hills, MI USA</v>
          </cell>
        </row>
        <row r="219">
          <cell r="A219">
            <v>470</v>
          </cell>
          <cell r="B219" t="str">
            <v>Ypsilanti, MI USA</v>
          </cell>
        </row>
        <row r="220">
          <cell r="A220">
            <v>473</v>
          </cell>
          <cell r="B220" t="str">
            <v>Corvallis, MT USA</v>
          </cell>
        </row>
        <row r="221">
          <cell r="A221">
            <v>476</v>
          </cell>
          <cell r="B221" t="str">
            <v>Ponca City, OK USA</v>
          </cell>
        </row>
        <row r="222">
          <cell r="A222">
            <v>484</v>
          </cell>
          <cell r="B222" t="str">
            <v>Havertown, PA USA</v>
          </cell>
        </row>
        <row r="223">
          <cell r="A223">
            <v>486</v>
          </cell>
          <cell r="B223" t="str">
            <v>Wallingford, PA USA</v>
          </cell>
        </row>
        <row r="224">
          <cell r="A224">
            <v>488</v>
          </cell>
          <cell r="B224" t="str">
            <v>Seattle, WA USA</v>
          </cell>
        </row>
        <row r="225">
          <cell r="A225">
            <v>492</v>
          </cell>
          <cell r="B225" t="str">
            <v>Bellevue, WA USA</v>
          </cell>
        </row>
        <row r="226">
          <cell r="A226">
            <v>494</v>
          </cell>
          <cell r="B226" t="str">
            <v>Goodrich, MI USA</v>
          </cell>
        </row>
        <row r="227">
          <cell r="A227">
            <v>496</v>
          </cell>
          <cell r="B227" t="str">
            <v>Port Jefferson, NY USA</v>
          </cell>
        </row>
        <row r="228">
          <cell r="A228">
            <v>498</v>
          </cell>
          <cell r="B228" t="str">
            <v>Glendale, AZ USA</v>
          </cell>
        </row>
        <row r="229">
          <cell r="A229">
            <v>499</v>
          </cell>
          <cell r="B229" t="str">
            <v>San Antonio, TX USA</v>
          </cell>
        </row>
        <row r="230">
          <cell r="A230">
            <v>501</v>
          </cell>
          <cell r="B230" t="str">
            <v>Manchester, NH USA</v>
          </cell>
        </row>
        <row r="231">
          <cell r="A231">
            <v>503</v>
          </cell>
          <cell r="B231" t="str">
            <v>Novi, MI USA</v>
          </cell>
        </row>
        <row r="232">
          <cell r="A232">
            <v>509</v>
          </cell>
          <cell r="B232" t="str">
            <v>Bedford, NH USA</v>
          </cell>
        </row>
        <row r="233">
          <cell r="A233">
            <v>514</v>
          </cell>
          <cell r="B233" t="str">
            <v>Miller Place, NY USA</v>
          </cell>
        </row>
        <row r="234">
          <cell r="A234">
            <v>519</v>
          </cell>
          <cell r="B234" t="str">
            <v>Detroit, MI USA</v>
          </cell>
        </row>
        <row r="235">
          <cell r="A235">
            <v>522</v>
          </cell>
          <cell r="B235" t="str">
            <v>Staten Island, NY USA</v>
          </cell>
        </row>
        <row r="236">
          <cell r="A236">
            <v>525</v>
          </cell>
          <cell r="B236" t="str">
            <v>Cedar Falls, IA USA</v>
          </cell>
        </row>
        <row r="237">
          <cell r="A237">
            <v>527</v>
          </cell>
          <cell r="B237" t="str">
            <v>No. Massapequa, NY USA</v>
          </cell>
        </row>
        <row r="238">
          <cell r="A238">
            <v>529</v>
          </cell>
          <cell r="B238" t="str">
            <v>Mansfield, MA USA</v>
          </cell>
        </row>
        <row r="239">
          <cell r="A239">
            <v>533</v>
          </cell>
          <cell r="B239" t="str">
            <v>Lindenhurst, NY USA</v>
          </cell>
        </row>
        <row r="240">
          <cell r="A240">
            <v>537</v>
          </cell>
          <cell r="B240" t="str">
            <v>Sussex, WI USA</v>
          </cell>
        </row>
        <row r="241">
          <cell r="A241">
            <v>538</v>
          </cell>
          <cell r="B241" t="str">
            <v>Arab, AL USA</v>
          </cell>
        </row>
        <row r="242">
          <cell r="A242">
            <v>539</v>
          </cell>
          <cell r="B242" t="str">
            <v>Richmond, VA USA</v>
          </cell>
        </row>
        <row r="243">
          <cell r="A243">
            <v>540</v>
          </cell>
          <cell r="B243" t="str">
            <v>Henrico, VA USA</v>
          </cell>
        </row>
        <row r="244">
          <cell r="A244">
            <v>545</v>
          </cell>
          <cell r="B244" t="str">
            <v>Levittown, NY USA</v>
          </cell>
        </row>
        <row r="245">
          <cell r="A245">
            <v>547</v>
          </cell>
          <cell r="B245" t="str">
            <v>Fayetteville, TN USA</v>
          </cell>
        </row>
        <row r="246">
          <cell r="A246">
            <v>548</v>
          </cell>
          <cell r="B246" t="str">
            <v>Northville, MI USA</v>
          </cell>
        </row>
        <row r="247">
          <cell r="A247">
            <v>549</v>
          </cell>
          <cell r="B247" t="str">
            <v>Leominster, MA USA</v>
          </cell>
        </row>
        <row r="248">
          <cell r="A248">
            <v>554</v>
          </cell>
          <cell r="B248" t="str">
            <v>Ft. Thomas, KY USA</v>
          </cell>
        </row>
        <row r="249">
          <cell r="A249">
            <v>555</v>
          </cell>
          <cell r="B249" t="str">
            <v>Montclair, NJ USA</v>
          </cell>
        </row>
        <row r="250">
          <cell r="A250">
            <v>558</v>
          </cell>
          <cell r="B250" t="str">
            <v>New Haven, CT USA</v>
          </cell>
        </row>
        <row r="251">
          <cell r="A251">
            <v>564</v>
          </cell>
          <cell r="B251" t="str">
            <v>Middle Island, NY USA</v>
          </cell>
        </row>
        <row r="252">
          <cell r="A252">
            <v>568</v>
          </cell>
          <cell r="B252" t="str">
            <v>Anchorage, AK USA</v>
          </cell>
        </row>
        <row r="253">
          <cell r="A253">
            <v>569</v>
          </cell>
          <cell r="B253" t="str">
            <v>Westbury, NY USA</v>
          </cell>
        </row>
        <row r="254">
          <cell r="A254">
            <v>571</v>
          </cell>
          <cell r="B254" t="str">
            <v>Windsor, CT USA</v>
          </cell>
        </row>
        <row r="255">
          <cell r="A255">
            <v>573</v>
          </cell>
          <cell r="B255" t="str">
            <v>Bloomfield Hills, MI USA</v>
          </cell>
        </row>
        <row r="256">
          <cell r="A256">
            <v>578</v>
          </cell>
          <cell r="B256" t="str">
            <v>Fairport, NY USA</v>
          </cell>
        </row>
        <row r="257">
          <cell r="A257">
            <v>580</v>
          </cell>
          <cell r="B257" t="str">
            <v>North Hollywood, CA USA</v>
          </cell>
        </row>
        <row r="258">
          <cell r="A258">
            <v>581</v>
          </cell>
          <cell r="B258" t="str">
            <v>San Jose, CA USA</v>
          </cell>
        </row>
        <row r="259">
          <cell r="A259">
            <v>585</v>
          </cell>
          <cell r="B259" t="str">
            <v>Tehachapi, CA USA</v>
          </cell>
        </row>
        <row r="260">
          <cell r="A260">
            <v>587</v>
          </cell>
          <cell r="B260" t="str">
            <v>Hillsborough, NC USA</v>
          </cell>
        </row>
        <row r="261">
          <cell r="A261">
            <v>589</v>
          </cell>
          <cell r="B261" t="str">
            <v>La Crescenta, CA USA</v>
          </cell>
        </row>
        <row r="262">
          <cell r="A262">
            <v>590</v>
          </cell>
          <cell r="B262" t="str">
            <v>Choctaw, MS USA</v>
          </cell>
        </row>
        <row r="263">
          <cell r="A263">
            <v>597</v>
          </cell>
          <cell r="B263" t="str">
            <v>Los Angeles, CA USA</v>
          </cell>
        </row>
        <row r="264">
          <cell r="A264">
            <v>599</v>
          </cell>
          <cell r="B264" t="str">
            <v>Granada Hills, CA USA</v>
          </cell>
        </row>
        <row r="265">
          <cell r="A265">
            <v>604</v>
          </cell>
          <cell r="B265" t="str">
            <v>San Jose, CA USA</v>
          </cell>
        </row>
        <row r="266">
          <cell r="A266">
            <v>606</v>
          </cell>
          <cell r="B266" t="str">
            <v>Los Angeles, CA USA</v>
          </cell>
        </row>
        <row r="267">
          <cell r="A267">
            <v>610</v>
          </cell>
          <cell r="B267" t="str">
            <v>Toronto, ON Canada</v>
          </cell>
        </row>
        <row r="268">
          <cell r="A268">
            <v>611</v>
          </cell>
          <cell r="B268" t="str">
            <v>McLean, VA USA</v>
          </cell>
        </row>
        <row r="269">
          <cell r="A269">
            <v>612</v>
          </cell>
          <cell r="B269" t="str">
            <v>Chantilly, VA USA</v>
          </cell>
        </row>
        <row r="270">
          <cell r="A270">
            <v>613</v>
          </cell>
          <cell r="B270" t="str">
            <v>Somerset, NJ USA</v>
          </cell>
        </row>
        <row r="271">
          <cell r="A271">
            <v>614</v>
          </cell>
          <cell r="B271" t="str">
            <v>Alexandria, VA USA</v>
          </cell>
        </row>
        <row r="272">
          <cell r="A272">
            <v>617</v>
          </cell>
          <cell r="B272" t="str">
            <v>Highland Springs, VA USA</v>
          </cell>
        </row>
        <row r="273">
          <cell r="A273">
            <v>619</v>
          </cell>
          <cell r="B273" t="str">
            <v>Charlottesville, VA USA</v>
          </cell>
        </row>
        <row r="274">
          <cell r="A274">
            <v>620</v>
          </cell>
          <cell r="B274" t="str">
            <v>Vienna, VA USA</v>
          </cell>
        </row>
        <row r="275">
          <cell r="A275">
            <v>623</v>
          </cell>
          <cell r="B275" t="str">
            <v>Vienna, VA USA</v>
          </cell>
        </row>
        <row r="276">
          <cell r="A276">
            <v>624</v>
          </cell>
          <cell r="B276" t="str">
            <v>Katy, TX USA</v>
          </cell>
        </row>
        <row r="277">
          <cell r="A277">
            <v>639</v>
          </cell>
          <cell r="B277" t="str">
            <v>Ithaca, NY USA</v>
          </cell>
        </row>
        <row r="278">
          <cell r="A278">
            <v>640</v>
          </cell>
          <cell r="B278" t="str">
            <v>Jamaica, NY USA</v>
          </cell>
        </row>
        <row r="279">
          <cell r="A279">
            <v>647</v>
          </cell>
          <cell r="B279" t="str">
            <v>Killeen, TX USA</v>
          </cell>
        </row>
        <row r="280">
          <cell r="A280">
            <v>648</v>
          </cell>
          <cell r="B280" t="str">
            <v>Quad Cities, IL USA</v>
          </cell>
        </row>
        <row r="281">
          <cell r="A281">
            <v>649</v>
          </cell>
          <cell r="B281" t="str">
            <v>Saratoga, CA USA</v>
          </cell>
        </row>
        <row r="282">
          <cell r="A282">
            <v>653</v>
          </cell>
          <cell r="B282" t="str">
            <v>San Antonio, TX USA</v>
          </cell>
        </row>
        <row r="283">
          <cell r="A283">
            <v>662</v>
          </cell>
          <cell r="B283" t="str">
            <v>Colorado Springs, CO USA</v>
          </cell>
        </row>
        <row r="284">
          <cell r="A284">
            <v>663</v>
          </cell>
          <cell r="B284" t="str">
            <v>Whitinsville, MA USA</v>
          </cell>
        </row>
        <row r="285">
          <cell r="A285">
            <v>665</v>
          </cell>
          <cell r="B285" t="str">
            <v>Orlando, FL USA</v>
          </cell>
        </row>
        <row r="286">
          <cell r="A286">
            <v>670</v>
          </cell>
          <cell r="B286" t="str">
            <v>Cupertino, CA USA</v>
          </cell>
        </row>
        <row r="287">
          <cell r="A287">
            <v>675</v>
          </cell>
          <cell r="B287" t="str">
            <v>Rohnert Park, CA USA</v>
          </cell>
        </row>
        <row r="288">
          <cell r="A288">
            <v>677</v>
          </cell>
          <cell r="B288" t="str">
            <v>Columbus, OH USA</v>
          </cell>
        </row>
        <row r="289">
          <cell r="A289">
            <v>686</v>
          </cell>
          <cell r="B289" t="str">
            <v>Frederick, MD USA</v>
          </cell>
        </row>
        <row r="290">
          <cell r="A290">
            <v>687</v>
          </cell>
          <cell r="B290" t="str">
            <v>Carson, CA USA</v>
          </cell>
        </row>
        <row r="291">
          <cell r="A291">
            <v>691</v>
          </cell>
          <cell r="B291" t="str">
            <v>Santa Clarita, CA USA</v>
          </cell>
        </row>
        <row r="292">
          <cell r="A292">
            <v>692</v>
          </cell>
          <cell r="B292" t="str">
            <v>Sacramento, CA USA</v>
          </cell>
        </row>
        <row r="293">
          <cell r="A293">
            <v>694</v>
          </cell>
          <cell r="B293" t="str">
            <v>New York, NY USA</v>
          </cell>
        </row>
        <row r="294">
          <cell r="A294">
            <v>695</v>
          </cell>
          <cell r="B294" t="str">
            <v>Beachwood, OH USA</v>
          </cell>
        </row>
        <row r="295">
          <cell r="A295">
            <v>696</v>
          </cell>
          <cell r="B295" t="str">
            <v>La Crescenta, CA USA</v>
          </cell>
        </row>
        <row r="296">
          <cell r="A296">
            <v>698</v>
          </cell>
          <cell r="B296" t="str">
            <v>Chandler, AZ USA</v>
          </cell>
        </row>
        <row r="297">
          <cell r="A297">
            <v>701</v>
          </cell>
          <cell r="B297" t="str">
            <v>Fairfield, CA USA</v>
          </cell>
        </row>
        <row r="298">
          <cell r="A298">
            <v>702</v>
          </cell>
          <cell r="B298" t="str">
            <v>Culver City, CA USA</v>
          </cell>
        </row>
        <row r="299">
          <cell r="A299">
            <v>703</v>
          </cell>
          <cell r="B299" t="str">
            <v>Saginaw, MI USA</v>
          </cell>
        </row>
        <row r="300">
          <cell r="A300">
            <v>704</v>
          </cell>
          <cell r="B300" t="str">
            <v>Grand Prairie, TX USA</v>
          </cell>
        </row>
        <row r="301">
          <cell r="A301">
            <v>706</v>
          </cell>
          <cell r="B301" t="str">
            <v>Hartland, WI USA</v>
          </cell>
        </row>
        <row r="302">
          <cell r="A302">
            <v>708</v>
          </cell>
          <cell r="B302" t="str">
            <v>Horsham, PA USA</v>
          </cell>
        </row>
        <row r="303">
          <cell r="A303">
            <v>709</v>
          </cell>
          <cell r="B303" t="str">
            <v>Bryn Mawr, PA USA</v>
          </cell>
        </row>
        <row r="304">
          <cell r="A304">
            <v>714</v>
          </cell>
          <cell r="B304" t="str">
            <v>Newark, NJ USA</v>
          </cell>
        </row>
        <row r="305">
          <cell r="A305">
            <v>716</v>
          </cell>
          <cell r="B305" t="str">
            <v>Falls Village, CT USA</v>
          </cell>
        </row>
        <row r="306">
          <cell r="A306">
            <v>743</v>
          </cell>
          <cell r="B306" t="str">
            <v>Bronx, NY USA</v>
          </cell>
        </row>
        <row r="307">
          <cell r="A307">
            <v>744</v>
          </cell>
          <cell r="B307" t="str">
            <v>Ft. Lauderdale, FL USA</v>
          </cell>
        </row>
        <row r="308">
          <cell r="A308">
            <v>751</v>
          </cell>
          <cell r="B308" t="str">
            <v>Portola Valley, CA USA</v>
          </cell>
        </row>
        <row r="309">
          <cell r="A309">
            <v>752</v>
          </cell>
          <cell r="B309" t="str">
            <v>Newark, NJ USA</v>
          </cell>
        </row>
        <row r="310">
          <cell r="A310">
            <v>753</v>
          </cell>
          <cell r="B310" t="str">
            <v>Bend, OR USA</v>
          </cell>
        </row>
        <row r="311">
          <cell r="A311">
            <v>759</v>
          </cell>
          <cell r="B311" t="str">
            <v>Cambridge, UK Great Britain</v>
          </cell>
        </row>
        <row r="312">
          <cell r="A312">
            <v>766</v>
          </cell>
          <cell r="B312" t="str">
            <v>Atherton, CA USA</v>
          </cell>
        </row>
        <row r="313">
          <cell r="A313">
            <v>768</v>
          </cell>
          <cell r="B313" t="str">
            <v>Baltimore, MD USA</v>
          </cell>
        </row>
        <row r="314">
          <cell r="A314">
            <v>771</v>
          </cell>
          <cell r="B314" t="str">
            <v>Oakville, ON Canada</v>
          </cell>
        </row>
        <row r="315">
          <cell r="A315">
            <v>772</v>
          </cell>
          <cell r="B315" t="str">
            <v>LaSalle, ON Canada</v>
          </cell>
        </row>
        <row r="316">
          <cell r="A316">
            <v>781</v>
          </cell>
          <cell r="B316" t="str">
            <v>Kincardine, ON Canada</v>
          </cell>
        </row>
        <row r="317">
          <cell r="A317">
            <v>801</v>
          </cell>
          <cell r="B317" t="str">
            <v>Merritt Island, FL USA</v>
          </cell>
        </row>
        <row r="318">
          <cell r="A318">
            <v>806</v>
          </cell>
          <cell r="B318" t="str">
            <v>Brooklyn, NY USA</v>
          </cell>
        </row>
        <row r="319">
          <cell r="A319">
            <v>810</v>
          </cell>
          <cell r="B319" t="str">
            <v>Smithtown, NY USA</v>
          </cell>
        </row>
        <row r="320">
          <cell r="A320">
            <v>811</v>
          </cell>
          <cell r="B320" t="str">
            <v>Nashua, NH USA</v>
          </cell>
        </row>
        <row r="321">
          <cell r="A321">
            <v>812</v>
          </cell>
          <cell r="B321" t="str">
            <v>San Diego, CA USA</v>
          </cell>
        </row>
        <row r="322">
          <cell r="A322">
            <v>815</v>
          </cell>
          <cell r="B322" t="str">
            <v>Allen Park, MI USA</v>
          </cell>
        </row>
        <row r="323">
          <cell r="A323">
            <v>816</v>
          </cell>
          <cell r="B323" t="str">
            <v>Westampton, NJ USA</v>
          </cell>
        </row>
        <row r="324">
          <cell r="A324">
            <v>818</v>
          </cell>
          <cell r="B324" t="str">
            <v>Warren, MI USA</v>
          </cell>
        </row>
        <row r="325">
          <cell r="A325">
            <v>829</v>
          </cell>
          <cell r="B325" t="str">
            <v>Indianapolis, IN USA</v>
          </cell>
        </row>
        <row r="326">
          <cell r="A326">
            <v>830</v>
          </cell>
          <cell r="B326" t="str">
            <v>Ann Arbor, MI USA</v>
          </cell>
        </row>
        <row r="327">
          <cell r="A327">
            <v>832</v>
          </cell>
          <cell r="B327" t="str">
            <v>Roswell, GA USA</v>
          </cell>
        </row>
        <row r="328">
          <cell r="A328">
            <v>834</v>
          </cell>
          <cell r="B328" t="str">
            <v>Center Valley, PA USA</v>
          </cell>
        </row>
        <row r="329">
          <cell r="A329">
            <v>835</v>
          </cell>
          <cell r="B329" t="str">
            <v>Beverly Hills, MI USA</v>
          </cell>
        </row>
        <row r="330">
          <cell r="A330">
            <v>836</v>
          </cell>
          <cell r="B330" t="str">
            <v>Leonardtown, MD USA</v>
          </cell>
        </row>
        <row r="331">
          <cell r="A331">
            <v>839</v>
          </cell>
          <cell r="B331" t="str">
            <v>Agawam, MA USA</v>
          </cell>
        </row>
        <row r="332">
          <cell r="A332">
            <v>840</v>
          </cell>
          <cell r="B332" t="str">
            <v>San Mateo, CA USA</v>
          </cell>
        </row>
        <row r="333">
          <cell r="A333">
            <v>841</v>
          </cell>
          <cell r="B333" t="str">
            <v>Richmond, CA USA</v>
          </cell>
        </row>
        <row r="334">
          <cell r="A334">
            <v>842</v>
          </cell>
          <cell r="B334" t="str">
            <v>Phoenix, AZ USA</v>
          </cell>
        </row>
        <row r="335">
          <cell r="A335">
            <v>843</v>
          </cell>
          <cell r="B335" t="str">
            <v>Oakville, ON Canada</v>
          </cell>
        </row>
        <row r="336">
          <cell r="A336">
            <v>846</v>
          </cell>
          <cell r="B336" t="str">
            <v>San Jose, CA USA</v>
          </cell>
        </row>
        <row r="337">
          <cell r="A337">
            <v>847</v>
          </cell>
          <cell r="B337" t="str">
            <v>Philomath, OR USA</v>
          </cell>
        </row>
        <row r="338">
          <cell r="A338">
            <v>848</v>
          </cell>
          <cell r="B338" t="str">
            <v>San Pedro, CA USA</v>
          </cell>
        </row>
        <row r="339">
          <cell r="A339">
            <v>852</v>
          </cell>
          <cell r="B339" t="str">
            <v>Danville, CA USA</v>
          </cell>
        </row>
        <row r="340">
          <cell r="A340">
            <v>854</v>
          </cell>
          <cell r="B340" t="str">
            <v>Toronto, ON Canada</v>
          </cell>
        </row>
        <row r="341">
          <cell r="A341">
            <v>857</v>
          </cell>
          <cell r="B341" t="str">
            <v>Houghton, MI USA</v>
          </cell>
        </row>
        <row r="342">
          <cell r="A342">
            <v>858</v>
          </cell>
          <cell r="B342" t="str">
            <v>Wyoming, MI USA</v>
          </cell>
        </row>
        <row r="343">
          <cell r="A343">
            <v>862</v>
          </cell>
          <cell r="B343" t="str">
            <v>Canton, MI USA</v>
          </cell>
        </row>
        <row r="344">
          <cell r="A344">
            <v>865</v>
          </cell>
          <cell r="B344" t="str">
            <v>Toronto, ON Canada</v>
          </cell>
        </row>
        <row r="345">
          <cell r="A345">
            <v>868</v>
          </cell>
          <cell r="B345" t="str">
            <v>Carmel, IN USA</v>
          </cell>
        </row>
        <row r="346">
          <cell r="A346">
            <v>869</v>
          </cell>
          <cell r="B346" t="str">
            <v>Middlesex, NJ USA</v>
          </cell>
        </row>
        <row r="347">
          <cell r="A347">
            <v>870</v>
          </cell>
          <cell r="B347" t="str">
            <v>Southold, NY USA</v>
          </cell>
        </row>
        <row r="348">
          <cell r="A348">
            <v>871</v>
          </cell>
          <cell r="B348" t="str">
            <v>West Islip, NY USA</v>
          </cell>
        </row>
        <row r="349">
          <cell r="A349">
            <v>876</v>
          </cell>
          <cell r="B349" t="str">
            <v>Northwood, ND USA</v>
          </cell>
        </row>
        <row r="350">
          <cell r="A350">
            <v>877</v>
          </cell>
          <cell r="B350" t="str">
            <v>Cando, ND USA</v>
          </cell>
        </row>
        <row r="351">
          <cell r="A351">
            <v>884</v>
          </cell>
          <cell r="B351" t="str">
            <v>Malverne, NY USA</v>
          </cell>
        </row>
        <row r="352">
          <cell r="A352">
            <v>885</v>
          </cell>
          <cell r="B352" t="str">
            <v>Randolph, VT USA</v>
          </cell>
        </row>
        <row r="353">
          <cell r="A353">
            <v>886</v>
          </cell>
          <cell r="B353" t="str">
            <v>North York, ON Canada</v>
          </cell>
        </row>
        <row r="354">
          <cell r="A354">
            <v>888</v>
          </cell>
          <cell r="B354" t="str">
            <v>Glenelg, MD USA</v>
          </cell>
        </row>
        <row r="355">
          <cell r="A355">
            <v>894</v>
          </cell>
          <cell r="B355" t="str">
            <v>Flint, MI USA</v>
          </cell>
        </row>
        <row r="356">
          <cell r="A356">
            <v>896</v>
          </cell>
          <cell r="B356" t="str">
            <v>Newark, NJ USA</v>
          </cell>
        </row>
        <row r="357">
          <cell r="A357">
            <v>900</v>
          </cell>
          <cell r="B357" t="str">
            <v>Durham, NC USA</v>
          </cell>
        </row>
        <row r="358">
          <cell r="A358">
            <v>904</v>
          </cell>
          <cell r="B358" t="str">
            <v>Grand Rapids, MI USA</v>
          </cell>
        </row>
        <row r="359">
          <cell r="A359">
            <v>907</v>
          </cell>
          <cell r="B359" t="str">
            <v>Toronto, ON Canada</v>
          </cell>
        </row>
        <row r="360">
          <cell r="A360">
            <v>910</v>
          </cell>
          <cell r="B360" t="str">
            <v>Madison Heights, MI USA</v>
          </cell>
        </row>
        <row r="361">
          <cell r="A361">
            <v>919</v>
          </cell>
          <cell r="B361" t="str">
            <v>Toronto, ON Canada</v>
          </cell>
        </row>
        <row r="362">
          <cell r="A362">
            <v>922</v>
          </cell>
          <cell r="B362" t="str">
            <v>Laredo, TX USA</v>
          </cell>
        </row>
        <row r="363">
          <cell r="A363">
            <v>930</v>
          </cell>
          <cell r="B363" t="str">
            <v>Mukwonago, WI USA</v>
          </cell>
        </row>
        <row r="364">
          <cell r="A364">
            <v>931</v>
          </cell>
          <cell r="B364" t="str">
            <v>St. Louis, MO USA</v>
          </cell>
        </row>
        <row r="365">
          <cell r="A365">
            <v>932</v>
          </cell>
          <cell r="B365" t="str">
            <v>Tulsa, OK USA</v>
          </cell>
        </row>
        <row r="366">
          <cell r="A366">
            <v>935</v>
          </cell>
          <cell r="B366" t="str">
            <v>Newton, KS USA</v>
          </cell>
        </row>
        <row r="367">
          <cell r="A367">
            <v>937</v>
          </cell>
          <cell r="B367" t="str">
            <v>Overland Park, KS USA</v>
          </cell>
        </row>
        <row r="368">
          <cell r="A368">
            <v>938</v>
          </cell>
          <cell r="B368" t="str">
            <v>Richmond, KS USA</v>
          </cell>
        </row>
        <row r="369">
          <cell r="A369">
            <v>945</v>
          </cell>
          <cell r="B369" t="str">
            <v>Orlando, FL USA</v>
          </cell>
        </row>
        <row r="370">
          <cell r="A370">
            <v>948</v>
          </cell>
          <cell r="B370" t="str">
            <v>Bellevue, WA USA</v>
          </cell>
        </row>
        <row r="371">
          <cell r="A371">
            <v>949</v>
          </cell>
          <cell r="B371" t="str">
            <v>Bellevue, WA USA</v>
          </cell>
        </row>
        <row r="372">
          <cell r="A372">
            <v>955</v>
          </cell>
          <cell r="B372" t="str">
            <v>Corvallis, OR USA</v>
          </cell>
        </row>
        <row r="373">
          <cell r="A373">
            <v>956</v>
          </cell>
          <cell r="B373" t="str">
            <v>Corvallis, OR USA</v>
          </cell>
        </row>
        <row r="374">
          <cell r="A374">
            <v>957</v>
          </cell>
          <cell r="B374" t="str">
            <v>Albany, OR USA</v>
          </cell>
        </row>
        <row r="375">
          <cell r="A375">
            <v>967</v>
          </cell>
          <cell r="B375" t="str">
            <v>Marion, IA USA</v>
          </cell>
        </row>
        <row r="376">
          <cell r="A376">
            <v>968</v>
          </cell>
          <cell r="B376" t="str">
            <v>West Covina, CA USA</v>
          </cell>
        </row>
        <row r="377">
          <cell r="A377">
            <v>971</v>
          </cell>
          <cell r="B377" t="str">
            <v>Mountain View, CA USA</v>
          </cell>
        </row>
        <row r="378">
          <cell r="A378">
            <v>973</v>
          </cell>
          <cell r="B378" t="str">
            <v>Atascadero, CA USA</v>
          </cell>
        </row>
        <row r="379">
          <cell r="A379">
            <v>974</v>
          </cell>
          <cell r="B379" t="str">
            <v>Los Angeles, CA USA</v>
          </cell>
        </row>
        <row r="380">
          <cell r="A380">
            <v>980</v>
          </cell>
          <cell r="B380" t="str">
            <v>Burbank, CA USA</v>
          </cell>
        </row>
        <row r="381">
          <cell r="A381">
            <v>987</v>
          </cell>
          <cell r="B381" t="str">
            <v>Las Vegas, NV USA</v>
          </cell>
        </row>
        <row r="382">
          <cell r="A382">
            <v>988</v>
          </cell>
          <cell r="B382" t="str">
            <v>Las Vegas, NV USA</v>
          </cell>
        </row>
        <row r="383">
          <cell r="A383">
            <v>991</v>
          </cell>
          <cell r="B383" t="str">
            <v>Phoenix, AZ USA</v>
          </cell>
        </row>
        <row r="384">
          <cell r="A384">
            <v>995</v>
          </cell>
          <cell r="B384" t="str">
            <v>Alhambra, CA USA</v>
          </cell>
        </row>
        <row r="385">
          <cell r="A385">
            <v>996</v>
          </cell>
          <cell r="B385" t="str">
            <v>Casa Grande, AZ USA</v>
          </cell>
        </row>
        <row r="386">
          <cell r="A386">
            <v>997</v>
          </cell>
          <cell r="B386" t="str">
            <v>Corvallis, OR USA</v>
          </cell>
        </row>
        <row r="387">
          <cell r="A387">
            <v>999</v>
          </cell>
          <cell r="B387" t="str">
            <v>Cheshire, CT USA</v>
          </cell>
        </row>
        <row r="388">
          <cell r="A388">
            <v>1002</v>
          </cell>
          <cell r="B388" t="str">
            <v>Marietta, GA USA</v>
          </cell>
        </row>
        <row r="389">
          <cell r="A389">
            <v>1008</v>
          </cell>
          <cell r="B389" t="str">
            <v>Columbus, OH USA</v>
          </cell>
        </row>
        <row r="390">
          <cell r="A390">
            <v>1009</v>
          </cell>
          <cell r="B390" t="str">
            <v>North York, ON Canada</v>
          </cell>
        </row>
        <row r="391">
          <cell r="A391">
            <v>1011</v>
          </cell>
          <cell r="B391" t="str">
            <v>Tucson, AZ USA</v>
          </cell>
        </row>
        <row r="392">
          <cell r="A392">
            <v>1013</v>
          </cell>
          <cell r="B392" t="str">
            <v>Queen Creek , AZ USA</v>
          </cell>
        </row>
        <row r="393">
          <cell r="A393">
            <v>1014</v>
          </cell>
          <cell r="B393" t="str">
            <v>Dublin, OH USA</v>
          </cell>
        </row>
        <row r="394">
          <cell r="A394">
            <v>1018</v>
          </cell>
          <cell r="B394" t="str">
            <v>Indianapolis, IN USA</v>
          </cell>
        </row>
        <row r="395">
          <cell r="A395">
            <v>1023</v>
          </cell>
          <cell r="B395" t="str">
            <v>Temperance, MI USA</v>
          </cell>
        </row>
        <row r="396">
          <cell r="A396">
            <v>1024</v>
          </cell>
          <cell r="B396" t="str">
            <v>Indianapolis, IN USA</v>
          </cell>
        </row>
        <row r="397">
          <cell r="A397">
            <v>1025</v>
          </cell>
          <cell r="B397" t="str">
            <v>Ferndale, MI USA</v>
          </cell>
        </row>
        <row r="398">
          <cell r="A398">
            <v>1027</v>
          </cell>
          <cell r="B398" t="str">
            <v>West Springfield, MA USA</v>
          </cell>
        </row>
        <row r="399">
          <cell r="A399">
            <v>1033</v>
          </cell>
          <cell r="B399" t="str">
            <v>Richmond, VA USA</v>
          </cell>
        </row>
        <row r="400">
          <cell r="A400">
            <v>1038</v>
          </cell>
          <cell r="B400" t="str">
            <v>Liberty Township, OH USA</v>
          </cell>
        </row>
        <row r="401">
          <cell r="A401">
            <v>1051</v>
          </cell>
          <cell r="B401" t="str">
            <v>Marion, SC USA</v>
          </cell>
        </row>
        <row r="402">
          <cell r="A402">
            <v>1053</v>
          </cell>
          <cell r="B402" t="str">
            <v>Ottawa, ON Canada</v>
          </cell>
        </row>
        <row r="403">
          <cell r="A403">
            <v>1056</v>
          </cell>
          <cell r="B403" t="str">
            <v>Hilo, HI USA</v>
          </cell>
        </row>
        <row r="404">
          <cell r="A404">
            <v>1058</v>
          </cell>
          <cell r="B404" t="str">
            <v>Londonderry, NH USA</v>
          </cell>
        </row>
        <row r="405">
          <cell r="A405">
            <v>1065</v>
          </cell>
          <cell r="B405" t="str">
            <v>Kissimmee, FL USA</v>
          </cell>
        </row>
        <row r="406">
          <cell r="A406">
            <v>1071</v>
          </cell>
          <cell r="B406" t="str">
            <v>Wolcott, CT USA</v>
          </cell>
        </row>
        <row r="407">
          <cell r="A407">
            <v>1072</v>
          </cell>
          <cell r="B407" t="str">
            <v>San Jose, CA USA</v>
          </cell>
        </row>
        <row r="408">
          <cell r="A408">
            <v>1073</v>
          </cell>
          <cell r="B408" t="str">
            <v>Hollis, NH USA</v>
          </cell>
        </row>
        <row r="409">
          <cell r="A409">
            <v>1075</v>
          </cell>
          <cell r="B409" t="str">
            <v>Whitby, ON Canada</v>
          </cell>
        </row>
        <row r="410">
          <cell r="A410">
            <v>1076</v>
          </cell>
          <cell r="B410" t="str">
            <v>Ann Arbor, MI USA</v>
          </cell>
        </row>
        <row r="411">
          <cell r="A411">
            <v>1086</v>
          </cell>
          <cell r="B411" t="str">
            <v>Glen Allen, VA USA</v>
          </cell>
        </row>
        <row r="412">
          <cell r="A412">
            <v>1089</v>
          </cell>
          <cell r="B412" t="str">
            <v>Hightstown, NJ USA</v>
          </cell>
        </row>
        <row r="413">
          <cell r="A413">
            <v>1091</v>
          </cell>
          <cell r="B413" t="str">
            <v>Hartford, WI USA</v>
          </cell>
        </row>
        <row r="414">
          <cell r="A414">
            <v>1094</v>
          </cell>
          <cell r="B414" t="str">
            <v>O'fallon, MO USA</v>
          </cell>
        </row>
        <row r="415">
          <cell r="A415">
            <v>1095</v>
          </cell>
          <cell r="B415" t="str">
            <v>Chatham, VA USA</v>
          </cell>
        </row>
        <row r="416">
          <cell r="A416">
            <v>1099</v>
          </cell>
          <cell r="B416" t="str">
            <v>Brookfield, CT USA</v>
          </cell>
        </row>
        <row r="417">
          <cell r="A417">
            <v>1100</v>
          </cell>
          <cell r="B417" t="str">
            <v>Northboro, MA USA</v>
          </cell>
        </row>
        <row r="418">
          <cell r="A418">
            <v>1102</v>
          </cell>
          <cell r="B418" t="str">
            <v>Aiken, SC USA</v>
          </cell>
        </row>
        <row r="419">
          <cell r="A419">
            <v>1108</v>
          </cell>
          <cell r="B419" t="str">
            <v>Paola, KS USA</v>
          </cell>
        </row>
        <row r="420">
          <cell r="A420">
            <v>1111</v>
          </cell>
          <cell r="B420" t="str">
            <v>Edgewater, MD USA</v>
          </cell>
        </row>
        <row r="421">
          <cell r="A421">
            <v>1114</v>
          </cell>
          <cell r="B421" t="str">
            <v>St. Catharines, ON Canada</v>
          </cell>
        </row>
        <row r="422">
          <cell r="A422">
            <v>1123</v>
          </cell>
          <cell r="B422" t="str">
            <v>Burke, VA USA</v>
          </cell>
        </row>
        <row r="423">
          <cell r="A423">
            <v>1124</v>
          </cell>
          <cell r="B423" t="str">
            <v>Avon, CT USA</v>
          </cell>
        </row>
        <row r="424">
          <cell r="A424">
            <v>1126</v>
          </cell>
          <cell r="B424" t="str">
            <v>Webster, NY USA</v>
          </cell>
        </row>
        <row r="425">
          <cell r="A425">
            <v>1127</v>
          </cell>
          <cell r="B425" t="str">
            <v>Milton, GA USA</v>
          </cell>
        </row>
        <row r="426">
          <cell r="A426">
            <v>1137</v>
          </cell>
          <cell r="B426" t="str">
            <v>Mathews, VA USA</v>
          </cell>
        </row>
        <row r="427">
          <cell r="A427">
            <v>1138</v>
          </cell>
          <cell r="B427" t="str">
            <v>West Hills, CA USA</v>
          </cell>
        </row>
        <row r="428">
          <cell r="A428">
            <v>1143</v>
          </cell>
          <cell r="B428" t="str">
            <v>Clarks Summit, PA USA</v>
          </cell>
        </row>
        <row r="429">
          <cell r="A429">
            <v>1148</v>
          </cell>
          <cell r="B429" t="str">
            <v>Studio City, CA USA</v>
          </cell>
        </row>
        <row r="430">
          <cell r="A430">
            <v>1153</v>
          </cell>
          <cell r="B430" t="str">
            <v>Walpole, MA USA</v>
          </cell>
        </row>
        <row r="431">
          <cell r="A431">
            <v>1155</v>
          </cell>
          <cell r="B431" t="str">
            <v>Bronx, NY USA</v>
          </cell>
        </row>
        <row r="432">
          <cell r="A432">
            <v>1156</v>
          </cell>
          <cell r="B432" t="str">
            <v>Novo Hamburgo, RS Brazil</v>
          </cell>
        </row>
        <row r="433">
          <cell r="A433">
            <v>1157</v>
          </cell>
          <cell r="B433" t="str">
            <v>Boulder, CO USA</v>
          </cell>
        </row>
        <row r="434">
          <cell r="A434">
            <v>1158</v>
          </cell>
          <cell r="B434" t="str">
            <v>Collbran, CO USA</v>
          </cell>
        </row>
        <row r="435">
          <cell r="A435">
            <v>1159</v>
          </cell>
          <cell r="B435" t="str">
            <v>Alhambra, CA USA</v>
          </cell>
        </row>
        <row r="436">
          <cell r="A436">
            <v>1160</v>
          </cell>
          <cell r="B436" t="str">
            <v>San Marino, CA USA</v>
          </cell>
        </row>
        <row r="437">
          <cell r="A437">
            <v>1164</v>
          </cell>
          <cell r="B437" t="str">
            <v>Las Cruces, NM USA</v>
          </cell>
        </row>
        <row r="438">
          <cell r="A438">
            <v>1165</v>
          </cell>
          <cell r="B438" t="str">
            <v>Phoenix, AZ USA</v>
          </cell>
        </row>
        <row r="439">
          <cell r="A439">
            <v>1168</v>
          </cell>
          <cell r="B439" t="str">
            <v>Malvern, PA USA</v>
          </cell>
        </row>
        <row r="440">
          <cell r="A440">
            <v>1178</v>
          </cell>
          <cell r="B440" t="str">
            <v>St. Louis, MO USA</v>
          </cell>
        </row>
        <row r="441">
          <cell r="A441">
            <v>1182</v>
          </cell>
          <cell r="B441" t="str">
            <v>Manchester, MO USA</v>
          </cell>
        </row>
        <row r="442">
          <cell r="A442">
            <v>1188</v>
          </cell>
          <cell r="B442" t="str">
            <v>Royal Oak, MI USA</v>
          </cell>
        </row>
        <row r="443">
          <cell r="A443">
            <v>1189</v>
          </cell>
          <cell r="B443" t="str">
            <v>Grosse Pointe , MI USA</v>
          </cell>
        </row>
        <row r="444">
          <cell r="A444">
            <v>1195</v>
          </cell>
          <cell r="B444" t="str">
            <v>Seat Pleasant, MD USA</v>
          </cell>
        </row>
        <row r="445">
          <cell r="A445">
            <v>1197</v>
          </cell>
          <cell r="B445" t="str">
            <v>Torrance, CA USA</v>
          </cell>
        </row>
        <row r="446">
          <cell r="A446">
            <v>1203</v>
          </cell>
          <cell r="B446" t="str">
            <v>West Babylon, NY USA</v>
          </cell>
        </row>
        <row r="447">
          <cell r="A447">
            <v>1208</v>
          </cell>
          <cell r="B447" t="str">
            <v>O'Fallon, IL USA</v>
          </cell>
        </row>
        <row r="448">
          <cell r="A448">
            <v>1209</v>
          </cell>
          <cell r="B448" t="str">
            <v>Tulsa, OK USA</v>
          </cell>
        </row>
        <row r="449">
          <cell r="A449">
            <v>1212</v>
          </cell>
          <cell r="B449" t="str">
            <v>Chandler, AZ USA</v>
          </cell>
        </row>
        <row r="450">
          <cell r="A450">
            <v>1218</v>
          </cell>
          <cell r="B450" t="str">
            <v>Philadelphia, PA USA</v>
          </cell>
        </row>
        <row r="451">
          <cell r="A451">
            <v>1219</v>
          </cell>
          <cell r="B451" t="str">
            <v>Toronto, ON Canada</v>
          </cell>
        </row>
        <row r="452">
          <cell r="A452">
            <v>1221</v>
          </cell>
          <cell r="B452" t="str">
            <v>Mississauga, ON Canada</v>
          </cell>
        </row>
        <row r="453">
          <cell r="A453">
            <v>1225</v>
          </cell>
          <cell r="B453" t="str">
            <v>Hendersonville, NC USA</v>
          </cell>
        </row>
        <row r="454">
          <cell r="A454">
            <v>1228</v>
          </cell>
          <cell r="B454" t="str">
            <v>Rahway, NJ USA</v>
          </cell>
        </row>
        <row r="455">
          <cell r="A455">
            <v>1230</v>
          </cell>
          <cell r="B455" t="str">
            <v>Bronx, NY USA</v>
          </cell>
        </row>
        <row r="456">
          <cell r="A456">
            <v>1241</v>
          </cell>
          <cell r="B456" t="str">
            <v>Mississauga, ON Canada</v>
          </cell>
        </row>
        <row r="457">
          <cell r="A457">
            <v>1243</v>
          </cell>
          <cell r="B457" t="str">
            <v>Swartz Creek, MI USA</v>
          </cell>
        </row>
        <row r="458">
          <cell r="A458">
            <v>1245</v>
          </cell>
          <cell r="B458" t="str">
            <v>Louisville, CO USA</v>
          </cell>
        </row>
        <row r="459">
          <cell r="A459">
            <v>1246</v>
          </cell>
          <cell r="B459" t="str">
            <v>Toronto, ON Canada</v>
          </cell>
        </row>
        <row r="460">
          <cell r="A460">
            <v>1247</v>
          </cell>
          <cell r="B460" t="str">
            <v>North Sutton, NH USA</v>
          </cell>
        </row>
        <row r="461">
          <cell r="A461">
            <v>1248</v>
          </cell>
          <cell r="B461" t="str">
            <v>Middleburg Heights, OH USA</v>
          </cell>
        </row>
        <row r="462">
          <cell r="A462">
            <v>1249</v>
          </cell>
          <cell r="B462" t="str">
            <v>Delbarton, WV USA</v>
          </cell>
        </row>
        <row r="463">
          <cell r="A463">
            <v>1250</v>
          </cell>
          <cell r="B463" t="str">
            <v>Dearborn, MI USA</v>
          </cell>
        </row>
        <row r="464">
          <cell r="A464">
            <v>1251</v>
          </cell>
          <cell r="B464" t="str">
            <v>Coconut Creek, FL USA</v>
          </cell>
        </row>
        <row r="465">
          <cell r="A465">
            <v>1254</v>
          </cell>
          <cell r="B465" t="str">
            <v>Lawrence, MI USA</v>
          </cell>
        </row>
        <row r="466">
          <cell r="A466">
            <v>1255</v>
          </cell>
          <cell r="B466" t="str">
            <v>Baytown, TX USA</v>
          </cell>
        </row>
        <row r="467">
          <cell r="A467">
            <v>1257</v>
          </cell>
          <cell r="B467" t="str">
            <v>Scotch Plains, NJ USA</v>
          </cell>
        </row>
        <row r="468">
          <cell r="A468">
            <v>1258</v>
          </cell>
          <cell r="B468" t="str">
            <v>Seattle, WA USA</v>
          </cell>
        </row>
        <row r="469">
          <cell r="A469">
            <v>1259</v>
          </cell>
          <cell r="B469" t="str">
            <v>Pewaukee, WI USA</v>
          </cell>
        </row>
        <row r="470">
          <cell r="A470">
            <v>1261</v>
          </cell>
          <cell r="B470" t="str">
            <v>Suwanee, GA USA</v>
          </cell>
        </row>
        <row r="471">
          <cell r="A471">
            <v>1262</v>
          </cell>
          <cell r="B471" t="str">
            <v>Martinsville, VA USA</v>
          </cell>
        </row>
        <row r="472">
          <cell r="A472">
            <v>1266</v>
          </cell>
          <cell r="B472" t="str">
            <v>San Diego, CA USA</v>
          </cell>
        </row>
        <row r="473">
          <cell r="A473">
            <v>1270</v>
          </cell>
          <cell r="B473" t="str">
            <v>Cleveland, OH USA</v>
          </cell>
        </row>
        <row r="474">
          <cell r="A474">
            <v>1274</v>
          </cell>
          <cell r="B474" t="str">
            <v>Berea, OH USA</v>
          </cell>
        </row>
        <row r="475">
          <cell r="A475">
            <v>1277</v>
          </cell>
          <cell r="B475" t="str">
            <v>Groton, MA USA</v>
          </cell>
        </row>
        <row r="476">
          <cell r="A476">
            <v>1279</v>
          </cell>
          <cell r="B476" t="str">
            <v>Somerville, NJ USA</v>
          </cell>
        </row>
        <row r="477">
          <cell r="A477">
            <v>1280</v>
          </cell>
          <cell r="B477" t="str">
            <v>Danville, CA USA</v>
          </cell>
        </row>
        <row r="478">
          <cell r="A478">
            <v>1287</v>
          </cell>
          <cell r="B478" t="str">
            <v>Myrtle Beach, SC USA</v>
          </cell>
        </row>
        <row r="479">
          <cell r="A479">
            <v>1288</v>
          </cell>
          <cell r="B479" t="str">
            <v>Saint Charles, MO USA</v>
          </cell>
        </row>
        <row r="480">
          <cell r="A480">
            <v>1289</v>
          </cell>
          <cell r="B480" t="str">
            <v>Lawrence, MA USA</v>
          </cell>
        </row>
        <row r="481">
          <cell r="A481">
            <v>1290</v>
          </cell>
          <cell r="B481" t="str">
            <v>Chandler, AZ USA</v>
          </cell>
        </row>
        <row r="482">
          <cell r="A482">
            <v>1293</v>
          </cell>
          <cell r="B482" t="str">
            <v>Columbia, SC USA</v>
          </cell>
        </row>
        <row r="483">
          <cell r="A483">
            <v>1294</v>
          </cell>
          <cell r="B483" t="str">
            <v>Sammamish, WA USA</v>
          </cell>
        </row>
        <row r="484">
          <cell r="A484">
            <v>1296</v>
          </cell>
          <cell r="B484" t="str">
            <v>Rockwall, TX USA</v>
          </cell>
        </row>
        <row r="485">
          <cell r="A485">
            <v>1302</v>
          </cell>
          <cell r="B485" t="str">
            <v>Sparta, NJ USA</v>
          </cell>
        </row>
        <row r="486">
          <cell r="A486">
            <v>1303</v>
          </cell>
          <cell r="B486" t="str">
            <v>Casper, WY USA</v>
          </cell>
        </row>
        <row r="487">
          <cell r="A487">
            <v>1304</v>
          </cell>
          <cell r="B487" t="str">
            <v>New Orleans, LA USA</v>
          </cell>
        </row>
        <row r="488">
          <cell r="A488">
            <v>1305</v>
          </cell>
          <cell r="B488" t="str">
            <v>North Bay, ON Canada</v>
          </cell>
        </row>
        <row r="489">
          <cell r="A489">
            <v>1306</v>
          </cell>
          <cell r="B489" t="str">
            <v>Madison, WI USA</v>
          </cell>
        </row>
        <row r="490">
          <cell r="A490">
            <v>1307</v>
          </cell>
          <cell r="B490" t="str">
            <v>Dover, NH USA</v>
          </cell>
        </row>
        <row r="491">
          <cell r="A491">
            <v>1308</v>
          </cell>
          <cell r="B491" t="str">
            <v>Cleveland, OH USA</v>
          </cell>
        </row>
        <row r="492">
          <cell r="A492">
            <v>1310</v>
          </cell>
          <cell r="B492" t="str">
            <v>Toronto, ON Canada</v>
          </cell>
        </row>
        <row r="493">
          <cell r="A493">
            <v>1311</v>
          </cell>
          <cell r="B493" t="str">
            <v>Marietta, GA USA</v>
          </cell>
        </row>
        <row r="494">
          <cell r="A494">
            <v>1317</v>
          </cell>
          <cell r="B494" t="str">
            <v>Columbus, OH USA</v>
          </cell>
        </row>
        <row r="495">
          <cell r="A495">
            <v>1318</v>
          </cell>
          <cell r="B495" t="str">
            <v>Issaquah, WA USA</v>
          </cell>
        </row>
        <row r="496">
          <cell r="A496">
            <v>1319</v>
          </cell>
          <cell r="B496" t="str">
            <v>Mauldin, SC USA</v>
          </cell>
        </row>
        <row r="497">
          <cell r="A497">
            <v>1322</v>
          </cell>
          <cell r="B497" t="str">
            <v>Fenton, MI USA</v>
          </cell>
        </row>
        <row r="498">
          <cell r="A498">
            <v>1323</v>
          </cell>
          <cell r="B498" t="str">
            <v>Madera, CA USA</v>
          </cell>
        </row>
        <row r="499">
          <cell r="A499">
            <v>1325</v>
          </cell>
          <cell r="B499" t="str">
            <v>Mississauga, ON Canada</v>
          </cell>
        </row>
        <row r="500">
          <cell r="A500">
            <v>1329</v>
          </cell>
          <cell r="B500" t="str">
            <v>St. Louis, MO USA</v>
          </cell>
        </row>
        <row r="501">
          <cell r="A501">
            <v>1332</v>
          </cell>
          <cell r="B501" t="str">
            <v>Collbran, CO USA</v>
          </cell>
        </row>
        <row r="502">
          <cell r="A502">
            <v>1334</v>
          </cell>
          <cell r="B502" t="str">
            <v>Oakville, ON Canada</v>
          </cell>
        </row>
        <row r="503">
          <cell r="A503">
            <v>1339</v>
          </cell>
          <cell r="B503" t="str">
            <v>Denver, CO USA</v>
          </cell>
        </row>
        <row r="504">
          <cell r="A504">
            <v>1340</v>
          </cell>
          <cell r="B504" t="str">
            <v>Queens, NY USA</v>
          </cell>
        </row>
        <row r="505">
          <cell r="A505">
            <v>1348</v>
          </cell>
          <cell r="B505" t="str">
            <v>Denver, CO USA</v>
          </cell>
        </row>
        <row r="506">
          <cell r="A506">
            <v>1350</v>
          </cell>
          <cell r="B506" t="str">
            <v>Providence, RI USA</v>
          </cell>
        </row>
        <row r="507">
          <cell r="A507">
            <v>1351</v>
          </cell>
          <cell r="B507" t="str">
            <v>San Jose, CA USA</v>
          </cell>
        </row>
        <row r="508">
          <cell r="A508">
            <v>1359</v>
          </cell>
          <cell r="B508" t="str">
            <v>Lebanon, OR USA</v>
          </cell>
        </row>
        <row r="509">
          <cell r="A509">
            <v>1361</v>
          </cell>
          <cell r="B509" t="str">
            <v>Colorado Springs, CO USA</v>
          </cell>
        </row>
        <row r="510">
          <cell r="A510">
            <v>1367</v>
          </cell>
          <cell r="B510" t="str">
            <v>Newark, NJ USA</v>
          </cell>
        </row>
        <row r="511">
          <cell r="A511">
            <v>1369</v>
          </cell>
          <cell r="B511" t="str">
            <v>Tampa, FL USA</v>
          </cell>
        </row>
        <row r="512">
          <cell r="A512">
            <v>1370</v>
          </cell>
          <cell r="B512" t="str">
            <v>Middletown, DE USA</v>
          </cell>
        </row>
        <row r="513">
          <cell r="A513">
            <v>1372</v>
          </cell>
          <cell r="B513" t="str">
            <v>San Diego, CA USA</v>
          </cell>
        </row>
        <row r="514">
          <cell r="A514">
            <v>1377</v>
          </cell>
          <cell r="B514" t="str">
            <v>Thornton, CO USA</v>
          </cell>
        </row>
        <row r="515">
          <cell r="A515">
            <v>1378</v>
          </cell>
          <cell r="B515" t="str">
            <v>Hilo, HI USA</v>
          </cell>
        </row>
        <row r="516">
          <cell r="A516">
            <v>1379</v>
          </cell>
          <cell r="B516" t="str">
            <v>Norcross, GA USA</v>
          </cell>
        </row>
        <row r="517">
          <cell r="A517">
            <v>1382</v>
          </cell>
          <cell r="B517" t="str">
            <v>Sao Jose dos Campos, SP Brazil</v>
          </cell>
        </row>
        <row r="518">
          <cell r="A518">
            <v>1388</v>
          </cell>
          <cell r="B518" t="str">
            <v>Arroyo Grande, CA USA</v>
          </cell>
        </row>
        <row r="519">
          <cell r="A519">
            <v>1389</v>
          </cell>
          <cell r="B519" t="str">
            <v>Bethesda, MD USA</v>
          </cell>
        </row>
        <row r="520">
          <cell r="A520">
            <v>1391</v>
          </cell>
          <cell r="B520" t="str">
            <v>Westtown, PA USA</v>
          </cell>
        </row>
        <row r="521">
          <cell r="A521">
            <v>1396</v>
          </cell>
          <cell r="B521" t="str">
            <v>Staten Island, NY USA</v>
          </cell>
        </row>
        <row r="522">
          <cell r="A522">
            <v>1398</v>
          </cell>
          <cell r="B522" t="str">
            <v>Columbia, SC USA</v>
          </cell>
        </row>
        <row r="523">
          <cell r="A523">
            <v>1403</v>
          </cell>
          <cell r="B523" t="str">
            <v>Skillman, NJ USA</v>
          </cell>
        </row>
        <row r="524">
          <cell r="A524">
            <v>1404</v>
          </cell>
          <cell r="B524" t="str">
            <v>Toronto, ON Canada</v>
          </cell>
        </row>
        <row r="525">
          <cell r="A525">
            <v>1405</v>
          </cell>
          <cell r="B525" t="str">
            <v>Penfield, NY USA</v>
          </cell>
        </row>
        <row r="526">
          <cell r="A526">
            <v>1410</v>
          </cell>
          <cell r="B526" t="str">
            <v>Denver, CO USA</v>
          </cell>
        </row>
        <row r="527">
          <cell r="A527">
            <v>1413</v>
          </cell>
          <cell r="B527" t="str">
            <v>Skipwith, VA USA</v>
          </cell>
        </row>
        <row r="528">
          <cell r="A528">
            <v>1414</v>
          </cell>
          <cell r="B528" t="str">
            <v>Atlanta, GA USA</v>
          </cell>
        </row>
        <row r="529">
          <cell r="A529">
            <v>1418</v>
          </cell>
          <cell r="B529" t="str">
            <v>Falls Church, VA USA</v>
          </cell>
        </row>
        <row r="530">
          <cell r="A530">
            <v>1421</v>
          </cell>
          <cell r="B530" t="str">
            <v>Picayune, MS USA</v>
          </cell>
        </row>
        <row r="531">
          <cell r="A531">
            <v>1425</v>
          </cell>
          <cell r="B531" t="str">
            <v>Wilsonville, OR USA</v>
          </cell>
        </row>
        <row r="532">
          <cell r="A532">
            <v>1429</v>
          </cell>
          <cell r="B532" t="str">
            <v>Galena Park, TX USA</v>
          </cell>
        </row>
        <row r="533">
          <cell r="A533">
            <v>1432</v>
          </cell>
          <cell r="B533" t="str">
            <v>Portland, OR USA</v>
          </cell>
        </row>
        <row r="534">
          <cell r="A534">
            <v>1438</v>
          </cell>
          <cell r="B534" t="str">
            <v>Anaheim, CA USA</v>
          </cell>
        </row>
        <row r="535">
          <cell r="A535">
            <v>1444</v>
          </cell>
          <cell r="B535" t="str">
            <v>St. Louis, MO USA</v>
          </cell>
        </row>
        <row r="536">
          <cell r="A536">
            <v>1446</v>
          </cell>
          <cell r="B536" t="str">
            <v>Washington, DC USA</v>
          </cell>
        </row>
        <row r="537">
          <cell r="A537">
            <v>1448</v>
          </cell>
          <cell r="B537" t="str">
            <v>Parsons, KS USA</v>
          </cell>
        </row>
        <row r="538">
          <cell r="A538">
            <v>1450</v>
          </cell>
          <cell r="B538" t="str">
            <v>Rochester, NY USA</v>
          </cell>
        </row>
        <row r="539">
          <cell r="A539">
            <v>1458</v>
          </cell>
          <cell r="B539" t="str">
            <v>Danville, CA USA</v>
          </cell>
        </row>
        <row r="540">
          <cell r="A540">
            <v>1466</v>
          </cell>
          <cell r="B540" t="str">
            <v>Knoxville, TN USA</v>
          </cell>
        </row>
        <row r="541">
          <cell r="A541">
            <v>1468</v>
          </cell>
          <cell r="B541" t="str">
            <v>Hicksville, NY USA</v>
          </cell>
        </row>
        <row r="542">
          <cell r="A542">
            <v>1474</v>
          </cell>
          <cell r="B542" t="str">
            <v>Tewksbury, MA USA</v>
          </cell>
        </row>
        <row r="543">
          <cell r="A543">
            <v>1477</v>
          </cell>
          <cell r="B543" t="str">
            <v>The Woodlands, TX USA</v>
          </cell>
        </row>
        <row r="544">
          <cell r="A544">
            <v>1482</v>
          </cell>
          <cell r="B544" t="str">
            <v>Calgary, AB Canada</v>
          </cell>
        </row>
        <row r="545">
          <cell r="A545">
            <v>1492</v>
          </cell>
          <cell r="B545" t="str">
            <v>Tempe, AZ USA</v>
          </cell>
        </row>
        <row r="546">
          <cell r="A546">
            <v>1493</v>
          </cell>
          <cell r="B546" t="str">
            <v>Albany, NY USA</v>
          </cell>
        </row>
        <row r="547">
          <cell r="A547">
            <v>1495</v>
          </cell>
          <cell r="B547" t="str">
            <v>West Grove, PA USA</v>
          </cell>
        </row>
        <row r="548">
          <cell r="A548">
            <v>1501</v>
          </cell>
          <cell r="B548" t="str">
            <v>Huntington, IN USA</v>
          </cell>
        </row>
        <row r="549">
          <cell r="A549">
            <v>1502</v>
          </cell>
          <cell r="B549" t="str">
            <v>Chelsea, MI USA</v>
          </cell>
        </row>
        <row r="550">
          <cell r="A550">
            <v>1503</v>
          </cell>
          <cell r="B550" t="str">
            <v>Niagara Falls, ON Canada</v>
          </cell>
        </row>
        <row r="551">
          <cell r="A551">
            <v>1504</v>
          </cell>
          <cell r="B551" t="str">
            <v>Okemos, MI USA</v>
          </cell>
        </row>
        <row r="552">
          <cell r="A552">
            <v>1506</v>
          </cell>
          <cell r="B552" t="str">
            <v>North Oakland County, MI USA</v>
          </cell>
        </row>
        <row r="553">
          <cell r="A553">
            <v>1507</v>
          </cell>
          <cell r="B553" t="str">
            <v>Lockport, NY USA</v>
          </cell>
        </row>
        <row r="554">
          <cell r="A554">
            <v>1510</v>
          </cell>
          <cell r="B554" t="str">
            <v>Beaverton, OR USA</v>
          </cell>
        </row>
        <row r="555">
          <cell r="A555">
            <v>1511</v>
          </cell>
          <cell r="B555" t="str">
            <v>Penfield, NY USA</v>
          </cell>
        </row>
        <row r="556">
          <cell r="A556">
            <v>1512</v>
          </cell>
          <cell r="B556" t="str">
            <v>Concord, NH USA</v>
          </cell>
        </row>
        <row r="557">
          <cell r="A557">
            <v>1514</v>
          </cell>
          <cell r="B557" t="str">
            <v>Toronto, ON Canada</v>
          </cell>
        </row>
        <row r="558">
          <cell r="A558">
            <v>1515</v>
          </cell>
          <cell r="B558" t="str">
            <v>Beverly Hills, CA USA</v>
          </cell>
        </row>
        <row r="559">
          <cell r="A559">
            <v>1516</v>
          </cell>
          <cell r="B559" t="str">
            <v>San Ramon, CA USA</v>
          </cell>
        </row>
        <row r="560">
          <cell r="A560">
            <v>1517</v>
          </cell>
          <cell r="B560" t="str">
            <v>Concord, NH USA</v>
          </cell>
        </row>
        <row r="561">
          <cell r="A561">
            <v>1518</v>
          </cell>
          <cell r="B561" t="str">
            <v>Palmyra, NY USA</v>
          </cell>
        </row>
        <row r="562">
          <cell r="A562">
            <v>1519</v>
          </cell>
          <cell r="B562" t="str">
            <v>Milford, NH USA</v>
          </cell>
        </row>
        <row r="563">
          <cell r="A563">
            <v>1522</v>
          </cell>
          <cell r="B563" t="str">
            <v>Mechanicsville, VA USA</v>
          </cell>
        </row>
        <row r="564">
          <cell r="A564">
            <v>1523</v>
          </cell>
          <cell r="B564" t="str">
            <v>Palm Beach Gardens and Jupiter, FL USA</v>
          </cell>
        </row>
        <row r="565">
          <cell r="A565">
            <v>1528</v>
          </cell>
          <cell r="B565" t="str">
            <v>Monroe, MI USA</v>
          </cell>
        </row>
        <row r="566">
          <cell r="A566">
            <v>1529</v>
          </cell>
          <cell r="B566" t="str">
            <v>Indianapolis, IN USA</v>
          </cell>
        </row>
        <row r="567">
          <cell r="A567">
            <v>1533</v>
          </cell>
          <cell r="B567" t="str">
            <v>Greensboro, NC USA</v>
          </cell>
        </row>
        <row r="568">
          <cell r="A568">
            <v>1535</v>
          </cell>
          <cell r="B568" t="str">
            <v>Sault Ste Marie, ON Canada</v>
          </cell>
        </row>
        <row r="569">
          <cell r="A569">
            <v>1537</v>
          </cell>
          <cell r="B569" t="str">
            <v>Uniondale, NY USA</v>
          </cell>
        </row>
        <row r="570">
          <cell r="A570">
            <v>1538</v>
          </cell>
          <cell r="B570" t="str">
            <v>San Diego, CA USA</v>
          </cell>
        </row>
        <row r="571">
          <cell r="A571">
            <v>1539</v>
          </cell>
          <cell r="B571" t="str">
            <v>Clover, SC USA</v>
          </cell>
        </row>
        <row r="572">
          <cell r="A572">
            <v>1540</v>
          </cell>
          <cell r="B572" t="str">
            <v>Portland, OR USA</v>
          </cell>
        </row>
        <row r="573">
          <cell r="A573">
            <v>1541</v>
          </cell>
          <cell r="B573" t="str">
            <v>Midlothian, VA USA</v>
          </cell>
        </row>
        <row r="574">
          <cell r="A574">
            <v>1543</v>
          </cell>
          <cell r="B574" t="str">
            <v>Kissimmee, FL USA</v>
          </cell>
        </row>
        <row r="575">
          <cell r="A575">
            <v>1544</v>
          </cell>
          <cell r="B575" t="str">
            <v>Anchorage, AK USA</v>
          </cell>
        </row>
        <row r="576">
          <cell r="A576">
            <v>1546</v>
          </cell>
          <cell r="B576" t="str">
            <v>Baldwin, NY USA</v>
          </cell>
        </row>
        <row r="577">
          <cell r="A577">
            <v>1547</v>
          </cell>
          <cell r="B577" t="str">
            <v>Whitby, ON Canada</v>
          </cell>
        </row>
        <row r="578">
          <cell r="A578">
            <v>1551</v>
          </cell>
          <cell r="B578" t="str">
            <v>Naples, NY USA</v>
          </cell>
        </row>
        <row r="579">
          <cell r="A579">
            <v>1553</v>
          </cell>
          <cell r="B579" t="str">
            <v>Lugoff, SC USA</v>
          </cell>
        </row>
        <row r="580">
          <cell r="A580">
            <v>1554</v>
          </cell>
          <cell r="B580" t="str">
            <v>Oceanside, NY USA</v>
          </cell>
        </row>
        <row r="581">
          <cell r="A581">
            <v>1557</v>
          </cell>
          <cell r="B581" t="str">
            <v>Eustis, FL USA</v>
          </cell>
        </row>
        <row r="582">
          <cell r="A582">
            <v>1559</v>
          </cell>
          <cell r="B582" t="str">
            <v>Victor, NY USA</v>
          </cell>
        </row>
        <row r="583">
          <cell r="A583">
            <v>1561</v>
          </cell>
          <cell r="B583" t="str">
            <v>Oklahoma City, OK USA</v>
          </cell>
        </row>
        <row r="584">
          <cell r="A584">
            <v>1566</v>
          </cell>
          <cell r="B584" t="str">
            <v>Idaho Falls, ID USA</v>
          </cell>
        </row>
        <row r="585">
          <cell r="A585">
            <v>1569</v>
          </cell>
          <cell r="B585" t="str">
            <v>Pocatello, ID USA</v>
          </cell>
        </row>
        <row r="586">
          <cell r="A586">
            <v>1572</v>
          </cell>
          <cell r="B586" t="str">
            <v>San Diego, CA USA</v>
          </cell>
        </row>
        <row r="587">
          <cell r="A587">
            <v>1573</v>
          </cell>
          <cell r="B587" t="str">
            <v>Kfar Galim, NORTHERN Israel</v>
          </cell>
        </row>
        <row r="588">
          <cell r="A588">
            <v>1574</v>
          </cell>
          <cell r="B588" t="str">
            <v>Misgav, NORTHERN Israel</v>
          </cell>
        </row>
        <row r="589">
          <cell r="A589">
            <v>1576</v>
          </cell>
          <cell r="B589" t="str">
            <v>Tel Aviv, TEL AVIV Israel</v>
          </cell>
        </row>
        <row r="590">
          <cell r="A590">
            <v>1577</v>
          </cell>
          <cell r="B590" t="str">
            <v>Raanana, Central Israel</v>
          </cell>
        </row>
        <row r="591">
          <cell r="A591">
            <v>1578</v>
          </cell>
          <cell r="B591" t="str">
            <v>Tel Aviv, TEL AVIV Israel</v>
          </cell>
        </row>
        <row r="592">
          <cell r="A592">
            <v>1580</v>
          </cell>
          <cell r="B592" t="str">
            <v>Ashkelon, SOUTHERN Israel</v>
          </cell>
        </row>
        <row r="593">
          <cell r="A593">
            <v>1583</v>
          </cell>
          <cell r="B593" t="str">
            <v>Watkins, CO USA</v>
          </cell>
        </row>
        <row r="594">
          <cell r="A594">
            <v>1584</v>
          </cell>
          <cell r="B594" t="str">
            <v>Nederland, CO USA</v>
          </cell>
        </row>
        <row r="595">
          <cell r="A595">
            <v>1590</v>
          </cell>
          <cell r="B595" t="str">
            <v>Lorain, OH USA</v>
          </cell>
        </row>
        <row r="596">
          <cell r="A596">
            <v>1591</v>
          </cell>
          <cell r="B596" t="str">
            <v>Rochester, NY USA</v>
          </cell>
        </row>
        <row r="597">
          <cell r="A597">
            <v>1592</v>
          </cell>
          <cell r="B597" t="str">
            <v>Cocoa, FL USA</v>
          </cell>
        </row>
        <row r="598">
          <cell r="A598">
            <v>1595</v>
          </cell>
          <cell r="B598" t="str">
            <v>Spokane, WA USA</v>
          </cell>
        </row>
        <row r="599">
          <cell r="A599">
            <v>1596</v>
          </cell>
          <cell r="B599" t="str">
            <v>Sault Sainte Marie, MI USA</v>
          </cell>
        </row>
        <row r="600">
          <cell r="A600">
            <v>1598</v>
          </cell>
          <cell r="B600" t="str">
            <v>Danville, VA USA</v>
          </cell>
        </row>
        <row r="601">
          <cell r="A601">
            <v>1599</v>
          </cell>
          <cell r="B601" t="str">
            <v>Mechanicsville, VA USA</v>
          </cell>
        </row>
        <row r="602">
          <cell r="A602">
            <v>1600</v>
          </cell>
          <cell r="B602" t="str">
            <v>Brooklyn, NY USA</v>
          </cell>
        </row>
        <row r="603">
          <cell r="A603">
            <v>1601</v>
          </cell>
          <cell r="B603" t="str">
            <v>L.I.C., NY USA</v>
          </cell>
        </row>
        <row r="604">
          <cell r="A604">
            <v>1604</v>
          </cell>
          <cell r="B604" t="str">
            <v>Harmony, FL USA</v>
          </cell>
        </row>
        <row r="605">
          <cell r="A605">
            <v>1605</v>
          </cell>
          <cell r="B605" t="str">
            <v>Toronto, ON Canada</v>
          </cell>
        </row>
        <row r="606">
          <cell r="A606">
            <v>1607</v>
          </cell>
          <cell r="B606" t="str">
            <v>Roosevelt, NY USA</v>
          </cell>
        </row>
        <row r="607">
          <cell r="A607">
            <v>1610</v>
          </cell>
          <cell r="B607" t="str">
            <v>Franklin, VA USA</v>
          </cell>
        </row>
        <row r="608">
          <cell r="A608">
            <v>1612</v>
          </cell>
          <cell r="B608" t="str">
            <v>Brooksville, FL USA</v>
          </cell>
        </row>
        <row r="609">
          <cell r="A609">
            <v>1619</v>
          </cell>
          <cell r="B609" t="str">
            <v>Longmont, CO USA</v>
          </cell>
        </row>
        <row r="610">
          <cell r="A610">
            <v>1622</v>
          </cell>
          <cell r="B610" t="str">
            <v>Poway, CA USA</v>
          </cell>
        </row>
        <row r="611">
          <cell r="A611">
            <v>1625</v>
          </cell>
          <cell r="B611" t="str">
            <v>Winnebago, IL USA</v>
          </cell>
        </row>
        <row r="612">
          <cell r="A612">
            <v>1626</v>
          </cell>
          <cell r="B612" t="str">
            <v>Metuchen, NJ USA</v>
          </cell>
        </row>
        <row r="613">
          <cell r="A613">
            <v>1629</v>
          </cell>
          <cell r="B613" t="str">
            <v>McHenry, MD USA</v>
          </cell>
        </row>
        <row r="614">
          <cell r="A614">
            <v>1631</v>
          </cell>
          <cell r="B614" t="str">
            <v>Henderson, NV USA</v>
          </cell>
        </row>
        <row r="615">
          <cell r="A615">
            <v>1633</v>
          </cell>
          <cell r="B615" t="str">
            <v>Tempe, AZ USA</v>
          </cell>
        </row>
        <row r="616">
          <cell r="A616">
            <v>1635</v>
          </cell>
          <cell r="B616" t="str">
            <v>Elmhurst, NY USA</v>
          </cell>
        </row>
        <row r="617">
          <cell r="A617">
            <v>1640</v>
          </cell>
          <cell r="B617" t="str">
            <v>Downingtown/Exton, PA USA</v>
          </cell>
        </row>
        <row r="618">
          <cell r="A618">
            <v>1642</v>
          </cell>
          <cell r="B618" t="str">
            <v>Ft. Worth, TX USA</v>
          </cell>
        </row>
        <row r="619">
          <cell r="A619">
            <v>1643</v>
          </cell>
          <cell r="B619" t="str">
            <v>Tallmadge, OH USA</v>
          </cell>
        </row>
        <row r="620">
          <cell r="A620">
            <v>1644</v>
          </cell>
          <cell r="B620" t="str">
            <v>Los Angeles, CA USA</v>
          </cell>
        </row>
        <row r="621">
          <cell r="A621">
            <v>1646</v>
          </cell>
          <cell r="B621" t="str">
            <v>Lafayette, IN USA</v>
          </cell>
        </row>
        <row r="622">
          <cell r="A622">
            <v>1647</v>
          </cell>
          <cell r="B622" t="str">
            <v>Tabernacle, NJ USA</v>
          </cell>
        </row>
        <row r="623">
          <cell r="A623">
            <v>1648</v>
          </cell>
          <cell r="B623" t="str">
            <v>Atlanta, GA USA</v>
          </cell>
        </row>
        <row r="624">
          <cell r="A624">
            <v>1649</v>
          </cell>
          <cell r="B624" t="str">
            <v>Windemere, FL USA</v>
          </cell>
        </row>
        <row r="625">
          <cell r="A625">
            <v>1652</v>
          </cell>
          <cell r="B625" t="str">
            <v>Pleasant Prairie, WI USA</v>
          </cell>
        </row>
        <row r="626">
          <cell r="A626">
            <v>1657</v>
          </cell>
          <cell r="B626" t="str">
            <v>Kibutz E'in Shemer, NORTHERN Israel</v>
          </cell>
        </row>
        <row r="627">
          <cell r="A627">
            <v>1658</v>
          </cell>
          <cell r="B627" t="str">
            <v>St. Louis, MO USA</v>
          </cell>
        </row>
        <row r="628">
          <cell r="A628">
            <v>1660</v>
          </cell>
          <cell r="B628" t="str">
            <v>New York, NY USA</v>
          </cell>
        </row>
        <row r="629">
          <cell r="A629">
            <v>1661</v>
          </cell>
          <cell r="B629" t="str">
            <v>Sherman Oaks, CA USA</v>
          </cell>
        </row>
        <row r="630">
          <cell r="A630">
            <v>1662</v>
          </cell>
          <cell r="B630" t="str">
            <v>Lodi, CA USA</v>
          </cell>
        </row>
        <row r="631">
          <cell r="A631">
            <v>1665</v>
          </cell>
          <cell r="B631" t="str">
            <v>Hudson, NY USA</v>
          </cell>
        </row>
        <row r="632">
          <cell r="A632">
            <v>1671</v>
          </cell>
          <cell r="B632" t="str">
            <v>Clovis, CA USA</v>
          </cell>
        </row>
        <row r="633">
          <cell r="A633">
            <v>1672</v>
          </cell>
          <cell r="B633" t="str">
            <v>Mahwah, NJ USA</v>
          </cell>
        </row>
        <row r="634">
          <cell r="A634">
            <v>1675</v>
          </cell>
          <cell r="B634" t="str">
            <v>Milwaukee, WI USA</v>
          </cell>
        </row>
        <row r="635">
          <cell r="A635">
            <v>1676</v>
          </cell>
          <cell r="B635" t="str">
            <v>Montvale, NJ USA</v>
          </cell>
        </row>
        <row r="636">
          <cell r="A636">
            <v>1677</v>
          </cell>
          <cell r="B636" t="str">
            <v>Kalamazoo, MI USA</v>
          </cell>
        </row>
        <row r="637">
          <cell r="A637">
            <v>1678</v>
          </cell>
          <cell r="B637" t="str">
            <v>Davis, CA USA</v>
          </cell>
        </row>
        <row r="638">
          <cell r="A638">
            <v>1683</v>
          </cell>
          <cell r="B638" t="str">
            <v>Johns Creek, GA USA</v>
          </cell>
        </row>
        <row r="639">
          <cell r="A639">
            <v>1684</v>
          </cell>
          <cell r="B639" t="str">
            <v>Lapeer, MI USA</v>
          </cell>
        </row>
        <row r="640">
          <cell r="A640">
            <v>1687</v>
          </cell>
          <cell r="B640" t="str">
            <v>Worcester, MA USA</v>
          </cell>
        </row>
        <row r="641">
          <cell r="A641">
            <v>1690</v>
          </cell>
          <cell r="B641" t="str">
            <v>Binyamina, NORTHERN Israel</v>
          </cell>
        </row>
        <row r="642">
          <cell r="A642">
            <v>1691</v>
          </cell>
          <cell r="B642" t="str">
            <v>Sidney, MT USA</v>
          </cell>
        </row>
        <row r="643">
          <cell r="A643">
            <v>1692</v>
          </cell>
          <cell r="B643" t="str">
            <v>Los Angeles, CA USA</v>
          </cell>
        </row>
        <row r="644">
          <cell r="A644">
            <v>1695</v>
          </cell>
          <cell r="B644" t="str">
            <v>Helena, MT USA</v>
          </cell>
        </row>
        <row r="645">
          <cell r="A645">
            <v>1696</v>
          </cell>
          <cell r="B645" t="str">
            <v>Simms, MT USA</v>
          </cell>
        </row>
        <row r="646">
          <cell r="A646">
            <v>1699</v>
          </cell>
          <cell r="B646" t="str">
            <v>Colchester, CT USA</v>
          </cell>
        </row>
        <row r="647">
          <cell r="A647">
            <v>1700</v>
          </cell>
          <cell r="B647" t="str">
            <v>Palo Alto, CA USA</v>
          </cell>
        </row>
        <row r="648">
          <cell r="A648">
            <v>1701</v>
          </cell>
          <cell r="B648" t="str">
            <v>Detroit, MI USA</v>
          </cell>
        </row>
        <row r="649">
          <cell r="A649">
            <v>1703</v>
          </cell>
          <cell r="B649" t="str">
            <v>Las Vegas, NV USA</v>
          </cell>
        </row>
        <row r="650">
          <cell r="A650">
            <v>1706</v>
          </cell>
          <cell r="B650" t="str">
            <v>Wentzville, MO USA</v>
          </cell>
        </row>
        <row r="651">
          <cell r="A651">
            <v>1708</v>
          </cell>
          <cell r="B651" t="str">
            <v>McKeesport, PA USA</v>
          </cell>
        </row>
        <row r="652">
          <cell r="A652">
            <v>1710</v>
          </cell>
          <cell r="B652" t="str">
            <v>Olathe, KS USA</v>
          </cell>
        </row>
        <row r="653">
          <cell r="A653">
            <v>1711</v>
          </cell>
          <cell r="B653" t="str">
            <v>Traverse City, MI USA</v>
          </cell>
        </row>
        <row r="654">
          <cell r="A654">
            <v>1712</v>
          </cell>
          <cell r="B654" t="str">
            <v>Ardmore, PA USA</v>
          </cell>
        </row>
        <row r="655">
          <cell r="A655">
            <v>1714</v>
          </cell>
          <cell r="B655" t="str">
            <v>Milwaukee, WI USA</v>
          </cell>
        </row>
        <row r="656">
          <cell r="A656">
            <v>1716</v>
          </cell>
          <cell r="B656" t="str">
            <v>De Pere, WI USA</v>
          </cell>
        </row>
        <row r="657">
          <cell r="A657">
            <v>1717</v>
          </cell>
          <cell r="B657" t="str">
            <v>Goleta, CA USA</v>
          </cell>
        </row>
        <row r="658">
          <cell r="A658">
            <v>1718</v>
          </cell>
          <cell r="B658" t="str">
            <v>Armada, MI USA</v>
          </cell>
        </row>
        <row r="659">
          <cell r="A659">
            <v>1719</v>
          </cell>
          <cell r="B659" t="str">
            <v>Brooklandville, MD USA</v>
          </cell>
        </row>
        <row r="660">
          <cell r="A660">
            <v>1720</v>
          </cell>
          <cell r="B660" t="str">
            <v>Muncie, IN USA</v>
          </cell>
        </row>
        <row r="661">
          <cell r="A661">
            <v>1721</v>
          </cell>
          <cell r="B661" t="str">
            <v>Concord, NH USA</v>
          </cell>
        </row>
        <row r="662">
          <cell r="A662">
            <v>1723</v>
          </cell>
          <cell r="B662" t="str">
            <v>Independence, MO USA</v>
          </cell>
        </row>
        <row r="663">
          <cell r="A663">
            <v>1726</v>
          </cell>
          <cell r="B663" t="str">
            <v>Sierra Vista, AZ USA</v>
          </cell>
        </row>
        <row r="664">
          <cell r="A664">
            <v>1729</v>
          </cell>
          <cell r="B664" t="str">
            <v>Peterborough, NH USA</v>
          </cell>
        </row>
        <row r="665">
          <cell r="A665">
            <v>1730</v>
          </cell>
          <cell r="B665" t="str">
            <v>Lees Summit, MO USA</v>
          </cell>
        </row>
        <row r="666">
          <cell r="A666">
            <v>1731</v>
          </cell>
          <cell r="B666" t="str">
            <v>Marshall, VA USA</v>
          </cell>
        </row>
        <row r="667">
          <cell r="A667">
            <v>1732</v>
          </cell>
          <cell r="B667" t="str">
            <v>Milwaukee, WI USA</v>
          </cell>
        </row>
        <row r="668">
          <cell r="A668">
            <v>1735</v>
          </cell>
          <cell r="B668" t="str">
            <v>Worcester, MA USA</v>
          </cell>
        </row>
        <row r="669">
          <cell r="A669">
            <v>1736</v>
          </cell>
          <cell r="B669" t="str">
            <v>Peoria, IL USA</v>
          </cell>
        </row>
        <row r="670">
          <cell r="A670">
            <v>1737</v>
          </cell>
          <cell r="B670" t="str">
            <v>Excelsior Springs, MO USA</v>
          </cell>
        </row>
        <row r="671">
          <cell r="A671">
            <v>1739</v>
          </cell>
          <cell r="B671" t="str">
            <v>Chicago, IL USA</v>
          </cell>
        </row>
        <row r="672">
          <cell r="A672">
            <v>1740</v>
          </cell>
          <cell r="B672" t="str">
            <v>Ledyard, CT USA</v>
          </cell>
        </row>
        <row r="673">
          <cell r="A673">
            <v>1741</v>
          </cell>
          <cell r="B673" t="str">
            <v>Greenwood, IN USA</v>
          </cell>
        </row>
        <row r="674">
          <cell r="A674">
            <v>1742</v>
          </cell>
          <cell r="B674" t="str">
            <v>Norman, OK USA</v>
          </cell>
        </row>
        <row r="675">
          <cell r="A675">
            <v>1743</v>
          </cell>
          <cell r="B675" t="str">
            <v>Pittsburgh , PA USA</v>
          </cell>
        </row>
        <row r="676">
          <cell r="A676">
            <v>1745</v>
          </cell>
          <cell r="B676" t="str">
            <v>Richardson, TX USA</v>
          </cell>
        </row>
        <row r="677">
          <cell r="A677">
            <v>1746</v>
          </cell>
          <cell r="B677" t="str">
            <v>Cumming, GA USA</v>
          </cell>
        </row>
        <row r="678">
          <cell r="A678">
            <v>1747</v>
          </cell>
          <cell r="B678" t="str">
            <v>West Lafayette, IN USA</v>
          </cell>
        </row>
        <row r="679">
          <cell r="A679">
            <v>1748</v>
          </cell>
          <cell r="B679" t="str">
            <v>Baltimore, MD USA</v>
          </cell>
        </row>
        <row r="680">
          <cell r="A680">
            <v>1750</v>
          </cell>
          <cell r="B680" t="str">
            <v>Stillwater, OK USA</v>
          </cell>
        </row>
        <row r="681">
          <cell r="A681">
            <v>1751</v>
          </cell>
          <cell r="B681" t="str">
            <v>Port Jefferson Station, NY USA</v>
          </cell>
        </row>
        <row r="682">
          <cell r="A682">
            <v>1754</v>
          </cell>
          <cell r="B682" t="str">
            <v>Boston, MA USA</v>
          </cell>
        </row>
        <row r="683">
          <cell r="A683">
            <v>1756</v>
          </cell>
          <cell r="B683" t="str">
            <v>Peoria, IL USA</v>
          </cell>
        </row>
        <row r="684">
          <cell r="A684">
            <v>1757</v>
          </cell>
          <cell r="B684" t="str">
            <v>Westwood, MA USA</v>
          </cell>
        </row>
        <row r="685">
          <cell r="A685">
            <v>1758</v>
          </cell>
          <cell r="B685" t="str">
            <v>Florence, SC USA</v>
          </cell>
        </row>
        <row r="686">
          <cell r="A686">
            <v>1759</v>
          </cell>
          <cell r="B686" t="str">
            <v>El Segundo, CA USA</v>
          </cell>
        </row>
        <row r="687">
          <cell r="A687">
            <v>1760</v>
          </cell>
          <cell r="B687" t="str">
            <v>Kokomo, IN USA</v>
          </cell>
        </row>
        <row r="688">
          <cell r="A688">
            <v>1761</v>
          </cell>
          <cell r="B688" t="str">
            <v>Lynn, MA USA</v>
          </cell>
        </row>
        <row r="689">
          <cell r="A689">
            <v>1763</v>
          </cell>
          <cell r="B689" t="str">
            <v>Kansas City, MO USA</v>
          </cell>
        </row>
        <row r="690">
          <cell r="A690">
            <v>1764</v>
          </cell>
          <cell r="B690" t="str">
            <v>Liberty, MO USA</v>
          </cell>
        </row>
        <row r="691">
          <cell r="A691">
            <v>1765</v>
          </cell>
          <cell r="B691" t="str">
            <v>Cheektowaga, NY USA</v>
          </cell>
        </row>
        <row r="692">
          <cell r="A692">
            <v>1768</v>
          </cell>
          <cell r="B692" t="str">
            <v>Bolton, MA USA</v>
          </cell>
        </row>
        <row r="693">
          <cell r="A693">
            <v>1769</v>
          </cell>
          <cell r="B693" t="str">
            <v>Kansas City, KS USA</v>
          </cell>
        </row>
        <row r="694">
          <cell r="A694">
            <v>1771</v>
          </cell>
          <cell r="B694" t="str">
            <v>Suwanee, GA USA</v>
          </cell>
        </row>
        <row r="695">
          <cell r="A695">
            <v>1772</v>
          </cell>
          <cell r="B695" t="str">
            <v>Gravatai, RS Brazil</v>
          </cell>
        </row>
        <row r="696">
          <cell r="A696">
            <v>1774</v>
          </cell>
          <cell r="B696" t="str">
            <v>Pittsburg, TX USA</v>
          </cell>
        </row>
        <row r="697">
          <cell r="A697">
            <v>1775</v>
          </cell>
          <cell r="B697" t="str">
            <v>Kansas City, MO USA</v>
          </cell>
        </row>
        <row r="698">
          <cell r="A698">
            <v>1777</v>
          </cell>
          <cell r="B698" t="str">
            <v>Overland Park, KS USA</v>
          </cell>
        </row>
        <row r="699">
          <cell r="A699">
            <v>1778</v>
          </cell>
          <cell r="B699" t="str">
            <v>Mountlake Terrace , WA USA</v>
          </cell>
        </row>
        <row r="700">
          <cell r="A700">
            <v>1780</v>
          </cell>
          <cell r="B700" t="str">
            <v>Henderson, NV USA</v>
          </cell>
        </row>
        <row r="701">
          <cell r="A701">
            <v>1781</v>
          </cell>
          <cell r="B701" t="str">
            <v>Chicago, IL USA</v>
          </cell>
        </row>
        <row r="702">
          <cell r="A702">
            <v>1782</v>
          </cell>
          <cell r="B702" t="str">
            <v>RAYTOWN, MO USA</v>
          </cell>
        </row>
        <row r="703">
          <cell r="A703">
            <v>1784</v>
          </cell>
          <cell r="B703" t="str">
            <v>Litchfield, CT USA</v>
          </cell>
        </row>
        <row r="704">
          <cell r="A704">
            <v>1785</v>
          </cell>
          <cell r="B704" t="str">
            <v>Blue Springs, MO USA</v>
          </cell>
        </row>
        <row r="705">
          <cell r="A705">
            <v>1787</v>
          </cell>
          <cell r="B705" t="str">
            <v>Pepper Pike, OH USA</v>
          </cell>
        </row>
        <row r="706">
          <cell r="A706">
            <v>1789</v>
          </cell>
          <cell r="B706" t="str">
            <v>Kremmling, CO USA</v>
          </cell>
        </row>
        <row r="707">
          <cell r="A707">
            <v>1791</v>
          </cell>
          <cell r="B707" t="str">
            <v>Clayton, NJ USA</v>
          </cell>
        </row>
        <row r="708">
          <cell r="A708">
            <v>1793</v>
          </cell>
          <cell r="B708" t="str">
            <v>Norfolk, VA USA</v>
          </cell>
        </row>
        <row r="709">
          <cell r="A709">
            <v>1795</v>
          </cell>
          <cell r="B709" t="str">
            <v>Atlanta, GA USA</v>
          </cell>
        </row>
        <row r="710">
          <cell r="A710">
            <v>1796</v>
          </cell>
          <cell r="B710" t="str">
            <v>Long Island City, NY USA</v>
          </cell>
        </row>
        <row r="711">
          <cell r="A711">
            <v>1798</v>
          </cell>
          <cell r="B711" t="str">
            <v>Tucson, AZ USA</v>
          </cell>
        </row>
        <row r="712">
          <cell r="A712">
            <v>1799</v>
          </cell>
          <cell r="B712" t="str">
            <v>Littleton, CO USA</v>
          </cell>
        </row>
        <row r="713">
          <cell r="A713">
            <v>1801</v>
          </cell>
          <cell r="B713" t="str">
            <v>Kountze, TX USA</v>
          </cell>
        </row>
        <row r="714">
          <cell r="A714">
            <v>1802</v>
          </cell>
          <cell r="B714" t="str">
            <v>Kansas City, KS USA</v>
          </cell>
        </row>
        <row r="715">
          <cell r="A715">
            <v>1803</v>
          </cell>
          <cell r="B715" t="str">
            <v>Port Washington, NY USA</v>
          </cell>
        </row>
        <row r="716">
          <cell r="A716">
            <v>1806</v>
          </cell>
          <cell r="B716" t="str">
            <v>SMITHVILLE, MO USA</v>
          </cell>
        </row>
        <row r="717">
          <cell r="A717">
            <v>1807</v>
          </cell>
          <cell r="B717" t="str">
            <v>Allentown, NJ USA</v>
          </cell>
        </row>
        <row r="718">
          <cell r="A718">
            <v>1808</v>
          </cell>
          <cell r="B718" t="str">
            <v>Freeport, NY USA</v>
          </cell>
        </row>
        <row r="719">
          <cell r="A719">
            <v>1810</v>
          </cell>
          <cell r="B719" t="str">
            <v>Shawnee, KS USA</v>
          </cell>
        </row>
        <row r="720">
          <cell r="A720">
            <v>1811</v>
          </cell>
          <cell r="B720" t="str">
            <v>Newark, NJ USA</v>
          </cell>
        </row>
        <row r="721">
          <cell r="A721">
            <v>1815</v>
          </cell>
          <cell r="B721" t="str">
            <v>Toronto, ON Canada</v>
          </cell>
        </row>
        <row r="722">
          <cell r="A722">
            <v>1816</v>
          </cell>
          <cell r="B722" t="str">
            <v>Edina, MN USA</v>
          </cell>
        </row>
        <row r="723">
          <cell r="A723">
            <v>1817</v>
          </cell>
          <cell r="B723" t="str">
            <v>Lubbock, TX USA</v>
          </cell>
        </row>
        <row r="724">
          <cell r="A724">
            <v>1818</v>
          </cell>
          <cell r="B724" t="str">
            <v>Shreveport, LA USA</v>
          </cell>
        </row>
        <row r="725">
          <cell r="A725">
            <v>1823</v>
          </cell>
          <cell r="B725" t="str">
            <v>portland, OR USA</v>
          </cell>
        </row>
        <row r="726">
          <cell r="A726">
            <v>1824</v>
          </cell>
          <cell r="B726" t="str">
            <v>Peterborough, NH USA</v>
          </cell>
        </row>
        <row r="727">
          <cell r="A727">
            <v>1825</v>
          </cell>
          <cell r="B727" t="str">
            <v>Blue Springs, MO USA</v>
          </cell>
        </row>
        <row r="728">
          <cell r="A728">
            <v>1827</v>
          </cell>
          <cell r="B728" t="str">
            <v>Kansas City, MO USA</v>
          </cell>
        </row>
        <row r="729">
          <cell r="A729">
            <v>1828</v>
          </cell>
          <cell r="B729" t="str">
            <v>Vail, AZ USA</v>
          </cell>
        </row>
        <row r="730">
          <cell r="A730">
            <v>1829</v>
          </cell>
          <cell r="B730" t="str">
            <v>Wallops Island, VA USA</v>
          </cell>
        </row>
        <row r="731">
          <cell r="A731">
            <v>1831</v>
          </cell>
          <cell r="B731" t="str">
            <v>GIlford, NH USA</v>
          </cell>
        </row>
        <row r="732">
          <cell r="A732">
            <v>1835</v>
          </cell>
          <cell r="B732" t="str">
            <v>Toronto, ON Canada</v>
          </cell>
        </row>
        <row r="733">
          <cell r="A733">
            <v>1836</v>
          </cell>
          <cell r="B733" t="str">
            <v>Los Angeles , CA USA</v>
          </cell>
        </row>
        <row r="734">
          <cell r="A734">
            <v>1846</v>
          </cell>
          <cell r="B734" t="str">
            <v>Sarnia, ON Canada</v>
          </cell>
        </row>
        <row r="735">
          <cell r="A735">
            <v>1847</v>
          </cell>
          <cell r="B735" t="str">
            <v>Kansas City, KS USA</v>
          </cell>
        </row>
        <row r="736">
          <cell r="A736">
            <v>1849</v>
          </cell>
          <cell r="B736" t="str">
            <v>Washington, DC USA</v>
          </cell>
        </row>
        <row r="737">
          <cell r="A737">
            <v>1850</v>
          </cell>
          <cell r="B737" t="str">
            <v>Chicago, IL USA</v>
          </cell>
        </row>
        <row r="738">
          <cell r="A738">
            <v>1860</v>
          </cell>
          <cell r="B738" t="str">
            <v>Sao Jose dos Campos, SP Brazil</v>
          </cell>
        </row>
        <row r="739">
          <cell r="A739">
            <v>1864</v>
          </cell>
          <cell r="B739" t="str">
            <v>Milwaukee, WI USA</v>
          </cell>
        </row>
        <row r="740">
          <cell r="A740">
            <v>1865</v>
          </cell>
          <cell r="B740" t="str">
            <v>Missouri City, TX USA</v>
          </cell>
        </row>
        <row r="741">
          <cell r="A741">
            <v>1868</v>
          </cell>
          <cell r="B741" t="str">
            <v>Moffett Field, CA USA</v>
          </cell>
        </row>
        <row r="742">
          <cell r="A742">
            <v>1872</v>
          </cell>
          <cell r="B742" t="str">
            <v>San Juan, PR USA</v>
          </cell>
        </row>
        <row r="743">
          <cell r="A743">
            <v>1875</v>
          </cell>
          <cell r="B743" t="str">
            <v>Cocoa, FL USA</v>
          </cell>
        </row>
        <row r="744">
          <cell r="A744">
            <v>1876</v>
          </cell>
          <cell r="B744" t="str">
            <v>Hilton Head Island, SC USA</v>
          </cell>
        </row>
        <row r="745">
          <cell r="A745">
            <v>1877</v>
          </cell>
          <cell r="B745" t="str">
            <v>Dahlonega, GA USA</v>
          </cell>
        </row>
        <row r="746">
          <cell r="A746">
            <v>1880</v>
          </cell>
          <cell r="B746" t="str">
            <v>New York, NY USA</v>
          </cell>
        </row>
        <row r="747">
          <cell r="A747">
            <v>1881</v>
          </cell>
          <cell r="B747" t="str">
            <v>Paterson, NJ USA</v>
          </cell>
        </row>
        <row r="748">
          <cell r="A748">
            <v>1884</v>
          </cell>
          <cell r="B748" t="str">
            <v>London, UK Great Britain</v>
          </cell>
        </row>
        <row r="749">
          <cell r="A749">
            <v>1885</v>
          </cell>
          <cell r="B749" t="str">
            <v>Haymarket, VA USA</v>
          </cell>
        </row>
        <row r="750">
          <cell r="A750">
            <v>1891</v>
          </cell>
          <cell r="B750" t="str">
            <v>Meridian, ID USA</v>
          </cell>
        </row>
        <row r="751">
          <cell r="A751">
            <v>1895</v>
          </cell>
          <cell r="B751" t="str">
            <v>Manassas, VA USA</v>
          </cell>
        </row>
        <row r="752">
          <cell r="A752">
            <v>1896</v>
          </cell>
          <cell r="B752" t="str">
            <v>Traverse City, MI USA</v>
          </cell>
        </row>
        <row r="753">
          <cell r="A753">
            <v>1899</v>
          </cell>
          <cell r="B753" t="str">
            <v>Bellevue, WA USA</v>
          </cell>
        </row>
        <row r="754">
          <cell r="A754">
            <v>1902</v>
          </cell>
          <cell r="B754" t="str">
            <v>Winter Park, FL USA</v>
          </cell>
        </row>
        <row r="755">
          <cell r="A755">
            <v>1908</v>
          </cell>
          <cell r="B755" t="str">
            <v>Eastville, VA USA</v>
          </cell>
        </row>
        <row r="756">
          <cell r="A756">
            <v>1912</v>
          </cell>
          <cell r="B756" t="str">
            <v>Slidell, LA USA</v>
          </cell>
        </row>
        <row r="757">
          <cell r="A757">
            <v>1915</v>
          </cell>
          <cell r="B757" t="str">
            <v>Washington, DC USA</v>
          </cell>
        </row>
        <row r="758">
          <cell r="A758">
            <v>1918</v>
          </cell>
          <cell r="B758" t="str">
            <v>Fremont, MI USA</v>
          </cell>
        </row>
        <row r="759">
          <cell r="A759">
            <v>1920</v>
          </cell>
          <cell r="B759" t="str">
            <v>New Orleans, LA USA</v>
          </cell>
        </row>
        <row r="760">
          <cell r="A760">
            <v>1922</v>
          </cell>
          <cell r="B760" t="str">
            <v>Contoocook/Weare, NH USA</v>
          </cell>
        </row>
        <row r="761">
          <cell r="A761">
            <v>1923</v>
          </cell>
          <cell r="B761" t="str">
            <v>Plainsboro, NJ USA</v>
          </cell>
        </row>
        <row r="762">
          <cell r="A762">
            <v>1927</v>
          </cell>
          <cell r="B762" t="str">
            <v>Biloxi, MS USA</v>
          </cell>
        </row>
        <row r="763">
          <cell r="A763">
            <v>1937</v>
          </cell>
          <cell r="B763" t="str">
            <v>Reut, Central Israel</v>
          </cell>
        </row>
        <row r="764">
          <cell r="A764">
            <v>1939</v>
          </cell>
          <cell r="B764" t="str">
            <v>Kansas City, MO USA</v>
          </cell>
        </row>
        <row r="765">
          <cell r="A765">
            <v>1940</v>
          </cell>
          <cell r="B765" t="str">
            <v>Benton Harbor, MI USA</v>
          </cell>
        </row>
        <row r="766">
          <cell r="A766">
            <v>1942</v>
          </cell>
          <cell r="B766" t="str">
            <v>Gadera, Central Israel</v>
          </cell>
        </row>
        <row r="767">
          <cell r="A767">
            <v>1943</v>
          </cell>
          <cell r="B767" t="str">
            <v>Rosh Hayin, Central Israel</v>
          </cell>
        </row>
        <row r="768">
          <cell r="A768">
            <v>1944</v>
          </cell>
          <cell r="B768" t="str">
            <v>Haifa, Haifa Israel</v>
          </cell>
        </row>
        <row r="769">
          <cell r="A769">
            <v>1946</v>
          </cell>
          <cell r="B769" t="str">
            <v>Tamra GLIL, Northern Israel</v>
          </cell>
        </row>
        <row r="770">
          <cell r="A770">
            <v>1952</v>
          </cell>
          <cell r="B770" t="str">
            <v>tzrifin, Central Israel</v>
          </cell>
        </row>
        <row r="771">
          <cell r="A771">
            <v>1954</v>
          </cell>
          <cell r="B771" t="str">
            <v>Beer Sheva, Southern Israel</v>
          </cell>
        </row>
        <row r="772">
          <cell r="A772">
            <v>1965</v>
          </cell>
          <cell r="B772" t="str">
            <v>Boston, MA USA</v>
          </cell>
        </row>
        <row r="773">
          <cell r="A773">
            <v>1967</v>
          </cell>
          <cell r="B773" t="str">
            <v>San Jose, CA USA</v>
          </cell>
        </row>
        <row r="774">
          <cell r="A774">
            <v>1972</v>
          </cell>
          <cell r="B774" t="str">
            <v>El Centro, CA USA</v>
          </cell>
        </row>
        <row r="775">
          <cell r="A775">
            <v>1973</v>
          </cell>
          <cell r="B775" t="str">
            <v>Boston, MA USA</v>
          </cell>
        </row>
        <row r="776">
          <cell r="A776">
            <v>1977</v>
          </cell>
          <cell r="B776" t="str">
            <v>Loveland, CO USA</v>
          </cell>
        </row>
        <row r="777">
          <cell r="A777">
            <v>1980</v>
          </cell>
          <cell r="B777" t="str">
            <v>Aberdeen, MD USA</v>
          </cell>
        </row>
        <row r="778">
          <cell r="A778">
            <v>1982</v>
          </cell>
          <cell r="B778" t="str">
            <v>Shawnee, KS USA</v>
          </cell>
        </row>
        <row r="779">
          <cell r="A779">
            <v>1983</v>
          </cell>
          <cell r="B779" t="str">
            <v>Des Moines, WA USA</v>
          </cell>
        </row>
        <row r="780">
          <cell r="A780">
            <v>1984</v>
          </cell>
          <cell r="B780" t="str">
            <v>Overland Park, KS USA</v>
          </cell>
        </row>
        <row r="781">
          <cell r="A781">
            <v>1985</v>
          </cell>
          <cell r="B781" t="str">
            <v>Florissant, MO USA</v>
          </cell>
        </row>
        <row r="782">
          <cell r="A782">
            <v>1986</v>
          </cell>
          <cell r="B782" t="str">
            <v>Lee's Summit, MO USA</v>
          </cell>
        </row>
        <row r="783">
          <cell r="A783">
            <v>1987</v>
          </cell>
          <cell r="B783" t="str">
            <v>Lees Summit, MO USA</v>
          </cell>
        </row>
        <row r="784">
          <cell r="A784">
            <v>1989</v>
          </cell>
          <cell r="B784" t="str">
            <v>Vernon Township, NJ USA</v>
          </cell>
        </row>
        <row r="785">
          <cell r="A785">
            <v>1991</v>
          </cell>
          <cell r="B785" t="str">
            <v>Hartford, CT USA</v>
          </cell>
        </row>
        <row r="786">
          <cell r="A786">
            <v>1994</v>
          </cell>
          <cell r="B786" t="str">
            <v>Kansas City, KS USA</v>
          </cell>
        </row>
        <row r="787">
          <cell r="A787">
            <v>1997</v>
          </cell>
          <cell r="B787" t="str">
            <v>Roeland Park, KS USA</v>
          </cell>
        </row>
        <row r="788">
          <cell r="A788">
            <v>1998</v>
          </cell>
          <cell r="B788" t="str">
            <v>Dearborn Heights, MI USA</v>
          </cell>
        </row>
        <row r="789">
          <cell r="A789">
            <v>1999</v>
          </cell>
          <cell r="B789" t="str">
            <v>Fort Walton Beach , FL USA</v>
          </cell>
        </row>
        <row r="790">
          <cell r="A790">
            <v>2000</v>
          </cell>
          <cell r="B790" t="str">
            <v>Dorr, MI USA</v>
          </cell>
        </row>
        <row r="791">
          <cell r="A791">
            <v>2001</v>
          </cell>
          <cell r="B791" t="str">
            <v>Kansas City, MO USA</v>
          </cell>
        </row>
        <row r="792">
          <cell r="A792">
            <v>2002</v>
          </cell>
          <cell r="B792" t="str">
            <v>Tualatin, OR USA</v>
          </cell>
        </row>
        <row r="793">
          <cell r="A793">
            <v>2004</v>
          </cell>
          <cell r="B793" t="str">
            <v>Tulsa, OK USA</v>
          </cell>
        </row>
        <row r="794">
          <cell r="A794">
            <v>2010</v>
          </cell>
          <cell r="B794" t="str">
            <v>Warren, OH USA</v>
          </cell>
        </row>
        <row r="795">
          <cell r="A795">
            <v>2013</v>
          </cell>
          <cell r="B795" t="str">
            <v>Stayner, ON Canada</v>
          </cell>
        </row>
        <row r="796">
          <cell r="A796">
            <v>2016</v>
          </cell>
          <cell r="B796" t="str">
            <v>Ewing, NJ USA</v>
          </cell>
        </row>
        <row r="797">
          <cell r="A797">
            <v>2021</v>
          </cell>
          <cell r="B797" t="str">
            <v>Fredericksburg, VA USA</v>
          </cell>
        </row>
        <row r="798">
          <cell r="A798">
            <v>2022</v>
          </cell>
          <cell r="B798" t="str">
            <v>Aurora, IL USA</v>
          </cell>
        </row>
        <row r="799">
          <cell r="A799">
            <v>2027</v>
          </cell>
          <cell r="B799" t="str">
            <v>Old Westbury, NY USA</v>
          </cell>
        </row>
        <row r="800">
          <cell r="A800">
            <v>2028</v>
          </cell>
          <cell r="B800" t="str">
            <v>Hampton, VA USA</v>
          </cell>
        </row>
        <row r="801">
          <cell r="A801">
            <v>2029</v>
          </cell>
          <cell r="B801" t="str">
            <v>Ramona, CA USA</v>
          </cell>
        </row>
        <row r="802">
          <cell r="A802">
            <v>2034</v>
          </cell>
          <cell r="B802" t="str">
            <v>North Las Vegas, NV USA</v>
          </cell>
        </row>
        <row r="803">
          <cell r="A803">
            <v>2035</v>
          </cell>
          <cell r="B803" t="str">
            <v>Carmel, CA USA</v>
          </cell>
        </row>
        <row r="804">
          <cell r="A804">
            <v>2036</v>
          </cell>
          <cell r="B804" t="str">
            <v>Boulder, CO USA</v>
          </cell>
        </row>
        <row r="805">
          <cell r="A805">
            <v>2039</v>
          </cell>
          <cell r="B805" t="str">
            <v>Rockford, IL USA</v>
          </cell>
        </row>
        <row r="806">
          <cell r="A806">
            <v>2040</v>
          </cell>
          <cell r="B806" t="str">
            <v>Dunlap, IL USA</v>
          </cell>
        </row>
        <row r="807">
          <cell r="A807">
            <v>2046</v>
          </cell>
          <cell r="B807" t="str">
            <v>Maple Valley, WA USA</v>
          </cell>
        </row>
        <row r="808">
          <cell r="A808">
            <v>2051</v>
          </cell>
          <cell r="B808" t="str">
            <v>Allison Park, PA USA</v>
          </cell>
        </row>
        <row r="809">
          <cell r="A809">
            <v>2052</v>
          </cell>
          <cell r="B809" t="str">
            <v>New Brighton, MN USA</v>
          </cell>
        </row>
        <row r="810">
          <cell r="A810">
            <v>2053</v>
          </cell>
          <cell r="B810" t="str">
            <v>Endicott, NY USA</v>
          </cell>
        </row>
        <row r="811">
          <cell r="A811">
            <v>2054</v>
          </cell>
          <cell r="B811" t="str">
            <v>Hopkins, MI USA</v>
          </cell>
        </row>
        <row r="812">
          <cell r="A812">
            <v>2056</v>
          </cell>
          <cell r="B812" t="str">
            <v>Stoney Creek, ON Canada</v>
          </cell>
        </row>
        <row r="813">
          <cell r="A813">
            <v>2059</v>
          </cell>
          <cell r="B813" t="str">
            <v>Apex, NC USA</v>
          </cell>
        </row>
        <row r="814">
          <cell r="A814">
            <v>2062</v>
          </cell>
          <cell r="B814" t="str">
            <v>Waukesha, WI USA</v>
          </cell>
        </row>
        <row r="815">
          <cell r="A815">
            <v>2064</v>
          </cell>
          <cell r="B815" t="str">
            <v>Southbury / Middlebury, CT USA</v>
          </cell>
        </row>
        <row r="816">
          <cell r="A816">
            <v>2067</v>
          </cell>
          <cell r="B816" t="str">
            <v>Guilford, CT USA</v>
          </cell>
        </row>
        <row r="817">
          <cell r="A817">
            <v>2068</v>
          </cell>
          <cell r="B817" t="str">
            <v>Manassas, VA USA</v>
          </cell>
        </row>
        <row r="818">
          <cell r="A818">
            <v>2072</v>
          </cell>
          <cell r="B818" t="str">
            <v>Houston, TX USA</v>
          </cell>
        </row>
        <row r="819">
          <cell r="A819">
            <v>2073</v>
          </cell>
          <cell r="B819" t="str">
            <v>Elk Grove, CA USA</v>
          </cell>
        </row>
        <row r="820">
          <cell r="A820">
            <v>2075</v>
          </cell>
          <cell r="B820" t="str">
            <v>Grand Rapids, MI USA</v>
          </cell>
        </row>
        <row r="821">
          <cell r="A821">
            <v>2076</v>
          </cell>
          <cell r="B821" t="str">
            <v>Toronto, ON Canada</v>
          </cell>
        </row>
        <row r="822">
          <cell r="A822">
            <v>2077</v>
          </cell>
          <cell r="B822" t="str">
            <v>Wales, WI USA</v>
          </cell>
        </row>
        <row r="823">
          <cell r="A823">
            <v>2078</v>
          </cell>
          <cell r="B823" t="str">
            <v>Covington, LA USA</v>
          </cell>
        </row>
        <row r="824">
          <cell r="A824">
            <v>2079</v>
          </cell>
          <cell r="B824" t="str">
            <v>Franklin, MA USA</v>
          </cell>
        </row>
        <row r="825">
          <cell r="A825">
            <v>2080</v>
          </cell>
          <cell r="B825" t="str">
            <v>Hammond, LA USA</v>
          </cell>
        </row>
        <row r="826">
          <cell r="A826">
            <v>2081</v>
          </cell>
          <cell r="B826" t="str">
            <v>Peoria, IL USA</v>
          </cell>
        </row>
        <row r="827">
          <cell r="A827">
            <v>2083</v>
          </cell>
          <cell r="B827" t="str">
            <v>Conifer, CO USA</v>
          </cell>
        </row>
        <row r="828">
          <cell r="A828">
            <v>2084</v>
          </cell>
          <cell r="B828" t="str">
            <v>Manchester, MA USA</v>
          </cell>
        </row>
        <row r="829">
          <cell r="A829">
            <v>2085</v>
          </cell>
          <cell r="B829" t="str">
            <v>Vacaville, CA USA</v>
          </cell>
        </row>
        <row r="830">
          <cell r="A830">
            <v>2090</v>
          </cell>
          <cell r="B830" t="str">
            <v>Honolulu, HI USA</v>
          </cell>
        </row>
        <row r="831">
          <cell r="A831">
            <v>2091</v>
          </cell>
          <cell r="B831" t="str">
            <v>New Orleans, LA USA</v>
          </cell>
        </row>
        <row r="832">
          <cell r="A832">
            <v>2093</v>
          </cell>
          <cell r="B832" t="str">
            <v>Portland, OR USA</v>
          </cell>
        </row>
        <row r="833">
          <cell r="A833">
            <v>2102</v>
          </cell>
          <cell r="B833" t="str">
            <v>Encinitas, CA USA</v>
          </cell>
        </row>
        <row r="834">
          <cell r="A834">
            <v>2106</v>
          </cell>
          <cell r="B834" t="str">
            <v>Goochland,, VA USA</v>
          </cell>
        </row>
        <row r="835">
          <cell r="A835">
            <v>2107</v>
          </cell>
          <cell r="B835" t="str">
            <v>Norfolk, VA USA</v>
          </cell>
        </row>
        <row r="836">
          <cell r="A836">
            <v>2115</v>
          </cell>
          <cell r="B836" t="str">
            <v>Mundelein, IL USA</v>
          </cell>
        </row>
        <row r="837">
          <cell r="A837">
            <v>2121</v>
          </cell>
          <cell r="B837" t="str">
            <v>Washington, DC USA</v>
          </cell>
        </row>
        <row r="838">
          <cell r="A838">
            <v>2122</v>
          </cell>
          <cell r="B838" t="str">
            <v>Boise, ID USA</v>
          </cell>
        </row>
        <row r="839">
          <cell r="A839">
            <v>2129</v>
          </cell>
          <cell r="B839" t="str">
            <v>Minneapolis, MN USA</v>
          </cell>
        </row>
        <row r="840">
          <cell r="A840">
            <v>2130</v>
          </cell>
          <cell r="B840" t="str">
            <v>Bonners Ferry, ID USA</v>
          </cell>
        </row>
        <row r="841">
          <cell r="A841">
            <v>2134</v>
          </cell>
          <cell r="B841" t="str">
            <v>Tempe, AZ USA</v>
          </cell>
        </row>
        <row r="842">
          <cell r="A842">
            <v>2135</v>
          </cell>
          <cell r="B842" t="str">
            <v>San Jose, CA USA</v>
          </cell>
        </row>
        <row r="843">
          <cell r="A843">
            <v>2136</v>
          </cell>
          <cell r="B843" t="str">
            <v>Chicago, IL USA</v>
          </cell>
        </row>
        <row r="844">
          <cell r="A844">
            <v>2137</v>
          </cell>
          <cell r="B844" t="str">
            <v>Oxford, MI USA</v>
          </cell>
        </row>
        <row r="845">
          <cell r="A845">
            <v>2141</v>
          </cell>
          <cell r="B845" t="str">
            <v>Concord, CA USA</v>
          </cell>
        </row>
        <row r="846">
          <cell r="A846">
            <v>2143</v>
          </cell>
          <cell r="B846" t="str">
            <v>Eau Claire, WI USA</v>
          </cell>
        </row>
        <row r="847">
          <cell r="A847">
            <v>2144</v>
          </cell>
          <cell r="B847" t="str">
            <v>Atherton, CA USA</v>
          </cell>
        </row>
        <row r="848">
          <cell r="A848">
            <v>2145</v>
          </cell>
          <cell r="B848" t="str">
            <v>Lake Fenton, MI USA</v>
          </cell>
        </row>
        <row r="849">
          <cell r="A849">
            <v>2147</v>
          </cell>
          <cell r="B849" t="str">
            <v>Spokane, WA USA</v>
          </cell>
        </row>
        <row r="850">
          <cell r="A850">
            <v>2148</v>
          </cell>
          <cell r="B850" t="str">
            <v>Spokane, WA USA</v>
          </cell>
        </row>
        <row r="851">
          <cell r="A851">
            <v>2149</v>
          </cell>
          <cell r="B851" t="str">
            <v>Spokane Valley, WA USA</v>
          </cell>
        </row>
        <row r="852">
          <cell r="A852">
            <v>2151</v>
          </cell>
          <cell r="B852" t="str">
            <v>Forest Park, IL USA</v>
          </cell>
        </row>
        <row r="853">
          <cell r="A853">
            <v>2152</v>
          </cell>
          <cell r="B853" t="str">
            <v>Volusia County, FL USA</v>
          </cell>
        </row>
        <row r="854">
          <cell r="A854">
            <v>2153</v>
          </cell>
          <cell r="B854" t="str">
            <v>Chassell, MI USA</v>
          </cell>
        </row>
        <row r="855">
          <cell r="A855">
            <v>2156</v>
          </cell>
          <cell r="B855" t="str">
            <v>Sacramento, CA USA</v>
          </cell>
        </row>
        <row r="856">
          <cell r="A856">
            <v>2158</v>
          </cell>
          <cell r="B856" t="str">
            <v>Austin, TX USA</v>
          </cell>
        </row>
        <row r="857">
          <cell r="A857">
            <v>2161</v>
          </cell>
          <cell r="B857" t="str">
            <v>Huntington Station, NY USA</v>
          </cell>
        </row>
        <row r="858">
          <cell r="A858">
            <v>2164</v>
          </cell>
          <cell r="B858" t="str">
            <v>Harrisonville, MO USA</v>
          </cell>
        </row>
        <row r="859">
          <cell r="A859">
            <v>2165</v>
          </cell>
          <cell r="B859" t="str">
            <v>Bartlesville, OK USA</v>
          </cell>
        </row>
        <row r="860">
          <cell r="A860">
            <v>2167</v>
          </cell>
          <cell r="B860" t="str">
            <v>Maryville, MO USA</v>
          </cell>
        </row>
        <row r="861">
          <cell r="A861">
            <v>2168</v>
          </cell>
          <cell r="B861" t="str">
            <v>Groton, CT USA</v>
          </cell>
        </row>
        <row r="862">
          <cell r="A862">
            <v>2169</v>
          </cell>
          <cell r="B862" t="str">
            <v>Prior Lake/Savage, MN USA</v>
          </cell>
        </row>
        <row r="863">
          <cell r="A863">
            <v>2170</v>
          </cell>
          <cell r="B863" t="str">
            <v>Glastonbury, CT USA</v>
          </cell>
        </row>
        <row r="864">
          <cell r="A864">
            <v>2171</v>
          </cell>
          <cell r="B864" t="str">
            <v>Crown Point, IN USA</v>
          </cell>
        </row>
        <row r="865">
          <cell r="A865">
            <v>2172</v>
          </cell>
          <cell r="B865" t="str">
            <v>Lakewood, OH USA</v>
          </cell>
        </row>
        <row r="866">
          <cell r="A866">
            <v>2175</v>
          </cell>
          <cell r="B866" t="str">
            <v>Woodbury, MN USA</v>
          </cell>
        </row>
        <row r="867">
          <cell r="A867">
            <v>2177</v>
          </cell>
          <cell r="B867" t="str">
            <v>Mendota Heights, MN USA</v>
          </cell>
        </row>
        <row r="868">
          <cell r="A868">
            <v>2180</v>
          </cell>
          <cell r="B868" t="str">
            <v>Hamilton, NJ USA</v>
          </cell>
        </row>
        <row r="869">
          <cell r="A869">
            <v>2181</v>
          </cell>
          <cell r="B869" t="str">
            <v>Blaine, MN USA</v>
          </cell>
        </row>
        <row r="870">
          <cell r="A870">
            <v>2183</v>
          </cell>
          <cell r="B870" t="str">
            <v>Boutte, LA USA</v>
          </cell>
        </row>
        <row r="871">
          <cell r="A871">
            <v>2185</v>
          </cell>
          <cell r="B871" t="str">
            <v>Toronto, ON Canada</v>
          </cell>
        </row>
        <row r="872">
          <cell r="A872">
            <v>2186</v>
          </cell>
          <cell r="B872" t="str">
            <v>Chantilly, VA USA</v>
          </cell>
        </row>
        <row r="873">
          <cell r="A873">
            <v>2187</v>
          </cell>
          <cell r="B873" t="str">
            <v>Conway, SC USA</v>
          </cell>
        </row>
        <row r="874">
          <cell r="A874">
            <v>2190</v>
          </cell>
          <cell r="B874" t="str">
            <v>Petal, MS USA</v>
          </cell>
        </row>
        <row r="875">
          <cell r="A875">
            <v>2191</v>
          </cell>
          <cell r="B875" t="str">
            <v>Hamilton, NJ USA</v>
          </cell>
        </row>
        <row r="876">
          <cell r="A876">
            <v>2192</v>
          </cell>
          <cell r="B876" t="str">
            <v>Newport, OR USA</v>
          </cell>
        </row>
        <row r="877">
          <cell r="A877">
            <v>2193</v>
          </cell>
          <cell r="B877" t="str">
            <v>Chula Vista, CA USA</v>
          </cell>
        </row>
        <row r="878">
          <cell r="A878">
            <v>2194</v>
          </cell>
          <cell r="B878" t="str">
            <v>Fond du Lac, WI USA</v>
          </cell>
        </row>
        <row r="879">
          <cell r="A879">
            <v>2196</v>
          </cell>
          <cell r="B879" t="str">
            <v>Shiprock, NM USA</v>
          </cell>
        </row>
        <row r="880">
          <cell r="A880">
            <v>2197</v>
          </cell>
          <cell r="B880" t="str">
            <v>New Carlisle, IN USA</v>
          </cell>
        </row>
        <row r="881">
          <cell r="A881">
            <v>2198</v>
          </cell>
          <cell r="B881" t="str">
            <v>Toronto, ON Canada</v>
          </cell>
        </row>
        <row r="882">
          <cell r="A882">
            <v>2199</v>
          </cell>
          <cell r="B882" t="str">
            <v>Eldersburg, MD USA</v>
          </cell>
        </row>
        <row r="883">
          <cell r="A883">
            <v>2200</v>
          </cell>
          <cell r="B883" t="str">
            <v>Burlington, ON Canada</v>
          </cell>
        </row>
        <row r="884">
          <cell r="A884">
            <v>2202</v>
          </cell>
          <cell r="B884" t="str">
            <v>Brookfield, WI USA</v>
          </cell>
        </row>
        <row r="885">
          <cell r="A885">
            <v>2204</v>
          </cell>
          <cell r="B885" t="str">
            <v>San Leandro, CA USA</v>
          </cell>
        </row>
        <row r="886">
          <cell r="A886">
            <v>2205</v>
          </cell>
          <cell r="B886" t="str">
            <v>Katonah, NY USA</v>
          </cell>
        </row>
        <row r="887">
          <cell r="A887">
            <v>2207</v>
          </cell>
          <cell r="B887" t="str">
            <v>White Bear Lake, MN USA</v>
          </cell>
        </row>
        <row r="888">
          <cell r="A888">
            <v>2212</v>
          </cell>
          <cell r="B888" t="str">
            <v>Lod, Central Israel</v>
          </cell>
        </row>
        <row r="889">
          <cell r="A889">
            <v>2213</v>
          </cell>
          <cell r="B889" t="str">
            <v>Nahariya, Northern Israel</v>
          </cell>
        </row>
        <row r="890">
          <cell r="A890">
            <v>2214</v>
          </cell>
          <cell r="B890" t="str">
            <v>Yemin Orde, Haifa Israel</v>
          </cell>
        </row>
        <row r="891">
          <cell r="A891">
            <v>2216</v>
          </cell>
          <cell r="B891" t="str">
            <v>Dimona, Southern Israel</v>
          </cell>
        </row>
        <row r="892">
          <cell r="A892">
            <v>2220</v>
          </cell>
          <cell r="B892" t="str">
            <v>Eagan, MN USA</v>
          </cell>
        </row>
        <row r="893">
          <cell r="A893">
            <v>2221</v>
          </cell>
          <cell r="B893" t="str">
            <v>Mandeville , LA USA</v>
          </cell>
        </row>
        <row r="894">
          <cell r="A894">
            <v>2224</v>
          </cell>
          <cell r="B894" t="str">
            <v>DETROIT, MI USA</v>
          </cell>
        </row>
        <row r="895">
          <cell r="A895">
            <v>2225</v>
          </cell>
          <cell r="B895" t="str">
            <v>Anoka, MN USA</v>
          </cell>
        </row>
        <row r="896">
          <cell r="A896">
            <v>2227</v>
          </cell>
          <cell r="B896" t="str">
            <v>Fridley, MN USA</v>
          </cell>
        </row>
        <row r="897">
          <cell r="A897">
            <v>2228</v>
          </cell>
          <cell r="B897" t="str">
            <v>Honeoye Falls, NY USA</v>
          </cell>
        </row>
        <row r="898">
          <cell r="A898">
            <v>2229</v>
          </cell>
          <cell r="B898" t="str">
            <v>Plymouth Meeting, PA USA</v>
          </cell>
        </row>
        <row r="899">
          <cell r="A899">
            <v>2230</v>
          </cell>
          <cell r="B899" t="str">
            <v>Herzliya, Central Israel</v>
          </cell>
        </row>
        <row r="900">
          <cell r="A900">
            <v>2231</v>
          </cell>
          <cell r="B900" t="str">
            <v>Shoham, Central Israel</v>
          </cell>
        </row>
        <row r="901">
          <cell r="A901">
            <v>2232</v>
          </cell>
          <cell r="B901" t="str">
            <v>Anoka, MN USA</v>
          </cell>
        </row>
        <row r="902">
          <cell r="A902">
            <v>2234</v>
          </cell>
          <cell r="B902" t="str">
            <v>Newtown Square, PA USA</v>
          </cell>
        </row>
        <row r="903">
          <cell r="A903">
            <v>2239</v>
          </cell>
          <cell r="B903" t="str">
            <v>Minnetonka, MN USA</v>
          </cell>
        </row>
        <row r="904">
          <cell r="A904">
            <v>2240</v>
          </cell>
          <cell r="B904" t="str">
            <v>Denver, CO USA</v>
          </cell>
        </row>
        <row r="905">
          <cell r="A905">
            <v>2242</v>
          </cell>
          <cell r="B905" t="str">
            <v>New Orleans, LA USA</v>
          </cell>
        </row>
        <row r="906">
          <cell r="A906">
            <v>2245</v>
          </cell>
          <cell r="B906" t="str">
            <v>Frankfort, MI USA</v>
          </cell>
        </row>
        <row r="907">
          <cell r="A907">
            <v>2246</v>
          </cell>
          <cell r="B907" t="str">
            <v>Johannesburg, MI USA</v>
          </cell>
        </row>
        <row r="908">
          <cell r="A908">
            <v>2252</v>
          </cell>
          <cell r="B908" t="str">
            <v>Milan, OH USA</v>
          </cell>
        </row>
        <row r="909">
          <cell r="A909">
            <v>2259</v>
          </cell>
          <cell r="B909" t="str">
            <v>Denver, CO USA</v>
          </cell>
        </row>
        <row r="910">
          <cell r="A910">
            <v>2261</v>
          </cell>
          <cell r="B910" t="str">
            <v>Longmont, CO USA</v>
          </cell>
        </row>
        <row r="911">
          <cell r="A911">
            <v>2262</v>
          </cell>
          <cell r="B911" t="str">
            <v>Holliston, MA USA</v>
          </cell>
        </row>
        <row r="912">
          <cell r="A912">
            <v>2264</v>
          </cell>
          <cell r="B912" t="str">
            <v>Plymouth, MN USA</v>
          </cell>
        </row>
        <row r="913">
          <cell r="A913">
            <v>2265</v>
          </cell>
          <cell r="B913" t="str">
            <v>Bronx, NY USA</v>
          </cell>
        </row>
        <row r="914">
          <cell r="A914">
            <v>2275</v>
          </cell>
          <cell r="B914" t="str">
            <v>Denver, CO USA</v>
          </cell>
        </row>
        <row r="915">
          <cell r="A915">
            <v>2283</v>
          </cell>
          <cell r="B915" t="str">
            <v>Mexico City, DF Mexico</v>
          </cell>
        </row>
        <row r="916">
          <cell r="A916">
            <v>2333</v>
          </cell>
          <cell r="B916" t="str">
            <v>Sapulpa, OK USA</v>
          </cell>
        </row>
        <row r="917">
          <cell r="A917">
            <v>2335</v>
          </cell>
          <cell r="B917" t="str">
            <v>Prairie Village, KS USA</v>
          </cell>
        </row>
        <row r="918">
          <cell r="A918">
            <v>2337</v>
          </cell>
          <cell r="B918" t="str">
            <v>Grand Blanc, MI USA</v>
          </cell>
        </row>
        <row r="919">
          <cell r="A919">
            <v>2338</v>
          </cell>
          <cell r="B919" t="str">
            <v>Oswego, IL USA</v>
          </cell>
        </row>
        <row r="920">
          <cell r="A920">
            <v>2339</v>
          </cell>
          <cell r="B920" t="str">
            <v>Lancaster, CA USA</v>
          </cell>
        </row>
        <row r="921">
          <cell r="A921">
            <v>2340</v>
          </cell>
          <cell r="B921" t="str">
            <v>Rochester, NY USA</v>
          </cell>
        </row>
        <row r="922">
          <cell r="A922">
            <v>2341</v>
          </cell>
          <cell r="B922" t="str">
            <v>Shawnee, OK USA</v>
          </cell>
        </row>
        <row r="923">
          <cell r="A923">
            <v>2342</v>
          </cell>
          <cell r="B923" t="str">
            <v>Merrimack, NH USA</v>
          </cell>
        </row>
        <row r="924">
          <cell r="A924">
            <v>2343</v>
          </cell>
          <cell r="B924" t="str">
            <v>Inola, OK USA</v>
          </cell>
        </row>
        <row r="925">
          <cell r="A925">
            <v>2345</v>
          </cell>
          <cell r="B925" t="str">
            <v>Kearney, MO USA</v>
          </cell>
        </row>
        <row r="926">
          <cell r="A926">
            <v>2346</v>
          </cell>
          <cell r="B926" t="str">
            <v>Kansas City, MO USA</v>
          </cell>
        </row>
        <row r="927">
          <cell r="A927">
            <v>2347</v>
          </cell>
          <cell r="B927" t="str">
            <v>Copiague, NY USA</v>
          </cell>
        </row>
        <row r="928">
          <cell r="A928">
            <v>2348</v>
          </cell>
          <cell r="B928" t="str">
            <v>Honolulu, HI USA</v>
          </cell>
        </row>
        <row r="929">
          <cell r="A929">
            <v>2349</v>
          </cell>
          <cell r="B929" t="str">
            <v>Wayland, MA USA</v>
          </cell>
        </row>
        <row r="930">
          <cell r="A930">
            <v>2352</v>
          </cell>
          <cell r="B930" t="str">
            <v>Ada, OK USA</v>
          </cell>
        </row>
        <row r="931">
          <cell r="A931">
            <v>2353</v>
          </cell>
          <cell r="B931" t="str">
            <v>Kansas City, MO USA</v>
          </cell>
        </row>
        <row r="932">
          <cell r="A932">
            <v>2354</v>
          </cell>
          <cell r="B932" t="str">
            <v>Duncan, OK USA</v>
          </cell>
        </row>
        <row r="933">
          <cell r="A933">
            <v>2357</v>
          </cell>
          <cell r="B933" t="str">
            <v>Peculiar, MO USA</v>
          </cell>
        </row>
        <row r="934">
          <cell r="A934">
            <v>2358</v>
          </cell>
          <cell r="B934" t="str">
            <v>Lake Zurich, IL USA</v>
          </cell>
        </row>
        <row r="935">
          <cell r="A935">
            <v>2359</v>
          </cell>
          <cell r="B935" t="str">
            <v>Edmond, OK USA</v>
          </cell>
        </row>
        <row r="936">
          <cell r="A936">
            <v>2363</v>
          </cell>
          <cell r="B936" t="str">
            <v>Newport News, VA USA</v>
          </cell>
        </row>
        <row r="937">
          <cell r="A937">
            <v>2367</v>
          </cell>
          <cell r="B937" t="str">
            <v>Mountain View, CA USA</v>
          </cell>
        </row>
        <row r="938">
          <cell r="A938">
            <v>2369</v>
          </cell>
          <cell r="B938" t="str">
            <v>Stillwater, OK USA</v>
          </cell>
        </row>
        <row r="939">
          <cell r="A939">
            <v>2370</v>
          </cell>
          <cell r="B939" t="str">
            <v>Rutland, VT USA</v>
          </cell>
        </row>
        <row r="940">
          <cell r="A940">
            <v>2372</v>
          </cell>
          <cell r="B940" t="str">
            <v>Elgin, OK USA</v>
          </cell>
        </row>
        <row r="941">
          <cell r="A941">
            <v>2373</v>
          </cell>
          <cell r="B941" t="str">
            <v>Fort Cobb, OK USA</v>
          </cell>
        </row>
        <row r="942">
          <cell r="A942">
            <v>2374</v>
          </cell>
          <cell r="B942" t="str">
            <v>Portland, OR USA</v>
          </cell>
        </row>
        <row r="943">
          <cell r="A943">
            <v>2375</v>
          </cell>
          <cell r="B943" t="str">
            <v>Phoenix, AZ USA</v>
          </cell>
        </row>
        <row r="944">
          <cell r="A944">
            <v>2377</v>
          </cell>
          <cell r="B944" t="str">
            <v>Pasadena, MD USA</v>
          </cell>
        </row>
        <row r="945">
          <cell r="A945">
            <v>2382</v>
          </cell>
          <cell r="B945" t="str">
            <v>Colbert, OK USA</v>
          </cell>
        </row>
        <row r="946">
          <cell r="A946">
            <v>2383</v>
          </cell>
          <cell r="B946" t="str">
            <v>Plantation, FL USA</v>
          </cell>
        </row>
        <row r="947">
          <cell r="A947">
            <v>2386</v>
          </cell>
          <cell r="B947" t="str">
            <v>Burlington, ON Canada</v>
          </cell>
        </row>
        <row r="948">
          <cell r="A948">
            <v>2388</v>
          </cell>
          <cell r="B948" t="str">
            <v>Sperry, OK USA</v>
          </cell>
        </row>
        <row r="949">
          <cell r="A949">
            <v>2389</v>
          </cell>
          <cell r="B949" t="str">
            <v>Drumright, OK USA</v>
          </cell>
        </row>
        <row r="950">
          <cell r="A950">
            <v>2393</v>
          </cell>
          <cell r="B950" t="str">
            <v>Knoxville, TN USA</v>
          </cell>
        </row>
        <row r="951">
          <cell r="A951">
            <v>2395</v>
          </cell>
          <cell r="B951" t="str">
            <v>Oklahoma City, OK USA</v>
          </cell>
        </row>
        <row r="952">
          <cell r="A952">
            <v>2398</v>
          </cell>
          <cell r="B952" t="str">
            <v>Tahlequah, OK USA</v>
          </cell>
        </row>
        <row r="953">
          <cell r="A953">
            <v>2399</v>
          </cell>
          <cell r="B953" t="str">
            <v>Shaker Heights, OH USA</v>
          </cell>
        </row>
        <row r="954">
          <cell r="A954">
            <v>2402</v>
          </cell>
          <cell r="B954" t="str">
            <v>Fredericksburg, VA USA</v>
          </cell>
        </row>
        <row r="955">
          <cell r="A955">
            <v>2403</v>
          </cell>
          <cell r="B955" t="str">
            <v>Mesa, AZ USA</v>
          </cell>
        </row>
        <row r="956">
          <cell r="A956">
            <v>2404</v>
          </cell>
          <cell r="B956" t="str">
            <v>Pasadena, CA USA</v>
          </cell>
        </row>
        <row r="957">
          <cell r="A957">
            <v>2405</v>
          </cell>
          <cell r="B957" t="str">
            <v>Fruitport, MI USA</v>
          </cell>
        </row>
        <row r="958">
          <cell r="A958">
            <v>2408</v>
          </cell>
          <cell r="B958" t="str">
            <v>Hazelwood, MO USA</v>
          </cell>
        </row>
        <row r="959">
          <cell r="A959">
            <v>2410</v>
          </cell>
          <cell r="B959" t="str">
            <v>Overland Park, KS USA</v>
          </cell>
        </row>
        <row r="960">
          <cell r="A960">
            <v>2411</v>
          </cell>
          <cell r="B960" t="str">
            <v>Portland, OR USA</v>
          </cell>
        </row>
        <row r="961">
          <cell r="A961">
            <v>2412</v>
          </cell>
          <cell r="B961" t="str">
            <v>Bellevue, WA USA</v>
          </cell>
        </row>
        <row r="962">
          <cell r="A962">
            <v>2415</v>
          </cell>
          <cell r="B962" t="str">
            <v>Atlanta, GA USA</v>
          </cell>
        </row>
        <row r="963">
          <cell r="A963">
            <v>2420</v>
          </cell>
          <cell r="B963" t="str">
            <v>Atlanta, GA USA</v>
          </cell>
        </row>
        <row r="964">
          <cell r="A964">
            <v>2421</v>
          </cell>
          <cell r="B964" t="str">
            <v>Springfield, VA USA</v>
          </cell>
        </row>
        <row r="965">
          <cell r="A965">
            <v>2423</v>
          </cell>
          <cell r="B965" t="str">
            <v>Watertown, MA USA</v>
          </cell>
        </row>
        <row r="966">
          <cell r="A966">
            <v>2424</v>
          </cell>
          <cell r="B966" t="str">
            <v>Bixby, OK USA</v>
          </cell>
        </row>
        <row r="967">
          <cell r="A967">
            <v>2425</v>
          </cell>
          <cell r="B967" t="str">
            <v>Tampa, FL USA</v>
          </cell>
        </row>
        <row r="968">
          <cell r="A968">
            <v>2428</v>
          </cell>
          <cell r="B968" t="str">
            <v>Sewickley, PA USA</v>
          </cell>
        </row>
        <row r="969">
          <cell r="A969">
            <v>2429</v>
          </cell>
          <cell r="B969" t="str">
            <v>La Cañada, CA USA</v>
          </cell>
        </row>
        <row r="970">
          <cell r="A970">
            <v>2432</v>
          </cell>
          <cell r="B970" t="str">
            <v>Chicago, IL USA</v>
          </cell>
        </row>
        <row r="971">
          <cell r="A971">
            <v>2434</v>
          </cell>
          <cell r="B971" t="str">
            <v>Hopewell, VA USA</v>
          </cell>
        </row>
        <row r="972">
          <cell r="A972">
            <v>2435</v>
          </cell>
          <cell r="B972" t="str">
            <v>Lawton, OK USA</v>
          </cell>
        </row>
        <row r="973">
          <cell r="A973">
            <v>2437</v>
          </cell>
          <cell r="B973" t="str">
            <v>Honolulu, HI USA</v>
          </cell>
        </row>
        <row r="974">
          <cell r="A974">
            <v>2438</v>
          </cell>
          <cell r="B974" t="str">
            <v>Honolulu, HI USA</v>
          </cell>
        </row>
        <row r="975">
          <cell r="A975">
            <v>2439</v>
          </cell>
          <cell r="B975" t="str">
            <v>Wailuku, HI USA</v>
          </cell>
        </row>
        <row r="976">
          <cell r="A976">
            <v>2441</v>
          </cell>
          <cell r="B976" t="str">
            <v>Honolulu, HI USA</v>
          </cell>
        </row>
        <row r="977">
          <cell r="A977">
            <v>2443</v>
          </cell>
          <cell r="B977" t="str">
            <v>Kahului, HI USA</v>
          </cell>
        </row>
        <row r="978">
          <cell r="A978">
            <v>2444</v>
          </cell>
          <cell r="B978" t="str">
            <v>Honolulu, HI USA</v>
          </cell>
        </row>
        <row r="979">
          <cell r="A979">
            <v>2445</v>
          </cell>
          <cell r="B979" t="str">
            <v>Kapolei, HI USA</v>
          </cell>
        </row>
        <row r="980">
          <cell r="A980">
            <v>2449</v>
          </cell>
          <cell r="B980" t="str">
            <v>Tempe, AZ USA</v>
          </cell>
        </row>
        <row r="981">
          <cell r="A981">
            <v>2450</v>
          </cell>
          <cell r="B981" t="str">
            <v>St. Paul, MN USA</v>
          </cell>
        </row>
        <row r="982">
          <cell r="A982">
            <v>2455</v>
          </cell>
          <cell r="B982" t="str">
            <v>Honoka'a, HI USA</v>
          </cell>
        </row>
        <row r="983">
          <cell r="A983">
            <v>2457</v>
          </cell>
          <cell r="B983" t="str">
            <v>Lawson, MO USA</v>
          </cell>
        </row>
        <row r="984">
          <cell r="A984">
            <v>2458</v>
          </cell>
          <cell r="B984" t="str">
            <v>Gladstone, NJ USA</v>
          </cell>
        </row>
        <row r="985">
          <cell r="A985">
            <v>2459</v>
          </cell>
          <cell r="B985" t="str">
            <v>Waianae, HI USA</v>
          </cell>
        </row>
        <row r="986">
          <cell r="A986">
            <v>2460</v>
          </cell>
          <cell r="B986" t="str">
            <v>Kapaau, HI USA</v>
          </cell>
        </row>
        <row r="987">
          <cell r="A987">
            <v>2461</v>
          </cell>
          <cell r="B987" t="str">
            <v>OKC, OK USA</v>
          </cell>
        </row>
        <row r="988">
          <cell r="A988">
            <v>2462</v>
          </cell>
          <cell r="B988" t="str">
            <v>CHICAGO, IL USA</v>
          </cell>
        </row>
        <row r="989">
          <cell r="A989">
            <v>2465</v>
          </cell>
          <cell r="B989" t="str">
            <v>Lihue, HI USA</v>
          </cell>
        </row>
        <row r="990">
          <cell r="A990">
            <v>2468</v>
          </cell>
          <cell r="B990" t="str">
            <v>Austin, TX USA</v>
          </cell>
        </row>
        <row r="991">
          <cell r="A991">
            <v>2470</v>
          </cell>
          <cell r="B991" t="str">
            <v>Bloomington, MN USA</v>
          </cell>
        </row>
        <row r="992">
          <cell r="A992">
            <v>2471</v>
          </cell>
          <cell r="B992" t="str">
            <v>Camas, WA USA</v>
          </cell>
        </row>
        <row r="993">
          <cell r="A993">
            <v>2472</v>
          </cell>
          <cell r="B993" t="str">
            <v>Circle Pines, MN USA</v>
          </cell>
        </row>
        <row r="994">
          <cell r="A994">
            <v>2473</v>
          </cell>
          <cell r="B994" t="str">
            <v>Cupertino, CA USA</v>
          </cell>
        </row>
        <row r="995">
          <cell r="A995">
            <v>2474</v>
          </cell>
          <cell r="B995" t="str">
            <v>Niles, MI USA</v>
          </cell>
        </row>
        <row r="996">
          <cell r="A996">
            <v>2477</v>
          </cell>
          <cell r="B996" t="str">
            <v>Waipahu, HI USA</v>
          </cell>
        </row>
        <row r="997">
          <cell r="A997">
            <v>2479</v>
          </cell>
          <cell r="B997" t="str">
            <v>Minneapolis, MN USA</v>
          </cell>
        </row>
        <row r="998">
          <cell r="A998">
            <v>2480</v>
          </cell>
          <cell r="B998" t="str">
            <v>Minneapolis, MN USA</v>
          </cell>
        </row>
        <row r="999">
          <cell r="A999">
            <v>2481</v>
          </cell>
          <cell r="B999" t="str">
            <v>Tremont, IL USA</v>
          </cell>
        </row>
        <row r="1000">
          <cell r="A1000">
            <v>2483</v>
          </cell>
          <cell r="B1000" t="str">
            <v>Fayetteville, NC USA</v>
          </cell>
        </row>
        <row r="1001">
          <cell r="A1001">
            <v>2484</v>
          </cell>
          <cell r="B1001" t="str">
            <v>Woods Cross, UT USA</v>
          </cell>
        </row>
        <row r="1002">
          <cell r="A1002">
            <v>2485</v>
          </cell>
          <cell r="B1002" t="str">
            <v>San Diego, CA USA</v>
          </cell>
        </row>
        <row r="1003">
          <cell r="A1003">
            <v>2486</v>
          </cell>
          <cell r="B1003" t="str">
            <v>Flagstaff, AZ USA</v>
          </cell>
        </row>
        <row r="1004">
          <cell r="A1004">
            <v>2487</v>
          </cell>
          <cell r="B1004" t="str">
            <v>Sayville, NY USA</v>
          </cell>
        </row>
        <row r="1005">
          <cell r="A1005">
            <v>2489</v>
          </cell>
          <cell r="B1005" t="str">
            <v>Fremont, CA USA</v>
          </cell>
        </row>
        <row r="1006">
          <cell r="A1006">
            <v>2491</v>
          </cell>
          <cell r="B1006" t="str">
            <v>St. Paul, MN USA</v>
          </cell>
        </row>
        <row r="1007">
          <cell r="A1007">
            <v>2493</v>
          </cell>
          <cell r="B1007" t="str">
            <v>Riverside, CA USA</v>
          </cell>
        </row>
        <row r="1008">
          <cell r="A1008">
            <v>2495</v>
          </cell>
          <cell r="B1008" t="str">
            <v>Hamilton, NJ USA</v>
          </cell>
        </row>
        <row r="1009">
          <cell r="A1009">
            <v>2496</v>
          </cell>
          <cell r="B1009" t="str">
            <v>Irvine, CA USA</v>
          </cell>
        </row>
        <row r="1010">
          <cell r="A1010">
            <v>2497</v>
          </cell>
          <cell r="B1010" t="str">
            <v>Natick, MA USA</v>
          </cell>
        </row>
        <row r="1011">
          <cell r="A1011">
            <v>2498</v>
          </cell>
          <cell r="B1011" t="str">
            <v>Minneapolis, MN USA</v>
          </cell>
        </row>
        <row r="1012">
          <cell r="A1012">
            <v>2499</v>
          </cell>
          <cell r="B1012" t="str">
            <v>Hibbing, MN USA</v>
          </cell>
        </row>
        <row r="1013">
          <cell r="A1013">
            <v>2500</v>
          </cell>
          <cell r="B1013" t="str">
            <v>Minneapolis, MN USA</v>
          </cell>
        </row>
        <row r="1014">
          <cell r="A1014">
            <v>2501</v>
          </cell>
          <cell r="B1014" t="str">
            <v>North St. Paul, MN USA</v>
          </cell>
        </row>
        <row r="1015">
          <cell r="A1015">
            <v>2502</v>
          </cell>
          <cell r="B1015" t="str">
            <v>Eden Prairie, MN USA</v>
          </cell>
        </row>
        <row r="1016">
          <cell r="A1016">
            <v>2503</v>
          </cell>
          <cell r="B1016" t="str">
            <v>Brainerd , MN USA</v>
          </cell>
        </row>
        <row r="1017">
          <cell r="A1017">
            <v>2504</v>
          </cell>
          <cell r="B1017" t="str">
            <v>Honolulu, HI USA</v>
          </cell>
        </row>
        <row r="1018">
          <cell r="A1018">
            <v>2506</v>
          </cell>
          <cell r="B1018" t="str">
            <v>Franklin, WI USA</v>
          </cell>
        </row>
        <row r="1019">
          <cell r="A1019">
            <v>2508</v>
          </cell>
          <cell r="B1019" t="str">
            <v>Stillwater, MN USA</v>
          </cell>
        </row>
        <row r="1020">
          <cell r="A1020">
            <v>2509</v>
          </cell>
          <cell r="B1020" t="str">
            <v>Hutchinson , MN USA</v>
          </cell>
        </row>
        <row r="1021">
          <cell r="A1021">
            <v>2511</v>
          </cell>
          <cell r="B1021" t="str">
            <v>Lakeville, MN USA</v>
          </cell>
        </row>
        <row r="1022">
          <cell r="A1022">
            <v>2512</v>
          </cell>
          <cell r="B1022" t="str">
            <v>Duluth, MN USA</v>
          </cell>
        </row>
        <row r="1023">
          <cell r="A1023">
            <v>2513</v>
          </cell>
          <cell r="B1023" t="str">
            <v>Minneapolis, MN USA</v>
          </cell>
        </row>
        <row r="1024">
          <cell r="A1024">
            <v>2515</v>
          </cell>
          <cell r="B1024" t="str">
            <v>Marshall, MN USA</v>
          </cell>
        </row>
        <row r="1025">
          <cell r="A1025">
            <v>2517</v>
          </cell>
          <cell r="B1025" t="str">
            <v>Vancouver, WA USA</v>
          </cell>
        </row>
        <row r="1026">
          <cell r="A1026">
            <v>2518</v>
          </cell>
          <cell r="B1026" t="str">
            <v>Inver Grove Heights, MN USA</v>
          </cell>
        </row>
        <row r="1027">
          <cell r="A1027">
            <v>2520</v>
          </cell>
          <cell r="B1027" t="str">
            <v>Las Vegas, NV USA</v>
          </cell>
        </row>
        <row r="1028">
          <cell r="A1028">
            <v>2521</v>
          </cell>
          <cell r="B1028" t="str">
            <v>Eugene, OR USA</v>
          </cell>
        </row>
        <row r="1029">
          <cell r="A1029">
            <v>2522</v>
          </cell>
          <cell r="B1029" t="str">
            <v>Bothell, WA USA</v>
          </cell>
        </row>
        <row r="1030">
          <cell r="A1030">
            <v>2523</v>
          </cell>
          <cell r="B1030" t="str">
            <v>St. Johnsbury , VT USA</v>
          </cell>
        </row>
        <row r="1031">
          <cell r="A1031">
            <v>2525</v>
          </cell>
          <cell r="B1031" t="str">
            <v>Plymouth, MN USA</v>
          </cell>
        </row>
        <row r="1032">
          <cell r="A1032">
            <v>2526</v>
          </cell>
          <cell r="B1032" t="str">
            <v>Maple Grove, MN USA</v>
          </cell>
        </row>
        <row r="1033">
          <cell r="A1033">
            <v>2528</v>
          </cell>
          <cell r="B1033" t="str">
            <v>Baltimore, MD USA</v>
          </cell>
        </row>
        <row r="1034">
          <cell r="A1034">
            <v>2529</v>
          </cell>
          <cell r="B1034" t="str">
            <v>St. Paul, MN USA</v>
          </cell>
        </row>
        <row r="1035">
          <cell r="A1035">
            <v>2530</v>
          </cell>
          <cell r="B1035" t="str">
            <v>Rochester, MN USA</v>
          </cell>
        </row>
        <row r="1036">
          <cell r="A1036">
            <v>2531</v>
          </cell>
          <cell r="B1036" t="str">
            <v>Chaska, MN USA</v>
          </cell>
        </row>
        <row r="1037">
          <cell r="A1037">
            <v>2532</v>
          </cell>
          <cell r="B1037" t="str">
            <v>Forest Lake, MN USA</v>
          </cell>
        </row>
        <row r="1038">
          <cell r="A1038">
            <v>2534</v>
          </cell>
          <cell r="B1038" t="str">
            <v>Baltimore , MD USA</v>
          </cell>
        </row>
        <row r="1039">
          <cell r="A1039">
            <v>2535</v>
          </cell>
          <cell r="B1039" t="str">
            <v>Minneapolis, MN USA</v>
          </cell>
        </row>
        <row r="1040">
          <cell r="A1040">
            <v>2537</v>
          </cell>
          <cell r="B1040" t="str">
            <v>Columbia, MD USA</v>
          </cell>
        </row>
        <row r="1041">
          <cell r="A1041">
            <v>2538</v>
          </cell>
          <cell r="B1041" t="str">
            <v>Morris, MN USA</v>
          </cell>
        </row>
        <row r="1042">
          <cell r="A1042">
            <v>2539</v>
          </cell>
          <cell r="B1042" t="str">
            <v>Palmyra, PA USA</v>
          </cell>
        </row>
        <row r="1043">
          <cell r="A1043">
            <v>2542</v>
          </cell>
          <cell r="B1043" t="str">
            <v>Gresham, OR USA</v>
          </cell>
        </row>
        <row r="1044">
          <cell r="A1044">
            <v>2543</v>
          </cell>
          <cell r="B1044" t="str">
            <v>Chula Vista, CA USA</v>
          </cell>
        </row>
        <row r="1045">
          <cell r="A1045">
            <v>2544</v>
          </cell>
          <cell r="B1045" t="str">
            <v>Harborcreek, PA USA</v>
          </cell>
        </row>
        <row r="1046">
          <cell r="A1046">
            <v>2545</v>
          </cell>
          <cell r="B1046" t="str">
            <v>Columbia Heights, MN USA</v>
          </cell>
        </row>
        <row r="1047">
          <cell r="A1047">
            <v>2546</v>
          </cell>
          <cell r="B1047" t="str">
            <v>Baltimore, MD USA</v>
          </cell>
        </row>
        <row r="1048">
          <cell r="A1048">
            <v>2549</v>
          </cell>
          <cell r="B1048" t="str">
            <v>Minneapolis, MN USA</v>
          </cell>
        </row>
        <row r="1049">
          <cell r="A1049">
            <v>2550</v>
          </cell>
          <cell r="B1049" t="str">
            <v>Oregon City, OR USA</v>
          </cell>
        </row>
        <row r="1050">
          <cell r="A1050">
            <v>2551</v>
          </cell>
          <cell r="B1050" t="str">
            <v>Novato, CA USA</v>
          </cell>
        </row>
        <row r="1051">
          <cell r="A1051">
            <v>2554</v>
          </cell>
          <cell r="B1051" t="str">
            <v>Edison, NJ USA</v>
          </cell>
        </row>
        <row r="1052">
          <cell r="A1052">
            <v>2555</v>
          </cell>
          <cell r="B1052" t="str">
            <v>Tacoma, WA USA</v>
          </cell>
        </row>
        <row r="1053">
          <cell r="A1053">
            <v>2556</v>
          </cell>
          <cell r="B1053" t="str">
            <v>Niceville, FL USA</v>
          </cell>
        </row>
        <row r="1054">
          <cell r="A1054">
            <v>2557</v>
          </cell>
          <cell r="B1054" t="str">
            <v>Tacoma, WA USA</v>
          </cell>
        </row>
        <row r="1055">
          <cell r="A1055">
            <v>2559</v>
          </cell>
          <cell r="B1055" t="str">
            <v>Harrisburg, PA USA</v>
          </cell>
        </row>
        <row r="1056">
          <cell r="A1056">
            <v>2560</v>
          </cell>
          <cell r="B1056" t="str">
            <v>Grandview, MO USA</v>
          </cell>
        </row>
        <row r="1057">
          <cell r="A1057">
            <v>2574</v>
          </cell>
          <cell r="B1057" t="str">
            <v>Saint Anthony Village, MN USA</v>
          </cell>
        </row>
        <row r="1058">
          <cell r="A1058">
            <v>2576</v>
          </cell>
          <cell r="B1058" t="str">
            <v>Santiago, SG Chile</v>
          </cell>
        </row>
        <row r="1059">
          <cell r="A1059">
            <v>2577</v>
          </cell>
          <cell r="B1059" t="str">
            <v>Martinsville, NJ USA</v>
          </cell>
        </row>
        <row r="1060">
          <cell r="A1060">
            <v>2579</v>
          </cell>
          <cell r="B1060" t="str">
            <v>New York , NY USA</v>
          </cell>
        </row>
        <row r="1061">
          <cell r="A1061">
            <v>2582</v>
          </cell>
          <cell r="B1061" t="str">
            <v>Lufkin, TX USA</v>
          </cell>
        </row>
        <row r="1062">
          <cell r="A1062">
            <v>2583</v>
          </cell>
          <cell r="B1062" t="str">
            <v>Austin, TX USA</v>
          </cell>
        </row>
        <row r="1063">
          <cell r="A1063">
            <v>2585</v>
          </cell>
          <cell r="B1063" t="str">
            <v>Bellaire, TX USA</v>
          </cell>
        </row>
        <row r="1064">
          <cell r="A1064">
            <v>2586</v>
          </cell>
          <cell r="B1064" t="str">
            <v>Calumet, MI USA</v>
          </cell>
        </row>
        <row r="1065">
          <cell r="A1065">
            <v>2587</v>
          </cell>
          <cell r="B1065" t="str">
            <v>Houston, TX USA</v>
          </cell>
        </row>
        <row r="1066">
          <cell r="A1066">
            <v>2590</v>
          </cell>
          <cell r="B1066" t="str">
            <v>Robbinsville, NJ USA</v>
          </cell>
        </row>
        <row r="1067">
          <cell r="A1067">
            <v>2591</v>
          </cell>
          <cell r="B1067" t="str">
            <v>Detroit, MI USA</v>
          </cell>
        </row>
        <row r="1068">
          <cell r="A1068">
            <v>2594</v>
          </cell>
          <cell r="B1068" t="str">
            <v>Nampa, ID USA</v>
          </cell>
        </row>
        <row r="1069">
          <cell r="A1069">
            <v>2599</v>
          </cell>
          <cell r="B1069" t="str">
            <v>CHULA VISTA, CA USA</v>
          </cell>
        </row>
        <row r="1070">
          <cell r="A1070">
            <v>2600</v>
          </cell>
          <cell r="B1070" t="str">
            <v>Oak Ridge, NJ USA</v>
          </cell>
        </row>
        <row r="1071">
          <cell r="A1071">
            <v>2601</v>
          </cell>
          <cell r="B1071" t="str">
            <v>Flushing, NY USA</v>
          </cell>
        </row>
        <row r="1072">
          <cell r="A1072">
            <v>2603</v>
          </cell>
          <cell r="B1072" t="str">
            <v>Medina, OH USA</v>
          </cell>
        </row>
        <row r="1073">
          <cell r="A1073">
            <v>2604</v>
          </cell>
          <cell r="B1073" t="str">
            <v>Capac, MI USA</v>
          </cell>
        </row>
        <row r="1074">
          <cell r="A1074">
            <v>2605</v>
          </cell>
          <cell r="B1074" t="str">
            <v>Bellingham, WA USA</v>
          </cell>
        </row>
        <row r="1075">
          <cell r="A1075">
            <v>2606</v>
          </cell>
          <cell r="B1075" t="str">
            <v>Rosemount, MN USA</v>
          </cell>
        </row>
        <row r="1076">
          <cell r="A1076">
            <v>2607</v>
          </cell>
          <cell r="B1076" t="str">
            <v>Warminster , PA USA</v>
          </cell>
        </row>
        <row r="1077">
          <cell r="A1077">
            <v>2611</v>
          </cell>
          <cell r="B1077" t="str">
            <v>Jackson, MI USA</v>
          </cell>
        </row>
        <row r="1078">
          <cell r="A1078">
            <v>2612</v>
          </cell>
          <cell r="B1078" t="str">
            <v>Waterford, MI USA</v>
          </cell>
        </row>
        <row r="1079">
          <cell r="A1079">
            <v>2613</v>
          </cell>
          <cell r="B1079" t="str">
            <v>Van Horn, TX USA</v>
          </cell>
        </row>
        <row r="1080">
          <cell r="A1080">
            <v>2614</v>
          </cell>
          <cell r="B1080" t="str">
            <v>Morgantown, WV USA</v>
          </cell>
        </row>
        <row r="1081">
          <cell r="A1081">
            <v>2618</v>
          </cell>
          <cell r="B1081" t="str">
            <v>Pittsburgh, PA USA</v>
          </cell>
        </row>
        <row r="1082">
          <cell r="A1082">
            <v>2619</v>
          </cell>
          <cell r="B1082" t="str">
            <v>Midland, MI USA</v>
          </cell>
        </row>
        <row r="1083">
          <cell r="A1083">
            <v>2620</v>
          </cell>
          <cell r="B1083" t="str">
            <v>Southgate, MI USA</v>
          </cell>
        </row>
        <row r="1084">
          <cell r="A1084">
            <v>2621</v>
          </cell>
          <cell r="B1084" t="str">
            <v>Bedford, MA USA</v>
          </cell>
        </row>
        <row r="1085">
          <cell r="A1085">
            <v>2625</v>
          </cell>
          <cell r="B1085" t="str">
            <v>Mississauga, ON Canada</v>
          </cell>
        </row>
        <row r="1086">
          <cell r="A1086">
            <v>2626</v>
          </cell>
          <cell r="B1086" t="str">
            <v>Sherbrooke, QC Canada</v>
          </cell>
        </row>
        <row r="1087">
          <cell r="A1087">
            <v>2627</v>
          </cell>
          <cell r="B1087" t="str">
            <v>Ann Arbor, MI USA</v>
          </cell>
        </row>
        <row r="1088">
          <cell r="A1088">
            <v>2630</v>
          </cell>
          <cell r="B1088" t="str">
            <v>Emek hefer, Central Israel</v>
          </cell>
        </row>
        <row r="1089">
          <cell r="A1089">
            <v>2632</v>
          </cell>
          <cell r="B1089" t="str">
            <v>Amherst, OH USA</v>
          </cell>
        </row>
        <row r="1090">
          <cell r="A1090">
            <v>2634</v>
          </cell>
          <cell r="B1090" t="str">
            <v>Toronto, ON Canada</v>
          </cell>
        </row>
        <row r="1091">
          <cell r="A1091">
            <v>2635</v>
          </cell>
          <cell r="B1091" t="str">
            <v>Lake Oswego, OR USA</v>
          </cell>
        </row>
        <row r="1092">
          <cell r="A1092">
            <v>2637</v>
          </cell>
          <cell r="B1092" t="str">
            <v>Rolling Hills Estates, CA USA</v>
          </cell>
        </row>
        <row r="1093">
          <cell r="A1093">
            <v>2638</v>
          </cell>
          <cell r="B1093" t="str">
            <v>Great Neck, NY USA</v>
          </cell>
        </row>
        <row r="1094">
          <cell r="A1094">
            <v>2640</v>
          </cell>
          <cell r="B1094" t="str">
            <v>Reidsville, NC USA</v>
          </cell>
        </row>
        <row r="1095">
          <cell r="A1095">
            <v>2641</v>
          </cell>
          <cell r="B1095" t="str">
            <v>Pittsburgh, PA USA</v>
          </cell>
        </row>
        <row r="1096">
          <cell r="A1096">
            <v>2642</v>
          </cell>
          <cell r="B1096" t="str">
            <v>Winterville, NC USA</v>
          </cell>
        </row>
        <row r="1097">
          <cell r="A1097">
            <v>2643</v>
          </cell>
          <cell r="B1097" t="str">
            <v>San Jose, CA USA</v>
          </cell>
        </row>
        <row r="1098">
          <cell r="A1098">
            <v>2647</v>
          </cell>
          <cell r="B1098" t="str">
            <v>Phoenix, AZ USA</v>
          </cell>
        </row>
        <row r="1099">
          <cell r="A1099">
            <v>2648</v>
          </cell>
          <cell r="B1099" t="str">
            <v>Oakland, ME USA</v>
          </cell>
        </row>
        <row r="1100">
          <cell r="A1100">
            <v>2654</v>
          </cell>
          <cell r="B1100" t="str">
            <v>Roseau, MN USA</v>
          </cell>
        </row>
        <row r="1101">
          <cell r="A1101">
            <v>2655</v>
          </cell>
          <cell r="B1101" t="str">
            <v>Colfax, NC USA</v>
          </cell>
        </row>
        <row r="1102">
          <cell r="A1102">
            <v>2656</v>
          </cell>
          <cell r="B1102" t="str">
            <v>Monroeville, PA USA</v>
          </cell>
        </row>
        <row r="1103">
          <cell r="A1103">
            <v>2657</v>
          </cell>
          <cell r="B1103" t="str">
            <v>Deming, NM USA</v>
          </cell>
        </row>
        <row r="1104">
          <cell r="A1104">
            <v>2658</v>
          </cell>
          <cell r="B1104" t="str">
            <v>San Diego, CA USA</v>
          </cell>
        </row>
        <row r="1105">
          <cell r="A1105">
            <v>2659</v>
          </cell>
          <cell r="B1105" t="str">
            <v>Mission Hills, CA USA</v>
          </cell>
        </row>
        <row r="1106">
          <cell r="A1106">
            <v>2660</v>
          </cell>
          <cell r="B1106" t="str">
            <v>Tulalip, WA USA</v>
          </cell>
        </row>
        <row r="1107">
          <cell r="A1107">
            <v>2662</v>
          </cell>
          <cell r="B1107" t="str">
            <v>Tolleson, AZ USA</v>
          </cell>
        </row>
        <row r="1108">
          <cell r="A1108">
            <v>2665</v>
          </cell>
          <cell r="B1108" t="str">
            <v>Dayton, OH USA</v>
          </cell>
        </row>
        <row r="1109">
          <cell r="A1109">
            <v>2667</v>
          </cell>
          <cell r="B1109" t="str">
            <v>Apple Valley, MN USA</v>
          </cell>
        </row>
        <row r="1110">
          <cell r="A1110">
            <v>2672</v>
          </cell>
          <cell r="B1110" t="str">
            <v>Osfia, Other Israel</v>
          </cell>
        </row>
        <row r="1111">
          <cell r="A1111">
            <v>2673</v>
          </cell>
          <cell r="B1111" t="str">
            <v>Detroit, MI USA</v>
          </cell>
        </row>
        <row r="1112">
          <cell r="A1112">
            <v>2676</v>
          </cell>
          <cell r="B1112" t="str">
            <v>Ecorse, MI USA</v>
          </cell>
        </row>
        <row r="1113">
          <cell r="A1113">
            <v>2679</v>
          </cell>
          <cell r="B1113" t="str">
            <v>Jerusalem, Jerusalem Israel</v>
          </cell>
        </row>
        <row r="1114">
          <cell r="A1114">
            <v>2702</v>
          </cell>
          <cell r="B1114" t="str">
            <v>Kitchener, ON Canada</v>
          </cell>
        </row>
        <row r="1115">
          <cell r="A1115">
            <v>2704</v>
          </cell>
          <cell r="B1115" t="str">
            <v>Batavia, IL USA</v>
          </cell>
        </row>
        <row r="1116">
          <cell r="A1116">
            <v>2705</v>
          </cell>
          <cell r="B1116" t="str">
            <v>Eden Prairie, MN USA</v>
          </cell>
        </row>
        <row r="1117">
          <cell r="A1117">
            <v>2709</v>
          </cell>
          <cell r="B1117" t="str">
            <v>Chicago, IL USA</v>
          </cell>
        </row>
        <row r="1118">
          <cell r="A1118">
            <v>2713</v>
          </cell>
          <cell r="B1118" t="str">
            <v>Melrose, MA USA</v>
          </cell>
        </row>
        <row r="1119">
          <cell r="A1119">
            <v>2721</v>
          </cell>
          <cell r="B1119" t="str">
            <v>Lasara, TX USA</v>
          </cell>
        </row>
        <row r="1120">
          <cell r="A1120">
            <v>2723</v>
          </cell>
          <cell r="B1120" t="str">
            <v>Oklahoma City, OK USA</v>
          </cell>
        </row>
        <row r="1121">
          <cell r="A1121">
            <v>2725</v>
          </cell>
          <cell r="B1121" t="str">
            <v>Chicago, IL USA</v>
          </cell>
        </row>
        <row r="1122">
          <cell r="A1122">
            <v>2729</v>
          </cell>
          <cell r="B1122" t="str">
            <v>Marlton, NJ USA</v>
          </cell>
        </row>
        <row r="1123">
          <cell r="A1123">
            <v>2733</v>
          </cell>
          <cell r="B1123" t="str">
            <v>Portland, OR USA</v>
          </cell>
        </row>
        <row r="1124">
          <cell r="A1124">
            <v>2737</v>
          </cell>
          <cell r="B1124" t="str">
            <v>Houston, TX USA</v>
          </cell>
        </row>
        <row r="1125">
          <cell r="A1125">
            <v>2745</v>
          </cell>
          <cell r="B1125" t="str">
            <v>San Antonio, TX USA</v>
          </cell>
        </row>
        <row r="1126">
          <cell r="A1126">
            <v>2747</v>
          </cell>
          <cell r="B1126" t="str">
            <v>Carrollton, TX USA</v>
          </cell>
        </row>
        <row r="1127">
          <cell r="A1127">
            <v>2751</v>
          </cell>
          <cell r="B1127" t="str">
            <v>Pendleton, SC USA</v>
          </cell>
        </row>
        <row r="1128">
          <cell r="A1128">
            <v>2757</v>
          </cell>
          <cell r="B1128" t="str">
            <v>Longwood, FL USA</v>
          </cell>
        </row>
        <row r="1129">
          <cell r="A1129">
            <v>2761</v>
          </cell>
          <cell r="B1129" t="str">
            <v>Fresno, CA USA</v>
          </cell>
        </row>
        <row r="1130">
          <cell r="A1130">
            <v>2765</v>
          </cell>
          <cell r="B1130" t="str">
            <v>Norman, OK USA</v>
          </cell>
        </row>
        <row r="1131">
          <cell r="A1131">
            <v>2767</v>
          </cell>
          <cell r="B1131" t="str">
            <v>Kalamazoo, MI USA</v>
          </cell>
        </row>
        <row r="1132">
          <cell r="A1132">
            <v>2769</v>
          </cell>
          <cell r="B1132" t="str">
            <v>Chicago, IL USA</v>
          </cell>
        </row>
        <row r="1133">
          <cell r="A1133">
            <v>2771</v>
          </cell>
          <cell r="B1133" t="str">
            <v>Grandville , MI USA</v>
          </cell>
        </row>
        <row r="1134">
          <cell r="A1134">
            <v>2773</v>
          </cell>
          <cell r="B1134" t="str">
            <v>Edmond, OK USA</v>
          </cell>
        </row>
        <row r="1135">
          <cell r="A1135">
            <v>2781</v>
          </cell>
          <cell r="B1135" t="str">
            <v>Burbank, IL USA</v>
          </cell>
        </row>
        <row r="1136">
          <cell r="A1136">
            <v>2783</v>
          </cell>
          <cell r="B1136" t="str">
            <v>Mount Washington, KY USA</v>
          </cell>
        </row>
        <row r="1137">
          <cell r="A1137">
            <v>2785</v>
          </cell>
          <cell r="B1137" t="str">
            <v>Kent, CT USA</v>
          </cell>
        </row>
        <row r="1138">
          <cell r="A1138">
            <v>2787</v>
          </cell>
          <cell r="B1138" t="str">
            <v>Corpus Christi, TX USA</v>
          </cell>
        </row>
        <row r="1139">
          <cell r="A1139">
            <v>2789</v>
          </cell>
          <cell r="B1139" t="str">
            <v>Manor, TX USA</v>
          </cell>
        </row>
        <row r="1140">
          <cell r="A1140">
            <v>2791</v>
          </cell>
          <cell r="B1140" t="str">
            <v>Latham, NY USA</v>
          </cell>
        </row>
        <row r="1141">
          <cell r="A1141">
            <v>2795</v>
          </cell>
          <cell r="B1141" t="str">
            <v>Broken Arrow, OK USA</v>
          </cell>
        </row>
        <row r="1142">
          <cell r="A1142">
            <v>2797</v>
          </cell>
          <cell r="B1142" t="str">
            <v>Clermont, FL USA</v>
          </cell>
        </row>
        <row r="1143">
          <cell r="A1143">
            <v>2803</v>
          </cell>
          <cell r="B1143" t="str">
            <v>Chicago, IL USA</v>
          </cell>
        </row>
        <row r="1144">
          <cell r="A1144">
            <v>2805</v>
          </cell>
          <cell r="B1144" t="str">
            <v>Waxahachie, TX USA</v>
          </cell>
        </row>
        <row r="1145">
          <cell r="A1145">
            <v>2809</v>
          </cell>
          <cell r="B1145" t="str">
            <v>Kingston, ON Canada</v>
          </cell>
        </row>
        <row r="1146">
          <cell r="A1146">
            <v>2811</v>
          </cell>
          <cell r="B1146" t="str">
            <v>Vancouver, WA USA</v>
          </cell>
        </row>
        <row r="1147">
          <cell r="A1147">
            <v>2813</v>
          </cell>
          <cell r="B1147" t="str">
            <v>Saratoga, CA USA</v>
          </cell>
        </row>
        <row r="1148">
          <cell r="A1148">
            <v>2815</v>
          </cell>
          <cell r="B1148" t="str">
            <v>Columbia, SC USA</v>
          </cell>
        </row>
        <row r="1149">
          <cell r="A1149">
            <v>2817</v>
          </cell>
          <cell r="B1149" t="str">
            <v>Memphis, TN USA</v>
          </cell>
        </row>
        <row r="1150">
          <cell r="A1150">
            <v>2819</v>
          </cell>
          <cell r="B1150" t="str">
            <v>Oxon Hill, MD USA</v>
          </cell>
        </row>
        <row r="1151">
          <cell r="A1151">
            <v>2823</v>
          </cell>
          <cell r="B1151" t="str">
            <v>St Paul, MN USA</v>
          </cell>
        </row>
        <row r="1152">
          <cell r="A1152">
            <v>2825</v>
          </cell>
          <cell r="B1152" t="str">
            <v>Vadnais Heights, MN USA</v>
          </cell>
        </row>
        <row r="1153">
          <cell r="A1153">
            <v>2826</v>
          </cell>
          <cell r="B1153" t="str">
            <v>Oshkosh, WI USA</v>
          </cell>
        </row>
        <row r="1154">
          <cell r="A1154">
            <v>2827</v>
          </cell>
          <cell r="B1154" t="str">
            <v>Coronado, CA USA</v>
          </cell>
        </row>
        <row r="1155">
          <cell r="A1155">
            <v>2830</v>
          </cell>
          <cell r="B1155" t="str">
            <v>Milwaukee, WI USA</v>
          </cell>
        </row>
        <row r="1156">
          <cell r="A1156">
            <v>2832</v>
          </cell>
          <cell r="B1156" t="str">
            <v>Livonia, MI USA</v>
          </cell>
        </row>
        <row r="1157">
          <cell r="A1157">
            <v>2833</v>
          </cell>
          <cell r="B1157" t="str">
            <v>Brownsville, TX USA</v>
          </cell>
        </row>
        <row r="1158">
          <cell r="A1158">
            <v>2834</v>
          </cell>
          <cell r="B1158" t="str">
            <v>Bloomfield Hills, MI USA</v>
          </cell>
        </row>
        <row r="1159">
          <cell r="A1159">
            <v>2836</v>
          </cell>
          <cell r="B1159" t="str">
            <v>Woodbury, CT USA</v>
          </cell>
        </row>
        <row r="1160">
          <cell r="A1160">
            <v>2838</v>
          </cell>
          <cell r="B1160" t="str">
            <v>Chesterfield, MO USA</v>
          </cell>
        </row>
        <row r="1161">
          <cell r="A1161">
            <v>2839</v>
          </cell>
          <cell r="B1161" t="str">
            <v>Escondido, CA USA</v>
          </cell>
        </row>
        <row r="1162">
          <cell r="A1162">
            <v>2840</v>
          </cell>
          <cell r="B1162" t="str">
            <v>Paradise Valley, AZ USA</v>
          </cell>
        </row>
        <row r="1163">
          <cell r="A1163">
            <v>2844</v>
          </cell>
          <cell r="B1163" t="str">
            <v>Laveen, AZ USA</v>
          </cell>
        </row>
        <row r="1164">
          <cell r="A1164">
            <v>2845</v>
          </cell>
          <cell r="B1164" t="str">
            <v>Osseo, MN USA</v>
          </cell>
        </row>
        <row r="1165">
          <cell r="A1165">
            <v>2846</v>
          </cell>
          <cell r="B1165" t="str">
            <v>Roseville, MN USA</v>
          </cell>
        </row>
        <row r="1166">
          <cell r="A1166">
            <v>2847</v>
          </cell>
          <cell r="B1166" t="str">
            <v>Fairmont, MN USA</v>
          </cell>
        </row>
        <row r="1167">
          <cell r="A1167">
            <v>2848</v>
          </cell>
          <cell r="B1167" t="str">
            <v>Dallas, TX USA</v>
          </cell>
        </row>
        <row r="1168">
          <cell r="A1168">
            <v>2849</v>
          </cell>
          <cell r="B1168" t="str">
            <v>Columbia, MD USA</v>
          </cell>
        </row>
        <row r="1169">
          <cell r="A1169">
            <v>2851</v>
          </cell>
          <cell r="B1169" t="str">
            <v>Sterling Heights, MI USA</v>
          </cell>
        </row>
        <row r="1170">
          <cell r="A1170">
            <v>2852</v>
          </cell>
          <cell r="B1170" t="str">
            <v>St. Catharines, ON Canada</v>
          </cell>
        </row>
        <row r="1171">
          <cell r="A1171">
            <v>2853</v>
          </cell>
          <cell r="B1171" t="str">
            <v>Mililani, HI USA</v>
          </cell>
        </row>
        <row r="1172">
          <cell r="A1172">
            <v>2854</v>
          </cell>
          <cell r="B1172" t="str">
            <v>San Jose, CA USA</v>
          </cell>
        </row>
        <row r="1173">
          <cell r="A1173">
            <v>2855</v>
          </cell>
          <cell r="B1173" t="str">
            <v>Saint Paul, MN USA</v>
          </cell>
        </row>
        <row r="1174">
          <cell r="A1174">
            <v>2856</v>
          </cell>
          <cell r="B1174" t="str">
            <v>Lexington, KY USA</v>
          </cell>
        </row>
        <row r="1175">
          <cell r="A1175">
            <v>2857</v>
          </cell>
          <cell r="B1175" t="str">
            <v>Dallas, TX USA</v>
          </cell>
        </row>
        <row r="1176">
          <cell r="A1176">
            <v>2861</v>
          </cell>
          <cell r="B1176" t="str">
            <v>Lake City, MN USA</v>
          </cell>
        </row>
        <row r="1177">
          <cell r="A1177">
            <v>2865</v>
          </cell>
          <cell r="B1177" t="str">
            <v>Post Falls, ID USA</v>
          </cell>
        </row>
        <row r="1178">
          <cell r="A1178">
            <v>2866</v>
          </cell>
          <cell r="B1178" t="str">
            <v>Owings Mills , MD USA</v>
          </cell>
        </row>
        <row r="1179">
          <cell r="A1179">
            <v>2867</v>
          </cell>
          <cell r="B1179" t="str">
            <v>Elkhart, IN USA</v>
          </cell>
        </row>
        <row r="1180">
          <cell r="A1180">
            <v>2869</v>
          </cell>
          <cell r="B1180" t="str">
            <v>Bethpage, NY USA</v>
          </cell>
        </row>
        <row r="1181">
          <cell r="A1181">
            <v>2871</v>
          </cell>
          <cell r="B1181" t="str">
            <v>Roxbury, MA USA</v>
          </cell>
        </row>
        <row r="1182">
          <cell r="A1182">
            <v>2872</v>
          </cell>
          <cell r="B1182" t="str">
            <v>Old Westbury, NY USA</v>
          </cell>
        </row>
        <row r="1183">
          <cell r="A1183">
            <v>2874</v>
          </cell>
          <cell r="B1183" t="str">
            <v>Grain Valley , MO USA</v>
          </cell>
        </row>
        <row r="1184">
          <cell r="A1184">
            <v>2875</v>
          </cell>
          <cell r="B1184" t="str">
            <v>Cold Spring Harbor, NY USA</v>
          </cell>
        </row>
        <row r="1185">
          <cell r="A1185">
            <v>2876</v>
          </cell>
          <cell r="B1185" t="str">
            <v>Burlington, MA USA</v>
          </cell>
        </row>
        <row r="1186">
          <cell r="A1186">
            <v>2877</v>
          </cell>
          <cell r="B1186" t="str">
            <v>Newton, MA USA</v>
          </cell>
        </row>
        <row r="1187">
          <cell r="A1187">
            <v>2879</v>
          </cell>
          <cell r="B1187" t="str">
            <v>St. Louis Park, MN USA</v>
          </cell>
        </row>
        <row r="1188">
          <cell r="A1188">
            <v>2881</v>
          </cell>
          <cell r="B1188" t="str">
            <v>Austin, TX USA</v>
          </cell>
        </row>
        <row r="1189">
          <cell r="A1189">
            <v>2882</v>
          </cell>
          <cell r="B1189" t="str">
            <v>Katy, TX USA</v>
          </cell>
        </row>
        <row r="1190">
          <cell r="A1190">
            <v>2883</v>
          </cell>
          <cell r="B1190" t="str">
            <v>Warroad, MN USA</v>
          </cell>
        </row>
        <row r="1191">
          <cell r="A1191">
            <v>2888</v>
          </cell>
          <cell r="B1191" t="str">
            <v>Chestnut Hill, MA USA</v>
          </cell>
        </row>
        <row r="1192">
          <cell r="A1192">
            <v>2890</v>
          </cell>
          <cell r="B1192" t="str">
            <v>Chesapeake, VA USA</v>
          </cell>
        </row>
        <row r="1193">
          <cell r="A1193">
            <v>2895</v>
          </cell>
          <cell r="B1193" t="str">
            <v>Far Rockaway, NY USA</v>
          </cell>
        </row>
        <row r="1194">
          <cell r="A1194">
            <v>2896</v>
          </cell>
          <cell r="B1194" t="str">
            <v>Honolulu, HI USA</v>
          </cell>
        </row>
        <row r="1195">
          <cell r="A1195">
            <v>2897</v>
          </cell>
          <cell r="B1195" t="str">
            <v>Waco, TX USA</v>
          </cell>
        </row>
        <row r="1196">
          <cell r="A1196">
            <v>2898</v>
          </cell>
          <cell r="B1196" t="str">
            <v>Beaverton, OR USA</v>
          </cell>
        </row>
        <row r="1197">
          <cell r="A1197">
            <v>2900</v>
          </cell>
          <cell r="B1197" t="str">
            <v>Washington, DC USA</v>
          </cell>
        </row>
        <row r="1198">
          <cell r="A1198">
            <v>2902</v>
          </cell>
          <cell r="B1198" t="str">
            <v>Saint Louis, MO USA</v>
          </cell>
        </row>
        <row r="1199">
          <cell r="A1199">
            <v>2903</v>
          </cell>
          <cell r="B1199" t="str">
            <v>Arlington, WA USA</v>
          </cell>
        </row>
        <row r="1200">
          <cell r="A1200">
            <v>2905</v>
          </cell>
          <cell r="B1200" t="str">
            <v>Istanbul, IS Turkey</v>
          </cell>
        </row>
        <row r="1201">
          <cell r="A1201">
            <v>2906</v>
          </cell>
          <cell r="B1201" t="str">
            <v>Spanaway, WA USA</v>
          </cell>
        </row>
        <row r="1202">
          <cell r="A1202">
            <v>2907</v>
          </cell>
          <cell r="B1202" t="str">
            <v>Auburn, WA USA</v>
          </cell>
        </row>
        <row r="1203">
          <cell r="A1203">
            <v>2909</v>
          </cell>
          <cell r="B1203" t="str">
            <v>Rochester, IN USA</v>
          </cell>
        </row>
        <row r="1204">
          <cell r="A1204">
            <v>2910</v>
          </cell>
          <cell r="B1204" t="str">
            <v>Mill Creek, WA USA</v>
          </cell>
        </row>
        <row r="1205">
          <cell r="A1205">
            <v>2911</v>
          </cell>
          <cell r="B1205" t="str">
            <v>Washington, DC USA</v>
          </cell>
        </row>
        <row r="1206">
          <cell r="A1206">
            <v>2912</v>
          </cell>
          <cell r="B1206" t="str">
            <v>Washington, DC USA</v>
          </cell>
        </row>
        <row r="1207">
          <cell r="A1207">
            <v>2914</v>
          </cell>
          <cell r="B1207" t="str">
            <v>Washington, DC USA</v>
          </cell>
        </row>
        <row r="1208">
          <cell r="A1208">
            <v>2915</v>
          </cell>
          <cell r="B1208" t="str">
            <v>Portland, OR USA</v>
          </cell>
        </row>
        <row r="1209">
          <cell r="A1209">
            <v>2916</v>
          </cell>
          <cell r="B1209" t="str">
            <v>Palm Bay, FL USA</v>
          </cell>
        </row>
        <row r="1210">
          <cell r="A1210">
            <v>2917</v>
          </cell>
          <cell r="B1210" t="str">
            <v>Cincinnati, OH USA</v>
          </cell>
        </row>
        <row r="1211">
          <cell r="A1211">
            <v>2918</v>
          </cell>
          <cell r="B1211" t="str">
            <v>Jasper, AL USA</v>
          </cell>
        </row>
        <row r="1212">
          <cell r="A1212">
            <v>2919</v>
          </cell>
          <cell r="B1212" t="str">
            <v>L.A., CA USA</v>
          </cell>
        </row>
        <row r="1213">
          <cell r="A1213">
            <v>2923</v>
          </cell>
          <cell r="B1213" t="str">
            <v>Rosalia, WA USA</v>
          </cell>
        </row>
        <row r="1214">
          <cell r="A1214">
            <v>2926</v>
          </cell>
          <cell r="B1214" t="str">
            <v>Wapato, WA USA</v>
          </cell>
        </row>
        <row r="1215">
          <cell r="A1215">
            <v>2927</v>
          </cell>
          <cell r="B1215" t="str">
            <v>Graham, WA USA</v>
          </cell>
        </row>
        <row r="1216">
          <cell r="A1216">
            <v>2928</v>
          </cell>
          <cell r="B1216" t="str">
            <v>Seattle, WA USA</v>
          </cell>
        </row>
        <row r="1217">
          <cell r="A1217">
            <v>2929</v>
          </cell>
          <cell r="B1217" t="str">
            <v>Puyallup, WA USA</v>
          </cell>
        </row>
        <row r="1218">
          <cell r="A1218">
            <v>2930</v>
          </cell>
          <cell r="B1218" t="str">
            <v>Snohomish, WA USA</v>
          </cell>
        </row>
        <row r="1219">
          <cell r="A1219">
            <v>2933</v>
          </cell>
          <cell r="B1219" t="str">
            <v>Bronx, NY USA</v>
          </cell>
        </row>
        <row r="1220">
          <cell r="A1220">
            <v>2935</v>
          </cell>
          <cell r="B1220" t="str">
            <v>Toronto, ON Canada</v>
          </cell>
        </row>
        <row r="1221">
          <cell r="A1221">
            <v>2936</v>
          </cell>
          <cell r="B1221" t="str">
            <v>Dickinson, TX USA</v>
          </cell>
        </row>
        <row r="1222">
          <cell r="A1222">
            <v>2942</v>
          </cell>
          <cell r="B1222" t="str">
            <v>Seattle, WA USA</v>
          </cell>
        </row>
        <row r="1223">
          <cell r="A1223">
            <v>2943</v>
          </cell>
          <cell r="B1223" t="str">
            <v>Dallas, TX USA</v>
          </cell>
        </row>
        <row r="1224">
          <cell r="A1224">
            <v>2944</v>
          </cell>
          <cell r="B1224" t="str">
            <v>Spokane, WA USA</v>
          </cell>
        </row>
        <row r="1225">
          <cell r="A1225">
            <v>2945</v>
          </cell>
          <cell r="B1225" t="str">
            <v>Manitou Springs, CO USA</v>
          </cell>
        </row>
        <row r="1226">
          <cell r="A1226">
            <v>2947</v>
          </cell>
          <cell r="B1226" t="str">
            <v>EL PASO, TX USA</v>
          </cell>
        </row>
        <row r="1227">
          <cell r="A1227">
            <v>2948</v>
          </cell>
          <cell r="B1227" t="str">
            <v>Fort Worth, TX USA</v>
          </cell>
        </row>
        <row r="1228">
          <cell r="A1228">
            <v>2949</v>
          </cell>
          <cell r="B1228" t="str">
            <v>Batavia, IL USA</v>
          </cell>
        </row>
        <row r="1229">
          <cell r="A1229">
            <v>2950</v>
          </cell>
          <cell r="B1229" t="str">
            <v>Waco, TX USA</v>
          </cell>
        </row>
        <row r="1230">
          <cell r="A1230">
            <v>2952</v>
          </cell>
          <cell r="B1230" t="str">
            <v>San Antonio, TX USA</v>
          </cell>
        </row>
        <row r="1231">
          <cell r="A1231">
            <v>2957</v>
          </cell>
          <cell r="B1231" t="str">
            <v>Alden, MN USA</v>
          </cell>
        </row>
        <row r="1232">
          <cell r="A1232">
            <v>2959</v>
          </cell>
          <cell r="B1232" t="str">
            <v>Coloma, MI USA</v>
          </cell>
        </row>
        <row r="1233">
          <cell r="A1233">
            <v>2960</v>
          </cell>
          <cell r="B1233" t="str">
            <v>birmingham, MI USA</v>
          </cell>
        </row>
        <row r="1234">
          <cell r="A1234">
            <v>2961</v>
          </cell>
          <cell r="B1234" t="str">
            <v>Washington, DC USA</v>
          </cell>
        </row>
        <row r="1235">
          <cell r="A1235">
            <v>2962</v>
          </cell>
          <cell r="B1235" t="str">
            <v>Washington, DC USA</v>
          </cell>
        </row>
        <row r="1236">
          <cell r="A1236">
            <v>2963</v>
          </cell>
          <cell r="B1236" t="str">
            <v>Washington, DC USA</v>
          </cell>
        </row>
        <row r="1237">
          <cell r="A1237">
            <v>2964</v>
          </cell>
          <cell r="B1237" t="str">
            <v>Washington, DC USA</v>
          </cell>
        </row>
        <row r="1238">
          <cell r="A1238">
            <v>2965</v>
          </cell>
          <cell r="B1238" t="str">
            <v>Lubbock, TX USA</v>
          </cell>
        </row>
        <row r="1239">
          <cell r="A1239">
            <v>2966</v>
          </cell>
          <cell r="B1239" t="str">
            <v>Pharr, TX USA</v>
          </cell>
        </row>
        <row r="1240">
          <cell r="A1240">
            <v>2969</v>
          </cell>
          <cell r="B1240" t="str">
            <v>San Antonio, TX USA</v>
          </cell>
        </row>
        <row r="1241">
          <cell r="A1241">
            <v>2972</v>
          </cell>
          <cell r="B1241" t="str">
            <v>Lafayette, CO USA</v>
          </cell>
        </row>
        <row r="1242">
          <cell r="A1242">
            <v>2973</v>
          </cell>
          <cell r="B1242" t="str">
            <v>Madison, AL USA</v>
          </cell>
        </row>
        <row r="1243">
          <cell r="A1243">
            <v>2974</v>
          </cell>
          <cell r="B1243" t="str">
            <v>Marietta , GA USA</v>
          </cell>
        </row>
        <row r="1244">
          <cell r="A1244">
            <v>2976</v>
          </cell>
          <cell r="B1244" t="str">
            <v>Sammamish, WA USA</v>
          </cell>
        </row>
        <row r="1245">
          <cell r="A1245">
            <v>2977</v>
          </cell>
          <cell r="B1245" t="str">
            <v>La Crescent, MN USA</v>
          </cell>
        </row>
        <row r="1246">
          <cell r="A1246">
            <v>2978</v>
          </cell>
          <cell r="B1246" t="str">
            <v>St. Louis, MO USA</v>
          </cell>
        </row>
        <row r="1247">
          <cell r="A1247">
            <v>2980</v>
          </cell>
          <cell r="B1247" t="str">
            <v>Oak Harbor, WA USA</v>
          </cell>
        </row>
        <row r="1248">
          <cell r="A1248">
            <v>2982</v>
          </cell>
          <cell r="B1248" t="str">
            <v>Laredo, TX USA</v>
          </cell>
        </row>
        <row r="1249">
          <cell r="A1249">
            <v>2984</v>
          </cell>
          <cell r="B1249" t="str">
            <v>La Jolla, CA USA</v>
          </cell>
        </row>
        <row r="1250">
          <cell r="A1250">
            <v>2985</v>
          </cell>
          <cell r="B1250" t="str">
            <v>San Antonio, TX USA</v>
          </cell>
        </row>
        <row r="1251">
          <cell r="A1251">
            <v>2986</v>
          </cell>
          <cell r="B1251" t="str">
            <v>Oklahoma City, OK USA</v>
          </cell>
        </row>
        <row r="1252">
          <cell r="A1252">
            <v>2987</v>
          </cell>
          <cell r="B1252" t="str">
            <v>Farmington, MN USA</v>
          </cell>
        </row>
        <row r="1253">
          <cell r="A1253">
            <v>2988</v>
          </cell>
          <cell r="B1253" t="str">
            <v>Berryville, VA USA</v>
          </cell>
        </row>
        <row r="1254">
          <cell r="A1254">
            <v>2989</v>
          </cell>
          <cell r="B1254" t="str">
            <v>Richfield, MN USA</v>
          </cell>
        </row>
        <row r="1255">
          <cell r="A1255">
            <v>2990</v>
          </cell>
          <cell r="B1255" t="str">
            <v>Turner, OR USA</v>
          </cell>
        </row>
        <row r="1256">
          <cell r="A1256">
            <v>2992</v>
          </cell>
          <cell r="B1256" t="str">
            <v>Mandeville, LA USA</v>
          </cell>
        </row>
        <row r="1257">
          <cell r="A1257">
            <v>2993</v>
          </cell>
          <cell r="B1257" t="str">
            <v>North Logan, UT USA</v>
          </cell>
        </row>
        <row r="1258">
          <cell r="A1258">
            <v>2994</v>
          </cell>
          <cell r="B1258" t="str">
            <v>Kanata, ON Canada</v>
          </cell>
        </row>
        <row r="1259">
          <cell r="A1259">
            <v>2995</v>
          </cell>
          <cell r="B1259" t="str">
            <v>Dallas, TX USA</v>
          </cell>
        </row>
        <row r="1260">
          <cell r="A1260">
            <v>2996</v>
          </cell>
          <cell r="B1260" t="str">
            <v>Colorado Springs, CO USA</v>
          </cell>
        </row>
        <row r="1261">
          <cell r="A1261">
            <v>2998</v>
          </cell>
          <cell r="B1261" t="str">
            <v>Richmond, VA USA</v>
          </cell>
        </row>
        <row r="1262">
          <cell r="A1262">
            <v>3000</v>
          </cell>
          <cell r="B1262" t="str">
            <v>Louisville, KY USA</v>
          </cell>
        </row>
        <row r="1263">
          <cell r="A1263">
            <v>3002</v>
          </cell>
          <cell r="B1263" t="str">
            <v>Detroit, MI USA</v>
          </cell>
        </row>
        <row r="1264">
          <cell r="A1264">
            <v>3003</v>
          </cell>
          <cell r="B1264" t="str">
            <v>Canandaigua, NY USA</v>
          </cell>
        </row>
        <row r="1265">
          <cell r="A1265">
            <v>3004</v>
          </cell>
          <cell r="B1265" t="str">
            <v>Bronx, NY USA</v>
          </cell>
        </row>
        <row r="1266">
          <cell r="A1266">
            <v>3005</v>
          </cell>
          <cell r="B1266" t="str">
            <v>Dallas, TX USA</v>
          </cell>
        </row>
        <row r="1267">
          <cell r="A1267">
            <v>3006</v>
          </cell>
          <cell r="B1267" t="str">
            <v>Salt Lake City, UT USA</v>
          </cell>
        </row>
        <row r="1268">
          <cell r="A1268">
            <v>3007</v>
          </cell>
          <cell r="B1268" t="str">
            <v>Oakdale, MN USA</v>
          </cell>
        </row>
        <row r="1269">
          <cell r="A1269">
            <v>3008</v>
          </cell>
          <cell r="B1269" t="str">
            <v>Honolulu, HI USA</v>
          </cell>
        </row>
        <row r="1270">
          <cell r="A1270">
            <v>3009</v>
          </cell>
          <cell r="B1270" t="str">
            <v>Boulder City, NV USA</v>
          </cell>
        </row>
        <row r="1271">
          <cell r="A1271">
            <v>3010</v>
          </cell>
          <cell r="B1271" t="str">
            <v>Centerburg , OH USA</v>
          </cell>
        </row>
        <row r="1272">
          <cell r="A1272">
            <v>3011</v>
          </cell>
          <cell r="B1272" t="str">
            <v>Wiesbaden, HE Germany</v>
          </cell>
        </row>
        <row r="1273">
          <cell r="A1273">
            <v>3013</v>
          </cell>
          <cell r="B1273" t="str">
            <v>Vallejo , CA USA</v>
          </cell>
        </row>
        <row r="1274">
          <cell r="A1274">
            <v>3015</v>
          </cell>
          <cell r="B1274" t="str">
            <v>Spencerport, NY USA</v>
          </cell>
        </row>
        <row r="1275">
          <cell r="A1275">
            <v>3016</v>
          </cell>
          <cell r="B1275" t="str">
            <v>Houston, TX USA</v>
          </cell>
        </row>
        <row r="1276">
          <cell r="A1276">
            <v>3017</v>
          </cell>
          <cell r="B1276" t="str">
            <v>Fresh Meadows, NY USA</v>
          </cell>
        </row>
        <row r="1277">
          <cell r="A1277">
            <v>3018</v>
          </cell>
          <cell r="B1277" t="str">
            <v>Saint Peter, MN USA</v>
          </cell>
        </row>
        <row r="1278">
          <cell r="A1278">
            <v>3019</v>
          </cell>
          <cell r="B1278" t="str">
            <v>Scottsdale, AZ USA</v>
          </cell>
        </row>
        <row r="1279">
          <cell r="A1279">
            <v>3021</v>
          </cell>
          <cell r="B1279" t="str">
            <v>Escondido, CA USA</v>
          </cell>
        </row>
        <row r="1280">
          <cell r="A1280">
            <v>3022</v>
          </cell>
          <cell r="B1280" t="str">
            <v>San Jose, CA USA</v>
          </cell>
        </row>
        <row r="1281">
          <cell r="A1281">
            <v>3023</v>
          </cell>
          <cell r="B1281" t="str">
            <v>Elk River, MN USA</v>
          </cell>
        </row>
        <row r="1282">
          <cell r="A1282">
            <v>3024</v>
          </cell>
          <cell r="B1282" t="str">
            <v>Ashland, OR USA</v>
          </cell>
        </row>
        <row r="1283">
          <cell r="A1283">
            <v>3026</v>
          </cell>
          <cell r="B1283" t="str">
            <v>Delano, MN USA</v>
          </cell>
        </row>
        <row r="1284">
          <cell r="A1284">
            <v>3027</v>
          </cell>
          <cell r="B1284" t="str">
            <v>Ventura, CA USA</v>
          </cell>
        </row>
        <row r="1285">
          <cell r="A1285">
            <v>3028</v>
          </cell>
          <cell r="B1285" t="str">
            <v>Hidalgo, TX USA</v>
          </cell>
        </row>
        <row r="1286">
          <cell r="A1286">
            <v>3029</v>
          </cell>
          <cell r="B1286" t="str">
            <v>Pharr, TX USA</v>
          </cell>
        </row>
        <row r="1287">
          <cell r="A1287">
            <v>3035</v>
          </cell>
          <cell r="B1287" t="str">
            <v>Corpus Christi, TX USA</v>
          </cell>
        </row>
        <row r="1288">
          <cell r="A1288">
            <v>3036</v>
          </cell>
          <cell r="B1288" t="str">
            <v>Deer River, MN USA</v>
          </cell>
        </row>
        <row r="1289">
          <cell r="A1289">
            <v>3037</v>
          </cell>
          <cell r="B1289" t="str">
            <v>Longview, TX USA</v>
          </cell>
        </row>
        <row r="1290">
          <cell r="A1290">
            <v>3038</v>
          </cell>
          <cell r="B1290" t="str">
            <v>North Branch, MN USA</v>
          </cell>
        </row>
        <row r="1291">
          <cell r="A1291">
            <v>3039</v>
          </cell>
          <cell r="B1291" t="str">
            <v>Destrehan, LA USA</v>
          </cell>
        </row>
        <row r="1292">
          <cell r="A1292">
            <v>3042</v>
          </cell>
          <cell r="B1292" t="str">
            <v>Apple Valley, MN USA</v>
          </cell>
        </row>
        <row r="1293">
          <cell r="A1293">
            <v>3043</v>
          </cell>
          <cell r="B1293" t="str">
            <v>El Paso, TX USA</v>
          </cell>
        </row>
        <row r="1294">
          <cell r="A1294">
            <v>3044</v>
          </cell>
          <cell r="B1294" t="str">
            <v>Ballston Spa, NY USA</v>
          </cell>
        </row>
        <row r="1295">
          <cell r="A1295">
            <v>3045</v>
          </cell>
          <cell r="B1295" t="str">
            <v>San Mateo, CA USA</v>
          </cell>
        </row>
        <row r="1296">
          <cell r="A1296">
            <v>3048</v>
          </cell>
          <cell r="B1296" t="str">
            <v>Mesa / Tempe, AZ USA</v>
          </cell>
        </row>
        <row r="1297">
          <cell r="A1297">
            <v>3049</v>
          </cell>
          <cell r="B1297" t="str">
            <v>Bremerton, WA USA</v>
          </cell>
        </row>
        <row r="1298">
          <cell r="A1298">
            <v>3052</v>
          </cell>
          <cell r="B1298" t="str">
            <v>Rishon Lezion, Central Israel</v>
          </cell>
        </row>
        <row r="1299">
          <cell r="A1299">
            <v>3053</v>
          </cell>
          <cell r="B1299" t="str">
            <v>Queens Village, NY USA</v>
          </cell>
        </row>
        <row r="1300">
          <cell r="A1300">
            <v>3054</v>
          </cell>
          <cell r="B1300" t="str">
            <v>Grand Marais, MN USA</v>
          </cell>
        </row>
        <row r="1301">
          <cell r="A1301">
            <v>3055</v>
          </cell>
          <cell r="B1301" t="str">
            <v>Austin, MN USA</v>
          </cell>
        </row>
        <row r="1302">
          <cell r="A1302">
            <v>3056</v>
          </cell>
          <cell r="B1302" t="str">
            <v>Crookston, MN USA</v>
          </cell>
        </row>
        <row r="1303">
          <cell r="A1303">
            <v>3058</v>
          </cell>
          <cell r="B1303" t="str">
            <v>Annandale, MN USA</v>
          </cell>
        </row>
        <row r="1304">
          <cell r="A1304">
            <v>3059</v>
          </cell>
          <cell r="B1304" t="str">
            <v>Yonkers, NY USA</v>
          </cell>
        </row>
        <row r="1305">
          <cell r="A1305">
            <v>3061</v>
          </cell>
          <cell r="B1305" t="str">
            <v>Naperville, IL USA</v>
          </cell>
        </row>
        <row r="1306">
          <cell r="A1306">
            <v>3062</v>
          </cell>
          <cell r="B1306" t="str">
            <v>Natrona Heights, PA USA</v>
          </cell>
        </row>
        <row r="1307">
          <cell r="A1307">
            <v>3065</v>
          </cell>
          <cell r="B1307" t="str">
            <v>Jatt, Central Israel</v>
          </cell>
        </row>
        <row r="1308">
          <cell r="A1308">
            <v>3067</v>
          </cell>
          <cell r="B1308" t="str">
            <v>Geneva, IL USA</v>
          </cell>
        </row>
        <row r="1309">
          <cell r="A1309">
            <v>3070</v>
          </cell>
          <cell r="B1309" t="str">
            <v>Shoreline, WA USA</v>
          </cell>
        </row>
        <row r="1310">
          <cell r="A1310">
            <v>3072</v>
          </cell>
          <cell r="B1310" t="str">
            <v>Wytheville, VA USA</v>
          </cell>
        </row>
        <row r="1311">
          <cell r="A1311">
            <v>3075</v>
          </cell>
          <cell r="B1311" t="str">
            <v>Hod-Ha'Sharon, Central Israel</v>
          </cell>
        </row>
        <row r="1312">
          <cell r="A1312">
            <v>3080</v>
          </cell>
          <cell r="B1312" t="str">
            <v>Rio Grande City, TX USA</v>
          </cell>
        </row>
        <row r="1313">
          <cell r="A1313">
            <v>3081</v>
          </cell>
          <cell r="B1313" t="str">
            <v>Bloomington, MN USA</v>
          </cell>
        </row>
        <row r="1314">
          <cell r="A1314">
            <v>3082</v>
          </cell>
          <cell r="B1314" t="str">
            <v>Minnetonka, MN USA</v>
          </cell>
        </row>
        <row r="1315">
          <cell r="A1315">
            <v>3083</v>
          </cell>
          <cell r="B1315" t="str">
            <v>Maagan Michael, Northern Israel</v>
          </cell>
        </row>
        <row r="1316">
          <cell r="A1316">
            <v>3087</v>
          </cell>
          <cell r="B1316" t="str">
            <v>Ben Shemen, Central Israel</v>
          </cell>
        </row>
        <row r="1317">
          <cell r="A1317">
            <v>3090</v>
          </cell>
          <cell r="B1317" t="str">
            <v>Winona, MN USA</v>
          </cell>
        </row>
        <row r="1318">
          <cell r="A1318">
            <v>3091</v>
          </cell>
          <cell r="B1318" t="str">
            <v>263 Decatur Street , Atlanta, GA USA</v>
          </cell>
        </row>
        <row r="1319">
          <cell r="A1319">
            <v>3096</v>
          </cell>
          <cell r="B1319" t="str">
            <v>Detroit, MI USA</v>
          </cell>
        </row>
        <row r="1320">
          <cell r="A1320">
            <v>3098</v>
          </cell>
          <cell r="B1320" t="str">
            <v>Waterford, MI USA</v>
          </cell>
        </row>
        <row r="1321">
          <cell r="A1321">
            <v>3100</v>
          </cell>
          <cell r="B1321" t="str">
            <v>Mendota Heights, MN USA</v>
          </cell>
        </row>
        <row r="1322">
          <cell r="A1322">
            <v>3102</v>
          </cell>
          <cell r="B1322" t="str">
            <v>Nevis, MN USA</v>
          </cell>
        </row>
        <row r="1323">
          <cell r="A1323">
            <v>3103</v>
          </cell>
          <cell r="B1323" t="str">
            <v>Houston, TX USA</v>
          </cell>
        </row>
        <row r="1324">
          <cell r="A1324">
            <v>3104</v>
          </cell>
          <cell r="B1324" t="str">
            <v>Stamford, CT USA</v>
          </cell>
        </row>
        <row r="1325">
          <cell r="A1325">
            <v>3110</v>
          </cell>
          <cell r="B1325" t="str">
            <v>Chicago, IL USA</v>
          </cell>
        </row>
        <row r="1326">
          <cell r="A1326">
            <v>3115</v>
          </cell>
          <cell r="B1326" t="str">
            <v>Detroit, MI USA</v>
          </cell>
        </row>
        <row r="1327">
          <cell r="A1327">
            <v>3116</v>
          </cell>
          <cell r="B1327" t="str">
            <v>Memphis, TN USA</v>
          </cell>
        </row>
        <row r="1328">
          <cell r="A1328">
            <v>3117</v>
          </cell>
          <cell r="B1328" t="str">
            <v>Sherbrooke, QC Canada</v>
          </cell>
        </row>
        <row r="1329">
          <cell r="A1329">
            <v>3120</v>
          </cell>
          <cell r="B1329" t="str">
            <v>Sherman Oaks, CA USA</v>
          </cell>
        </row>
        <row r="1330">
          <cell r="A1330">
            <v>3122</v>
          </cell>
          <cell r="B1330" t="str">
            <v>New Ulm, MN USA</v>
          </cell>
        </row>
        <row r="1331">
          <cell r="A1331">
            <v>3123</v>
          </cell>
          <cell r="B1331" t="str">
            <v>Pottstown, PA USA</v>
          </cell>
        </row>
        <row r="1332">
          <cell r="A1332">
            <v>3128</v>
          </cell>
          <cell r="B1332" t="str">
            <v>San Diego, CA USA</v>
          </cell>
        </row>
        <row r="1333">
          <cell r="A1333">
            <v>3130</v>
          </cell>
          <cell r="B1333" t="str">
            <v>Woodbury, MN USA</v>
          </cell>
        </row>
        <row r="1334">
          <cell r="A1334">
            <v>3131</v>
          </cell>
          <cell r="B1334" t="str">
            <v>Gladstone, OR USA</v>
          </cell>
        </row>
        <row r="1335">
          <cell r="A1335">
            <v>3132</v>
          </cell>
          <cell r="B1335" t="str">
            <v>Sydney, NSW Australia</v>
          </cell>
        </row>
        <row r="1336">
          <cell r="A1336">
            <v>3133</v>
          </cell>
          <cell r="B1336" t="str">
            <v>Scottsdale, AZ USA</v>
          </cell>
        </row>
        <row r="1337">
          <cell r="A1337">
            <v>3135</v>
          </cell>
          <cell r="B1337" t="str">
            <v>Chicago, IL USA</v>
          </cell>
        </row>
        <row r="1338">
          <cell r="A1338">
            <v>3136</v>
          </cell>
          <cell r="B1338" t="str">
            <v>Ashland, VA USA</v>
          </cell>
        </row>
        <row r="1339">
          <cell r="A1339">
            <v>3137</v>
          </cell>
          <cell r="B1339" t="str">
            <v>Bohemia , NY USA</v>
          </cell>
        </row>
        <row r="1340">
          <cell r="A1340">
            <v>3138</v>
          </cell>
          <cell r="B1340" t="str">
            <v>Dayton, OH USA</v>
          </cell>
        </row>
        <row r="1341">
          <cell r="A1341">
            <v>3139</v>
          </cell>
          <cell r="B1341" t="str">
            <v>Oxford, AL USA</v>
          </cell>
        </row>
        <row r="1342">
          <cell r="A1342">
            <v>3140</v>
          </cell>
          <cell r="B1342" t="str">
            <v>Knoxville, TN USA</v>
          </cell>
        </row>
        <row r="1343">
          <cell r="A1343">
            <v>3142</v>
          </cell>
          <cell r="B1343" t="str">
            <v>Newton, NJ USA</v>
          </cell>
        </row>
        <row r="1344">
          <cell r="A1344">
            <v>3144</v>
          </cell>
          <cell r="B1344" t="str">
            <v>2801 N.W. 27TH, OK USA</v>
          </cell>
        </row>
        <row r="1345">
          <cell r="A1345">
            <v>3145</v>
          </cell>
          <cell r="B1345" t="str">
            <v>Coeur d'Alene, ID USA</v>
          </cell>
        </row>
        <row r="1346">
          <cell r="A1346">
            <v>3146</v>
          </cell>
          <cell r="B1346" t="str">
            <v>Granby, CT USA</v>
          </cell>
        </row>
        <row r="1347">
          <cell r="A1347">
            <v>3147</v>
          </cell>
          <cell r="B1347" t="str">
            <v>Munster, IN USA</v>
          </cell>
        </row>
        <row r="1348">
          <cell r="A1348">
            <v>3150</v>
          </cell>
          <cell r="B1348" t="str">
            <v>Marriottsville, MD USA</v>
          </cell>
        </row>
        <row r="1349">
          <cell r="A1349">
            <v>3151</v>
          </cell>
          <cell r="B1349" t="str">
            <v>Sewell, NJ USA</v>
          </cell>
        </row>
        <row r="1350">
          <cell r="A1350">
            <v>3152</v>
          </cell>
          <cell r="B1350" t="str">
            <v>Idabel, OK USA</v>
          </cell>
        </row>
        <row r="1351">
          <cell r="A1351">
            <v>3157</v>
          </cell>
          <cell r="B1351" t="str">
            <v>Rochester, NY USA</v>
          </cell>
        </row>
        <row r="1352">
          <cell r="A1352">
            <v>3158</v>
          </cell>
          <cell r="B1352" t="str">
            <v>Toluca, MEX Mexico</v>
          </cell>
        </row>
        <row r="1353">
          <cell r="A1353">
            <v>3160</v>
          </cell>
          <cell r="B1353" t="str">
            <v>Grove, OK USA</v>
          </cell>
        </row>
        <row r="1354">
          <cell r="A1354">
            <v>3161</v>
          </cell>
          <cell r="B1354" t="str">
            <v>Oakville, ON Canada</v>
          </cell>
        </row>
        <row r="1355">
          <cell r="A1355">
            <v>3163</v>
          </cell>
          <cell r="B1355" t="str">
            <v>Henryetta, OK USA</v>
          </cell>
        </row>
        <row r="1356">
          <cell r="A1356">
            <v>3164</v>
          </cell>
          <cell r="B1356" t="str">
            <v>Tampa, FL USA</v>
          </cell>
        </row>
        <row r="1357">
          <cell r="A1357">
            <v>3167</v>
          </cell>
          <cell r="B1357" t="str">
            <v>Philadelphia, PA USA</v>
          </cell>
        </row>
        <row r="1358">
          <cell r="A1358">
            <v>3168</v>
          </cell>
          <cell r="B1358" t="str">
            <v>Suffolk, VA USA</v>
          </cell>
        </row>
        <row r="1359">
          <cell r="A1359">
            <v>3169</v>
          </cell>
          <cell r="B1359" t="str">
            <v>Edmond, OK USA</v>
          </cell>
        </row>
        <row r="1360">
          <cell r="A1360">
            <v>3170</v>
          </cell>
          <cell r="B1360" t="str">
            <v>Buckeye, AZ USA</v>
          </cell>
        </row>
        <row r="1361">
          <cell r="A1361">
            <v>3171</v>
          </cell>
          <cell r="B1361" t="str">
            <v>Westhampton Beach, NY USA</v>
          </cell>
        </row>
        <row r="1362">
          <cell r="A1362">
            <v>3172</v>
          </cell>
          <cell r="B1362" t="str">
            <v>Salina, KS USA</v>
          </cell>
        </row>
        <row r="1363">
          <cell r="A1363">
            <v>3173</v>
          </cell>
          <cell r="B1363" t="str">
            <v>Rochester, NY USA</v>
          </cell>
        </row>
        <row r="1364">
          <cell r="A1364">
            <v>3175</v>
          </cell>
          <cell r="B1364" t="str">
            <v>Grosse Pointe Woods, MI USA</v>
          </cell>
        </row>
        <row r="1365">
          <cell r="A1365">
            <v>3176</v>
          </cell>
          <cell r="B1365" t="str">
            <v>Brownsburg, IN USA</v>
          </cell>
        </row>
        <row r="1366">
          <cell r="A1366">
            <v>3177</v>
          </cell>
          <cell r="B1366" t="str">
            <v>Chicago, IL USA</v>
          </cell>
        </row>
        <row r="1367">
          <cell r="A1367">
            <v>3179</v>
          </cell>
          <cell r="B1367" t="str">
            <v>Adair, OK USA</v>
          </cell>
        </row>
        <row r="1368">
          <cell r="A1368">
            <v>3180</v>
          </cell>
          <cell r="B1368" t="str">
            <v>Trafalgar, IN USA</v>
          </cell>
        </row>
        <row r="1369">
          <cell r="A1369">
            <v>3181</v>
          </cell>
          <cell r="B1369" t="str">
            <v>Pittsford, NY USA</v>
          </cell>
        </row>
        <row r="1370">
          <cell r="A1370">
            <v>3182</v>
          </cell>
          <cell r="B1370" t="str">
            <v>West Hartford, CT USA</v>
          </cell>
        </row>
        <row r="1371">
          <cell r="A1371">
            <v>3184</v>
          </cell>
          <cell r="B1371" t="str">
            <v>Burnsville, MN USA</v>
          </cell>
        </row>
        <row r="1372">
          <cell r="A1372">
            <v>3186</v>
          </cell>
          <cell r="B1372" t="str">
            <v>Dayton, OH USA</v>
          </cell>
        </row>
        <row r="1373">
          <cell r="A1373">
            <v>3187</v>
          </cell>
          <cell r="B1373" t="str">
            <v>Phoenix, AZ USA</v>
          </cell>
        </row>
        <row r="1374">
          <cell r="A1374">
            <v>3189</v>
          </cell>
          <cell r="B1374" t="str">
            <v>Placerville, CA USA</v>
          </cell>
        </row>
        <row r="1375">
          <cell r="A1375">
            <v>3192</v>
          </cell>
          <cell r="B1375" t="str">
            <v>Tigard, OR USA</v>
          </cell>
        </row>
        <row r="1376">
          <cell r="A1376">
            <v>3193</v>
          </cell>
          <cell r="B1376" t="str">
            <v>Austintown, OH USA</v>
          </cell>
        </row>
        <row r="1377">
          <cell r="A1377">
            <v>3194</v>
          </cell>
          <cell r="B1377" t="str">
            <v>Tucson, AZ USA</v>
          </cell>
        </row>
        <row r="1378">
          <cell r="A1378">
            <v>3196</v>
          </cell>
          <cell r="B1378" t="str">
            <v>Mooresville, NC USA</v>
          </cell>
        </row>
        <row r="1379">
          <cell r="A1379">
            <v>3197</v>
          </cell>
          <cell r="B1379" t="str">
            <v>Cedarburg, WI USA</v>
          </cell>
        </row>
        <row r="1380">
          <cell r="A1380">
            <v>3200</v>
          </cell>
          <cell r="B1380" t="str">
            <v>Centennial, CO USA</v>
          </cell>
        </row>
        <row r="1381">
          <cell r="A1381">
            <v>3201</v>
          </cell>
          <cell r="B1381" t="str">
            <v>Hamilton, OH USA</v>
          </cell>
        </row>
        <row r="1382">
          <cell r="A1382">
            <v>3202</v>
          </cell>
          <cell r="B1382" t="str">
            <v>St. Paul, MN USA</v>
          </cell>
        </row>
        <row r="1383">
          <cell r="A1383">
            <v>3204</v>
          </cell>
          <cell r="B1383" t="str">
            <v>Jamaica Estates, NY USA</v>
          </cell>
        </row>
        <row r="1384">
          <cell r="A1384">
            <v>3205</v>
          </cell>
          <cell r="B1384" t="str">
            <v>Concord, MA USA</v>
          </cell>
        </row>
        <row r="1385">
          <cell r="A1385">
            <v>3206</v>
          </cell>
          <cell r="B1385" t="str">
            <v>Woodbury , MN USA</v>
          </cell>
        </row>
        <row r="1386">
          <cell r="A1386">
            <v>3210</v>
          </cell>
          <cell r="B1386" t="str">
            <v>Hillsboro, OR USA</v>
          </cell>
        </row>
        <row r="1387">
          <cell r="A1387">
            <v>3211</v>
          </cell>
          <cell r="B1387" t="str">
            <v>Yeruham, Southern Israel</v>
          </cell>
        </row>
        <row r="1388">
          <cell r="A1388">
            <v>3212</v>
          </cell>
          <cell r="B1388" t="str">
            <v>Montevideo, MN USA</v>
          </cell>
        </row>
        <row r="1389">
          <cell r="A1389">
            <v>3215</v>
          </cell>
          <cell r="B1389" t="str">
            <v>Greensboro, NC USA</v>
          </cell>
        </row>
        <row r="1390">
          <cell r="A1390">
            <v>3216</v>
          </cell>
          <cell r="B1390" t="str">
            <v>Missoula, MT USA</v>
          </cell>
        </row>
        <row r="1391">
          <cell r="A1391">
            <v>3218</v>
          </cell>
          <cell r="B1391" t="str">
            <v>Bonney Lake , WA USA</v>
          </cell>
        </row>
        <row r="1392">
          <cell r="A1392">
            <v>3219</v>
          </cell>
          <cell r="B1392" t="str">
            <v>Auburn, WA USA</v>
          </cell>
        </row>
        <row r="1393">
          <cell r="A1393">
            <v>3220</v>
          </cell>
          <cell r="B1393" t="str">
            <v>Spangle, WA USA</v>
          </cell>
        </row>
        <row r="1394">
          <cell r="A1394">
            <v>3221</v>
          </cell>
          <cell r="B1394" t="str">
            <v>Kent, WA USA</v>
          </cell>
        </row>
        <row r="1395">
          <cell r="A1395">
            <v>3223</v>
          </cell>
          <cell r="B1395" t="str">
            <v>Silverdale, WA USA</v>
          </cell>
        </row>
        <row r="1396">
          <cell r="A1396">
            <v>3224</v>
          </cell>
          <cell r="B1396" t="str">
            <v>Locust Grove , GA USA</v>
          </cell>
        </row>
        <row r="1397">
          <cell r="A1397">
            <v>3225</v>
          </cell>
          <cell r="B1397" t="str">
            <v>West Valley City, UT USA</v>
          </cell>
        </row>
        <row r="1398">
          <cell r="A1398">
            <v>3226</v>
          </cell>
          <cell r="B1398" t="str">
            <v>Chula Vista, CA USA</v>
          </cell>
        </row>
        <row r="1399">
          <cell r="A1399">
            <v>3227</v>
          </cell>
          <cell r="B1399" t="str">
            <v>Cordova, TN USA</v>
          </cell>
        </row>
        <row r="1400">
          <cell r="A1400">
            <v>3228</v>
          </cell>
          <cell r="B1400" t="str">
            <v>Metairie, LA USA</v>
          </cell>
        </row>
        <row r="1401">
          <cell r="A1401">
            <v>3229</v>
          </cell>
          <cell r="B1401" t="str">
            <v>Holly Springs, NC USA</v>
          </cell>
        </row>
        <row r="1402">
          <cell r="A1402">
            <v>3230</v>
          </cell>
          <cell r="B1402" t="str">
            <v>Salt Lake City, UT USA</v>
          </cell>
        </row>
        <row r="1403">
          <cell r="A1403">
            <v>3234</v>
          </cell>
          <cell r="B1403" t="str">
            <v>Lowell, MI USA</v>
          </cell>
        </row>
        <row r="1404">
          <cell r="A1404">
            <v>3236</v>
          </cell>
          <cell r="B1404" t="str">
            <v>Franklin, MA USA</v>
          </cell>
        </row>
        <row r="1405">
          <cell r="A1405">
            <v>3237</v>
          </cell>
          <cell r="B1405" t="str">
            <v>Spanaway, WA USA</v>
          </cell>
        </row>
        <row r="1406">
          <cell r="A1406">
            <v>3238</v>
          </cell>
          <cell r="B1406" t="str">
            <v>Anacortes, WA USA</v>
          </cell>
        </row>
        <row r="1407">
          <cell r="A1407">
            <v>3239</v>
          </cell>
          <cell r="B1407" t="str">
            <v>Layton, UT USA</v>
          </cell>
        </row>
        <row r="1408">
          <cell r="A1408">
            <v>3240</v>
          </cell>
          <cell r="B1408" t="str">
            <v>San Antonio, TX USA</v>
          </cell>
        </row>
        <row r="1409">
          <cell r="A1409">
            <v>3241</v>
          </cell>
          <cell r="B1409" t="str">
            <v>ogden, UT USA</v>
          </cell>
        </row>
        <row r="1410">
          <cell r="A1410">
            <v>3242</v>
          </cell>
          <cell r="B1410" t="str">
            <v>Ocala, FL USA</v>
          </cell>
        </row>
        <row r="1411">
          <cell r="A1411">
            <v>3243</v>
          </cell>
          <cell r="B1411" t="str">
            <v>Salt Lake City, UT USA</v>
          </cell>
        </row>
        <row r="1412">
          <cell r="A1412">
            <v>3244</v>
          </cell>
          <cell r="B1412" t="str">
            <v>St. Cloud, MN USA</v>
          </cell>
        </row>
        <row r="1413">
          <cell r="A1413">
            <v>3245</v>
          </cell>
          <cell r="B1413" t="str">
            <v>Sandy, UT USA</v>
          </cell>
        </row>
        <row r="1414">
          <cell r="A1414">
            <v>3247</v>
          </cell>
          <cell r="B1414" t="str">
            <v>Shawnee, OK USA</v>
          </cell>
        </row>
        <row r="1415">
          <cell r="A1415">
            <v>3250</v>
          </cell>
          <cell r="B1415" t="str">
            <v>Sacramento, CA USA</v>
          </cell>
        </row>
        <row r="1416">
          <cell r="A1416">
            <v>3251</v>
          </cell>
          <cell r="B1416" t="str">
            <v>Salmon, ID USA</v>
          </cell>
        </row>
        <row r="1417">
          <cell r="A1417">
            <v>3255</v>
          </cell>
          <cell r="B1417" t="str">
            <v>Escondido, CA USA</v>
          </cell>
        </row>
        <row r="1418">
          <cell r="A1418">
            <v>3256</v>
          </cell>
          <cell r="B1418" t="str">
            <v>San Jose, CA USA</v>
          </cell>
        </row>
        <row r="1419">
          <cell r="A1419">
            <v>3257</v>
          </cell>
          <cell r="B1419" t="str">
            <v>Rocklin, CA USA</v>
          </cell>
        </row>
        <row r="1420">
          <cell r="A1420">
            <v>3258</v>
          </cell>
          <cell r="B1420" t="str">
            <v>Martinsville, VA USA</v>
          </cell>
        </row>
        <row r="1421">
          <cell r="A1421">
            <v>3259</v>
          </cell>
          <cell r="B1421" t="str">
            <v>Somerset, KY USA</v>
          </cell>
        </row>
        <row r="1422">
          <cell r="A1422">
            <v>3260</v>
          </cell>
          <cell r="B1422" t="str">
            <v>Pittsburgh, PA USA</v>
          </cell>
        </row>
        <row r="1423">
          <cell r="A1423">
            <v>3261</v>
          </cell>
          <cell r="B1423" t="str">
            <v>Clearbrook, MN USA</v>
          </cell>
        </row>
        <row r="1424">
          <cell r="A1424">
            <v>3262</v>
          </cell>
          <cell r="B1424" t="str">
            <v>Columbus, OH USA</v>
          </cell>
        </row>
        <row r="1425">
          <cell r="A1425">
            <v>3263</v>
          </cell>
          <cell r="B1425" t="str">
            <v>Coleraine, MN USA</v>
          </cell>
        </row>
        <row r="1426">
          <cell r="A1426">
            <v>3264</v>
          </cell>
          <cell r="B1426" t="str">
            <v>Norwalk, OH USA</v>
          </cell>
        </row>
        <row r="1427">
          <cell r="A1427">
            <v>3265</v>
          </cell>
          <cell r="B1427" t="str">
            <v>Powder Springs, GA USA</v>
          </cell>
        </row>
        <row r="1428">
          <cell r="A1428">
            <v>3266</v>
          </cell>
          <cell r="B1428" t="str">
            <v>Eaton, OH USA</v>
          </cell>
        </row>
        <row r="1429">
          <cell r="A1429">
            <v>3267</v>
          </cell>
          <cell r="B1429" t="str">
            <v>Silver Bay, MN USA</v>
          </cell>
        </row>
        <row r="1430">
          <cell r="A1430">
            <v>3268</v>
          </cell>
          <cell r="B1430" t="str">
            <v>Kenmore, WA USA</v>
          </cell>
        </row>
        <row r="1431">
          <cell r="A1431">
            <v>3270</v>
          </cell>
          <cell r="B1431" t="str">
            <v>Monoe, NC USA</v>
          </cell>
        </row>
        <row r="1432">
          <cell r="A1432">
            <v>3272</v>
          </cell>
          <cell r="B1432" t="str">
            <v>Carrollton, KY USA</v>
          </cell>
        </row>
        <row r="1433">
          <cell r="A1433">
            <v>3274</v>
          </cell>
          <cell r="B1433" t="str">
            <v>Harrisonburg, VA USA</v>
          </cell>
        </row>
        <row r="1434">
          <cell r="A1434">
            <v>3275</v>
          </cell>
          <cell r="B1434" t="str">
            <v>Cass Lake, MN USA</v>
          </cell>
        </row>
        <row r="1435">
          <cell r="A1435">
            <v>3276</v>
          </cell>
          <cell r="B1435" t="str">
            <v>New London, MN USA</v>
          </cell>
        </row>
        <row r="1436">
          <cell r="A1436">
            <v>3277</v>
          </cell>
          <cell r="B1436" t="str">
            <v>Thief River Falls, MN USA</v>
          </cell>
        </row>
        <row r="1437">
          <cell r="A1437">
            <v>3278</v>
          </cell>
          <cell r="B1437" t="str">
            <v>Detroit Lakes, MN USA</v>
          </cell>
        </row>
        <row r="1438">
          <cell r="A1438">
            <v>3279</v>
          </cell>
          <cell r="B1438" t="str">
            <v>Washington, DC USA</v>
          </cell>
        </row>
        <row r="1439">
          <cell r="A1439">
            <v>3280</v>
          </cell>
          <cell r="B1439" t="str">
            <v>Providence, RI USA</v>
          </cell>
        </row>
        <row r="1440">
          <cell r="A1440">
            <v>3281</v>
          </cell>
          <cell r="B1440" t="str">
            <v>Phoenix, AZ USA</v>
          </cell>
        </row>
        <row r="1441">
          <cell r="A1441">
            <v>3282</v>
          </cell>
          <cell r="B1441" t="str">
            <v>Dallas, TX USA</v>
          </cell>
        </row>
        <row r="1442">
          <cell r="A1442">
            <v>3283</v>
          </cell>
          <cell r="B1442" t="str">
            <v>Clarksburg, MD USA</v>
          </cell>
        </row>
        <row r="1443">
          <cell r="A1443">
            <v>3284</v>
          </cell>
          <cell r="B1443" t="str">
            <v>Camdenton, MO USA</v>
          </cell>
        </row>
        <row r="1444">
          <cell r="A1444">
            <v>3286</v>
          </cell>
          <cell r="B1444" t="str">
            <v>Yakima, WA USA</v>
          </cell>
        </row>
        <row r="1445">
          <cell r="A1445">
            <v>3288</v>
          </cell>
          <cell r="B1445" t="str">
            <v>Big Piney, WY USA</v>
          </cell>
        </row>
        <row r="1446">
          <cell r="A1446">
            <v>3289</v>
          </cell>
          <cell r="B1446" t="str">
            <v>Draper, UT USA</v>
          </cell>
        </row>
        <row r="1447">
          <cell r="A1447">
            <v>3290</v>
          </cell>
          <cell r="B1447" t="str">
            <v>Baudette, MN USA</v>
          </cell>
        </row>
        <row r="1448">
          <cell r="A1448">
            <v>3291</v>
          </cell>
          <cell r="B1448" t="str">
            <v>Brooklyn Park, MN USA</v>
          </cell>
        </row>
        <row r="1449">
          <cell r="A1449">
            <v>3292</v>
          </cell>
          <cell r="B1449" t="str">
            <v>Benson, MN USA</v>
          </cell>
        </row>
        <row r="1450">
          <cell r="A1450">
            <v>3293</v>
          </cell>
          <cell r="B1450" t="str">
            <v>Fergus Falls, MN USA</v>
          </cell>
        </row>
        <row r="1451">
          <cell r="A1451">
            <v>3294</v>
          </cell>
          <cell r="B1451" t="str">
            <v>Pine River, MN USA</v>
          </cell>
        </row>
        <row r="1452">
          <cell r="A1452">
            <v>3295</v>
          </cell>
          <cell r="B1452" t="str">
            <v>Riverside, CA USA</v>
          </cell>
        </row>
        <row r="1453">
          <cell r="A1453">
            <v>3296</v>
          </cell>
          <cell r="B1453" t="str">
            <v>Fresno, CA USA</v>
          </cell>
        </row>
        <row r="1454">
          <cell r="A1454">
            <v>3297</v>
          </cell>
          <cell r="B1454" t="str">
            <v>Perham, MN USA</v>
          </cell>
        </row>
        <row r="1455">
          <cell r="A1455">
            <v>3298</v>
          </cell>
          <cell r="B1455" t="str">
            <v>Pipestone, MN USA</v>
          </cell>
        </row>
        <row r="1456">
          <cell r="A1456">
            <v>3299</v>
          </cell>
          <cell r="B1456" t="str">
            <v>Chaska, MN USA</v>
          </cell>
        </row>
        <row r="1457">
          <cell r="A1457">
            <v>3300</v>
          </cell>
          <cell r="B1457" t="str">
            <v>Ortonville, MN USA</v>
          </cell>
        </row>
        <row r="1458">
          <cell r="A1458">
            <v>3301</v>
          </cell>
          <cell r="B1458" t="str">
            <v>Portland, IN USA</v>
          </cell>
        </row>
        <row r="1459">
          <cell r="A1459">
            <v>3302</v>
          </cell>
          <cell r="B1459" t="str">
            <v>Clawson, MI USA</v>
          </cell>
        </row>
        <row r="1460">
          <cell r="A1460">
            <v>3303</v>
          </cell>
          <cell r="B1460" t="str">
            <v>Clovis, CA USA</v>
          </cell>
        </row>
        <row r="1461">
          <cell r="A1461">
            <v>3305</v>
          </cell>
          <cell r="B1461" t="str">
            <v>El Paso, TX USA</v>
          </cell>
        </row>
        <row r="1462">
          <cell r="A1462">
            <v>3306</v>
          </cell>
          <cell r="B1462" t="str">
            <v>Pahala, HI USA</v>
          </cell>
        </row>
        <row r="1463">
          <cell r="A1463">
            <v>3307</v>
          </cell>
          <cell r="B1463" t="str">
            <v>Luray, VA USA</v>
          </cell>
        </row>
        <row r="1464">
          <cell r="A1464">
            <v>3308</v>
          </cell>
          <cell r="B1464" t="str">
            <v>Jamaica, NY USA</v>
          </cell>
        </row>
        <row r="1465">
          <cell r="A1465">
            <v>3309</v>
          </cell>
          <cell r="B1465" t="str">
            <v>Anaheim, CA USA</v>
          </cell>
        </row>
        <row r="1466">
          <cell r="A1466">
            <v>3310</v>
          </cell>
          <cell r="B1466" t="str">
            <v>Heath, TX USA</v>
          </cell>
        </row>
        <row r="1467">
          <cell r="A1467">
            <v>3312</v>
          </cell>
          <cell r="B1467" t="str">
            <v>Bena, MN USA</v>
          </cell>
        </row>
        <row r="1468">
          <cell r="A1468">
            <v>3313</v>
          </cell>
          <cell r="B1468" t="str">
            <v>Alexandria, MN USA</v>
          </cell>
        </row>
        <row r="1469">
          <cell r="A1469">
            <v>3314</v>
          </cell>
          <cell r="B1469" t="str">
            <v>Clifton, NJ USA</v>
          </cell>
        </row>
        <row r="1470">
          <cell r="A1470">
            <v>3315</v>
          </cell>
          <cell r="B1470" t="str">
            <v>Spirit Lake, ID USA</v>
          </cell>
        </row>
        <row r="1471">
          <cell r="A1471">
            <v>3316</v>
          </cell>
          <cell r="B1471" t="str">
            <v>Tel Aviv, Tel Aviv Israel</v>
          </cell>
        </row>
        <row r="1472">
          <cell r="A1472">
            <v>3318</v>
          </cell>
          <cell r="B1472" t="str">
            <v>Lawrenceville, GA USA</v>
          </cell>
        </row>
        <row r="1473">
          <cell r="A1473">
            <v>3319</v>
          </cell>
          <cell r="B1473" t="str">
            <v>Huntsville, AL USA</v>
          </cell>
        </row>
        <row r="1474">
          <cell r="A1474">
            <v>3320</v>
          </cell>
          <cell r="B1474" t="str">
            <v>Austin, TX USA</v>
          </cell>
        </row>
        <row r="1475">
          <cell r="A1475">
            <v>3321</v>
          </cell>
          <cell r="B1475" t="str">
            <v>Superior, AZ USA</v>
          </cell>
        </row>
        <row r="1476">
          <cell r="A1476">
            <v>3322</v>
          </cell>
          <cell r="B1476" t="str">
            <v>Ann Arbor, MI USA</v>
          </cell>
        </row>
        <row r="1477">
          <cell r="A1477">
            <v>3323</v>
          </cell>
          <cell r="B1477" t="str">
            <v>Litchfield, NH USA</v>
          </cell>
        </row>
        <row r="1478">
          <cell r="A1478">
            <v>3324</v>
          </cell>
          <cell r="B1478" t="str">
            <v>Columbus, OH USA</v>
          </cell>
        </row>
        <row r="1479">
          <cell r="A1479">
            <v>3325</v>
          </cell>
          <cell r="B1479" t="str">
            <v>El Paso, TX USA</v>
          </cell>
        </row>
        <row r="1480">
          <cell r="A1480">
            <v>3328</v>
          </cell>
          <cell r="B1480" t="str">
            <v>North Hollywood, CA USA</v>
          </cell>
        </row>
        <row r="1481">
          <cell r="A1481">
            <v>3329</v>
          </cell>
          <cell r="B1481" t="str">
            <v>Kingsland, GA USA</v>
          </cell>
        </row>
        <row r="1482">
          <cell r="A1482">
            <v>3330</v>
          </cell>
          <cell r="B1482" t="str">
            <v>St. Charles, MO USA</v>
          </cell>
        </row>
        <row r="1483">
          <cell r="A1483">
            <v>3331</v>
          </cell>
          <cell r="B1483" t="str">
            <v>Chapel Hill, NC USA</v>
          </cell>
        </row>
        <row r="1484">
          <cell r="A1484">
            <v>3334</v>
          </cell>
          <cell r="B1484" t="str">
            <v>Salt Lake, UT USA</v>
          </cell>
        </row>
        <row r="1485">
          <cell r="A1485">
            <v>3335</v>
          </cell>
          <cell r="B1485" t="str">
            <v>Cypress, TX USA</v>
          </cell>
        </row>
        <row r="1486">
          <cell r="A1486">
            <v>3336</v>
          </cell>
          <cell r="B1486" t="str">
            <v>Swansboro, NC USA</v>
          </cell>
        </row>
        <row r="1487">
          <cell r="A1487">
            <v>3337</v>
          </cell>
          <cell r="B1487" t="str">
            <v>Baton Rouge, LA USA</v>
          </cell>
        </row>
        <row r="1488">
          <cell r="A1488">
            <v>3339</v>
          </cell>
          <cell r="B1488" t="str">
            <v>Kfar-Yona, Central Israel</v>
          </cell>
        </row>
        <row r="1489">
          <cell r="A1489">
            <v>3340</v>
          </cell>
          <cell r="B1489" t="str">
            <v>Union City, NJ USA</v>
          </cell>
        </row>
        <row r="1490">
          <cell r="A1490">
            <v>3341</v>
          </cell>
          <cell r="B1490" t="str">
            <v>San Diego, CA USA</v>
          </cell>
        </row>
        <row r="1491">
          <cell r="A1491">
            <v>3344</v>
          </cell>
          <cell r="B1491" t="str">
            <v>Fayetteville, GA USA</v>
          </cell>
        </row>
        <row r="1492">
          <cell r="A1492">
            <v>3345</v>
          </cell>
          <cell r="B1492" t="str">
            <v>San Antonio, TX USA</v>
          </cell>
        </row>
        <row r="1493">
          <cell r="A1493">
            <v>3346</v>
          </cell>
          <cell r="B1493" t="str">
            <v>Asheboro, NC USA</v>
          </cell>
        </row>
        <row r="1494">
          <cell r="A1494">
            <v>3350</v>
          </cell>
          <cell r="B1494" t="str">
            <v>Texarkana, TX USA</v>
          </cell>
        </row>
        <row r="1495">
          <cell r="A1495">
            <v>3351</v>
          </cell>
          <cell r="B1495" t="str">
            <v>Beer-Sheva, Southern Israel</v>
          </cell>
        </row>
        <row r="1496">
          <cell r="A1496">
            <v>3352</v>
          </cell>
          <cell r="B1496" t="str">
            <v>Belvidere, IL USA</v>
          </cell>
        </row>
        <row r="1497">
          <cell r="A1497">
            <v>3353</v>
          </cell>
          <cell r="B1497" t="str">
            <v>Freer, TX USA</v>
          </cell>
        </row>
        <row r="1498">
          <cell r="A1498">
            <v>3354</v>
          </cell>
          <cell r="B1498" t="str">
            <v>Queretaro, OA Mexico</v>
          </cell>
        </row>
        <row r="1499">
          <cell r="A1499">
            <v>3355</v>
          </cell>
          <cell r="B1499" t="str">
            <v>Arlington, TX USA</v>
          </cell>
        </row>
        <row r="1500">
          <cell r="A1500">
            <v>3357</v>
          </cell>
          <cell r="B1500" t="str">
            <v>Grand Rapids, MI USA</v>
          </cell>
        </row>
        <row r="1501">
          <cell r="A1501">
            <v>3358</v>
          </cell>
          <cell r="B1501" t="str">
            <v>Petach Tikva, Central Israel</v>
          </cell>
        </row>
        <row r="1502">
          <cell r="A1502">
            <v>3359</v>
          </cell>
          <cell r="B1502" t="str">
            <v>Portsmouth, VA USA</v>
          </cell>
        </row>
        <row r="1503">
          <cell r="A1503">
            <v>3360</v>
          </cell>
          <cell r="B1503" t="str">
            <v>Sherbrooke, QC Canada</v>
          </cell>
        </row>
        <row r="1504">
          <cell r="A1504">
            <v>3363</v>
          </cell>
          <cell r="B1504" t="str">
            <v>Houston, TX USA</v>
          </cell>
        </row>
        <row r="1505">
          <cell r="A1505">
            <v>3366</v>
          </cell>
          <cell r="B1505" t="str">
            <v>Roscoe, TX USA</v>
          </cell>
        </row>
        <row r="1506">
          <cell r="A1506">
            <v>3367</v>
          </cell>
          <cell r="B1506" t="str">
            <v>White Earth, MN USA</v>
          </cell>
        </row>
        <row r="1507">
          <cell r="A1507">
            <v>3369</v>
          </cell>
          <cell r="B1507" t="str">
            <v>Pflugerville, TX USA</v>
          </cell>
        </row>
        <row r="1508">
          <cell r="A1508">
            <v>3370</v>
          </cell>
          <cell r="B1508" t="str">
            <v>Irving, TX USA</v>
          </cell>
        </row>
        <row r="1509">
          <cell r="A1509">
            <v>3373</v>
          </cell>
          <cell r="B1509" t="str">
            <v>Warrentonton, VA USA</v>
          </cell>
        </row>
        <row r="1510">
          <cell r="A1510">
            <v>3374</v>
          </cell>
          <cell r="B1510" t="str">
            <v>Jackson, WY USA</v>
          </cell>
        </row>
        <row r="1511">
          <cell r="A1511">
            <v>3376</v>
          </cell>
          <cell r="B1511" t="str">
            <v>Satellite Beach, FL USA</v>
          </cell>
        </row>
        <row r="1512">
          <cell r="A1512">
            <v>3379</v>
          </cell>
          <cell r="B1512" t="str">
            <v>Montréal, QC Canada</v>
          </cell>
        </row>
        <row r="1513">
          <cell r="A1513">
            <v>3381</v>
          </cell>
          <cell r="B1513" t="str">
            <v>Valders, WI USA</v>
          </cell>
        </row>
        <row r="1514">
          <cell r="A1514">
            <v>3382</v>
          </cell>
          <cell r="B1514" t="str">
            <v>Montréal, QC Canada</v>
          </cell>
        </row>
        <row r="1515">
          <cell r="A1515">
            <v>3386</v>
          </cell>
          <cell r="B1515" t="str">
            <v>Montréal, QC Canada</v>
          </cell>
        </row>
        <row r="1516">
          <cell r="A1516">
            <v>3387</v>
          </cell>
          <cell r="B1516" t="str">
            <v>Montréal, QC Canada</v>
          </cell>
        </row>
        <row r="1517">
          <cell r="A1517">
            <v>3388</v>
          </cell>
          <cell r="B1517" t="str">
            <v>Gan Yavne, Central Israel</v>
          </cell>
        </row>
        <row r="1518">
          <cell r="A1518">
            <v>3389</v>
          </cell>
          <cell r="B1518" t="str">
            <v>Salisbury, MD USA</v>
          </cell>
        </row>
        <row r="1519">
          <cell r="A1519">
            <v>3390</v>
          </cell>
          <cell r="B1519" t="str">
            <v>ankara, Other Turkey</v>
          </cell>
        </row>
        <row r="1520">
          <cell r="A1520">
            <v>3392</v>
          </cell>
          <cell r="B1520" t="str">
            <v>Grand Prairie, TX USA</v>
          </cell>
        </row>
        <row r="1521">
          <cell r="A1521">
            <v>3393</v>
          </cell>
          <cell r="B1521" t="str">
            <v>Puyallup , WA USA</v>
          </cell>
        </row>
        <row r="1522">
          <cell r="A1522">
            <v>3396</v>
          </cell>
          <cell r="B1522" t="str">
            <v>Richmond Hill, ON Canada</v>
          </cell>
        </row>
        <row r="1523">
          <cell r="A1523">
            <v>3397</v>
          </cell>
          <cell r="B1523" t="str">
            <v>University City, MO USA</v>
          </cell>
        </row>
        <row r="1524">
          <cell r="A1524">
            <v>3398</v>
          </cell>
          <cell r="B1524" t="str">
            <v>Detroit, MI USA</v>
          </cell>
        </row>
        <row r="1525">
          <cell r="A1525">
            <v>3402</v>
          </cell>
          <cell r="B1525" t="str">
            <v>Lenoir, NC USA</v>
          </cell>
        </row>
        <row r="1526">
          <cell r="A1526">
            <v>3403</v>
          </cell>
          <cell r="B1526" t="str">
            <v>Colorado Springs, CO USA</v>
          </cell>
        </row>
        <row r="1527">
          <cell r="A1527">
            <v>3405</v>
          </cell>
          <cell r="B1527" t="str">
            <v>Spanish Fork, UT USA</v>
          </cell>
        </row>
        <row r="1528">
          <cell r="A1528">
            <v>3407</v>
          </cell>
          <cell r="B1528" t="str">
            <v>Arden Hills, MN USA</v>
          </cell>
        </row>
        <row r="1529">
          <cell r="A1529">
            <v>3408</v>
          </cell>
          <cell r="B1529" t="str">
            <v>Los Angeles, CA USA</v>
          </cell>
        </row>
        <row r="1530">
          <cell r="A1530">
            <v>3409</v>
          </cell>
          <cell r="B1530" t="str">
            <v>Cedar Hill, TX USA</v>
          </cell>
        </row>
        <row r="1531">
          <cell r="A1531">
            <v>3410</v>
          </cell>
          <cell r="B1531" t="str">
            <v>Miami, FL USA</v>
          </cell>
        </row>
        <row r="1532">
          <cell r="A1532">
            <v>3411</v>
          </cell>
          <cell r="B1532" t="str">
            <v>Horn Lake, MS USA</v>
          </cell>
        </row>
        <row r="1533">
          <cell r="A1533">
            <v>3413</v>
          </cell>
          <cell r="B1533" t="str">
            <v>Coppell, TX USA</v>
          </cell>
        </row>
        <row r="1534">
          <cell r="A1534">
            <v>3414</v>
          </cell>
          <cell r="B1534" t="str">
            <v>Farmington, MI USA</v>
          </cell>
        </row>
        <row r="1535">
          <cell r="A1535">
            <v>3415</v>
          </cell>
          <cell r="B1535" t="str">
            <v>Montrose , MI USA</v>
          </cell>
        </row>
        <row r="1536">
          <cell r="A1536">
            <v>3417</v>
          </cell>
          <cell r="B1536" t="str">
            <v>Austin, TX USA</v>
          </cell>
        </row>
        <row r="1537">
          <cell r="A1537">
            <v>3418</v>
          </cell>
          <cell r="B1537" t="str">
            <v>Sheboygan Falls, WI USA</v>
          </cell>
        </row>
        <row r="1538">
          <cell r="A1538">
            <v>3419</v>
          </cell>
          <cell r="B1538" t="str">
            <v>New York, NY USA</v>
          </cell>
        </row>
        <row r="1539">
          <cell r="A1539">
            <v>3421</v>
          </cell>
          <cell r="B1539" t="str">
            <v>Marysville, MI USA</v>
          </cell>
        </row>
        <row r="1540">
          <cell r="A1540">
            <v>3451</v>
          </cell>
          <cell r="B1540" t="str">
            <v>Sanford, ME USA</v>
          </cell>
        </row>
        <row r="1541">
          <cell r="A1541">
            <v>3452</v>
          </cell>
          <cell r="B1541" t="str">
            <v>Berrien Springs, MI USA</v>
          </cell>
        </row>
        <row r="1542">
          <cell r="A1542">
            <v>3453</v>
          </cell>
          <cell r="B1542" t="str">
            <v>Winchester, CA USA</v>
          </cell>
        </row>
        <row r="1543">
          <cell r="A1543">
            <v>3454</v>
          </cell>
          <cell r="B1543" t="str">
            <v>Mahtomedi, MN USA</v>
          </cell>
        </row>
        <row r="1544">
          <cell r="A1544">
            <v>3455</v>
          </cell>
          <cell r="B1544" t="str">
            <v>Alexandria, VA USA</v>
          </cell>
        </row>
        <row r="1545">
          <cell r="A1545">
            <v>3456</v>
          </cell>
          <cell r="B1545" t="str">
            <v>Pocatello, ID USA</v>
          </cell>
        </row>
        <row r="1546">
          <cell r="A1546">
            <v>3457</v>
          </cell>
          <cell r="B1546" t="str">
            <v>Lawton, OK USA</v>
          </cell>
        </row>
        <row r="1547">
          <cell r="A1547">
            <v>3458</v>
          </cell>
          <cell r="B1547" t="str">
            <v>Holland, MI USA</v>
          </cell>
        </row>
        <row r="1548">
          <cell r="A1548">
            <v>3459</v>
          </cell>
          <cell r="B1548" t="str">
            <v>Cary, NC USA</v>
          </cell>
        </row>
        <row r="1549">
          <cell r="A1549">
            <v>3460</v>
          </cell>
          <cell r="B1549" t="str">
            <v>Brentwood , NY USA</v>
          </cell>
        </row>
        <row r="1550">
          <cell r="A1550">
            <v>3461</v>
          </cell>
          <cell r="B1550" t="str">
            <v>Torrington, CT USA</v>
          </cell>
        </row>
        <row r="1551">
          <cell r="A1551">
            <v>3463</v>
          </cell>
          <cell r="B1551" t="str">
            <v>Salina, OK USA</v>
          </cell>
        </row>
        <row r="1552">
          <cell r="A1552">
            <v>3464</v>
          </cell>
          <cell r="B1552" t="str">
            <v>Simsbury, CT USA</v>
          </cell>
        </row>
        <row r="1553">
          <cell r="A1553">
            <v>3465</v>
          </cell>
          <cell r="B1553" t="str">
            <v>Mustang, OK USA</v>
          </cell>
        </row>
        <row r="1554">
          <cell r="A1554">
            <v>3466</v>
          </cell>
          <cell r="B1554" t="str">
            <v>Westford , MA USA</v>
          </cell>
        </row>
        <row r="1555">
          <cell r="A1555">
            <v>3467</v>
          </cell>
          <cell r="B1555" t="str">
            <v>Windham, NH USA</v>
          </cell>
        </row>
        <row r="1556">
          <cell r="A1556">
            <v>3468</v>
          </cell>
          <cell r="B1556" t="str">
            <v>West Monroe, LA USA</v>
          </cell>
        </row>
        <row r="1557">
          <cell r="A1557">
            <v>3469</v>
          </cell>
          <cell r="B1557" t="str">
            <v>Mobile, AL USA</v>
          </cell>
        </row>
        <row r="1558">
          <cell r="A1558">
            <v>3470</v>
          </cell>
          <cell r="B1558" t="str">
            <v>Temecula, CA USA</v>
          </cell>
        </row>
        <row r="1559">
          <cell r="A1559">
            <v>3471</v>
          </cell>
          <cell r="B1559" t="str">
            <v>Gretna, LA USA</v>
          </cell>
        </row>
        <row r="1560">
          <cell r="A1560">
            <v>3472</v>
          </cell>
          <cell r="B1560" t="str">
            <v>Atizapan de Zaragoza, MEX Mexico</v>
          </cell>
        </row>
        <row r="1561">
          <cell r="A1561">
            <v>3474</v>
          </cell>
          <cell r="B1561" t="str">
            <v>Hampton Bays , NY USA</v>
          </cell>
        </row>
        <row r="1562">
          <cell r="A1562">
            <v>3475</v>
          </cell>
          <cell r="B1562" t="str">
            <v>Charleston, SC USA</v>
          </cell>
        </row>
        <row r="1563">
          <cell r="A1563">
            <v>3476</v>
          </cell>
          <cell r="B1563" t="str">
            <v>Dana Point, CA USA</v>
          </cell>
        </row>
        <row r="1564">
          <cell r="A1564">
            <v>3478</v>
          </cell>
          <cell r="B1564" t="str">
            <v>San Luis Potosí, SL Mexico</v>
          </cell>
        </row>
        <row r="1565">
          <cell r="A1565">
            <v>3479</v>
          </cell>
          <cell r="B1565" t="str">
            <v>everett, MA USA</v>
          </cell>
        </row>
        <row r="1566">
          <cell r="A1566">
            <v>3480</v>
          </cell>
          <cell r="B1566" t="str">
            <v>León, GJ Mexico</v>
          </cell>
        </row>
        <row r="1567">
          <cell r="A1567">
            <v>3481</v>
          </cell>
          <cell r="B1567" t="str">
            <v>San Antonio, TX USA</v>
          </cell>
        </row>
        <row r="1568">
          <cell r="A1568">
            <v>3482</v>
          </cell>
          <cell r="B1568" t="str">
            <v>Campbell, CA USA</v>
          </cell>
        </row>
        <row r="1569">
          <cell r="A1569">
            <v>3483</v>
          </cell>
          <cell r="B1569" t="str">
            <v>Bozeman, MT USA</v>
          </cell>
        </row>
        <row r="1570">
          <cell r="A1570">
            <v>3484</v>
          </cell>
          <cell r="B1570" t="str">
            <v>Marysville, OH USA</v>
          </cell>
        </row>
        <row r="1571">
          <cell r="A1571">
            <v>3485</v>
          </cell>
          <cell r="B1571" t="str">
            <v>Kansas City, KS USA</v>
          </cell>
        </row>
        <row r="1572">
          <cell r="A1572">
            <v>3486</v>
          </cell>
          <cell r="B1572" t="str">
            <v>San Diego, CA USA</v>
          </cell>
        </row>
        <row r="1573">
          <cell r="A1573">
            <v>3487</v>
          </cell>
          <cell r="B1573" t="str">
            <v>Plainfield , IN USA</v>
          </cell>
        </row>
        <row r="1574">
          <cell r="A1574">
            <v>3488</v>
          </cell>
          <cell r="B1574" t="str">
            <v>Orland Park, IL USA</v>
          </cell>
        </row>
        <row r="1575">
          <cell r="A1575">
            <v>3489</v>
          </cell>
          <cell r="B1575" t="str">
            <v>North Charleston, SC USA</v>
          </cell>
        </row>
        <row r="1576">
          <cell r="A1576">
            <v>3490</v>
          </cell>
          <cell r="B1576" t="str">
            <v>Summerville, SC USA</v>
          </cell>
        </row>
        <row r="1577">
          <cell r="A1577">
            <v>3491</v>
          </cell>
          <cell r="B1577" t="str">
            <v>Holtville , CA USA</v>
          </cell>
        </row>
        <row r="1578">
          <cell r="A1578">
            <v>3492</v>
          </cell>
          <cell r="B1578" t="str">
            <v>Winfield, WV USA</v>
          </cell>
        </row>
        <row r="1579">
          <cell r="A1579">
            <v>3493</v>
          </cell>
          <cell r="B1579" t="str">
            <v>EDENTON, NC USA</v>
          </cell>
        </row>
        <row r="1580">
          <cell r="A1580">
            <v>3494</v>
          </cell>
          <cell r="B1580" t="str">
            <v>Bloomington, IN USA</v>
          </cell>
        </row>
        <row r="1581">
          <cell r="A1581">
            <v>3495</v>
          </cell>
          <cell r="B1581" t="str">
            <v>Fresno, CA USA</v>
          </cell>
        </row>
        <row r="1582">
          <cell r="A1582">
            <v>3496</v>
          </cell>
          <cell r="B1582" t="str">
            <v>Columbus, OH USA</v>
          </cell>
        </row>
        <row r="1583">
          <cell r="A1583">
            <v>3497</v>
          </cell>
          <cell r="B1583" t="str">
            <v>Midland , TX USA</v>
          </cell>
        </row>
        <row r="1584">
          <cell r="A1584">
            <v>3498</v>
          </cell>
          <cell r="B1584" t="str">
            <v>Edmond, OK USA</v>
          </cell>
        </row>
        <row r="1585">
          <cell r="A1585">
            <v>3499</v>
          </cell>
          <cell r="B1585" t="str">
            <v>Durham, NH USA</v>
          </cell>
        </row>
        <row r="1586">
          <cell r="A1586">
            <v>3501</v>
          </cell>
          <cell r="B1586" t="str">
            <v>Sunnyvale, CA USA</v>
          </cell>
        </row>
        <row r="1587">
          <cell r="A1587">
            <v>3502</v>
          </cell>
          <cell r="B1587" t="str">
            <v>Tallahassee , FL USA</v>
          </cell>
        </row>
        <row r="1588">
          <cell r="A1588">
            <v>3504</v>
          </cell>
          <cell r="B1588" t="str">
            <v>Pittsburgh, PA USA</v>
          </cell>
        </row>
        <row r="1589">
          <cell r="A1589">
            <v>3505</v>
          </cell>
          <cell r="B1589" t="str">
            <v>Lincoln, CA USA</v>
          </cell>
        </row>
        <row r="1590">
          <cell r="A1590">
            <v>3506</v>
          </cell>
          <cell r="B1590" t="str">
            <v>Charlotte, NC USA</v>
          </cell>
        </row>
        <row r="1591">
          <cell r="A1591">
            <v>3507</v>
          </cell>
          <cell r="B1591" t="str">
            <v>Tulsa, OK USA</v>
          </cell>
        </row>
        <row r="1592">
          <cell r="A1592">
            <v>3508</v>
          </cell>
          <cell r="B1592" t="str">
            <v>Pittsburg , TX USA</v>
          </cell>
        </row>
        <row r="1593">
          <cell r="A1593">
            <v>3509</v>
          </cell>
          <cell r="B1593" t="str">
            <v>Niles, MI USA</v>
          </cell>
        </row>
        <row r="1594">
          <cell r="A1594">
            <v>3510</v>
          </cell>
          <cell r="B1594" t="str">
            <v>Celaya, GJ Mexico</v>
          </cell>
        </row>
        <row r="1595">
          <cell r="A1595">
            <v>3511</v>
          </cell>
          <cell r="B1595" t="str">
            <v>New Stanton, PA USA</v>
          </cell>
        </row>
        <row r="1596">
          <cell r="A1596">
            <v>3512</v>
          </cell>
          <cell r="B1596" t="str">
            <v>Orcutt, CA USA</v>
          </cell>
        </row>
        <row r="1597">
          <cell r="A1597">
            <v>3513</v>
          </cell>
          <cell r="B1597" t="str">
            <v>Rathdrum, ID USA</v>
          </cell>
        </row>
        <row r="1598">
          <cell r="A1598">
            <v>3515</v>
          </cell>
          <cell r="B1598" t="str">
            <v>Iselin, NJ USA</v>
          </cell>
        </row>
        <row r="1599">
          <cell r="A1599">
            <v>3516</v>
          </cell>
          <cell r="B1599" t="str">
            <v>Memphis, TN USA</v>
          </cell>
        </row>
        <row r="1600">
          <cell r="A1600">
            <v>3517</v>
          </cell>
          <cell r="B1600" t="str">
            <v>Queen Creek, AZ USA</v>
          </cell>
        </row>
        <row r="1601">
          <cell r="A1601">
            <v>3519</v>
          </cell>
          <cell r="B1601" t="str">
            <v>Hannibal, MO USA</v>
          </cell>
        </row>
        <row r="1602">
          <cell r="A1602">
            <v>3520</v>
          </cell>
          <cell r="B1602" t="str">
            <v>Coral Springs, FL USA</v>
          </cell>
        </row>
        <row r="1603">
          <cell r="A1603">
            <v>3521</v>
          </cell>
          <cell r="B1603" t="str">
            <v>Indio, CA USA</v>
          </cell>
        </row>
        <row r="1604">
          <cell r="A1604">
            <v>3522</v>
          </cell>
          <cell r="B1604" t="str">
            <v>Toluca, MEX Mexico</v>
          </cell>
        </row>
        <row r="1605">
          <cell r="A1605">
            <v>3524</v>
          </cell>
          <cell r="B1605" t="str">
            <v>Minneapolis, MN USA</v>
          </cell>
        </row>
        <row r="1606">
          <cell r="A1606">
            <v>3525</v>
          </cell>
          <cell r="B1606" t="str">
            <v>Waterbury, CT USA</v>
          </cell>
        </row>
        <row r="1607">
          <cell r="A1607">
            <v>3526</v>
          </cell>
          <cell r="B1607" t="str">
            <v>Saltillo, CU Mexico</v>
          </cell>
        </row>
        <row r="1608">
          <cell r="A1608">
            <v>3527</v>
          </cell>
          <cell r="B1608" t="str">
            <v>Atizapan, MEX Mexico</v>
          </cell>
        </row>
        <row r="1609">
          <cell r="A1609">
            <v>3528</v>
          </cell>
          <cell r="B1609" t="str">
            <v>Kansas City, MO USA</v>
          </cell>
        </row>
        <row r="1610">
          <cell r="A1610">
            <v>3530</v>
          </cell>
          <cell r="B1610" t="str">
            <v>Montreal, QC Canada</v>
          </cell>
        </row>
        <row r="1611">
          <cell r="A1611">
            <v>3531</v>
          </cell>
          <cell r="B1611" t="str">
            <v>Montreal, QC Canada</v>
          </cell>
        </row>
        <row r="1612">
          <cell r="A1612">
            <v>3532</v>
          </cell>
          <cell r="B1612" t="str">
            <v>Saint-Hubert, QC Canada</v>
          </cell>
        </row>
        <row r="1613">
          <cell r="A1613">
            <v>3533</v>
          </cell>
          <cell r="B1613" t="str">
            <v>Montréal, QC Canada</v>
          </cell>
        </row>
        <row r="1614">
          <cell r="A1614">
            <v>3534</v>
          </cell>
          <cell r="B1614" t="str">
            <v>Davison, MI USA</v>
          </cell>
        </row>
        <row r="1615">
          <cell r="A1615">
            <v>3535</v>
          </cell>
          <cell r="B1615" t="str">
            <v>Lapeer County, MI USA</v>
          </cell>
        </row>
        <row r="1616">
          <cell r="A1616">
            <v>3536</v>
          </cell>
          <cell r="B1616" t="str">
            <v>Hartland, MI USA</v>
          </cell>
        </row>
        <row r="1617">
          <cell r="A1617">
            <v>3537</v>
          </cell>
          <cell r="B1617" t="str">
            <v>Indian River, MI USA</v>
          </cell>
        </row>
        <row r="1618">
          <cell r="A1618">
            <v>3538</v>
          </cell>
          <cell r="B1618" t="str">
            <v>Auburn Hills, MI USA</v>
          </cell>
        </row>
        <row r="1619">
          <cell r="A1619">
            <v>3539</v>
          </cell>
          <cell r="B1619" t="str">
            <v>Washington, MI USA</v>
          </cell>
        </row>
        <row r="1620">
          <cell r="A1620">
            <v>3540</v>
          </cell>
          <cell r="B1620" t="str">
            <v>Mooresville, NC USA</v>
          </cell>
        </row>
        <row r="1621">
          <cell r="A1621">
            <v>3541</v>
          </cell>
          <cell r="B1621" t="str">
            <v>Toronto, ON Canada</v>
          </cell>
        </row>
        <row r="1622">
          <cell r="A1622">
            <v>3542</v>
          </cell>
          <cell r="B1622" t="str">
            <v>Temperance, MI USA</v>
          </cell>
        </row>
        <row r="1623">
          <cell r="A1623">
            <v>3543</v>
          </cell>
          <cell r="B1623" t="str">
            <v>Arnprior , ON Canada</v>
          </cell>
        </row>
        <row r="1624">
          <cell r="A1624">
            <v>3544</v>
          </cell>
          <cell r="B1624" t="str">
            <v>Montreal-Nord, QC Canada</v>
          </cell>
        </row>
        <row r="1625">
          <cell r="A1625">
            <v>3545</v>
          </cell>
          <cell r="B1625" t="str">
            <v>San Antonio, TX USA</v>
          </cell>
        </row>
        <row r="1626">
          <cell r="A1626">
            <v>3546</v>
          </cell>
          <cell r="B1626" t="str">
            <v>Grand Haven, MI USA</v>
          </cell>
        </row>
        <row r="1627">
          <cell r="A1627">
            <v>3547</v>
          </cell>
          <cell r="B1627" t="str">
            <v>Monroe, MI USA</v>
          </cell>
        </row>
        <row r="1628">
          <cell r="A1628">
            <v>3548</v>
          </cell>
          <cell r="B1628" t="str">
            <v>Madison Heights, MI USA</v>
          </cell>
        </row>
        <row r="1629">
          <cell r="A1629">
            <v>3550</v>
          </cell>
          <cell r="B1629" t="str">
            <v>Lasalle, QC Canada</v>
          </cell>
        </row>
        <row r="1630">
          <cell r="A1630">
            <v>3552</v>
          </cell>
          <cell r="B1630" t="str">
            <v>San Antonio, TX USA</v>
          </cell>
        </row>
        <row r="1631">
          <cell r="A1631">
            <v>3553</v>
          </cell>
          <cell r="B1631" t="str">
            <v>Philadelphia, PA USA</v>
          </cell>
        </row>
        <row r="1632">
          <cell r="A1632">
            <v>3554</v>
          </cell>
          <cell r="B1632" t="str">
            <v>Elk Grove, CA USA</v>
          </cell>
        </row>
        <row r="1633">
          <cell r="A1633">
            <v>3555</v>
          </cell>
          <cell r="B1633" t="str">
            <v>Storrs, CT USA</v>
          </cell>
        </row>
        <row r="1634">
          <cell r="A1634">
            <v>3556</v>
          </cell>
          <cell r="B1634" t="str">
            <v>Lake City, FL USA</v>
          </cell>
        </row>
        <row r="1635">
          <cell r="A1635">
            <v>3557</v>
          </cell>
          <cell r="B1635" t="str">
            <v>Brandon, FL USA</v>
          </cell>
        </row>
        <row r="1636">
          <cell r="A1636">
            <v>3558</v>
          </cell>
          <cell r="B1636" t="str">
            <v>Washington, DC USA</v>
          </cell>
        </row>
        <row r="1637">
          <cell r="A1637">
            <v>3559</v>
          </cell>
          <cell r="B1637" t="str">
            <v>Jasper, IN USA</v>
          </cell>
        </row>
        <row r="1638">
          <cell r="A1638">
            <v>3560</v>
          </cell>
          <cell r="B1638" t="str">
            <v>Brampton, ON Canada</v>
          </cell>
        </row>
        <row r="1639">
          <cell r="A1639">
            <v>3561</v>
          </cell>
          <cell r="B1639" t="str">
            <v>San Antonio, TX USA</v>
          </cell>
        </row>
        <row r="1640">
          <cell r="A1640">
            <v>3565</v>
          </cell>
          <cell r="B1640" t="str">
            <v>Connersville, IN USA</v>
          </cell>
        </row>
        <row r="1641">
          <cell r="A1641">
            <v>3566</v>
          </cell>
          <cell r="B1641" t="str">
            <v>Southborough, MA USA</v>
          </cell>
        </row>
        <row r="1642">
          <cell r="A1642">
            <v>3567</v>
          </cell>
          <cell r="B1642" t="str">
            <v>Armagh, PA USA</v>
          </cell>
        </row>
        <row r="1643">
          <cell r="A1643">
            <v>3568</v>
          </cell>
          <cell r="B1643" t="str">
            <v>Linden, MI USA</v>
          </cell>
        </row>
        <row r="1644">
          <cell r="A1644">
            <v>3569</v>
          </cell>
          <cell r="B1644" t="str">
            <v>Fresno, CA USA</v>
          </cell>
        </row>
        <row r="1645">
          <cell r="A1645">
            <v>3570</v>
          </cell>
          <cell r="B1645" t="str">
            <v>Alma, MI USA</v>
          </cell>
        </row>
        <row r="1646">
          <cell r="A1646">
            <v>3571</v>
          </cell>
          <cell r="B1646" t="str">
            <v>Milton, ON Canada</v>
          </cell>
        </row>
        <row r="1647">
          <cell r="A1647">
            <v>3572</v>
          </cell>
          <cell r="B1647" t="str">
            <v>Norton Shores, MI USA</v>
          </cell>
        </row>
        <row r="1648">
          <cell r="A1648">
            <v>3573</v>
          </cell>
          <cell r="B1648" t="str">
            <v>Conyers, GA USA</v>
          </cell>
        </row>
        <row r="1649">
          <cell r="A1649">
            <v>3574</v>
          </cell>
          <cell r="B1649" t="str">
            <v>Burien, WA USA</v>
          </cell>
        </row>
        <row r="1650">
          <cell r="A1650">
            <v>3575</v>
          </cell>
          <cell r="B1650" t="str">
            <v>Okanogan , WA USA</v>
          </cell>
        </row>
        <row r="1651">
          <cell r="A1651">
            <v>3576</v>
          </cell>
          <cell r="B1651" t="str">
            <v>Lakewood, WA USA</v>
          </cell>
        </row>
        <row r="1652">
          <cell r="A1652">
            <v>3577</v>
          </cell>
          <cell r="B1652" t="str">
            <v>Scottsdale, AZ USA</v>
          </cell>
        </row>
        <row r="1653">
          <cell r="A1653">
            <v>3580</v>
          </cell>
          <cell r="B1653" t="str">
            <v>Cape Coral, FL USA</v>
          </cell>
        </row>
        <row r="1654">
          <cell r="A1654">
            <v>3581</v>
          </cell>
          <cell r="B1654" t="str">
            <v>Lagrange, GA USA</v>
          </cell>
        </row>
        <row r="1655">
          <cell r="A1655">
            <v>3582</v>
          </cell>
          <cell r="B1655" t="str">
            <v>Mission, TX USA</v>
          </cell>
        </row>
        <row r="1656">
          <cell r="A1656">
            <v>3583</v>
          </cell>
          <cell r="B1656" t="str">
            <v>San Juan, TX USA</v>
          </cell>
        </row>
        <row r="1657">
          <cell r="A1657">
            <v>3585</v>
          </cell>
          <cell r="B1657" t="str">
            <v>Charlestown, NH USA</v>
          </cell>
        </row>
        <row r="1658">
          <cell r="A1658">
            <v>3586</v>
          </cell>
          <cell r="B1658" t="str">
            <v>Reardan, WA USA</v>
          </cell>
        </row>
        <row r="1659">
          <cell r="A1659">
            <v>3587</v>
          </cell>
          <cell r="B1659" t="str">
            <v>Davenport, WA USA</v>
          </cell>
        </row>
        <row r="1660">
          <cell r="A1660">
            <v>3588</v>
          </cell>
          <cell r="B1660" t="str">
            <v>Renton, WA USA</v>
          </cell>
        </row>
        <row r="1661">
          <cell r="A1661">
            <v>3591</v>
          </cell>
          <cell r="B1661" t="str">
            <v>Westerville, OH USA</v>
          </cell>
        </row>
        <row r="1662">
          <cell r="A1662">
            <v>3593</v>
          </cell>
          <cell r="B1662" t="str">
            <v>Tulsa, OK USA</v>
          </cell>
        </row>
        <row r="1663">
          <cell r="A1663">
            <v>3595</v>
          </cell>
          <cell r="B1663" t="str">
            <v>Chicago, IL USA</v>
          </cell>
        </row>
        <row r="1664">
          <cell r="A1664">
            <v>3596</v>
          </cell>
          <cell r="B1664" t="str">
            <v>South Milwaukee, WI USA</v>
          </cell>
        </row>
        <row r="1665">
          <cell r="A1665">
            <v>3597</v>
          </cell>
          <cell r="B1665" t="str">
            <v>Kittery, ME USA</v>
          </cell>
        </row>
        <row r="1666">
          <cell r="A1666">
            <v>3598</v>
          </cell>
          <cell r="B1666" t="str">
            <v>Sacramento, CA USA</v>
          </cell>
        </row>
        <row r="1667">
          <cell r="A1667">
            <v>3599</v>
          </cell>
          <cell r="B1667" t="str">
            <v>Beaufort, SC USA</v>
          </cell>
        </row>
        <row r="1668">
          <cell r="A1668">
            <v>3600</v>
          </cell>
          <cell r="B1668" t="str">
            <v>Madison, GA USA</v>
          </cell>
        </row>
        <row r="1669">
          <cell r="A1669">
            <v>3601</v>
          </cell>
          <cell r="B1669" t="str">
            <v>Webberville, MI USA</v>
          </cell>
        </row>
        <row r="1670">
          <cell r="A1670">
            <v>3602</v>
          </cell>
          <cell r="B1670" t="str">
            <v>Escanaba, MI USA</v>
          </cell>
        </row>
        <row r="1671">
          <cell r="A1671">
            <v>3603</v>
          </cell>
          <cell r="B1671" t="str">
            <v>Reed City , MI USA</v>
          </cell>
        </row>
        <row r="1672">
          <cell r="A1672">
            <v>3604</v>
          </cell>
          <cell r="B1672" t="str">
            <v>Brownstown, MI USA</v>
          </cell>
        </row>
        <row r="1673">
          <cell r="A1673">
            <v>3605</v>
          </cell>
          <cell r="B1673" t="str">
            <v>dearborn, MI USA</v>
          </cell>
        </row>
        <row r="1674">
          <cell r="A1674">
            <v>3606</v>
          </cell>
          <cell r="B1674" t="str">
            <v>Baton Rouge, LA USA</v>
          </cell>
        </row>
        <row r="1675">
          <cell r="A1675">
            <v>3607</v>
          </cell>
          <cell r="B1675" t="str">
            <v>Lambertville, NJ USA</v>
          </cell>
        </row>
        <row r="1676">
          <cell r="A1676">
            <v>3609</v>
          </cell>
          <cell r="B1676" t="str">
            <v>South Portland, ME USA</v>
          </cell>
        </row>
        <row r="1677">
          <cell r="A1677">
            <v>3610</v>
          </cell>
          <cell r="B1677" t="str">
            <v>Minneapolis, MN USA</v>
          </cell>
        </row>
        <row r="1678">
          <cell r="A1678">
            <v>3611</v>
          </cell>
          <cell r="B1678" t="str">
            <v>Lynn Haven , FL USA</v>
          </cell>
        </row>
        <row r="1679">
          <cell r="A1679">
            <v>3612</v>
          </cell>
          <cell r="B1679" t="str">
            <v>Springdale, AR USA</v>
          </cell>
        </row>
        <row r="1680">
          <cell r="A1680">
            <v>3613</v>
          </cell>
          <cell r="B1680" t="str">
            <v>Greece, NY USA</v>
          </cell>
        </row>
        <row r="1681">
          <cell r="A1681">
            <v>3614</v>
          </cell>
          <cell r="B1681" t="str">
            <v>San Antonio, TX USA</v>
          </cell>
        </row>
        <row r="1682">
          <cell r="A1682">
            <v>3615</v>
          </cell>
          <cell r="B1682" t="str">
            <v>Sacramento, CA USA</v>
          </cell>
        </row>
        <row r="1683">
          <cell r="A1683">
            <v>3616</v>
          </cell>
          <cell r="B1683" t="str">
            <v>Lafayette, LA USA</v>
          </cell>
        </row>
        <row r="1684">
          <cell r="A1684">
            <v>3617</v>
          </cell>
          <cell r="B1684" t="str">
            <v>Marquette, MI USA</v>
          </cell>
        </row>
        <row r="1685">
          <cell r="A1685">
            <v>3618</v>
          </cell>
          <cell r="B1685" t="str">
            <v>Petoskey, MI USA</v>
          </cell>
        </row>
        <row r="1686">
          <cell r="A1686">
            <v>3619</v>
          </cell>
          <cell r="B1686" t="str">
            <v>Detroit, MI USA</v>
          </cell>
        </row>
        <row r="1687">
          <cell r="A1687">
            <v>3620</v>
          </cell>
          <cell r="B1687" t="str">
            <v>St. Joseph, MI USA</v>
          </cell>
        </row>
        <row r="1688">
          <cell r="A1688">
            <v>3623</v>
          </cell>
          <cell r="B1688" t="str">
            <v>Leominster, MA USA</v>
          </cell>
        </row>
        <row r="1689">
          <cell r="A1689">
            <v>3624</v>
          </cell>
          <cell r="B1689" t="str">
            <v>Dix Hills, NY USA</v>
          </cell>
        </row>
        <row r="1690">
          <cell r="A1690">
            <v>3626</v>
          </cell>
          <cell r="B1690" t="str">
            <v>Dallas, TX USA</v>
          </cell>
        </row>
        <row r="1691">
          <cell r="A1691">
            <v>3627</v>
          </cell>
          <cell r="B1691" t="str">
            <v>Sarasota, FL USA</v>
          </cell>
        </row>
        <row r="1692">
          <cell r="A1692">
            <v>3630</v>
          </cell>
          <cell r="B1692" t="str">
            <v>Golden Valley, MN USA</v>
          </cell>
        </row>
        <row r="1693">
          <cell r="A1693">
            <v>3632</v>
          </cell>
          <cell r="B1693" t="str">
            <v>Detroit, MI USA</v>
          </cell>
        </row>
        <row r="1694">
          <cell r="A1694">
            <v>3633</v>
          </cell>
          <cell r="B1694" t="str">
            <v>Albert Lea, MN USA</v>
          </cell>
        </row>
        <row r="1695">
          <cell r="A1695">
            <v>3634</v>
          </cell>
          <cell r="B1695" t="str">
            <v>Bridgeport, CT USA</v>
          </cell>
        </row>
        <row r="1696">
          <cell r="A1696">
            <v>3635</v>
          </cell>
          <cell r="B1696" t="str">
            <v>Warner Robins, GA USA</v>
          </cell>
        </row>
        <row r="1697">
          <cell r="A1697">
            <v>3636</v>
          </cell>
          <cell r="B1697" t="str">
            <v>Portland, OR USA</v>
          </cell>
        </row>
        <row r="1698">
          <cell r="A1698">
            <v>3637</v>
          </cell>
          <cell r="B1698" t="str">
            <v>Flemington, NJ USA</v>
          </cell>
        </row>
        <row r="1699">
          <cell r="A1699">
            <v>3639</v>
          </cell>
          <cell r="B1699" t="str">
            <v>Mesick, MI USA</v>
          </cell>
        </row>
        <row r="1700">
          <cell r="A1700">
            <v>3640</v>
          </cell>
          <cell r="B1700" t="str">
            <v>Portage, MI USA</v>
          </cell>
        </row>
        <row r="1701">
          <cell r="A1701">
            <v>3641</v>
          </cell>
          <cell r="B1701" t="str">
            <v>South Lyon, MI USA</v>
          </cell>
        </row>
        <row r="1702">
          <cell r="A1702">
            <v>3642</v>
          </cell>
          <cell r="B1702" t="str">
            <v>Jackson, MN USA</v>
          </cell>
        </row>
        <row r="1703">
          <cell r="A1703">
            <v>3643</v>
          </cell>
          <cell r="B1703" t="str">
            <v>Henderson, CO USA</v>
          </cell>
        </row>
        <row r="1704">
          <cell r="A1704">
            <v>3645</v>
          </cell>
          <cell r="B1704" t="str">
            <v>Forest Hills, NY USA</v>
          </cell>
        </row>
        <row r="1705">
          <cell r="A1705">
            <v>3646</v>
          </cell>
          <cell r="B1705" t="str">
            <v>?stanbul, IS Turkey</v>
          </cell>
        </row>
        <row r="1706">
          <cell r="A1706">
            <v>3647</v>
          </cell>
          <cell r="B1706" t="str">
            <v>San Diego, CA USA</v>
          </cell>
        </row>
        <row r="1707">
          <cell r="A1707">
            <v>3648</v>
          </cell>
          <cell r="B1707" t="str">
            <v>Denver, CO USA</v>
          </cell>
        </row>
        <row r="1708">
          <cell r="A1708">
            <v>3650</v>
          </cell>
          <cell r="B1708" t="str">
            <v>Waldorf, MD USA</v>
          </cell>
        </row>
        <row r="1709">
          <cell r="A1709">
            <v>3651</v>
          </cell>
          <cell r="B1709" t="str">
            <v>Travelers Rest, SC USA</v>
          </cell>
        </row>
        <row r="1710">
          <cell r="A1710">
            <v>3653</v>
          </cell>
          <cell r="B1710" t="str">
            <v>Pembroke Pines, FL USA</v>
          </cell>
        </row>
        <row r="1711">
          <cell r="A1711">
            <v>3654</v>
          </cell>
          <cell r="B1711" t="str">
            <v>Middletown, CT USA</v>
          </cell>
        </row>
        <row r="1712">
          <cell r="A1712">
            <v>3655</v>
          </cell>
          <cell r="B1712" t="str">
            <v>Mason, MI USA</v>
          </cell>
        </row>
        <row r="1713">
          <cell r="A1713">
            <v>3656</v>
          </cell>
          <cell r="B1713" t="str">
            <v>Dexter, MI USA</v>
          </cell>
        </row>
        <row r="1714">
          <cell r="A1714">
            <v>3657</v>
          </cell>
          <cell r="B1714" t="str">
            <v>Warren, MI USA</v>
          </cell>
        </row>
        <row r="1715">
          <cell r="A1715">
            <v>3658</v>
          </cell>
          <cell r="B1715" t="str">
            <v>Battle Creek, MI USA</v>
          </cell>
        </row>
        <row r="1716">
          <cell r="A1716">
            <v>3659</v>
          </cell>
          <cell r="B1716" t="str">
            <v>Miami, FL USA</v>
          </cell>
        </row>
        <row r="1717">
          <cell r="A1717">
            <v>3660</v>
          </cell>
          <cell r="B1717" t="str">
            <v>Oklahoma city, OK USA</v>
          </cell>
        </row>
        <row r="1718">
          <cell r="A1718">
            <v>3661</v>
          </cell>
          <cell r="B1718" t="str">
            <v>Wadesboro, NC USA</v>
          </cell>
        </row>
        <row r="1719">
          <cell r="A1719">
            <v>3662</v>
          </cell>
          <cell r="B1719" t="str">
            <v>Everett, WA USA</v>
          </cell>
        </row>
        <row r="1720">
          <cell r="A1720">
            <v>3663</v>
          </cell>
          <cell r="B1720" t="str">
            <v>Bothell, WA USA</v>
          </cell>
        </row>
        <row r="1721">
          <cell r="A1721">
            <v>3666</v>
          </cell>
          <cell r="B1721" t="str">
            <v>Alexandria, LA USA</v>
          </cell>
        </row>
        <row r="1722">
          <cell r="A1722">
            <v>3667</v>
          </cell>
          <cell r="B1722" t="str">
            <v>Port Huron, MI USA</v>
          </cell>
        </row>
        <row r="1723">
          <cell r="A1723">
            <v>3668</v>
          </cell>
          <cell r="B1723" t="str">
            <v>whitmore lake, MI USA</v>
          </cell>
        </row>
        <row r="1724">
          <cell r="A1724">
            <v>3669</v>
          </cell>
          <cell r="B1724" t="str">
            <v>Ripon, CA USA</v>
          </cell>
        </row>
        <row r="1725">
          <cell r="A1725">
            <v>3672</v>
          </cell>
          <cell r="B1725" t="str">
            <v>Sulphur, LA USA</v>
          </cell>
        </row>
        <row r="1726">
          <cell r="A1726">
            <v>3673</v>
          </cell>
          <cell r="B1726" t="str">
            <v>Seaside, OR USA</v>
          </cell>
        </row>
        <row r="1727">
          <cell r="A1727">
            <v>3674</v>
          </cell>
          <cell r="B1727" t="str">
            <v>Battle Ground, WA USA</v>
          </cell>
        </row>
        <row r="1728">
          <cell r="A1728">
            <v>3675</v>
          </cell>
          <cell r="B1728" t="str">
            <v>Seymour, TN USA</v>
          </cell>
        </row>
        <row r="1729">
          <cell r="A1729">
            <v>3676</v>
          </cell>
          <cell r="B1729" t="str">
            <v>4501 W Pleasant Ridge Rd, TX USA</v>
          </cell>
        </row>
        <row r="1730">
          <cell r="A1730">
            <v>3677</v>
          </cell>
          <cell r="B1730" t="str">
            <v>Pico Rivera, CA USA</v>
          </cell>
        </row>
        <row r="1731">
          <cell r="A1731">
            <v>3679</v>
          </cell>
          <cell r="B1731" t="str">
            <v>San Marcos , TX USA</v>
          </cell>
        </row>
        <row r="1732">
          <cell r="A1732">
            <v>3680</v>
          </cell>
          <cell r="B1732" t="str">
            <v>Statesville, NC USA</v>
          </cell>
        </row>
        <row r="1733">
          <cell r="A1733">
            <v>3681</v>
          </cell>
          <cell r="B1733" t="str">
            <v>Seattle, WA USA</v>
          </cell>
        </row>
        <row r="1734">
          <cell r="A1734">
            <v>3683</v>
          </cell>
          <cell r="B1734" t="str">
            <v>Waterloo, ON Canada</v>
          </cell>
        </row>
        <row r="1735">
          <cell r="A1735">
            <v>3685</v>
          </cell>
          <cell r="B1735" t="str">
            <v>Waianae, HI USA</v>
          </cell>
        </row>
        <row r="1736">
          <cell r="A1736">
            <v>3686</v>
          </cell>
          <cell r="B1736" t="str">
            <v>Memphis, TN USA</v>
          </cell>
        </row>
        <row r="1737">
          <cell r="A1737">
            <v>3687</v>
          </cell>
          <cell r="B1737" t="str">
            <v>Schenectady, NY USA</v>
          </cell>
        </row>
        <row r="1738">
          <cell r="A1738">
            <v>3688</v>
          </cell>
          <cell r="B1738" t="str">
            <v>Suttons Bay, MI USA</v>
          </cell>
        </row>
        <row r="1739">
          <cell r="A1739">
            <v>3690</v>
          </cell>
          <cell r="B1739" t="str">
            <v>st. louis park, MN USA</v>
          </cell>
        </row>
        <row r="1740">
          <cell r="A1740">
            <v>3691</v>
          </cell>
          <cell r="B1740" t="str">
            <v>Northfield, MN USA</v>
          </cell>
        </row>
        <row r="1741">
          <cell r="A1741">
            <v>3692</v>
          </cell>
          <cell r="B1741" t="str">
            <v>Janesville, WI USA</v>
          </cell>
        </row>
        <row r="1742">
          <cell r="A1742">
            <v>3693</v>
          </cell>
          <cell r="B1742" t="str">
            <v>Spokane, WA USA</v>
          </cell>
        </row>
        <row r="1743">
          <cell r="A1743">
            <v>3694</v>
          </cell>
          <cell r="B1743" t="str">
            <v>Atlanta, GA USA</v>
          </cell>
        </row>
        <row r="1744">
          <cell r="A1744">
            <v>3695</v>
          </cell>
          <cell r="B1744" t="str">
            <v>Yorkville, IL USA</v>
          </cell>
        </row>
        <row r="1745">
          <cell r="A1745">
            <v>3696</v>
          </cell>
          <cell r="B1745" t="str">
            <v>North Richland Hills, TX USA</v>
          </cell>
        </row>
        <row r="1746">
          <cell r="A1746">
            <v>3697</v>
          </cell>
          <cell r="B1746" t="str">
            <v>Mt. Pleasant, TX USA</v>
          </cell>
        </row>
        <row r="1747">
          <cell r="A1747">
            <v>3699</v>
          </cell>
          <cell r="B1747" t="str">
            <v>Spring Lake Park, MN USA</v>
          </cell>
        </row>
        <row r="1748">
          <cell r="A1748">
            <v>3700</v>
          </cell>
          <cell r="B1748" t="str">
            <v>Rio Hondo, TX USA</v>
          </cell>
        </row>
        <row r="1749">
          <cell r="A1749">
            <v>3701</v>
          </cell>
          <cell r="B1749" t="str">
            <v>Gastonia, NC USA</v>
          </cell>
        </row>
        <row r="1750">
          <cell r="A1750">
            <v>3703</v>
          </cell>
          <cell r="B1750" t="str">
            <v>Denver, CO USA</v>
          </cell>
        </row>
        <row r="1751">
          <cell r="A1751">
            <v>3704</v>
          </cell>
          <cell r="B1751" t="str">
            <v>Chula Vista, CA USA</v>
          </cell>
        </row>
        <row r="1752">
          <cell r="A1752">
            <v>3705</v>
          </cell>
          <cell r="B1752" t="str">
            <v>Brampton, ON Canada</v>
          </cell>
        </row>
        <row r="1753">
          <cell r="A1753">
            <v>3706</v>
          </cell>
          <cell r="B1753" t="str">
            <v>Lincoln Park, MI USA</v>
          </cell>
        </row>
        <row r="1754">
          <cell r="A1754">
            <v>3707</v>
          </cell>
          <cell r="B1754" t="str">
            <v>Brighton, MI USA</v>
          </cell>
        </row>
        <row r="1755">
          <cell r="A1755">
            <v>3709</v>
          </cell>
          <cell r="B1755" t="str">
            <v>Richmond, VA USA</v>
          </cell>
        </row>
        <row r="1756">
          <cell r="A1756">
            <v>3710</v>
          </cell>
          <cell r="B1756" t="str">
            <v>Kingston, ON Canada</v>
          </cell>
        </row>
        <row r="1757">
          <cell r="A1757">
            <v>3711</v>
          </cell>
          <cell r="B1757" t="str">
            <v>Trout Lake, WA USA</v>
          </cell>
        </row>
        <row r="1758">
          <cell r="A1758">
            <v>3712</v>
          </cell>
          <cell r="B1758" t="str">
            <v>Union, OR USA</v>
          </cell>
        </row>
        <row r="1759">
          <cell r="A1759">
            <v>3714</v>
          </cell>
          <cell r="B1759" t="str">
            <v>Springdale, MD USA</v>
          </cell>
        </row>
        <row r="1760">
          <cell r="A1760">
            <v>3716</v>
          </cell>
          <cell r="B1760" t="str">
            <v>Mount Pleasant, UT USA</v>
          </cell>
        </row>
        <row r="1761">
          <cell r="A1761">
            <v>3717</v>
          </cell>
          <cell r="B1761" t="str">
            <v>San Pablo, CA USA</v>
          </cell>
        </row>
        <row r="1762">
          <cell r="A1762">
            <v>3718</v>
          </cell>
          <cell r="B1762" t="str">
            <v>New Britain, CT USA</v>
          </cell>
        </row>
        <row r="1763">
          <cell r="A1763">
            <v>3719</v>
          </cell>
          <cell r="B1763" t="str">
            <v>New London , CT USA</v>
          </cell>
        </row>
        <row r="1764">
          <cell r="A1764">
            <v>3721</v>
          </cell>
          <cell r="B1764" t="str">
            <v>Pearl CIty, HI USA</v>
          </cell>
        </row>
        <row r="1765">
          <cell r="A1765">
            <v>3722</v>
          </cell>
          <cell r="B1765" t="str">
            <v>East Grand Forks, MN USA</v>
          </cell>
        </row>
        <row r="1766">
          <cell r="A1766">
            <v>3723</v>
          </cell>
          <cell r="B1766" t="str">
            <v>Spring Valley, MN USA</v>
          </cell>
        </row>
        <row r="1767">
          <cell r="A1767">
            <v>3728</v>
          </cell>
          <cell r="B1767" t="str">
            <v>Houston, TX USA</v>
          </cell>
        </row>
        <row r="1768">
          <cell r="A1768">
            <v>3729</v>
          </cell>
          <cell r="B1768" t="str">
            <v>Aurora, CO USA</v>
          </cell>
        </row>
        <row r="1769">
          <cell r="A1769">
            <v>3730</v>
          </cell>
          <cell r="B1769" t="str">
            <v>Dallas, TX USA</v>
          </cell>
        </row>
        <row r="1770">
          <cell r="A1770">
            <v>3732</v>
          </cell>
          <cell r="B1770" t="str">
            <v>Miami, FL USA</v>
          </cell>
        </row>
        <row r="1771">
          <cell r="A1771">
            <v>3733</v>
          </cell>
          <cell r="B1771" t="str">
            <v>Bowie, MD USA</v>
          </cell>
        </row>
        <row r="1772">
          <cell r="A1772">
            <v>3734</v>
          </cell>
          <cell r="B1772" t="str">
            <v>Lake Forest, IL USA</v>
          </cell>
        </row>
        <row r="1773">
          <cell r="A1773">
            <v>3735</v>
          </cell>
          <cell r="B1773" t="str">
            <v>Klein, TX USA</v>
          </cell>
        </row>
        <row r="1774">
          <cell r="A1774">
            <v>3737</v>
          </cell>
          <cell r="B1774" t="str">
            <v>Goldsboro, NC USA</v>
          </cell>
        </row>
        <row r="1775">
          <cell r="A1775">
            <v>3739</v>
          </cell>
          <cell r="B1775" t="str">
            <v>London, ON Canada</v>
          </cell>
        </row>
        <row r="1776">
          <cell r="A1776">
            <v>3740</v>
          </cell>
          <cell r="B1776" t="str">
            <v>Sauk Rapids, MN USA</v>
          </cell>
        </row>
        <row r="1777">
          <cell r="A1777">
            <v>3741</v>
          </cell>
          <cell r="B1777" t="str">
            <v>Rio Grande City, TX USA</v>
          </cell>
        </row>
        <row r="1778">
          <cell r="A1778">
            <v>3743</v>
          </cell>
          <cell r="B1778" t="str">
            <v>Salado, TX USA</v>
          </cell>
        </row>
        <row r="1779">
          <cell r="A1779">
            <v>3745</v>
          </cell>
          <cell r="B1779" t="str">
            <v>St. Paul, MN USA</v>
          </cell>
        </row>
        <row r="1780">
          <cell r="A1780">
            <v>3747</v>
          </cell>
          <cell r="B1780" t="str">
            <v>Mankato, MN USA</v>
          </cell>
        </row>
        <row r="1781">
          <cell r="A1781">
            <v>3748</v>
          </cell>
          <cell r="B1781" t="str">
            <v>Ellicott City, MD USA</v>
          </cell>
        </row>
        <row r="1782">
          <cell r="A1782">
            <v>3749</v>
          </cell>
          <cell r="B1782" t="str">
            <v>San Diego, CA USA</v>
          </cell>
        </row>
        <row r="1783">
          <cell r="A1783">
            <v>3750</v>
          </cell>
          <cell r="B1783" t="str">
            <v>Badger, MN USA</v>
          </cell>
        </row>
        <row r="1784">
          <cell r="A1784">
            <v>3751</v>
          </cell>
          <cell r="B1784" t="str">
            <v>Red Wing, MN USA</v>
          </cell>
        </row>
        <row r="1785">
          <cell r="A1785">
            <v>3752</v>
          </cell>
          <cell r="B1785" t="str">
            <v>Los Angeles, CA USA</v>
          </cell>
        </row>
        <row r="1786">
          <cell r="A1786">
            <v>3753</v>
          </cell>
          <cell r="B1786" t="str">
            <v>Baton Rouge, LA USA</v>
          </cell>
        </row>
        <row r="1787">
          <cell r="A1787">
            <v>3754</v>
          </cell>
          <cell r="B1787" t="str">
            <v>Bemidji, MN USA</v>
          </cell>
        </row>
        <row r="1788">
          <cell r="A1788">
            <v>3755</v>
          </cell>
          <cell r="B1788" t="str">
            <v>Litchfield, MN USA</v>
          </cell>
        </row>
        <row r="1789">
          <cell r="A1789">
            <v>3756</v>
          </cell>
          <cell r="B1789" t="str">
            <v>London, ON Canada</v>
          </cell>
        </row>
        <row r="1790">
          <cell r="A1790">
            <v>3759</v>
          </cell>
          <cell r="B1790" t="str">
            <v>INGLEWOOD, CA USA</v>
          </cell>
        </row>
        <row r="1791">
          <cell r="A1791">
            <v>3760</v>
          </cell>
          <cell r="B1791" t="str">
            <v>Bronx, NY USA</v>
          </cell>
        </row>
        <row r="1792">
          <cell r="A1792">
            <v>3762</v>
          </cell>
          <cell r="B1792" t="str">
            <v>Stafford, TX USA</v>
          </cell>
        </row>
        <row r="1793">
          <cell r="A1793">
            <v>3763</v>
          </cell>
          <cell r="B1793" t="str">
            <v>Jacksonville, NC USA</v>
          </cell>
        </row>
        <row r="1794">
          <cell r="A1794">
            <v>3764</v>
          </cell>
          <cell r="B1794" t="str">
            <v>Springfield, MO USA</v>
          </cell>
        </row>
        <row r="1795">
          <cell r="A1795">
            <v>3765</v>
          </cell>
          <cell r="B1795" t="str">
            <v>St. Paul, MN USA</v>
          </cell>
        </row>
        <row r="1796">
          <cell r="A1796">
            <v>3766</v>
          </cell>
          <cell r="B1796" t="str">
            <v>bet-shean, Northern Israel</v>
          </cell>
        </row>
        <row r="1797">
          <cell r="A1797">
            <v>3767</v>
          </cell>
          <cell r="B1797" t="str">
            <v>Traverse City, MI USA</v>
          </cell>
        </row>
        <row r="1798">
          <cell r="A1798">
            <v>3768</v>
          </cell>
          <cell r="B1798" t="str">
            <v>Southfield , MI USA</v>
          </cell>
        </row>
        <row r="1799">
          <cell r="A1799">
            <v>3769</v>
          </cell>
          <cell r="B1799" t="str">
            <v>Detroit, MI USA</v>
          </cell>
        </row>
        <row r="1800">
          <cell r="A1800">
            <v>3770</v>
          </cell>
          <cell r="B1800" t="str">
            <v>Midland, MI USA</v>
          </cell>
        </row>
        <row r="1801">
          <cell r="A1801">
            <v>3772</v>
          </cell>
          <cell r="B1801" t="str">
            <v>Kingsford, MI USA</v>
          </cell>
        </row>
        <row r="1802">
          <cell r="A1802">
            <v>3773</v>
          </cell>
          <cell r="B1802" t="str">
            <v>Tecumseh, MI USA</v>
          </cell>
        </row>
        <row r="1803">
          <cell r="A1803">
            <v>3774</v>
          </cell>
          <cell r="B1803" t="str">
            <v>Ramat Hasharon, Central Israel</v>
          </cell>
        </row>
        <row r="1804">
          <cell r="A1804">
            <v>3775</v>
          </cell>
          <cell r="B1804" t="str">
            <v>tiberya, Northern Israel</v>
          </cell>
        </row>
        <row r="1805">
          <cell r="A1805">
            <v>3776</v>
          </cell>
          <cell r="B1805" t="str">
            <v>Cartersville, GA USA</v>
          </cell>
        </row>
        <row r="1806">
          <cell r="A1806">
            <v>3777</v>
          </cell>
          <cell r="B1806" t="str">
            <v>Lima, OH USA</v>
          </cell>
        </row>
        <row r="1807">
          <cell r="A1807">
            <v>3780</v>
          </cell>
          <cell r="B1807" t="str">
            <v>Providence, RI USA</v>
          </cell>
        </row>
        <row r="1808">
          <cell r="A1808">
            <v>3781</v>
          </cell>
          <cell r="B1808" t="str">
            <v>Tacoma, WA USA</v>
          </cell>
        </row>
        <row r="1809">
          <cell r="A1809">
            <v>3782</v>
          </cell>
          <cell r="B1809" t="str">
            <v>Panama City, FL USA</v>
          </cell>
        </row>
        <row r="1810">
          <cell r="A1810">
            <v>3783</v>
          </cell>
          <cell r="B1810" t="str">
            <v>Memphis, TN USA</v>
          </cell>
        </row>
        <row r="1811">
          <cell r="A1811">
            <v>3784</v>
          </cell>
          <cell r="B1811" t="str">
            <v>Verona, MO USA</v>
          </cell>
        </row>
        <row r="1812">
          <cell r="A1812">
            <v>3785</v>
          </cell>
          <cell r="B1812" t="str">
            <v>Yuma, AZ USA</v>
          </cell>
        </row>
        <row r="1813">
          <cell r="A1813">
            <v>3786</v>
          </cell>
          <cell r="B1813" t="str">
            <v>Kent, WA USA</v>
          </cell>
        </row>
        <row r="1814">
          <cell r="A1814">
            <v>3787</v>
          </cell>
          <cell r="B1814" t="str">
            <v>Westport, WA USA</v>
          </cell>
        </row>
        <row r="1815">
          <cell r="A1815">
            <v>3788</v>
          </cell>
          <cell r="B1815" t="str">
            <v>Northome, MN USA</v>
          </cell>
        </row>
        <row r="1816">
          <cell r="A1816">
            <v>3789</v>
          </cell>
          <cell r="B1816" t="str">
            <v>Spokane, WA USA</v>
          </cell>
        </row>
        <row r="1817">
          <cell r="A1817">
            <v>3790</v>
          </cell>
          <cell r="B1817" t="str">
            <v>Bradenton, FL USA</v>
          </cell>
        </row>
        <row r="1818">
          <cell r="A1818">
            <v>3791</v>
          </cell>
          <cell r="B1818" t="str">
            <v>Abilene, TX USA</v>
          </cell>
        </row>
        <row r="1819">
          <cell r="A1819">
            <v>3792</v>
          </cell>
          <cell r="B1819" t="str">
            <v>Columbia, MO USA</v>
          </cell>
        </row>
        <row r="1820">
          <cell r="A1820">
            <v>3793</v>
          </cell>
          <cell r="B1820" t="str">
            <v>Frederick, MD USA</v>
          </cell>
        </row>
        <row r="1821">
          <cell r="A1821">
            <v>3794</v>
          </cell>
          <cell r="B1821" t="str">
            <v>Metepec, Estado de México, MEX Mexico</v>
          </cell>
        </row>
        <row r="1822">
          <cell r="A1822">
            <v>3795</v>
          </cell>
          <cell r="B1822" t="str">
            <v>Garland, TX USA</v>
          </cell>
        </row>
        <row r="1823">
          <cell r="A1823">
            <v>3796</v>
          </cell>
          <cell r="B1823" t="str">
            <v>Windsor, NC USA</v>
          </cell>
        </row>
        <row r="1824">
          <cell r="A1824">
            <v>3797</v>
          </cell>
          <cell r="B1824" t="str">
            <v>Bowling Green, KY USA</v>
          </cell>
        </row>
        <row r="1825">
          <cell r="A1825">
            <v>3798</v>
          </cell>
          <cell r="B1825" t="str">
            <v>Salina, KS USA</v>
          </cell>
        </row>
        <row r="1826">
          <cell r="A1826">
            <v>3799</v>
          </cell>
          <cell r="B1826" t="str">
            <v>Elmira, NY USA</v>
          </cell>
        </row>
        <row r="1827">
          <cell r="A1827">
            <v>3800</v>
          </cell>
          <cell r="B1827" t="str">
            <v>Kailua, HI USA</v>
          </cell>
        </row>
        <row r="1828">
          <cell r="A1828">
            <v>3801</v>
          </cell>
          <cell r="B1828" t="str">
            <v>Wenatchee, WA USA</v>
          </cell>
        </row>
        <row r="1829">
          <cell r="A1829">
            <v>3802</v>
          </cell>
          <cell r="B1829" t="str">
            <v>Carrollton, TX USA</v>
          </cell>
        </row>
        <row r="1830">
          <cell r="A1830">
            <v>3806</v>
          </cell>
          <cell r="B1830" t="str">
            <v>Prescott, WA USA</v>
          </cell>
        </row>
        <row r="1831">
          <cell r="A1831">
            <v>3807</v>
          </cell>
          <cell r="B1831" t="str">
            <v>Aurora, CO USA</v>
          </cell>
        </row>
        <row r="1832">
          <cell r="A1832">
            <v>3811</v>
          </cell>
          <cell r="B1832" t="str">
            <v>Weldon, NC USA</v>
          </cell>
        </row>
        <row r="1833">
          <cell r="A1833">
            <v>3812</v>
          </cell>
          <cell r="B1833" t="str">
            <v>Longview, WA USA</v>
          </cell>
        </row>
        <row r="1834">
          <cell r="A1834">
            <v>3813</v>
          </cell>
          <cell r="B1834" t="str">
            <v>Puyallup, WA USA</v>
          </cell>
        </row>
        <row r="1835">
          <cell r="A1835">
            <v>3814</v>
          </cell>
          <cell r="B1835" t="str">
            <v>Union, KY USA</v>
          </cell>
        </row>
        <row r="1836">
          <cell r="A1836">
            <v>3815</v>
          </cell>
          <cell r="B1836" t="str">
            <v>Cumming, GA USA</v>
          </cell>
        </row>
        <row r="1837">
          <cell r="A1837">
            <v>3821</v>
          </cell>
          <cell r="B1837" t="str">
            <v>Belfry, KY USA</v>
          </cell>
        </row>
        <row r="1838">
          <cell r="A1838">
            <v>3822</v>
          </cell>
          <cell r="B1838" t="str">
            <v>Siler City, NC USA</v>
          </cell>
        </row>
        <row r="1839">
          <cell r="A1839">
            <v>3823</v>
          </cell>
          <cell r="B1839" t="str">
            <v>Houston, TX USA</v>
          </cell>
        </row>
        <row r="1840">
          <cell r="A1840">
            <v>3824</v>
          </cell>
          <cell r="B1840" t="str">
            <v>Knoxville, TN USA</v>
          </cell>
        </row>
        <row r="1841">
          <cell r="A1841">
            <v>3825</v>
          </cell>
          <cell r="B1841" t="str">
            <v>Pasco, WA USA</v>
          </cell>
        </row>
        <row r="1842">
          <cell r="A1842">
            <v>3826</v>
          </cell>
          <cell r="B1842" t="str">
            <v>Sequim, WA USA</v>
          </cell>
        </row>
        <row r="1843">
          <cell r="A1843">
            <v>3828</v>
          </cell>
          <cell r="B1843" t="str">
            <v>Eveleth, MN USA</v>
          </cell>
        </row>
        <row r="1844">
          <cell r="A1844">
            <v>3831</v>
          </cell>
          <cell r="B1844" t="str">
            <v>Brewster , WA USA</v>
          </cell>
        </row>
        <row r="1845">
          <cell r="A1845">
            <v>3833</v>
          </cell>
          <cell r="B1845" t="str">
            <v>Houston, TX USA</v>
          </cell>
        </row>
        <row r="1846">
          <cell r="A1846">
            <v>3834</v>
          </cell>
          <cell r="B1846" t="str">
            <v>Port Lavaca, TX USA</v>
          </cell>
        </row>
        <row r="1847">
          <cell r="A1847">
            <v>3835</v>
          </cell>
          <cell r="B1847" t="str">
            <v>Tel Aviv, Tel Aviv Israel</v>
          </cell>
        </row>
        <row r="1848">
          <cell r="A1848">
            <v>3837</v>
          </cell>
          <cell r="B1848" t="str">
            <v>Pukalani, HI USA</v>
          </cell>
        </row>
        <row r="1849">
          <cell r="A1849">
            <v>3838</v>
          </cell>
          <cell r="B1849" t="str">
            <v>Rochester, NY USA</v>
          </cell>
        </row>
        <row r="1850">
          <cell r="A1850">
            <v>3839</v>
          </cell>
          <cell r="B1850" t="str">
            <v>Wadena, MN USA</v>
          </cell>
        </row>
        <row r="1851">
          <cell r="A1851">
            <v>3840</v>
          </cell>
          <cell r="B1851" t="str">
            <v>Cambridge, MN USA</v>
          </cell>
        </row>
        <row r="1852">
          <cell r="A1852">
            <v>3841</v>
          </cell>
          <cell r="B1852" t="str">
            <v>Gresham, OR USA</v>
          </cell>
        </row>
        <row r="1853">
          <cell r="A1853">
            <v>3842</v>
          </cell>
          <cell r="B1853" t="str">
            <v>Rochester, NY USA</v>
          </cell>
        </row>
        <row r="1854">
          <cell r="A1854">
            <v>3843</v>
          </cell>
          <cell r="B1854" t="str">
            <v>Murray, KY USA</v>
          </cell>
        </row>
        <row r="1855">
          <cell r="A1855">
            <v>3844</v>
          </cell>
          <cell r="B1855" t="str">
            <v>Corbin, KY USA</v>
          </cell>
        </row>
        <row r="1856">
          <cell r="A1856">
            <v>3845</v>
          </cell>
          <cell r="B1856" t="str">
            <v>Winston-Salem, NC USA</v>
          </cell>
        </row>
        <row r="1857">
          <cell r="A1857">
            <v>3846</v>
          </cell>
          <cell r="B1857" t="str">
            <v>Staples, MN USA</v>
          </cell>
        </row>
        <row r="1858">
          <cell r="A1858">
            <v>3847</v>
          </cell>
          <cell r="B1858" t="str">
            <v>Houston , TX USA</v>
          </cell>
        </row>
        <row r="1859">
          <cell r="A1859">
            <v>3848</v>
          </cell>
          <cell r="B1859" t="str">
            <v>Kenyon, MN USA</v>
          </cell>
        </row>
        <row r="1860">
          <cell r="A1860">
            <v>3849</v>
          </cell>
          <cell r="B1860" t="str">
            <v>San Diego, CA USA</v>
          </cell>
        </row>
        <row r="1861">
          <cell r="A1861">
            <v>3851</v>
          </cell>
          <cell r="B1861" t="str">
            <v>Canoga Park, CA USA</v>
          </cell>
        </row>
        <row r="1862">
          <cell r="A1862">
            <v>3853</v>
          </cell>
          <cell r="B1862" t="str">
            <v>Phoenix, AZ USA</v>
          </cell>
        </row>
        <row r="1863">
          <cell r="A1863">
            <v>3856</v>
          </cell>
          <cell r="B1863" t="str">
            <v>Memphis, TN USA</v>
          </cell>
        </row>
        <row r="1864">
          <cell r="A1864">
            <v>3858</v>
          </cell>
          <cell r="B1864" t="str">
            <v>Greater Saint Louis, MO USA</v>
          </cell>
        </row>
        <row r="1865">
          <cell r="A1865">
            <v>3859</v>
          </cell>
          <cell r="B1865" t="str">
            <v>Elk Grove, CA USA</v>
          </cell>
        </row>
        <row r="1866">
          <cell r="A1866">
            <v>3860</v>
          </cell>
          <cell r="B1866" t="str">
            <v>Sunnyside, WA USA</v>
          </cell>
        </row>
        <row r="1867">
          <cell r="A1867">
            <v>3861</v>
          </cell>
          <cell r="B1867" t="str">
            <v>Signal Mountain, TN USA</v>
          </cell>
        </row>
        <row r="1868">
          <cell r="A1868">
            <v>3862</v>
          </cell>
          <cell r="B1868" t="str">
            <v>Bonne Terre, MO USA</v>
          </cell>
        </row>
        <row r="1869">
          <cell r="A1869">
            <v>3863</v>
          </cell>
          <cell r="B1869" t="str">
            <v>Newbury Park, CA USA</v>
          </cell>
        </row>
        <row r="1870">
          <cell r="A1870">
            <v>3865</v>
          </cell>
          <cell r="B1870" t="str">
            <v>South Bend, IN USA</v>
          </cell>
        </row>
        <row r="1871">
          <cell r="A1871">
            <v>3867</v>
          </cell>
          <cell r="B1871" t="str">
            <v>Dallas, TX USA</v>
          </cell>
        </row>
        <row r="1872">
          <cell r="A1872">
            <v>3868</v>
          </cell>
          <cell r="B1872" t="str">
            <v>Paducah, KY USA</v>
          </cell>
        </row>
        <row r="1873">
          <cell r="A1873">
            <v>3870</v>
          </cell>
          <cell r="B1873" t="str">
            <v>Broadway, VA USA</v>
          </cell>
        </row>
        <row r="1874">
          <cell r="A1874">
            <v>3871</v>
          </cell>
          <cell r="B1874" t="str">
            <v>Worthington, MN USA</v>
          </cell>
        </row>
        <row r="1875">
          <cell r="A1875">
            <v>3872</v>
          </cell>
          <cell r="B1875" t="str">
            <v>Shenandoah, VA USA</v>
          </cell>
        </row>
        <row r="1876">
          <cell r="A1876">
            <v>3875</v>
          </cell>
          <cell r="B1876" t="str">
            <v>Kentwood, MI USA</v>
          </cell>
        </row>
        <row r="1877">
          <cell r="A1877">
            <v>3876</v>
          </cell>
          <cell r="B1877" t="str">
            <v>Mabton, WA USA</v>
          </cell>
        </row>
        <row r="1878">
          <cell r="A1878">
            <v>3878</v>
          </cell>
          <cell r="B1878" t="str">
            <v>Kealakekua , HI USA</v>
          </cell>
        </row>
        <row r="1879">
          <cell r="A1879">
            <v>3879</v>
          </cell>
          <cell r="B1879" t="str">
            <v>Kihei, HI USA</v>
          </cell>
        </row>
        <row r="1880">
          <cell r="A1880">
            <v>3880</v>
          </cell>
          <cell r="B1880" t="str">
            <v>Kailua-Kona, HI USA</v>
          </cell>
        </row>
        <row r="1881">
          <cell r="A1881">
            <v>3881</v>
          </cell>
          <cell r="B1881" t="str">
            <v>Kailua-Kona, HI USA</v>
          </cell>
        </row>
        <row r="1882">
          <cell r="A1882">
            <v>3882</v>
          </cell>
          <cell r="B1882" t="str">
            <v>Lahaina, HI USA</v>
          </cell>
        </row>
        <row r="1883">
          <cell r="A1883">
            <v>3883</v>
          </cell>
          <cell r="B1883" t="str">
            <v>Cottage Grove, MN USA</v>
          </cell>
        </row>
        <row r="1884">
          <cell r="A1884">
            <v>3925</v>
          </cell>
          <cell r="B1884" t="str">
            <v>Ventura, CA USA</v>
          </cell>
        </row>
        <row r="1885">
          <cell r="A1885">
            <v>3926</v>
          </cell>
          <cell r="B1885" t="str">
            <v>Maplewood, MN USA</v>
          </cell>
        </row>
        <row r="1886">
          <cell r="A1886">
            <v>3927</v>
          </cell>
          <cell r="B1886" t="str">
            <v>Weymouth, MA USA</v>
          </cell>
        </row>
        <row r="1887">
          <cell r="A1887">
            <v>3928</v>
          </cell>
          <cell r="B1887" t="str">
            <v>Ames, IA USA</v>
          </cell>
        </row>
        <row r="1888">
          <cell r="A1888">
            <v>3929</v>
          </cell>
          <cell r="B1888" t="str">
            <v>Philadelphia, PA USA</v>
          </cell>
        </row>
        <row r="1889">
          <cell r="A1889">
            <v>3930</v>
          </cell>
          <cell r="B1889" t="str">
            <v>Jay, ME USA</v>
          </cell>
        </row>
        <row r="1890">
          <cell r="A1890">
            <v>3931</v>
          </cell>
          <cell r="B1890" t="str">
            <v>Chickasha, OK USA</v>
          </cell>
        </row>
        <row r="1891">
          <cell r="A1891">
            <v>3932</v>
          </cell>
          <cell r="B1891" t="str">
            <v>Boca Raton, FL USA</v>
          </cell>
        </row>
        <row r="1892">
          <cell r="A1892">
            <v>3933</v>
          </cell>
          <cell r="B1892" t="str">
            <v>Mexico, DF Mexico</v>
          </cell>
        </row>
        <row r="1893">
          <cell r="A1893">
            <v>3934</v>
          </cell>
          <cell r="B1893" t="str">
            <v>Corona, CA USA</v>
          </cell>
        </row>
        <row r="1894">
          <cell r="A1894">
            <v>3936</v>
          </cell>
          <cell r="B1894" t="str">
            <v>Michigan City, IN USA</v>
          </cell>
        </row>
        <row r="1895">
          <cell r="A1895">
            <v>3937</v>
          </cell>
          <cell r="B1895" t="str">
            <v>Searcy, AR USA</v>
          </cell>
        </row>
        <row r="1896">
          <cell r="A1896">
            <v>3938</v>
          </cell>
          <cell r="B1896" t="str">
            <v>Miami, FL USA</v>
          </cell>
        </row>
        <row r="1897">
          <cell r="A1897">
            <v>3939</v>
          </cell>
          <cell r="B1897" t="str">
            <v>Buchanan, VA USA</v>
          </cell>
        </row>
        <row r="1898">
          <cell r="A1898">
            <v>3940</v>
          </cell>
          <cell r="B1898" t="str">
            <v>Kokomo, IN USA</v>
          </cell>
        </row>
        <row r="1899">
          <cell r="A1899">
            <v>3941</v>
          </cell>
          <cell r="B1899" t="str">
            <v>Havre de Grace, MD USA</v>
          </cell>
        </row>
        <row r="1900">
          <cell r="A1900">
            <v>3942</v>
          </cell>
          <cell r="B1900" t="str">
            <v>Harrison, AR USA</v>
          </cell>
        </row>
        <row r="1901">
          <cell r="A1901">
            <v>3943</v>
          </cell>
          <cell r="B1901" t="str">
            <v>Monterrey, NL Mexico</v>
          </cell>
        </row>
        <row r="1902">
          <cell r="A1902">
            <v>3944</v>
          </cell>
          <cell r="B1902" t="str">
            <v>Tempe, AZ USA</v>
          </cell>
        </row>
        <row r="1903">
          <cell r="A1903">
            <v>3945</v>
          </cell>
          <cell r="B1903" t="str">
            <v>Whites Creek, TN USA</v>
          </cell>
        </row>
        <row r="1904">
          <cell r="A1904">
            <v>3946</v>
          </cell>
          <cell r="B1904" t="str">
            <v>Slidell, LA USA</v>
          </cell>
        </row>
        <row r="1905">
          <cell r="A1905">
            <v>3947</v>
          </cell>
          <cell r="B1905" t="str">
            <v>Knightstown, IN USA</v>
          </cell>
        </row>
        <row r="1906">
          <cell r="A1906">
            <v>3948</v>
          </cell>
          <cell r="B1906" t="str">
            <v>Lebanon, VA USA</v>
          </cell>
        </row>
        <row r="1907">
          <cell r="A1907">
            <v>3949</v>
          </cell>
          <cell r="B1907" t="str">
            <v>Brampton, ON Canada</v>
          </cell>
        </row>
        <row r="1908">
          <cell r="A1908">
            <v>3950</v>
          </cell>
          <cell r="B1908" t="str">
            <v>Glen Head, NY USA</v>
          </cell>
        </row>
        <row r="1909">
          <cell r="A1909">
            <v>3951</v>
          </cell>
          <cell r="B1909" t="str">
            <v>Honeoye, NY USA</v>
          </cell>
        </row>
        <row r="1910">
          <cell r="A1910">
            <v>3952</v>
          </cell>
          <cell r="B1910" t="str">
            <v>Fullerton, CA USA</v>
          </cell>
        </row>
        <row r="1911">
          <cell r="A1911">
            <v>3954</v>
          </cell>
          <cell r="B1911" t="str">
            <v>Emlenton, PA USA</v>
          </cell>
        </row>
        <row r="1912">
          <cell r="A1912">
            <v>3955</v>
          </cell>
          <cell r="B1912" t="str">
            <v>Greensburg, PA USA</v>
          </cell>
        </row>
        <row r="1913">
          <cell r="A1913">
            <v>3957</v>
          </cell>
          <cell r="B1913" t="str">
            <v>New Bethlehem, PA USA</v>
          </cell>
        </row>
        <row r="1914">
          <cell r="A1914">
            <v>3958</v>
          </cell>
          <cell r="B1914" t="str">
            <v>Boston, MA USA</v>
          </cell>
        </row>
        <row r="1915">
          <cell r="A1915">
            <v>3959</v>
          </cell>
          <cell r="B1915" t="str">
            <v>Somerville, AL USA</v>
          </cell>
        </row>
        <row r="1916">
          <cell r="A1916">
            <v>3960</v>
          </cell>
          <cell r="B1916" t="str">
            <v>Salt Lake City, UT USA</v>
          </cell>
        </row>
        <row r="1917">
          <cell r="A1917">
            <v>3961</v>
          </cell>
          <cell r="B1917" t="str">
            <v>Memphis , TN USA</v>
          </cell>
        </row>
        <row r="1918">
          <cell r="A1918">
            <v>3962</v>
          </cell>
          <cell r="B1918" t="str">
            <v>Kittanning, PA USA</v>
          </cell>
        </row>
        <row r="1919">
          <cell r="A1919">
            <v>3963</v>
          </cell>
          <cell r="B1919" t="str">
            <v>Milwaukee, WI USA</v>
          </cell>
        </row>
        <row r="1920">
          <cell r="A1920">
            <v>3964</v>
          </cell>
          <cell r="B1920" t="str">
            <v>Sanibel, FL USA</v>
          </cell>
        </row>
        <row r="1921">
          <cell r="A1921">
            <v>3965</v>
          </cell>
          <cell r="B1921" t="str">
            <v>Santee, CA USA</v>
          </cell>
        </row>
        <row r="1922">
          <cell r="A1922">
            <v>3966</v>
          </cell>
          <cell r="B1922" t="str">
            <v>Knoxville, TN USA</v>
          </cell>
        </row>
        <row r="1923">
          <cell r="A1923">
            <v>3967</v>
          </cell>
          <cell r="B1923" t="str">
            <v>Chula Vista, CA USA</v>
          </cell>
        </row>
        <row r="1924">
          <cell r="A1924">
            <v>3968</v>
          </cell>
          <cell r="B1924" t="str">
            <v>Renton, WA USA</v>
          </cell>
        </row>
        <row r="1925">
          <cell r="A1925">
            <v>3969</v>
          </cell>
          <cell r="B1925" t="str">
            <v>Montreal, QC Canada</v>
          </cell>
        </row>
        <row r="1926">
          <cell r="A1926">
            <v>3970</v>
          </cell>
          <cell r="B1926" t="str">
            <v>Fresno, CA USA</v>
          </cell>
        </row>
        <row r="1927">
          <cell r="A1927">
            <v>3971</v>
          </cell>
          <cell r="B1927" t="str">
            <v>Weaverville, NC USA</v>
          </cell>
        </row>
        <row r="1928">
          <cell r="A1928">
            <v>3972</v>
          </cell>
          <cell r="B1928" t="str">
            <v>Kingsport, TN USA</v>
          </cell>
        </row>
        <row r="1929">
          <cell r="A1929">
            <v>3973</v>
          </cell>
          <cell r="B1929" t="str">
            <v>Platte City, MO USA</v>
          </cell>
        </row>
        <row r="1930">
          <cell r="A1930">
            <v>3974</v>
          </cell>
          <cell r="B1930" t="str">
            <v>Wyncote , PA USA</v>
          </cell>
        </row>
        <row r="1931">
          <cell r="A1931">
            <v>3975</v>
          </cell>
          <cell r="B1931" t="str">
            <v>Montreal, QC Canada</v>
          </cell>
        </row>
        <row r="1932">
          <cell r="A1932">
            <v>3976</v>
          </cell>
          <cell r="B1932" t="str">
            <v>Hopkins, SC USA</v>
          </cell>
        </row>
        <row r="1933">
          <cell r="A1933">
            <v>3977</v>
          </cell>
          <cell r="B1933" t="str">
            <v>Montreal, QC Canada</v>
          </cell>
        </row>
        <row r="1934">
          <cell r="A1934">
            <v>3978</v>
          </cell>
          <cell r="B1934" t="str">
            <v>Montreal, QC Canada</v>
          </cell>
        </row>
        <row r="1935">
          <cell r="A1935">
            <v>3979</v>
          </cell>
          <cell r="B1935" t="str">
            <v>Montreal, QC Canada</v>
          </cell>
        </row>
        <row r="1936">
          <cell r="A1936">
            <v>3980</v>
          </cell>
          <cell r="B1936" t="str">
            <v>Montreal, QC Canada</v>
          </cell>
        </row>
        <row r="1937">
          <cell r="A1937">
            <v>3981</v>
          </cell>
          <cell r="B1937" t="str">
            <v>montreal, QC Canada</v>
          </cell>
        </row>
        <row r="1938">
          <cell r="A1938">
            <v>3983</v>
          </cell>
          <cell r="B1938" t="str">
            <v>Verdun, QC Canada</v>
          </cell>
        </row>
        <row r="1939">
          <cell r="A1939">
            <v>3984</v>
          </cell>
          <cell r="B1939" t="str">
            <v>Johnson City, TN USA</v>
          </cell>
        </row>
        <row r="1940">
          <cell r="A1940">
            <v>3985</v>
          </cell>
          <cell r="B1940" t="str">
            <v>Lasalle, QC Canada</v>
          </cell>
        </row>
        <row r="1941">
          <cell r="A1941">
            <v>3986</v>
          </cell>
          <cell r="B1941" t="str">
            <v>St laurent, QC Canada</v>
          </cell>
        </row>
        <row r="1942">
          <cell r="A1942">
            <v>3987</v>
          </cell>
          <cell r="B1942" t="str">
            <v>Montréal, QC Canada</v>
          </cell>
        </row>
        <row r="1943">
          <cell r="A1943">
            <v>3988</v>
          </cell>
          <cell r="B1943" t="str">
            <v>montreal, QC Canada</v>
          </cell>
        </row>
        <row r="1944">
          <cell r="A1944">
            <v>3989</v>
          </cell>
          <cell r="B1944" t="str">
            <v>Montreal, QC Canada</v>
          </cell>
        </row>
        <row r="1945">
          <cell r="A1945">
            <v>3990</v>
          </cell>
          <cell r="B1945" t="str">
            <v>Montréal, QC Canada</v>
          </cell>
        </row>
        <row r="1946">
          <cell r="A1946">
            <v>3991</v>
          </cell>
          <cell r="B1946" t="str">
            <v>Baton Rouge, LA USA</v>
          </cell>
        </row>
        <row r="1947">
          <cell r="A1947">
            <v>3992</v>
          </cell>
          <cell r="B1947" t="str">
            <v>Delray Beach, FL USA</v>
          </cell>
        </row>
        <row r="1948">
          <cell r="A1948">
            <v>3993</v>
          </cell>
          <cell r="B1948" t="str">
            <v>Newhall, CA USA</v>
          </cell>
        </row>
        <row r="1949">
          <cell r="A1949">
            <v>3994</v>
          </cell>
          <cell r="B1949" t="str">
            <v>Pine Bluff, AR USA</v>
          </cell>
        </row>
        <row r="1950">
          <cell r="A1950">
            <v>3995</v>
          </cell>
          <cell r="B1950" t="str">
            <v>Redmond, OR USA</v>
          </cell>
        </row>
        <row r="1951">
          <cell r="A1951">
            <v>3996</v>
          </cell>
          <cell r="B1951" t="str">
            <v>Rimouski, QC Canada</v>
          </cell>
        </row>
        <row r="1952">
          <cell r="A1952">
            <v>3997</v>
          </cell>
          <cell r="B1952" t="str">
            <v>San Antonio, TX USA</v>
          </cell>
        </row>
        <row r="1953">
          <cell r="A1953">
            <v>3998</v>
          </cell>
          <cell r="B1953" t="str">
            <v>Statesboro, GA USA</v>
          </cell>
        </row>
        <row r="1954">
          <cell r="A1954">
            <v>3999</v>
          </cell>
          <cell r="B1954" t="str">
            <v>Killeen, TX USA</v>
          </cell>
        </row>
        <row r="1955">
          <cell r="A1955">
            <v>4000</v>
          </cell>
          <cell r="B1955" t="str">
            <v>Corpus Christi, TX USA</v>
          </cell>
        </row>
        <row r="1956">
          <cell r="A1956">
            <v>4001</v>
          </cell>
          <cell r="B1956" t="str">
            <v>Thornhill, ON Canada</v>
          </cell>
        </row>
        <row r="1957">
          <cell r="A1957">
            <v>4002</v>
          </cell>
          <cell r="B1957" t="str">
            <v>Royal Oak, MI USA</v>
          </cell>
        </row>
        <row r="1958">
          <cell r="A1958">
            <v>4003</v>
          </cell>
          <cell r="B1958" t="str">
            <v>Allendale, MI USA</v>
          </cell>
        </row>
        <row r="1959">
          <cell r="A1959">
            <v>4004</v>
          </cell>
          <cell r="B1959" t="str">
            <v>Muskegon, MI USA</v>
          </cell>
        </row>
        <row r="1960">
          <cell r="A1960">
            <v>4005</v>
          </cell>
          <cell r="B1960" t="str">
            <v>Fort Gibson, OK USA</v>
          </cell>
        </row>
        <row r="1961">
          <cell r="A1961">
            <v>4006</v>
          </cell>
          <cell r="B1961" t="str">
            <v>Central Islip, NY USA</v>
          </cell>
        </row>
        <row r="1962">
          <cell r="A1962">
            <v>4007</v>
          </cell>
          <cell r="B1962" t="str">
            <v>Shawinigan, QC Canada</v>
          </cell>
        </row>
        <row r="1963">
          <cell r="A1963">
            <v>4008</v>
          </cell>
          <cell r="B1963" t="str">
            <v>Petersburg, IN USA</v>
          </cell>
        </row>
        <row r="1964">
          <cell r="A1964">
            <v>4009</v>
          </cell>
          <cell r="B1964" t="str">
            <v>Duluth, MN USA</v>
          </cell>
        </row>
        <row r="1965">
          <cell r="A1965">
            <v>4010</v>
          </cell>
          <cell r="B1965" t="str">
            <v>Tlalpan, DF Mexico</v>
          </cell>
        </row>
        <row r="1966">
          <cell r="A1966">
            <v>4011</v>
          </cell>
          <cell r="B1966" t="str">
            <v>La Crosse, WI USA</v>
          </cell>
        </row>
        <row r="1967">
          <cell r="A1967">
            <v>4012</v>
          </cell>
          <cell r="B1967" t="str">
            <v>Staten Island, NY USA</v>
          </cell>
        </row>
        <row r="1968">
          <cell r="A1968">
            <v>4013</v>
          </cell>
          <cell r="B1968" t="str">
            <v>Orlando, FL USA</v>
          </cell>
        </row>
        <row r="1969">
          <cell r="A1969">
            <v>4014</v>
          </cell>
          <cell r="B1969" t="str">
            <v>San Marcos, CA USA</v>
          </cell>
        </row>
        <row r="1970">
          <cell r="A1970">
            <v>4015</v>
          </cell>
          <cell r="B1970" t="str">
            <v>Mississauga, ON Canada</v>
          </cell>
        </row>
        <row r="1971">
          <cell r="A1971">
            <v>4016</v>
          </cell>
          <cell r="B1971" t="str">
            <v>Asheville, NC USA</v>
          </cell>
        </row>
        <row r="1972">
          <cell r="A1972">
            <v>4017</v>
          </cell>
          <cell r="B1972" t="str">
            <v>Lind, WA USA</v>
          </cell>
        </row>
        <row r="1973">
          <cell r="A1973">
            <v>4018</v>
          </cell>
          <cell r="B1973" t="str">
            <v>Phoenix, AZ USA</v>
          </cell>
        </row>
        <row r="1974">
          <cell r="A1974">
            <v>4019</v>
          </cell>
          <cell r="B1974" t="str">
            <v>Studio City, CA USA</v>
          </cell>
        </row>
        <row r="1975">
          <cell r="A1975">
            <v>4020</v>
          </cell>
          <cell r="B1975" t="str">
            <v>Kingsport, TN USA</v>
          </cell>
        </row>
        <row r="1976">
          <cell r="A1976">
            <v>4021</v>
          </cell>
          <cell r="B1976" t="str">
            <v>Onalaska, WI USA</v>
          </cell>
        </row>
        <row r="1977">
          <cell r="A1977">
            <v>4022</v>
          </cell>
          <cell r="B1977" t="str">
            <v>Waterdown, ON Canada</v>
          </cell>
        </row>
        <row r="1978">
          <cell r="A1978">
            <v>4023</v>
          </cell>
          <cell r="B1978" t="str">
            <v>Buffalo, NY USA</v>
          </cell>
        </row>
        <row r="1979">
          <cell r="A1979">
            <v>4024</v>
          </cell>
          <cell r="B1979" t="str">
            <v>5700 Trinity Prep Lane, FL USA</v>
          </cell>
        </row>
        <row r="1980">
          <cell r="A1980">
            <v>4025</v>
          </cell>
          <cell r="B1980" t="str">
            <v>Corryton, TN USA</v>
          </cell>
        </row>
        <row r="1981">
          <cell r="A1981">
            <v>4026</v>
          </cell>
          <cell r="B1981" t="str">
            <v>Decatur, GA USA</v>
          </cell>
        </row>
        <row r="1982">
          <cell r="A1982">
            <v>4027</v>
          </cell>
          <cell r="B1982" t="str">
            <v>State College, PA USA</v>
          </cell>
        </row>
        <row r="1983">
          <cell r="A1983">
            <v>4028</v>
          </cell>
          <cell r="B1983" t="str">
            <v>Cincinnati, OH USA</v>
          </cell>
        </row>
        <row r="1984">
          <cell r="A1984">
            <v>4029</v>
          </cell>
          <cell r="B1984" t="str">
            <v>Huntington Park, CA USA</v>
          </cell>
        </row>
        <row r="1985">
          <cell r="A1985">
            <v>4030</v>
          </cell>
          <cell r="B1985" t="str">
            <v>Seattle, WA USA</v>
          </cell>
        </row>
        <row r="1986">
          <cell r="A1986">
            <v>4031</v>
          </cell>
          <cell r="B1986" t="str">
            <v>Brookville, PA USA</v>
          </cell>
        </row>
        <row r="1987">
          <cell r="A1987">
            <v>4032</v>
          </cell>
          <cell r="B1987" t="str">
            <v>Washington, PA USA</v>
          </cell>
        </row>
        <row r="1988">
          <cell r="A1988">
            <v>4034</v>
          </cell>
          <cell r="B1988" t="str">
            <v>Pelham, NH USA</v>
          </cell>
        </row>
        <row r="1989">
          <cell r="A1989">
            <v>4035</v>
          </cell>
          <cell r="B1989" t="str">
            <v>orange, NJ USA</v>
          </cell>
        </row>
        <row r="1990">
          <cell r="A1990">
            <v>4036</v>
          </cell>
          <cell r="B1990" t="str">
            <v>Las Vegas, NV USA</v>
          </cell>
        </row>
        <row r="1991">
          <cell r="A1991">
            <v>4037</v>
          </cell>
          <cell r="B1991" t="str">
            <v>Hot Springs, AR USA</v>
          </cell>
        </row>
        <row r="1992">
          <cell r="A1992">
            <v>4038</v>
          </cell>
          <cell r="B1992" t="str">
            <v>Bremerton, WA USA</v>
          </cell>
        </row>
        <row r="1993">
          <cell r="A1993">
            <v>4039</v>
          </cell>
          <cell r="B1993" t="str">
            <v>Hamilton, ON Canada</v>
          </cell>
        </row>
        <row r="1994">
          <cell r="A1994">
            <v>4040</v>
          </cell>
          <cell r="B1994" t="str">
            <v>Jonesboro, AR USA</v>
          </cell>
        </row>
        <row r="1995">
          <cell r="A1995">
            <v>4041</v>
          </cell>
          <cell r="B1995" t="str">
            <v>Gardiner, ME USA</v>
          </cell>
        </row>
        <row r="1996">
          <cell r="A1996">
            <v>4042</v>
          </cell>
          <cell r="B1996" t="str">
            <v>South China, ME USA</v>
          </cell>
        </row>
        <row r="1997">
          <cell r="A1997">
            <v>4043</v>
          </cell>
          <cell r="B1997" t="str">
            <v>McMinnville, OR USA</v>
          </cell>
        </row>
        <row r="1998">
          <cell r="A1998">
            <v>4044</v>
          </cell>
          <cell r="B1998" t="str">
            <v>Capac, MI USA</v>
          </cell>
        </row>
        <row r="1999">
          <cell r="A1999">
            <v>4045</v>
          </cell>
          <cell r="B1999" t="str">
            <v>Fort Worth, TX USA</v>
          </cell>
        </row>
        <row r="2000">
          <cell r="A2000">
            <v>4046</v>
          </cell>
          <cell r="B2000" t="str">
            <v>Los Angeles, CA USA</v>
          </cell>
        </row>
        <row r="2001">
          <cell r="A2001">
            <v>4047</v>
          </cell>
          <cell r="B2001" t="str">
            <v>Okland, CA USA</v>
          </cell>
        </row>
        <row r="2002">
          <cell r="A2002">
            <v>4048</v>
          </cell>
          <cell r="B2002" t="str">
            <v>Westborough, MA USA</v>
          </cell>
        </row>
        <row r="2003">
          <cell r="A2003">
            <v>4049</v>
          </cell>
          <cell r="B2003" t="str">
            <v>Butler, PA USA</v>
          </cell>
        </row>
        <row r="2004">
          <cell r="A2004">
            <v>4050</v>
          </cell>
          <cell r="B2004" t="str">
            <v>Chambersburg, PA USA</v>
          </cell>
        </row>
        <row r="2005">
          <cell r="A2005">
            <v>4051</v>
          </cell>
          <cell r="B2005" t="str">
            <v>Milwaukie, OR USA</v>
          </cell>
        </row>
        <row r="2006">
          <cell r="A2006">
            <v>4052</v>
          </cell>
          <cell r="B2006" t="str">
            <v>Fort Myers, FL USA</v>
          </cell>
        </row>
        <row r="2007">
          <cell r="A2007">
            <v>4053</v>
          </cell>
          <cell r="B2007" t="str">
            <v>Gonzales, LA USA</v>
          </cell>
        </row>
        <row r="2008">
          <cell r="A2008">
            <v>4054</v>
          </cell>
          <cell r="B2008" t="str">
            <v>La Crosse, WI USA</v>
          </cell>
        </row>
        <row r="2009">
          <cell r="A2009">
            <v>4055</v>
          </cell>
          <cell r="B2009" t="str">
            <v>Winsted, CT USA</v>
          </cell>
        </row>
        <row r="2010">
          <cell r="A2010">
            <v>4056</v>
          </cell>
          <cell r="B2010" t="str">
            <v>Riverside, CA USA</v>
          </cell>
        </row>
        <row r="2011">
          <cell r="A2011">
            <v>4057</v>
          </cell>
          <cell r="B2011" t="str">
            <v>Klamath Falls, OR USA</v>
          </cell>
        </row>
        <row r="2012">
          <cell r="A2012">
            <v>4058</v>
          </cell>
          <cell r="B2012" t="str">
            <v>Liberty, IN USA</v>
          </cell>
        </row>
        <row r="2013">
          <cell r="A2013">
            <v>4059</v>
          </cell>
          <cell r="B2013" t="str">
            <v>Eastman, GA USA</v>
          </cell>
        </row>
        <row r="2014">
          <cell r="A2014">
            <v>4060</v>
          </cell>
          <cell r="B2014" t="str">
            <v>Chehalis, WA USA</v>
          </cell>
        </row>
        <row r="2015">
          <cell r="A2015">
            <v>4061</v>
          </cell>
          <cell r="B2015" t="str">
            <v>Pullman, WA USA</v>
          </cell>
        </row>
        <row r="2016">
          <cell r="A2016">
            <v>4062</v>
          </cell>
          <cell r="B2016" t="str">
            <v>Ste-Genevieve, QC Canada</v>
          </cell>
        </row>
        <row r="2017">
          <cell r="A2017">
            <v>4063</v>
          </cell>
          <cell r="B2017" t="str">
            <v>Del Rio, TX USA</v>
          </cell>
        </row>
        <row r="2018">
          <cell r="A2018">
            <v>4064</v>
          </cell>
          <cell r="B2018" t="str">
            <v>Ocala, FL USA</v>
          </cell>
        </row>
        <row r="2019">
          <cell r="A2019">
            <v>4065</v>
          </cell>
          <cell r="B2019" t="str">
            <v>Minneola, FL USA</v>
          </cell>
        </row>
        <row r="2020">
          <cell r="A2020">
            <v>4066</v>
          </cell>
          <cell r="B2020" t="str">
            <v>Groveland, FL USA</v>
          </cell>
        </row>
        <row r="2021">
          <cell r="A2021">
            <v>4067</v>
          </cell>
          <cell r="B2021" t="str">
            <v>Clarksville, MD USA</v>
          </cell>
        </row>
        <row r="2022">
          <cell r="A2022">
            <v>4068</v>
          </cell>
          <cell r="B2022" t="str">
            <v>Monument, CO USA</v>
          </cell>
        </row>
        <row r="2023">
          <cell r="A2023">
            <v>4069</v>
          </cell>
          <cell r="B2023" t="str">
            <v>Sudbury, ON Canada</v>
          </cell>
        </row>
        <row r="2024">
          <cell r="A2024">
            <v>4070</v>
          </cell>
          <cell r="B2024" t="str">
            <v>Shelbyville, IN USA</v>
          </cell>
        </row>
        <row r="2025">
          <cell r="A2025">
            <v>4071</v>
          </cell>
          <cell r="B2025" t="str">
            <v>Syracuse, NY USA</v>
          </cell>
        </row>
        <row r="2026">
          <cell r="A2026">
            <v>4072</v>
          </cell>
          <cell r="B2026" t="str">
            <v>Glenwood Springs, CO USA</v>
          </cell>
        </row>
        <row r="2027">
          <cell r="A2027">
            <v>4073</v>
          </cell>
          <cell r="B2027" t="str">
            <v>Myrtle Beach, SC USA</v>
          </cell>
        </row>
        <row r="2028">
          <cell r="A2028">
            <v>4074</v>
          </cell>
          <cell r="B2028" t="str">
            <v>Murrells Inlet, SC USA</v>
          </cell>
        </row>
        <row r="2029">
          <cell r="A2029">
            <v>4075</v>
          </cell>
          <cell r="B2029" t="str">
            <v>Conway, SC USA</v>
          </cell>
        </row>
        <row r="2030">
          <cell r="A2030">
            <v>4076</v>
          </cell>
          <cell r="B2030" t="str">
            <v>Justin, TX USA</v>
          </cell>
        </row>
        <row r="2031">
          <cell r="A2031">
            <v>4077</v>
          </cell>
          <cell r="B2031" t="str">
            <v>Edmonds, WA USA</v>
          </cell>
        </row>
        <row r="2032">
          <cell r="A2032">
            <v>4078</v>
          </cell>
          <cell r="B2032" t="str">
            <v>La Puente, CA USA</v>
          </cell>
        </row>
        <row r="2033">
          <cell r="A2033">
            <v>4079</v>
          </cell>
          <cell r="B2033" t="str">
            <v>Cypress, CA USA</v>
          </cell>
        </row>
        <row r="2034">
          <cell r="A2034">
            <v>4080</v>
          </cell>
          <cell r="B2034" t="str">
            <v>atlanta, GA USA</v>
          </cell>
        </row>
        <row r="2035">
          <cell r="A2035">
            <v>4081</v>
          </cell>
          <cell r="B2035" t="str">
            <v>East Chicago, IN USA</v>
          </cell>
        </row>
        <row r="2036">
          <cell r="A2036">
            <v>4082</v>
          </cell>
          <cell r="B2036" t="str">
            <v>Dayton, WA USA</v>
          </cell>
        </row>
        <row r="2037">
          <cell r="A2037">
            <v>4083</v>
          </cell>
          <cell r="B2037" t="str">
            <v>Dorchester, SC USA</v>
          </cell>
        </row>
        <row r="2038">
          <cell r="A2038">
            <v>4084</v>
          </cell>
          <cell r="B2038" t="str">
            <v>Farmersville, TX USA</v>
          </cell>
        </row>
        <row r="2039">
          <cell r="A2039">
            <v>4085</v>
          </cell>
          <cell r="B2039" t="str">
            <v>Reynoldsburg, OH USA</v>
          </cell>
        </row>
        <row r="2040">
          <cell r="A2040">
            <v>4086</v>
          </cell>
          <cell r="B2040" t="str">
            <v>Twin Falls, ID USA</v>
          </cell>
        </row>
        <row r="2041">
          <cell r="A2041">
            <v>4087</v>
          </cell>
          <cell r="B2041" t="str">
            <v>New Orleans, LA USA</v>
          </cell>
        </row>
        <row r="2042">
          <cell r="A2042">
            <v>4088</v>
          </cell>
          <cell r="B2042" t="str">
            <v>Port Charlotte, FL USA</v>
          </cell>
        </row>
        <row r="2043">
          <cell r="A2043">
            <v>4089</v>
          </cell>
          <cell r="B2043" t="str">
            <v>Duvall, WA USA</v>
          </cell>
        </row>
        <row r="2044">
          <cell r="A2044">
            <v>4090</v>
          </cell>
          <cell r="B2044" t="str">
            <v>Fort Smith, AR USA</v>
          </cell>
        </row>
        <row r="2045">
          <cell r="A2045">
            <v>4091</v>
          </cell>
          <cell r="B2045" t="str">
            <v>Santo Domingo, SD Dominican Republic</v>
          </cell>
        </row>
        <row r="2046">
          <cell r="A2046">
            <v>4092</v>
          </cell>
          <cell r="B2046" t="str">
            <v>Dutton, AL USA</v>
          </cell>
        </row>
        <row r="2047">
          <cell r="A2047">
            <v>4093</v>
          </cell>
          <cell r="B2047" t="str">
            <v>Albion, NY USA</v>
          </cell>
        </row>
        <row r="2048">
          <cell r="A2048">
            <v>4094</v>
          </cell>
          <cell r="B2048" t="str">
            <v>Angus, ON Canada</v>
          </cell>
        </row>
        <row r="2049">
          <cell r="A2049">
            <v>4095</v>
          </cell>
          <cell r="B2049" t="str">
            <v>Milwaukee, WI USA</v>
          </cell>
        </row>
        <row r="2050">
          <cell r="A2050">
            <v>4096</v>
          </cell>
          <cell r="B2050" t="str">
            <v>Champaign, IL USA</v>
          </cell>
        </row>
        <row r="2051">
          <cell r="A2051">
            <v>4097</v>
          </cell>
          <cell r="B2051" t="str">
            <v>Northampton, MA USA</v>
          </cell>
        </row>
        <row r="2052">
          <cell r="A2052">
            <v>4098</v>
          </cell>
          <cell r="B2052" t="str">
            <v>Bristol, TN USA</v>
          </cell>
        </row>
        <row r="2053">
          <cell r="A2053">
            <v>4099</v>
          </cell>
          <cell r="B2053" t="str">
            <v>Poolesville, MD USA</v>
          </cell>
        </row>
        <row r="2054">
          <cell r="A2054">
            <v>4101</v>
          </cell>
          <cell r="B2054" t="str">
            <v>200 Foothill Bl., CA USA</v>
          </cell>
        </row>
        <row r="2055">
          <cell r="A2055">
            <v>4102</v>
          </cell>
          <cell r="B2055" t="str">
            <v>Los Lunas, NM USA</v>
          </cell>
        </row>
        <row r="2056">
          <cell r="A2056">
            <v>4103</v>
          </cell>
          <cell r="B2056" t="str">
            <v>Avon, IN USA</v>
          </cell>
        </row>
        <row r="2057">
          <cell r="A2057">
            <v>4104</v>
          </cell>
          <cell r="B2057" t="str">
            <v>Cheney , WA USA</v>
          </cell>
        </row>
        <row r="2058">
          <cell r="A2058">
            <v>4105</v>
          </cell>
          <cell r="B2058" t="str">
            <v>Moses Lake, WA USA</v>
          </cell>
        </row>
        <row r="2059">
          <cell r="A2059">
            <v>4106</v>
          </cell>
          <cell r="B2059" t="str">
            <v>Caldwell, ID USA</v>
          </cell>
        </row>
        <row r="2060">
          <cell r="A2060">
            <v>4107</v>
          </cell>
          <cell r="B2060" t="str">
            <v>Gulfport, MS USA</v>
          </cell>
        </row>
        <row r="2061">
          <cell r="A2061">
            <v>4108</v>
          </cell>
          <cell r="B2061" t="str">
            <v>New York, NY USA</v>
          </cell>
        </row>
        <row r="2062">
          <cell r="A2062">
            <v>4109</v>
          </cell>
          <cell r="B2062" t="str">
            <v>Troutdale, OR USA</v>
          </cell>
        </row>
        <row r="2063">
          <cell r="A2063">
            <v>4110</v>
          </cell>
          <cell r="B2063" t="str">
            <v>brookings, OR USA</v>
          </cell>
        </row>
        <row r="2064">
          <cell r="A2064">
            <v>4111</v>
          </cell>
          <cell r="B2064" t="str">
            <v>Mesa, AZ USA</v>
          </cell>
        </row>
        <row r="2065">
          <cell r="A2065">
            <v>4112</v>
          </cell>
          <cell r="B2065" t="str">
            <v>Cumming , GA USA</v>
          </cell>
        </row>
        <row r="2066">
          <cell r="A2066">
            <v>4113</v>
          </cell>
          <cell r="B2066" t="str">
            <v>New Orleans, LA USA</v>
          </cell>
        </row>
        <row r="2067">
          <cell r="A2067">
            <v>4114</v>
          </cell>
          <cell r="B2067" t="str">
            <v>Hemet, CA USA</v>
          </cell>
        </row>
        <row r="2068">
          <cell r="A2068">
            <v>4115</v>
          </cell>
          <cell r="B2068" t="str">
            <v>Clarksville, OH USA</v>
          </cell>
        </row>
        <row r="2069">
          <cell r="A2069">
            <v>4117</v>
          </cell>
          <cell r="B2069" t="str">
            <v>San Diego, CA USA</v>
          </cell>
        </row>
        <row r="2070">
          <cell r="A2070">
            <v>4118</v>
          </cell>
          <cell r="B2070" t="str">
            <v>Gainesville, FL USA</v>
          </cell>
        </row>
        <row r="2071">
          <cell r="A2071">
            <v>4119</v>
          </cell>
          <cell r="B2071" t="str">
            <v>Avon, OH USA</v>
          </cell>
        </row>
        <row r="2072">
          <cell r="A2072">
            <v>4120</v>
          </cell>
          <cell r="B2072" t="str">
            <v>Spokane, WA USA</v>
          </cell>
        </row>
        <row r="2073">
          <cell r="A2073">
            <v>4121</v>
          </cell>
          <cell r="B2073" t="str">
            <v>North Canton, OH USA</v>
          </cell>
        </row>
        <row r="2074">
          <cell r="A2074">
            <v>4122</v>
          </cell>
          <cell r="B2074" t="str">
            <v>Ossining, NY USA</v>
          </cell>
        </row>
        <row r="2075">
          <cell r="A2075">
            <v>4123</v>
          </cell>
          <cell r="B2075" t="str">
            <v>Bellflower, CA USA</v>
          </cell>
        </row>
        <row r="2076">
          <cell r="A2076">
            <v>4124</v>
          </cell>
          <cell r="B2076" t="str">
            <v>Massena, NY USA</v>
          </cell>
        </row>
        <row r="2077">
          <cell r="A2077">
            <v>4125</v>
          </cell>
          <cell r="B2077" t="str">
            <v>Umatilla, OR USA</v>
          </cell>
        </row>
        <row r="2078">
          <cell r="A2078">
            <v>4126</v>
          </cell>
          <cell r="B2078" t="str">
            <v>Yuma, AZ USA</v>
          </cell>
        </row>
        <row r="2079">
          <cell r="A2079">
            <v>4127</v>
          </cell>
          <cell r="B2079" t="str">
            <v>Vernonia, OR USA</v>
          </cell>
        </row>
        <row r="2080">
          <cell r="A2080">
            <v>4128</v>
          </cell>
          <cell r="B2080" t="str">
            <v>Holmdel, NJ USA</v>
          </cell>
        </row>
        <row r="2081">
          <cell r="A2081">
            <v>4129</v>
          </cell>
          <cell r="B2081" t="str">
            <v>Chicago, IL USA</v>
          </cell>
        </row>
        <row r="2082">
          <cell r="A2082">
            <v>4130</v>
          </cell>
          <cell r="B2082" t="str">
            <v>Richmond, MI USA</v>
          </cell>
        </row>
        <row r="2083">
          <cell r="A2083">
            <v>4131</v>
          </cell>
          <cell r="B2083" t="str">
            <v>Renton, WA USA</v>
          </cell>
        </row>
        <row r="2084">
          <cell r="A2084">
            <v>4132</v>
          </cell>
          <cell r="B2084" t="str">
            <v>1001 SE 135th Ave., OR USA</v>
          </cell>
        </row>
        <row r="2085">
          <cell r="A2085">
            <v>4133</v>
          </cell>
          <cell r="B2085" t="str">
            <v>6406 E Chelsea St, FL USA</v>
          </cell>
        </row>
        <row r="2086">
          <cell r="A2086">
            <v>4134</v>
          </cell>
          <cell r="B2086" t="str">
            <v>Amsterdam, NY USA</v>
          </cell>
        </row>
        <row r="2087">
          <cell r="A2087">
            <v>4135</v>
          </cell>
          <cell r="B2087" t="str">
            <v>Modesto, CA USA</v>
          </cell>
        </row>
        <row r="2088">
          <cell r="A2088">
            <v>4136</v>
          </cell>
          <cell r="B2088" t="str">
            <v>new orleans, LA USA</v>
          </cell>
        </row>
        <row r="2089">
          <cell r="A2089">
            <v>4137</v>
          </cell>
          <cell r="B2089" t="str">
            <v>Columbia, MD USA</v>
          </cell>
        </row>
        <row r="2090">
          <cell r="A2090">
            <v>4138</v>
          </cell>
          <cell r="B2090" t="str">
            <v>Wichita Falls, TX USA</v>
          </cell>
        </row>
        <row r="2091">
          <cell r="A2091">
            <v>4139</v>
          </cell>
          <cell r="B2091" t="str">
            <v>San Diego, CA USA</v>
          </cell>
        </row>
        <row r="2092">
          <cell r="A2092">
            <v>4140</v>
          </cell>
          <cell r="B2092" t="str">
            <v>Chino, CA USA</v>
          </cell>
        </row>
        <row r="2093">
          <cell r="A2093">
            <v>4141</v>
          </cell>
          <cell r="B2093" t="str">
            <v>Santa Ana, CA USA</v>
          </cell>
        </row>
        <row r="2094">
          <cell r="A2094">
            <v>4142</v>
          </cell>
          <cell r="B2094" t="str">
            <v>Avon Lake, OH USA</v>
          </cell>
        </row>
        <row r="2095">
          <cell r="A2095">
            <v>4143</v>
          </cell>
          <cell r="B2095" t="str">
            <v>METAMORA, IL USA</v>
          </cell>
        </row>
        <row r="2096">
          <cell r="A2096">
            <v>4144</v>
          </cell>
          <cell r="B2096" t="str">
            <v>Inglewood, CA USA</v>
          </cell>
        </row>
        <row r="2097">
          <cell r="A2097">
            <v>4145</v>
          </cell>
          <cell r="B2097" t="str">
            <v>Columbus, OH USA</v>
          </cell>
        </row>
        <row r="2098">
          <cell r="A2098">
            <v>4146</v>
          </cell>
          <cell r="B2098" t="str">
            <v>Scottsdale, AZ USA</v>
          </cell>
        </row>
        <row r="2099">
          <cell r="A2099">
            <v>4147</v>
          </cell>
          <cell r="B2099" t="str">
            <v>Yarmouth, NS Canada</v>
          </cell>
        </row>
        <row r="2100">
          <cell r="A2100">
            <v>4148</v>
          </cell>
          <cell r="B2100" t="str">
            <v>Atlanta, GA USA</v>
          </cell>
        </row>
        <row r="2101">
          <cell r="A2101">
            <v>4149</v>
          </cell>
          <cell r="B2101" t="str">
            <v>Atlanta, GA USA</v>
          </cell>
        </row>
        <row r="2102">
          <cell r="A2102">
            <v>4150</v>
          </cell>
          <cell r="B2102" t="str">
            <v>Murrysville, PA USA</v>
          </cell>
        </row>
        <row r="2103">
          <cell r="A2103">
            <v>4151</v>
          </cell>
          <cell r="B2103" t="str">
            <v>Weymouth, MA USA</v>
          </cell>
        </row>
        <row r="2104">
          <cell r="A2104">
            <v>4152</v>
          </cell>
          <cell r="B2104" t="str">
            <v>Huntsville, ON Canada</v>
          </cell>
        </row>
        <row r="2105">
          <cell r="A2105">
            <v>4153</v>
          </cell>
          <cell r="B2105" t="str">
            <v>Los Alamos, NM USA</v>
          </cell>
        </row>
        <row r="2106">
          <cell r="A2106">
            <v>4154</v>
          </cell>
          <cell r="B2106" t="str">
            <v>Jefferson City, MO USA</v>
          </cell>
        </row>
        <row r="2107">
          <cell r="A2107">
            <v>4155</v>
          </cell>
          <cell r="B2107" t="str">
            <v>Houston, TX USA</v>
          </cell>
        </row>
        <row r="2108">
          <cell r="A2108">
            <v>4156</v>
          </cell>
          <cell r="B2108" t="str">
            <v>Springfield, IL USA</v>
          </cell>
        </row>
        <row r="2109">
          <cell r="A2109">
            <v>4157</v>
          </cell>
          <cell r="B2109" t="str">
            <v>Fort Myers, FL USA</v>
          </cell>
        </row>
        <row r="2110">
          <cell r="A2110">
            <v>4158</v>
          </cell>
          <cell r="B2110" t="str">
            <v>Wahiawa, HI USA</v>
          </cell>
        </row>
        <row r="2111">
          <cell r="A2111">
            <v>4159</v>
          </cell>
          <cell r="B2111" t="str">
            <v>San Francisco, CA USA</v>
          </cell>
        </row>
        <row r="2112">
          <cell r="A2112">
            <v>4160</v>
          </cell>
          <cell r="B2112" t="str">
            <v>San Diego, CA USA</v>
          </cell>
        </row>
        <row r="2113">
          <cell r="A2113">
            <v>4161</v>
          </cell>
          <cell r="B2113" t="str">
            <v>Yucaipa, CA USA</v>
          </cell>
        </row>
        <row r="2114">
          <cell r="A2114">
            <v>4162</v>
          </cell>
          <cell r="B2114" t="str">
            <v>New Braunfels, TX USA</v>
          </cell>
        </row>
        <row r="2115">
          <cell r="A2115">
            <v>4163</v>
          </cell>
          <cell r="B2115" t="str">
            <v>Atlanta, GA USA</v>
          </cell>
        </row>
        <row r="2116">
          <cell r="A2116">
            <v>4164</v>
          </cell>
          <cell r="B2116" t="str">
            <v>Castle Rock, WA USA</v>
          </cell>
        </row>
        <row r="2117">
          <cell r="A2117">
            <v>4165</v>
          </cell>
          <cell r="B2117" t="str">
            <v>LOGAN, OH USA</v>
          </cell>
        </row>
        <row r="2118">
          <cell r="A2118">
            <v>4166</v>
          </cell>
          <cell r="B2118" t="str">
            <v>Mora, MN USA</v>
          </cell>
        </row>
        <row r="2119">
          <cell r="A2119">
            <v>4167</v>
          </cell>
          <cell r="B2119" t="str">
            <v>Quebec, QC Canada</v>
          </cell>
        </row>
        <row r="2120">
          <cell r="A2120">
            <v>4169</v>
          </cell>
          <cell r="B2120" t="str">
            <v>Sudbury, MA USA</v>
          </cell>
        </row>
        <row r="2121">
          <cell r="A2121">
            <v>4170</v>
          </cell>
          <cell r="B2121" t="str">
            <v>Rialto, CA USA</v>
          </cell>
        </row>
        <row r="2122">
          <cell r="A2122">
            <v>4171</v>
          </cell>
          <cell r="B2122" t="str">
            <v>Seaside, CA USA</v>
          </cell>
        </row>
        <row r="2123">
          <cell r="A2123">
            <v>4172</v>
          </cell>
          <cell r="B2123" t="str">
            <v>Istanbul, IS Turkey</v>
          </cell>
        </row>
        <row r="2124">
          <cell r="A2124">
            <v>4173</v>
          </cell>
          <cell r="B2124" t="str">
            <v>Mount Vernon, WA USA</v>
          </cell>
        </row>
        <row r="2125">
          <cell r="A2125">
            <v>4174</v>
          </cell>
          <cell r="B2125" t="str">
            <v>Hector, MN USA</v>
          </cell>
        </row>
        <row r="2126">
          <cell r="A2126">
            <v>4175</v>
          </cell>
          <cell r="B2126" t="str">
            <v>Driggs, ID USA</v>
          </cell>
        </row>
        <row r="2127">
          <cell r="A2127">
            <v>4176</v>
          </cell>
          <cell r="B2127" t="str">
            <v>North Easton, MA USA</v>
          </cell>
        </row>
        <row r="2128">
          <cell r="A2128">
            <v>4177</v>
          </cell>
          <cell r="B2128" t="str">
            <v>Monroe, GA USA</v>
          </cell>
        </row>
        <row r="2129">
          <cell r="A2129">
            <v>4178</v>
          </cell>
          <cell r="B2129" t="str">
            <v>Declo, ID USA</v>
          </cell>
        </row>
        <row r="2130">
          <cell r="A2130">
            <v>4179</v>
          </cell>
          <cell r="B2130" t="str">
            <v>Cantonment, FL USA</v>
          </cell>
        </row>
        <row r="2131">
          <cell r="A2131">
            <v>4180</v>
          </cell>
          <cell r="B2131" t="str">
            <v>Seattle, WA USA</v>
          </cell>
        </row>
        <row r="2132">
          <cell r="A2132">
            <v>4181</v>
          </cell>
          <cell r="B2132" t="str">
            <v>Blackduck, MN USA</v>
          </cell>
        </row>
        <row r="2133">
          <cell r="A2133">
            <v>4182</v>
          </cell>
          <cell r="B2133" t="str">
            <v>Minneota, MN USA</v>
          </cell>
        </row>
        <row r="2134">
          <cell r="A2134">
            <v>4183</v>
          </cell>
          <cell r="B2134" t="str">
            <v>Tucson, AZ USA</v>
          </cell>
        </row>
        <row r="2135">
          <cell r="A2135">
            <v>4184</v>
          </cell>
          <cell r="B2135" t="str">
            <v>Naples , FL USA</v>
          </cell>
        </row>
        <row r="2136">
          <cell r="A2136">
            <v>4185</v>
          </cell>
          <cell r="B2136" t="str">
            <v>Fairfield, CA USA</v>
          </cell>
        </row>
        <row r="2137">
          <cell r="A2137">
            <v>4186</v>
          </cell>
          <cell r="B2137" t="str">
            <v>Alameda, CA USA</v>
          </cell>
        </row>
        <row r="2138">
          <cell r="A2138">
            <v>4187</v>
          </cell>
          <cell r="B2138" t="str">
            <v>Mt. Vernon, IL USA</v>
          </cell>
        </row>
        <row r="2139">
          <cell r="A2139">
            <v>4188</v>
          </cell>
          <cell r="B2139" t="str">
            <v>Columbus, GA USA</v>
          </cell>
        </row>
        <row r="2140">
          <cell r="A2140">
            <v>4189</v>
          </cell>
          <cell r="B2140" t="str">
            <v>Jefferson, GA USA</v>
          </cell>
        </row>
        <row r="2141">
          <cell r="A2141">
            <v>4190</v>
          </cell>
          <cell r="B2141" t="str">
            <v>Port Richey, FL USA</v>
          </cell>
        </row>
        <row r="2142">
          <cell r="A2142">
            <v>4191</v>
          </cell>
          <cell r="B2142" t="str">
            <v>Kocaeli, Other Turkey</v>
          </cell>
        </row>
        <row r="2143">
          <cell r="A2143">
            <v>4192</v>
          </cell>
          <cell r="B2143" t="str">
            <v>Flower Mound, TX USA</v>
          </cell>
        </row>
        <row r="2144">
          <cell r="A2144">
            <v>4193</v>
          </cell>
          <cell r="B2144" t="str">
            <v>Austell, GA USA</v>
          </cell>
        </row>
        <row r="2145">
          <cell r="A2145">
            <v>4195</v>
          </cell>
          <cell r="B2145" t="str">
            <v>Rome, GA USA</v>
          </cell>
        </row>
        <row r="2146">
          <cell r="A2146">
            <v>4196</v>
          </cell>
          <cell r="B2146" t="str">
            <v>Quincy, IL USA</v>
          </cell>
        </row>
        <row r="2147">
          <cell r="A2147">
            <v>4197</v>
          </cell>
          <cell r="B2147" t="str">
            <v>Dade City, FL USA</v>
          </cell>
        </row>
        <row r="2148">
          <cell r="A2148">
            <v>4198</v>
          </cell>
          <cell r="B2148" t="str">
            <v>Waconia, MN USA</v>
          </cell>
        </row>
        <row r="2149">
          <cell r="A2149">
            <v>4199</v>
          </cell>
          <cell r="B2149" t="str">
            <v>hattiesburg, MS USA</v>
          </cell>
        </row>
        <row r="2150">
          <cell r="A2150">
            <v>4200</v>
          </cell>
          <cell r="B2150" t="str">
            <v>Sarnia, ON Canada</v>
          </cell>
        </row>
        <row r="2151">
          <cell r="A2151">
            <v>4201</v>
          </cell>
          <cell r="B2151" t="str">
            <v>Hawthorne, CA USA</v>
          </cell>
        </row>
        <row r="2152">
          <cell r="A2152">
            <v>4202</v>
          </cell>
          <cell r="B2152" t="str">
            <v>Scottsdale, AZ USA</v>
          </cell>
        </row>
        <row r="2153">
          <cell r="A2153">
            <v>4203</v>
          </cell>
          <cell r="B2153" t="str">
            <v>Oneonta, NY USA</v>
          </cell>
        </row>
        <row r="2154">
          <cell r="A2154">
            <v>4205</v>
          </cell>
          <cell r="B2154" t="str">
            <v>Sedro Woolley, WA USA</v>
          </cell>
        </row>
        <row r="2155">
          <cell r="A2155">
            <v>4206</v>
          </cell>
          <cell r="B2155" t="str">
            <v>Fort Worth, TX USA</v>
          </cell>
        </row>
        <row r="2156">
          <cell r="A2156">
            <v>4207</v>
          </cell>
          <cell r="B2156" t="str">
            <v>Victoria, MN USA</v>
          </cell>
        </row>
        <row r="2157">
          <cell r="A2157">
            <v>4208</v>
          </cell>
          <cell r="B2157" t="str">
            <v>Hastings , NE USA</v>
          </cell>
        </row>
        <row r="2158">
          <cell r="A2158">
            <v>4209</v>
          </cell>
          <cell r="B2158" t="str">
            <v>Baton Rouge, LA USA</v>
          </cell>
        </row>
        <row r="2159">
          <cell r="A2159">
            <v>4210</v>
          </cell>
          <cell r="B2159" t="str">
            <v>South Gate, CA USA</v>
          </cell>
        </row>
        <row r="2160">
          <cell r="A2160">
            <v>4211</v>
          </cell>
          <cell r="B2160" t="str">
            <v>Indianapolis, IN USA</v>
          </cell>
        </row>
        <row r="2161">
          <cell r="A2161">
            <v>4212</v>
          </cell>
          <cell r="B2161" t="str">
            <v>Galesburg, IL USA</v>
          </cell>
        </row>
        <row r="2162">
          <cell r="A2162">
            <v>4213</v>
          </cell>
          <cell r="B2162" t="str">
            <v>Bloomington, IL USA</v>
          </cell>
        </row>
        <row r="2163">
          <cell r="A2163">
            <v>4214</v>
          </cell>
          <cell r="B2163" t="str">
            <v>Riverview, FL USA</v>
          </cell>
        </row>
        <row r="2164">
          <cell r="A2164">
            <v>4215</v>
          </cell>
          <cell r="B2164" t="str">
            <v>Eagan, MN USA</v>
          </cell>
        </row>
        <row r="2165">
          <cell r="A2165">
            <v>4216</v>
          </cell>
          <cell r="B2165" t="str">
            <v>Jackson , MI USA</v>
          </cell>
        </row>
        <row r="2166">
          <cell r="A2166">
            <v>4217</v>
          </cell>
          <cell r="B2166" t="str">
            <v>Nashwauk, MN USA</v>
          </cell>
        </row>
        <row r="2167">
          <cell r="A2167">
            <v>4218</v>
          </cell>
          <cell r="B2167" t="str">
            <v>Kapolei, HI USA</v>
          </cell>
        </row>
        <row r="2168">
          <cell r="A2168">
            <v>4219</v>
          </cell>
          <cell r="B2168" t="str">
            <v>San Antonio, TX USA</v>
          </cell>
        </row>
        <row r="2169">
          <cell r="A2169">
            <v>4222</v>
          </cell>
          <cell r="B2169" t="str">
            <v>Sanford, FL USA</v>
          </cell>
        </row>
        <row r="2170">
          <cell r="A2170">
            <v>4223</v>
          </cell>
          <cell r="B2170" t="str">
            <v>Lakeland, FL USA</v>
          </cell>
        </row>
        <row r="2171">
          <cell r="A2171">
            <v>4224</v>
          </cell>
          <cell r="B2171" t="str">
            <v>Naples, FL USA</v>
          </cell>
        </row>
        <row r="2172">
          <cell r="A2172">
            <v>4225</v>
          </cell>
          <cell r="B2172" t="str">
            <v>Saint Paul, MN USA</v>
          </cell>
        </row>
        <row r="2173">
          <cell r="A2173">
            <v>4226</v>
          </cell>
          <cell r="B2173" t="str">
            <v>Albany, MN USA</v>
          </cell>
        </row>
        <row r="2174">
          <cell r="A2174">
            <v>4227</v>
          </cell>
          <cell r="B2174" t="str">
            <v>Cannon Fals, MN USA</v>
          </cell>
        </row>
        <row r="2175">
          <cell r="A2175">
            <v>4228</v>
          </cell>
          <cell r="B2175" t="str">
            <v>Winthrop, MN USA</v>
          </cell>
        </row>
        <row r="2176">
          <cell r="A2176">
            <v>4229</v>
          </cell>
          <cell r="B2176" t="str">
            <v>Saint Paul, MN USA</v>
          </cell>
        </row>
        <row r="2177">
          <cell r="A2177">
            <v>4230</v>
          </cell>
          <cell r="B2177" t="str">
            <v>Duluth, MN USA</v>
          </cell>
        </row>
        <row r="2178">
          <cell r="A2178">
            <v>4231</v>
          </cell>
          <cell r="B2178" t="str">
            <v>St. Louis, MO USA</v>
          </cell>
        </row>
        <row r="2179">
          <cell r="A2179">
            <v>4232</v>
          </cell>
          <cell r="B2179" t="str">
            <v>Alton, IL USA</v>
          </cell>
        </row>
        <row r="2180">
          <cell r="A2180">
            <v>4234</v>
          </cell>
          <cell r="B2180" t="str">
            <v>Indianapolis, IN USA</v>
          </cell>
        </row>
        <row r="2181">
          <cell r="A2181">
            <v>4235</v>
          </cell>
          <cell r="B2181" t="str">
            <v>Danielsville, GA USA</v>
          </cell>
        </row>
        <row r="2182">
          <cell r="A2182">
            <v>4236</v>
          </cell>
          <cell r="B2182" t="str">
            <v>mississauga, ON Canada</v>
          </cell>
        </row>
        <row r="2183">
          <cell r="A2183">
            <v>4237</v>
          </cell>
          <cell r="B2183" t="str">
            <v>Stevensville, MI USA</v>
          </cell>
        </row>
        <row r="2184">
          <cell r="A2184">
            <v>4238</v>
          </cell>
          <cell r="B2184" t="str">
            <v>Belgrade, MN USA</v>
          </cell>
        </row>
        <row r="2185">
          <cell r="A2185">
            <v>4239</v>
          </cell>
          <cell r="B2185" t="str">
            <v>Willmar, MN USA</v>
          </cell>
        </row>
        <row r="2186">
          <cell r="A2186">
            <v>4240</v>
          </cell>
          <cell r="B2186" t="str">
            <v>Albany, GA USA</v>
          </cell>
        </row>
        <row r="2187">
          <cell r="A2187">
            <v>4241</v>
          </cell>
          <cell r="B2187" t="str">
            <v>joliet, IL USA</v>
          </cell>
        </row>
        <row r="2188">
          <cell r="A2188">
            <v>4242</v>
          </cell>
          <cell r="B2188" t="str">
            <v>Washington, DC USA</v>
          </cell>
        </row>
        <row r="2189">
          <cell r="A2189">
            <v>4243</v>
          </cell>
          <cell r="B2189" t="str">
            <v>North Charleston, SC USA</v>
          </cell>
        </row>
        <row r="2190">
          <cell r="A2190">
            <v>4244</v>
          </cell>
          <cell r="B2190" t="str">
            <v>Le Sueur, MN USA</v>
          </cell>
        </row>
        <row r="2191">
          <cell r="A2191">
            <v>4245</v>
          </cell>
          <cell r="B2191" t="str">
            <v>1304 Ashe Street, NC USA</v>
          </cell>
        </row>
        <row r="2192">
          <cell r="A2192">
            <v>4246</v>
          </cell>
          <cell r="B2192" t="str">
            <v>Troy, IL USA</v>
          </cell>
        </row>
        <row r="2193">
          <cell r="A2193">
            <v>4247</v>
          </cell>
          <cell r="B2193" t="str">
            <v>Milwaukee, WI USA</v>
          </cell>
        </row>
        <row r="2194">
          <cell r="A2194">
            <v>4248</v>
          </cell>
          <cell r="B2194" t="str">
            <v>Whitby, ON Canada</v>
          </cell>
        </row>
        <row r="2195">
          <cell r="A2195">
            <v>4249</v>
          </cell>
          <cell r="B2195" t="str">
            <v>Brampton, ON Canada</v>
          </cell>
        </row>
        <row r="2196">
          <cell r="A2196">
            <v>4250</v>
          </cell>
          <cell r="B2196" t="str">
            <v>Cobourg, ON Canada</v>
          </cell>
        </row>
        <row r="2197">
          <cell r="A2197">
            <v>4251</v>
          </cell>
          <cell r="B2197" t="str">
            <v>Gallup, NM USA</v>
          </cell>
        </row>
        <row r="2198">
          <cell r="A2198">
            <v>4252</v>
          </cell>
          <cell r="B2198" t="str">
            <v>markham, ON Canada</v>
          </cell>
        </row>
        <row r="2199">
          <cell r="A2199">
            <v>4253</v>
          </cell>
          <cell r="B2199" t="str">
            <v>Taipei, Taipei Taiwan</v>
          </cell>
        </row>
        <row r="2200">
          <cell r="A2200">
            <v>4254</v>
          </cell>
          <cell r="B2200" t="str">
            <v>Saratoga Springs, NY USA</v>
          </cell>
        </row>
        <row r="2201">
          <cell r="A2201">
            <v>4255</v>
          </cell>
          <cell r="B2201" t="str">
            <v>Monterey, CA USA</v>
          </cell>
        </row>
        <row r="2202">
          <cell r="A2202">
            <v>4256</v>
          </cell>
          <cell r="B2202" t="str">
            <v>Town and Country, MO USA</v>
          </cell>
        </row>
        <row r="2203">
          <cell r="A2203">
            <v>4257</v>
          </cell>
          <cell r="B2203" t="str">
            <v>Aurora, OR USA</v>
          </cell>
        </row>
        <row r="2204">
          <cell r="A2204">
            <v>4258</v>
          </cell>
          <cell r="B2204" t="str">
            <v>Markham, ON Canada</v>
          </cell>
        </row>
        <row r="2205">
          <cell r="A2205">
            <v>4259</v>
          </cell>
          <cell r="B2205" t="str">
            <v>Nacogdoches, TX USA</v>
          </cell>
        </row>
        <row r="2206">
          <cell r="A2206">
            <v>4260</v>
          </cell>
          <cell r="B2206" t="str">
            <v>Blue Earth Area, MN USA</v>
          </cell>
        </row>
        <row r="2207">
          <cell r="A2207">
            <v>4261</v>
          </cell>
          <cell r="B2207" t="str">
            <v>North Charleston, SC USA</v>
          </cell>
        </row>
        <row r="2208">
          <cell r="A2208">
            <v>4262</v>
          </cell>
          <cell r="B2208" t="str">
            <v>Corregidora, OA Mexico</v>
          </cell>
        </row>
        <row r="2209">
          <cell r="A2209">
            <v>4263</v>
          </cell>
          <cell r="B2209" t="str">
            <v>New York, NY USA</v>
          </cell>
        </row>
        <row r="2210">
          <cell r="A2210">
            <v>4264</v>
          </cell>
          <cell r="B2210" t="str">
            <v>Rogersville, TN USA</v>
          </cell>
        </row>
        <row r="2211">
          <cell r="A2211">
            <v>4265</v>
          </cell>
          <cell r="B2211" t="str">
            <v>Oak Ridge, TN USA</v>
          </cell>
        </row>
        <row r="2212">
          <cell r="A2212">
            <v>4266</v>
          </cell>
          <cell r="B2212" t="str">
            <v>New Oxford, PA USA</v>
          </cell>
        </row>
        <row r="2213">
          <cell r="A2213">
            <v>4267</v>
          </cell>
          <cell r="B2213" t="str">
            <v>Myrtle Beach, SC USA</v>
          </cell>
        </row>
        <row r="2214">
          <cell r="A2214">
            <v>4268</v>
          </cell>
          <cell r="B2214" t="str">
            <v>Sandy, UT USA</v>
          </cell>
        </row>
        <row r="2215">
          <cell r="A2215">
            <v>4269</v>
          </cell>
          <cell r="B2215" t="str">
            <v>Columbus, OH USA</v>
          </cell>
        </row>
        <row r="2216">
          <cell r="A2216">
            <v>4270</v>
          </cell>
          <cell r="B2216" t="str">
            <v>Honolulu, HI USA</v>
          </cell>
        </row>
        <row r="2217">
          <cell r="A2217">
            <v>4271</v>
          </cell>
          <cell r="B2217" t="str">
            <v>Austin, TX USA</v>
          </cell>
        </row>
        <row r="2218">
          <cell r="A2218">
            <v>4272</v>
          </cell>
          <cell r="B2218" t="str">
            <v>Lafayette , IN USA</v>
          </cell>
        </row>
        <row r="2219">
          <cell r="A2219">
            <v>4273</v>
          </cell>
          <cell r="B2219" t="str">
            <v>Culpeper, VA USA</v>
          </cell>
        </row>
        <row r="2220">
          <cell r="A2220">
            <v>4275</v>
          </cell>
          <cell r="B2220" t="str">
            <v>Cincinnati, OH USA</v>
          </cell>
        </row>
        <row r="2221">
          <cell r="A2221">
            <v>4276</v>
          </cell>
          <cell r="B2221" t="str">
            <v>Huntington Beach, CA USA</v>
          </cell>
        </row>
        <row r="2222">
          <cell r="A2222">
            <v>4277</v>
          </cell>
          <cell r="B2222" t="str">
            <v>New Hope, MN USA</v>
          </cell>
        </row>
        <row r="2223">
          <cell r="A2223">
            <v>4279</v>
          </cell>
          <cell r="B2223" t="str">
            <v>Cincinnati, OH USA</v>
          </cell>
        </row>
        <row r="2224">
          <cell r="A2224">
            <v>4280</v>
          </cell>
          <cell r="B2224" t="str">
            <v>Houston, TX USA</v>
          </cell>
        </row>
        <row r="2225">
          <cell r="A2225">
            <v>4281</v>
          </cell>
          <cell r="B2225" t="str">
            <v>HIGHLAND PARK, NJ USA</v>
          </cell>
        </row>
        <row r="2226">
          <cell r="A2226">
            <v>4282</v>
          </cell>
          <cell r="B2226" t="str">
            <v>Brownsvile, TX USA</v>
          </cell>
        </row>
        <row r="2227">
          <cell r="A2227">
            <v>4283</v>
          </cell>
          <cell r="B2227" t="str">
            <v>Granville, OH USA</v>
          </cell>
        </row>
        <row r="2228">
          <cell r="A2228">
            <v>4284</v>
          </cell>
          <cell r="B2228" t="str">
            <v>Cincinnati, OH USA</v>
          </cell>
        </row>
        <row r="2229">
          <cell r="A2229">
            <v>4285</v>
          </cell>
          <cell r="B2229" t="str">
            <v>Honesdale, PA USA</v>
          </cell>
        </row>
        <row r="2230">
          <cell r="A2230">
            <v>4286</v>
          </cell>
          <cell r="B2230" t="str">
            <v>Mechanicsville, VA USA</v>
          </cell>
        </row>
        <row r="2231">
          <cell r="A2231">
            <v>4287</v>
          </cell>
          <cell r="B2231" t="str">
            <v>College Park, GA USA</v>
          </cell>
        </row>
        <row r="2232">
          <cell r="A2232">
            <v>4288</v>
          </cell>
          <cell r="B2232" t="str">
            <v>Berlin, MD USA</v>
          </cell>
        </row>
        <row r="2233">
          <cell r="A2233">
            <v>4289</v>
          </cell>
          <cell r="B2233" t="str">
            <v>Lewistown, PA USA</v>
          </cell>
        </row>
        <row r="2234">
          <cell r="A2234">
            <v>4290</v>
          </cell>
          <cell r="B2234" t="str">
            <v>Charlotte, NC USA</v>
          </cell>
        </row>
        <row r="2235">
          <cell r="A2235">
            <v>4291</v>
          </cell>
          <cell r="B2235" t="str">
            <v>Henderson, NC USA</v>
          </cell>
        </row>
        <row r="2236">
          <cell r="A2236">
            <v>4292</v>
          </cell>
          <cell r="B2236" t="str">
            <v>Lockport, IL USA</v>
          </cell>
        </row>
        <row r="2237">
          <cell r="A2237">
            <v>4293</v>
          </cell>
          <cell r="B2237" t="str">
            <v>Highlands Ranch, CO USA</v>
          </cell>
        </row>
        <row r="2238">
          <cell r="A2238">
            <v>4294</v>
          </cell>
          <cell r="B2238" t="str">
            <v>Lansing, MI USA</v>
          </cell>
        </row>
        <row r="2239">
          <cell r="A2239">
            <v>4295</v>
          </cell>
          <cell r="B2239" t="str">
            <v>Hudson, TX USA</v>
          </cell>
        </row>
        <row r="2240">
          <cell r="A2240">
            <v>4296</v>
          </cell>
          <cell r="B2240" t="str">
            <v>Gurnee, IL USA</v>
          </cell>
        </row>
        <row r="2241">
          <cell r="A2241">
            <v>4297</v>
          </cell>
          <cell r="B2241" t="str">
            <v>Birmingham, AL USA</v>
          </cell>
        </row>
        <row r="2242">
          <cell r="A2242">
            <v>4298</v>
          </cell>
          <cell r="B2242" t="str">
            <v>Amarillo, TX USA</v>
          </cell>
        </row>
        <row r="2243">
          <cell r="A2243">
            <v>4299</v>
          </cell>
          <cell r="B2243" t="str">
            <v>Brooklyn, NY USA</v>
          </cell>
        </row>
        <row r="2244">
          <cell r="A2244">
            <v>4300</v>
          </cell>
          <cell r="B2244" t="str">
            <v>McKinney, TX USA</v>
          </cell>
        </row>
        <row r="2245">
          <cell r="A2245">
            <v>4301</v>
          </cell>
          <cell r="B2245" t="str">
            <v>Odessa, TX USA</v>
          </cell>
        </row>
        <row r="2246">
          <cell r="A2246">
            <v>4302</v>
          </cell>
          <cell r="B2246" t="str">
            <v>Chicago, IL USA</v>
          </cell>
        </row>
        <row r="2247">
          <cell r="A2247">
            <v>4304</v>
          </cell>
          <cell r="B2247" t="str">
            <v>Puyallup, WA USA</v>
          </cell>
        </row>
        <row r="2248">
          <cell r="A2248">
            <v>4306</v>
          </cell>
          <cell r="B2248" t="str">
            <v>Franklin, TN USA</v>
          </cell>
        </row>
        <row r="2249">
          <cell r="A2249">
            <v>4307</v>
          </cell>
          <cell r="B2249" t="str">
            <v>180 Church St. North, ON Canada</v>
          </cell>
        </row>
        <row r="2250">
          <cell r="A2250">
            <v>4308</v>
          </cell>
          <cell r="B2250" t="str">
            <v>Mississauga, ON Canada</v>
          </cell>
        </row>
        <row r="2251">
          <cell r="A2251">
            <v>4309</v>
          </cell>
          <cell r="B2251" t="str">
            <v>Everett, WA USA</v>
          </cell>
        </row>
        <row r="2252">
          <cell r="A2252">
            <v>4310</v>
          </cell>
          <cell r="B2252" t="str">
            <v>American Fork, UT USA</v>
          </cell>
        </row>
        <row r="2253">
          <cell r="A2253">
            <v>4311</v>
          </cell>
          <cell r="B2253" t="str">
            <v>Swampscott, MA USA</v>
          </cell>
        </row>
        <row r="2254">
          <cell r="A2254">
            <v>4314</v>
          </cell>
          <cell r="B2254" t="str">
            <v>Springfield , IL USA</v>
          </cell>
        </row>
        <row r="2255">
          <cell r="A2255">
            <v>4315</v>
          </cell>
          <cell r="B2255" t="str">
            <v>Dallas, TX USA</v>
          </cell>
        </row>
        <row r="2256">
          <cell r="A2256">
            <v>4316</v>
          </cell>
          <cell r="B2256" t="str">
            <v>Raceland, LA USA</v>
          </cell>
        </row>
        <row r="2257">
          <cell r="A2257">
            <v>4317</v>
          </cell>
          <cell r="B2257" t="str">
            <v>Denton, TX USA</v>
          </cell>
        </row>
        <row r="2258">
          <cell r="A2258">
            <v>4318</v>
          </cell>
          <cell r="B2258" t="str">
            <v>Las Vegas, NV USA</v>
          </cell>
        </row>
        <row r="2259">
          <cell r="A2259">
            <v>4319</v>
          </cell>
          <cell r="B2259" t="str">
            <v>Beer Sheva, Southern Israel</v>
          </cell>
        </row>
        <row r="2260">
          <cell r="A2260">
            <v>4320</v>
          </cell>
          <cell r="B2260" t="str">
            <v>Petach Tikvah, Central Israel</v>
          </cell>
        </row>
        <row r="2261">
          <cell r="A2261">
            <v>4321</v>
          </cell>
          <cell r="B2261" t="str">
            <v>Jacksonville, FL USA</v>
          </cell>
        </row>
        <row r="2262">
          <cell r="A2262">
            <v>4322</v>
          </cell>
          <cell r="B2262" t="str">
            <v>Orange, CA USA</v>
          </cell>
        </row>
        <row r="2263">
          <cell r="A2263">
            <v>4323</v>
          </cell>
          <cell r="B2263" t="str">
            <v>Columbus, GA USA</v>
          </cell>
        </row>
        <row r="2264">
          <cell r="A2264">
            <v>4324</v>
          </cell>
          <cell r="B2264" t="str">
            <v>Decatur, IL USA</v>
          </cell>
        </row>
        <row r="2265">
          <cell r="A2265">
            <v>4325</v>
          </cell>
          <cell r="B2265" t="str">
            <v>Cassopolis , MI USA</v>
          </cell>
        </row>
        <row r="2266">
          <cell r="A2266">
            <v>4326</v>
          </cell>
          <cell r="B2266" t="str">
            <v>Ramat Hasharon, Central Israel</v>
          </cell>
        </row>
        <row r="2267">
          <cell r="A2267">
            <v>4327</v>
          </cell>
          <cell r="B2267" t="str">
            <v>Battle Creek, MI USA</v>
          </cell>
        </row>
        <row r="2268">
          <cell r="A2268">
            <v>4328</v>
          </cell>
          <cell r="B2268" t="str">
            <v>Richmond, TX USA</v>
          </cell>
        </row>
        <row r="2269">
          <cell r="A2269">
            <v>4329</v>
          </cell>
          <cell r="B2269" t="str">
            <v>St Charles, MO USA</v>
          </cell>
        </row>
        <row r="2270">
          <cell r="A2270">
            <v>4330</v>
          </cell>
          <cell r="B2270" t="str">
            <v>St. Louis, MO USA</v>
          </cell>
        </row>
        <row r="2271">
          <cell r="A2271">
            <v>4331</v>
          </cell>
          <cell r="B2271" t="str">
            <v>St. Louis, MO USA</v>
          </cell>
        </row>
        <row r="2272">
          <cell r="A2272">
            <v>4332</v>
          </cell>
          <cell r="B2272" t="str">
            <v>Edinburg, TX USA</v>
          </cell>
        </row>
        <row r="2273">
          <cell r="A2273">
            <v>4333</v>
          </cell>
          <cell r="B2273" t="str">
            <v>Tampa, FL USA</v>
          </cell>
        </row>
        <row r="2274">
          <cell r="A2274">
            <v>4334</v>
          </cell>
          <cell r="B2274" t="str">
            <v>Calgary, AB Canada</v>
          </cell>
        </row>
        <row r="2275">
          <cell r="A2275">
            <v>4335</v>
          </cell>
          <cell r="B2275" t="str">
            <v>Waco, TX USA</v>
          </cell>
        </row>
        <row r="2276">
          <cell r="A2276">
            <v>4336</v>
          </cell>
          <cell r="B2276" t="str">
            <v>Lafayette, LA USA</v>
          </cell>
        </row>
        <row r="2277">
          <cell r="A2277">
            <v>4337</v>
          </cell>
          <cell r="B2277" t="str">
            <v>6477 Syers Rd, MI USA</v>
          </cell>
        </row>
        <row r="2278">
          <cell r="A2278">
            <v>4338</v>
          </cell>
          <cell r="B2278" t="str">
            <v>Even-Yehuda, Tel Aviv Israel</v>
          </cell>
        </row>
        <row r="2279">
          <cell r="A2279">
            <v>4339</v>
          </cell>
          <cell r="B2279" t="str">
            <v>Hampstead, NC USA</v>
          </cell>
        </row>
        <row r="2280">
          <cell r="A2280">
            <v>4341</v>
          </cell>
          <cell r="B2280" t="str">
            <v>Mulberry, FL USA</v>
          </cell>
        </row>
        <row r="2281">
          <cell r="A2281">
            <v>4342</v>
          </cell>
          <cell r="B2281" t="str">
            <v>Kennett Square, PA USA</v>
          </cell>
        </row>
        <row r="2282">
          <cell r="A2282">
            <v>4343</v>
          </cell>
          <cell r="B2282" t="str">
            <v>Aurora, ON Canada</v>
          </cell>
        </row>
        <row r="2283">
          <cell r="A2283">
            <v>4344</v>
          </cell>
          <cell r="B2283" t="str">
            <v>1400 W. Goodwin Ave., UT USA</v>
          </cell>
        </row>
        <row r="2284">
          <cell r="A2284">
            <v>4345</v>
          </cell>
          <cell r="B2284" t="str">
            <v>Wilmington, CA USA</v>
          </cell>
        </row>
        <row r="2285">
          <cell r="A2285">
            <v>4346</v>
          </cell>
          <cell r="B2285" t="str">
            <v>Houston, TX USA</v>
          </cell>
        </row>
        <row r="2286">
          <cell r="A2286">
            <v>4347</v>
          </cell>
          <cell r="B2286" t="str">
            <v>Paterson, NJ USA</v>
          </cell>
        </row>
        <row r="2287">
          <cell r="A2287">
            <v>4348</v>
          </cell>
          <cell r="B2287" t="str">
            <v>Stansbury Park, UT USA</v>
          </cell>
        </row>
        <row r="2288">
          <cell r="A2288">
            <v>4349</v>
          </cell>
          <cell r="B2288" t="str">
            <v>Oklahoma City, OK USA</v>
          </cell>
        </row>
        <row r="2289">
          <cell r="A2289">
            <v>4350</v>
          </cell>
          <cell r="B2289" t="str">
            <v>San Antonio, TX USA</v>
          </cell>
        </row>
        <row r="2290">
          <cell r="A2290">
            <v>4351</v>
          </cell>
          <cell r="B2290" t="str">
            <v>McKinney, TX USA</v>
          </cell>
        </row>
        <row r="2291">
          <cell r="A2291">
            <v>4352</v>
          </cell>
          <cell r="B2291" t="str">
            <v>Jacksonville, FL USA</v>
          </cell>
        </row>
        <row r="2292">
          <cell r="A2292">
            <v>4353</v>
          </cell>
          <cell r="B2292" t="str">
            <v>Lafayette, LA USA</v>
          </cell>
        </row>
        <row r="2293">
          <cell r="A2293">
            <v>4354</v>
          </cell>
          <cell r="B2293" t="str">
            <v>Dallas, TX USA</v>
          </cell>
        </row>
        <row r="2294">
          <cell r="A2294">
            <v>4355</v>
          </cell>
          <cell r="B2294" t="str">
            <v>GOMEZ PALACIO, DG Mexico</v>
          </cell>
        </row>
        <row r="2295">
          <cell r="A2295">
            <v>4356</v>
          </cell>
          <cell r="B2295" t="str">
            <v>Burfordville, MO USA</v>
          </cell>
        </row>
        <row r="2296">
          <cell r="A2296">
            <v>4357</v>
          </cell>
          <cell r="B2296" t="str">
            <v>Port Hope, ON Canada</v>
          </cell>
        </row>
        <row r="2297">
          <cell r="A2297">
            <v>4359</v>
          </cell>
          <cell r="B2297" t="str">
            <v>McKinney, TX USA</v>
          </cell>
        </row>
        <row r="2298">
          <cell r="A2298">
            <v>4360</v>
          </cell>
          <cell r="B2298" t="str">
            <v>Moorhead, MN USA</v>
          </cell>
        </row>
        <row r="2299">
          <cell r="A2299">
            <v>4361</v>
          </cell>
          <cell r="B2299" t="str">
            <v>Succasunna, NJ USA</v>
          </cell>
        </row>
        <row r="2300">
          <cell r="A2300">
            <v>4362</v>
          </cell>
          <cell r="B2300" t="str">
            <v>Brighton, MI USA</v>
          </cell>
        </row>
        <row r="2301">
          <cell r="A2301">
            <v>4363</v>
          </cell>
          <cell r="B2301" t="str">
            <v>Hancock, MI USA</v>
          </cell>
        </row>
        <row r="2302">
          <cell r="A2302">
            <v>4364</v>
          </cell>
          <cell r="B2302" t="str">
            <v>Stephenville, TX USA</v>
          </cell>
        </row>
        <row r="2303">
          <cell r="A2303">
            <v>4366</v>
          </cell>
          <cell r="B2303" t="str">
            <v>Mexico, DF Mexico</v>
          </cell>
        </row>
        <row r="2304">
          <cell r="A2304">
            <v>4367</v>
          </cell>
          <cell r="B2304" t="str">
            <v>72 Joymar Drive, ON Canada</v>
          </cell>
        </row>
        <row r="2305">
          <cell r="A2305">
            <v>4368</v>
          </cell>
          <cell r="B2305" t="str">
            <v>Vicksburg, MI USA</v>
          </cell>
        </row>
        <row r="2306">
          <cell r="A2306">
            <v>4369</v>
          </cell>
          <cell r="B2306" t="str">
            <v>Sanford, NC USA</v>
          </cell>
        </row>
        <row r="2307">
          <cell r="A2307">
            <v>4370</v>
          </cell>
          <cell r="B2307" t="str">
            <v>Orangeburg, SC USA</v>
          </cell>
        </row>
        <row r="2308">
          <cell r="A2308">
            <v>4371</v>
          </cell>
          <cell r="B2308" t="str">
            <v>CUAUTITLAN IZCALLI, MEX Mexico</v>
          </cell>
        </row>
        <row r="2309">
          <cell r="A2309">
            <v>4372</v>
          </cell>
          <cell r="B2309" t="str">
            <v>Cambridge, ON Canada</v>
          </cell>
        </row>
        <row r="2310">
          <cell r="A2310">
            <v>4373</v>
          </cell>
          <cell r="B2310" t="str">
            <v>Jenkintown, PA USA</v>
          </cell>
        </row>
        <row r="2311">
          <cell r="A2311">
            <v>4374</v>
          </cell>
          <cell r="B2311" t="str">
            <v>Honolulu, HI USA</v>
          </cell>
        </row>
        <row r="2312">
          <cell r="A2312">
            <v>4375</v>
          </cell>
          <cell r="B2312" t="str">
            <v>Ishpeming, MI USA</v>
          </cell>
        </row>
        <row r="2313">
          <cell r="A2313">
            <v>4376</v>
          </cell>
          <cell r="B2313" t="str">
            <v>Charlevoix, MI USA</v>
          </cell>
        </row>
        <row r="2314">
          <cell r="A2314">
            <v>4377</v>
          </cell>
          <cell r="B2314" t="str">
            <v>Boyne City, MI USA</v>
          </cell>
        </row>
        <row r="2315">
          <cell r="A2315">
            <v>4378</v>
          </cell>
          <cell r="B2315" t="str">
            <v>El Paso, TX USA</v>
          </cell>
        </row>
        <row r="2316">
          <cell r="A2316">
            <v>4379</v>
          </cell>
          <cell r="B2316" t="str">
            <v>Weston, FL USA</v>
          </cell>
        </row>
        <row r="2317">
          <cell r="A2317">
            <v>4380</v>
          </cell>
          <cell r="B2317" t="str">
            <v>Detroit, MI USA</v>
          </cell>
        </row>
        <row r="2318">
          <cell r="A2318">
            <v>4381</v>
          </cell>
          <cell r="B2318" t="str">
            <v>Richland, MI USA</v>
          </cell>
        </row>
        <row r="2319">
          <cell r="A2319">
            <v>4382</v>
          </cell>
          <cell r="B2319" t="str">
            <v>Saginaw, MI USA</v>
          </cell>
        </row>
        <row r="2320">
          <cell r="A2320">
            <v>4383</v>
          </cell>
          <cell r="B2320" t="str">
            <v>150 Albany Ave, NY USA</v>
          </cell>
        </row>
        <row r="2321">
          <cell r="A2321">
            <v>4384</v>
          </cell>
          <cell r="B2321" t="str">
            <v>Troy, MI USA</v>
          </cell>
        </row>
        <row r="2322">
          <cell r="A2322">
            <v>4385</v>
          </cell>
          <cell r="B2322" t="str">
            <v>Bryan, OH USA</v>
          </cell>
        </row>
        <row r="2323">
          <cell r="A2323">
            <v>4386</v>
          </cell>
          <cell r="B2323" t="str">
            <v>Brush, CO USA</v>
          </cell>
        </row>
        <row r="2324">
          <cell r="A2324">
            <v>4387</v>
          </cell>
          <cell r="B2324" t="str">
            <v>Sterling, CO USA</v>
          </cell>
        </row>
        <row r="2325">
          <cell r="A2325">
            <v>4388</v>
          </cell>
          <cell r="B2325" t="str">
            <v>Fort Collins, CO USA</v>
          </cell>
        </row>
        <row r="2326">
          <cell r="A2326">
            <v>4389</v>
          </cell>
          <cell r="B2326" t="str">
            <v>Battle Creek, MI USA</v>
          </cell>
        </row>
        <row r="2327">
          <cell r="A2327">
            <v>4390</v>
          </cell>
          <cell r="B2327" t="str">
            <v>Daerborn, MI USA</v>
          </cell>
        </row>
        <row r="2328">
          <cell r="A2328">
            <v>4391</v>
          </cell>
          <cell r="B2328" t="str">
            <v>Gladstone, MI USA</v>
          </cell>
        </row>
        <row r="2329">
          <cell r="A2329">
            <v>4392</v>
          </cell>
          <cell r="B2329" t="str">
            <v>Brimley, MI USA</v>
          </cell>
        </row>
        <row r="2330">
          <cell r="A2330">
            <v>4394</v>
          </cell>
          <cell r="B2330" t="str">
            <v>4615 Opportunity Way, VA USA</v>
          </cell>
        </row>
        <row r="2331">
          <cell r="A2331">
            <v>4395</v>
          </cell>
          <cell r="B2331" t="str">
            <v>Dundee, MI USA</v>
          </cell>
        </row>
        <row r="2332">
          <cell r="A2332">
            <v>4396</v>
          </cell>
          <cell r="B2332" t="str">
            <v>Memphis, TN USA</v>
          </cell>
        </row>
        <row r="2333">
          <cell r="A2333">
            <v>4397</v>
          </cell>
          <cell r="B2333" t="str">
            <v>Bagley, MN USA</v>
          </cell>
        </row>
        <row r="2334">
          <cell r="A2334">
            <v>4398</v>
          </cell>
          <cell r="B2334" t="str">
            <v>Traverse City, MI USA</v>
          </cell>
        </row>
        <row r="2335">
          <cell r="A2335">
            <v>4400</v>
          </cell>
          <cell r="B2335" t="str">
            <v>TORREON, CU Mexico</v>
          </cell>
        </row>
        <row r="2336">
          <cell r="A2336">
            <v>4401</v>
          </cell>
          <cell r="B2336" t="str">
            <v>Laguna del Rey Coahuila, CU Mexico</v>
          </cell>
        </row>
        <row r="2337">
          <cell r="A2337">
            <v>4402</v>
          </cell>
          <cell r="B2337" t="str">
            <v>West Plains, MO USA</v>
          </cell>
        </row>
        <row r="2338">
          <cell r="A2338">
            <v>4403</v>
          </cell>
          <cell r="B2338" t="str">
            <v>Torreon, CU Mexico</v>
          </cell>
        </row>
        <row r="2339">
          <cell r="A2339">
            <v>4404</v>
          </cell>
          <cell r="B2339" t="str">
            <v>Chesterfield, MO USA</v>
          </cell>
        </row>
        <row r="2340">
          <cell r="A2340">
            <v>4405</v>
          </cell>
          <cell r="B2340" t="str">
            <v>Canton, MI USA</v>
          </cell>
        </row>
        <row r="2341">
          <cell r="A2341">
            <v>4406</v>
          </cell>
          <cell r="B2341" t="str">
            <v>Tel Aviv, Tel Aviv Israel</v>
          </cell>
        </row>
        <row r="2342">
          <cell r="A2342">
            <v>4408</v>
          </cell>
          <cell r="B2342" t="str">
            <v>Battle Creek, MI USA</v>
          </cell>
        </row>
        <row r="2343">
          <cell r="A2343">
            <v>4409</v>
          </cell>
          <cell r="B2343" t="str">
            <v>niles, MI USA</v>
          </cell>
        </row>
        <row r="2344">
          <cell r="A2344">
            <v>4410</v>
          </cell>
          <cell r="B2344" t="str">
            <v>Orange, MA USA</v>
          </cell>
        </row>
      </sheetData>
      <sheetData sheetId="3"/>
      <sheetData sheetId="4"/>
      <sheetData sheetId="5"/>
      <sheetData sheetId="6"/>
      <sheetData sheetId="7"/>
      <sheetData sheetId="8"/>
      <sheetData sheetId="9"/>
      <sheetData sheetId="10">
        <row r="4">
          <cell r="B4">
            <v>2826</v>
          </cell>
        </row>
        <row r="5">
          <cell r="B5">
            <v>2056</v>
          </cell>
        </row>
        <row r="6">
          <cell r="B6">
            <v>2648</v>
          </cell>
        </row>
        <row r="7">
          <cell r="B7">
            <v>781</v>
          </cell>
        </row>
        <row r="8">
          <cell r="B8">
            <v>3481</v>
          </cell>
        </row>
        <row r="9">
          <cell r="B9">
            <v>2590</v>
          </cell>
        </row>
        <row r="10">
          <cell r="B10">
            <v>195</v>
          </cell>
        </row>
        <row r="11">
          <cell r="B11">
            <v>67</v>
          </cell>
        </row>
        <row r="12">
          <cell r="B12">
            <v>245</v>
          </cell>
        </row>
        <row r="13">
          <cell r="B13">
            <v>973</v>
          </cell>
        </row>
        <row r="14">
          <cell r="B14">
            <v>1676</v>
          </cell>
        </row>
        <row r="15">
          <cell r="B15">
            <v>1218</v>
          </cell>
        </row>
        <row r="16">
          <cell r="B16">
            <v>2557</v>
          </cell>
        </row>
        <row r="17">
          <cell r="B17">
            <v>1403</v>
          </cell>
        </row>
        <row r="18">
          <cell r="B18">
            <v>4082</v>
          </cell>
        </row>
        <row r="19">
          <cell r="B19">
            <v>4334</v>
          </cell>
        </row>
        <row r="20">
          <cell r="B20">
            <v>2898</v>
          </cell>
        </row>
        <row r="21">
          <cell r="B21">
            <v>3997</v>
          </cell>
        </row>
        <row r="22">
          <cell r="B22">
            <v>1014</v>
          </cell>
        </row>
        <row r="23">
          <cell r="B23">
            <v>2974</v>
          </cell>
        </row>
        <row r="24">
          <cell r="B24">
            <v>1756</v>
          </cell>
        </row>
        <row r="25">
          <cell r="B25">
            <v>839</v>
          </cell>
        </row>
        <row r="26">
          <cell r="B26">
            <v>2512</v>
          </cell>
        </row>
        <row r="27">
          <cell r="B27">
            <v>1868</v>
          </cell>
        </row>
        <row r="28">
          <cell r="B28">
            <v>1736</v>
          </cell>
        </row>
        <row r="29">
          <cell r="B29">
            <v>587</v>
          </cell>
        </row>
        <row r="30">
          <cell r="B30">
            <v>2415</v>
          </cell>
        </row>
        <row r="31">
          <cell r="B31">
            <v>2996</v>
          </cell>
        </row>
        <row r="32">
          <cell r="B32">
            <v>1504</v>
          </cell>
        </row>
        <row r="33">
          <cell r="B33">
            <v>1311</v>
          </cell>
        </row>
        <row r="34">
          <cell r="B34">
            <v>2395</v>
          </cell>
        </row>
        <row r="35">
          <cell r="B35">
            <v>359</v>
          </cell>
        </row>
        <row r="36">
          <cell r="B36">
            <v>2603</v>
          </cell>
        </row>
        <row r="37">
          <cell r="B37">
            <v>190</v>
          </cell>
        </row>
        <row r="38">
          <cell r="B38">
            <v>1458</v>
          </cell>
        </row>
        <row r="39">
          <cell r="B39">
            <v>956</v>
          </cell>
        </row>
        <row r="40">
          <cell r="B40">
            <v>2403</v>
          </cell>
        </row>
        <row r="41">
          <cell r="B41">
            <v>2815</v>
          </cell>
        </row>
        <row r="42">
          <cell r="B42">
            <v>1796</v>
          </cell>
        </row>
        <row r="43">
          <cell r="B43">
            <v>3015</v>
          </cell>
        </row>
        <row r="44">
          <cell r="B44">
            <v>2949</v>
          </cell>
        </row>
        <row r="45">
          <cell r="B45">
            <v>2046</v>
          </cell>
        </row>
        <row r="46">
          <cell r="B46">
            <v>2614</v>
          </cell>
        </row>
        <row r="47">
          <cell r="B47">
            <v>716</v>
          </cell>
        </row>
        <row r="48">
          <cell r="B48">
            <v>272</v>
          </cell>
        </row>
        <row r="49">
          <cell r="B49">
            <v>692</v>
          </cell>
        </row>
        <row r="50">
          <cell r="B50">
            <v>3158</v>
          </cell>
        </row>
        <row r="51">
          <cell r="B51">
            <v>1875</v>
          </cell>
        </row>
        <row r="52">
          <cell r="B52">
            <v>126</v>
          </cell>
        </row>
        <row r="53">
          <cell r="B53">
            <v>2085</v>
          </cell>
        </row>
        <row r="54">
          <cell r="B54">
            <v>1987</v>
          </cell>
        </row>
        <row r="55">
          <cell r="B55">
            <v>2851</v>
          </cell>
        </row>
        <row r="56">
          <cell r="B56">
            <v>3008</v>
          </cell>
        </row>
        <row r="57">
          <cell r="B57">
            <v>1902</v>
          </cell>
        </row>
        <row r="58">
          <cell r="B58">
            <v>128</v>
          </cell>
        </row>
        <row r="59">
          <cell r="B59">
            <v>234</v>
          </cell>
        </row>
        <row r="60">
          <cell r="B60">
            <v>4256</v>
          </cell>
        </row>
        <row r="61">
          <cell r="B61">
            <v>4403</v>
          </cell>
        </row>
        <row r="62">
          <cell r="B62">
            <v>1261</v>
          </cell>
        </row>
        <row r="63">
          <cell r="B63">
            <v>1592</v>
          </cell>
        </row>
        <row r="64">
          <cell r="B64">
            <v>3747</v>
          </cell>
        </row>
        <row r="65">
          <cell r="B65">
            <v>4218</v>
          </cell>
        </row>
        <row r="66">
          <cell r="B66">
            <v>4001</v>
          </cell>
        </row>
        <row r="67">
          <cell r="B67">
            <v>2022</v>
          </cell>
        </row>
        <row r="68">
          <cell r="B68">
            <v>246</v>
          </cell>
        </row>
        <row r="69">
          <cell r="B69">
            <v>1114</v>
          </cell>
        </row>
        <row r="70">
          <cell r="B70">
            <v>4143</v>
          </cell>
        </row>
        <row r="71">
          <cell r="B71">
            <v>1710</v>
          </cell>
        </row>
        <row r="72">
          <cell r="B72">
            <v>3927</v>
          </cell>
        </row>
        <row r="73">
          <cell r="B73">
            <v>1</v>
          </cell>
        </row>
        <row r="74">
          <cell r="B74">
            <v>369</v>
          </cell>
        </row>
        <row r="75">
          <cell r="B75">
            <v>1816</v>
          </cell>
        </row>
        <row r="76">
          <cell r="B76">
            <v>3947</v>
          </cell>
        </row>
        <row r="77">
          <cell r="B77">
            <v>20</v>
          </cell>
        </row>
        <row r="78">
          <cell r="B78">
            <v>4206</v>
          </cell>
        </row>
        <row r="79">
          <cell r="B79">
            <v>2638</v>
          </cell>
        </row>
        <row r="80">
          <cell r="B80">
            <v>3335</v>
          </cell>
        </row>
        <row r="81">
          <cell r="B81">
            <v>4356</v>
          </cell>
        </row>
        <row r="82">
          <cell r="B82">
            <v>3410</v>
          </cell>
        </row>
        <row r="83">
          <cell r="B83">
            <v>3999</v>
          </cell>
        </row>
        <row r="84">
          <cell r="B84">
            <v>1647</v>
          </cell>
        </row>
        <row r="85">
          <cell r="B85">
            <v>144</v>
          </cell>
        </row>
        <row r="86">
          <cell r="B86">
            <v>2809</v>
          </cell>
        </row>
        <row r="87">
          <cell r="B87">
            <v>3968</v>
          </cell>
        </row>
        <row r="88">
          <cell r="B88">
            <v>236</v>
          </cell>
        </row>
        <row r="89">
          <cell r="B89">
            <v>1306</v>
          </cell>
        </row>
        <row r="90">
          <cell r="B90">
            <v>3476</v>
          </cell>
        </row>
        <row r="91">
          <cell r="B91">
            <v>1642</v>
          </cell>
        </row>
        <row r="92">
          <cell r="B92">
            <v>100</v>
          </cell>
        </row>
        <row r="93">
          <cell r="B93">
            <v>2410</v>
          </cell>
        </row>
        <row r="94">
          <cell r="B94">
            <v>4300</v>
          </cell>
        </row>
        <row r="95">
          <cell r="B95">
            <v>3634</v>
          </cell>
        </row>
        <row r="96">
          <cell r="B96">
            <v>1058</v>
          </cell>
        </row>
        <row r="97">
          <cell r="B97">
            <v>3081</v>
          </cell>
        </row>
        <row r="98">
          <cell r="B98">
            <v>75</v>
          </cell>
        </row>
        <row r="99">
          <cell r="B99">
            <v>3128</v>
          </cell>
        </row>
        <row r="100">
          <cell r="B100">
            <v>1018</v>
          </cell>
        </row>
        <row r="101">
          <cell r="B101">
            <v>247</v>
          </cell>
        </row>
        <row r="102">
          <cell r="B102">
            <v>3456</v>
          </cell>
        </row>
        <row r="103">
          <cell r="B103">
            <v>3585</v>
          </cell>
        </row>
      </sheetData>
      <sheetData sheetId="11">
        <row r="4">
          <cell r="B4">
            <v>341</v>
          </cell>
        </row>
        <row r="5">
          <cell r="B5">
            <v>233</v>
          </cell>
        </row>
        <row r="6">
          <cell r="B6">
            <v>987</v>
          </cell>
        </row>
        <row r="7">
          <cell r="B7">
            <v>1986</v>
          </cell>
        </row>
        <row r="8">
          <cell r="B8">
            <v>1507</v>
          </cell>
        </row>
        <row r="9">
          <cell r="B9">
            <v>244</v>
          </cell>
        </row>
        <row r="10">
          <cell r="B10">
            <v>3528</v>
          </cell>
        </row>
        <row r="11">
          <cell r="B11">
            <v>58</v>
          </cell>
        </row>
        <row r="12">
          <cell r="B12">
            <v>624</v>
          </cell>
        </row>
        <row r="13">
          <cell r="B13">
            <v>27</v>
          </cell>
        </row>
        <row r="14">
          <cell r="B14">
            <v>2474</v>
          </cell>
        </row>
        <row r="15">
          <cell r="B15">
            <v>702</v>
          </cell>
        </row>
        <row r="16">
          <cell r="B16">
            <v>3950</v>
          </cell>
        </row>
        <row r="17">
          <cell r="B17">
            <v>1678</v>
          </cell>
        </row>
        <row r="18">
          <cell r="B18">
            <v>604</v>
          </cell>
        </row>
        <row r="19">
          <cell r="B19">
            <v>4130</v>
          </cell>
        </row>
        <row r="20">
          <cell r="B20">
            <v>830</v>
          </cell>
        </row>
        <row r="21">
          <cell r="B21">
            <v>51</v>
          </cell>
        </row>
        <row r="22">
          <cell r="B22">
            <v>597</v>
          </cell>
        </row>
        <row r="23">
          <cell r="B23">
            <v>4069</v>
          </cell>
        </row>
        <row r="24">
          <cell r="B24">
            <v>192</v>
          </cell>
        </row>
        <row r="25">
          <cell r="B25">
            <v>288</v>
          </cell>
        </row>
        <row r="26">
          <cell r="B26">
            <v>3965</v>
          </cell>
        </row>
        <row r="27">
          <cell r="B27">
            <v>4269</v>
          </cell>
        </row>
        <row r="28">
          <cell r="B28">
            <v>1828</v>
          </cell>
        </row>
        <row r="29">
          <cell r="B29">
            <v>503</v>
          </cell>
        </row>
        <row r="30">
          <cell r="B30">
            <v>3970</v>
          </cell>
        </row>
        <row r="31">
          <cell r="B31">
            <v>537</v>
          </cell>
        </row>
        <row r="32">
          <cell r="B32">
            <v>1985</v>
          </cell>
        </row>
        <row r="33">
          <cell r="B33">
            <v>1741</v>
          </cell>
        </row>
        <row r="34">
          <cell r="B34">
            <v>3288</v>
          </cell>
        </row>
        <row r="35">
          <cell r="B35">
            <v>2130</v>
          </cell>
        </row>
        <row r="36">
          <cell r="B36">
            <v>4226</v>
          </cell>
        </row>
        <row r="37">
          <cell r="B37">
            <v>78</v>
          </cell>
        </row>
        <row r="38">
          <cell r="B38">
            <v>2844</v>
          </cell>
        </row>
        <row r="39">
          <cell r="B39">
            <v>415</v>
          </cell>
        </row>
        <row r="40">
          <cell r="B40">
            <v>1477</v>
          </cell>
        </row>
        <row r="41">
          <cell r="B41">
            <v>3098</v>
          </cell>
        </row>
        <row r="42">
          <cell r="B42">
            <v>3940</v>
          </cell>
        </row>
        <row r="43">
          <cell r="B43">
            <v>279</v>
          </cell>
        </row>
        <row r="44">
          <cell r="B44">
            <v>3205</v>
          </cell>
        </row>
        <row r="45">
          <cell r="B45">
            <v>1912</v>
          </cell>
        </row>
        <row r="46">
          <cell r="B46">
            <v>3419</v>
          </cell>
        </row>
        <row r="47">
          <cell r="B47">
            <v>116</v>
          </cell>
        </row>
        <row r="48">
          <cell r="B48">
            <v>4161</v>
          </cell>
        </row>
        <row r="49">
          <cell r="B49">
            <v>706</v>
          </cell>
        </row>
        <row r="50">
          <cell r="B50">
            <v>1817</v>
          </cell>
        </row>
        <row r="51">
          <cell r="B51">
            <v>1143</v>
          </cell>
        </row>
        <row r="52">
          <cell r="B52">
            <v>2626</v>
          </cell>
        </row>
        <row r="53">
          <cell r="B53">
            <v>120</v>
          </cell>
        </row>
        <row r="54">
          <cell r="B54">
            <v>3847</v>
          </cell>
        </row>
        <row r="55">
          <cell r="B55">
            <v>836</v>
          </cell>
        </row>
        <row r="56">
          <cell r="B56">
            <v>254</v>
          </cell>
        </row>
        <row r="57">
          <cell r="B57">
            <v>694</v>
          </cell>
        </row>
        <row r="58">
          <cell r="B58">
            <v>1885</v>
          </cell>
        </row>
        <row r="59">
          <cell r="B59">
            <v>3711</v>
          </cell>
        </row>
        <row r="60">
          <cell r="B60">
            <v>1501</v>
          </cell>
        </row>
        <row r="61">
          <cell r="B61">
            <v>1266</v>
          </cell>
        </row>
        <row r="62">
          <cell r="B62">
            <v>3951</v>
          </cell>
        </row>
        <row r="63">
          <cell r="B63">
            <v>932</v>
          </cell>
        </row>
        <row r="64">
          <cell r="B64">
            <v>2960</v>
          </cell>
        </row>
        <row r="65">
          <cell r="B65">
            <v>1391</v>
          </cell>
        </row>
        <row r="66">
          <cell r="B66">
            <v>3132</v>
          </cell>
        </row>
        <row r="67">
          <cell r="B67">
            <v>178</v>
          </cell>
        </row>
        <row r="68">
          <cell r="B68">
            <v>2500</v>
          </cell>
        </row>
        <row r="69">
          <cell r="B69">
            <v>3860</v>
          </cell>
        </row>
        <row r="70">
          <cell r="B70">
            <v>1511</v>
          </cell>
        </row>
        <row r="71">
          <cell r="B71">
            <v>4265</v>
          </cell>
        </row>
        <row r="72">
          <cell r="B72">
            <v>571</v>
          </cell>
        </row>
        <row r="73">
          <cell r="B73">
            <v>4203</v>
          </cell>
        </row>
        <row r="74">
          <cell r="B74">
            <v>1683</v>
          </cell>
        </row>
        <row r="75">
          <cell r="B75">
            <v>2164</v>
          </cell>
        </row>
        <row r="76">
          <cell r="B76">
            <v>525</v>
          </cell>
        </row>
        <row r="77">
          <cell r="B77">
            <v>85</v>
          </cell>
        </row>
        <row r="78">
          <cell r="B78">
            <v>971</v>
          </cell>
        </row>
        <row r="79">
          <cell r="B79">
            <v>3929</v>
          </cell>
        </row>
        <row r="80">
          <cell r="B80">
            <v>3936</v>
          </cell>
        </row>
        <row r="81">
          <cell r="B81">
            <v>2522</v>
          </cell>
        </row>
        <row r="82">
          <cell r="B82">
            <v>3115</v>
          </cell>
        </row>
        <row r="83">
          <cell r="B83">
            <v>2757</v>
          </cell>
        </row>
        <row r="84">
          <cell r="B84">
            <v>293</v>
          </cell>
        </row>
        <row r="85">
          <cell r="B85">
            <v>1690</v>
          </cell>
        </row>
        <row r="86">
          <cell r="B86">
            <v>2102</v>
          </cell>
        </row>
        <row r="87">
          <cell r="B87">
            <v>2881</v>
          </cell>
        </row>
        <row r="88">
          <cell r="B88">
            <v>207</v>
          </cell>
        </row>
        <row r="89">
          <cell r="B89">
            <v>3880</v>
          </cell>
        </row>
        <row r="90">
          <cell r="B90">
            <v>461</v>
          </cell>
        </row>
        <row r="91">
          <cell r="B91">
            <v>2914</v>
          </cell>
        </row>
        <row r="92">
          <cell r="B92">
            <v>564</v>
          </cell>
        </row>
        <row r="93">
          <cell r="B93">
            <v>2591</v>
          </cell>
        </row>
        <row r="94">
          <cell r="B94">
            <v>1319</v>
          </cell>
        </row>
        <row r="95">
          <cell r="B95">
            <v>1764</v>
          </cell>
        </row>
        <row r="96">
          <cell r="B96">
            <v>3941</v>
          </cell>
        </row>
        <row r="97">
          <cell r="B97">
            <v>1778</v>
          </cell>
        </row>
        <row r="98">
          <cell r="B98">
            <v>4253</v>
          </cell>
        </row>
        <row r="99">
          <cell r="B99">
            <v>2180</v>
          </cell>
        </row>
        <row r="100">
          <cell r="B100">
            <v>1033</v>
          </cell>
        </row>
        <row r="101">
          <cell r="B101">
            <v>433</v>
          </cell>
        </row>
        <row r="102">
          <cell r="B102">
            <v>3807</v>
          </cell>
        </row>
        <row r="103">
          <cell r="B103">
            <v>1649</v>
          </cell>
        </row>
      </sheetData>
      <sheetData sheetId="12">
        <row r="4">
          <cell r="B4">
            <v>33</v>
          </cell>
        </row>
        <row r="5">
          <cell r="B5">
            <v>492</v>
          </cell>
        </row>
        <row r="6">
          <cell r="B6">
            <v>3173</v>
          </cell>
        </row>
        <row r="7">
          <cell r="B7">
            <v>180</v>
          </cell>
        </row>
        <row r="8">
          <cell r="B8">
            <v>1718</v>
          </cell>
        </row>
        <row r="9">
          <cell r="B9">
            <v>231</v>
          </cell>
        </row>
        <row r="10">
          <cell r="B10">
            <v>148</v>
          </cell>
        </row>
        <row r="11">
          <cell r="B11">
            <v>48</v>
          </cell>
        </row>
        <row r="12">
          <cell r="B12">
            <v>573</v>
          </cell>
        </row>
        <row r="13">
          <cell r="B13">
            <v>4394</v>
          </cell>
        </row>
        <row r="14">
          <cell r="B14">
            <v>2486</v>
          </cell>
        </row>
        <row r="15">
          <cell r="B15">
            <v>2337</v>
          </cell>
        </row>
        <row r="16">
          <cell r="B16">
            <v>1574</v>
          </cell>
        </row>
        <row r="17">
          <cell r="B17">
            <v>2054</v>
          </cell>
        </row>
        <row r="18">
          <cell r="B18">
            <v>1208</v>
          </cell>
        </row>
        <row r="19">
          <cell r="B19">
            <v>1732</v>
          </cell>
        </row>
        <row r="20">
          <cell r="B20">
            <v>384</v>
          </cell>
        </row>
        <row r="21">
          <cell r="B21">
            <v>2439</v>
          </cell>
        </row>
        <row r="22">
          <cell r="B22">
            <v>2016</v>
          </cell>
        </row>
        <row r="23">
          <cell r="B23">
            <v>358</v>
          </cell>
        </row>
        <row r="24">
          <cell r="B24">
            <v>3322</v>
          </cell>
        </row>
        <row r="25">
          <cell r="B25">
            <v>3196</v>
          </cell>
        </row>
        <row r="26">
          <cell r="B26">
            <v>1538</v>
          </cell>
        </row>
        <row r="27">
          <cell r="B27">
            <v>269</v>
          </cell>
        </row>
        <row r="28">
          <cell r="B28">
            <v>1038</v>
          </cell>
        </row>
        <row r="29">
          <cell r="B29">
            <v>533</v>
          </cell>
        </row>
        <row r="30">
          <cell r="B30">
            <v>16</v>
          </cell>
        </row>
        <row r="31">
          <cell r="B31">
            <v>870</v>
          </cell>
        </row>
        <row r="32">
          <cell r="B32">
            <v>3142</v>
          </cell>
        </row>
        <row r="33">
          <cell r="B33">
            <v>815</v>
          </cell>
        </row>
        <row r="34">
          <cell r="B34">
            <v>1305</v>
          </cell>
        </row>
        <row r="35">
          <cell r="B35">
            <v>1671</v>
          </cell>
        </row>
        <row r="36">
          <cell r="B36">
            <v>1323</v>
          </cell>
        </row>
        <row r="37">
          <cell r="B37">
            <v>3103</v>
          </cell>
        </row>
        <row r="38">
          <cell r="B38">
            <v>868</v>
          </cell>
        </row>
        <row r="39">
          <cell r="B39">
            <v>25</v>
          </cell>
        </row>
        <row r="40">
          <cell r="B40">
            <v>801</v>
          </cell>
        </row>
        <row r="41">
          <cell r="B41">
            <v>3453</v>
          </cell>
        </row>
        <row r="42">
          <cell r="B42">
            <v>1831</v>
          </cell>
        </row>
        <row r="43">
          <cell r="B43">
            <v>1583</v>
          </cell>
        </row>
        <row r="44">
          <cell r="B44">
            <v>3530</v>
          </cell>
        </row>
        <row r="45">
          <cell r="B45">
            <v>766</v>
          </cell>
        </row>
        <row r="46">
          <cell r="B46">
            <v>342</v>
          </cell>
        </row>
        <row r="47">
          <cell r="B47">
            <v>771</v>
          </cell>
        </row>
        <row r="48">
          <cell r="B48">
            <v>103</v>
          </cell>
        </row>
        <row r="49">
          <cell r="B49">
            <v>744</v>
          </cell>
        </row>
        <row r="50">
          <cell r="B50">
            <v>125</v>
          </cell>
        </row>
        <row r="51">
          <cell r="B51">
            <v>568</v>
          </cell>
        </row>
        <row r="52">
          <cell r="B52">
            <v>2090</v>
          </cell>
        </row>
        <row r="53">
          <cell r="B53">
            <v>1212</v>
          </cell>
        </row>
        <row r="54">
          <cell r="B54">
            <v>3574</v>
          </cell>
        </row>
        <row r="55">
          <cell r="B55">
            <v>527</v>
          </cell>
        </row>
        <row r="56">
          <cell r="B56">
            <v>1747</v>
          </cell>
        </row>
        <row r="57">
          <cell r="B57">
            <v>2341</v>
          </cell>
        </row>
        <row r="58">
          <cell r="B58">
            <v>237</v>
          </cell>
        </row>
        <row r="59">
          <cell r="B59">
            <v>2642</v>
          </cell>
        </row>
        <row r="60">
          <cell r="B60">
            <v>4159</v>
          </cell>
        </row>
        <row r="61">
          <cell r="B61">
            <v>4057</v>
          </cell>
        </row>
        <row r="62">
          <cell r="B62">
            <v>4146</v>
          </cell>
        </row>
        <row r="63">
          <cell r="B63">
            <v>8</v>
          </cell>
        </row>
        <row r="64">
          <cell r="B64">
            <v>151</v>
          </cell>
        </row>
        <row r="65">
          <cell r="B65">
            <v>2377</v>
          </cell>
        </row>
        <row r="66">
          <cell r="B66">
            <v>1918</v>
          </cell>
        </row>
        <row r="67">
          <cell r="B67">
            <v>4031</v>
          </cell>
        </row>
        <row r="68">
          <cell r="B68">
            <v>4099</v>
          </cell>
        </row>
        <row r="69">
          <cell r="B69">
            <v>1382</v>
          </cell>
        </row>
        <row r="70">
          <cell r="B70">
            <v>2010</v>
          </cell>
        </row>
        <row r="71">
          <cell r="B71">
            <v>1350</v>
          </cell>
        </row>
        <row r="72">
          <cell r="B72">
            <v>3259</v>
          </cell>
        </row>
        <row r="73">
          <cell r="B73">
            <v>2158</v>
          </cell>
        </row>
        <row r="74">
          <cell r="B74">
            <v>3925</v>
          </cell>
        </row>
        <row r="75">
          <cell r="B75">
            <v>2928</v>
          </cell>
        </row>
        <row r="76">
          <cell r="B76">
            <v>4372</v>
          </cell>
        </row>
        <row r="77">
          <cell r="B77">
            <v>2704</v>
          </cell>
        </row>
        <row r="78">
          <cell r="B78">
            <v>4090</v>
          </cell>
        </row>
        <row r="79">
          <cell r="B79">
            <v>3784</v>
          </cell>
        </row>
        <row r="80">
          <cell r="B80">
            <v>2169</v>
          </cell>
        </row>
        <row r="81">
          <cell r="B81">
            <v>2339</v>
          </cell>
        </row>
        <row r="82">
          <cell r="B82">
            <v>2220</v>
          </cell>
        </row>
        <row r="83">
          <cell r="B83">
            <v>399</v>
          </cell>
        </row>
        <row r="84">
          <cell r="B84">
            <v>1425</v>
          </cell>
        </row>
        <row r="85">
          <cell r="B85">
            <v>1714</v>
          </cell>
        </row>
        <row r="86">
          <cell r="B86">
            <v>4013</v>
          </cell>
        </row>
        <row r="87">
          <cell r="B87">
            <v>1011</v>
          </cell>
        </row>
        <row r="88">
          <cell r="B88">
            <v>296</v>
          </cell>
        </row>
        <row r="89">
          <cell r="B89">
            <v>585</v>
          </cell>
        </row>
        <row r="90">
          <cell r="B90">
            <v>263</v>
          </cell>
        </row>
        <row r="91">
          <cell r="B91">
            <v>1515</v>
          </cell>
        </row>
        <row r="92">
          <cell r="B92">
            <v>3981</v>
          </cell>
        </row>
        <row r="93">
          <cell r="B93">
            <v>168</v>
          </cell>
        </row>
        <row r="94">
          <cell r="B94">
            <v>4083</v>
          </cell>
        </row>
        <row r="95">
          <cell r="B95">
            <v>4028</v>
          </cell>
        </row>
        <row r="96">
          <cell r="B96">
            <v>281</v>
          </cell>
        </row>
        <row r="97">
          <cell r="B97">
            <v>1262</v>
          </cell>
        </row>
        <row r="98">
          <cell r="B98">
            <v>69</v>
          </cell>
        </row>
        <row r="99">
          <cell r="B99">
            <v>772</v>
          </cell>
        </row>
        <row r="100">
          <cell r="B100">
            <v>3189</v>
          </cell>
        </row>
        <row r="101">
          <cell r="B101">
            <v>3931</v>
          </cell>
        </row>
        <row r="102">
          <cell r="B102">
            <v>4353</v>
          </cell>
        </row>
        <row r="103">
          <cell r="B103">
            <v>1108</v>
          </cell>
        </row>
      </sheetData>
      <sheetData sheetId="13">
        <row r="4">
          <cell r="B4">
            <v>548</v>
          </cell>
        </row>
        <row r="5">
          <cell r="B5">
            <v>1717</v>
          </cell>
        </row>
        <row r="6">
          <cell r="B6">
            <v>68</v>
          </cell>
        </row>
        <row r="7">
          <cell r="B7">
            <v>11</v>
          </cell>
        </row>
        <row r="8">
          <cell r="B8">
            <v>1519</v>
          </cell>
        </row>
        <row r="9">
          <cell r="B9">
            <v>365</v>
          </cell>
        </row>
        <row r="10">
          <cell r="B10">
            <v>2122</v>
          </cell>
        </row>
        <row r="11">
          <cell r="B11">
            <v>1662</v>
          </cell>
        </row>
        <row r="12">
          <cell r="B12">
            <v>79</v>
          </cell>
        </row>
        <row r="13">
          <cell r="B13">
            <v>469</v>
          </cell>
        </row>
        <row r="14">
          <cell r="B14">
            <v>840</v>
          </cell>
        </row>
        <row r="15">
          <cell r="B15">
            <v>118</v>
          </cell>
        </row>
        <row r="16">
          <cell r="B16">
            <v>1640</v>
          </cell>
        </row>
        <row r="17">
          <cell r="B17">
            <v>2640</v>
          </cell>
        </row>
        <row r="18">
          <cell r="B18">
            <v>1983</v>
          </cell>
        </row>
        <row r="19">
          <cell r="B19">
            <v>1023</v>
          </cell>
        </row>
        <row r="20">
          <cell r="B20">
            <v>3310</v>
          </cell>
        </row>
        <row r="21">
          <cell r="B21">
            <v>714</v>
          </cell>
        </row>
        <row r="22">
          <cell r="B22">
            <v>1540</v>
          </cell>
        </row>
        <row r="23">
          <cell r="B23">
            <v>181</v>
          </cell>
        </row>
        <row r="24">
          <cell r="B24">
            <v>2834</v>
          </cell>
        </row>
        <row r="25">
          <cell r="B25">
            <v>107</v>
          </cell>
        </row>
        <row r="26">
          <cell r="B26">
            <v>3630</v>
          </cell>
        </row>
        <row r="27">
          <cell r="B27">
            <v>4055</v>
          </cell>
        </row>
        <row r="28">
          <cell r="B28">
            <v>2062</v>
          </cell>
        </row>
        <row r="29">
          <cell r="B29">
            <v>4122</v>
          </cell>
        </row>
        <row r="30">
          <cell r="B30">
            <v>1635</v>
          </cell>
        </row>
        <row r="31">
          <cell r="B31">
            <v>330</v>
          </cell>
        </row>
        <row r="32">
          <cell r="B32">
            <v>3230</v>
          </cell>
        </row>
        <row r="33">
          <cell r="B33">
            <v>3512</v>
          </cell>
        </row>
        <row r="34">
          <cell r="B34">
            <v>2471</v>
          </cell>
        </row>
        <row r="35">
          <cell r="B35">
            <v>4089</v>
          </cell>
        </row>
        <row r="36">
          <cell r="B36">
            <v>2067</v>
          </cell>
        </row>
        <row r="37">
          <cell r="B37">
            <v>175</v>
          </cell>
        </row>
        <row r="38">
          <cell r="B38">
            <v>610</v>
          </cell>
        </row>
        <row r="39">
          <cell r="B39">
            <v>340</v>
          </cell>
        </row>
        <row r="40">
          <cell r="B40">
            <v>4188</v>
          </cell>
        </row>
        <row r="41">
          <cell r="B41">
            <v>2468</v>
          </cell>
        </row>
        <row r="42">
          <cell r="B42">
            <v>3018</v>
          </cell>
        </row>
        <row r="43">
          <cell r="B43">
            <v>3245</v>
          </cell>
        </row>
        <row r="44">
          <cell r="B44">
            <v>1241</v>
          </cell>
        </row>
        <row r="45">
          <cell r="B45">
            <v>4320</v>
          </cell>
        </row>
        <row r="46">
          <cell r="B46">
            <v>2200</v>
          </cell>
        </row>
        <row r="47">
          <cell r="B47">
            <v>1219</v>
          </cell>
        </row>
        <row r="48">
          <cell r="B48">
            <v>842</v>
          </cell>
        </row>
        <row r="49">
          <cell r="B49">
            <v>555</v>
          </cell>
        </row>
        <row r="50">
          <cell r="B50">
            <v>3937</v>
          </cell>
        </row>
        <row r="51">
          <cell r="B51">
            <v>111</v>
          </cell>
        </row>
        <row r="52">
          <cell r="B52">
            <v>1629</v>
          </cell>
        </row>
        <row r="53">
          <cell r="B53">
            <v>2460</v>
          </cell>
        </row>
        <row r="54">
          <cell r="B54">
            <v>816</v>
          </cell>
        </row>
        <row r="55">
          <cell r="B55">
            <v>1622</v>
          </cell>
        </row>
        <row r="56">
          <cell r="B56">
            <v>3930</v>
          </cell>
        </row>
        <row r="57">
          <cell r="B57">
            <v>3357</v>
          </cell>
        </row>
        <row r="58">
          <cell r="B58">
            <v>45</v>
          </cell>
        </row>
        <row r="59">
          <cell r="B59">
            <v>222</v>
          </cell>
        </row>
        <row r="60">
          <cell r="B60">
            <v>4043</v>
          </cell>
        </row>
        <row r="61">
          <cell r="B61">
            <v>1209</v>
          </cell>
        </row>
        <row r="62">
          <cell r="B62">
            <v>4294</v>
          </cell>
        </row>
        <row r="63">
          <cell r="B63">
            <v>86</v>
          </cell>
        </row>
        <row r="64">
          <cell r="B64">
            <v>2936</v>
          </cell>
        </row>
        <row r="65">
          <cell r="B65">
            <v>2902</v>
          </cell>
        </row>
        <row r="66">
          <cell r="B66">
            <v>4228</v>
          </cell>
        </row>
        <row r="67">
          <cell r="B67">
            <v>488</v>
          </cell>
        </row>
        <row r="68">
          <cell r="B68">
            <v>191</v>
          </cell>
        </row>
        <row r="69">
          <cell r="B69">
            <v>3990</v>
          </cell>
        </row>
        <row r="70">
          <cell r="B70">
            <v>4086</v>
          </cell>
        </row>
        <row r="71">
          <cell r="B71">
            <v>2705</v>
          </cell>
        </row>
        <row r="72">
          <cell r="B72">
            <v>611</v>
          </cell>
        </row>
        <row r="73">
          <cell r="B73">
            <v>3504</v>
          </cell>
        </row>
        <row r="74">
          <cell r="B74">
            <v>1772</v>
          </cell>
        </row>
        <row r="75">
          <cell r="B75">
            <v>1329</v>
          </cell>
        </row>
        <row r="76">
          <cell r="B76">
            <v>115</v>
          </cell>
        </row>
        <row r="77">
          <cell r="B77">
            <v>3176</v>
          </cell>
        </row>
        <row r="78">
          <cell r="B78">
            <v>435</v>
          </cell>
        </row>
        <row r="79">
          <cell r="B79">
            <v>375</v>
          </cell>
        </row>
        <row r="80">
          <cell r="B80">
            <v>41</v>
          </cell>
        </row>
        <row r="81">
          <cell r="B81">
            <v>3627</v>
          </cell>
        </row>
        <row r="82">
          <cell r="B82">
            <v>3255</v>
          </cell>
        </row>
        <row r="83">
          <cell r="B83">
            <v>2194</v>
          </cell>
        </row>
        <row r="84">
          <cell r="B84">
            <v>1126</v>
          </cell>
        </row>
        <row r="85">
          <cell r="B85">
            <v>1937</v>
          </cell>
        </row>
        <row r="86">
          <cell r="B86">
            <v>1506</v>
          </cell>
        </row>
        <row r="87">
          <cell r="B87">
            <v>3566</v>
          </cell>
        </row>
        <row r="88">
          <cell r="B88">
            <v>2059</v>
          </cell>
        </row>
        <row r="89">
          <cell r="B89">
            <v>3083</v>
          </cell>
        </row>
        <row r="90">
          <cell r="B90">
            <v>4379</v>
          </cell>
        </row>
        <row r="91">
          <cell r="B91">
            <v>639</v>
          </cell>
        </row>
        <row r="92">
          <cell r="B92">
            <v>457</v>
          </cell>
        </row>
        <row r="93">
          <cell r="B93">
            <v>1111</v>
          </cell>
        </row>
        <row r="94">
          <cell r="B94">
            <v>271</v>
          </cell>
        </row>
        <row r="95">
          <cell r="B95">
            <v>4183</v>
          </cell>
        </row>
        <row r="96">
          <cell r="B96">
            <v>2574</v>
          </cell>
        </row>
        <row r="97">
          <cell r="B97">
            <v>378</v>
          </cell>
        </row>
        <row r="98">
          <cell r="B98">
            <v>360</v>
          </cell>
        </row>
        <row r="99">
          <cell r="B99">
            <v>4021</v>
          </cell>
        </row>
        <row r="100">
          <cell r="B100">
            <v>329</v>
          </cell>
        </row>
        <row r="101">
          <cell r="B101">
            <v>1178</v>
          </cell>
        </row>
        <row r="102">
          <cell r="B102">
            <v>2517</v>
          </cell>
        </row>
        <row r="103">
          <cell r="B103">
            <v>4262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ry"/>
      <sheetName val="2011 Teams"/>
      <sheetName val="WM data"/>
      <sheetName val="STL_ANALYSIS"/>
      <sheetName val="OPR_STUDIES"/>
      <sheetName val="WM results"/>
      <sheetName val="OPR data"/>
      <sheetName val="OPR results"/>
      <sheetName val="Division"/>
      <sheetName val="Archimedes"/>
      <sheetName val="Curie"/>
      <sheetName val="Galileo"/>
      <sheetName val="Newton"/>
      <sheetName val="Einstein"/>
      <sheetName val="Worldrank"/>
      <sheetName val="BAE"/>
      <sheetName val="NewJersey"/>
      <sheetName val="FingerLakes"/>
      <sheetName val="Alamo"/>
      <sheetName val="Kettering"/>
      <sheetName val="TraverseCity"/>
      <sheetName val="SanDiego"/>
      <sheetName val="Florida"/>
      <sheetName val="WPI"/>
      <sheetName val="LakeSuperior"/>
      <sheetName val="KansasCity"/>
      <sheetName val="Pittsburgh"/>
      <sheetName val="Wisconsin"/>
      <sheetName val="Waterford"/>
      <sheetName val="NewYorkCity"/>
      <sheetName val="Israel"/>
      <sheetName val="Arizona"/>
      <sheetName val="Sacramento"/>
      <sheetName val="Peachtree"/>
      <sheetName val="Boilermaker"/>
      <sheetName val="Bayou"/>
      <sheetName val="Chesapeake"/>
      <sheetName val="St.Louis"/>
      <sheetName val="Oklahoma"/>
      <sheetName val="LoneStar"/>
      <sheetName val="SeattleCascade"/>
      <sheetName val="SeattleOlympic"/>
      <sheetName val="WestMichigan"/>
      <sheetName val="Detroit"/>
      <sheetName val="Waterloo"/>
      <sheetName val="LosAngeles"/>
      <sheetName val="WashingtonDC"/>
      <sheetName val="Hawaii"/>
      <sheetName val="Midwest"/>
      <sheetName val="LongIsland"/>
      <sheetName val="Oregon"/>
      <sheetName val="Palmetto"/>
      <sheetName val="AnnArbor"/>
      <sheetName val="Niles"/>
      <sheetName val="TorontoEast"/>
      <sheetName val="TorontoWest"/>
      <sheetName val="SiliconValley"/>
      <sheetName val="Connecticut"/>
      <sheetName val="10000Lakes"/>
      <sheetName val="NorthStar"/>
      <sheetName val="LasVegas"/>
      <sheetName val="SmokyMountain"/>
      <sheetName val="Livonia"/>
      <sheetName val="Troy"/>
      <sheetName val="Colorado"/>
      <sheetName val="Boston"/>
      <sheetName val="NorthCarolina"/>
      <sheetName val="Buckeye"/>
      <sheetName val="Philadelphia"/>
      <sheetName val="Dallas"/>
      <sheetName val="Utah"/>
      <sheetName val="Virginia"/>
      <sheetName val="MichiganState"/>
      <sheetName val="Chart1"/>
      <sheetName val="MSC Chart"/>
    </sheetNames>
    <sheetDataSet>
      <sheetData sheetId="0"/>
      <sheetData sheetId="1"/>
      <sheetData sheetId="2"/>
      <sheetData sheetId="3"/>
      <sheetData sheetId="4"/>
      <sheetData sheetId="5">
        <row r="4">
          <cell r="B4">
            <v>1</v>
          </cell>
          <cell r="C4">
            <v>3</v>
          </cell>
        </row>
        <row r="5">
          <cell r="B5">
            <v>4</v>
          </cell>
          <cell r="C5">
            <v>2</v>
          </cell>
        </row>
        <row r="6">
          <cell r="B6">
            <v>7</v>
          </cell>
          <cell r="C6">
            <v>1</v>
          </cell>
        </row>
        <row r="7">
          <cell r="B7">
            <v>8</v>
          </cell>
          <cell r="C7">
            <v>2</v>
          </cell>
        </row>
        <row r="8">
          <cell r="B8">
            <v>11</v>
          </cell>
          <cell r="C8">
            <v>3</v>
          </cell>
        </row>
        <row r="9">
          <cell r="B9">
            <v>16</v>
          </cell>
          <cell r="C9">
            <v>3</v>
          </cell>
        </row>
        <row r="10">
          <cell r="B10">
            <v>20</v>
          </cell>
          <cell r="C10">
            <v>3</v>
          </cell>
        </row>
        <row r="11">
          <cell r="B11">
            <v>21</v>
          </cell>
          <cell r="C11">
            <v>2</v>
          </cell>
        </row>
        <row r="12">
          <cell r="B12">
            <v>25</v>
          </cell>
          <cell r="C12">
            <v>3</v>
          </cell>
        </row>
        <row r="13">
          <cell r="B13">
            <v>27</v>
          </cell>
          <cell r="C13">
            <v>4</v>
          </cell>
        </row>
        <row r="14">
          <cell r="B14">
            <v>28</v>
          </cell>
          <cell r="C14">
            <v>1</v>
          </cell>
        </row>
        <row r="15">
          <cell r="B15">
            <v>31</v>
          </cell>
          <cell r="C15">
            <v>1</v>
          </cell>
        </row>
        <row r="16">
          <cell r="B16">
            <v>33</v>
          </cell>
          <cell r="C16">
            <v>4</v>
          </cell>
        </row>
        <row r="17">
          <cell r="B17">
            <v>34</v>
          </cell>
          <cell r="C17">
            <v>2</v>
          </cell>
        </row>
        <row r="18">
          <cell r="B18">
            <v>40</v>
          </cell>
          <cell r="C18">
            <v>3</v>
          </cell>
        </row>
        <row r="19">
          <cell r="B19">
            <v>41</v>
          </cell>
          <cell r="C19">
            <v>2</v>
          </cell>
        </row>
        <row r="20">
          <cell r="B20">
            <v>45</v>
          </cell>
          <cell r="C20">
            <v>3</v>
          </cell>
        </row>
        <row r="21">
          <cell r="B21">
            <v>48</v>
          </cell>
          <cell r="C21">
            <v>4</v>
          </cell>
        </row>
        <row r="22">
          <cell r="B22">
            <v>49</v>
          </cell>
          <cell r="C22">
            <v>0</v>
          </cell>
        </row>
        <row r="23">
          <cell r="B23">
            <v>51</v>
          </cell>
          <cell r="C23">
            <v>4</v>
          </cell>
        </row>
        <row r="24">
          <cell r="B24">
            <v>53</v>
          </cell>
          <cell r="C24">
            <v>2</v>
          </cell>
        </row>
        <row r="25">
          <cell r="B25">
            <v>56</v>
          </cell>
          <cell r="C25">
            <v>2</v>
          </cell>
        </row>
        <row r="26">
          <cell r="B26">
            <v>57</v>
          </cell>
          <cell r="C26">
            <v>3</v>
          </cell>
        </row>
        <row r="27">
          <cell r="B27">
            <v>58</v>
          </cell>
          <cell r="C27">
            <v>1</v>
          </cell>
        </row>
        <row r="28">
          <cell r="B28">
            <v>60</v>
          </cell>
          <cell r="C28">
            <v>3</v>
          </cell>
        </row>
        <row r="29">
          <cell r="B29">
            <v>61</v>
          </cell>
          <cell r="C29">
            <v>2</v>
          </cell>
        </row>
        <row r="30">
          <cell r="B30">
            <v>63</v>
          </cell>
          <cell r="C30">
            <v>3</v>
          </cell>
        </row>
        <row r="31">
          <cell r="B31">
            <v>66</v>
          </cell>
          <cell r="C31">
            <v>3</v>
          </cell>
        </row>
        <row r="32">
          <cell r="B32">
            <v>67</v>
          </cell>
          <cell r="C32">
            <v>4</v>
          </cell>
        </row>
        <row r="33">
          <cell r="B33">
            <v>68</v>
          </cell>
          <cell r="C33">
            <v>4</v>
          </cell>
        </row>
        <row r="34">
          <cell r="B34">
            <v>69</v>
          </cell>
          <cell r="C34">
            <v>2</v>
          </cell>
        </row>
        <row r="35">
          <cell r="B35">
            <v>70</v>
          </cell>
          <cell r="C35">
            <v>4</v>
          </cell>
        </row>
        <row r="36">
          <cell r="B36">
            <v>71</v>
          </cell>
          <cell r="C36">
            <v>3</v>
          </cell>
        </row>
        <row r="37">
          <cell r="B37">
            <v>73</v>
          </cell>
          <cell r="C37">
            <v>1</v>
          </cell>
        </row>
        <row r="38">
          <cell r="B38">
            <v>74</v>
          </cell>
          <cell r="C38">
            <v>5</v>
          </cell>
        </row>
        <row r="39">
          <cell r="B39">
            <v>75</v>
          </cell>
          <cell r="C39">
            <v>2</v>
          </cell>
        </row>
        <row r="40">
          <cell r="B40">
            <v>78</v>
          </cell>
          <cell r="C40">
            <v>3</v>
          </cell>
        </row>
        <row r="41">
          <cell r="B41">
            <v>79</v>
          </cell>
          <cell r="C41">
            <v>3</v>
          </cell>
        </row>
        <row r="42">
          <cell r="B42">
            <v>81</v>
          </cell>
          <cell r="C42">
            <v>1</v>
          </cell>
        </row>
        <row r="43">
          <cell r="B43">
            <v>85</v>
          </cell>
          <cell r="C43">
            <v>3</v>
          </cell>
        </row>
        <row r="44">
          <cell r="B44">
            <v>86</v>
          </cell>
          <cell r="C44">
            <v>1</v>
          </cell>
        </row>
        <row r="45">
          <cell r="B45">
            <v>87</v>
          </cell>
          <cell r="C45">
            <v>2</v>
          </cell>
        </row>
        <row r="46">
          <cell r="B46">
            <v>88</v>
          </cell>
          <cell r="C46">
            <v>3</v>
          </cell>
        </row>
        <row r="47">
          <cell r="B47">
            <v>93</v>
          </cell>
          <cell r="C47">
            <v>3</v>
          </cell>
        </row>
        <row r="48">
          <cell r="B48">
            <v>94</v>
          </cell>
          <cell r="C48">
            <v>2</v>
          </cell>
        </row>
        <row r="49">
          <cell r="B49">
            <v>95</v>
          </cell>
          <cell r="C49">
            <v>2</v>
          </cell>
        </row>
        <row r="50">
          <cell r="B50">
            <v>97</v>
          </cell>
          <cell r="C50">
            <v>1</v>
          </cell>
        </row>
        <row r="51">
          <cell r="B51">
            <v>100</v>
          </cell>
          <cell r="C51">
            <v>2</v>
          </cell>
        </row>
        <row r="52">
          <cell r="B52">
            <v>101</v>
          </cell>
          <cell r="C52">
            <v>1</v>
          </cell>
        </row>
        <row r="53">
          <cell r="B53">
            <v>102</v>
          </cell>
          <cell r="C53">
            <v>2</v>
          </cell>
        </row>
        <row r="54">
          <cell r="B54">
            <v>103</v>
          </cell>
          <cell r="C54">
            <v>3</v>
          </cell>
        </row>
        <row r="55">
          <cell r="B55">
            <v>107</v>
          </cell>
          <cell r="C55">
            <v>2</v>
          </cell>
        </row>
        <row r="56">
          <cell r="B56">
            <v>108</v>
          </cell>
          <cell r="C56">
            <v>2</v>
          </cell>
        </row>
        <row r="57">
          <cell r="B57">
            <v>111</v>
          </cell>
          <cell r="C57">
            <v>3</v>
          </cell>
        </row>
        <row r="58">
          <cell r="B58">
            <v>114</v>
          </cell>
          <cell r="C58">
            <v>2</v>
          </cell>
        </row>
        <row r="59">
          <cell r="B59">
            <v>115</v>
          </cell>
          <cell r="C59">
            <v>2</v>
          </cell>
        </row>
        <row r="60">
          <cell r="B60">
            <v>116</v>
          </cell>
          <cell r="C60">
            <v>2</v>
          </cell>
        </row>
        <row r="61">
          <cell r="B61">
            <v>117</v>
          </cell>
          <cell r="C61">
            <v>1</v>
          </cell>
        </row>
        <row r="62">
          <cell r="B62">
            <v>118</v>
          </cell>
          <cell r="C62">
            <v>4</v>
          </cell>
        </row>
        <row r="63">
          <cell r="B63">
            <v>120</v>
          </cell>
          <cell r="C63">
            <v>2</v>
          </cell>
        </row>
        <row r="64">
          <cell r="B64">
            <v>121</v>
          </cell>
          <cell r="C64">
            <v>1</v>
          </cell>
        </row>
        <row r="65">
          <cell r="B65">
            <v>122</v>
          </cell>
          <cell r="C65">
            <v>3</v>
          </cell>
        </row>
        <row r="66">
          <cell r="B66">
            <v>123</v>
          </cell>
          <cell r="C66">
            <v>3</v>
          </cell>
        </row>
        <row r="67">
          <cell r="B67">
            <v>125</v>
          </cell>
          <cell r="C67">
            <v>2</v>
          </cell>
        </row>
        <row r="68">
          <cell r="B68">
            <v>126</v>
          </cell>
          <cell r="C68">
            <v>3</v>
          </cell>
        </row>
        <row r="69">
          <cell r="B69">
            <v>128</v>
          </cell>
          <cell r="C69">
            <v>1</v>
          </cell>
        </row>
        <row r="70">
          <cell r="B70">
            <v>131</v>
          </cell>
          <cell r="C70">
            <v>2</v>
          </cell>
        </row>
        <row r="71">
          <cell r="B71">
            <v>133</v>
          </cell>
          <cell r="C71">
            <v>1</v>
          </cell>
        </row>
        <row r="72">
          <cell r="B72">
            <v>134</v>
          </cell>
          <cell r="C72">
            <v>2</v>
          </cell>
        </row>
        <row r="73">
          <cell r="B73">
            <v>135</v>
          </cell>
          <cell r="C73">
            <v>3</v>
          </cell>
        </row>
        <row r="74">
          <cell r="B74">
            <v>136</v>
          </cell>
          <cell r="C74">
            <v>1</v>
          </cell>
        </row>
        <row r="75">
          <cell r="B75">
            <v>138</v>
          </cell>
          <cell r="C75">
            <v>2</v>
          </cell>
        </row>
        <row r="76">
          <cell r="B76">
            <v>141</v>
          </cell>
          <cell r="C76">
            <v>6</v>
          </cell>
        </row>
        <row r="77">
          <cell r="B77">
            <v>144</v>
          </cell>
          <cell r="C77">
            <v>1</v>
          </cell>
        </row>
        <row r="78">
          <cell r="B78">
            <v>145</v>
          </cell>
          <cell r="C78">
            <v>1</v>
          </cell>
        </row>
        <row r="79">
          <cell r="B79">
            <v>148</v>
          </cell>
          <cell r="C79">
            <v>3</v>
          </cell>
        </row>
        <row r="80">
          <cell r="B80">
            <v>151</v>
          </cell>
          <cell r="C80">
            <v>2</v>
          </cell>
        </row>
        <row r="81">
          <cell r="B81">
            <v>155</v>
          </cell>
          <cell r="C81">
            <v>3</v>
          </cell>
        </row>
        <row r="82">
          <cell r="B82">
            <v>156</v>
          </cell>
          <cell r="C82">
            <v>2</v>
          </cell>
        </row>
        <row r="83">
          <cell r="B83">
            <v>157</v>
          </cell>
          <cell r="C83">
            <v>2</v>
          </cell>
        </row>
        <row r="84">
          <cell r="B84">
            <v>159</v>
          </cell>
          <cell r="C84">
            <v>2</v>
          </cell>
        </row>
        <row r="85">
          <cell r="B85">
            <v>166</v>
          </cell>
          <cell r="C85">
            <v>3</v>
          </cell>
        </row>
        <row r="86">
          <cell r="B86">
            <v>167</v>
          </cell>
          <cell r="C86">
            <v>2</v>
          </cell>
        </row>
        <row r="87">
          <cell r="B87">
            <v>168</v>
          </cell>
          <cell r="C87">
            <v>1</v>
          </cell>
        </row>
        <row r="88">
          <cell r="B88">
            <v>171</v>
          </cell>
          <cell r="C88">
            <v>2</v>
          </cell>
        </row>
        <row r="89">
          <cell r="B89">
            <v>172</v>
          </cell>
          <cell r="C89">
            <v>1</v>
          </cell>
        </row>
        <row r="90">
          <cell r="B90">
            <v>173</v>
          </cell>
          <cell r="C90">
            <v>2</v>
          </cell>
        </row>
        <row r="91">
          <cell r="B91">
            <v>174</v>
          </cell>
          <cell r="C91">
            <v>2</v>
          </cell>
        </row>
        <row r="92">
          <cell r="B92">
            <v>175</v>
          </cell>
          <cell r="C92">
            <v>3</v>
          </cell>
        </row>
        <row r="93">
          <cell r="B93">
            <v>176</v>
          </cell>
          <cell r="C93">
            <v>3</v>
          </cell>
        </row>
        <row r="94">
          <cell r="B94">
            <v>177</v>
          </cell>
          <cell r="C94">
            <v>3</v>
          </cell>
        </row>
        <row r="95">
          <cell r="B95">
            <v>178</v>
          </cell>
          <cell r="C95">
            <v>2</v>
          </cell>
        </row>
        <row r="96">
          <cell r="B96">
            <v>179</v>
          </cell>
          <cell r="C96">
            <v>2</v>
          </cell>
        </row>
        <row r="97">
          <cell r="B97">
            <v>180</v>
          </cell>
          <cell r="C97">
            <v>3</v>
          </cell>
        </row>
        <row r="98">
          <cell r="B98">
            <v>181</v>
          </cell>
          <cell r="C98">
            <v>2</v>
          </cell>
        </row>
        <row r="99">
          <cell r="B99">
            <v>188</v>
          </cell>
          <cell r="C99">
            <v>3</v>
          </cell>
        </row>
        <row r="100">
          <cell r="B100">
            <v>190</v>
          </cell>
          <cell r="C100">
            <v>3</v>
          </cell>
        </row>
        <row r="101">
          <cell r="B101">
            <v>191</v>
          </cell>
          <cell r="C101">
            <v>2</v>
          </cell>
        </row>
        <row r="102">
          <cell r="B102">
            <v>192</v>
          </cell>
          <cell r="C102">
            <v>3</v>
          </cell>
        </row>
        <row r="103">
          <cell r="B103">
            <v>195</v>
          </cell>
          <cell r="C103">
            <v>3</v>
          </cell>
        </row>
        <row r="104">
          <cell r="B104">
            <v>201</v>
          </cell>
          <cell r="C104">
            <v>3</v>
          </cell>
        </row>
        <row r="105">
          <cell r="B105">
            <v>203</v>
          </cell>
          <cell r="C105">
            <v>2</v>
          </cell>
        </row>
        <row r="106">
          <cell r="B106">
            <v>204</v>
          </cell>
          <cell r="C106">
            <v>2</v>
          </cell>
        </row>
        <row r="107">
          <cell r="B107">
            <v>207</v>
          </cell>
          <cell r="C107">
            <v>1</v>
          </cell>
        </row>
        <row r="108">
          <cell r="B108">
            <v>211</v>
          </cell>
          <cell r="C108">
            <v>1</v>
          </cell>
        </row>
        <row r="109">
          <cell r="B109">
            <v>213</v>
          </cell>
          <cell r="C109">
            <v>1</v>
          </cell>
        </row>
        <row r="110">
          <cell r="B110">
            <v>216</v>
          </cell>
          <cell r="C110">
            <v>4</v>
          </cell>
        </row>
        <row r="111">
          <cell r="B111">
            <v>217</v>
          </cell>
          <cell r="C111">
            <v>5</v>
          </cell>
        </row>
        <row r="112">
          <cell r="B112">
            <v>219</v>
          </cell>
          <cell r="C112">
            <v>1</v>
          </cell>
        </row>
        <row r="113">
          <cell r="B113">
            <v>222</v>
          </cell>
          <cell r="C113">
            <v>1</v>
          </cell>
        </row>
        <row r="114">
          <cell r="B114">
            <v>223</v>
          </cell>
          <cell r="C114">
            <v>2</v>
          </cell>
        </row>
        <row r="115">
          <cell r="B115">
            <v>224</v>
          </cell>
          <cell r="C115">
            <v>2</v>
          </cell>
        </row>
        <row r="116">
          <cell r="B116">
            <v>225</v>
          </cell>
          <cell r="C116">
            <v>2</v>
          </cell>
        </row>
        <row r="117">
          <cell r="B117">
            <v>226</v>
          </cell>
          <cell r="C117">
            <v>4</v>
          </cell>
        </row>
        <row r="118">
          <cell r="B118">
            <v>228</v>
          </cell>
          <cell r="C118">
            <v>2</v>
          </cell>
        </row>
        <row r="119">
          <cell r="B119">
            <v>229</v>
          </cell>
          <cell r="C119">
            <v>3</v>
          </cell>
        </row>
        <row r="120">
          <cell r="B120">
            <v>230</v>
          </cell>
          <cell r="C120">
            <v>3</v>
          </cell>
        </row>
        <row r="121">
          <cell r="B121">
            <v>231</v>
          </cell>
          <cell r="C121">
            <v>2</v>
          </cell>
        </row>
        <row r="122">
          <cell r="B122">
            <v>233</v>
          </cell>
          <cell r="C122">
            <v>3</v>
          </cell>
        </row>
        <row r="123">
          <cell r="B123">
            <v>234</v>
          </cell>
          <cell r="C123">
            <v>4</v>
          </cell>
        </row>
        <row r="124">
          <cell r="B124">
            <v>236</v>
          </cell>
          <cell r="C124">
            <v>2</v>
          </cell>
        </row>
        <row r="125">
          <cell r="B125">
            <v>237</v>
          </cell>
          <cell r="C125">
            <v>2</v>
          </cell>
        </row>
        <row r="126">
          <cell r="B126">
            <v>238</v>
          </cell>
          <cell r="C126">
            <v>2</v>
          </cell>
        </row>
        <row r="127">
          <cell r="B127">
            <v>240</v>
          </cell>
          <cell r="C127">
            <v>2</v>
          </cell>
        </row>
        <row r="128">
          <cell r="B128">
            <v>241</v>
          </cell>
          <cell r="C128">
            <v>2</v>
          </cell>
        </row>
        <row r="129">
          <cell r="B129">
            <v>244</v>
          </cell>
          <cell r="C129">
            <v>4</v>
          </cell>
        </row>
        <row r="130">
          <cell r="B130">
            <v>245</v>
          </cell>
          <cell r="C130">
            <v>5</v>
          </cell>
        </row>
        <row r="131">
          <cell r="B131">
            <v>246</v>
          </cell>
          <cell r="C131">
            <v>2</v>
          </cell>
        </row>
        <row r="132">
          <cell r="B132">
            <v>247</v>
          </cell>
          <cell r="C132">
            <v>3</v>
          </cell>
        </row>
        <row r="133">
          <cell r="B133">
            <v>250</v>
          </cell>
          <cell r="C133">
            <v>2</v>
          </cell>
        </row>
        <row r="134">
          <cell r="B134">
            <v>253</v>
          </cell>
          <cell r="C134">
            <v>1</v>
          </cell>
        </row>
        <row r="135">
          <cell r="B135">
            <v>254</v>
          </cell>
          <cell r="C135">
            <v>3</v>
          </cell>
        </row>
        <row r="136">
          <cell r="B136">
            <v>256</v>
          </cell>
          <cell r="C136">
            <v>1</v>
          </cell>
        </row>
        <row r="137">
          <cell r="B137">
            <v>263</v>
          </cell>
          <cell r="C137">
            <v>2</v>
          </cell>
        </row>
        <row r="138">
          <cell r="B138">
            <v>269</v>
          </cell>
          <cell r="C138">
            <v>1</v>
          </cell>
        </row>
        <row r="139">
          <cell r="B139">
            <v>270</v>
          </cell>
          <cell r="C139">
            <v>1</v>
          </cell>
        </row>
        <row r="140">
          <cell r="B140">
            <v>271</v>
          </cell>
          <cell r="C140">
            <v>2</v>
          </cell>
        </row>
        <row r="141">
          <cell r="B141">
            <v>272</v>
          </cell>
          <cell r="C141">
            <v>2</v>
          </cell>
        </row>
        <row r="142">
          <cell r="B142">
            <v>276</v>
          </cell>
          <cell r="C142">
            <v>1</v>
          </cell>
        </row>
        <row r="143">
          <cell r="B143">
            <v>279</v>
          </cell>
          <cell r="C143">
            <v>1</v>
          </cell>
        </row>
        <row r="144">
          <cell r="B144">
            <v>280</v>
          </cell>
          <cell r="C144">
            <v>3</v>
          </cell>
        </row>
        <row r="145">
          <cell r="B145">
            <v>281</v>
          </cell>
          <cell r="C145">
            <v>3</v>
          </cell>
        </row>
        <row r="146">
          <cell r="B146">
            <v>287</v>
          </cell>
          <cell r="C146">
            <v>1</v>
          </cell>
        </row>
        <row r="147">
          <cell r="B147">
            <v>288</v>
          </cell>
          <cell r="C147">
            <v>4</v>
          </cell>
        </row>
        <row r="148">
          <cell r="B148">
            <v>291</v>
          </cell>
          <cell r="C148">
            <v>2</v>
          </cell>
        </row>
        <row r="149">
          <cell r="B149">
            <v>292</v>
          </cell>
          <cell r="C149">
            <v>2</v>
          </cell>
        </row>
        <row r="150">
          <cell r="B150">
            <v>293</v>
          </cell>
          <cell r="C150">
            <v>2</v>
          </cell>
        </row>
        <row r="151">
          <cell r="B151">
            <v>294</v>
          </cell>
          <cell r="C151">
            <v>3</v>
          </cell>
        </row>
        <row r="152">
          <cell r="B152">
            <v>295</v>
          </cell>
          <cell r="C152">
            <v>3</v>
          </cell>
        </row>
        <row r="153">
          <cell r="B153">
            <v>296</v>
          </cell>
          <cell r="C153">
            <v>1</v>
          </cell>
        </row>
        <row r="154">
          <cell r="B154">
            <v>302</v>
          </cell>
          <cell r="C154">
            <v>4</v>
          </cell>
        </row>
        <row r="155">
          <cell r="B155">
            <v>303</v>
          </cell>
          <cell r="C155">
            <v>3</v>
          </cell>
        </row>
        <row r="156">
          <cell r="B156">
            <v>304</v>
          </cell>
          <cell r="C156">
            <v>1</v>
          </cell>
        </row>
        <row r="157">
          <cell r="B157">
            <v>306</v>
          </cell>
          <cell r="C157">
            <v>2</v>
          </cell>
        </row>
        <row r="158">
          <cell r="B158">
            <v>308</v>
          </cell>
          <cell r="C158">
            <v>3</v>
          </cell>
        </row>
        <row r="159">
          <cell r="B159">
            <v>313</v>
          </cell>
          <cell r="C159">
            <v>2</v>
          </cell>
        </row>
        <row r="160">
          <cell r="B160">
            <v>314</v>
          </cell>
          <cell r="C160">
            <v>2</v>
          </cell>
        </row>
        <row r="161">
          <cell r="B161">
            <v>316</v>
          </cell>
          <cell r="C161">
            <v>3</v>
          </cell>
        </row>
        <row r="162">
          <cell r="B162">
            <v>319</v>
          </cell>
          <cell r="C162">
            <v>1</v>
          </cell>
        </row>
        <row r="163">
          <cell r="B163">
            <v>321</v>
          </cell>
          <cell r="C163">
            <v>1</v>
          </cell>
        </row>
        <row r="164">
          <cell r="B164">
            <v>322</v>
          </cell>
          <cell r="C164">
            <v>2</v>
          </cell>
        </row>
        <row r="165">
          <cell r="B165">
            <v>326</v>
          </cell>
          <cell r="C165">
            <v>3</v>
          </cell>
        </row>
        <row r="166">
          <cell r="B166">
            <v>329</v>
          </cell>
          <cell r="C166">
            <v>2</v>
          </cell>
        </row>
        <row r="167">
          <cell r="B167">
            <v>330</v>
          </cell>
          <cell r="C167">
            <v>3</v>
          </cell>
        </row>
        <row r="168">
          <cell r="B168">
            <v>333</v>
          </cell>
          <cell r="C168">
            <v>1</v>
          </cell>
        </row>
        <row r="169">
          <cell r="B169">
            <v>334</v>
          </cell>
          <cell r="C169">
            <v>1</v>
          </cell>
        </row>
        <row r="170">
          <cell r="B170">
            <v>335</v>
          </cell>
          <cell r="C170">
            <v>2</v>
          </cell>
        </row>
        <row r="171">
          <cell r="B171">
            <v>337</v>
          </cell>
          <cell r="C171">
            <v>3</v>
          </cell>
        </row>
        <row r="172">
          <cell r="B172">
            <v>339</v>
          </cell>
          <cell r="C172">
            <v>2</v>
          </cell>
        </row>
        <row r="173">
          <cell r="B173">
            <v>340</v>
          </cell>
          <cell r="C173">
            <v>3</v>
          </cell>
        </row>
        <row r="174">
          <cell r="B174">
            <v>341</v>
          </cell>
          <cell r="C174">
            <v>3</v>
          </cell>
        </row>
        <row r="175">
          <cell r="B175">
            <v>342</v>
          </cell>
          <cell r="C175">
            <v>2</v>
          </cell>
        </row>
        <row r="176">
          <cell r="B176">
            <v>343</v>
          </cell>
          <cell r="C176">
            <v>2</v>
          </cell>
        </row>
        <row r="177">
          <cell r="B177">
            <v>346</v>
          </cell>
          <cell r="C177">
            <v>2</v>
          </cell>
        </row>
        <row r="178">
          <cell r="B178">
            <v>348</v>
          </cell>
          <cell r="C178">
            <v>2</v>
          </cell>
        </row>
        <row r="179">
          <cell r="B179">
            <v>352</v>
          </cell>
          <cell r="C179">
            <v>1</v>
          </cell>
        </row>
        <row r="180">
          <cell r="B180">
            <v>353</v>
          </cell>
          <cell r="C180">
            <v>2</v>
          </cell>
        </row>
        <row r="181">
          <cell r="B181">
            <v>354</v>
          </cell>
          <cell r="C181">
            <v>1</v>
          </cell>
        </row>
        <row r="182">
          <cell r="B182">
            <v>357</v>
          </cell>
          <cell r="C182">
            <v>2</v>
          </cell>
        </row>
        <row r="183">
          <cell r="B183">
            <v>358</v>
          </cell>
          <cell r="C183">
            <v>2</v>
          </cell>
        </row>
        <row r="184">
          <cell r="B184">
            <v>359</v>
          </cell>
          <cell r="C184">
            <v>4</v>
          </cell>
        </row>
        <row r="185">
          <cell r="B185">
            <v>360</v>
          </cell>
          <cell r="C185">
            <v>3</v>
          </cell>
        </row>
        <row r="186">
          <cell r="B186">
            <v>362</v>
          </cell>
          <cell r="C186">
            <v>1</v>
          </cell>
        </row>
        <row r="187">
          <cell r="B187">
            <v>364</v>
          </cell>
          <cell r="C187">
            <v>2</v>
          </cell>
        </row>
        <row r="188">
          <cell r="B188">
            <v>365</v>
          </cell>
          <cell r="C188">
            <v>3</v>
          </cell>
        </row>
        <row r="189">
          <cell r="B189">
            <v>368</v>
          </cell>
          <cell r="C189">
            <v>2</v>
          </cell>
        </row>
        <row r="190">
          <cell r="B190">
            <v>369</v>
          </cell>
          <cell r="C190">
            <v>2</v>
          </cell>
        </row>
        <row r="191">
          <cell r="B191">
            <v>371</v>
          </cell>
          <cell r="C191">
            <v>1</v>
          </cell>
        </row>
        <row r="192">
          <cell r="B192">
            <v>375</v>
          </cell>
          <cell r="C192">
            <v>3</v>
          </cell>
        </row>
        <row r="193">
          <cell r="B193">
            <v>378</v>
          </cell>
          <cell r="C193">
            <v>2</v>
          </cell>
        </row>
        <row r="194">
          <cell r="B194">
            <v>379</v>
          </cell>
          <cell r="C194">
            <v>2</v>
          </cell>
        </row>
        <row r="195">
          <cell r="B195">
            <v>383</v>
          </cell>
          <cell r="C195">
            <v>1</v>
          </cell>
        </row>
        <row r="196">
          <cell r="B196">
            <v>384</v>
          </cell>
          <cell r="C196">
            <v>1</v>
          </cell>
        </row>
        <row r="197">
          <cell r="B197">
            <v>386</v>
          </cell>
          <cell r="C197">
            <v>2</v>
          </cell>
        </row>
        <row r="198">
          <cell r="B198">
            <v>388</v>
          </cell>
          <cell r="C198">
            <v>1</v>
          </cell>
        </row>
        <row r="199">
          <cell r="B199">
            <v>395</v>
          </cell>
          <cell r="C199">
            <v>3</v>
          </cell>
        </row>
        <row r="200">
          <cell r="B200">
            <v>399</v>
          </cell>
          <cell r="C200">
            <v>4</v>
          </cell>
        </row>
        <row r="201">
          <cell r="B201">
            <v>401</v>
          </cell>
          <cell r="C201">
            <v>2</v>
          </cell>
        </row>
        <row r="202">
          <cell r="B202">
            <v>405</v>
          </cell>
          <cell r="C202">
            <v>1</v>
          </cell>
        </row>
        <row r="203">
          <cell r="B203">
            <v>418</v>
          </cell>
          <cell r="C203">
            <v>1</v>
          </cell>
        </row>
        <row r="204">
          <cell r="B204">
            <v>421</v>
          </cell>
          <cell r="C204">
            <v>1</v>
          </cell>
        </row>
        <row r="205">
          <cell r="B205">
            <v>422</v>
          </cell>
          <cell r="C205">
            <v>2</v>
          </cell>
        </row>
        <row r="206">
          <cell r="B206">
            <v>423</v>
          </cell>
          <cell r="C206">
            <v>2</v>
          </cell>
        </row>
        <row r="207">
          <cell r="B207">
            <v>433</v>
          </cell>
          <cell r="C207">
            <v>3</v>
          </cell>
        </row>
        <row r="208">
          <cell r="B208">
            <v>434</v>
          </cell>
          <cell r="C208">
            <v>1</v>
          </cell>
        </row>
        <row r="209">
          <cell r="B209">
            <v>435</v>
          </cell>
          <cell r="C209">
            <v>2</v>
          </cell>
        </row>
        <row r="210">
          <cell r="B210">
            <v>437</v>
          </cell>
          <cell r="C210">
            <v>1</v>
          </cell>
        </row>
        <row r="211">
          <cell r="B211">
            <v>440</v>
          </cell>
          <cell r="C211">
            <v>4</v>
          </cell>
        </row>
        <row r="212">
          <cell r="B212">
            <v>441</v>
          </cell>
          <cell r="C212">
            <v>1</v>
          </cell>
        </row>
        <row r="213">
          <cell r="B213">
            <v>442</v>
          </cell>
          <cell r="C213">
            <v>1</v>
          </cell>
        </row>
        <row r="214">
          <cell r="B214">
            <v>443</v>
          </cell>
          <cell r="C214">
            <v>1</v>
          </cell>
        </row>
        <row r="215">
          <cell r="B215">
            <v>447</v>
          </cell>
          <cell r="C215">
            <v>2</v>
          </cell>
        </row>
        <row r="216">
          <cell r="B216">
            <v>449</v>
          </cell>
          <cell r="C216">
            <v>2</v>
          </cell>
        </row>
        <row r="217">
          <cell r="B217">
            <v>451</v>
          </cell>
          <cell r="C217">
            <v>2</v>
          </cell>
        </row>
        <row r="218">
          <cell r="B218">
            <v>456</v>
          </cell>
          <cell r="C218">
            <v>1</v>
          </cell>
        </row>
        <row r="219">
          <cell r="B219">
            <v>457</v>
          </cell>
          <cell r="C219">
            <v>1</v>
          </cell>
        </row>
        <row r="220">
          <cell r="B220">
            <v>461</v>
          </cell>
          <cell r="C220">
            <v>1</v>
          </cell>
        </row>
        <row r="221">
          <cell r="B221">
            <v>462</v>
          </cell>
          <cell r="C221">
            <v>1</v>
          </cell>
        </row>
        <row r="222">
          <cell r="B222">
            <v>467</v>
          </cell>
          <cell r="C222">
            <v>2</v>
          </cell>
        </row>
        <row r="223">
          <cell r="B223">
            <v>468</v>
          </cell>
          <cell r="C223">
            <v>2</v>
          </cell>
        </row>
        <row r="224">
          <cell r="B224">
            <v>469</v>
          </cell>
          <cell r="C224">
            <v>4</v>
          </cell>
        </row>
        <row r="225">
          <cell r="B225">
            <v>470</v>
          </cell>
          <cell r="C225">
            <v>2</v>
          </cell>
        </row>
        <row r="226">
          <cell r="B226">
            <v>473</v>
          </cell>
          <cell r="C226">
            <v>1</v>
          </cell>
        </row>
        <row r="227">
          <cell r="B227">
            <v>476</v>
          </cell>
          <cell r="C227">
            <v>3</v>
          </cell>
        </row>
        <row r="228">
          <cell r="B228">
            <v>484</v>
          </cell>
          <cell r="C228">
            <v>2</v>
          </cell>
        </row>
        <row r="229">
          <cell r="B229">
            <v>486</v>
          </cell>
          <cell r="C229">
            <v>2</v>
          </cell>
        </row>
        <row r="230">
          <cell r="B230">
            <v>488</v>
          </cell>
          <cell r="C230">
            <v>2</v>
          </cell>
        </row>
        <row r="231">
          <cell r="B231">
            <v>492</v>
          </cell>
          <cell r="C231">
            <v>1</v>
          </cell>
        </row>
        <row r="232">
          <cell r="B232">
            <v>494</v>
          </cell>
          <cell r="C232">
            <v>4</v>
          </cell>
        </row>
        <row r="233">
          <cell r="B233">
            <v>496</v>
          </cell>
          <cell r="C233">
            <v>1</v>
          </cell>
        </row>
        <row r="234">
          <cell r="B234">
            <v>498</v>
          </cell>
          <cell r="C234">
            <v>1</v>
          </cell>
        </row>
        <row r="235">
          <cell r="B235">
            <v>499</v>
          </cell>
          <cell r="C235">
            <v>2</v>
          </cell>
        </row>
        <row r="236">
          <cell r="B236">
            <v>501</v>
          </cell>
          <cell r="C236">
            <v>2</v>
          </cell>
        </row>
        <row r="237">
          <cell r="B237">
            <v>503</v>
          </cell>
          <cell r="C237">
            <v>5</v>
          </cell>
        </row>
        <row r="238">
          <cell r="B238">
            <v>509</v>
          </cell>
          <cell r="C238">
            <v>2</v>
          </cell>
        </row>
        <row r="239">
          <cell r="B239">
            <v>514</v>
          </cell>
          <cell r="C239">
            <v>1</v>
          </cell>
        </row>
        <row r="240">
          <cell r="B240">
            <v>515</v>
          </cell>
          <cell r="C240">
            <v>2</v>
          </cell>
        </row>
        <row r="241">
          <cell r="B241">
            <v>519</v>
          </cell>
          <cell r="C241">
            <v>2</v>
          </cell>
        </row>
        <row r="242">
          <cell r="B242">
            <v>522</v>
          </cell>
          <cell r="C242">
            <v>2</v>
          </cell>
        </row>
        <row r="243">
          <cell r="B243">
            <v>525</v>
          </cell>
          <cell r="C243">
            <v>3</v>
          </cell>
        </row>
        <row r="244">
          <cell r="B244">
            <v>527</v>
          </cell>
          <cell r="C244">
            <v>3</v>
          </cell>
        </row>
        <row r="245">
          <cell r="B245">
            <v>529</v>
          </cell>
          <cell r="C245">
            <v>1</v>
          </cell>
        </row>
        <row r="246">
          <cell r="B246">
            <v>533</v>
          </cell>
          <cell r="C246">
            <v>2</v>
          </cell>
        </row>
        <row r="247">
          <cell r="B247">
            <v>537</v>
          </cell>
          <cell r="C247">
            <v>3</v>
          </cell>
        </row>
        <row r="248">
          <cell r="B248">
            <v>538</v>
          </cell>
          <cell r="C248">
            <v>1</v>
          </cell>
        </row>
        <row r="249">
          <cell r="B249">
            <v>539</v>
          </cell>
          <cell r="C249">
            <v>1</v>
          </cell>
        </row>
        <row r="250">
          <cell r="B250">
            <v>540</v>
          </cell>
          <cell r="C250">
            <v>1</v>
          </cell>
        </row>
        <row r="251">
          <cell r="B251">
            <v>545</v>
          </cell>
          <cell r="C251">
            <v>1</v>
          </cell>
        </row>
        <row r="252">
          <cell r="B252">
            <v>547</v>
          </cell>
          <cell r="C252">
            <v>1</v>
          </cell>
        </row>
        <row r="253">
          <cell r="B253">
            <v>548</v>
          </cell>
          <cell r="C253">
            <v>4</v>
          </cell>
        </row>
        <row r="254">
          <cell r="B254">
            <v>549</v>
          </cell>
          <cell r="C254">
            <v>2</v>
          </cell>
        </row>
        <row r="255">
          <cell r="B255">
            <v>554</v>
          </cell>
          <cell r="C255">
            <v>1</v>
          </cell>
        </row>
        <row r="256">
          <cell r="B256">
            <v>555</v>
          </cell>
          <cell r="C256">
            <v>2</v>
          </cell>
        </row>
        <row r="257">
          <cell r="B257">
            <v>558</v>
          </cell>
          <cell r="C257">
            <v>1</v>
          </cell>
        </row>
        <row r="258">
          <cell r="B258">
            <v>562</v>
          </cell>
          <cell r="C258">
            <v>1</v>
          </cell>
        </row>
        <row r="259">
          <cell r="B259">
            <v>564</v>
          </cell>
          <cell r="C259">
            <v>1</v>
          </cell>
        </row>
        <row r="260">
          <cell r="B260">
            <v>568</v>
          </cell>
          <cell r="C260">
            <v>1</v>
          </cell>
        </row>
        <row r="261">
          <cell r="B261">
            <v>569</v>
          </cell>
          <cell r="C261">
            <v>1</v>
          </cell>
        </row>
        <row r="262">
          <cell r="B262">
            <v>571</v>
          </cell>
          <cell r="C262">
            <v>2</v>
          </cell>
        </row>
        <row r="263">
          <cell r="B263">
            <v>573</v>
          </cell>
          <cell r="C263">
            <v>4</v>
          </cell>
        </row>
        <row r="264">
          <cell r="B264">
            <v>578</v>
          </cell>
          <cell r="C264">
            <v>2</v>
          </cell>
        </row>
        <row r="265">
          <cell r="B265">
            <v>580</v>
          </cell>
          <cell r="C265">
            <v>1</v>
          </cell>
        </row>
        <row r="266">
          <cell r="B266">
            <v>581</v>
          </cell>
          <cell r="C266">
            <v>2</v>
          </cell>
        </row>
        <row r="267">
          <cell r="B267">
            <v>585</v>
          </cell>
          <cell r="C267">
            <v>2</v>
          </cell>
        </row>
        <row r="268">
          <cell r="B268">
            <v>587</v>
          </cell>
          <cell r="C268">
            <v>2</v>
          </cell>
        </row>
        <row r="269">
          <cell r="B269">
            <v>589</v>
          </cell>
          <cell r="C269">
            <v>2</v>
          </cell>
        </row>
        <row r="270">
          <cell r="B270">
            <v>590</v>
          </cell>
          <cell r="C270">
            <v>1</v>
          </cell>
        </row>
        <row r="271">
          <cell r="B271">
            <v>597</v>
          </cell>
          <cell r="C271">
            <v>3</v>
          </cell>
        </row>
        <row r="272">
          <cell r="B272">
            <v>599</v>
          </cell>
          <cell r="C272">
            <v>3</v>
          </cell>
        </row>
        <row r="273">
          <cell r="B273">
            <v>604</v>
          </cell>
          <cell r="C273">
            <v>2</v>
          </cell>
        </row>
        <row r="274">
          <cell r="B274">
            <v>606</v>
          </cell>
          <cell r="C274">
            <v>1</v>
          </cell>
        </row>
        <row r="275">
          <cell r="B275">
            <v>610</v>
          </cell>
          <cell r="C275">
            <v>3</v>
          </cell>
        </row>
        <row r="276">
          <cell r="B276">
            <v>611</v>
          </cell>
          <cell r="C276">
            <v>2</v>
          </cell>
        </row>
        <row r="277">
          <cell r="B277">
            <v>612</v>
          </cell>
          <cell r="C277">
            <v>2</v>
          </cell>
        </row>
        <row r="278">
          <cell r="B278">
            <v>613</v>
          </cell>
          <cell r="C278">
            <v>1</v>
          </cell>
        </row>
        <row r="279">
          <cell r="B279">
            <v>614</v>
          </cell>
          <cell r="C279">
            <v>1</v>
          </cell>
        </row>
        <row r="280">
          <cell r="B280">
            <v>617</v>
          </cell>
          <cell r="C280">
            <v>1</v>
          </cell>
        </row>
        <row r="281">
          <cell r="B281">
            <v>619</v>
          </cell>
          <cell r="C281">
            <v>1</v>
          </cell>
        </row>
        <row r="282">
          <cell r="B282">
            <v>620</v>
          </cell>
          <cell r="C282">
            <v>2</v>
          </cell>
        </row>
        <row r="283">
          <cell r="B283">
            <v>623</v>
          </cell>
          <cell r="C283">
            <v>2</v>
          </cell>
        </row>
        <row r="284">
          <cell r="B284">
            <v>624</v>
          </cell>
          <cell r="C284">
            <v>3</v>
          </cell>
        </row>
        <row r="285">
          <cell r="B285">
            <v>639</v>
          </cell>
          <cell r="C285">
            <v>2</v>
          </cell>
        </row>
        <row r="286">
          <cell r="B286">
            <v>640</v>
          </cell>
          <cell r="C286">
            <v>1</v>
          </cell>
        </row>
        <row r="287">
          <cell r="B287">
            <v>647</v>
          </cell>
          <cell r="C287">
            <v>2</v>
          </cell>
        </row>
        <row r="288">
          <cell r="B288">
            <v>648</v>
          </cell>
          <cell r="C288">
            <v>1</v>
          </cell>
        </row>
        <row r="289">
          <cell r="B289">
            <v>649</v>
          </cell>
          <cell r="C289">
            <v>2</v>
          </cell>
        </row>
        <row r="290">
          <cell r="B290">
            <v>653</v>
          </cell>
          <cell r="C290">
            <v>2</v>
          </cell>
        </row>
        <row r="291">
          <cell r="B291">
            <v>662</v>
          </cell>
          <cell r="C291">
            <v>2</v>
          </cell>
        </row>
        <row r="292">
          <cell r="B292">
            <v>663</v>
          </cell>
          <cell r="C292">
            <v>1</v>
          </cell>
        </row>
        <row r="293">
          <cell r="B293">
            <v>665</v>
          </cell>
          <cell r="C293">
            <v>1</v>
          </cell>
        </row>
        <row r="294">
          <cell r="B294">
            <v>668</v>
          </cell>
          <cell r="C294">
            <v>2</v>
          </cell>
        </row>
        <row r="295">
          <cell r="B295">
            <v>670</v>
          </cell>
          <cell r="C295">
            <v>1</v>
          </cell>
        </row>
        <row r="296">
          <cell r="B296">
            <v>675</v>
          </cell>
          <cell r="C296">
            <v>2</v>
          </cell>
        </row>
        <row r="297">
          <cell r="B297">
            <v>677</v>
          </cell>
          <cell r="C297">
            <v>2</v>
          </cell>
        </row>
        <row r="298">
          <cell r="B298">
            <v>686</v>
          </cell>
          <cell r="C298">
            <v>1</v>
          </cell>
        </row>
        <row r="299">
          <cell r="B299">
            <v>687</v>
          </cell>
          <cell r="C299">
            <v>3</v>
          </cell>
        </row>
        <row r="300">
          <cell r="B300">
            <v>691</v>
          </cell>
          <cell r="C300">
            <v>2</v>
          </cell>
        </row>
        <row r="301">
          <cell r="B301">
            <v>692</v>
          </cell>
          <cell r="C301">
            <v>2</v>
          </cell>
        </row>
        <row r="302">
          <cell r="B302">
            <v>694</v>
          </cell>
          <cell r="C302">
            <v>3</v>
          </cell>
        </row>
        <row r="303">
          <cell r="B303">
            <v>695</v>
          </cell>
          <cell r="C303">
            <v>1</v>
          </cell>
        </row>
        <row r="304">
          <cell r="B304">
            <v>696</v>
          </cell>
          <cell r="C304">
            <v>1</v>
          </cell>
        </row>
        <row r="305">
          <cell r="B305">
            <v>698</v>
          </cell>
          <cell r="C305">
            <v>1</v>
          </cell>
        </row>
        <row r="306">
          <cell r="B306">
            <v>701</v>
          </cell>
          <cell r="C306">
            <v>3</v>
          </cell>
        </row>
        <row r="307">
          <cell r="B307">
            <v>702</v>
          </cell>
          <cell r="C307">
            <v>2</v>
          </cell>
        </row>
        <row r="308">
          <cell r="B308">
            <v>703</v>
          </cell>
          <cell r="C308">
            <v>2</v>
          </cell>
        </row>
        <row r="309">
          <cell r="B309">
            <v>704</v>
          </cell>
          <cell r="C309">
            <v>2</v>
          </cell>
        </row>
        <row r="310">
          <cell r="B310">
            <v>706</v>
          </cell>
          <cell r="C310">
            <v>1</v>
          </cell>
        </row>
        <row r="311">
          <cell r="B311">
            <v>708</v>
          </cell>
          <cell r="C311">
            <v>2</v>
          </cell>
        </row>
        <row r="312">
          <cell r="B312">
            <v>709</v>
          </cell>
          <cell r="C312">
            <v>2</v>
          </cell>
        </row>
        <row r="313">
          <cell r="B313">
            <v>714</v>
          </cell>
          <cell r="C313">
            <v>2</v>
          </cell>
        </row>
        <row r="314">
          <cell r="B314">
            <v>716</v>
          </cell>
          <cell r="C314">
            <v>2</v>
          </cell>
        </row>
        <row r="315">
          <cell r="B315">
            <v>743</v>
          </cell>
          <cell r="C315">
            <v>2</v>
          </cell>
        </row>
        <row r="316">
          <cell r="B316">
            <v>744</v>
          </cell>
          <cell r="C316">
            <v>2</v>
          </cell>
        </row>
        <row r="317">
          <cell r="B317">
            <v>751</v>
          </cell>
          <cell r="C317">
            <v>3</v>
          </cell>
        </row>
        <row r="318">
          <cell r="B318">
            <v>752</v>
          </cell>
          <cell r="C318">
            <v>1</v>
          </cell>
        </row>
        <row r="319">
          <cell r="B319">
            <v>753</v>
          </cell>
          <cell r="C319">
            <v>2</v>
          </cell>
        </row>
        <row r="320">
          <cell r="B320">
            <v>759</v>
          </cell>
          <cell r="C320">
            <v>1</v>
          </cell>
        </row>
        <row r="321">
          <cell r="B321">
            <v>766</v>
          </cell>
          <cell r="C321">
            <v>3</v>
          </cell>
        </row>
        <row r="322">
          <cell r="B322">
            <v>768</v>
          </cell>
          <cell r="C322">
            <v>3</v>
          </cell>
        </row>
        <row r="323">
          <cell r="B323">
            <v>771</v>
          </cell>
          <cell r="C323">
            <v>3</v>
          </cell>
        </row>
        <row r="324">
          <cell r="B324">
            <v>772</v>
          </cell>
          <cell r="C324">
            <v>2</v>
          </cell>
        </row>
        <row r="325">
          <cell r="B325">
            <v>781</v>
          </cell>
          <cell r="C325">
            <v>4</v>
          </cell>
        </row>
        <row r="326">
          <cell r="B326">
            <v>801</v>
          </cell>
          <cell r="C326">
            <v>2</v>
          </cell>
        </row>
        <row r="327">
          <cell r="B327">
            <v>804</v>
          </cell>
          <cell r="C327">
            <v>1</v>
          </cell>
        </row>
        <row r="328">
          <cell r="B328">
            <v>806</v>
          </cell>
          <cell r="C328">
            <v>1</v>
          </cell>
        </row>
        <row r="329">
          <cell r="B329">
            <v>810</v>
          </cell>
          <cell r="C329">
            <v>2</v>
          </cell>
        </row>
        <row r="330">
          <cell r="B330">
            <v>811</v>
          </cell>
          <cell r="C330">
            <v>2</v>
          </cell>
        </row>
        <row r="331">
          <cell r="B331">
            <v>812</v>
          </cell>
          <cell r="C331">
            <v>2</v>
          </cell>
        </row>
        <row r="332">
          <cell r="B332">
            <v>815</v>
          </cell>
          <cell r="C332">
            <v>2</v>
          </cell>
        </row>
        <row r="333">
          <cell r="B333">
            <v>816</v>
          </cell>
          <cell r="C333">
            <v>2</v>
          </cell>
        </row>
        <row r="334">
          <cell r="B334">
            <v>818</v>
          </cell>
          <cell r="C334">
            <v>3</v>
          </cell>
        </row>
        <row r="335">
          <cell r="B335">
            <v>829</v>
          </cell>
          <cell r="C335">
            <v>2</v>
          </cell>
        </row>
        <row r="336">
          <cell r="B336">
            <v>830</v>
          </cell>
          <cell r="C336">
            <v>3</v>
          </cell>
        </row>
        <row r="337">
          <cell r="B337">
            <v>832</v>
          </cell>
          <cell r="C337">
            <v>1</v>
          </cell>
        </row>
        <row r="338">
          <cell r="B338">
            <v>834</v>
          </cell>
          <cell r="C338">
            <v>2</v>
          </cell>
        </row>
        <row r="339">
          <cell r="B339">
            <v>835</v>
          </cell>
          <cell r="C339">
            <v>2</v>
          </cell>
        </row>
        <row r="340">
          <cell r="B340">
            <v>836</v>
          </cell>
          <cell r="C340">
            <v>3</v>
          </cell>
        </row>
        <row r="341">
          <cell r="B341">
            <v>839</v>
          </cell>
          <cell r="C341">
            <v>2</v>
          </cell>
        </row>
        <row r="342">
          <cell r="B342">
            <v>841</v>
          </cell>
          <cell r="C342">
            <v>2</v>
          </cell>
        </row>
        <row r="343">
          <cell r="B343">
            <v>842</v>
          </cell>
          <cell r="C343">
            <v>2</v>
          </cell>
        </row>
        <row r="344">
          <cell r="B344">
            <v>843</v>
          </cell>
          <cell r="C344">
            <v>2</v>
          </cell>
        </row>
        <row r="345">
          <cell r="B345">
            <v>846</v>
          </cell>
          <cell r="C345">
            <v>3</v>
          </cell>
        </row>
        <row r="346">
          <cell r="B346">
            <v>847</v>
          </cell>
          <cell r="C346">
            <v>1</v>
          </cell>
        </row>
        <row r="347">
          <cell r="B347">
            <v>848</v>
          </cell>
          <cell r="C347">
            <v>1</v>
          </cell>
        </row>
        <row r="348">
          <cell r="B348">
            <v>852</v>
          </cell>
          <cell r="C348">
            <v>2</v>
          </cell>
        </row>
        <row r="349">
          <cell r="B349">
            <v>854</v>
          </cell>
          <cell r="C349">
            <v>1</v>
          </cell>
        </row>
        <row r="350">
          <cell r="B350">
            <v>857</v>
          </cell>
          <cell r="C350">
            <v>2</v>
          </cell>
        </row>
        <row r="351">
          <cell r="B351">
            <v>858</v>
          </cell>
          <cell r="C351">
            <v>2</v>
          </cell>
        </row>
        <row r="352">
          <cell r="B352">
            <v>862</v>
          </cell>
          <cell r="C352">
            <v>3</v>
          </cell>
        </row>
        <row r="353">
          <cell r="B353">
            <v>865</v>
          </cell>
          <cell r="C353">
            <v>2</v>
          </cell>
        </row>
        <row r="354">
          <cell r="B354">
            <v>867</v>
          </cell>
          <cell r="C354">
            <v>1</v>
          </cell>
        </row>
        <row r="355">
          <cell r="B355">
            <v>868</v>
          </cell>
          <cell r="C355">
            <v>2</v>
          </cell>
        </row>
        <row r="356">
          <cell r="B356">
            <v>869</v>
          </cell>
          <cell r="C356">
            <v>2</v>
          </cell>
        </row>
        <row r="357">
          <cell r="B357">
            <v>870</v>
          </cell>
          <cell r="C357">
            <v>2</v>
          </cell>
        </row>
        <row r="358">
          <cell r="B358">
            <v>871</v>
          </cell>
          <cell r="C358">
            <v>1</v>
          </cell>
        </row>
        <row r="359">
          <cell r="B359">
            <v>876</v>
          </cell>
          <cell r="C359">
            <v>2</v>
          </cell>
        </row>
        <row r="360">
          <cell r="B360">
            <v>877</v>
          </cell>
          <cell r="C360">
            <v>1</v>
          </cell>
        </row>
        <row r="361">
          <cell r="B361">
            <v>884</v>
          </cell>
          <cell r="C361">
            <v>2</v>
          </cell>
        </row>
        <row r="362">
          <cell r="B362">
            <v>885</v>
          </cell>
          <cell r="C362">
            <v>1</v>
          </cell>
        </row>
        <row r="363">
          <cell r="B363">
            <v>886</v>
          </cell>
          <cell r="C363">
            <v>1</v>
          </cell>
        </row>
        <row r="364">
          <cell r="B364">
            <v>888</v>
          </cell>
          <cell r="C364">
            <v>2</v>
          </cell>
        </row>
        <row r="365">
          <cell r="B365">
            <v>894</v>
          </cell>
          <cell r="C365">
            <v>2</v>
          </cell>
        </row>
        <row r="366">
          <cell r="B366">
            <v>896</v>
          </cell>
          <cell r="C366">
            <v>1</v>
          </cell>
        </row>
        <row r="367">
          <cell r="B367">
            <v>900</v>
          </cell>
          <cell r="C367">
            <v>2</v>
          </cell>
        </row>
        <row r="368">
          <cell r="B368">
            <v>903</v>
          </cell>
          <cell r="C368">
            <v>3</v>
          </cell>
        </row>
        <row r="369">
          <cell r="B369">
            <v>904</v>
          </cell>
          <cell r="C369">
            <v>3</v>
          </cell>
        </row>
        <row r="370">
          <cell r="B370">
            <v>907</v>
          </cell>
          <cell r="C370">
            <v>2</v>
          </cell>
        </row>
        <row r="371">
          <cell r="B371">
            <v>910</v>
          </cell>
          <cell r="C371">
            <v>3</v>
          </cell>
        </row>
        <row r="372">
          <cell r="B372">
            <v>919</v>
          </cell>
          <cell r="C372">
            <v>1</v>
          </cell>
        </row>
        <row r="373">
          <cell r="B373">
            <v>922</v>
          </cell>
          <cell r="C373">
            <v>1</v>
          </cell>
        </row>
        <row r="374">
          <cell r="B374">
            <v>930</v>
          </cell>
          <cell r="C374">
            <v>2</v>
          </cell>
        </row>
        <row r="375">
          <cell r="B375">
            <v>931</v>
          </cell>
          <cell r="C375">
            <v>3</v>
          </cell>
        </row>
        <row r="376">
          <cell r="B376">
            <v>932</v>
          </cell>
          <cell r="C376">
            <v>3</v>
          </cell>
        </row>
        <row r="377">
          <cell r="B377">
            <v>935</v>
          </cell>
          <cell r="C377">
            <v>3</v>
          </cell>
        </row>
        <row r="378">
          <cell r="B378">
            <v>937</v>
          </cell>
          <cell r="C378">
            <v>1</v>
          </cell>
        </row>
        <row r="379">
          <cell r="B379">
            <v>938</v>
          </cell>
          <cell r="C379">
            <v>1</v>
          </cell>
        </row>
        <row r="380">
          <cell r="B380">
            <v>945</v>
          </cell>
          <cell r="C380">
            <v>2</v>
          </cell>
        </row>
        <row r="381">
          <cell r="B381">
            <v>948</v>
          </cell>
          <cell r="C381">
            <v>1</v>
          </cell>
        </row>
        <row r="382">
          <cell r="B382">
            <v>949</v>
          </cell>
          <cell r="C382">
            <v>1</v>
          </cell>
        </row>
        <row r="383">
          <cell r="B383">
            <v>955</v>
          </cell>
          <cell r="C383">
            <v>2</v>
          </cell>
        </row>
        <row r="384">
          <cell r="B384">
            <v>956</v>
          </cell>
          <cell r="C384">
            <v>1</v>
          </cell>
        </row>
        <row r="385">
          <cell r="B385">
            <v>957</v>
          </cell>
          <cell r="C385">
            <v>1</v>
          </cell>
        </row>
        <row r="386">
          <cell r="B386">
            <v>963</v>
          </cell>
          <cell r="C386">
            <v>1</v>
          </cell>
        </row>
        <row r="387">
          <cell r="B387">
            <v>964</v>
          </cell>
          <cell r="C387">
            <v>1</v>
          </cell>
        </row>
        <row r="388">
          <cell r="B388">
            <v>967</v>
          </cell>
          <cell r="C388">
            <v>3</v>
          </cell>
        </row>
        <row r="389">
          <cell r="B389">
            <v>968</v>
          </cell>
          <cell r="C389">
            <v>3</v>
          </cell>
        </row>
        <row r="390">
          <cell r="B390">
            <v>971</v>
          </cell>
          <cell r="C390">
            <v>1</v>
          </cell>
        </row>
        <row r="391">
          <cell r="B391">
            <v>973</v>
          </cell>
          <cell r="C391">
            <v>3</v>
          </cell>
        </row>
        <row r="392">
          <cell r="B392">
            <v>980</v>
          </cell>
          <cell r="C392">
            <v>3</v>
          </cell>
        </row>
        <row r="393">
          <cell r="B393">
            <v>981</v>
          </cell>
          <cell r="C393">
            <v>2</v>
          </cell>
        </row>
        <row r="394">
          <cell r="B394">
            <v>987</v>
          </cell>
          <cell r="C394">
            <v>3</v>
          </cell>
        </row>
        <row r="395">
          <cell r="B395">
            <v>988</v>
          </cell>
          <cell r="C395">
            <v>1</v>
          </cell>
        </row>
        <row r="396">
          <cell r="B396">
            <v>991</v>
          </cell>
          <cell r="C396">
            <v>2</v>
          </cell>
        </row>
        <row r="397">
          <cell r="B397">
            <v>995</v>
          </cell>
          <cell r="C397">
            <v>1</v>
          </cell>
        </row>
        <row r="398">
          <cell r="B398">
            <v>996</v>
          </cell>
          <cell r="C398">
            <v>1</v>
          </cell>
        </row>
        <row r="399">
          <cell r="B399">
            <v>997</v>
          </cell>
          <cell r="C399">
            <v>1</v>
          </cell>
        </row>
        <row r="400">
          <cell r="B400">
            <v>999</v>
          </cell>
          <cell r="C400">
            <v>2</v>
          </cell>
        </row>
        <row r="401">
          <cell r="B401">
            <v>1000</v>
          </cell>
          <cell r="C401">
            <v>2</v>
          </cell>
        </row>
        <row r="402">
          <cell r="B402">
            <v>1001</v>
          </cell>
          <cell r="C402">
            <v>1</v>
          </cell>
        </row>
        <row r="403">
          <cell r="B403">
            <v>1002</v>
          </cell>
          <cell r="C403">
            <v>1</v>
          </cell>
        </row>
        <row r="404">
          <cell r="B404">
            <v>1006</v>
          </cell>
          <cell r="C404">
            <v>1</v>
          </cell>
        </row>
        <row r="405">
          <cell r="B405">
            <v>1009</v>
          </cell>
          <cell r="C405">
            <v>1</v>
          </cell>
        </row>
        <row r="406">
          <cell r="B406">
            <v>1011</v>
          </cell>
          <cell r="C406">
            <v>2</v>
          </cell>
        </row>
        <row r="407">
          <cell r="B407">
            <v>1013</v>
          </cell>
          <cell r="C407">
            <v>1</v>
          </cell>
        </row>
        <row r="408">
          <cell r="B408">
            <v>1014</v>
          </cell>
          <cell r="C408">
            <v>2</v>
          </cell>
        </row>
        <row r="409">
          <cell r="B409">
            <v>1018</v>
          </cell>
          <cell r="C409">
            <v>1</v>
          </cell>
        </row>
        <row r="410">
          <cell r="B410">
            <v>1023</v>
          </cell>
          <cell r="C410">
            <v>4</v>
          </cell>
        </row>
        <row r="411">
          <cell r="B411">
            <v>1024</v>
          </cell>
          <cell r="C411">
            <v>3</v>
          </cell>
        </row>
        <row r="412">
          <cell r="B412">
            <v>1025</v>
          </cell>
          <cell r="C412">
            <v>2</v>
          </cell>
        </row>
        <row r="413">
          <cell r="B413">
            <v>1026</v>
          </cell>
          <cell r="C413">
            <v>1</v>
          </cell>
        </row>
        <row r="414">
          <cell r="B414">
            <v>1027</v>
          </cell>
          <cell r="C414">
            <v>2</v>
          </cell>
        </row>
        <row r="415">
          <cell r="B415">
            <v>1033</v>
          </cell>
          <cell r="C415">
            <v>1</v>
          </cell>
        </row>
        <row r="416">
          <cell r="B416">
            <v>1038</v>
          </cell>
          <cell r="C416">
            <v>2</v>
          </cell>
        </row>
        <row r="417">
          <cell r="B417">
            <v>1047</v>
          </cell>
          <cell r="C417">
            <v>1</v>
          </cell>
        </row>
        <row r="418">
          <cell r="B418">
            <v>1051</v>
          </cell>
          <cell r="C418">
            <v>1</v>
          </cell>
        </row>
        <row r="419">
          <cell r="B419">
            <v>1053</v>
          </cell>
          <cell r="C419">
            <v>0</v>
          </cell>
        </row>
        <row r="420">
          <cell r="B420">
            <v>1056</v>
          </cell>
          <cell r="C420">
            <v>2</v>
          </cell>
        </row>
        <row r="421">
          <cell r="B421">
            <v>1058</v>
          </cell>
          <cell r="C421">
            <v>2</v>
          </cell>
        </row>
        <row r="422">
          <cell r="B422">
            <v>1065</v>
          </cell>
          <cell r="C422">
            <v>2</v>
          </cell>
        </row>
        <row r="423">
          <cell r="B423">
            <v>1071</v>
          </cell>
          <cell r="C423">
            <v>1</v>
          </cell>
        </row>
        <row r="424">
          <cell r="B424">
            <v>1072</v>
          </cell>
          <cell r="C424">
            <v>2</v>
          </cell>
        </row>
        <row r="425">
          <cell r="B425">
            <v>1073</v>
          </cell>
          <cell r="C425">
            <v>2</v>
          </cell>
        </row>
        <row r="426">
          <cell r="B426">
            <v>1075</v>
          </cell>
          <cell r="C426">
            <v>3</v>
          </cell>
        </row>
        <row r="427">
          <cell r="B427">
            <v>1076</v>
          </cell>
          <cell r="C427">
            <v>2</v>
          </cell>
        </row>
        <row r="428">
          <cell r="B428">
            <v>1086</v>
          </cell>
          <cell r="C428">
            <v>3</v>
          </cell>
        </row>
        <row r="429">
          <cell r="B429">
            <v>1089</v>
          </cell>
          <cell r="C429">
            <v>2</v>
          </cell>
        </row>
        <row r="430">
          <cell r="B430">
            <v>1091</v>
          </cell>
          <cell r="C430">
            <v>2</v>
          </cell>
        </row>
        <row r="431">
          <cell r="B431">
            <v>1094</v>
          </cell>
          <cell r="C431">
            <v>2</v>
          </cell>
        </row>
        <row r="432">
          <cell r="B432">
            <v>1095</v>
          </cell>
          <cell r="C432">
            <v>1</v>
          </cell>
        </row>
        <row r="433">
          <cell r="B433">
            <v>1098</v>
          </cell>
          <cell r="C433">
            <v>3</v>
          </cell>
        </row>
        <row r="434">
          <cell r="B434">
            <v>1099</v>
          </cell>
          <cell r="C434">
            <v>2</v>
          </cell>
        </row>
        <row r="435">
          <cell r="B435">
            <v>1100</v>
          </cell>
          <cell r="C435">
            <v>3</v>
          </cell>
        </row>
        <row r="436">
          <cell r="B436">
            <v>1102</v>
          </cell>
          <cell r="C436">
            <v>1</v>
          </cell>
        </row>
        <row r="437">
          <cell r="B437">
            <v>1103</v>
          </cell>
          <cell r="C437">
            <v>1</v>
          </cell>
        </row>
        <row r="438">
          <cell r="B438">
            <v>1108</v>
          </cell>
          <cell r="C438">
            <v>2</v>
          </cell>
        </row>
        <row r="439">
          <cell r="B439">
            <v>1111</v>
          </cell>
          <cell r="C439">
            <v>2</v>
          </cell>
        </row>
        <row r="440">
          <cell r="B440">
            <v>1114</v>
          </cell>
          <cell r="C440">
            <v>4</v>
          </cell>
        </row>
        <row r="441">
          <cell r="B441">
            <v>1123</v>
          </cell>
          <cell r="C441">
            <v>1</v>
          </cell>
        </row>
        <row r="442">
          <cell r="B442">
            <v>1124</v>
          </cell>
          <cell r="C442">
            <v>2</v>
          </cell>
        </row>
        <row r="443">
          <cell r="B443">
            <v>1126</v>
          </cell>
          <cell r="C443">
            <v>2</v>
          </cell>
        </row>
        <row r="444">
          <cell r="B444">
            <v>1127</v>
          </cell>
          <cell r="C444">
            <v>1</v>
          </cell>
        </row>
        <row r="445">
          <cell r="B445">
            <v>1137</v>
          </cell>
          <cell r="C445">
            <v>1</v>
          </cell>
        </row>
        <row r="446">
          <cell r="B446">
            <v>1138</v>
          </cell>
          <cell r="C446">
            <v>3</v>
          </cell>
        </row>
        <row r="447">
          <cell r="B447">
            <v>1143</v>
          </cell>
          <cell r="C447">
            <v>2</v>
          </cell>
        </row>
        <row r="448">
          <cell r="B448">
            <v>1148</v>
          </cell>
          <cell r="C448">
            <v>1</v>
          </cell>
        </row>
        <row r="449">
          <cell r="B449">
            <v>1153</v>
          </cell>
          <cell r="C449">
            <v>2</v>
          </cell>
        </row>
        <row r="450">
          <cell r="B450">
            <v>1155</v>
          </cell>
          <cell r="C450">
            <v>2</v>
          </cell>
        </row>
        <row r="451">
          <cell r="B451">
            <v>1156</v>
          </cell>
          <cell r="C451">
            <v>1</v>
          </cell>
        </row>
        <row r="452">
          <cell r="B452">
            <v>1157</v>
          </cell>
          <cell r="C452">
            <v>1</v>
          </cell>
        </row>
        <row r="453">
          <cell r="B453">
            <v>1158</v>
          </cell>
          <cell r="C453">
            <v>2</v>
          </cell>
        </row>
        <row r="454">
          <cell r="B454">
            <v>1159</v>
          </cell>
          <cell r="C454">
            <v>1</v>
          </cell>
        </row>
        <row r="455">
          <cell r="B455">
            <v>1160</v>
          </cell>
          <cell r="C455">
            <v>2</v>
          </cell>
        </row>
        <row r="456">
          <cell r="B456">
            <v>1164</v>
          </cell>
          <cell r="C456">
            <v>1</v>
          </cell>
        </row>
        <row r="457">
          <cell r="B457">
            <v>1165</v>
          </cell>
          <cell r="C457">
            <v>2</v>
          </cell>
        </row>
        <row r="458">
          <cell r="B458">
            <v>1168</v>
          </cell>
          <cell r="C458">
            <v>1</v>
          </cell>
        </row>
        <row r="459">
          <cell r="B459">
            <v>1178</v>
          </cell>
          <cell r="C459">
            <v>1</v>
          </cell>
        </row>
        <row r="460">
          <cell r="B460">
            <v>1182</v>
          </cell>
          <cell r="C460">
            <v>2</v>
          </cell>
        </row>
        <row r="461">
          <cell r="B461">
            <v>1188</v>
          </cell>
          <cell r="C461">
            <v>3</v>
          </cell>
        </row>
        <row r="462">
          <cell r="B462">
            <v>1189</v>
          </cell>
          <cell r="C462">
            <v>2</v>
          </cell>
        </row>
        <row r="463">
          <cell r="B463">
            <v>1195</v>
          </cell>
          <cell r="C463">
            <v>2</v>
          </cell>
        </row>
        <row r="464">
          <cell r="B464">
            <v>1197</v>
          </cell>
          <cell r="C464">
            <v>3</v>
          </cell>
        </row>
        <row r="465">
          <cell r="B465">
            <v>1203</v>
          </cell>
          <cell r="C465">
            <v>1</v>
          </cell>
        </row>
        <row r="466">
          <cell r="B466">
            <v>1208</v>
          </cell>
          <cell r="C466">
            <v>2</v>
          </cell>
        </row>
        <row r="467">
          <cell r="B467">
            <v>1209</v>
          </cell>
          <cell r="C467">
            <v>1</v>
          </cell>
        </row>
        <row r="468">
          <cell r="B468">
            <v>1212</v>
          </cell>
          <cell r="C468">
            <v>2</v>
          </cell>
        </row>
        <row r="469">
          <cell r="B469">
            <v>1218</v>
          </cell>
          <cell r="C469">
            <v>3</v>
          </cell>
        </row>
        <row r="470">
          <cell r="B470">
            <v>1219</v>
          </cell>
          <cell r="C470">
            <v>2</v>
          </cell>
        </row>
        <row r="471">
          <cell r="B471">
            <v>1221</v>
          </cell>
          <cell r="C471">
            <v>1</v>
          </cell>
        </row>
        <row r="472">
          <cell r="B472">
            <v>1225</v>
          </cell>
          <cell r="C472">
            <v>2</v>
          </cell>
        </row>
        <row r="473">
          <cell r="B473">
            <v>1228</v>
          </cell>
          <cell r="C473">
            <v>1</v>
          </cell>
        </row>
        <row r="474">
          <cell r="B474">
            <v>1230</v>
          </cell>
          <cell r="C474">
            <v>2</v>
          </cell>
        </row>
        <row r="475">
          <cell r="B475">
            <v>1237</v>
          </cell>
          <cell r="C475">
            <v>1</v>
          </cell>
        </row>
        <row r="476">
          <cell r="B476">
            <v>1241</v>
          </cell>
          <cell r="C476">
            <v>4</v>
          </cell>
        </row>
        <row r="477">
          <cell r="B477">
            <v>1243</v>
          </cell>
          <cell r="C477">
            <v>3</v>
          </cell>
        </row>
        <row r="478">
          <cell r="B478">
            <v>1245</v>
          </cell>
          <cell r="C478">
            <v>1</v>
          </cell>
        </row>
        <row r="479">
          <cell r="B479">
            <v>1246</v>
          </cell>
          <cell r="C479">
            <v>1</v>
          </cell>
        </row>
        <row r="480">
          <cell r="B480">
            <v>1247</v>
          </cell>
          <cell r="C480">
            <v>1</v>
          </cell>
        </row>
        <row r="481">
          <cell r="B481">
            <v>1248</v>
          </cell>
          <cell r="C481">
            <v>1</v>
          </cell>
        </row>
        <row r="482">
          <cell r="B482">
            <v>1249</v>
          </cell>
          <cell r="C482">
            <v>2</v>
          </cell>
        </row>
        <row r="483">
          <cell r="B483">
            <v>1250</v>
          </cell>
          <cell r="C483">
            <v>3</v>
          </cell>
        </row>
        <row r="484">
          <cell r="B484">
            <v>1251</v>
          </cell>
          <cell r="C484">
            <v>2</v>
          </cell>
        </row>
        <row r="485">
          <cell r="B485">
            <v>1254</v>
          </cell>
          <cell r="C485">
            <v>2</v>
          </cell>
        </row>
        <row r="486">
          <cell r="B486">
            <v>1255</v>
          </cell>
          <cell r="C486">
            <v>1</v>
          </cell>
        </row>
        <row r="487">
          <cell r="B487">
            <v>1257</v>
          </cell>
          <cell r="C487">
            <v>1</v>
          </cell>
        </row>
        <row r="488">
          <cell r="B488">
            <v>1258</v>
          </cell>
          <cell r="C488">
            <v>1</v>
          </cell>
        </row>
        <row r="489">
          <cell r="B489">
            <v>1259</v>
          </cell>
          <cell r="C489">
            <v>1</v>
          </cell>
        </row>
        <row r="490">
          <cell r="B490">
            <v>1261</v>
          </cell>
          <cell r="C490">
            <v>2</v>
          </cell>
        </row>
        <row r="491">
          <cell r="B491">
            <v>1262</v>
          </cell>
          <cell r="C491">
            <v>1</v>
          </cell>
        </row>
        <row r="492">
          <cell r="B492">
            <v>1266</v>
          </cell>
          <cell r="C492">
            <v>3</v>
          </cell>
        </row>
        <row r="493">
          <cell r="B493">
            <v>1270</v>
          </cell>
          <cell r="C493">
            <v>2</v>
          </cell>
        </row>
        <row r="494">
          <cell r="B494">
            <v>1274</v>
          </cell>
          <cell r="C494">
            <v>1</v>
          </cell>
        </row>
        <row r="495">
          <cell r="B495">
            <v>1277</v>
          </cell>
          <cell r="C495">
            <v>1</v>
          </cell>
        </row>
        <row r="496">
          <cell r="B496">
            <v>1279</v>
          </cell>
          <cell r="C496">
            <v>2</v>
          </cell>
        </row>
        <row r="497">
          <cell r="B497">
            <v>1280</v>
          </cell>
          <cell r="C497">
            <v>2</v>
          </cell>
        </row>
        <row r="498">
          <cell r="B498">
            <v>1287</v>
          </cell>
          <cell r="C498">
            <v>2</v>
          </cell>
        </row>
        <row r="499">
          <cell r="B499">
            <v>1288</v>
          </cell>
          <cell r="C499">
            <v>2</v>
          </cell>
        </row>
        <row r="500">
          <cell r="B500">
            <v>1289</v>
          </cell>
          <cell r="C500">
            <v>1</v>
          </cell>
        </row>
        <row r="501">
          <cell r="B501">
            <v>1290</v>
          </cell>
          <cell r="C501">
            <v>1</v>
          </cell>
        </row>
        <row r="502">
          <cell r="B502">
            <v>1293</v>
          </cell>
          <cell r="C502">
            <v>1</v>
          </cell>
        </row>
        <row r="503">
          <cell r="B503">
            <v>1294</v>
          </cell>
          <cell r="C503">
            <v>1</v>
          </cell>
        </row>
        <row r="504">
          <cell r="B504">
            <v>1296</v>
          </cell>
          <cell r="C504">
            <v>2</v>
          </cell>
        </row>
        <row r="505">
          <cell r="B505">
            <v>1302</v>
          </cell>
          <cell r="C505">
            <v>2</v>
          </cell>
        </row>
        <row r="506">
          <cell r="B506">
            <v>1303</v>
          </cell>
          <cell r="C506">
            <v>1</v>
          </cell>
        </row>
        <row r="507">
          <cell r="B507">
            <v>1304</v>
          </cell>
          <cell r="C507">
            <v>1</v>
          </cell>
        </row>
        <row r="508">
          <cell r="B508">
            <v>1305</v>
          </cell>
          <cell r="C508">
            <v>3</v>
          </cell>
        </row>
        <row r="509">
          <cell r="B509">
            <v>1306</v>
          </cell>
          <cell r="C509">
            <v>1</v>
          </cell>
        </row>
        <row r="510">
          <cell r="B510">
            <v>1307</v>
          </cell>
          <cell r="C510">
            <v>1</v>
          </cell>
        </row>
        <row r="511">
          <cell r="B511">
            <v>1308</v>
          </cell>
          <cell r="C511">
            <v>1</v>
          </cell>
        </row>
        <row r="512">
          <cell r="B512">
            <v>1310</v>
          </cell>
          <cell r="C512">
            <v>2</v>
          </cell>
        </row>
        <row r="513">
          <cell r="B513">
            <v>1311</v>
          </cell>
          <cell r="C513">
            <v>2</v>
          </cell>
        </row>
        <row r="514">
          <cell r="B514">
            <v>1312</v>
          </cell>
          <cell r="C514">
            <v>1</v>
          </cell>
        </row>
        <row r="515">
          <cell r="B515">
            <v>1317</v>
          </cell>
          <cell r="C515">
            <v>1</v>
          </cell>
        </row>
        <row r="516">
          <cell r="B516">
            <v>1318</v>
          </cell>
          <cell r="C516">
            <v>2</v>
          </cell>
        </row>
        <row r="517">
          <cell r="B517">
            <v>1319</v>
          </cell>
          <cell r="C517">
            <v>3</v>
          </cell>
        </row>
        <row r="518">
          <cell r="B518">
            <v>1322</v>
          </cell>
          <cell r="C518">
            <v>3</v>
          </cell>
        </row>
        <row r="519">
          <cell r="B519">
            <v>1323</v>
          </cell>
          <cell r="C519">
            <v>3</v>
          </cell>
        </row>
        <row r="520">
          <cell r="B520">
            <v>1325</v>
          </cell>
          <cell r="C520">
            <v>2</v>
          </cell>
        </row>
        <row r="521">
          <cell r="B521">
            <v>1329</v>
          </cell>
          <cell r="C521">
            <v>1</v>
          </cell>
        </row>
        <row r="522">
          <cell r="B522">
            <v>1332</v>
          </cell>
          <cell r="C522">
            <v>2</v>
          </cell>
        </row>
        <row r="523">
          <cell r="B523">
            <v>1334</v>
          </cell>
          <cell r="C523">
            <v>3</v>
          </cell>
        </row>
        <row r="524">
          <cell r="B524">
            <v>1339</v>
          </cell>
          <cell r="C524">
            <v>1</v>
          </cell>
        </row>
        <row r="525">
          <cell r="B525">
            <v>1340</v>
          </cell>
          <cell r="C525">
            <v>1</v>
          </cell>
        </row>
        <row r="526">
          <cell r="B526">
            <v>1348</v>
          </cell>
          <cell r="C526">
            <v>1</v>
          </cell>
        </row>
        <row r="527">
          <cell r="B527">
            <v>1350</v>
          </cell>
          <cell r="C527">
            <v>1</v>
          </cell>
        </row>
        <row r="528">
          <cell r="B528">
            <v>1351</v>
          </cell>
          <cell r="C528">
            <v>2</v>
          </cell>
        </row>
        <row r="529">
          <cell r="B529">
            <v>1358</v>
          </cell>
          <cell r="C529">
            <v>1</v>
          </cell>
        </row>
        <row r="530">
          <cell r="B530">
            <v>1359</v>
          </cell>
          <cell r="C530">
            <v>1</v>
          </cell>
        </row>
        <row r="531">
          <cell r="B531">
            <v>1361</v>
          </cell>
          <cell r="C531">
            <v>1</v>
          </cell>
        </row>
        <row r="532">
          <cell r="B532">
            <v>1366</v>
          </cell>
          <cell r="C532">
            <v>1</v>
          </cell>
        </row>
        <row r="533">
          <cell r="B533">
            <v>1367</v>
          </cell>
          <cell r="C533">
            <v>1</v>
          </cell>
        </row>
        <row r="534">
          <cell r="B534">
            <v>1370</v>
          </cell>
          <cell r="C534">
            <v>2</v>
          </cell>
        </row>
        <row r="535">
          <cell r="B535">
            <v>1372</v>
          </cell>
          <cell r="C535">
            <v>1</v>
          </cell>
        </row>
        <row r="536">
          <cell r="B536">
            <v>1377</v>
          </cell>
          <cell r="C536">
            <v>1</v>
          </cell>
        </row>
        <row r="537">
          <cell r="B537">
            <v>1378</v>
          </cell>
          <cell r="C537">
            <v>1</v>
          </cell>
        </row>
        <row r="538">
          <cell r="B538">
            <v>1379</v>
          </cell>
          <cell r="C538">
            <v>1</v>
          </cell>
        </row>
        <row r="539">
          <cell r="B539">
            <v>1382</v>
          </cell>
          <cell r="C539">
            <v>1</v>
          </cell>
        </row>
        <row r="540">
          <cell r="B540">
            <v>1388</v>
          </cell>
          <cell r="C540">
            <v>2</v>
          </cell>
        </row>
        <row r="541">
          <cell r="B541">
            <v>1389</v>
          </cell>
          <cell r="C541">
            <v>1</v>
          </cell>
        </row>
        <row r="542">
          <cell r="B542">
            <v>1391</v>
          </cell>
          <cell r="C542">
            <v>2</v>
          </cell>
        </row>
        <row r="543">
          <cell r="B543">
            <v>1396</v>
          </cell>
          <cell r="C543">
            <v>1</v>
          </cell>
        </row>
        <row r="544">
          <cell r="B544">
            <v>1398</v>
          </cell>
          <cell r="C544">
            <v>1</v>
          </cell>
        </row>
        <row r="545">
          <cell r="B545">
            <v>1403</v>
          </cell>
          <cell r="C545">
            <v>2</v>
          </cell>
        </row>
        <row r="546">
          <cell r="B546">
            <v>1404</v>
          </cell>
          <cell r="C546">
            <v>1</v>
          </cell>
        </row>
        <row r="547">
          <cell r="B547">
            <v>1405</v>
          </cell>
          <cell r="C547">
            <v>1</v>
          </cell>
        </row>
        <row r="548">
          <cell r="B548">
            <v>1410</v>
          </cell>
          <cell r="C548">
            <v>1</v>
          </cell>
        </row>
        <row r="549">
          <cell r="B549">
            <v>1413</v>
          </cell>
          <cell r="C549">
            <v>1</v>
          </cell>
        </row>
        <row r="550">
          <cell r="B550">
            <v>1414</v>
          </cell>
          <cell r="C550">
            <v>1</v>
          </cell>
        </row>
        <row r="551">
          <cell r="B551">
            <v>1415</v>
          </cell>
          <cell r="C551">
            <v>1</v>
          </cell>
        </row>
        <row r="552">
          <cell r="B552">
            <v>1418</v>
          </cell>
          <cell r="C552">
            <v>2</v>
          </cell>
        </row>
        <row r="553">
          <cell r="B553">
            <v>1421</v>
          </cell>
          <cell r="C553">
            <v>2</v>
          </cell>
        </row>
        <row r="554">
          <cell r="B554">
            <v>1425</v>
          </cell>
          <cell r="C554">
            <v>3</v>
          </cell>
        </row>
        <row r="555">
          <cell r="B555">
            <v>1429</v>
          </cell>
          <cell r="C555">
            <v>3</v>
          </cell>
        </row>
        <row r="556">
          <cell r="B556">
            <v>1432</v>
          </cell>
          <cell r="C556">
            <v>1</v>
          </cell>
        </row>
        <row r="557">
          <cell r="B557">
            <v>1438</v>
          </cell>
          <cell r="C557">
            <v>1</v>
          </cell>
        </row>
        <row r="558">
          <cell r="B558">
            <v>1439</v>
          </cell>
          <cell r="C558">
            <v>1</v>
          </cell>
        </row>
        <row r="559">
          <cell r="B559">
            <v>1444</v>
          </cell>
          <cell r="C559">
            <v>2</v>
          </cell>
        </row>
        <row r="560">
          <cell r="B560">
            <v>1446</v>
          </cell>
          <cell r="C560">
            <v>2</v>
          </cell>
        </row>
        <row r="561">
          <cell r="B561">
            <v>1450</v>
          </cell>
          <cell r="C561">
            <v>2</v>
          </cell>
        </row>
        <row r="562">
          <cell r="B562">
            <v>1457</v>
          </cell>
          <cell r="C562">
            <v>1</v>
          </cell>
        </row>
        <row r="563">
          <cell r="B563">
            <v>1458</v>
          </cell>
          <cell r="C563">
            <v>2</v>
          </cell>
        </row>
        <row r="564">
          <cell r="B564">
            <v>1466</v>
          </cell>
          <cell r="C564">
            <v>1</v>
          </cell>
        </row>
        <row r="565">
          <cell r="B565">
            <v>1468</v>
          </cell>
          <cell r="C565">
            <v>1</v>
          </cell>
        </row>
        <row r="566">
          <cell r="B566">
            <v>1474</v>
          </cell>
          <cell r="C566">
            <v>1</v>
          </cell>
        </row>
        <row r="567">
          <cell r="B567">
            <v>1477</v>
          </cell>
          <cell r="C567">
            <v>3</v>
          </cell>
        </row>
        <row r="568">
          <cell r="B568">
            <v>1480</v>
          </cell>
          <cell r="C568">
            <v>1</v>
          </cell>
        </row>
        <row r="569">
          <cell r="B569">
            <v>1482</v>
          </cell>
          <cell r="C569">
            <v>2</v>
          </cell>
        </row>
        <row r="570">
          <cell r="B570">
            <v>1484</v>
          </cell>
          <cell r="C570">
            <v>1</v>
          </cell>
        </row>
        <row r="571">
          <cell r="B571">
            <v>1492</v>
          </cell>
          <cell r="C571">
            <v>1</v>
          </cell>
        </row>
        <row r="572">
          <cell r="B572">
            <v>1493</v>
          </cell>
          <cell r="C572">
            <v>1</v>
          </cell>
        </row>
        <row r="573">
          <cell r="B573">
            <v>1495</v>
          </cell>
          <cell r="C573">
            <v>1</v>
          </cell>
        </row>
        <row r="574">
          <cell r="B574">
            <v>1501</v>
          </cell>
          <cell r="C574">
            <v>1</v>
          </cell>
        </row>
        <row r="575">
          <cell r="B575">
            <v>1502</v>
          </cell>
          <cell r="C575">
            <v>3</v>
          </cell>
        </row>
        <row r="576">
          <cell r="B576">
            <v>1503</v>
          </cell>
          <cell r="C576">
            <v>3</v>
          </cell>
        </row>
        <row r="577">
          <cell r="B577">
            <v>1504</v>
          </cell>
          <cell r="C577">
            <v>3</v>
          </cell>
        </row>
        <row r="578">
          <cell r="B578">
            <v>1506</v>
          </cell>
          <cell r="C578">
            <v>2</v>
          </cell>
        </row>
        <row r="579">
          <cell r="B579">
            <v>1507</v>
          </cell>
          <cell r="C579">
            <v>2</v>
          </cell>
        </row>
        <row r="580">
          <cell r="B580">
            <v>1510</v>
          </cell>
          <cell r="C580">
            <v>3</v>
          </cell>
        </row>
        <row r="581">
          <cell r="B581">
            <v>1511</v>
          </cell>
          <cell r="C581">
            <v>3</v>
          </cell>
        </row>
        <row r="582">
          <cell r="B582">
            <v>1512</v>
          </cell>
          <cell r="C582">
            <v>1</v>
          </cell>
        </row>
        <row r="583">
          <cell r="B583">
            <v>1513</v>
          </cell>
          <cell r="C583">
            <v>1</v>
          </cell>
        </row>
        <row r="584">
          <cell r="B584">
            <v>1514</v>
          </cell>
          <cell r="C584">
            <v>1</v>
          </cell>
        </row>
        <row r="585">
          <cell r="B585">
            <v>1515</v>
          </cell>
          <cell r="C585">
            <v>2</v>
          </cell>
        </row>
        <row r="586">
          <cell r="B586">
            <v>1516</v>
          </cell>
          <cell r="C586">
            <v>2</v>
          </cell>
        </row>
        <row r="587">
          <cell r="B587">
            <v>1517</v>
          </cell>
          <cell r="C587">
            <v>2</v>
          </cell>
        </row>
        <row r="588">
          <cell r="B588">
            <v>1518</v>
          </cell>
          <cell r="C588">
            <v>2</v>
          </cell>
        </row>
        <row r="589">
          <cell r="B589">
            <v>1519</v>
          </cell>
          <cell r="C589">
            <v>3</v>
          </cell>
        </row>
        <row r="590">
          <cell r="B590">
            <v>1522</v>
          </cell>
          <cell r="C590">
            <v>3</v>
          </cell>
        </row>
        <row r="591">
          <cell r="B591">
            <v>1523</v>
          </cell>
          <cell r="C591">
            <v>1</v>
          </cell>
        </row>
        <row r="592">
          <cell r="B592">
            <v>1528</v>
          </cell>
          <cell r="C592">
            <v>4</v>
          </cell>
        </row>
        <row r="593">
          <cell r="B593">
            <v>1529</v>
          </cell>
          <cell r="C593">
            <v>1</v>
          </cell>
        </row>
        <row r="594">
          <cell r="B594">
            <v>1533</v>
          </cell>
          <cell r="C594">
            <v>2</v>
          </cell>
        </row>
        <row r="595">
          <cell r="B595">
            <v>1535</v>
          </cell>
          <cell r="C595">
            <v>2</v>
          </cell>
        </row>
        <row r="596">
          <cell r="B596">
            <v>1537</v>
          </cell>
          <cell r="C596">
            <v>1</v>
          </cell>
        </row>
        <row r="597">
          <cell r="B597">
            <v>1538</v>
          </cell>
          <cell r="C597">
            <v>3</v>
          </cell>
        </row>
        <row r="598">
          <cell r="B598">
            <v>1539</v>
          </cell>
          <cell r="C598">
            <v>2</v>
          </cell>
        </row>
        <row r="599">
          <cell r="B599">
            <v>1540</v>
          </cell>
          <cell r="C599">
            <v>2</v>
          </cell>
        </row>
        <row r="600">
          <cell r="B600">
            <v>1541</v>
          </cell>
          <cell r="C600">
            <v>1</v>
          </cell>
        </row>
        <row r="601">
          <cell r="B601">
            <v>1543</v>
          </cell>
          <cell r="C601">
            <v>1</v>
          </cell>
        </row>
        <row r="602">
          <cell r="B602">
            <v>1544</v>
          </cell>
          <cell r="C602">
            <v>1</v>
          </cell>
        </row>
        <row r="603">
          <cell r="B603">
            <v>1546</v>
          </cell>
          <cell r="C603">
            <v>1</v>
          </cell>
        </row>
        <row r="604">
          <cell r="B604">
            <v>1547</v>
          </cell>
          <cell r="C604">
            <v>3</v>
          </cell>
        </row>
        <row r="605">
          <cell r="B605">
            <v>1551</v>
          </cell>
          <cell r="C605">
            <v>1</v>
          </cell>
        </row>
        <row r="606">
          <cell r="B606">
            <v>1553</v>
          </cell>
          <cell r="C606">
            <v>1</v>
          </cell>
        </row>
        <row r="607">
          <cell r="B607">
            <v>1554</v>
          </cell>
          <cell r="C607">
            <v>1</v>
          </cell>
        </row>
        <row r="608">
          <cell r="B608">
            <v>1555</v>
          </cell>
          <cell r="C608">
            <v>1</v>
          </cell>
        </row>
        <row r="609">
          <cell r="B609">
            <v>1557</v>
          </cell>
          <cell r="C609">
            <v>2</v>
          </cell>
        </row>
        <row r="610">
          <cell r="B610">
            <v>1559</v>
          </cell>
          <cell r="C610">
            <v>3</v>
          </cell>
        </row>
        <row r="611">
          <cell r="B611">
            <v>1561</v>
          </cell>
          <cell r="C611">
            <v>1</v>
          </cell>
        </row>
        <row r="612">
          <cell r="B612">
            <v>1566</v>
          </cell>
          <cell r="C612">
            <v>1</v>
          </cell>
        </row>
        <row r="613">
          <cell r="B613">
            <v>1569</v>
          </cell>
          <cell r="C613">
            <v>1</v>
          </cell>
        </row>
        <row r="614">
          <cell r="B614">
            <v>1571</v>
          </cell>
          <cell r="C614">
            <v>1</v>
          </cell>
        </row>
        <row r="615">
          <cell r="B615">
            <v>1572</v>
          </cell>
          <cell r="C615">
            <v>2</v>
          </cell>
        </row>
        <row r="616">
          <cell r="B616">
            <v>1573</v>
          </cell>
          <cell r="C616">
            <v>1</v>
          </cell>
        </row>
        <row r="617">
          <cell r="B617">
            <v>1574</v>
          </cell>
          <cell r="C617">
            <v>2</v>
          </cell>
        </row>
        <row r="618">
          <cell r="B618">
            <v>1576</v>
          </cell>
          <cell r="C618">
            <v>1</v>
          </cell>
        </row>
        <row r="619">
          <cell r="B619">
            <v>1577</v>
          </cell>
          <cell r="C619">
            <v>1</v>
          </cell>
        </row>
        <row r="620">
          <cell r="B620">
            <v>1578</v>
          </cell>
          <cell r="C620">
            <v>1</v>
          </cell>
        </row>
        <row r="621">
          <cell r="B621">
            <v>1583</v>
          </cell>
          <cell r="C621">
            <v>1</v>
          </cell>
        </row>
        <row r="622">
          <cell r="B622">
            <v>1584</v>
          </cell>
          <cell r="C622">
            <v>1</v>
          </cell>
        </row>
        <row r="623">
          <cell r="B623">
            <v>1585</v>
          </cell>
          <cell r="C623">
            <v>1</v>
          </cell>
        </row>
        <row r="624">
          <cell r="B624">
            <v>1590</v>
          </cell>
          <cell r="C624">
            <v>1</v>
          </cell>
        </row>
        <row r="625">
          <cell r="B625">
            <v>1591</v>
          </cell>
          <cell r="C625">
            <v>1</v>
          </cell>
        </row>
        <row r="626">
          <cell r="B626">
            <v>1592</v>
          </cell>
          <cell r="C626">
            <v>2</v>
          </cell>
        </row>
        <row r="627">
          <cell r="B627">
            <v>1595</v>
          </cell>
          <cell r="C627">
            <v>1</v>
          </cell>
        </row>
        <row r="628">
          <cell r="B628">
            <v>1596</v>
          </cell>
          <cell r="C628">
            <v>3</v>
          </cell>
        </row>
        <row r="629">
          <cell r="B629">
            <v>1598</v>
          </cell>
          <cell r="C629">
            <v>2</v>
          </cell>
        </row>
        <row r="630">
          <cell r="B630">
            <v>1599</v>
          </cell>
          <cell r="C630">
            <v>1</v>
          </cell>
        </row>
        <row r="631">
          <cell r="B631">
            <v>1600</v>
          </cell>
          <cell r="C631">
            <v>1</v>
          </cell>
        </row>
        <row r="632">
          <cell r="B632">
            <v>1601</v>
          </cell>
          <cell r="C632">
            <v>1</v>
          </cell>
        </row>
        <row r="633">
          <cell r="B633">
            <v>1604</v>
          </cell>
          <cell r="C633">
            <v>2</v>
          </cell>
        </row>
        <row r="634">
          <cell r="B634">
            <v>1607</v>
          </cell>
          <cell r="C634">
            <v>1</v>
          </cell>
        </row>
        <row r="635">
          <cell r="B635">
            <v>1610</v>
          </cell>
          <cell r="C635">
            <v>1</v>
          </cell>
        </row>
        <row r="636">
          <cell r="B636">
            <v>1612</v>
          </cell>
          <cell r="C636">
            <v>1</v>
          </cell>
        </row>
        <row r="637">
          <cell r="B637">
            <v>1619</v>
          </cell>
          <cell r="C637">
            <v>1</v>
          </cell>
        </row>
        <row r="638">
          <cell r="B638">
            <v>1622</v>
          </cell>
          <cell r="C638">
            <v>3</v>
          </cell>
        </row>
        <row r="639">
          <cell r="B639">
            <v>1625</v>
          </cell>
          <cell r="C639">
            <v>3</v>
          </cell>
        </row>
        <row r="640">
          <cell r="B640">
            <v>1626</v>
          </cell>
          <cell r="C640">
            <v>3</v>
          </cell>
        </row>
        <row r="641">
          <cell r="B641">
            <v>1629</v>
          </cell>
          <cell r="C641">
            <v>3</v>
          </cell>
        </row>
        <row r="642">
          <cell r="B642">
            <v>1631</v>
          </cell>
          <cell r="C642">
            <v>1</v>
          </cell>
        </row>
        <row r="643">
          <cell r="B643">
            <v>1633</v>
          </cell>
          <cell r="C643">
            <v>1</v>
          </cell>
        </row>
        <row r="644">
          <cell r="B644">
            <v>1635</v>
          </cell>
          <cell r="C644">
            <v>1</v>
          </cell>
        </row>
        <row r="645">
          <cell r="B645">
            <v>1640</v>
          </cell>
          <cell r="C645">
            <v>3</v>
          </cell>
        </row>
        <row r="646">
          <cell r="B646">
            <v>1642</v>
          </cell>
          <cell r="C646">
            <v>1</v>
          </cell>
        </row>
        <row r="647">
          <cell r="B647">
            <v>1644</v>
          </cell>
          <cell r="C647">
            <v>1</v>
          </cell>
        </row>
        <row r="648">
          <cell r="B648">
            <v>1646</v>
          </cell>
          <cell r="C648">
            <v>2</v>
          </cell>
        </row>
        <row r="649">
          <cell r="B649">
            <v>1647</v>
          </cell>
          <cell r="C649">
            <v>2</v>
          </cell>
        </row>
        <row r="650">
          <cell r="B650">
            <v>1648</v>
          </cell>
          <cell r="C650">
            <v>1</v>
          </cell>
        </row>
        <row r="651">
          <cell r="B651">
            <v>1649</v>
          </cell>
          <cell r="C651">
            <v>1</v>
          </cell>
        </row>
        <row r="652">
          <cell r="B652">
            <v>1652</v>
          </cell>
          <cell r="C652">
            <v>2</v>
          </cell>
        </row>
        <row r="653">
          <cell r="B653">
            <v>1655</v>
          </cell>
          <cell r="C653">
            <v>1</v>
          </cell>
        </row>
        <row r="654">
          <cell r="B654">
            <v>1657</v>
          </cell>
          <cell r="C654">
            <v>1</v>
          </cell>
        </row>
        <row r="655">
          <cell r="B655">
            <v>1658</v>
          </cell>
          <cell r="C655">
            <v>1</v>
          </cell>
        </row>
        <row r="656">
          <cell r="B656">
            <v>1660</v>
          </cell>
          <cell r="C656">
            <v>1</v>
          </cell>
        </row>
        <row r="657">
          <cell r="B657">
            <v>1661</v>
          </cell>
          <cell r="C657">
            <v>1</v>
          </cell>
        </row>
        <row r="658">
          <cell r="B658">
            <v>1662</v>
          </cell>
          <cell r="C658">
            <v>2</v>
          </cell>
        </row>
        <row r="659">
          <cell r="B659">
            <v>1665</v>
          </cell>
          <cell r="C659">
            <v>1</v>
          </cell>
        </row>
        <row r="660">
          <cell r="B660">
            <v>1669</v>
          </cell>
          <cell r="C660">
            <v>1</v>
          </cell>
        </row>
        <row r="661">
          <cell r="B661">
            <v>1671</v>
          </cell>
          <cell r="C661">
            <v>1</v>
          </cell>
        </row>
        <row r="662">
          <cell r="B662">
            <v>1672</v>
          </cell>
          <cell r="C662">
            <v>1</v>
          </cell>
        </row>
        <row r="663">
          <cell r="B663">
            <v>1675</v>
          </cell>
          <cell r="C663">
            <v>3</v>
          </cell>
        </row>
        <row r="664">
          <cell r="B664">
            <v>1676</v>
          </cell>
          <cell r="C664">
            <v>3</v>
          </cell>
        </row>
        <row r="665">
          <cell r="B665">
            <v>1677</v>
          </cell>
          <cell r="C665">
            <v>2</v>
          </cell>
        </row>
        <row r="666">
          <cell r="B666">
            <v>1678</v>
          </cell>
          <cell r="C666">
            <v>2</v>
          </cell>
        </row>
        <row r="667">
          <cell r="B667">
            <v>1683</v>
          </cell>
          <cell r="C667">
            <v>1</v>
          </cell>
        </row>
        <row r="668">
          <cell r="B668">
            <v>1684</v>
          </cell>
          <cell r="C668">
            <v>3</v>
          </cell>
        </row>
        <row r="669">
          <cell r="B669">
            <v>1687</v>
          </cell>
          <cell r="C669">
            <v>1</v>
          </cell>
        </row>
        <row r="670">
          <cell r="B670">
            <v>1690</v>
          </cell>
          <cell r="C670">
            <v>2</v>
          </cell>
        </row>
        <row r="671">
          <cell r="B671">
            <v>1691</v>
          </cell>
          <cell r="C671">
            <v>1</v>
          </cell>
        </row>
        <row r="672">
          <cell r="B672">
            <v>1692</v>
          </cell>
          <cell r="C672">
            <v>1</v>
          </cell>
        </row>
        <row r="673">
          <cell r="B673">
            <v>1695</v>
          </cell>
          <cell r="C673">
            <v>1</v>
          </cell>
        </row>
        <row r="674">
          <cell r="B674">
            <v>1696</v>
          </cell>
          <cell r="C674">
            <v>1</v>
          </cell>
        </row>
        <row r="675">
          <cell r="B675">
            <v>1699</v>
          </cell>
          <cell r="C675">
            <v>2</v>
          </cell>
        </row>
        <row r="676">
          <cell r="B676">
            <v>1700</v>
          </cell>
          <cell r="C676">
            <v>2</v>
          </cell>
        </row>
        <row r="677">
          <cell r="B677">
            <v>1701</v>
          </cell>
          <cell r="C677">
            <v>2</v>
          </cell>
        </row>
        <row r="678">
          <cell r="B678">
            <v>1702</v>
          </cell>
          <cell r="C678">
            <v>0</v>
          </cell>
        </row>
        <row r="679">
          <cell r="B679">
            <v>1703</v>
          </cell>
          <cell r="C679">
            <v>1</v>
          </cell>
        </row>
        <row r="680">
          <cell r="B680">
            <v>1706</v>
          </cell>
          <cell r="C680">
            <v>2</v>
          </cell>
        </row>
        <row r="681">
          <cell r="B681">
            <v>1708</v>
          </cell>
          <cell r="C681">
            <v>3</v>
          </cell>
        </row>
        <row r="682">
          <cell r="B682">
            <v>1710</v>
          </cell>
          <cell r="C682">
            <v>2</v>
          </cell>
        </row>
        <row r="683">
          <cell r="B683">
            <v>1711</v>
          </cell>
          <cell r="C683">
            <v>2</v>
          </cell>
        </row>
        <row r="684">
          <cell r="B684">
            <v>1712</v>
          </cell>
          <cell r="C684">
            <v>1</v>
          </cell>
        </row>
        <row r="685">
          <cell r="B685">
            <v>1714</v>
          </cell>
          <cell r="C685">
            <v>3</v>
          </cell>
        </row>
        <row r="686">
          <cell r="B686">
            <v>1716</v>
          </cell>
          <cell r="C686">
            <v>1</v>
          </cell>
        </row>
        <row r="687">
          <cell r="B687">
            <v>1717</v>
          </cell>
          <cell r="C687">
            <v>3</v>
          </cell>
        </row>
        <row r="688">
          <cell r="B688">
            <v>1718</v>
          </cell>
          <cell r="C688">
            <v>4</v>
          </cell>
        </row>
        <row r="689">
          <cell r="B689">
            <v>1719</v>
          </cell>
          <cell r="C689">
            <v>1</v>
          </cell>
        </row>
        <row r="690">
          <cell r="B690">
            <v>1720</v>
          </cell>
          <cell r="C690">
            <v>1</v>
          </cell>
        </row>
        <row r="691">
          <cell r="B691">
            <v>1721</v>
          </cell>
          <cell r="C691">
            <v>1</v>
          </cell>
        </row>
        <row r="692">
          <cell r="B692">
            <v>1723</v>
          </cell>
          <cell r="C692">
            <v>2</v>
          </cell>
        </row>
        <row r="693">
          <cell r="B693">
            <v>1726</v>
          </cell>
          <cell r="C693">
            <v>2</v>
          </cell>
        </row>
        <row r="694">
          <cell r="B694">
            <v>1727</v>
          </cell>
          <cell r="C694">
            <v>2</v>
          </cell>
        </row>
        <row r="695">
          <cell r="B695">
            <v>1729</v>
          </cell>
          <cell r="C695">
            <v>1</v>
          </cell>
        </row>
        <row r="696">
          <cell r="B696">
            <v>1730</v>
          </cell>
          <cell r="C696">
            <v>3</v>
          </cell>
        </row>
        <row r="697">
          <cell r="B697">
            <v>1731</v>
          </cell>
          <cell r="C697">
            <v>2</v>
          </cell>
        </row>
        <row r="698">
          <cell r="B698">
            <v>1732</v>
          </cell>
          <cell r="C698">
            <v>3</v>
          </cell>
        </row>
        <row r="699">
          <cell r="B699">
            <v>1735</v>
          </cell>
          <cell r="C699">
            <v>2</v>
          </cell>
        </row>
        <row r="700">
          <cell r="B700">
            <v>1736</v>
          </cell>
          <cell r="C700">
            <v>1</v>
          </cell>
        </row>
        <row r="701">
          <cell r="B701">
            <v>1737</v>
          </cell>
          <cell r="C701">
            <v>1</v>
          </cell>
        </row>
        <row r="702">
          <cell r="B702">
            <v>1739</v>
          </cell>
          <cell r="C702">
            <v>3</v>
          </cell>
        </row>
        <row r="703">
          <cell r="B703">
            <v>1740</v>
          </cell>
          <cell r="C703">
            <v>1</v>
          </cell>
        </row>
        <row r="704">
          <cell r="B704">
            <v>1741</v>
          </cell>
          <cell r="C704">
            <v>3</v>
          </cell>
        </row>
        <row r="705">
          <cell r="B705">
            <v>1742</v>
          </cell>
          <cell r="C705">
            <v>1</v>
          </cell>
        </row>
        <row r="706">
          <cell r="B706">
            <v>1743</v>
          </cell>
          <cell r="C706">
            <v>1</v>
          </cell>
        </row>
        <row r="707">
          <cell r="B707">
            <v>1745</v>
          </cell>
          <cell r="C707">
            <v>1</v>
          </cell>
        </row>
        <row r="708">
          <cell r="B708">
            <v>1746</v>
          </cell>
          <cell r="C708">
            <v>1</v>
          </cell>
        </row>
        <row r="709">
          <cell r="B709">
            <v>1747</v>
          </cell>
          <cell r="C709">
            <v>2</v>
          </cell>
        </row>
        <row r="710">
          <cell r="B710">
            <v>1748</v>
          </cell>
          <cell r="C710">
            <v>1</v>
          </cell>
        </row>
        <row r="711">
          <cell r="B711">
            <v>1750</v>
          </cell>
          <cell r="C711">
            <v>1</v>
          </cell>
        </row>
        <row r="712">
          <cell r="B712">
            <v>1751</v>
          </cell>
          <cell r="C712">
            <v>1</v>
          </cell>
        </row>
        <row r="713">
          <cell r="B713">
            <v>1754</v>
          </cell>
          <cell r="C713">
            <v>1</v>
          </cell>
        </row>
        <row r="714">
          <cell r="B714">
            <v>1756</v>
          </cell>
          <cell r="C714">
            <v>1</v>
          </cell>
        </row>
        <row r="715">
          <cell r="B715">
            <v>1757</v>
          </cell>
          <cell r="C715">
            <v>1</v>
          </cell>
        </row>
        <row r="716">
          <cell r="B716">
            <v>1758</v>
          </cell>
          <cell r="C716">
            <v>2</v>
          </cell>
        </row>
        <row r="717">
          <cell r="B717">
            <v>1759</v>
          </cell>
          <cell r="C717">
            <v>1</v>
          </cell>
        </row>
        <row r="718">
          <cell r="B718">
            <v>1760</v>
          </cell>
          <cell r="C718">
            <v>1</v>
          </cell>
        </row>
        <row r="719">
          <cell r="B719">
            <v>1761</v>
          </cell>
          <cell r="C719">
            <v>1</v>
          </cell>
        </row>
        <row r="720">
          <cell r="B720">
            <v>1763</v>
          </cell>
          <cell r="C720">
            <v>1</v>
          </cell>
        </row>
        <row r="721">
          <cell r="B721">
            <v>1764</v>
          </cell>
          <cell r="C721">
            <v>3</v>
          </cell>
        </row>
        <row r="722">
          <cell r="B722">
            <v>1765</v>
          </cell>
          <cell r="C722">
            <v>1</v>
          </cell>
        </row>
        <row r="723">
          <cell r="B723">
            <v>1766</v>
          </cell>
          <cell r="C723">
            <v>1</v>
          </cell>
        </row>
        <row r="724">
          <cell r="B724">
            <v>1768</v>
          </cell>
          <cell r="C724">
            <v>1</v>
          </cell>
        </row>
        <row r="725">
          <cell r="B725">
            <v>1769</v>
          </cell>
          <cell r="C725">
            <v>1</v>
          </cell>
        </row>
        <row r="726">
          <cell r="B726">
            <v>1771</v>
          </cell>
          <cell r="C726">
            <v>2</v>
          </cell>
        </row>
        <row r="727">
          <cell r="B727">
            <v>1772</v>
          </cell>
          <cell r="C727">
            <v>1</v>
          </cell>
        </row>
        <row r="728">
          <cell r="B728">
            <v>1775</v>
          </cell>
          <cell r="C728">
            <v>1</v>
          </cell>
        </row>
        <row r="729">
          <cell r="B729">
            <v>1777</v>
          </cell>
          <cell r="C729">
            <v>1</v>
          </cell>
        </row>
        <row r="730">
          <cell r="B730">
            <v>1778</v>
          </cell>
          <cell r="C730">
            <v>1</v>
          </cell>
        </row>
        <row r="731">
          <cell r="B731">
            <v>1780</v>
          </cell>
          <cell r="C731">
            <v>1</v>
          </cell>
        </row>
        <row r="732">
          <cell r="B732">
            <v>1781</v>
          </cell>
          <cell r="C732">
            <v>2</v>
          </cell>
        </row>
        <row r="733">
          <cell r="B733">
            <v>1782</v>
          </cell>
          <cell r="C733">
            <v>1</v>
          </cell>
        </row>
        <row r="734">
          <cell r="B734">
            <v>1784</v>
          </cell>
          <cell r="C734">
            <v>1</v>
          </cell>
        </row>
        <row r="735">
          <cell r="B735">
            <v>1785</v>
          </cell>
          <cell r="C735">
            <v>1</v>
          </cell>
        </row>
        <row r="736">
          <cell r="B736">
            <v>1787</v>
          </cell>
          <cell r="C736">
            <v>1</v>
          </cell>
        </row>
        <row r="737">
          <cell r="B737">
            <v>1788</v>
          </cell>
          <cell r="C737">
            <v>1</v>
          </cell>
        </row>
        <row r="738">
          <cell r="B738">
            <v>1789</v>
          </cell>
          <cell r="C738">
            <v>1</v>
          </cell>
        </row>
        <row r="739">
          <cell r="B739">
            <v>1791</v>
          </cell>
          <cell r="C739">
            <v>1</v>
          </cell>
        </row>
        <row r="740">
          <cell r="B740">
            <v>1793</v>
          </cell>
          <cell r="C740">
            <v>1</v>
          </cell>
        </row>
        <row r="741">
          <cell r="B741">
            <v>1795</v>
          </cell>
          <cell r="C741">
            <v>1</v>
          </cell>
        </row>
        <row r="742">
          <cell r="B742">
            <v>1796</v>
          </cell>
          <cell r="C742">
            <v>2</v>
          </cell>
        </row>
        <row r="743">
          <cell r="B743">
            <v>1798</v>
          </cell>
          <cell r="C743">
            <v>1</v>
          </cell>
        </row>
        <row r="744">
          <cell r="B744">
            <v>1799</v>
          </cell>
          <cell r="C744">
            <v>1</v>
          </cell>
        </row>
        <row r="745">
          <cell r="B745">
            <v>1801</v>
          </cell>
          <cell r="C745">
            <v>2</v>
          </cell>
        </row>
        <row r="746">
          <cell r="B746">
            <v>1802</v>
          </cell>
          <cell r="C746">
            <v>1</v>
          </cell>
        </row>
        <row r="747">
          <cell r="B747">
            <v>1803</v>
          </cell>
          <cell r="C747">
            <v>1</v>
          </cell>
        </row>
        <row r="748">
          <cell r="B748">
            <v>1806</v>
          </cell>
          <cell r="C748">
            <v>2</v>
          </cell>
        </row>
        <row r="749">
          <cell r="B749">
            <v>1807</v>
          </cell>
          <cell r="C749">
            <v>1</v>
          </cell>
        </row>
        <row r="750">
          <cell r="B750">
            <v>1808</v>
          </cell>
          <cell r="C750">
            <v>1</v>
          </cell>
        </row>
        <row r="751">
          <cell r="B751">
            <v>1810</v>
          </cell>
          <cell r="C751">
            <v>1</v>
          </cell>
        </row>
        <row r="752">
          <cell r="B752">
            <v>1811</v>
          </cell>
          <cell r="C752">
            <v>2</v>
          </cell>
        </row>
        <row r="753">
          <cell r="B753">
            <v>1815</v>
          </cell>
          <cell r="C753">
            <v>1</v>
          </cell>
        </row>
        <row r="754">
          <cell r="B754">
            <v>1816</v>
          </cell>
          <cell r="C754">
            <v>3</v>
          </cell>
        </row>
        <row r="755">
          <cell r="B755">
            <v>1817</v>
          </cell>
          <cell r="C755">
            <v>2</v>
          </cell>
        </row>
        <row r="756">
          <cell r="B756">
            <v>1818</v>
          </cell>
          <cell r="C756">
            <v>1</v>
          </cell>
        </row>
        <row r="757">
          <cell r="B757">
            <v>1823</v>
          </cell>
          <cell r="C757">
            <v>1</v>
          </cell>
        </row>
        <row r="758">
          <cell r="B758">
            <v>1824</v>
          </cell>
          <cell r="C758">
            <v>1</v>
          </cell>
        </row>
        <row r="759">
          <cell r="B759">
            <v>1825</v>
          </cell>
          <cell r="C759">
            <v>1</v>
          </cell>
        </row>
        <row r="760">
          <cell r="B760">
            <v>1827</v>
          </cell>
          <cell r="C760">
            <v>1</v>
          </cell>
        </row>
        <row r="761">
          <cell r="B761">
            <v>1828</v>
          </cell>
          <cell r="C761">
            <v>1</v>
          </cell>
        </row>
        <row r="762">
          <cell r="B762">
            <v>1829</v>
          </cell>
          <cell r="C762">
            <v>2</v>
          </cell>
        </row>
        <row r="763">
          <cell r="B763">
            <v>1831</v>
          </cell>
          <cell r="C763">
            <v>1</v>
          </cell>
        </row>
        <row r="764">
          <cell r="B764">
            <v>1835</v>
          </cell>
          <cell r="C764">
            <v>1</v>
          </cell>
        </row>
        <row r="765">
          <cell r="B765">
            <v>1836</v>
          </cell>
          <cell r="C765">
            <v>2</v>
          </cell>
        </row>
        <row r="766">
          <cell r="B766">
            <v>1846</v>
          </cell>
          <cell r="C766">
            <v>2</v>
          </cell>
        </row>
        <row r="767">
          <cell r="B767">
            <v>1847</v>
          </cell>
          <cell r="C767">
            <v>1</v>
          </cell>
        </row>
        <row r="768">
          <cell r="B768">
            <v>1848</v>
          </cell>
          <cell r="C768">
            <v>1</v>
          </cell>
        </row>
        <row r="769">
          <cell r="B769">
            <v>1849</v>
          </cell>
          <cell r="C769">
            <v>1</v>
          </cell>
        </row>
        <row r="770">
          <cell r="B770">
            <v>1850</v>
          </cell>
          <cell r="C770">
            <v>1</v>
          </cell>
        </row>
        <row r="771">
          <cell r="B771">
            <v>1860</v>
          </cell>
          <cell r="C771">
            <v>1</v>
          </cell>
        </row>
        <row r="772">
          <cell r="B772">
            <v>1862</v>
          </cell>
          <cell r="C772">
            <v>1</v>
          </cell>
        </row>
        <row r="773">
          <cell r="B773">
            <v>1864</v>
          </cell>
          <cell r="C773">
            <v>1</v>
          </cell>
        </row>
        <row r="774">
          <cell r="B774">
            <v>1865</v>
          </cell>
          <cell r="C774">
            <v>1</v>
          </cell>
        </row>
        <row r="775">
          <cell r="B775">
            <v>1868</v>
          </cell>
          <cell r="C775">
            <v>3</v>
          </cell>
        </row>
        <row r="776">
          <cell r="B776">
            <v>1872</v>
          </cell>
          <cell r="C776">
            <v>1</v>
          </cell>
        </row>
        <row r="777">
          <cell r="B777">
            <v>1875</v>
          </cell>
          <cell r="C777">
            <v>2</v>
          </cell>
        </row>
        <row r="778">
          <cell r="B778">
            <v>1876</v>
          </cell>
          <cell r="C778">
            <v>1</v>
          </cell>
        </row>
        <row r="779">
          <cell r="B779">
            <v>1877</v>
          </cell>
          <cell r="C779">
            <v>1</v>
          </cell>
        </row>
        <row r="780">
          <cell r="B780">
            <v>1880</v>
          </cell>
          <cell r="C780">
            <v>2</v>
          </cell>
        </row>
        <row r="781">
          <cell r="B781">
            <v>1881</v>
          </cell>
          <cell r="C781">
            <v>1</v>
          </cell>
        </row>
        <row r="782">
          <cell r="B782">
            <v>1884</v>
          </cell>
          <cell r="C782">
            <v>1</v>
          </cell>
        </row>
        <row r="783">
          <cell r="B783">
            <v>1885</v>
          </cell>
          <cell r="C783">
            <v>3</v>
          </cell>
        </row>
        <row r="784">
          <cell r="B784">
            <v>1891</v>
          </cell>
          <cell r="C784">
            <v>2</v>
          </cell>
        </row>
        <row r="785">
          <cell r="B785">
            <v>1893</v>
          </cell>
          <cell r="C785">
            <v>1</v>
          </cell>
        </row>
        <row r="786">
          <cell r="B786">
            <v>1895</v>
          </cell>
          <cell r="C786">
            <v>2</v>
          </cell>
        </row>
        <row r="787">
          <cell r="B787">
            <v>1896</v>
          </cell>
          <cell r="C787">
            <v>2</v>
          </cell>
        </row>
        <row r="788">
          <cell r="B788">
            <v>1898</v>
          </cell>
          <cell r="C788">
            <v>1</v>
          </cell>
        </row>
        <row r="789">
          <cell r="B789">
            <v>1899</v>
          </cell>
          <cell r="C789">
            <v>2</v>
          </cell>
        </row>
        <row r="790">
          <cell r="B790">
            <v>1902</v>
          </cell>
          <cell r="C790">
            <v>2</v>
          </cell>
        </row>
        <row r="791">
          <cell r="B791">
            <v>1908</v>
          </cell>
          <cell r="C791">
            <v>1</v>
          </cell>
        </row>
        <row r="792">
          <cell r="B792">
            <v>1912</v>
          </cell>
          <cell r="C792">
            <v>2</v>
          </cell>
        </row>
        <row r="793">
          <cell r="B793">
            <v>1915</v>
          </cell>
          <cell r="C793">
            <v>1</v>
          </cell>
        </row>
        <row r="794">
          <cell r="B794">
            <v>1916</v>
          </cell>
          <cell r="C794">
            <v>1</v>
          </cell>
        </row>
        <row r="795">
          <cell r="B795">
            <v>1918</v>
          </cell>
          <cell r="C795">
            <v>4</v>
          </cell>
        </row>
        <row r="796">
          <cell r="B796">
            <v>1920</v>
          </cell>
          <cell r="C796">
            <v>1</v>
          </cell>
        </row>
        <row r="797">
          <cell r="B797">
            <v>1922</v>
          </cell>
          <cell r="C797">
            <v>2</v>
          </cell>
        </row>
        <row r="798">
          <cell r="B798">
            <v>1923</v>
          </cell>
          <cell r="C798">
            <v>3</v>
          </cell>
        </row>
        <row r="799">
          <cell r="B799">
            <v>1927</v>
          </cell>
          <cell r="C799">
            <v>2</v>
          </cell>
        </row>
        <row r="800">
          <cell r="B800">
            <v>1937</v>
          </cell>
          <cell r="C800">
            <v>1</v>
          </cell>
        </row>
        <row r="801">
          <cell r="B801">
            <v>1939</v>
          </cell>
          <cell r="C801">
            <v>2</v>
          </cell>
        </row>
        <row r="802">
          <cell r="B802">
            <v>1941</v>
          </cell>
          <cell r="C802">
            <v>3</v>
          </cell>
        </row>
        <row r="803">
          <cell r="B803">
            <v>1942</v>
          </cell>
          <cell r="C803">
            <v>2</v>
          </cell>
        </row>
        <row r="804">
          <cell r="B804">
            <v>1943</v>
          </cell>
          <cell r="C804">
            <v>1</v>
          </cell>
        </row>
        <row r="805">
          <cell r="B805">
            <v>1944</v>
          </cell>
          <cell r="C805">
            <v>1</v>
          </cell>
        </row>
        <row r="806">
          <cell r="B806">
            <v>1946</v>
          </cell>
          <cell r="C806">
            <v>1</v>
          </cell>
        </row>
        <row r="807">
          <cell r="B807">
            <v>1952</v>
          </cell>
          <cell r="C807">
            <v>1</v>
          </cell>
        </row>
        <row r="808">
          <cell r="B808">
            <v>1954</v>
          </cell>
          <cell r="C808">
            <v>1</v>
          </cell>
        </row>
        <row r="809">
          <cell r="B809">
            <v>1955</v>
          </cell>
          <cell r="C809">
            <v>1</v>
          </cell>
        </row>
        <row r="810">
          <cell r="B810">
            <v>1957</v>
          </cell>
          <cell r="C810">
            <v>1</v>
          </cell>
        </row>
        <row r="811">
          <cell r="B811">
            <v>1959</v>
          </cell>
          <cell r="C811">
            <v>1</v>
          </cell>
        </row>
        <row r="812">
          <cell r="B812">
            <v>1965</v>
          </cell>
          <cell r="C812">
            <v>1</v>
          </cell>
        </row>
        <row r="813">
          <cell r="B813">
            <v>1967</v>
          </cell>
          <cell r="C813">
            <v>2</v>
          </cell>
        </row>
        <row r="814">
          <cell r="B814">
            <v>1972</v>
          </cell>
          <cell r="C814">
            <v>1</v>
          </cell>
        </row>
        <row r="815">
          <cell r="B815">
            <v>1973</v>
          </cell>
          <cell r="C815">
            <v>2</v>
          </cell>
        </row>
        <row r="816">
          <cell r="B816">
            <v>1977</v>
          </cell>
          <cell r="C816">
            <v>1</v>
          </cell>
        </row>
        <row r="817">
          <cell r="B817">
            <v>1980</v>
          </cell>
          <cell r="C817">
            <v>2</v>
          </cell>
        </row>
        <row r="818">
          <cell r="B818">
            <v>1982</v>
          </cell>
          <cell r="C818">
            <v>1</v>
          </cell>
        </row>
        <row r="819">
          <cell r="B819">
            <v>1983</v>
          </cell>
          <cell r="C819">
            <v>3</v>
          </cell>
        </row>
        <row r="820">
          <cell r="B820">
            <v>1984</v>
          </cell>
          <cell r="C820">
            <v>2</v>
          </cell>
        </row>
        <row r="821">
          <cell r="B821">
            <v>1985</v>
          </cell>
          <cell r="C821">
            <v>3</v>
          </cell>
        </row>
        <row r="822">
          <cell r="B822">
            <v>1986</v>
          </cell>
          <cell r="C822">
            <v>3</v>
          </cell>
        </row>
        <row r="823">
          <cell r="B823">
            <v>1987</v>
          </cell>
          <cell r="C823">
            <v>1</v>
          </cell>
        </row>
        <row r="824">
          <cell r="B824">
            <v>1989</v>
          </cell>
          <cell r="C824">
            <v>1</v>
          </cell>
        </row>
        <row r="825">
          <cell r="B825">
            <v>1991</v>
          </cell>
          <cell r="C825">
            <v>2</v>
          </cell>
        </row>
        <row r="826">
          <cell r="B826">
            <v>1994</v>
          </cell>
          <cell r="C826">
            <v>1</v>
          </cell>
        </row>
        <row r="827">
          <cell r="B827">
            <v>1997</v>
          </cell>
          <cell r="C827">
            <v>1</v>
          </cell>
        </row>
        <row r="828">
          <cell r="B828">
            <v>1998</v>
          </cell>
          <cell r="C828">
            <v>0</v>
          </cell>
        </row>
        <row r="829">
          <cell r="B829">
            <v>1999</v>
          </cell>
          <cell r="C829">
            <v>1</v>
          </cell>
        </row>
        <row r="830">
          <cell r="B830">
            <v>2000</v>
          </cell>
          <cell r="C830">
            <v>3</v>
          </cell>
        </row>
        <row r="831">
          <cell r="B831">
            <v>2001</v>
          </cell>
          <cell r="C831">
            <v>1</v>
          </cell>
        </row>
        <row r="832">
          <cell r="B832">
            <v>2002</v>
          </cell>
          <cell r="C832">
            <v>1</v>
          </cell>
        </row>
        <row r="833">
          <cell r="B833">
            <v>2004</v>
          </cell>
          <cell r="C833">
            <v>1</v>
          </cell>
        </row>
        <row r="834">
          <cell r="B834">
            <v>2008</v>
          </cell>
          <cell r="C834">
            <v>1</v>
          </cell>
        </row>
        <row r="835">
          <cell r="B835">
            <v>2010</v>
          </cell>
          <cell r="C835">
            <v>2</v>
          </cell>
        </row>
        <row r="836">
          <cell r="B836">
            <v>2013</v>
          </cell>
          <cell r="C836">
            <v>1</v>
          </cell>
        </row>
        <row r="837">
          <cell r="B837">
            <v>2016</v>
          </cell>
          <cell r="C837">
            <v>3</v>
          </cell>
        </row>
        <row r="838">
          <cell r="B838">
            <v>2021</v>
          </cell>
          <cell r="C838">
            <v>1</v>
          </cell>
        </row>
        <row r="839">
          <cell r="B839">
            <v>2022</v>
          </cell>
          <cell r="C839">
            <v>3</v>
          </cell>
        </row>
        <row r="840">
          <cell r="B840">
            <v>2023</v>
          </cell>
          <cell r="C840">
            <v>1</v>
          </cell>
        </row>
        <row r="841">
          <cell r="B841">
            <v>2027</v>
          </cell>
          <cell r="C841">
            <v>1</v>
          </cell>
        </row>
        <row r="842">
          <cell r="B842">
            <v>2028</v>
          </cell>
          <cell r="C842">
            <v>1</v>
          </cell>
        </row>
        <row r="843">
          <cell r="B843">
            <v>2029</v>
          </cell>
          <cell r="C843">
            <v>1</v>
          </cell>
        </row>
        <row r="844">
          <cell r="B844">
            <v>2035</v>
          </cell>
          <cell r="C844">
            <v>2</v>
          </cell>
        </row>
        <row r="845">
          <cell r="B845">
            <v>2036</v>
          </cell>
          <cell r="C845">
            <v>1</v>
          </cell>
        </row>
        <row r="846">
          <cell r="B846">
            <v>2039</v>
          </cell>
          <cell r="C846">
            <v>2</v>
          </cell>
        </row>
        <row r="847">
          <cell r="B847">
            <v>2040</v>
          </cell>
          <cell r="C847">
            <v>2</v>
          </cell>
        </row>
        <row r="848">
          <cell r="B848">
            <v>2041</v>
          </cell>
          <cell r="C848">
            <v>2</v>
          </cell>
        </row>
        <row r="849">
          <cell r="B849">
            <v>2046</v>
          </cell>
          <cell r="C849">
            <v>3</v>
          </cell>
        </row>
        <row r="850">
          <cell r="B850">
            <v>2048</v>
          </cell>
          <cell r="C850">
            <v>2</v>
          </cell>
        </row>
        <row r="851">
          <cell r="B851">
            <v>2051</v>
          </cell>
          <cell r="C851">
            <v>2</v>
          </cell>
        </row>
        <row r="852">
          <cell r="B852">
            <v>2052</v>
          </cell>
          <cell r="C852">
            <v>2</v>
          </cell>
        </row>
        <row r="853">
          <cell r="B853">
            <v>2053</v>
          </cell>
          <cell r="C853">
            <v>2</v>
          </cell>
        </row>
        <row r="854">
          <cell r="B854">
            <v>2054</v>
          </cell>
          <cell r="C854">
            <v>4</v>
          </cell>
        </row>
        <row r="855">
          <cell r="B855">
            <v>2055</v>
          </cell>
          <cell r="C855">
            <v>1</v>
          </cell>
        </row>
        <row r="856">
          <cell r="B856">
            <v>2056</v>
          </cell>
          <cell r="C856">
            <v>4</v>
          </cell>
        </row>
        <row r="857">
          <cell r="B857">
            <v>2057</v>
          </cell>
          <cell r="C857">
            <v>1</v>
          </cell>
        </row>
        <row r="858">
          <cell r="B858">
            <v>2059</v>
          </cell>
          <cell r="C858">
            <v>1</v>
          </cell>
        </row>
        <row r="859">
          <cell r="B859">
            <v>2062</v>
          </cell>
          <cell r="C859">
            <v>2</v>
          </cell>
        </row>
        <row r="860">
          <cell r="B860">
            <v>2064</v>
          </cell>
          <cell r="C860">
            <v>1</v>
          </cell>
        </row>
        <row r="861">
          <cell r="B861">
            <v>2067</v>
          </cell>
          <cell r="C861">
            <v>2</v>
          </cell>
        </row>
        <row r="862">
          <cell r="B862">
            <v>2068</v>
          </cell>
          <cell r="C862">
            <v>1</v>
          </cell>
        </row>
        <row r="863">
          <cell r="B863">
            <v>2070</v>
          </cell>
          <cell r="C863">
            <v>1</v>
          </cell>
        </row>
        <row r="864">
          <cell r="B864">
            <v>2072</v>
          </cell>
          <cell r="C864">
            <v>1</v>
          </cell>
        </row>
        <row r="865">
          <cell r="B865">
            <v>2073</v>
          </cell>
          <cell r="C865">
            <v>2</v>
          </cell>
        </row>
        <row r="866">
          <cell r="B866">
            <v>2075</v>
          </cell>
          <cell r="C866">
            <v>2</v>
          </cell>
        </row>
        <row r="867">
          <cell r="B867">
            <v>2076</v>
          </cell>
          <cell r="C867">
            <v>1</v>
          </cell>
        </row>
        <row r="868">
          <cell r="B868">
            <v>2077</v>
          </cell>
          <cell r="C868">
            <v>2</v>
          </cell>
        </row>
        <row r="869">
          <cell r="B869">
            <v>2078</v>
          </cell>
          <cell r="C869">
            <v>1</v>
          </cell>
        </row>
        <row r="870">
          <cell r="B870">
            <v>2079</v>
          </cell>
          <cell r="C870">
            <v>1</v>
          </cell>
        </row>
        <row r="871">
          <cell r="B871">
            <v>2080</v>
          </cell>
          <cell r="C871">
            <v>2</v>
          </cell>
        </row>
        <row r="872">
          <cell r="B872">
            <v>2081</v>
          </cell>
          <cell r="C872">
            <v>2</v>
          </cell>
        </row>
        <row r="873">
          <cell r="B873">
            <v>2083</v>
          </cell>
          <cell r="C873">
            <v>1</v>
          </cell>
        </row>
        <row r="874">
          <cell r="B874">
            <v>2084</v>
          </cell>
          <cell r="C874">
            <v>1</v>
          </cell>
        </row>
        <row r="875">
          <cell r="B875">
            <v>2085</v>
          </cell>
          <cell r="C875">
            <v>2</v>
          </cell>
        </row>
        <row r="876">
          <cell r="B876">
            <v>2087</v>
          </cell>
          <cell r="C876">
            <v>1</v>
          </cell>
        </row>
        <row r="877">
          <cell r="B877">
            <v>2090</v>
          </cell>
          <cell r="C877">
            <v>2</v>
          </cell>
        </row>
        <row r="878">
          <cell r="B878">
            <v>2091</v>
          </cell>
          <cell r="C878">
            <v>1</v>
          </cell>
        </row>
        <row r="879">
          <cell r="B879">
            <v>2102</v>
          </cell>
          <cell r="C879">
            <v>3</v>
          </cell>
        </row>
        <row r="880">
          <cell r="B880">
            <v>2104</v>
          </cell>
          <cell r="C880">
            <v>1</v>
          </cell>
        </row>
        <row r="881">
          <cell r="B881">
            <v>2106</v>
          </cell>
          <cell r="C881">
            <v>1</v>
          </cell>
        </row>
        <row r="882">
          <cell r="B882">
            <v>2107</v>
          </cell>
          <cell r="C882">
            <v>1</v>
          </cell>
        </row>
        <row r="883">
          <cell r="B883">
            <v>2115</v>
          </cell>
          <cell r="C883">
            <v>1</v>
          </cell>
        </row>
        <row r="884">
          <cell r="B884">
            <v>2121</v>
          </cell>
          <cell r="C884">
            <v>1</v>
          </cell>
        </row>
        <row r="885">
          <cell r="B885">
            <v>2122</v>
          </cell>
          <cell r="C885">
            <v>3</v>
          </cell>
        </row>
        <row r="886">
          <cell r="B886">
            <v>2128</v>
          </cell>
          <cell r="C886">
            <v>1</v>
          </cell>
        </row>
        <row r="887">
          <cell r="B887">
            <v>2129</v>
          </cell>
          <cell r="C887">
            <v>1</v>
          </cell>
        </row>
        <row r="888">
          <cell r="B888">
            <v>2130</v>
          </cell>
          <cell r="C888">
            <v>1</v>
          </cell>
        </row>
        <row r="889">
          <cell r="B889">
            <v>2134</v>
          </cell>
          <cell r="C889">
            <v>1</v>
          </cell>
        </row>
        <row r="890">
          <cell r="B890">
            <v>2135</v>
          </cell>
          <cell r="C890">
            <v>1</v>
          </cell>
        </row>
        <row r="891">
          <cell r="B891">
            <v>2136</v>
          </cell>
          <cell r="C891">
            <v>0</v>
          </cell>
        </row>
        <row r="892">
          <cell r="B892">
            <v>2137</v>
          </cell>
          <cell r="C892">
            <v>4</v>
          </cell>
        </row>
        <row r="893">
          <cell r="B893">
            <v>2141</v>
          </cell>
          <cell r="C893">
            <v>2</v>
          </cell>
        </row>
        <row r="894">
          <cell r="B894">
            <v>2143</v>
          </cell>
          <cell r="C894">
            <v>1</v>
          </cell>
        </row>
        <row r="895">
          <cell r="B895">
            <v>2144</v>
          </cell>
          <cell r="C895">
            <v>2</v>
          </cell>
        </row>
        <row r="896">
          <cell r="B896">
            <v>2145</v>
          </cell>
          <cell r="C896">
            <v>3</v>
          </cell>
        </row>
        <row r="897">
          <cell r="B897">
            <v>2147</v>
          </cell>
          <cell r="C897">
            <v>1</v>
          </cell>
        </row>
        <row r="898">
          <cell r="B898">
            <v>2148</v>
          </cell>
          <cell r="C898">
            <v>1</v>
          </cell>
        </row>
        <row r="899">
          <cell r="B899">
            <v>2149</v>
          </cell>
          <cell r="C899">
            <v>1</v>
          </cell>
        </row>
        <row r="900">
          <cell r="B900">
            <v>2151</v>
          </cell>
          <cell r="C900">
            <v>1</v>
          </cell>
        </row>
        <row r="901">
          <cell r="B901">
            <v>2152</v>
          </cell>
          <cell r="C901">
            <v>1</v>
          </cell>
        </row>
        <row r="902">
          <cell r="B902">
            <v>2153</v>
          </cell>
          <cell r="C902">
            <v>1</v>
          </cell>
        </row>
        <row r="903">
          <cell r="B903">
            <v>2156</v>
          </cell>
          <cell r="C903">
            <v>1</v>
          </cell>
        </row>
        <row r="904">
          <cell r="B904">
            <v>2158</v>
          </cell>
          <cell r="C904">
            <v>1</v>
          </cell>
        </row>
        <row r="905">
          <cell r="B905">
            <v>2159</v>
          </cell>
          <cell r="C905">
            <v>1</v>
          </cell>
        </row>
        <row r="906">
          <cell r="B906">
            <v>2161</v>
          </cell>
          <cell r="C906">
            <v>1</v>
          </cell>
        </row>
        <row r="907">
          <cell r="B907">
            <v>2164</v>
          </cell>
          <cell r="C907">
            <v>2</v>
          </cell>
        </row>
        <row r="908">
          <cell r="B908">
            <v>2165</v>
          </cell>
          <cell r="C908">
            <v>1</v>
          </cell>
        </row>
        <row r="909">
          <cell r="B909">
            <v>2167</v>
          </cell>
          <cell r="C909">
            <v>1</v>
          </cell>
        </row>
        <row r="910">
          <cell r="B910">
            <v>2168</v>
          </cell>
          <cell r="C910">
            <v>2</v>
          </cell>
        </row>
        <row r="911">
          <cell r="B911">
            <v>2169</v>
          </cell>
          <cell r="C911">
            <v>3</v>
          </cell>
        </row>
        <row r="912">
          <cell r="B912">
            <v>2170</v>
          </cell>
          <cell r="C912">
            <v>1</v>
          </cell>
        </row>
        <row r="913">
          <cell r="B913">
            <v>2171</v>
          </cell>
          <cell r="C913">
            <v>2</v>
          </cell>
        </row>
        <row r="914">
          <cell r="B914">
            <v>2172</v>
          </cell>
          <cell r="C914">
            <v>2</v>
          </cell>
        </row>
        <row r="915">
          <cell r="B915">
            <v>2174</v>
          </cell>
          <cell r="C915">
            <v>1</v>
          </cell>
        </row>
        <row r="916">
          <cell r="B916">
            <v>2175</v>
          </cell>
          <cell r="C916">
            <v>2</v>
          </cell>
        </row>
        <row r="917">
          <cell r="B917">
            <v>2177</v>
          </cell>
          <cell r="C917">
            <v>3</v>
          </cell>
        </row>
        <row r="918">
          <cell r="B918">
            <v>2180</v>
          </cell>
          <cell r="C918">
            <v>1</v>
          </cell>
        </row>
        <row r="919">
          <cell r="B919">
            <v>2181</v>
          </cell>
          <cell r="C919">
            <v>1</v>
          </cell>
        </row>
        <row r="920">
          <cell r="B920">
            <v>2183</v>
          </cell>
          <cell r="C920">
            <v>1</v>
          </cell>
        </row>
        <row r="921">
          <cell r="B921">
            <v>2186</v>
          </cell>
          <cell r="C921">
            <v>2</v>
          </cell>
        </row>
        <row r="922">
          <cell r="B922">
            <v>2187</v>
          </cell>
          <cell r="C922">
            <v>1</v>
          </cell>
        </row>
        <row r="923">
          <cell r="B923">
            <v>2190</v>
          </cell>
          <cell r="C923">
            <v>1</v>
          </cell>
        </row>
        <row r="924">
          <cell r="B924">
            <v>2191</v>
          </cell>
          <cell r="C924">
            <v>1</v>
          </cell>
        </row>
        <row r="925">
          <cell r="B925">
            <v>2192</v>
          </cell>
          <cell r="C925">
            <v>1</v>
          </cell>
        </row>
        <row r="926">
          <cell r="B926">
            <v>2193</v>
          </cell>
          <cell r="C926">
            <v>1</v>
          </cell>
        </row>
        <row r="927">
          <cell r="B927">
            <v>2194</v>
          </cell>
          <cell r="C927">
            <v>2</v>
          </cell>
        </row>
        <row r="928">
          <cell r="B928">
            <v>2197</v>
          </cell>
          <cell r="C928">
            <v>3</v>
          </cell>
        </row>
        <row r="929">
          <cell r="B929">
            <v>2198</v>
          </cell>
          <cell r="C929">
            <v>1</v>
          </cell>
        </row>
        <row r="930">
          <cell r="B930">
            <v>2199</v>
          </cell>
          <cell r="C930">
            <v>3</v>
          </cell>
        </row>
        <row r="931">
          <cell r="B931">
            <v>2200</v>
          </cell>
          <cell r="C931">
            <v>2</v>
          </cell>
        </row>
        <row r="932">
          <cell r="B932">
            <v>2202</v>
          </cell>
          <cell r="C932">
            <v>1</v>
          </cell>
        </row>
        <row r="933">
          <cell r="B933">
            <v>2204</v>
          </cell>
          <cell r="C933">
            <v>1</v>
          </cell>
        </row>
        <row r="934">
          <cell r="B934">
            <v>2205</v>
          </cell>
          <cell r="C934">
            <v>1</v>
          </cell>
        </row>
        <row r="935">
          <cell r="B935">
            <v>2207</v>
          </cell>
          <cell r="C935">
            <v>1</v>
          </cell>
        </row>
        <row r="936">
          <cell r="B936">
            <v>2212</v>
          </cell>
          <cell r="C936">
            <v>1</v>
          </cell>
        </row>
        <row r="937">
          <cell r="B937">
            <v>2213</v>
          </cell>
          <cell r="C937">
            <v>1</v>
          </cell>
        </row>
        <row r="938">
          <cell r="B938">
            <v>2214</v>
          </cell>
          <cell r="C938">
            <v>1</v>
          </cell>
        </row>
        <row r="939">
          <cell r="B939">
            <v>2216</v>
          </cell>
          <cell r="C939">
            <v>1</v>
          </cell>
        </row>
        <row r="940">
          <cell r="B940">
            <v>2217</v>
          </cell>
          <cell r="C940">
            <v>1</v>
          </cell>
        </row>
        <row r="941">
          <cell r="B941">
            <v>2220</v>
          </cell>
          <cell r="C941">
            <v>2</v>
          </cell>
        </row>
        <row r="942">
          <cell r="B942">
            <v>2221</v>
          </cell>
          <cell r="C942">
            <v>1</v>
          </cell>
        </row>
        <row r="943">
          <cell r="B943">
            <v>2224</v>
          </cell>
          <cell r="C943">
            <v>2</v>
          </cell>
        </row>
        <row r="944">
          <cell r="B944">
            <v>2225</v>
          </cell>
          <cell r="C944">
            <v>1</v>
          </cell>
        </row>
        <row r="945">
          <cell r="B945">
            <v>2227</v>
          </cell>
          <cell r="C945">
            <v>1</v>
          </cell>
        </row>
        <row r="946">
          <cell r="B946">
            <v>2228</v>
          </cell>
          <cell r="C946">
            <v>1</v>
          </cell>
        </row>
        <row r="947">
          <cell r="B947">
            <v>2229</v>
          </cell>
          <cell r="C947">
            <v>1</v>
          </cell>
        </row>
        <row r="948">
          <cell r="B948">
            <v>2230</v>
          </cell>
          <cell r="C948">
            <v>1</v>
          </cell>
        </row>
        <row r="949">
          <cell r="B949">
            <v>2231</v>
          </cell>
          <cell r="C949">
            <v>1</v>
          </cell>
        </row>
        <row r="950">
          <cell r="B950">
            <v>2232</v>
          </cell>
          <cell r="C950">
            <v>1</v>
          </cell>
        </row>
        <row r="951">
          <cell r="B951">
            <v>2234</v>
          </cell>
          <cell r="C951">
            <v>2</v>
          </cell>
        </row>
        <row r="952">
          <cell r="B952">
            <v>2239</v>
          </cell>
          <cell r="C952">
            <v>1</v>
          </cell>
        </row>
        <row r="953">
          <cell r="B953">
            <v>2240</v>
          </cell>
          <cell r="C953">
            <v>1</v>
          </cell>
        </row>
        <row r="954">
          <cell r="B954">
            <v>2242</v>
          </cell>
          <cell r="C954">
            <v>1</v>
          </cell>
        </row>
        <row r="955">
          <cell r="B955">
            <v>2245</v>
          </cell>
          <cell r="C955">
            <v>2</v>
          </cell>
        </row>
        <row r="956">
          <cell r="B956">
            <v>2246</v>
          </cell>
          <cell r="C956">
            <v>3</v>
          </cell>
        </row>
        <row r="957">
          <cell r="B957">
            <v>2252</v>
          </cell>
          <cell r="C957">
            <v>2</v>
          </cell>
        </row>
        <row r="958">
          <cell r="B958">
            <v>2259</v>
          </cell>
          <cell r="C958">
            <v>1</v>
          </cell>
        </row>
        <row r="959">
          <cell r="B959">
            <v>2262</v>
          </cell>
          <cell r="C959">
            <v>1</v>
          </cell>
        </row>
        <row r="960">
          <cell r="B960">
            <v>2264</v>
          </cell>
          <cell r="C960">
            <v>2</v>
          </cell>
        </row>
        <row r="961">
          <cell r="B961">
            <v>2265</v>
          </cell>
          <cell r="C961">
            <v>2</v>
          </cell>
        </row>
        <row r="962">
          <cell r="B962">
            <v>2272</v>
          </cell>
          <cell r="C962">
            <v>1</v>
          </cell>
        </row>
        <row r="963">
          <cell r="B963">
            <v>2275</v>
          </cell>
          <cell r="C963">
            <v>1</v>
          </cell>
        </row>
        <row r="964">
          <cell r="B964">
            <v>2276</v>
          </cell>
          <cell r="C964">
            <v>1</v>
          </cell>
        </row>
        <row r="965">
          <cell r="B965">
            <v>2283</v>
          </cell>
          <cell r="C965">
            <v>2</v>
          </cell>
        </row>
        <row r="966">
          <cell r="B966">
            <v>2285</v>
          </cell>
          <cell r="C966">
            <v>1</v>
          </cell>
        </row>
        <row r="967">
          <cell r="B967">
            <v>2333</v>
          </cell>
          <cell r="C967">
            <v>1</v>
          </cell>
        </row>
        <row r="968">
          <cell r="B968">
            <v>2335</v>
          </cell>
          <cell r="C968">
            <v>1</v>
          </cell>
        </row>
        <row r="969">
          <cell r="B969">
            <v>2337</v>
          </cell>
          <cell r="C969">
            <v>5</v>
          </cell>
        </row>
        <row r="970">
          <cell r="B970">
            <v>2338</v>
          </cell>
          <cell r="C970">
            <v>2</v>
          </cell>
        </row>
        <row r="971">
          <cell r="B971">
            <v>2339</v>
          </cell>
          <cell r="C971">
            <v>2</v>
          </cell>
        </row>
        <row r="972">
          <cell r="B972">
            <v>2340</v>
          </cell>
          <cell r="C972">
            <v>2</v>
          </cell>
        </row>
        <row r="973">
          <cell r="B973">
            <v>2341</v>
          </cell>
          <cell r="C973">
            <v>1</v>
          </cell>
        </row>
        <row r="974">
          <cell r="B974">
            <v>2342</v>
          </cell>
          <cell r="C974">
            <v>2</v>
          </cell>
        </row>
        <row r="975">
          <cell r="B975">
            <v>2343</v>
          </cell>
          <cell r="C975">
            <v>1</v>
          </cell>
        </row>
        <row r="976">
          <cell r="B976">
            <v>2344</v>
          </cell>
          <cell r="C976">
            <v>2</v>
          </cell>
        </row>
        <row r="977">
          <cell r="B977">
            <v>2345</v>
          </cell>
          <cell r="C977">
            <v>1</v>
          </cell>
        </row>
        <row r="978">
          <cell r="B978">
            <v>2346</v>
          </cell>
          <cell r="C978">
            <v>1</v>
          </cell>
        </row>
        <row r="979">
          <cell r="B979">
            <v>2347</v>
          </cell>
          <cell r="C979">
            <v>1</v>
          </cell>
        </row>
        <row r="980">
          <cell r="B980">
            <v>2348</v>
          </cell>
          <cell r="C980">
            <v>2</v>
          </cell>
        </row>
        <row r="981">
          <cell r="B981">
            <v>2349</v>
          </cell>
          <cell r="C981">
            <v>1</v>
          </cell>
        </row>
        <row r="982">
          <cell r="B982">
            <v>2350</v>
          </cell>
          <cell r="C982">
            <v>1</v>
          </cell>
        </row>
        <row r="983">
          <cell r="B983">
            <v>2352</v>
          </cell>
          <cell r="C983">
            <v>2</v>
          </cell>
        </row>
        <row r="984">
          <cell r="B984">
            <v>2353</v>
          </cell>
          <cell r="C984">
            <v>1</v>
          </cell>
        </row>
        <row r="985">
          <cell r="B985">
            <v>2354</v>
          </cell>
          <cell r="C985">
            <v>1</v>
          </cell>
        </row>
        <row r="986">
          <cell r="B986">
            <v>2357</v>
          </cell>
          <cell r="C986">
            <v>1</v>
          </cell>
        </row>
        <row r="987">
          <cell r="B987">
            <v>2358</v>
          </cell>
          <cell r="C987">
            <v>1</v>
          </cell>
        </row>
        <row r="988">
          <cell r="B988">
            <v>2359</v>
          </cell>
          <cell r="C988">
            <v>2</v>
          </cell>
        </row>
        <row r="989">
          <cell r="B989">
            <v>2361</v>
          </cell>
          <cell r="C989">
            <v>1</v>
          </cell>
        </row>
        <row r="990">
          <cell r="B990">
            <v>2363</v>
          </cell>
          <cell r="C990">
            <v>3</v>
          </cell>
        </row>
        <row r="991">
          <cell r="B991">
            <v>2367</v>
          </cell>
          <cell r="C991">
            <v>1</v>
          </cell>
        </row>
        <row r="992">
          <cell r="B992">
            <v>2369</v>
          </cell>
          <cell r="C992">
            <v>1</v>
          </cell>
        </row>
        <row r="993">
          <cell r="B993">
            <v>2370</v>
          </cell>
          <cell r="C993">
            <v>1</v>
          </cell>
        </row>
        <row r="994">
          <cell r="B994">
            <v>2372</v>
          </cell>
          <cell r="C994">
            <v>1</v>
          </cell>
        </row>
        <row r="995">
          <cell r="B995">
            <v>2373</v>
          </cell>
          <cell r="C995">
            <v>2</v>
          </cell>
        </row>
        <row r="996">
          <cell r="B996">
            <v>2374</v>
          </cell>
          <cell r="C996">
            <v>2</v>
          </cell>
        </row>
        <row r="997">
          <cell r="B997">
            <v>2375</v>
          </cell>
          <cell r="C997">
            <v>1</v>
          </cell>
        </row>
        <row r="998">
          <cell r="B998">
            <v>2377</v>
          </cell>
          <cell r="C998">
            <v>3</v>
          </cell>
        </row>
        <row r="999">
          <cell r="B999">
            <v>2382</v>
          </cell>
          <cell r="C999">
            <v>1</v>
          </cell>
        </row>
        <row r="1000">
          <cell r="B1000">
            <v>2383</v>
          </cell>
          <cell r="C1000">
            <v>1</v>
          </cell>
        </row>
        <row r="1001">
          <cell r="B1001">
            <v>2386</v>
          </cell>
          <cell r="C1001">
            <v>2</v>
          </cell>
        </row>
        <row r="1002">
          <cell r="B1002">
            <v>2388</v>
          </cell>
          <cell r="C1002">
            <v>1</v>
          </cell>
        </row>
        <row r="1003">
          <cell r="B1003">
            <v>2389</v>
          </cell>
          <cell r="C1003">
            <v>1</v>
          </cell>
        </row>
        <row r="1004">
          <cell r="B1004">
            <v>2390</v>
          </cell>
          <cell r="C1004">
            <v>1</v>
          </cell>
        </row>
        <row r="1005">
          <cell r="B1005">
            <v>2391</v>
          </cell>
          <cell r="C1005">
            <v>1</v>
          </cell>
        </row>
        <row r="1006">
          <cell r="B1006">
            <v>2393</v>
          </cell>
          <cell r="C1006">
            <v>1</v>
          </cell>
        </row>
        <row r="1007">
          <cell r="B1007">
            <v>2395</v>
          </cell>
          <cell r="C1007">
            <v>1</v>
          </cell>
        </row>
        <row r="1008">
          <cell r="B1008">
            <v>2396</v>
          </cell>
          <cell r="C1008">
            <v>1</v>
          </cell>
        </row>
        <row r="1009">
          <cell r="B1009">
            <v>2398</v>
          </cell>
          <cell r="C1009">
            <v>1</v>
          </cell>
        </row>
        <row r="1010">
          <cell r="B1010">
            <v>2399</v>
          </cell>
          <cell r="C1010">
            <v>1</v>
          </cell>
        </row>
        <row r="1011">
          <cell r="B1011">
            <v>2402</v>
          </cell>
          <cell r="C1011">
            <v>1</v>
          </cell>
        </row>
        <row r="1012">
          <cell r="B1012">
            <v>2403</v>
          </cell>
          <cell r="C1012">
            <v>2</v>
          </cell>
        </row>
        <row r="1013">
          <cell r="B1013">
            <v>2404</v>
          </cell>
          <cell r="C1013">
            <v>1</v>
          </cell>
        </row>
        <row r="1014">
          <cell r="B1014">
            <v>2405</v>
          </cell>
          <cell r="C1014">
            <v>2</v>
          </cell>
        </row>
        <row r="1015">
          <cell r="B1015">
            <v>2408</v>
          </cell>
          <cell r="C1015">
            <v>1</v>
          </cell>
        </row>
        <row r="1016">
          <cell r="B1016">
            <v>2410</v>
          </cell>
          <cell r="C1016">
            <v>2</v>
          </cell>
        </row>
        <row r="1017">
          <cell r="B1017">
            <v>2411</v>
          </cell>
          <cell r="C1017">
            <v>1</v>
          </cell>
        </row>
        <row r="1018">
          <cell r="B1018">
            <v>2412</v>
          </cell>
          <cell r="C1018">
            <v>1</v>
          </cell>
        </row>
        <row r="1019">
          <cell r="B1019">
            <v>2415</v>
          </cell>
          <cell r="C1019">
            <v>4</v>
          </cell>
        </row>
        <row r="1020">
          <cell r="B1020">
            <v>2418</v>
          </cell>
          <cell r="C1020">
            <v>1</v>
          </cell>
        </row>
        <row r="1021">
          <cell r="B1021">
            <v>2420</v>
          </cell>
          <cell r="C1021">
            <v>1</v>
          </cell>
        </row>
        <row r="1022">
          <cell r="B1022">
            <v>2421</v>
          </cell>
          <cell r="C1022">
            <v>1</v>
          </cell>
        </row>
        <row r="1023">
          <cell r="B1023">
            <v>2423</v>
          </cell>
          <cell r="C1023">
            <v>1</v>
          </cell>
        </row>
        <row r="1024">
          <cell r="B1024">
            <v>2424</v>
          </cell>
          <cell r="C1024">
            <v>1</v>
          </cell>
        </row>
        <row r="1025">
          <cell r="B1025">
            <v>2425</v>
          </cell>
          <cell r="C1025">
            <v>1</v>
          </cell>
        </row>
        <row r="1026">
          <cell r="B1026">
            <v>2429</v>
          </cell>
          <cell r="C1026">
            <v>2</v>
          </cell>
        </row>
        <row r="1027">
          <cell r="B1027">
            <v>2432</v>
          </cell>
          <cell r="C1027">
            <v>1</v>
          </cell>
        </row>
        <row r="1028">
          <cell r="B1028">
            <v>2434</v>
          </cell>
          <cell r="C1028">
            <v>1</v>
          </cell>
        </row>
        <row r="1029">
          <cell r="B1029">
            <v>2435</v>
          </cell>
          <cell r="C1029">
            <v>1</v>
          </cell>
        </row>
        <row r="1030">
          <cell r="B1030">
            <v>2437</v>
          </cell>
          <cell r="C1030">
            <v>3</v>
          </cell>
        </row>
        <row r="1031">
          <cell r="B1031">
            <v>2438</v>
          </cell>
          <cell r="C1031">
            <v>1</v>
          </cell>
        </row>
        <row r="1032">
          <cell r="B1032">
            <v>2439</v>
          </cell>
          <cell r="C1032">
            <v>2</v>
          </cell>
        </row>
        <row r="1033">
          <cell r="B1033">
            <v>2441</v>
          </cell>
          <cell r="C1033">
            <v>1</v>
          </cell>
        </row>
        <row r="1034">
          <cell r="B1034">
            <v>2443</v>
          </cell>
          <cell r="C1034">
            <v>1</v>
          </cell>
        </row>
        <row r="1035">
          <cell r="B1035">
            <v>2444</v>
          </cell>
          <cell r="C1035">
            <v>1</v>
          </cell>
        </row>
        <row r="1036">
          <cell r="B1036">
            <v>2445</v>
          </cell>
          <cell r="C1036">
            <v>1</v>
          </cell>
        </row>
        <row r="1037">
          <cell r="B1037">
            <v>2449</v>
          </cell>
          <cell r="C1037">
            <v>1</v>
          </cell>
        </row>
        <row r="1038">
          <cell r="B1038">
            <v>2450</v>
          </cell>
          <cell r="C1038">
            <v>1</v>
          </cell>
        </row>
        <row r="1039">
          <cell r="B1039">
            <v>2455</v>
          </cell>
          <cell r="C1039">
            <v>1</v>
          </cell>
        </row>
        <row r="1040">
          <cell r="B1040">
            <v>2456</v>
          </cell>
          <cell r="C1040">
            <v>2</v>
          </cell>
        </row>
        <row r="1041">
          <cell r="B1041">
            <v>2457</v>
          </cell>
          <cell r="C1041">
            <v>1</v>
          </cell>
        </row>
        <row r="1042">
          <cell r="B1042">
            <v>2458</v>
          </cell>
          <cell r="C1042">
            <v>1</v>
          </cell>
        </row>
        <row r="1043">
          <cell r="B1043">
            <v>2459</v>
          </cell>
          <cell r="C1043">
            <v>1</v>
          </cell>
        </row>
        <row r="1044">
          <cell r="B1044">
            <v>2460</v>
          </cell>
          <cell r="C1044">
            <v>1</v>
          </cell>
        </row>
        <row r="1045">
          <cell r="B1045">
            <v>2461</v>
          </cell>
          <cell r="C1045">
            <v>1</v>
          </cell>
        </row>
        <row r="1046">
          <cell r="B1046">
            <v>2462</v>
          </cell>
          <cell r="C1046">
            <v>1</v>
          </cell>
        </row>
        <row r="1047">
          <cell r="B1047">
            <v>2465</v>
          </cell>
          <cell r="C1047">
            <v>1</v>
          </cell>
        </row>
        <row r="1048">
          <cell r="B1048">
            <v>2467</v>
          </cell>
          <cell r="C1048">
            <v>1</v>
          </cell>
        </row>
        <row r="1049">
          <cell r="B1049">
            <v>2468</v>
          </cell>
          <cell r="C1049">
            <v>1</v>
          </cell>
        </row>
        <row r="1050">
          <cell r="B1050">
            <v>2470</v>
          </cell>
          <cell r="C1050">
            <v>2</v>
          </cell>
        </row>
        <row r="1051">
          <cell r="B1051">
            <v>2471</v>
          </cell>
          <cell r="C1051">
            <v>3</v>
          </cell>
        </row>
        <row r="1052">
          <cell r="B1052">
            <v>2472</v>
          </cell>
          <cell r="C1052">
            <v>2</v>
          </cell>
        </row>
        <row r="1053">
          <cell r="B1053">
            <v>2473</v>
          </cell>
          <cell r="C1053">
            <v>2</v>
          </cell>
        </row>
        <row r="1054">
          <cell r="B1054">
            <v>2474</v>
          </cell>
          <cell r="C1054">
            <v>4</v>
          </cell>
        </row>
        <row r="1055">
          <cell r="B1055">
            <v>2477</v>
          </cell>
          <cell r="C1055">
            <v>2</v>
          </cell>
        </row>
        <row r="1056">
          <cell r="B1056">
            <v>2479</v>
          </cell>
          <cell r="C1056">
            <v>1</v>
          </cell>
        </row>
        <row r="1057">
          <cell r="B1057">
            <v>2480</v>
          </cell>
          <cell r="C1057">
            <v>1</v>
          </cell>
        </row>
        <row r="1058">
          <cell r="B1058">
            <v>2481</v>
          </cell>
          <cell r="C1058">
            <v>2</v>
          </cell>
        </row>
        <row r="1059">
          <cell r="B1059">
            <v>2483</v>
          </cell>
          <cell r="C1059">
            <v>2</v>
          </cell>
        </row>
        <row r="1060">
          <cell r="B1060">
            <v>2484</v>
          </cell>
          <cell r="C1060">
            <v>1</v>
          </cell>
        </row>
        <row r="1061">
          <cell r="B1061">
            <v>2485</v>
          </cell>
          <cell r="C1061">
            <v>2</v>
          </cell>
        </row>
        <row r="1062">
          <cell r="B1062">
            <v>2486</v>
          </cell>
          <cell r="C1062">
            <v>2</v>
          </cell>
        </row>
        <row r="1063">
          <cell r="B1063">
            <v>2487</v>
          </cell>
          <cell r="C1063">
            <v>1</v>
          </cell>
        </row>
        <row r="1064">
          <cell r="B1064">
            <v>2489</v>
          </cell>
          <cell r="C1064">
            <v>2</v>
          </cell>
        </row>
        <row r="1065">
          <cell r="B1065">
            <v>2491</v>
          </cell>
          <cell r="C1065">
            <v>1</v>
          </cell>
        </row>
        <row r="1066">
          <cell r="B1066">
            <v>2493</v>
          </cell>
          <cell r="C1066">
            <v>1</v>
          </cell>
        </row>
        <row r="1067">
          <cell r="B1067">
            <v>2495</v>
          </cell>
          <cell r="C1067">
            <v>1</v>
          </cell>
        </row>
        <row r="1068">
          <cell r="B1068">
            <v>2496</v>
          </cell>
          <cell r="C1068">
            <v>2</v>
          </cell>
        </row>
        <row r="1069">
          <cell r="B1069">
            <v>2497</v>
          </cell>
          <cell r="C1069">
            <v>1</v>
          </cell>
        </row>
        <row r="1070">
          <cell r="B1070">
            <v>2498</v>
          </cell>
          <cell r="C1070">
            <v>1</v>
          </cell>
        </row>
        <row r="1071">
          <cell r="B1071">
            <v>2499</v>
          </cell>
          <cell r="C1071">
            <v>1</v>
          </cell>
        </row>
        <row r="1072">
          <cell r="B1072">
            <v>2500</v>
          </cell>
          <cell r="C1072">
            <v>3</v>
          </cell>
        </row>
        <row r="1073">
          <cell r="B1073">
            <v>2501</v>
          </cell>
          <cell r="C1073">
            <v>1</v>
          </cell>
        </row>
        <row r="1074">
          <cell r="B1074">
            <v>2502</v>
          </cell>
          <cell r="C1074">
            <v>1</v>
          </cell>
        </row>
        <row r="1075">
          <cell r="B1075">
            <v>2503</v>
          </cell>
          <cell r="C1075">
            <v>1</v>
          </cell>
        </row>
        <row r="1076">
          <cell r="B1076">
            <v>2504</v>
          </cell>
          <cell r="C1076">
            <v>1</v>
          </cell>
        </row>
        <row r="1077">
          <cell r="B1077">
            <v>2506</v>
          </cell>
          <cell r="C1077">
            <v>2</v>
          </cell>
        </row>
        <row r="1078">
          <cell r="B1078">
            <v>2508</v>
          </cell>
          <cell r="C1078">
            <v>1</v>
          </cell>
        </row>
        <row r="1079">
          <cell r="B1079">
            <v>2509</v>
          </cell>
          <cell r="C1079">
            <v>1</v>
          </cell>
        </row>
        <row r="1080">
          <cell r="B1080">
            <v>2511</v>
          </cell>
          <cell r="C1080">
            <v>1</v>
          </cell>
        </row>
        <row r="1081">
          <cell r="B1081">
            <v>2512</v>
          </cell>
          <cell r="C1081">
            <v>3</v>
          </cell>
        </row>
        <row r="1082">
          <cell r="B1082">
            <v>2513</v>
          </cell>
          <cell r="C1082">
            <v>1</v>
          </cell>
        </row>
        <row r="1083">
          <cell r="B1083">
            <v>2515</v>
          </cell>
          <cell r="C1083">
            <v>1</v>
          </cell>
        </row>
        <row r="1084">
          <cell r="B1084">
            <v>2517</v>
          </cell>
          <cell r="C1084">
            <v>2</v>
          </cell>
        </row>
        <row r="1085">
          <cell r="B1085">
            <v>2518</v>
          </cell>
          <cell r="C1085">
            <v>2</v>
          </cell>
        </row>
        <row r="1086">
          <cell r="B1086">
            <v>2520</v>
          </cell>
          <cell r="C1086">
            <v>1</v>
          </cell>
        </row>
        <row r="1087">
          <cell r="B1087">
            <v>2521</v>
          </cell>
          <cell r="C1087">
            <v>1</v>
          </cell>
        </row>
        <row r="1088">
          <cell r="B1088">
            <v>2522</v>
          </cell>
          <cell r="C1088">
            <v>1</v>
          </cell>
        </row>
        <row r="1089">
          <cell r="B1089">
            <v>2523</v>
          </cell>
          <cell r="C1089">
            <v>1</v>
          </cell>
        </row>
        <row r="1090">
          <cell r="B1090">
            <v>2524</v>
          </cell>
          <cell r="C1090">
            <v>1</v>
          </cell>
        </row>
        <row r="1091">
          <cell r="B1091">
            <v>2525</v>
          </cell>
          <cell r="C1091">
            <v>1</v>
          </cell>
        </row>
        <row r="1092">
          <cell r="B1092">
            <v>2526</v>
          </cell>
          <cell r="C1092">
            <v>1</v>
          </cell>
        </row>
        <row r="1093">
          <cell r="B1093">
            <v>2528</v>
          </cell>
          <cell r="C1093">
            <v>1</v>
          </cell>
        </row>
        <row r="1094">
          <cell r="B1094">
            <v>2529</v>
          </cell>
          <cell r="C1094">
            <v>1</v>
          </cell>
        </row>
        <row r="1095">
          <cell r="B1095">
            <v>2530</v>
          </cell>
          <cell r="C1095">
            <v>1</v>
          </cell>
        </row>
        <row r="1096">
          <cell r="B1096">
            <v>2531</v>
          </cell>
          <cell r="C1096">
            <v>1</v>
          </cell>
        </row>
        <row r="1097">
          <cell r="B1097">
            <v>2532</v>
          </cell>
          <cell r="C1097">
            <v>1</v>
          </cell>
        </row>
        <row r="1098">
          <cell r="B1098">
            <v>2534</v>
          </cell>
          <cell r="C1098">
            <v>2</v>
          </cell>
        </row>
        <row r="1099">
          <cell r="B1099">
            <v>2535</v>
          </cell>
          <cell r="C1099">
            <v>1</v>
          </cell>
        </row>
        <row r="1100">
          <cell r="B1100">
            <v>2537</v>
          </cell>
          <cell r="C1100">
            <v>2</v>
          </cell>
        </row>
        <row r="1101">
          <cell r="B1101">
            <v>2538</v>
          </cell>
          <cell r="C1101">
            <v>1</v>
          </cell>
        </row>
        <row r="1102">
          <cell r="B1102">
            <v>2539</v>
          </cell>
          <cell r="C1102">
            <v>1</v>
          </cell>
        </row>
        <row r="1103">
          <cell r="B1103">
            <v>2540</v>
          </cell>
          <cell r="C1103">
            <v>1</v>
          </cell>
        </row>
        <row r="1104">
          <cell r="B1104">
            <v>2542</v>
          </cell>
          <cell r="C1104">
            <v>1</v>
          </cell>
        </row>
        <row r="1105">
          <cell r="B1105">
            <v>2543</v>
          </cell>
          <cell r="C1105">
            <v>2</v>
          </cell>
        </row>
        <row r="1106">
          <cell r="B1106">
            <v>2544</v>
          </cell>
          <cell r="C1106">
            <v>1</v>
          </cell>
        </row>
        <row r="1107">
          <cell r="B1107">
            <v>2545</v>
          </cell>
          <cell r="C1107">
            <v>1</v>
          </cell>
        </row>
        <row r="1108">
          <cell r="B1108">
            <v>2546</v>
          </cell>
          <cell r="C1108">
            <v>1</v>
          </cell>
        </row>
        <row r="1109">
          <cell r="B1109">
            <v>2549</v>
          </cell>
          <cell r="C1109">
            <v>2</v>
          </cell>
        </row>
        <row r="1110">
          <cell r="B1110">
            <v>2550</v>
          </cell>
          <cell r="C1110">
            <v>1</v>
          </cell>
        </row>
        <row r="1111">
          <cell r="B1111">
            <v>2551</v>
          </cell>
          <cell r="C1111">
            <v>1</v>
          </cell>
        </row>
        <row r="1112">
          <cell r="B1112">
            <v>2554</v>
          </cell>
          <cell r="C1112">
            <v>1</v>
          </cell>
        </row>
        <row r="1113">
          <cell r="B1113">
            <v>2555</v>
          </cell>
          <cell r="C1113">
            <v>1</v>
          </cell>
        </row>
        <row r="1114">
          <cell r="B1114">
            <v>2556</v>
          </cell>
          <cell r="C1114">
            <v>2</v>
          </cell>
        </row>
        <row r="1115">
          <cell r="B1115">
            <v>2557</v>
          </cell>
          <cell r="C1115">
            <v>2</v>
          </cell>
        </row>
        <row r="1116">
          <cell r="B1116">
            <v>2559</v>
          </cell>
          <cell r="C1116">
            <v>1</v>
          </cell>
        </row>
        <row r="1117">
          <cell r="B1117">
            <v>2560</v>
          </cell>
          <cell r="C1117">
            <v>1</v>
          </cell>
        </row>
        <row r="1118">
          <cell r="B1118">
            <v>2564</v>
          </cell>
          <cell r="C1118">
            <v>1</v>
          </cell>
        </row>
        <row r="1119">
          <cell r="B1119">
            <v>2570</v>
          </cell>
          <cell r="C1119">
            <v>0</v>
          </cell>
        </row>
        <row r="1120">
          <cell r="B1120">
            <v>2574</v>
          </cell>
          <cell r="C1120">
            <v>1</v>
          </cell>
        </row>
        <row r="1121">
          <cell r="B1121">
            <v>2576</v>
          </cell>
          <cell r="C1121">
            <v>1</v>
          </cell>
        </row>
        <row r="1122">
          <cell r="B1122">
            <v>2577</v>
          </cell>
          <cell r="C1122">
            <v>1</v>
          </cell>
        </row>
        <row r="1123">
          <cell r="B1123">
            <v>2579</v>
          </cell>
          <cell r="C1123">
            <v>1</v>
          </cell>
        </row>
        <row r="1124">
          <cell r="B1124">
            <v>2582</v>
          </cell>
          <cell r="C1124">
            <v>1</v>
          </cell>
        </row>
        <row r="1125">
          <cell r="B1125">
            <v>2583</v>
          </cell>
          <cell r="C1125">
            <v>2</v>
          </cell>
        </row>
        <row r="1126">
          <cell r="B1126">
            <v>2584</v>
          </cell>
          <cell r="C1126">
            <v>1</v>
          </cell>
        </row>
        <row r="1127">
          <cell r="B1127">
            <v>2585</v>
          </cell>
          <cell r="C1127">
            <v>1</v>
          </cell>
        </row>
        <row r="1128">
          <cell r="B1128">
            <v>2586</v>
          </cell>
          <cell r="C1128">
            <v>3</v>
          </cell>
        </row>
        <row r="1129">
          <cell r="B1129">
            <v>2587</v>
          </cell>
          <cell r="C1129">
            <v>2</v>
          </cell>
        </row>
        <row r="1130">
          <cell r="B1130">
            <v>2590</v>
          </cell>
          <cell r="C1130">
            <v>2</v>
          </cell>
        </row>
        <row r="1131">
          <cell r="B1131">
            <v>2591</v>
          </cell>
          <cell r="C1131">
            <v>3</v>
          </cell>
        </row>
        <row r="1132">
          <cell r="B1132">
            <v>2593</v>
          </cell>
          <cell r="C1132">
            <v>1</v>
          </cell>
        </row>
        <row r="1133">
          <cell r="B1133">
            <v>2594</v>
          </cell>
          <cell r="C1133">
            <v>1</v>
          </cell>
        </row>
        <row r="1134">
          <cell r="B1134">
            <v>2600</v>
          </cell>
          <cell r="C1134">
            <v>1</v>
          </cell>
        </row>
        <row r="1135">
          <cell r="B1135">
            <v>2601</v>
          </cell>
          <cell r="C1135">
            <v>1</v>
          </cell>
        </row>
        <row r="1136">
          <cell r="B1136">
            <v>2603</v>
          </cell>
          <cell r="C1136">
            <v>2</v>
          </cell>
        </row>
        <row r="1137">
          <cell r="B1137">
            <v>2604</v>
          </cell>
          <cell r="C1137">
            <v>3</v>
          </cell>
        </row>
        <row r="1138">
          <cell r="B1138">
            <v>2605</v>
          </cell>
          <cell r="C1138">
            <v>2</v>
          </cell>
        </row>
        <row r="1139">
          <cell r="B1139">
            <v>2606</v>
          </cell>
          <cell r="C1139">
            <v>1</v>
          </cell>
        </row>
        <row r="1140">
          <cell r="B1140">
            <v>2607</v>
          </cell>
          <cell r="C1140">
            <v>3</v>
          </cell>
        </row>
        <row r="1141">
          <cell r="B1141">
            <v>2609</v>
          </cell>
          <cell r="C1141">
            <v>2</v>
          </cell>
        </row>
        <row r="1142">
          <cell r="B1142">
            <v>2611</v>
          </cell>
          <cell r="C1142">
            <v>2</v>
          </cell>
        </row>
        <row r="1143">
          <cell r="B1143">
            <v>2612</v>
          </cell>
          <cell r="C1143">
            <v>4</v>
          </cell>
        </row>
        <row r="1144">
          <cell r="B1144">
            <v>2613</v>
          </cell>
          <cell r="C1144">
            <v>1</v>
          </cell>
        </row>
        <row r="1145">
          <cell r="B1145">
            <v>2614</v>
          </cell>
          <cell r="C1145">
            <v>3</v>
          </cell>
        </row>
        <row r="1146">
          <cell r="B1146">
            <v>2618</v>
          </cell>
          <cell r="C1146">
            <v>1</v>
          </cell>
        </row>
        <row r="1147">
          <cell r="B1147">
            <v>2619</v>
          </cell>
          <cell r="C1147">
            <v>3</v>
          </cell>
        </row>
        <row r="1148">
          <cell r="B1148">
            <v>2620</v>
          </cell>
          <cell r="C1148">
            <v>2</v>
          </cell>
        </row>
        <row r="1149">
          <cell r="B1149">
            <v>2621</v>
          </cell>
          <cell r="C1149">
            <v>1</v>
          </cell>
        </row>
        <row r="1150">
          <cell r="B1150">
            <v>2625</v>
          </cell>
          <cell r="C1150">
            <v>2</v>
          </cell>
        </row>
        <row r="1151">
          <cell r="B1151">
            <v>2626</v>
          </cell>
          <cell r="C1151">
            <v>1</v>
          </cell>
        </row>
        <row r="1152">
          <cell r="B1152">
            <v>2627</v>
          </cell>
          <cell r="C1152">
            <v>1</v>
          </cell>
        </row>
        <row r="1153">
          <cell r="B1153">
            <v>2630</v>
          </cell>
          <cell r="C1153">
            <v>1</v>
          </cell>
        </row>
        <row r="1154">
          <cell r="B1154">
            <v>2632</v>
          </cell>
          <cell r="C1154">
            <v>1</v>
          </cell>
        </row>
        <row r="1155">
          <cell r="B1155">
            <v>2634</v>
          </cell>
          <cell r="C1155">
            <v>1</v>
          </cell>
        </row>
        <row r="1156">
          <cell r="B1156">
            <v>2635</v>
          </cell>
          <cell r="C1156">
            <v>1</v>
          </cell>
        </row>
        <row r="1157">
          <cell r="B1157">
            <v>2637</v>
          </cell>
          <cell r="C1157">
            <v>2</v>
          </cell>
        </row>
        <row r="1158">
          <cell r="B1158">
            <v>2638</v>
          </cell>
          <cell r="C1158">
            <v>1</v>
          </cell>
        </row>
        <row r="1159">
          <cell r="B1159">
            <v>2640</v>
          </cell>
          <cell r="C1159">
            <v>1</v>
          </cell>
        </row>
        <row r="1160">
          <cell r="B1160">
            <v>2641</v>
          </cell>
          <cell r="C1160">
            <v>3</v>
          </cell>
        </row>
        <row r="1161">
          <cell r="B1161">
            <v>2642</v>
          </cell>
          <cell r="C1161">
            <v>2</v>
          </cell>
        </row>
        <row r="1162">
          <cell r="B1162">
            <v>2643</v>
          </cell>
          <cell r="C1162">
            <v>1</v>
          </cell>
        </row>
        <row r="1163">
          <cell r="B1163">
            <v>2647</v>
          </cell>
          <cell r="C1163">
            <v>1</v>
          </cell>
        </row>
        <row r="1164">
          <cell r="B1164">
            <v>2648</v>
          </cell>
          <cell r="C1164">
            <v>2</v>
          </cell>
        </row>
        <row r="1165">
          <cell r="B1165">
            <v>2654</v>
          </cell>
          <cell r="C1165">
            <v>1</v>
          </cell>
        </row>
        <row r="1166">
          <cell r="B1166">
            <v>2655</v>
          </cell>
          <cell r="C1166">
            <v>3</v>
          </cell>
        </row>
        <row r="1167">
          <cell r="B1167">
            <v>2656</v>
          </cell>
          <cell r="C1167">
            <v>1</v>
          </cell>
        </row>
        <row r="1168">
          <cell r="B1168">
            <v>2657</v>
          </cell>
          <cell r="C1168">
            <v>1</v>
          </cell>
        </row>
        <row r="1169">
          <cell r="B1169">
            <v>2658</v>
          </cell>
          <cell r="C1169">
            <v>1</v>
          </cell>
        </row>
        <row r="1170">
          <cell r="B1170">
            <v>2659</v>
          </cell>
          <cell r="C1170">
            <v>1</v>
          </cell>
        </row>
        <row r="1171">
          <cell r="B1171">
            <v>2660</v>
          </cell>
          <cell r="C1171">
            <v>2</v>
          </cell>
        </row>
        <row r="1172">
          <cell r="B1172">
            <v>2662</v>
          </cell>
          <cell r="C1172">
            <v>2</v>
          </cell>
        </row>
        <row r="1173">
          <cell r="B1173">
            <v>2665</v>
          </cell>
          <cell r="C1173">
            <v>1</v>
          </cell>
        </row>
        <row r="1174">
          <cell r="B1174">
            <v>2667</v>
          </cell>
          <cell r="C1174">
            <v>1</v>
          </cell>
        </row>
        <row r="1175">
          <cell r="B1175">
            <v>2670</v>
          </cell>
          <cell r="C1175">
            <v>1</v>
          </cell>
        </row>
        <row r="1176">
          <cell r="B1176">
            <v>2672</v>
          </cell>
          <cell r="C1176">
            <v>1</v>
          </cell>
        </row>
        <row r="1177">
          <cell r="B1177">
            <v>2673</v>
          </cell>
          <cell r="C1177">
            <v>2</v>
          </cell>
        </row>
        <row r="1178">
          <cell r="B1178">
            <v>2676</v>
          </cell>
          <cell r="C1178">
            <v>2</v>
          </cell>
        </row>
        <row r="1179">
          <cell r="B1179">
            <v>2679</v>
          </cell>
          <cell r="C1179">
            <v>1</v>
          </cell>
        </row>
        <row r="1180">
          <cell r="B1180">
            <v>2702</v>
          </cell>
          <cell r="C1180">
            <v>3</v>
          </cell>
        </row>
        <row r="1181">
          <cell r="B1181">
            <v>2704</v>
          </cell>
          <cell r="C1181">
            <v>2</v>
          </cell>
        </row>
        <row r="1182">
          <cell r="B1182">
            <v>2705</v>
          </cell>
          <cell r="C1182">
            <v>1</v>
          </cell>
        </row>
        <row r="1183">
          <cell r="B1183">
            <v>2709</v>
          </cell>
          <cell r="C1183">
            <v>2</v>
          </cell>
        </row>
        <row r="1184">
          <cell r="B1184">
            <v>2711</v>
          </cell>
          <cell r="C1184">
            <v>1</v>
          </cell>
        </row>
        <row r="1185">
          <cell r="B1185">
            <v>2713</v>
          </cell>
          <cell r="C1185">
            <v>1</v>
          </cell>
        </row>
        <row r="1186">
          <cell r="B1186">
            <v>2721</v>
          </cell>
          <cell r="C1186">
            <v>1</v>
          </cell>
        </row>
        <row r="1187">
          <cell r="B1187">
            <v>2723</v>
          </cell>
          <cell r="C1187">
            <v>1</v>
          </cell>
        </row>
        <row r="1188">
          <cell r="B1188">
            <v>2725</v>
          </cell>
          <cell r="C1188">
            <v>0</v>
          </cell>
        </row>
        <row r="1189">
          <cell r="B1189">
            <v>2729</v>
          </cell>
          <cell r="C1189">
            <v>2</v>
          </cell>
        </row>
        <row r="1190">
          <cell r="B1190">
            <v>2733</v>
          </cell>
          <cell r="C1190">
            <v>2</v>
          </cell>
        </row>
        <row r="1191">
          <cell r="B1191">
            <v>2735</v>
          </cell>
          <cell r="C1191">
            <v>1</v>
          </cell>
        </row>
        <row r="1192">
          <cell r="B1192">
            <v>2737</v>
          </cell>
          <cell r="C1192">
            <v>1</v>
          </cell>
        </row>
        <row r="1193">
          <cell r="B1193">
            <v>2745</v>
          </cell>
          <cell r="C1193">
            <v>1</v>
          </cell>
        </row>
        <row r="1194">
          <cell r="B1194">
            <v>2747</v>
          </cell>
          <cell r="C1194">
            <v>1</v>
          </cell>
        </row>
        <row r="1195">
          <cell r="B1195">
            <v>2751</v>
          </cell>
          <cell r="C1195">
            <v>3</v>
          </cell>
        </row>
        <row r="1196">
          <cell r="B1196">
            <v>2757</v>
          </cell>
          <cell r="C1196">
            <v>1</v>
          </cell>
        </row>
        <row r="1197">
          <cell r="B1197">
            <v>2761</v>
          </cell>
          <cell r="C1197">
            <v>2</v>
          </cell>
        </row>
        <row r="1198">
          <cell r="B1198">
            <v>2765</v>
          </cell>
          <cell r="C1198">
            <v>1</v>
          </cell>
        </row>
        <row r="1199">
          <cell r="B1199">
            <v>2767</v>
          </cell>
          <cell r="C1199">
            <v>4</v>
          </cell>
        </row>
        <row r="1200">
          <cell r="B1200">
            <v>2769</v>
          </cell>
          <cell r="C1200">
            <v>1</v>
          </cell>
        </row>
        <row r="1201">
          <cell r="B1201">
            <v>2771</v>
          </cell>
          <cell r="C1201">
            <v>3</v>
          </cell>
        </row>
        <row r="1202">
          <cell r="B1202">
            <v>2773</v>
          </cell>
          <cell r="C1202">
            <v>1</v>
          </cell>
        </row>
        <row r="1203">
          <cell r="B1203">
            <v>2775</v>
          </cell>
          <cell r="C1203">
            <v>1</v>
          </cell>
        </row>
        <row r="1204">
          <cell r="B1204">
            <v>2777</v>
          </cell>
          <cell r="C1204">
            <v>1</v>
          </cell>
        </row>
        <row r="1205">
          <cell r="B1205">
            <v>2781</v>
          </cell>
          <cell r="C1205">
            <v>1</v>
          </cell>
        </row>
        <row r="1206">
          <cell r="B1206">
            <v>2783</v>
          </cell>
          <cell r="C1206">
            <v>2</v>
          </cell>
        </row>
        <row r="1207">
          <cell r="B1207">
            <v>2785</v>
          </cell>
          <cell r="C1207">
            <v>1</v>
          </cell>
        </row>
        <row r="1208">
          <cell r="B1208">
            <v>2787</v>
          </cell>
          <cell r="C1208">
            <v>1</v>
          </cell>
        </row>
        <row r="1209">
          <cell r="B1209">
            <v>2789</v>
          </cell>
          <cell r="C1209">
            <v>2</v>
          </cell>
        </row>
        <row r="1210">
          <cell r="B1210">
            <v>2791</v>
          </cell>
          <cell r="C1210">
            <v>2</v>
          </cell>
        </row>
        <row r="1211">
          <cell r="B1211">
            <v>2795</v>
          </cell>
          <cell r="C1211">
            <v>1</v>
          </cell>
        </row>
        <row r="1212">
          <cell r="B1212">
            <v>2797</v>
          </cell>
          <cell r="C1212">
            <v>2</v>
          </cell>
        </row>
        <row r="1213">
          <cell r="B1213">
            <v>2803</v>
          </cell>
          <cell r="C1213">
            <v>1</v>
          </cell>
        </row>
        <row r="1214">
          <cell r="B1214">
            <v>2805</v>
          </cell>
          <cell r="C1214">
            <v>1</v>
          </cell>
        </row>
        <row r="1215">
          <cell r="B1215">
            <v>2809</v>
          </cell>
          <cell r="C1215">
            <v>3</v>
          </cell>
        </row>
        <row r="1216">
          <cell r="B1216">
            <v>2811</v>
          </cell>
          <cell r="C1216">
            <v>2</v>
          </cell>
        </row>
        <row r="1217">
          <cell r="B1217">
            <v>2813</v>
          </cell>
          <cell r="C1217">
            <v>1</v>
          </cell>
        </row>
        <row r="1218">
          <cell r="B1218">
            <v>2815</v>
          </cell>
          <cell r="C1218">
            <v>3</v>
          </cell>
        </row>
        <row r="1219">
          <cell r="B1219">
            <v>2817</v>
          </cell>
          <cell r="C1219">
            <v>1</v>
          </cell>
        </row>
        <row r="1220">
          <cell r="B1220">
            <v>2819</v>
          </cell>
          <cell r="C1220">
            <v>1</v>
          </cell>
        </row>
        <row r="1221">
          <cell r="B1221">
            <v>2823</v>
          </cell>
          <cell r="C1221">
            <v>1</v>
          </cell>
        </row>
        <row r="1222">
          <cell r="B1222">
            <v>2825</v>
          </cell>
          <cell r="C1222">
            <v>1</v>
          </cell>
        </row>
        <row r="1223">
          <cell r="B1223">
            <v>2826</v>
          </cell>
          <cell r="C1223">
            <v>3</v>
          </cell>
        </row>
        <row r="1224">
          <cell r="B1224">
            <v>2827</v>
          </cell>
          <cell r="C1224">
            <v>1</v>
          </cell>
        </row>
        <row r="1225">
          <cell r="B1225">
            <v>2829</v>
          </cell>
          <cell r="C1225">
            <v>1</v>
          </cell>
        </row>
        <row r="1226">
          <cell r="B1226">
            <v>2830</v>
          </cell>
          <cell r="C1226">
            <v>1</v>
          </cell>
        </row>
        <row r="1227">
          <cell r="B1227">
            <v>2832</v>
          </cell>
          <cell r="C1227">
            <v>3</v>
          </cell>
        </row>
        <row r="1228">
          <cell r="B1228">
            <v>2833</v>
          </cell>
          <cell r="C1228">
            <v>0</v>
          </cell>
        </row>
        <row r="1229">
          <cell r="B1229">
            <v>2834</v>
          </cell>
          <cell r="C1229">
            <v>3</v>
          </cell>
        </row>
        <row r="1230">
          <cell r="B1230">
            <v>2836</v>
          </cell>
          <cell r="C1230">
            <v>2</v>
          </cell>
        </row>
        <row r="1231">
          <cell r="B1231">
            <v>2838</v>
          </cell>
          <cell r="C1231">
            <v>1</v>
          </cell>
        </row>
        <row r="1232">
          <cell r="B1232">
            <v>2839</v>
          </cell>
          <cell r="C1232">
            <v>1</v>
          </cell>
        </row>
        <row r="1233">
          <cell r="B1233">
            <v>2840</v>
          </cell>
          <cell r="C1233">
            <v>1</v>
          </cell>
        </row>
        <row r="1234">
          <cell r="B1234">
            <v>2841</v>
          </cell>
          <cell r="C1234">
            <v>1</v>
          </cell>
        </row>
        <row r="1235">
          <cell r="B1235">
            <v>2843</v>
          </cell>
          <cell r="C1235">
            <v>1</v>
          </cell>
        </row>
        <row r="1236">
          <cell r="B1236">
            <v>2844</v>
          </cell>
          <cell r="C1236">
            <v>1</v>
          </cell>
        </row>
        <row r="1237">
          <cell r="B1237">
            <v>2845</v>
          </cell>
          <cell r="C1237">
            <v>1</v>
          </cell>
        </row>
        <row r="1238">
          <cell r="B1238">
            <v>2846</v>
          </cell>
          <cell r="C1238">
            <v>2</v>
          </cell>
        </row>
        <row r="1239">
          <cell r="B1239">
            <v>2847</v>
          </cell>
          <cell r="C1239">
            <v>1</v>
          </cell>
        </row>
        <row r="1240">
          <cell r="B1240">
            <v>2848</v>
          </cell>
          <cell r="C1240">
            <v>3</v>
          </cell>
        </row>
        <row r="1241">
          <cell r="B1241">
            <v>2849</v>
          </cell>
          <cell r="C1241">
            <v>2</v>
          </cell>
        </row>
        <row r="1242">
          <cell r="B1242">
            <v>2850</v>
          </cell>
          <cell r="C1242">
            <v>1</v>
          </cell>
        </row>
        <row r="1243">
          <cell r="B1243">
            <v>2851</v>
          </cell>
          <cell r="C1243">
            <v>2</v>
          </cell>
        </row>
        <row r="1244">
          <cell r="B1244">
            <v>2852</v>
          </cell>
          <cell r="C1244">
            <v>2</v>
          </cell>
        </row>
        <row r="1245">
          <cell r="B1245">
            <v>2853</v>
          </cell>
          <cell r="C1245">
            <v>1</v>
          </cell>
        </row>
        <row r="1246">
          <cell r="B1246">
            <v>2854</v>
          </cell>
          <cell r="C1246">
            <v>1</v>
          </cell>
        </row>
        <row r="1247">
          <cell r="B1247">
            <v>2855</v>
          </cell>
          <cell r="C1247">
            <v>1</v>
          </cell>
        </row>
        <row r="1248">
          <cell r="B1248">
            <v>2856</v>
          </cell>
          <cell r="C1248">
            <v>1</v>
          </cell>
        </row>
        <row r="1249">
          <cell r="B1249">
            <v>2857</v>
          </cell>
          <cell r="C1249">
            <v>1</v>
          </cell>
        </row>
        <row r="1250">
          <cell r="B1250">
            <v>2859</v>
          </cell>
          <cell r="C1250">
            <v>1</v>
          </cell>
        </row>
        <row r="1251">
          <cell r="B1251">
            <v>2861</v>
          </cell>
          <cell r="C1251">
            <v>1</v>
          </cell>
        </row>
        <row r="1252">
          <cell r="B1252">
            <v>2864</v>
          </cell>
          <cell r="C1252">
            <v>1</v>
          </cell>
        </row>
        <row r="1253">
          <cell r="B1253">
            <v>2865</v>
          </cell>
          <cell r="C1253">
            <v>1</v>
          </cell>
        </row>
        <row r="1254">
          <cell r="B1254">
            <v>2866</v>
          </cell>
          <cell r="C1254">
            <v>1</v>
          </cell>
        </row>
        <row r="1255">
          <cell r="B1255">
            <v>2867</v>
          </cell>
          <cell r="C1255">
            <v>1</v>
          </cell>
        </row>
        <row r="1256">
          <cell r="B1256">
            <v>2869</v>
          </cell>
          <cell r="C1256">
            <v>1</v>
          </cell>
        </row>
        <row r="1257">
          <cell r="B1257">
            <v>2871</v>
          </cell>
          <cell r="C1257">
            <v>1</v>
          </cell>
        </row>
        <row r="1258">
          <cell r="B1258">
            <v>2872</v>
          </cell>
          <cell r="C1258">
            <v>1</v>
          </cell>
        </row>
        <row r="1259">
          <cell r="B1259">
            <v>2874</v>
          </cell>
          <cell r="C1259">
            <v>1</v>
          </cell>
        </row>
        <row r="1260">
          <cell r="B1260">
            <v>2875</v>
          </cell>
          <cell r="C1260">
            <v>1</v>
          </cell>
        </row>
        <row r="1261">
          <cell r="B1261">
            <v>2876</v>
          </cell>
          <cell r="C1261">
            <v>2</v>
          </cell>
        </row>
        <row r="1262">
          <cell r="B1262">
            <v>2877</v>
          </cell>
          <cell r="C1262">
            <v>2</v>
          </cell>
        </row>
        <row r="1263">
          <cell r="B1263">
            <v>2879</v>
          </cell>
          <cell r="C1263">
            <v>1</v>
          </cell>
        </row>
        <row r="1264">
          <cell r="B1264">
            <v>2880</v>
          </cell>
          <cell r="C1264">
            <v>1</v>
          </cell>
        </row>
        <row r="1265">
          <cell r="B1265">
            <v>2881</v>
          </cell>
          <cell r="C1265">
            <v>1</v>
          </cell>
        </row>
        <row r="1266">
          <cell r="B1266">
            <v>2882</v>
          </cell>
          <cell r="C1266">
            <v>1</v>
          </cell>
        </row>
        <row r="1267">
          <cell r="B1267">
            <v>2883</v>
          </cell>
          <cell r="C1267">
            <v>1</v>
          </cell>
        </row>
        <row r="1268">
          <cell r="B1268">
            <v>2888</v>
          </cell>
          <cell r="C1268">
            <v>1</v>
          </cell>
        </row>
        <row r="1269">
          <cell r="B1269">
            <v>2890</v>
          </cell>
          <cell r="C1269">
            <v>1</v>
          </cell>
        </row>
        <row r="1270">
          <cell r="B1270">
            <v>2893</v>
          </cell>
          <cell r="C1270">
            <v>1</v>
          </cell>
        </row>
        <row r="1271">
          <cell r="B1271">
            <v>2894</v>
          </cell>
          <cell r="C1271">
            <v>1</v>
          </cell>
        </row>
        <row r="1272">
          <cell r="B1272">
            <v>2895</v>
          </cell>
          <cell r="C1272">
            <v>2</v>
          </cell>
        </row>
        <row r="1273">
          <cell r="B1273">
            <v>2897</v>
          </cell>
          <cell r="C1273">
            <v>1</v>
          </cell>
        </row>
        <row r="1274">
          <cell r="B1274">
            <v>2900</v>
          </cell>
          <cell r="C1274">
            <v>1</v>
          </cell>
        </row>
        <row r="1275">
          <cell r="B1275">
            <v>2902</v>
          </cell>
          <cell r="C1275">
            <v>1</v>
          </cell>
        </row>
        <row r="1276">
          <cell r="B1276">
            <v>2903</v>
          </cell>
          <cell r="C1276">
            <v>1</v>
          </cell>
        </row>
        <row r="1277">
          <cell r="B1277">
            <v>2905</v>
          </cell>
          <cell r="C1277">
            <v>1</v>
          </cell>
        </row>
        <row r="1278">
          <cell r="B1278">
            <v>2906</v>
          </cell>
          <cell r="C1278">
            <v>1</v>
          </cell>
        </row>
        <row r="1279">
          <cell r="B1279">
            <v>2907</v>
          </cell>
          <cell r="C1279">
            <v>1</v>
          </cell>
        </row>
        <row r="1280">
          <cell r="B1280">
            <v>2909</v>
          </cell>
          <cell r="C1280">
            <v>1</v>
          </cell>
        </row>
        <row r="1281">
          <cell r="B1281">
            <v>2910</v>
          </cell>
          <cell r="C1281">
            <v>2</v>
          </cell>
        </row>
        <row r="1282">
          <cell r="B1282">
            <v>2911</v>
          </cell>
          <cell r="C1282">
            <v>1</v>
          </cell>
        </row>
        <row r="1283">
          <cell r="B1283">
            <v>2912</v>
          </cell>
          <cell r="C1283">
            <v>2</v>
          </cell>
        </row>
        <row r="1284">
          <cell r="B1284">
            <v>2914</v>
          </cell>
          <cell r="C1284">
            <v>2</v>
          </cell>
        </row>
        <row r="1285">
          <cell r="B1285">
            <v>2915</v>
          </cell>
          <cell r="C1285">
            <v>1</v>
          </cell>
        </row>
        <row r="1286">
          <cell r="B1286">
            <v>2916</v>
          </cell>
          <cell r="C1286">
            <v>1</v>
          </cell>
        </row>
        <row r="1287">
          <cell r="B1287">
            <v>2917</v>
          </cell>
          <cell r="C1287">
            <v>1</v>
          </cell>
        </row>
        <row r="1288">
          <cell r="B1288">
            <v>2918</v>
          </cell>
          <cell r="C1288">
            <v>1</v>
          </cell>
        </row>
        <row r="1289">
          <cell r="B1289">
            <v>2919</v>
          </cell>
          <cell r="C1289">
            <v>1</v>
          </cell>
        </row>
        <row r="1290">
          <cell r="B1290">
            <v>2920</v>
          </cell>
          <cell r="C1290">
            <v>1</v>
          </cell>
        </row>
        <row r="1291">
          <cell r="B1291">
            <v>2922</v>
          </cell>
          <cell r="C1291">
            <v>1</v>
          </cell>
        </row>
        <row r="1292">
          <cell r="B1292">
            <v>2923</v>
          </cell>
          <cell r="C1292">
            <v>1</v>
          </cell>
        </row>
        <row r="1293">
          <cell r="B1293">
            <v>2925</v>
          </cell>
          <cell r="C1293">
            <v>1</v>
          </cell>
        </row>
        <row r="1294">
          <cell r="B1294">
            <v>2926</v>
          </cell>
          <cell r="C1294">
            <v>1</v>
          </cell>
        </row>
        <row r="1295">
          <cell r="B1295">
            <v>2927</v>
          </cell>
          <cell r="C1295">
            <v>1</v>
          </cell>
        </row>
        <row r="1296">
          <cell r="B1296">
            <v>2928</v>
          </cell>
          <cell r="C1296">
            <v>2</v>
          </cell>
        </row>
        <row r="1297">
          <cell r="B1297">
            <v>2929</v>
          </cell>
          <cell r="C1297">
            <v>1</v>
          </cell>
        </row>
        <row r="1298">
          <cell r="B1298">
            <v>2930</v>
          </cell>
          <cell r="C1298">
            <v>1</v>
          </cell>
        </row>
        <row r="1299">
          <cell r="B1299">
            <v>2933</v>
          </cell>
          <cell r="C1299">
            <v>1</v>
          </cell>
        </row>
        <row r="1300">
          <cell r="B1300">
            <v>2935</v>
          </cell>
          <cell r="C1300">
            <v>1</v>
          </cell>
        </row>
        <row r="1301">
          <cell r="B1301">
            <v>2936</v>
          </cell>
          <cell r="C1301">
            <v>2</v>
          </cell>
        </row>
        <row r="1302">
          <cell r="B1302">
            <v>2941</v>
          </cell>
          <cell r="C1302">
            <v>1</v>
          </cell>
        </row>
        <row r="1303">
          <cell r="B1303">
            <v>2942</v>
          </cell>
          <cell r="C1303">
            <v>1</v>
          </cell>
        </row>
        <row r="1304">
          <cell r="B1304">
            <v>2943</v>
          </cell>
          <cell r="C1304">
            <v>1</v>
          </cell>
        </row>
        <row r="1305">
          <cell r="B1305">
            <v>2944</v>
          </cell>
          <cell r="C1305">
            <v>2</v>
          </cell>
        </row>
        <row r="1306">
          <cell r="B1306">
            <v>2945</v>
          </cell>
          <cell r="C1306">
            <v>1</v>
          </cell>
        </row>
        <row r="1307">
          <cell r="B1307">
            <v>2947</v>
          </cell>
          <cell r="C1307">
            <v>1</v>
          </cell>
        </row>
        <row r="1308">
          <cell r="B1308">
            <v>2948</v>
          </cell>
          <cell r="C1308">
            <v>1</v>
          </cell>
        </row>
        <row r="1309">
          <cell r="B1309">
            <v>2949</v>
          </cell>
          <cell r="C1309">
            <v>2</v>
          </cell>
        </row>
        <row r="1310">
          <cell r="B1310">
            <v>2950</v>
          </cell>
          <cell r="C1310">
            <v>1</v>
          </cell>
        </row>
        <row r="1311">
          <cell r="B1311">
            <v>2952</v>
          </cell>
          <cell r="C1311">
            <v>1</v>
          </cell>
        </row>
        <row r="1312">
          <cell r="B1312">
            <v>2953</v>
          </cell>
          <cell r="C1312">
            <v>1</v>
          </cell>
        </row>
        <row r="1313">
          <cell r="B1313">
            <v>2956</v>
          </cell>
          <cell r="C1313">
            <v>1</v>
          </cell>
        </row>
        <row r="1314">
          <cell r="B1314">
            <v>2957</v>
          </cell>
          <cell r="C1314">
            <v>1</v>
          </cell>
        </row>
        <row r="1315">
          <cell r="B1315">
            <v>2959</v>
          </cell>
          <cell r="C1315">
            <v>3</v>
          </cell>
        </row>
        <row r="1316">
          <cell r="B1316">
            <v>2960</v>
          </cell>
          <cell r="C1316">
            <v>2</v>
          </cell>
        </row>
        <row r="1317">
          <cell r="B1317">
            <v>2961</v>
          </cell>
          <cell r="C1317">
            <v>1</v>
          </cell>
        </row>
        <row r="1318">
          <cell r="B1318">
            <v>2962</v>
          </cell>
          <cell r="C1318">
            <v>1</v>
          </cell>
        </row>
        <row r="1319">
          <cell r="B1319">
            <v>2963</v>
          </cell>
          <cell r="C1319">
            <v>1</v>
          </cell>
        </row>
        <row r="1320">
          <cell r="B1320">
            <v>2964</v>
          </cell>
          <cell r="C1320">
            <v>1</v>
          </cell>
        </row>
        <row r="1321">
          <cell r="B1321">
            <v>2965</v>
          </cell>
          <cell r="C1321">
            <v>1</v>
          </cell>
        </row>
        <row r="1322">
          <cell r="B1322">
            <v>2966</v>
          </cell>
          <cell r="C1322">
            <v>1</v>
          </cell>
        </row>
        <row r="1323">
          <cell r="B1323">
            <v>2967</v>
          </cell>
          <cell r="C1323">
            <v>1</v>
          </cell>
        </row>
        <row r="1324">
          <cell r="B1324">
            <v>2969</v>
          </cell>
          <cell r="C1324">
            <v>2</v>
          </cell>
        </row>
        <row r="1325">
          <cell r="B1325">
            <v>2972</v>
          </cell>
          <cell r="C1325">
            <v>2</v>
          </cell>
        </row>
        <row r="1326">
          <cell r="B1326">
            <v>2973</v>
          </cell>
          <cell r="C1326">
            <v>1</v>
          </cell>
        </row>
        <row r="1327">
          <cell r="B1327">
            <v>2974</v>
          </cell>
          <cell r="C1327">
            <v>3</v>
          </cell>
        </row>
        <row r="1328">
          <cell r="B1328">
            <v>2975</v>
          </cell>
          <cell r="C1328">
            <v>1</v>
          </cell>
        </row>
        <row r="1329">
          <cell r="B1329">
            <v>2976</v>
          </cell>
          <cell r="C1329">
            <v>1</v>
          </cell>
        </row>
        <row r="1330">
          <cell r="B1330">
            <v>2977</v>
          </cell>
          <cell r="C1330">
            <v>1</v>
          </cell>
        </row>
        <row r="1331">
          <cell r="B1331">
            <v>2978</v>
          </cell>
          <cell r="C1331">
            <v>1</v>
          </cell>
        </row>
        <row r="1332">
          <cell r="B1332">
            <v>2979</v>
          </cell>
          <cell r="C1332">
            <v>1</v>
          </cell>
        </row>
        <row r="1333">
          <cell r="B1333">
            <v>2980</v>
          </cell>
          <cell r="C1333">
            <v>1</v>
          </cell>
        </row>
        <row r="1334">
          <cell r="B1334">
            <v>2982</v>
          </cell>
          <cell r="C1334">
            <v>1</v>
          </cell>
        </row>
        <row r="1335">
          <cell r="B1335">
            <v>2984</v>
          </cell>
          <cell r="C1335">
            <v>3</v>
          </cell>
        </row>
        <row r="1336">
          <cell r="B1336">
            <v>2985</v>
          </cell>
          <cell r="C1336">
            <v>1</v>
          </cell>
        </row>
        <row r="1337">
          <cell r="B1337">
            <v>2987</v>
          </cell>
          <cell r="C1337">
            <v>1</v>
          </cell>
        </row>
        <row r="1338">
          <cell r="B1338">
            <v>2988</v>
          </cell>
          <cell r="C1338">
            <v>1</v>
          </cell>
        </row>
        <row r="1339">
          <cell r="B1339">
            <v>2989</v>
          </cell>
          <cell r="C1339">
            <v>1</v>
          </cell>
        </row>
        <row r="1340">
          <cell r="B1340">
            <v>2990</v>
          </cell>
          <cell r="C1340">
            <v>3</v>
          </cell>
        </row>
        <row r="1341">
          <cell r="B1341">
            <v>2992</v>
          </cell>
          <cell r="C1341">
            <v>1</v>
          </cell>
        </row>
        <row r="1342">
          <cell r="B1342">
            <v>2993</v>
          </cell>
          <cell r="C1342">
            <v>1</v>
          </cell>
        </row>
        <row r="1343">
          <cell r="B1343">
            <v>2994</v>
          </cell>
          <cell r="C1343">
            <v>1</v>
          </cell>
        </row>
        <row r="1344">
          <cell r="B1344">
            <v>2995</v>
          </cell>
          <cell r="C1344">
            <v>1</v>
          </cell>
        </row>
        <row r="1345">
          <cell r="B1345">
            <v>2996</v>
          </cell>
          <cell r="C1345">
            <v>3</v>
          </cell>
        </row>
        <row r="1346">
          <cell r="B1346">
            <v>2998</v>
          </cell>
          <cell r="C1346">
            <v>1</v>
          </cell>
        </row>
        <row r="1347">
          <cell r="B1347">
            <v>3000</v>
          </cell>
          <cell r="C1347">
            <v>1</v>
          </cell>
        </row>
        <row r="1348">
          <cell r="B1348">
            <v>3002</v>
          </cell>
          <cell r="C1348">
            <v>2</v>
          </cell>
        </row>
        <row r="1349">
          <cell r="B1349">
            <v>3003</v>
          </cell>
          <cell r="C1349">
            <v>1</v>
          </cell>
        </row>
        <row r="1350">
          <cell r="B1350">
            <v>3004</v>
          </cell>
          <cell r="C1350">
            <v>1</v>
          </cell>
        </row>
        <row r="1351">
          <cell r="B1351">
            <v>3005</v>
          </cell>
          <cell r="C1351">
            <v>1</v>
          </cell>
        </row>
        <row r="1352">
          <cell r="B1352">
            <v>3006</v>
          </cell>
          <cell r="C1352">
            <v>1</v>
          </cell>
        </row>
        <row r="1353">
          <cell r="B1353">
            <v>3007</v>
          </cell>
          <cell r="C1353">
            <v>1</v>
          </cell>
        </row>
        <row r="1354">
          <cell r="B1354">
            <v>3008</v>
          </cell>
          <cell r="C1354">
            <v>1</v>
          </cell>
        </row>
        <row r="1355">
          <cell r="B1355">
            <v>3009</v>
          </cell>
          <cell r="C1355">
            <v>2</v>
          </cell>
        </row>
        <row r="1356">
          <cell r="B1356">
            <v>3010</v>
          </cell>
          <cell r="C1356">
            <v>2</v>
          </cell>
        </row>
        <row r="1357">
          <cell r="B1357">
            <v>3011</v>
          </cell>
          <cell r="C1357">
            <v>1</v>
          </cell>
        </row>
        <row r="1358">
          <cell r="B1358">
            <v>3012</v>
          </cell>
          <cell r="C1358">
            <v>1</v>
          </cell>
        </row>
        <row r="1359">
          <cell r="B1359">
            <v>3013</v>
          </cell>
          <cell r="C1359">
            <v>2</v>
          </cell>
        </row>
        <row r="1360">
          <cell r="B1360">
            <v>3015</v>
          </cell>
          <cell r="C1360">
            <v>2</v>
          </cell>
        </row>
        <row r="1361">
          <cell r="B1361">
            <v>3016</v>
          </cell>
          <cell r="C1361">
            <v>1</v>
          </cell>
        </row>
        <row r="1362">
          <cell r="B1362">
            <v>3017</v>
          </cell>
          <cell r="C1362">
            <v>2</v>
          </cell>
        </row>
        <row r="1363">
          <cell r="B1363">
            <v>3018</v>
          </cell>
          <cell r="C1363">
            <v>1</v>
          </cell>
        </row>
        <row r="1364">
          <cell r="B1364">
            <v>3019</v>
          </cell>
          <cell r="C1364">
            <v>2</v>
          </cell>
        </row>
        <row r="1365">
          <cell r="B1365">
            <v>3021</v>
          </cell>
          <cell r="C1365">
            <v>1</v>
          </cell>
        </row>
        <row r="1366">
          <cell r="B1366">
            <v>3022</v>
          </cell>
          <cell r="C1366">
            <v>1</v>
          </cell>
        </row>
        <row r="1367">
          <cell r="B1367">
            <v>3023</v>
          </cell>
          <cell r="C1367">
            <v>1</v>
          </cell>
        </row>
        <row r="1368">
          <cell r="B1368">
            <v>3024</v>
          </cell>
          <cell r="C1368">
            <v>1</v>
          </cell>
        </row>
        <row r="1369">
          <cell r="B1369">
            <v>3026</v>
          </cell>
          <cell r="C1369">
            <v>1</v>
          </cell>
        </row>
        <row r="1370">
          <cell r="B1370">
            <v>3027</v>
          </cell>
          <cell r="C1370">
            <v>1</v>
          </cell>
        </row>
        <row r="1371">
          <cell r="B1371">
            <v>3028</v>
          </cell>
          <cell r="C1371">
            <v>1</v>
          </cell>
        </row>
        <row r="1372">
          <cell r="B1372">
            <v>3029</v>
          </cell>
          <cell r="C1372">
            <v>1</v>
          </cell>
        </row>
        <row r="1373">
          <cell r="B1373">
            <v>3034</v>
          </cell>
          <cell r="C1373">
            <v>1</v>
          </cell>
        </row>
        <row r="1374">
          <cell r="B1374">
            <v>3035</v>
          </cell>
          <cell r="C1374">
            <v>1</v>
          </cell>
        </row>
        <row r="1375">
          <cell r="B1375">
            <v>3036</v>
          </cell>
          <cell r="C1375">
            <v>0</v>
          </cell>
        </row>
        <row r="1376">
          <cell r="B1376">
            <v>3037</v>
          </cell>
          <cell r="C1376">
            <v>2</v>
          </cell>
        </row>
        <row r="1377">
          <cell r="B1377">
            <v>3038</v>
          </cell>
          <cell r="C1377">
            <v>1</v>
          </cell>
        </row>
        <row r="1378">
          <cell r="B1378">
            <v>3039</v>
          </cell>
          <cell r="C1378">
            <v>1</v>
          </cell>
        </row>
        <row r="1379">
          <cell r="B1379">
            <v>3040</v>
          </cell>
          <cell r="C1379">
            <v>1</v>
          </cell>
        </row>
        <row r="1380">
          <cell r="B1380">
            <v>3042</v>
          </cell>
          <cell r="C1380">
            <v>1</v>
          </cell>
        </row>
        <row r="1381">
          <cell r="B1381">
            <v>3043</v>
          </cell>
          <cell r="C1381">
            <v>1</v>
          </cell>
        </row>
        <row r="1382">
          <cell r="B1382">
            <v>3044</v>
          </cell>
          <cell r="C1382">
            <v>1</v>
          </cell>
        </row>
        <row r="1383">
          <cell r="B1383">
            <v>3045</v>
          </cell>
          <cell r="C1383">
            <v>1</v>
          </cell>
        </row>
        <row r="1384">
          <cell r="B1384">
            <v>3048</v>
          </cell>
          <cell r="C1384">
            <v>1</v>
          </cell>
        </row>
        <row r="1385">
          <cell r="B1385">
            <v>3049</v>
          </cell>
          <cell r="C1385">
            <v>1</v>
          </cell>
        </row>
        <row r="1386">
          <cell r="B1386">
            <v>3052</v>
          </cell>
          <cell r="C1386">
            <v>1</v>
          </cell>
        </row>
        <row r="1387">
          <cell r="B1387">
            <v>3053</v>
          </cell>
          <cell r="C1387">
            <v>1</v>
          </cell>
        </row>
        <row r="1388">
          <cell r="B1388">
            <v>3054</v>
          </cell>
          <cell r="C1388">
            <v>1</v>
          </cell>
        </row>
        <row r="1389">
          <cell r="B1389">
            <v>3055</v>
          </cell>
          <cell r="C1389">
            <v>1</v>
          </cell>
        </row>
        <row r="1390">
          <cell r="B1390">
            <v>3056</v>
          </cell>
          <cell r="C1390">
            <v>1</v>
          </cell>
        </row>
        <row r="1391">
          <cell r="B1391">
            <v>3058</v>
          </cell>
          <cell r="C1391">
            <v>1</v>
          </cell>
        </row>
        <row r="1392">
          <cell r="B1392">
            <v>3059</v>
          </cell>
          <cell r="C1392">
            <v>2</v>
          </cell>
        </row>
        <row r="1393">
          <cell r="B1393">
            <v>3061</v>
          </cell>
          <cell r="C1393">
            <v>1</v>
          </cell>
        </row>
        <row r="1394">
          <cell r="B1394">
            <v>3062</v>
          </cell>
          <cell r="C1394">
            <v>1</v>
          </cell>
        </row>
        <row r="1395">
          <cell r="B1395">
            <v>3063</v>
          </cell>
          <cell r="C1395">
            <v>1</v>
          </cell>
        </row>
        <row r="1396">
          <cell r="B1396">
            <v>3065</v>
          </cell>
          <cell r="C1396">
            <v>1</v>
          </cell>
        </row>
        <row r="1397">
          <cell r="B1397">
            <v>3067</v>
          </cell>
          <cell r="C1397">
            <v>1</v>
          </cell>
        </row>
        <row r="1398">
          <cell r="B1398">
            <v>3069</v>
          </cell>
          <cell r="C1398">
            <v>2</v>
          </cell>
        </row>
        <row r="1399">
          <cell r="B1399">
            <v>3070</v>
          </cell>
          <cell r="C1399">
            <v>2</v>
          </cell>
        </row>
        <row r="1400">
          <cell r="B1400">
            <v>3072</v>
          </cell>
          <cell r="C1400">
            <v>1</v>
          </cell>
        </row>
        <row r="1401">
          <cell r="B1401">
            <v>3074</v>
          </cell>
          <cell r="C1401">
            <v>1</v>
          </cell>
        </row>
        <row r="1402">
          <cell r="B1402">
            <v>3075</v>
          </cell>
          <cell r="C1402">
            <v>1</v>
          </cell>
        </row>
        <row r="1403">
          <cell r="B1403">
            <v>3079</v>
          </cell>
          <cell r="C1403">
            <v>1</v>
          </cell>
        </row>
        <row r="1404">
          <cell r="B1404">
            <v>3080</v>
          </cell>
          <cell r="C1404">
            <v>1</v>
          </cell>
        </row>
        <row r="1405">
          <cell r="B1405">
            <v>3081</v>
          </cell>
          <cell r="C1405">
            <v>1</v>
          </cell>
        </row>
        <row r="1406">
          <cell r="B1406">
            <v>3082</v>
          </cell>
          <cell r="C1406">
            <v>1</v>
          </cell>
        </row>
        <row r="1407">
          <cell r="B1407">
            <v>3083</v>
          </cell>
          <cell r="C1407">
            <v>1</v>
          </cell>
        </row>
        <row r="1408">
          <cell r="B1408">
            <v>3084</v>
          </cell>
          <cell r="C1408">
            <v>1</v>
          </cell>
        </row>
        <row r="1409">
          <cell r="B1409">
            <v>3087</v>
          </cell>
          <cell r="C1409">
            <v>1</v>
          </cell>
        </row>
        <row r="1410">
          <cell r="B1410">
            <v>3088</v>
          </cell>
          <cell r="C1410">
            <v>1</v>
          </cell>
        </row>
        <row r="1411">
          <cell r="B1411">
            <v>3090</v>
          </cell>
          <cell r="C1411">
            <v>1</v>
          </cell>
        </row>
        <row r="1412">
          <cell r="B1412">
            <v>3091</v>
          </cell>
          <cell r="C1412">
            <v>1</v>
          </cell>
        </row>
        <row r="1413">
          <cell r="B1413">
            <v>3096</v>
          </cell>
          <cell r="C1413">
            <v>2</v>
          </cell>
        </row>
        <row r="1414">
          <cell r="B1414">
            <v>3098</v>
          </cell>
          <cell r="C1414">
            <v>4</v>
          </cell>
        </row>
        <row r="1415">
          <cell r="B1415">
            <v>3100</v>
          </cell>
          <cell r="C1415">
            <v>1</v>
          </cell>
        </row>
        <row r="1416">
          <cell r="B1416">
            <v>3102</v>
          </cell>
          <cell r="C1416">
            <v>1</v>
          </cell>
        </row>
        <row r="1417">
          <cell r="B1417">
            <v>3103</v>
          </cell>
          <cell r="C1417">
            <v>3</v>
          </cell>
        </row>
        <row r="1418">
          <cell r="B1418">
            <v>3104</v>
          </cell>
          <cell r="C1418">
            <v>1</v>
          </cell>
        </row>
        <row r="1419">
          <cell r="B1419">
            <v>3110</v>
          </cell>
          <cell r="C1419">
            <v>1</v>
          </cell>
        </row>
        <row r="1420">
          <cell r="B1420">
            <v>3111</v>
          </cell>
          <cell r="C1420">
            <v>1</v>
          </cell>
        </row>
        <row r="1421">
          <cell r="B1421">
            <v>3115</v>
          </cell>
          <cell r="C1421">
            <v>2</v>
          </cell>
        </row>
        <row r="1422">
          <cell r="B1422">
            <v>3117</v>
          </cell>
          <cell r="C1422">
            <v>1</v>
          </cell>
        </row>
        <row r="1423">
          <cell r="B1423">
            <v>3120</v>
          </cell>
          <cell r="C1423">
            <v>1</v>
          </cell>
        </row>
        <row r="1424">
          <cell r="B1424">
            <v>3122</v>
          </cell>
          <cell r="C1424">
            <v>1</v>
          </cell>
        </row>
        <row r="1425">
          <cell r="B1425">
            <v>3123</v>
          </cell>
          <cell r="C1425">
            <v>2</v>
          </cell>
        </row>
        <row r="1426">
          <cell r="B1426">
            <v>3125</v>
          </cell>
          <cell r="C1426">
            <v>2</v>
          </cell>
        </row>
        <row r="1427">
          <cell r="B1427">
            <v>3126</v>
          </cell>
          <cell r="C1427">
            <v>2</v>
          </cell>
        </row>
        <row r="1428">
          <cell r="B1428">
            <v>3128</v>
          </cell>
          <cell r="C1428">
            <v>3</v>
          </cell>
        </row>
        <row r="1429">
          <cell r="B1429">
            <v>3130</v>
          </cell>
          <cell r="C1429">
            <v>2</v>
          </cell>
        </row>
        <row r="1430">
          <cell r="B1430">
            <v>3131</v>
          </cell>
          <cell r="C1430">
            <v>1</v>
          </cell>
        </row>
        <row r="1431">
          <cell r="B1431">
            <v>3132</v>
          </cell>
          <cell r="C1431">
            <v>2</v>
          </cell>
        </row>
        <row r="1432">
          <cell r="B1432">
            <v>3133</v>
          </cell>
          <cell r="C1432">
            <v>1</v>
          </cell>
        </row>
        <row r="1433">
          <cell r="B1433">
            <v>3135</v>
          </cell>
          <cell r="C1433">
            <v>1</v>
          </cell>
        </row>
        <row r="1434">
          <cell r="B1434">
            <v>3136</v>
          </cell>
          <cell r="C1434">
            <v>1</v>
          </cell>
        </row>
        <row r="1435">
          <cell r="B1435">
            <v>3137</v>
          </cell>
          <cell r="C1435">
            <v>1</v>
          </cell>
        </row>
        <row r="1436">
          <cell r="B1436">
            <v>3138</v>
          </cell>
          <cell r="C1436">
            <v>3</v>
          </cell>
        </row>
        <row r="1437">
          <cell r="B1437">
            <v>3139</v>
          </cell>
          <cell r="C1437">
            <v>1</v>
          </cell>
        </row>
        <row r="1438">
          <cell r="B1438">
            <v>3140</v>
          </cell>
          <cell r="C1438">
            <v>1</v>
          </cell>
        </row>
        <row r="1439">
          <cell r="B1439">
            <v>3141</v>
          </cell>
          <cell r="C1439">
            <v>1</v>
          </cell>
        </row>
        <row r="1440">
          <cell r="B1440">
            <v>3142</v>
          </cell>
          <cell r="C1440">
            <v>1</v>
          </cell>
        </row>
        <row r="1441">
          <cell r="B1441">
            <v>3143</v>
          </cell>
          <cell r="C1441">
            <v>1</v>
          </cell>
        </row>
        <row r="1442">
          <cell r="B1442">
            <v>3144</v>
          </cell>
          <cell r="C1442">
            <v>1</v>
          </cell>
        </row>
        <row r="1443">
          <cell r="B1443">
            <v>3145</v>
          </cell>
          <cell r="C1443">
            <v>1</v>
          </cell>
        </row>
        <row r="1444">
          <cell r="B1444">
            <v>3146</v>
          </cell>
          <cell r="C1444">
            <v>1</v>
          </cell>
        </row>
        <row r="1445">
          <cell r="B1445">
            <v>3147</v>
          </cell>
          <cell r="C1445">
            <v>1</v>
          </cell>
        </row>
        <row r="1446">
          <cell r="B1446">
            <v>3148</v>
          </cell>
          <cell r="C1446">
            <v>1</v>
          </cell>
        </row>
        <row r="1447">
          <cell r="B1447">
            <v>3149</v>
          </cell>
          <cell r="C1447">
            <v>2</v>
          </cell>
        </row>
        <row r="1448">
          <cell r="B1448">
            <v>3150</v>
          </cell>
          <cell r="C1448">
            <v>1</v>
          </cell>
        </row>
        <row r="1449">
          <cell r="B1449">
            <v>3151</v>
          </cell>
          <cell r="C1449">
            <v>1</v>
          </cell>
        </row>
        <row r="1450">
          <cell r="B1450">
            <v>3152</v>
          </cell>
          <cell r="C1450">
            <v>1</v>
          </cell>
        </row>
        <row r="1451">
          <cell r="B1451">
            <v>3154</v>
          </cell>
          <cell r="C1451">
            <v>1</v>
          </cell>
        </row>
        <row r="1452">
          <cell r="B1452">
            <v>3155</v>
          </cell>
          <cell r="C1452">
            <v>1</v>
          </cell>
        </row>
        <row r="1453">
          <cell r="B1453">
            <v>3157</v>
          </cell>
          <cell r="C1453">
            <v>1</v>
          </cell>
        </row>
        <row r="1454">
          <cell r="B1454">
            <v>3158</v>
          </cell>
          <cell r="C1454">
            <v>2</v>
          </cell>
        </row>
        <row r="1455">
          <cell r="B1455">
            <v>3160</v>
          </cell>
          <cell r="C1455">
            <v>2</v>
          </cell>
        </row>
        <row r="1456">
          <cell r="B1456">
            <v>3161</v>
          </cell>
          <cell r="C1456">
            <v>2</v>
          </cell>
        </row>
        <row r="1457">
          <cell r="B1457">
            <v>3163</v>
          </cell>
          <cell r="C1457">
            <v>1</v>
          </cell>
        </row>
        <row r="1458">
          <cell r="B1458">
            <v>3164</v>
          </cell>
          <cell r="C1458">
            <v>2</v>
          </cell>
        </row>
        <row r="1459">
          <cell r="B1459">
            <v>3165</v>
          </cell>
          <cell r="C1459">
            <v>1</v>
          </cell>
        </row>
        <row r="1460">
          <cell r="B1460">
            <v>3167</v>
          </cell>
          <cell r="C1460">
            <v>1</v>
          </cell>
        </row>
        <row r="1461">
          <cell r="B1461">
            <v>3168</v>
          </cell>
          <cell r="C1461">
            <v>1</v>
          </cell>
        </row>
        <row r="1462">
          <cell r="B1462">
            <v>3169</v>
          </cell>
          <cell r="C1462">
            <v>1</v>
          </cell>
        </row>
        <row r="1463">
          <cell r="B1463">
            <v>3170</v>
          </cell>
          <cell r="C1463">
            <v>1</v>
          </cell>
        </row>
        <row r="1464">
          <cell r="B1464">
            <v>3171</v>
          </cell>
          <cell r="C1464">
            <v>1</v>
          </cell>
        </row>
        <row r="1465">
          <cell r="B1465">
            <v>3172</v>
          </cell>
          <cell r="C1465">
            <v>2</v>
          </cell>
        </row>
        <row r="1466">
          <cell r="B1466">
            <v>3173</v>
          </cell>
          <cell r="C1466">
            <v>2</v>
          </cell>
        </row>
        <row r="1467">
          <cell r="B1467">
            <v>3175</v>
          </cell>
          <cell r="C1467">
            <v>2</v>
          </cell>
        </row>
        <row r="1468">
          <cell r="B1468">
            <v>3176</v>
          </cell>
          <cell r="C1468">
            <v>1</v>
          </cell>
        </row>
        <row r="1469">
          <cell r="B1469">
            <v>3177</v>
          </cell>
          <cell r="C1469">
            <v>1</v>
          </cell>
        </row>
        <row r="1470">
          <cell r="B1470">
            <v>3179</v>
          </cell>
          <cell r="C1470">
            <v>1</v>
          </cell>
        </row>
        <row r="1471">
          <cell r="B1471">
            <v>3180</v>
          </cell>
          <cell r="C1471">
            <v>1</v>
          </cell>
        </row>
        <row r="1472">
          <cell r="B1472">
            <v>3181</v>
          </cell>
          <cell r="C1472">
            <v>1</v>
          </cell>
        </row>
        <row r="1473">
          <cell r="B1473">
            <v>3182</v>
          </cell>
          <cell r="C1473">
            <v>2</v>
          </cell>
        </row>
        <row r="1474">
          <cell r="B1474">
            <v>3184</v>
          </cell>
          <cell r="C1474">
            <v>1</v>
          </cell>
        </row>
        <row r="1475">
          <cell r="B1475">
            <v>3186</v>
          </cell>
          <cell r="C1475">
            <v>1</v>
          </cell>
        </row>
        <row r="1476">
          <cell r="B1476">
            <v>3187</v>
          </cell>
          <cell r="C1476">
            <v>1</v>
          </cell>
        </row>
        <row r="1477">
          <cell r="B1477">
            <v>3189</v>
          </cell>
          <cell r="C1477">
            <v>1</v>
          </cell>
        </row>
        <row r="1478">
          <cell r="B1478">
            <v>3191</v>
          </cell>
          <cell r="C1478">
            <v>1</v>
          </cell>
        </row>
        <row r="1479">
          <cell r="B1479">
            <v>3192</v>
          </cell>
          <cell r="C1479">
            <v>1</v>
          </cell>
        </row>
        <row r="1480">
          <cell r="B1480">
            <v>3193</v>
          </cell>
          <cell r="C1480">
            <v>2</v>
          </cell>
        </row>
        <row r="1481">
          <cell r="B1481">
            <v>3195</v>
          </cell>
          <cell r="C1481">
            <v>1</v>
          </cell>
        </row>
        <row r="1482">
          <cell r="B1482">
            <v>3196</v>
          </cell>
          <cell r="C1482">
            <v>2</v>
          </cell>
        </row>
        <row r="1483">
          <cell r="B1483">
            <v>3197</v>
          </cell>
          <cell r="C1483">
            <v>2</v>
          </cell>
        </row>
        <row r="1484">
          <cell r="B1484">
            <v>3200</v>
          </cell>
          <cell r="C1484">
            <v>1</v>
          </cell>
        </row>
        <row r="1485">
          <cell r="B1485">
            <v>3201</v>
          </cell>
          <cell r="C1485">
            <v>2</v>
          </cell>
        </row>
        <row r="1486">
          <cell r="B1486">
            <v>3202</v>
          </cell>
          <cell r="C1486">
            <v>1</v>
          </cell>
        </row>
        <row r="1487">
          <cell r="B1487">
            <v>3204</v>
          </cell>
          <cell r="C1487">
            <v>2</v>
          </cell>
        </row>
        <row r="1488">
          <cell r="B1488">
            <v>3205</v>
          </cell>
          <cell r="C1488">
            <v>1</v>
          </cell>
        </row>
        <row r="1489">
          <cell r="B1489">
            <v>3206</v>
          </cell>
          <cell r="C1489">
            <v>1</v>
          </cell>
        </row>
        <row r="1490">
          <cell r="B1490">
            <v>3210</v>
          </cell>
          <cell r="C1490">
            <v>1</v>
          </cell>
        </row>
        <row r="1491">
          <cell r="B1491">
            <v>3211</v>
          </cell>
          <cell r="C1491">
            <v>1</v>
          </cell>
        </row>
        <row r="1492">
          <cell r="B1492">
            <v>3212</v>
          </cell>
          <cell r="C1492">
            <v>1</v>
          </cell>
        </row>
        <row r="1493">
          <cell r="B1493">
            <v>3213</v>
          </cell>
          <cell r="C1493">
            <v>1</v>
          </cell>
        </row>
        <row r="1494">
          <cell r="B1494">
            <v>3214</v>
          </cell>
          <cell r="C1494">
            <v>1</v>
          </cell>
        </row>
        <row r="1495">
          <cell r="B1495">
            <v>3215</v>
          </cell>
          <cell r="C1495">
            <v>1</v>
          </cell>
        </row>
        <row r="1496">
          <cell r="B1496">
            <v>3216</v>
          </cell>
          <cell r="C1496">
            <v>1</v>
          </cell>
        </row>
        <row r="1497">
          <cell r="B1497">
            <v>3218</v>
          </cell>
          <cell r="C1497">
            <v>1</v>
          </cell>
        </row>
        <row r="1498">
          <cell r="B1498">
            <v>3219</v>
          </cell>
          <cell r="C1498">
            <v>1</v>
          </cell>
        </row>
        <row r="1499">
          <cell r="B1499">
            <v>3220</v>
          </cell>
          <cell r="C1499">
            <v>1</v>
          </cell>
        </row>
        <row r="1500">
          <cell r="B1500">
            <v>3221</v>
          </cell>
          <cell r="C1500">
            <v>1</v>
          </cell>
        </row>
        <row r="1501">
          <cell r="B1501">
            <v>3223</v>
          </cell>
          <cell r="C1501">
            <v>1</v>
          </cell>
        </row>
        <row r="1502">
          <cell r="B1502">
            <v>3224</v>
          </cell>
          <cell r="C1502">
            <v>1</v>
          </cell>
        </row>
        <row r="1503">
          <cell r="B1503">
            <v>3225</v>
          </cell>
          <cell r="C1503">
            <v>1</v>
          </cell>
        </row>
        <row r="1504">
          <cell r="B1504">
            <v>3226</v>
          </cell>
          <cell r="C1504">
            <v>1</v>
          </cell>
        </row>
        <row r="1505">
          <cell r="B1505">
            <v>3227</v>
          </cell>
          <cell r="C1505">
            <v>2</v>
          </cell>
        </row>
        <row r="1506">
          <cell r="B1506">
            <v>3228</v>
          </cell>
          <cell r="C1506">
            <v>1</v>
          </cell>
        </row>
        <row r="1507">
          <cell r="B1507">
            <v>3229</v>
          </cell>
          <cell r="C1507">
            <v>1</v>
          </cell>
        </row>
        <row r="1508">
          <cell r="B1508">
            <v>3230</v>
          </cell>
          <cell r="C1508">
            <v>2</v>
          </cell>
        </row>
        <row r="1509">
          <cell r="B1509">
            <v>3231</v>
          </cell>
          <cell r="C1509">
            <v>1</v>
          </cell>
        </row>
        <row r="1510">
          <cell r="B1510">
            <v>3232</v>
          </cell>
          <cell r="C1510">
            <v>0</v>
          </cell>
        </row>
        <row r="1511">
          <cell r="B1511">
            <v>3234</v>
          </cell>
          <cell r="C1511">
            <v>3</v>
          </cell>
        </row>
        <row r="1512">
          <cell r="B1512">
            <v>3236</v>
          </cell>
          <cell r="C1512">
            <v>1</v>
          </cell>
        </row>
        <row r="1513">
          <cell r="B1513">
            <v>3237</v>
          </cell>
          <cell r="C1513">
            <v>1</v>
          </cell>
        </row>
        <row r="1514">
          <cell r="B1514">
            <v>3238</v>
          </cell>
          <cell r="C1514">
            <v>1</v>
          </cell>
        </row>
        <row r="1515">
          <cell r="B1515">
            <v>3239</v>
          </cell>
          <cell r="C1515">
            <v>2</v>
          </cell>
        </row>
        <row r="1516">
          <cell r="B1516">
            <v>3240</v>
          </cell>
          <cell r="C1516">
            <v>1</v>
          </cell>
        </row>
        <row r="1517">
          <cell r="B1517">
            <v>3241</v>
          </cell>
          <cell r="C1517">
            <v>1</v>
          </cell>
        </row>
        <row r="1518">
          <cell r="B1518">
            <v>3242</v>
          </cell>
          <cell r="C1518">
            <v>2</v>
          </cell>
        </row>
        <row r="1519">
          <cell r="B1519">
            <v>3243</v>
          </cell>
          <cell r="C1519">
            <v>1</v>
          </cell>
        </row>
        <row r="1520">
          <cell r="B1520">
            <v>3244</v>
          </cell>
          <cell r="C1520">
            <v>1</v>
          </cell>
        </row>
        <row r="1521">
          <cell r="B1521">
            <v>3245</v>
          </cell>
          <cell r="C1521">
            <v>1</v>
          </cell>
        </row>
        <row r="1522">
          <cell r="B1522">
            <v>3246</v>
          </cell>
          <cell r="C1522">
            <v>1</v>
          </cell>
        </row>
        <row r="1523">
          <cell r="B1523">
            <v>3247</v>
          </cell>
          <cell r="C1523">
            <v>1</v>
          </cell>
        </row>
        <row r="1524">
          <cell r="B1524">
            <v>3250</v>
          </cell>
          <cell r="C1524">
            <v>1</v>
          </cell>
        </row>
        <row r="1525">
          <cell r="B1525">
            <v>3251</v>
          </cell>
          <cell r="C1525">
            <v>1</v>
          </cell>
        </row>
        <row r="1526">
          <cell r="B1526">
            <v>3255</v>
          </cell>
          <cell r="C1526">
            <v>1</v>
          </cell>
        </row>
        <row r="1527">
          <cell r="B1527">
            <v>3256</v>
          </cell>
          <cell r="C1527">
            <v>3</v>
          </cell>
        </row>
        <row r="1528">
          <cell r="B1528">
            <v>3257</v>
          </cell>
          <cell r="C1528">
            <v>1</v>
          </cell>
        </row>
        <row r="1529">
          <cell r="B1529">
            <v>3258</v>
          </cell>
          <cell r="C1529">
            <v>1</v>
          </cell>
        </row>
        <row r="1530">
          <cell r="B1530">
            <v>3259</v>
          </cell>
          <cell r="C1530">
            <v>1</v>
          </cell>
        </row>
        <row r="1531">
          <cell r="B1531">
            <v>3260</v>
          </cell>
          <cell r="C1531">
            <v>1</v>
          </cell>
        </row>
        <row r="1532">
          <cell r="B1532">
            <v>3261</v>
          </cell>
          <cell r="C1532">
            <v>1</v>
          </cell>
        </row>
        <row r="1533">
          <cell r="B1533">
            <v>3262</v>
          </cell>
          <cell r="C1533">
            <v>1</v>
          </cell>
        </row>
        <row r="1534">
          <cell r="B1534">
            <v>3263</v>
          </cell>
          <cell r="C1534">
            <v>1</v>
          </cell>
        </row>
        <row r="1535">
          <cell r="B1535">
            <v>3264</v>
          </cell>
          <cell r="C1535">
            <v>1</v>
          </cell>
        </row>
        <row r="1536">
          <cell r="B1536">
            <v>3265</v>
          </cell>
          <cell r="C1536">
            <v>1</v>
          </cell>
        </row>
        <row r="1537">
          <cell r="B1537">
            <v>3266</v>
          </cell>
          <cell r="C1537">
            <v>1</v>
          </cell>
        </row>
        <row r="1538">
          <cell r="B1538">
            <v>3267</v>
          </cell>
          <cell r="C1538">
            <v>1</v>
          </cell>
        </row>
        <row r="1539">
          <cell r="B1539">
            <v>3268</v>
          </cell>
          <cell r="C1539">
            <v>1</v>
          </cell>
        </row>
        <row r="1540">
          <cell r="B1540">
            <v>3270</v>
          </cell>
          <cell r="C1540">
            <v>1</v>
          </cell>
        </row>
        <row r="1541">
          <cell r="B1541">
            <v>3271</v>
          </cell>
          <cell r="C1541">
            <v>1</v>
          </cell>
        </row>
        <row r="1542">
          <cell r="B1542">
            <v>3272</v>
          </cell>
          <cell r="C1542">
            <v>1</v>
          </cell>
        </row>
        <row r="1543">
          <cell r="B1543">
            <v>3273</v>
          </cell>
          <cell r="C1543">
            <v>1</v>
          </cell>
        </row>
        <row r="1544">
          <cell r="B1544">
            <v>3274</v>
          </cell>
          <cell r="C1544">
            <v>1</v>
          </cell>
        </row>
        <row r="1545">
          <cell r="B1545">
            <v>3275</v>
          </cell>
          <cell r="C1545">
            <v>1</v>
          </cell>
        </row>
        <row r="1546">
          <cell r="B1546">
            <v>3276</v>
          </cell>
          <cell r="C1546">
            <v>1</v>
          </cell>
        </row>
        <row r="1547">
          <cell r="B1547">
            <v>3277</v>
          </cell>
          <cell r="C1547">
            <v>1</v>
          </cell>
        </row>
        <row r="1548">
          <cell r="B1548">
            <v>3278</v>
          </cell>
          <cell r="C1548">
            <v>2</v>
          </cell>
        </row>
        <row r="1549">
          <cell r="B1549">
            <v>3279</v>
          </cell>
          <cell r="C1549">
            <v>1</v>
          </cell>
        </row>
        <row r="1550">
          <cell r="B1550">
            <v>3280</v>
          </cell>
          <cell r="C1550">
            <v>2</v>
          </cell>
        </row>
        <row r="1551">
          <cell r="B1551">
            <v>3281</v>
          </cell>
          <cell r="C1551">
            <v>1</v>
          </cell>
        </row>
        <row r="1552">
          <cell r="B1552">
            <v>3282</v>
          </cell>
          <cell r="C1552">
            <v>1</v>
          </cell>
        </row>
        <row r="1553">
          <cell r="B1553">
            <v>3283</v>
          </cell>
          <cell r="C1553">
            <v>1</v>
          </cell>
        </row>
        <row r="1554">
          <cell r="B1554">
            <v>3284</v>
          </cell>
          <cell r="C1554">
            <v>3</v>
          </cell>
        </row>
        <row r="1555">
          <cell r="B1555">
            <v>3286</v>
          </cell>
          <cell r="C1555">
            <v>1</v>
          </cell>
        </row>
        <row r="1556">
          <cell r="B1556">
            <v>3288</v>
          </cell>
          <cell r="C1556">
            <v>1</v>
          </cell>
        </row>
        <row r="1557">
          <cell r="B1557">
            <v>3289</v>
          </cell>
          <cell r="C1557">
            <v>1</v>
          </cell>
        </row>
        <row r="1558">
          <cell r="B1558">
            <v>3290</v>
          </cell>
          <cell r="C1558">
            <v>1</v>
          </cell>
        </row>
        <row r="1559">
          <cell r="B1559">
            <v>3291</v>
          </cell>
          <cell r="C1559">
            <v>1</v>
          </cell>
        </row>
        <row r="1560">
          <cell r="B1560">
            <v>3292</v>
          </cell>
          <cell r="C1560">
            <v>1</v>
          </cell>
        </row>
        <row r="1561">
          <cell r="B1561">
            <v>3293</v>
          </cell>
          <cell r="C1561">
            <v>1</v>
          </cell>
        </row>
        <row r="1562">
          <cell r="B1562">
            <v>3294</v>
          </cell>
          <cell r="C1562">
            <v>1</v>
          </cell>
        </row>
        <row r="1563">
          <cell r="B1563">
            <v>3295</v>
          </cell>
          <cell r="C1563">
            <v>1</v>
          </cell>
        </row>
        <row r="1564">
          <cell r="B1564">
            <v>3296</v>
          </cell>
          <cell r="C1564">
            <v>1</v>
          </cell>
        </row>
        <row r="1565">
          <cell r="B1565">
            <v>3297</v>
          </cell>
          <cell r="C1565">
            <v>1</v>
          </cell>
        </row>
        <row r="1566">
          <cell r="B1566">
            <v>3298</v>
          </cell>
          <cell r="C1566">
            <v>1</v>
          </cell>
        </row>
        <row r="1567">
          <cell r="B1567">
            <v>3299</v>
          </cell>
          <cell r="C1567">
            <v>1</v>
          </cell>
        </row>
        <row r="1568">
          <cell r="B1568">
            <v>3300</v>
          </cell>
          <cell r="C1568">
            <v>1</v>
          </cell>
        </row>
        <row r="1569">
          <cell r="B1569">
            <v>3301</v>
          </cell>
          <cell r="C1569">
            <v>1</v>
          </cell>
        </row>
        <row r="1570">
          <cell r="B1570">
            <v>3302</v>
          </cell>
          <cell r="C1570">
            <v>2</v>
          </cell>
        </row>
        <row r="1571">
          <cell r="B1571">
            <v>3303</v>
          </cell>
          <cell r="C1571">
            <v>1</v>
          </cell>
        </row>
        <row r="1572">
          <cell r="B1572">
            <v>3305</v>
          </cell>
          <cell r="C1572">
            <v>1</v>
          </cell>
        </row>
        <row r="1573">
          <cell r="B1573">
            <v>3306</v>
          </cell>
          <cell r="C1573">
            <v>1</v>
          </cell>
        </row>
        <row r="1574">
          <cell r="B1574">
            <v>3307</v>
          </cell>
          <cell r="C1574">
            <v>1</v>
          </cell>
        </row>
        <row r="1575">
          <cell r="B1575">
            <v>3308</v>
          </cell>
          <cell r="C1575">
            <v>1</v>
          </cell>
        </row>
        <row r="1576">
          <cell r="B1576">
            <v>3309</v>
          </cell>
          <cell r="C1576">
            <v>1</v>
          </cell>
        </row>
        <row r="1577">
          <cell r="B1577">
            <v>3310</v>
          </cell>
          <cell r="C1577">
            <v>1</v>
          </cell>
        </row>
        <row r="1578">
          <cell r="B1578">
            <v>3311</v>
          </cell>
          <cell r="C1578">
            <v>1</v>
          </cell>
        </row>
        <row r="1579">
          <cell r="B1579">
            <v>3312</v>
          </cell>
          <cell r="C1579">
            <v>1</v>
          </cell>
        </row>
        <row r="1580">
          <cell r="B1580">
            <v>3313</v>
          </cell>
          <cell r="C1580">
            <v>1</v>
          </cell>
        </row>
        <row r="1581">
          <cell r="B1581">
            <v>3314</v>
          </cell>
          <cell r="C1581">
            <v>1</v>
          </cell>
        </row>
        <row r="1582">
          <cell r="B1582">
            <v>3315</v>
          </cell>
          <cell r="C1582">
            <v>1</v>
          </cell>
        </row>
        <row r="1583">
          <cell r="B1583">
            <v>3316</v>
          </cell>
          <cell r="C1583">
            <v>1</v>
          </cell>
        </row>
        <row r="1584">
          <cell r="B1584">
            <v>3318</v>
          </cell>
          <cell r="C1584">
            <v>1</v>
          </cell>
        </row>
        <row r="1585">
          <cell r="B1585">
            <v>3319</v>
          </cell>
          <cell r="C1585">
            <v>1</v>
          </cell>
        </row>
        <row r="1586">
          <cell r="B1586">
            <v>3320</v>
          </cell>
          <cell r="C1586">
            <v>1</v>
          </cell>
        </row>
        <row r="1587">
          <cell r="B1587">
            <v>3321</v>
          </cell>
          <cell r="C1587">
            <v>1</v>
          </cell>
        </row>
        <row r="1588">
          <cell r="B1588">
            <v>3322</v>
          </cell>
          <cell r="C1588">
            <v>3</v>
          </cell>
        </row>
        <row r="1589">
          <cell r="B1589">
            <v>3323</v>
          </cell>
          <cell r="C1589">
            <v>1</v>
          </cell>
        </row>
        <row r="1590">
          <cell r="B1590">
            <v>3324</v>
          </cell>
          <cell r="C1590">
            <v>1</v>
          </cell>
        </row>
        <row r="1591">
          <cell r="B1591">
            <v>3325</v>
          </cell>
          <cell r="C1591">
            <v>1</v>
          </cell>
        </row>
        <row r="1592">
          <cell r="B1592">
            <v>3328</v>
          </cell>
          <cell r="C1592">
            <v>1</v>
          </cell>
        </row>
        <row r="1593">
          <cell r="B1593">
            <v>3329</v>
          </cell>
          <cell r="C1593">
            <v>1</v>
          </cell>
        </row>
        <row r="1594">
          <cell r="B1594">
            <v>3330</v>
          </cell>
          <cell r="C1594">
            <v>1</v>
          </cell>
        </row>
        <row r="1595">
          <cell r="B1595">
            <v>3331</v>
          </cell>
          <cell r="C1595">
            <v>1</v>
          </cell>
        </row>
        <row r="1596">
          <cell r="B1596">
            <v>3332</v>
          </cell>
          <cell r="C1596">
            <v>1</v>
          </cell>
        </row>
        <row r="1597">
          <cell r="B1597">
            <v>3334</v>
          </cell>
          <cell r="C1597">
            <v>1</v>
          </cell>
        </row>
        <row r="1598">
          <cell r="B1598">
            <v>3335</v>
          </cell>
          <cell r="C1598">
            <v>1</v>
          </cell>
        </row>
        <row r="1599">
          <cell r="B1599">
            <v>3336</v>
          </cell>
          <cell r="C1599">
            <v>1</v>
          </cell>
        </row>
        <row r="1600">
          <cell r="B1600">
            <v>3337</v>
          </cell>
          <cell r="C1600">
            <v>2</v>
          </cell>
        </row>
        <row r="1601">
          <cell r="B1601">
            <v>3339</v>
          </cell>
          <cell r="C1601">
            <v>1</v>
          </cell>
        </row>
        <row r="1602">
          <cell r="B1602">
            <v>3340</v>
          </cell>
          <cell r="C1602">
            <v>1</v>
          </cell>
        </row>
        <row r="1603">
          <cell r="B1603">
            <v>3341</v>
          </cell>
          <cell r="C1603">
            <v>2</v>
          </cell>
        </row>
        <row r="1604">
          <cell r="B1604">
            <v>3343</v>
          </cell>
          <cell r="C1604">
            <v>1</v>
          </cell>
        </row>
        <row r="1605">
          <cell r="B1605">
            <v>3344</v>
          </cell>
          <cell r="C1605">
            <v>2</v>
          </cell>
        </row>
        <row r="1606">
          <cell r="B1606">
            <v>3345</v>
          </cell>
          <cell r="C1606">
            <v>1</v>
          </cell>
        </row>
        <row r="1607">
          <cell r="B1607">
            <v>3346</v>
          </cell>
          <cell r="C1607">
            <v>1</v>
          </cell>
        </row>
        <row r="1608">
          <cell r="B1608">
            <v>3350</v>
          </cell>
          <cell r="C1608">
            <v>2</v>
          </cell>
        </row>
        <row r="1609">
          <cell r="B1609">
            <v>3351</v>
          </cell>
          <cell r="C1609">
            <v>2</v>
          </cell>
        </row>
        <row r="1610">
          <cell r="B1610">
            <v>3352</v>
          </cell>
          <cell r="C1610">
            <v>1</v>
          </cell>
        </row>
        <row r="1611">
          <cell r="B1611">
            <v>3353</v>
          </cell>
          <cell r="C1611">
            <v>1</v>
          </cell>
        </row>
        <row r="1612">
          <cell r="B1612">
            <v>3354</v>
          </cell>
          <cell r="C1612">
            <v>1</v>
          </cell>
        </row>
        <row r="1613">
          <cell r="B1613">
            <v>3355</v>
          </cell>
          <cell r="C1613">
            <v>2</v>
          </cell>
        </row>
        <row r="1614">
          <cell r="B1614">
            <v>3356</v>
          </cell>
          <cell r="C1614">
            <v>2</v>
          </cell>
        </row>
        <row r="1615">
          <cell r="B1615">
            <v>3357</v>
          </cell>
          <cell r="C1615">
            <v>3</v>
          </cell>
        </row>
        <row r="1616">
          <cell r="B1616">
            <v>3358</v>
          </cell>
          <cell r="C1616">
            <v>2</v>
          </cell>
        </row>
        <row r="1617">
          <cell r="B1617">
            <v>3359</v>
          </cell>
          <cell r="C1617">
            <v>1</v>
          </cell>
        </row>
        <row r="1618">
          <cell r="B1618">
            <v>3360</v>
          </cell>
          <cell r="C1618">
            <v>1</v>
          </cell>
        </row>
        <row r="1619">
          <cell r="B1619">
            <v>3361</v>
          </cell>
          <cell r="C1619">
            <v>1</v>
          </cell>
        </row>
        <row r="1620">
          <cell r="B1620">
            <v>3362</v>
          </cell>
          <cell r="C1620">
            <v>1</v>
          </cell>
        </row>
        <row r="1621">
          <cell r="B1621">
            <v>3363</v>
          </cell>
          <cell r="C1621">
            <v>1</v>
          </cell>
        </row>
        <row r="1622">
          <cell r="B1622">
            <v>3366</v>
          </cell>
          <cell r="C1622">
            <v>1</v>
          </cell>
        </row>
        <row r="1623">
          <cell r="B1623">
            <v>3367</v>
          </cell>
          <cell r="C1623">
            <v>1</v>
          </cell>
        </row>
        <row r="1624">
          <cell r="B1624">
            <v>3368</v>
          </cell>
          <cell r="C1624">
            <v>1</v>
          </cell>
        </row>
        <row r="1625">
          <cell r="B1625">
            <v>3369</v>
          </cell>
          <cell r="C1625">
            <v>1</v>
          </cell>
        </row>
        <row r="1626">
          <cell r="B1626">
            <v>3370</v>
          </cell>
          <cell r="C1626">
            <v>1</v>
          </cell>
        </row>
        <row r="1627">
          <cell r="B1627">
            <v>3371</v>
          </cell>
          <cell r="C1627">
            <v>2</v>
          </cell>
        </row>
        <row r="1628">
          <cell r="B1628">
            <v>3373</v>
          </cell>
          <cell r="C1628">
            <v>1</v>
          </cell>
        </row>
        <row r="1629">
          <cell r="B1629">
            <v>3374</v>
          </cell>
          <cell r="C1629">
            <v>2</v>
          </cell>
        </row>
        <row r="1630">
          <cell r="B1630">
            <v>3376</v>
          </cell>
          <cell r="C1630">
            <v>1</v>
          </cell>
        </row>
        <row r="1631">
          <cell r="B1631">
            <v>3378</v>
          </cell>
          <cell r="C1631">
            <v>1</v>
          </cell>
        </row>
        <row r="1632">
          <cell r="B1632">
            <v>3379</v>
          </cell>
          <cell r="C1632">
            <v>1</v>
          </cell>
        </row>
        <row r="1633">
          <cell r="B1633">
            <v>3380</v>
          </cell>
          <cell r="C1633">
            <v>0</v>
          </cell>
        </row>
        <row r="1634">
          <cell r="B1634">
            <v>3381</v>
          </cell>
          <cell r="C1634">
            <v>2</v>
          </cell>
        </row>
        <row r="1635">
          <cell r="B1635">
            <v>3382</v>
          </cell>
          <cell r="C1635">
            <v>1</v>
          </cell>
        </row>
        <row r="1636">
          <cell r="B1636">
            <v>3383</v>
          </cell>
          <cell r="C1636">
            <v>1</v>
          </cell>
        </row>
        <row r="1637">
          <cell r="B1637">
            <v>3384</v>
          </cell>
          <cell r="C1637">
            <v>1</v>
          </cell>
        </row>
        <row r="1638">
          <cell r="B1638">
            <v>3386</v>
          </cell>
          <cell r="C1638">
            <v>1</v>
          </cell>
        </row>
        <row r="1639">
          <cell r="B1639">
            <v>3387</v>
          </cell>
          <cell r="C1639">
            <v>1</v>
          </cell>
        </row>
        <row r="1640">
          <cell r="B1640">
            <v>3388</v>
          </cell>
          <cell r="C1640">
            <v>1</v>
          </cell>
        </row>
        <row r="1641">
          <cell r="B1641">
            <v>3389</v>
          </cell>
          <cell r="C1641">
            <v>1</v>
          </cell>
        </row>
        <row r="1642">
          <cell r="B1642">
            <v>3390</v>
          </cell>
          <cell r="C1642">
            <v>1</v>
          </cell>
        </row>
        <row r="1643">
          <cell r="B1643">
            <v>3392</v>
          </cell>
          <cell r="C1643">
            <v>1</v>
          </cell>
        </row>
        <row r="1644">
          <cell r="B1644">
            <v>3393</v>
          </cell>
          <cell r="C1644">
            <v>2</v>
          </cell>
        </row>
        <row r="1645">
          <cell r="B1645">
            <v>3396</v>
          </cell>
          <cell r="C1645">
            <v>1</v>
          </cell>
        </row>
        <row r="1646">
          <cell r="B1646">
            <v>3397</v>
          </cell>
          <cell r="C1646">
            <v>2</v>
          </cell>
        </row>
        <row r="1647">
          <cell r="B1647">
            <v>3398</v>
          </cell>
          <cell r="C1647">
            <v>2</v>
          </cell>
        </row>
        <row r="1648">
          <cell r="B1648">
            <v>3401</v>
          </cell>
          <cell r="C1648">
            <v>2</v>
          </cell>
        </row>
        <row r="1649">
          <cell r="B1649">
            <v>3402</v>
          </cell>
          <cell r="C1649">
            <v>1</v>
          </cell>
        </row>
        <row r="1650">
          <cell r="B1650">
            <v>3403</v>
          </cell>
          <cell r="C1650">
            <v>1</v>
          </cell>
        </row>
        <row r="1651">
          <cell r="B1651">
            <v>3404</v>
          </cell>
          <cell r="C1651">
            <v>1</v>
          </cell>
        </row>
        <row r="1652">
          <cell r="B1652">
            <v>3405</v>
          </cell>
          <cell r="C1652">
            <v>1</v>
          </cell>
        </row>
        <row r="1653">
          <cell r="B1653">
            <v>3407</v>
          </cell>
          <cell r="C1653">
            <v>1</v>
          </cell>
        </row>
        <row r="1654">
          <cell r="B1654">
            <v>3408</v>
          </cell>
          <cell r="C1654">
            <v>1</v>
          </cell>
        </row>
        <row r="1655">
          <cell r="B1655">
            <v>3409</v>
          </cell>
          <cell r="C1655">
            <v>1</v>
          </cell>
        </row>
        <row r="1656">
          <cell r="B1656">
            <v>3410</v>
          </cell>
          <cell r="C1656">
            <v>1</v>
          </cell>
        </row>
        <row r="1657">
          <cell r="B1657">
            <v>3411</v>
          </cell>
          <cell r="C1657">
            <v>1</v>
          </cell>
        </row>
        <row r="1658">
          <cell r="B1658">
            <v>3413</v>
          </cell>
          <cell r="C1658">
            <v>1</v>
          </cell>
        </row>
        <row r="1659">
          <cell r="B1659">
            <v>3414</v>
          </cell>
          <cell r="C1659">
            <v>2</v>
          </cell>
        </row>
        <row r="1660">
          <cell r="B1660">
            <v>3415</v>
          </cell>
          <cell r="C1660">
            <v>2</v>
          </cell>
        </row>
        <row r="1661">
          <cell r="B1661">
            <v>3416</v>
          </cell>
          <cell r="C1661">
            <v>1</v>
          </cell>
        </row>
        <row r="1662">
          <cell r="B1662">
            <v>3417</v>
          </cell>
          <cell r="C1662">
            <v>1</v>
          </cell>
        </row>
        <row r="1663">
          <cell r="B1663">
            <v>3418</v>
          </cell>
          <cell r="C1663">
            <v>1</v>
          </cell>
        </row>
        <row r="1664">
          <cell r="B1664">
            <v>3419</v>
          </cell>
          <cell r="C1664">
            <v>2</v>
          </cell>
        </row>
        <row r="1665">
          <cell r="B1665">
            <v>3421</v>
          </cell>
          <cell r="C1665">
            <v>2</v>
          </cell>
        </row>
        <row r="1666">
          <cell r="B1666">
            <v>3450</v>
          </cell>
          <cell r="C1666">
            <v>2</v>
          </cell>
        </row>
        <row r="1667">
          <cell r="B1667">
            <v>3451</v>
          </cell>
          <cell r="C1667">
            <v>1</v>
          </cell>
        </row>
        <row r="1668">
          <cell r="B1668">
            <v>3452</v>
          </cell>
          <cell r="C1668">
            <v>2</v>
          </cell>
        </row>
        <row r="1669">
          <cell r="B1669">
            <v>3453</v>
          </cell>
          <cell r="C1669">
            <v>2</v>
          </cell>
        </row>
        <row r="1670">
          <cell r="B1670">
            <v>3454</v>
          </cell>
          <cell r="C1670">
            <v>1</v>
          </cell>
        </row>
        <row r="1671">
          <cell r="B1671">
            <v>3455</v>
          </cell>
          <cell r="C1671">
            <v>1</v>
          </cell>
        </row>
        <row r="1672">
          <cell r="B1672">
            <v>3456</v>
          </cell>
          <cell r="C1672">
            <v>2</v>
          </cell>
        </row>
        <row r="1673">
          <cell r="B1673">
            <v>3457</v>
          </cell>
          <cell r="C1673">
            <v>1</v>
          </cell>
        </row>
        <row r="1674">
          <cell r="B1674">
            <v>3458</v>
          </cell>
          <cell r="C1674">
            <v>2</v>
          </cell>
        </row>
        <row r="1675">
          <cell r="B1675">
            <v>3459</v>
          </cell>
          <cell r="C1675">
            <v>2</v>
          </cell>
        </row>
        <row r="1676">
          <cell r="B1676">
            <v>3460</v>
          </cell>
          <cell r="C1676">
            <v>1</v>
          </cell>
        </row>
        <row r="1677">
          <cell r="B1677">
            <v>3461</v>
          </cell>
          <cell r="C1677">
            <v>1</v>
          </cell>
        </row>
        <row r="1678">
          <cell r="B1678">
            <v>3462</v>
          </cell>
          <cell r="C1678">
            <v>2</v>
          </cell>
        </row>
        <row r="1679">
          <cell r="B1679">
            <v>3463</v>
          </cell>
          <cell r="C1679">
            <v>1</v>
          </cell>
        </row>
        <row r="1680">
          <cell r="B1680">
            <v>3464</v>
          </cell>
          <cell r="C1680">
            <v>2</v>
          </cell>
        </row>
        <row r="1681">
          <cell r="B1681">
            <v>3465</v>
          </cell>
          <cell r="C1681">
            <v>1</v>
          </cell>
        </row>
        <row r="1682">
          <cell r="B1682">
            <v>3466</v>
          </cell>
          <cell r="C1682">
            <v>2</v>
          </cell>
        </row>
        <row r="1683">
          <cell r="B1683">
            <v>3467</v>
          </cell>
          <cell r="C1683">
            <v>2</v>
          </cell>
        </row>
        <row r="1684">
          <cell r="B1684">
            <v>3468</v>
          </cell>
          <cell r="C1684">
            <v>1</v>
          </cell>
        </row>
        <row r="1685">
          <cell r="B1685">
            <v>3469</v>
          </cell>
          <cell r="C1685">
            <v>1</v>
          </cell>
        </row>
        <row r="1686">
          <cell r="B1686">
            <v>3470</v>
          </cell>
          <cell r="C1686">
            <v>1</v>
          </cell>
        </row>
        <row r="1687">
          <cell r="B1687">
            <v>3471</v>
          </cell>
          <cell r="C1687">
            <v>1</v>
          </cell>
        </row>
        <row r="1688">
          <cell r="B1688">
            <v>3472</v>
          </cell>
          <cell r="C1688">
            <v>2</v>
          </cell>
        </row>
        <row r="1689">
          <cell r="B1689">
            <v>3473</v>
          </cell>
          <cell r="C1689">
            <v>2</v>
          </cell>
        </row>
        <row r="1690">
          <cell r="B1690">
            <v>3474</v>
          </cell>
          <cell r="C1690">
            <v>1</v>
          </cell>
        </row>
        <row r="1691">
          <cell r="B1691">
            <v>3475</v>
          </cell>
          <cell r="C1691">
            <v>1</v>
          </cell>
        </row>
        <row r="1692">
          <cell r="B1692">
            <v>3476</v>
          </cell>
          <cell r="C1692">
            <v>1</v>
          </cell>
        </row>
        <row r="1693">
          <cell r="B1693">
            <v>3477</v>
          </cell>
          <cell r="C1693">
            <v>2</v>
          </cell>
        </row>
        <row r="1694">
          <cell r="B1694">
            <v>3478</v>
          </cell>
          <cell r="C1694">
            <v>2</v>
          </cell>
        </row>
        <row r="1695">
          <cell r="B1695">
            <v>3479</v>
          </cell>
          <cell r="C1695">
            <v>1</v>
          </cell>
        </row>
        <row r="1696">
          <cell r="B1696">
            <v>3480</v>
          </cell>
          <cell r="C1696">
            <v>1</v>
          </cell>
        </row>
        <row r="1697">
          <cell r="B1697">
            <v>3481</v>
          </cell>
          <cell r="C1697">
            <v>2</v>
          </cell>
        </row>
        <row r="1698">
          <cell r="B1698">
            <v>3482</v>
          </cell>
          <cell r="C1698">
            <v>2</v>
          </cell>
        </row>
        <row r="1699">
          <cell r="B1699">
            <v>3483</v>
          </cell>
          <cell r="C1699">
            <v>2</v>
          </cell>
        </row>
        <row r="1700">
          <cell r="B1700">
            <v>3484</v>
          </cell>
          <cell r="C1700">
            <v>1</v>
          </cell>
        </row>
        <row r="1701">
          <cell r="B1701">
            <v>3485</v>
          </cell>
          <cell r="C1701">
            <v>1</v>
          </cell>
        </row>
        <row r="1702">
          <cell r="B1702">
            <v>3486</v>
          </cell>
          <cell r="C1702">
            <v>1</v>
          </cell>
        </row>
        <row r="1703">
          <cell r="B1703">
            <v>3487</v>
          </cell>
          <cell r="C1703">
            <v>2</v>
          </cell>
        </row>
        <row r="1704">
          <cell r="B1704">
            <v>3488</v>
          </cell>
          <cell r="C1704">
            <v>1</v>
          </cell>
        </row>
        <row r="1705">
          <cell r="B1705">
            <v>3489</v>
          </cell>
          <cell r="C1705">
            <v>1</v>
          </cell>
        </row>
        <row r="1706">
          <cell r="B1706">
            <v>3490</v>
          </cell>
          <cell r="C1706">
            <v>1</v>
          </cell>
        </row>
        <row r="1707">
          <cell r="B1707">
            <v>3491</v>
          </cell>
          <cell r="C1707">
            <v>1</v>
          </cell>
        </row>
        <row r="1708">
          <cell r="B1708">
            <v>3492</v>
          </cell>
          <cell r="C1708">
            <v>2</v>
          </cell>
        </row>
        <row r="1709">
          <cell r="B1709">
            <v>3493</v>
          </cell>
          <cell r="C1709">
            <v>1</v>
          </cell>
        </row>
        <row r="1710">
          <cell r="B1710">
            <v>3494</v>
          </cell>
          <cell r="C1710">
            <v>3</v>
          </cell>
        </row>
        <row r="1711">
          <cell r="B1711">
            <v>3495</v>
          </cell>
          <cell r="C1711">
            <v>1</v>
          </cell>
        </row>
        <row r="1712">
          <cell r="B1712">
            <v>3496</v>
          </cell>
          <cell r="C1712">
            <v>1</v>
          </cell>
        </row>
        <row r="1713">
          <cell r="B1713">
            <v>3497</v>
          </cell>
          <cell r="C1713">
            <v>1</v>
          </cell>
        </row>
        <row r="1714">
          <cell r="B1714">
            <v>3498</v>
          </cell>
          <cell r="C1714">
            <v>1</v>
          </cell>
        </row>
        <row r="1715">
          <cell r="B1715">
            <v>3499</v>
          </cell>
          <cell r="C1715">
            <v>1</v>
          </cell>
        </row>
        <row r="1716">
          <cell r="B1716">
            <v>3500</v>
          </cell>
          <cell r="C1716">
            <v>1</v>
          </cell>
        </row>
        <row r="1717">
          <cell r="B1717">
            <v>3501</v>
          </cell>
          <cell r="C1717">
            <v>1</v>
          </cell>
        </row>
        <row r="1718">
          <cell r="B1718">
            <v>3502</v>
          </cell>
          <cell r="C1718">
            <v>1</v>
          </cell>
        </row>
        <row r="1719">
          <cell r="B1719">
            <v>3503</v>
          </cell>
          <cell r="C1719">
            <v>2</v>
          </cell>
        </row>
        <row r="1720">
          <cell r="B1720">
            <v>3504</v>
          </cell>
          <cell r="C1720">
            <v>3</v>
          </cell>
        </row>
        <row r="1721">
          <cell r="B1721">
            <v>3505</v>
          </cell>
          <cell r="C1721">
            <v>2</v>
          </cell>
        </row>
        <row r="1722">
          <cell r="B1722">
            <v>3506</v>
          </cell>
          <cell r="C1722">
            <v>2</v>
          </cell>
        </row>
        <row r="1723">
          <cell r="B1723">
            <v>3507</v>
          </cell>
          <cell r="C1723">
            <v>3</v>
          </cell>
        </row>
        <row r="1724">
          <cell r="B1724">
            <v>3508</v>
          </cell>
          <cell r="C1724">
            <v>1</v>
          </cell>
        </row>
        <row r="1725">
          <cell r="B1725">
            <v>3509</v>
          </cell>
          <cell r="C1725">
            <v>2</v>
          </cell>
        </row>
        <row r="1726">
          <cell r="B1726">
            <v>3510</v>
          </cell>
          <cell r="C1726">
            <v>1</v>
          </cell>
        </row>
        <row r="1727">
          <cell r="B1727">
            <v>3511</v>
          </cell>
          <cell r="C1727">
            <v>1</v>
          </cell>
        </row>
        <row r="1728">
          <cell r="B1728">
            <v>3512</v>
          </cell>
          <cell r="C1728">
            <v>1</v>
          </cell>
        </row>
        <row r="1729">
          <cell r="B1729">
            <v>3513</v>
          </cell>
          <cell r="C1729">
            <v>1</v>
          </cell>
        </row>
        <row r="1730">
          <cell r="B1730">
            <v>3514</v>
          </cell>
          <cell r="C1730">
            <v>0</v>
          </cell>
        </row>
        <row r="1731">
          <cell r="B1731">
            <v>3515</v>
          </cell>
          <cell r="C1731">
            <v>1</v>
          </cell>
        </row>
        <row r="1732">
          <cell r="B1732">
            <v>3516</v>
          </cell>
          <cell r="C1732">
            <v>1</v>
          </cell>
        </row>
        <row r="1733">
          <cell r="B1733">
            <v>3517</v>
          </cell>
          <cell r="C1733">
            <v>1</v>
          </cell>
        </row>
        <row r="1734">
          <cell r="B1734">
            <v>3518</v>
          </cell>
          <cell r="C1734">
            <v>1</v>
          </cell>
        </row>
        <row r="1735">
          <cell r="B1735">
            <v>3519</v>
          </cell>
          <cell r="C1735">
            <v>1</v>
          </cell>
        </row>
        <row r="1736">
          <cell r="B1736">
            <v>3520</v>
          </cell>
          <cell r="C1736">
            <v>1</v>
          </cell>
        </row>
        <row r="1737">
          <cell r="B1737">
            <v>3521</v>
          </cell>
          <cell r="C1737">
            <v>2</v>
          </cell>
        </row>
        <row r="1738">
          <cell r="B1738">
            <v>3522</v>
          </cell>
          <cell r="C1738">
            <v>1</v>
          </cell>
        </row>
        <row r="1739">
          <cell r="B1739">
            <v>3524</v>
          </cell>
          <cell r="C1739">
            <v>1</v>
          </cell>
        </row>
        <row r="1740">
          <cell r="B1740">
            <v>3525</v>
          </cell>
          <cell r="C1740">
            <v>1</v>
          </cell>
        </row>
        <row r="1741">
          <cell r="B1741">
            <v>3526</v>
          </cell>
          <cell r="C1741">
            <v>2</v>
          </cell>
        </row>
        <row r="1742">
          <cell r="B1742">
            <v>3527</v>
          </cell>
          <cell r="C1742">
            <v>2</v>
          </cell>
        </row>
        <row r="1743">
          <cell r="B1743">
            <v>3528</v>
          </cell>
          <cell r="C1743">
            <v>2</v>
          </cell>
        </row>
        <row r="1744">
          <cell r="B1744">
            <v>3529</v>
          </cell>
          <cell r="C1744">
            <v>2</v>
          </cell>
        </row>
        <row r="1745">
          <cell r="B1745">
            <v>3530</v>
          </cell>
          <cell r="C1745">
            <v>1</v>
          </cell>
        </row>
        <row r="1746">
          <cell r="B1746">
            <v>3531</v>
          </cell>
          <cell r="C1746">
            <v>1</v>
          </cell>
        </row>
        <row r="1747">
          <cell r="B1747">
            <v>3532</v>
          </cell>
          <cell r="C1747">
            <v>1</v>
          </cell>
        </row>
        <row r="1748">
          <cell r="B1748">
            <v>3533</v>
          </cell>
          <cell r="C1748">
            <v>1</v>
          </cell>
        </row>
        <row r="1749">
          <cell r="B1749">
            <v>3534</v>
          </cell>
          <cell r="C1749">
            <v>2</v>
          </cell>
        </row>
        <row r="1750">
          <cell r="B1750">
            <v>3535</v>
          </cell>
          <cell r="C1750">
            <v>3</v>
          </cell>
        </row>
        <row r="1751">
          <cell r="B1751">
            <v>3536</v>
          </cell>
          <cell r="C1751">
            <v>4</v>
          </cell>
        </row>
        <row r="1752">
          <cell r="B1752">
            <v>3537</v>
          </cell>
          <cell r="C1752">
            <v>2</v>
          </cell>
        </row>
        <row r="1753">
          <cell r="B1753">
            <v>3538</v>
          </cell>
          <cell r="C1753">
            <v>2</v>
          </cell>
        </row>
        <row r="1754">
          <cell r="B1754">
            <v>3539</v>
          </cell>
          <cell r="C1754">
            <v>4</v>
          </cell>
        </row>
        <row r="1755">
          <cell r="B1755">
            <v>3540</v>
          </cell>
          <cell r="C1755">
            <v>1</v>
          </cell>
        </row>
        <row r="1756">
          <cell r="B1756">
            <v>3541</v>
          </cell>
          <cell r="C1756">
            <v>1</v>
          </cell>
        </row>
        <row r="1757">
          <cell r="B1757">
            <v>3542</v>
          </cell>
          <cell r="C1757">
            <v>3</v>
          </cell>
        </row>
        <row r="1758">
          <cell r="B1758">
            <v>3543</v>
          </cell>
          <cell r="C1758">
            <v>1</v>
          </cell>
        </row>
        <row r="1759">
          <cell r="B1759">
            <v>3544</v>
          </cell>
          <cell r="C1759">
            <v>1</v>
          </cell>
        </row>
        <row r="1760">
          <cell r="B1760">
            <v>3545</v>
          </cell>
          <cell r="C1760">
            <v>1</v>
          </cell>
        </row>
        <row r="1761">
          <cell r="B1761">
            <v>3546</v>
          </cell>
          <cell r="C1761">
            <v>2</v>
          </cell>
        </row>
        <row r="1762">
          <cell r="B1762">
            <v>3547</v>
          </cell>
          <cell r="C1762">
            <v>5</v>
          </cell>
        </row>
        <row r="1763">
          <cell r="B1763">
            <v>3548</v>
          </cell>
          <cell r="C1763">
            <v>3</v>
          </cell>
        </row>
        <row r="1764">
          <cell r="B1764">
            <v>3549</v>
          </cell>
          <cell r="C1764">
            <v>1</v>
          </cell>
        </row>
        <row r="1765">
          <cell r="B1765">
            <v>3550</v>
          </cell>
          <cell r="C1765">
            <v>1</v>
          </cell>
        </row>
        <row r="1766">
          <cell r="B1766">
            <v>3552</v>
          </cell>
          <cell r="C1766">
            <v>1</v>
          </cell>
        </row>
        <row r="1767">
          <cell r="B1767">
            <v>3553</v>
          </cell>
          <cell r="C1767">
            <v>2</v>
          </cell>
        </row>
        <row r="1768">
          <cell r="B1768">
            <v>3554</v>
          </cell>
          <cell r="C1768">
            <v>1</v>
          </cell>
        </row>
        <row r="1769">
          <cell r="B1769">
            <v>3555</v>
          </cell>
          <cell r="C1769">
            <v>1</v>
          </cell>
        </row>
        <row r="1770">
          <cell r="B1770">
            <v>3556</v>
          </cell>
          <cell r="C1770">
            <v>1</v>
          </cell>
        </row>
        <row r="1771">
          <cell r="B1771">
            <v>3557</v>
          </cell>
          <cell r="C1771">
            <v>1</v>
          </cell>
        </row>
        <row r="1772">
          <cell r="B1772">
            <v>3558</v>
          </cell>
          <cell r="C1772">
            <v>1</v>
          </cell>
        </row>
        <row r="1773">
          <cell r="B1773">
            <v>3559</v>
          </cell>
          <cell r="C1773">
            <v>1</v>
          </cell>
        </row>
        <row r="1774">
          <cell r="B1774">
            <v>3560</v>
          </cell>
          <cell r="C1774">
            <v>1</v>
          </cell>
        </row>
        <row r="1775">
          <cell r="B1775">
            <v>3561</v>
          </cell>
          <cell r="C1775">
            <v>1</v>
          </cell>
        </row>
        <row r="1776">
          <cell r="B1776">
            <v>3563</v>
          </cell>
          <cell r="C1776">
            <v>1</v>
          </cell>
        </row>
        <row r="1777">
          <cell r="B1777">
            <v>3564</v>
          </cell>
          <cell r="C1777">
            <v>0</v>
          </cell>
        </row>
        <row r="1778">
          <cell r="B1778">
            <v>3565</v>
          </cell>
          <cell r="C1778">
            <v>1</v>
          </cell>
        </row>
        <row r="1779">
          <cell r="B1779">
            <v>3566</v>
          </cell>
          <cell r="C1779">
            <v>1</v>
          </cell>
        </row>
        <row r="1780">
          <cell r="B1780">
            <v>3567</v>
          </cell>
          <cell r="C1780">
            <v>1</v>
          </cell>
        </row>
        <row r="1781">
          <cell r="B1781">
            <v>3568</v>
          </cell>
          <cell r="C1781">
            <v>2</v>
          </cell>
        </row>
        <row r="1782">
          <cell r="B1782">
            <v>3569</v>
          </cell>
          <cell r="C1782">
            <v>1</v>
          </cell>
        </row>
        <row r="1783">
          <cell r="B1783">
            <v>3570</v>
          </cell>
          <cell r="C1783">
            <v>2</v>
          </cell>
        </row>
        <row r="1784">
          <cell r="B1784">
            <v>3571</v>
          </cell>
          <cell r="C1784">
            <v>1</v>
          </cell>
        </row>
        <row r="1785">
          <cell r="B1785">
            <v>3572</v>
          </cell>
          <cell r="C1785">
            <v>2</v>
          </cell>
        </row>
        <row r="1786">
          <cell r="B1786">
            <v>3573</v>
          </cell>
          <cell r="C1786">
            <v>1</v>
          </cell>
        </row>
        <row r="1787">
          <cell r="B1787">
            <v>3574</v>
          </cell>
          <cell r="C1787">
            <v>2</v>
          </cell>
        </row>
        <row r="1788">
          <cell r="B1788">
            <v>3575</v>
          </cell>
          <cell r="C1788">
            <v>1</v>
          </cell>
        </row>
        <row r="1789">
          <cell r="B1789">
            <v>3576</v>
          </cell>
          <cell r="C1789">
            <v>1</v>
          </cell>
        </row>
        <row r="1790">
          <cell r="B1790">
            <v>3577</v>
          </cell>
          <cell r="C1790">
            <v>1</v>
          </cell>
        </row>
        <row r="1791">
          <cell r="B1791">
            <v>3578</v>
          </cell>
          <cell r="C1791">
            <v>1</v>
          </cell>
        </row>
        <row r="1792">
          <cell r="B1792">
            <v>3580</v>
          </cell>
          <cell r="C1792">
            <v>1</v>
          </cell>
        </row>
        <row r="1793">
          <cell r="B1793">
            <v>3581</v>
          </cell>
          <cell r="C1793">
            <v>1</v>
          </cell>
        </row>
        <row r="1794">
          <cell r="B1794">
            <v>3582</v>
          </cell>
          <cell r="C1794">
            <v>1</v>
          </cell>
        </row>
        <row r="1795">
          <cell r="B1795">
            <v>3583</v>
          </cell>
          <cell r="C1795">
            <v>1</v>
          </cell>
        </row>
        <row r="1796">
          <cell r="B1796">
            <v>3585</v>
          </cell>
          <cell r="C1796">
            <v>2</v>
          </cell>
        </row>
        <row r="1797">
          <cell r="B1797">
            <v>3586</v>
          </cell>
          <cell r="C1797">
            <v>1</v>
          </cell>
        </row>
        <row r="1798">
          <cell r="B1798">
            <v>3587</v>
          </cell>
          <cell r="C1798">
            <v>1</v>
          </cell>
        </row>
        <row r="1799">
          <cell r="B1799">
            <v>3588</v>
          </cell>
          <cell r="C1799">
            <v>2</v>
          </cell>
        </row>
        <row r="1800">
          <cell r="B1800">
            <v>3590</v>
          </cell>
          <cell r="C1800">
            <v>1</v>
          </cell>
        </row>
        <row r="1801">
          <cell r="B1801">
            <v>3591</v>
          </cell>
          <cell r="C1801">
            <v>1</v>
          </cell>
        </row>
        <row r="1802">
          <cell r="B1802">
            <v>3592</v>
          </cell>
          <cell r="C1802">
            <v>1</v>
          </cell>
        </row>
        <row r="1803">
          <cell r="B1803">
            <v>3593</v>
          </cell>
          <cell r="C1803">
            <v>1</v>
          </cell>
        </row>
        <row r="1804">
          <cell r="B1804">
            <v>3594</v>
          </cell>
          <cell r="C1804">
            <v>1</v>
          </cell>
        </row>
        <row r="1805">
          <cell r="B1805">
            <v>3595</v>
          </cell>
          <cell r="C1805">
            <v>1</v>
          </cell>
        </row>
        <row r="1806">
          <cell r="B1806">
            <v>3596</v>
          </cell>
          <cell r="C1806">
            <v>2</v>
          </cell>
        </row>
        <row r="1807">
          <cell r="B1807">
            <v>3597</v>
          </cell>
          <cell r="C1807">
            <v>1</v>
          </cell>
        </row>
        <row r="1808">
          <cell r="B1808">
            <v>3598</v>
          </cell>
          <cell r="C1808">
            <v>1</v>
          </cell>
        </row>
        <row r="1809">
          <cell r="B1809">
            <v>3599</v>
          </cell>
          <cell r="C1809">
            <v>1</v>
          </cell>
        </row>
        <row r="1810">
          <cell r="B1810">
            <v>3600</v>
          </cell>
          <cell r="C1810">
            <v>1</v>
          </cell>
        </row>
        <row r="1811">
          <cell r="B1811">
            <v>3601</v>
          </cell>
          <cell r="C1811">
            <v>2</v>
          </cell>
        </row>
        <row r="1812">
          <cell r="B1812">
            <v>3602</v>
          </cell>
          <cell r="C1812">
            <v>2</v>
          </cell>
        </row>
        <row r="1813">
          <cell r="B1813">
            <v>3603</v>
          </cell>
          <cell r="C1813">
            <v>2</v>
          </cell>
        </row>
        <row r="1814">
          <cell r="B1814">
            <v>3604</v>
          </cell>
          <cell r="C1814">
            <v>2</v>
          </cell>
        </row>
        <row r="1815">
          <cell r="B1815">
            <v>3605</v>
          </cell>
          <cell r="C1815">
            <v>2</v>
          </cell>
        </row>
        <row r="1816">
          <cell r="B1816">
            <v>3606</v>
          </cell>
          <cell r="C1816">
            <v>1</v>
          </cell>
        </row>
        <row r="1817">
          <cell r="B1817">
            <v>3607</v>
          </cell>
          <cell r="C1817">
            <v>1</v>
          </cell>
        </row>
        <row r="1818">
          <cell r="B1818">
            <v>3608</v>
          </cell>
          <cell r="C1818">
            <v>1</v>
          </cell>
        </row>
        <row r="1819">
          <cell r="B1819">
            <v>3609</v>
          </cell>
          <cell r="C1819">
            <v>1</v>
          </cell>
        </row>
        <row r="1820">
          <cell r="B1820">
            <v>3610</v>
          </cell>
          <cell r="C1820">
            <v>1</v>
          </cell>
        </row>
        <row r="1821">
          <cell r="B1821">
            <v>3611</v>
          </cell>
          <cell r="C1821">
            <v>1</v>
          </cell>
        </row>
        <row r="1822">
          <cell r="B1822">
            <v>3612</v>
          </cell>
          <cell r="C1822">
            <v>2</v>
          </cell>
        </row>
        <row r="1823">
          <cell r="B1823">
            <v>3613</v>
          </cell>
          <cell r="C1823">
            <v>1</v>
          </cell>
        </row>
        <row r="1824">
          <cell r="B1824">
            <v>3614</v>
          </cell>
          <cell r="C1824">
            <v>1</v>
          </cell>
        </row>
        <row r="1825">
          <cell r="B1825">
            <v>3615</v>
          </cell>
          <cell r="C1825">
            <v>1</v>
          </cell>
        </row>
        <row r="1826">
          <cell r="B1826">
            <v>3616</v>
          </cell>
          <cell r="C1826">
            <v>2</v>
          </cell>
        </row>
        <row r="1827">
          <cell r="B1827">
            <v>3617</v>
          </cell>
          <cell r="C1827">
            <v>2</v>
          </cell>
        </row>
        <row r="1828">
          <cell r="B1828">
            <v>3618</v>
          </cell>
          <cell r="C1828">
            <v>2</v>
          </cell>
        </row>
        <row r="1829">
          <cell r="B1829">
            <v>3619</v>
          </cell>
          <cell r="C1829">
            <v>2</v>
          </cell>
        </row>
        <row r="1830">
          <cell r="B1830">
            <v>3620</v>
          </cell>
          <cell r="C1830">
            <v>3</v>
          </cell>
        </row>
        <row r="1831">
          <cell r="B1831">
            <v>3621</v>
          </cell>
          <cell r="C1831">
            <v>2</v>
          </cell>
        </row>
        <row r="1832">
          <cell r="B1832">
            <v>3622</v>
          </cell>
          <cell r="C1832">
            <v>2</v>
          </cell>
        </row>
        <row r="1833">
          <cell r="B1833">
            <v>3623</v>
          </cell>
          <cell r="C1833">
            <v>1</v>
          </cell>
        </row>
        <row r="1834">
          <cell r="B1834">
            <v>3624</v>
          </cell>
          <cell r="C1834">
            <v>2</v>
          </cell>
        </row>
        <row r="1835">
          <cell r="B1835">
            <v>3625</v>
          </cell>
          <cell r="C1835">
            <v>1</v>
          </cell>
        </row>
        <row r="1836">
          <cell r="B1836">
            <v>3626</v>
          </cell>
          <cell r="C1836">
            <v>1</v>
          </cell>
        </row>
        <row r="1837">
          <cell r="B1837">
            <v>3627</v>
          </cell>
          <cell r="C1837">
            <v>1</v>
          </cell>
        </row>
        <row r="1838">
          <cell r="B1838">
            <v>3628</v>
          </cell>
          <cell r="C1838">
            <v>1</v>
          </cell>
        </row>
        <row r="1839">
          <cell r="B1839">
            <v>3629</v>
          </cell>
          <cell r="C1839">
            <v>1</v>
          </cell>
        </row>
        <row r="1840">
          <cell r="B1840">
            <v>3630</v>
          </cell>
          <cell r="C1840">
            <v>2</v>
          </cell>
        </row>
        <row r="1841">
          <cell r="B1841">
            <v>3632</v>
          </cell>
          <cell r="C1841">
            <v>2</v>
          </cell>
        </row>
        <row r="1842">
          <cell r="B1842">
            <v>3633</v>
          </cell>
          <cell r="C1842">
            <v>1</v>
          </cell>
        </row>
        <row r="1843">
          <cell r="B1843">
            <v>3634</v>
          </cell>
          <cell r="C1843">
            <v>1</v>
          </cell>
        </row>
        <row r="1844">
          <cell r="B1844">
            <v>3635</v>
          </cell>
          <cell r="C1844">
            <v>1</v>
          </cell>
        </row>
        <row r="1845">
          <cell r="B1845">
            <v>3636</v>
          </cell>
          <cell r="C1845">
            <v>1</v>
          </cell>
        </row>
        <row r="1846">
          <cell r="B1846">
            <v>3637</v>
          </cell>
          <cell r="C1846">
            <v>1</v>
          </cell>
        </row>
        <row r="1847">
          <cell r="B1847">
            <v>3638</v>
          </cell>
          <cell r="C1847">
            <v>2</v>
          </cell>
        </row>
        <row r="1848">
          <cell r="B1848">
            <v>3639</v>
          </cell>
          <cell r="C1848">
            <v>2</v>
          </cell>
        </row>
        <row r="1849">
          <cell r="B1849">
            <v>3640</v>
          </cell>
          <cell r="C1849">
            <v>2</v>
          </cell>
        </row>
        <row r="1850">
          <cell r="B1850">
            <v>3641</v>
          </cell>
          <cell r="C1850">
            <v>2</v>
          </cell>
        </row>
        <row r="1851">
          <cell r="B1851">
            <v>3642</v>
          </cell>
          <cell r="C1851">
            <v>2</v>
          </cell>
        </row>
        <row r="1852">
          <cell r="B1852">
            <v>3643</v>
          </cell>
          <cell r="C1852">
            <v>1</v>
          </cell>
        </row>
        <row r="1853">
          <cell r="B1853">
            <v>3644</v>
          </cell>
          <cell r="C1853">
            <v>1</v>
          </cell>
        </row>
        <row r="1854">
          <cell r="B1854">
            <v>3645</v>
          </cell>
          <cell r="C1854">
            <v>2</v>
          </cell>
        </row>
        <row r="1855">
          <cell r="B1855">
            <v>3646</v>
          </cell>
          <cell r="C1855">
            <v>1</v>
          </cell>
        </row>
        <row r="1856">
          <cell r="B1856">
            <v>3647</v>
          </cell>
          <cell r="C1856">
            <v>1</v>
          </cell>
        </row>
        <row r="1857">
          <cell r="B1857">
            <v>3648</v>
          </cell>
          <cell r="C1857">
            <v>1</v>
          </cell>
        </row>
        <row r="1858">
          <cell r="B1858">
            <v>3649</v>
          </cell>
          <cell r="C1858">
            <v>0</v>
          </cell>
        </row>
        <row r="1859">
          <cell r="B1859">
            <v>3650</v>
          </cell>
          <cell r="C1859">
            <v>1</v>
          </cell>
        </row>
        <row r="1860">
          <cell r="B1860">
            <v>3651</v>
          </cell>
          <cell r="C1860">
            <v>2</v>
          </cell>
        </row>
        <row r="1861">
          <cell r="B1861">
            <v>3652</v>
          </cell>
          <cell r="C1861">
            <v>1</v>
          </cell>
        </row>
        <row r="1862">
          <cell r="B1862">
            <v>3653</v>
          </cell>
          <cell r="C1862">
            <v>1</v>
          </cell>
        </row>
        <row r="1863">
          <cell r="B1863">
            <v>3654</v>
          </cell>
          <cell r="C1863">
            <v>1</v>
          </cell>
        </row>
        <row r="1864">
          <cell r="B1864">
            <v>3655</v>
          </cell>
          <cell r="C1864">
            <v>2</v>
          </cell>
        </row>
        <row r="1865">
          <cell r="B1865">
            <v>3656</v>
          </cell>
          <cell r="C1865">
            <v>2</v>
          </cell>
        </row>
        <row r="1866">
          <cell r="B1866">
            <v>3657</v>
          </cell>
          <cell r="C1866">
            <v>2</v>
          </cell>
        </row>
        <row r="1867">
          <cell r="B1867">
            <v>3658</v>
          </cell>
          <cell r="C1867">
            <v>2</v>
          </cell>
        </row>
        <row r="1868">
          <cell r="B1868">
            <v>3659</v>
          </cell>
          <cell r="C1868">
            <v>1</v>
          </cell>
        </row>
        <row r="1869">
          <cell r="B1869">
            <v>3660</v>
          </cell>
          <cell r="C1869">
            <v>1</v>
          </cell>
        </row>
        <row r="1870">
          <cell r="B1870">
            <v>3661</v>
          </cell>
          <cell r="C1870">
            <v>1</v>
          </cell>
        </row>
        <row r="1871">
          <cell r="B1871">
            <v>3662</v>
          </cell>
          <cell r="C1871">
            <v>1</v>
          </cell>
        </row>
        <row r="1872">
          <cell r="B1872">
            <v>3663</v>
          </cell>
          <cell r="C1872">
            <v>2</v>
          </cell>
        </row>
        <row r="1873">
          <cell r="B1873">
            <v>3664</v>
          </cell>
          <cell r="C1873">
            <v>1</v>
          </cell>
        </row>
        <row r="1874">
          <cell r="B1874">
            <v>3665</v>
          </cell>
          <cell r="C1874">
            <v>1</v>
          </cell>
        </row>
        <row r="1875">
          <cell r="B1875">
            <v>3666</v>
          </cell>
          <cell r="C1875">
            <v>1</v>
          </cell>
        </row>
        <row r="1876">
          <cell r="B1876">
            <v>3667</v>
          </cell>
          <cell r="C1876">
            <v>2</v>
          </cell>
        </row>
        <row r="1877">
          <cell r="B1877">
            <v>3668</v>
          </cell>
          <cell r="C1877">
            <v>2</v>
          </cell>
        </row>
        <row r="1878">
          <cell r="B1878">
            <v>3669</v>
          </cell>
          <cell r="C1878">
            <v>1</v>
          </cell>
        </row>
        <row r="1879">
          <cell r="B1879">
            <v>3670</v>
          </cell>
          <cell r="C1879">
            <v>1</v>
          </cell>
        </row>
        <row r="1880">
          <cell r="B1880">
            <v>3672</v>
          </cell>
          <cell r="C1880">
            <v>1</v>
          </cell>
        </row>
        <row r="1881">
          <cell r="B1881">
            <v>3673</v>
          </cell>
          <cell r="C1881">
            <v>1</v>
          </cell>
        </row>
        <row r="1882">
          <cell r="B1882">
            <v>3674</v>
          </cell>
          <cell r="C1882">
            <v>1</v>
          </cell>
        </row>
        <row r="1883">
          <cell r="B1883">
            <v>3675</v>
          </cell>
          <cell r="C1883">
            <v>1</v>
          </cell>
        </row>
        <row r="1884">
          <cell r="B1884">
            <v>3676</v>
          </cell>
          <cell r="C1884">
            <v>1</v>
          </cell>
        </row>
        <row r="1885">
          <cell r="B1885">
            <v>3677</v>
          </cell>
          <cell r="C1885">
            <v>1</v>
          </cell>
        </row>
        <row r="1886">
          <cell r="B1886">
            <v>3679</v>
          </cell>
          <cell r="C1886">
            <v>1</v>
          </cell>
        </row>
        <row r="1887">
          <cell r="B1887">
            <v>3680</v>
          </cell>
          <cell r="C1887">
            <v>1</v>
          </cell>
        </row>
        <row r="1888">
          <cell r="B1888">
            <v>3681</v>
          </cell>
          <cell r="C1888">
            <v>1</v>
          </cell>
        </row>
        <row r="1889">
          <cell r="B1889">
            <v>3682</v>
          </cell>
          <cell r="C1889">
            <v>1</v>
          </cell>
        </row>
        <row r="1890">
          <cell r="B1890">
            <v>3683</v>
          </cell>
          <cell r="C1890">
            <v>1</v>
          </cell>
        </row>
        <row r="1891">
          <cell r="B1891">
            <v>3684</v>
          </cell>
          <cell r="C1891">
            <v>1</v>
          </cell>
        </row>
        <row r="1892">
          <cell r="B1892">
            <v>3685</v>
          </cell>
          <cell r="C1892">
            <v>2</v>
          </cell>
        </row>
        <row r="1893">
          <cell r="B1893">
            <v>3686</v>
          </cell>
          <cell r="C1893">
            <v>1</v>
          </cell>
        </row>
        <row r="1894">
          <cell r="B1894">
            <v>3687</v>
          </cell>
          <cell r="C1894">
            <v>1</v>
          </cell>
        </row>
        <row r="1895">
          <cell r="B1895">
            <v>3688</v>
          </cell>
          <cell r="C1895">
            <v>3</v>
          </cell>
        </row>
        <row r="1896">
          <cell r="B1896">
            <v>3690</v>
          </cell>
          <cell r="C1896">
            <v>1</v>
          </cell>
        </row>
        <row r="1897">
          <cell r="B1897">
            <v>3691</v>
          </cell>
          <cell r="C1897">
            <v>1</v>
          </cell>
        </row>
        <row r="1898">
          <cell r="B1898">
            <v>3692</v>
          </cell>
          <cell r="C1898">
            <v>1</v>
          </cell>
        </row>
        <row r="1899">
          <cell r="B1899">
            <v>3693</v>
          </cell>
          <cell r="C1899">
            <v>1</v>
          </cell>
        </row>
        <row r="1900">
          <cell r="B1900">
            <v>3694</v>
          </cell>
          <cell r="C1900">
            <v>2</v>
          </cell>
        </row>
        <row r="1901">
          <cell r="B1901">
            <v>3695</v>
          </cell>
          <cell r="C1901">
            <v>1</v>
          </cell>
        </row>
        <row r="1902">
          <cell r="B1902">
            <v>3696</v>
          </cell>
          <cell r="C1902">
            <v>1</v>
          </cell>
        </row>
        <row r="1903">
          <cell r="B1903">
            <v>3697</v>
          </cell>
          <cell r="C1903">
            <v>1</v>
          </cell>
        </row>
        <row r="1904">
          <cell r="B1904">
            <v>3698</v>
          </cell>
          <cell r="C1904">
            <v>1</v>
          </cell>
        </row>
        <row r="1905">
          <cell r="B1905">
            <v>3699</v>
          </cell>
          <cell r="C1905">
            <v>1</v>
          </cell>
        </row>
        <row r="1906">
          <cell r="B1906">
            <v>3700</v>
          </cell>
          <cell r="C1906">
            <v>1</v>
          </cell>
        </row>
        <row r="1907">
          <cell r="B1907">
            <v>3701</v>
          </cell>
          <cell r="C1907">
            <v>1</v>
          </cell>
        </row>
        <row r="1908">
          <cell r="B1908">
            <v>3703</v>
          </cell>
          <cell r="C1908">
            <v>1</v>
          </cell>
        </row>
        <row r="1909">
          <cell r="B1909">
            <v>3704</v>
          </cell>
          <cell r="C1909">
            <v>2</v>
          </cell>
        </row>
        <row r="1910">
          <cell r="B1910">
            <v>3705</v>
          </cell>
          <cell r="C1910">
            <v>1</v>
          </cell>
        </row>
        <row r="1911">
          <cell r="B1911">
            <v>3706</v>
          </cell>
          <cell r="C1911">
            <v>1</v>
          </cell>
        </row>
        <row r="1912">
          <cell r="B1912">
            <v>3707</v>
          </cell>
          <cell r="C1912">
            <v>2</v>
          </cell>
        </row>
        <row r="1913">
          <cell r="B1913">
            <v>3708</v>
          </cell>
          <cell r="C1913">
            <v>0</v>
          </cell>
        </row>
        <row r="1914">
          <cell r="B1914">
            <v>3709</v>
          </cell>
          <cell r="C1914">
            <v>1</v>
          </cell>
        </row>
        <row r="1915">
          <cell r="B1915">
            <v>3710</v>
          </cell>
          <cell r="C1915">
            <v>1</v>
          </cell>
        </row>
        <row r="1916">
          <cell r="B1916">
            <v>3711</v>
          </cell>
          <cell r="C1916">
            <v>2</v>
          </cell>
        </row>
        <row r="1917">
          <cell r="B1917">
            <v>3712</v>
          </cell>
          <cell r="C1917">
            <v>1</v>
          </cell>
        </row>
        <row r="1918">
          <cell r="B1918">
            <v>3713</v>
          </cell>
          <cell r="C1918">
            <v>1</v>
          </cell>
        </row>
        <row r="1919">
          <cell r="B1919">
            <v>3714</v>
          </cell>
          <cell r="C1919">
            <v>1</v>
          </cell>
        </row>
        <row r="1920">
          <cell r="B1920">
            <v>3715</v>
          </cell>
          <cell r="C1920">
            <v>1</v>
          </cell>
        </row>
        <row r="1921">
          <cell r="B1921">
            <v>3716</v>
          </cell>
          <cell r="C1921">
            <v>1</v>
          </cell>
        </row>
        <row r="1922">
          <cell r="B1922">
            <v>3717</v>
          </cell>
          <cell r="C1922">
            <v>1</v>
          </cell>
        </row>
        <row r="1923">
          <cell r="B1923">
            <v>3718</v>
          </cell>
          <cell r="C1923">
            <v>1</v>
          </cell>
        </row>
        <row r="1924">
          <cell r="B1924">
            <v>3719</v>
          </cell>
          <cell r="C1924">
            <v>1</v>
          </cell>
        </row>
        <row r="1925">
          <cell r="B1925">
            <v>3720</v>
          </cell>
          <cell r="C1925">
            <v>0</v>
          </cell>
        </row>
        <row r="1926">
          <cell r="B1926">
            <v>3721</v>
          </cell>
          <cell r="C1926">
            <v>1</v>
          </cell>
        </row>
        <row r="1927">
          <cell r="B1927">
            <v>3722</v>
          </cell>
          <cell r="C1927">
            <v>1</v>
          </cell>
        </row>
        <row r="1928">
          <cell r="B1928">
            <v>3723</v>
          </cell>
          <cell r="C1928">
            <v>1</v>
          </cell>
        </row>
        <row r="1929">
          <cell r="B1929">
            <v>3724</v>
          </cell>
          <cell r="C1929">
            <v>0</v>
          </cell>
        </row>
        <row r="1930">
          <cell r="B1930">
            <v>3725</v>
          </cell>
          <cell r="C1930">
            <v>1</v>
          </cell>
        </row>
        <row r="1931">
          <cell r="B1931">
            <v>3726</v>
          </cell>
          <cell r="C1931">
            <v>1</v>
          </cell>
        </row>
        <row r="1932">
          <cell r="B1932">
            <v>3727</v>
          </cell>
          <cell r="C1932">
            <v>1</v>
          </cell>
        </row>
        <row r="1933">
          <cell r="B1933">
            <v>3728</v>
          </cell>
          <cell r="C1933">
            <v>1</v>
          </cell>
        </row>
        <row r="1934">
          <cell r="B1934">
            <v>3729</v>
          </cell>
          <cell r="C1934">
            <v>2</v>
          </cell>
        </row>
        <row r="1935">
          <cell r="B1935">
            <v>3730</v>
          </cell>
          <cell r="C1935">
            <v>1</v>
          </cell>
        </row>
        <row r="1936">
          <cell r="B1936">
            <v>3731</v>
          </cell>
          <cell r="C1936">
            <v>1</v>
          </cell>
        </row>
        <row r="1937">
          <cell r="B1937">
            <v>3732</v>
          </cell>
          <cell r="C1937">
            <v>1</v>
          </cell>
        </row>
        <row r="1938">
          <cell r="B1938">
            <v>3733</v>
          </cell>
          <cell r="C1938">
            <v>1</v>
          </cell>
        </row>
        <row r="1939">
          <cell r="B1939">
            <v>3734</v>
          </cell>
          <cell r="C1939">
            <v>1</v>
          </cell>
        </row>
        <row r="1940">
          <cell r="B1940">
            <v>3735</v>
          </cell>
          <cell r="C1940">
            <v>1</v>
          </cell>
        </row>
        <row r="1941">
          <cell r="B1941">
            <v>3737</v>
          </cell>
          <cell r="C1941">
            <v>1</v>
          </cell>
        </row>
        <row r="1942">
          <cell r="B1942">
            <v>3738</v>
          </cell>
          <cell r="C1942">
            <v>1</v>
          </cell>
        </row>
        <row r="1943">
          <cell r="B1943">
            <v>3739</v>
          </cell>
          <cell r="C1943">
            <v>2</v>
          </cell>
        </row>
        <row r="1944">
          <cell r="B1944">
            <v>3740</v>
          </cell>
          <cell r="C1944">
            <v>1</v>
          </cell>
        </row>
        <row r="1945">
          <cell r="B1945">
            <v>3741</v>
          </cell>
          <cell r="C1945">
            <v>1</v>
          </cell>
        </row>
        <row r="1946">
          <cell r="B1946">
            <v>3742</v>
          </cell>
          <cell r="C1946">
            <v>1</v>
          </cell>
        </row>
        <row r="1947">
          <cell r="B1947">
            <v>3743</v>
          </cell>
          <cell r="C1947">
            <v>1</v>
          </cell>
        </row>
        <row r="1948">
          <cell r="B1948">
            <v>3744</v>
          </cell>
          <cell r="C1948">
            <v>1</v>
          </cell>
        </row>
        <row r="1949">
          <cell r="B1949">
            <v>3745</v>
          </cell>
          <cell r="C1949">
            <v>1</v>
          </cell>
        </row>
        <row r="1950">
          <cell r="B1950">
            <v>3746</v>
          </cell>
          <cell r="C1950">
            <v>1</v>
          </cell>
        </row>
        <row r="1951">
          <cell r="B1951">
            <v>3747</v>
          </cell>
          <cell r="C1951">
            <v>2</v>
          </cell>
        </row>
        <row r="1952">
          <cell r="B1952">
            <v>3748</v>
          </cell>
          <cell r="C1952">
            <v>2</v>
          </cell>
        </row>
        <row r="1953">
          <cell r="B1953">
            <v>3749</v>
          </cell>
          <cell r="C1953">
            <v>1</v>
          </cell>
        </row>
        <row r="1954">
          <cell r="B1954">
            <v>3750</v>
          </cell>
          <cell r="C1954">
            <v>2</v>
          </cell>
        </row>
        <row r="1955">
          <cell r="B1955">
            <v>3751</v>
          </cell>
          <cell r="C1955">
            <v>1</v>
          </cell>
        </row>
        <row r="1956">
          <cell r="B1956">
            <v>3752</v>
          </cell>
          <cell r="C1956">
            <v>1</v>
          </cell>
        </row>
        <row r="1957">
          <cell r="B1957">
            <v>3753</v>
          </cell>
          <cell r="C1957">
            <v>1</v>
          </cell>
        </row>
        <row r="1958">
          <cell r="B1958">
            <v>3754</v>
          </cell>
          <cell r="C1958">
            <v>1</v>
          </cell>
        </row>
        <row r="1959">
          <cell r="B1959">
            <v>3755</v>
          </cell>
          <cell r="C1959">
            <v>1</v>
          </cell>
        </row>
        <row r="1960">
          <cell r="B1960">
            <v>3756</v>
          </cell>
          <cell r="C1960">
            <v>2</v>
          </cell>
        </row>
        <row r="1961">
          <cell r="B1961">
            <v>3757</v>
          </cell>
          <cell r="C1961">
            <v>1</v>
          </cell>
        </row>
        <row r="1962">
          <cell r="B1962">
            <v>3758</v>
          </cell>
          <cell r="C1962">
            <v>1</v>
          </cell>
        </row>
        <row r="1963">
          <cell r="B1963">
            <v>3759</v>
          </cell>
          <cell r="C1963">
            <v>1</v>
          </cell>
        </row>
        <row r="1964">
          <cell r="B1964">
            <v>3760</v>
          </cell>
          <cell r="C1964">
            <v>1</v>
          </cell>
        </row>
        <row r="1965">
          <cell r="B1965">
            <v>3761</v>
          </cell>
          <cell r="C1965">
            <v>1</v>
          </cell>
        </row>
        <row r="1966">
          <cell r="B1966">
            <v>3762</v>
          </cell>
          <cell r="C1966">
            <v>1</v>
          </cell>
        </row>
        <row r="1967">
          <cell r="B1967">
            <v>3763</v>
          </cell>
          <cell r="C1967">
            <v>1</v>
          </cell>
        </row>
        <row r="1968">
          <cell r="B1968">
            <v>3764</v>
          </cell>
          <cell r="C1968">
            <v>1</v>
          </cell>
        </row>
        <row r="1969">
          <cell r="B1969">
            <v>3765</v>
          </cell>
          <cell r="C1969">
            <v>1</v>
          </cell>
        </row>
        <row r="1970">
          <cell r="B1970">
            <v>3766</v>
          </cell>
          <cell r="C1970">
            <v>2</v>
          </cell>
        </row>
        <row r="1971">
          <cell r="B1971">
            <v>3767</v>
          </cell>
          <cell r="C1971">
            <v>2</v>
          </cell>
        </row>
        <row r="1972">
          <cell r="B1972">
            <v>3768</v>
          </cell>
          <cell r="C1972">
            <v>2</v>
          </cell>
        </row>
        <row r="1973">
          <cell r="B1973">
            <v>3769</v>
          </cell>
          <cell r="C1973">
            <v>2</v>
          </cell>
        </row>
        <row r="1974">
          <cell r="B1974">
            <v>3770</v>
          </cell>
          <cell r="C1974">
            <v>2</v>
          </cell>
        </row>
        <row r="1975">
          <cell r="B1975">
            <v>3771</v>
          </cell>
          <cell r="C1975">
            <v>2</v>
          </cell>
        </row>
        <row r="1976">
          <cell r="B1976">
            <v>3772</v>
          </cell>
          <cell r="C1976">
            <v>1</v>
          </cell>
        </row>
        <row r="1977">
          <cell r="B1977">
            <v>3773</v>
          </cell>
          <cell r="C1977">
            <v>2</v>
          </cell>
        </row>
        <row r="1978">
          <cell r="B1978">
            <v>3774</v>
          </cell>
          <cell r="C1978">
            <v>1</v>
          </cell>
        </row>
        <row r="1979">
          <cell r="B1979">
            <v>3775</v>
          </cell>
          <cell r="C1979">
            <v>1</v>
          </cell>
        </row>
        <row r="1980">
          <cell r="B1980">
            <v>3776</v>
          </cell>
          <cell r="C1980">
            <v>1</v>
          </cell>
        </row>
        <row r="1981">
          <cell r="B1981">
            <v>3777</v>
          </cell>
          <cell r="C1981">
            <v>1</v>
          </cell>
        </row>
        <row r="1982">
          <cell r="B1982">
            <v>3778</v>
          </cell>
          <cell r="C1982">
            <v>1</v>
          </cell>
        </row>
        <row r="1983">
          <cell r="B1983">
            <v>3779</v>
          </cell>
          <cell r="C1983">
            <v>1</v>
          </cell>
        </row>
        <row r="1984">
          <cell r="B1984">
            <v>3780</v>
          </cell>
          <cell r="C1984">
            <v>1</v>
          </cell>
        </row>
        <row r="1985">
          <cell r="B1985">
            <v>3781</v>
          </cell>
          <cell r="C1985">
            <v>1</v>
          </cell>
        </row>
        <row r="1986">
          <cell r="B1986">
            <v>3782</v>
          </cell>
          <cell r="C1986">
            <v>1</v>
          </cell>
        </row>
        <row r="1987">
          <cell r="B1987">
            <v>3783</v>
          </cell>
          <cell r="C1987">
            <v>1</v>
          </cell>
        </row>
        <row r="1988">
          <cell r="B1988">
            <v>3784</v>
          </cell>
          <cell r="C1988">
            <v>2</v>
          </cell>
        </row>
        <row r="1989">
          <cell r="B1989">
            <v>3785</v>
          </cell>
          <cell r="C1989">
            <v>1</v>
          </cell>
        </row>
        <row r="1990">
          <cell r="B1990">
            <v>3786</v>
          </cell>
          <cell r="C1990">
            <v>1</v>
          </cell>
        </row>
        <row r="1991">
          <cell r="B1991">
            <v>3787</v>
          </cell>
          <cell r="C1991">
            <v>1</v>
          </cell>
        </row>
        <row r="1992">
          <cell r="B1992">
            <v>3788</v>
          </cell>
          <cell r="C1992">
            <v>1</v>
          </cell>
        </row>
        <row r="1993">
          <cell r="B1993">
            <v>3789</v>
          </cell>
          <cell r="C1993">
            <v>1</v>
          </cell>
        </row>
        <row r="1994">
          <cell r="B1994">
            <v>3790</v>
          </cell>
          <cell r="C1994">
            <v>1</v>
          </cell>
        </row>
        <row r="1995">
          <cell r="B1995">
            <v>3791</v>
          </cell>
          <cell r="C1995">
            <v>1</v>
          </cell>
        </row>
        <row r="1996">
          <cell r="B1996">
            <v>3792</v>
          </cell>
          <cell r="C1996">
            <v>2</v>
          </cell>
        </row>
        <row r="1997">
          <cell r="B1997">
            <v>3793</v>
          </cell>
          <cell r="C1997">
            <v>1</v>
          </cell>
        </row>
        <row r="1998">
          <cell r="B1998">
            <v>3794</v>
          </cell>
          <cell r="C1998">
            <v>1</v>
          </cell>
        </row>
        <row r="1999">
          <cell r="B1999">
            <v>3795</v>
          </cell>
          <cell r="C1999">
            <v>1</v>
          </cell>
        </row>
        <row r="2000">
          <cell r="B2000">
            <v>3796</v>
          </cell>
          <cell r="C2000">
            <v>1</v>
          </cell>
        </row>
        <row r="2001">
          <cell r="B2001">
            <v>3797</v>
          </cell>
          <cell r="C2001">
            <v>1</v>
          </cell>
        </row>
        <row r="2002">
          <cell r="B2002">
            <v>3798</v>
          </cell>
          <cell r="C2002">
            <v>1</v>
          </cell>
        </row>
        <row r="2003">
          <cell r="B2003">
            <v>3799</v>
          </cell>
          <cell r="C2003">
            <v>2</v>
          </cell>
        </row>
        <row r="2004">
          <cell r="B2004">
            <v>3800</v>
          </cell>
          <cell r="C2004">
            <v>1</v>
          </cell>
        </row>
        <row r="2005">
          <cell r="B2005">
            <v>3801</v>
          </cell>
          <cell r="C2005">
            <v>1</v>
          </cell>
        </row>
        <row r="2006">
          <cell r="B2006">
            <v>3802</v>
          </cell>
          <cell r="C2006">
            <v>1</v>
          </cell>
        </row>
        <row r="2007">
          <cell r="B2007">
            <v>3803</v>
          </cell>
          <cell r="C2007">
            <v>1</v>
          </cell>
        </row>
        <row r="2008">
          <cell r="B2008">
            <v>3804</v>
          </cell>
          <cell r="C2008">
            <v>0</v>
          </cell>
        </row>
        <row r="2009">
          <cell r="B2009">
            <v>3805</v>
          </cell>
          <cell r="C2009">
            <v>1</v>
          </cell>
        </row>
        <row r="2010">
          <cell r="B2010">
            <v>3806</v>
          </cell>
          <cell r="C2010">
            <v>1</v>
          </cell>
        </row>
        <row r="2011">
          <cell r="B2011">
            <v>3807</v>
          </cell>
          <cell r="C2011">
            <v>1</v>
          </cell>
        </row>
        <row r="2012">
          <cell r="B2012">
            <v>3808</v>
          </cell>
          <cell r="C2012">
            <v>1</v>
          </cell>
        </row>
        <row r="2013">
          <cell r="B2013">
            <v>3809</v>
          </cell>
          <cell r="C2013">
            <v>0</v>
          </cell>
        </row>
        <row r="2014">
          <cell r="B2014">
            <v>3810</v>
          </cell>
          <cell r="C2014">
            <v>1</v>
          </cell>
        </row>
        <row r="2015">
          <cell r="B2015">
            <v>3811</v>
          </cell>
          <cell r="C2015">
            <v>1</v>
          </cell>
        </row>
        <row r="2016">
          <cell r="B2016">
            <v>3812</v>
          </cell>
          <cell r="C2016">
            <v>1</v>
          </cell>
        </row>
        <row r="2017">
          <cell r="B2017">
            <v>3813</v>
          </cell>
          <cell r="C2017">
            <v>1</v>
          </cell>
        </row>
        <row r="2018">
          <cell r="B2018">
            <v>3814</v>
          </cell>
          <cell r="C2018">
            <v>1</v>
          </cell>
        </row>
        <row r="2019">
          <cell r="B2019">
            <v>3815</v>
          </cell>
          <cell r="C2019">
            <v>1</v>
          </cell>
        </row>
        <row r="2020">
          <cell r="B2020">
            <v>3817</v>
          </cell>
          <cell r="C2020">
            <v>1</v>
          </cell>
        </row>
        <row r="2021">
          <cell r="B2021">
            <v>3818</v>
          </cell>
          <cell r="C2021">
            <v>1</v>
          </cell>
        </row>
        <row r="2022">
          <cell r="B2022">
            <v>3819</v>
          </cell>
          <cell r="C2022">
            <v>1</v>
          </cell>
        </row>
        <row r="2023">
          <cell r="B2023">
            <v>3820</v>
          </cell>
          <cell r="C2023">
            <v>1</v>
          </cell>
        </row>
        <row r="2024">
          <cell r="B2024">
            <v>3821</v>
          </cell>
          <cell r="C2024">
            <v>1</v>
          </cell>
        </row>
        <row r="2025">
          <cell r="B2025">
            <v>3822</v>
          </cell>
          <cell r="C2025">
            <v>1</v>
          </cell>
        </row>
        <row r="2026">
          <cell r="B2026">
            <v>3823</v>
          </cell>
          <cell r="C2026">
            <v>1</v>
          </cell>
        </row>
        <row r="2027">
          <cell r="B2027">
            <v>3824</v>
          </cell>
          <cell r="C2027">
            <v>2</v>
          </cell>
        </row>
        <row r="2028">
          <cell r="B2028">
            <v>3825</v>
          </cell>
          <cell r="C2028">
            <v>1</v>
          </cell>
        </row>
        <row r="2029">
          <cell r="B2029">
            <v>3826</v>
          </cell>
          <cell r="C2029">
            <v>1</v>
          </cell>
        </row>
        <row r="2030">
          <cell r="B2030">
            <v>3827</v>
          </cell>
          <cell r="C2030">
            <v>1</v>
          </cell>
        </row>
        <row r="2031">
          <cell r="B2031">
            <v>3828</v>
          </cell>
          <cell r="C2031">
            <v>1</v>
          </cell>
        </row>
        <row r="2032">
          <cell r="B2032">
            <v>3829</v>
          </cell>
          <cell r="C2032">
            <v>1</v>
          </cell>
        </row>
        <row r="2033">
          <cell r="B2033">
            <v>3830</v>
          </cell>
          <cell r="C2033">
            <v>0</v>
          </cell>
        </row>
        <row r="2034">
          <cell r="B2034">
            <v>3831</v>
          </cell>
          <cell r="C2034">
            <v>1</v>
          </cell>
        </row>
        <row r="2035">
          <cell r="B2035">
            <v>3833</v>
          </cell>
          <cell r="C2035">
            <v>1</v>
          </cell>
        </row>
        <row r="2036">
          <cell r="B2036">
            <v>3834</v>
          </cell>
          <cell r="C2036">
            <v>1</v>
          </cell>
        </row>
        <row r="2037">
          <cell r="B2037">
            <v>3835</v>
          </cell>
          <cell r="C2037">
            <v>1</v>
          </cell>
        </row>
        <row r="2038">
          <cell r="B2038">
            <v>3837</v>
          </cell>
          <cell r="C2038">
            <v>1</v>
          </cell>
        </row>
        <row r="2039">
          <cell r="B2039">
            <v>3838</v>
          </cell>
          <cell r="C2039">
            <v>1</v>
          </cell>
        </row>
        <row r="2040">
          <cell r="B2040">
            <v>3839</v>
          </cell>
          <cell r="C2040">
            <v>1</v>
          </cell>
        </row>
        <row r="2041">
          <cell r="B2041">
            <v>3840</v>
          </cell>
          <cell r="C2041">
            <v>1</v>
          </cell>
        </row>
        <row r="2042">
          <cell r="B2042">
            <v>3841</v>
          </cell>
          <cell r="C2042">
            <v>1</v>
          </cell>
        </row>
        <row r="2043">
          <cell r="B2043">
            <v>3842</v>
          </cell>
          <cell r="C2043">
            <v>1</v>
          </cell>
        </row>
        <row r="2044">
          <cell r="B2044">
            <v>3843</v>
          </cell>
          <cell r="C2044">
            <v>1</v>
          </cell>
        </row>
        <row r="2045">
          <cell r="B2045">
            <v>3844</v>
          </cell>
          <cell r="C2045">
            <v>1</v>
          </cell>
        </row>
        <row r="2046">
          <cell r="B2046">
            <v>3845</v>
          </cell>
          <cell r="C2046">
            <v>1</v>
          </cell>
        </row>
        <row r="2047">
          <cell r="B2047">
            <v>3846</v>
          </cell>
          <cell r="C2047">
            <v>1</v>
          </cell>
        </row>
        <row r="2048">
          <cell r="B2048">
            <v>3847</v>
          </cell>
          <cell r="C2048">
            <v>2</v>
          </cell>
        </row>
        <row r="2049">
          <cell r="B2049">
            <v>3848</v>
          </cell>
          <cell r="C2049">
            <v>1</v>
          </cell>
        </row>
        <row r="2050">
          <cell r="B2050">
            <v>3849</v>
          </cell>
          <cell r="C2050">
            <v>1</v>
          </cell>
        </row>
        <row r="2051">
          <cell r="B2051">
            <v>3851</v>
          </cell>
          <cell r="C2051">
            <v>1</v>
          </cell>
        </row>
        <row r="2052">
          <cell r="B2052">
            <v>3853</v>
          </cell>
          <cell r="C2052">
            <v>1</v>
          </cell>
        </row>
        <row r="2053">
          <cell r="B2053">
            <v>3854</v>
          </cell>
          <cell r="C2053">
            <v>0</v>
          </cell>
        </row>
        <row r="2054">
          <cell r="B2054">
            <v>3855</v>
          </cell>
          <cell r="C2054">
            <v>1</v>
          </cell>
        </row>
        <row r="2055">
          <cell r="B2055">
            <v>3856</v>
          </cell>
          <cell r="C2055">
            <v>1</v>
          </cell>
        </row>
        <row r="2056">
          <cell r="B2056">
            <v>3857</v>
          </cell>
          <cell r="C2056">
            <v>1</v>
          </cell>
        </row>
        <row r="2057">
          <cell r="B2057">
            <v>3858</v>
          </cell>
          <cell r="C2057">
            <v>1</v>
          </cell>
        </row>
        <row r="2058">
          <cell r="B2058">
            <v>3859</v>
          </cell>
          <cell r="C2058">
            <v>1</v>
          </cell>
        </row>
        <row r="2059">
          <cell r="B2059">
            <v>3860</v>
          </cell>
          <cell r="C2059">
            <v>1</v>
          </cell>
        </row>
        <row r="2060">
          <cell r="B2060">
            <v>3861</v>
          </cell>
          <cell r="C2060">
            <v>1</v>
          </cell>
        </row>
        <row r="2061">
          <cell r="B2061">
            <v>3862</v>
          </cell>
          <cell r="C2061">
            <v>1</v>
          </cell>
        </row>
        <row r="2062">
          <cell r="B2062">
            <v>3863</v>
          </cell>
          <cell r="C2062">
            <v>1</v>
          </cell>
        </row>
        <row r="2063">
          <cell r="B2063">
            <v>3864</v>
          </cell>
          <cell r="C2063">
            <v>0</v>
          </cell>
        </row>
        <row r="2064">
          <cell r="B2064">
            <v>3865</v>
          </cell>
          <cell r="C2064">
            <v>1</v>
          </cell>
        </row>
        <row r="2065">
          <cell r="B2065">
            <v>3866</v>
          </cell>
          <cell r="C2065">
            <v>1</v>
          </cell>
        </row>
        <row r="2066">
          <cell r="B2066">
            <v>3867</v>
          </cell>
          <cell r="C2066">
            <v>1</v>
          </cell>
        </row>
        <row r="2067">
          <cell r="B2067">
            <v>3868</v>
          </cell>
          <cell r="C2067">
            <v>1</v>
          </cell>
        </row>
        <row r="2068">
          <cell r="B2068">
            <v>3869</v>
          </cell>
          <cell r="C2068">
            <v>0</v>
          </cell>
        </row>
        <row r="2069">
          <cell r="B2069">
            <v>3870</v>
          </cell>
          <cell r="C2069">
            <v>1</v>
          </cell>
        </row>
        <row r="2070">
          <cell r="B2070">
            <v>3871</v>
          </cell>
          <cell r="C2070">
            <v>1</v>
          </cell>
        </row>
        <row r="2071">
          <cell r="B2071">
            <v>3872</v>
          </cell>
          <cell r="C2071">
            <v>1</v>
          </cell>
        </row>
        <row r="2072">
          <cell r="B2072">
            <v>3875</v>
          </cell>
          <cell r="C2072">
            <v>2</v>
          </cell>
        </row>
        <row r="2073">
          <cell r="B2073">
            <v>3876</v>
          </cell>
          <cell r="C2073">
            <v>1</v>
          </cell>
        </row>
        <row r="2074">
          <cell r="B2074">
            <v>3878</v>
          </cell>
          <cell r="C2074">
            <v>1</v>
          </cell>
        </row>
        <row r="2075">
          <cell r="B2075">
            <v>3879</v>
          </cell>
          <cell r="C2075">
            <v>1</v>
          </cell>
        </row>
        <row r="2076">
          <cell r="B2076">
            <v>3880</v>
          </cell>
          <cell r="C2076">
            <v>2</v>
          </cell>
        </row>
        <row r="2077">
          <cell r="B2077">
            <v>3881</v>
          </cell>
          <cell r="C2077">
            <v>1</v>
          </cell>
        </row>
        <row r="2078">
          <cell r="B2078">
            <v>3882</v>
          </cell>
          <cell r="C2078">
            <v>1</v>
          </cell>
        </row>
        <row r="2079">
          <cell r="B2079">
            <v>3883</v>
          </cell>
          <cell r="C2079">
            <v>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Archimedes"/>
      <sheetName val="Curie"/>
      <sheetName val="Galileo"/>
      <sheetName val="Newton"/>
      <sheetName val="Award Study"/>
      <sheetName val="Divisional Summary"/>
      <sheetName val="RegionalStats"/>
      <sheetName val="District Rankings"/>
      <sheetName val="Championships"/>
      <sheetName val="World"/>
      <sheetName val="Raw Data"/>
    </sheetNames>
    <sheetDataSet>
      <sheetData sheetId="0"/>
      <sheetData sheetId="1"/>
      <sheetData sheetId="2"/>
      <sheetData sheetId="3"/>
      <sheetData sheetId="4"/>
      <sheetData sheetId="5"/>
      <sheetData sheetId="6"/>
      <sheetData sheetId="7"/>
      <sheetData sheetId="8"/>
      <sheetData sheetId="9"/>
      <sheetData sheetId="10"/>
      <sheetData sheetId="11">
        <row r="3">
          <cell r="A3">
            <v>1</v>
          </cell>
          <cell r="B3" t="str">
            <v>The Juggernauts</v>
          </cell>
          <cell r="C3" t="str">
            <v>The Chrysler Foundation/BAE Systems &amp; Oakland Schools Technical Campus Northeast High School</v>
          </cell>
          <cell r="D3" t="str">
            <v>Pontiac, MI USA</v>
          </cell>
        </row>
        <row r="4">
          <cell r="A4">
            <v>1</v>
          </cell>
          <cell r="B4" t="str">
            <v>The Juggernauts</v>
          </cell>
          <cell r="C4" t="str">
            <v>The Chrysler Foundation/BAE Systems &amp; Oakland Schools Technical Campus Northeast High School</v>
          </cell>
          <cell r="D4" t="str">
            <v>Pontiac, MI USA</v>
          </cell>
        </row>
        <row r="5">
          <cell r="A5">
            <v>4</v>
          </cell>
          <cell r="B5" t="str">
            <v>Team 4 ELEMENT</v>
          </cell>
          <cell r="C5" t="str">
            <v>The Kenneth T. and Eileen L. Norris Foundation / Gibbs CAM / SolidWorks / Google Tides Foundation / Sawing Services / WAAG / Thomson / Full Scale Effects / Roberts Tool Co. / Milken Family Foundation / Plateronics Processing &amp; HighTech-Los Angeles</v>
          </cell>
          <cell r="D5" t="str">
            <v>Van Nuys, CA USA</v>
          </cell>
        </row>
        <row r="6">
          <cell r="A6">
            <v>4</v>
          </cell>
          <cell r="B6" t="str">
            <v>Team 4 ELEMENT</v>
          </cell>
          <cell r="C6" t="str">
            <v>The Kenneth T. and Eileen L. Norris Foundation / Gibbs CAM / SolidWorks / Google Tides Foundation / Sawing Services / WAAG / Thomson / Full Scale Effects / Roberts Tool Co. / Milken Family Foundation / Plateronics Processing &amp; HighTech-Los Angeles</v>
          </cell>
          <cell r="D6" t="str">
            <v>Van Nuys, CA USA</v>
          </cell>
        </row>
        <row r="7">
          <cell r="A7">
            <v>8</v>
          </cell>
          <cell r="B7" t="str">
            <v>The Vikings</v>
          </cell>
          <cell r="C7" t="str">
            <v>The Boeing Company/Google/DreamWorks Animation &amp; Palo Alto High School</v>
          </cell>
          <cell r="D7" t="str">
            <v>Palo Alto, CA USA</v>
          </cell>
        </row>
        <row r="8">
          <cell r="A8">
            <v>8</v>
          </cell>
          <cell r="B8" t="str">
            <v>The Vikings</v>
          </cell>
          <cell r="C8" t="str">
            <v>The Boeing Company/Google/DreamWorks Animation &amp; Palo Alto High School</v>
          </cell>
          <cell r="D8" t="str">
            <v>Palo Alto, CA USA</v>
          </cell>
        </row>
        <row r="9">
          <cell r="A9">
            <v>11</v>
          </cell>
          <cell r="B9" t="str">
            <v>MORT</v>
          </cell>
          <cell r="C9" t="str">
            <v>Siemens/BAE Systems/Givaudan/National Defense Education Program &amp; Mt. Olive Robotics Team</v>
          </cell>
          <cell r="D9" t="str">
            <v>Flanders, NJ USA</v>
          </cell>
        </row>
        <row r="10">
          <cell r="A10">
            <v>11</v>
          </cell>
          <cell r="B10" t="str">
            <v>MORT</v>
          </cell>
          <cell r="C10" t="str">
            <v>Siemens/BAE Systems/Givaudan/National Defense Education Program &amp; Mt. Olive Robotics Team</v>
          </cell>
          <cell r="D10" t="str">
            <v>Flanders, NJ USA</v>
          </cell>
        </row>
        <row r="11">
          <cell r="A11">
            <v>11</v>
          </cell>
          <cell r="B11" t="str">
            <v>MORT</v>
          </cell>
          <cell r="C11" t="str">
            <v>Siemens/BAE Systems/Givaudan/National Defense Education Program &amp; Mt. Olive Robotics Team</v>
          </cell>
          <cell r="D11" t="str">
            <v>Flanders, NJ USA</v>
          </cell>
        </row>
        <row r="12">
          <cell r="A12">
            <v>11</v>
          </cell>
          <cell r="B12" t="str">
            <v>MORT</v>
          </cell>
          <cell r="C12" t="str">
            <v>Siemens/BAE Systems/Givaudan/National Defense Education Program &amp; Mt. Olive Robotics Team</v>
          </cell>
          <cell r="D12" t="str">
            <v>Flanders, NJ USA</v>
          </cell>
        </row>
        <row r="13">
          <cell r="A13">
            <v>16</v>
          </cell>
          <cell r="B13" t="str">
            <v>Bomb Squad</v>
          </cell>
          <cell r="C13" t="str">
            <v>Baxter Healthcare Corporation/The Science and Technology Group/Arkansas FIRST &amp; Mountain Home Public Schools</v>
          </cell>
          <cell r="D13" t="str">
            <v>Mountain Home, AR USA</v>
          </cell>
        </row>
        <row r="14">
          <cell r="A14">
            <v>16</v>
          </cell>
          <cell r="B14" t="str">
            <v>Bomb Squad</v>
          </cell>
          <cell r="C14" t="str">
            <v>Baxter Healthcare Corporation/The Science and Technology Group/Arkansas FIRST &amp; Mountain Home Public Schools</v>
          </cell>
          <cell r="D14" t="str">
            <v>Mountain Home, AR USA</v>
          </cell>
        </row>
        <row r="15">
          <cell r="A15">
            <v>16</v>
          </cell>
          <cell r="B15" t="str">
            <v>Bomb Squad</v>
          </cell>
          <cell r="C15" t="str">
            <v>Baxter Healthcare Corporation/The Science and Technology Group/Arkansas FIRST &amp; Mountain Home Public Schools</v>
          </cell>
          <cell r="D15" t="str">
            <v>Mountain Home, AR USA</v>
          </cell>
        </row>
        <row r="16">
          <cell r="A16">
            <v>20</v>
          </cell>
          <cell r="B16" t="str">
            <v>The Rocketeers</v>
          </cell>
          <cell r="C16" t="str">
            <v>General Electric Volunteers/Global Foundries-Town of Malta Foundation/BAE SYSTEMS/TCT Federal Credit Union/Advanced Manufacturing Techniques Inc./Rensselaer Polytechnic Institute &amp; Shenendehowa High School</v>
          </cell>
          <cell r="D16" t="str">
            <v>Clifton Park, NY USA</v>
          </cell>
        </row>
        <row r="17">
          <cell r="A17">
            <v>20</v>
          </cell>
          <cell r="B17" t="str">
            <v>The Rocketeers</v>
          </cell>
          <cell r="C17" t="str">
            <v>General Electric Volunteers/Global Foundries-Town of Malta Foundation/BAE SYSTEMS/TCT Federal Credit Union/Advanced Manufacturing Techniques Inc./Rensselaer Polytechnic Institute &amp; Shenendehowa High School</v>
          </cell>
          <cell r="D17" t="str">
            <v>Clifton Park, NY USA</v>
          </cell>
        </row>
        <row r="18">
          <cell r="A18">
            <v>21</v>
          </cell>
          <cell r="B18" t="str">
            <v>ComBBAT</v>
          </cell>
          <cell r="C18" t="str">
            <v>The Boeing Company/SGT/Planet Fitness of Daytona/Upper Mohawk/Amovius &amp; Astronaut High School &amp; Titusville High School</v>
          </cell>
          <cell r="D18" t="str">
            <v>Titusville, FL USA</v>
          </cell>
        </row>
        <row r="19">
          <cell r="A19">
            <v>21</v>
          </cell>
          <cell r="B19" t="str">
            <v>ComBBAT</v>
          </cell>
          <cell r="C19" t="str">
            <v>The Boeing Company/SGT/Planet Fitness of Daytona/Upper Mohawk/Amovius &amp; Astronaut High School &amp; Titusville High School</v>
          </cell>
          <cell r="D19" t="str">
            <v>Titusville, FL USA</v>
          </cell>
        </row>
        <row r="20">
          <cell r="A20">
            <v>23</v>
          </cell>
          <cell r="B20" t="str">
            <v>PNTA</v>
          </cell>
          <cell r="C20" t="str">
            <v>Entergy Corporation/Raytheon &amp; Plymouth North High School</v>
          </cell>
          <cell r="D20" t="str">
            <v>Plymouth, MA USA</v>
          </cell>
        </row>
        <row r="21">
          <cell r="A21">
            <v>25</v>
          </cell>
          <cell r="B21" t="str">
            <v>Raider Robotix</v>
          </cell>
          <cell r="C21" t="str">
            <v>Bristol-Myers Squibb/Day Tool Co. &amp; North Brunswick Twp. High School &amp; Raider Robotix Parent Mentors</v>
          </cell>
          <cell r="D21" t="str">
            <v>North Brunswick, NJ USA</v>
          </cell>
        </row>
        <row r="22">
          <cell r="A22">
            <v>25</v>
          </cell>
          <cell r="B22" t="str">
            <v>Raider Robotix</v>
          </cell>
          <cell r="C22" t="str">
            <v>Bristol-Myers Squibb/Day Tool Co. &amp; North Brunswick Twp. High School &amp; Raider Robotix Parent Mentors</v>
          </cell>
          <cell r="D22" t="str">
            <v>North Brunswick, NJ USA</v>
          </cell>
        </row>
        <row r="23">
          <cell r="A23">
            <v>25</v>
          </cell>
          <cell r="B23" t="str">
            <v>Raider Robotix</v>
          </cell>
          <cell r="C23" t="str">
            <v>Bristol-Myers Squibb/Day Tool Co. &amp; North Brunswick Twp. High School &amp; Raider Robotix Parent Mentors</v>
          </cell>
          <cell r="D23" t="str">
            <v>North Brunswick, NJ USA</v>
          </cell>
        </row>
        <row r="24">
          <cell r="A24">
            <v>27</v>
          </cell>
          <cell r="B24" t="str">
            <v>Team RUSH</v>
          </cell>
          <cell r="C24" t="str">
            <v>BorgWarner/The Chrysler Foundation/Mclaren Health Care/BAE SYSTEMS/Smith's Disposal/Recticel North America Inc./Magna Powertrain/Genisys Credit Union &amp; Clarkston Schools &amp; CSMTech Academy Clarkston High School</v>
          </cell>
          <cell r="D24" t="str">
            <v>Clarkston, MI USA</v>
          </cell>
        </row>
        <row r="25">
          <cell r="A25">
            <v>27</v>
          </cell>
          <cell r="B25" t="str">
            <v>Team RUSH</v>
          </cell>
          <cell r="C25" t="str">
            <v>BorgWarner/The Chrysler Foundation/Mclaren Health Care/BAE SYSTEMS/Smith's Disposal/Recticel North America Inc./Magna Powertrain/Genisys Credit Union &amp; Clarkston Schools &amp; CSMTech Academy Clarkston High School</v>
          </cell>
          <cell r="D25" t="str">
            <v>Clarkston, MI USA</v>
          </cell>
        </row>
        <row r="26">
          <cell r="A26">
            <v>27</v>
          </cell>
          <cell r="B26" t="str">
            <v>Team RUSH</v>
          </cell>
          <cell r="C26" t="str">
            <v>BorgWarner/The Chrysler Foundation/Mclaren Health Care/BAE SYSTEMS/Smith's Disposal/Recticel North America Inc./Magna Powertrain/Genisys Credit Union &amp; Clarkston Schools &amp; CSMTech Academy Clarkston High School</v>
          </cell>
          <cell r="D26" t="str">
            <v>Clarkston, MI USA</v>
          </cell>
        </row>
        <row r="27">
          <cell r="A27">
            <v>27</v>
          </cell>
          <cell r="B27" t="str">
            <v>Team RUSH</v>
          </cell>
          <cell r="C27" t="str">
            <v>BorgWarner/The Chrysler Foundation/Mclaren Health Care/BAE SYSTEMS/Smith's Disposal/Recticel North America Inc./Magna Powertrain/Genisys Credit Union &amp; Clarkston Schools &amp; CSMTech Academy Clarkston High School</v>
          </cell>
          <cell r="D27" t="str">
            <v>Clarkston, MI USA</v>
          </cell>
        </row>
        <row r="28">
          <cell r="A28">
            <v>28</v>
          </cell>
          <cell r="B28" t="str">
            <v>Pierson Whalers</v>
          </cell>
          <cell r="C28" t="str">
            <v>Ship Ashore Marina &amp; Pierson High School</v>
          </cell>
          <cell r="D28" t="str">
            <v>Sag Harbor, NY USA</v>
          </cell>
        </row>
        <row r="29">
          <cell r="A29">
            <v>31</v>
          </cell>
          <cell r="B29" t="str">
            <v>Prime Movers</v>
          </cell>
          <cell r="C29" t="str">
            <v>AEP/University of Tulsa &amp; Jenks High School</v>
          </cell>
          <cell r="D29" t="str">
            <v>Jenks, OK USA</v>
          </cell>
        </row>
        <row r="30">
          <cell r="A30">
            <v>33</v>
          </cell>
          <cell r="B30" t="str">
            <v>Killer Bees</v>
          </cell>
          <cell r="C30" t="str">
            <v>Chrysler LLC/The Chrysler Foundation/BAE Systems/TI Automotive/JDM Consulting &amp; Notre Dame Preparatory School</v>
          </cell>
          <cell r="D30" t="str">
            <v>Auburn Hills, MI USA</v>
          </cell>
        </row>
        <row r="31">
          <cell r="A31">
            <v>33</v>
          </cell>
          <cell r="B31" t="str">
            <v>Killer Bees</v>
          </cell>
          <cell r="C31" t="str">
            <v>Chrysler LLC/The Chrysler Foundation/BAE Systems/TI Automotive/JDM Consulting &amp; Notre Dame Preparatory School</v>
          </cell>
          <cell r="D31" t="str">
            <v>Auburn Hills, MI USA</v>
          </cell>
        </row>
        <row r="32">
          <cell r="A32">
            <v>33</v>
          </cell>
          <cell r="B32" t="str">
            <v>Killer Bees</v>
          </cell>
          <cell r="C32" t="str">
            <v>Chrysler LLC/The Chrysler Foundation/BAE Systems/TI Automotive/JDM Consulting &amp; Notre Dame Preparatory School</v>
          </cell>
          <cell r="D32" t="str">
            <v>Auburn Hills, MI USA</v>
          </cell>
        </row>
        <row r="33">
          <cell r="A33">
            <v>33</v>
          </cell>
          <cell r="B33" t="str">
            <v>Killer Bees</v>
          </cell>
          <cell r="C33" t="str">
            <v>Chrysler LLC/The Chrysler Foundation/BAE Systems/TI Automotive/JDM Consulting &amp; Notre Dame Preparatory School</v>
          </cell>
          <cell r="D33" t="str">
            <v>Auburn Hills, MI USA</v>
          </cell>
        </row>
        <row r="34">
          <cell r="A34">
            <v>34</v>
          </cell>
          <cell r="B34" t="str">
            <v>Rockets</v>
          </cell>
          <cell r="C34" t="str">
            <v>NASA/BAE Systems &amp; Limestone County Career Technical Center</v>
          </cell>
          <cell r="D34" t="str">
            <v>Athens, AL USA</v>
          </cell>
        </row>
        <row r="35">
          <cell r="A35">
            <v>41</v>
          </cell>
          <cell r="B35" t="str">
            <v>RoboWarriors</v>
          </cell>
          <cell r="C35" t="str">
            <v>Watchung Hills Regional High School</v>
          </cell>
          <cell r="D35" t="str">
            <v>Warren, NJ USA</v>
          </cell>
        </row>
        <row r="36">
          <cell r="A36">
            <v>41</v>
          </cell>
          <cell r="B36" t="str">
            <v>RoboWarriors</v>
          </cell>
          <cell r="C36" t="str">
            <v>Watchung Hills Regional High School</v>
          </cell>
          <cell r="D36" t="str">
            <v>Warren, NJ USA</v>
          </cell>
        </row>
        <row r="37">
          <cell r="A37">
            <v>45</v>
          </cell>
          <cell r="B37" t="str">
            <v>TechnoKats Robotics Team</v>
          </cell>
          <cell r="C37" t="str">
            <v>Delphi/AndyMark, Inc./Duke Energy/Indiana Department of Eduction/TechPoint Foundation &amp; Kokomo Center School Corporation High School</v>
          </cell>
          <cell r="D37" t="str">
            <v>Kokomo, IN USA</v>
          </cell>
        </row>
        <row r="38">
          <cell r="A38">
            <v>45</v>
          </cell>
          <cell r="B38" t="str">
            <v>TechnoKats Robotics Team</v>
          </cell>
          <cell r="C38" t="str">
            <v>Delphi/AndyMark, Inc./Duke Energy/Indiana Department of Eduction/TechPoint Foundation &amp; Kokomo Center School Corporation High School</v>
          </cell>
          <cell r="D38" t="str">
            <v>Kokomo, IN USA</v>
          </cell>
        </row>
        <row r="39">
          <cell r="A39">
            <v>48</v>
          </cell>
          <cell r="B39" t="str">
            <v>Delphi E.L.I.T.E.</v>
          </cell>
          <cell r="C39" t="str">
            <v>Delphi Corporation/Nordson-Xaloy &amp; Warren G. Harding High School</v>
          </cell>
          <cell r="D39" t="str">
            <v>Warren, OH USA</v>
          </cell>
        </row>
        <row r="40">
          <cell r="A40">
            <v>48</v>
          </cell>
          <cell r="B40" t="str">
            <v>Delphi E.L.I.T.E.</v>
          </cell>
          <cell r="C40" t="str">
            <v>Delphi Corporation/Nordson-Xaloy &amp; Warren G. Harding High School</v>
          </cell>
          <cell r="D40" t="str">
            <v>Warren, OH USA</v>
          </cell>
        </row>
        <row r="41">
          <cell r="A41">
            <v>48</v>
          </cell>
          <cell r="B41" t="str">
            <v>Delphi E.L.I.T.E.</v>
          </cell>
          <cell r="C41" t="str">
            <v>Delphi Corporation/Nordson-Xaloy &amp; Warren G. Harding High School</v>
          </cell>
          <cell r="D41" t="str">
            <v>Warren, OH USA</v>
          </cell>
        </row>
        <row r="42">
          <cell r="A42">
            <v>51</v>
          </cell>
          <cell r="B42" t="str">
            <v>Wings of Fire</v>
          </cell>
          <cell r="C42" t="str">
            <v>GM Powertrain Group/Delphi/Chrysler Foundation/BAE Systems &amp; Pontiac High School</v>
          </cell>
          <cell r="D42" t="str">
            <v>Pontiac, MI USA</v>
          </cell>
        </row>
        <row r="43">
          <cell r="A43">
            <v>51</v>
          </cell>
          <cell r="B43" t="str">
            <v>Wings of Fire</v>
          </cell>
          <cell r="C43" t="str">
            <v>GM Powertrain Group/Delphi/Chrysler Foundation/BAE Systems &amp; Pontiac High School</v>
          </cell>
          <cell r="D43" t="str">
            <v>Pontiac, MI USA</v>
          </cell>
        </row>
        <row r="44">
          <cell r="A44">
            <v>51</v>
          </cell>
          <cell r="B44" t="str">
            <v>Wings of Fire</v>
          </cell>
          <cell r="C44" t="str">
            <v>GM Powertrain Group/Delphi/Chrysler Foundation/BAE Systems &amp; Pontiac High School</v>
          </cell>
          <cell r="D44" t="str">
            <v>Pontiac, MI USA</v>
          </cell>
        </row>
        <row r="45">
          <cell r="A45">
            <v>53</v>
          </cell>
          <cell r="B45" t="str">
            <v>Area 53</v>
          </cell>
          <cell r="C45" t="str">
            <v>Army Research Laboratory/Maryland Space Business Roundtable/Alio Designs/MEI Technologies Inc. &amp; Eleanor Roosevelt High School</v>
          </cell>
          <cell r="D45" t="str">
            <v>Greenbelt, MD USA</v>
          </cell>
        </row>
        <row r="46">
          <cell r="A46">
            <v>53</v>
          </cell>
          <cell r="B46" t="str">
            <v>Area 53</v>
          </cell>
          <cell r="C46" t="str">
            <v>Army Research Laboratory/Maryland Space Business Roundtable/Alio Designs/MEI Technologies Inc. &amp; Eleanor Roosevelt High School</v>
          </cell>
          <cell r="D46" t="str">
            <v>Greenbelt, MD USA</v>
          </cell>
        </row>
        <row r="47">
          <cell r="A47">
            <v>56</v>
          </cell>
          <cell r="B47" t="str">
            <v>ROBBE XTREME</v>
          </cell>
          <cell r="C47" t="str">
            <v>Ethicon &amp; Bound Brook High School</v>
          </cell>
          <cell r="D47" t="str">
            <v>Bound Brook, NJ USA</v>
          </cell>
        </row>
        <row r="48">
          <cell r="A48">
            <v>56</v>
          </cell>
          <cell r="B48" t="str">
            <v>ROBBE XTREME</v>
          </cell>
          <cell r="C48" t="str">
            <v>Ethicon &amp; Bound Brook High School</v>
          </cell>
          <cell r="D48" t="str">
            <v>Bound Brook, NJ USA</v>
          </cell>
        </row>
        <row r="49">
          <cell r="A49">
            <v>56</v>
          </cell>
          <cell r="B49" t="str">
            <v>ROBBE XTREME</v>
          </cell>
          <cell r="C49" t="str">
            <v>Ethicon &amp; Bound Brook High School</v>
          </cell>
          <cell r="D49" t="str">
            <v>Bound Brook, NJ USA</v>
          </cell>
        </row>
        <row r="50">
          <cell r="A50">
            <v>57</v>
          </cell>
          <cell r="B50" t="str">
            <v>Leopards</v>
          </cell>
          <cell r="C50" t="str">
            <v>KBR/Hydraquip CSI/BAE/ExxonMobil/Texas Workforce Commission/Walter P. Moore/Andy's Hardware/Arc Specialties/Cal Tex/Oronde Family/Optimized Systems and Solutions Inc./eSigns.com &amp; Booker T. Washington &amp; High School for Engineering Professions</v>
          </cell>
          <cell r="D50" t="str">
            <v>Houston, TX USA</v>
          </cell>
        </row>
        <row r="51">
          <cell r="A51">
            <v>57</v>
          </cell>
          <cell r="B51" t="str">
            <v>Leopards</v>
          </cell>
          <cell r="C51" t="str">
            <v>KBR/Hydraquip CSI/BAE/ExxonMobil/Texas Workforce Commission/Walter P. Moore/Andy's Hardware/Arc Specialties/Cal Tex/Oronde Family/Optimized Systems and Solutions Inc./eSigns.com &amp; Booker T. Washington &amp; High School for Engineering Professions</v>
          </cell>
          <cell r="D51" t="str">
            <v>Houston, TX USA</v>
          </cell>
        </row>
        <row r="52">
          <cell r="A52">
            <v>58</v>
          </cell>
          <cell r="B52" t="str">
            <v>The Riot Crew</v>
          </cell>
          <cell r="C52" t="str">
            <v>Fairchild Semiconductor &amp; South Portland High School</v>
          </cell>
          <cell r="D52" t="str">
            <v>South Portland, ME USA</v>
          </cell>
        </row>
        <row r="53">
          <cell r="A53">
            <v>58</v>
          </cell>
          <cell r="B53" t="str">
            <v>The Riot Crew</v>
          </cell>
          <cell r="C53" t="str">
            <v>Fairchild Semiconductor &amp; South Portland High School</v>
          </cell>
          <cell r="D53" t="str">
            <v>South Portland, ME USA</v>
          </cell>
        </row>
        <row r="54">
          <cell r="A54">
            <v>59</v>
          </cell>
          <cell r="B54" t="str">
            <v>Ramtech</v>
          </cell>
          <cell r="C54" t="str">
            <v>jcpenney &amp; Miami Coral Park Sr.</v>
          </cell>
          <cell r="D54" t="str">
            <v>Miami, FL USA</v>
          </cell>
        </row>
        <row r="55">
          <cell r="A55">
            <v>60</v>
          </cell>
          <cell r="B55" t="str">
            <v>Bionic Bulldogs</v>
          </cell>
          <cell r="C55" t="str">
            <v>KUSD #20 Kingman High School/Kingman Academy of Learning High School/Chrysler Foundation/Laron Incorporated/Potters, Inc/Purvis Industries/Brackett Aircraft/Wash Me Car Wash/UniSource Energy/Telemessaging USA/Praxair/American Woodmark/Ambient Edge/Fraternal Order of Eagles #3850/West Coast Netting/Great West Towing/True Value/I Corp/Mohave Community College &amp; Kingman High School &amp; Kingman Academy of Learning High School &amp; Lee Williams</v>
          </cell>
          <cell r="D55" t="str">
            <v>Kingman, AZ USA</v>
          </cell>
        </row>
        <row r="56">
          <cell r="A56">
            <v>60</v>
          </cell>
          <cell r="B56" t="str">
            <v>Bionic Bulldogs</v>
          </cell>
          <cell r="C56" t="str">
            <v>KUSD #20 Kingman High School/Kingman Academy of Learning High School/Chrysler Foundation/Laron Incorporated/Potters, Inc/Purvis Industries/Brackett Aircraft/Wash Me Car Wash/UniSource Energy/Telemessaging USA/Praxair/American Woodmark/Ambient Edge/Fraternal Order of Eagles #3850/West Coast Netting/Great West Towing/True Value/I Corp/Mohave Community College &amp; Kingman High School &amp; Kingman Academy of Learning High School &amp; Lee Williams</v>
          </cell>
          <cell r="D56" t="str">
            <v>Kingman, AZ USA</v>
          </cell>
        </row>
        <row r="57">
          <cell r="A57">
            <v>61</v>
          </cell>
          <cell r="B57" t="str">
            <v>BVT FIRST Robotics</v>
          </cell>
          <cell r="C57" t="str">
            <v>Blackstone Valley Vocational Regional School District/EMC/QinetiQ North America/Harry's Pizza Whitinsville/Blissful Meadows Golf Club/PTC &amp; Blackstone Valley Regional Vocational Technical High School</v>
          </cell>
          <cell r="D57" t="str">
            <v>Upton, MA USA</v>
          </cell>
        </row>
        <row r="58">
          <cell r="A58">
            <v>63</v>
          </cell>
          <cell r="B58" t="str">
            <v>The Red Barons</v>
          </cell>
          <cell r="C58" t="str">
            <v>GE Volunteers/PTR Group &amp; McDowell High School</v>
          </cell>
          <cell r="D58" t="str">
            <v>Erie, PA USA</v>
          </cell>
        </row>
        <row r="59">
          <cell r="A59">
            <v>63</v>
          </cell>
          <cell r="B59" t="str">
            <v>The Red Barons</v>
          </cell>
          <cell r="C59" t="str">
            <v>GE Volunteers/PTR Group &amp; McDowell High School</v>
          </cell>
          <cell r="D59" t="str">
            <v>Erie, PA USA</v>
          </cell>
        </row>
        <row r="60">
          <cell r="A60">
            <v>66</v>
          </cell>
          <cell r="B60" t="str">
            <v>The Flyers</v>
          </cell>
          <cell r="C60" t="str">
            <v>General Motors Corp/ITT Technical Institute/Chrome Identity Group/Zingerman's/Cueter Chrysler Jeep Dodge &amp; Willow Run High School</v>
          </cell>
          <cell r="D60" t="str">
            <v>Ypsilanti, MI USA</v>
          </cell>
        </row>
        <row r="61">
          <cell r="A61">
            <v>66</v>
          </cell>
          <cell r="B61" t="str">
            <v>The Flyers</v>
          </cell>
          <cell r="C61" t="str">
            <v>General Motors Corp/ITT Technical Institute/Chrome Identity Group/Zingerman's/Cueter Chrysler Jeep Dodge &amp; Willow Run High School</v>
          </cell>
          <cell r="D61" t="str">
            <v>Ypsilanti, MI USA</v>
          </cell>
        </row>
        <row r="62">
          <cell r="A62">
            <v>66</v>
          </cell>
          <cell r="B62" t="str">
            <v>The Flyers</v>
          </cell>
          <cell r="C62" t="str">
            <v>General Motors Corp/ITT Technical Institute/Chrome Identity Group/Zingerman's/Cueter Chrysler Jeep Dodge &amp; Willow Run High School</v>
          </cell>
          <cell r="D62" t="str">
            <v>Ypsilanti, MI USA</v>
          </cell>
        </row>
        <row r="63">
          <cell r="A63">
            <v>67</v>
          </cell>
          <cell r="B63" t="str">
            <v>The HOT Team</v>
          </cell>
          <cell r="C63" t="str">
            <v>General Motors Milford Proving Ground &amp; Huron Valley Schools</v>
          </cell>
          <cell r="D63" t="str">
            <v>Milford, MI USA</v>
          </cell>
        </row>
        <row r="64">
          <cell r="A64">
            <v>67</v>
          </cell>
          <cell r="B64" t="str">
            <v>The HOT Team</v>
          </cell>
          <cell r="C64" t="str">
            <v>General Motors Milford Proving Ground &amp; Huron Valley Schools</v>
          </cell>
          <cell r="D64" t="str">
            <v>Milford, MI USA</v>
          </cell>
        </row>
        <row r="65">
          <cell r="A65">
            <v>67</v>
          </cell>
          <cell r="B65" t="str">
            <v>The HOT Team</v>
          </cell>
          <cell r="C65" t="str">
            <v>General Motors Milford Proving Ground &amp; Huron Valley Schools</v>
          </cell>
          <cell r="D65" t="str">
            <v>Milford, MI USA</v>
          </cell>
        </row>
        <row r="66">
          <cell r="A66">
            <v>68</v>
          </cell>
          <cell r="B66" t="str">
            <v>Truck Town Thunder</v>
          </cell>
          <cell r="C66" t="str">
            <v>General Motors Engineering Structural Development Laboratories / Continental Automotive Systems &amp; Holly High School &amp; Brandon High School</v>
          </cell>
          <cell r="D66" t="str">
            <v>Ortonville, MI USA</v>
          </cell>
        </row>
        <row r="67">
          <cell r="A67">
            <v>68</v>
          </cell>
          <cell r="B67" t="str">
            <v>Truck Town Thunder</v>
          </cell>
          <cell r="C67" t="str">
            <v>General Motors Engineering Structural Development Laboratories / Continental Automotive Systems &amp; Holly High School &amp; Brandon High School</v>
          </cell>
          <cell r="D67" t="str">
            <v>Ortonville, MI USA</v>
          </cell>
        </row>
        <row r="68">
          <cell r="A68">
            <v>68</v>
          </cell>
          <cell r="B68" t="str">
            <v>Truck Town Thunder</v>
          </cell>
          <cell r="C68" t="str">
            <v>General Motors Engineering Structural Development Laboratories / Continental Automotive Systems &amp; Holly High School &amp; Brandon High School</v>
          </cell>
          <cell r="D68" t="str">
            <v>Ortonville, MI USA</v>
          </cell>
        </row>
        <row r="69">
          <cell r="A69">
            <v>68</v>
          </cell>
          <cell r="B69" t="str">
            <v>Truck Town Thunder</v>
          </cell>
          <cell r="C69" t="str">
            <v>General Motors Engineering Structural Development Laboratories / Continental Automotive Systems &amp; Holly High School &amp; Brandon High School</v>
          </cell>
          <cell r="D69" t="str">
            <v>Ortonville, MI USA</v>
          </cell>
        </row>
        <row r="70">
          <cell r="A70">
            <v>69</v>
          </cell>
          <cell r="B70" t="str">
            <v>HYPER</v>
          </cell>
          <cell r="C70" t="str">
            <v>Bluefin Robotics &amp; Quincy Public Schools</v>
          </cell>
          <cell r="D70" t="str">
            <v>Quincy, MA USA</v>
          </cell>
        </row>
        <row r="71">
          <cell r="A71">
            <v>69</v>
          </cell>
          <cell r="B71" t="str">
            <v>HYPER</v>
          </cell>
          <cell r="C71" t="str">
            <v>Bluefin Robotics &amp; Quincy Public Schools</v>
          </cell>
          <cell r="D71" t="str">
            <v>Quincy, MA USA</v>
          </cell>
        </row>
        <row r="72">
          <cell r="A72">
            <v>70</v>
          </cell>
          <cell r="B72" t="str">
            <v>More Martians</v>
          </cell>
          <cell r="C72" t="str">
            <v>General Motors / Chrysler Foundation / Onsite Aerospace Engineering Service / Kettering University / Grupo Antolin / Leoni / Patti Engineering &amp; Goodrich High School</v>
          </cell>
          <cell r="D72" t="str">
            <v>Goodrich, MI USA</v>
          </cell>
        </row>
        <row r="73">
          <cell r="A73">
            <v>70</v>
          </cell>
          <cell r="B73" t="str">
            <v>More Martians</v>
          </cell>
          <cell r="C73" t="str">
            <v>General Motors / Chrysler Foundation / Onsite Aerospace Engineering Service / Kettering University / Grupo Antolin / Leoni / Patti Engineering &amp; Goodrich High School</v>
          </cell>
          <cell r="D73" t="str">
            <v>Goodrich, MI USA</v>
          </cell>
        </row>
        <row r="74">
          <cell r="A74">
            <v>70</v>
          </cell>
          <cell r="B74" t="str">
            <v>More Martians</v>
          </cell>
          <cell r="C74" t="str">
            <v>General Motors / Chrysler Foundation / Onsite Aerospace Engineering Service / Kettering University / Grupo Antolin / Leoni / Patti Engineering &amp; Goodrich High School</v>
          </cell>
          <cell r="D74" t="str">
            <v>Goodrich, MI USA</v>
          </cell>
        </row>
        <row r="75">
          <cell r="A75">
            <v>71</v>
          </cell>
          <cell r="B75" t="str">
            <v>Team Hammond</v>
          </cell>
          <cell r="C75" t="str">
            <v>NASA/Caterpillar/City of Hammond &amp; School City of Hammond</v>
          </cell>
          <cell r="D75" t="str">
            <v>Hammond, IN USA</v>
          </cell>
        </row>
        <row r="76">
          <cell r="A76">
            <v>71</v>
          </cell>
          <cell r="B76" t="str">
            <v>Team Hammond</v>
          </cell>
          <cell r="C76" t="str">
            <v>NASA/Caterpillar/City of Hammond &amp; School City of Hammond</v>
          </cell>
          <cell r="D76" t="str">
            <v>Hammond, IN USA</v>
          </cell>
        </row>
        <row r="77">
          <cell r="A77">
            <v>73</v>
          </cell>
          <cell r="B77" t="str">
            <v>The Illumination</v>
          </cell>
          <cell r="C77" t="str">
            <v>ME Engineering/RIT FIRST Club/Ron Zarrella &amp; Edison STEM High School</v>
          </cell>
          <cell r="D77" t="str">
            <v>Rochester, NY USA</v>
          </cell>
        </row>
        <row r="78">
          <cell r="A78">
            <v>74</v>
          </cell>
          <cell r="B78" t="str">
            <v>Team C.H.A.O.S.</v>
          </cell>
          <cell r="C78" t="str">
            <v>Haworth Inc./PTC/MAGNA Exteriors and Interiors Sealing and Glass Systems/Russells Technical Products Inc./Slikkers Foundation/Disher Design &amp; Development &amp; Holland High School &amp; Black River High School</v>
          </cell>
          <cell r="D78" t="str">
            <v>Holland, MI USA</v>
          </cell>
        </row>
        <row r="79">
          <cell r="A79">
            <v>74</v>
          </cell>
          <cell r="B79" t="str">
            <v>Team C.H.A.O.S.</v>
          </cell>
          <cell r="C79" t="str">
            <v>Haworth Inc./PTC/MAGNA Exteriors and Interiors Sealing and Glass Systems/Russells Technical Products Inc./Slikkers Foundation/Disher Design &amp; Development &amp; Holland High School &amp; Black River High School</v>
          </cell>
          <cell r="D79" t="str">
            <v>Holland, MI USA</v>
          </cell>
        </row>
        <row r="80">
          <cell r="A80">
            <v>75</v>
          </cell>
          <cell r="B80" t="str">
            <v>RoboRaiders</v>
          </cell>
          <cell r="C80" t="str">
            <v>J Consumer and Personal Products Worldwide - &amp; Hillsborough High School</v>
          </cell>
          <cell r="D80" t="str">
            <v>Hillsborough, NJ USA</v>
          </cell>
        </row>
        <row r="81">
          <cell r="A81">
            <v>75</v>
          </cell>
          <cell r="B81" t="str">
            <v>RoboRaiders</v>
          </cell>
          <cell r="C81" t="str">
            <v>J Consumer and Personal Products Worldwide - &amp; Hillsborough High School</v>
          </cell>
          <cell r="D81" t="str">
            <v>Hillsborough, NJ USA</v>
          </cell>
        </row>
        <row r="82">
          <cell r="A82">
            <v>75</v>
          </cell>
          <cell r="B82" t="str">
            <v>RoboRaiders</v>
          </cell>
          <cell r="C82" t="str">
            <v>J Consumer and Personal Products Worldwide - &amp; Hillsborough High School</v>
          </cell>
          <cell r="D82" t="str">
            <v>Hillsborough, NJ USA</v>
          </cell>
        </row>
        <row r="83">
          <cell r="A83">
            <v>78</v>
          </cell>
          <cell r="B83" t="str">
            <v>AIR Strike</v>
          </cell>
          <cell r="C83" t="str">
            <v>NDEP/Naval Undersea Warfare Center/Raytheon/BAE Systems &amp; Aquidneck Island Robotics 4-H Club</v>
          </cell>
          <cell r="D83" t="str">
            <v>Newport County, RI USA</v>
          </cell>
        </row>
        <row r="84">
          <cell r="A84">
            <v>78</v>
          </cell>
          <cell r="B84" t="str">
            <v>AIR Strike</v>
          </cell>
          <cell r="C84" t="str">
            <v>NDEP/Naval Undersea Warfare Center/Raytheon/BAE Systems &amp; Aquidneck Island Robotics 4-H Club</v>
          </cell>
          <cell r="D84" t="str">
            <v>Newport County, RI USA</v>
          </cell>
        </row>
        <row r="85">
          <cell r="A85">
            <v>79</v>
          </cell>
          <cell r="B85" t="str">
            <v>Team Krunch</v>
          </cell>
          <cell r="C85" t="str">
            <v>Honeywell Aerospace/Career Technical Education Foundation, Inc./GE Aviation &amp; East Lake High School</v>
          </cell>
          <cell r="D85" t="str">
            <v>Tarpon Springs , FL USA</v>
          </cell>
        </row>
        <row r="86">
          <cell r="A86">
            <v>79</v>
          </cell>
          <cell r="B86" t="str">
            <v>Team Krunch</v>
          </cell>
          <cell r="C86" t="str">
            <v>Honeywell Aerospace/Career Technical Education Foundation, Inc./GE Aviation &amp; East Lake High School</v>
          </cell>
          <cell r="D86" t="str">
            <v>Tarpon Springs , FL USA</v>
          </cell>
        </row>
        <row r="87">
          <cell r="A87">
            <v>81</v>
          </cell>
          <cell r="B87" t="str">
            <v>MetalHeads</v>
          </cell>
          <cell r="C87" t="str">
            <v>Honeywell/Freeport School District 145/Trez Turning &amp; Freeport High School &amp; Aquin High School</v>
          </cell>
          <cell r="D87" t="str">
            <v>Freeport, IL USA</v>
          </cell>
        </row>
        <row r="88">
          <cell r="A88">
            <v>85</v>
          </cell>
          <cell r="B88" t="str">
            <v>B.O.B. (Built on Brains)</v>
          </cell>
          <cell r="C88" t="str">
            <v>ODL / System Components, Inc / NUVAR Incorporated / Broadview Product Development / Lakeshore Cutting / Herman Miller Foundation / Trans-matic / ITW  Drawform / Request Foods / Mead Johnson Nutritionals / Gentex / Midway Machine Techlologies / Town &amp; Country Group / Plascore / Consumers Energy &amp; Zeeland West High School &amp; Zeeland East High School</v>
          </cell>
          <cell r="D88" t="str">
            <v>Zeeland, MI USA</v>
          </cell>
        </row>
        <row r="89">
          <cell r="A89">
            <v>85</v>
          </cell>
          <cell r="B89" t="str">
            <v>B.O.B. (Built on Brains)</v>
          </cell>
          <cell r="C89" t="str">
            <v>ODL / System Components, Inc / NUVAR Incorporated / Broadview Product Development / Lakeshore Cutting / Herman Miller Foundation / Trans-matic / ITW  Drawform / Request Foods / Mead Johnson Nutritionals / Gentex / Midway Machine Techlologies / Town &amp; Country Group / Plascore / Consumers Energy &amp; Zeeland West High School &amp; Zeeland East High School</v>
          </cell>
          <cell r="D89" t="str">
            <v>Zeeland, MI USA</v>
          </cell>
        </row>
        <row r="90">
          <cell r="A90">
            <v>85</v>
          </cell>
          <cell r="B90" t="str">
            <v>B.O.B. (Built on Brains)</v>
          </cell>
          <cell r="C90" t="str">
            <v>ODL / System Components, Inc / NUVAR Incorporated / Broadview Product Development / Lakeshore Cutting / Herman Miller Foundation / Trans-matic / ITW  Drawform / Request Foods / Mead Johnson Nutritionals / Gentex / Midway Machine Techlologies / Town &amp; Country Group / Plascore / Consumers Energy &amp; Zeeland West High School &amp; Zeeland East High School</v>
          </cell>
          <cell r="D90" t="str">
            <v>Zeeland, MI USA</v>
          </cell>
        </row>
        <row r="91">
          <cell r="A91">
            <v>86</v>
          </cell>
          <cell r="B91" t="str">
            <v>Team Resistance</v>
          </cell>
          <cell r="C91" t="str">
            <v>JEA/Johnson &amp; Johnson VISTAKON/jcpenney &amp; Stanton College Preparatory School</v>
          </cell>
          <cell r="D91" t="str">
            <v>Jacksonville, FL USA</v>
          </cell>
        </row>
        <row r="92">
          <cell r="A92">
            <v>86</v>
          </cell>
          <cell r="B92" t="str">
            <v>Team Resistance</v>
          </cell>
          <cell r="C92" t="str">
            <v>JEA/Johnson &amp; Johnson VISTAKON/jcpenney &amp; Stanton College Preparatory School</v>
          </cell>
          <cell r="D92" t="str">
            <v>Jacksonville, FL USA</v>
          </cell>
        </row>
        <row r="93">
          <cell r="A93">
            <v>87</v>
          </cell>
          <cell r="B93" t="str">
            <v>Red Devils</v>
          </cell>
          <cell r="C93" t="str">
            <v>Lockheed Martin &amp; Rancocas Valley Regional High School</v>
          </cell>
          <cell r="D93" t="str">
            <v>Mount Holly, NJ USA</v>
          </cell>
        </row>
        <row r="94">
          <cell r="A94">
            <v>87</v>
          </cell>
          <cell r="B94" t="str">
            <v>Red Devils</v>
          </cell>
          <cell r="C94" t="str">
            <v>Lockheed Martin &amp; Rancocas Valley Regional High School</v>
          </cell>
          <cell r="D94" t="str">
            <v>Mount Holly, NJ USA</v>
          </cell>
        </row>
        <row r="95">
          <cell r="A95">
            <v>87</v>
          </cell>
          <cell r="B95" t="str">
            <v>Red Devils</v>
          </cell>
          <cell r="C95" t="str">
            <v>Lockheed Martin &amp; Rancocas Valley Regional High School</v>
          </cell>
          <cell r="D95" t="str">
            <v>Mount Holly, NJ USA</v>
          </cell>
        </row>
        <row r="96">
          <cell r="A96">
            <v>88</v>
          </cell>
          <cell r="B96" t="str">
            <v>TJ(Squared)</v>
          </cell>
          <cell r="C96" t="str">
            <v>DePuy, Johnson &amp; Johnson Companies &amp; Bridgewater Raynam Regional High School</v>
          </cell>
          <cell r="D96" t="str">
            <v>Bridgewater, MA USA</v>
          </cell>
        </row>
        <row r="97">
          <cell r="A97">
            <v>88</v>
          </cell>
          <cell r="B97" t="str">
            <v>TJ(Squared)</v>
          </cell>
          <cell r="C97" t="str">
            <v>DePuy, Johnson &amp; Johnson Companies &amp; Bridgewater Raynam Regional High School</v>
          </cell>
          <cell r="D97" t="str">
            <v>Bridgewater, MA USA</v>
          </cell>
        </row>
        <row r="98">
          <cell r="A98">
            <v>93</v>
          </cell>
          <cell r="B98" t="str">
            <v>N.E.W. Apple Corps Robotics</v>
          </cell>
          <cell r="C98" t="str">
            <v>Plexus Corp. &amp; Appleton Area School District</v>
          </cell>
          <cell r="D98" t="str">
            <v>Appleton, WI USA</v>
          </cell>
        </row>
        <row r="99">
          <cell r="A99">
            <v>93</v>
          </cell>
          <cell r="B99" t="str">
            <v>N.E.W. Apple Corps Robotics</v>
          </cell>
          <cell r="C99" t="str">
            <v>Plexus Corp. &amp; Appleton Area School District</v>
          </cell>
          <cell r="D99" t="str">
            <v>Appleton, WI USA</v>
          </cell>
        </row>
        <row r="100">
          <cell r="A100">
            <v>94</v>
          </cell>
          <cell r="B100" t="str">
            <v>The  Technojays</v>
          </cell>
          <cell r="C100" t="str">
            <v>Lear Corp &amp; Southfield High School</v>
          </cell>
          <cell r="D100" t="str">
            <v>Southfield, MI USA</v>
          </cell>
        </row>
        <row r="101">
          <cell r="A101">
            <v>94</v>
          </cell>
          <cell r="B101" t="str">
            <v>The  Technojays</v>
          </cell>
          <cell r="C101" t="str">
            <v>Lear Corp &amp; Southfield High School</v>
          </cell>
          <cell r="D101" t="str">
            <v>Southfield, MI USA</v>
          </cell>
        </row>
        <row r="102">
          <cell r="A102">
            <v>95</v>
          </cell>
          <cell r="B102" t="str">
            <v>Grasshoppers</v>
          </cell>
          <cell r="C102" t="str">
            <v>CRREL &amp; Lebanon High School</v>
          </cell>
          <cell r="D102" t="str">
            <v>Lebanon, NH USA</v>
          </cell>
        </row>
        <row r="103">
          <cell r="A103">
            <v>95</v>
          </cell>
          <cell r="B103" t="str">
            <v>Grasshoppers</v>
          </cell>
          <cell r="C103" t="str">
            <v>CRREL &amp; Lebanon High School</v>
          </cell>
          <cell r="D103" t="str">
            <v>Lebanon, NH USA</v>
          </cell>
        </row>
        <row r="104">
          <cell r="A104">
            <v>97</v>
          </cell>
          <cell r="B104" t="str">
            <v>Bionic Beef</v>
          </cell>
          <cell r="C104" t="str">
            <v>Vecna Technologies, Inc/Draper Laboratories &amp; Cambridge Rindge and Latin High School</v>
          </cell>
          <cell r="D104" t="str">
            <v>Cambridge, MA USA</v>
          </cell>
        </row>
        <row r="105">
          <cell r="A105">
            <v>100</v>
          </cell>
          <cell r="B105" t="str">
            <v>The WildHats</v>
          </cell>
          <cell r="C105" t="str">
            <v>PDI DreamWorks / Woodside High School Foundation / Sequoia Union High School District / SRI International / Intuitive Surgical / REIGN Real Estate Services / SolidWorks / Campbell Precision Sheet Metal &amp; Woodside High School &amp; Carlmont High School &amp; Sequoia High School</v>
          </cell>
          <cell r="D105" t="str">
            <v>Woodside, CA USA</v>
          </cell>
        </row>
        <row r="106">
          <cell r="A106">
            <v>100</v>
          </cell>
          <cell r="B106" t="str">
            <v>The WildHats</v>
          </cell>
          <cell r="C106" t="str">
            <v>PDI DreamWorks / Woodside High School Foundation / Sequoia Union High School District / SRI International / Intuitive Surgical / REIGN Real Estate Services / SolidWorks / Campbell Precision Sheet Metal &amp; Woodside High School &amp; Carlmont High School &amp; Sequoia High School</v>
          </cell>
          <cell r="D106" t="str">
            <v>Woodside, CA USA</v>
          </cell>
        </row>
        <row r="107">
          <cell r="A107">
            <v>101</v>
          </cell>
          <cell r="B107" t="str">
            <v>Striker</v>
          </cell>
          <cell r="C107" t="str">
            <v>Saint Patrick High School</v>
          </cell>
          <cell r="D107" t="str">
            <v>Chicago, IL USA</v>
          </cell>
        </row>
        <row r="108">
          <cell r="A108">
            <v>102</v>
          </cell>
          <cell r="B108" t="str">
            <v>The Gearheads</v>
          </cell>
          <cell r="C108" t="str">
            <v>Ortho Clinical Diagnostics &amp; Somerville, NJ</v>
          </cell>
          <cell r="D108" t="str">
            <v>Somerville, NJ USA</v>
          </cell>
        </row>
        <row r="109">
          <cell r="A109">
            <v>102</v>
          </cell>
          <cell r="B109" t="str">
            <v>The Gearheads</v>
          </cell>
          <cell r="C109" t="str">
            <v>Ortho Clinical Diagnostics &amp; Somerville, NJ</v>
          </cell>
          <cell r="D109" t="str">
            <v>Somerville, NJ USA</v>
          </cell>
        </row>
        <row r="110">
          <cell r="A110">
            <v>103</v>
          </cell>
          <cell r="B110" t="str">
            <v>Cybersonics</v>
          </cell>
          <cell r="C110" t="str">
            <v>Amplifier Research/BAE Systems/Hot Chalk/Lutron Electronics, Inc/Day Tool and Manufacturing Incorporated/Harro Hoflinger/PHTool/Hillman Brass and Copper/Kiwanis Club of Riegelsville/Tyndale &amp; Palisades High School</v>
          </cell>
          <cell r="D110" t="str">
            <v>Kintnersville, PA USA</v>
          </cell>
        </row>
        <row r="111">
          <cell r="A111">
            <v>103</v>
          </cell>
          <cell r="B111" t="str">
            <v>Cybersonics</v>
          </cell>
          <cell r="C111" t="str">
            <v>Amplifier Research/BAE Systems/Hot Chalk/Lutron Electronics, Inc/Day Tool and Manufacturing Incorporated/Harro Hoflinger/PHTool/Hillman Brass and Copper/Kiwanis Club of Riegelsville/Tyndale &amp; Palisades High School</v>
          </cell>
          <cell r="D111" t="str">
            <v>Kintnersville, PA USA</v>
          </cell>
        </row>
        <row r="112">
          <cell r="A112">
            <v>103</v>
          </cell>
          <cell r="B112" t="str">
            <v>Cybersonics</v>
          </cell>
          <cell r="C112" t="str">
            <v>Amplifier Research/BAE Systems/Hot Chalk/Lutron Electronics, Inc/Day Tool and Manufacturing Incorporated/Harro Hoflinger/PHTool/Hillman Brass and Copper/Kiwanis Club of Riegelsville/Tyndale &amp; Palisades High School</v>
          </cell>
          <cell r="D112" t="str">
            <v>Kintnersville, PA USA</v>
          </cell>
        </row>
        <row r="113">
          <cell r="A113">
            <v>107</v>
          </cell>
          <cell r="B113" t="str">
            <v>Team R.O.B.O.T.I.C.S.</v>
          </cell>
          <cell r="C113" t="str">
            <v>World Class Prototypes / Johnson Controls / Metal Flow / Agritek / Twisthink &amp; Holland Christian High School</v>
          </cell>
          <cell r="D113" t="str">
            <v>Holland, MI USA</v>
          </cell>
        </row>
        <row r="114">
          <cell r="A114">
            <v>107</v>
          </cell>
          <cell r="B114" t="str">
            <v>Team R.O.B.O.T.I.C.S.</v>
          </cell>
          <cell r="C114" t="str">
            <v>World Class Prototypes / Johnson Controls / Metal Flow / Agritek / Twisthink &amp; Holland Christian High School</v>
          </cell>
          <cell r="D114" t="str">
            <v>Holland, MI USA</v>
          </cell>
        </row>
        <row r="115">
          <cell r="A115">
            <v>107</v>
          </cell>
          <cell r="B115" t="str">
            <v>Team R.O.B.O.T.I.C.S.</v>
          </cell>
          <cell r="C115" t="str">
            <v>World Class Prototypes / Johnson Controls / Metal Flow / Agritek / Twisthink &amp; Holland Christian High School</v>
          </cell>
          <cell r="D115" t="str">
            <v>Holland, MI USA</v>
          </cell>
        </row>
        <row r="116">
          <cell r="A116">
            <v>108</v>
          </cell>
          <cell r="B116" t="str">
            <v>SigmaC@T</v>
          </cell>
          <cell r="C116" t="str">
            <v>Motorola, Inc/Broward County Public Schools &amp; Dillard High School, Fort Lauderdale Florida</v>
          </cell>
          <cell r="D116" t="str">
            <v>Ft. Lauderdale, FL USA</v>
          </cell>
        </row>
        <row r="117">
          <cell r="A117">
            <v>108</v>
          </cell>
          <cell r="B117" t="str">
            <v>SigmaC@T</v>
          </cell>
          <cell r="C117" t="str">
            <v>Motorola, Inc/Broward County Public Schools &amp; Dillard High School, Fort Lauderdale Florida</v>
          </cell>
          <cell r="D117" t="str">
            <v>Ft. Lauderdale, FL USA</v>
          </cell>
        </row>
        <row r="118">
          <cell r="A118">
            <v>111</v>
          </cell>
          <cell r="B118" t="str">
            <v>WildStang</v>
          </cell>
          <cell r="C118" t="str">
            <v>Motorola Solutions Foundation / Methode Electronics / Numerical Precision, Inc. / Innovation First International / Endres Machining Innovations / Nu-Way / jcpenney &amp; Rolling Meadows High School &amp; Wheeling High School &amp; Prospect High School</v>
          </cell>
          <cell r="D118" t="str">
            <v>Schaumburg, IL USA</v>
          </cell>
        </row>
        <row r="119">
          <cell r="A119">
            <v>111</v>
          </cell>
          <cell r="B119" t="str">
            <v>WildStang</v>
          </cell>
          <cell r="C119" t="str">
            <v>Motorola Solutions Foundation / Methode Electronics / Numerical Precision, Inc. / Innovation First International / Endres Machining Innovations / Nu-Way / jcpenney &amp; Rolling Meadows High School &amp; Wheeling High School &amp; Prospect High School</v>
          </cell>
          <cell r="D119" t="str">
            <v>Schaumburg, IL USA</v>
          </cell>
        </row>
        <row r="120">
          <cell r="A120">
            <v>114</v>
          </cell>
          <cell r="B120" t="str">
            <v>Eagle Strike</v>
          </cell>
          <cell r="C120" t="str">
            <v>Google/Applied Welding Technology/Advanced Component Technology/Precision Performance Technology/Glbert Spray Coat/Le Boulanger Bakery Los Altos &amp; Los Altos High School</v>
          </cell>
          <cell r="D120" t="str">
            <v>Los Altos, CA USA</v>
          </cell>
        </row>
        <row r="121">
          <cell r="A121">
            <v>114</v>
          </cell>
          <cell r="B121" t="str">
            <v>Eagle Strike</v>
          </cell>
          <cell r="C121" t="str">
            <v>Google/Applied Welding Technology/Advanced Component Technology/Precision Performance Technology/Glbert Spray Coat/Le Boulanger Bakery Los Altos &amp; Los Altos High School</v>
          </cell>
          <cell r="D121" t="str">
            <v>Los Altos, CA USA</v>
          </cell>
        </row>
        <row r="122">
          <cell r="A122">
            <v>115</v>
          </cell>
          <cell r="B122" t="str">
            <v>MVRT</v>
          </cell>
          <cell r="C122" t="str">
            <v>Google/Lockheed Martin/Fremont Union High School Foundation/Symantec Corporation/Intuitive Surgical/Northrop Grumman &amp; Monta Vista High School</v>
          </cell>
          <cell r="D122" t="str">
            <v>Cupertino, CA USA</v>
          </cell>
        </row>
        <row r="123">
          <cell r="A123">
            <v>115</v>
          </cell>
          <cell r="B123" t="str">
            <v>MVRT</v>
          </cell>
          <cell r="C123" t="str">
            <v>Google/Lockheed Martin/Fremont Union High School Foundation/Symantec Corporation/Intuitive Surgical/Northrop Grumman &amp; Monta Vista High School</v>
          </cell>
          <cell r="D123" t="str">
            <v>Cupertino, CA USA</v>
          </cell>
        </row>
        <row r="124">
          <cell r="A124">
            <v>116</v>
          </cell>
          <cell r="B124" t="str">
            <v>Epsilon Delta</v>
          </cell>
          <cell r="C124" t="str">
            <v>NASA Headquarters &amp; Herndon High School</v>
          </cell>
          <cell r="D124" t="str">
            <v>Herndon, VA USA</v>
          </cell>
        </row>
        <row r="125">
          <cell r="A125">
            <v>116</v>
          </cell>
          <cell r="B125" t="str">
            <v>Epsilon Delta</v>
          </cell>
          <cell r="C125" t="str">
            <v>NASA Headquarters &amp; Herndon High School</v>
          </cell>
          <cell r="D125" t="str">
            <v>Herndon, VA USA</v>
          </cell>
        </row>
        <row r="126">
          <cell r="A126">
            <v>117</v>
          </cell>
          <cell r="B126" t="str">
            <v>The Steel Dragons</v>
          </cell>
          <cell r="C126" t="str">
            <v>Comcast / jcpenney / The Heinz Endowments &amp; Taylor Allderdice High School</v>
          </cell>
          <cell r="D126" t="str">
            <v>Pittsburgh, PA USA</v>
          </cell>
        </row>
        <row r="127">
          <cell r="A127">
            <v>118</v>
          </cell>
          <cell r="B127" t="str">
            <v>Robonauts</v>
          </cell>
          <cell r="C127" t="str">
            <v>NASA-JSC &amp; Clear Creek ISD</v>
          </cell>
          <cell r="D127" t="str">
            <v>League City, TX USA</v>
          </cell>
        </row>
        <row r="128">
          <cell r="A128">
            <v>118</v>
          </cell>
          <cell r="B128" t="str">
            <v>Robonauts</v>
          </cell>
          <cell r="C128" t="str">
            <v>NASA-JSC &amp; Clear Creek ISD</v>
          </cell>
          <cell r="D128" t="str">
            <v>League City, TX USA</v>
          </cell>
        </row>
        <row r="129">
          <cell r="A129">
            <v>118</v>
          </cell>
          <cell r="B129" t="str">
            <v>Robonauts</v>
          </cell>
          <cell r="C129" t="str">
            <v>NASA-JSC &amp; Clear Creek ISD</v>
          </cell>
          <cell r="D129" t="str">
            <v>League City, TX USA</v>
          </cell>
        </row>
        <row r="130">
          <cell r="A130">
            <v>120</v>
          </cell>
          <cell r="B130" t="str">
            <v>Scarabian Knights</v>
          </cell>
          <cell r="C130" t="str">
            <v>NASA Glenn Research Center/Cuyahoga Community College/GrafTech Corporation/Rockwell Automation &amp; East Technical High School</v>
          </cell>
          <cell r="D130" t="str">
            <v>Cleveland, OH USA</v>
          </cell>
        </row>
        <row r="131">
          <cell r="A131">
            <v>121</v>
          </cell>
          <cell r="B131" t="str">
            <v>Rhode Warriors</v>
          </cell>
          <cell r="C131" t="str">
            <v>NDEP/Raytheon/jcpenney &amp; Middletown High School &amp; Portsmouth High School &amp; Tiverton High School</v>
          </cell>
          <cell r="D131" t="str">
            <v>Newport County, RI USA</v>
          </cell>
        </row>
        <row r="132">
          <cell r="A132">
            <v>122</v>
          </cell>
          <cell r="B132" t="str">
            <v>NASA Knights</v>
          </cell>
          <cell r="C132" t="str">
            <v>NASA Langley Research Center/CACI Corporate Business Development/Booz Allen Hamilton/BAE Systems Norfolk Ship Repair/jcpenney/Canon Virginia Inc./Jefferson Lab/Planet Fitness of FLA/Thomas Nelson Community College &amp; New Horizons Regional Education Center High School</v>
          </cell>
          <cell r="D132" t="str">
            <v>Hampton, VA USA</v>
          </cell>
        </row>
        <row r="133">
          <cell r="A133">
            <v>122</v>
          </cell>
          <cell r="B133" t="str">
            <v>NASA Knights</v>
          </cell>
          <cell r="C133" t="str">
            <v>NASA Langley Research Center/CACI Corporate Business Development/Booz Allen Hamilton/BAE Systems Norfolk Ship Repair/jcpenney/Canon Virginia Inc./Jefferson Lab/Planet Fitness of FLA/Thomas Nelson Community College &amp; New Horizons Regional Education Center High School</v>
          </cell>
          <cell r="D133" t="str">
            <v>Hampton, VA USA</v>
          </cell>
        </row>
        <row r="134">
          <cell r="A134">
            <v>123</v>
          </cell>
          <cell r="B134" t="str">
            <v>Team - Cosmos</v>
          </cell>
          <cell r="C134" t="str">
            <v>General Motors Detroit Hamtramck Assembly / Southfield Machining Inc. / Ford Foundation / Bentley Systems / DADARA &amp; Hamtramck High School</v>
          </cell>
          <cell r="D134" t="str">
            <v>Hamtramck, MI USA</v>
          </cell>
        </row>
        <row r="135">
          <cell r="A135">
            <v>123</v>
          </cell>
          <cell r="B135" t="str">
            <v>Team - Cosmos</v>
          </cell>
          <cell r="C135" t="str">
            <v>General Motors Detroit Hamtramck Assembly / Southfield Machining Inc. / Ford Foundation / Bentley Systems / DADARA &amp; Hamtramck High School</v>
          </cell>
          <cell r="D135" t="str">
            <v>Hamtramck, MI USA</v>
          </cell>
        </row>
        <row r="136">
          <cell r="A136">
            <v>123</v>
          </cell>
          <cell r="B136" t="str">
            <v>Team - Cosmos</v>
          </cell>
          <cell r="C136" t="str">
            <v>General Motors Detroit Hamtramck Assembly / Southfield Machining Inc. / Ford Foundation / Bentley Systems / DADARA &amp; Hamtramck High School</v>
          </cell>
          <cell r="D136" t="str">
            <v>Hamtramck, MI USA</v>
          </cell>
        </row>
        <row r="137">
          <cell r="A137">
            <v>125</v>
          </cell>
          <cell r="B137" t="str">
            <v>NUTRONS</v>
          </cell>
          <cell r="C137" t="str">
            <v>Textron Systems/National Grid/Northeastern University &amp; Brookline High School &amp; Boston Latin School &amp; Revere High School &amp; Catholic Memorial School</v>
          </cell>
          <cell r="D137" t="str">
            <v>Boston, MA USA</v>
          </cell>
        </row>
        <row r="138">
          <cell r="A138">
            <v>125</v>
          </cell>
          <cell r="B138" t="str">
            <v>NUTRONS</v>
          </cell>
          <cell r="C138" t="str">
            <v>Textron Systems/National Grid/Northeastern University &amp; Brookline High School &amp; Boston Latin School &amp; Revere High School &amp; Catholic Memorial School</v>
          </cell>
          <cell r="D138" t="str">
            <v>Boston, MA USA</v>
          </cell>
        </row>
        <row r="139">
          <cell r="A139">
            <v>125</v>
          </cell>
          <cell r="B139" t="str">
            <v>NUTRONS</v>
          </cell>
          <cell r="C139" t="str">
            <v>Textron Systems/National Grid/Northeastern University &amp; Brookline High School &amp; Boston Latin School &amp; Revere High School &amp; Catholic Memorial School</v>
          </cell>
          <cell r="D139" t="str">
            <v>Boston, MA USA</v>
          </cell>
        </row>
        <row r="140">
          <cell r="A140">
            <v>126</v>
          </cell>
          <cell r="B140" t="str">
            <v>Gael Force</v>
          </cell>
          <cell r="C140" t="str">
            <v>Nypro Inc./jcpenney &amp; Clinton High School</v>
          </cell>
          <cell r="D140" t="str">
            <v>Clinton, MA USA</v>
          </cell>
        </row>
        <row r="141">
          <cell r="A141">
            <v>126</v>
          </cell>
          <cell r="B141" t="str">
            <v>Gael Force</v>
          </cell>
          <cell r="C141" t="str">
            <v>Nypro Inc./jcpenney &amp; Clinton High School</v>
          </cell>
          <cell r="D141" t="str">
            <v>Clinton, MA USA</v>
          </cell>
        </row>
        <row r="142">
          <cell r="A142">
            <v>128</v>
          </cell>
          <cell r="B142" t="str">
            <v>The Botcats</v>
          </cell>
          <cell r="C142" t="str">
            <v>American Electric Power / Grandview Heights Marble Cliff Education Foundation &amp; Grandview Heights High School</v>
          </cell>
          <cell r="D142" t="str">
            <v>Grandview Heights, OH USA</v>
          </cell>
        </row>
        <row r="143">
          <cell r="A143">
            <v>128</v>
          </cell>
          <cell r="B143" t="str">
            <v>The Botcats</v>
          </cell>
          <cell r="C143" t="str">
            <v>American Electric Power / Grandview Heights Marble Cliff Education Foundation &amp; Grandview Heights High School</v>
          </cell>
          <cell r="D143" t="str">
            <v>Grandview Heights, OH USA</v>
          </cell>
        </row>
        <row r="144">
          <cell r="A144">
            <v>131</v>
          </cell>
          <cell r="B144" t="str">
            <v>C.H.A.O.S.</v>
          </cell>
          <cell r="C144" t="str">
            <v>BAE SYSTEMS/Rockwell Automation/University of New Hampshire/New Hampshire Orthopaedic Center/GlobaFone/PTC &amp; Central High School</v>
          </cell>
          <cell r="D144" t="str">
            <v>Manchester, NH USA</v>
          </cell>
        </row>
        <row r="145">
          <cell r="A145">
            <v>133</v>
          </cell>
          <cell r="B145" t="str">
            <v>B.E.R.T</v>
          </cell>
          <cell r="C145" t="str">
            <v>TEM Inc./Fairchild Semiconductor &amp; Bonny Eagle High School</v>
          </cell>
          <cell r="D145" t="str">
            <v>Standish, ME USA</v>
          </cell>
        </row>
        <row r="146">
          <cell r="A146">
            <v>133</v>
          </cell>
          <cell r="B146" t="str">
            <v>B.E.R.T</v>
          </cell>
          <cell r="C146" t="str">
            <v>TEM Inc./Fairchild Semiconductor &amp; Bonny Eagle High School</v>
          </cell>
          <cell r="D146" t="str">
            <v>Standish, ME USA</v>
          </cell>
        </row>
        <row r="147">
          <cell r="A147">
            <v>135</v>
          </cell>
          <cell r="B147" t="str">
            <v>The Black Knights</v>
          </cell>
          <cell r="C147" t="str">
            <v>PHM Community/AEP-American Electric Power/Bayer/PraxAir/AM General/Great Lakes WaterJet Inc. &amp; Penn High School</v>
          </cell>
          <cell r="D147" t="str">
            <v>Mishawaka, IN USA</v>
          </cell>
        </row>
        <row r="148">
          <cell r="A148">
            <v>135</v>
          </cell>
          <cell r="B148" t="str">
            <v>The Black Knights</v>
          </cell>
          <cell r="C148" t="str">
            <v>PHM Community/AEP-American Electric Power/Bayer/PraxAir/AM General/Great Lakes WaterJet Inc. &amp; Penn High School</v>
          </cell>
          <cell r="D148" t="str">
            <v>Mishawaka, IN USA</v>
          </cell>
        </row>
        <row r="149">
          <cell r="A149">
            <v>136</v>
          </cell>
          <cell r="B149" t="str">
            <v>Killer Kardinals</v>
          </cell>
          <cell r="C149" t="str">
            <v>Plainfield High</v>
          </cell>
          <cell r="D149" t="str">
            <v>Plainfield, NJ USA</v>
          </cell>
        </row>
        <row r="150">
          <cell r="A150">
            <v>136</v>
          </cell>
          <cell r="B150" t="str">
            <v>Killer Kardinals</v>
          </cell>
          <cell r="C150" t="str">
            <v>Plainfield High</v>
          </cell>
          <cell r="D150" t="str">
            <v>Plainfield, NJ USA</v>
          </cell>
        </row>
        <row r="151">
          <cell r="A151">
            <v>138</v>
          </cell>
          <cell r="B151" t="str">
            <v>Entropy</v>
          </cell>
          <cell r="C151" t="str">
            <v>Monarch Instrument/BAE Systems/Control Air/LCF Amps &amp; Souhegan High School</v>
          </cell>
          <cell r="D151" t="str">
            <v>Amherst, NH USA</v>
          </cell>
        </row>
        <row r="152">
          <cell r="A152">
            <v>138</v>
          </cell>
          <cell r="B152" t="str">
            <v>Entropy</v>
          </cell>
          <cell r="C152" t="str">
            <v>Monarch Instrument/BAE Systems/Control Air/LCF Amps &amp; Souhegan High School</v>
          </cell>
          <cell r="D152" t="str">
            <v>Amherst, NH USA</v>
          </cell>
        </row>
        <row r="153">
          <cell r="A153">
            <v>141</v>
          </cell>
          <cell r="B153" t="str">
            <v>WO-BOT</v>
          </cell>
          <cell r="C153" t="str">
            <v>JR Automation Technologies, Inc./Engineered Automation Systems, Inc./Magna Sealing and Glass Systems/Entergy/Johnson Controls/Bradford Company/Koop &amp; Burr Insurance/Request Foods/Suntec Services/Holland Town Center/Buhler Prince &amp; West Ottawa High School</v>
          </cell>
          <cell r="D153" t="str">
            <v>Holland, MI USA</v>
          </cell>
        </row>
        <row r="154">
          <cell r="A154">
            <v>141</v>
          </cell>
          <cell r="B154" t="str">
            <v>WO-BOT</v>
          </cell>
          <cell r="C154" t="str">
            <v>JR Automation Technologies, Inc./Engineered Automation Systems, Inc./Magna Sealing and Glass Systems/Entergy/Johnson Controls/Bradford Company/Koop &amp; Burr Insurance/Request Foods/Suntec Services/Holland Town Center/Buhler Prince &amp; West Ottawa High School</v>
          </cell>
          <cell r="D154" t="str">
            <v>Holland, MI USA</v>
          </cell>
        </row>
        <row r="155">
          <cell r="A155">
            <v>141</v>
          </cell>
          <cell r="B155" t="str">
            <v>WO-BOT</v>
          </cell>
          <cell r="C155" t="str">
            <v>JR Automation Technologies, Inc./Engineered Automation Systems, Inc./Magna Sealing and Glass Systems/Entergy/Johnson Controls/Bradford Company/Koop &amp; Burr Insurance/Request Foods/Suntec Services/Holland Town Center/Buhler Prince &amp; West Ottawa High School</v>
          </cell>
          <cell r="D155" t="str">
            <v>Holland, MI USA</v>
          </cell>
        </row>
        <row r="156">
          <cell r="A156">
            <v>141</v>
          </cell>
          <cell r="B156" t="str">
            <v>WO-BOT</v>
          </cell>
          <cell r="C156" t="str">
            <v>JR Automation Technologies, Inc./Engineered Automation Systems, Inc./Magna Sealing and Glass Systems/Entergy/Johnson Controls/Bradford Company/Koop &amp; Burr Insurance/Request Foods/Suntec Services/Holland Town Center/Buhler Prince &amp; West Ottawa High School</v>
          </cell>
          <cell r="D156" t="str">
            <v>Holland, MI USA</v>
          </cell>
        </row>
        <row r="157">
          <cell r="A157">
            <v>144</v>
          </cell>
          <cell r="B157" t="str">
            <v>The R.O.C.K</v>
          </cell>
          <cell r="C157" t="str">
            <v>The Kroger Company / Alliance Robotics / Clippard Instruments / P / Cincinnati State Technical and Community College / Joseph Auto Group / Craftsman Electric / Wiseway Supply / Queen City Sausage &amp; Butler Technology and Career Development Schools &amp; Colerain High School &amp; Nothwest High School</v>
          </cell>
          <cell r="D157" t="str">
            <v>Cincinnati, OH USA</v>
          </cell>
        </row>
        <row r="158">
          <cell r="A158">
            <v>145</v>
          </cell>
          <cell r="B158" t="str">
            <v>T-Rx</v>
          </cell>
          <cell r="C158" t="str">
            <v>Norwich Pharmaceuticals / Chobani, Inc. / Norwich Glass / The Balloon Detail &amp; Norwich High School &amp; Sherburne-Earlville High School &amp; Unadilla Valley High School</v>
          </cell>
          <cell r="D158" t="str">
            <v>Norwich, NY USA</v>
          </cell>
        </row>
        <row r="159">
          <cell r="A159">
            <v>148</v>
          </cell>
          <cell r="B159" t="str">
            <v>Robowranglers</v>
          </cell>
          <cell r="C159" t="str">
            <v>Innovation First International/L-3 Communications &amp; Greenville High School</v>
          </cell>
          <cell r="D159" t="str">
            <v>Greenville, TX USA</v>
          </cell>
        </row>
        <row r="160">
          <cell r="A160">
            <v>148</v>
          </cell>
          <cell r="B160" t="str">
            <v>Robowranglers</v>
          </cell>
          <cell r="C160" t="str">
            <v>Innovation First International/L-3 Communications &amp; Greenville High School</v>
          </cell>
          <cell r="D160" t="str">
            <v>Greenville, TX USA</v>
          </cell>
        </row>
        <row r="161">
          <cell r="A161">
            <v>148</v>
          </cell>
          <cell r="B161" t="str">
            <v>Robowranglers</v>
          </cell>
          <cell r="C161" t="str">
            <v>Innovation First International/L-3 Communications &amp; Greenville High School</v>
          </cell>
          <cell r="D161" t="str">
            <v>Greenville, TX USA</v>
          </cell>
        </row>
        <row r="162">
          <cell r="A162">
            <v>151</v>
          </cell>
          <cell r="B162" t="str">
            <v>Tough Techs</v>
          </cell>
          <cell r="C162" t="str">
            <v>Comcast / Dell Computer / BAE Systems / Olsen Foundation / Corfin Industries / Sweeney Metal Fabricators, Inc / Spartan Technology Solutions &amp; Nashua Technology Center @ the Nashua High Schools</v>
          </cell>
          <cell r="D162" t="str">
            <v>Nashua, NH USA</v>
          </cell>
        </row>
        <row r="163">
          <cell r="A163">
            <v>155</v>
          </cell>
          <cell r="B163" t="str">
            <v>The Technonuts</v>
          </cell>
          <cell r="C163" t="str">
            <v>Pratt &amp; Whitney East Hartford &amp; C.M. McGee Middle School &amp; Berlin High School</v>
          </cell>
          <cell r="D163" t="str">
            <v>Berlin, CT USA</v>
          </cell>
        </row>
        <row r="164">
          <cell r="A164">
            <v>155</v>
          </cell>
          <cell r="B164" t="str">
            <v>The Technonuts</v>
          </cell>
          <cell r="C164" t="str">
            <v>Pratt &amp; Whitney East Hartford &amp; C.M. McGee Middle School &amp; Berlin High School</v>
          </cell>
          <cell r="D164" t="str">
            <v>Berlin, CT USA</v>
          </cell>
        </row>
        <row r="165">
          <cell r="A165">
            <v>156</v>
          </cell>
          <cell r="B165" t="str">
            <v xml:space="preserve">RPM  - Robotics Plus Mayhem </v>
          </cell>
          <cell r="C165" t="str">
            <v>GE/Eriez/jcpenney &amp; Fairview High School</v>
          </cell>
          <cell r="D165" t="str">
            <v>Fairview, PA USA</v>
          </cell>
        </row>
        <row r="166">
          <cell r="A166">
            <v>156</v>
          </cell>
          <cell r="B166" t="str">
            <v xml:space="preserve">RPM  - Robotics Plus Mayhem </v>
          </cell>
          <cell r="C166" t="str">
            <v>GE/Eriez/jcpenney &amp; Fairview High School</v>
          </cell>
          <cell r="D166" t="str">
            <v>Fairview, PA USA</v>
          </cell>
        </row>
        <row r="167">
          <cell r="A167">
            <v>157</v>
          </cell>
          <cell r="B167" t="str">
            <v>AZTECHS 157</v>
          </cell>
          <cell r="C167" t="str">
            <v>EMC/Raytheon NCS/Raytheon IDS/US ARMY/Intel &amp; Assabet Valley Regional Technical HS</v>
          </cell>
          <cell r="D167" t="str">
            <v>Marlborough, MA USA</v>
          </cell>
        </row>
        <row r="168">
          <cell r="A168">
            <v>157</v>
          </cell>
          <cell r="B168" t="str">
            <v>AZTECHS 157</v>
          </cell>
          <cell r="C168" t="str">
            <v>EMC/Raytheon NCS/Raytheon IDS/US ARMY/Intel &amp; Assabet Valley Regional Technical HS</v>
          </cell>
          <cell r="D168" t="str">
            <v>Marlborough, MA USA</v>
          </cell>
        </row>
        <row r="169">
          <cell r="A169">
            <v>159</v>
          </cell>
          <cell r="B169" t="str">
            <v>Alpine Robotics</v>
          </cell>
          <cell r="C169" t="str">
            <v>AMD/Otterbox Foundation &amp; Poudre High School</v>
          </cell>
          <cell r="D169" t="str">
            <v>Fort Collins, CO USA</v>
          </cell>
        </row>
        <row r="170">
          <cell r="A170">
            <v>166</v>
          </cell>
          <cell r="B170" t="str">
            <v>Chop Shop</v>
          </cell>
          <cell r="C170" t="str">
            <v>PumpStation One / BAE Systems / Raytheon / Brookstone / PTC &amp; Merrimack High School</v>
          </cell>
          <cell r="D170" t="str">
            <v>Merrimack, NH USA</v>
          </cell>
        </row>
        <row r="171">
          <cell r="A171">
            <v>166</v>
          </cell>
          <cell r="B171" t="str">
            <v>Chop Shop</v>
          </cell>
          <cell r="C171" t="str">
            <v>PumpStation One / BAE Systems / Raytheon / Brookstone / PTC &amp; Merrimack High School</v>
          </cell>
          <cell r="D171" t="str">
            <v>Merrimack, NH USA</v>
          </cell>
        </row>
        <row r="172">
          <cell r="A172">
            <v>167</v>
          </cell>
          <cell r="B172" t="str">
            <v>Children of the Corn</v>
          </cell>
          <cell r="C172" t="str">
            <v>Rockwell Collins &amp; West High School &amp; City High School</v>
          </cell>
          <cell r="D172" t="str">
            <v>Iowa City, IA USA</v>
          </cell>
        </row>
        <row r="173">
          <cell r="A173">
            <v>168</v>
          </cell>
          <cell r="B173" t="str">
            <v>Mechanical Investigation Bureau</v>
          </cell>
          <cell r="C173" t="str">
            <v>jcpenney &amp; North Miami Beach Senior High</v>
          </cell>
          <cell r="D173" t="str">
            <v>North Miami Beach, FL USA</v>
          </cell>
        </row>
        <row r="174">
          <cell r="A174">
            <v>171</v>
          </cell>
          <cell r="B174" t="str">
            <v>Cheese Curd Herd</v>
          </cell>
          <cell r="C174" t="str">
            <v>UW-Platteville/John Deere &amp; Area Schools</v>
          </cell>
          <cell r="D174" t="str">
            <v>Platteville, WI USA</v>
          </cell>
        </row>
        <row r="175">
          <cell r="A175">
            <v>171</v>
          </cell>
          <cell r="B175" t="str">
            <v>Cheese Curd Herd</v>
          </cell>
          <cell r="C175" t="str">
            <v>UW-Platteville/John Deere &amp; Area Schools</v>
          </cell>
          <cell r="D175" t="str">
            <v>Platteville, WI USA</v>
          </cell>
        </row>
        <row r="176">
          <cell r="A176">
            <v>172</v>
          </cell>
          <cell r="B176" t="str">
            <v>Northern Force</v>
          </cell>
          <cell r="C176" t="str">
            <v>IDEXX Laboratories/Lanco Assembly Systems/Fairchild Semiconductor &amp; Falmouth High School &amp; Gorham High School</v>
          </cell>
          <cell r="D176" t="str">
            <v>Gorham/Falmouth, ME USA</v>
          </cell>
        </row>
        <row r="177">
          <cell r="A177">
            <v>172</v>
          </cell>
          <cell r="B177" t="str">
            <v>Northern Force</v>
          </cell>
          <cell r="C177" t="str">
            <v>IDEXX Laboratories/Lanco Assembly Systems/Fairchild Semiconductor &amp; Falmouth High School &amp; Gorham High School</v>
          </cell>
          <cell r="D177" t="str">
            <v>Gorham/Falmouth, ME USA</v>
          </cell>
        </row>
        <row r="178">
          <cell r="A178">
            <v>173</v>
          </cell>
          <cell r="B178" t="str">
            <v>R.A.G.E. (Robotics &amp; Gadget Engineering)</v>
          </cell>
          <cell r="C178" t="str">
            <v>United Technologies Research Center/JP Fabrication &amp; Repair/CNC Software &amp; East Hartford High School &amp; Rockville High School &amp; Tolland High School &amp; Connecticut International Baccalaureate Academy</v>
          </cell>
          <cell r="D178" t="str">
            <v>East Hartford, CT USA</v>
          </cell>
        </row>
        <row r="179">
          <cell r="A179">
            <v>173</v>
          </cell>
          <cell r="B179" t="str">
            <v>R.A.G.E. (Robotics &amp; Gadget Engineering)</v>
          </cell>
          <cell r="C179" t="str">
            <v>United Technologies Research Center/JP Fabrication &amp; Repair/CNC Software &amp; East Hartford High School &amp; Rockville High School &amp; Tolland High School &amp; Connecticut International Baccalaureate Academy</v>
          </cell>
          <cell r="D179" t="str">
            <v>East Hartford, CT USA</v>
          </cell>
        </row>
        <row r="180">
          <cell r="A180">
            <v>174</v>
          </cell>
          <cell r="B180" t="str">
            <v>Arctic Warriors</v>
          </cell>
          <cell r="C180" t="str">
            <v>UTC Carrier/SRC/Lockheed Martin/Welch Allyn/TopCoder/Booz Allen Hamilton &amp; Liverpool High School</v>
          </cell>
          <cell r="D180" t="str">
            <v>Liverpool, NY USA</v>
          </cell>
        </row>
        <row r="181">
          <cell r="A181">
            <v>174</v>
          </cell>
          <cell r="B181" t="str">
            <v>Arctic Warriors</v>
          </cell>
          <cell r="C181" t="str">
            <v>UTC Carrier/SRC/Lockheed Martin/Welch Allyn/TopCoder/Booz Allen Hamilton &amp; Liverpool High School</v>
          </cell>
          <cell r="D181" t="str">
            <v>Liverpool, NY USA</v>
          </cell>
        </row>
        <row r="182">
          <cell r="A182">
            <v>175</v>
          </cell>
          <cell r="B182" t="str">
            <v>Buzz Robotics</v>
          </cell>
          <cell r="C182" t="str">
            <v>United Technologies Aerospace  Systems Space Systems/PTC &amp; Enrico Fermi High School</v>
          </cell>
          <cell r="D182" t="str">
            <v>Enfield, CT USA</v>
          </cell>
        </row>
        <row r="183">
          <cell r="A183">
            <v>175</v>
          </cell>
          <cell r="B183" t="str">
            <v>Buzz Robotics</v>
          </cell>
          <cell r="C183" t="str">
            <v>United Technologies Aerospace  Systems Space Systems/PTC &amp; Enrico Fermi High School</v>
          </cell>
          <cell r="D183" t="str">
            <v>Enfield, CT USA</v>
          </cell>
        </row>
        <row r="184">
          <cell r="A184">
            <v>176</v>
          </cell>
          <cell r="B184" t="str">
            <v>Aces High</v>
          </cell>
          <cell r="C184" t="str">
            <v>UTC Aerospace Systems/Praxair &amp; Windsor Locks High School &amp; Suffield High School</v>
          </cell>
          <cell r="D184" t="str">
            <v>Windsor Locks, CT USA</v>
          </cell>
        </row>
        <row r="185">
          <cell r="A185">
            <v>176</v>
          </cell>
          <cell r="B185" t="str">
            <v>Aces High</v>
          </cell>
          <cell r="C185" t="str">
            <v>UTC Aerospace Systems/Praxair &amp; Windsor Locks High School &amp; Suffield High School</v>
          </cell>
          <cell r="D185" t="str">
            <v>Windsor Locks, CT USA</v>
          </cell>
        </row>
        <row r="186">
          <cell r="A186">
            <v>177</v>
          </cell>
          <cell r="B186" t="str">
            <v>Bobcat Robotics</v>
          </cell>
          <cell r="C186" t="str">
            <v>UTC / Ensign Bickford Aerospace &amp; Defense &amp; South Windsor High School</v>
          </cell>
          <cell r="D186" t="str">
            <v>South Windsor, CT USA</v>
          </cell>
        </row>
        <row r="187">
          <cell r="A187">
            <v>177</v>
          </cell>
          <cell r="B187" t="str">
            <v>Bobcat Robotics</v>
          </cell>
          <cell r="C187" t="str">
            <v>UTC / Ensign Bickford Aerospace &amp; Defense &amp; South Windsor High School</v>
          </cell>
          <cell r="D187" t="str">
            <v>South Windsor, CT USA</v>
          </cell>
        </row>
        <row r="188">
          <cell r="A188">
            <v>178</v>
          </cell>
          <cell r="B188" t="str">
            <v>The 2nd Law Enforcers</v>
          </cell>
          <cell r="C188" t="str">
            <v>UTC Otis Elevator/ebm-papst Inc./UTC Sikorsky/Parker Hanifin Corp. Fluid Control Div. &amp; Farmington High School</v>
          </cell>
          <cell r="D188" t="str">
            <v>Farmington, CT USA</v>
          </cell>
        </row>
        <row r="189">
          <cell r="A189">
            <v>178</v>
          </cell>
          <cell r="B189" t="str">
            <v>The 2nd Law Enforcers</v>
          </cell>
          <cell r="C189" t="str">
            <v>UTC Otis Elevator/ebm-papst Inc./UTC Sikorsky/Parker Hanifin Corp. Fluid Control Div. &amp; Farmington High School</v>
          </cell>
          <cell r="D189" t="str">
            <v>Farmington, CT USA</v>
          </cell>
        </row>
        <row r="190">
          <cell r="A190">
            <v>179</v>
          </cell>
          <cell r="B190" t="str">
            <v>The Children of the Swamp</v>
          </cell>
          <cell r="C190" t="str">
            <v>Pratt &amp; Whitney / EDF / Lockheed Martin / FP / Florida Turbine Technologies &amp; Suncoast High School</v>
          </cell>
          <cell r="D190" t="str">
            <v>Riviera Beach, FL USA</v>
          </cell>
        </row>
        <row r="191">
          <cell r="A191">
            <v>179</v>
          </cell>
          <cell r="B191" t="str">
            <v>The Children of the Swamp</v>
          </cell>
          <cell r="C191" t="str">
            <v>Pratt &amp; Whitney / EDF / Lockheed Martin / FP / Florida Turbine Technologies &amp; Suncoast High School</v>
          </cell>
          <cell r="D191" t="str">
            <v>Riviera Beach, FL USA</v>
          </cell>
        </row>
        <row r="192">
          <cell r="A192">
            <v>180</v>
          </cell>
          <cell r="B192" t="str">
            <v>S.P.A.M.</v>
          </cell>
          <cell r="C192" t="str">
            <v>Pratt &amp; Whitney / Education Foundation of Martin County &amp; Jensen Beach High School &amp; Martin County High School &amp; South Fork High School &amp; Clark Advanced Learning Center (High School)</v>
          </cell>
          <cell r="D192" t="str">
            <v>Stuart, FL USA</v>
          </cell>
        </row>
        <row r="193">
          <cell r="A193">
            <v>180</v>
          </cell>
          <cell r="B193" t="str">
            <v>S.P.A.M.</v>
          </cell>
          <cell r="C193" t="str">
            <v>Pratt &amp; Whitney / Education Foundation of Martin County &amp; Jensen Beach High School &amp; Martin County High School &amp; South Fork High School &amp; Clark Advanced Learning Center (High School)</v>
          </cell>
          <cell r="D193" t="str">
            <v>Stuart, FL USA</v>
          </cell>
        </row>
        <row r="194">
          <cell r="A194">
            <v>181</v>
          </cell>
          <cell r="B194" t="str">
            <v>Birds Of Prey</v>
          </cell>
          <cell r="C194" t="str">
            <v>United Technologies/Pratt &amp; Whitney &amp; Hartford Public Schools</v>
          </cell>
          <cell r="D194" t="str">
            <v>Hartford, CT USA</v>
          </cell>
        </row>
        <row r="195">
          <cell r="A195">
            <v>181</v>
          </cell>
          <cell r="B195" t="str">
            <v>Birds Of Prey</v>
          </cell>
          <cell r="C195" t="str">
            <v>United Technologies/Pratt &amp; Whitney &amp; Hartford Public Schools</v>
          </cell>
          <cell r="D195" t="str">
            <v>Hartford, CT USA</v>
          </cell>
        </row>
        <row r="196">
          <cell r="A196">
            <v>190</v>
          </cell>
          <cell r="B196" t="str">
            <v>Gompei and the H.E.R.D.</v>
          </cell>
          <cell r="C196" t="str">
            <v>WPI &amp; Massachusetts Academy of Math and Science</v>
          </cell>
          <cell r="D196" t="str">
            <v>Worcester, MA USA</v>
          </cell>
        </row>
        <row r="197">
          <cell r="A197">
            <v>190</v>
          </cell>
          <cell r="B197" t="str">
            <v>Gompei and the H.E.R.D.</v>
          </cell>
          <cell r="C197" t="str">
            <v>WPI &amp; Massachusetts Academy of Math and Science</v>
          </cell>
          <cell r="D197" t="str">
            <v>Worcester, MA USA</v>
          </cell>
        </row>
        <row r="198">
          <cell r="A198">
            <v>191</v>
          </cell>
          <cell r="B198" t="str">
            <v>X-CATS</v>
          </cell>
          <cell r="C198" t="str">
            <v>Xerox Corporation/jcpenney &amp; J. C. Wilson Commencement Academy</v>
          </cell>
          <cell r="D198" t="str">
            <v>Rochester, NY USA</v>
          </cell>
        </row>
        <row r="199">
          <cell r="A199">
            <v>192</v>
          </cell>
          <cell r="B199" t="str">
            <v>GRT</v>
          </cell>
          <cell r="C199" t="str">
            <v>The Linde Group/Sofinnova Ventures/QUALCOMM Incorporated &amp; Gunn High School</v>
          </cell>
          <cell r="D199" t="str">
            <v>Palo Alto, CA USA</v>
          </cell>
        </row>
        <row r="200">
          <cell r="A200">
            <v>192</v>
          </cell>
          <cell r="B200" t="str">
            <v>GRT</v>
          </cell>
          <cell r="C200" t="str">
            <v>The Linde Group/Sofinnova Ventures/QUALCOMM Incorporated &amp; Gunn High School</v>
          </cell>
          <cell r="D200" t="str">
            <v>Palo Alto, CA USA</v>
          </cell>
        </row>
        <row r="201">
          <cell r="A201">
            <v>192</v>
          </cell>
          <cell r="B201" t="str">
            <v>GRT</v>
          </cell>
          <cell r="C201" t="str">
            <v>The Linde Group/Sofinnova Ventures/QUALCOMM Incorporated &amp; Gunn High School</v>
          </cell>
          <cell r="D201" t="str">
            <v>Palo Alto, CA USA</v>
          </cell>
        </row>
        <row r="202">
          <cell r="A202">
            <v>193</v>
          </cell>
          <cell r="B202" t="str">
            <v>MORT Beta</v>
          </cell>
          <cell r="C202" t="str">
            <v>Mt. Olive Board of Education &amp; Mt. Olive High School</v>
          </cell>
          <cell r="D202" t="str">
            <v>Flanders, NJ USA</v>
          </cell>
        </row>
        <row r="203">
          <cell r="A203">
            <v>193</v>
          </cell>
          <cell r="B203" t="str">
            <v>MORT Beta</v>
          </cell>
          <cell r="C203" t="str">
            <v>Mt. Olive Board of Education &amp; Mt. Olive High School</v>
          </cell>
          <cell r="D203" t="str">
            <v>Flanders, NJ USA</v>
          </cell>
        </row>
        <row r="204">
          <cell r="A204">
            <v>193</v>
          </cell>
          <cell r="B204" t="str">
            <v>MORT Beta</v>
          </cell>
          <cell r="C204" t="str">
            <v>Mt. Olive Board of Education &amp; Mt. Olive High School</v>
          </cell>
          <cell r="D204" t="str">
            <v>Flanders, NJ USA</v>
          </cell>
        </row>
        <row r="205">
          <cell r="A205">
            <v>195</v>
          </cell>
          <cell r="B205" t="str">
            <v>Cyber Knights</v>
          </cell>
          <cell r="C205" t="str">
            <v>Pratt &amp; Whitney/Plainville Electrical Products Company/Pyramid Technologies/Tiger Enterprises/Saucier Mechanical Services Inc. &amp; Southington High School</v>
          </cell>
          <cell r="D205" t="str">
            <v>Southington, CT USA</v>
          </cell>
        </row>
        <row r="206">
          <cell r="A206">
            <v>195</v>
          </cell>
          <cell r="B206" t="str">
            <v>Cyber Knights</v>
          </cell>
          <cell r="C206" t="str">
            <v>Pratt &amp; Whitney/Plainville Electrical Products Company/Pyramid Technologies/Tiger Enterprises/Saucier Mechanical Services Inc. &amp; Southington High School</v>
          </cell>
          <cell r="D206" t="str">
            <v>Southington, CT USA</v>
          </cell>
        </row>
        <row r="207">
          <cell r="A207">
            <v>201</v>
          </cell>
          <cell r="B207" t="str">
            <v>The FEDS</v>
          </cell>
          <cell r="C207" t="str">
            <v>General Motors Research and Development/Genisys Credit Union/Froude Hofmann &amp; Rochester High School</v>
          </cell>
          <cell r="D207" t="str">
            <v>Rochester Hills, MI USA</v>
          </cell>
        </row>
        <row r="208">
          <cell r="A208">
            <v>201</v>
          </cell>
          <cell r="B208" t="str">
            <v>The FEDS</v>
          </cell>
          <cell r="C208" t="str">
            <v>General Motors Research and Development/Genisys Credit Union/Froude Hofmann &amp; Rochester High School</v>
          </cell>
          <cell r="D208" t="str">
            <v>Rochester Hills, MI USA</v>
          </cell>
        </row>
        <row r="209">
          <cell r="A209">
            <v>201</v>
          </cell>
          <cell r="B209" t="str">
            <v>The FEDS</v>
          </cell>
          <cell r="C209" t="str">
            <v>General Motors Research and Development/Genisys Credit Union/Froude Hofmann &amp; Rochester High School</v>
          </cell>
          <cell r="D209" t="str">
            <v>Rochester Hills, MI USA</v>
          </cell>
        </row>
        <row r="210">
          <cell r="A210">
            <v>203</v>
          </cell>
          <cell r="B210" t="str">
            <v>One TUFF Team (Team United for FIRST)</v>
          </cell>
          <cell r="C210" t="str">
            <v>Campbell's Soup &amp; Camden County Technical  School</v>
          </cell>
          <cell r="D210" t="str">
            <v>Sicklerville, NJ USA</v>
          </cell>
        </row>
        <row r="211">
          <cell r="A211">
            <v>203</v>
          </cell>
          <cell r="B211" t="str">
            <v>One TUFF Team (Team United for FIRST)</v>
          </cell>
          <cell r="C211" t="str">
            <v>Campbell's Soup &amp; Camden County Technical  School</v>
          </cell>
          <cell r="D211" t="str">
            <v>Sicklerville, NJ USA</v>
          </cell>
        </row>
        <row r="212">
          <cell r="A212">
            <v>204</v>
          </cell>
          <cell r="B212" t="str">
            <v>Eastern Robotic Vikings</v>
          </cell>
          <cell r="C212" t="str">
            <v>Eastern Regional High School Board of Education/Eastern Educational Foundation &amp; Eastern Camden County Regional High Schools</v>
          </cell>
          <cell r="D212" t="str">
            <v>Voorhees, NJ USA</v>
          </cell>
        </row>
        <row r="213">
          <cell r="A213">
            <v>204</v>
          </cell>
          <cell r="B213" t="str">
            <v>Eastern Robotic Vikings</v>
          </cell>
          <cell r="C213" t="str">
            <v>Eastern Regional High School Board of Education/Eastern Educational Foundation &amp; Eastern Camden County Regional High Schools</v>
          </cell>
          <cell r="D213" t="str">
            <v>Voorhees, NJ USA</v>
          </cell>
        </row>
        <row r="214">
          <cell r="A214">
            <v>207</v>
          </cell>
          <cell r="B214" t="str">
            <v>METALCRAFTERS</v>
          </cell>
          <cell r="C214" t="str">
            <v>The Boeing Company/Walt Disney Imagineering &amp; Centinela Valley Union High School District</v>
          </cell>
          <cell r="D214" t="str">
            <v>Hawthorne, CA USA</v>
          </cell>
        </row>
        <row r="215">
          <cell r="A215">
            <v>207</v>
          </cell>
          <cell r="B215" t="str">
            <v>METALCRAFTERS</v>
          </cell>
          <cell r="C215" t="str">
            <v>The Boeing Company/Walt Disney Imagineering &amp; Centinela Valley Union High School District</v>
          </cell>
          <cell r="D215" t="str">
            <v>Hawthorne, CA USA</v>
          </cell>
        </row>
        <row r="216">
          <cell r="A216">
            <v>213</v>
          </cell>
          <cell r="B216" t="str">
            <v>The Dirty Birds</v>
          </cell>
          <cell r="C216" t="str">
            <v>Keene High First Robotics Club</v>
          </cell>
          <cell r="D216" t="str">
            <v>Keene, NH USA</v>
          </cell>
        </row>
        <row r="217">
          <cell r="A217">
            <v>216</v>
          </cell>
          <cell r="B217" t="str">
            <v>More RoboDawgs</v>
          </cell>
          <cell r="C217" t="str">
            <v>Grandville Public Schools / Steelcase / CISCO / Hepfer &amp; Associates &amp; Grandville High School</v>
          </cell>
          <cell r="D217" t="str">
            <v>Grandville, MI USA</v>
          </cell>
        </row>
        <row r="218">
          <cell r="A218">
            <v>216</v>
          </cell>
          <cell r="B218" t="str">
            <v>More RoboDawgs</v>
          </cell>
          <cell r="C218" t="str">
            <v>Grandville Public Schools / Steelcase / CISCO / Hepfer &amp; Associates &amp; Grandville High School</v>
          </cell>
          <cell r="D218" t="str">
            <v>Grandville, MI USA</v>
          </cell>
        </row>
        <row r="219">
          <cell r="A219">
            <v>216</v>
          </cell>
          <cell r="B219" t="str">
            <v>More RoboDawgs</v>
          </cell>
          <cell r="C219" t="str">
            <v>Grandville Public Schools / Steelcase / CISCO / Hepfer &amp; Associates &amp; Grandville High School</v>
          </cell>
          <cell r="D219" t="str">
            <v>Grandville, MI USA</v>
          </cell>
        </row>
        <row r="220">
          <cell r="A220">
            <v>216</v>
          </cell>
          <cell r="B220" t="str">
            <v>More RoboDawgs</v>
          </cell>
          <cell r="C220" t="str">
            <v>Grandville Public Schools / Steelcase / CISCO / Hepfer &amp; Associates &amp; Grandville High School</v>
          </cell>
          <cell r="D220" t="str">
            <v>Grandville, MI USA</v>
          </cell>
        </row>
        <row r="221">
          <cell r="A221">
            <v>217</v>
          </cell>
          <cell r="B221" t="str">
            <v>ThunderChickens</v>
          </cell>
          <cell r="C221" t="str">
            <v>Innovation First International/Ford Motor Company/BAE Systems/Kuka Assembly &amp; Test &amp; Utica Community Schools</v>
          </cell>
          <cell r="D221" t="str">
            <v>Sterling Heights, MI USA</v>
          </cell>
        </row>
        <row r="222">
          <cell r="A222">
            <v>217</v>
          </cell>
          <cell r="B222" t="str">
            <v>ThunderChickens</v>
          </cell>
          <cell r="C222" t="str">
            <v>Innovation First International/Ford Motor Company/BAE Systems/Kuka Assembly &amp; Test &amp; Utica Community Schools</v>
          </cell>
          <cell r="D222" t="str">
            <v>Sterling Heights, MI USA</v>
          </cell>
        </row>
        <row r="223">
          <cell r="A223">
            <v>217</v>
          </cell>
          <cell r="B223" t="str">
            <v>ThunderChickens</v>
          </cell>
          <cell r="C223" t="str">
            <v>Innovation First International/Ford Motor Company/BAE Systems/Kuka Assembly &amp; Test &amp; Utica Community Schools</v>
          </cell>
          <cell r="D223" t="str">
            <v>Sterling Heights, MI USA</v>
          </cell>
        </row>
        <row r="224">
          <cell r="A224">
            <v>217</v>
          </cell>
          <cell r="B224" t="str">
            <v>ThunderChickens</v>
          </cell>
          <cell r="C224" t="str">
            <v>Innovation First International/Ford Motor Company/BAE Systems/Kuka Assembly &amp; Test &amp; Utica Community Schools</v>
          </cell>
          <cell r="D224" t="str">
            <v>Sterling Heights, MI USA</v>
          </cell>
        </row>
        <row r="225">
          <cell r="A225">
            <v>219</v>
          </cell>
          <cell r="B225" t="str">
            <v>Team Impact</v>
          </cell>
          <cell r="C225" t="str">
            <v>Warren Hills Regional High School</v>
          </cell>
          <cell r="D225" t="str">
            <v>Washington, NJ USA</v>
          </cell>
        </row>
        <row r="226">
          <cell r="A226">
            <v>219</v>
          </cell>
          <cell r="B226" t="str">
            <v>Team Impact</v>
          </cell>
          <cell r="C226" t="str">
            <v>Warren Hills Regional High School</v>
          </cell>
          <cell r="D226" t="str">
            <v>Washington, NJ USA</v>
          </cell>
        </row>
        <row r="227">
          <cell r="A227">
            <v>222</v>
          </cell>
          <cell r="B227" t="str">
            <v>Tigertrons</v>
          </cell>
          <cell r="C227" t="str">
            <v>Guyette Communication/Procter and Gamble/Print to 3D/Fastenal/jcpenney &amp; Tunkhannock Area High School</v>
          </cell>
          <cell r="D227" t="str">
            <v>Tunkhannock, PA USA</v>
          </cell>
        </row>
        <row r="228">
          <cell r="A228">
            <v>222</v>
          </cell>
          <cell r="B228" t="str">
            <v>Tigertrons</v>
          </cell>
          <cell r="C228" t="str">
            <v>Guyette Communication/Procter and Gamble/Print to 3D/Fastenal/jcpenney &amp; Tunkhannock Area High School</v>
          </cell>
          <cell r="D228" t="str">
            <v>Tunkhannock, PA USA</v>
          </cell>
        </row>
        <row r="229">
          <cell r="A229">
            <v>222</v>
          </cell>
          <cell r="B229" t="str">
            <v>Tigertrons</v>
          </cell>
          <cell r="C229" t="str">
            <v>Guyette Communication/Procter and Gamble/Print to 3D/Fastenal/jcpenney &amp; Tunkhannock Area High School</v>
          </cell>
          <cell r="D229" t="str">
            <v>Tunkhannock, PA USA</v>
          </cell>
        </row>
        <row r="230">
          <cell r="A230">
            <v>223</v>
          </cell>
          <cell r="B230" t="str">
            <v>Xtreme Heat</v>
          </cell>
          <cell r="C230" t="str">
            <v>Johnson &amp; Johnson/Ajac Electric &amp; Lakeland Regional High School</v>
          </cell>
          <cell r="D230" t="str">
            <v>Wanaque, NJ USA</v>
          </cell>
        </row>
        <row r="231">
          <cell r="A231">
            <v>223</v>
          </cell>
          <cell r="B231" t="str">
            <v>Xtreme Heat</v>
          </cell>
          <cell r="C231" t="str">
            <v>Johnson &amp; Johnson/Ajac Electric &amp; Lakeland Regional High School</v>
          </cell>
          <cell r="D231" t="str">
            <v>Wanaque, NJ USA</v>
          </cell>
        </row>
        <row r="232">
          <cell r="A232">
            <v>223</v>
          </cell>
          <cell r="B232" t="str">
            <v>Xtreme Heat</v>
          </cell>
          <cell r="C232" t="str">
            <v>Johnson &amp; Johnson/Ajac Electric &amp; Lakeland Regional High School</v>
          </cell>
          <cell r="D232" t="str">
            <v>Wanaque, NJ USA</v>
          </cell>
        </row>
        <row r="233">
          <cell r="A233">
            <v>224</v>
          </cell>
          <cell r="B233" t="str">
            <v>The Tribe</v>
          </cell>
          <cell r="C233" t="str">
            <v>Mars International/F Machine/Charter Machine &amp; Piscataway High School</v>
          </cell>
          <cell r="D233" t="str">
            <v>Piscataway, NJ USA</v>
          </cell>
        </row>
        <row r="234">
          <cell r="A234">
            <v>224</v>
          </cell>
          <cell r="B234" t="str">
            <v>The Tribe</v>
          </cell>
          <cell r="C234" t="str">
            <v>Mars International/F Machine/Charter Machine &amp; Piscataway High School</v>
          </cell>
          <cell r="D234" t="str">
            <v>Piscataway, NJ USA</v>
          </cell>
        </row>
        <row r="235">
          <cell r="A235">
            <v>224</v>
          </cell>
          <cell r="B235" t="str">
            <v>The Tribe</v>
          </cell>
          <cell r="C235" t="str">
            <v>Mars International/F Machine/Charter Machine &amp; Piscataway High School</v>
          </cell>
          <cell r="D235" t="str">
            <v>Piscataway, NJ USA</v>
          </cell>
        </row>
        <row r="236">
          <cell r="A236">
            <v>225</v>
          </cell>
          <cell r="B236" t="str">
            <v>Tech Fire</v>
          </cell>
          <cell r="C236" t="str">
            <v>BAE SYSTEMS / Coupling Corporation of America / St. Onge Company / Harrisburg Area Community College York Campus / jcpenney &amp; Dallastown</v>
          </cell>
          <cell r="D236" t="str">
            <v>York, PA USA</v>
          </cell>
        </row>
        <row r="237">
          <cell r="A237">
            <v>225</v>
          </cell>
          <cell r="B237" t="str">
            <v>Tech Fire</v>
          </cell>
          <cell r="C237" t="str">
            <v>BAE SYSTEMS / Coupling Corporation of America / St. Onge Company / Harrisburg Area Community College York Campus / jcpenney &amp; Dallastown</v>
          </cell>
          <cell r="D237" t="str">
            <v>York, PA USA</v>
          </cell>
        </row>
        <row r="238">
          <cell r="A238">
            <v>225</v>
          </cell>
          <cell r="B238" t="str">
            <v>Tech Fire</v>
          </cell>
          <cell r="C238" t="str">
            <v>BAE SYSTEMS / Coupling Corporation of America / St. Onge Company / Harrisburg Area Community College York Campus / jcpenney &amp; Dallastown</v>
          </cell>
          <cell r="D238" t="str">
            <v>York, PA USA</v>
          </cell>
        </row>
        <row r="239">
          <cell r="A239">
            <v>226</v>
          </cell>
          <cell r="B239" t="str">
            <v>Hammerheads</v>
          </cell>
          <cell r="C239" t="str">
            <v>General Motors ME Vehicle Systems/Delphi Foundation/Gallagher-Kaiser Corporation/Troy Foundation for Educational Excellence &amp; Troy School District</v>
          </cell>
          <cell r="D239" t="str">
            <v>Troy, MI USA</v>
          </cell>
        </row>
        <row r="240">
          <cell r="A240">
            <v>226</v>
          </cell>
          <cell r="B240" t="str">
            <v>Hammerheads</v>
          </cell>
          <cell r="C240" t="str">
            <v>General Motors ME Vehicle Systems/Delphi Foundation/Gallagher-Kaiser Corporation/Troy Foundation for Educational Excellence &amp; Troy School District</v>
          </cell>
          <cell r="D240" t="str">
            <v>Troy, MI USA</v>
          </cell>
        </row>
        <row r="241">
          <cell r="A241">
            <v>228</v>
          </cell>
          <cell r="B241" t="str">
            <v>GUS Robotics</v>
          </cell>
          <cell r="C241" t="str">
            <v>Meriden Board Of Education/Bristol-Myers Squibb/Verizon Foundation/Trail of Terror/UTC Aerospace Systems/R Precision &amp; Maloney High School &amp; Platt High School &amp; Wilcox Technical High School</v>
          </cell>
          <cell r="D241" t="str">
            <v>Meriden, CT USA</v>
          </cell>
        </row>
        <row r="242">
          <cell r="A242">
            <v>228</v>
          </cell>
          <cell r="B242" t="str">
            <v>GUS Robotics</v>
          </cell>
          <cell r="C242" t="str">
            <v>Meriden Board Of Education/Bristol-Myers Squibb/Verizon Foundation/Trail of Terror/UTC Aerospace Systems/R Precision &amp; Maloney High School &amp; Platt High School &amp; Wilcox Technical High School</v>
          </cell>
          <cell r="D242" t="str">
            <v>Meriden, CT USA</v>
          </cell>
        </row>
        <row r="243">
          <cell r="A243">
            <v>229</v>
          </cell>
          <cell r="B243" t="str">
            <v>Division By Zero</v>
          </cell>
          <cell r="C243" t="str">
            <v>Clarkson University &amp; Massena High School &amp; Salmon River High School</v>
          </cell>
          <cell r="D243" t="str">
            <v>Potsdam, NY USA</v>
          </cell>
        </row>
        <row r="244">
          <cell r="A244">
            <v>229</v>
          </cell>
          <cell r="B244" t="str">
            <v>Division By Zero</v>
          </cell>
          <cell r="C244" t="str">
            <v>Clarkson University &amp; Massena High School &amp; Salmon River High School</v>
          </cell>
          <cell r="D244" t="str">
            <v>Potsdam, NY USA</v>
          </cell>
        </row>
        <row r="245">
          <cell r="A245">
            <v>230</v>
          </cell>
          <cell r="B245" t="str">
            <v>Gaelhawks</v>
          </cell>
          <cell r="C245" t="str">
            <v>UTC Sikorsky/OEM Controls/Pitney Bowes/Intuitive Surgical &amp; Shelton High School</v>
          </cell>
          <cell r="D245" t="str">
            <v>Shelton, CT USA</v>
          </cell>
        </row>
        <row r="246">
          <cell r="A246">
            <v>230</v>
          </cell>
          <cell r="B246" t="str">
            <v>Gaelhawks</v>
          </cell>
          <cell r="C246" t="str">
            <v>UTC Sikorsky/OEM Controls/Pitney Bowes/Intuitive Surgical &amp; Shelton High School</v>
          </cell>
          <cell r="D246" t="str">
            <v>Shelton, CT USA</v>
          </cell>
        </row>
        <row r="247">
          <cell r="A247">
            <v>231</v>
          </cell>
          <cell r="B247" t="str">
            <v>High Voltage</v>
          </cell>
          <cell r="C247" t="str">
            <v>The Boeing Company/Texas Workforce Commisson/Oceaneering Space Systems/LyondellBasell &amp; Pasadena ISD</v>
          </cell>
          <cell r="D247" t="str">
            <v>Pasadena, TX USA</v>
          </cell>
        </row>
        <row r="248">
          <cell r="A248">
            <v>231</v>
          </cell>
          <cell r="B248" t="str">
            <v>High Voltage</v>
          </cell>
          <cell r="C248" t="str">
            <v>The Boeing Company/Texas Workforce Commisson/Oceaneering Space Systems/LyondellBasell &amp; Pasadena ISD</v>
          </cell>
          <cell r="D248" t="str">
            <v>Pasadena, TX USA</v>
          </cell>
        </row>
        <row r="249">
          <cell r="A249">
            <v>233</v>
          </cell>
          <cell r="B249" t="str">
            <v>The Pink Team</v>
          </cell>
          <cell r="C249" t="str">
            <v>NASA Kennedy Space Center / PTC / School Board of Brevard County / GovConnection, Inc / Health First &amp; Rockledge High School &amp; Cocoa Beach High School &amp; Space Coast Junior Senior High School &amp; Viera High School</v>
          </cell>
          <cell r="D249" t="str">
            <v>Rockledge/Cocoa Beach, FL USA</v>
          </cell>
        </row>
        <row r="250">
          <cell r="A250">
            <v>233</v>
          </cell>
          <cell r="B250" t="str">
            <v>The Pink Team</v>
          </cell>
          <cell r="C250" t="str">
            <v>NASA Kennedy Space Center / PTC / School Board of Brevard County / GovConnection, Inc / Health First &amp; Rockledge High School &amp; Cocoa Beach High School &amp; Space Coast Junior Senior High School &amp; Viera High School</v>
          </cell>
          <cell r="D250" t="str">
            <v>Rockledge/Cocoa Beach, FL USA</v>
          </cell>
        </row>
        <row r="251">
          <cell r="A251">
            <v>233</v>
          </cell>
          <cell r="B251" t="str">
            <v>The Pink Team</v>
          </cell>
          <cell r="C251" t="str">
            <v>NASA Kennedy Space Center / PTC / School Board of Brevard County / GovConnection, Inc / Health First &amp; Rockledge High School &amp; Cocoa Beach High School &amp; Space Coast Junior Senior High School &amp; Viera High School</v>
          </cell>
          <cell r="D251" t="str">
            <v>Rockledge/Cocoa Beach, FL USA</v>
          </cell>
        </row>
        <row r="252">
          <cell r="A252">
            <v>234</v>
          </cell>
          <cell r="B252" t="str">
            <v>Cyber Blue</v>
          </cell>
          <cell r="C252" t="str">
            <v>Allison Transmission/Rolls-Royce/Morris Machine/Indiana Department of Education/AndyMark/Our Proud Grandmas &amp; Perry Meridian High School</v>
          </cell>
          <cell r="D252" t="str">
            <v>Indianapolis, IN USA</v>
          </cell>
        </row>
        <row r="253">
          <cell r="A253">
            <v>234</v>
          </cell>
          <cell r="B253" t="str">
            <v>Cyber Blue</v>
          </cell>
          <cell r="C253" t="str">
            <v>Allison Transmission/Rolls-Royce/Morris Machine/Indiana Department of Education/AndyMark/Our Proud Grandmas &amp; Perry Meridian High School</v>
          </cell>
          <cell r="D253" t="str">
            <v>Indianapolis, IN USA</v>
          </cell>
        </row>
        <row r="254">
          <cell r="A254">
            <v>236</v>
          </cell>
          <cell r="B254" t="str">
            <v>Techno-Ticks</v>
          </cell>
          <cell r="C254" t="str">
            <v>Dominion Millstone Power Station &amp; Lyme-Old Lyme High School</v>
          </cell>
          <cell r="D254" t="str">
            <v>Old Lyme, CT USA</v>
          </cell>
        </row>
        <row r="255">
          <cell r="A255">
            <v>237</v>
          </cell>
          <cell r="B255" t="str">
            <v>Black Magic</v>
          </cell>
          <cell r="C255" t="str">
            <v>Siemon Company/TUV Rheinland/Trumpf &amp; Watertown High School</v>
          </cell>
          <cell r="D255" t="str">
            <v>Watertown, CT USA</v>
          </cell>
        </row>
        <row r="256">
          <cell r="A256">
            <v>237</v>
          </cell>
          <cell r="B256" t="str">
            <v>Black Magic</v>
          </cell>
          <cell r="C256" t="str">
            <v>Siemon Company/TUV Rheinland/Trumpf &amp; Watertown High School</v>
          </cell>
          <cell r="D256" t="str">
            <v>Watertown, CT USA</v>
          </cell>
        </row>
        <row r="257">
          <cell r="A257">
            <v>238</v>
          </cell>
          <cell r="B257" t="str">
            <v>Cruisin Crusaders</v>
          </cell>
          <cell r="C257" t="str">
            <v>Texas Instruments / BAE Systems / Millennium Precision  LLC / Sunrise Labs Inc. &amp; Manchester Memorial High School</v>
          </cell>
          <cell r="D257" t="str">
            <v>Manchester, NH USA</v>
          </cell>
        </row>
        <row r="258">
          <cell r="A258">
            <v>238</v>
          </cell>
          <cell r="B258" t="str">
            <v>Cruisin Crusaders</v>
          </cell>
          <cell r="C258" t="str">
            <v>Texas Instruments / BAE Systems / Millennium Precision  LLC / Sunrise Labs Inc. &amp; Manchester Memorial High School</v>
          </cell>
          <cell r="D258" t="str">
            <v>Manchester, NH USA</v>
          </cell>
        </row>
        <row r="259">
          <cell r="A259">
            <v>240</v>
          </cell>
          <cell r="B259" t="str">
            <v>Tempest</v>
          </cell>
          <cell r="C259" t="str">
            <v>DTE Energy Foundation/FIRST in Michigan/UWUA Local 223/Outta Doe Hunt Club/Guardian Industries/Jefferson Adult Boosters/FEDCO/Steinman Family/McDonald's Corporation/Education Plus Credit Union/Mondal Family/UAW Local 14/Masson Family &amp; Jefferson High School Robotics</v>
          </cell>
          <cell r="D259" t="str">
            <v>Monroe, MI USA</v>
          </cell>
        </row>
        <row r="260">
          <cell r="A260">
            <v>240</v>
          </cell>
          <cell r="B260" t="str">
            <v>Tempest</v>
          </cell>
          <cell r="C260" t="str">
            <v>DTE Energy Foundation/FIRST in Michigan/UWUA Local 223/Outta Doe Hunt Club/Guardian Industries/Jefferson Adult Boosters/FEDCO/Steinman Family/McDonald's Corporation/Education Plus Credit Union/Mondal Family/UAW Local 14/Masson Family &amp; Jefferson High School Robotics</v>
          </cell>
          <cell r="D260" t="str">
            <v>Monroe, MI USA</v>
          </cell>
        </row>
        <row r="261">
          <cell r="A261">
            <v>244</v>
          </cell>
          <cell r="B261" t="str">
            <v>RoboDawgs 3D</v>
          </cell>
          <cell r="C261" t="str">
            <v>Grandville Public Schools / Steelcase / CISCO / Hepfer &amp; Associates &amp; Grandville High School</v>
          </cell>
          <cell r="D261" t="str">
            <v>Grandville, MI USA</v>
          </cell>
        </row>
        <row r="262">
          <cell r="A262">
            <v>244</v>
          </cell>
          <cell r="B262" t="str">
            <v>RoboDawgs 3D</v>
          </cell>
          <cell r="C262" t="str">
            <v>Grandville Public Schools / Steelcase / CISCO / Hepfer &amp; Associates &amp; Grandville High School</v>
          </cell>
          <cell r="D262" t="str">
            <v>Grandville, MI USA</v>
          </cell>
        </row>
        <row r="263">
          <cell r="A263">
            <v>244</v>
          </cell>
          <cell r="B263" t="str">
            <v>RoboDawgs 3D</v>
          </cell>
          <cell r="C263" t="str">
            <v>Grandville Public Schools / Steelcase / CISCO / Hepfer &amp; Associates &amp; Grandville High School</v>
          </cell>
          <cell r="D263" t="str">
            <v>Grandville, MI USA</v>
          </cell>
        </row>
        <row r="264">
          <cell r="A264">
            <v>244</v>
          </cell>
          <cell r="B264" t="str">
            <v>RoboDawgs 3D</v>
          </cell>
          <cell r="C264" t="str">
            <v>Grandville Public Schools / Steelcase / CISCO / Hepfer &amp; Associates &amp; Grandville High School</v>
          </cell>
          <cell r="D264" t="str">
            <v>Grandville, MI USA</v>
          </cell>
        </row>
        <row r="265">
          <cell r="A265">
            <v>245</v>
          </cell>
          <cell r="B265" t="str">
            <v>Adambots</v>
          </cell>
          <cell r="C265" t="str">
            <v>GM Global Product Operations / Chrysler Foundation / R &amp; G Drummer / Plex Systems, Inc. / SAIC / Magna Powertrain &amp; Rochester Adams and Stoney Creek High Schools</v>
          </cell>
          <cell r="D265" t="str">
            <v>Rochester Hills, MI USA</v>
          </cell>
        </row>
        <row r="266">
          <cell r="A266">
            <v>245</v>
          </cell>
          <cell r="B266" t="str">
            <v>Adambots</v>
          </cell>
          <cell r="C266" t="str">
            <v>GM Global Product Operations / Chrysler Foundation / R &amp; G Drummer / Plex Systems, Inc. / SAIC / Magna Powertrain &amp; Rochester Adams and Stoney Creek High Schools</v>
          </cell>
          <cell r="D266" t="str">
            <v>Rochester Hills, MI USA</v>
          </cell>
        </row>
        <row r="267">
          <cell r="A267">
            <v>245</v>
          </cell>
          <cell r="B267" t="str">
            <v>Adambots</v>
          </cell>
          <cell r="C267" t="str">
            <v>GM Global Product Operations / Chrysler Foundation / R &amp; G Drummer / Plex Systems, Inc. / SAIC / Magna Powertrain &amp; Rochester Adams and Stoney Creek High Schools</v>
          </cell>
          <cell r="D267" t="str">
            <v>Rochester Hills, MI USA</v>
          </cell>
        </row>
        <row r="268">
          <cell r="A268">
            <v>245</v>
          </cell>
          <cell r="B268" t="str">
            <v>Adambots</v>
          </cell>
          <cell r="C268" t="str">
            <v>GM Global Product Operations / Chrysler Foundation / R &amp; G Drummer / Plex Systems, Inc. / SAIC / Magna Powertrain &amp; Rochester Adams and Stoney Creek High Schools</v>
          </cell>
          <cell r="D268" t="str">
            <v>Rochester Hills, MI USA</v>
          </cell>
        </row>
        <row r="269">
          <cell r="A269">
            <v>246</v>
          </cell>
          <cell r="B269" t="str">
            <v>Overclocked</v>
          </cell>
          <cell r="C269" t="str">
            <v>Boston University &amp; Boston University Academy</v>
          </cell>
          <cell r="D269" t="str">
            <v>Boston, MA USA</v>
          </cell>
        </row>
        <row r="270">
          <cell r="A270">
            <v>247</v>
          </cell>
          <cell r="B270" t="str">
            <v>Da Bears</v>
          </cell>
          <cell r="C270" t="str">
            <v>Terminal Supply / General Motors / AMG Advanced Manufacturing Group / Production Tool Supply / DADARA / Autoliv &amp; Berkley High School &amp; Shrine Catholic High School &amp; Hazel Park</v>
          </cell>
          <cell r="D270" t="str">
            <v>Berkley, MI USA</v>
          </cell>
        </row>
        <row r="271">
          <cell r="A271">
            <v>247</v>
          </cell>
          <cell r="B271" t="str">
            <v>Da Bears</v>
          </cell>
          <cell r="C271" t="str">
            <v>Terminal Supply / General Motors / AMG Advanced Manufacturing Group / Production Tool Supply / DADARA / Autoliv &amp; Berkley High School &amp; Shrine Catholic High School &amp; Hazel Park</v>
          </cell>
          <cell r="D271" t="str">
            <v>Berkley, MI USA</v>
          </cell>
        </row>
        <row r="272">
          <cell r="A272">
            <v>247</v>
          </cell>
          <cell r="B272" t="str">
            <v>Da Bears</v>
          </cell>
          <cell r="C272" t="str">
            <v>Terminal Supply / General Motors / AMG Advanced Manufacturing Group / Production Tool Supply / DADARA / Autoliv &amp; Berkley High School &amp; Shrine Catholic High School &amp; Hazel Park</v>
          </cell>
          <cell r="D272" t="str">
            <v>Berkley, MI USA</v>
          </cell>
        </row>
        <row r="273">
          <cell r="A273">
            <v>250</v>
          </cell>
          <cell r="B273" t="str">
            <v>Dynamos</v>
          </cell>
          <cell r="C273" t="str">
            <v>The Foundation for Engineering Education/GE Volunteers/Metro Ford, Inc/AFE Industries, Inc/Center for Automation Technologies and Systems (CATS) at RPI/Metal Supermarkets &amp; Colonie Central High School</v>
          </cell>
          <cell r="D273" t="str">
            <v>Colonie, NY USA</v>
          </cell>
        </row>
        <row r="274">
          <cell r="A274">
            <v>250</v>
          </cell>
          <cell r="B274" t="str">
            <v>Dynamos</v>
          </cell>
          <cell r="C274" t="str">
            <v>The Foundation for Engineering Education/GE Volunteers/Metro Ford, Inc/AFE Industries, Inc/Center for Automation Technologies and Systems (CATS) at RPI/Metal Supermarkets &amp; Colonie Central High School</v>
          </cell>
          <cell r="D274" t="str">
            <v>Colonie, NY USA</v>
          </cell>
        </row>
        <row r="275">
          <cell r="A275">
            <v>253</v>
          </cell>
          <cell r="B275" t="str">
            <v>Mills Robotics Team</v>
          </cell>
          <cell r="C275" t="str">
            <v>BAE Systems &amp; Mills High School</v>
          </cell>
          <cell r="D275" t="str">
            <v>Millbrae, CA USA</v>
          </cell>
        </row>
        <row r="276">
          <cell r="A276">
            <v>254</v>
          </cell>
          <cell r="B276" t="str">
            <v>The Cheesy Poofs</v>
          </cell>
          <cell r="C276" t="str">
            <v>NASA Ames Research Center/BAE Systems/Ooyala/Gilbert Spray Coat/Pacific Coast Metal/Modern Machine/Polytec Products/S Welding/Good Plastics/Vivid-Hosting/Lumenetix/Arteris/Alta Energy/The Kumar Family/The Schnoor Family/Central Concrete &amp; Bellarmine College Preparatory</v>
          </cell>
          <cell r="D276" t="str">
            <v>San Jose, CA USA</v>
          </cell>
        </row>
        <row r="277">
          <cell r="A277">
            <v>254</v>
          </cell>
          <cell r="B277" t="str">
            <v>The Cheesy Poofs</v>
          </cell>
          <cell r="C277" t="str">
            <v>NASA Ames Research Center/BAE Systems/Ooyala/Gilbert Spray Coat/Pacific Coast Metal/Modern Machine/Polytec Products/S Welding/Good Plastics/Vivid-Hosting/Lumenetix/Arteris/Alta Energy/The Kumar Family/The Schnoor Family/Central Concrete &amp; Bellarmine College Preparatory</v>
          </cell>
          <cell r="D277" t="str">
            <v>San Jose, CA USA</v>
          </cell>
        </row>
        <row r="278">
          <cell r="A278">
            <v>256</v>
          </cell>
          <cell r="B278" t="str">
            <v>Robo-Rams</v>
          </cell>
          <cell r="C278" t="str">
            <v>BAE SYSTEMS/Google/Brin Wojcicki Foundation/Xilinx/Intuitive Surgical/Pat Coppe and Cathy Lynam-Rohrs realtors/Mike Sigman/AppDelegates/Willow Glen Foundation &amp; Willow Glen High School</v>
          </cell>
          <cell r="D278" t="str">
            <v>San Jose, CA USA</v>
          </cell>
        </row>
        <row r="279">
          <cell r="A279">
            <v>256</v>
          </cell>
          <cell r="B279" t="str">
            <v>Robo-Rams</v>
          </cell>
          <cell r="C279" t="str">
            <v>BAE SYSTEMS/Google/Brin Wojcicki Foundation/Xilinx/Intuitive Surgical/Pat Coppe and Cathy Lynam-Rohrs realtors/Mike Sigman/AppDelegates/Willow Glen Foundation &amp; Willow Glen High School</v>
          </cell>
          <cell r="D279" t="str">
            <v>San Jose, CA USA</v>
          </cell>
        </row>
        <row r="280">
          <cell r="A280">
            <v>263</v>
          </cell>
          <cell r="B280" t="str">
            <v>Sachem Aftershock</v>
          </cell>
          <cell r="C280" t="str">
            <v>RETLIF TESTING LABORATORIES/CHECK-MATE INDUSTRIES, INC./D DEVELOPMENT GROUP INC./AIRWELD/Sachem Central School District/Sachem Robotics Team 263 Booster Club &amp; Sachem</v>
          </cell>
          <cell r="D280" t="str">
            <v>Lake Ronkonkoma, NY USA</v>
          </cell>
        </row>
        <row r="281">
          <cell r="A281">
            <v>263</v>
          </cell>
          <cell r="B281" t="str">
            <v>Sachem Aftershock</v>
          </cell>
          <cell r="C281" t="str">
            <v>RETLIF TESTING LABORATORIES/CHECK-MATE INDUSTRIES, INC./D DEVELOPMENT GROUP INC./AIRWELD/Sachem Central School District/Sachem Robotics Team 263 Booster Club &amp; Sachem</v>
          </cell>
          <cell r="D281" t="str">
            <v>Lake Ronkonkoma, NY USA</v>
          </cell>
        </row>
        <row r="282">
          <cell r="A282">
            <v>269</v>
          </cell>
          <cell r="B282" t="str">
            <v>CooneyTech</v>
          </cell>
          <cell r="C282" t="str">
            <v>GE Volunteers &amp; Oconomowoc High School</v>
          </cell>
          <cell r="D282" t="str">
            <v>Oconomowoc, WI USA</v>
          </cell>
        </row>
        <row r="283">
          <cell r="A283">
            <v>269</v>
          </cell>
          <cell r="B283" t="str">
            <v>CooneyTech</v>
          </cell>
          <cell r="C283" t="str">
            <v>GE Volunteers &amp; Oconomowoc High School</v>
          </cell>
          <cell r="D283" t="str">
            <v>Oconomowoc, WI USA</v>
          </cell>
        </row>
        <row r="284">
          <cell r="A284">
            <v>271</v>
          </cell>
          <cell r="B284" t="str">
            <v>Mechanical Marauders</v>
          </cell>
          <cell r="C284" t="str">
            <v>Merit Electronic Design Co., Ltd./Biodex Medical Systems/D'Addario/BAE Systems/Apple Appliance Repair inc./Verizon/Bay Shore Lions Club &amp; Bay Shore High School</v>
          </cell>
          <cell r="D284" t="str">
            <v>Bay Shore, NY USA</v>
          </cell>
        </row>
        <row r="285">
          <cell r="A285">
            <v>271</v>
          </cell>
          <cell r="B285" t="str">
            <v>Mechanical Marauders</v>
          </cell>
          <cell r="C285" t="str">
            <v>Merit Electronic Design Co., Ltd./Biodex Medical Systems/D'Addario/BAE Systems/Apple Appliance Repair inc./Verizon/Bay Shore Lions Club &amp; Bay Shore High School</v>
          </cell>
          <cell r="D285" t="str">
            <v>Bay Shore, NY USA</v>
          </cell>
        </row>
        <row r="286">
          <cell r="A286">
            <v>272</v>
          </cell>
          <cell r="B286" t="str">
            <v>Cyber-Crusaders</v>
          </cell>
          <cell r="C286" t="str">
            <v>Comcast/AimPoint Technologies/Lockheed Martin/ASI Technologies/Paratherm Corporation &amp; Lansdale Catholic High School</v>
          </cell>
          <cell r="D286" t="str">
            <v>Lansdale, PA USA</v>
          </cell>
        </row>
        <row r="287">
          <cell r="A287">
            <v>272</v>
          </cell>
          <cell r="B287" t="str">
            <v>Cyber-Crusaders</v>
          </cell>
          <cell r="C287" t="str">
            <v>Comcast/AimPoint Technologies/Lockheed Martin/ASI Technologies/Paratherm Corporation &amp; Lansdale Catholic High School</v>
          </cell>
          <cell r="D287" t="str">
            <v>Lansdale, PA USA</v>
          </cell>
        </row>
        <row r="288">
          <cell r="A288">
            <v>272</v>
          </cell>
          <cell r="B288" t="str">
            <v>Cyber-Crusaders</v>
          </cell>
          <cell r="C288" t="str">
            <v>Comcast/AimPoint Technologies/Lockheed Martin/ASI Technologies/Paratherm Corporation &amp; Lansdale Catholic High School</v>
          </cell>
          <cell r="D288" t="str">
            <v>Lansdale, PA USA</v>
          </cell>
        </row>
        <row r="289">
          <cell r="A289">
            <v>276</v>
          </cell>
          <cell r="B289" t="str">
            <v>Madcows!</v>
          </cell>
          <cell r="C289" t="str">
            <v>Time Warner Cable/Brainard Rivet Company/Youngstown State University/Youngstown City Schools &amp; Chaney STEM and YEC Robotics</v>
          </cell>
          <cell r="D289" t="str">
            <v>Youngstown, OH USA</v>
          </cell>
        </row>
        <row r="290">
          <cell r="A290">
            <v>279</v>
          </cell>
          <cell r="B290" t="str">
            <v>Tech Fusion</v>
          </cell>
          <cell r="C290" t="str">
            <v>Dana Holding Corporation &amp; Toledo Technology Academy High School</v>
          </cell>
          <cell r="D290" t="str">
            <v>Maumee, OH USA</v>
          </cell>
        </row>
        <row r="291">
          <cell r="A291">
            <v>279</v>
          </cell>
          <cell r="B291" t="str">
            <v>Tech Fusion</v>
          </cell>
          <cell r="C291" t="str">
            <v>Dana Holding Corporation &amp; Toledo Technology Academy High School</v>
          </cell>
          <cell r="D291" t="str">
            <v>Maumee, OH USA</v>
          </cell>
        </row>
        <row r="292">
          <cell r="A292">
            <v>280</v>
          </cell>
          <cell r="B292" t="str">
            <v>TnT</v>
          </cell>
          <cell r="C292" t="str">
            <v>DENSO / Ford Motor Company / DADARA / MIAT &amp; Taylor Career Center &amp; Kennedy H.S. &amp; Truman H.S.</v>
          </cell>
          <cell r="D292" t="str">
            <v>Taylor, MI USA</v>
          </cell>
        </row>
        <row r="293">
          <cell r="A293">
            <v>280</v>
          </cell>
          <cell r="B293" t="str">
            <v>TnT</v>
          </cell>
          <cell r="C293" t="str">
            <v>DENSO / Ford Motor Company / DADARA / MIAT &amp; Taylor Career Center &amp; Kennedy H.S. &amp; Truman H.S.</v>
          </cell>
          <cell r="D293" t="str">
            <v>Taylor, MI USA</v>
          </cell>
        </row>
        <row r="294">
          <cell r="A294">
            <v>280</v>
          </cell>
          <cell r="B294" t="str">
            <v>TnT</v>
          </cell>
          <cell r="C294" t="str">
            <v>DENSO / Ford Motor Company / DADARA / MIAT &amp; Taylor Career Center &amp; Kennedy H.S. &amp; Truman H.S.</v>
          </cell>
          <cell r="D294" t="str">
            <v>Taylor, MI USA</v>
          </cell>
        </row>
        <row r="295">
          <cell r="A295">
            <v>281</v>
          </cell>
          <cell r="B295" t="str">
            <v>EnTech GreenVillains</v>
          </cell>
          <cell r="C295" t="str">
            <v>Michelin/Caterpillar/Greenville Technical College/Greenville County Schools/Baldor/Laserflex South &amp; Greenville Technical Charter High School</v>
          </cell>
          <cell r="D295" t="str">
            <v>Greenville, SC USA</v>
          </cell>
        </row>
        <row r="296">
          <cell r="A296">
            <v>281</v>
          </cell>
          <cell r="B296" t="str">
            <v>EnTech GreenVillains</v>
          </cell>
          <cell r="C296" t="str">
            <v>Michelin/Caterpillar/Greenville Technical College/Greenville County Schools/Baldor/Laserflex South &amp; Greenville Technical Charter High School</v>
          </cell>
          <cell r="D296" t="str">
            <v>Greenville, SC USA</v>
          </cell>
        </row>
        <row r="297">
          <cell r="A297">
            <v>288</v>
          </cell>
          <cell r="B297" t="str">
            <v>The RoboDawgs</v>
          </cell>
          <cell r="C297" t="str">
            <v>Grandville High School / Steelcase / CISCO / Hepfer &amp; Associates &amp; Grandville High School</v>
          </cell>
          <cell r="D297" t="str">
            <v>Grandville, MI USA</v>
          </cell>
        </row>
        <row r="298">
          <cell r="A298">
            <v>288</v>
          </cell>
          <cell r="B298" t="str">
            <v>The RoboDawgs</v>
          </cell>
          <cell r="C298" t="str">
            <v>Grandville High School / Steelcase / CISCO / Hepfer &amp; Associates &amp; Grandville High School</v>
          </cell>
          <cell r="D298" t="str">
            <v>Grandville, MI USA</v>
          </cell>
        </row>
        <row r="299">
          <cell r="A299">
            <v>288</v>
          </cell>
          <cell r="B299" t="str">
            <v>The RoboDawgs</v>
          </cell>
          <cell r="C299" t="str">
            <v>Grandville High School / Steelcase / CISCO / Hepfer &amp; Associates &amp; Grandville High School</v>
          </cell>
          <cell r="D299" t="str">
            <v>Grandville, MI USA</v>
          </cell>
        </row>
        <row r="300">
          <cell r="A300">
            <v>288</v>
          </cell>
          <cell r="B300" t="str">
            <v>The RoboDawgs</v>
          </cell>
          <cell r="C300" t="str">
            <v>Grandville High School / Steelcase / CISCO / Hepfer &amp; Associates &amp; Grandville High School</v>
          </cell>
          <cell r="D300" t="str">
            <v>Grandville, MI USA</v>
          </cell>
        </row>
        <row r="301">
          <cell r="A301">
            <v>291</v>
          </cell>
          <cell r="B301" t="str">
            <v>CIA - Creativity In Action</v>
          </cell>
          <cell r="C301" t="str">
            <v>GE Volunteers &amp; Erie School District</v>
          </cell>
          <cell r="D301" t="str">
            <v>Erie, PA USA</v>
          </cell>
        </row>
        <row r="302">
          <cell r="A302">
            <v>291</v>
          </cell>
          <cell r="B302" t="str">
            <v>CIA - Creativity In Action</v>
          </cell>
          <cell r="C302" t="str">
            <v>GE Volunteers &amp; Erie School District</v>
          </cell>
          <cell r="D302" t="str">
            <v>Erie, PA USA</v>
          </cell>
        </row>
        <row r="303">
          <cell r="A303">
            <v>292</v>
          </cell>
          <cell r="B303" t="str">
            <v>PantherTech</v>
          </cell>
          <cell r="C303" t="str">
            <v>The Chrysler Foundation / The Delphi Foundation / AndyMark, Inc. / Science Application International Corp. / Foresite &amp; Western High School</v>
          </cell>
          <cell r="D303" t="str">
            <v>Russiaville, IN USA</v>
          </cell>
        </row>
        <row r="304">
          <cell r="A304">
            <v>292</v>
          </cell>
          <cell r="B304" t="str">
            <v>PantherTech</v>
          </cell>
          <cell r="C304" t="str">
            <v>The Chrysler Foundation / The Delphi Foundation / AndyMark, Inc. / Science Application International Corp. / Foresite &amp; Western High School</v>
          </cell>
          <cell r="D304" t="str">
            <v>Russiaville, IN USA</v>
          </cell>
        </row>
        <row r="305">
          <cell r="A305">
            <v>293</v>
          </cell>
          <cell r="B305" t="str">
            <v>Team S.P.I.K.E.</v>
          </cell>
          <cell r="C305" t="str">
            <v>Bristol-Myers Squibb/Smith Foundation/Hopewell Valley Education Foundation &amp; Hopewell Valley</v>
          </cell>
          <cell r="D305" t="str">
            <v>Pennington, NJ USA</v>
          </cell>
        </row>
        <row r="306">
          <cell r="A306">
            <v>293</v>
          </cell>
          <cell r="B306" t="str">
            <v>Team S.P.I.K.E.</v>
          </cell>
          <cell r="C306" t="str">
            <v>Bristol-Myers Squibb/Smith Foundation/Hopewell Valley Education Foundation &amp; Hopewell Valley</v>
          </cell>
          <cell r="D306" t="str">
            <v>Pennington, NJ USA</v>
          </cell>
        </row>
        <row r="307">
          <cell r="A307">
            <v>293</v>
          </cell>
          <cell r="B307" t="str">
            <v>Team S.P.I.K.E.</v>
          </cell>
          <cell r="C307" t="str">
            <v>Bristol-Myers Squibb/Smith Foundation/Hopewell Valley Education Foundation &amp; Hopewell Valley</v>
          </cell>
          <cell r="D307" t="str">
            <v>Pennington, NJ USA</v>
          </cell>
        </row>
        <row r="308">
          <cell r="A308">
            <v>294</v>
          </cell>
          <cell r="B308" t="str">
            <v>Beach Cities Robotics</v>
          </cell>
          <cell r="C308" t="str">
            <v>The Boeing Company/Northrop Grumman &amp; Redondo Union &amp; Mira Costa High School</v>
          </cell>
          <cell r="D308" t="str">
            <v>Redondo Beach, CA USA</v>
          </cell>
        </row>
        <row r="309">
          <cell r="A309">
            <v>294</v>
          </cell>
          <cell r="B309" t="str">
            <v>Beach Cities Robotics</v>
          </cell>
          <cell r="C309" t="str">
            <v>The Boeing Company/Northrop Grumman &amp; Redondo Union &amp; Mira Costa High School</v>
          </cell>
          <cell r="D309" t="str">
            <v>Redondo Beach, CA USA</v>
          </cell>
        </row>
        <row r="310">
          <cell r="A310">
            <v>295</v>
          </cell>
          <cell r="B310" t="str">
            <v>Renevatio</v>
          </cell>
          <cell r="C310" t="str">
            <v>Sierra College/Intel/Pasco Scientific/Harris &amp; Bruno International &amp; Granite Bay High School &amp; South Placer Area High Schools</v>
          </cell>
          <cell r="D310" t="str">
            <v>Granite Bay, CA USA</v>
          </cell>
        </row>
        <row r="311">
          <cell r="A311">
            <v>295</v>
          </cell>
          <cell r="B311" t="str">
            <v>Renevatio</v>
          </cell>
          <cell r="C311" t="str">
            <v>Sierra College/Intel/Pasco Scientific/Harris &amp; Bruno International &amp; Granite Bay High School &amp; South Placer Area High Schools</v>
          </cell>
          <cell r="D311" t="str">
            <v>Granite Bay, CA USA</v>
          </cell>
        </row>
        <row r="312">
          <cell r="A312">
            <v>296</v>
          </cell>
          <cell r="B312" t="str">
            <v>Northern Knights</v>
          </cell>
          <cell r="C312" t="str">
            <v>Arial Foundation/Bechtel &amp; Loyola High School</v>
          </cell>
          <cell r="D312" t="str">
            <v>Montreal, QC Canada</v>
          </cell>
        </row>
        <row r="313">
          <cell r="A313">
            <v>302</v>
          </cell>
          <cell r="B313" t="str">
            <v>The Dragons</v>
          </cell>
          <cell r="C313" t="str">
            <v>GM Orion Assembly Center/The Chrysler Foundation/Delphi/BAE Systems/Inalfa Roof Systems &amp; Lake Orion High School</v>
          </cell>
          <cell r="D313" t="str">
            <v>Lake Orion, MI USA</v>
          </cell>
        </row>
        <row r="314">
          <cell r="A314">
            <v>302</v>
          </cell>
          <cell r="B314" t="str">
            <v>The Dragons</v>
          </cell>
          <cell r="C314" t="str">
            <v>GM Orion Assembly Center/The Chrysler Foundation/Delphi/BAE Systems/Inalfa Roof Systems &amp; Lake Orion High School</v>
          </cell>
          <cell r="D314" t="str">
            <v>Lake Orion, MI USA</v>
          </cell>
        </row>
        <row r="315">
          <cell r="A315">
            <v>302</v>
          </cell>
          <cell r="B315" t="str">
            <v>The Dragons</v>
          </cell>
          <cell r="C315" t="str">
            <v>GM Orion Assembly Center/The Chrysler Foundation/Delphi/BAE Systems/Inalfa Roof Systems &amp; Lake Orion High School</v>
          </cell>
          <cell r="D315" t="str">
            <v>Lake Orion, MI USA</v>
          </cell>
        </row>
        <row r="316">
          <cell r="A316">
            <v>303</v>
          </cell>
          <cell r="B316" t="str">
            <v>TEST team</v>
          </cell>
          <cell r="C316" t="str">
            <v>STS/303 RAMP &amp; Bridgewater-Raritan Regional High School</v>
          </cell>
          <cell r="D316" t="str">
            <v>Bridgewater, NJ USA</v>
          </cell>
        </row>
        <row r="317">
          <cell r="A317">
            <v>303</v>
          </cell>
          <cell r="B317" t="str">
            <v>TEST team</v>
          </cell>
          <cell r="C317" t="str">
            <v>STS/303 RAMP &amp; Bridgewater-Raritan Regional High School</v>
          </cell>
          <cell r="D317" t="str">
            <v>Bridgewater, NJ USA</v>
          </cell>
        </row>
        <row r="318">
          <cell r="A318">
            <v>303</v>
          </cell>
          <cell r="B318" t="str">
            <v>TEST team</v>
          </cell>
          <cell r="C318" t="str">
            <v>STS/303 RAMP &amp; Bridgewater-Raritan Regional High School</v>
          </cell>
          <cell r="D318" t="str">
            <v>Bridgewater, NJ USA</v>
          </cell>
        </row>
        <row r="319">
          <cell r="A319">
            <v>303</v>
          </cell>
          <cell r="B319" t="str">
            <v>TEST team</v>
          </cell>
          <cell r="C319" t="str">
            <v>STS/303 RAMP &amp; Bridgewater-Raritan Regional High School</v>
          </cell>
          <cell r="D319" t="str">
            <v>Bridgewater, NJ USA</v>
          </cell>
        </row>
        <row r="320">
          <cell r="A320">
            <v>304</v>
          </cell>
          <cell r="B320" t="str">
            <v>GWHS Robo Griffins</v>
          </cell>
          <cell r="C320" t="str">
            <v>PECO/Lockheed Martin/The Rowland Company &amp; George Washington High School</v>
          </cell>
          <cell r="D320" t="str">
            <v>Philadelphia, PA USA</v>
          </cell>
        </row>
        <row r="321">
          <cell r="A321">
            <v>304</v>
          </cell>
          <cell r="B321" t="str">
            <v>GWHS Robo Griffins</v>
          </cell>
          <cell r="C321" t="str">
            <v>PECO/Lockheed Martin/The Rowland Company &amp; George Washington High School</v>
          </cell>
          <cell r="D321" t="str">
            <v>Philadelphia, PA USA</v>
          </cell>
        </row>
        <row r="322">
          <cell r="A322">
            <v>306</v>
          </cell>
          <cell r="B322" t="str">
            <v>CRT</v>
          </cell>
          <cell r="C322" t="str">
            <v>Al's Homework / American Legion: Elmer C. Carrier Post 365 / Augie's Pizza / Braken Funeral Home / Carney and Ruth Attornies at Law / Corry Micronics / Crotty Chev-Olds Inc. / Getgo / Green's Graphics / Mircale Mountain Ranch / MPE Machine Tool Inc. / Radio Shack / Rosie Marketing / Xander Company Inc. / Al Xander Company, Inc / Corry Contract Inc / Corry Lumber Co. / Corry Manufacturing Company / Corry Rubber Corporation / Great Lakes Manufacturing, Inc. / Johnson Books &amp; Stuff / Rossbacher Insurance Service / Tonnard Mfg. Corp. &amp; Corry Area High School</v>
          </cell>
          <cell r="D322" t="str">
            <v>Corry, PA USA</v>
          </cell>
        </row>
        <row r="323">
          <cell r="A323">
            <v>306</v>
          </cell>
          <cell r="B323" t="str">
            <v>CRT</v>
          </cell>
          <cell r="C323" t="str">
            <v>Al's Homework / American Legion: Elmer C. Carrier Post 365 / Augie's Pizza / Braken Funeral Home / Carney and Ruth Attornies at Law / Corry Micronics / Crotty Chev-Olds Inc. / Getgo / Green's Graphics / Mircale Mountain Ranch / MPE Machine Tool Inc. / Radio Shack / Rosie Marketing / Xander Company Inc. / Al Xander Company, Inc / Corry Contract Inc / Corry Lumber Co. / Corry Manufacturing Company / Corry Rubber Corporation / Great Lakes Manufacturing, Inc. / Johnson Books &amp; Stuff / Rossbacher Insurance Service / Tonnard Mfg. Corp. &amp; Corry Area High School</v>
          </cell>
          <cell r="D323" t="str">
            <v>Corry, PA USA</v>
          </cell>
        </row>
        <row r="324">
          <cell r="A324">
            <v>308</v>
          </cell>
          <cell r="B324" t="str">
            <v>The Monsters</v>
          </cell>
          <cell r="C324" t="str">
            <v>Chrysler Foundation/Tecla Company, Inc./Erin Industries/Hitachi/TRW/Dedoes Industries &amp; Walled Lake Schools</v>
          </cell>
          <cell r="D324" t="str">
            <v>Walled Lake, MI USA</v>
          </cell>
        </row>
        <row r="325">
          <cell r="A325">
            <v>308</v>
          </cell>
          <cell r="B325" t="str">
            <v>The Monsters</v>
          </cell>
          <cell r="C325" t="str">
            <v>Chrysler Foundation/Tecla Company, Inc./Erin Industries/Hitachi/TRW/Dedoes Industries &amp; Walled Lake Schools</v>
          </cell>
          <cell r="D325" t="str">
            <v>Walled Lake, MI USA</v>
          </cell>
        </row>
        <row r="326">
          <cell r="A326">
            <v>308</v>
          </cell>
          <cell r="B326" t="str">
            <v>The Monsters</v>
          </cell>
          <cell r="C326" t="str">
            <v>Chrysler Foundation/Tecla Company, Inc./Erin Industries/Hitachi/TRW/Dedoes Industries &amp; Walled Lake Schools</v>
          </cell>
          <cell r="D326" t="str">
            <v>Walled Lake, MI USA</v>
          </cell>
        </row>
        <row r="327">
          <cell r="A327">
            <v>313</v>
          </cell>
          <cell r="B327" t="str">
            <v>The Bionic Union</v>
          </cell>
          <cell r="C327" t="str">
            <v>DADARA/Wayne Industries/ITT Technical Institute/Rhino Steel Building Systems &amp; Wayne-Westland Schools</v>
          </cell>
          <cell r="D327" t="str">
            <v>Wayne, MI USA</v>
          </cell>
        </row>
        <row r="328">
          <cell r="A328">
            <v>313</v>
          </cell>
          <cell r="B328" t="str">
            <v>The Bionic Union</v>
          </cell>
          <cell r="C328" t="str">
            <v>DADARA/Wayne Industries/ITT Technical Institute/Rhino Steel Building Systems &amp; Wayne-Westland Schools</v>
          </cell>
          <cell r="D328" t="str">
            <v>Wayne, MI USA</v>
          </cell>
        </row>
        <row r="329">
          <cell r="A329">
            <v>314</v>
          </cell>
          <cell r="B329" t="str">
            <v>The Megatron Oracles</v>
          </cell>
          <cell r="C329" t="str">
            <v>GM Manufacturing/A Frame Awards, Inc./Mid-Michigan Robotics Alliance &amp; Carman-Ainsworth High School</v>
          </cell>
          <cell r="D329" t="str">
            <v>Flint, MI USA</v>
          </cell>
        </row>
        <row r="330">
          <cell r="A330">
            <v>314</v>
          </cell>
          <cell r="B330" t="str">
            <v>The Megatron Oracles</v>
          </cell>
          <cell r="C330" t="str">
            <v>GM Manufacturing/A Frame Awards, Inc./Mid-Michigan Robotics Alliance &amp; Carman-Ainsworth High School</v>
          </cell>
          <cell r="D330" t="str">
            <v>Flint, MI USA</v>
          </cell>
        </row>
        <row r="331">
          <cell r="A331">
            <v>314</v>
          </cell>
          <cell r="B331" t="str">
            <v>The Megatron Oracles</v>
          </cell>
          <cell r="C331" t="str">
            <v>GM Manufacturing/A Frame Awards, Inc./Mid-Michigan Robotics Alliance &amp; Carman-Ainsworth High School</v>
          </cell>
          <cell r="D331" t="str">
            <v>Flint, MI USA</v>
          </cell>
        </row>
        <row r="332">
          <cell r="A332">
            <v>316</v>
          </cell>
          <cell r="B332" t="str">
            <v>LuNaTeCs</v>
          </cell>
          <cell r="C332" t="str">
            <v>The Boeing Company / South Jersey Robotics, Inc / Salem County Community College / PSEG / DuPont &amp; Salem, Gloucester and Cumberland County HS</v>
          </cell>
          <cell r="D332" t="str">
            <v>Carneys Point, NJ USA</v>
          </cell>
        </row>
        <row r="333">
          <cell r="A333">
            <v>316</v>
          </cell>
          <cell r="B333" t="str">
            <v>LuNaTeCs</v>
          </cell>
          <cell r="C333" t="str">
            <v>The Boeing Company / South Jersey Robotics, Inc / Salem County Community College / PSEG / DuPont &amp; Salem, Gloucester and Cumberland County HS</v>
          </cell>
          <cell r="D333" t="str">
            <v>Carneys Point, NJ USA</v>
          </cell>
        </row>
        <row r="334">
          <cell r="A334">
            <v>316</v>
          </cell>
          <cell r="B334" t="str">
            <v>LuNaTeCs</v>
          </cell>
          <cell r="C334" t="str">
            <v>The Boeing Company / South Jersey Robotics, Inc / Salem County Community College / PSEG / DuPont &amp; Salem, Gloucester and Cumberland County HS</v>
          </cell>
          <cell r="D334" t="str">
            <v>Carneys Point, NJ USA</v>
          </cell>
        </row>
        <row r="335">
          <cell r="A335">
            <v>319</v>
          </cell>
          <cell r="B335" t="str">
            <v>Big Bad Bob</v>
          </cell>
          <cell r="C335" t="str">
            <v>BAE SYSTEMS/JOBEAN Technical Solutions/Liberty Machine &amp; Prospect Mountain High School</v>
          </cell>
          <cell r="D335" t="str">
            <v>Alton, NH USA</v>
          </cell>
        </row>
        <row r="336">
          <cell r="A336">
            <v>319</v>
          </cell>
          <cell r="B336" t="str">
            <v>Big Bad Bob</v>
          </cell>
          <cell r="C336" t="str">
            <v>BAE SYSTEMS/JOBEAN Technical Solutions/Liberty Machine &amp; Prospect Mountain High School</v>
          </cell>
          <cell r="D336" t="str">
            <v>Alton, NH USA</v>
          </cell>
        </row>
        <row r="337">
          <cell r="A337">
            <v>321</v>
          </cell>
          <cell r="B337" t="str">
            <v>RoboLancers</v>
          </cell>
          <cell r="C337" t="str">
            <v>NASA / Comcast / Cognizant / Boeing / Associated Alumni of Central High School &amp; Central High School</v>
          </cell>
          <cell r="D337" t="str">
            <v>Philadelphia, PA USA</v>
          </cell>
        </row>
        <row r="338">
          <cell r="A338">
            <v>321</v>
          </cell>
          <cell r="B338" t="str">
            <v>RoboLancers</v>
          </cell>
          <cell r="C338" t="str">
            <v>NASA / Comcast / Cognizant / Boeing / Associated Alumni of Central High School &amp; Central High School</v>
          </cell>
          <cell r="D338" t="str">
            <v>Philadelphia, PA USA</v>
          </cell>
        </row>
        <row r="339">
          <cell r="A339">
            <v>322</v>
          </cell>
          <cell r="B339" t="str">
            <v>Team F.I.R.E.</v>
          </cell>
          <cell r="C339" t="str">
            <v>General Motors/Flint Community Schools &amp; Northern</v>
          </cell>
          <cell r="D339" t="str">
            <v>Flint, MI USA</v>
          </cell>
        </row>
        <row r="340">
          <cell r="A340">
            <v>322</v>
          </cell>
          <cell r="B340" t="str">
            <v>Team F.I.R.E.</v>
          </cell>
          <cell r="C340" t="str">
            <v>General Motors/Flint Community Schools &amp; Northern</v>
          </cell>
          <cell r="D340" t="str">
            <v>Flint, MI USA</v>
          </cell>
        </row>
        <row r="341">
          <cell r="A341">
            <v>326</v>
          </cell>
          <cell r="B341" t="str">
            <v>Teamsuperpowermaticultramegasuperlativeawesometasticdelcioushowlingunieagles</v>
          </cell>
          <cell r="C341" t="str">
            <v>General Motors Romulus Engine Plant / jcpenney &amp; Romulus Community Schools</v>
          </cell>
          <cell r="D341" t="str">
            <v>Romulus, MI USA</v>
          </cell>
        </row>
        <row r="342">
          <cell r="A342">
            <v>326</v>
          </cell>
          <cell r="B342" t="str">
            <v>Teamsuperpowermaticultramegasuperlativeawesometasticdelcioushowlingunieagles</v>
          </cell>
          <cell r="C342" t="str">
            <v>General Motors Romulus Engine Plant / jcpenney &amp; Romulus Community Schools</v>
          </cell>
          <cell r="D342" t="str">
            <v>Romulus, MI USA</v>
          </cell>
        </row>
        <row r="343">
          <cell r="A343">
            <v>326</v>
          </cell>
          <cell r="B343" t="str">
            <v>Teamsuperpowermaticultramegasuperlativeawesometasticdelcioushowlingunieagles</v>
          </cell>
          <cell r="C343" t="str">
            <v>General Motors Romulus Engine Plant / jcpenney &amp; Romulus Community Schools</v>
          </cell>
          <cell r="D343" t="str">
            <v>Romulus, MI USA</v>
          </cell>
        </row>
        <row r="344">
          <cell r="A344">
            <v>326</v>
          </cell>
          <cell r="B344" t="str">
            <v>Teamsuperpowermaticultramegasuperlativeawesometasticdelcioushowlingunieagles</v>
          </cell>
          <cell r="C344" t="str">
            <v>General Motors Romulus Engine Plant / jcpenney &amp; Romulus Community Schools</v>
          </cell>
          <cell r="D344" t="str">
            <v>Romulus, MI USA</v>
          </cell>
        </row>
        <row r="345">
          <cell r="A345">
            <v>329</v>
          </cell>
          <cell r="B345" t="str">
            <v>Raiders</v>
          </cell>
          <cell r="C345" t="str">
            <v>Motorola Foundation &amp; Patchogue-Medford High School</v>
          </cell>
          <cell r="D345" t="str">
            <v>Medford, NY USA</v>
          </cell>
        </row>
        <row r="346">
          <cell r="A346">
            <v>329</v>
          </cell>
          <cell r="B346" t="str">
            <v>Raiders</v>
          </cell>
          <cell r="C346" t="str">
            <v>Motorola Foundation &amp; Patchogue-Medford High School</v>
          </cell>
          <cell r="D346" t="str">
            <v>Medford, NY USA</v>
          </cell>
        </row>
        <row r="347">
          <cell r="A347">
            <v>330</v>
          </cell>
          <cell r="B347" t="str">
            <v>Beach Bots</v>
          </cell>
          <cell r="C347" t="str">
            <v>NASA-JPL/Raytheon/J Machine &amp; Hope Chapel Academy High School</v>
          </cell>
          <cell r="D347" t="str">
            <v>Hermosa Beach, CA USA</v>
          </cell>
        </row>
        <row r="348">
          <cell r="A348">
            <v>330</v>
          </cell>
          <cell r="B348" t="str">
            <v>Beach Bots</v>
          </cell>
          <cell r="C348" t="str">
            <v>NASA-JPL/Raytheon/J Machine &amp; Hope Chapel Academy High School</v>
          </cell>
          <cell r="D348" t="str">
            <v>Hermosa Beach, CA USA</v>
          </cell>
        </row>
        <row r="349">
          <cell r="A349">
            <v>333</v>
          </cell>
          <cell r="B349" t="str">
            <v>MEGALODONS</v>
          </cell>
          <cell r="C349" t="str">
            <v>Pershing Square Foundation / Bezos Family Foundation / Credit Suisse &amp; John Dewey H S</v>
          </cell>
          <cell r="D349" t="str">
            <v>Brooklyn, NY USA</v>
          </cell>
        </row>
        <row r="350">
          <cell r="A350">
            <v>334</v>
          </cell>
          <cell r="B350" t="str">
            <v>TechKnights</v>
          </cell>
          <cell r="C350" t="str">
            <v>Con Edison / Brooklyn Tech.Alumni Foundation, Inc. / Ike Heller '43 / Alan Silberstein '65 &amp; Brooklyn Technical High School</v>
          </cell>
          <cell r="D350" t="str">
            <v>Brooklyn, NY USA</v>
          </cell>
        </row>
        <row r="351">
          <cell r="A351">
            <v>337</v>
          </cell>
          <cell r="B351" t="str">
            <v>Hard Working Hard Hats</v>
          </cell>
          <cell r="C351" t="str">
            <v>NASA / American Electric Power / Logan County Schools / WV Department of Adult-Technical Programs / Alpha Natural Resources / Logan County Commission / Ralph R Willis Career &amp; Technical Center / National Armiture / Vance Enterprise &amp; Logan County Schools</v>
          </cell>
          <cell r="D351" t="str">
            <v>Logan, WV USA</v>
          </cell>
        </row>
        <row r="352">
          <cell r="A352">
            <v>337</v>
          </cell>
          <cell r="B352" t="str">
            <v>Hard Working Hard Hats</v>
          </cell>
          <cell r="C352" t="str">
            <v>NASA / American Electric Power / Logan County Schools / WV Department of Adult-Technical Programs / Alpha Natural Resources / Logan County Commission / Ralph R Willis Career &amp; Technical Center / National Armiture / Vance Enterprise &amp; Logan County Schools</v>
          </cell>
          <cell r="D352" t="str">
            <v>Logan, WV USA</v>
          </cell>
        </row>
        <row r="353">
          <cell r="A353">
            <v>339</v>
          </cell>
          <cell r="B353" t="str">
            <v>Kilroy</v>
          </cell>
          <cell r="C353" t="str">
            <v>NDEP/BAE Systems/Stafford County Economic Development Authority/HDT Engineering Services &amp; Commonwealth Governor's School</v>
          </cell>
          <cell r="D353" t="str">
            <v>Stafford, Spotsylvania &amp; King George, VA USA</v>
          </cell>
        </row>
        <row r="354">
          <cell r="A354">
            <v>339</v>
          </cell>
          <cell r="B354" t="str">
            <v>Kilroy</v>
          </cell>
          <cell r="C354" t="str">
            <v>NDEP/BAE Systems/Stafford County Economic Development Authority/HDT Engineering Services &amp; Commonwealth Governor's School</v>
          </cell>
          <cell r="D354" t="str">
            <v>Stafford, Spotsylvania &amp; King George, VA USA</v>
          </cell>
        </row>
        <row r="355">
          <cell r="A355">
            <v>340</v>
          </cell>
          <cell r="B355" t="str">
            <v>G.R.R. (Greater Rochester Robotics)</v>
          </cell>
          <cell r="C355" t="str">
            <v>Bausch &amp; Lomb Incorporated/GE Volunteers &amp; Churchville-Chili High School</v>
          </cell>
          <cell r="D355" t="str">
            <v>Churchville, NY USA</v>
          </cell>
        </row>
        <row r="356">
          <cell r="A356">
            <v>340</v>
          </cell>
          <cell r="B356" t="str">
            <v>G.R.R. (Greater Rochester Robotics)</v>
          </cell>
          <cell r="C356" t="str">
            <v>Bausch &amp; Lomb Incorporated/GE Volunteers &amp; Churchville-Chili High School</v>
          </cell>
          <cell r="D356" t="str">
            <v>Churchville, NY USA</v>
          </cell>
        </row>
        <row r="357">
          <cell r="A357">
            <v>341</v>
          </cell>
          <cell r="B357" t="str">
            <v>Miss Daisy</v>
          </cell>
          <cell r="C357" t="str">
            <v>The Boeing Company/DOW Chemical/Lockheed Martin/Cobham Defense Electronics/BAE Systems/Comcast Cable/Johnson &amp; Johnson/Janssen BioTech/Sea Box Inc./The Inventor Shop &amp; Wissahickon High School</v>
          </cell>
          <cell r="D357" t="str">
            <v>Ambler, PA USA</v>
          </cell>
        </row>
        <row r="358">
          <cell r="A358">
            <v>341</v>
          </cell>
          <cell r="B358" t="str">
            <v>Miss Daisy</v>
          </cell>
          <cell r="C358" t="str">
            <v>The Boeing Company/DOW Chemical/Lockheed Martin/Cobham Defense Electronics/BAE Systems/Comcast Cable/Johnson &amp; Johnson/Janssen BioTech/Sea Box Inc./The Inventor Shop &amp; Wissahickon High School</v>
          </cell>
          <cell r="D358" t="str">
            <v>Ambler, PA USA</v>
          </cell>
        </row>
        <row r="359">
          <cell r="A359">
            <v>341</v>
          </cell>
          <cell r="B359" t="str">
            <v>Miss Daisy</v>
          </cell>
          <cell r="C359" t="str">
            <v>The Boeing Company/DOW Chemical/Lockheed Martin/Cobham Defense Electronics/BAE Systems/Comcast Cable/Johnson &amp; Johnson/Janssen BioTech/Sea Box Inc./The Inventor Shop &amp; Wissahickon High School</v>
          </cell>
          <cell r="D359" t="str">
            <v>Ambler, PA USA</v>
          </cell>
        </row>
        <row r="360">
          <cell r="A360">
            <v>342</v>
          </cell>
          <cell r="B360" t="str">
            <v>Burning Magnetos</v>
          </cell>
          <cell r="C360" t="str">
            <v>BOSCH/Robert Bosch, LLC/Dorchester County School District/BAE Systems/SPAWAR/Dorchester County Council &amp; Fort Dorchester High School</v>
          </cell>
          <cell r="D360" t="str">
            <v>North Charleston, SC USA</v>
          </cell>
        </row>
        <row r="361">
          <cell r="A361">
            <v>342</v>
          </cell>
          <cell r="B361" t="str">
            <v>Burning Magnetos</v>
          </cell>
          <cell r="C361" t="str">
            <v>BOSCH/Robert Bosch, LLC/Dorchester County School District/BAE Systems/SPAWAR/Dorchester County Council &amp; Fort Dorchester High School</v>
          </cell>
          <cell r="D361" t="str">
            <v>North Charleston, SC USA</v>
          </cell>
        </row>
        <row r="362">
          <cell r="A362">
            <v>343</v>
          </cell>
          <cell r="B362" t="str">
            <v>Metal-In-Motion</v>
          </cell>
          <cell r="C362" t="str">
            <v>Itron, Inc./Duke Energy/Schneider Electric Company/School District of Oconee County &amp; F.P Hamilton Career Center &amp; Seneca High School &amp; Walhalla High School &amp; West-Oak High School &amp; Tamassee-Salem High School</v>
          </cell>
          <cell r="D362" t="str">
            <v>Seneca, SC USA</v>
          </cell>
        </row>
        <row r="363">
          <cell r="A363">
            <v>343</v>
          </cell>
          <cell r="B363" t="str">
            <v>Metal-In-Motion</v>
          </cell>
          <cell r="C363" t="str">
            <v>Itron, Inc./Duke Energy/Schneider Electric Company/School District of Oconee County &amp; F.P Hamilton Career Center &amp; Seneca High School &amp; Walhalla High School &amp; West-Oak High School &amp; Tamassee-Salem High School</v>
          </cell>
          <cell r="D363" t="str">
            <v>Seneca, SC USA</v>
          </cell>
        </row>
        <row r="364">
          <cell r="A364">
            <v>346</v>
          </cell>
          <cell r="B364" t="str">
            <v>RoboHawks</v>
          </cell>
          <cell r="C364" t="str">
            <v>Alstom Power/Peer Consortium at JTCC/Northrop Grumman/DuPont/jcpenney/Chesapeake Lawns &amp; Lloyd C. Bird High School and Virginia Governor's Academy for Engineering Studies at Lloyd C. Bird High School</v>
          </cell>
          <cell r="D364" t="str">
            <v>Chesterfield, VA USA</v>
          </cell>
        </row>
        <row r="365">
          <cell r="A365">
            <v>346</v>
          </cell>
          <cell r="B365" t="str">
            <v>RoboHawks</v>
          </cell>
          <cell r="C365" t="str">
            <v>Alstom Power/Peer Consortium at JTCC/Northrop Grumman/DuPont/jcpenney/Chesapeake Lawns &amp; Lloyd C. Bird High School and Virginia Governor's Academy for Engineering Studies at Lloyd C. Bird High School</v>
          </cell>
          <cell r="D365" t="str">
            <v>Chesterfield, VA USA</v>
          </cell>
        </row>
        <row r="366">
          <cell r="A366">
            <v>348</v>
          </cell>
          <cell r="B366" t="str">
            <v>Norwell Robotics</v>
          </cell>
          <cell r="C366" t="str">
            <v>PTC/Mass Bay Engineering/Society of American Military Engineers (S.A.M.E.)/Bonded Transmission/jcpenney &amp; Norwell High School</v>
          </cell>
          <cell r="D366" t="str">
            <v>Norwell, MA USA</v>
          </cell>
        </row>
        <row r="367">
          <cell r="A367">
            <v>352</v>
          </cell>
          <cell r="B367" t="str">
            <v>The Green Machine</v>
          </cell>
          <cell r="C367" t="str">
            <v>Lockheed Martin &amp; Carle Place High School</v>
          </cell>
          <cell r="D367" t="str">
            <v>Carle Place, NY USA</v>
          </cell>
        </row>
        <row r="368">
          <cell r="A368">
            <v>353</v>
          </cell>
          <cell r="B368" t="str">
            <v>POBots</v>
          </cell>
          <cell r="C368" t="str">
            <v>Trio Hardware / Bloomberg L.P. / BAE SYSTEMS / Northrop Grummon / B &amp; Z Steel Equipment Co. Inc. / Just Shelf It / Shoreline Beverage / Family Bagel / Niletti Creations / Annie Sez / Gershow Recycling / Long Island Pipe Supply / Dr. Raphael Strauss Allergy &amp; Asthma / Star Kitchen &amp; Plainview-Old Bethpage JFK High School</v>
          </cell>
          <cell r="D368" t="str">
            <v>Plainview, NY USA</v>
          </cell>
        </row>
        <row r="369">
          <cell r="A369">
            <v>353</v>
          </cell>
          <cell r="B369" t="str">
            <v>POBots</v>
          </cell>
          <cell r="C369" t="str">
            <v>Trio Hardware / Bloomberg L.P. / BAE SYSTEMS / Northrop Grummon / B &amp; Z Steel Equipment Co. Inc. / Just Shelf It / Shoreline Beverage / Family Bagel / Niletti Creations / Annie Sez / Gershow Recycling / Long Island Pipe Supply / Dr. Raphael Strauss Allergy &amp; Asthma / Star Kitchen &amp; Plainview-Old Bethpage JFK High School</v>
          </cell>
          <cell r="D369" t="str">
            <v>Plainview, NY USA</v>
          </cell>
        </row>
        <row r="370">
          <cell r="A370">
            <v>354</v>
          </cell>
          <cell r="B370" t="str">
            <v>G-House Pirates</v>
          </cell>
          <cell r="C370" t="str">
            <v>Bloomberg / HSBC Bank USA / The Port Authority of NY &amp; NJ / New York City College of Technology / LeNoble Lumber Company / T's Me Custom Printing &amp; Embrodery &amp; George Westinghouse High School</v>
          </cell>
          <cell r="D370" t="str">
            <v>Brooklyn, NY USA</v>
          </cell>
        </row>
        <row r="371">
          <cell r="A371">
            <v>357</v>
          </cell>
          <cell r="B371" t="str">
            <v>Royal Assault</v>
          </cell>
          <cell r="C371" t="str">
            <v>The Boeing Company/Upper Darby Education and Arts Foundation/eStop Robotics &amp; Upper Darby High School</v>
          </cell>
          <cell r="D371" t="str">
            <v>Drexel Hill, PA USA</v>
          </cell>
        </row>
        <row r="372">
          <cell r="A372">
            <v>357</v>
          </cell>
          <cell r="B372" t="str">
            <v>Royal Assault</v>
          </cell>
          <cell r="C372" t="str">
            <v>The Boeing Company/Upper Darby Education and Arts Foundation/eStop Robotics &amp; Upper Darby High School</v>
          </cell>
          <cell r="D372" t="str">
            <v>Drexel Hill, PA USA</v>
          </cell>
        </row>
        <row r="373">
          <cell r="A373">
            <v>357</v>
          </cell>
          <cell r="B373" t="str">
            <v>Royal Assault</v>
          </cell>
          <cell r="C373" t="str">
            <v>The Boeing Company/Upper Darby Education and Arts Foundation/eStop Robotics &amp; Upper Darby High School</v>
          </cell>
          <cell r="D373" t="str">
            <v>Drexel Hill, PA USA</v>
          </cell>
        </row>
        <row r="374">
          <cell r="A374">
            <v>358</v>
          </cell>
          <cell r="B374" t="str">
            <v>Robotic Eagles</v>
          </cell>
          <cell r="C374" t="str">
            <v>BAE Systems &amp; Hauppauge High School</v>
          </cell>
          <cell r="D374" t="str">
            <v>Hauppauge, NY USA</v>
          </cell>
        </row>
        <row r="375">
          <cell r="A375">
            <v>358</v>
          </cell>
          <cell r="B375" t="str">
            <v>Robotic Eagles</v>
          </cell>
          <cell r="C375" t="str">
            <v>BAE Systems &amp; Hauppauge High School</v>
          </cell>
          <cell r="D375" t="str">
            <v>Hauppauge, NY USA</v>
          </cell>
        </row>
        <row r="376">
          <cell r="A376">
            <v>359</v>
          </cell>
          <cell r="B376" t="str">
            <v>Hawaiian Kids</v>
          </cell>
          <cell r="C376" t="str">
            <v>McInerny Foundation/Castle &amp; Cooke, Inc. Dole Plantation/Waialua Federal Credit Union/AFCEA Hawaii/HI Central North Complex/HawaiiUSA Federal Credit Union/Waialua High School Foundation/Waialua Hongwanji Mission/Waialua Plumbing, Inc./Waialua Lions Club/Hawaiian Dredging/Iron Horse Development/Dole Food Company of Hawaii/Hawaii Visitors Bureau/Aloha Gourmet Products/GT Pies/Islander Group/Maui Divers of Hawaii/Pioneer Hi-Bred International/Gone Tropo, LLC/Coca Cola Hawaii/Learning Train LLC/Oils of Aloha/The Duck Company/GAK Enterprises/H Foods/Sunset International/Gordon Kuwada/Kenneth Koga/Matsuo Takabuki/The Oishi Family/The Holmberg Family &amp; Waialua High School</v>
          </cell>
          <cell r="D376" t="str">
            <v>Waialua, HI USA</v>
          </cell>
        </row>
        <row r="377">
          <cell r="A377">
            <v>359</v>
          </cell>
          <cell r="B377" t="str">
            <v>Hawaiian Kids</v>
          </cell>
          <cell r="C377" t="str">
            <v>McInerny Foundation/Castle &amp; Cooke, Inc. Dole Plantation/Waialua Federal Credit Union/AFCEA Hawaii/HI Central North Complex/HawaiiUSA Federal Credit Union/Waialua High School Foundation/Waialua Hongwanji Mission/Waialua Plumbing, Inc./Waialua Lions Club/Hawaiian Dredging/Iron Horse Development/Dole Food Company of Hawaii/Hawaii Visitors Bureau/Aloha Gourmet Products/GT Pies/Islander Group/Maui Divers of Hawaii/Pioneer Hi-Bred International/Gone Tropo, LLC/Coca Cola Hawaii/Learning Train LLC/Oils of Aloha/The Duck Company/GAK Enterprises/H Foods/Sunset International/Gordon Kuwada/Kenneth Koga/Matsuo Takabuki/The Oishi Family/The Holmberg Family &amp; Waialua High School</v>
          </cell>
          <cell r="D377" t="str">
            <v>Waialua, HI USA</v>
          </cell>
        </row>
        <row r="378">
          <cell r="A378">
            <v>359</v>
          </cell>
          <cell r="B378" t="str">
            <v>Hawaiian Kids</v>
          </cell>
          <cell r="C378" t="str">
            <v>McInerny Foundation/Castle &amp; Cooke, Inc. Dole Plantation/Waialua Federal Credit Union/AFCEA Hawaii/HI Central North Complex/HawaiiUSA Federal Credit Union/Waialua High School Foundation/Waialua Hongwanji Mission/Waialua Plumbing, Inc./Waialua Lions Club/Hawaiian Dredging/Iron Horse Development/Dole Food Company of Hawaii/Hawaii Visitors Bureau/Aloha Gourmet Products/GT Pies/Islander Group/Maui Divers of Hawaii/Pioneer Hi-Bred International/Gone Tropo, LLC/Coca Cola Hawaii/Learning Train LLC/Oils of Aloha/The Duck Company/GAK Enterprises/H Foods/Sunset International/Gordon Kuwada/Kenneth Koga/Matsuo Takabuki/The Oishi Family/The Holmberg Family &amp; Waialua High School</v>
          </cell>
          <cell r="D378" t="str">
            <v>Waialua, HI USA</v>
          </cell>
        </row>
        <row r="379">
          <cell r="A379">
            <v>360</v>
          </cell>
          <cell r="B379" t="str">
            <v>The Revolution</v>
          </cell>
          <cell r="C379" t="str">
            <v>The Boeing Company/Parents of Bellarmine Robotics/MultiCare/A Plus/Westland/Bertolinos &amp; Bellarmine Prep</v>
          </cell>
          <cell r="D379" t="str">
            <v>Tacoma, WA USA</v>
          </cell>
        </row>
        <row r="380">
          <cell r="A380">
            <v>360</v>
          </cell>
          <cell r="B380" t="str">
            <v>The Revolution</v>
          </cell>
          <cell r="C380" t="str">
            <v>The Boeing Company/Parents of Bellarmine Robotics/MultiCare/A Plus/Westland/Bertolinos &amp; Bellarmine Prep</v>
          </cell>
          <cell r="D380" t="str">
            <v>Tacoma, WA USA</v>
          </cell>
        </row>
        <row r="381">
          <cell r="A381">
            <v>364</v>
          </cell>
          <cell r="B381" t="str">
            <v>Team Fusion</v>
          </cell>
          <cell r="C381" t="str">
            <v>NASA/SAIC/DuPont Delisle &amp; Gulfport High School Technology Center</v>
          </cell>
          <cell r="D381" t="str">
            <v>Gulfport, MS USA</v>
          </cell>
        </row>
        <row r="382">
          <cell r="A382">
            <v>365</v>
          </cell>
          <cell r="B382" t="str">
            <v>Miracle Workerz</v>
          </cell>
          <cell r="C382" t="str">
            <v>DuPont Engineering / DuPont CCRE / The Boeing Company / Booz Allen Hamilton / First State Robotics &amp; MOE Robotics Group</v>
          </cell>
          <cell r="D382" t="str">
            <v>Wilmington, DE USA</v>
          </cell>
        </row>
        <row r="383">
          <cell r="A383">
            <v>365</v>
          </cell>
          <cell r="B383" t="str">
            <v>Miracle Workerz</v>
          </cell>
          <cell r="C383" t="str">
            <v>DuPont Engineering / DuPont CCRE / The Boeing Company / Booz Allen Hamilton / First State Robotics &amp; MOE Robotics Group</v>
          </cell>
          <cell r="D383" t="str">
            <v>Wilmington, DE USA</v>
          </cell>
        </row>
        <row r="384">
          <cell r="A384">
            <v>365</v>
          </cell>
          <cell r="B384" t="str">
            <v>Miracle Workerz</v>
          </cell>
          <cell r="C384" t="str">
            <v>DuPont Engineering / DuPont CCRE / The Boeing Company / Booz Allen Hamilton / First State Robotics &amp; MOE Robotics Group</v>
          </cell>
          <cell r="D384" t="str">
            <v>Wilmington, DE USA</v>
          </cell>
        </row>
        <row r="385">
          <cell r="A385">
            <v>369</v>
          </cell>
          <cell r="B385" t="str">
            <v>High Voltage</v>
          </cell>
          <cell r="C385" t="str">
            <v>NATIONAL GRID/Credit Suisse/Bloomberg &amp; William E. Grady Tech. High School</v>
          </cell>
          <cell r="D385" t="str">
            <v>Brooklyn, NY USA</v>
          </cell>
        </row>
        <row r="386">
          <cell r="A386">
            <v>369</v>
          </cell>
          <cell r="B386" t="str">
            <v>High Voltage</v>
          </cell>
          <cell r="C386" t="str">
            <v>NATIONAL GRID/Credit Suisse/Bloomberg &amp; William E. Grady Tech. High School</v>
          </cell>
          <cell r="D386" t="str">
            <v>Brooklyn, NY USA</v>
          </cell>
        </row>
        <row r="387">
          <cell r="A387">
            <v>371</v>
          </cell>
          <cell r="B387" t="str">
            <v>Cyber Warriors</v>
          </cell>
          <cell r="C387" t="str">
            <v>National Grid / Bezos Family Foundation / Bloomberg &amp; Curtis High School</v>
          </cell>
          <cell r="D387" t="str">
            <v>Staten Island, NY USA</v>
          </cell>
        </row>
        <row r="388">
          <cell r="A388">
            <v>375</v>
          </cell>
          <cell r="B388" t="str">
            <v>Robotic Plague</v>
          </cell>
          <cell r="C388" t="str">
            <v>Con Edison/New Jersey-New York Port Authority &amp; Staten Island Technical High School</v>
          </cell>
          <cell r="D388" t="str">
            <v>Staten Island, NY USA</v>
          </cell>
        </row>
        <row r="389">
          <cell r="A389">
            <v>375</v>
          </cell>
          <cell r="B389" t="str">
            <v>Robotic Plague</v>
          </cell>
          <cell r="C389" t="str">
            <v>Con Edison/New Jersey-New York Port Authority &amp; Staten Island Technical High School</v>
          </cell>
          <cell r="D389" t="str">
            <v>Staten Island, NY USA</v>
          </cell>
        </row>
        <row r="390">
          <cell r="A390">
            <v>378</v>
          </cell>
          <cell r="B390" t="str">
            <v>The Circuit Stompers</v>
          </cell>
          <cell r="C390" t="str">
            <v>Delphi Thermal/GM Components Holdings, LLC &amp; Newfane High School</v>
          </cell>
          <cell r="D390" t="str">
            <v>Newfane, NY USA</v>
          </cell>
        </row>
        <row r="391">
          <cell r="A391">
            <v>378</v>
          </cell>
          <cell r="B391" t="str">
            <v>The Circuit Stompers</v>
          </cell>
          <cell r="C391" t="str">
            <v>Delphi Thermal/GM Components Holdings, LLC &amp; Newfane High School</v>
          </cell>
          <cell r="D391" t="str">
            <v>Newfane, NY USA</v>
          </cell>
        </row>
        <row r="392">
          <cell r="A392">
            <v>379</v>
          </cell>
          <cell r="B392" t="str">
            <v>RoboCats</v>
          </cell>
          <cell r="C392" t="str">
            <v>Interstate Shredding &amp; Girard High School</v>
          </cell>
          <cell r="D392" t="str">
            <v>Girard, OH USA</v>
          </cell>
        </row>
        <row r="393">
          <cell r="A393">
            <v>379</v>
          </cell>
          <cell r="B393" t="str">
            <v>RoboCats</v>
          </cell>
          <cell r="C393" t="str">
            <v>Interstate Shredding &amp; Girard High School</v>
          </cell>
          <cell r="D393" t="str">
            <v>Girard, OH USA</v>
          </cell>
        </row>
        <row r="394">
          <cell r="A394">
            <v>383</v>
          </cell>
          <cell r="B394" t="str">
            <v>Brazilian Machine</v>
          </cell>
          <cell r="C394" t="str">
            <v>Dorvo Maquinas / Metalaser / Goethe Institut / Porto Brasil Viagens &amp; Provincia de Sao Pedro High School</v>
          </cell>
          <cell r="D394" t="str">
            <v>Porto Alegre, RS Brazil</v>
          </cell>
        </row>
        <row r="395">
          <cell r="A395">
            <v>383</v>
          </cell>
          <cell r="B395" t="str">
            <v>Brazilian Machine</v>
          </cell>
          <cell r="C395" t="str">
            <v>Dorvo Maquinas / Metalaser / Goethe Institut / Porto Brasil Viagens &amp; Provincia de Sao Pedro High School</v>
          </cell>
          <cell r="D395" t="str">
            <v>Porto Alegre, RS Brazil</v>
          </cell>
        </row>
        <row r="396">
          <cell r="A396">
            <v>384</v>
          </cell>
          <cell r="B396" t="str">
            <v>Sparky 384</v>
          </cell>
          <cell r="C396" t="str">
            <v>Flexicell / GE Volunteers / ShowBest Fixture Corp. / AeroTek / Hermitage Automation / Henrico Co. Education Foundation / CAPER / PMMI &amp; Tucker High School</v>
          </cell>
          <cell r="D396" t="str">
            <v>Richmond, VA USA</v>
          </cell>
        </row>
        <row r="397">
          <cell r="A397">
            <v>386</v>
          </cell>
          <cell r="B397" t="str">
            <v>Team Voltage</v>
          </cell>
          <cell r="C397" t="str">
            <v>School Board of Brevard County/Rockwell Collins/Harris Corp/EDAK &amp; Melbourne HS</v>
          </cell>
          <cell r="D397" t="str">
            <v>Melbourne, FL USA</v>
          </cell>
        </row>
        <row r="398">
          <cell r="A398">
            <v>386</v>
          </cell>
          <cell r="B398" t="str">
            <v>Team Voltage</v>
          </cell>
          <cell r="C398" t="str">
            <v>School Board of Brevard County/Rockwell Collins/Harris Corp/EDAK &amp; Melbourne HS</v>
          </cell>
          <cell r="D398" t="str">
            <v>Melbourne, FL USA</v>
          </cell>
        </row>
        <row r="399">
          <cell r="A399">
            <v>388</v>
          </cell>
          <cell r="B399" t="str">
            <v>Maximum Oz</v>
          </cell>
          <cell r="C399" t="str">
            <v>Consol Energy / AEP Appalachian Power / Terra Tech Engineering / jcpenney &amp; Grundy High School, Council High School, and Hurley HIgh School</v>
          </cell>
          <cell r="D399" t="str">
            <v>Grundy, VA USA</v>
          </cell>
        </row>
        <row r="400">
          <cell r="A400">
            <v>395</v>
          </cell>
          <cell r="B400" t="str">
            <v>2 TrainRobotics</v>
          </cell>
          <cell r="C400" t="str">
            <v>Bloomberg / Port Authority of NY &amp; NJ / The New York Yankees / The McGraw-Hill Companies / Columbia University &amp; Morris High School Campus</v>
          </cell>
          <cell r="D400" t="str">
            <v>Bronx, NY USA</v>
          </cell>
        </row>
        <row r="401">
          <cell r="A401">
            <v>395</v>
          </cell>
          <cell r="B401" t="str">
            <v>2 TrainRobotics</v>
          </cell>
          <cell r="C401" t="str">
            <v>Bloomberg / Port Authority of NY &amp; NJ / The New York Yankees / The McGraw-Hill Companies / Columbia University &amp; Morris High School Campus</v>
          </cell>
          <cell r="D401" t="str">
            <v>Bronx, NY USA</v>
          </cell>
        </row>
        <row r="402">
          <cell r="A402">
            <v>399</v>
          </cell>
          <cell r="B402" t="str">
            <v>Eagle Robotics</v>
          </cell>
          <cell r="C402" t="str">
            <v>The Boeing Company / NASA Dryden Flight Research Center / Lockheed Martin / Northrop Grumman / JT3 / ITEA / BAE Systems / Aeroviroment / West Coast Products / Pacific Coast Powder Coating &amp; Lancaster High School &amp; Antelope Valley Union High School District</v>
          </cell>
          <cell r="D402" t="str">
            <v>Lancaster, CA USA</v>
          </cell>
        </row>
        <row r="403">
          <cell r="A403">
            <v>399</v>
          </cell>
          <cell r="B403" t="str">
            <v>Eagle Robotics</v>
          </cell>
          <cell r="C403" t="str">
            <v>The Boeing Company / NASA Dryden Flight Research Center / Lockheed Martin / Northrop Grumman / JT3 / ITEA / BAE Systems / Aeroviroment / West Coast Products / Pacific Coast Powder Coating &amp; Lancaster High School &amp; Antelope Valley Union High School District</v>
          </cell>
          <cell r="D403" t="str">
            <v>Lancaster, CA USA</v>
          </cell>
        </row>
        <row r="404">
          <cell r="A404">
            <v>399</v>
          </cell>
          <cell r="B404" t="str">
            <v>Eagle Robotics</v>
          </cell>
          <cell r="C404" t="str">
            <v>The Boeing Company / NASA Dryden Flight Research Center / Lockheed Martin / Northrop Grumman / JT3 / ITEA / BAE Systems / Aeroviroment / West Coast Products / Pacific Coast Powder Coating &amp; Lancaster High School &amp; Antelope Valley Union High School District</v>
          </cell>
          <cell r="D404" t="str">
            <v>Lancaster, CA USA</v>
          </cell>
        </row>
        <row r="405">
          <cell r="A405">
            <v>401</v>
          </cell>
          <cell r="B405" t="str">
            <v>Hokie Guard</v>
          </cell>
          <cell r="C405" t="str">
            <v>Virginia Tech School of Education/jcpenney &amp; Montgomery County Public Schools</v>
          </cell>
          <cell r="D405" t="str">
            <v>Christiansburg, VA USA</v>
          </cell>
        </row>
        <row r="406">
          <cell r="A406">
            <v>401</v>
          </cell>
          <cell r="B406" t="str">
            <v>Hokie Guard</v>
          </cell>
          <cell r="C406" t="str">
            <v>Virginia Tech School of Education/jcpenney &amp; Montgomery County Public Schools</v>
          </cell>
          <cell r="D406" t="str">
            <v>Christiansburg, VA USA</v>
          </cell>
        </row>
        <row r="407">
          <cell r="A407">
            <v>415</v>
          </cell>
          <cell r="B407" t="str">
            <v>RoBoCRAFT</v>
          </cell>
          <cell r="C407" t="str">
            <v>BOSCH/Tri-County Technical College/jcpenney/NASA/Michelin &amp; Anderson 1 &amp; 2 Career and Technology Center</v>
          </cell>
          <cell r="D407" t="str">
            <v>Williamston, SC USA</v>
          </cell>
        </row>
        <row r="408">
          <cell r="A408">
            <v>415</v>
          </cell>
          <cell r="B408" t="str">
            <v>RoBoCRAFT</v>
          </cell>
          <cell r="C408" t="str">
            <v>BOSCH/Tri-County Technical College/jcpenney/NASA/Michelin &amp; Anderson 1 &amp; 2 Career and Technology Center</v>
          </cell>
          <cell r="D408" t="str">
            <v>Williamston, SC USA</v>
          </cell>
        </row>
        <row r="409">
          <cell r="A409">
            <v>418</v>
          </cell>
          <cell r="B409" t="str">
            <v>Purple Haze</v>
          </cell>
          <cell r="C409" t="str">
            <v>3M/Space Adventures/National Instruments/LASA Robotics Association &amp; Liberal Arts &amp; Science Academy High School</v>
          </cell>
          <cell r="D409" t="str">
            <v>Austin, TX USA</v>
          </cell>
        </row>
        <row r="410">
          <cell r="A410">
            <v>421</v>
          </cell>
          <cell r="B410" t="str">
            <v>The Warriors</v>
          </cell>
          <cell r="C410" t="str">
            <v>Pershing Square Foundation / NASA / Bezos Family Foundation / jcpenney &amp; Alfred E. Smith H.S.</v>
          </cell>
          <cell r="D410" t="str">
            <v>Bronx, NY USA</v>
          </cell>
        </row>
        <row r="411">
          <cell r="A411">
            <v>422</v>
          </cell>
          <cell r="B411" t="str">
            <v>Mech Tech Dragons</v>
          </cell>
          <cell r="C411" t="str">
            <v>Afton Chemical / MeadWestvaco / Motorola Solutions Foundation &amp; Maggie L. Walker Governor's School</v>
          </cell>
          <cell r="D411" t="str">
            <v>Richmond, VA USA</v>
          </cell>
        </row>
        <row r="412">
          <cell r="A412">
            <v>422</v>
          </cell>
          <cell r="B412" t="str">
            <v>Mech Tech Dragons</v>
          </cell>
          <cell r="C412" t="str">
            <v>Afton Chemical / MeadWestvaco / Motorola Solutions Foundation &amp; Maggie L. Walker Governor's School</v>
          </cell>
          <cell r="D412" t="str">
            <v>Richmond, VA USA</v>
          </cell>
        </row>
        <row r="413">
          <cell r="A413">
            <v>423</v>
          </cell>
          <cell r="B413" t="str">
            <v>Simple Machines</v>
          </cell>
          <cell r="C413" t="str">
            <v>NASA/Lockheed Martin/ITT Technical Institute &amp; Cheltenham High School &amp; Springfield High School</v>
          </cell>
          <cell r="D413" t="str">
            <v>Wyncote, PA USA</v>
          </cell>
        </row>
        <row r="414">
          <cell r="A414">
            <v>423</v>
          </cell>
          <cell r="B414" t="str">
            <v>Simple Machines</v>
          </cell>
          <cell r="C414" t="str">
            <v>NASA/Lockheed Martin/ITT Technical Institute &amp; Cheltenham High School &amp; Springfield High School</v>
          </cell>
          <cell r="D414" t="str">
            <v>Wyncote, PA USA</v>
          </cell>
        </row>
        <row r="415">
          <cell r="A415">
            <v>433</v>
          </cell>
          <cell r="B415" t="str">
            <v>Firebirds</v>
          </cell>
          <cell r="C415" t="str">
            <v>Lockheed Martin Corporation/Cozen O'Connor/Aetna Life &amp; Casualty Company/Comcast/Drexel University/NASA/Pennoni/Society of Women Engineers/Pennsylvania Society of Professional Engineers, Philadelphia Chapter &amp; Mount St. Joseph Academy</v>
          </cell>
          <cell r="D415" t="str">
            <v>Flourtown, PA USA</v>
          </cell>
        </row>
        <row r="416">
          <cell r="A416">
            <v>433</v>
          </cell>
          <cell r="B416" t="str">
            <v>Firebirds</v>
          </cell>
          <cell r="C416" t="str">
            <v>Lockheed Martin Corporation/Cozen O'Connor/Aetna Life &amp; Casualty Company/Comcast/Drexel University/NASA/Pennoni/Society of Women Engineers/Pennsylvania Society of Professional Engineers, Philadelphia Chapter &amp; Mount St. Joseph Academy</v>
          </cell>
          <cell r="D416" t="str">
            <v>Flourtown, PA USA</v>
          </cell>
        </row>
        <row r="417">
          <cell r="A417">
            <v>433</v>
          </cell>
          <cell r="B417" t="str">
            <v>Firebirds</v>
          </cell>
          <cell r="C417" t="str">
            <v>Lockheed Martin Corporation/Cozen O'Connor/Aetna Life &amp; Casualty Company/Comcast/Drexel University/NASA/Pennoni/Society of Women Engineers/Pennsylvania Society of Professional Engineers, Philadelphia Chapter &amp; Mount St. Joseph Academy</v>
          </cell>
          <cell r="D417" t="str">
            <v>Flourtown, PA USA</v>
          </cell>
        </row>
        <row r="418">
          <cell r="A418">
            <v>435</v>
          </cell>
          <cell r="B418" t="str">
            <v>Robodogs</v>
          </cell>
          <cell r="C418" t="str">
            <v>EMC Corporation &amp; Robodogs Booster Club &amp; Southeast Raleigh Magnet High School &amp; NCSU STEM Early College High School</v>
          </cell>
          <cell r="D418" t="str">
            <v>Raleigh, NC USA</v>
          </cell>
        </row>
        <row r="419">
          <cell r="A419">
            <v>435</v>
          </cell>
          <cell r="B419" t="str">
            <v>Robodogs</v>
          </cell>
          <cell r="C419" t="str">
            <v>EMC Corporation &amp; Robodogs Booster Club &amp; Southeast Raleigh Magnet High School &amp; NCSU STEM Early College High School</v>
          </cell>
          <cell r="D419" t="str">
            <v>Raleigh, NC USA</v>
          </cell>
        </row>
        <row r="420">
          <cell r="A420">
            <v>441</v>
          </cell>
          <cell r="B420" t="str">
            <v>DEVIL DOGS</v>
          </cell>
          <cell r="C420" t="str">
            <v>Hilcorp Energy/ITT Technical Institute/PPG/G &amp; R Electrical Construction, Inc &amp; Reagan High School</v>
          </cell>
          <cell r="D420" t="str">
            <v>Houston, TX USA</v>
          </cell>
        </row>
        <row r="421">
          <cell r="A421">
            <v>441</v>
          </cell>
          <cell r="B421" t="str">
            <v>DEVIL DOGS</v>
          </cell>
          <cell r="C421" t="str">
            <v>Hilcorp Energy/ITT Technical Institute/PPG/G &amp; R Electrical Construction, Inc &amp; Reagan High School</v>
          </cell>
          <cell r="D421" t="str">
            <v>Houston, TX USA</v>
          </cell>
        </row>
        <row r="422">
          <cell r="A422">
            <v>442</v>
          </cell>
          <cell r="B422" t="str">
            <v>Redstone Robotics</v>
          </cell>
          <cell r="C422" t="str">
            <v>NASA / Chrysler Corporation / The Boeing Company / BAE / SAIC / AUVSI &amp; New Century Tech High School &amp; Lee Pre-Engineering Magnet HS</v>
          </cell>
          <cell r="D422" t="str">
            <v>Huntsville, AL USA</v>
          </cell>
        </row>
        <row r="423">
          <cell r="A423">
            <v>447</v>
          </cell>
          <cell r="B423" t="str">
            <v>Team Roboto</v>
          </cell>
          <cell r="C423" t="str">
            <v>Ivy Tech Community College/CIM Systems/Xtreme Alternative Defense Systems/DRN Machine/MESI &amp; Crossroads of America Council &amp; Madison County High Schools</v>
          </cell>
          <cell r="D423" t="str">
            <v>Anderson, IN USA</v>
          </cell>
        </row>
        <row r="424">
          <cell r="A424">
            <v>447</v>
          </cell>
          <cell r="B424" t="str">
            <v>Team Roboto</v>
          </cell>
          <cell r="C424" t="str">
            <v>Ivy Tech Community College/CIM Systems/Xtreme Alternative Defense Systems/DRN Machine/MESI &amp; Crossroads of America Council &amp; Madison County High Schools</v>
          </cell>
          <cell r="D424" t="str">
            <v>Anderson, IN USA</v>
          </cell>
        </row>
        <row r="425">
          <cell r="A425">
            <v>449</v>
          </cell>
          <cell r="B425" t="str">
            <v>The Blair Robot Project</v>
          </cell>
          <cell r="C425" t="str">
            <v>ARL (Army Research Laboratory )/Sigma Space Corporation/Intelligent Automation Inc./ITT Exelis &amp; Montgomery Blair High School</v>
          </cell>
          <cell r="D425" t="str">
            <v>Silver Spring, MD USA</v>
          </cell>
        </row>
        <row r="426">
          <cell r="A426">
            <v>449</v>
          </cell>
          <cell r="B426" t="str">
            <v>The Blair Robot Project</v>
          </cell>
          <cell r="C426" t="str">
            <v>ARL (Army Research Laboratory )/Sigma Space Corporation/Intelligent Automation Inc./ITT Exelis &amp; Montgomery Blair High School</v>
          </cell>
          <cell r="D426" t="str">
            <v>Silver Spring, MD USA</v>
          </cell>
        </row>
        <row r="427">
          <cell r="A427">
            <v>451</v>
          </cell>
          <cell r="B427" t="str">
            <v>The Cat Attack</v>
          </cell>
          <cell r="C427" t="str">
            <v>Dana Corporation &amp; Sylvania Northview High School &amp; Ottawa Hills High School &amp; Sylvania Southview High School &amp; Springfield High School &amp; Toledo School for the Arts &amp; Perrysburg High School &amp; Anthony Wayne High School &amp; St. Francis de Sales High School &amp; Notre Dame Academy</v>
          </cell>
          <cell r="D427" t="str">
            <v>Holland, OH USA</v>
          </cell>
        </row>
        <row r="428">
          <cell r="A428">
            <v>451</v>
          </cell>
          <cell r="B428" t="str">
            <v>The Cat Attack</v>
          </cell>
          <cell r="C428" t="str">
            <v>Dana Corporation &amp; Sylvania Northview High School &amp; Ottawa Hills High School &amp; Sylvania Southview High School &amp; Springfield High School &amp; Toledo School for the Arts &amp; Perrysburg High School &amp; Anthony Wayne High School &amp; St. Francis de Sales High School &amp; Notre Dame Academy</v>
          </cell>
          <cell r="D428" t="str">
            <v>Holland, OH USA</v>
          </cell>
        </row>
        <row r="429">
          <cell r="A429">
            <v>453</v>
          </cell>
          <cell r="B429" t="str">
            <v>Rockem Sockem Robotics</v>
          </cell>
          <cell r="C429" t="str">
            <v>TRW Global Electronics/L'Anse Creuse Public Schools &amp; F.V. Pankow Center</v>
          </cell>
          <cell r="D429" t="str">
            <v>Clinton Township, MI USA</v>
          </cell>
        </row>
        <row r="430">
          <cell r="A430">
            <v>453</v>
          </cell>
          <cell r="B430" t="str">
            <v>Rockem Sockem Robotics</v>
          </cell>
          <cell r="C430" t="str">
            <v>TRW Global Electronics/L'Anse Creuse Public Schools &amp; F.V. Pankow Center</v>
          </cell>
          <cell r="D430" t="str">
            <v>Clinton Township, MI USA</v>
          </cell>
        </row>
        <row r="431">
          <cell r="A431">
            <v>456</v>
          </cell>
          <cell r="B431" t="str">
            <v>Siege Robotics</v>
          </cell>
          <cell r="C431" t="str">
            <v>NDEP/US Army Engineer Research &amp; Development Center/Vicksburg-Warren School District/Entergy Grand Gulf/NASA/ABB/Pepsi Refresh Project/National Defense Education Program/Anderson-Tully/Lockheed Martin &amp; Warren Central High School &amp; St. Aloysius Catholic High School &amp; Vicksburg High School &amp; Vicksburg Home Schools</v>
          </cell>
          <cell r="D431" t="str">
            <v>Vicksburg, MS USA</v>
          </cell>
        </row>
        <row r="432">
          <cell r="A432">
            <v>456</v>
          </cell>
          <cell r="B432" t="str">
            <v>Siege Robotics</v>
          </cell>
          <cell r="C432" t="str">
            <v>NDEP/US Army Engineer Research &amp; Development Center/Vicksburg-Warren School District/Entergy Grand Gulf/NASA/ABB/Pepsi Refresh Project/National Defense Education Program/Anderson-Tully/Lockheed Martin &amp; Warren Central High School &amp; St. Aloysius Catholic High School &amp; Vicksburg High School &amp; Vicksburg Home Schools</v>
          </cell>
          <cell r="D432" t="str">
            <v>Vicksburg, MS USA</v>
          </cell>
        </row>
        <row r="433">
          <cell r="A433">
            <v>457</v>
          </cell>
          <cell r="B433" t="str">
            <v>Grease Monkeys</v>
          </cell>
          <cell r="C433" t="str">
            <v>The Boeing Company/Toyota Motor Manufacturing, Texas, Inc./Kelly Aviation Center Lockheed Martin/Valero Energy Corporation/Time Warner Cable/Rey Saldana, San Antonio District 4 City Councilman and the San Antonio City Council/Texas Workforce Commission (FIRST in Texas)/100% People Power Grant (Elmendorf Foundation)/JadCap Machine Works/RobotNext/Alion Science and Technology/SAIC/CPS Energy &amp; South San Antonio High School</v>
          </cell>
          <cell r="D433" t="str">
            <v>San Antonio, TX USA</v>
          </cell>
        </row>
        <row r="434">
          <cell r="A434">
            <v>457</v>
          </cell>
          <cell r="B434" t="str">
            <v>Grease Monkeys</v>
          </cell>
          <cell r="C434" t="str">
            <v>The Boeing Company/Toyota Motor Manufacturing, Texas, Inc./Kelly Aviation Center Lockheed Martin/Valero Energy Corporation/Time Warner Cable/Rey Saldana, San Antonio District 4 City Councilman and the San Antonio City Council/Texas Workforce Commission (FIRST in Texas)/100% People Power Grant (Elmendorf Foundation)/JadCap Machine Works/RobotNext/Alion Science and Technology/SAIC/CPS Energy &amp; South San Antonio High School</v>
          </cell>
          <cell r="D434" t="str">
            <v>San Antonio, TX USA</v>
          </cell>
        </row>
        <row r="435">
          <cell r="A435">
            <v>461</v>
          </cell>
          <cell r="B435" t="str">
            <v>Westside Boiler Invasion</v>
          </cell>
          <cell r="C435" t="str">
            <v>Purdue FIRST Programs/Caterpillar &amp; West Lafayette Jr-Sr High School</v>
          </cell>
          <cell r="D435" t="str">
            <v>West Lafayette, IN USA</v>
          </cell>
        </row>
        <row r="436">
          <cell r="A436">
            <v>461</v>
          </cell>
          <cell r="B436" t="str">
            <v>Westside Boiler Invasion</v>
          </cell>
          <cell r="C436" t="str">
            <v>Purdue FIRST Programs/Caterpillar &amp; West Lafayette Jr-Sr High School</v>
          </cell>
          <cell r="D436" t="str">
            <v>West Lafayette, IN USA</v>
          </cell>
        </row>
        <row r="437">
          <cell r="A437">
            <v>467</v>
          </cell>
          <cell r="B437" t="str">
            <v>Shrewsbury Colonials</v>
          </cell>
          <cell r="C437" t="str">
            <v>Vangy Tool Company &amp; Shrewsbury High School</v>
          </cell>
          <cell r="D437" t="str">
            <v>Shrewsbury, MA USA</v>
          </cell>
        </row>
        <row r="438">
          <cell r="A438">
            <v>468</v>
          </cell>
          <cell r="B438" t="str">
            <v>Aftershock</v>
          </cell>
          <cell r="C438" t="str">
            <v>Baker College / MAIN Mfg. &amp; Baker College BSA Explorer Post 1888 &amp; Clio High School &amp; Flushing High School</v>
          </cell>
          <cell r="D438" t="str">
            <v>Flint, MI USA</v>
          </cell>
        </row>
        <row r="439">
          <cell r="A439">
            <v>468</v>
          </cell>
          <cell r="B439" t="str">
            <v>Aftershock</v>
          </cell>
          <cell r="C439" t="str">
            <v>Baker College / MAIN Mfg. &amp; Baker College BSA Explorer Post 1888 &amp; Clio High School &amp; Flushing High School</v>
          </cell>
          <cell r="D439" t="str">
            <v>Flint, MI USA</v>
          </cell>
        </row>
        <row r="440">
          <cell r="A440">
            <v>469</v>
          </cell>
          <cell r="B440" t="str">
            <v>Las Guerrillas</v>
          </cell>
          <cell r="C440" t="str">
            <v>Comau / AVL / General Motors / Nissan / Norgren, Inc. / Eco-Bat / QUEXCO / Solidworks / TARDEC / Michigan Fiberglass / Anixter / Copeland-Gibson / Techshop / Lawrence Technological University / Stylmark / Gorman's Gallery / Koshido Design &amp; International Academy</v>
          </cell>
          <cell r="D440" t="str">
            <v>Bloomfield Hills, MI USA</v>
          </cell>
        </row>
        <row r="441">
          <cell r="A441">
            <v>469</v>
          </cell>
          <cell r="B441" t="str">
            <v>Las Guerrillas</v>
          </cell>
          <cell r="C441" t="str">
            <v>Comau / AVL / General Motors / Nissan / Norgren, Inc. / Eco-Bat / QUEXCO / Solidworks / TARDEC / Michigan Fiberglass / Anixter / Copeland-Gibson / Techshop / Lawrence Technological University / Stylmark / Gorman's Gallery / Koshido Design &amp; International Academy</v>
          </cell>
          <cell r="D441" t="str">
            <v>Bloomfield Hills, MI USA</v>
          </cell>
        </row>
        <row r="442">
          <cell r="A442">
            <v>469</v>
          </cell>
          <cell r="B442" t="str">
            <v>Las Guerrillas</v>
          </cell>
          <cell r="C442" t="str">
            <v>Comau / AVL / General Motors / Nissan / Norgren, Inc. / Eco-Bat / QUEXCO / Solidworks / TARDEC / Michigan Fiberglass / Anixter / Copeland-Gibson / Techshop / Lawrence Technological University / Stylmark / Gorman's Gallery / Koshido Design &amp; International Academy</v>
          </cell>
          <cell r="D442" t="str">
            <v>Bloomfield Hills, MI USA</v>
          </cell>
        </row>
        <row r="443">
          <cell r="A443">
            <v>469</v>
          </cell>
          <cell r="B443" t="str">
            <v>Las Guerrillas</v>
          </cell>
          <cell r="C443" t="str">
            <v>Comau / AVL / General Motors / Nissan / Norgren, Inc. / Eco-Bat / QUEXCO / Solidworks / TARDEC / Michigan Fiberglass / Anixter / Copeland-Gibson / Techshop / Lawrence Technological University / Stylmark / Gorman's Gallery / Koshido Design &amp; International Academy</v>
          </cell>
          <cell r="D443" t="str">
            <v>Bloomfield Hills, MI USA</v>
          </cell>
        </row>
        <row r="444">
          <cell r="A444">
            <v>470</v>
          </cell>
          <cell r="B444" t="str">
            <v>Alpha Omega Robotics</v>
          </cell>
          <cell r="C444" t="str">
            <v>General Motors Corporation/Bill Crispin Chevrolet/Marathon Oil, Michigan Refining Division/ITT Technical Institute/Berner Scientific/ACTI/PTC/Ypsilanti Public Schools Foundation &amp; Ypsilanti High School</v>
          </cell>
          <cell r="D444" t="str">
            <v>Ypsilanti, MI USA</v>
          </cell>
        </row>
        <row r="445">
          <cell r="A445">
            <v>470</v>
          </cell>
          <cell r="B445" t="str">
            <v>Alpha Omega Robotics</v>
          </cell>
          <cell r="C445" t="str">
            <v>General Motors Corporation/Bill Crispin Chevrolet/Marathon Oil, Michigan Refining Division/ITT Technical Institute/Berner Scientific/ACTI/PTC/Ypsilanti Public Schools Foundation &amp; Ypsilanti High School</v>
          </cell>
          <cell r="D445" t="str">
            <v>Ypsilanti, MI USA</v>
          </cell>
        </row>
        <row r="446">
          <cell r="A446">
            <v>470</v>
          </cell>
          <cell r="B446" t="str">
            <v>Alpha Omega Robotics</v>
          </cell>
          <cell r="C446" t="str">
            <v>General Motors Corporation/Bill Crispin Chevrolet/Marathon Oil, Michigan Refining Division/ITT Technical Institute/Berner Scientific/ACTI/PTC/Ypsilanti Public Schools Foundation &amp; Ypsilanti High School</v>
          </cell>
          <cell r="D446" t="str">
            <v>Ypsilanti, MI USA</v>
          </cell>
        </row>
        <row r="447">
          <cell r="A447">
            <v>476</v>
          </cell>
          <cell r="B447" t="str">
            <v>Wildcats</v>
          </cell>
          <cell r="C447" t="str">
            <v>The Boeing Company/Precision Tool &amp; Die/Continental Technologies/ConocoPhillips/jcpenney/Pioneer Technology Center/Oklahoma State University College of Engineering (CEAT) &amp; Ponca City High School</v>
          </cell>
          <cell r="D447" t="str">
            <v>Ponca City, OK USA</v>
          </cell>
        </row>
        <row r="448">
          <cell r="A448">
            <v>484</v>
          </cell>
          <cell r="B448" t="str">
            <v>Roboforce</v>
          </cell>
          <cell r="C448" t="str">
            <v>Lockheed-Martin/GE Volunteers &amp; Haverford High School</v>
          </cell>
          <cell r="D448" t="str">
            <v>Havertown, PA USA</v>
          </cell>
        </row>
        <row r="449">
          <cell r="A449">
            <v>484</v>
          </cell>
          <cell r="B449" t="str">
            <v>Roboforce</v>
          </cell>
          <cell r="C449" t="str">
            <v>Lockheed-Martin/GE Volunteers &amp; Haverford High School</v>
          </cell>
          <cell r="D449" t="str">
            <v>Havertown, PA USA</v>
          </cell>
        </row>
        <row r="450">
          <cell r="A450">
            <v>484</v>
          </cell>
          <cell r="B450" t="str">
            <v>Roboforce</v>
          </cell>
          <cell r="C450" t="str">
            <v>Lockheed-Martin/GE Volunteers &amp; Haverford High School</v>
          </cell>
          <cell r="D450" t="str">
            <v>Havertown, PA USA</v>
          </cell>
        </row>
        <row r="451">
          <cell r="A451">
            <v>486</v>
          </cell>
          <cell r="B451" t="str">
            <v>Positronic Panthers</v>
          </cell>
          <cell r="C451" t="str">
            <v>The Boeing Company/Tancredi's Auto &amp; Truck/3M Dyneon &amp; Strath Haven HS</v>
          </cell>
          <cell r="D451" t="str">
            <v>Wallingford, PA USA</v>
          </cell>
        </row>
        <row r="452">
          <cell r="A452">
            <v>486</v>
          </cell>
          <cell r="B452" t="str">
            <v>Positronic Panthers</v>
          </cell>
          <cell r="C452" t="str">
            <v>The Boeing Company/Tancredi's Auto &amp; Truck/3M Dyneon &amp; Strath Haven HS</v>
          </cell>
          <cell r="D452" t="str">
            <v>Wallingford, PA USA</v>
          </cell>
        </row>
        <row r="453">
          <cell r="A453">
            <v>486</v>
          </cell>
          <cell r="B453" t="str">
            <v>Positronic Panthers</v>
          </cell>
          <cell r="C453" t="str">
            <v>The Boeing Company/Tancredi's Auto &amp; Truck/3M Dyneon &amp; Strath Haven HS</v>
          </cell>
          <cell r="D453" t="str">
            <v>Wallingford, PA USA</v>
          </cell>
        </row>
        <row r="454">
          <cell r="A454">
            <v>488</v>
          </cell>
          <cell r="B454" t="str">
            <v>Team XBot</v>
          </cell>
          <cell r="C454" t="str">
            <v>Microsoft/Automated Metal Technologies/Rainier Valley Rotary Club/OSPI &amp; Franklin High School</v>
          </cell>
          <cell r="D454" t="str">
            <v>Seattle, WA USA</v>
          </cell>
        </row>
        <row r="455">
          <cell r="A455">
            <v>488</v>
          </cell>
          <cell r="B455" t="str">
            <v>Team XBot</v>
          </cell>
          <cell r="C455" t="str">
            <v>Microsoft/Automated Metal Technologies/Rainier Valley Rotary Club/OSPI &amp; Franklin High School</v>
          </cell>
          <cell r="D455" t="str">
            <v>Seattle, WA USA</v>
          </cell>
        </row>
        <row r="456">
          <cell r="A456">
            <v>492</v>
          </cell>
          <cell r="B456" t="str">
            <v>Titan Robotics Club</v>
          </cell>
          <cell r="C456" t="str">
            <v>The Boeing Company/International School ASB/Western Integrated Technologies/International School PTSA/Microsoft Store/Center for Advanced Manufacturing Puget Sound/MB Metals/Bellevue Schools Foundation/Coinstar/Bauer Evans &amp; International School</v>
          </cell>
          <cell r="D456" t="str">
            <v>Bellevue, WA USA</v>
          </cell>
        </row>
        <row r="457">
          <cell r="A457">
            <v>494</v>
          </cell>
          <cell r="B457" t="str">
            <v>Martians</v>
          </cell>
          <cell r="C457" t="str">
            <v>General Motors / Chrysler Foundation / Onsite Aerospace Engineering Service / Kettering University / Grupo Antolin / Leoni / Patti Engineering &amp; Goodrich High School</v>
          </cell>
          <cell r="D457" t="str">
            <v>Goodrich, MI USA</v>
          </cell>
        </row>
        <row r="458">
          <cell r="A458">
            <v>494</v>
          </cell>
          <cell r="B458" t="str">
            <v>Martians</v>
          </cell>
          <cell r="C458" t="str">
            <v>General Motors / Chrysler Foundation / Onsite Aerospace Engineering Service / Kettering University / Grupo Antolin / Leoni / Patti Engineering &amp; Goodrich High School</v>
          </cell>
          <cell r="D458" t="str">
            <v>Goodrich, MI USA</v>
          </cell>
        </row>
        <row r="459">
          <cell r="A459">
            <v>494</v>
          </cell>
          <cell r="B459" t="str">
            <v>Martians</v>
          </cell>
          <cell r="C459" t="str">
            <v>General Motors / Chrysler Foundation / Onsite Aerospace Engineering Service / Kettering University / Grupo Antolin / Leoni / Patti Engineering &amp; Goodrich High School</v>
          </cell>
          <cell r="D459" t="str">
            <v>Goodrich, MI USA</v>
          </cell>
        </row>
        <row r="460">
          <cell r="A460">
            <v>496</v>
          </cell>
          <cell r="B460" t="str">
            <v>Royals</v>
          </cell>
          <cell r="C460" t="str">
            <v>Port Jefferson Robotics Club</v>
          </cell>
          <cell r="D460" t="str">
            <v>Port Jefferson, NY USA</v>
          </cell>
        </row>
        <row r="461">
          <cell r="A461">
            <v>498</v>
          </cell>
          <cell r="B461" t="str">
            <v>Cobra Commanders</v>
          </cell>
          <cell r="C461" t="str">
            <v>Salt River Project / Bechtel / Paradise Rebar &amp; Cactus High School</v>
          </cell>
          <cell r="D461" t="str">
            <v>Glendale, AZ USA</v>
          </cell>
        </row>
        <row r="462">
          <cell r="A462">
            <v>499</v>
          </cell>
          <cell r="B462" t="str">
            <v>Toltechs</v>
          </cell>
          <cell r="C462" t="str">
            <v>Lockheed Martin/First In Texas/Elmendorf Fund/Southwest Research Institute/Texas Institute for Educational Robotics/Akimeka, LLC &amp; Toltech T-STEM Academy</v>
          </cell>
          <cell r="D462" t="str">
            <v>San Antonio, TX USA</v>
          </cell>
        </row>
        <row r="463">
          <cell r="A463">
            <v>501</v>
          </cell>
          <cell r="B463" t="str">
            <v>The PowerKnights</v>
          </cell>
          <cell r="C463" t="str">
            <v>BURNDY/Dyn Inc/Intelitek &amp; Manchester High School West &amp; Goffstown Area High School</v>
          </cell>
          <cell r="D463" t="str">
            <v>Manchester, NH USA</v>
          </cell>
        </row>
        <row r="464">
          <cell r="A464">
            <v>503</v>
          </cell>
          <cell r="B464" t="str">
            <v>Frog Force</v>
          </cell>
          <cell r="C464" t="str">
            <v>Primary Sponsor: Magna Seating Systems / Secondary Sponsors: Autoliv / Buffalo Wild Wings / Bagger Dave's / Comau / West Automated Solutions &amp; Novi High School</v>
          </cell>
          <cell r="D464" t="str">
            <v>Novi, MI USA</v>
          </cell>
        </row>
        <row r="465">
          <cell r="A465">
            <v>503</v>
          </cell>
          <cell r="B465" t="str">
            <v>Frog Force</v>
          </cell>
          <cell r="C465" t="str">
            <v>Primary Sponsor: Magna Seating Systems / Secondary Sponsors: Autoliv / Buffalo Wild Wings / Bagger Dave's / Comau / West Automated Solutions &amp; Novi High School</v>
          </cell>
          <cell r="D465" t="str">
            <v>Novi, MI USA</v>
          </cell>
        </row>
        <row r="466">
          <cell r="A466">
            <v>503</v>
          </cell>
          <cell r="B466" t="str">
            <v>Frog Force</v>
          </cell>
          <cell r="C466" t="str">
            <v>Primary Sponsor: Magna Seating Systems / Secondary Sponsors: Autoliv / Buffalo Wild Wings / Bagger Dave's / Comau / West Automated Solutions &amp; Novi High School</v>
          </cell>
          <cell r="D466" t="str">
            <v>Novi, MI USA</v>
          </cell>
        </row>
        <row r="467">
          <cell r="A467">
            <v>503</v>
          </cell>
          <cell r="B467" t="str">
            <v>Frog Force</v>
          </cell>
          <cell r="C467" t="str">
            <v>Primary Sponsor: Magna Seating Systems / Secondary Sponsors: Autoliv / Buffalo Wild Wings / Bagger Dave's / Comau / West Automated Solutions &amp; Novi High School</v>
          </cell>
          <cell r="D467" t="str">
            <v>Novi, MI USA</v>
          </cell>
        </row>
        <row r="468">
          <cell r="A468">
            <v>509</v>
          </cell>
          <cell r="B468" t="str">
            <v>Red Storm</v>
          </cell>
          <cell r="C468" t="str">
            <v>BAE Systems/Insight Technology, Inc./Electrocraft &amp; Bedford High School</v>
          </cell>
          <cell r="D468" t="str">
            <v>Bedford, NH USA</v>
          </cell>
        </row>
        <row r="469">
          <cell r="A469">
            <v>509</v>
          </cell>
          <cell r="B469" t="str">
            <v>Red Storm</v>
          </cell>
          <cell r="C469" t="str">
            <v>BAE Systems/Insight Technology, Inc./Electrocraft &amp; Bedford High School</v>
          </cell>
          <cell r="D469" t="str">
            <v>Bedford, NH USA</v>
          </cell>
        </row>
        <row r="470">
          <cell r="A470">
            <v>514</v>
          </cell>
          <cell r="B470" t="str">
            <v>Miller Place Robotics</v>
          </cell>
          <cell r="C470" t="str">
            <v>Symbio LLC/Miller Place PTO/Switches and Sensors/MP Robotics Boosters/G &amp; L Precision Corp &amp; Miller Place Schools</v>
          </cell>
          <cell r="D470" t="str">
            <v>Miller Place, NY USA</v>
          </cell>
        </row>
        <row r="471">
          <cell r="A471">
            <v>514</v>
          </cell>
          <cell r="B471" t="str">
            <v>Miller Place Robotics</v>
          </cell>
          <cell r="C471" t="str">
            <v>Symbio LLC/Miller Place PTO/Switches and Sensors/MP Robotics Boosters/G &amp; L Precision Corp &amp; Miller Place Schools</v>
          </cell>
          <cell r="D471" t="str">
            <v>Miller Place, NY USA</v>
          </cell>
        </row>
        <row r="472">
          <cell r="A472">
            <v>519</v>
          </cell>
          <cell r="B472" t="str">
            <v>Robo Masters</v>
          </cell>
          <cell r="C472" t="str">
            <v>General Motors Foundation-GM CCRW / Harvey Industries / ITT Technical Institute / Detroit Public Schools &amp; Golightly Career and Technical Center</v>
          </cell>
          <cell r="D472" t="str">
            <v>Detroit, MI USA</v>
          </cell>
        </row>
        <row r="473">
          <cell r="A473">
            <v>519</v>
          </cell>
          <cell r="B473" t="str">
            <v>Robo Masters</v>
          </cell>
          <cell r="C473" t="str">
            <v>General Motors Foundation-GM CCRW / Harvey Industries / ITT Technical Institute / Detroit Public Schools &amp; Golightly Career and Technical Center</v>
          </cell>
          <cell r="D473" t="str">
            <v>Detroit, MI USA</v>
          </cell>
        </row>
        <row r="474">
          <cell r="A474">
            <v>522</v>
          </cell>
          <cell r="B474" t="str">
            <v>ROBO WIZARDS</v>
          </cell>
          <cell r="C474" t="str">
            <v>New York Container Terminal / ConEd / Bloomberg &amp; Mckee Vocational High School</v>
          </cell>
          <cell r="D474" t="str">
            <v>Staten Island, NY USA</v>
          </cell>
        </row>
        <row r="475">
          <cell r="A475">
            <v>525</v>
          </cell>
          <cell r="B475" t="str">
            <v>Swartdogs</v>
          </cell>
          <cell r="C475" t="str">
            <v>John Deere Waterloo Operations/PTC/Rockwell Collins/DISTek Integration, Inc/NCK Software/Denso International America, Inc./Viking Pump/ISU College of Engineering/Beisner-Eason Grant/University of Northern Iowa Physics Department &amp; Cedar Falls High School</v>
          </cell>
          <cell r="D475" t="str">
            <v>Cedar Falls, IA USA</v>
          </cell>
        </row>
        <row r="476">
          <cell r="A476">
            <v>525</v>
          </cell>
          <cell r="B476" t="str">
            <v>Swartdogs</v>
          </cell>
          <cell r="C476" t="str">
            <v>John Deere Waterloo Operations/PTC/Rockwell Collins/DISTek Integration, Inc/NCK Software/Denso International America, Inc./Viking Pump/ISU College of Engineering/Beisner-Eason Grant/University of Northern Iowa Physics Department &amp; Cedar Falls High School</v>
          </cell>
          <cell r="D476" t="str">
            <v>Cedar Falls, IA USA</v>
          </cell>
        </row>
        <row r="477">
          <cell r="A477">
            <v>527</v>
          </cell>
          <cell r="B477" t="str">
            <v>Dragons</v>
          </cell>
          <cell r="C477" t="str">
            <v>Plainedge High School Red Dragons</v>
          </cell>
          <cell r="D477" t="str">
            <v>No. Massapequa, NY USA</v>
          </cell>
        </row>
        <row r="478">
          <cell r="A478">
            <v>527</v>
          </cell>
          <cell r="B478" t="str">
            <v>Dragons</v>
          </cell>
          <cell r="C478" t="str">
            <v>Plainedge High School Red Dragons</v>
          </cell>
          <cell r="D478" t="str">
            <v>No. Massapequa, NY USA</v>
          </cell>
        </row>
        <row r="479">
          <cell r="A479">
            <v>529</v>
          </cell>
          <cell r="B479" t="str">
            <v>The Mansfield Hornets</v>
          </cell>
          <cell r="C479" t="str">
            <v>NASA/Invensys Process Systems &amp; Mansfield High School</v>
          </cell>
          <cell r="D479" t="str">
            <v>Mansfield, MA USA</v>
          </cell>
        </row>
        <row r="480">
          <cell r="A480">
            <v>533</v>
          </cell>
          <cell r="B480" t="str">
            <v>The PSIcotics</v>
          </cell>
          <cell r="C480" t="str">
            <v>ITT Exelis/L3 Communications Narda Microwave/BAE SYSTEMS/Chivvis  Enterprises, Inc./SIMS STEEL/North East Finishing Company, Inc./Bobby Tees &amp; Lindenhurst Senior High School</v>
          </cell>
          <cell r="D480" t="str">
            <v>Lindenhurst, NY USA</v>
          </cell>
        </row>
        <row r="481">
          <cell r="A481">
            <v>533</v>
          </cell>
          <cell r="B481" t="str">
            <v>The PSIcotics</v>
          </cell>
          <cell r="C481" t="str">
            <v>ITT Exelis/L3 Communications Narda Microwave/BAE SYSTEMS/Chivvis  Enterprises, Inc./SIMS STEEL/North East Finishing Company, Inc./Bobby Tees &amp; Lindenhurst Senior High School</v>
          </cell>
          <cell r="D481" t="str">
            <v>Lindenhurst, NY USA</v>
          </cell>
        </row>
        <row r="482">
          <cell r="A482">
            <v>537</v>
          </cell>
          <cell r="B482" t="str">
            <v>Chargers!</v>
          </cell>
          <cell r="C482" t="str">
            <v>GE Volunteers of GE Healthcare/Rockwell Automation/Jcpenney/QuadTech a division of Quadgraphics &amp; Hamilton High School</v>
          </cell>
          <cell r="D482" t="str">
            <v>Sussex, WI USA</v>
          </cell>
        </row>
        <row r="483">
          <cell r="A483">
            <v>537</v>
          </cell>
          <cell r="B483" t="str">
            <v>Chargers!</v>
          </cell>
          <cell r="C483" t="str">
            <v>GE Volunteers of GE Healthcare/Rockwell Automation/Jcpenney/QuadTech a division of Quadgraphics &amp; Hamilton High School</v>
          </cell>
          <cell r="D483" t="str">
            <v>Sussex, WI USA</v>
          </cell>
        </row>
        <row r="484">
          <cell r="A484">
            <v>538</v>
          </cell>
          <cell r="B484" t="str">
            <v>Dragon Slayers</v>
          </cell>
          <cell r="C484" t="str">
            <v>The Boeing Company/Bentley/Senator Clay Scofield/Representative Wes Long/AUVSI/ERC/Parsons &amp; Arab High School</v>
          </cell>
          <cell r="D484" t="str">
            <v>Arab, AL USA</v>
          </cell>
        </row>
        <row r="485">
          <cell r="A485">
            <v>539</v>
          </cell>
          <cell r="B485" t="str">
            <v>Titans</v>
          </cell>
          <cell r="C485" t="str">
            <v>UNITE with Virgil Brackins &amp; Trinity Episcopal School</v>
          </cell>
          <cell r="D485" t="str">
            <v>Richmond, VA USA</v>
          </cell>
        </row>
        <row r="486">
          <cell r="A486">
            <v>540</v>
          </cell>
          <cell r="B486" t="str">
            <v>TALON 540 Godwin Robotics</v>
          </cell>
          <cell r="C486" t="str">
            <v>ShowBest Fixture Inc./Piedmont Metal Fabricators Inc./DuPont Spruance Plant/jcpenney/TKL/Dominion Va Power/Festo/mindsensors.com/Summit Global Services, LLC/CAPER of Richmond, VA./Metlspan/Richmond Consulting Group &amp; Mills E. Godwin High School</v>
          </cell>
          <cell r="D486" t="str">
            <v>Henrico, VA USA</v>
          </cell>
        </row>
        <row r="487">
          <cell r="A487">
            <v>545</v>
          </cell>
          <cell r="B487" t="str">
            <v>ROBO-DAWGS</v>
          </cell>
          <cell r="C487" t="str">
            <v>Island Trees High School</v>
          </cell>
          <cell r="D487" t="str">
            <v>Levittown, NY USA</v>
          </cell>
        </row>
        <row r="488">
          <cell r="A488">
            <v>547</v>
          </cell>
          <cell r="B488" t="str">
            <v>F.E.A.R.</v>
          </cell>
          <cell r="C488" t="str">
            <v>The Boeing Company/Booz Allen Hamilton &amp; Lincoln Co. High School Falcon Engineering And Robotics</v>
          </cell>
          <cell r="D488" t="str">
            <v>Fayetteville, TN USA</v>
          </cell>
        </row>
        <row r="489">
          <cell r="A489">
            <v>548</v>
          </cell>
          <cell r="B489" t="str">
            <v>Robostangs</v>
          </cell>
          <cell r="C489" t="str">
            <v>General Motors / Infineon / Yazaki North America / Marathon Petroleum Company / AIAG / IHR Automotive / VSR Technologies, Inc. / ESG Automotive Inc. / Magna E-Car USA LP / Panasonic / Neha Patel &amp; Northville High School</v>
          </cell>
          <cell r="D489" t="str">
            <v>Northville, MI USA</v>
          </cell>
        </row>
        <row r="490">
          <cell r="A490">
            <v>548</v>
          </cell>
          <cell r="B490" t="str">
            <v>Robostangs</v>
          </cell>
          <cell r="C490" t="str">
            <v>General Motors / Infineon / Yazaki North America / Marathon Petroleum Company / AIAG / IHR Automotive / VSR Technologies, Inc. / ESG Automotive Inc. / Magna E-Car USA LP / Panasonic / Neha Patel &amp; Northville High School</v>
          </cell>
          <cell r="D490" t="str">
            <v>Northville, MI USA</v>
          </cell>
        </row>
        <row r="491">
          <cell r="A491">
            <v>548</v>
          </cell>
          <cell r="B491" t="str">
            <v>Robostangs</v>
          </cell>
          <cell r="C491" t="str">
            <v>General Motors / Infineon / Yazaki North America / Marathon Petroleum Company / AIAG / IHR Automotive / VSR Technologies, Inc. / ESG Automotive Inc. / Magna E-Car USA LP / Panasonic / Neha Patel &amp; Northville High School</v>
          </cell>
          <cell r="D491" t="str">
            <v>Northville, MI USA</v>
          </cell>
        </row>
        <row r="492">
          <cell r="A492">
            <v>554</v>
          </cell>
          <cell r="B492" t="str">
            <v>The Bluegrease Crew</v>
          </cell>
          <cell r="C492" t="str">
            <v>Procter &amp; Gamble &amp; Highlands High School</v>
          </cell>
          <cell r="D492" t="str">
            <v>Ft. Thomas, KY USA</v>
          </cell>
        </row>
        <row r="493">
          <cell r="A493">
            <v>555</v>
          </cell>
          <cell r="B493" t="str">
            <v>Montclair Robotics</v>
          </cell>
          <cell r="C493" t="str">
            <v>Judy and Josh Weston/Montclair Fund for Educational Excellence/Montclair Society of Engineers &amp; Montclair Board of Education</v>
          </cell>
          <cell r="D493" t="str">
            <v>Montclair, NJ USA</v>
          </cell>
        </row>
        <row r="494">
          <cell r="A494">
            <v>555</v>
          </cell>
          <cell r="B494" t="str">
            <v>Montclair Robotics</v>
          </cell>
          <cell r="C494" t="str">
            <v>Judy and Josh Weston/Montclair Fund for Educational Excellence/Montclair Society of Engineers &amp; Montclair Board of Education</v>
          </cell>
          <cell r="D494" t="str">
            <v>Montclair, NJ USA</v>
          </cell>
        </row>
        <row r="495">
          <cell r="A495">
            <v>558</v>
          </cell>
          <cell r="B495" t="str">
            <v>Robo Squad</v>
          </cell>
          <cell r="C495" t="str">
            <v>Yale University/United Illuminating/Covidien/Comcast &amp; H.R. Career H.S.</v>
          </cell>
          <cell r="D495" t="str">
            <v>New Haven, CT USA</v>
          </cell>
        </row>
        <row r="496">
          <cell r="A496">
            <v>558</v>
          </cell>
          <cell r="B496" t="str">
            <v>Robo Squad</v>
          </cell>
          <cell r="C496" t="str">
            <v>Yale University/United Illuminating/Covidien/Comcast &amp; H.R. Career H.S.</v>
          </cell>
          <cell r="D496" t="str">
            <v>New Haven, CT USA</v>
          </cell>
        </row>
        <row r="497">
          <cell r="A497">
            <v>564</v>
          </cell>
          <cell r="B497" t="str">
            <v>Digital Impact</v>
          </cell>
          <cell r="C497" t="str">
            <v>Longwood High School</v>
          </cell>
          <cell r="D497" t="str">
            <v>Middle Island, NY USA</v>
          </cell>
        </row>
        <row r="498">
          <cell r="A498">
            <v>568</v>
          </cell>
          <cell r="B498" t="str">
            <v>Nerds of the North</v>
          </cell>
          <cell r="C498" t="str">
            <v>Northern Solutions / BP / JEDC / Murdock Foundation / UAA / ASD C &amp; Anchorage Robotics Group &amp; Dimond High &amp; South Anchorage High School &amp; Frontier Charter School</v>
          </cell>
          <cell r="D498" t="str">
            <v>Anchorage, AK USA</v>
          </cell>
        </row>
        <row r="499">
          <cell r="A499">
            <v>569</v>
          </cell>
          <cell r="B499" t="str">
            <v>Rambots</v>
          </cell>
          <cell r="C499" t="str">
            <v>Heads Up Construction/East Meadow Chamber of Commerce/East Meadow Kiwanis &amp; W.T. Clarke H.S.</v>
          </cell>
          <cell r="D499" t="str">
            <v>Westbury, NY USA</v>
          </cell>
        </row>
        <row r="500">
          <cell r="A500">
            <v>571</v>
          </cell>
          <cell r="B500" t="str">
            <v>Team Paragon</v>
          </cell>
          <cell r="C500" t="str">
            <v>UTC Otis Elevator / Griffin Land &amp; Windsor High School</v>
          </cell>
          <cell r="D500" t="str">
            <v>Windsor, CT USA</v>
          </cell>
        </row>
        <row r="501">
          <cell r="A501">
            <v>571</v>
          </cell>
          <cell r="B501" t="str">
            <v>Team Paragon</v>
          </cell>
          <cell r="C501" t="str">
            <v>UTC Otis Elevator / Griffin Land &amp; Windsor High School</v>
          </cell>
          <cell r="D501" t="str">
            <v>Windsor, CT USA</v>
          </cell>
        </row>
        <row r="502">
          <cell r="A502">
            <v>573</v>
          </cell>
          <cell r="B502" t="str">
            <v>Mech Warriors</v>
          </cell>
          <cell r="C502" t="str">
            <v>OnStar/Diversified Tooling Group/PTC &amp; Brother Rice High School &amp; Marian High School</v>
          </cell>
          <cell r="D502" t="str">
            <v>Bloomfield Hills, MI USA</v>
          </cell>
        </row>
        <row r="503">
          <cell r="A503">
            <v>573</v>
          </cell>
          <cell r="B503" t="str">
            <v>Mech Warriors</v>
          </cell>
          <cell r="C503" t="str">
            <v>OnStar/Diversified Tooling Group/PTC &amp; Brother Rice High School &amp; Marian High School</v>
          </cell>
          <cell r="D503" t="str">
            <v>Bloomfield Hills, MI USA</v>
          </cell>
        </row>
        <row r="504">
          <cell r="A504">
            <v>573</v>
          </cell>
          <cell r="B504" t="str">
            <v>Mech Warriors</v>
          </cell>
          <cell r="C504" t="str">
            <v>OnStar/Diversified Tooling Group/PTC &amp; Brother Rice High School &amp; Marian High School</v>
          </cell>
          <cell r="D504" t="str">
            <v>Bloomfield Hills, MI USA</v>
          </cell>
        </row>
        <row r="505">
          <cell r="A505">
            <v>573</v>
          </cell>
          <cell r="B505" t="str">
            <v>Mech Warriors</v>
          </cell>
          <cell r="C505" t="str">
            <v>OnStar/Diversified Tooling Group/PTC &amp; Brother Rice High School &amp; Marian High School</v>
          </cell>
          <cell r="D505" t="str">
            <v>Bloomfield Hills, MI USA</v>
          </cell>
        </row>
        <row r="506">
          <cell r="A506">
            <v>578</v>
          </cell>
          <cell r="B506" t="str">
            <v>Red Raider Robotics</v>
          </cell>
          <cell r="C506" t="str">
            <v>PMD Automation / Xerox / RIT's Women in Technology Program &amp; Fairport High School</v>
          </cell>
          <cell r="D506" t="str">
            <v>Fairport, NY USA</v>
          </cell>
        </row>
        <row r="507">
          <cell r="A507">
            <v>581</v>
          </cell>
          <cell r="B507" t="str">
            <v>Blazing Bulldogs</v>
          </cell>
          <cell r="C507" t="str">
            <v>Intuitive Surgical / Comcast / Synnex / Platt Electric / BAE Systems / HP / Bulldog Boosters &amp; San Jose High School</v>
          </cell>
          <cell r="D507" t="str">
            <v>San Jose, CA USA</v>
          </cell>
        </row>
        <row r="508">
          <cell r="A508">
            <v>581</v>
          </cell>
          <cell r="B508" t="str">
            <v>Blazing Bulldogs</v>
          </cell>
          <cell r="C508" t="str">
            <v>Intuitive Surgical / Comcast / Synnex / Platt Electric / BAE Systems / HP / Bulldog Boosters &amp; San Jose High School</v>
          </cell>
          <cell r="D508" t="str">
            <v>San Jose, CA USA</v>
          </cell>
        </row>
        <row r="509">
          <cell r="A509">
            <v>585</v>
          </cell>
          <cell r="B509" t="str">
            <v>Cyber Penguins</v>
          </cell>
          <cell r="C509" t="str">
            <v>NASA/Northrop Grumman &amp; Tehachapi High School</v>
          </cell>
          <cell r="D509" t="str">
            <v>Tehachapi, CA USA</v>
          </cell>
        </row>
        <row r="510">
          <cell r="A510">
            <v>585</v>
          </cell>
          <cell r="B510" t="str">
            <v>Cyber Penguins</v>
          </cell>
          <cell r="C510" t="str">
            <v>NASA/Northrop Grumman &amp; Tehachapi High School</v>
          </cell>
          <cell r="D510" t="str">
            <v>Tehachapi, CA USA</v>
          </cell>
        </row>
        <row r="511">
          <cell r="A511">
            <v>587</v>
          </cell>
          <cell r="B511" t="str">
            <v>Hedgehogs</v>
          </cell>
          <cell r="C511" t="str">
            <v>J W Faircloth and Son/The Noman &amp; Bettina Roberts Foundation/Eclectech/Orange County Schools/Carolina Biological Supply Company/IBM/Piedmont Electric Membership Corporation: A Touchstone Energy Cooperative &amp; Orange High School &amp; Cedar Ridge High School</v>
          </cell>
          <cell r="D511" t="str">
            <v>Hillsborough, NC USA</v>
          </cell>
        </row>
        <row r="512">
          <cell r="A512">
            <v>587</v>
          </cell>
          <cell r="B512" t="str">
            <v>Hedgehogs</v>
          </cell>
          <cell r="C512" t="str">
            <v>J W Faircloth and Son/The Noman &amp; Bettina Roberts Foundation/Eclectech/Orange County Schools/Carolina Biological Supply Company/IBM/Piedmont Electric Membership Corporation: A Touchstone Energy Cooperative &amp; Orange High School &amp; Cedar Ridge High School</v>
          </cell>
          <cell r="D512" t="str">
            <v>Hillsborough, NC USA</v>
          </cell>
        </row>
        <row r="513">
          <cell r="A513">
            <v>589</v>
          </cell>
          <cell r="B513" t="str">
            <v>Falkon Robotics</v>
          </cell>
          <cell r="C513" t="str">
            <v>NASA Jet Propulsion Laboratory/DreamWorks Animation/Ptch/Google &amp; Crescenta Valley High School</v>
          </cell>
          <cell r="D513" t="str">
            <v>La Crescenta, CA USA</v>
          </cell>
        </row>
        <row r="514">
          <cell r="A514">
            <v>589</v>
          </cell>
          <cell r="B514" t="str">
            <v>Falkon Robotics</v>
          </cell>
          <cell r="C514" t="str">
            <v>NASA Jet Propulsion Laboratory/DreamWorks Animation/Ptch/Google &amp; Crescenta Valley High School</v>
          </cell>
          <cell r="D514" t="str">
            <v>La Crescenta, CA USA</v>
          </cell>
        </row>
        <row r="515">
          <cell r="A515">
            <v>590</v>
          </cell>
          <cell r="B515" t="str">
            <v>Chahta Warriors</v>
          </cell>
          <cell r="C515" t="str">
            <v>NASA/Stennis Space Center &amp; Choctaw Central High School</v>
          </cell>
          <cell r="D515" t="str">
            <v>Choctaw, MS USA</v>
          </cell>
        </row>
        <row r="516">
          <cell r="A516">
            <v>597</v>
          </cell>
          <cell r="B516" t="str">
            <v>Wolverines</v>
          </cell>
          <cell r="C516" t="str">
            <v>The Boeing Company / jcpenney / Vertirbi School of Engineering / USC-MESA / Google / Dr. Judy Flesh Rosenberg / Raytheon / AutoDesk / Amgen / NASA / Paragon TEC / Computers for Youth / Kissick Family Foundation / Los Angeles Trade Tech / Most Valuable Majors / L. A. City Councilman Bernard C. Parks / Iridescent / Project Lead The Way / Zoe &amp; Steven Green / Board of Education Member, Margaurite Poindexter LaMotte, District 1 / Dr. Eileen Goodes &amp; Foshay Learning Center</v>
          </cell>
          <cell r="D516" t="str">
            <v>Los Angeles, CA USA</v>
          </cell>
        </row>
        <row r="517">
          <cell r="A517">
            <v>597</v>
          </cell>
          <cell r="B517" t="str">
            <v>Wolverines</v>
          </cell>
          <cell r="C517" t="str">
            <v>The Boeing Company / jcpenney / Vertirbi School of Engineering / USC-MESA / Google / Dr. Judy Flesh Rosenberg / Raytheon / AutoDesk / Amgen / NASA / Paragon TEC / Computers for Youth / Kissick Family Foundation / Los Angeles Trade Tech / Most Valuable Majors / L. A. City Councilman Bernard C. Parks / Iridescent / Project Lead The Way / Zoe &amp; Steven Green / Board of Education Member, Margaurite Poindexter LaMotte, District 1 / Dr. Eileen Goodes &amp; Foshay Learning Center</v>
          </cell>
          <cell r="D517" t="str">
            <v>Los Angeles, CA USA</v>
          </cell>
        </row>
        <row r="518">
          <cell r="A518">
            <v>599</v>
          </cell>
          <cell r="B518" t="str">
            <v>Robodox</v>
          </cell>
          <cell r="C518" t="str">
            <v>DreamWorks Animation/St. Jude Medical/California State University, Northridge &amp; Granada Hills Charter High School</v>
          </cell>
          <cell r="D518" t="str">
            <v>Granada Hills, CA USA</v>
          </cell>
        </row>
        <row r="519">
          <cell r="A519">
            <v>599</v>
          </cell>
          <cell r="B519" t="str">
            <v>Robodox</v>
          </cell>
          <cell r="C519" t="str">
            <v>DreamWorks Animation/St. Jude Medical/California State University, Northridge &amp; Granada Hills Charter High School</v>
          </cell>
          <cell r="D519" t="str">
            <v>Granada Hills, CA USA</v>
          </cell>
        </row>
        <row r="520">
          <cell r="A520">
            <v>601</v>
          </cell>
          <cell r="B520" t="str">
            <v>Baybots</v>
          </cell>
          <cell r="C520" t="str">
            <v>jcpenney &amp; Hampton Bays High School</v>
          </cell>
          <cell r="D520" t="str">
            <v>Hampton Bays, NY USA</v>
          </cell>
        </row>
        <row r="521">
          <cell r="A521">
            <v>604</v>
          </cell>
          <cell r="B521" t="str">
            <v>Quixilver</v>
          </cell>
          <cell r="C521" t="str">
            <v>GOOGLE / Brin Wojcicki Foundation / IBM / BAE SYSTEMS / Exatron / LUSK Metals and Plastics / Sierra Radio Systems / SOLIDWORKS / Intuitive Surgical / Maxim Integrated / HSC Electronic Supply / Western Digital &amp; Leland High School</v>
          </cell>
          <cell r="D521" t="str">
            <v>San Jose, CA USA</v>
          </cell>
        </row>
        <row r="522">
          <cell r="A522">
            <v>604</v>
          </cell>
          <cell r="B522" t="str">
            <v>Quixilver</v>
          </cell>
          <cell r="C522" t="str">
            <v>GOOGLE / Brin Wojcicki Foundation / IBM / BAE SYSTEMS / Exatron / LUSK Metals and Plastics / Sierra Radio Systems / SOLIDWORKS / Intuitive Surgical / Maxim Integrated / HSC Electronic Supply / Western Digital &amp; Leland High School</v>
          </cell>
          <cell r="D522" t="str">
            <v>San Jose, CA USA</v>
          </cell>
        </row>
        <row r="523">
          <cell r="A523">
            <v>606</v>
          </cell>
          <cell r="B523" t="str">
            <v>Cyber Eagles</v>
          </cell>
          <cell r="C523" t="str">
            <v>NASA/Raytheon/Los Angeles Trade Tech College/Northrop Grumman/Aerospace Corporation &amp; King Drew High School</v>
          </cell>
          <cell r="D523" t="str">
            <v>Los Angeles, CA USA</v>
          </cell>
        </row>
        <row r="524">
          <cell r="A524">
            <v>610</v>
          </cell>
          <cell r="B524" t="str">
            <v>The Coyotes</v>
          </cell>
          <cell r="C524" t="str">
            <v>Hatch/Thales/H. Hatsios Investments/Extrude-A-Trim/Tsubaki &amp; Crescent School</v>
          </cell>
          <cell r="D524" t="str">
            <v>Toronto, ON Canada</v>
          </cell>
        </row>
        <row r="525">
          <cell r="A525">
            <v>610</v>
          </cell>
          <cell r="B525" t="str">
            <v>The Coyotes</v>
          </cell>
          <cell r="C525" t="str">
            <v>Hatch/Thales/H. Hatsios Investments/Extrude-A-Trim/Tsubaki &amp; Crescent School</v>
          </cell>
          <cell r="D525" t="str">
            <v>Toronto, ON Canada</v>
          </cell>
        </row>
        <row r="526">
          <cell r="A526">
            <v>611</v>
          </cell>
          <cell r="B526" t="str">
            <v>Saxons</v>
          </cell>
          <cell r="C526" t="str">
            <v>SAIC/South49 Solutions/Blue Ridge Technologies &amp; Langley High School</v>
          </cell>
          <cell r="D526" t="str">
            <v>McLean, VA USA</v>
          </cell>
        </row>
        <row r="527">
          <cell r="A527">
            <v>611</v>
          </cell>
          <cell r="B527" t="str">
            <v>Saxons</v>
          </cell>
          <cell r="C527" t="str">
            <v>SAIC/South49 Solutions/Blue Ridge Technologies &amp; Langley High School</v>
          </cell>
          <cell r="D527" t="str">
            <v>McLean, VA USA</v>
          </cell>
        </row>
        <row r="528">
          <cell r="A528">
            <v>612</v>
          </cell>
          <cell r="B528" t="str">
            <v>Chantilly Robotics</v>
          </cell>
          <cell r="C528" t="str">
            <v>Micron Technology Virginia/Northrop Grumman/SAIC/Noblis &amp; Chantilly Academy</v>
          </cell>
          <cell r="D528" t="str">
            <v>Chantilly, VA USA</v>
          </cell>
        </row>
        <row r="529">
          <cell r="A529">
            <v>612</v>
          </cell>
          <cell r="B529" t="str">
            <v>Chantilly Robotics</v>
          </cell>
          <cell r="C529" t="str">
            <v>Micron Technology Virginia/Northrop Grumman/SAIC/Noblis &amp; Chantilly Academy</v>
          </cell>
          <cell r="D529" t="str">
            <v>Chantilly, VA USA</v>
          </cell>
        </row>
        <row r="530">
          <cell r="A530">
            <v>613</v>
          </cell>
          <cell r="B530" t="str">
            <v>NeoWarriors</v>
          </cell>
          <cell r="C530" t="str">
            <v>Franklin High School</v>
          </cell>
          <cell r="D530" t="str">
            <v>Somerset, NJ USA</v>
          </cell>
        </row>
        <row r="531">
          <cell r="A531">
            <v>613</v>
          </cell>
          <cell r="B531" t="str">
            <v>NeoWarriors</v>
          </cell>
          <cell r="C531" t="str">
            <v>Franklin High School</v>
          </cell>
          <cell r="D531" t="str">
            <v>Somerset, NJ USA</v>
          </cell>
        </row>
        <row r="532">
          <cell r="A532">
            <v>614</v>
          </cell>
          <cell r="B532" t="str">
            <v>Night Hawks</v>
          </cell>
          <cell r="C532" t="str">
            <v>PTC/BAH/NVESD &amp; Hayfield Secondary &amp; West Potomac HS</v>
          </cell>
          <cell r="D532" t="str">
            <v>Alexandria, VA USA</v>
          </cell>
        </row>
        <row r="533">
          <cell r="A533">
            <v>615</v>
          </cell>
          <cell r="B533" t="str">
            <v>Knights</v>
          </cell>
          <cell r="C533" t="str">
            <v>NASA &amp; Ballou Senior High School</v>
          </cell>
          <cell r="D533" t="str">
            <v>Washington, DC USA</v>
          </cell>
        </row>
        <row r="534">
          <cell r="A534">
            <v>617</v>
          </cell>
          <cell r="B534" t="str">
            <v>Enginerds</v>
          </cell>
          <cell r="C534" t="str">
            <v>GE &amp; Highland Springs High School</v>
          </cell>
          <cell r="D534" t="str">
            <v>Highland Springs, VA USA</v>
          </cell>
        </row>
        <row r="535">
          <cell r="A535">
            <v>619</v>
          </cell>
          <cell r="B535" t="str">
            <v>Cavalier Robotics</v>
          </cell>
          <cell r="C535" t="str">
            <v>University of Virginia/Booz Allen Hamilton/Health Value Advisors/Parker Intellectual Property Law Firm, PLC/Teachstone/The Fundraising Directory &amp; Charlottesville Albemarle High Schools</v>
          </cell>
          <cell r="D535" t="str">
            <v>Charlottesville, VA USA</v>
          </cell>
        </row>
        <row r="536">
          <cell r="A536">
            <v>619</v>
          </cell>
          <cell r="B536" t="str">
            <v>Cavalier Robotics</v>
          </cell>
          <cell r="C536" t="str">
            <v>University of Virginia/Booz Allen Hamilton/Health Value Advisors/Parker Intellectual Property Law Firm, PLC/Teachstone/The Fundraising Directory &amp; Charlottesville Albemarle High Schools</v>
          </cell>
          <cell r="D536" t="str">
            <v>Charlottesville, VA USA</v>
          </cell>
        </row>
        <row r="537">
          <cell r="A537">
            <v>620</v>
          </cell>
          <cell r="B537" t="str">
            <v>Warbots</v>
          </cell>
          <cell r="C537" t="str">
            <v>Bechtel/SAIC/The PTR Group/Booz Allen Hamilton/Atlantic Exhibits &amp; James Madison High School</v>
          </cell>
          <cell r="D537" t="str">
            <v>Vienna, VA USA</v>
          </cell>
        </row>
        <row r="538">
          <cell r="A538">
            <v>620</v>
          </cell>
          <cell r="B538" t="str">
            <v>Warbots</v>
          </cell>
          <cell r="C538" t="str">
            <v>Bechtel/SAIC/The PTR Group/Booz Allen Hamilton/Atlantic Exhibits &amp; James Madison High School</v>
          </cell>
          <cell r="D538" t="str">
            <v>Vienna, VA USA</v>
          </cell>
        </row>
        <row r="539">
          <cell r="A539">
            <v>623</v>
          </cell>
          <cell r="B539" t="str">
            <v>Cougar Robotics</v>
          </cell>
          <cell r="C539" t="str">
            <v>SAIC/Lockheed Martin/Bechtel/JCpenney/IEEE/BAE SYSTEMS/PTC/Northrup-Grumman/Raytheon/Telford Technologies &amp; Oakton High School Academic Boosters &amp; Oakton High School</v>
          </cell>
          <cell r="D539" t="str">
            <v>Vienna, VA USA</v>
          </cell>
        </row>
        <row r="540">
          <cell r="A540">
            <v>623</v>
          </cell>
          <cell r="B540" t="str">
            <v>Cougar Robotics</v>
          </cell>
          <cell r="C540" t="str">
            <v>SAIC/Lockheed Martin/Bechtel/JCpenney/IEEE/BAE SYSTEMS/PTC/Northrup-Grumman/Raytheon/Telford Technologies &amp; Oakton High School Academic Boosters &amp; Oakton High School</v>
          </cell>
          <cell r="D540" t="str">
            <v>Vienna, VA USA</v>
          </cell>
        </row>
        <row r="541">
          <cell r="A541">
            <v>624</v>
          </cell>
          <cell r="B541" t="str">
            <v>CRyptonite</v>
          </cell>
          <cell r="C541" t="str">
            <v>BP America/Oceaneering/Texas Workforce Commission &amp; Cinco Ranch High School</v>
          </cell>
          <cell r="D541" t="str">
            <v>Katy, TX USA</v>
          </cell>
        </row>
        <row r="542">
          <cell r="A542">
            <v>624</v>
          </cell>
          <cell r="B542" t="str">
            <v>CRyptonite</v>
          </cell>
          <cell r="C542" t="str">
            <v>BP America/Oceaneering/Texas Workforce Commission &amp; Cinco Ranch High School</v>
          </cell>
          <cell r="D542" t="str">
            <v>Katy, TX USA</v>
          </cell>
        </row>
        <row r="543">
          <cell r="A543">
            <v>624</v>
          </cell>
          <cell r="B543" t="str">
            <v>CRyptonite</v>
          </cell>
          <cell r="C543" t="str">
            <v>BP America/Oceaneering/Texas Workforce Commission &amp; Cinco Ranch High School</v>
          </cell>
          <cell r="D543" t="str">
            <v>Katy, TX USA</v>
          </cell>
        </row>
        <row r="544">
          <cell r="A544">
            <v>639</v>
          </cell>
          <cell r="B544" t="str">
            <v>Code Red Robotics</v>
          </cell>
          <cell r="C544" t="str">
            <v>Kionix/BAE Systems/CBORD/BorgWarner Morse TEC/jcpenney/Autodesk/IPEI &amp; Ithaca High School</v>
          </cell>
          <cell r="D544" t="str">
            <v>Ithaca, NY USA</v>
          </cell>
        </row>
        <row r="545">
          <cell r="A545">
            <v>639</v>
          </cell>
          <cell r="B545" t="str">
            <v>Code Red Robotics</v>
          </cell>
          <cell r="C545" t="str">
            <v>Kionix/BAE Systems/CBORD/BorgWarner Morse TEC/jcpenney/Autodesk/IPEI &amp; Ithaca High School</v>
          </cell>
          <cell r="D545" t="str">
            <v>Ithaca, NY USA</v>
          </cell>
        </row>
        <row r="546">
          <cell r="A546">
            <v>640</v>
          </cell>
          <cell r="B546" t="str">
            <v>Robo Elite</v>
          </cell>
          <cell r="C546" t="str">
            <v>Con Edison/Port Authority of New York and New Jersey &amp; Thomas A. Edison CTE High School</v>
          </cell>
          <cell r="D546" t="str">
            <v>Jamaica, NY USA</v>
          </cell>
        </row>
        <row r="547">
          <cell r="A547">
            <v>647</v>
          </cell>
          <cell r="B547" t="str">
            <v xml:space="preserve">Cyberwolves </v>
          </cell>
          <cell r="C547" t="str">
            <v>Killeen Independent School District / Texas Workforce Commission / Arrow Trailways of Killeen, TX / Time Warner Cable / Northrup Grumman / U.S. Army / Gen. (R) Robert M. Shoemaker / NeoSTartEM Foundation &amp; Robert M. Shoemaker High School  STEM Academy</v>
          </cell>
          <cell r="D547" t="str">
            <v>Killeen, TX USA</v>
          </cell>
        </row>
        <row r="548">
          <cell r="A548">
            <v>647</v>
          </cell>
          <cell r="B548" t="str">
            <v xml:space="preserve">Cyberwolves </v>
          </cell>
          <cell r="C548" t="str">
            <v>Killeen Independent School District / Texas Workforce Commission / Arrow Trailways of Killeen, TX / Time Warner Cable / Northrup Grumman / U.S. Army / Gen. (R) Robert M. Shoemaker / NeoSTartEM Foundation &amp; Robert M. Shoemaker High School  STEM Academy</v>
          </cell>
          <cell r="D548" t="str">
            <v>Killeen, TX USA</v>
          </cell>
        </row>
        <row r="549">
          <cell r="A549">
            <v>648</v>
          </cell>
          <cell r="B549" t="str">
            <v>QC ELITE</v>
          </cell>
          <cell r="C549" t="str">
            <v>John Deere/4H/SME/jcpenney &amp; Sherrard High School &amp; Rock Island High School &amp; Davenport West High School &amp; Moline High School</v>
          </cell>
          <cell r="D549" t="str">
            <v>Quad Cities, IL USA</v>
          </cell>
        </row>
        <row r="550">
          <cell r="A550">
            <v>649</v>
          </cell>
          <cell r="B550" t="str">
            <v>M-SET fish</v>
          </cell>
          <cell r="C550" t="str">
            <v>Sandisk / Integrated Device Technology / Mentor Graphics Foundation / Intuitive Surgical / FESTO / Valin Corporation- Automation Controls &amp; Saratoga High School</v>
          </cell>
          <cell r="D550" t="str">
            <v>Saratoga, CA USA</v>
          </cell>
        </row>
        <row r="551">
          <cell r="A551">
            <v>649</v>
          </cell>
          <cell r="B551" t="str">
            <v>M-SET fish</v>
          </cell>
          <cell r="C551" t="str">
            <v>Sandisk / Integrated Device Technology / Mentor Graphics Foundation / Intuitive Surgical / FESTO / Valin Corporation- Automation Controls &amp; Saratoga High School</v>
          </cell>
          <cell r="D551" t="str">
            <v>Saratoga, CA USA</v>
          </cell>
        </row>
        <row r="552">
          <cell r="A552">
            <v>653</v>
          </cell>
          <cell r="B552" t="str">
            <v>NOSIDE</v>
          </cell>
          <cell r="C552" t="str">
            <v>Elmendorf Foundation/Lockheed Martin &amp; Edison High School</v>
          </cell>
          <cell r="D552" t="str">
            <v>San Antonio, TX USA</v>
          </cell>
        </row>
        <row r="553">
          <cell r="A553">
            <v>653</v>
          </cell>
          <cell r="B553" t="str">
            <v>NOSIDE</v>
          </cell>
          <cell r="C553" t="str">
            <v>Elmendorf Foundation/Lockheed Martin &amp; Edison High School</v>
          </cell>
          <cell r="D553" t="str">
            <v>San Antonio, TX USA</v>
          </cell>
        </row>
        <row r="554">
          <cell r="A554">
            <v>662</v>
          </cell>
          <cell r="B554" t="str">
            <v>Rocky Mountain Robotics</v>
          </cell>
          <cell r="C554" t="str">
            <v>Academy School District 20/Colorado Consortium for Earth and Space Science Education/Verizon Foundation Volunteer Incentive Program/PC Brokers/Project Solutions LLC &amp; ASD20</v>
          </cell>
          <cell r="D554" t="str">
            <v>Colorado Springs, CO USA</v>
          </cell>
        </row>
        <row r="555">
          <cell r="A555">
            <v>662</v>
          </cell>
          <cell r="B555" t="str">
            <v>Rocky Mountain Robotics</v>
          </cell>
          <cell r="C555" t="str">
            <v>Academy School District 20/Colorado Consortium for Earth and Space Science Education/Verizon Foundation Volunteer Incentive Program/PC Brokers/Project Solutions LLC &amp; ASD20</v>
          </cell>
          <cell r="D555" t="str">
            <v>Colorado Springs, CO USA</v>
          </cell>
        </row>
        <row r="556">
          <cell r="A556">
            <v>663</v>
          </cell>
          <cell r="B556" t="str">
            <v>Robonauts</v>
          </cell>
          <cell r="C556" t="str">
            <v>Motorola Mobility Foundation &amp; Whitinsville Christian School, High School</v>
          </cell>
          <cell r="D556" t="str">
            <v>Whitinsville, MA USA</v>
          </cell>
        </row>
        <row r="557">
          <cell r="A557">
            <v>665</v>
          </cell>
          <cell r="B557" t="str">
            <v>Motor Monkeys</v>
          </cell>
          <cell r="C557" t="str">
            <v>Lockheed Martin/DeVry University/Walt Disney World/Fluid Power Society &amp; Oak Ridge H.S.</v>
          </cell>
          <cell r="D557" t="str">
            <v>Orlando, FL USA</v>
          </cell>
        </row>
        <row r="558">
          <cell r="A558">
            <v>665</v>
          </cell>
          <cell r="B558" t="str">
            <v>Motor Monkeys</v>
          </cell>
          <cell r="C558" t="str">
            <v>Lockheed Martin/DeVry University/Walt Disney World/Fluid Power Society &amp; Oak Ridge H.S.</v>
          </cell>
          <cell r="D558" t="str">
            <v>Orlando, FL USA</v>
          </cell>
        </row>
        <row r="559">
          <cell r="A559">
            <v>668</v>
          </cell>
          <cell r="B559" t="str">
            <v>The Apes of Wrath</v>
          </cell>
          <cell r="C559" t="str">
            <v>McHale Creative / Ms. Cindy Gilbert / Tech Shop San Jose / Millaway Tools / Gigoptix / Evans Analytical Group / McFadden Family / Anaya Family &amp; Pioneer High School ASB &amp; Los Gatos High School</v>
          </cell>
          <cell r="D559" t="str">
            <v>San Jose, CA USA</v>
          </cell>
        </row>
        <row r="560">
          <cell r="A560">
            <v>670</v>
          </cell>
          <cell r="B560" t="str">
            <v>Homestead Robotics</v>
          </cell>
          <cell r="C560" t="str">
            <v>FUHSD Foundation / Symantec / Lockheed Martin / Platt / STG Machine &amp; Homestead High School</v>
          </cell>
          <cell r="D560" t="str">
            <v>Cupertino, CA USA</v>
          </cell>
        </row>
        <row r="561">
          <cell r="A561">
            <v>670</v>
          </cell>
          <cell r="B561" t="str">
            <v>Homestead Robotics</v>
          </cell>
          <cell r="C561" t="str">
            <v>FUHSD Foundation / Symantec / Lockheed Martin / Platt / STG Machine &amp; Homestead High School</v>
          </cell>
          <cell r="D561" t="str">
            <v>Cupertino, CA USA</v>
          </cell>
        </row>
        <row r="562">
          <cell r="A562">
            <v>675</v>
          </cell>
          <cell r="B562" t="str">
            <v>Tech High Robotics</v>
          </cell>
          <cell r="C562" t="str">
            <v>DesignIt Prototype/Clone Digital Print &amp; Copy/Innovative Screen Printing/Expressway Self Storage &amp; Technology High School</v>
          </cell>
          <cell r="D562" t="str">
            <v>Rohnert Park, CA USA</v>
          </cell>
        </row>
        <row r="563">
          <cell r="A563">
            <v>675</v>
          </cell>
          <cell r="B563" t="str">
            <v>Tech High Robotics</v>
          </cell>
          <cell r="C563" t="str">
            <v>DesignIt Prototype/Clone Digital Print &amp; Copy/Innovative Screen Printing/Expressway Self Storage &amp; Technology High School</v>
          </cell>
          <cell r="D563" t="str">
            <v>Rohnert Park, CA USA</v>
          </cell>
        </row>
        <row r="564">
          <cell r="A564">
            <v>677</v>
          </cell>
          <cell r="B564" t="str">
            <v>Murphy's Outlaws</v>
          </cell>
          <cell r="C564" t="str">
            <v>Ohio State University/American Electric Power/Roush Honda &amp; Columbus School for Girls</v>
          </cell>
          <cell r="D564" t="str">
            <v>Columbus, OH USA</v>
          </cell>
        </row>
        <row r="565">
          <cell r="A565">
            <v>686</v>
          </cell>
          <cell r="B565" t="str">
            <v>Bovine Intervention</v>
          </cell>
          <cell r="C565" t="str">
            <v>Bechtel/Lockheed Martin/BAE Systems/The Pizzo Family/Schnur Family &amp; Linganore High School &amp; Oakdale High School &amp; Urbana High School</v>
          </cell>
          <cell r="D565" t="str">
            <v>Frederick, MD USA</v>
          </cell>
        </row>
        <row r="566">
          <cell r="A566">
            <v>686</v>
          </cell>
          <cell r="B566" t="str">
            <v>Bovine Intervention</v>
          </cell>
          <cell r="C566" t="str">
            <v>Bechtel/Lockheed Martin/BAE Systems/The Pizzo Family/Schnur Family &amp; Linganore High School &amp; Oakdale High School &amp; Urbana High School</v>
          </cell>
          <cell r="D566" t="str">
            <v>Frederick, MD USA</v>
          </cell>
        </row>
        <row r="567">
          <cell r="A567">
            <v>687</v>
          </cell>
          <cell r="B567" t="str">
            <v>The Nerd Herd</v>
          </cell>
          <cell r="C567" t="str">
            <v>The Boeing Company/Northrop-Grumman/Raytheon/CAMS PTSO &amp; California Academy of Mathematics and Science</v>
          </cell>
          <cell r="D567" t="str">
            <v>Carson, CA USA</v>
          </cell>
        </row>
        <row r="568">
          <cell r="A568">
            <v>687</v>
          </cell>
          <cell r="B568" t="str">
            <v>The Nerd Herd</v>
          </cell>
          <cell r="C568" t="str">
            <v>The Boeing Company/Northrop-Grumman/Raytheon/CAMS PTSO &amp; California Academy of Mathematics and Science</v>
          </cell>
          <cell r="D568" t="str">
            <v>Carson, CA USA</v>
          </cell>
        </row>
        <row r="569">
          <cell r="A569">
            <v>691</v>
          </cell>
          <cell r="B569" t="str">
            <v>HartBurn</v>
          </cell>
          <cell r="C569" t="str">
            <v>NASA-JPL / St Jude Medical / Applied Companies / Bayless Engineering / Southern California Manufacturing Group / ITT Technical Institute / B &amp; B Manufacturing / Pools by Ben &amp; Academy of the Canyons &amp; West Ranch High School</v>
          </cell>
          <cell r="D569" t="str">
            <v>Santa Clarita, CA USA</v>
          </cell>
        </row>
        <row r="570">
          <cell r="A570">
            <v>691</v>
          </cell>
          <cell r="B570" t="str">
            <v>HartBurn</v>
          </cell>
          <cell r="C570" t="str">
            <v>NASA-JPL / St Jude Medical / Applied Companies / Bayless Engineering / Southern California Manufacturing Group / ITT Technical Institute / B &amp; B Manufacturing / Pools by Ben &amp; Academy of the Canyons &amp; West Ranch High School</v>
          </cell>
          <cell r="D570" t="str">
            <v>Santa Clarita, CA USA</v>
          </cell>
        </row>
        <row r="571">
          <cell r="A571">
            <v>692</v>
          </cell>
          <cell r="B571" t="str">
            <v>The Fembots</v>
          </cell>
          <cell r="C571" t="str">
            <v>Bishop-Wisecarver Corporation / Sutter Downtown Dermatology / PLATT &amp; St Francis High School</v>
          </cell>
          <cell r="D571" t="str">
            <v>Sacramento, CA USA</v>
          </cell>
        </row>
        <row r="572">
          <cell r="A572">
            <v>692</v>
          </cell>
          <cell r="B572" t="str">
            <v>The Fembots</v>
          </cell>
          <cell r="C572" t="str">
            <v>Bishop-Wisecarver Corporation / Sutter Downtown Dermatology / PLATT &amp; St Francis High School</v>
          </cell>
          <cell r="D572" t="str">
            <v>Sacramento, CA USA</v>
          </cell>
        </row>
        <row r="573">
          <cell r="A573">
            <v>694</v>
          </cell>
          <cell r="B573" t="str">
            <v>StuyPulse</v>
          </cell>
          <cell r="C573" t="str">
            <v>DE Shaw / Bloomberg / Ann and Donovan Moore / Stuyvesant High School Alumni Association / Credit Suisse / The Wallace Foundation / Con Edison / Abby &amp; Tom Ferguson / Joe Ricci / Cox &amp; Company, Inc &amp; Stuyvesant High School</v>
          </cell>
          <cell r="D573" t="str">
            <v>New York, NY USA</v>
          </cell>
        </row>
        <row r="574">
          <cell r="A574">
            <v>694</v>
          </cell>
          <cell r="B574" t="str">
            <v>StuyPulse</v>
          </cell>
          <cell r="C574" t="str">
            <v>DE Shaw / Bloomberg / Ann and Donovan Moore / Stuyvesant High School Alumni Association / Credit Suisse / The Wallace Foundation / Con Edison / Abby &amp; Tom Ferguson / Joe Ricci / Cox &amp; Company, Inc &amp; Stuyvesant High School</v>
          </cell>
          <cell r="D574" t="str">
            <v>New York, NY USA</v>
          </cell>
        </row>
        <row r="575">
          <cell r="A575">
            <v>695</v>
          </cell>
          <cell r="B575" t="str">
            <v>BisonBots</v>
          </cell>
          <cell r="C575" t="str">
            <v>PTC/Parker/Ashton Technology Solutions/A-1 Manufacturing/The Metal Store/Envision Radio Corporation/SMART Consortium &amp; Beachwood High School</v>
          </cell>
          <cell r="D575" t="str">
            <v>Beachwood, OH USA</v>
          </cell>
        </row>
        <row r="576">
          <cell r="A576">
            <v>696</v>
          </cell>
          <cell r="B576" t="str">
            <v>Circuit Breakers</v>
          </cell>
          <cell r="C576" t="str">
            <v>NASA / JPL / Lexus of Glendale / IBM / Google Los Angeles &amp; Clark Magnet High School</v>
          </cell>
          <cell r="D576" t="str">
            <v>La Crescenta, CA USA</v>
          </cell>
        </row>
        <row r="577">
          <cell r="A577">
            <v>696</v>
          </cell>
          <cell r="B577" t="str">
            <v>Circuit Breakers</v>
          </cell>
          <cell r="C577" t="str">
            <v>NASA / JPL / Lexus of Glendale / IBM / Google Los Angeles &amp; Clark Magnet High School</v>
          </cell>
          <cell r="D577" t="str">
            <v>La Crescenta, CA USA</v>
          </cell>
        </row>
        <row r="578">
          <cell r="A578">
            <v>698</v>
          </cell>
          <cell r="B578" t="str">
            <v>Hamilton Microbots</v>
          </cell>
          <cell r="C578" t="str">
            <v>Microchip Technology Inc./Industrial Metal Supply/Port Plastics &amp; Hamilton High School</v>
          </cell>
          <cell r="D578" t="str">
            <v>Chandler, AZ USA</v>
          </cell>
        </row>
        <row r="579">
          <cell r="A579">
            <v>701</v>
          </cell>
          <cell r="B579" t="str">
            <v>RoboVikes</v>
          </cell>
          <cell r="C579" t="str">
            <v>Travis USD / Solano County Office of Education / Genentech / Ms. Paula Green / Fairfield-Suisun Rotary / SilverTail Systems / Pedron's Storage Co. / Collotype / Vanden Robotics Foundation &amp; Vanden High School</v>
          </cell>
          <cell r="D579" t="str">
            <v>Fairfield, CA USA</v>
          </cell>
        </row>
        <row r="580">
          <cell r="A580">
            <v>701</v>
          </cell>
          <cell r="B580" t="str">
            <v>RoboVikes</v>
          </cell>
          <cell r="C580" t="str">
            <v>Travis USD / Solano County Office of Education / Genentech / Ms. Paula Green / Fairfield-Suisun Rotary / SilverTail Systems / Pedron's Storage Co. / Collotype / Vanden Robotics Foundation &amp; Vanden High School</v>
          </cell>
          <cell r="D580" t="str">
            <v>Fairfield, CA USA</v>
          </cell>
        </row>
        <row r="581">
          <cell r="A581">
            <v>701</v>
          </cell>
          <cell r="B581" t="str">
            <v>RoboVikes</v>
          </cell>
          <cell r="C581" t="str">
            <v>Travis USD / Solano County Office of Education / Genentech / Ms. Paula Green / Fairfield-Suisun Rotary / SilverTail Systems / Pedron's Storage Co. / Collotype / Vanden Robotics Foundation &amp; Vanden High School</v>
          </cell>
          <cell r="D581" t="str">
            <v>Fairfield, CA USA</v>
          </cell>
        </row>
        <row r="582">
          <cell r="A582">
            <v>702</v>
          </cell>
          <cell r="B582" t="str">
            <v>Bagel Bytes</v>
          </cell>
          <cell r="C582" t="str">
            <v>The Boeing Company/JPL/Raytheon/Google Community Grants Fund of Tides Foundation/Los Angeles Country Regional Occupational Program/Fold-A-Goal/Culver City Industrial Hardware/Coast 2 Coast Cable/Joey Davis/M Metals/Sylvia Beallo/Jane Ryan/Kim Meyer/Culver City Rotary Club/Culver City Education Foundation/Peter and Jennifer Huang/Mary C. Davis &amp; Culver City High School</v>
          </cell>
          <cell r="D582" t="str">
            <v>Culver City, CA USA</v>
          </cell>
        </row>
        <row r="583">
          <cell r="A583">
            <v>702</v>
          </cell>
          <cell r="B583" t="str">
            <v>Bagel Bytes</v>
          </cell>
          <cell r="C583" t="str">
            <v>The Boeing Company/JPL/Raytheon/Google Community Grants Fund of Tides Foundation/Los Angeles Country Regional Occupational Program/Fold-A-Goal/Culver City Industrial Hardware/Coast 2 Coast Cable/Joey Davis/M Metals/Sylvia Beallo/Jane Ryan/Kim Meyer/Culver City Rotary Club/Culver City Education Foundation/Peter and Jennifer Huang/Mary C. Davis &amp; Culver City High School</v>
          </cell>
          <cell r="D583" t="str">
            <v>Culver City, CA USA</v>
          </cell>
        </row>
        <row r="584">
          <cell r="A584">
            <v>703</v>
          </cell>
          <cell r="B584" t="str">
            <v>Team Phoenix</v>
          </cell>
          <cell r="C584" t="str">
            <v>Nexteer &amp; Saginaw Career Complex</v>
          </cell>
          <cell r="D584" t="str">
            <v>Saginaw, MI USA</v>
          </cell>
        </row>
        <row r="585">
          <cell r="A585">
            <v>703</v>
          </cell>
          <cell r="B585" t="str">
            <v>Team Phoenix</v>
          </cell>
          <cell r="C585" t="str">
            <v>Nexteer &amp; Saginaw Career Complex</v>
          </cell>
          <cell r="D585" t="str">
            <v>Saginaw, MI USA</v>
          </cell>
        </row>
        <row r="586">
          <cell r="A586">
            <v>704</v>
          </cell>
          <cell r="B586" t="str">
            <v>Warriors</v>
          </cell>
          <cell r="C586" t="str">
            <v>General Motors-Arlington Assembly / Lockheed Martin / ITT Technical Institute-Arlington, Texas / The Texas Workforce Commission / FIRST in Texas / Time Warner Cable / Connect a Million Minds / LR Cannon Enterprises / Control Products Corporation / G-S Machine Shop / Hill's Paint &amp; Body / Decals Plus / Kirk England-State  Farm Insurance / Powdertek &amp; South Grand Prairie High School</v>
          </cell>
          <cell r="D586" t="str">
            <v>Grand Prairie, TX USA</v>
          </cell>
        </row>
        <row r="587">
          <cell r="A587">
            <v>704</v>
          </cell>
          <cell r="B587" t="str">
            <v>Warriors</v>
          </cell>
          <cell r="C587" t="str">
            <v>General Motors-Arlington Assembly / Lockheed Martin / ITT Technical Institute-Arlington, Texas / The Texas Workforce Commission / FIRST in Texas / Time Warner Cable / Connect a Million Minds / LR Cannon Enterprises / Control Products Corporation / G-S Machine Shop / Hill's Paint &amp; Body / Decals Plus / Kirk England-State  Farm Insurance / Powdertek &amp; South Grand Prairie High School</v>
          </cell>
          <cell r="D587" t="str">
            <v>Grand Prairie, TX USA</v>
          </cell>
        </row>
        <row r="588">
          <cell r="A588">
            <v>706</v>
          </cell>
          <cell r="B588" t="str">
            <v>CYBERHAWKS</v>
          </cell>
          <cell r="C588" t="str">
            <v>MSOE/Price Engineering/GE Volunteers &amp; Arrowhead High School</v>
          </cell>
          <cell r="D588" t="str">
            <v>Hartland, WI USA</v>
          </cell>
        </row>
        <row r="589">
          <cell r="A589">
            <v>706</v>
          </cell>
          <cell r="B589" t="str">
            <v>CYBERHAWKS</v>
          </cell>
          <cell r="C589" t="str">
            <v>MSOE/Price Engineering/GE Volunteers &amp; Arrowhead High School</v>
          </cell>
          <cell r="D589" t="str">
            <v>Hartland, WI USA</v>
          </cell>
        </row>
        <row r="590">
          <cell r="A590">
            <v>708</v>
          </cell>
          <cell r="B590" t="str">
            <v>Hardwired Fusion</v>
          </cell>
          <cell r="C590" t="str">
            <v>Motorola Mobility/Lockheed Martin/Janssen Pharmaceuticals/Hatboro-Horsham Education Foundation/Upper Moreland Education Foundation &amp; Hatboro-Horsham High School &amp; Upper Moreland High School</v>
          </cell>
          <cell r="D590" t="str">
            <v>Horsham, PA USA</v>
          </cell>
        </row>
        <row r="591">
          <cell r="A591">
            <v>708</v>
          </cell>
          <cell r="B591" t="str">
            <v>Hardwired Fusion</v>
          </cell>
          <cell r="C591" t="str">
            <v>Motorola Mobility/Lockheed Martin/Janssen Pharmaceuticals/Hatboro-Horsham Education Foundation/Upper Moreland Education Foundation &amp; Hatboro-Horsham High School &amp; Upper Moreland High School</v>
          </cell>
          <cell r="D591" t="str">
            <v>Horsham, PA USA</v>
          </cell>
        </row>
        <row r="592">
          <cell r="A592">
            <v>709</v>
          </cell>
          <cell r="B592" t="str">
            <v>Femme Tech Fatale</v>
          </cell>
          <cell r="C592" t="str">
            <v>The Boeing Company &amp; The Agnes Irwin School</v>
          </cell>
          <cell r="D592" t="str">
            <v>Bryn Mawr, PA USA</v>
          </cell>
        </row>
        <row r="593">
          <cell r="A593">
            <v>709</v>
          </cell>
          <cell r="B593" t="str">
            <v>Femme Tech Fatale</v>
          </cell>
          <cell r="C593" t="str">
            <v>The Boeing Company &amp; The Agnes Irwin School</v>
          </cell>
          <cell r="D593" t="str">
            <v>Bryn Mawr, PA USA</v>
          </cell>
        </row>
        <row r="594">
          <cell r="A594">
            <v>714</v>
          </cell>
          <cell r="B594" t="str">
            <v>panthera</v>
          </cell>
          <cell r="C594" t="str">
            <v>Waste Gas Steel Fabrication &amp; Technology High School</v>
          </cell>
          <cell r="D594" t="str">
            <v>Newark, NJ USA</v>
          </cell>
        </row>
        <row r="595">
          <cell r="A595">
            <v>714</v>
          </cell>
          <cell r="B595" t="str">
            <v>panthera</v>
          </cell>
          <cell r="C595" t="str">
            <v>Waste Gas Steel Fabrication &amp; Technology High School</v>
          </cell>
          <cell r="D595" t="str">
            <v>Newark, NJ USA</v>
          </cell>
        </row>
        <row r="596">
          <cell r="A596">
            <v>714</v>
          </cell>
          <cell r="B596" t="str">
            <v>panthera</v>
          </cell>
          <cell r="C596" t="str">
            <v>Waste Gas Steel Fabrication &amp; Technology High School</v>
          </cell>
          <cell r="D596" t="str">
            <v>Newark, NJ USA</v>
          </cell>
        </row>
        <row r="597">
          <cell r="A597">
            <v>714</v>
          </cell>
          <cell r="B597" t="str">
            <v>panthera</v>
          </cell>
          <cell r="C597" t="str">
            <v>Waste Gas Steel Fabrication &amp; Technology High School</v>
          </cell>
          <cell r="D597" t="str">
            <v>Newark, NJ USA</v>
          </cell>
        </row>
        <row r="598">
          <cell r="A598">
            <v>716</v>
          </cell>
          <cell r="B598" t="str">
            <v>Who'sCTEKS</v>
          </cell>
          <cell r="C598" t="str">
            <v>BD/C. A. Lindell/21st Century Fund/Montgomery Lodge No. 13 A.F. &amp; A.M. &amp; Housatonic Valley Regional High School</v>
          </cell>
          <cell r="D598" t="str">
            <v>Falls Village, CT USA</v>
          </cell>
        </row>
        <row r="599">
          <cell r="A599">
            <v>743</v>
          </cell>
          <cell r="B599" t="str">
            <v>Technobots</v>
          </cell>
          <cell r="C599" t="str">
            <v>Sony / Bloomberg &amp; High School of Computers and Technology</v>
          </cell>
          <cell r="D599" t="str">
            <v>Bronx, NY USA</v>
          </cell>
        </row>
        <row r="600">
          <cell r="A600">
            <v>744</v>
          </cell>
          <cell r="B600" t="str">
            <v>Shark Attack</v>
          </cell>
          <cell r="C600" t="str">
            <v>Apex Machine Co. &amp; Westminster Academy</v>
          </cell>
          <cell r="D600" t="str">
            <v>Ft. Lauderdale, FL USA</v>
          </cell>
        </row>
        <row r="601">
          <cell r="A601">
            <v>744</v>
          </cell>
          <cell r="B601" t="str">
            <v>Shark Attack</v>
          </cell>
          <cell r="C601" t="str">
            <v>Apex Machine Co. &amp; Westminster Academy</v>
          </cell>
          <cell r="D601" t="str">
            <v>Ft. Lauderdale, FL USA</v>
          </cell>
        </row>
        <row r="602">
          <cell r="A602">
            <v>751</v>
          </cell>
          <cell r="B602" t="str">
            <v>barn2robotics</v>
          </cell>
          <cell r="C602" t="str">
            <v>US Venture Partners/August Capital/Canaan Partners/MegaPath/Silicon Valley Bank/Venrock/Intuitive Surgical &amp; Woodside Priory School</v>
          </cell>
          <cell r="D602" t="str">
            <v>Portola Valley, CA USA</v>
          </cell>
        </row>
        <row r="603">
          <cell r="A603">
            <v>751</v>
          </cell>
          <cell r="B603" t="str">
            <v>barn2robotics</v>
          </cell>
          <cell r="C603" t="str">
            <v>US Venture Partners/August Capital/Canaan Partners/MegaPath/Silicon Valley Bank/Venrock/Intuitive Surgical &amp; Woodside Priory School</v>
          </cell>
          <cell r="D603" t="str">
            <v>Portola Valley, CA USA</v>
          </cell>
        </row>
        <row r="604">
          <cell r="A604">
            <v>752</v>
          </cell>
          <cell r="B604" t="str">
            <v>The League</v>
          </cell>
          <cell r="C604" t="str">
            <v>SRT &amp; Science Park High School</v>
          </cell>
          <cell r="D604" t="str">
            <v>Newark, NJ USA</v>
          </cell>
        </row>
        <row r="605">
          <cell r="A605">
            <v>752</v>
          </cell>
          <cell r="B605" t="str">
            <v>The League</v>
          </cell>
          <cell r="C605" t="str">
            <v>SRT &amp; Science Park High School</v>
          </cell>
          <cell r="D605" t="str">
            <v>Newark, NJ USA</v>
          </cell>
        </row>
        <row r="606">
          <cell r="A606">
            <v>753</v>
          </cell>
          <cell r="B606" t="str">
            <v>High Desert Droids</v>
          </cell>
          <cell r="C606" t="str">
            <v>Bend Research / Les Schwab Tire Centers / G5 Search Marketing / Microsemi &amp; Mountain View High School</v>
          </cell>
          <cell r="D606" t="str">
            <v>Bend, OR USA</v>
          </cell>
        </row>
        <row r="607">
          <cell r="A607">
            <v>753</v>
          </cell>
          <cell r="B607" t="str">
            <v>High Desert Droids</v>
          </cell>
          <cell r="C607" t="str">
            <v>Bend Research / Les Schwab Tire Centers / G5 Search Marketing / Microsemi &amp; Mountain View High School</v>
          </cell>
          <cell r="D607" t="str">
            <v>Bend, OR USA</v>
          </cell>
        </row>
        <row r="608">
          <cell r="A608">
            <v>759</v>
          </cell>
          <cell r="B608" t="str">
            <v>Systemetric</v>
          </cell>
          <cell r="C608" t="str">
            <v>Sputnik LLC/Caterpillar/CITRIX Systems/ARM/metapurple Ltd. &amp; Hills Road Sixth Form College</v>
          </cell>
          <cell r="D608" t="str">
            <v>Cambridge, ENG United Kingdom</v>
          </cell>
        </row>
        <row r="609">
          <cell r="A609">
            <v>766</v>
          </cell>
          <cell r="B609" t="str">
            <v>M-A Bears</v>
          </cell>
          <cell r="C609" t="str">
            <v>Abbott Fund/SRI International/Intuitive Surgical, Inc. &amp; Menlo-Atherton High School</v>
          </cell>
          <cell r="D609" t="str">
            <v>Atherton, CA USA</v>
          </cell>
        </row>
        <row r="610">
          <cell r="A610">
            <v>766</v>
          </cell>
          <cell r="B610" t="str">
            <v>M-A Bears</v>
          </cell>
          <cell r="C610" t="str">
            <v>Abbott Fund/SRI International/Intuitive Surgical, Inc. &amp; Menlo-Atherton High School</v>
          </cell>
          <cell r="D610" t="str">
            <v>Atherton, CA USA</v>
          </cell>
        </row>
        <row r="611">
          <cell r="A611">
            <v>768</v>
          </cell>
          <cell r="B611" t="str">
            <v>TechnoWarriors</v>
          </cell>
          <cell r="C611" t="str">
            <v>Brauckman Family &amp; Clash Family &amp; Woodlawn High School</v>
          </cell>
          <cell r="D611" t="str">
            <v>Baltimore, MD USA</v>
          </cell>
        </row>
        <row r="612">
          <cell r="A612">
            <v>771</v>
          </cell>
          <cell r="B612" t="str">
            <v>SWAT</v>
          </cell>
          <cell r="C612" t="str">
            <v>Hatch/St. Mildred's Lightbourn Parent Association/Ford Motor Co. of Canada, Limited &amp; St. Mildred's-Lightbourn School</v>
          </cell>
          <cell r="D612" t="str">
            <v>Oakville, ON Canada</v>
          </cell>
        </row>
        <row r="613">
          <cell r="A613">
            <v>771</v>
          </cell>
          <cell r="B613" t="str">
            <v>SWAT</v>
          </cell>
          <cell r="C613" t="str">
            <v>Hatch/St. Mildred's Lightbourn Parent Association/Ford Motor Co. of Canada, Limited &amp; St. Mildred's-Lightbourn School</v>
          </cell>
          <cell r="D613" t="str">
            <v>Oakville, ON Canada</v>
          </cell>
        </row>
        <row r="614">
          <cell r="A614">
            <v>771</v>
          </cell>
          <cell r="B614" t="str">
            <v>SWAT</v>
          </cell>
          <cell r="C614" t="str">
            <v>Hatch/St. Mildred's Lightbourn Parent Association/Ford Motor Co. of Canada, Limited &amp; St. Mildred's-Lightbourn School</v>
          </cell>
          <cell r="D614" t="str">
            <v>Oakville, ON Canada</v>
          </cell>
        </row>
        <row r="615">
          <cell r="A615">
            <v>772</v>
          </cell>
          <cell r="B615" t="str">
            <v>Sabre Bytes</v>
          </cell>
          <cell r="C615" t="str">
            <v>General Motors of Canada/Centerline/Dr. Anil Dhar Medicine Professional Corp./Bell Canada/Rockwell Automation &amp; Community of LaSalle</v>
          </cell>
          <cell r="D615" t="str">
            <v>LaSalle, ON Canada</v>
          </cell>
        </row>
        <row r="616">
          <cell r="A616">
            <v>772</v>
          </cell>
          <cell r="B616" t="str">
            <v>Sabre Bytes</v>
          </cell>
          <cell r="C616" t="str">
            <v>General Motors of Canada/Centerline/Dr. Anil Dhar Medicine Professional Corp./Bell Canada/Rockwell Automation &amp; Community of LaSalle</v>
          </cell>
          <cell r="D616" t="str">
            <v>LaSalle, ON Canada</v>
          </cell>
        </row>
        <row r="617">
          <cell r="A617">
            <v>772</v>
          </cell>
          <cell r="B617" t="str">
            <v>Sabre Bytes</v>
          </cell>
          <cell r="C617" t="str">
            <v>General Motors of Canada/Centerline/Dr. Anil Dhar Medicine Professional Corp./Bell Canada/Rockwell Automation &amp; Community of LaSalle</v>
          </cell>
          <cell r="D617" t="str">
            <v>LaSalle, ON Canada</v>
          </cell>
        </row>
        <row r="618">
          <cell r="A618">
            <v>781</v>
          </cell>
          <cell r="B618" t="str">
            <v>Kinetic Knights</v>
          </cell>
          <cell r="C618" t="str">
            <v>Bruce Power / Lake Huron Learning Centre / Power Workers Union Training Inc. &amp; Kinetic Knights Robotics Team</v>
          </cell>
          <cell r="D618" t="str">
            <v>Kincardine, ON Canada</v>
          </cell>
        </row>
        <row r="619">
          <cell r="A619">
            <v>781</v>
          </cell>
          <cell r="B619" t="str">
            <v>Kinetic Knights</v>
          </cell>
          <cell r="C619" t="str">
            <v>Bruce Power / Lake Huron Learning Centre / Power Workers Union Training Inc. &amp; Kinetic Knights Robotics Team</v>
          </cell>
          <cell r="D619" t="str">
            <v>Kincardine, ON Canada</v>
          </cell>
        </row>
        <row r="620">
          <cell r="A620">
            <v>781</v>
          </cell>
          <cell r="B620" t="str">
            <v>Kinetic Knights</v>
          </cell>
          <cell r="C620" t="str">
            <v>Bruce Power / Lake Huron Learning Centre / Power Workers Union Training Inc. &amp; Kinetic Knights Robotics Team</v>
          </cell>
          <cell r="D620" t="str">
            <v>Kincardine, ON Canada</v>
          </cell>
        </row>
        <row r="621">
          <cell r="A621">
            <v>801</v>
          </cell>
          <cell r="B621" t="str">
            <v>Horsepower</v>
          </cell>
          <cell r="C621" t="str">
            <v>NASA/NDEP/Lockheed Martin/GovConnection/United Launch Alliance/IBM/Health First/United Space Alliance/Brevard Public Schools/Craig Technologies/Canaveral Council of Technical Societies/Precision, Fabrication, and Cleaning/Space Shirts/ACE Hardware/jcpenney &amp; Merritt Island High School &amp; Edgewood Jr Sr High School &amp; Merritt Island Christian School &amp; Jefferson Middle School &amp; Home School</v>
          </cell>
          <cell r="D621" t="str">
            <v>Merritt Island, FL USA</v>
          </cell>
        </row>
        <row r="622">
          <cell r="A622">
            <v>801</v>
          </cell>
          <cell r="B622" t="str">
            <v>Horsepower</v>
          </cell>
          <cell r="C622" t="str">
            <v>NASA/NDEP/Lockheed Martin/GovConnection/United Launch Alliance/IBM/Health First/United Space Alliance/Brevard Public Schools/Craig Technologies/Canaveral Council of Technical Societies/Precision, Fabrication, and Cleaning/Space Shirts/ACE Hardware/jcpenney &amp; Merritt Island High School &amp; Edgewood Jr Sr High School &amp; Merritt Island Christian School &amp; Jefferson Middle School &amp; Home School</v>
          </cell>
          <cell r="D622" t="str">
            <v>Merritt Island, FL USA</v>
          </cell>
        </row>
        <row r="623">
          <cell r="A623">
            <v>806</v>
          </cell>
          <cell r="B623" t="str">
            <v>The Brooklyn Blacksmiths</v>
          </cell>
          <cell r="C623" t="str">
            <v>Credit Suisse &amp; Xaverian High School &amp; Bishop Kearney High School</v>
          </cell>
          <cell r="D623" t="str">
            <v>Brooklyn, NY USA</v>
          </cell>
        </row>
        <row r="624">
          <cell r="A624">
            <v>810</v>
          </cell>
          <cell r="B624" t="str">
            <v>The Mechanical Bulls</v>
          </cell>
          <cell r="C624" t="str">
            <v>North Atlantic Industries/BAE Systems &amp; Smithtown Schools</v>
          </cell>
          <cell r="D624" t="str">
            <v>Smithtown, NY USA</v>
          </cell>
        </row>
        <row r="625">
          <cell r="A625">
            <v>810</v>
          </cell>
          <cell r="B625" t="str">
            <v>The Mechanical Bulls</v>
          </cell>
          <cell r="C625" t="str">
            <v>North Atlantic Industries/BAE Systems &amp; Smithtown Schools</v>
          </cell>
          <cell r="D625" t="str">
            <v>Smithtown, NY USA</v>
          </cell>
        </row>
        <row r="626">
          <cell r="A626">
            <v>811</v>
          </cell>
          <cell r="B626" t="str">
            <v>Cardinals</v>
          </cell>
          <cell r="C626" t="str">
            <v>BAE SYSTEMS / Raytheon IDS / Intel &amp; Bishop Guertin High School</v>
          </cell>
          <cell r="D626" t="str">
            <v>Nashua, NH USA</v>
          </cell>
        </row>
        <row r="627">
          <cell r="A627">
            <v>812</v>
          </cell>
          <cell r="B627" t="str">
            <v>The Midnight Mechanics</v>
          </cell>
          <cell r="C627" t="str">
            <v>General Motors Foundation/Irwin and Joan Jacobs/Qualcomm/The University of California at San Diego/The San Diego County Fair &amp; The Preuss School at UCSD</v>
          </cell>
          <cell r="D627" t="str">
            <v>San Diego, CA USA</v>
          </cell>
        </row>
        <row r="628">
          <cell r="A628">
            <v>812</v>
          </cell>
          <cell r="B628" t="str">
            <v>The Midnight Mechanics</v>
          </cell>
          <cell r="C628" t="str">
            <v>General Motors Foundation/Irwin and Joan Jacobs/Qualcomm/The University of California at San Diego/The San Diego County Fair &amp; The Preuss School at UCSD</v>
          </cell>
          <cell r="D628" t="str">
            <v>San Diego, CA USA</v>
          </cell>
        </row>
        <row r="629">
          <cell r="A629">
            <v>815</v>
          </cell>
          <cell r="B629" t="str">
            <v>Advanced Power</v>
          </cell>
          <cell r="C629" t="str">
            <v>Ford Motor Company/Dan's Robotic Team/ITT Technical Institute/3M &amp; Allen Park High School &amp; St Frances Cabrini High School</v>
          </cell>
          <cell r="D629" t="str">
            <v>Allen Park, MI USA</v>
          </cell>
        </row>
        <row r="630">
          <cell r="A630">
            <v>815</v>
          </cell>
          <cell r="B630" t="str">
            <v>Advanced Power</v>
          </cell>
          <cell r="C630" t="str">
            <v>Ford Motor Company/Dan's Robotic Team/ITT Technical Institute/3M &amp; Allen Park High School &amp; St Frances Cabrini High School</v>
          </cell>
          <cell r="D630" t="str">
            <v>Allen Park, MI USA</v>
          </cell>
        </row>
        <row r="631">
          <cell r="A631">
            <v>815</v>
          </cell>
          <cell r="B631" t="str">
            <v>Advanced Power</v>
          </cell>
          <cell r="C631" t="str">
            <v>Ford Motor Company/Dan's Robotic Team/ITT Technical Institute/3M &amp; Allen Park High School &amp; St Frances Cabrini High School</v>
          </cell>
          <cell r="D631" t="str">
            <v>Allen Park, MI USA</v>
          </cell>
        </row>
        <row r="632">
          <cell r="A632">
            <v>816</v>
          </cell>
          <cell r="B632" t="str">
            <v>Anomaly</v>
          </cell>
          <cell r="C632" t="str">
            <v>Burlington County Institute of Technology Westampton/Lockheed Martin/jcpenney &amp; Burlington County Institute of Technology</v>
          </cell>
          <cell r="D632" t="str">
            <v>Westampton, NJ USA</v>
          </cell>
        </row>
        <row r="633">
          <cell r="A633">
            <v>816</v>
          </cell>
          <cell r="B633" t="str">
            <v>Anomaly</v>
          </cell>
          <cell r="C633" t="str">
            <v>Burlington County Institute of Technology Westampton/Lockheed Martin/jcpenney &amp; Burlington County Institute of Technology</v>
          </cell>
          <cell r="D633" t="str">
            <v>Westampton, NJ USA</v>
          </cell>
        </row>
        <row r="634">
          <cell r="A634">
            <v>816</v>
          </cell>
          <cell r="B634" t="str">
            <v>Anomaly</v>
          </cell>
          <cell r="C634" t="str">
            <v>Burlington County Institute of Technology Westampton/Lockheed Martin/jcpenney &amp; Burlington County Institute of Technology</v>
          </cell>
          <cell r="D634" t="str">
            <v>Westampton, NJ USA</v>
          </cell>
        </row>
        <row r="635">
          <cell r="A635">
            <v>818</v>
          </cell>
          <cell r="B635" t="str">
            <v>Steel Armadillos</v>
          </cell>
          <cell r="C635" t="str">
            <v>General Motors General Assembly Engineering/The Chrysler Foundation &amp; Warren Consolidated Schools</v>
          </cell>
          <cell r="D635" t="str">
            <v>Warren, MI USA</v>
          </cell>
        </row>
        <row r="636">
          <cell r="A636">
            <v>818</v>
          </cell>
          <cell r="B636" t="str">
            <v>Steel Armadillos</v>
          </cell>
          <cell r="C636" t="str">
            <v>General Motors General Assembly Engineering/The Chrysler Foundation &amp; Warren Consolidated Schools</v>
          </cell>
          <cell r="D636" t="str">
            <v>Warren, MI USA</v>
          </cell>
        </row>
        <row r="637">
          <cell r="A637">
            <v>829</v>
          </cell>
          <cell r="B637" t="str">
            <v>Digital Goats</v>
          </cell>
          <cell r="C637" t="str">
            <v>Rolls-Royce Corporation/TechPoint Foundation For Youth/ProportionAir Corporation/Interactive Intelligence Foundation/Colors Inc/Waterjet Cutting of Indiana &amp; Walker Career Center</v>
          </cell>
          <cell r="D637" t="str">
            <v>Indianapolis, IN USA</v>
          </cell>
        </row>
        <row r="638">
          <cell r="A638">
            <v>829</v>
          </cell>
          <cell r="B638" t="str">
            <v>Digital Goats</v>
          </cell>
          <cell r="C638" t="str">
            <v>Rolls-Royce Corporation/TechPoint Foundation For Youth/ProportionAir Corporation/Interactive Intelligence Foundation/Colors Inc/Waterjet Cutting of Indiana &amp; Walker Career Center</v>
          </cell>
          <cell r="D638" t="str">
            <v>Indianapolis, IN USA</v>
          </cell>
        </row>
        <row r="639">
          <cell r="A639">
            <v>830</v>
          </cell>
          <cell r="B639" t="str">
            <v>Rat Pack</v>
          </cell>
          <cell r="C639" t="str">
            <v>Maker Works/Chrysler Foundation/University of Michigan/Toyota Technical Center/BAE Systems &amp; Ann Arbor Huron High School</v>
          </cell>
          <cell r="D639" t="str">
            <v>Ann Arbor, MI USA</v>
          </cell>
        </row>
        <row r="640">
          <cell r="A640">
            <v>830</v>
          </cell>
          <cell r="B640" t="str">
            <v>Rat Pack</v>
          </cell>
          <cell r="C640" t="str">
            <v>Maker Works/Chrysler Foundation/University of Michigan/Toyota Technical Center/BAE Systems &amp; Ann Arbor Huron High School</v>
          </cell>
          <cell r="D640" t="str">
            <v>Ann Arbor, MI USA</v>
          </cell>
        </row>
        <row r="641">
          <cell r="A641">
            <v>832</v>
          </cell>
          <cell r="B641" t="str">
            <v>Oscar</v>
          </cell>
          <cell r="C641" t="str">
            <v>GE Volunteers / Lockheed Martin Aeronautics Co. / Bowstone Inc / JC Roadrunners, Inc &amp; Roswell High School</v>
          </cell>
          <cell r="D641" t="str">
            <v>Roswell, GA USA</v>
          </cell>
        </row>
        <row r="642">
          <cell r="A642">
            <v>832</v>
          </cell>
          <cell r="B642" t="str">
            <v>Oscar</v>
          </cell>
          <cell r="C642" t="str">
            <v>GE Volunteers / Lockheed Martin Aeronautics Co. / Bowstone Inc / JC Roadrunners, Inc &amp; Roswell High School</v>
          </cell>
          <cell r="D642" t="str">
            <v>Roswell, GA USA</v>
          </cell>
        </row>
        <row r="643">
          <cell r="A643">
            <v>834</v>
          </cell>
          <cell r="B643" t="str">
            <v>SparTechs</v>
          </cell>
          <cell r="C643" t="str">
            <v>Lutron Electronics, Inc/CHL Systems/jcpenney &amp; Southern Lehigh School District</v>
          </cell>
          <cell r="D643" t="str">
            <v>Center Valley, PA USA</v>
          </cell>
        </row>
        <row r="644">
          <cell r="A644">
            <v>834</v>
          </cell>
          <cell r="B644" t="str">
            <v>SparTechs</v>
          </cell>
          <cell r="C644" t="str">
            <v>Lutron Electronics, Inc/CHL Systems/jcpenney &amp; Southern Lehigh School District</v>
          </cell>
          <cell r="D644" t="str">
            <v>Center Valley, PA USA</v>
          </cell>
        </row>
        <row r="645">
          <cell r="A645">
            <v>835</v>
          </cell>
          <cell r="B645" t="str">
            <v>The Sting</v>
          </cell>
          <cell r="C645" t="str">
            <v>DENSO &amp; Detroit Country Day School</v>
          </cell>
          <cell r="D645" t="str">
            <v>Beverly Hills, MI USA</v>
          </cell>
        </row>
        <row r="646">
          <cell r="A646">
            <v>835</v>
          </cell>
          <cell r="B646" t="str">
            <v>The Sting</v>
          </cell>
          <cell r="C646" t="str">
            <v>DENSO &amp; Detroit Country Day School</v>
          </cell>
          <cell r="D646" t="str">
            <v>Beverly Hills, MI USA</v>
          </cell>
        </row>
        <row r="647">
          <cell r="A647">
            <v>836</v>
          </cell>
          <cell r="B647" t="str">
            <v>RoboBees</v>
          </cell>
          <cell r="C647" t="str">
            <v>The Boeing Company/The Patuxent Partnership/BAE Systems/SAIC/Naval Air Systems Command &amp; Dr. James A. Forrest Career &amp; Technology Center High School</v>
          </cell>
          <cell r="D647" t="str">
            <v>Leonardtown, MD USA</v>
          </cell>
        </row>
        <row r="648">
          <cell r="A648">
            <v>836</v>
          </cell>
          <cell r="B648" t="str">
            <v>RoboBees</v>
          </cell>
          <cell r="C648" t="str">
            <v>The Boeing Company/The Patuxent Partnership/BAE Systems/SAIC/Naval Air Systems Command &amp; Dr. James A. Forrest Career &amp; Technology Center High School</v>
          </cell>
          <cell r="D648" t="str">
            <v>Leonardtown, MD USA</v>
          </cell>
        </row>
        <row r="649">
          <cell r="A649">
            <v>839</v>
          </cell>
          <cell r="B649" t="str">
            <v>Rosie Robotics</v>
          </cell>
          <cell r="C649" t="str">
            <v>G &amp; L Tool/United Technologies Aerospace Systems/PTC/Hartford Steam Boiler Inspection &amp; Insurance Company/Agawam Robotics Education Association Inc./Agawam Lions Club &amp; Agawam High School</v>
          </cell>
          <cell r="D649" t="str">
            <v>Agawam, MA USA</v>
          </cell>
        </row>
        <row r="650">
          <cell r="A650">
            <v>839</v>
          </cell>
          <cell r="B650" t="str">
            <v>Rosie Robotics</v>
          </cell>
          <cell r="C650" t="str">
            <v>G &amp; L Tool/United Technologies Aerospace Systems/PTC/Hartford Steam Boiler Inspection &amp; Insurance Company/Agawam Robotics Education Association Inc./Agawam Lions Club &amp; Agawam High School</v>
          </cell>
          <cell r="D650" t="str">
            <v>Agawam, MA USA</v>
          </cell>
        </row>
        <row r="651">
          <cell r="A651">
            <v>840</v>
          </cell>
          <cell r="B651" t="str">
            <v>ART</v>
          </cell>
          <cell r="C651" t="str">
            <v>CIM 3 Engineering/San Mateo Union High School District &amp; Aragon High School</v>
          </cell>
          <cell r="D651" t="str">
            <v>San Mateo, CA USA</v>
          </cell>
        </row>
        <row r="652">
          <cell r="A652">
            <v>840</v>
          </cell>
          <cell r="B652" t="str">
            <v>ART</v>
          </cell>
          <cell r="C652" t="str">
            <v>CIM 3 Engineering/San Mateo Union High School District &amp; Aragon High School</v>
          </cell>
          <cell r="D652" t="str">
            <v>San Mateo, CA USA</v>
          </cell>
        </row>
        <row r="653">
          <cell r="A653">
            <v>841</v>
          </cell>
          <cell r="B653" t="str">
            <v>The BioMechs</v>
          </cell>
          <cell r="C653" t="str">
            <v>Intuitive Surgical/Chevron/jcpenney/M. Welding Creations and Industrial Finishing/Metalco &amp; Richmond High School</v>
          </cell>
          <cell r="D653" t="str">
            <v>Richmond, CA USA</v>
          </cell>
        </row>
        <row r="654">
          <cell r="A654">
            <v>841</v>
          </cell>
          <cell r="B654" t="str">
            <v>The BioMechs</v>
          </cell>
          <cell r="C654" t="str">
            <v>Intuitive Surgical/Chevron/jcpenney/M. Welding Creations and Industrial Finishing/Metalco &amp; Richmond High School</v>
          </cell>
          <cell r="D654" t="str">
            <v>Richmond, CA USA</v>
          </cell>
        </row>
        <row r="655">
          <cell r="A655">
            <v>842</v>
          </cell>
          <cell r="B655" t="str">
            <v>Falcon Robotics</v>
          </cell>
          <cell r="C655" t="str">
            <v>The Boeing Company/Fast Signs/Southwest Fasteners &amp; Carl Hayden High School</v>
          </cell>
          <cell r="D655" t="str">
            <v>Phoenix, AZ USA</v>
          </cell>
        </row>
        <row r="656">
          <cell r="A656">
            <v>846</v>
          </cell>
          <cell r="B656" t="str">
            <v>The Funky Monkeys</v>
          </cell>
          <cell r="C656" t="str">
            <v>FUHS Foundation / Symantec / Teradata Corp / Google / Western Digital / NASA / The Brin Wojcicki Foundation / Intuitive Surgical Inc / BAE Systems / PTC / Vanderbend Manufacturing / Lux Manufacturing / Mou Family &amp; Lynbrook High School</v>
          </cell>
          <cell r="D656" t="str">
            <v>San Jose, CA USA</v>
          </cell>
        </row>
        <row r="657">
          <cell r="A657">
            <v>846</v>
          </cell>
          <cell r="B657" t="str">
            <v>The Funky Monkeys</v>
          </cell>
          <cell r="C657" t="str">
            <v>FUHS Foundation / Symantec / Teradata Corp / Google / Western Digital / NASA / The Brin Wojcicki Foundation / Intuitive Surgical Inc / BAE Systems / PTC / Vanderbend Manufacturing / Lux Manufacturing / Mou Family &amp; Lynbrook High School</v>
          </cell>
          <cell r="D657" t="str">
            <v>San Jose, CA USA</v>
          </cell>
        </row>
        <row r="658">
          <cell r="A658">
            <v>847</v>
          </cell>
          <cell r="B658" t="str">
            <v>PHRED</v>
          </cell>
          <cell r="C658" t="str">
            <v>Autodesk/IBEW Local 280/Oregon Community Foundation/Gene Tools &amp; Philomath High School</v>
          </cell>
          <cell r="D658" t="str">
            <v>Philomath, OR USA</v>
          </cell>
        </row>
        <row r="659">
          <cell r="A659">
            <v>848</v>
          </cell>
          <cell r="B659" t="str">
            <v>ROBOHUSKIES</v>
          </cell>
          <cell r="C659" t="str">
            <v>The Boeing Company/MDA Information Systems/Roncelli Plastics/Conoco Phillips &amp; Rolling Hills Preparatory School</v>
          </cell>
          <cell r="D659" t="str">
            <v>San Pedro, CA USA</v>
          </cell>
        </row>
        <row r="660">
          <cell r="A660">
            <v>852</v>
          </cell>
          <cell r="B660" t="str">
            <v>The Athenian Robotics Collective</v>
          </cell>
          <cell r="C660" t="str">
            <v>Chevron &amp; The Athenian School</v>
          </cell>
          <cell r="D660" t="str">
            <v>Danville, CA USA</v>
          </cell>
        </row>
        <row r="661">
          <cell r="A661">
            <v>852</v>
          </cell>
          <cell r="B661" t="str">
            <v>The Athenian Robotics Collective</v>
          </cell>
          <cell r="C661" t="str">
            <v>Chevron &amp; The Athenian School</v>
          </cell>
          <cell r="D661" t="str">
            <v>Danville, CA USA</v>
          </cell>
        </row>
        <row r="662">
          <cell r="A662">
            <v>854</v>
          </cell>
          <cell r="B662" t="str">
            <v>The Iron Bears</v>
          </cell>
          <cell r="C662" t="str">
            <v>TDSB &amp; Martingrove C. I.</v>
          </cell>
          <cell r="D662" t="str">
            <v>Toronto, ON Canada</v>
          </cell>
        </row>
        <row r="663">
          <cell r="A663">
            <v>857</v>
          </cell>
          <cell r="B663" t="str">
            <v>Superior Roboworks</v>
          </cell>
          <cell r="C663" t="str">
            <v>Leoni Engineering Products and Services Inc. / General Motors / Michigan Technological University &amp; Houghton High School</v>
          </cell>
          <cell r="D663" t="str">
            <v>Houghton, MI USA</v>
          </cell>
        </row>
        <row r="664">
          <cell r="A664">
            <v>857</v>
          </cell>
          <cell r="B664" t="str">
            <v>Superior Roboworks</v>
          </cell>
          <cell r="C664" t="str">
            <v>Leoni Engineering Products and Services Inc. / General Motors / Michigan Technological University &amp; Houghton High School</v>
          </cell>
          <cell r="D664" t="str">
            <v>Houghton, MI USA</v>
          </cell>
        </row>
        <row r="665">
          <cell r="A665">
            <v>857</v>
          </cell>
          <cell r="B665" t="str">
            <v>Superior Roboworks</v>
          </cell>
          <cell r="C665" t="str">
            <v>Leoni Engineering Products and Services Inc. / General Motors / Michigan Technological University &amp; Houghton High School</v>
          </cell>
          <cell r="D665" t="str">
            <v>Houghton, MI USA</v>
          </cell>
        </row>
        <row r="666">
          <cell r="A666">
            <v>858</v>
          </cell>
          <cell r="B666" t="str">
            <v>Demons</v>
          </cell>
          <cell r="C666" t="str">
            <v>GE Aviation &amp; Wyoming Public Schools</v>
          </cell>
          <cell r="D666" t="str">
            <v>Wyoming, MI USA</v>
          </cell>
        </row>
        <row r="667">
          <cell r="A667">
            <v>858</v>
          </cell>
          <cell r="B667" t="str">
            <v>Demons</v>
          </cell>
          <cell r="C667" t="str">
            <v>GE Aviation &amp; Wyoming Public Schools</v>
          </cell>
          <cell r="D667" t="str">
            <v>Wyoming, MI USA</v>
          </cell>
        </row>
        <row r="668">
          <cell r="A668">
            <v>858</v>
          </cell>
          <cell r="B668" t="str">
            <v>Demons</v>
          </cell>
          <cell r="C668" t="str">
            <v>GE Aviation &amp; Wyoming Public Schools</v>
          </cell>
          <cell r="D668" t="str">
            <v>Wyoming, MI USA</v>
          </cell>
        </row>
        <row r="669">
          <cell r="A669">
            <v>862</v>
          </cell>
          <cell r="B669" t="str">
            <v>Lightning Robotics</v>
          </cell>
          <cell r="C669" t="str">
            <v>BOSCH &amp; Plymouth-Canton Educational Park</v>
          </cell>
          <cell r="D669" t="str">
            <v>Canton, MI USA</v>
          </cell>
        </row>
        <row r="670">
          <cell r="A670">
            <v>862</v>
          </cell>
          <cell r="B670" t="str">
            <v>Lightning Robotics</v>
          </cell>
          <cell r="C670" t="str">
            <v>BOSCH &amp; Plymouth-Canton Educational Park</v>
          </cell>
          <cell r="D670" t="str">
            <v>Canton, MI USA</v>
          </cell>
        </row>
        <row r="671">
          <cell r="A671">
            <v>862</v>
          </cell>
          <cell r="B671" t="str">
            <v>Lightning Robotics</v>
          </cell>
          <cell r="C671" t="str">
            <v>BOSCH &amp; Plymouth-Canton Educational Park</v>
          </cell>
          <cell r="D671" t="str">
            <v>Canton, MI USA</v>
          </cell>
        </row>
        <row r="672">
          <cell r="A672">
            <v>865</v>
          </cell>
          <cell r="B672" t="str">
            <v>Warp7</v>
          </cell>
          <cell r="C672" t="str">
            <v>Toronto District School Board &amp; Western Technical-Commercial School</v>
          </cell>
          <cell r="D672" t="str">
            <v>Toronto, ON Canada</v>
          </cell>
        </row>
        <row r="673">
          <cell r="A673">
            <v>865</v>
          </cell>
          <cell r="B673" t="str">
            <v>Warp7</v>
          </cell>
          <cell r="C673" t="str">
            <v>Toronto District School Board &amp; Western Technical-Commercial School</v>
          </cell>
          <cell r="D673" t="str">
            <v>Toronto, ON Canada</v>
          </cell>
        </row>
        <row r="674">
          <cell r="A674">
            <v>867</v>
          </cell>
          <cell r="B674" t="str">
            <v>Absolute Value</v>
          </cell>
          <cell r="C674" t="str">
            <v>Arcadia Unified School District/NASA JPL/Los Angeles County ROP &amp; Arcadia High School</v>
          </cell>
          <cell r="D674" t="str">
            <v>Arcadia, CA USA</v>
          </cell>
        </row>
        <row r="675">
          <cell r="A675">
            <v>868</v>
          </cell>
          <cell r="B675" t="str">
            <v>TechHOUNDS</v>
          </cell>
          <cell r="C675" t="str">
            <v>Indiana Department of Workforce Development/Rolls Royce &amp; Carmel High School</v>
          </cell>
          <cell r="D675" t="str">
            <v>Carmel, IN USA</v>
          </cell>
        </row>
        <row r="676">
          <cell r="A676">
            <v>868</v>
          </cell>
          <cell r="B676" t="str">
            <v>TechHOUNDS</v>
          </cell>
          <cell r="C676" t="str">
            <v>Indiana Department of Workforce Development/Rolls Royce &amp; Carmel High School</v>
          </cell>
          <cell r="D676" t="str">
            <v>Carmel, IN USA</v>
          </cell>
        </row>
        <row r="677">
          <cell r="A677">
            <v>869</v>
          </cell>
          <cell r="B677" t="str">
            <v>Power Cord 869</v>
          </cell>
          <cell r="C677" t="str">
            <v>Middlesex High School</v>
          </cell>
          <cell r="D677" t="str">
            <v>Middlesex, NJ USA</v>
          </cell>
        </row>
        <row r="678">
          <cell r="A678">
            <v>869</v>
          </cell>
          <cell r="B678" t="str">
            <v>Power Cord 869</v>
          </cell>
          <cell r="C678" t="str">
            <v>Middlesex High School</v>
          </cell>
          <cell r="D678" t="str">
            <v>Middlesex, NJ USA</v>
          </cell>
        </row>
        <row r="679">
          <cell r="A679">
            <v>869</v>
          </cell>
          <cell r="B679" t="str">
            <v>Power Cord 869</v>
          </cell>
          <cell r="C679" t="str">
            <v>Middlesex High School</v>
          </cell>
          <cell r="D679" t="str">
            <v>Middlesex, NJ USA</v>
          </cell>
        </row>
        <row r="680">
          <cell r="A680">
            <v>870</v>
          </cell>
          <cell r="B680" t="str">
            <v xml:space="preserve">TEAM  R. I. C. E.  </v>
          </cell>
          <cell r="C680" t="str">
            <v>Miller Environmental/Biodex Medical Systems, Inc./Westhampton Glass and Metal/North Fork Sanitation/Lewis Marine Supply of Greenport/Westhampton True Value Hardware/Hart's True Value Hardware/Southold ACE Hardware/Silicon Valley/Southold PBA/Conway/Cavanagh Family/Mullen Motors/Michelangelo Pizzeria of Cutchogue/East End Cardiology/Peconic Bay Winery &amp; Southold Junior Senior High School &amp; Southold PTA</v>
          </cell>
          <cell r="D680" t="str">
            <v>Southold, NY USA</v>
          </cell>
        </row>
        <row r="681">
          <cell r="A681">
            <v>871</v>
          </cell>
          <cell r="B681" t="str">
            <v>Robotechs</v>
          </cell>
          <cell r="C681" t="str">
            <v>West Islip Robotics Booster Club, Inc. &amp; West Islip High School</v>
          </cell>
          <cell r="D681" t="str">
            <v>West Islip, NY USA</v>
          </cell>
        </row>
        <row r="682">
          <cell r="A682">
            <v>876</v>
          </cell>
          <cell r="B682" t="str">
            <v>Thunder Robotics</v>
          </cell>
          <cell r="C682" t="str">
            <v>ND Space Grant / Brent Pederson / Phil and Trish Gisi / Dr. Mary Aaland / Aneta Whitetail / ND CTEd / Msgt. Gary Kimball / Microsoft / Nrthwd Amer. Legion / Nrthwd Mens Club / Lloyd Farms / Hatton Mens Club / Nrthwd Equity Elevator / Citizen's State Bank / Farmers Union Ins &amp; Northwood High School &amp; Hatton High School</v>
          </cell>
          <cell r="D682" t="str">
            <v>Northwood, ND USA</v>
          </cell>
        </row>
        <row r="683">
          <cell r="A683">
            <v>876</v>
          </cell>
          <cell r="B683" t="str">
            <v>Thunder Robotics</v>
          </cell>
          <cell r="C683" t="str">
            <v>ND Space Grant / Brent Pederson / Phil and Trish Gisi / Dr. Mary Aaland / Aneta Whitetail / ND CTEd / Msgt. Gary Kimball / Microsoft / Nrthwd Amer. Legion / Nrthwd Mens Club / Lloyd Farms / Hatton Mens Club / Nrthwd Equity Elevator / Citizen's State Bank / Farmers Union Ins &amp; Northwood High School &amp; Hatton High School</v>
          </cell>
          <cell r="D683" t="str">
            <v>Northwood, ND USA</v>
          </cell>
        </row>
        <row r="684">
          <cell r="A684">
            <v>877</v>
          </cell>
          <cell r="B684" t="str">
            <v>North Star</v>
          </cell>
          <cell r="C684" t="str">
            <v>UND Space Grant Consortium &amp; North Star Public High School</v>
          </cell>
          <cell r="D684" t="str">
            <v>Cando, ND USA</v>
          </cell>
        </row>
        <row r="685">
          <cell r="A685">
            <v>884</v>
          </cell>
          <cell r="B685" t="str">
            <v>Mechanical Mules</v>
          </cell>
          <cell r="C685" t="str">
            <v>Malverne High School</v>
          </cell>
          <cell r="D685" t="str">
            <v>Malverne, NY USA</v>
          </cell>
        </row>
        <row r="686">
          <cell r="A686">
            <v>884</v>
          </cell>
          <cell r="B686" t="str">
            <v>Mechanical Mules</v>
          </cell>
          <cell r="C686" t="str">
            <v>Malverne High School</v>
          </cell>
          <cell r="D686" t="str">
            <v>Malverne, NY USA</v>
          </cell>
        </row>
        <row r="687">
          <cell r="A687">
            <v>885</v>
          </cell>
          <cell r="B687" t="str">
            <v>THE GREEN TEAM</v>
          </cell>
          <cell r="C687" t="str">
            <v>NDEP / CRREL / Vermont Technical College / Norwich University David Crawford School of Engineering / GW Plastics &amp; The Sharon Academy</v>
          </cell>
          <cell r="D687" t="str">
            <v>Randolph Center, VT USA</v>
          </cell>
        </row>
        <row r="688">
          <cell r="A688">
            <v>888</v>
          </cell>
          <cell r="B688" t="str">
            <v>Robotiators</v>
          </cell>
          <cell r="C688" t="str">
            <v>NASA Goddard/W.R.Grace/Howard County Public Schools/Booz Allen Hamilton/Edge Space Systems &amp; Glenelg High School</v>
          </cell>
          <cell r="D688" t="str">
            <v>Glenelg, MD USA</v>
          </cell>
        </row>
        <row r="689">
          <cell r="A689">
            <v>888</v>
          </cell>
          <cell r="B689" t="str">
            <v>Robotiators</v>
          </cell>
          <cell r="C689" t="str">
            <v>NASA Goddard/W.R.Grace/Howard County Public Schools/Booz Allen Hamilton/Edge Space Systems &amp; Glenelg High School</v>
          </cell>
          <cell r="D689" t="str">
            <v>Glenelg, MD USA</v>
          </cell>
        </row>
        <row r="690">
          <cell r="A690">
            <v>894</v>
          </cell>
          <cell r="B690" t="str">
            <v>Chargers</v>
          </cell>
          <cell r="C690" t="str">
            <v>General Motors / Sandvik Coromant / Michigan Battery / Phillips   Welding / CRE  Welding / Mid Michigan Robotics Alliance &amp; Powers Catholic High School</v>
          </cell>
          <cell r="D690" t="str">
            <v>Flint, MI USA</v>
          </cell>
        </row>
        <row r="691">
          <cell r="A691">
            <v>894</v>
          </cell>
          <cell r="B691" t="str">
            <v>Chargers</v>
          </cell>
          <cell r="C691" t="str">
            <v>General Motors / Sandvik Coromant / Michigan Battery / Phillips   Welding / CRE  Welding / Mid Michigan Robotics Alliance &amp; Powers Catholic High School</v>
          </cell>
          <cell r="D691" t="str">
            <v>Flint, MI USA</v>
          </cell>
        </row>
        <row r="692">
          <cell r="A692">
            <v>896</v>
          </cell>
          <cell r="B692" t="str">
            <v>Blue Steel</v>
          </cell>
          <cell r="C692" t="str">
            <v>Central High School and Newark Public Schools</v>
          </cell>
          <cell r="D692" t="str">
            <v>Newark, NJ USA</v>
          </cell>
        </row>
        <row r="693">
          <cell r="A693">
            <v>896</v>
          </cell>
          <cell r="B693" t="str">
            <v>Blue Steel</v>
          </cell>
          <cell r="C693" t="str">
            <v>Central High School and Newark Public Schools</v>
          </cell>
          <cell r="D693" t="str">
            <v>Newark, NJ USA</v>
          </cell>
        </row>
        <row r="694">
          <cell r="A694">
            <v>900</v>
          </cell>
          <cell r="B694" t="str">
            <v>Zebracorns</v>
          </cell>
          <cell r="C694" t="str">
            <v>ShopBot Tools / PTC / SunTrust Foundation / TechShop RDU / Zubaz / IBM &amp; North Carolina School of Science and Mathematics &amp; Durham Public High Schools</v>
          </cell>
          <cell r="D694" t="str">
            <v>Durham, NC USA</v>
          </cell>
        </row>
        <row r="695">
          <cell r="A695">
            <v>904</v>
          </cell>
          <cell r="B695" t="str">
            <v>D cubed</v>
          </cell>
          <cell r="C695" t="str">
            <v>Gill Industries/Autodie LLC/General Motors/Meijer/Fleetserve/Action Fabricators/Grand Valley State University/GRAPCEP &amp; Creston High School</v>
          </cell>
          <cell r="D695" t="str">
            <v>Grand Rapids, MI USA</v>
          </cell>
        </row>
        <row r="696">
          <cell r="A696">
            <v>904</v>
          </cell>
          <cell r="B696" t="str">
            <v>D cubed</v>
          </cell>
          <cell r="C696" t="str">
            <v>Gill Industries/Autodie LLC/General Motors/Meijer/Fleetserve/Action Fabricators/Grand Valley State University/GRAPCEP &amp; Creston High School</v>
          </cell>
          <cell r="D696" t="str">
            <v>Grand Rapids, MI USA</v>
          </cell>
        </row>
        <row r="697">
          <cell r="A697">
            <v>904</v>
          </cell>
          <cell r="B697" t="str">
            <v>D cubed</v>
          </cell>
          <cell r="C697" t="str">
            <v>Gill Industries/Autodie LLC/General Motors/Meijer/Fleetserve/Action Fabricators/Grand Valley State University/GRAPCEP &amp; Creston High School</v>
          </cell>
          <cell r="D697" t="str">
            <v>Grand Rapids, MI USA</v>
          </cell>
        </row>
        <row r="698">
          <cell r="A698">
            <v>907</v>
          </cell>
          <cell r="B698" t="str">
            <v>East York Cybernetics "The Cybernauts"</v>
          </cell>
          <cell r="C698" t="str">
            <v>The Empyrean Group/W.G.S. Manufacturing/Toronto District School Board &amp; East York Collegiate Institute</v>
          </cell>
          <cell r="D698" t="str">
            <v>Toronto, ON Canada</v>
          </cell>
        </row>
        <row r="699">
          <cell r="A699">
            <v>907</v>
          </cell>
          <cell r="B699" t="str">
            <v>East York Cybernetics "The Cybernauts"</v>
          </cell>
          <cell r="C699" t="str">
            <v>The Empyrean Group/W.G.S. Manufacturing/Toronto District School Board &amp; East York Collegiate Institute</v>
          </cell>
          <cell r="D699" t="str">
            <v>Toronto, ON Canada</v>
          </cell>
        </row>
        <row r="700">
          <cell r="A700">
            <v>910</v>
          </cell>
          <cell r="B700" t="str">
            <v>The Foley Freeze</v>
          </cell>
          <cell r="C700" t="str">
            <v>NDEP/General Motors/The Chrysler Foundation &amp; Bishop Foley Catholic High School</v>
          </cell>
          <cell r="D700" t="str">
            <v>Madison Heights, MI USA</v>
          </cell>
        </row>
        <row r="701">
          <cell r="A701">
            <v>910</v>
          </cell>
          <cell r="B701" t="str">
            <v>The Foley Freeze</v>
          </cell>
          <cell r="C701" t="str">
            <v>NDEP/General Motors/The Chrysler Foundation &amp; Bishop Foley Catholic High School</v>
          </cell>
          <cell r="D701" t="str">
            <v>Madison Heights, MI USA</v>
          </cell>
        </row>
        <row r="702">
          <cell r="A702">
            <v>910</v>
          </cell>
          <cell r="B702" t="str">
            <v>The Foley Freeze</v>
          </cell>
          <cell r="C702" t="str">
            <v>NDEP/General Motors/The Chrysler Foundation &amp; Bishop Foley Catholic High School</v>
          </cell>
          <cell r="D702" t="str">
            <v>Madison Heights, MI USA</v>
          </cell>
        </row>
        <row r="703">
          <cell r="A703">
            <v>910</v>
          </cell>
          <cell r="B703" t="str">
            <v>The Foley Freeze</v>
          </cell>
          <cell r="C703" t="str">
            <v>NDEP/General Motors/The Chrysler Foundation &amp; Bishop Foley Catholic High School</v>
          </cell>
          <cell r="D703" t="str">
            <v>Madison Heights, MI USA</v>
          </cell>
        </row>
        <row r="704">
          <cell r="A704">
            <v>922</v>
          </cell>
          <cell r="B704" t="str">
            <v>ULTIMATE:  United Longhorn Team Inspiring Mental Attitude Towards Engineering</v>
          </cell>
          <cell r="C704" t="str">
            <v>Texas Workforce Commission/AEP/jcpenney/TxDOT &amp; United Engineering &amp; Technology Magnet</v>
          </cell>
          <cell r="D704" t="str">
            <v>Laredo, TX USA</v>
          </cell>
        </row>
        <row r="705">
          <cell r="A705">
            <v>930</v>
          </cell>
          <cell r="B705" t="str">
            <v>Mukwonago B.E.A.R.s (Building Extremely Awesome Robots)</v>
          </cell>
          <cell r="C705" t="str">
            <v>GE Volunteers/Rockwell/MSOE/TAPCO/Generac/American Transmission Co. &amp; Mukwonago High School</v>
          </cell>
          <cell r="D705" t="str">
            <v>Mukwonago, WI USA</v>
          </cell>
        </row>
        <row r="706">
          <cell r="A706">
            <v>930</v>
          </cell>
          <cell r="B706" t="str">
            <v>Mukwonago B.E.A.R.s (Building Extremely Awesome Robots)</v>
          </cell>
          <cell r="C706" t="str">
            <v>GE Volunteers/Rockwell/MSOE/TAPCO/Generac/American Transmission Co. &amp; Mukwonago High School</v>
          </cell>
          <cell r="D706" t="str">
            <v>Mukwonago, WI USA</v>
          </cell>
        </row>
        <row r="707">
          <cell r="A707">
            <v>931</v>
          </cell>
          <cell r="B707" t="str">
            <v>Perpetual Chaos</v>
          </cell>
          <cell r="C707" t="str">
            <v>The Boeing Company / Emerson / Ranken Technical College / SME Education Foundation / WaterJet Tech / H.M. Dunn Aerospace / GKN Aerospace / Belleville Kiwanis / Tech Manufacturing &amp; Gateway STEM High School &amp; St. Louis Public Schools</v>
          </cell>
          <cell r="D707" t="str">
            <v>St. Louis, MO USA</v>
          </cell>
        </row>
        <row r="708">
          <cell r="A708">
            <v>931</v>
          </cell>
          <cell r="B708" t="str">
            <v>Perpetual Chaos</v>
          </cell>
          <cell r="C708" t="str">
            <v>The Boeing Company / Emerson / Ranken Technical College / SME Education Foundation / WaterJet Tech / H.M. Dunn Aerospace / GKN Aerospace / Belleville Kiwanis / Tech Manufacturing &amp; Gateway STEM High School &amp; St. Louis Public Schools</v>
          </cell>
          <cell r="D708" t="str">
            <v>St. Louis, MO USA</v>
          </cell>
        </row>
        <row r="709">
          <cell r="A709">
            <v>932</v>
          </cell>
          <cell r="B709" t="str">
            <v>Circuit Chargers</v>
          </cell>
          <cell r="C709" t="str">
            <v>American Electric Power / Express Integrated Technologies / HE Saw / Allied Fence Company / Knape &amp; Associates / Kimberly-Clark / Instrument Society of America / Tulsa Public Schools College &amp; Career Readiness Dept. / Memorial Robotics Booster Club &amp; Tulsa Engineering Academy at Memorial High School</v>
          </cell>
          <cell r="D709" t="str">
            <v>Tulsa, OK USA</v>
          </cell>
        </row>
        <row r="710">
          <cell r="A710">
            <v>932</v>
          </cell>
          <cell r="B710" t="str">
            <v>Circuit Chargers</v>
          </cell>
          <cell r="C710" t="str">
            <v>American Electric Power / Express Integrated Technologies / HE Saw / Allied Fence Company / Knape &amp; Associates / Kimberly-Clark / Instrument Society of America / Tulsa Public Schools College &amp; Career Readiness Dept. / Memorial Robotics Booster Club &amp; Tulsa Engineering Academy at Memorial High School</v>
          </cell>
          <cell r="D710" t="str">
            <v>Tulsa, OK USA</v>
          </cell>
        </row>
        <row r="711">
          <cell r="A711">
            <v>935</v>
          </cell>
          <cell r="B711" t="str">
            <v>RaileRobotics</v>
          </cell>
          <cell r="C711" t="str">
            <v>The Boeing Company / AGCO / Higgs Tech Consulting / SRES / SME / Pizza Hut / James Allen &amp; Newton High School</v>
          </cell>
          <cell r="D711" t="str">
            <v>Newton, KS USA</v>
          </cell>
        </row>
        <row r="712">
          <cell r="A712">
            <v>935</v>
          </cell>
          <cell r="B712" t="str">
            <v>RaileRobotics</v>
          </cell>
          <cell r="C712" t="str">
            <v>The Boeing Company / AGCO / Higgs Tech Consulting / SRES / SME / Pizza Hut / James Allen &amp; Newton High School</v>
          </cell>
          <cell r="D712" t="str">
            <v>Newton, KS USA</v>
          </cell>
        </row>
        <row r="713">
          <cell r="A713">
            <v>937</v>
          </cell>
          <cell r="B713" t="str">
            <v>North Stars</v>
          </cell>
          <cell r="C713" t="str">
            <v>Garmin / KC STEM Alliance / DeVry University / GE Volunteers / Kiewit / Southwestern Bell Div. of AT / Sprint / Verizon &amp; Shawnee Mission North HS</v>
          </cell>
          <cell r="D713" t="str">
            <v>Overland Park, KS USA</v>
          </cell>
        </row>
        <row r="714">
          <cell r="A714">
            <v>938</v>
          </cell>
          <cell r="B714" t="str">
            <v>Team Botman</v>
          </cell>
          <cell r="C714" t="str">
            <v>The Boeing Company &amp; Central Heights High School</v>
          </cell>
          <cell r="D714" t="str">
            <v>Richmond, KS USA</v>
          </cell>
        </row>
        <row r="715">
          <cell r="A715">
            <v>938</v>
          </cell>
          <cell r="B715" t="str">
            <v>Team Botman</v>
          </cell>
          <cell r="C715" t="str">
            <v>The Boeing Company &amp; Central Heights High School</v>
          </cell>
          <cell r="D715" t="str">
            <v>Richmond, KS USA</v>
          </cell>
        </row>
        <row r="716">
          <cell r="A716">
            <v>945</v>
          </cell>
          <cell r="B716" t="str">
            <v>Team Banana</v>
          </cell>
          <cell r="C716" t="str">
            <v>Mentor Graphics/Walt Disney World/Fluid Power Society &amp; Colonial High School</v>
          </cell>
          <cell r="D716" t="str">
            <v>Orlando, FL USA</v>
          </cell>
        </row>
        <row r="717">
          <cell r="A717">
            <v>948</v>
          </cell>
          <cell r="B717" t="str">
            <v>NRG (Newport Robotics Group)</v>
          </cell>
          <cell r="C717" t="str">
            <v>The Boeing Company &amp; Newport High School</v>
          </cell>
          <cell r="D717" t="str">
            <v>Bellevue, WA USA</v>
          </cell>
        </row>
        <row r="718">
          <cell r="A718">
            <v>948</v>
          </cell>
          <cell r="B718" t="str">
            <v>NRG (Newport Robotics Group)</v>
          </cell>
          <cell r="C718" t="str">
            <v>The Boeing Company &amp; Newport High School</v>
          </cell>
          <cell r="D718" t="str">
            <v>Bellevue, WA USA</v>
          </cell>
        </row>
        <row r="719">
          <cell r="A719">
            <v>949</v>
          </cell>
          <cell r="B719" t="str">
            <v>Wolverine Robotics</v>
          </cell>
          <cell r="C719" t="str">
            <v>The Boeing Company/Intellectual Ventures/Microsoft Store &amp; Bellevue High School</v>
          </cell>
          <cell r="D719" t="str">
            <v>Bellevue, WA USA</v>
          </cell>
        </row>
        <row r="720">
          <cell r="A720">
            <v>955</v>
          </cell>
          <cell r="B720" t="str">
            <v>CV Robotics</v>
          </cell>
          <cell r="C720" t="str">
            <v>Corvallis School District/The Corvallis Clinic/Autodesk/HP/CH2M Hill &amp; Crescent Valley High School</v>
          </cell>
          <cell r="D720" t="str">
            <v>Corvallis, OR USA</v>
          </cell>
        </row>
        <row r="721">
          <cell r="A721">
            <v>956</v>
          </cell>
          <cell r="B721" t="str">
            <v xml:space="preserve">Eagle Cybertechnology </v>
          </cell>
          <cell r="C721" t="str">
            <v>MJ Murdock Charitable Trust/Burcham's Metals/MSS Inc. Engineering Consultants/Jeff Kubler  Action Solutions/Kubler Consulting/Katon Precision Machining/Justin Kruse   State Farm/Corvallis Cyclery &amp; Santiam Christian Schools, Inc</v>
          </cell>
          <cell r="D721" t="str">
            <v>Corvallis, OR USA</v>
          </cell>
        </row>
        <row r="722">
          <cell r="A722">
            <v>957</v>
          </cell>
          <cell r="B722" t="str">
            <v>SWARM</v>
          </cell>
          <cell r="C722" t="str">
            <v>The Boeing Company/Viper Northwest/ATI Pacific Cast Technologies/Central Electric Training Facility &amp; West Albany High School &amp; South Albany High School</v>
          </cell>
          <cell r="D722" t="str">
            <v>Albany, OR USA</v>
          </cell>
        </row>
        <row r="723">
          <cell r="A723">
            <v>967</v>
          </cell>
          <cell r="B723" t="str">
            <v>Iron Lions</v>
          </cell>
          <cell r="C723" t="str">
            <v>Rockwell Collins/Linn-Mar Booster Club/EHA/Iowa Fluid Power/Intermec/Master Tool Mfg/D.A.D. Mfg Inc/Marion Mixers/Bentley Manufacturing/Conveyor Engineering/Guaranty Bank/Verizon/Linn-Mar Foundation &amp; Linn-Mar High School</v>
          </cell>
          <cell r="D723" t="str">
            <v>Marion, IA USA</v>
          </cell>
        </row>
        <row r="724">
          <cell r="A724">
            <v>967</v>
          </cell>
          <cell r="B724" t="str">
            <v>Iron Lions</v>
          </cell>
          <cell r="C724" t="str">
            <v>Rockwell Collins/Linn-Mar Booster Club/EHA/Iowa Fluid Power/Intermec/Master Tool Mfg/D.A.D. Mfg Inc/Marion Mixers/Bentley Manufacturing/Conveyor Engineering/Guaranty Bank/Verizon/Linn-Mar Foundation &amp; Linn-Mar High School</v>
          </cell>
          <cell r="D724" t="str">
            <v>Marion, IA USA</v>
          </cell>
        </row>
        <row r="725">
          <cell r="A725">
            <v>968</v>
          </cell>
          <cell r="B725" t="str">
            <v>RAWC (Robotics Alliance Of West Covina)</v>
          </cell>
          <cell r="C725" t="str">
            <v>BAE Systems/Ride and Show Engineering/QUALCOMM Incorporated/Vivid-Hosting/Central Powder Coating &amp; West Covina High School</v>
          </cell>
          <cell r="D725" t="str">
            <v>West Covina, CA USA</v>
          </cell>
        </row>
        <row r="726">
          <cell r="A726">
            <v>971</v>
          </cell>
          <cell r="B726" t="str">
            <v>Spartan Robotics</v>
          </cell>
          <cell r="C726" t="str">
            <v>NASA Ames Research Center / Google / St. Jude Medical Foundation / The Linley Group / Intuitive Surgical / Group Manufacturing Services / Machine Applications Technology Inc. / Agilent Technologies Inc / West Mountain Radio / Measurement Computing / Abbott Fund / BAE Systems &amp; Mountain View High School</v>
          </cell>
          <cell r="D726" t="str">
            <v>Mountain View, CA USA</v>
          </cell>
        </row>
        <row r="727">
          <cell r="A727">
            <v>971</v>
          </cell>
          <cell r="B727" t="str">
            <v>Spartan Robotics</v>
          </cell>
          <cell r="C727" t="str">
            <v>NASA Ames Research Center / Google / St. Jude Medical Foundation / The Linley Group / Intuitive Surgical / Group Manufacturing Services / Machine Applications Technology Inc. / Agilent Technologies Inc / West Mountain Radio / Measurement Computing / Abbott Fund / BAE Systems &amp; Mountain View High School</v>
          </cell>
          <cell r="D727" t="str">
            <v>Mountain View, CA USA</v>
          </cell>
        </row>
        <row r="728">
          <cell r="A728">
            <v>973</v>
          </cell>
          <cell r="B728" t="str">
            <v>Greybots</v>
          </cell>
          <cell r="C728" t="str">
            <v>Pacific Gas &amp; Electric / JLP Enterprises LLC / Mindbody, Inc. / Oak Country Lumber &amp; Ranch / IQMS / LARON Incorporated / Cal Poly San Luis Obispo &amp; Atascadero High School Greybots</v>
          </cell>
          <cell r="D728" t="str">
            <v>Atascadero, CA USA</v>
          </cell>
        </row>
        <row r="729">
          <cell r="A729">
            <v>973</v>
          </cell>
          <cell r="B729" t="str">
            <v>Greybots</v>
          </cell>
          <cell r="C729" t="str">
            <v>Pacific Gas &amp; Electric / JLP Enterprises LLC / Mindbody, Inc. / Oak Country Lumber &amp; Ranch / IQMS / LARON Incorporated / Cal Poly San Luis Obispo &amp; Atascadero High School Greybots</v>
          </cell>
          <cell r="D729" t="str">
            <v>Atascadero, CA USA</v>
          </cell>
        </row>
        <row r="730">
          <cell r="A730">
            <v>973</v>
          </cell>
          <cell r="B730" t="str">
            <v>Greybots</v>
          </cell>
          <cell r="C730" t="str">
            <v>Pacific Gas &amp; Electric / JLP Enterprises LLC / Mindbody, Inc. / Oak Country Lumber &amp; Ranch / IQMS / LARON Incorporated / Cal Poly San Luis Obispo &amp; Atascadero High School Greybots</v>
          </cell>
          <cell r="D730" t="str">
            <v>Atascadero, CA USA</v>
          </cell>
        </row>
        <row r="731">
          <cell r="A731">
            <v>974</v>
          </cell>
          <cell r="B731" t="str">
            <v>Nautae</v>
          </cell>
          <cell r="C731" t="str">
            <v>Mr. &amp; Mrs. Stephen Petty/Raytheon &amp; Marymount High School</v>
          </cell>
          <cell r="D731" t="str">
            <v>Los Angeles, CA USA</v>
          </cell>
        </row>
        <row r="732">
          <cell r="A732">
            <v>980</v>
          </cell>
          <cell r="B732" t="str">
            <v>ThunderBots</v>
          </cell>
          <cell r="C732" t="str">
            <v>ThunderBots/NASA-JPL/Walt Disney Imagineering/Solutions for Automation/Schroeder Torsion Bars/Boston Scientific Neuromodulation/Neighbors Empowering Youth/Crystal View Corp. &amp; John Burroughs High School</v>
          </cell>
          <cell r="D732" t="str">
            <v>Burbank, CA USA</v>
          </cell>
        </row>
        <row r="733">
          <cell r="A733">
            <v>980</v>
          </cell>
          <cell r="B733" t="str">
            <v>ThunderBots</v>
          </cell>
          <cell r="C733" t="str">
            <v>ThunderBots/NASA-JPL/Walt Disney Imagineering/Solutions for Automation/Schroeder Torsion Bars/Boston Scientific Neuromodulation/Neighbors Empowering Youth/Crystal View Corp. &amp; John Burroughs High School</v>
          </cell>
          <cell r="D733" t="str">
            <v>Burbank, CA USA</v>
          </cell>
        </row>
        <row r="734">
          <cell r="A734">
            <v>981</v>
          </cell>
          <cell r="B734" t="str">
            <v>Snowbotics</v>
          </cell>
          <cell r="C734" t="str">
            <v>NASA/Instr. Soc. of America/Tejon Ranch/Exxon-Mobil/Chevron USA Inc/Alpine Lumber &amp; Frazier Mountain High</v>
          </cell>
          <cell r="D734" t="str">
            <v>Lebec, CA USA</v>
          </cell>
        </row>
        <row r="735">
          <cell r="A735">
            <v>987</v>
          </cell>
          <cell r="B735" t="str">
            <v>HIGHROLLERS</v>
          </cell>
          <cell r="C735" t="str">
            <v>S &amp; S Philpott LLC./Lowes/Nevada YESCO LLC./Albertsons/PTC/NSTec/ITT Technical Institute/VSR Industries &amp; Cimarron-Memorial High School</v>
          </cell>
          <cell r="D735" t="str">
            <v>Las Vegas, NV USA</v>
          </cell>
        </row>
        <row r="736">
          <cell r="A736">
            <v>987</v>
          </cell>
          <cell r="B736" t="str">
            <v>HIGHROLLERS</v>
          </cell>
          <cell r="C736" t="str">
            <v>S &amp; S Philpott LLC./Lowes/Nevada YESCO LLC./Albertsons/PTC/NSTec/ITT Technical Institute/VSR Industries &amp; Cimarron-Memorial High School</v>
          </cell>
          <cell r="D736" t="str">
            <v>Las Vegas, NV USA</v>
          </cell>
        </row>
        <row r="737">
          <cell r="A737">
            <v>988</v>
          </cell>
          <cell r="B737" t="str">
            <v>Team Revolution</v>
          </cell>
          <cell r="C737" t="str">
            <v>STEM &amp; Clark High School</v>
          </cell>
          <cell r="D737" t="str">
            <v>Las Vegas, NV USA</v>
          </cell>
        </row>
        <row r="738">
          <cell r="A738">
            <v>988</v>
          </cell>
          <cell r="B738" t="str">
            <v>Team Revolution</v>
          </cell>
          <cell r="C738" t="str">
            <v>STEM &amp; Clark High School</v>
          </cell>
          <cell r="D738" t="str">
            <v>Las Vegas, NV USA</v>
          </cell>
        </row>
        <row r="739">
          <cell r="A739">
            <v>991</v>
          </cell>
          <cell r="B739" t="str">
            <v>The Dukes</v>
          </cell>
          <cell r="C739" t="str">
            <v>BAE Systems/Kitchell &amp; Brophy College Preparatory</v>
          </cell>
          <cell r="D739" t="str">
            <v>Phoenix, AZ USA</v>
          </cell>
        </row>
        <row r="740">
          <cell r="A740">
            <v>995</v>
          </cell>
          <cell r="B740" t="str">
            <v>Monkey Wrenchers</v>
          </cell>
          <cell r="C740" t="str">
            <v>California FIRST Team Support Grant / Google / Raytheon / Beckman Coulter &amp; Mark Keppel High School</v>
          </cell>
          <cell r="D740" t="str">
            <v>Alhambra, CA USA</v>
          </cell>
        </row>
        <row r="741">
          <cell r="A741">
            <v>996</v>
          </cell>
          <cell r="B741" t="str">
            <v>Mecha-Knights</v>
          </cell>
          <cell r="C741" t="str">
            <v>Nissan Technical Center North America &amp; Casa Grande Union High School</v>
          </cell>
          <cell r="D741" t="str">
            <v>Casa Grande, AZ USA</v>
          </cell>
        </row>
        <row r="742">
          <cell r="A742">
            <v>997</v>
          </cell>
          <cell r="B742" t="str">
            <v>Spartan Robotics</v>
          </cell>
          <cell r="C742" t="str">
            <v>Confederated Tribes of Siletz Indians/Fastenal/Consumers Power/Triaxis Engineering/Korvis Automation/CH2MHill &amp; Corvallis High School</v>
          </cell>
          <cell r="D742" t="str">
            <v>Corvallis, OR USA</v>
          </cell>
        </row>
        <row r="743">
          <cell r="A743">
            <v>999</v>
          </cell>
          <cell r="B743" t="str">
            <v>MechaRams        (Cheshire Robotics and Sikorsky Helicopters)</v>
          </cell>
          <cell r="C743" t="str">
            <v>Sikorsky Aircraft &amp; Cheshire High School</v>
          </cell>
          <cell r="D743" t="str">
            <v>Cheshire, CT USA</v>
          </cell>
        </row>
        <row r="744">
          <cell r="A744">
            <v>999</v>
          </cell>
          <cell r="B744" t="str">
            <v>MechaRams        (Cheshire Robotics and Sikorsky Helicopters)</v>
          </cell>
          <cell r="C744" t="str">
            <v>Sikorsky Aircraft &amp; Cheshire High School</v>
          </cell>
          <cell r="D744" t="str">
            <v>Cheshire, CT USA</v>
          </cell>
        </row>
        <row r="745">
          <cell r="A745">
            <v>1002</v>
          </cell>
          <cell r="B745" t="str">
            <v>The CircuitRunners</v>
          </cell>
          <cell r="C745" t="str">
            <v>GE Volunteers/Cobb EMC/ITT-TECH/CEISMC/COACH Robotics/AT &amp; T  Pioneers/International Technology Solutions, Inc./Center For Advanced Studies/Lockheed Martin/Women In Technology &amp; Wheeler High School</v>
          </cell>
          <cell r="D745" t="str">
            <v>Marietta, GA USA</v>
          </cell>
        </row>
        <row r="746">
          <cell r="A746">
            <v>1008</v>
          </cell>
          <cell r="B746" t="str">
            <v>Team Lugnut</v>
          </cell>
          <cell r="C746" t="str">
            <v>Tubular Techniques/Columbus City Schools/NASA/Chipotle/Romeo's Pizza/Texas Roadhouse/Buffalo Wild Wings/Rooster's/Jersey Mikes &amp; Fort Hayes Career Center High School &amp; Whetstone High School</v>
          </cell>
          <cell r="D746" t="str">
            <v>Columbus, OH USA</v>
          </cell>
        </row>
        <row r="747">
          <cell r="A747">
            <v>1011</v>
          </cell>
          <cell r="B747" t="str">
            <v>CRUSH</v>
          </cell>
          <cell r="C747" t="str">
            <v>M3 Engineering / Hanlon Engineering / Caid Automation / IBM / Famers Insurance &amp; Sonoran Science Academy</v>
          </cell>
          <cell r="D747" t="str">
            <v>Tucson, AZ USA</v>
          </cell>
        </row>
        <row r="748">
          <cell r="A748">
            <v>1011</v>
          </cell>
          <cell r="B748" t="str">
            <v>CRUSH</v>
          </cell>
          <cell r="C748" t="str">
            <v>M3 Engineering / Hanlon Engineering / Caid Automation / IBM / Famers Insurance &amp; Sonoran Science Academy</v>
          </cell>
          <cell r="D748" t="str">
            <v>Tucson, AZ USA</v>
          </cell>
        </row>
        <row r="749">
          <cell r="A749">
            <v>1013</v>
          </cell>
          <cell r="B749" t="str">
            <v>The Phoenix</v>
          </cell>
          <cell r="C749" t="str">
            <v>The Boeing Company/Queen Creek Unified School District/Arizona Science Foundation/Family Auto Care/Magma Engineering Co/YESCo/Parents of QCHS Robotics &amp; Queen Creek HS</v>
          </cell>
          <cell r="D749" t="str">
            <v>Queen Creek , AZ USA</v>
          </cell>
        </row>
        <row r="750">
          <cell r="A750">
            <v>1014</v>
          </cell>
          <cell r="B750" t="str">
            <v>Bad Robots</v>
          </cell>
          <cell r="C750" t="str">
            <v>Roxane Labs / American Electric Power / Dublin AM Rotary / Dublin Foundation / Denso / OSU FIRST / Dublin Robotics Boosters &amp; Dublin City Schools</v>
          </cell>
          <cell r="D750" t="str">
            <v>Dublin, OH USA</v>
          </cell>
        </row>
        <row r="751">
          <cell r="A751">
            <v>1014</v>
          </cell>
          <cell r="B751" t="str">
            <v>Bad Robots</v>
          </cell>
          <cell r="C751" t="str">
            <v>Roxane Labs / American Electric Power / Dublin AM Rotary / Dublin Foundation / Denso / OSU FIRST / Dublin Robotics Boosters &amp; Dublin City Schools</v>
          </cell>
          <cell r="D751" t="str">
            <v>Dublin, OH USA</v>
          </cell>
        </row>
        <row r="752">
          <cell r="A752">
            <v>1018</v>
          </cell>
          <cell r="B752" t="str">
            <v>RoboDevils</v>
          </cell>
          <cell r="C752" t="str">
            <v>Rolls Royce/Waterjet Cutting of Indiana/Indiana Department of Education &amp; Pike Academy of Science and Engineering, Pike High School</v>
          </cell>
          <cell r="D752" t="str">
            <v>Indianapolis, IN USA</v>
          </cell>
        </row>
        <row r="753">
          <cell r="A753">
            <v>1018</v>
          </cell>
          <cell r="B753" t="str">
            <v>RoboDevils</v>
          </cell>
          <cell r="C753" t="str">
            <v>Rolls Royce/Waterjet Cutting of Indiana/Indiana Department of Education &amp; Pike Academy of Science and Engineering, Pike High School</v>
          </cell>
          <cell r="D753" t="str">
            <v>Indianapolis, IN USA</v>
          </cell>
        </row>
        <row r="754">
          <cell r="A754">
            <v>1023</v>
          </cell>
          <cell r="B754" t="str">
            <v>Bedford Express</v>
          </cell>
          <cell r="C754" t="str">
            <v>Bill &amp; Cheryl Sommers / InkHut.com / Heidtman Steel / RD Tool &amp; Manufacturing / La-Z-Boy Inc. / Avaya / VDS / ORT &amp; Bedford High School</v>
          </cell>
          <cell r="D754" t="str">
            <v>Temperance, MI USA</v>
          </cell>
        </row>
        <row r="755">
          <cell r="A755">
            <v>1023</v>
          </cell>
          <cell r="B755" t="str">
            <v>Bedford Express</v>
          </cell>
          <cell r="C755" t="str">
            <v>Bill &amp; Cheryl Sommers / InkHut.com / Heidtman Steel / RD Tool &amp; Manufacturing / La-Z-Boy Inc. / Avaya / VDS / ORT &amp; Bedford High School</v>
          </cell>
          <cell r="D755" t="str">
            <v>Temperance, MI USA</v>
          </cell>
        </row>
        <row r="756">
          <cell r="A756">
            <v>1023</v>
          </cell>
          <cell r="B756" t="str">
            <v>Bedford Express</v>
          </cell>
          <cell r="C756" t="str">
            <v>Bill &amp; Cheryl Sommers / InkHut.com / Heidtman Steel / RD Tool &amp; Manufacturing / La-Z-Boy Inc. / Avaya / VDS / ORT &amp; Bedford High School</v>
          </cell>
          <cell r="D756" t="str">
            <v>Temperance, MI USA</v>
          </cell>
        </row>
        <row r="757">
          <cell r="A757">
            <v>1024</v>
          </cell>
          <cell r="B757" t="str">
            <v>Kil-A-Bytes</v>
          </cell>
          <cell r="C757" t="str">
            <v>Precise Path Robotics/Rolls-Royce Corporation/Indiana Department of Education/jcpenney &amp; Bernard K. McKenzie Center for Innovation and Technology</v>
          </cell>
          <cell r="D757" t="str">
            <v>Indianapolis, IN USA</v>
          </cell>
        </row>
        <row r="758">
          <cell r="A758">
            <v>1024</v>
          </cell>
          <cell r="B758" t="str">
            <v>Kil-A-Bytes</v>
          </cell>
          <cell r="C758" t="str">
            <v>Precise Path Robotics/Rolls-Royce Corporation/Indiana Department of Education/jcpenney &amp; Bernard K. McKenzie Center for Innovation and Technology</v>
          </cell>
          <cell r="D758" t="str">
            <v>Indianapolis, IN USA</v>
          </cell>
        </row>
        <row r="759">
          <cell r="A759">
            <v>1025</v>
          </cell>
          <cell r="B759" t="str">
            <v>IMPIS</v>
          </cell>
          <cell r="C759" t="str">
            <v>IMPI ROBOTICS/Schaeffler Group/Ferndale Education Foundation/IBM/jay-cee sales &amp; rivet inc./Ferndale Schools/Garden Fresh Salsa &amp; Ferndale High School</v>
          </cell>
          <cell r="D759" t="str">
            <v>Ferndale, MI USA</v>
          </cell>
        </row>
        <row r="760">
          <cell r="A760">
            <v>1025</v>
          </cell>
          <cell r="B760" t="str">
            <v>IMPIS</v>
          </cell>
          <cell r="C760" t="str">
            <v>IMPI ROBOTICS/Schaeffler Group/Ferndale Education Foundation/IBM/jay-cee sales &amp; rivet inc./Ferndale Schools/Garden Fresh Salsa &amp; Ferndale High School</v>
          </cell>
          <cell r="D760" t="str">
            <v>Ferndale, MI USA</v>
          </cell>
        </row>
        <row r="761">
          <cell r="A761">
            <v>1025</v>
          </cell>
          <cell r="B761" t="str">
            <v>IMPIS</v>
          </cell>
          <cell r="C761" t="str">
            <v>IMPI ROBOTICS/Schaeffler Group/Ferndale Education Foundation/IBM/jay-cee sales &amp; rivet inc./Ferndale Schools/Garden Fresh Salsa &amp; Ferndale High School</v>
          </cell>
          <cell r="D761" t="str">
            <v>Ferndale, MI USA</v>
          </cell>
        </row>
        <row r="762">
          <cell r="A762">
            <v>1027</v>
          </cell>
          <cell r="B762" t="str">
            <v>Project Jabberwocky</v>
          </cell>
          <cell r="C762" t="str">
            <v>ITT Exelis/Essential Power, LLC &amp; Lower Pioneer Valley Career and Technical Education Center</v>
          </cell>
          <cell r="D762" t="str">
            <v>West Springfield, MA USA</v>
          </cell>
        </row>
        <row r="763">
          <cell r="A763">
            <v>1027</v>
          </cell>
          <cell r="B763" t="str">
            <v>Project Jabberwocky</v>
          </cell>
          <cell r="C763" t="str">
            <v>ITT Exelis/Essential Power, LLC &amp; Lower Pioneer Valley Career and Technical Education Center</v>
          </cell>
          <cell r="D763" t="str">
            <v>West Springfield, MA USA</v>
          </cell>
        </row>
        <row r="764">
          <cell r="A764">
            <v>1033</v>
          </cell>
          <cell r="B764" t="str">
            <v>Team CLUTCH</v>
          </cell>
          <cell r="C764" t="str">
            <v>Solidworks/Gates Corporation/Capital Sales and Equipment/The McKenna Family/FNBC &amp; Benedictine College Preparatory</v>
          </cell>
          <cell r="D764" t="str">
            <v>Richmond, VA USA</v>
          </cell>
        </row>
        <row r="765">
          <cell r="A765">
            <v>1038</v>
          </cell>
          <cell r="B765" t="str">
            <v>Thunderhawks</v>
          </cell>
          <cell r="C765" t="str">
            <v>Rockwell Automation / Noxsel-Waddell Foundation / Alexander &amp; Associates / Toyota Motor Engineering &amp; Manufacturing North America, Inc / Northrop Grumman Xetron / P &amp; G / K Precision, Inc / jcpenney / American Chemical Society / Jedson Engineering / School Outfitters / Lakota Robotics, LLC / Lakota Robotics Boosters &amp; Lakota East High School</v>
          </cell>
          <cell r="D765" t="str">
            <v>Liberty Township, OH USA</v>
          </cell>
        </row>
        <row r="766">
          <cell r="A766">
            <v>1038</v>
          </cell>
          <cell r="B766" t="str">
            <v>Thunderhawks</v>
          </cell>
          <cell r="C766" t="str">
            <v>Rockwell Automation / Noxsel-Waddell Foundation / Alexander &amp; Associates / Toyota Motor Engineering &amp; Manufacturing North America, Inc / Northrop Grumman Xetron / P &amp; G / K Precision, Inc / jcpenney / American Chemical Society / Jedson Engineering / School Outfitters / Lakota Robotics, LLC / Lakota Robotics Boosters &amp; Lakota East High School</v>
          </cell>
          <cell r="D766" t="str">
            <v>Liberty Township, OH USA</v>
          </cell>
        </row>
        <row r="767">
          <cell r="A767">
            <v>1051</v>
          </cell>
          <cell r="B767" t="str">
            <v>Technical Terminators</v>
          </cell>
          <cell r="C767" t="str">
            <v>Academy For Careers and Technology</v>
          </cell>
          <cell r="D767" t="str">
            <v>Marion, SC USA</v>
          </cell>
        </row>
        <row r="768">
          <cell r="A768">
            <v>1058</v>
          </cell>
          <cell r="B768" t="str">
            <v>PVC Pirates</v>
          </cell>
          <cell r="C768" t="str">
            <v>BAE Systems/Parker Pneutronics/Fleet Ready Corp. &amp; Londonderry High School</v>
          </cell>
          <cell r="D768" t="str">
            <v>Londonderry, NH USA</v>
          </cell>
        </row>
        <row r="769">
          <cell r="A769">
            <v>1058</v>
          </cell>
          <cell r="B769" t="str">
            <v>PVC Pirates</v>
          </cell>
          <cell r="C769" t="str">
            <v>BAE Systems/Parker Pneutronics/Fleet Ready Corp. &amp; Londonderry High School</v>
          </cell>
          <cell r="D769" t="str">
            <v>Londonderry, NH USA</v>
          </cell>
        </row>
        <row r="770">
          <cell r="A770">
            <v>1065</v>
          </cell>
          <cell r="B770" t="str">
            <v>The Moose</v>
          </cell>
          <cell r="C770" t="str">
            <v>Lockheed Martin / Entech Creative / Education Foundation of Osceola County / Walt Disney World Ride and Show Engineering / NuWind &amp; Osceola High School</v>
          </cell>
          <cell r="D770" t="str">
            <v>Kissimmee, FL USA</v>
          </cell>
        </row>
        <row r="771">
          <cell r="A771">
            <v>1065</v>
          </cell>
          <cell r="B771" t="str">
            <v>The Moose</v>
          </cell>
          <cell r="C771" t="str">
            <v>Lockheed Martin / Entech Creative / Education Foundation of Osceola County / Walt Disney World Ride and Show Engineering / NuWind &amp; Osceola High School</v>
          </cell>
          <cell r="D771" t="str">
            <v>Kissimmee, FL USA</v>
          </cell>
        </row>
        <row r="772">
          <cell r="A772">
            <v>1071</v>
          </cell>
          <cell r="B772" t="str">
            <v>Team Max</v>
          </cell>
          <cell r="C772" t="str">
            <v>UTC Sikorsky Aircraft &amp; Wolcott High School</v>
          </cell>
          <cell r="D772" t="str">
            <v>Wolcott, CT USA</v>
          </cell>
        </row>
        <row r="773">
          <cell r="A773">
            <v>1071</v>
          </cell>
          <cell r="B773" t="str">
            <v>Team Max</v>
          </cell>
          <cell r="C773" t="str">
            <v>UTC Sikorsky Aircraft &amp; Wolcott High School</v>
          </cell>
          <cell r="D773" t="str">
            <v>Wolcott, CT USA</v>
          </cell>
        </row>
        <row r="774">
          <cell r="A774">
            <v>1072</v>
          </cell>
          <cell r="B774" t="str">
            <v>Harker Robotics</v>
          </cell>
          <cell r="C774" t="str">
            <v>Harker Foundation &amp; The Harker School</v>
          </cell>
          <cell r="D774" t="str">
            <v>San Jose, CA USA</v>
          </cell>
        </row>
        <row r="775">
          <cell r="A775">
            <v>1072</v>
          </cell>
          <cell r="B775" t="str">
            <v>Harker Robotics</v>
          </cell>
          <cell r="C775" t="str">
            <v>Harker Foundation &amp; The Harker School</v>
          </cell>
          <cell r="D775" t="str">
            <v>San Jose, CA USA</v>
          </cell>
        </row>
        <row r="776">
          <cell r="A776">
            <v>1073</v>
          </cell>
          <cell r="B776" t="str">
            <v>The Force Team</v>
          </cell>
          <cell r="C776" t="str">
            <v>BAE SYSTEMS/Technology Garden &amp; Hollis Brookline High School</v>
          </cell>
          <cell r="D776" t="str">
            <v>Hollis, NH USA</v>
          </cell>
        </row>
        <row r="777">
          <cell r="A777">
            <v>1073</v>
          </cell>
          <cell r="B777" t="str">
            <v>The Force Team</v>
          </cell>
          <cell r="C777" t="str">
            <v>BAE SYSTEMS/Technology Garden &amp; Hollis Brookline High School</v>
          </cell>
          <cell r="D777" t="str">
            <v>Hollis, NH USA</v>
          </cell>
        </row>
        <row r="778">
          <cell r="A778">
            <v>1075</v>
          </cell>
          <cell r="B778" t="str">
            <v>Sprockets</v>
          </cell>
          <cell r="C778" t="str">
            <v>GM Canada/Marwood Metal fabricators/Ontario Power Generation &amp; Sinclair Secondary School</v>
          </cell>
          <cell r="D778" t="str">
            <v>Whitby, ON Canada</v>
          </cell>
        </row>
        <row r="779">
          <cell r="A779">
            <v>1075</v>
          </cell>
          <cell r="B779" t="str">
            <v>Sprockets</v>
          </cell>
          <cell r="C779" t="str">
            <v>GM Canada/Marwood Metal fabricators/Ontario Power Generation &amp; Sinclair Secondary School</v>
          </cell>
          <cell r="D779" t="str">
            <v>Whitby, ON Canada</v>
          </cell>
        </row>
        <row r="780">
          <cell r="A780">
            <v>1075</v>
          </cell>
          <cell r="B780" t="str">
            <v>Sprockets</v>
          </cell>
          <cell r="C780" t="str">
            <v>GM Canada/Marwood Metal fabricators/Ontario Power Generation &amp; Sinclair Secondary School</v>
          </cell>
          <cell r="D780" t="str">
            <v>Whitby, ON Canada</v>
          </cell>
        </row>
        <row r="781">
          <cell r="A781">
            <v>1086</v>
          </cell>
          <cell r="B781" t="str">
            <v>Blue Cheese</v>
          </cell>
          <cell r="C781" t="str">
            <v>Powertrain Control Solutions/ALSTOM Power Inc./ShowBest/PTC &amp; Deep Run High School</v>
          </cell>
          <cell r="D781" t="str">
            <v>Glen Allen, VA USA</v>
          </cell>
        </row>
        <row r="782">
          <cell r="A782">
            <v>1086</v>
          </cell>
          <cell r="B782" t="str">
            <v>Blue Cheese</v>
          </cell>
          <cell r="C782" t="str">
            <v>Powertrain Control Solutions/ALSTOM Power Inc./ShowBest/PTC &amp; Deep Run High School</v>
          </cell>
          <cell r="D782" t="str">
            <v>Glen Allen, VA USA</v>
          </cell>
        </row>
        <row r="783">
          <cell r="A783">
            <v>1089</v>
          </cell>
          <cell r="B783" t="str">
            <v>Team Mercury</v>
          </cell>
          <cell r="C783" t="str">
            <v>Bristol-Myers Squibb/Credit Suisse/East Windsor Regional School District/jcpenney &amp; Hightstown High School</v>
          </cell>
          <cell r="D783" t="str">
            <v>Hightstown, NJ USA</v>
          </cell>
        </row>
        <row r="784">
          <cell r="A784">
            <v>1089</v>
          </cell>
          <cell r="B784" t="str">
            <v>Team Mercury</v>
          </cell>
          <cell r="C784" t="str">
            <v>Bristol-Myers Squibb/Credit Suisse/East Windsor Regional School District/jcpenney &amp; Hightstown High School</v>
          </cell>
          <cell r="D784" t="str">
            <v>Hightstown, NJ USA</v>
          </cell>
        </row>
        <row r="785">
          <cell r="A785">
            <v>1089</v>
          </cell>
          <cell r="B785" t="str">
            <v>Team Mercury</v>
          </cell>
          <cell r="C785" t="str">
            <v>Bristol-Myers Squibb/Credit Suisse/East Windsor Regional School District/jcpenney &amp; Hightstown High School</v>
          </cell>
          <cell r="D785" t="str">
            <v>Hightstown, NJ USA</v>
          </cell>
        </row>
        <row r="786">
          <cell r="A786">
            <v>1091</v>
          </cell>
          <cell r="B786" t="str">
            <v>Oriole Assault</v>
          </cell>
          <cell r="C786" t="str">
            <v>GE Volunteers/MSOE (Milwaukee School of Engineering/Mantz Automation &amp; Hartford Union High School</v>
          </cell>
          <cell r="D786" t="str">
            <v>Hartford, WI USA</v>
          </cell>
        </row>
        <row r="787">
          <cell r="A787">
            <v>1091</v>
          </cell>
          <cell r="B787" t="str">
            <v>Oriole Assault</v>
          </cell>
          <cell r="C787" t="str">
            <v>GE Volunteers/MSOE (Milwaukee School of Engineering/Mantz Automation &amp; Hartford Union High School</v>
          </cell>
          <cell r="D787" t="str">
            <v>Hartford, WI USA</v>
          </cell>
        </row>
        <row r="788">
          <cell r="A788">
            <v>1094</v>
          </cell>
          <cell r="B788" t="str">
            <v>Channel Cats</v>
          </cell>
          <cell r="C788" t="str">
            <v>The Boeing Company/Bill Davis Inc./Boeing Employees Community Fund/Nidec Motor Corporation/DCS Holdings Group, LLC/Ameren Missouri &amp; River City Robots</v>
          </cell>
          <cell r="D788" t="str">
            <v>O'fallon, MO USA</v>
          </cell>
        </row>
        <row r="789">
          <cell r="A789">
            <v>1094</v>
          </cell>
          <cell r="B789" t="str">
            <v>Channel Cats</v>
          </cell>
          <cell r="C789" t="str">
            <v>The Boeing Company/Bill Davis Inc./Boeing Employees Community Fund/Nidec Motor Corporation/DCS Holdings Group, LLC/Ameren Missouri &amp; River City Robots</v>
          </cell>
          <cell r="D789" t="str">
            <v>O'fallon, MO USA</v>
          </cell>
        </row>
        <row r="790">
          <cell r="A790">
            <v>1095</v>
          </cell>
          <cell r="B790" t="str">
            <v>RoboCavs</v>
          </cell>
          <cell r="C790" t="str">
            <v>Mecklenberg Electric Co-operative/Chatham Rotary Club &amp; Chatham High School</v>
          </cell>
          <cell r="D790" t="str">
            <v>Chatham, VA USA</v>
          </cell>
        </row>
        <row r="791">
          <cell r="A791">
            <v>1099</v>
          </cell>
          <cell r="B791" t="str">
            <v>DiscoTechs</v>
          </cell>
          <cell r="C791" t="str">
            <v>PTC / United Technologies Corp (UTC) / CT FIRST / Goodrich / B &amp; A Motorsports &amp; Brookfield High School</v>
          </cell>
          <cell r="D791" t="str">
            <v>Brookfield, CT USA</v>
          </cell>
        </row>
        <row r="792">
          <cell r="A792">
            <v>1100</v>
          </cell>
          <cell r="B792" t="str">
            <v>The T-Hawks</v>
          </cell>
          <cell r="C792" t="str">
            <v>DOW / The Abbott Fund &amp; Algonquin Regional High School</v>
          </cell>
          <cell r="D792" t="str">
            <v>Northboro, MA USA</v>
          </cell>
        </row>
        <row r="793">
          <cell r="A793">
            <v>1100</v>
          </cell>
          <cell r="B793" t="str">
            <v>The T-Hawks</v>
          </cell>
          <cell r="C793" t="str">
            <v>DOW / The Abbott Fund &amp; Algonquin Regional High School</v>
          </cell>
          <cell r="D793" t="str">
            <v>Northboro, MA USA</v>
          </cell>
        </row>
        <row r="794">
          <cell r="A794">
            <v>1102</v>
          </cell>
          <cell r="B794" t="str">
            <v>Aiken County Robotics Team M'Aiken Magic</v>
          </cell>
          <cell r="C794" t="str">
            <v>Savannah River Nuclear Solutions/BAE Systems/US Navy/Senator Greg and Betty Ryberg/jcpenney &amp; Aiken County Public Schools</v>
          </cell>
          <cell r="D794" t="str">
            <v>Aiken, SC USA</v>
          </cell>
        </row>
        <row r="795">
          <cell r="A795">
            <v>1108</v>
          </cell>
          <cell r="B795" t="str">
            <v>Panther Robotics</v>
          </cell>
          <cell r="C795" t="str">
            <v>City of Paola/Dean Scherman Memorial Fund/The Baehr Foundation &amp; Paola High School</v>
          </cell>
          <cell r="D795" t="str">
            <v>Paola, KS USA</v>
          </cell>
        </row>
        <row r="796">
          <cell r="A796">
            <v>1111</v>
          </cell>
          <cell r="B796" t="str">
            <v>The Power Hawks</v>
          </cell>
          <cell r="C796" t="str">
            <v>The Power Hawks Robotics Club, Inc./Government Services Integrated Processing Team/NSA Grant/NASA/Righttime Medical/Anne Arundel County Public Schools/Microsoft/Booz Allen/Daly Computers/Earth Observation Technologies LLC/jcpenney/Koons Ford/Multimed Technical Services, Inc/Chesapeake Regional Tech Council/Hutchison Glass and Mirror/Chevy's/Commodore Mayo Kiwanis Club/BIT Solutions/McCarter Welding/Wells Fargo Bank/Family Veterinary Clinic/Motorola Solutions/Google &amp; South River High School</v>
          </cell>
          <cell r="D796" t="str">
            <v>Edgewater, MD USA</v>
          </cell>
        </row>
        <row r="797">
          <cell r="A797">
            <v>1111</v>
          </cell>
          <cell r="B797" t="str">
            <v>The Power Hawks</v>
          </cell>
          <cell r="C797" t="str">
            <v>The Power Hawks Robotics Club, Inc./Government Services Integrated Processing Team/NSA Grant/NASA/Righttime Medical/Anne Arundel County Public Schools/Microsoft/Booz Allen/Daly Computers/Earth Observation Technologies LLC/jcpenney/Koons Ford/Multimed Technical Services, Inc/Chesapeake Regional Tech Council/Hutchison Glass and Mirror/Chevy's/Commodore Mayo Kiwanis Club/BIT Solutions/McCarter Welding/Wells Fargo Bank/Family Veterinary Clinic/Motorola Solutions/Google &amp; South River High School</v>
          </cell>
          <cell r="D797" t="str">
            <v>Edgewater, MD USA</v>
          </cell>
        </row>
        <row r="798">
          <cell r="A798">
            <v>1114</v>
          </cell>
          <cell r="B798" t="str">
            <v>Simbotics</v>
          </cell>
          <cell r="C798" t="str">
            <v>Innovation First International/General Motors St. Catharines Powertrain &amp; Simbotics</v>
          </cell>
          <cell r="D798" t="str">
            <v>St. Catharines, ON Canada</v>
          </cell>
        </row>
        <row r="799">
          <cell r="A799">
            <v>1114</v>
          </cell>
          <cell r="B799" t="str">
            <v>Simbotics</v>
          </cell>
          <cell r="C799" t="str">
            <v>Innovation First International/General Motors St. Catharines Powertrain &amp; Simbotics</v>
          </cell>
          <cell r="D799" t="str">
            <v>St. Catharines, ON Canada</v>
          </cell>
        </row>
        <row r="800">
          <cell r="A800">
            <v>1114</v>
          </cell>
          <cell r="B800" t="str">
            <v>Simbotics</v>
          </cell>
          <cell r="C800" t="str">
            <v>Innovation First International/General Motors St. Catharines Powertrain &amp; Simbotics</v>
          </cell>
          <cell r="D800" t="str">
            <v>St. Catharines, ON Canada</v>
          </cell>
        </row>
        <row r="801">
          <cell r="A801">
            <v>1123</v>
          </cell>
          <cell r="B801" t="str">
            <v>AIM Robotics</v>
          </cell>
          <cell r="C801" t="str">
            <v>General Dynamics/Booz Allen Hamilton/Lockheed Martin IS Defense/SRA International/Decisive Analytics Corporation/IBM/HP/District of Columbia National Guard &amp; Autodidactic Intelligent Minors, Inc.</v>
          </cell>
          <cell r="D801" t="str">
            <v>Fort Belvoir, VA USA</v>
          </cell>
        </row>
        <row r="802">
          <cell r="A802">
            <v>1124</v>
          </cell>
          <cell r="B802" t="str">
            <v>berBots</v>
          </cell>
          <cell r="C802" t="str">
            <v>UTC Fire and Security &amp; Avon High School</v>
          </cell>
          <cell r="D802" t="str">
            <v>Avon, CT USA</v>
          </cell>
        </row>
        <row r="803">
          <cell r="A803">
            <v>1126</v>
          </cell>
          <cell r="B803" t="str">
            <v>SPARX</v>
          </cell>
          <cell r="C803" t="str">
            <v>Xerox Corporation &amp; Webster High Schools</v>
          </cell>
          <cell r="D803" t="str">
            <v>Webster, NY USA</v>
          </cell>
        </row>
        <row r="804">
          <cell r="A804">
            <v>1126</v>
          </cell>
          <cell r="B804" t="str">
            <v>SPARX</v>
          </cell>
          <cell r="C804" t="str">
            <v>Xerox Corporation &amp; Webster High Schools</v>
          </cell>
          <cell r="D804" t="str">
            <v>Webster, NY USA</v>
          </cell>
        </row>
        <row r="805">
          <cell r="A805">
            <v>1127</v>
          </cell>
          <cell r="B805" t="str">
            <v>Lotus Robotics</v>
          </cell>
          <cell r="C805" t="str">
            <v>WIT / Johnson Industries Parts Express / MB Engineering &amp; Milton High School</v>
          </cell>
          <cell r="D805" t="str">
            <v>Milton, GA USA</v>
          </cell>
        </row>
        <row r="806">
          <cell r="A806">
            <v>1137</v>
          </cell>
          <cell r="B806" t="str">
            <v>Rocket Sauce</v>
          </cell>
          <cell r="C806" t="str">
            <v>Mathews Boys &amp; Girls Club &amp; Mathews High School</v>
          </cell>
          <cell r="D806" t="str">
            <v>Mathews, VA USA</v>
          </cell>
        </row>
        <row r="807">
          <cell r="A807">
            <v>1138</v>
          </cell>
          <cell r="B807" t="str">
            <v>Eagle Engineering</v>
          </cell>
          <cell r="C807" t="str">
            <v>Pratt &amp; Whitney / The Boeing Company / Xerox Corporation / PTC / Jostens / McConnell, Montalvo&amp; Assoc. Inc. / Frazier Aviation / Snap! Productions &amp; Chaminade College Preparatory</v>
          </cell>
          <cell r="D807" t="str">
            <v>West Hills, CA USA</v>
          </cell>
        </row>
        <row r="808">
          <cell r="A808">
            <v>1138</v>
          </cell>
          <cell r="B808" t="str">
            <v>Eagle Engineering</v>
          </cell>
          <cell r="C808" t="str">
            <v>Pratt &amp; Whitney / The Boeing Company / Xerox Corporation / PTC / Jostens / McConnell, Montalvo&amp; Assoc. Inc. / Frazier Aviation / Snap! Productions &amp; Chaminade College Preparatory</v>
          </cell>
          <cell r="D808" t="str">
            <v>West Hills, CA USA</v>
          </cell>
        </row>
        <row r="809">
          <cell r="A809">
            <v>1143</v>
          </cell>
          <cell r="B809" t="str">
            <v>Cruzin' Comets</v>
          </cell>
          <cell r="C809" t="str">
            <v>Lockheed Martin/One Point Inc./Abington Education Improvement Organization &amp; Abington Heights High School</v>
          </cell>
          <cell r="D809" t="str">
            <v>Clarks Summit, PA USA</v>
          </cell>
        </row>
        <row r="810">
          <cell r="A810">
            <v>1143</v>
          </cell>
          <cell r="B810" t="str">
            <v>Cruzin' Comets</v>
          </cell>
          <cell r="C810" t="str">
            <v>Lockheed Martin/One Point Inc./Abington Education Improvement Organization &amp; Abington Heights High School</v>
          </cell>
          <cell r="D810" t="str">
            <v>Clarks Summit, PA USA</v>
          </cell>
        </row>
        <row r="811">
          <cell r="A811">
            <v>1143</v>
          </cell>
          <cell r="B811" t="str">
            <v>Cruzin' Comets</v>
          </cell>
          <cell r="C811" t="str">
            <v>Lockheed Martin/One Point Inc./Abington Education Improvement Organization &amp; Abington Heights High School</v>
          </cell>
          <cell r="D811" t="str">
            <v>Clarks Summit, PA USA</v>
          </cell>
        </row>
        <row r="812">
          <cell r="A812">
            <v>1148</v>
          </cell>
          <cell r="B812" t="str">
            <v>Wafflebots</v>
          </cell>
          <cell r="C812" t="str">
            <v>Harvard-Westlake School</v>
          </cell>
          <cell r="D812" t="str">
            <v>Studio City, CA USA</v>
          </cell>
        </row>
        <row r="813">
          <cell r="A813">
            <v>1153</v>
          </cell>
          <cell r="B813" t="str">
            <v>Robo-Rebels</v>
          </cell>
          <cell r="C813" t="str">
            <v>Walpole High School</v>
          </cell>
          <cell r="D813" t="str">
            <v>Walpole, MA USA</v>
          </cell>
        </row>
        <row r="814">
          <cell r="A814">
            <v>1153</v>
          </cell>
          <cell r="B814" t="str">
            <v>Robo-Rebels</v>
          </cell>
          <cell r="C814" t="str">
            <v>Walpole High School</v>
          </cell>
          <cell r="D814" t="str">
            <v>Walpole, MA USA</v>
          </cell>
        </row>
        <row r="815">
          <cell r="A815">
            <v>1153</v>
          </cell>
          <cell r="B815" t="str">
            <v>Robo-Rebels</v>
          </cell>
          <cell r="C815" t="str">
            <v>Walpole High School</v>
          </cell>
          <cell r="D815" t="str">
            <v>Walpole, MA USA</v>
          </cell>
        </row>
        <row r="816">
          <cell r="A816">
            <v>1155</v>
          </cell>
          <cell r="B816" t="str">
            <v>SciBorgs</v>
          </cell>
          <cell r="C816" t="str">
            <v>The Alumni Association of The Bronx High School of Science / Bloomberg / ConEdison / Credit Suisse / IBM / Maspeth Press &amp; The Bronx High School of Science</v>
          </cell>
          <cell r="D816" t="str">
            <v>Bronx, NY USA</v>
          </cell>
        </row>
        <row r="817">
          <cell r="A817">
            <v>1155</v>
          </cell>
          <cell r="B817" t="str">
            <v>SciBorgs</v>
          </cell>
          <cell r="C817" t="str">
            <v>The Alumni Association of The Bronx High School of Science / Bloomberg / ConEdison / Credit Suisse / IBM / Maspeth Press &amp; The Bronx High School of Science</v>
          </cell>
          <cell r="D817" t="str">
            <v>Bronx, NY USA</v>
          </cell>
        </row>
        <row r="818">
          <cell r="A818">
            <v>1156</v>
          </cell>
          <cell r="B818" t="str">
            <v>Under Control</v>
          </cell>
          <cell r="C818" t="str">
            <v>Konrad Caminhoes / Transduarte Transportes / Novo Hamburgo City Hall / Hetch Tech / Pavicon / Termaco &amp; Marista Pio XII High School</v>
          </cell>
          <cell r="D818" t="str">
            <v>Novo Hamburgo, RS Brazil</v>
          </cell>
        </row>
        <row r="819">
          <cell r="A819">
            <v>1157</v>
          </cell>
          <cell r="B819" t="str">
            <v>Landsharks</v>
          </cell>
          <cell r="C819" t="str">
            <v>Comcast/Ball Aerospace/PTC &amp; Boulder High School</v>
          </cell>
          <cell r="D819" t="str">
            <v>Boulder, CO USA</v>
          </cell>
        </row>
        <row r="820">
          <cell r="A820">
            <v>1159</v>
          </cell>
          <cell r="B820" t="str">
            <v>Ramona Rampage</v>
          </cell>
          <cell r="C820" t="str">
            <v>Boeing/Galvanix/Office of Senator Gil Cedillo/Northrop Grumman/California Institute of Technology/Macy's Foundation &amp; Ramona Convent Secondary School</v>
          </cell>
          <cell r="D820" t="str">
            <v>Alhambra, CA USA</v>
          </cell>
        </row>
        <row r="821">
          <cell r="A821">
            <v>1160</v>
          </cell>
          <cell r="B821" t="str">
            <v>Titanium</v>
          </cell>
          <cell r="C821" t="str">
            <v>The Boeing Company / NASA-JPL / Chinese Club of San Marino / SMHS PTSA &amp; San Marino High School</v>
          </cell>
          <cell r="D821" t="str">
            <v>San Marino, CA USA</v>
          </cell>
        </row>
        <row r="822">
          <cell r="A822">
            <v>1160</v>
          </cell>
          <cell r="B822" t="str">
            <v>Titanium</v>
          </cell>
          <cell r="C822" t="str">
            <v>The Boeing Company / NASA-JPL / Chinese Club of San Marino / SMHS PTSA &amp; San Marino High School</v>
          </cell>
          <cell r="D822" t="str">
            <v>San Marino, CA USA</v>
          </cell>
        </row>
        <row r="823">
          <cell r="A823">
            <v>1164</v>
          </cell>
          <cell r="B823" t="str">
            <v>Project NEO</v>
          </cell>
          <cell r="C823" t="str">
            <v>NASA/Las Cruces Public Schools &amp; NASA and Las Cruces Public Schools High Schools</v>
          </cell>
          <cell r="D823" t="str">
            <v>Las Cruces, NM USA</v>
          </cell>
        </row>
        <row r="824">
          <cell r="A824">
            <v>1165</v>
          </cell>
          <cell r="B824" t="str">
            <v>Team Paradise</v>
          </cell>
          <cell r="C824" t="str">
            <v>The Boeing Company/Bechtel &amp; Paradise Valley High School</v>
          </cell>
          <cell r="D824" t="str">
            <v>Phoenix, AZ USA</v>
          </cell>
        </row>
        <row r="825">
          <cell r="A825">
            <v>1165</v>
          </cell>
          <cell r="B825" t="str">
            <v>Team Paradise</v>
          </cell>
          <cell r="C825" t="str">
            <v>The Boeing Company/Bechtel &amp; Paradise Valley High School</v>
          </cell>
          <cell r="D825" t="str">
            <v>Phoenix, AZ USA</v>
          </cell>
        </row>
        <row r="826">
          <cell r="A826">
            <v>1168</v>
          </cell>
          <cell r="B826" t="str">
            <v>Malvern Robotics</v>
          </cell>
          <cell r="C826" t="str">
            <v>CTDI &amp; Malvern Preparatory School &amp; Villa Maria Academy</v>
          </cell>
          <cell r="D826" t="str">
            <v>Malvern, PA USA</v>
          </cell>
        </row>
        <row r="827">
          <cell r="A827">
            <v>1168</v>
          </cell>
          <cell r="B827" t="str">
            <v>Malvern Robotics</v>
          </cell>
          <cell r="C827" t="str">
            <v>CTDI &amp; Malvern Preparatory School &amp; Villa Maria Academy</v>
          </cell>
          <cell r="D827" t="str">
            <v>Malvern, PA USA</v>
          </cell>
        </row>
        <row r="828">
          <cell r="A828">
            <v>1178</v>
          </cell>
          <cell r="B828" t="str">
            <v>DuRT  (De Smet united Robotics Team)</v>
          </cell>
          <cell r="C828" t="str">
            <v>The Boeing Company &amp; DeSmet Jesuit High School</v>
          </cell>
          <cell r="D828" t="str">
            <v>St. Louis, MO USA</v>
          </cell>
        </row>
        <row r="829">
          <cell r="A829">
            <v>1182</v>
          </cell>
          <cell r="B829" t="str">
            <v>Patriots</v>
          </cell>
          <cell r="C829" t="str">
            <v>The Boeing Company / Heat Transfer Systems / Savvis Inc. / Electronic Support Systems / Rockwell Automation / Bendler Boiler / Dobbs Tire and Auto Centers &amp; Parkway South High School</v>
          </cell>
          <cell r="D829" t="str">
            <v>Manchester, MO USA</v>
          </cell>
        </row>
        <row r="830">
          <cell r="A830">
            <v>1188</v>
          </cell>
          <cell r="B830" t="str">
            <v>Oaktown Crewz</v>
          </cell>
          <cell r="C830" t="str">
            <v>Hitachi Automotive/Royal Oak Schools/OUR Credit Union/Kohl's &amp; Royal Oak High School</v>
          </cell>
          <cell r="D830" t="str">
            <v>Royal Oak, MI USA</v>
          </cell>
        </row>
        <row r="831">
          <cell r="A831">
            <v>1188</v>
          </cell>
          <cell r="B831" t="str">
            <v>Oaktown Crewz</v>
          </cell>
          <cell r="C831" t="str">
            <v>Hitachi Automotive/Royal Oak Schools/OUR Credit Union/Kohl's &amp; Royal Oak High School</v>
          </cell>
          <cell r="D831" t="str">
            <v>Royal Oak, MI USA</v>
          </cell>
        </row>
        <row r="832">
          <cell r="A832">
            <v>1189</v>
          </cell>
          <cell r="B832" t="str">
            <v>The Gearheads</v>
          </cell>
          <cell r="C832" t="str">
            <v>NDEP/GM R &amp; D Operations &amp; Grosse Pointe Public Schools</v>
          </cell>
          <cell r="D832" t="str">
            <v>Grosse Pointe , MI USA</v>
          </cell>
        </row>
        <row r="833">
          <cell r="A833">
            <v>1189</v>
          </cell>
          <cell r="B833" t="str">
            <v>The Gearheads</v>
          </cell>
          <cell r="C833" t="str">
            <v>NDEP/GM R &amp; D Operations &amp; Grosse Pointe Public Schools</v>
          </cell>
          <cell r="D833" t="str">
            <v>Grosse Pointe , MI USA</v>
          </cell>
        </row>
        <row r="834">
          <cell r="A834">
            <v>1189</v>
          </cell>
          <cell r="B834" t="str">
            <v>The Gearheads</v>
          </cell>
          <cell r="C834" t="str">
            <v>NDEP/GM R &amp; D Operations &amp; Grosse Pointe Public Schools</v>
          </cell>
          <cell r="D834" t="str">
            <v>Grosse Pointe , MI USA</v>
          </cell>
        </row>
        <row r="835">
          <cell r="A835">
            <v>1189</v>
          </cell>
          <cell r="B835" t="str">
            <v>The Gearheads</v>
          </cell>
          <cell r="C835" t="str">
            <v>NDEP/GM R &amp; D Operations &amp; Grosse Pointe Public Schools</v>
          </cell>
          <cell r="D835" t="str">
            <v>Grosse Pointe , MI USA</v>
          </cell>
        </row>
        <row r="836">
          <cell r="A836">
            <v>1195</v>
          </cell>
          <cell r="B836" t="str">
            <v>Newest Evolution of Robotics Dominance Squad</v>
          </cell>
          <cell r="C836" t="str">
            <v>NASA/Booz Allen Hamilton/BAE Systems/National Naval Officers Association, Inc./Howard University NSBE College Chapter &amp; Patriots Technology Training Center &amp; Central High School</v>
          </cell>
          <cell r="D836" t="str">
            <v>Seat Pleasant, MD USA</v>
          </cell>
        </row>
        <row r="837">
          <cell r="A837">
            <v>1197</v>
          </cell>
          <cell r="B837" t="str">
            <v>TorBots</v>
          </cell>
          <cell r="C837" t="str">
            <v>The Boeing Company / Space X / Raytheon / Torrance Education Foundation / Intuitive Surgical / Moog Aircraft Group &amp; South High School</v>
          </cell>
          <cell r="D837" t="str">
            <v>Torrance, CA USA</v>
          </cell>
        </row>
        <row r="838">
          <cell r="A838">
            <v>1197</v>
          </cell>
          <cell r="B838" t="str">
            <v>TorBots</v>
          </cell>
          <cell r="C838" t="str">
            <v>The Boeing Company / Space X / Raytheon / Torrance Education Foundation / Intuitive Surgical / Moog Aircraft Group &amp; South High School</v>
          </cell>
          <cell r="D838" t="str">
            <v>Torrance, CA USA</v>
          </cell>
        </row>
        <row r="839">
          <cell r="A839">
            <v>1203</v>
          </cell>
          <cell r="B839" t="str">
            <v>PANDEMONIUM</v>
          </cell>
          <cell r="C839" t="str">
            <v>West Babylon School District</v>
          </cell>
          <cell r="D839" t="str">
            <v>West Babylon, NY USA</v>
          </cell>
        </row>
        <row r="840">
          <cell r="A840">
            <v>1208</v>
          </cell>
          <cell r="B840" t="str">
            <v>Metool Brigade</v>
          </cell>
          <cell r="C840" t="str">
            <v>The Boeing Company / Lockheed / SAIC &amp; O'Fallon High School</v>
          </cell>
          <cell r="D840" t="str">
            <v>O'Fallon, IL USA</v>
          </cell>
        </row>
        <row r="841">
          <cell r="A841">
            <v>1208</v>
          </cell>
          <cell r="B841" t="str">
            <v>Metool Brigade</v>
          </cell>
          <cell r="C841" t="str">
            <v>The Boeing Company / Lockheed / SAIC &amp; O'Fallon High School</v>
          </cell>
          <cell r="D841" t="str">
            <v>O'Fallon, IL USA</v>
          </cell>
        </row>
        <row r="842">
          <cell r="A842">
            <v>1209</v>
          </cell>
          <cell r="B842" t="str">
            <v>Robo Hornets</v>
          </cell>
          <cell r="C842" t="str">
            <v>The Boeing Company/University of Tulsa/Omni Air International/AEP/Booker T. Washington Foundation for Academic Excellence/Gardner Springs &amp; Booker T. Washington High School</v>
          </cell>
          <cell r="D842" t="str">
            <v>Tulsa, OK USA</v>
          </cell>
        </row>
        <row r="843">
          <cell r="A843">
            <v>1209</v>
          </cell>
          <cell r="B843" t="str">
            <v>Robo Hornets</v>
          </cell>
          <cell r="C843" t="str">
            <v>The Boeing Company/University of Tulsa/Omni Air International/AEP/Booker T. Washington Foundation for Academic Excellence/Gardner Springs &amp; Booker T. Washington High School</v>
          </cell>
          <cell r="D843" t="str">
            <v>Tulsa, OK USA</v>
          </cell>
        </row>
        <row r="844">
          <cell r="A844">
            <v>1212</v>
          </cell>
          <cell r="B844" t="str">
            <v>Sentinels</v>
          </cell>
          <cell r="C844" t="str">
            <v>The Boeing Company/Modern Industries &amp; Seton Catholic</v>
          </cell>
          <cell r="D844" t="str">
            <v>Chandler, AZ USA</v>
          </cell>
        </row>
        <row r="845">
          <cell r="A845">
            <v>1218</v>
          </cell>
          <cell r="B845" t="str">
            <v>Vulcan Robotics</v>
          </cell>
          <cell r="C845" t="str">
            <v>Vulcan Spring / Metal Edge International / Paletti USA / Boeing Company / Urban Engineers / Chill on the Hill / Robertsons Flowers / State Farm Insurance / ErvTech International &amp; Springside Chestnut Hill Academy</v>
          </cell>
          <cell r="D845" t="str">
            <v>Philadelphia, PA USA</v>
          </cell>
        </row>
        <row r="846">
          <cell r="A846">
            <v>1218</v>
          </cell>
          <cell r="B846" t="str">
            <v>Vulcan Robotics</v>
          </cell>
          <cell r="C846" t="str">
            <v>Vulcan Spring / Metal Edge International / Paletti USA / Boeing Company / Urban Engineers / Chill on the Hill / Robertsons Flowers / State Farm Insurance / ErvTech International &amp; Springside Chestnut Hill Academy</v>
          </cell>
          <cell r="D846" t="str">
            <v>Philadelphia, PA USA</v>
          </cell>
        </row>
        <row r="847">
          <cell r="A847">
            <v>1218</v>
          </cell>
          <cell r="B847" t="str">
            <v>Vulcan Robotics</v>
          </cell>
          <cell r="C847" t="str">
            <v>Vulcan Spring / Metal Edge International / Paletti USA / Boeing Company / Urban Engineers / Chill on the Hill / Robertsons Flowers / State Farm Insurance / ErvTech International &amp; Springside Chestnut Hill Academy</v>
          </cell>
          <cell r="D847" t="str">
            <v>Philadelphia, PA USA</v>
          </cell>
        </row>
        <row r="848">
          <cell r="A848">
            <v>1218</v>
          </cell>
          <cell r="B848" t="str">
            <v>Vulcan Robotics</v>
          </cell>
          <cell r="C848" t="str">
            <v>Vulcan Spring / Metal Edge International / Paletti USA / Boeing Company / Urban Engineers / Chill on the Hill / Robertsons Flowers / State Farm Insurance / ErvTech International &amp; Springside Chestnut Hill Academy</v>
          </cell>
          <cell r="D848" t="str">
            <v>Philadelphia, PA USA</v>
          </cell>
        </row>
        <row r="849">
          <cell r="A849">
            <v>1225</v>
          </cell>
          <cell r="B849" t="str">
            <v>Gorillas</v>
          </cell>
          <cell r="C849" t="str">
            <v>Borgwarner Turbo Systems/Henderson County Public Schools Robotics Team/jcpenney &amp; Henderson County Public Schools</v>
          </cell>
          <cell r="D849" t="str">
            <v>Hendersonville, NC USA</v>
          </cell>
        </row>
        <row r="850">
          <cell r="A850">
            <v>1225</v>
          </cell>
          <cell r="B850" t="str">
            <v>Gorillas</v>
          </cell>
          <cell r="C850" t="str">
            <v>Borgwarner Turbo Systems/Henderson County Public Schools Robotics Team/jcpenney &amp; Henderson County Public Schools</v>
          </cell>
          <cell r="D850" t="str">
            <v>Hendersonville, NC USA</v>
          </cell>
        </row>
        <row r="851">
          <cell r="A851">
            <v>1228</v>
          </cell>
          <cell r="B851" t="str">
            <v>RoboTribe</v>
          </cell>
          <cell r="C851" t="str">
            <v>NASA/Infineum/A Industrial Supply/Merck &amp; Rahway High School</v>
          </cell>
          <cell r="D851" t="str">
            <v>Rahway, NJ USA</v>
          </cell>
        </row>
        <row r="852">
          <cell r="A852">
            <v>1228</v>
          </cell>
          <cell r="B852" t="str">
            <v>RoboTribe</v>
          </cell>
          <cell r="C852" t="str">
            <v>NASA/Infineum/A Industrial Supply/Merck &amp; Rahway High School</v>
          </cell>
          <cell r="D852" t="str">
            <v>Rahway, NJ USA</v>
          </cell>
        </row>
        <row r="853">
          <cell r="A853">
            <v>1228</v>
          </cell>
          <cell r="B853" t="str">
            <v>RoboTribe</v>
          </cell>
          <cell r="C853" t="str">
            <v>NASA/Infineum/A Industrial Supply/Merck &amp; Rahway High School</v>
          </cell>
          <cell r="D853" t="str">
            <v>Rahway, NJ USA</v>
          </cell>
        </row>
        <row r="854">
          <cell r="A854">
            <v>1230</v>
          </cell>
          <cell r="B854" t="str">
            <v>The Lehman Lionics</v>
          </cell>
          <cell r="C854" t="str">
            <v>Popular Mechanics / Credit Suisse / Pershing Square Foundation / Con Edison &amp; Herbert H. Lehman High School</v>
          </cell>
          <cell r="D854" t="str">
            <v>Bronx, NY USA</v>
          </cell>
        </row>
        <row r="855">
          <cell r="A855">
            <v>1230</v>
          </cell>
          <cell r="B855" t="str">
            <v>The Lehman Lionics</v>
          </cell>
          <cell r="C855" t="str">
            <v>Popular Mechanics / Credit Suisse / Pershing Square Foundation / Con Edison &amp; Herbert H. Lehman High School</v>
          </cell>
          <cell r="D855" t="str">
            <v>Bronx, NY USA</v>
          </cell>
        </row>
        <row r="856">
          <cell r="A856">
            <v>1241</v>
          </cell>
          <cell r="B856" t="str">
            <v>THEORY6</v>
          </cell>
          <cell r="C856" t="str">
            <v>General Motors of Canada/Karan Fastner/Templeton &amp; Sons/Hydrogenics/A'S Precision Machining/Microchip Technology Inc/Ontario Power Generation &amp; Theory6</v>
          </cell>
          <cell r="D856" t="str">
            <v>Mississauga, ON Canada</v>
          </cell>
        </row>
        <row r="857">
          <cell r="A857">
            <v>1241</v>
          </cell>
          <cell r="B857" t="str">
            <v>THEORY6</v>
          </cell>
          <cell r="C857" t="str">
            <v>General Motors of Canada/Karan Fastner/Templeton &amp; Sons/Hydrogenics/A'S Precision Machining/Microchip Technology Inc/Ontario Power Generation &amp; Theory6</v>
          </cell>
          <cell r="D857" t="str">
            <v>Mississauga, ON Canada</v>
          </cell>
        </row>
        <row r="858">
          <cell r="A858">
            <v>1241</v>
          </cell>
          <cell r="B858" t="str">
            <v>THEORY6</v>
          </cell>
          <cell r="C858" t="str">
            <v>General Motors of Canada/Karan Fastner/Templeton &amp; Sons/Hydrogenics/A'S Precision Machining/Microchip Technology Inc/Ontario Power Generation &amp; Theory6</v>
          </cell>
          <cell r="D858" t="str">
            <v>Mississauga, ON Canada</v>
          </cell>
        </row>
        <row r="859">
          <cell r="A859">
            <v>1243</v>
          </cell>
          <cell r="B859" t="str">
            <v>Dragons</v>
          </cell>
          <cell r="C859" t="str">
            <v>General Motors Flint Truck Assembly/EFC Systems Inc/PRP Inc. &amp; Swartz Creek High School</v>
          </cell>
          <cell r="D859" t="str">
            <v>Swartz Creek, MI USA</v>
          </cell>
        </row>
        <row r="860">
          <cell r="A860">
            <v>1243</v>
          </cell>
          <cell r="B860" t="str">
            <v>Dragons</v>
          </cell>
          <cell r="C860" t="str">
            <v>General Motors Flint Truck Assembly/EFC Systems Inc/PRP Inc. &amp; Swartz Creek High School</v>
          </cell>
          <cell r="D860" t="str">
            <v>Swartz Creek, MI USA</v>
          </cell>
        </row>
        <row r="861">
          <cell r="A861">
            <v>1245</v>
          </cell>
          <cell r="B861" t="str">
            <v>MoHi Shazbots</v>
          </cell>
          <cell r="C861" t="str">
            <v>PTC/Lockheed Martin/American Astronautical Society/Ball Aerospace/Boulder Valley Credit Union &amp; Monarch High School</v>
          </cell>
          <cell r="D861" t="str">
            <v>Louisville, CO USA</v>
          </cell>
        </row>
        <row r="862">
          <cell r="A862">
            <v>1247</v>
          </cell>
          <cell r="B862" t="str">
            <v>Robotics of Kearsarge (ROK)</v>
          </cell>
          <cell r="C862" t="str">
            <v>NDEP/Labsphere, Inc. &amp; Kearsarge Regional High School</v>
          </cell>
          <cell r="D862" t="str">
            <v>North Sutton, NH USA</v>
          </cell>
        </row>
        <row r="863">
          <cell r="A863">
            <v>1248</v>
          </cell>
          <cell r="B863" t="str">
            <v>MHS Robotics</v>
          </cell>
          <cell r="C863" t="str">
            <v>SMART Consortium &amp; Midpark High School</v>
          </cell>
          <cell r="D863" t="str">
            <v>Middleburg Heights, OH USA</v>
          </cell>
        </row>
        <row r="864">
          <cell r="A864">
            <v>1249</v>
          </cell>
          <cell r="B864" t="str">
            <v>Robo Rats</v>
          </cell>
          <cell r="C864" t="str">
            <v>NASA/American Electric Power/Mingo County Schools/Alpha Natural Resources &amp; Mingo Central High School &amp; Tug Valley High School</v>
          </cell>
          <cell r="D864" t="str">
            <v>Delbarton, WV USA</v>
          </cell>
        </row>
        <row r="865">
          <cell r="A865">
            <v>1249</v>
          </cell>
          <cell r="B865" t="str">
            <v>Robo Rats</v>
          </cell>
          <cell r="C865" t="str">
            <v>NASA/American Electric Power/Mingo County Schools/Alpha Natural Resources &amp; Mingo Central High School &amp; Tug Valley High School</v>
          </cell>
          <cell r="D865" t="str">
            <v>Delbarton, WV USA</v>
          </cell>
        </row>
        <row r="866">
          <cell r="A866">
            <v>1250</v>
          </cell>
          <cell r="B866" t="str">
            <v>Gator-Bots</v>
          </cell>
          <cell r="C866" t="str">
            <v>The Henry Ford/Ford Motor Company &amp; Henry Ford Academy</v>
          </cell>
          <cell r="D866" t="str">
            <v>Dearborn, MI USA</v>
          </cell>
        </row>
        <row r="867">
          <cell r="A867">
            <v>1250</v>
          </cell>
          <cell r="B867" t="str">
            <v>Gator-Bots</v>
          </cell>
          <cell r="C867" t="str">
            <v>The Henry Ford/Ford Motor Company &amp; Henry Ford Academy</v>
          </cell>
          <cell r="D867" t="str">
            <v>Dearborn, MI USA</v>
          </cell>
        </row>
        <row r="868">
          <cell r="A868">
            <v>1250</v>
          </cell>
          <cell r="B868" t="str">
            <v>Gator-Bots</v>
          </cell>
          <cell r="C868" t="str">
            <v>The Henry Ford/Ford Motor Company &amp; Henry Ford Academy</v>
          </cell>
          <cell r="D868" t="str">
            <v>Dearborn, MI USA</v>
          </cell>
        </row>
        <row r="869">
          <cell r="A869">
            <v>1251</v>
          </cell>
          <cell r="B869" t="str">
            <v>TechTigers</v>
          </cell>
          <cell r="C869" t="str">
            <v>Atlantic Technical Center/Sonny's Enterprises, The Car Wash Factory/Motor-Services Hugo Stamp, Inc. &amp; Atlantic Technical Magnet High School</v>
          </cell>
          <cell r="D869" t="str">
            <v>Coconut Creek, FL USA</v>
          </cell>
        </row>
        <row r="870">
          <cell r="A870">
            <v>1251</v>
          </cell>
          <cell r="B870" t="str">
            <v>TechTigers</v>
          </cell>
          <cell r="C870" t="str">
            <v>Atlantic Technical Center/Sonny's Enterprises, The Car Wash Factory/Motor-Services Hugo Stamp, Inc. &amp; Atlantic Technical Magnet High School</v>
          </cell>
          <cell r="D870" t="str">
            <v>Coconut Creek, FL USA</v>
          </cell>
        </row>
        <row r="871">
          <cell r="A871">
            <v>1254</v>
          </cell>
          <cell r="B871" t="str">
            <v>Tech Force</v>
          </cell>
          <cell r="C871" t="str">
            <v>Hinckley Research/Society of Plastics Engineers Western MI Section &amp; Van Buren ISD</v>
          </cell>
          <cell r="D871" t="str">
            <v>Lawrence, MI USA</v>
          </cell>
        </row>
        <row r="872">
          <cell r="A872">
            <v>1254</v>
          </cell>
          <cell r="B872" t="str">
            <v>Tech Force</v>
          </cell>
          <cell r="C872" t="str">
            <v>Hinckley Research/Society of Plastics Engineers Western MI Section &amp; Van Buren ISD</v>
          </cell>
          <cell r="D872" t="str">
            <v>Lawrence, MI USA</v>
          </cell>
        </row>
        <row r="873">
          <cell r="A873">
            <v>1255</v>
          </cell>
          <cell r="B873" t="str">
            <v>Blarglefish</v>
          </cell>
          <cell r="C873" t="str">
            <v>ExxonMobil &amp; Goose Creek CISD</v>
          </cell>
          <cell r="D873" t="str">
            <v>Baytown, TX USA</v>
          </cell>
        </row>
        <row r="874">
          <cell r="A874">
            <v>1255</v>
          </cell>
          <cell r="B874" t="str">
            <v>Blarglefish</v>
          </cell>
          <cell r="C874" t="str">
            <v>ExxonMobil &amp; Goose Creek CISD</v>
          </cell>
          <cell r="D874" t="str">
            <v>Baytown, TX USA</v>
          </cell>
        </row>
        <row r="875">
          <cell r="A875">
            <v>1257</v>
          </cell>
          <cell r="B875" t="str">
            <v>Parallel Universe</v>
          </cell>
          <cell r="C875" t="str">
            <v>Union County Vocational Technical Schools</v>
          </cell>
          <cell r="D875" t="str">
            <v>Scotch Plains, NJ USA</v>
          </cell>
        </row>
        <row r="876">
          <cell r="A876">
            <v>1257</v>
          </cell>
          <cell r="B876" t="str">
            <v>Parallel Universe</v>
          </cell>
          <cell r="C876" t="str">
            <v>Union County Vocational Technical Schools</v>
          </cell>
          <cell r="D876" t="str">
            <v>Scotch Plains, NJ USA</v>
          </cell>
        </row>
        <row r="877">
          <cell r="A877">
            <v>1258</v>
          </cell>
          <cell r="B877" t="str">
            <v>SeaBot</v>
          </cell>
          <cell r="C877" t="str">
            <v>The Boeing Company &amp; Seattle Lutheran High School</v>
          </cell>
          <cell r="D877" t="str">
            <v>Seattle, WA USA</v>
          </cell>
        </row>
        <row r="878">
          <cell r="A878">
            <v>1258</v>
          </cell>
          <cell r="B878" t="str">
            <v>SeaBot</v>
          </cell>
          <cell r="C878" t="str">
            <v>The Boeing Company &amp; Seattle Lutheran High School</v>
          </cell>
          <cell r="D878" t="str">
            <v>Seattle, WA USA</v>
          </cell>
        </row>
        <row r="879">
          <cell r="A879">
            <v>1259</v>
          </cell>
          <cell r="B879" t="str">
            <v>Paradigm Shift</v>
          </cell>
          <cell r="C879" t="str">
            <v>GE Healthcare / QuadTech / Pewaukee High School Booster Club / Milwaukee School Of Engineering / Pewaukee Kiwanis / Dedicated Computing / Stanek Window Corporation / Coach USA Milwaukee / Ruekert-Mielke Engineering / Geiger Awards &amp; Pewaukee High School</v>
          </cell>
          <cell r="D879" t="str">
            <v>Pewaukee, WI USA</v>
          </cell>
        </row>
        <row r="880">
          <cell r="A880">
            <v>1259</v>
          </cell>
          <cell r="B880" t="str">
            <v>Paradigm Shift</v>
          </cell>
          <cell r="C880" t="str">
            <v>GE Healthcare / QuadTech / Pewaukee High School Booster Club / Milwaukee School Of Engineering / Pewaukee Kiwanis / Dedicated Computing / Stanek Window Corporation / Coach USA Milwaukee / Ruekert-Mielke Engineering / Geiger Awards &amp; Pewaukee High School</v>
          </cell>
          <cell r="D880" t="str">
            <v>Pewaukee, WI USA</v>
          </cell>
        </row>
        <row r="881">
          <cell r="A881">
            <v>1261</v>
          </cell>
          <cell r="B881" t="str">
            <v>RoboLions</v>
          </cell>
          <cell r="C881" t="str">
            <v>TRS solutions/The Motorola Mobility Foundation/Gwinnett County Public Schools &amp; Peachtree Ridge High School</v>
          </cell>
          <cell r="D881" t="str">
            <v>Suwanee, GA USA</v>
          </cell>
        </row>
        <row r="882">
          <cell r="A882">
            <v>1261</v>
          </cell>
          <cell r="B882" t="str">
            <v>RoboLions</v>
          </cell>
          <cell r="C882" t="str">
            <v>TRS solutions/The Motorola Mobility Foundation/Gwinnett County Public Schools &amp; Peachtree Ridge High School</v>
          </cell>
          <cell r="D882" t="str">
            <v>Suwanee, GA USA</v>
          </cell>
        </row>
        <row r="883">
          <cell r="A883">
            <v>1262</v>
          </cell>
          <cell r="B883" t="str">
            <v xml:space="preserve"> the STAGS</v>
          </cell>
          <cell r="C883" t="str">
            <v>Bassett Furniture, Inc./Virginia Blower Co./Dalton Enterprises/American Electric Power/Hooker Furniture Corporation/Eastman Chemical Company &amp; Piedmont Governor's School for Mathematics, Science and Technology</v>
          </cell>
          <cell r="D883" t="str">
            <v>Martinsville, VA USA</v>
          </cell>
        </row>
        <row r="884">
          <cell r="A884">
            <v>1266</v>
          </cell>
          <cell r="B884" t="str">
            <v>The Devil Duckies</v>
          </cell>
          <cell r="C884" t="str">
            <v>Motorola/Qualcomm/San Diego College, Career &amp; Technical Education &amp; Madison High School Devil Duckies</v>
          </cell>
          <cell r="D884" t="str">
            <v>San Diego, CA USA</v>
          </cell>
        </row>
        <row r="885">
          <cell r="A885">
            <v>1266</v>
          </cell>
          <cell r="B885" t="str">
            <v>The Devil Duckies</v>
          </cell>
          <cell r="C885" t="str">
            <v>Motorola/Qualcomm/San Diego College, Career &amp; Technical Education &amp; Madison High School Devil Duckies</v>
          </cell>
          <cell r="D885" t="str">
            <v>San Diego, CA USA</v>
          </cell>
        </row>
        <row r="886">
          <cell r="A886">
            <v>1270</v>
          </cell>
          <cell r="B886" t="str">
            <v>Red Dragons</v>
          </cell>
          <cell r="C886" t="str">
            <v>NASA Glenn Research Center/Youth Technology Academy of Cuyahoga Community College/Cuyahoga County Workforce Development Dept/Cleveland TechWorks &amp; Cleveland Metropolitan School District</v>
          </cell>
          <cell r="D886" t="str">
            <v>Cleveland, OH USA</v>
          </cell>
        </row>
        <row r="887">
          <cell r="A887">
            <v>1270</v>
          </cell>
          <cell r="B887" t="str">
            <v>Red Dragons</v>
          </cell>
          <cell r="C887" t="str">
            <v>NASA Glenn Research Center/Youth Technology Academy of Cuyahoga Community College/Cuyahoga County Workforce Development Dept/Cleveland TechWorks &amp; Cleveland Metropolitan School District</v>
          </cell>
          <cell r="D887" t="str">
            <v>Cleveland, OH USA</v>
          </cell>
        </row>
        <row r="888">
          <cell r="A888">
            <v>1274</v>
          </cell>
          <cell r="B888" t="str">
            <v>Wolf Bytes</v>
          </cell>
          <cell r="C888" t="str">
            <v>NASA Educational Programs Office/Safeguard/SMART Consortium/Martha Holden Jennings Foundation &amp; Berea High School</v>
          </cell>
          <cell r="D888" t="str">
            <v>Berea, OH USA</v>
          </cell>
        </row>
        <row r="889">
          <cell r="A889">
            <v>1277</v>
          </cell>
          <cell r="B889" t="str">
            <v>The Robotomies</v>
          </cell>
          <cell r="C889" t="str">
            <v>NDEP/National Defense Education Program/Raytheon/Community Foundation of North Central Massachusetts &amp; Groton-Dunstable Regional High School</v>
          </cell>
          <cell r="D889" t="str">
            <v>Groton, MA USA</v>
          </cell>
        </row>
        <row r="890">
          <cell r="A890">
            <v>1279</v>
          </cell>
          <cell r="B890" t="str">
            <v>Cold Fusion</v>
          </cell>
          <cell r="C890" t="str">
            <v>UTC Aerospace Systems/Picatinny Arsenal/Splunk/Bound Brook Moose Lodge #988/Day Tool &amp; Mfg., Inc./RemodelMe &amp; Immaculata High School</v>
          </cell>
          <cell r="D890" t="str">
            <v>Somerville, NJ USA</v>
          </cell>
        </row>
        <row r="891">
          <cell r="A891">
            <v>1279</v>
          </cell>
          <cell r="B891" t="str">
            <v>Cold Fusion</v>
          </cell>
          <cell r="C891" t="str">
            <v>UTC Aerospace Systems/Picatinny Arsenal/Splunk/Bound Brook Moose Lodge #988/Day Tool &amp; Mfg., Inc./RemodelMe &amp; Immaculata High School</v>
          </cell>
          <cell r="D891" t="str">
            <v>Somerville, NJ USA</v>
          </cell>
        </row>
        <row r="892">
          <cell r="A892">
            <v>1279</v>
          </cell>
          <cell r="B892" t="str">
            <v>Cold Fusion</v>
          </cell>
          <cell r="C892" t="str">
            <v>UTC Aerospace Systems/Picatinny Arsenal/Splunk/Bound Brook Moose Lodge #988/Day Tool &amp; Mfg., Inc./RemodelMe &amp; Immaculata High School</v>
          </cell>
          <cell r="D892" t="str">
            <v>Somerville, NJ USA</v>
          </cell>
        </row>
        <row r="893">
          <cell r="A893">
            <v>1279</v>
          </cell>
          <cell r="B893" t="str">
            <v>Cold Fusion</v>
          </cell>
          <cell r="C893" t="str">
            <v>UTC Aerospace Systems/Picatinny Arsenal/Splunk/Bound Brook Moose Lodge #988/Day Tool &amp; Mfg., Inc./RemodelMe &amp; Immaculata High School</v>
          </cell>
          <cell r="D893" t="str">
            <v>Somerville, NJ USA</v>
          </cell>
        </row>
        <row r="894">
          <cell r="A894">
            <v>1280</v>
          </cell>
          <cell r="B894" t="str">
            <v>Ragin' C- Biscuits of San Ramon Valley High</v>
          </cell>
          <cell r="C894" t="str">
            <v>EMC Corporation / Intuitive Surgical / Owens Design Incorporated &amp; San Ramon Valley High School</v>
          </cell>
          <cell r="D894" t="str">
            <v>Danville, CA USA</v>
          </cell>
        </row>
        <row r="895">
          <cell r="A895">
            <v>1280</v>
          </cell>
          <cell r="B895" t="str">
            <v>Ragin' C- Biscuits of San Ramon Valley High</v>
          </cell>
          <cell r="C895" t="str">
            <v>EMC Corporation / Intuitive Surgical / Owens Design Incorporated &amp; San Ramon Valley High School</v>
          </cell>
          <cell r="D895" t="str">
            <v>Danville, CA USA</v>
          </cell>
        </row>
        <row r="896">
          <cell r="A896">
            <v>1287</v>
          </cell>
          <cell r="B896" t="str">
            <v>Aluminum Assault</v>
          </cell>
          <cell r="C896" t="str">
            <v>Santee Cooper/Horry County Schools &amp; Academy of Arts, Science &amp; Technology</v>
          </cell>
          <cell r="D896" t="str">
            <v>Myrtle Beach, SC USA</v>
          </cell>
        </row>
        <row r="897">
          <cell r="A897">
            <v>1287</v>
          </cell>
          <cell r="B897" t="str">
            <v>Aluminum Assault</v>
          </cell>
          <cell r="C897" t="str">
            <v>Santee Cooper/Horry County Schools &amp; Academy of Arts, Science &amp; Technology</v>
          </cell>
          <cell r="D897" t="str">
            <v>Myrtle Beach, SC USA</v>
          </cell>
        </row>
        <row r="898">
          <cell r="A898">
            <v>1288</v>
          </cell>
          <cell r="B898" t="str">
            <v>RAVEN Robotics</v>
          </cell>
          <cell r="C898" t="str">
            <v>The Boeing Company/Francis Howell School District/Boeing Employees Community Fund</v>
          </cell>
          <cell r="D898" t="str">
            <v>Saint Charles, MO USA</v>
          </cell>
        </row>
        <row r="899">
          <cell r="A899">
            <v>1288</v>
          </cell>
          <cell r="B899" t="str">
            <v>RAVEN Robotics</v>
          </cell>
          <cell r="C899" t="str">
            <v>The Boeing Company/Francis Howell School District/Boeing Employees Community Fund</v>
          </cell>
          <cell r="D899" t="str">
            <v>Saint Charles, MO USA</v>
          </cell>
        </row>
        <row r="900">
          <cell r="A900">
            <v>1289</v>
          </cell>
          <cell r="B900" t="str">
            <v>Gearheadz</v>
          </cell>
          <cell r="C900" t="str">
            <v>Lawrence High School</v>
          </cell>
          <cell r="D900" t="str">
            <v>Lawrence, MA USA</v>
          </cell>
        </row>
        <row r="901">
          <cell r="A901">
            <v>1289</v>
          </cell>
          <cell r="B901" t="str">
            <v>Gearheadz</v>
          </cell>
          <cell r="C901" t="str">
            <v>Lawrence High School</v>
          </cell>
          <cell r="D901" t="str">
            <v>Lawrence, MA USA</v>
          </cell>
        </row>
        <row r="902">
          <cell r="A902">
            <v>1290</v>
          </cell>
          <cell r="B902" t="str">
            <v>Si Se Puede</v>
          </cell>
          <cell r="C902" t="str">
            <v>Blue Cross &amp; Blue Shield / Si Se Puede &amp; Chandler High School</v>
          </cell>
          <cell r="D902" t="str">
            <v>Chandler, AZ USA</v>
          </cell>
        </row>
        <row r="903">
          <cell r="A903">
            <v>1293</v>
          </cell>
          <cell r="B903" t="str">
            <v>D5</v>
          </cell>
          <cell r="C903" t="str">
            <v>Blue Cross Blue Shield of South Carolina / D5Robotics : School District Five of Lexington and Richland Counties / Burcham International Corp. &amp; Irmo High &amp; Dutch Fork High &amp; Chapin High</v>
          </cell>
          <cell r="D903" t="str">
            <v>Columbia, SC USA</v>
          </cell>
        </row>
        <row r="904">
          <cell r="A904">
            <v>1294</v>
          </cell>
          <cell r="B904" t="str">
            <v>Top Gun</v>
          </cell>
          <cell r="C904" t="str">
            <v>The Boeing Company/Intellectual Ventures/Orora Design Technologies/SAE NW Section/Atkinson/Verizon &amp; Eastlake High School Robotics</v>
          </cell>
          <cell r="D904" t="str">
            <v>Sammamish, WA USA</v>
          </cell>
        </row>
        <row r="905">
          <cell r="A905">
            <v>1296</v>
          </cell>
          <cell r="B905" t="str">
            <v>Full Metal Jackets</v>
          </cell>
          <cell r="C905" t="str">
            <v>Special Products and Manufacturing/The PTR Group/Park Place &amp; Rockwall Independent School District &amp; Rockwall High School</v>
          </cell>
          <cell r="D905" t="str">
            <v>Rockwall, TX USA</v>
          </cell>
        </row>
        <row r="906">
          <cell r="A906">
            <v>1296</v>
          </cell>
          <cell r="B906" t="str">
            <v>Full Metal Jackets</v>
          </cell>
          <cell r="C906" t="str">
            <v>Special Products and Manufacturing/The PTR Group/Park Place &amp; Rockwall Independent School District &amp; Rockwall High School</v>
          </cell>
          <cell r="D906" t="str">
            <v>Rockwall, TX USA</v>
          </cell>
        </row>
        <row r="907">
          <cell r="A907">
            <v>1302</v>
          </cell>
          <cell r="B907" t="str">
            <v>Team Lionheart</v>
          </cell>
          <cell r="C907" t="str">
            <v>Thor Labs/BAE Systems/R.S. Phillips Steel/Hudson Farm Foundation/Picatinny Arsenal/High Point Solutions/TechFlex/National Defense Education Program &amp; Pope John XXIII Regional High School</v>
          </cell>
          <cell r="D907" t="str">
            <v>Sparta, NJ USA</v>
          </cell>
        </row>
        <row r="908">
          <cell r="A908">
            <v>1302</v>
          </cell>
          <cell r="B908" t="str">
            <v>Team Lionheart</v>
          </cell>
          <cell r="C908" t="str">
            <v>Thor Labs/BAE Systems/R.S. Phillips Steel/Hudson Farm Foundation/Picatinny Arsenal/High Point Solutions/TechFlex/National Defense Education Program &amp; Pope John XXIII Regional High School</v>
          </cell>
          <cell r="D908" t="str">
            <v>Sparta, NJ USA</v>
          </cell>
        </row>
        <row r="909">
          <cell r="A909">
            <v>1302</v>
          </cell>
          <cell r="B909" t="str">
            <v>Team Lionheart</v>
          </cell>
          <cell r="C909" t="str">
            <v>Thor Labs/BAE Systems/R.S. Phillips Steel/Hudson Farm Foundation/Picatinny Arsenal/High Point Solutions/TechFlex/National Defense Education Program &amp; Pope John XXIII Regional High School</v>
          </cell>
          <cell r="D909" t="str">
            <v>Sparta, NJ USA</v>
          </cell>
        </row>
        <row r="910">
          <cell r="A910">
            <v>1303</v>
          </cell>
          <cell r="B910" t="str">
            <v>WYOHAZARD</v>
          </cell>
          <cell r="C910" t="str">
            <v>Casper College/Automation Electronics/jcpenney &amp; Kelly Walsh High School</v>
          </cell>
          <cell r="D910" t="str">
            <v>Casper, WY USA</v>
          </cell>
        </row>
        <row r="911">
          <cell r="A911">
            <v>1304</v>
          </cell>
          <cell r="B911" t="str">
            <v>N.O. Botics</v>
          </cell>
          <cell r="C911" t="str">
            <v>Tulane University &amp; New Orleans Charter Science and Mathematics High School &amp; Lusher Charter School</v>
          </cell>
          <cell r="D911" t="str">
            <v>New Orleans, LA USA</v>
          </cell>
        </row>
        <row r="912">
          <cell r="A912">
            <v>1305</v>
          </cell>
          <cell r="B912" t="str">
            <v>Ice Cubed</v>
          </cell>
          <cell r="C912" t="str">
            <v>Near North District School Board &amp; Near North Student Robotics Initiative</v>
          </cell>
          <cell r="D912" t="str">
            <v>North Bay, ON Canada</v>
          </cell>
        </row>
        <row r="913">
          <cell r="A913">
            <v>1305</v>
          </cell>
          <cell r="B913" t="str">
            <v>Ice Cubed</v>
          </cell>
          <cell r="C913" t="str">
            <v>Near North District School Board &amp; Near North Student Robotics Initiative</v>
          </cell>
          <cell r="D913" t="str">
            <v>North Bay, ON Canada</v>
          </cell>
        </row>
        <row r="914">
          <cell r="A914">
            <v>1305</v>
          </cell>
          <cell r="B914" t="str">
            <v>Ice Cubed</v>
          </cell>
          <cell r="C914" t="str">
            <v>Near North District School Board &amp; Near North Student Robotics Initiative</v>
          </cell>
          <cell r="D914" t="str">
            <v>North Bay, ON Canada</v>
          </cell>
        </row>
        <row r="915">
          <cell r="A915">
            <v>1306</v>
          </cell>
          <cell r="B915" t="str">
            <v>BadgerBOTS</v>
          </cell>
          <cell r="C915" t="str">
            <v>GE Volunteers / Isthmus Engineering &amp; Manufacturing / Electronic Theatre Controls / IEEE / Helical Robotics / Madison College / Speed Cycling / Best Buy Foundation &amp; Madison Metropolitan School District High Schools</v>
          </cell>
          <cell r="D915" t="str">
            <v>Madison, WI USA</v>
          </cell>
        </row>
        <row r="916">
          <cell r="A916">
            <v>1307</v>
          </cell>
          <cell r="B916" t="str">
            <v>Robosaints</v>
          </cell>
          <cell r="C916" t="str">
            <v>GE Volunteers &amp; St. Thomas Aquinas High School</v>
          </cell>
          <cell r="D916" t="str">
            <v>Dover, NH USA</v>
          </cell>
        </row>
        <row r="917">
          <cell r="A917">
            <v>1308</v>
          </cell>
          <cell r="B917" t="str">
            <v>Wildcats</v>
          </cell>
          <cell r="C917" t="str">
            <v>Parker-Hannifin Corporation/Rosso Gelato/Balance Product Development/J. B. Stamping Inc. &amp; St. Ignatius High School</v>
          </cell>
          <cell r="D917" t="str">
            <v>Cleveland, OH USA</v>
          </cell>
        </row>
        <row r="918">
          <cell r="A918">
            <v>1310</v>
          </cell>
          <cell r="B918" t="str">
            <v>RUNNYMEDE ROBOTICS</v>
          </cell>
          <cell r="C918" t="str">
            <v>Thales Group &amp; Runnymede CI</v>
          </cell>
          <cell r="D918" t="str">
            <v>Toronto, ON Canada</v>
          </cell>
        </row>
        <row r="919">
          <cell r="A919">
            <v>1310</v>
          </cell>
          <cell r="B919" t="str">
            <v>RUNNYMEDE ROBOTICS</v>
          </cell>
          <cell r="C919" t="str">
            <v>Thales Group &amp; Runnymede CI</v>
          </cell>
          <cell r="D919" t="str">
            <v>Toronto, ON Canada</v>
          </cell>
        </row>
        <row r="920">
          <cell r="A920">
            <v>1311</v>
          </cell>
          <cell r="B920" t="str">
            <v>Kell Robotics</v>
          </cell>
          <cell r="C920" t="str">
            <v>Shaheen &amp; Company / GE Volunteers / Novelis / Kimberly-Clark / Automated Logic / United Technologies / Standridge Color / Lockheed-Martin Aeronautics / Georgia Power / GEICC / STEM Leadership Foundation / Dow / AIAA / Orasi Software / Cobb EMC / Georgia Natural Gas / Arylessence / ASME / Johnnys Pizza / Georgia Tech Research Institute / Halco Lighting / Lithonia Lighting / Cana Communications / Graphic Solutions Group / Modern Metals / RayPaul Coating / Peterson Aluminum / Edwards Tire / Kennesaw State University &amp; The Carlton J. Kell High School</v>
          </cell>
          <cell r="D920" t="str">
            <v>Marietta, GA USA</v>
          </cell>
        </row>
        <row r="921">
          <cell r="A921">
            <v>1311</v>
          </cell>
          <cell r="B921" t="str">
            <v>Kell Robotics</v>
          </cell>
          <cell r="C921" t="str">
            <v>Shaheen &amp; Company / GE Volunteers / Novelis / Kimberly-Clark / Automated Logic / United Technologies / Standridge Color / Lockheed-Martin Aeronautics / Georgia Power / GEICC / STEM Leadership Foundation / Dow / AIAA / Orasi Software / Cobb EMC / Georgia Natural Gas / Arylessence / ASME / Johnnys Pizza / Georgia Tech Research Institute / Halco Lighting / Lithonia Lighting / Cana Communications / Graphic Solutions Group / Modern Metals / RayPaul Coating / Peterson Aluminum / Edwards Tire / Kennesaw State University &amp; The Carlton J. Kell High School</v>
          </cell>
          <cell r="D921" t="str">
            <v>Marietta, GA USA</v>
          </cell>
        </row>
        <row r="922">
          <cell r="A922">
            <v>1317</v>
          </cell>
          <cell r="B922" t="str">
            <v>Digital Fusion</v>
          </cell>
          <cell r="C922" t="str">
            <v>AEP / Honda / jcpenney / Teradata / Nationwide Children's Hospital Westerville Close To Home Center / Hackman Capital / The Ohio State University / Austin Foam Plastics / Meijer / Ashland, Inc. &amp; Educational Robotics of Central Ohio</v>
          </cell>
          <cell r="D922" t="str">
            <v>Columbus, OH USA</v>
          </cell>
        </row>
        <row r="923">
          <cell r="A923">
            <v>1318</v>
          </cell>
          <cell r="B923" t="str">
            <v>Issaquah Robotics Society</v>
          </cell>
          <cell r="C923" t="str">
            <v>The Boeing Company/Issaquah Schools Foundation &amp; Issaquah High School</v>
          </cell>
          <cell r="D923" t="str">
            <v>Issaquah, WA USA</v>
          </cell>
        </row>
        <row r="924">
          <cell r="A924">
            <v>1318</v>
          </cell>
          <cell r="B924" t="str">
            <v>Issaquah Robotics Society</v>
          </cell>
          <cell r="C924" t="str">
            <v>The Boeing Company/Issaquah Schools Foundation &amp; Issaquah High School</v>
          </cell>
          <cell r="D924" t="str">
            <v>Issaquah, WA USA</v>
          </cell>
        </row>
        <row r="925">
          <cell r="A925">
            <v>1319</v>
          </cell>
          <cell r="B925" t="str">
            <v>Flash</v>
          </cell>
          <cell r="C925" t="str">
            <v>BOSCH / Bosch Rexroth Corporation / Synnex / ITT Technical Institute / Greenville County Schools / Hendricks Fabrication / Greenville Technical College / Apex Powder Coating / Merovan Office Center / Advance SC &amp; Mauldin High School &amp; Hillcrest High School &amp; Brashier Middle College Charter High School</v>
          </cell>
          <cell r="D925" t="str">
            <v>Mauldin, SC USA</v>
          </cell>
        </row>
        <row r="926">
          <cell r="A926">
            <v>1319</v>
          </cell>
          <cell r="B926" t="str">
            <v>Flash</v>
          </cell>
          <cell r="C926" t="str">
            <v>BOSCH / Bosch Rexroth Corporation / Synnex / ITT Technical Institute / Greenville County Schools / Hendricks Fabrication / Greenville Technical College / Apex Powder Coating / Merovan Office Center / Advance SC &amp; Mauldin High School &amp; Hillcrest High School &amp; Brashier Middle College Charter High School</v>
          </cell>
          <cell r="D926" t="str">
            <v>Mauldin, SC USA</v>
          </cell>
        </row>
        <row r="927">
          <cell r="A927">
            <v>1319</v>
          </cell>
          <cell r="B927" t="str">
            <v>Flash</v>
          </cell>
          <cell r="C927" t="str">
            <v>BOSCH / Bosch Rexroth Corporation / Synnex / ITT Technical Institute / Greenville County Schools / Hendricks Fabrication / Greenville Technical College / Apex Powder Coating / Merovan Office Center / Advance SC &amp; Mauldin High School &amp; Hillcrest High School &amp; Brashier Middle College Charter High School</v>
          </cell>
          <cell r="D927" t="str">
            <v>Mauldin, SC USA</v>
          </cell>
        </row>
        <row r="928">
          <cell r="A928">
            <v>1322</v>
          </cell>
          <cell r="B928" t="str">
            <v>Genesee Robotics Area Youth Team (GRAYT)</v>
          </cell>
          <cell r="C928" t="str">
            <v>GM / Lear Corporation / Weber Electric / The Skuta Family / Dan Skuta NFL Cincinnati Bengals / GM Truck and Bus / UAW Local 598 / MMRA / BK Signs / Innovative Community Solutions &amp; G.R.A.Y.T. Leviathons</v>
          </cell>
          <cell r="D928" t="str">
            <v>Fenton, MI USA</v>
          </cell>
        </row>
        <row r="929">
          <cell r="A929">
            <v>1322</v>
          </cell>
          <cell r="B929" t="str">
            <v>Genesee Robotics Area Youth Team (GRAYT)</v>
          </cell>
          <cell r="C929" t="str">
            <v>GM / Lear Corporation / Weber Electric / The Skuta Family / Dan Skuta NFL Cincinnati Bengals / GM Truck and Bus / UAW Local 598 / MMRA / BK Signs / Innovative Community Solutions &amp; G.R.A.Y.T. Leviathons</v>
          </cell>
          <cell r="D929" t="str">
            <v>Fenton, MI USA</v>
          </cell>
        </row>
        <row r="930">
          <cell r="A930">
            <v>1322</v>
          </cell>
          <cell r="B930" t="str">
            <v>Genesee Robotics Area Youth Team (GRAYT)</v>
          </cell>
          <cell r="C930" t="str">
            <v>GM / Lear Corporation / Weber Electric / The Skuta Family / Dan Skuta NFL Cincinnati Bengals / GM Truck and Bus / UAW Local 598 / MMRA / BK Signs / Innovative Community Solutions &amp; G.R.A.Y.T. Leviathons</v>
          </cell>
          <cell r="D930" t="str">
            <v>Fenton, MI USA</v>
          </cell>
        </row>
        <row r="931">
          <cell r="A931">
            <v>1323</v>
          </cell>
          <cell r="B931" t="str">
            <v>MadTown Robotics</v>
          </cell>
          <cell r="C931" t="str">
            <v>The Boeing Company/B-K Lighting/JBT FoodTech/GBS Hardware/Kiwanis Club/Valley Industrial Partnership/PTC &amp; Madera High School</v>
          </cell>
          <cell r="D931" t="str">
            <v>Madera, CA USA</v>
          </cell>
        </row>
        <row r="932">
          <cell r="A932">
            <v>1323</v>
          </cell>
          <cell r="B932" t="str">
            <v>MadTown Robotics</v>
          </cell>
          <cell r="C932" t="str">
            <v>The Boeing Company/B-K Lighting/JBT FoodTech/GBS Hardware/Kiwanis Club/Valley Industrial Partnership/PTC &amp; Madera High School</v>
          </cell>
          <cell r="D932" t="str">
            <v>Madera, CA USA</v>
          </cell>
        </row>
        <row r="933">
          <cell r="A933">
            <v>1325</v>
          </cell>
          <cell r="B933" t="str">
            <v>Inverse Paradox</v>
          </cell>
          <cell r="C933" t="str">
            <v>HATCH/Yamana Gold Inc./General Motors of Canada/Kampress Metal Products Ltd./Sable Metal Fabrication Inc./Sheridan College/Royal Bank of Canada/AvisBudget Group/Family and Friends of FRC Team 1325 &amp; Gordon Graydon Memorial S.S.</v>
          </cell>
          <cell r="D933" t="str">
            <v>Mississauga, ON Canada</v>
          </cell>
        </row>
        <row r="934">
          <cell r="A934">
            <v>1325</v>
          </cell>
          <cell r="B934" t="str">
            <v>Inverse Paradox</v>
          </cell>
          <cell r="C934" t="str">
            <v>HATCH/Yamana Gold Inc./General Motors of Canada/Kampress Metal Products Ltd./Sable Metal Fabrication Inc./Sheridan College/Royal Bank of Canada/AvisBudget Group/Family and Friends of FRC Team 1325 &amp; Gordon Graydon Memorial S.S.</v>
          </cell>
          <cell r="D934" t="str">
            <v>Mississauga, ON Canada</v>
          </cell>
        </row>
        <row r="935">
          <cell r="A935">
            <v>1329</v>
          </cell>
          <cell r="B935" t="str">
            <v>ROBOREBELS</v>
          </cell>
          <cell r="C935" t="str">
            <v>The Boeing Company &amp; St. Louis Priory High School</v>
          </cell>
          <cell r="D935" t="str">
            <v>St. Louis, MO USA</v>
          </cell>
        </row>
        <row r="936">
          <cell r="A936">
            <v>1332</v>
          </cell>
          <cell r="B936" t="str">
            <v>Swift</v>
          </cell>
          <cell r="C936" t="str">
            <v>CAPCO / Pinon Engineering Inc / Town of Collbran / Oxy / Encana / Chuck and Patty Shear / FCI Constructors, Inc. / Axia / jcpenney / Laramie Energy / Collbran Auto Parts / Valerie Gates / Reverse L Open A Slash &amp; Plateau Valley High School</v>
          </cell>
          <cell r="D936" t="str">
            <v>Collbran, CO USA</v>
          </cell>
        </row>
        <row r="937">
          <cell r="A937">
            <v>1332</v>
          </cell>
          <cell r="B937" t="str">
            <v>Swift</v>
          </cell>
          <cell r="C937" t="str">
            <v>CAPCO / Pinon Engineering Inc / Town of Collbran / Oxy / Encana / Chuck and Patty Shear / FCI Constructors, Inc. / Axia / jcpenney / Laramie Energy / Collbran Auto Parts / Valerie Gates / Reverse L Open A Slash &amp; Plateau Valley High School</v>
          </cell>
          <cell r="D937" t="str">
            <v>Collbran, CO USA</v>
          </cell>
        </row>
        <row r="938">
          <cell r="A938">
            <v>1334</v>
          </cell>
          <cell r="B938" t="str">
            <v>Red Devils</v>
          </cell>
          <cell r="C938" t="str">
            <v>Hatch/Javelin Technolgies/Teradata/North American Palladium/NuTech Engineering/Mattamy Homes/Sheridan College/Professional Engineers of Ontario/Optimist Club of Oakville/Davis Webb LLP/TD Bank/Susan Diane Brown/Derek Blakely Wealth Management &amp; Oakville Community Robotics</v>
          </cell>
          <cell r="D938" t="str">
            <v>Oakville, ON Canada</v>
          </cell>
        </row>
        <row r="939">
          <cell r="A939">
            <v>1334</v>
          </cell>
          <cell r="B939" t="str">
            <v>Red Devils</v>
          </cell>
          <cell r="C939" t="str">
            <v>Hatch/Javelin Technolgies/Teradata/North American Palladium/NuTech Engineering/Mattamy Homes/Sheridan College/Professional Engineers of Ontario/Optimist Club of Oakville/Davis Webb LLP/TD Bank/Susan Diane Brown/Derek Blakely Wealth Management &amp; Oakville Community Robotics</v>
          </cell>
          <cell r="D939" t="str">
            <v>Oakville, ON Canada</v>
          </cell>
        </row>
        <row r="940">
          <cell r="A940">
            <v>1334</v>
          </cell>
          <cell r="B940" t="str">
            <v>Red Devils</v>
          </cell>
          <cell r="C940" t="str">
            <v>Hatch/Javelin Technolgies/Teradata/North American Palladium/NuTech Engineering/Mattamy Homes/Sheridan College/Professional Engineers of Ontario/Optimist Club of Oakville/Davis Webb LLP/TD Bank/Susan Diane Brown/Derek Blakely Wealth Management &amp; Oakville Community Robotics</v>
          </cell>
          <cell r="D940" t="str">
            <v>Oakville, ON Canada</v>
          </cell>
        </row>
        <row r="941">
          <cell r="A941">
            <v>1339</v>
          </cell>
          <cell r="B941" t="str">
            <v>AngelBotics</v>
          </cell>
          <cell r="C941" t="str">
            <v>WPX Energy/Denver Public Schools/The Uber Sausage &amp; East High School</v>
          </cell>
          <cell r="D941" t="str">
            <v>Denver, CO USA</v>
          </cell>
        </row>
        <row r="942">
          <cell r="A942">
            <v>1340</v>
          </cell>
          <cell r="B942" t="str">
            <v>Spartan Robotics</v>
          </cell>
          <cell r="C942" t="str">
            <v>Pershing Square / Bezos &amp; John Adams High School</v>
          </cell>
          <cell r="D942" t="str">
            <v>Queens, NY USA</v>
          </cell>
        </row>
        <row r="943">
          <cell r="A943">
            <v>1348</v>
          </cell>
          <cell r="B943" t="str">
            <v>Electric Anarchy</v>
          </cell>
          <cell r="C943" t="str">
            <v>Lockheed Martin / Denver Public Schools / Rogue Engineering / Lockheed Martin Space Systems / ProtoTest &amp; J F. Kennedy High School</v>
          </cell>
          <cell r="D943" t="str">
            <v>Denver, CO USA</v>
          </cell>
        </row>
        <row r="944">
          <cell r="A944">
            <v>1350</v>
          </cell>
          <cell r="B944" t="str">
            <v>The Rambots</v>
          </cell>
          <cell r="C944" t="str">
            <v>Raytheon &amp; LaSalle Academy</v>
          </cell>
          <cell r="D944" t="str">
            <v>Providence, RI USA</v>
          </cell>
        </row>
        <row r="945">
          <cell r="A945">
            <v>1351</v>
          </cell>
          <cell r="B945" t="str">
            <v>TKO</v>
          </cell>
          <cell r="C945" t="str">
            <v>Valin Corporation/Intuitive Surgical, Inc./MCNC De Anza College/ProxyIT, Inc./HSC Electronic Supply/Drake Welding, Inc. &amp; Archbishop Mitty High School</v>
          </cell>
          <cell r="D945" t="str">
            <v>San Jose, CA USA</v>
          </cell>
        </row>
        <row r="946">
          <cell r="A946">
            <v>1351</v>
          </cell>
          <cell r="B946" t="str">
            <v>TKO</v>
          </cell>
          <cell r="C946" t="str">
            <v>Valin Corporation/Intuitive Surgical, Inc./MCNC De Anza College/ProxyIT, Inc./HSC Electronic Supply/Drake Welding, Inc. &amp; Archbishop Mitty High School</v>
          </cell>
          <cell r="D946" t="str">
            <v>San Jose, CA USA</v>
          </cell>
        </row>
        <row r="947">
          <cell r="A947">
            <v>1359</v>
          </cell>
          <cell r="B947" t="str">
            <v>Scalawags</v>
          </cell>
          <cell r="C947" t="str">
            <v>jcpenney/Concept Systems, Inc./IBEW Local 280/Platt/Rotary Club of Greater Albany/Rotary Club of Albany/Rotary Club of Lebanon Oregon/Optimal Controls/ImTech, Inc. &amp; BSA Venture Crew 308 &amp; Lebanon High School</v>
          </cell>
          <cell r="D947" t="str">
            <v>Lebanon, OR USA</v>
          </cell>
        </row>
        <row r="948">
          <cell r="A948">
            <v>1361</v>
          </cell>
          <cell r="B948" t="str">
            <v>Nightmare Robotics</v>
          </cell>
          <cell r="C948" t="str">
            <v>Sierra High School</v>
          </cell>
          <cell r="D948" t="str">
            <v>Colorado Springs, CO USA</v>
          </cell>
        </row>
        <row r="949">
          <cell r="A949">
            <v>1367</v>
          </cell>
          <cell r="B949" t="str">
            <v>Blue Bears</v>
          </cell>
          <cell r="C949" t="str">
            <v>SRT &amp; Barringer High School</v>
          </cell>
          <cell r="D949" t="str">
            <v>Newark, NJ USA</v>
          </cell>
        </row>
        <row r="950">
          <cell r="A950">
            <v>1367</v>
          </cell>
          <cell r="B950" t="str">
            <v>Blue Bears</v>
          </cell>
          <cell r="C950" t="str">
            <v>SRT &amp; Barringer High School</v>
          </cell>
          <cell r="D950" t="str">
            <v>Newark, NJ USA</v>
          </cell>
        </row>
        <row r="951">
          <cell r="A951">
            <v>1369</v>
          </cell>
          <cell r="B951" t="str">
            <v>Minotaur</v>
          </cell>
          <cell r="C951" t="str">
            <v>Hillsborough County Public Schools &amp; Middleton Magnet High School</v>
          </cell>
          <cell r="D951" t="str">
            <v>Tampa, FL USA</v>
          </cell>
        </row>
        <row r="952">
          <cell r="A952">
            <v>1370</v>
          </cell>
          <cell r="B952" t="str">
            <v>Thermogenesis</v>
          </cell>
          <cell r="C952" t="str">
            <v>Appoquinimink School District / Friends of Middletown Robotics / DuPont Engineering / Draftek Design, LLC / Wells Fargo / Delmarva Computer Associates LLC / State Line Machine &amp; Appoquinimink High School &amp; Middletown High School</v>
          </cell>
          <cell r="D952" t="str">
            <v>Middletown, DE USA</v>
          </cell>
        </row>
        <row r="953">
          <cell r="A953">
            <v>1370</v>
          </cell>
          <cell r="B953" t="str">
            <v>Thermogenesis</v>
          </cell>
          <cell r="C953" t="str">
            <v>Appoquinimink School District / Friends of Middletown Robotics / DuPont Engineering / Draftek Design, LLC / Wells Fargo / Delmarva Computer Associates LLC / State Line Machine &amp; Appoquinimink High School &amp; Middletown High School</v>
          </cell>
          <cell r="D953" t="str">
            <v>Middletown, DE USA</v>
          </cell>
        </row>
        <row r="954">
          <cell r="A954">
            <v>1370</v>
          </cell>
          <cell r="B954" t="str">
            <v>Thermogenesis</v>
          </cell>
          <cell r="C954" t="str">
            <v>Appoquinimink School District / Friends of Middletown Robotics / DuPont Engineering / Draftek Design, LLC / Wells Fargo / Delmarva Computer Associates LLC / State Line Machine &amp; Appoquinimink High School &amp; Middletown High School</v>
          </cell>
          <cell r="D954" t="str">
            <v>Middletown, DE USA</v>
          </cell>
        </row>
        <row r="955">
          <cell r="A955">
            <v>1378</v>
          </cell>
          <cell r="B955" t="str">
            <v>Hilo Viking Robotics</v>
          </cell>
          <cell r="C955" t="str">
            <v>Hilo Steel Works / Ryan Nakasato / Hilo High School Foundation / Hawaii Electric Light Company / Rotary Club of Hilo Bay / ASIAA Hawaii / Subaru Telescope NAOJ / Big Island Built / BAE Systems &amp; Hilo Viking Robotics</v>
          </cell>
          <cell r="D955" t="str">
            <v>Hilo, HI USA</v>
          </cell>
        </row>
        <row r="956">
          <cell r="A956">
            <v>1379</v>
          </cell>
          <cell r="B956" t="str">
            <v>Gear Devils</v>
          </cell>
          <cell r="C956" t="str">
            <v>EMS Technologies of Honeywell/Gwinnett County Public Schools/Nordson Corporation &amp; Norcross High School</v>
          </cell>
          <cell r="D956" t="str">
            <v>Norcross, GA USA</v>
          </cell>
        </row>
        <row r="957">
          <cell r="A957">
            <v>1382</v>
          </cell>
          <cell r="B957" t="str">
            <v>ETEP Team</v>
          </cell>
          <cell r="C957" t="str">
            <v>ETEP - Prof. E. Passos Technical High School</v>
          </cell>
          <cell r="D957" t="str">
            <v>Sao Jose dos Campos, SP Brazil</v>
          </cell>
        </row>
        <row r="958">
          <cell r="A958">
            <v>1388</v>
          </cell>
          <cell r="B958" t="str">
            <v>Eagle Robotics</v>
          </cell>
          <cell r="C958" t="str">
            <v>Melfred Borzall/Pacific Gas &amp; Electric/United Launch Alliance &amp; Arroyo Grande High School Eagle Robotics</v>
          </cell>
          <cell r="D958" t="str">
            <v>Arroyo Grande, CA USA</v>
          </cell>
        </row>
        <row r="959">
          <cell r="A959">
            <v>1388</v>
          </cell>
          <cell r="B959" t="str">
            <v>Eagle Robotics</v>
          </cell>
          <cell r="C959" t="str">
            <v>Melfred Borzall/Pacific Gas &amp; Electric/United Launch Alliance &amp; Arroyo Grande High School Eagle Robotics</v>
          </cell>
          <cell r="D959" t="str">
            <v>Arroyo Grande, CA USA</v>
          </cell>
        </row>
        <row r="960">
          <cell r="A960">
            <v>1389</v>
          </cell>
          <cell r="B960" t="str">
            <v xml:space="preserve">The Body Electric </v>
          </cell>
          <cell r="C960" t="str">
            <v>Lockheed Martin/United Therapeutics/Cooper Power Systems-Energy Automation Solutions &amp; Walt Whitman High School</v>
          </cell>
          <cell r="D960" t="str">
            <v>Bethesda, MD USA</v>
          </cell>
        </row>
        <row r="961">
          <cell r="A961">
            <v>1389</v>
          </cell>
          <cell r="B961" t="str">
            <v xml:space="preserve">The Body Electric </v>
          </cell>
          <cell r="C961" t="str">
            <v>Lockheed Martin/United Therapeutics/Cooper Power Systems-Energy Automation Solutions &amp; Walt Whitman High School</v>
          </cell>
          <cell r="D961" t="str">
            <v>Bethesda, MD USA</v>
          </cell>
        </row>
        <row r="962">
          <cell r="A962">
            <v>1391</v>
          </cell>
          <cell r="B962" t="str">
            <v>The METAL MOOSE</v>
          </cell>
          <cell r="C962" t="str">
            <v>The Boeing Company / Test Products Incorporated / Changyu Glass / Lockheed Martin / Adaptive Textiles &amp; Westtown School</v>
          </cell>
          <cell r="D962" t="str">
            <v>Westtown, PA USA</v>
          </cell>
        </row>
        <row r="963">
          <cell r="A963">
            <v>1391</v>
          </cell>
          <cell r="B963" t="str">
            <v>The METAL MOOSE</v>
          </cell>
          <cell r="C963" t="str">
            <v>The Boeing Company / Test Products Incorporated / Changyu Glass / Lockheed Martin / Adaptive Textiles &amp; Westtown School</v>
          </cell>
          <cell r="D963" t="str">
            <v>Westtown, PA USA</v>
          </cell>
        </row>
        <row r="964">
          <cell r="A964">
            <v>1391</v>
          </cell>
          <cell r="B964" t="str">
            <v>The METAL MOOSE</v>
          </cell>
          <cell r="C964" t="str">
            <v>The Boeing Company / Test Products Incorporated / Changyu Glass / Lockheed Martin / Adaptive Textiles &amp; Westtown School</v>
          </cell>
          <cell r="D964" t="str">
            <v>Westtown, PA USA</v>
          </cell>
        </row>
        <row r="965">
          <cell r="A965">
            <v>1396</v>
          </cell>
          <cell r="B965" t="str">
            <v>Pyrobots</v>
          </cell>
          <cell r="C965" t="str">
            <v>Port Authority of New York and New Jersey / JCC Beacon Program / Annadale Diner / Lee Ann Realty / Mona Lisa Pizza &amp; Tottenville High School</v>
          </cell>
          <cell r="D965" t="str">
            <v>Staten Island, NY USA</v>
          </cell>
        </row>
        <row r="966">
          <cell r="A966">
            <v>1398</v>
          </cell>
          <cell r="B966" t="str">
            <v>Robo-Raiders</v>
          </cell>
          <cell r="C966" t="str">
            <v>Teradata Corporation/USC College of Engineering/The Keenan Foundation/American Association of Blacks in Energy &amp; W. J. Keenan High School</v>
          </cell>
          <cell r="D966" t="str">
            <v>Columbia, SC USA</v>
          </cell>
        </row>
        <row r="967">
          <cell r="A967">
            <v>1398</v>
          </cell>
          <cell r="B967" t="str">
            <v>Robo-Raiders</v>
          </cell>
          <cell r="C967" t="str">
            <v>Teradata Corporation/USC College of Engineering/The Keenan Foundation/American Association of Blacks in Energy &amp; W. J. Keenan High School</v>
          </cell>
          <cell r="D967" t="str">
            <v>Columbia, SC USA</v>
          </cell>
        </row>
        <row r="968">
          <cell r="A968">
            <v>1403</v>
          </cell>
          <cell r="B968" t="str">
            <v>Cougar Robotics</v>
          </cell>
          <cell r="C968" t="str">
            <v>Bristol-Myers Squibb/National Defense Education Program/Convatec &amp; Montgomery High School</v>
          </cell>
          <cell r="D968" t="str">
            <v>Skillman, NJ USA</v>
          </cell>
        </row>
        <row r="969">
          <cell r="A969">
            <v>1403</v>
          </cell>
          <cell r="B969" t="str">
            <v>Cougar Robotics</v>
          </cell>
          <cell r="C969" t="str">
            <v>Bristol-Myers Squibb/National Defense Education Program/Convatec &amp; Montgomery High School</v>
          </cell>
          <cell r="D969" t="str">
            <v>Skillman, NJ USA</v>
          </cell>
        </row>
        <row r="970">
          <cell r="A970">
            <v>1403</v>
          </cell>
          <cell r="B970" t="str">
            <v>Cougar Robotics</v>
          </cell>
          <cell r="C970" t="str">
            <v>Bristol-Myers Squibb/National Defense Education Program/Convatec &amp; Montgomery High School</v>
          </cell>
          <cell r="D970" t="str">
            <v>Skillman, NJ USA</v>
          </cell>
        </row>
        <row r="971">
          <cell r="A971">
            <v>1403</v>
          </cell>
          <cell r="B971" t="str">
            <v>Cougar Robotics</v>
          </cell>
          <cell r="C971" t="str">
            <v>Bristol-Myers Squibb/National Defense Education Program/Convatec &amp; Montgomery High School</v>
          </cell>
          <cell r="D971" t="str">
            <v>Skillman, NJ USA</v>
          </cell>
        </row>
        <row r="972">
          <cell r="A972">
            <v>1405</v>
          </cell>
          <cell r="B972" t="str">
            <v>Finney Falcons</v>
          </cell>
          <cell r="C972" t="str">
            <v>The Hoselton Foundation/TE Connectivity/Ortho-Clinical Diagnostics/Finger Lakes Tram/Roberts Wesleyan College/LEAH Homeschoolers &amp; The Charles Finney School</v>
          </cell>
          <cell r="D972" t="str">
            <v>Penfield, NY USA</v>
          </cell>
        </row>
        <row r="973">
          <cell r="A973">
            <v>1410</v>
          </cell>
          <cell r="B973" t="str">
            <v>GWHS Robotics</v>
          </cell>
          <cell r="C973" t="str">
            <v>Denver Public Schools/Comcast/Technetronic Solutions/Ball Aerospace &amp; Technologies Corp./LT Environmental &amp; George Washington High School</v>
          </cell>
          <cell r="D973" t="str">
            <v>Denver, CO USA</v>
          </cell>
        </row>
        <row r="974">
          <cell r="A974">
            <v>1410</v>
          </cell>
          <cell r="B974" t="str">
            <v>GWHS Robotics</v>
          </cell>
          <cell r="C974" t="str">
            <v>Denver Public Schools/Comcast/Technetronic Solutions/Ball Aerospace &amp; Technologies Corp./LT Environmental &amp; George Washington High School</v>
          </cell>
          <cell r="D974" t="str">
            <v>Denver, CO USA</v>
          </cell>
        </row>
        <row r="975">
          <cell r="A975">
            <v>1413</v>
          </cell>
          <cell r="B975" t="str">
            <v>Skrappy's Zoo</v>
          </cell>
          <cell r="C975" t="str">
            <v>MBC/Verizon/Longwood University Institute for Teaching through Technology and Innovative Practices/Southside Virginia Regional Technology Consortium/Clarksville Ruritans/Mecklenburg County Business Education Partnership/Mecklenburg Electric Co operative &amp; Mecklenburg County Public Schools</v>
          </cell>
          <cell r="D975" t="str">
            <v>Skipwith, VA USA</v>
          </cell>
        </row>
        <row r="976">
          <cell r="A976">
            <v>1414</v>
          </cell>
          <cell r="B976" t="str">
            <v>IHOT</v>
          </cell>
          <cell r="C976" t="str">
            <v>Pattillo Industrial Real Estate &amp; Atlanta International School</v>
          </cell>
          <cell r="D976" t="str">
            <v>Atlanta, GA USA</v>
          </cell>
        </row>
        <row r="977">
          <cell r="A977">
            <v>1418</v>
          </cell>
          <cell r="B977" t="str">
            <v>Vae Victis</v>
          </cell>
          <cell r="C977" t="str">
            <v>Exxon Mobil/SAIC (Science Applications International Corp/Lou Olom/FCCTV &amp; George Mason High School</v>
          </cell>
          <cell r="D977" t="str">
            <v>Falls Church, VA USA</v>
          </cell>
        </row>
        <row r="978">
          <cell r="A978">
            <v>1418</v>
          </cell>
          <cell r="B978" t="str">
            <v>Vae Victis</v>
          </cell>
          <cell r="C978" t="str">
            <v>Exxon Mobil/SAIC (Science Applications International Corp/Lou Olom/FCCTV &amp; George Mason High School</v>
          </cell>
          <cell r="D978" t="str">
            <v>Falls Church, VA USA</v>
          </cell>
        </row>
        <row r="979">
          <cell r="A979">
            <v>1421</v>
          </cell>
          <cell r="B979" t="str">
            <v>Team Chaos</v>
          </cell>
          <cell r="C979" t="str">
            <v>Thomas Pump and Machinery / NASA / Pratt &amp; Whitney / Mississippi Power / Lockheed Martin / Picayune Eye Clinic / A2Research / Heritage Plastics &amp; Picayune High School &amp; Pearl River Central High School</v>
          </cell>
          <cell r="D979" t="str">
            <v>Picayune, MS USA</v>
          </cell>
        </row>
        <row r="980">
          <cell r="A980">
            <v>1421</v>
          </cell>
          <cell r="B980" t="str">
            <v>Team Chaos</v>
          </cell>
          <cell r="C980" t="str">
            <v>Thomas Pump and Machinery / NASA / Pratt &amp; Whitney / Mississippi Power / Lockheed Martin / Picayune Eye Clinic / A2Research / Heritage Plastics &amp; Picayune High School &amp; Pearl River Central High School</v>
          </cell>
          <cell r="D980" t="str">
            <v>Picayune, MS USA</v>
          </cell>
        </row>
        <row r="981">
          <cell r="A981">
            <v>1422</v>
          </cell>
          <cell r="B981" t="str">
            <v>The Neon Knights</v>
          </cell>
          <cell r="C981" t="str">
            <v>Grundfos Pumps Mfg Corp/Excelsior Metals, Inc./Google/Harris Manufacturing/Valley Iron/Ano-Tech/Kip and R Powdercoating/Scott H. Goishi, DDS/Goishi Farms/Divine Logic/Lidestri Foods Inc./Roto Mfg/Taira Family/Gong Family &amp; CART &amp; Clovis West High School</v>
          </cell>
          <cell r="D981" t="str">
            <v>Fresno, CA USA</v>
          </cell>
        </row>
        <row r="982">
          <cell r="A982">
            <v>1422</v>
          </cell>
          <cell r="B982" t="str">
            <v>The Neon Knights</v>
          </cell>
          <cell r="C982" t="str">
            <v>Grundfos Pumps Mfg Corp/Excelsior Metals, Inc./Google/Harris Manufacturing/Valley Iron/Ano-Tech/Kip and R Powdercoating/Scott H. Goishi, DDS/Goishi Farms/Divine Logic/Lidestri Foods Inc./Roto Mfg/Taira Family/Gong Family &amp; CART &amp; Clovis West High School</v>
          </cell>
          <cell r="D982" t="str">
            <v>Fresno, CA USA</v>
          </cell>
        </row>
        <row r="983">
          <cell r="A983">
            <v>1425</v>
          </cell>
          <cell r="B983" t="str">
            <v>Error Code Xero</v>
          </cell>
          <cell r="C983" t="str">
            <v>Xerox / Maxim Integrated Products / City Of Wilsonville / Mentor Graphics / FLIR Systems / Furrow Pump / Eaton Corporation / Oregon Technology / Wilsonville Domino's Pizza / A-dec / Wilsonville High Booster Club / Lamb's Wilsinville Thriftway / Wilsonville Albertson's &amp; Wilsonville High School</v>
          </cell>
          <cell r="D983" t="str">
            <v>Wilsonville, OR USA</v>
          </cell>
        </row>
        <row r="984">
          <cell r="A984">
            <v>1425</v>
          </cell>
          <cell r="B984" t="str">
            <v>Error Code Xero</v>
          </cell>
          <cell r="C984" t="str">
            <v>Xerox / Maxim Integrated Products / City Of Wilsonville / Mentor Graphics / FLIR Systems / Furrow Pump / Eaton Corporation / Oregon Technology / Wilsonville Domino's Pizza / A-dec / Wilsonville High Booster Club / Lamb's Wilsinville Thriftway / Wilsonville Albertson's &amp; Wilsonville High School</v>
          </cell>
          <cell r="D984" t="str">
            <v>Wilsonville, OR USA</v>
          </cell>
        </row>
        <row r="985">
          <cell r="A985">
            <v>1429</v>
          </cell>
          <cell r="B985" t="str">
            <v>TEAM KAOS</v>
          </cell>
          <cell r="C985" t="str">
            <v>GE &amp; Galena Park High School</v>
          </cell>
          <cell r="D985" t="str">
            <v>Galena Park, TX USA</v>
          </cell>
        </row>
        <row r="986">
          <cell r="A986">
            <v>1429</v>
          </cell>
          <cell r="B986" t="str">
            <v>TEAM KAOS</v>
          </cell>
          <cell r="C986" t="str">
            <v>GE &amp; Galena Park High School</v>
          </cell>
          <cell r="D986" t="str">
            <v>Galena Park, TX USA</v>
          </cell>
        </row>
        <row r="987">
          <cell r="A987">
            <v>1432</v>
          </cell>
          <cell r="B987" t="str">
            <v>Mahr's Metal Beavers</v>
          </cell>
          <cell r="C987" t="str">
            <v>The Boeing Company/Knights of Pythias Ivanhoe Lodge No. 1 &amp; Mahr's Metal Beavers -Explorer Post 89</v>
          </cell>
          <cell r="D987" t="str">
            <v>Portland, OR USA</v>
          </cell>
        </row>
        <row r="988">
          <cell r="A988">
            <v>1438</v>
          </cell>
          <cell r="B988" t="str">
            <v>The A Team</v>
          </cell>
          <cell r="C988" t="str">
            <v>The Boeing Company/MAES/Raytheon &amp; Anaheim High School</v>
          </cell>
          <cell r="D988" t="str">
            <v>Anaheim, CA USA</v>
          </cell>
        </row>
        <row r="989">
          <cell r="A989">
            <v>1444</v>
          </cell>
          <cell r="B989" t="str">
            <v>The Lightning Lancers</v>
          </cell>
          <cell r="C989" t="str">
            <v>The Boeing Company/Rolla Alumni of Beta Sigma Psi/Nidec Motor Corporation/White-Rodgers/Engineered Sales/Thrivent Financial/Innoventor Engineering/Applied Ind. Tech./Inventory Sales Co/Delta Gases &amp; Engineering and Technology for Lutheran Youth</v>
          </cell>
          <cell r="D989" t="str">
            <v>St. Louis, MO USA</v>
          </cell>
        </row>
        <row r="990">
          <cell r="A990">
            <v>1446</v>
          </cell>
          <cell r="B990" t="str">
            <v>BAE League of Extraordinary Engineers</v>
          </cell>
          <cell r="C990" t="str">
            <v>Friendship Public Charter School/BAE Systems/National Defense Education Program &amp; Friendship Collegiate Academy</v>
          </cell>
          <cell r="D990" t="str">
            <v>Washington, DC USA</v>
          </cell>
        </row>
        <row r="991">
          <cell r="A991">
            <v>1448</v>
          </cell>
          <cell r="B991" t="str">
            <v>Parsons Vikings</v>
          </cell>
          <cell r="C991" t="str">
            <v>Parsons Area Community Foundation/Taylor Products &amp; Parsons High School</v>
          </cell>
          <cell r="D991" t="str">
            <v>Parsons, KS USA</v>
          </cell>
        </row>
        <row r="992">
          <cell r="A992">
            <v>1450</v>
          </cell>
          <cell r="B992" t="str">
            <v>XQ RobotiX</v>
          </cell>
          <cell r="C992" t="str">
            <v>Xerox Corp &amp; Ben Franklin Educational Campus</v>
          </cell>
          <cell r="D992" t="str">
            <v>Rochester, NY USA</v>
          </cell>
        </row>
        <row r="993">
          <cell r="A993">
            <v>1450</v>
          </cell>
          <cell r="B993" t="str">
            <v>XQ RobotiX</v>
          </cell>
          <cell r="C993" t="str">
            <v>Xerox Corp &amp; Ben Franklin Educational Campus</v>
          </cell>
          <cell r="D993" t="str">
            <v>Rochester, NY USA</v>
          </cell>
        </row>
        <row r="994">
          <cell r="A994">
            <v>1452</v>
          </cell>
          <cell r="B994" t="str">
            <v>Wildcats</v>
          </cell>
          <cell r="C994" t="str">
            <v>Windward School Robotics &amp; Windward Institute</v>
          </cell>
          <cell r="D994" t="str">
            <v>Los Angeles, CA USA</v>
          </cell>
        </row>
        <row r="995">
          <cell r="A995">
            <v>1458</v>
          </cell>
          <cell r="B995" t="str">
            <v>Red Tie Robotics</v>
          </cell>
          <cell r="C995" t="str">
            <v>Huawei/Lockheed Martin/Intuitive Surgical/Vox Network Solutions/Platt Electric/Wightman Engineering Services, Inc &amp; Monte Vista High School</v>
          </cell>
          <cell r="D995" t="str">
            <v>Danville, CA USA</v>
          </cell>
        </row>
        <row r="996">
          <cell r="A996">
            <v>1458</v>
          </cell>
          <cell r="B996" t="str">
            <v>Red Tie Robotics</v>
          </cell>
          <cell r="C996" t="str">
            <v>Huawei/Lockheed Martin/Intuitive Surgical/Vox Network Solutions/Platt Electric/Wightman Engineering Services, Inc &amp; Monte Vista High School</v>
          </cell>
          <cell r="D996" t="str">
            <v>Danville, CA USA</v>
          </cell>
        </row>
        <row r="997">
          <cell r="A997">
            <v>1466</v>
          </cell>
          <cell r="B997" t="str">
            <v>Webb Robotics</v>
          </cell>
          <cell r="C997" t="str">
            <v>Bertelkamp Automation, Inc / ORNL / Express Employment Professionals &amp; Webb School of Knoxville</v>
          </cell>
          <cell r="D997" t="str">
            <v>Knoxville, TN USA</v>
          </cell>
        </row>
        <row r="998">
          <cell r="A998">
            <v>1468</v>
          </cell>
          <cell r="B998" t="str">
            <v>Hicksville J-Birds</v>
          </cell>
          <cell r="C998" t="str">
            <v>BAE SYSTEMS &amp; Hicksville High School</v>
          </cell>
          <cell r="D998" t="str">
            <v>Hicksville, NY USA</v>
          </cell>
        </row>
        <row r="999">
          <cell r="A999">
            <v>1474</v>
          </cell>
          <cell r="B999" t="str">
            <v>Master Link Militia</v>
          </cell>
          <cell r="C999" t="str">
            <v>Raytheon/Holt &amp; Bugbee/Mercury Computer Systems Inc./Advanced Polymer Coatings Ltd. &amp; Tewksbury Memorial High School</v>
          </cell>
          <cell r="D999" t="str">
            <v>Tewksbury, MA USA</v>
          </cell>
        </row>
        <row r="1000">
          <cell r="A1000">
            <v>1477</v>
          </cell>
          <cell r="B1000" t="str">
            <v>Texas Torque</v>
          </cell>
          <cell r="C1000" t="str">
            <v>Innovation First International / Halliburton / Anadarko / NEMA Enclosures / Texas Workforce Commission / Crow Corp / Dauchy Investments / Baker Hughes / WCProducts / ABB / Laser Welding Solutions / Business and Engineering Solutions Team / ETSZONE / P.A.S.T. &amp; Conroe ISD</v>
          </cell>
          <cell r="D1000" t="str">
            <v>The Woodlands, TX USA</v>
          </cell>
        </row>
        <row r="1001">
          <cell r="A1001">
            <v>1477</v>
          </cell>
          <cell r="B1001" t="str">
            <v>Texas Torque</v>
          </cell>
          <cell r="C1001" t="str">
            <v>Innovation First International / Halliburton / Anadarko / NEMA Enclosures / Texas Workforce Commission / Crow Corp / Dauchy Investments / Baker Hughes / WCProducts / ABB / Laser Welding Solutions / Business and Engineering Solutions Team / ETSZONE / P.A.S.T. &amp; Conroe ISD</v>
          </cell>
          <cell r="D1001" t="str">
            <v>The Woodlands, TX USA</v>
          </cell>
        </row>
        <row r="1002">
          <cell r="A1002">
            <v>1477</v>
          </cell>
          <cell r="B1002" t="str">
            <v>Texas Torque</v>
          </cell>
          <cell r="C1002" t="str">
            <v>Innovation First International / Halliburton / Anadarko / NEMA Enclosures / Texas Workforce Commission / Crow Corp / Dauchy Investments / Baker Hughes / WCProducts / ABB / Laser Welding Solutions / Business and Engineering Solutions Team / ETSZONE / P.A.S.T. &amp; Conroe ISD</v>
          </cell>
          <cell r="D1002" t="str">
            <v>The Woodlands, TX USA</v>
          </cell>
        </row>
        <row r="1003">
          <cell r="A1003">
            <v>1477</v>
          </cell>
          <cell r="B1003" t="str">
            <v>Texas Torque</v>
          </cell>
          <cell r="C1003" t="str">
            <v>Innovation First International / Halliburton / Anadarko / NEMA Enclosures / Texas Workforce Commission / Crow Corp / Dauchy Investments / Baker Hughes / WCProducts / ABB / Laser Welding Solutions / Business and Engineering Solutions Team / ETSZONE / P.A.S.T. &amp; Conroe ISD</v>
          </cell>
          <cell r="D1003" t="str">
            <v>The Woodlands, TX USA</v>
          </cell>
        </row>
        <row r="1004">
          <cell r="A1004">
            <v>1482</v>
          </cell>
          <cell r="B1004" t="str">
            <v>Ghosts</v>
          </cell>
          <cell r="C1004" t="str">
            <v>General Motors of Canada/Tenaris &amp; Bishop Grandin High School</v>
          </cell>
          <cell r="D1004" t="str">
            <v>Calgary, AB Canada</v>
          </cell>
        </row>
        <row r="1005">
          <cell r="A1005">
            <v>1492</v>
          </cell>
          <cell r="B1005" t="str">
            <v>Team CAUTION</v>
          </cell>
          <cell r="C1005" t="str">
            <v>Microchip / AZFirst / UTC Aerospace Systems &amp; AZ Community Robotics</v>
          </cell>
          <cell r="D1005" t="str">
            <v>Tempe, AZ USA</v>
          </cell>
        </row>
        <row r="1006">
          <cell r="A1006">
            <v>1493</v>
          </cell>
          <cell r="B1006" t="str">
            <v>The Falcons</v>
          </cell>
          <cell r="C1006" t="str">
            <v>RPI/National Grid/BAE Systems &amp; Albany High School</v>
          </cell>
          <cell r="D1006" t="str">
            <v>Albany, NY USA</v>
          </cell>
        </row>
        <row r="1007">
          <cell r="A1007">
            <v>1495</v>
          </cell>
          <cell r="B1007" t="str">
            <v>AGR</v>
          </cell>
          <cell r="C1007" t="str">
            <v>Avon Grove High School</v>
          </cell>
          <cell r="D1007" t="str">
            <v>West Grove, PA USA</v>
          </cell>
        </row>
        <row r="1008">
          <cell r="A1008">
            <v>1495</v>
          </cell>
          <cell r="B1008" t="str">
            <v>AGR</v>
          </cell>
          <cell r="C1008" t="str">
            <v>Avon Grove High School</v>
          </cell>
          <cell r="D1008" t="str">
            <v>West Grove, PA USA</v>
          </cell>
        </row>
        <row r="1009">
          <cell r="A1009">
            <v>1501</v>
          </cell>
          <cell r="B1009" t="str">
            <v>Team THRUST</v>
          </cell>
          <cell r="C1009" t="str">
            <v>UT Electronic Controls/Pentair/PHD, Inc./BAE Systems/Yamaha Robotics &amp; Huntington County 4-H Robotics</v>
          </cell>
          <cell r="D1009" t="str">
            <v>Huntington, IN USA</v>
          </cell>
        </row>
        <row r="1010">
          <cell r="A1010">
            <v>1501</v>
          </cell>
          <cell r="B1010" t="str">
            <v>Team THRUST</v>
          </cell>
          <cell r="C1010" t="str">
            <v>UT Electronic Controls/Pentair/PHD, Inc./BAE Systems/Yamaha Robotics &amp; Huntington County 4-H Robotics</v>
          </cell>
          <cell r="D1010" t="str">
            <v>Huntington, IN USA</v>
          </cell>
        </row>
        <row r="1011">
          <cell r="A1011">
            <v>1502</v>
          </cell>
          <cell r="B1011" t="str">
            <v>Technical Difficulties</v>
          </cell>
          <cell r="C1011" t="str">
            <v>The Chrysler Foundation / Eaton Aerospace / Chelsea Tool / Tetra Tech / Roberts Paint and Body / Steven Morse &amp; Company / Mike's Home Repair / Kennedy Associates &amp; Chelsea High School</v>
          </cell>
          <cell r="D1011" t="str">
            <v>Chelsea, MI USA</v>
          </cell>
        </row>
        <row r="1012">
          <cell r="A1012">
            <v>1502</v>
          </cell>
          <cell r="B1012" t="str">
            <v>Technical Difficulties</v>
          </cell>
          <cell r="C1012" t="str">
            <v>The Chrysler Foundation / Eaton Aerospace / Chelsea Tool / Tetra Tech / Roberts Paint and Body / Steven Morse &amp; Company / Mike's Home Repair / Kennedy Associates &amp; Chelsea High School</v>
          </cell>
          <cell r="D1012" t="str">
            <v>Chelsea, MI USA</v>
          </cell>
        </row>
        <row r="1013">
          <cell r="A1013">
            <v>1503</v>
          </cell>
          <cell r="B1013" t="str">
            <v>Spartonics</v>
          </cell>
          <cell r="C1013" t="str">
            <v>General Motors St. Catharines Powertrain / Eurocopter Canada Ltd / Ontario Power Generation &amp; Westlane Secondary School</v>
          </cell>
          <cell r="D1013" t="str">
            <v>Niagara Falls, ON Canada</v>
          </cell>
        </row>
        <row r="1014">
          <cell r="A1014">
            <v>1503</v>
          </cell>
          <cell r="B1014" t="str">
            <v>Spartonics</v>
          </cell>
          <cell r="C1014" t="str">
            <v>General Motors St. Catharines Powertrain / Eurocopter Canada Ltd / Ontario Power Generation &amp; Westlane Secondary School</v>
          </cell>
          <cell r="D1014" t="str">
            <v>Niagara Falls, ON Canada</v>
          </cell>
        </row>
        <row r="1015">
          <cell r="A1015">
            <v>1504</v>
          </cell>
          <cell r="B1015" t="str">
            <v>Desperate Penguins</v>
          </cell>
          <cell r="C1015" t="str">
            <v>General Motors / Dart Foundation / TechSmith &amp; Okemos High School &amp; Lansing Christian High School &amp; Williamston High School</v>
          </cell>
          <cell r="D1015" t="str">
            <v>Okemos, MI USA</v>
          </cell>
        </row>
        <row r="1016">
          <cell r="A1016">
            <v>1504</v>
          </cell>
          <cell r="B1016" t="str">
            <v>Desperate Penguins</v>
          </cell>
          <cell r="C1016" t="str">
            <v>General Motors / Dart Foundation / TechSmith &amp; Okemos High School &amp; Lansing Christian High School &amp; Williamston High School</v>
          </cell>
          <cell r="D1016" t="str">
            <v>Okemos, MI USA</v>
          </cell>
        </row>
        <row r="1017">
          <cell r="A1017">
            <v>1504</v>
          </cell>
          <cell r="B1017" t="str">
            <v>Desperate Penguins</v>
          </cell>
          <cell r="C1017" t="str">
            <v>General Motors / Dart Foundation / TechSmith &amp; Okemos High School &amp; Lansing Christian High School &amp; Williamston High School</v>
          </cell>
          <cell r="D1017" t="str">
            <v>Okemos, MI USA</v>
          </cell>
        </row>
        <row r="1018">
          <cell r="A1018">
            <v>1506</v>
          </cell>
          <cell r="B1018" t="str">
            <v>Metal Muscle</v>
          </cell>
          <cell r="C1018" t="str">
            <v>General Motors Global Facilities / Kettering University / IBM &amp; Oakland &amp; Genesee County High Schools</v>
          </cell>
          <cell r="D1018" t="str">
            <v>North Oakland County, MI USA</v>
          </cell>
        </row>
        <row r="1019">
          <cell r="A1019">
            <v>1506</v>
          </cell>
          <cell r="B1019" t="str">
            <v>Metal Muscle</v>
          </cell>
          <cell r="C1019" t="str">
            <v>General Motors Global Facilities / Kettering University / IBM &amp; Oakland &amp; Genesee County High Schools</v>
          </cell>
          <cell r="D1019" t="str">
            <v>North Oakland County, MI USA</v>
          </cell>
        </row>
        <row r="1020">
          <cell r="A1020">
            <v>1507</v>
          </cell>
          <cell r="B1020" t="str">
            <v>Warlocks</v>
          </cell>
          <cell r="C1020" t="str">
            <v>Delphi/GM/Contracts Unlimited/HDS Industrial Design-Drafting/Superior Group &amp; Lockport High School</v>
          </cell>
          <cell r="D1020" t="str">
            <v>Lockport, NY USA</v>
          </cell>
        </row>
        <row r="1021">
          <cell r="A1021">
            <v>1507</v>
          </cell>
          <cell r="B1021" t="str">
            <v>Warlocks</v>
          </cell>
          <cell r="C1021" t="str">
            <v>Delphi/GM/Contracts Unlimited/HDS Industrial Design-Drafting/Superior Group &amp; Lockport High School</v>
          </cell>
          <cell r="D1021" t="str">
            <v>Lockport, NY USA</v>
          </cell>
        </row>
        <row r="1022">
          <cell r="A1022">
            <v>1510</v>
          </cell>
          <cell r="B1022" t="str">
            <v>Wildcats</v>
          </cell>
          <cell r="C1022" t="str">
            <v>The Boeing Company/Intel/Columbia Sportswear/Portland Community College/ITT Tech/FEI/Platt Electric/Beaverton Public Schools Robotics Teams &amp; Westview High School</v>
          </cell>
          <cell r="D1022" t="str">
            <v>Beaverton, OR USA</v>
          </cell>
        </row>
        <row r="1023">
          <cell r="A1023">
            <v>1510</v>
          </cell>
          <cell r="B1023" t="str">
            <v>Wildcats</v>
          </cell>
          <cell r="C1023" t="str">
            <v>The Boeing Company/Intel/Columbia Sportswear/Portland Community College/ITT Tech/FEI/Platt Electric/Beaverton Public Schools Robotics Teams &amp; Westview High School</v>
          </cell>
          <cell r="D1023" t="str">
            <v>Beaverton, OR USA</v>
          </cell>
        </row>
        <row r="1024">
          <cell r="A1024">
            <v>1511</v>
          </cell>
          <cell r="B1024" t="str">
            <v>Rolling Thunder</v>
          </cell>
          <cell r="C1024" t="str">
            <v>Harris Corporation &amp; Penfield High School</v>
          </cell>
          <cell r="D1024" t="str">
            <v>Penfield, NY USA</v>
          </cell>
        </row>
        <row r="1025">
          <cell r="A1025">
            <v>1511</v>
          </cell>
          <cell r="B1025" t="str">
            <v>Rolling Thunder</v>
          </cell>
          <cell r="C1025" t="str">
            <v>Harris Corporation &amp; Penfield High School</v>
          </cell>
          <cell r="D1025" t="str">
            <v>Penfield, NY USA</v>
          </cell>
        </row>
        <row r="1026">
          <cell r="A1026">
            <v>1512</v>
          </cell>
          <cell r="B1026" t="str">
            <v>The Metal Vidsters</v>
          </cell>
          <cell r="C1026" t="str">
            <v>Criterium-Turner Engineers/Penn Engineering/Plano Molding Company &amp; St. Paul's School High School</v>
          </cell>
          <cell r="D1026" t="str">
            <v>Concord, NH USA</v>
          </cell>
        </row>
        <row r="1027">
          <cell r="A1027">
            <v>1515</v>
          </cell>
          <cell r="B1027" t="str">
            <v>MorTorq</v>
          </cell>
          <cell r="C1027" t="str">
            <v>Walt Disney Imagineering/LA County R.O.P. &amp; BHHS</v>
          </cell>
          <cell r="D1027" t="str">
            <v>Beverly Hills, CA USA</v>
          </cell>
        </row>
        <row r="1028">
          <cell r="A1028">
            <v>1515</v>
          </cell>
          <cell r="B1028" t="str">
            <v>MorTorq</v>
          </cell>
          <cell r="C1028" t="str">
            <v>Walt Disney Imagineering/LA County R.O.P. &amp; BHHS</v>
          </cell>
          <cell r="D1028" t="str">
            <v>Beverly Hills, CA USA</v>
          </cell>
        </row>
        <row r="1029">
          <cell r="A1029">
            <v>1517</v>
          </cell>
          <cell r="B1029" t="str">
            <v>The Lumberjacks</v>
          </cell>
          <cell r="C1029" t="str">
            <v>Allegro Microsystems/BAE Systems/Bittware, Inc/PSNH &amp; Bishop Brady High School</v>
          </cell>
          <cell r="D1029" t="str">
            <v>Concord, NH USA</v>
          </cell>
        </row>
        <row r="1030">
          <cell r="A1030">
            <v>1517</v>
          </cell>
          <cell r="B1030" t="str">
            <v>The Lumberjacks</v>
          </cell>
          <cell r="C1030" t="str">
            <v>Allegro Microsystems/BAE Systems/Bittware, Inc/PSNH &amp; Bishop Brady High School</v>
          </cell>
          <cell r="D1030" t="str">
            <v>Concord, NH USA</v>
          </cell>
        </row>
        <row r="1031">
          <cell r="A1031">
            <v>1518</v>
          </cell>
          <cell r="B1031" t="str">
            <v>Raider Robotics</v>
          </cell>
          <cell r="C1031" t="str">
            <v>Xerox / JRLON / ALPCO Recycling, Inc / Napa Magnum Auto Parts / Constellation Energy &amp; Palmyra-Macedon High School</v>
          </cell>
          <cell r="D1031" t="str">
            <v>Palmyra, NY USA</v>
          </cell>
        </row>
        <row r="1032">
          <cell r="A1032">
            <v>1519</v>
          </cell>
          <cell r="B1032" t="str">
            <v>Mechanical Mayhem</v>
          </cell>
          <cell r="C1032" t="str">
            <v>PTC/Rockwell Automation/BAE Systems/Best Buy &amp; Milford Area Youth Homeschoolers Enriching Minds</v>
          </cell>
          <cell r="D1032" t="str">
            <v>Milford, NH USA</v>
          </cell>
        </row>
        <row r="1033">
          <cell r="A1033">
            <v>1519</v>
          </cell>
          <cell r="B1033" t="str">
            <v>Mechanical Mayhem</v>
          </cell>
          <cell r="C1033" t="str">
            <v>PTC/Rockwell Automation/BAE Systems/Best Buy &amp; Milford Area Youth Homeschoolers Enriching Minds</v>
          </cell>
          <cell r="D1033" t="str">
            <v>Milford, NH USA</v>
          </cell>
        </row>
        <row r="1034">
          <cell r="A1034">
            <v>1522</v>
          </cell>
          <cell r="B1034" t="str">
            <v>DOTM - Defenders of the Multiverse</v>
          </cell>
          <cell r="C1034" t="str">
            <v>QubicaAMF / ChemTreat, inc. / Sonic Tools / Farmer Machine Co.,  Inc. / BELFOR / Doswell Limited Partnership / HHS Robotics Booster Club / DOTM Alumni / Tucker Franklin Insurance / OOAC LLC / Resource Realty Services / The Wilton Companies / Hanover Education Foundation &amp; DOTM 1522 Defenders of the Multiverse &amp; Hanover High School</v>
          </cell>
          <cell r="D1034" t="str">
            <v>Mechanicsville, VA USA</v>
          </cell>
        </row>
        <row r="1035">
          <cell r="A1035">
            <v>1522</v>
          </cell>
          <cell r="B1035" t="str">
            <v>DOTM - Defenders of the Multiverse</v>
          </cell>
          <cell r="C1035" t="str">
            <v>QubicaAMF / ChemTreat, inc. / Sonic Tools / Farmer Machine Co.,  Inc. / BELFOR / Doswell Limited Partnership / HHS Robotics Booster Club / DOTM Alumni / Tucker Franklin Insurance / OOAC LLC / Resource Realty Services / The Wilton Companies / Hanover Education Foundation &amp; DOTM 1522 Defenders of the Multiverse &amp; Hanover High School</v>
          </cell>
          <cell r="D1035" t="str">
            <v>Mechanicsville, VA USA</v>
          </cell>
        </row>
        <row r="1036">
          <cell r="A1036">
            <v>1523</v>
          </cell>
          <cell r="B1036" t="str">
            <v>Mega Awesome Robotic Systems (MARS)</v>
          </cell>
          <cell r="C1036" t="str">
            <v>Sikorsky Aircraft/Lockheed Martin/John C. Bills Properties &amp; Jupiter High School &amp; William T Dwyer High School</v>
          </cell>
          <cell r="D1036" t="str">
            <v>Jupiter and Palm Beach Gardens, FL USA</v>
          </cell>
        </row>
        <row r="1037">
          <cell r="A1037">
            <v>1523</v>
          </cell>
          <cell r="B1037" t="str">
            <v>Mega Awesome Robotic Systems (MARS)</v>
          </cell>
          <cell r="C1037" t="str">
            <v>Sikorsky Aircraft/Lockheed Martin/John C. Bills Properties &amp; Jupiter High School &amp; William T Dwyer High School</v>
          </cell>
          <cell r="D1037" t="str">
            <v>Jupiter and Palm Beach Gardens, FL USA</v>
          </cell>
        </row>
        <row r="1038">
          <cell r="A1038">
            <v>1528</v>
          </cell>
          <cell r="B1038" t="str">
            <v>MTR (Monroe Trojan Robotics)</v>
          </cell>
          <cell r="C1038" t="str">
            <v>General Motors/The DTE Energy Foundation/DTE Energy Monroe Power Plant &amp; Monroe High School</v>
          </cell>
          <cell r="D1038" t="str">
            <v>Monroe, MI USA</v>
          </cell>
        </row>
        <row r="1039">
          <cell r="A1039">
            <v>1528</v>
          </cell>
          <cell r="B1039" t="str">
            <v>MTR (Monroe Trojan Robotics)</v>
          </cell>
          <cell r="C1039" t="str">
            <v>General Motors/The DTE Energy Foundation/DTE Energy Monroe Power Plant &amp; Monroe High School</v>
          </cell>
          <cell r="D1039" t="str">
            <v>Monroe, MI USA</v>
          </cell>
        </row>
        <row r="1040">
          <cell r="A1040">
            <v>1528</v>
          </cell>
          <cell r="B1040" t="str">
            <v>MTR (Monroe Trojan Robotics)</v>
          </cell>
          <cell r="C1040" t="str">
            <v>General Motors/The DTE Energy Foundation/DTE Energy Monroe Power Plant &amp; Monroe High School</v>
          </cell>
          <cell r="D1040" t="str">
            <v>Monroe, MI USA</v>
          </cell>
        </row>
        <row r="1041">
          <cell r="A1041">
            <v>1528</v>
          </cell>
          <cell r="B1041" t="str">
            <v>MTR (Monroe Trojan Robotics)</v>
          </cell>
          <cell r="C1041" t="str">
            <v>General Motors/The DTE Energy Foundation/DTE Energy Monroe Power Plant &amp; Monroe High School</v>
          </cell>
          <cell r="D1041" t="str">
            <v>Monroe, MI USA</v>
          </cell>
        </row>
        <row r="1042">
          <cell r="A1042">
            <v>1529</v>
          </cell>
          <cell r="B1042" t="str">
            <v>CyberCards</v>
          </cell>
          <cell r="C1042" t="str">
            <v>Rolls-Royce / Techpoint Foundation for Youth / Fab2Order / Waterjet Cutting of Indiana / AndyMark, Inc. / Conexus Indiana &amp; Southport High School</v>
          </cell>
          <cell r="D1042" t="str">
            <v>Indianapolis, IN USA</v>
          </cell>
        </row>
        <row r="1043">
          <cell r="A1043">
            <v>1529</v>
          </cell>
          <cell r="B1043" t="str">
            <v>CyberCards</v>
          </cell>
          <cell r="C1043" t="str">
            <v>Rolls-Royce / Techpoint Foundation for Youth / Fab2Order / Waterjet Cutting of Indiana / AndyMark, Inc. / Conexus Indiana &amp; Southport High School</v>
          </cell>
          <cell r="D1043" t="str">
            <v>Indianapolis, IN USA</v>
          </cell>
        </row>
        <row r="1044">
          <cell r="A1044">
            <v>1533</v>
          </cell>
          <cell r="B1044" t="str">
            <v>Triple Strange</v>
          </cell>
          <cell r="C1044" t="str">
            <v>NASA / TE Connectivity / ABCO / RF Micro Devices / Analog Devices, Inc. / Teradata Corporation / PTC &amp; ECG Robotics Inc.</v>
          </cell>
          <cell r="D1044" t="str">
            <v>Greensboro, NC USA</v>
          </cell>
        </row>
        <row r="1045">
          <cell r="A1045">
            <v>1533</v>
          </cell>
          <cell r="B1045" t="str">
            <v>Triple Strange</v>
          </cell>
          <cell r="C1045" t="str">
            <v>NASA / TE Connectivity / ABCO / RF Micro Devices / Analog Devices, Inc. / Teradata Corporation / PTC &amp; ECG Robotics Inc.</v>
          </cell>
          <cell r="D1045" t="str">
            <v>Greensboro, NC USA</v>
          </cell>
        </row>
        <row r="1046">
          <cell r="A1046">
            <v>1537</v>
          </cell>
          <cell r="B1046" t="str">
            <v>Robotic Knights</v>
          </cell>
          <cell r="C1046" t="str">
            <v>Lockeed Martin &amp; Uniondale High School</v>
          </cell>
          <cell r="D1046" t="str">
            <v>Uniondale, NY USA</v>
          </cell>
        </row>
        <row r="1047">
          <cell r="A1047">
            <v>1538</v>
          </cell>
          <cell r="B1047" t="str">
            <v>The Holy Cows</v>
          </cell>
          <cell r="C1047" t="str">
            <v>NASA/Nordson Asymtek/BlueChip Machine &amp; Fabrication/SAIC/Qualcomm/Vivid-Hosting/KTC Research/San Diego County Sheriff's Department/Quality Powder Coating/A to Z Metal Finishing &amp; High Tech High</v>
          </cell>
          <cell r="D1047" t="str">
            <v>San Diego, CA USA</v>
          </cell>
        </row>
        <row r="1048">
          <cell r="A1048">
            <v>1538</v>
          </cell>
          <cell r="B1048" t="str">
            <v>The Holy Cows</v>
          </cell>
          <cell r="C1048" t="str">
            <v>NASA/Nordson Asymtek/BlueChip Machine &amp; Fabrication/SAIC/Qualcomm/Vivid-Hosting/KTC Research/San Diego County Sheriff's Department/Quality Powder Coating/A to Z Metal Finishing &amp; High Tech High</v>
          </cell>
          <cell r="D1048" t="str">
            <v>San Diego, CA USA</v>
          </cell>
        </row>
        <row r="1049">
          <cell r="A1049">
            <v>1539</v>
          </cell>
          <cell r="B1049" t="str">
            <v>Blue Eagle Robotics</v>
          </cell>
          <cell r="C1049" t="str">
            <v>Mergent / Huffman Corporation / Jameson / City Electric Supply / Midrex / CM Steel / CHIRON America / Duke Energy / Jersey Mikes / IBM / Siemens / Pizza Man &amp; Clover School District</v>
          </cell>
          <cell r="D1049" t="str">
            <v>Clover, SC USA</v>
          </cell>
        </row>
        <row r="1050">
          <cell r="A1050">
            <v>1539</v>
          </cell>
          <cell r="B1050" t="str">
            <v>Blue Eagle Robotics</v>
          </cell>
          <cell r="C1050" t="str">
            <v>Mergent / Huffman Corporation / Jameson / City Electric Supply / Midrex / CM Steel / CHIRON America / Duke Energy / Jersey Mikes / IBM / Siemens / Pizza Man &amp; Clover School District</v>
          </cell>
          <cell r="D1050" t="str">
            <v>Clover, SC USA</v>
          </cell>
        </row>
        <row r="1051">
          <cell r="A1051">
            <v>1540</v>
          </cell>
          <cell r="B1051" t="str">
            <v>Flaming Chickens</v>
          </cell>
          <cell r="C1051" t="str">
            <v>Catlin Gabel High School</v>
          </cell>
          <cell r="D1051" t="str">
            <v>Portland, OR USA</v>
          </cell>
        </row>
        <row r="1052">
          <cell r="A1052">
            <v>1540</v>
          </cell>
          <cell r="B1052" t="str">
            <v>Flaming Chickens</v>
          </cell>
          <cell r="C1052" t="str">
            <v>Catlin Gabel High School</v>
          </cell>
          <cell r="D1052" t="str">
            <v>Portland, OR USA</v>
          </cell>
        </row>
        <row r="1053">
          <cell r="A1053">
            <v>1541</v>
          </cell>
          <cell r="B1053" t="str">
            <v>MidloCANics</v>
          </cell>
          <cell r="C1053" t="str">
            <v>Northrop Grumman Corp./DuPont &amp; Midlothian High School</v>
          </cell>
          <cell r="D1053" t="str">
            <v>Midlothian, VA USA</v>
          </cell>
        </row>
        <row r="1054">
          <cell r="A1054">
            <v>1546</v>
          </cell>
          <cell r="B1054" t="str">
            <v>Chaos, Inc.</v>
          </cell>
          <cell r="C1054" t="str">
            <v>Northrop-Grumman/Baldwin Foundation for Education &amp; Baldwin Senior High School</v>
          </cell>
          <cell r="D1054" t="str">
            <v>Baldwin, NY USA</v>
          </cell>
        </row>
        <row r="1055">
          <cell r="A1055">
            <v>1547</v>
          </cell>
          <cell r="B1055" t="str">
            <v>Where's Waldo?</v>
          </cell>
          <cell r="C1055" t="str">
            <v>General Motors of Canada / Bank of Montreal &amp; Trafalgar Castle School</v>
          </cell>
          <cell r="D1055" t="str">
            <v>Whitby, ON Canada</v>
          </cell>
        </row>
        <row r="1056">
          <cell r="A1056">
            <v>1547</v>
          </cell>
          <cell r="B1056" t="str">
            <v>Where's Waldo?</v>
          </cell>
          <cell r="C1056" t="str">
            <v>General Motors of Canada / Bank of Montreal &amp; Trafalgar Castle School</v>
          </cell>
          <cell r="D1056" t="str">
            <v>Whitby, ON Canada</v>
          </cell>
        </row>
        <row r="1057">
          <cell r="A1057">
            <v>1551</v>
          </cell>
          <cell r="B1057" t="str">
            <v>The Grapes of Wrath</v>
          </cell>
          <cell r="C1057" t="str">
            <v>Bausch &amp; Lomb Corp/PTC/Mr. Fix-It/Ontario Engine and Machine/European Spares, Inc/Lake Country Woodworkers/The Fairbrothers &amp; Naples Central School</v>
          </cell>
          <cell r="D1057" t="str">
            <v>Naples, NY USA</v>
          </cell>
        </row>
        <row r="1058">
          <cell r="A1058">
            <v>1551</v>
          </cell>
          <cell r="B1058" t="str">
            <v>The Grapes of Wrath</v>
          </cell>
          <cell r="C1058" t="str">
            <v>Bausch &amp; Lomb Corp/PTC/Mr. Fix-It/Ontario Engine and Machine/European Spares, Inc/Lake Country Woodworkers/The Fairbrothers &amp; Naples Central School</v>
          </cell>
          <cell r="D1058" t="str">
            <v>Naples, NY USA</v>
          </cell>
        </row>
        <row r="1059">
          <cell r="A1059">
            <v>1553</v>
          </cell>
          <cell r="B1059" t="str">
            <v>KC Robotics Team</v>
          </cell>
          <cell r="C1059" t="str">
            <v>BlueCross BlueShield of South Carolina / Time Warner Cable &amp; Lugoff-Elgin High School &amp; Camden High School</v>
          </cell>
          <cell r="D1059" t="str">
            <v>Lugoff, SC USA</v>
          </cell>
        </row>
        <row r="1060">
          <cell r="A1060">
            <v>1554</v>
          </cell>
          <cell r="B1060" t="str">
            <v>Oceanside Sailors</v>
          </cell>
          <cell r="C1060" t="str">
            <v>Oceanside Union Free School District</v>
          </cell>
          <cell r="D1060" t="str">
            <v>Oceanside, NY USA</v>
          </cell>
        </row>
        <row r="1061">
          <cell r="A1061">
            <v>1557</v>
          </cell>
          <cell r="B1061" t="str">
            <v>12 Volt Bolt</v>
          </cell>
          <cell r="C1061" t="str">
            <v>Lockheed Martin / Mt Dora Community Trust / Lake County Schools / United Technologies Corporation / NerdsGeeksGurus, LLC / Progressive Growers, Inc / Walt Disney Co. &amp; Disney VoluntEARS / SAIC / Lake Eustis Community Foundation / Alumne / Wal-Mart / Lightning Bolt / The Bunk Room &amp; Mount Dora Bible School</v>
          </cell>
          <cell r="D1061" t="str">
            <v>Eustis, FL USA</v>
          </cell>
        </row>
        <row r="1062">
          <cell r="A1062">
            <v>1559</v>
          </cell>
          <cell r="B1062" t="str">
            <v>Devil-Tech</v>
          </cell>
          <cell r="C1062" t="str">
            <v>David Reh / Xerox Corporation / Corning / New Scale Technologies / austriamicrosystems / Integrated Systems / Schuler-Haas Electric / Mead Square Phamacy &amp; Victor High School</v>
          </cell>
          <cell r="D1062" t="str">
            <v>Victor, NY USA</v>
          </cell>
        </row>
        <row r="1063">
          <cell r="A1063">
            <v>1559</v>
          </cell>
          <cell r="B1063" t="str">
            <v>Devil-Tech</v>
          </cell>
          <cell r="C1063" t="str">
            <v>David Reh / Xerox Corporation / Corning / New Scale Technologies / austriamicrosystems / Integrated Systems / Schuler-Haas Electric / Mead Square Phamacy &amp; Victor High School</v>
          </cell>
          <cell r="D1063" t="str">
            <v>Victor, NY USA</v>
          </cell>
        </row>
        <row r="1064">
          <cell r="A1064">
            <v>1561</v>
          </cell>
          <cell r="B1064" t="str">
            <v>ROBODUCKS</v>
          </cell>
          <cell r="C1064" t="str">
            <v>The Boeing Company/Tinker AFB/Utley &amp; Associates/Herman &amp; LaDonna Meinders/Oklahoma Educators Credit Union/Lonnie &amp; Brenda Conell/Howard Technologies &amp; Francis Tuttle Pre-Engineering Academy</v>
          </cell>
          <cell r="D1064" t="str">
            <v>Oklahoma City, OK USA</v>
          </cell>
        </row>
        <row r="1065">
          <cell r="A1065">
            <v>1566</v>
          </cell>
          <cell r="B1065" t="str">
            <v>AMMOKNIGHTS</v>
          </cell>
          <cell r="C1065" t="str">
            <v>Texas Roadhouse / Bonneville Joint School District #93 &amp; Hillcrest High School &amp; Bonneville High School &amp; Rigby High School</v>
          </cell>
          <cell r="D1065" t="str">
            <v>Idaho Falls, ID USA</v>
          </cell>
        </row>
        <row r="1066">
          <cell r="A1066">
            <v>1569</v>
          </cell>
          <cell r="B1066" t="str">
            <v>Haywire Robotics</v>
          </cell>
          <cell r="C1066" t="str">
            <v>NASA / Pocatello High School Education Foundation / Cell Phone Repair / Simplot / Idaho State University / ON Semiconductor / Sherm's Upolstery / Alston T-Shirt Printing and Embroidery &amp; Pocatello Idaho School District 25</v>
          </cell>
          <cell r="D1066" t="str">
            <v>Pocatello, ID USA</v>
          </cell>
        </row>
        <row r="1067">
          <cell r="A1067">
            <v>1571</v>
          </cell>
          <cell r="B1067" t="str">
            <v>Error404</v>
          </cell>
          <cell r="C1067" t="str">
            <v>The Boeing Company/MicroChip/ITT Tech &amp; Center for Advanced Learning</v>
          </cell>
          <cell r="D1067" t="str">
            <v>Gresham, OR USA</v>
          </cell>
        </row>
        <row r="1068">
          <cell r="A1068">
            <v>1572</v>
          </cell>
          <cell r="B1068" t="str">
            <v>Hammer Heads</v>
          </cell>
          <cell r="C1068" t="str">
            <v>Raytheon/Qualcomm/The Neurosciences Institute/Mutant Robots/SRT-Nypro &amp; Kearny High Educational Complex</v>
          </cell>
          <cell r="D1068" t="str">
            <v>San Diego, CA USA</v>
          </cell>
        </row>
        <row r="1069">
          <cell r="A1069">
            <v>1573</v>
          </cell>
          <cell r="B1069" t="str">
            <v>Kfar Galim</v>
          </cell>
          <cell r="C1069" t="str">
            <v>Microsoft &amp; Kfar Galim</v>
          </cell>
          <cell r="D1069" t="str">
            <v>Kfar Galim, Z Israel</v>
          </cell>
        </row>
        <row r="1070">
          <cell r="A1070">
            <v>1574</v>
          </cell>
          <cell r="B1070" t="str">
            <v>MisCar</v>
          </cell>
          <cell r="C1070" t="str">
            <v>Iscar / CARMOCHROME / ZAD / Turag / ACAD &amp; Misgav</v>
          </cell>
          <cell r="D1070" t="str">
            <v>Misgav, Z Israel</v>
          </cell>
        </row>
        <row r="1071">
          <cell r="A1071">
            <v>1576</v>
          </cell>
          <cell r="B1071" t="str">
            <v>Eroni Chet</v>
          </cell>
          <cell r="C1071" t="str">
            <v>Tel Aviv Municipality/Bank Hapoalim &amp; Eroni Chet</v>
          </cell>
          <cell r="D1071" t="str">
            <v>Tel Aviv, TA Israel</v>
          </cell>
        </row>
        <row r="1072">
          <cell r="A1072">
            <v>1577</v>
          </cell>
          <cell r="B1072" t="str">
            <v>SteamPunk</v>
          </cell>
          <cell r="C1072" t="str">
            <v>IAI-Israel Aerospace Industries &amp; Tichon Aviv</v>
          </cell>
          <cell r="D1072" t="str">
            <v>Raanana, M Israel</v>
          </cell>
        </row>
        <row r="1073">
          <cell r="A1073">
            <v>1580</v>
          </cell>
          <cell r="B1073" t="str">
            <v>Blue Monkeys</v>
          </cell>
          <cell r="C1073" t="str">
            <v>IDF 108 &amp; Ort Ronson</v>
          </cell>
          <cell r="D1073" t="str">
            <v>Ashkelon, D Israel</v>
          </cell>
        </row>
        <row r="1074">
          <cell r="A1074">
            <v>1583</v>
          </cell>
          <cell r="B1074" t="str">
            <v>Ridge View Academy Rambotics</v>
          </cell>
          <cell r="C1074" t="str">
            <v>jcpenney &amp; Ridge View</v>
          </cell>
          <cell r="D1074" t="str">
            <v>Watkins, CO USA</v>
          </cell>
        </row>
        <row r="1075">
          <cell r="A1075">
            <v>1584</v>
          </cell>
          <cell r="B1075" t="str">
            <v>Pirates</v>
          </cell>
          <cell r="C1075" t="str">
            <v>Boulder Valley School District/Lockheed Martin/Gilpin County Board of County Commissioners/Ball Aerospace Systems/4Frontiers/TRI- STATE/Indian Peaks ACE Hardware &amp; Nederland  High School</v>
          </cell>
          <cell r="D1075" t="str">
            <v>Nederland, CO USA</v>
          </cell>
        </row>
        <row r="1076">
          <cell r="A1076">
            <v>1585</v>
          </cell>
          <cell r="B1076" t="str">
            <v>Holzy's Army</v>
          </cell>
          <cell r="C1076" t="str">
            <v>jcpenney / Red Jacket Rotary Club / Tech Savvy Marketing / GW Lisk / RIT School of Engineering Technology &amp; Red Jacket High School</v>
          </cell>
          <cell r="D1076" t="str">
            <v>Shortsville, NY USA</v>
          </cell>
        </row>
        <row r="1077">
          <cell r="A1077">
            <v>1590</v>
          </cell>
          <cell r="B1077" t="str">
            <v>Titaniums</v>
          </cell>
          <cell r="C1077" t="str">
            <v>Nordson Corporation &amp; Lorain High School</v>
          </cell>
          <cell r="D1077" t="str">
            <v>Lorain, OH USA</v>
          </cell>
        </row>
        <row r="1078">
          <cell r="A1078">
            <v>1591</v>
          </cell>
          <cell r="B1078" t="str">
            <v>Greece Gladiators</v>
          </cell>
          <cell r="C1078" t="str">
            <v>XEROX/jcpenney &amp; Greece Central High Schools</v>
          </cell>
          <cell r="D1078" t="str">
            <v>Rochester, NY USA</v>
          </cell>
        </row>
        <row r="1079">
          <cell r="A1079">
            <v>1592</v>
          </cell>
          <cell r="B1079" t="str">
            <v>Bionic Tigers</v>
          </cell>
          <cell r="C1079" t="str">
            <v>NDEP/NASA Launch Services Program/Qinetiq North America/a.i. Solutions/Brevard Public Schools/JRC Integrated Systems, Inc. &amp; Cocoa High School and Holy Trinity Episcopal Academy</v>
          </cell>
          <cell r="D1079" t="str">
            <v>Cocoa, FL USA</v>
          </cell>
        </row>
        <row r="1080">
          <cell r="A1080">
            <v>1592</v>
          </cell>
          <cell r="B1080" t="str">
            <v>Bionic Tigers</v>
          </cell>
          <cell r="C1080" t="str">
            <v>NDEP/NASA Launch Services Program/Qinetiq North America/a.i. Solutions/Brevard Public Schools/JRC Integrated Systems, Inc. &amp; Cocoa High School and Holy Trinity Episcopal Academy</v>
          </cell>
          <cell r="D1080" t="str">
            <v>Cocoa, FL USA</v>
          </cell>
        </row>
        <row r="1081">
          <cell r="A1081">
            <v>1595</v>
          </cell>
          <cell r="B1081" t="str">
            <v>Dragons</v>
          </cell>
          <cell r="C1081" t="str">
            <v>Pearson Packaging Systems &amp; Saint Georges School</v>
          </cell>
          <cell r="D1081" t="str">
            <v>Spokane, WA USA</v>
          </cell>
        </row>
        <row r="1082">
          <cell r="A1082">
            <v>1595</v>
          </cell>
          <cell r="B1082" t="str">
            <v>Dragons</v>
          </cell>
          <cell r="C1082" t="str">
            <v>Pearson Packaging Systems &amp; Saint Georges School</v>
          </cell>
          <cell r="D1082" t="str">
            <v>Spokane, WA USA</v>
          </cell>
        </row>
        <row r="1083">
          <cell r="A1083">
            <v>1596</v>
          </cell>
          <cell r="B1083" t="str">
            <v>The Instigators</v>
          </cell>
          <cell r="C1083" t="str">
            <v>Lake Superior State University &amp; Sault Area High School and Career Center</v>
          </cell>
          <cell r="D1083" t="str">
            <v>Sault Sainte Marie, MI USA</v>
          </cell>
        </row>
        <row r="1084">
          <cell r="A1084">
            <v>1596</v>
          </cell>
          <cell r="B1084" t="str">
            <v>The Instigators</v>
          </cell>
          <cell r="C1084" t="str">
            <v>Lake Superior State University &amp; Sault Area High School and Career Center</v>
          </cell>
          <cell r="D1084" t="str">
            <v>Sault Sainte Marie, MI USA</v>
          </cell>
        </row>
        <row r="1085">
          <cell r="A1085">
            <v>1598</v>
          </cell>
          <cell r="B1085" t="str">
            <v>Team Talon</v>
          </cell>
          <cell r="C1085" t="str">
            <v>Noblis Center for Applied High Performance Computing / Mid-Atlantic Broadband Communities Corporation / Danville Public Schools Gifted Resources / Virginia International Raceway / jcpenney / Jarrett Welding &amp; George Washington High School</v>
          </cell>
          <cell r="D1085" t="str">
            <v>Danville, VA USA</v>
          </cell>
        </row>
        <row r="1086">
          <cell r="A1086">
            <v>1598</v>
          </cell>
          <cell r="B1086" t="str">
            <v>Team Talon</v>
          </cell>
          <cell r="C1086" t="str">
            <v>Noblis Center for Applied High Performance Computing / Mid-Atlantic Broadband Communities Corporation / Danville Public Schools Gifted Resources / Virginia International Raceway / jcpenney / Jarrett Welding &amp; George Washington High School</v>
          </cell>
          <cell r="D1086" t="str">
            <v>Danville, VA USA</v>
          </cell>
        </row>
        <row r="1087">
          <cell r="A1087">
            <v>1599</v>
          </cell>
          <cell r="B1087" t="str">
            <v>Atlee Raiders</v>
          </cell>
          <cell r="C1087" t="str">
            <v>Hanover County School Board/Tropical Smoothie Cafe/Atlee Robotics Boosters &amp; Atlee High School</v>
          </cell>
          <cell r="D1087" t="str">
            <v>Mechanicsville, VA USA</v>
          </cell>
        </row>
        <row r="1088">
          <cell r="A1088">
            <v>1600</v>
          </cell>
          <cell r="B1088" t="str">
            <v>ROBO KINGS AND QUEENS</v>
          </cell>
          <cell r="C1088" t="str">
            <v>Pershing Square / Con Edison / Bezos Family Foundation &amp; Thomas Jefferson High School Campus &amp; High School For Civil Rights</v>
          </cell>
          <cell r="D1088" t="str">
            <v>Brooklyn, NY USA</v>
          </cell>
        </row>
        <row r="1089">
          <cell r="A1089">
            <v>1601</v>
          </cell>
          <cell r="B1089" t="str">
            <v>QS1601</v>
          </cell>
          <cell r="C1089" t="str">
            <v>GIT  General Imaging Technology/Airborn Flightware &amp; Aviation High School</v>
          </cell>
          <cell r="D1089" t="str">
            <v>L.I.C., NY USA</v>
          </cell>
        </row>
        <row r="1090">
          <cell r="A1090">
            <v>1604</v>
          </cell>
          <cell r="B1090" t="str">
            <v>Mekheads</v>
          </cell>
          <cell r="C1090" t="str">
            <v>Osceola County School District/Lockheed Martin/Progress Energy/Walt Disney World Resorts/Walmart &amp; Harmony High School &amp; TECO PATHS High School &amp; Saint Cloud High School</v>
          </cell>
          <cell r="D1090" t="str">
            <v>Harmony, FL USA</v>
          </cell>
        </row>
        <row r="1091">
          <cell r="A1091">
            <v>1607</v>
          </cell>
          <cell r="B1091" t="str">
            <v>Rough Riders</v>
          </cell>
          <cell r="C1091" t="str">
            <v>Northrop Grumman Corporation/jcpenney &amp; Roosevelt High School</v>
          </cell>
          <cell r="D1091" t="str">
            <v>Roosevelt, NY USA</v>
          </cell>
        </row>
        <row r="1092">
          <cell r="A1092">
            <v>1610</v>
          </cell>
          <cell r="B1092" t="str">
            <v>B.O.T. (Builders of Tomorrow)</v>
          </cell>
          <cell r="C1092" t="str">
            <v>BAE Systems/Lowe's Home Improvement/Vic's Signs and Engraving/Burgess &amp; Co./FNS Network &amp; Franklin High School</v>
          </cell>
          <cell r="D1092" t="str">
            <v>Franklin, VA USA</v>
          </cell>
        </row>
        <row r="1093">
          <cell r="A1093">
            <v>1610</v>
          </cell>
          <cell r="B1093" t="str">
            <v>B.O.T. (Builders of Tomorrow)</v>
          </cell>
          <cell r="C1093" t="str">
            <v>BAE Systems/Lowe's Home Improvement/Vic's Signs and Engraving/Burgess &amp; Co./FNS Network &amp; Franklin High School</v>
          </cell>
          <cell r="D1093" t="str">
            <v>Franklin, VA USA</v>
          </cell>
        </row>
        <row r="1094">
          <cell r="A1094">
            <v>1612</v>
          </cell>
          <cell r="B1094" t="str">
            <v>Robo-Sharks</v>
          </cell>
          <cell r="C1094" t="str">
            <v>jcpenney / The Hernando County Education Foundation / SolidWorks Corporation / A.M.E. International / National Asset Protection Agency / DcR Engineering Services, Inc. / Petro-Tech Services, Inc. / Polypack &amp; Nature Coast Technical High School</v>
          </cell>
          <cell r="D1094" t="str">
            <v>Brooksville, FL USA</v>
          </cell>
        </row>
        <row r="1095">
          <cell r="A1095">
            <v>1617</v>
          </cell>
          <cell r="B1095" t="str">
            <v>The Mighty Bulldogs</v>
          </cell>
          <cell r="C1095" t="str">
            <v>Newark Public Schools/New Jersey Institute of Technology &amp; Malcolm X Shabazz High School</v>
          </cell>
          <cell r="D1095" t="str">
            <v>Newark, NJ USA</v>
          </cell>
        </row>
        <row r="1096">
          <cell r="A1096">
            <v>1619</v>
          </cell>
          <cell r="B1096" t="str">
            <v>Up-A-Creek Robotics</v>
          </cell>
          <cell r="C1096" t="str">
            <v>Seagate Technology &amp; Career Development Center</v>
          </cell>
          <cell r="D1096" t="str">
            <v>Longmont, CO USA</v>
          </cell>
        </row>
        <row r="1097">
          <cell r="A1097">
            <v>1622</v>
          </cell>
          <cell r="B1097" t="str">
            <v>Team Spyder</v>
          </cell>
          <cell r="C1097" t="str">
            <v>Northrop Grumman/Call-2-Recycle/Evolution Controls Inc./CoLogiq/Qualcomm/PTC/SAIC/The Todd and Mari Gutschow Family Foundation/IMS Electronics Recycling/IMAPS/Teradata Corporation/Raytheon Integrated Defense Systems/Quik-Pak/Palomar Technologies/General Atomics Aeronautical Systems Inc./Toyota of Poway/City of Poway &amp; Poway High School</v>
          </cell>
          <cell r="D1097" t="str">
            <v>Poway, CA USA</v>
          </cell>
        </row>
        <row r="1098">
          <cell r="A1098">
            <v>1622</v>
          </cell>
          <cell r="B1098" t="str">
            <v>Team Spyder</v>
          </cell>
          <cell r="C1098" t="str">
            <v>Northrop Grumman/Call-2-Recycle/Evolution Controls Inc./CoLogiq/Qualcomm/PTC/SAIC/The Todd and Mari Gutschow Family Foundation/IMS Electronics Recycling/IMAPS/Teradata Corporation/Raytheon Integrated Defense Systems/Quik-Pak/Palomar Technologies/General Atomics Aeronautical Systems Inc./Toyota of Poway/City of Poway &amp; Poway High School</v>
          </cell>
          <cell r="D1098" t="str">
            <v>Poway, CA USA</v>
          </cell>
        </row>
        <row r="1099">
          <cell r="A1099">
            <v>1622</v>
          </cell>
          <cell r="B1099" t="str">
            <v>Team Spyder</v>
          </cell>
          <cell r="C1099" t="str">
            <v>Northrop Grumman/Call-2-Recycle/Evolution Controls Inc./CoLogiq/Qualcomm/PTC/SAIC/The Todd and Mari Gutschow Family Foundation/IMS Electronics Recycling/IMAPS/Teradata Corporation/Raytheon Integrated Defense Systems/Quik-Pak/Palomar Technologies/General Atomics Aeronautical Systems Inc./Toyota of Poway/City of Poway &amp; Poway High School</v>
          </cell>
          <cell r="D1099" t="str">
            <v>Poway, CA USA</v>
          </cell>
        </row>
        <row r="1100">
          <cell r="A1100">
            <v>1625</v>
          </cell>
          <cell r="B1100" t="str">
            <v>Winnovation</v>
          </cell>
          <cell r="C1100" t="str">
            <v>Exelon Nuclear-Byron Generating Station/Seward Screw &amp; Winnebago High School</v>
          </cell>
          <cell r="D1100" t="str">
            <v>Winnebago, IL USA</v>
          </cell>
        </row>
        <row r="1101">
          <cell r="A1101">
            <v>1625</v>
          </cell>
          <cell r="B1101" t="str">
            <v>Winnovation</v>
          </cell>
          <cell r="C1101" t="str">
            <v>Exelon Nuclear-Byron Generating Station/Seward Screw &amp; Winnebago High School</v>
          </cell>
          <cell r="D1101" t="str">
            <v>Winnebago, IL USA</v>
          </cell>
        </row>
        <row r="1102">
          <cell r="A1102">
            <v>1626</v>
          </cell>
          <cell r="B1102" t="str">
            <v>Falcon Robotics</v>
          </cell>
          <cell r="C1102" t="str">
            <v>St. Joseph's High School</v>
          </cell>
          <cell r="D1102" t="str">
            <v>Metuchen, NJ USA</v>
          </cell>
        </row>
        <row r="1103">
          <cell r="A1103">
            <v>1626</v>
          </cell>
          <cell r="B1103" t="str">
            <v>Falcon Robotics</v>
          </cell>
          <cell r="C1103" t="str">
            <v>St. Joseph's High School</v>
          </cell>
          <cell r="D1103" t="str">
            <v>Metuchen, NJ USA</v>
          </cell>
        </row>
        <row r="1104">
          <cell r="A1104">
            <v>1626</v>
          </cell>
          <cell r="B1104" t="str">
            <v>Falcon Robotics</v>
          </cell>
          <cell r="C1104" t="str">
            <v>St. Joseph's High School</v>
          </cell>
          <cell r="D1104" t="str">
            <v>Metuchen, NJ USA</v>
          </cell>
        </row>
        <row r="1105">
          <cell r="A1105">
            <v>1629</v>
          </cell>
          <cell r="B1105" t="str">
            <v>Garrett Coalition (GaCo)</v>
          </cell>
          <cell r="C1105" t="str">
            <v>Garrett County Public Schools / Pillar Innovations / Beitzel Corporation / Wilson Supply / Garrett Container Systems, Inc. &amp; Northern Garrett High School &amp; Southern Garrett High School</v>
          </cell>
          <cell r="D1105" t="str">
            <v>Accident, MD USA</v>
          </cell>
        </row>
        <row r="1106">
          <cell r="A1106">
            <v>1629</v>
          </cell>
          <cell r="B1106" t="str">
            <v>Garrett Coalition (GaCo)</v>
          </cell>
          <cell r="C1106" t="str">
            <v>Garrett County Public Schools / Pillar Innovations / Beitzel Corporation / Wilson Supply / Garrett Container Systems, Inc. &amp; Northern Garrett High School &amp; Southern Garrett High School</v>
          </cell>
          <cell r="D1106" t="str">
            <v>Accident, MD USA</v>
          </cell>
        </row>
        <row r="1107">
          <cell r="A1107">
            <v>1631</v>
          </cell>
          <cell r="B1107" t="str">
            <v>Rockin Robots</v>
          </cell>
          <cell r="C1107" t="str">
            <v>Coronado High School</v>
          </cell>
          <cell r="D1107" t="str">
            <v>Henderson, NV USA</v>
          </cell>
        </row>
        <row r="1108">
          <cell r="A1108">
            <v>1633</v>
          </cell>
          <cell r="B1108" t="str">
            <v>RoboBuffs</v>
          </cell>
          <cell r="C1108" t="str">
            <v>The Boeing Company/ITT Technical Institute &amp; Tempe High School</v>
          </cell>
          <cell r="D1108" t="str">
            <v>Tempe, AZ USA</v>
          </cell>
        </row>
        <row r="1109">
          <cell r="A1109">
            <v>1635</v>
          </cell>
          <cell r="B1109" t="str">
            <v>TECHNOTICS</v>
          </cell>
          <cell r="C1109" t="str">
            <v>Alliance Bernstein/Con Edison/Planet Mechanical Corp./Port Authority of New York and New Jersey &amp; Newtown High School</v>
          </cell>
          <cell r="D1109" t="str">
            <v>Elmhurst, NY USA</v>
          </cell>
        </row>
        <row r="1110">
          <cell r="A1110">
            <v>1640</v>
          </cell>
          <cell r="B1110" t="str">
            <v>Sab-BOT-age</v>
          </cell>
          <cell r="C1110" t="str">
            <v>The Boeing Company/UTC Sikorsky/Chester County Intermediate Unit/Arkema Inc./Analytical Graphics Inc./American Society of Mechanical Engineers &amp; Downingtown Area Robotics Inc</v>
          </cell>
          <cell r="D1110" t="str">
            <v>Downingtown/Exton, PA USA</v>
          </cell>
        </row>
        <row r="1111">
          <cell r="A1111">
            <v>1640</v>
          </cell>
          <cell r="B1111" t="str">
            <v>Sab-BOT-age</v>
          </cell>
          <cell r="C1111" t="str">
            <v>The Boeing Company/UTC Sikorsky/Chester County Intermediate Unit/Arkema Inc./Analytical Graphics Inc./American Society of Mechanical Engineers &amp; Downingtown Area Robotics Inc</v>
          </cell>
          <cell r="D1111" t="str">
            <v>Downingtown/Exton, PA USA</v>
          </cell>
        </row>
        <row r="1112">
          <cell r="A1112">
            <v>1640</v>
          </cell>
          <cell r="B1112" t="str">
            <v>Sab-BOT-age</v>
          </cell>
          <cell r="C1112" t="str">
            <v>The Boeing Company/UTC Sikorsky/Chester County Intermediate Unit/Arkema Inc./Analytical Graphics Inc./American Society of Mechanical Engineers &amp; Downingtown Area Robotics Inc</v>
          </cell>
          <cell r="D1112" t="str">
            <v>Downingtown/Exton, PA USA</v>
          </cell>
        </row>
        <row r="1113">
          <cell r="A1113">
            <v>1642</v>
          </cell>
          <cell r="B1113" t="str">
            <v>D1G1T4L Supremacy</v>
          </cell>
          <cell r="C1113" t="str">
            <v>Bell Helicopter &amp; Dunbar High School</v>
          </cell>
          <cell r="D1113" t="str">
            <v>Ft. Worth, TX USA</v>
          </cell>
        </row>
        <row r="1114">
          <cell r="A1114">
            <v>1642</v>
          </cell>
          <cell r="B1114" t="str">
            <v>D1G1T4L Supremacy</v>
          </cell>
          <cell r="C1114" t="str">
            <v>Bell Helicopter &amp; Dunbar High School</v>
          </cell>
          <cell r="D1114" t="str">
            <v>Ft. Worth, TX USA</v>
          </cell>
        </row>
        <row r="1115">
          <cell r="A1115">
            <v>1643</v>
          </cell>
          <cell r="B1115" t="str">
            <v>Bob's Builders in Black</v>
          </cell>
          <cell r="C1115" t="str">
            <v>Tallmadge Foundation/jcpenney &amp; Tallmadge High School</v>
          </cell>
          <cell r="D1115" t="str">
            <v>Tallmadge, OH USA</v>
          </cell>
        </row>
        <row r="1116">
          <cell r="A1116">
            <v>1644</v>
          </cell>
          <cell r="B1116" t="str">
            <v>The Robo-Skunks</v>
          </cell>
          <cell r="C1116" t="str">
            <v>Lockheed Martin / Northrop Grumman / Raytheon / The Boeing Company / Amgen Foundation / Parametric Technology / USC Viterbi School of Engineering / Google / Society of Hispanic Professional Engineers &amp; Imaging, Sciences &amp; Technology Academy &amp; Academy of Science and Engineering</v>
          </cell>
          <cell r="D1116" t="str">
            <v>Los Angeles, CA USA</v>
          </cell>
        </row>
        <row r="1117">
          <cell r="A1117">
            <v>1646</v>
          </cell>
          <cell r="B1117" t="str">
            <v>Precision Guessworks</v>
          </cell>
          <cell r="C1117" t="str">
            <v>The Kelly Group / Caterpillar / Purdue FIRST Programs / Cassini D Manufacturing / Mad Mushroom Pizza &amp; Lafayette Jefferson High School</v>
          </cell>
          <cell r="D1117" t="str">
            <v>Lafayette, IN USA</v>
          </cell>
        </row>
        <row r="1118">
          <cell r="A1118">
            <v>1646</v>
          </cell>
          <cell r="B1118" t="str">
            <v>Precision Guessworks</v>
          </cell>
          <cell r="C1118" t="str">
            <v>The Kelly Group / Caterpillar / Purdue FIRST Programs / Cassini D Manufacturing / Mad Mushroom Pizza &amp; Lafayette Jefferson High School</v>
          </cell>
          <cell r="D1118" t="str">
            <v>Lafayette, IN USA</v>
          </cell>
        </row>
        <row r="1119">
          <cell r="A1119">
            <v>1647</v>
          </cell>
          <cell r="B1119" t="str">
            <v>Iron Devils</v>
          </cell>
          <cell r="C1119" t="str">
            <v>Lockheed Martin/Siemens &amp; Seneca and Shawnee High Schools             Lenape Regional Robotics Team</v>
          </cell>
          <cell r="D1119" t="str">
            <v>Tabernacle, NJ USA</v>
          </cell>
        </row>
        <row r="1120">
          <cell r="A1120">
            <v>1647</v>
          </cell>
          <cell r="B1120" t="str">
            <v>Iron Devils</v>
          </cell>
          <cell r="C1120" t="str">
            <v>Lockheed Martin/Siemens &amp; Seneca and Shawnee High Schools             Lenape Regional Robotics Team</v>
          </cell>
          <cell r="D1120" t="str">
            <v>Tabernacle, NJ USA</v>
          </cell>
        </row>
        <row r="1121">
          <cell r="A1121">
            <v>1648</v>
          </cell>
          <cell r="B1121" t="str">
            <v>Grady Gearbox Gangstaz</v>
          </cell>
          <cell r="C1121" t="str">
            <v>GE Volunteers/Women In Technology/Atkins Global Engineering &amp; Henry W. Grady High School</v>
          </cell>
          <cell r="D1121" t="str">
            <v>Atlanta, GA USA</v>
          </cell>
        </row>
        <row r="1122">
          <cell r="A1122">
            <v>1648</v>
          </cell>
          <cell r="B1122" t="str">
            <v>Grady Gearbox Gangstaz</v>
          </cell>
          <cell r="C1122" t="str">
            <v>GE Volunteers/Women In Technology/Atkins Global Engineering &amp; Henry W. Grady High School</v>
          </cell>
          <cell r="D1122" t="str">
            <v>Atlanta, GA USA</v>
          </cell>
        </row>
        <row r="1123">
          <cell r="A1123">
            <v>1649</v>
          </cell>
          <cell r="B1123" t="str">
            <v>Team EMS</v>
          </cell>
          <cell r="C1123" t="str">
            <v>Lockheed Martin Global Training &amp; Logistics/jcpenney &amp; Orange County 4H clubs &amp; Windermere Preparatory High School</v>
          </cell>
          <cell r="D1123" t="str">
            <v>Windemere, FL USA</v>
          </cell>
        </row>
        <row r="1124">
          <cell r="A1124">
            <v>1649</v>
          </cell>
          <cell r="B1124" t="str">
            <v>Team EMS</v>
          </cell>
          <cell r="C1124" t="str">
            <v>Lockheed Martin Global Training &amp; Logistics/jcpenney &amp; Orange County 4H clubs &amp; Windermere Preparatory High School</v>
          </cell>
          <cell r="D1124" t="str">
            <v>Windemere, FL USA</v>
          </cell>
        </row>
        <row r="1125">
          <cell r="A1125">
            <v>1657</v>
          </cell>
          <cell r="B1125" t="str">
            <v>Hamosad</v>
          </cell>
          <cell r="C1125" t="str">
            <v>Boeing &amp; Mevoot Eron</v>
          </cell>
          <cell r="D1125" t="str">
            <v>Kibutz E'in Shemer, Z Israel</v>
          </cell>
        </row>
        <row r="1126">
          <cell r="A1126">
            <v>1658</v>
          </cell>
          <cell r="B1126" t="str">
            <v>Tech Heads</v>
          </cell>
          <cell r="C1126" t="str">
            <v>The Boeing Company &amp; South Tech High School</v>
          </cell>
          <cell r="D1126" t="str">
            <v>St. Louis, MO USA</v>
          </cell>
        </row>
        <row r="1127">
          <cell r="A1127">
            <v>1660</v>
          </cell>
          <cell r="B1127" t="str">
            <v>Harlem Knights</v>
          </cell>
          <cell r="C1127" t="str">
            <v>ConEdison/Pershing Square Foundation/Bloomberg/Xerox &amp; The Frederick Douglass Academy</v>
          </cell>
          <cell r="D1127" t="str">
            <v>New York, NY USA</v>
          </cell>
        </row>
        <row r="1128">
          <cell r="A1128">
            <v>1661</v>
          </cell>
          <cell r="B1128" t="str">
            <v>Griffitrons</v>
          </cell>
          <cell r="C1128" t="str">
            <v>Panda Management Company/Industrial Metal Supply/Daylight Transport/Domino's of Sherman Oaks/Wolfgang Puck/Crespin Ornamental/Raytheon/B Engineering &amp; The Buckley School</v>
          </cell>
          <cell r="D1128" t="str">
            <v>Sherman Oaks, CA USA</v>
          </cell>
        </row>
        <row r="1129">
          <cell r="A1129">
            <v>1661</v>
          </cell>
          <cell r="B1129" t="str">
            <v>Griffitrons</v>
          </cell>
          <cell r="C1129" t="str">
            <v>Panda Management Company/Industrial Metal Supply/Daylight Transport/Domino's of Sherman Oaks/Wolfgang Puck/Crespin Ornamental/Raytheon/B Engineering &amp; The Buckley School</v>
          </cell>
          <cell r="D1129" t="str">
            <v>Sherman Oaks, CA USA</v>
          </cell>
        </row>
        <row r="1130">
          <cell r="A1130">
            <v>1662</v>
          </cell>
          <cell r="B1130" t="str">
            <v>Raptor Force Engineering</v>
          </cell>
          <cell r="C1130" t="str">
            <v>The Clark Family / Bennett Realty / Google / HKM Machine &amp; Fabircation / Pete's Workshop / Geiger Manufacturing &amp; Jim Elliot Christian High School</v>
          </cell>
          <cell r="D1130" t="str">
            <v>Lodi, CA USA</v>
          </cell>
        </row>
        <row r="1131">
          <cell r="A1131">
            <v>1662</v>
          </cell>
          <cell r="B1131" t="str">
            <v>Raptor Force Engineering</v>
          </cell>
          <cell r="C1131" t="str">
            <v>The Clark Family / Bennett Realty / Google / HKM Machine &amp; Fabircation / Pete's Workshop / Geiger Manufacturing &amp; Jim Elliot Christian High School</v>
          </cell>
          <cell r="D1131" t="str">
            <v>Lodi, CA USA</v>
          </cell>
        </row>
        <row r="1132">
          <cell r="A1132">
            <v>1665</v>
          </cell>
          <cell r="B1132" t="str">
            <v>Weapons of Mass Construction</v>
          </cell>
          <cell r="C1132" t="str">
            <v>Richard and Jane Katzman Foundation/jcpenney/Hudson Teachers Association/Hudson City School District/Platform Nation/21st Century Afterschool Program/RPI &amp; Hudson High School</v>
          </cell>
          <cell r="D1132" t="str">
            <v>Hudson, NY USA</v>
          </cell>
        </row>
        <row r="1133">
          <cell r="A1133">
            <v>1671</v>
          </cell>
          <cell r="B1133" t="str">
            <v>Buchanan Bird Brains</v>
          </cell>
          <cell r="C1133" t="str">
            <v>Pelco by Schneider Electric/PTC/Educational Employees Credit Union/Harris Manufacturing/Google/POM Wonderful/United States Air Force &amp; Buchanan High School</v>
          </cell>
          <cell r="D1133" t="str">
            <v>Clovis, CA USA</v>
          </cell>
        </row>
        <row r="1134">
          <cell r="A1134">
            <v>1671</v>
          </cell>
          <cell r="B1134" t="str">
            <v>Buchanan Bird Brains</v>
          </cell>
          <cell r="C1134" t="str">
            <v>Pelco by Schneider Electric/PTC/Educational Employees Credit Union/Harris Manufacturing/Google/POM Wonderful/United States Air Force &amp; Buchanan High School</v>
          </cell>
          <cell r="D1134" t="str">
            <v>Clovis, CA USA</v>
          </cell>
        </row>
        <row r="1135">
          <cell r="A1135">
            <v>1672</v>
          </cell>
          <cell r="B1135" t="str">
            <v>T-Birds</v>
          </cell>
          <cell r="C1135" t="str">
            <v>Stryker Orthopedics &amp; Mahwah High School Robotics Club</v>
          </cell>
          <cell r="D1135" t="str">
            <v>Mahwah, NJ USA</v>
          </cell>
        </row>
        <row r="1136">
          <cell r="A1136">
            <v>1672</v>
          </cell>
          <cell r="B1136" t="str">
            <v>T-Birds</v>
          </cell>
          <cell r="C1136" t="str">
            <v>Stryker Orthopedics &amp; Mahwah High School Robotics Club</v>
          </cell>
          <cell r="D1136" t="str">
            <v>Mahwah, NJ USA</v>
          </cell>
        </row>
        <row r="1137">
          <cell r="A1137">
            <v>1672</v>
          </cell>
          <cell r="B1137" t="str">
            <v>T-Birds</v>
          </cell>
          <cell r="C1137" t="str">
            <v>Stryker Orthopedics &amp; Mahwah High School Robotics Club</v>
          </cell>
          <cell r="D1137" t="str">
            <v>Mahwah, NJ USA</v>
          </cell>
        </row>
        <row r="1138">
          <cell r="A1138">
            <v>1675</v>
          </cell>
          <cell r="B1138" t="str">
            <v>The Ultimate Protection Squad</v>
          </cell>
          <cell r="C1138" t="str">
            <v>Rockwell Automation / Johnson Controls Inc / George Mosher / GE Volunteers of GE Healthcare / QuadGraphics / Milwaukee School of Engineering / Stratasys / PDQ Tooling, Inc / Aluma-Tec Industries &amp; Rufus King High School &amp; Lynde and Harry Bradley Technology &amp; Trade School &amp; Washington High School of Information Technology</v>
          </cell>
          <cell r="D1138" t="str">
            <v>Milwaukee, WI USA</v>
          </cell>
        </row>
        <row r="1139">
          <cell r="A1139">
            <v>1675</v>
          </cell>
          <cell r="B1139" t="str">
            <v>The Ultimate Protection Squad</v>
          </cell>
          <cell r="C1139" t="str">
            <v>Rockwell Automation / Johnson Controls Inc / George Mosher / GE Volunteers of GE Healthcare / QuadGraphics / Milwaukee School of Engineering / Stratasys / PDQ Tooling, Inc / Aluma-Tec Industries &amp; Rufus King High School &amp; Lynde and Harry Bradley Technology &amp; Trade School &amp; Washington High School of Information Technology</v>
          </cell>
          <cell r="D1139" t="str">
            <v>Milwaukee, WI USA</v>
          </cell>
        </row>
        <row r="1140">
          <cell r="A1140">
            <v>1675</v>
          </cell>
          <cell r="B1140" t="str">
            <v>The Ultimate Protection Squad</v>
          </cell>
          <cell r="C1140" t="str">
            <v>Rockwell Automation / Johnson Controls Inc / George Mosher / GE Volunteers of GE Healthcare / QuadGraphics / Milwaukee School of Engineering / Stratasys / PDQ Tooling, Inc / Aluma-Tec Industries &amp; Rufus King High School &amp; Lynde and Harry Bradley Technology &amp; Trade School &amp; Washington High School of Information Technology</v>
          </cell>
          <cell r="D1140" t="str">
            <v>Milwaukee, WI USA</v>
          </cell>
        </row>
        <row r="1141">
          <cell r="A1141">
            <v>1676</v>
          </cell>
          <cell r="B1141" t="str">
            <v>The Pascack PI-oneers</v>
          </cell>
          <cell r="C1141" t="str">
            <v>Dassault Falcon Jet/Inserra Supermarkets/New Jersey Spine and Brain Associates/Dimensional Communications/BMW Group/BAE Systems/Norwolf Tool Works/A Research/The Hall Family/Dr. Thomas Peterson/Broadway Joe's/Russ Chapman and Davey's Irish Pub &amp; Pascack Valley Regional High School District</v>
          </cell>
          <cell r="D1141" t="str">
            <v>Montvale, NJ USA</v>
          </cell>
        </row>
        <row r="1142">
          <cell r="A1142">
            <v>1676</v>
          </cell>
          <cell r="B1142" t="str">
            <v>The Pascack PI-oneers</v>
          </cell>
          <cell r="C1142" t="str">
            <v>Dassault Falcon Jet/Inserra Supermarkets/New Jersey Spine and Brain Associates/Dimensional Communications/BMW Group/BAE Systems/Norwolf Tool Works/A Research/The Hall Family/Dr. Thomas Peterson/Broadway Joe's/Russ Chapman and Davey's Irish Pub &amp; Pascack Valley Regional High School District</v>
          </cell>
          <cell r="D1142" t="str">
            <v>Montvale, NJ USA</v>
          </cell>
        </row>
        <row r="1143">
          <cell r="A1143">
            <v>1676</v>
          </cell>
          <cell r="B1143" t="str">
            <v>The Pascack PI-oneers</v>
          </cell>
          <cell r="C1143" t="str">
            <v>Dassault Falcon Jet/Inserra Supermarkets/New Jersey Spine and Brain Associates/Dimensional Communications/BMW Group/BAE Systems/Norwolf Tool Works/A Research/The Hall Family/Dr. Thomas Peterson/Broadway Joe's/Russ Chapman and Davey's Irish Pub &amp; Pascack Valley Regional High School District</v>
          </cell>
          <cell r="D1143" t="str">
            <v>Montvale, NJ USA</v>
          </cell>
        </row>
        <row r="1144">
          <cell r="A1144">
            <v>1677</v>
          </cell>
          <cell r="B1144" t="str">
            <v xml:space="preserve">Quantum Ninjas </v>
          </cell>
          <cell r="C1144" t="str">
            <v>Western Michigan University/GM Foundation/TechCare-TronLabs &amp; Kalamazoo Area High Schools</v>
          </cell>
          <cell r="D1144" t="str">
            <v>Kalamazoo, MI USA</v>
          </cell>
        </row>
        <row r="1145">
          <cell r="A1145">
            <v>1677</v>
          </cell>
          <cell r="B1145" t="str">
            <v xml:space="preserve">Quantum Ninjas </v>
          </cell>
          <cell r="C1145" t="str">
            <v>Western Michigan University/GM Foundation/TechCare-TronLabs &amp; Kalamazoo Area High Schools</v>
          </cell>
          <cell r="D1145" t="str">
            <v>Kalamazoo, MI USA</v>
          </cell>
        </row>
        <row r="1146">
          <cell r="A1146">
            <v>1678</v>
          </cell>
          <cell r="B1146" t="str">
            <v>Citrus Circuits</v>
          </cell>
          <cell r="C1146" t="str">
            <v>UCD Chancellor's Office/UCD College of Engineering/DTL/jcpenney &amp; Da Vinci Booster Club</v>
          </cell>
          <cell r="D1146" t="str">
            <v>Davis, CA USA</v>
          </cell>
        </row>
        <row r="1147">
          <cell r="A1147">
            <v>1678</v>
          </cell>
          <cell r="B1147" t="str">
            <v>Citrus Circuits</v>
          </cell>
          <cell r="C1147" t="str">
            <v>UCD Chancellor's Office/UCD College of Engineering/DTL/jcpenney &amp; Da Vinci Booster Club</v>
          </cell>
          <cell r="D1147" t="str">
            <v>Davis, CA USA</v>
          </cell>
        </row>
        <row r="1148">
          <cell r="A1148">
            <v>1683</v>
          </cell>
          <cell r="B1148" t="str">
            <v>Techno Titans</v>
          </cell>
          <cell r="C1148" t="str">
            <v>Siemens Industry, Inc./Nordson Corporation/Teradata Corporation &amp; Northview HS</v>
          </cell>
          <cell r="D1148" t="str">
            <v>Johns Creek, GA USA</v>
          </cell>
        </row>
        <row r="1149">
          <cell r="A1149">
            <v>1683</v>
          </cell>
          <cell r="B1149" t="str">
            <v>Techno Titans</v>
          </cell>
          <cell r="C1149" t="str">
            <v>Siemens Industry, Inc./Nordson Corporation/Teradata Corporation &amp; Northview HS</v>
          </cell>
          <cell r="D1149" t="str">
            <v>Johns Creek, GA USA</v>
          </cell>
        </row>
        <row r="1150">
          <cell r="A1150">
            <v>1684</v>
          </cell>
          <cell r="B1150" t="str">
            <v xml:space="preserve">Chimeras </v>
          </cell>
          <cell r="C1150" t="str">
            <v>Lapeer Community Foundation/Cypress Computer Systems Inc./Rotary Club of Lapeer &amp; Lapeer High Schools</v>
          </cell>
          <cell r="D1150" t="str">
            <v>Lapeer, MI USA</v>
          </cell>
        </row>
        <row r="1151">
          <cell r="A1151">
            <v>1684</v>
          </cell>
          <cell r="B1151" t="str">
            <v xml:space="preserve">Chimeras </v>
          </cell>
          <cell r="C1151" t="str">
            <v>Lapeer Community Foundation/Cypress Computer Systems Inc./Rotary Club of Lapeer &amp; Lapeer High Schools</v>
          </cell>
          <cell r="D1151" t="str">
            <v>Lapeer, MI USA</v>
          </cell>
        </row>
        <row r="1152">
          <cell r="A1152">
            <v>1684</v>
          </cell>
          <cell r="B1152" t="str">
            <v xml:space="preserve">Chimeras </v>
          </cell>
          <cell r="C1152" t="str">
            <v>Lapeer Community Foundation/Cypress Computer Systems Inc./Rotary Club of Lapeer &amp; Lapeer High Schools</v>
          </cell>
          <cell r="D1152" t="str">
            <v>Lapeer, MI USA</v>
          </cell>
        </row>
        <row r="1153">
          <cell r="A1153">
            <v>1684</v>
          </cell>
          <cell r="B1153" t="str">
            <v xml:space="preserve">Chimeras </v>
          </cell>
          <cell r="C1153" t="str">
            <v>Lapeer Community Foundation/Cypress Computer Systems Inc./Rotary Club of Lapeer &amp; Lapeer High Schools</v>
          </cell>
          <cell r="D1153" t="str">
            <v>Lapeer, MI USA</v>
          </cell>
        </row>
        <row r="1154">
          <cell r="A1154">
            <v>1687</v>
          </cell>
          <cell r="B1154" t="str">
            <v>Doherty Technical Forces</v>
          </cell>
          <cell r="C1154" t="str">
            <v>National Grid / WPI / Howard Products, Inc / Allegro Microsystems / Sigler Machine Company &amp; Doherty Memorial High School</v>
          </cell>
          <cell r="D1154" t="str">
            <v>Worcester, MA USA</v>
          </cell>
        </row>
        <row r="1155">
          <cell r="A1155">
            <v>1690</v>
          </cell>
          <cell r="B1155" t="str">
            <v>Orbit</v>
          </cell>
          <cell r="C1155" t="str">
            <v>pfizer / PTC / mega bair &amp; ORT Binyamina High School</v>
          </cell>
          <cell r="D1155" t="str">
            <v>Binyamina, Z Israel</v>
          </cell>
        </row>
        <row r="1156">
          <cell r="A1156">
            <v>1691</v>
          </cell>
          <cell r="B1156" t="str">
            <v>EaglesBots</v>
          </cell>
          <cell r="C1156" t="str">
            <v>Friends of Sidney High School Science &amp; Sidney High School</v>
          </cell>
          <cell r="D1156" t="str">
            <v>Sidney, MT USA</v>
          </cell>
        </row>
        <row r="1157">
          <cell r="A1157">
            <v>1692</v>
          </cell>
          <cell r="B1157" t="str">
            <v>CougarBots</v>
          </cell>
          <cell r="C1157" t="str">
            <v>The Boeing Company/Amgen Foundation/Aerospace Corporation/ITT Tech/UCLA-MESA/UMOJA &amp; Crenshaw High School #1692</v>
          </cell>
          <cell r="D1157" t="str">
            <v>Los Angeles, CA USA</v>
          </cell>
        </row>
        <row r="1158">
          <cell r="A1158">
            <v>1695</v>
          </cell>
          <cell r="B1158" t="str">
            <v>Bearly Robotics- "Your Best Alloy"</v>
          </cell>
          <cell r="C1158" t="str">
            <v>The Boeing Company/Morrison-Maierle/Great West Engineering/Robert Peccia and Associates/Anderson and Montgomery Consulting Engineers/Northop-Grumman/Blue Cross Blue Shield/Don Hurd and Family/Boeing  Helena/Exploration Works/jcpenney &amp; Capital High School &amp; Capital High School Boosters</v>
          </cell>
          <cell r="D1158" t="str">
            <v>Helena, MT USA</v>
          </cell>
        </row>
        <row r="1159">
          <cell r="A1159">
            <v>1696</v>
          </cell>
          <cell r="B1159" t="str">
            <v>RoboRevolution</v>
          </cell>
          <cell r="C1159" t="str">
            <v>NASA/jcpenney &amp; Sun River Valley Science Club</v>
          </cell>
          <cell r="D1159" t="str">
            <v>Sun River, MT USA</v>
          </cell>
        </row>
        <row r="1160">
          <cell r="A1160">
            <v>1699</v>
          </cell>
          <cell r="B1160" t="str">
            <v>Robocats</v>
          </cell>
          <cell r="C1160" t="str">
            <v>Dominion Nuclear Connecticut Inc. / Pratt &amp; Whitney &amp; Bacon Academy</v>
          </cell>
          <cell r="D1160" t="str">
            <v>Colchester, CT USA</v>
          </cell>
        </row>
        <row r="1161">
          <cell r="A1161">
            <v>1699</v>
          </cell>
          <cell r="B1161" t="str">
            <v>Robocats</v>
          </cell>
          <cell r="C1161" t="str">
            <v>Dominion Nuclear Connecticut Inc. / Pratt &amp; Whitney &amp; Bacon Academy</v>
          </cell>
          <cell r="D1161" t="str">
            <v>Colchester, CT USA</v>
          </cell>
        </row>
        <row r="1162">
          <cell r="A1162">
            <v>1700</v>
          </cell>
          <cell r="B1162" t="str">
            <v>Gatorbotics</v>
          </cell>
          <cell r="C1162" t="str">
            <v>LinkedIn / IDEO / Ooyala / Accel Partners / Google / Cisco / Palantir / Brin-Wojcicki Foundation / Willow Garage / Il Fornaio &amp; Castilleja School</v>
          </cell>
          <cell r="D1162" t="str">
            <v>Palo Alto, CA USA</v>
          </cell>
        </row>
        <row r="1163">
          <cell r="A1163">
            <v>1700</v>
          </cell>
          <cell r="B1163" t="str">
            <v>Gatorbotics</v>
          </cell>
          <cell r="C1163" t="str">
            <v>LinkedIn / IDEO / Ooyala / Accel Partners / Google / Cisco / Palantir / Brin-Wojcicki Foundation / Willow Garage / Il Fornaio &amp; Castilleja School</v>
          </cell>
          <cell r="D1163" t="str">
            <v>Palo Alto, CA USA</v>
          </cell>
        </row>
        <row r="1164">
          <cell r="A1164">
            <v>1701</v>
          </cell>
          <cell r="B1164" t="str">
            <v>RoboCubs</v>
          </cell>
          <cell r="C1164" t="str">
            <v>SlipNOT Metal Safety Flooring/University of Detroit Mercy/DeRoy Testamentary Foundation/DTE Energy Foundation &amp; University of Detroit Jesuit High School and Academy</v>
          </cell>
          <cell r="D1164" t="str">
            <v>Detroit, MI USA</v>
          </cell>
        </row>
        <row r="1165">
          <cell r="A1165">
            <v>1701</v>
          </cell>
          <cell r="B1165" t="str">
            <v>RoboCubs</v>
          </cell>
          <cell r="C1165" t="str">
            <v>SlipNOT Metal Safety Flooring/University of Detroit Mercy/DeRoy Testamentary Foundation/DTE Energy Foundation &amp; University of Detroit Jesuit High School and Academy</v>
          </cell>
          <cell r="D1165" t="str">
            <v>Detroit, MI USA</v>
          </cell>
        </row>
        <row r="1166">
          <cell r="A1166">
            <v>1701</v>
          </cell>
          <cell r="B1166" t="str">
            <v>RoboCubs</v>
          </cell>
          <cell r="C1166" t="str">
            <v>SlipNOT Metal Safety Flooring/University of Detroit Mercy/DeRoy Testamentary Foundation/DTE Energy Foundation &amp; University of Detroit Jesuit High School and Academy</v>
          </cell>
          <cell r="D1166" t="str">
            <v>Detroit, MI USA</v>
          </cell>
        </row>
        <row r="1167">
          <cell r="A1167">
            <v>1701</v>
          </cell>
          <cell r="B1167" t="str">
            <v>RoboCubs</v>
          </cell>
          <cell r="C1167" t="str">
            <v>SlipNOT Metal Safety Flooring/University of Detroit Mercy/DeRoy Testamentary Foundation/DTE Energy Foundation &amp; University of Detroit Jesuit High School and Academy</v>
          </cell>
          <cell r="D1167" t="str">
            <v>Detroit, MI USA</v>
          </cell>
        </row>
        <row r="1168">
          <cell r="A1168">
            <v>1703</v>
          </cell>
          <cell r="B1168" t="str">
            <v xml:space="preserve">RAT's </v>
          </cell>
          <cell r="C1168" t="str">
            <v>The Boeing Company/Christine Schulze Foundation/PTC/jcpenney &amp; Rancho High School &amp; Aviation Academy</v>
          </cell>
          <cell r="D1168" t="str">
            <v>Las Vegas, NV USA</v>
          </cell>
        </row>
        <row r="1169">
          <cell r="A1169">
            <v>1706</v>
          </cell>
          <cell r="B1169" t="str">
            <v>Ratchet Rockers</v>
          </cell>
          <cell r="C1169" t="str">
            <v>The Boeing Company/Emerson &amp; Wentzville Holt &amp; Timberland</v>
          </cell>
          <cell r="D1169" t="str">
            <v>Wentzville, MO USA</v>
          </cell>
        </row>
        <row r="1170">
          <cell r="A1170">
            <v>1706</v>
          </cell>
          <cell r="B1170" t="str">
            <v>Ratchet Rockers</v>
          </cell>
          <cell r="C1170" t="str">
            <v>The Boeing Company/Emerson &amp; Wentzville Holt &amp; Timberland</v>
          </cell>
          <cell r="D1170" t="str">
            <v>Wentzville, MO USA</v>
          </cell>
        </row>
        <row r="1171">
          <cell r="A1171">
            <v>1708</v>
          </cell>
          <cell r="B1171" t="str">
            <v>AMP'D Robotics</v>
          </cell>
          <cell r="C1171" t="str">
            <v>Cygnus Manufacturing Co (CMC) / 21st Century Community Learning Grant / The Heinz Endowments / WALMART / M.C. Quality Cars / TCFPE / The Future is Mine &amp; McKeesport Area High School and Technology Center</v>
          </cell>
          <cell r="D1171" t="str">
            <v>McKeesport, PA USA</v>
          </cell>
        </row>
        <row r="1172">
          <cell r="A1172">
            <v>1708</v>
          </cell>
          <cell r="B1172" t="str">
            <v>AMP'D Robotics</v>
          </cell>
          <cell r="C1172" t="str">
            <v>Cygnus Manufacturing Co (CMC) / 21st Century Community Learning Grant / The Heinz Endowments / WALMART / M.C. Quality Cars / TCFPE / The Future is Mine &amp; McKeesport Area High School and Technology Center</v>
          </cell>
          <cell r="D1172" t="str">
            <v>McKeesport, PA USA</v>
          </cell>
        </row>
        <row r="1173">
          <cell r="A1173">
            <v>1710</v>
          </cell>
          <cell r="B1173" t="str">
            <v>The Ravonics Revolution</v>
          </cell>
          <cell r="C1173" t="str">
            <v>Breit Ideas Inc/Black &amp; Veatch/SES Inc./US Engineering/Batteries Plus/Honeywell &amp; Olathe Northwest High School</v>
          </cell>
          <cell r="D1173" t="str">
            <v>Olathe, KS USA</v>
          </cell>
        </row>
        <row r="1174">
          <cell r="A1174">
            <v>1711</v>
          </cell>
          <cell r="B1174" t="str">
            <v>Raptors</v>
          </cell>
          <cell r="C1174" t="str">
            <v>Rollin M. Gerstacker Foundation / RSVP Jet / MDOT Federal On-the-Job Training / Grand Traverse Radiologists, PC / Salamander Technologies / American Proficiency Institute / Microline Technology Corporation / Boardman Family Practice / Avanti Engineering / Flextech Solutions, LLC / BORIDE Engineered Abrasives / Robert Fenton-Financial Advisor @ Raymond James / Trilink Technical Services, Inc. / Prout Financial Design &amp; Traverse City Central High School</v>
          </cell>
          <cell r="D1174" t="str">
            <v>Traverse City, MI USA</v>
          </cell>
        </row>
        <row r="1175">
          <cell r="A1175">
            <v>1711</v>
          </cell>
          <cell r="B1175" t="str">
            <v>Raptors</v>
          </cell>
          <cell r="C1175" t="str">
            <v>Rollin M. Gerstacker Foundation / RSVP Jet / MDOT Federal On-the-Job Training / Grand Traverse Radiologists, PC / Salamander Technologies / American Proficiency Institute / Microline Technology Corporation / Boardman Family Practice / Avanti Engineering / Flextech Solutions, LLC / BORIDE Engineered Abrasives / Robert Fenton-Financial Advisor @ Raymond James / Trilink Technical Services, Inc. / Prout Financial Design &amp; Traverse City Central High School</v>
          </cell>
          <cell r="D1175" t="str">
            <v>Traverse City, MI USA</v>
          </cell>
        </row>
        <row r="1176">
          <cell r="A1176">
            <v>1712</v>
          </cell>
          <cell r="B1176" t="str">
            <v>Dawgma</v>
          </cell>
          <cell r="C1176" t="str">
            <v>Lockheed Martin/Lower Merion School District &amp; Lower Merion High School</v>
          </cell>
          <cell r="D1176" t="str">
            <v>Ardmore, PA USA</v>
          </cell>
        </row>
        <row r="1177">
          <cell r="A1177">
            <v>1712</v>
          </cell>
          <cell r="B1177" t="str">
            <v>Dawgma</v>
          </cell>
          <cell r="C1177" t="str">
            <v>Lockheed Martin/Lower Merion School District &amp; Lower Merion High School</v>
          </cell>
          <cell r="D1177" t="str">
            <v>Ardmore, PA USA</v>
          </cell>
        </row>
        <row r="1178">
          <cell r="A1178">
            <v>1714</v>
          </cell>
          <cell r="B1178" t="str">
            <v>MORE Robotics</v>
          </cell>
          <cell r="C1178" t="str">
            <v>Hollow Steel / ATI  Ladish / Dedicated Computing / Caterpillar / Rockwell Automation / QuadTech / Symbiont / MSOE / MGIC / Boyle Fredrickson / Nucor / Vilter / Great Lakes Roofing / American Acrylics USA LLC &amp; Thomas More High School</v>
          </cell>
          <cell r="D1178" t="str">
            <v>Milwaukee, WI USA</v>
          </cell>
        </row>
        <row r="1179">
          <cell r="A1179">
            <v>1714</v>
          </cell>
          <cell r="B1179" t="str">
            <v>MORE Robotics</v>
          </cell>
          <cell r="C1179" t="str">
            <v>Hollow Steel / ATI  Ladish / Dedicated Computing / Caterpillar / Rockwell Automation / QuadTech / Symbiont / MSOE / MGIC / Boyle Fredrickson / Nucor / Vilter / Great Lakes Roofing / American Acrylics USA LLC &amp; Thomas More High School</v>
          </cell>
          <cell r="D1179" t="str">
            <v>Milwaukee, WI USA</v>
          </cell>
        </row>
        <row r="1180">
          <cell r="A1180">
            <v>1716</v>
          </cell>
          <cell r="B1180" t="str">
            <v>Redbird Robotics</v>
          </cell>
          <cell r="C1180" t="str">
            <v>PDQ/Paper Converting Machine Company &amp; De Pere High School</v>
          </cell>
          <cell r="D1180" t="str">
            <v>De Pere, WI USA</v>
          </cell>
        </row>
        <row r="1181">
          <cell r="A1181">
            <v>1717</v>
          </cell>
          <cell r="B1181" t="str">
            <v>D'Penguineers</v>
          </cell>
          <cell r="C1181" t="str">
            <v>Raytheon/Mosher Foundation/Outhwaite Foundation/Valley Precision Products/lynda.com/P Alumni Association/Neal Feay Company/Edison International/Rincon Engineering/Amgen Foundation/ATK Space/Tecolote Research, Inc./Allergan Foundation/Downey's/Lockheed Martin/Enerpro, Inc./Toyon Research Corporation/FLIR/Montecito Bank &amp; Trust/Rincon Technology/Las Cumbres Observatory Global Telescope/Citrix Online/Impulse Advanced Communications/AFAR Communications Inc./Silvergreens/City of Goleta/Santa Barbara County ROP &amp; Dos Pueblos High School Engineering Academy</v>
          </cell>
          <cell r="D1181" t="str">
            <v>Goleta, CA USA</v>
          </cell>
        </row>
        <row r="1182">
          <cell r="A1182">
            <v>1717</v>
          </cell>
          <cell r="B1182" t="str">
            <v>D'Penguineers</v>
          </cell>
          <cell r="C1182" t="str">
            <v>Raytheon/Mosher Foundation/Outhwaite Foundation/Valley Precision Products/lynda.com/P Alumni Association/Neal Feay Company/Edison International/Rincon Engineering/Amgen Foundation/ATK Space/Tecolote Research, Inc./Allergan Foundation/Downey's/Lockheed Martin/Enerpro, Inc./Toyon Research Corporation/FLIR/Montecito Bank &amp; Trust/Rincon Technology/Las Cumbres Observatory Global Telescope/Citrix Online/Impulse Advanced Communications/AFAR Communications Inc./Silvergreens/City of Goleta/Santa Barbara County ROP &amp; Dos Pueblos High School Engineering Academy</v>
          </cell>
          <cell r="D1182" t="str">
            <v>Goleta, CA USA</v>
          </cell>
        </row>
        <row r="1183">
          <cell r="A1183">
            <v>1718</v>
          </cell>
          <cell r="B1183" t="str">
            <v>The Fighting Pi</v>
          </cell>
          <cell r="C1183" t="str">
            <v>Ford Motor Company/The Chrysler Foundation/Master Pneumatic, Inc/Miljoco Corporation/Richmond Rotary/NuStep, Inc &amp; The Macomb Academy of Arts &amp; Sciences</v>
          </cell>
          <cell r="D1183" t="str">
            <v>Armada, MI USA</v>
          </cell>
        </row>
        <row r="1184">
          <cell r="A1184">
            <v>1718</v>
          </cell>
          <cell r="B1184" t="str">
            <v>The Fighting Pi</v>
          </cell>
          <cell r="C1184" t="str">
            <v>Ford Motor Company/The Chrysler Foundation/Master Pneumatic, Inc/Miljoco Corporation/Richmond Rotary/NuStep, Inc &amp; The Macomb Academy of Arts &amp; Sciences</v>
          </cell>
          <cell r="D1184" t="str">
            <v>Armada, MI USA</v>
          </cell>
        </row>
        <row r="1185">
          <cell r="A1185">
            <v>1718</v>
          </cell>
          <cell r="B1185" t="str">
            <v>The Fighting Pi</v>
          </cell>
          <cell r="C1185" t="str">
            <v>Ford Motor Company/The Chrysler Foundation/Master Pneumatic, Inc/Miljoco Corporation/Richmond Rotary/NuStep, Inc &amp; The Macomb Academy of Arts &amp; Sciences</v>
          </cell>
          <cell r="D1185" t="str">
            <v>Armada, MI USA</v>
          </cell>
        </row>
        <row r="1186">
          <cell r="A1186">
            <v>1719</v>
          </cell>
          <cell r="B1186" t="str">
            <v>The Umbrella Corporation</v>
          </cell>
          <cell r="C1186" t="str">
            <v>Lion Brothers Corporation &amp; The Park School of Baltimore</v>
          </cell>
          <cell r="D1186" t="str">
            <v>Brooklandville, MD USA</v>
          </cell>
        </row>
        <row r="1187">
          <cell r="A1187">
            <v>1719</v>
          </cell>
          <cell r="B1187" t="str">
            <v>The Umbrella Corporation</v>
          </cell>
          <cell r="C1187" t="str">
            <v>Lion Brothers Corporation &amp; The Park School of Baltimore</v>
          </cell>
          <cell r="D1187" t="str">
            <v>Brooklandville, MD USA</v>
          </cell>
        </row>
        <row r="1188">
          <cell r="A1188">
            <v>1720</v>
          </cell>
          <cell r="B1188" t="str">
            <v>PhyXTGears</v>
          </cell>
          <cell r="C1188" t="str">
            <v>jcpenney/Meridian Services/Ball State University &amp; Muncie-Delaware County Schools</v>
          </cell>
          <cell r="D1188" t="str">
            <v>Muncie, IN USA</v>
          </cell>
        </row>
        <row r="1189">
          <cell r="A1189">
            <v>1721</v>
          </cell>
          <cell r="B1189" t="str">
            <v>Tidal Force</v>
          </cell>
          <cell r="C1189" t="str">
            <v>SRT/BAE Systems/jcpenney &amp; Concord High School, Concord Robotics</v>
          </cell>
          <cell r="D1189" t="str">
            <v>Concord, NH USA</v>
          </cell>
        </row>
        <row r="1190">
          <cell r="A1190">
            <v>1723</v>
          </cell>
          <cell r="B1190" t="str">
            <v>The FBI - FIRST Bots of Independence</v>
          </cell>
          <cell r="C1190" t="str">
            <v>NASA Marshall Space Flight Center / Weld Racing / Honeywell / A &amp; E Custom Manufacturing / KC STEM Alliance &amp; Independence School District</v>
          </cell>
          <cell r="D1190" t="str">
            <v>Independence, MO USA</v>
          </cell>
        </row>
        <row r="1191">
          <cell r="A1191">
            <v>1723</v>
          </cell>
          <cell r="B1191" t="str">
            <v>The FBI - FIRST Bots of Independence</v>
          </cell>
          <cell r="C1191" t="str">
            <v>NASA Marshall Space Flight Center / Weld Racing / Honeywell / A &amp; E Custom Manufacturing / KC STEM Alliance &amp; Independence School District</v>
          </cell>
          <cell r="D1191" t="str">
            <v>Independence, MO USA</v>
          </cell>
        </row>
        <row r="1192">
          <cell r="A1192">
            <v>1726</v>
          </cell>
          <cell r="B1192" t="str">
            <v>N.E.R.D.S. (Nifty Engineering Robotics Design Squad)</v>
          </cell>
          <cell r="C1192" t="str">
            <v>Buena High School</v>
          </cell>
          <cell r="D1192" t="str">
            <v>Sierra Vista, AZ USA</v>
          </cell>
        </row>
        <row r="1193">
          <cell r="A1193">
            <v>1726</v>
          </cell>
          <cell r="B1193" t="str">
            <v>N.E.R.D.S. (Nifty Engineering Robotics Design Squad)</v>
          </cell>
          <cell r="C1193" t="str">
            <v>Buena High School</v>
          </cell>
          <cell r="D1193" t="str">
            <v>Sierra Vista, AZ USA</v>
          </cell>
        </row>
        <row r="1194">
          <cell r="A1194">
            <v>1729</v>
          </cell>
          <cell r="B1194" t="str">
            <v>Plan B</v>
          </cell>
          <cell r="C1194" t="str">
            <v>NASA / The Goldsmith Family / BAE SYSTEMS / PTC / Dublin School &amp; Plan B 4-H Club</v>
          </cell>
          <cell r="D1194" t="str">
            <v>Peterborough, NH USA</v>
          </cell>
        </row>
        <row r="1195">
          <cell r="A1195">
            <v>1730</v>
          </cell>
          <cell r="B1195" t="str">
            <v>Team Driven</v>
          </cell>
          <cell r="C1195" t="str">
            <v>R Leverage/Cerner/Honeywell/Ewing Marion Kauffman Foundation/5 Star Embroidery/Black &amp; Veatch/Kastle Grinding/Hallmark Cards/Sprint/Dave &amp; Linda Pickett/KC STEM Alliance &amp; Lee's Summit High School</v>
          </cell>
          <cell r="D1195" t="str">
            <v>Lees Summit, MO USA</v>
          </cell>
        </row>
        <row r="1196">
          <cell r="A1196">
            <v>1730</v>
          </cell>
          <cell r="B1196" t="str">
            <v>Team Driven</v>
          </cell>
          <cell r="C1196" t="str">
            <v>R Leverage/Cerner/Honeywell/Ewing Marion Kauffman Foundation/5 Star Embroidery/Black &amp; Veatch/Kastle Grinding/Hallmark Cards/Sprint/Dave &amp; Linda Pickett/KC STEM Alliance &amp; Lee's Summit High School</v>
          </cell>
          <cell r="D1196" t="str">
            <v>Lees Summit, MO USA</v>
          </cell>
        </row>
        <row r="1197">
          <cell r="A1197">
            <v>1731</v>
          </cell>
          <cell r="B1197" t="str">
            <v>Fresta Valley Robotics Club</v>
          </cell>
          <cell r="C1197" t="str">
            <v>General Dynamics / Raytheon / SAIC &amp; Fresta Valley Christian High School</v>
          </cell>
          <cell r="D1197" t="str">
            <v>Marshall, VA USA</v>
          </cell>
        </row>
        <row r="1198">
          <cell r="A1198">
            <v>1732</v>
          </cell>
          <cell r="B1198" t="str">
            <v>Hilltoppers</v>
          </cell>
          <cell r="C1198" t="str">
            <v>Rockwell Automation / John McDermott Family / Dematic / Milwaukee School of Engineering / A &amp; A Manufacturing / Milwaukee Family Practice Sc / Titan Inc. / Moore Designs, Inc. / Time Warner Cable / Nypro / Todd Allen Machinery Corp. / Taylor Computer Services / Big Systems &amp; Marquette University High School &amp; Divine Savior Holy Angels High School</v>
          </cell>
          <cell r="D1198" t="str">
            <v>Milwaukee, WI USA</v>
          </cell>
        </row>
        <row r="1199">
          <cell r="A1199">
            <v>1732</v>
          </cell>
          <cell r="B1199" t="str">
            <v>Hilltoppers</v>
          </cell>
          <cell r="C1199" t="str">
            <v>Rockwell Automation / John McDermott Family / Dematic / Milwaukee School of Engineering / A &amp; A Manufacturing / Milwaukee Family Practice Sc / Titan Inc. / Moore Designs, Inc. / Time Warner Cable / Nypro / Todd Allen Machinery Corp. / Taylor Computer Services / Big Systems &amp; Marquette University High School &amp; Divine Savior Holy Angels High School</v>
          </cell>
          <cell r="D1199" t="str">
            <v>Milwaukee, WI USA</v>
          </cell>
        </row>
        <row r="1200">
          <cell r="A1200">
            <v>1735</v>
          </cell>
          <cell r="B1200" t="str">
            <v>Green Reapers</v>
          </cell>
          <cell r="C1200" t="str">
            <v>WPI &amp; Burncoat High School</v>
          </cell>
          <cell r="D1200" t="str">
            <v>Worcester, MA USA</v>
          </cell>
        </row>
        <row r="1201">
          <cell r="A1201">
            <v>1735</v>
          </cell>
          <cell r="B1201" t="str">
            <v>Green Reapers</v>
          </cell>
          <cell r="C1201" t="str">
            <v>WPI &amp; Burncoat High School</v>
          </cell>
          <cell r="D1201" t="str">
            <v>Worcester, MA USA</v>
          </cell>
        </row>
        <row r="1202">
          <cell r="A1202">
            <v>1736</v>
          </cell>
          <cell r="B1202" t="str">
            <v>Robot Casserole</v>
          </cell>
          <cell r="C1202" t="str">
            <v>Caterpillar Inc &amp; Peoria Area High Schools &amp; Richwoods High School</v>
          </cell>
          <cell r="D1202" t="str">
            <v>Peoria, IL USA</v>
          </cell>
        </row>
        <row r="1203">
          <cell r="A1203">
            <v>1737</v>
          </cell>
          <cell r="B1203" t="str">
            <v>Project X</v>
          </cell>
          <cell r="C1203" t="str">
            <v>Gregg Williams Foundation/KC Machine &amp; Excelsior Springs School Distict</v>
          </cell>
          <cell r="D1203" t="str">
            <v>Excelsior Springs, MO USA</v>
          </cell>
        </row>
        <row r="1204">
          <cell r="A1204">
            <v>1739</v>
          </cell>
          <cell r="B1204" t="str">
            <v>Chicago Knights</v>
          </cell>
          <cell r="C1204" t="str">
            <v>Motorola Solutions Foundation &amp; Agape Werks &amp; Chicago Knights Robotics 4-H Club</v>
          </cell>
          <cell r="D1204" t="str">
            <v>Chicago, IL USA</v>
          </cell>
        </row>
        <row r="1205">
          <cell r="A1205">
            <v>1739</v>
          </cell>
          <cell r="B1205" t="str">
            <v>Chicago Knights</v>
          </cell>
          <cell r="C1205" t="str">
            <v>Motorola Solutions Foundation &amp; Agape Werks &amp; Chicago Knights Robotics 4-H Club</v>
          </cell>
          <cell r="D1205" t="str">
            <v>Chicago, IL USA</v>
          </cell>
        </row>
        <row r="1206">
          <cell r="A1206">
            <v>1740</v>
          </cell>
          <cell r="B1206" t="str">
            <v xml:space="preserve"> Cyber Colonels</v>
          </cell>
          <cell r="C1206" t="str">
            <v>Dominion Millstone Power Station &amp; Ledyard High School</v>
          </cell>
          <cell r="D1206" t="str">
            <v>Ledyard, CT USA</v>
          </cell>
        </row>
        <row r="1207">
          <cell r="A1207">
            <v>1741</v>
          </cell>
          <cell r="B1207" t="str">
            <v>Red Alert</v>
          </cell>
          <cell r="C1207" t="str">
            <v>Rolls-Royce / Endress+Hauser / Indiana Department of Education / Praxair / Center Grove Education Foundation / Red Alert Robotics Parent Organization &amp; Center Grove School Corporation</v>
          </cell>
          <cell r="D1207" t="str">
            <v>Greenwood, IN USA</v>
          </cell>
        </row>
        <row r="1208">
          <cell r="A1208">
            <v>1741</v>
          </cell>
          <cell r="B1208" t="str">
            <v>Red Alert</v>
          </cell>
          <cell r="C1208" t="str">
            <v>Rolls-Royce / Endress+Hauser / Indiana Department of Education / Praxair / Center Grove Education Foundation / Red Alert Robotics Parent Organization &amp; Center Grove School Corporation</v>
          </cell>
          <cell r="D1208" t="str">
            <v>Greenwood, IN USA</v>
          </cell>
        </row>
        <row r="1209">
          <cell r="A1209">
            <v>1742</v>
          </cell>
          <cell r="B1209" t="str">
            <v>Shockwave</v>
          </cell>
          <cell r="C1209" t="str">
            <v>The Boeing Company / OU College of Engineering / Johnson Controls &amp; Moore Norman Technology Center</v>
          </cell>
          <cell r="D1209" t="str">
            <v>Norman, OK USA</v>
          </cell>
        </row>
        <row r="1210">
          <cell r="A1210">
            <v>1743</v>
          </cell>
          <cell r="B1210" t="str">
            <v>Short Circuits</v>
          </cell>
          <cell r="C1210" t="str">
            <v>Caterpillar Inc/The Heinz Endowments/Comcast &amp; City Charter High School</v>
          </cell>
          <cell r="D1210" t="str">
            <v>Pittsburgh , PA USA</v>
          </cell>
        </row>
        <row r="1211">
          <cell r="A1211">
            <v>1745</v>
          </cell>
          <cell r="B1211" t="str">
            <v>P-51 Mustangs</v>
          </cell>
          <cell r="C1211" t="str">
            <v>The Boeing Company &amp; J.J Pearce High School</v>
          </cell>
          <cell r="D1211" t="str">
            <v>Richardson, TX USA</v>
          </cell>
        </row>
        <row r="1212">
          <cell r="A1212">
            <v>1746</v>
          </cell>
          <cell r="B1212" t="str">
            <v>Forsyth Alliance</v>
          </cell>
          <cell r="C1212" t="str">
            <v>Automation Direct &amp; Forsyth Alliance Robotics Team</v>
          </cell>
          <cell r="D1212" t="str">
            <v>Cumming, GA USA</v>
          </cell>
        </row>
        <row r="1213">
          <cell r="A1213">
            <v>1747</v>
          </cell>
          <cell r="B1213" t="str">
            <v>HBR</v>
          </cell>
          <cell r="C1213" t="str">
            <v>Purdue FIRST Programs/Caterpillar/Unity Surgical Center/Lafayette Electronic Supply &amp; William Henry Harrison High School</v>
          </cell>
          <cell r="D1213" t="str">
            <v>West Lafayette, IN USA</v>
          </cell>
        </row>
        <row r="1214">
          <cell r="A1214">
            <v>1747</v>
          </cell>
          <cell r="B1214" t="str">
            <v>HBR</v>
          </cell>
          <cell r="C1214" t="str">
            <v>Purdue FIRST Programs/Caterpillar/Unity Surgical Center/Lafayette Electronic Supply &amp; William Henry Harrison High School</v>
          </cell>
          <cell r="D1214" t="str">
            <v>West Lafayette, IN USA</v>
          </cell>
        </row>
        <row r="1215">
          <cell r="A1215">
            <v>1748</v>
          </cell>
          <cell r="B1215" t="str">
            <v>Lab Rats</v>
          </cell>
          <cell r="C1215" t="str">
            <v>NASA/Booz-Allen Hamilton/ARL/Northrop Grumman/Johns Hopkins Pathology &amp; Dunbar and Patterson High Schools</v>
          </cell>
          <cell r="D1215" t="str">
            <v>Baltimore, MD USA</v>
          </cell>
        </row>
        <row r="1216">
          <cell r="A1216">
            <v>1750</v>
          </cell>
          <cell r="B1216" t="str">
            <v>ThunderStorm Robotics</v>
          </cell>
          <cell r="C1216" t="str">
            <v>Dr. Charles &amp; Jeanne  Bacon / Billy and Tona Huggins / Malone's CNC Machining, Inc. / Dr. Richard &amp; Ann Lowery / Dr Karl &amp; Verna Lou Reid / Team 3160, The Frogs / Oklahoma State University &amp; Payne County Christian Home Educators</v>
          </cell>
          <cell r="D1216" t="str">
            <v>Stillwater, OK USA</v>
          </cell>
        </row>
        <row r="1217">
          <cell r="A1217">
            <v>1750</v>
          </cell>
          <cell r="B1217" t="str">
            <v>ThunderStorm Robotics</v>
          </cell>
          <cell r="C1217" t="str">
            <v>Dr. Charles &amp; Jeanne  Bacon / Billy and Tona Huggins / Malone's CNC Machining, Inc. / Dr. Richard &amp; Ann Lowery / Dr Karl &amp; Verna Lou Reid / Team 3160, The Frogs / Oklahoma State University &amp; Payne County Christian Home Educators</v>
          </cell>
          <cell r="D1217" t="str">
            <v>Stillwater, OK USA</v>
          </cell>
        </row>
        <row r="1218">
          <cell r="A1218">
            <v>1751</v>
          </cell>
          <cell r="B1218" t="str">
            <v>The Warriors</v>
          </cell>
          <cell r="C1218" t="str">
            <v>BAE Systems &amp; Comsewogue High School</v>
          </cell>
          <cell r="D1218" t="str">
            <v>Port Jefferson Station, NY USA</v>
          </cell>
        </row>
        <row r="1219">
          <cell r="A1219">
            <v>1754</v>
          </cell>
          <cell r="B1219" t="str">
            <v>Nitro Knights</v>
          </cell>
          <cell r="C1219" t="str">
            <v>National Grid / BJ's Wholesale Club / Boston University &amp; Excel High School</v>
          </cell>
          <cell r="D1219" t="str">
            <v>Boston, MA USA</v>
          </cell>
        </row>
        <row r="1220">
          <cell r="A1220">
            <v>1756</v>
          </cell>
          <cell r="B1220" t="str">
            <v>Argos</v>
          </cell>
          <cell r="C1220" t="str">
            <v>Caterpillar Inc &amp; Limestone Community High School</v>
          </cell>
          <cell r="D1220" t="str">
            <v>Peoria, IL USA</v>
          </cell>
        </row>
        <row r="1221">
          <cell r="A1221">
            <v>1756</v>
          </cell>
          <cell r="B1221" t="str">
            <v>Argos</v>
          </cell>
          <cell r="C1221" t="str">
            <v>Caterpillar Inc &amp; Limestone Community High School</v>
          </cell>
          <cell r="D1221" t="str">
            <v>Peoria, IL USA</v>
          </cell>
        </row>
        <row r="1222">
          <cell r="A1222">
            <v>1757</v>
          </cell>
          <cell r="B1222" t="str">
            <v>Wolverines</v>
          </cell>
          <cell r="C1222" t="str">
            <v>Westwood High School</v>
          </cell>
          <cell r="D1222" t="str">
            <v>Westwood, MA USA</v>
          </cell>
        </row>
        <row r="1223">
          <cell r="A1223">
            <v>1758</v>
          </cell>
          <cell r="B1223" t="str">
            <v>Technomancers</v>
          </cell>
          <cell r="C1223" t="str">
            <v>Florence School District One/GE Volunteers/Roche Carolina/jcpenney/Toledo Carolina Inc &amp; FLORENCE SCHOOL DISTRICT OE</v>
          </cell>
          <cell r="D1223" t="str">
            <v>Florence, SC USA</v>
          </cell>
        </row>
        <row r="1224">
          <cell r="A1224">
            <v>1758</v>
          </cell>
          <cell r="B1224" t="str">
            <v>Technomancers</v>
          </cell>
          <cell r="C1224" t="str">
            <v>Florence School District One/GE Volunteers/Roche Carolina/jcpenney/Toledo Carolina Inc &amp; FLORENCE SCHOOL DISTRICT OE</v>
          </cell>
          <cell r="D1224" t="str">
            <v>Florence, SC USA</v>
          </cell>
        </row>
        <row r="1225">
          <cell r="A1225">
            <v>1759</v>
          </cell>
          <cell r="B1225" t="str">
            <v>Eagles</v>
          </cell>
          <cell r="C1225" t="str">
            <v>The Boeing Company/Xerox Corporation/Northrop Grumman Space Technology &amp; El Segundo High School</v>
          </cell>
          <cell r="D1225" t="str">
            <v>El Segundo, CA USA</v>
          </cell>
        </row>
        <row r="1226">
          <cell r="A1226">
            <v>1760</v>
          </cell>
          <cell r="B1226" t="str">
            <v>Robo-Titans</v>
          </cell>
          <cell r="C1226" t="str">
            <v>Delphi/Indiana Department of Workforce Development/Dr Richard Lasbury DDS/Andymark &amp; Taylor Community Schools</v>
          </cell>
          <cell r="D1226" t="str">
            <v>Kokomo, IN USA</v>
          </cell>
        </row>
        <row r="1227">
          <cell r="A1227">
            <v>1761</v>
          </cell>
          <cell r="B1227" t="str">
            <v>Lynn Tech Robotics</v>
          </cell>
          <cell r="C1227" t="str">
            <v>GE Volunteers &amp; Lynn Vocational Technical Institute</v>
          </cell>
          <cell r="D1227" t="str">
            <v>Lynn, MA USA</v>
          </cell>
        </row>
        <row r="1228">
          <cell r="A1228">
            <v>1763</v>
          </cell>
          <cell r="B1228" t="str">
            <v>Paseliens</v>
          </cell>
          <cell r="C1228" t="str">
            <v>MRI Global/The Boeing Company/KC STEM Alliance/KC BANCS/Cerner Corporation &amp; Kansas City Public Schools Paseo Academy of Fine and Performing Arts</v>
          </cell>
          <cell r="D1228" t="str">
            <v>Kansas City, MO USA</v>
          </cell>
        </row>
        <row r="1229">
          <cell r="A1229">
            <v>1764</v>
          </cell>
          <cell r="B1229" t="str">
            <v>Liberty Robotics</v>
          </cell>
          <cell r="C1229" t="str">
            <v>Liberty Robotics Foundation/Argus Consulting/KC STEM Alliance/KCP/Laird Plastics/Honeywell/Ford Motor Company Kansas City Assembly Plant/ProAct Marketing Group/Time-Warner Cable/BankLiberty/Pride Manufacturing &amp; Liberty High School &amp; Liberty North High School</v>
          </cell>
          <cell r="D1229" t="str">
            <v>Liberty, MO USA</v>
          </cell>
        </row>
        <row r="1230">
          <cell r="A1230">
            <v>1764</v>
          </cell>
          <cell r="B1230" t="str">
            <v>Liberty Robotics</v>
          </cell>
          <cell r="C1230" t="str">
            <v>Liberty Robotics Foundation/Argus Consulting/KC STEM Alliance/KCP/Laird Plastics/Honeywell/Ford Motor Company Kansas City Assembly Plant/ProAct Marketing Group/Time-Warner Cable/BankLiberty/Pride Manufacturing &amp; Liberty High School &amp; Liberty North High School</v>
          </cell>
          <cell r="D1230" t="str">
            <v>Liberty, MO USA</v>
          </cell>
        </row>
        <row r="1231">
          <cell r="A1231">
            <v>1765</v>
          </cell>
          <cell r="B1231" t="str">
            <v>E1Bots</v>
          </cell>
          <cell r="C1231" t="str">
            <v>ERIE 1 BOCES High School</v>
          </cell>
          <cell r="D1231" t="str">
            <v>Cheektowaga, NY USA</v>
          </cell>
        </row>
        <row r="1232">
          <cell r="A1232">
            <v>1768</v>
          </cell>
          <cell r="B1232" t="str">
            <v>Robo Chiefs</v>
          </cell>
          <cell r="C1232" t="str">
            <v>Nashoba Regional HS</v>
          </cell>
          <cell r="D1232" t="str">
            <v>Bolton, MA USA</v>
          </cell>
        </row>
        <row r="1233">
          <cell r="A1233">
            <v>1769</v>
          </cell>
          <cell r="B1233" t="str">
            <v>Digital Hawks</v>
          </cell>
          <cell r="C1233" t="str">
            <v>The Boeing Company/KC STEM  Alliance/KCK School District/Ewing Marion Kauffman Foundation/Garmin International, Inc. &amp; J. C. Harmon High School</v>
          </cell>
          <cell r="D1233" t="str">
            <v>Kansas City, KS USA</v>
          </cell>
        </row>
        <row r="1234">
          <cell r="A1234">
            <v>1772</v>
          </cell>
          <cell r="B1234" t="str">
            <v>The Brazilian Trail Blazers</v>
          </cell>
          <cell r="C1234" t="str">
            <v>General Motors Brazil/Novelis inc./FITESA/CARBE &amp; AIDTEC</v>
          </cell>
          <cell r="D1234" t="str">
            <v>Gravatai, RS Brazil</v>
          </cell>
        </row>
        <row r="1235">
          <cell r="A1235">
            <v>1772</v>
          </cell>
          <cell r="B1235" t="str">
            <v>The Brazilian Trail Blazers</v>
          </cell>
          <cell r="C1235" t="str">
            <v>General Motors Brazil/Novelis inc./FITESA/CARBE &amp; AIDTEC</v>
          </cell>
          <cell r="D1235" t="str">
            <v>Gravatai, RS Brazil</v>
          </cell>
        </row>
        <row r="1236">
          <cell r="A1236">
            <v>1772</v>
          </cell>
          <cell r="B1236" t="str">
            <v>The Brazilian Trail Blazers</v>
          </cell>
          <cell r="C1236" t="str">
            <v>General Motors Brazil/Novelis inc./FITESA/CARBE &amp; AIDTEC</v>
          </cell>
          <cell r="D1236" t="str">
            <v>Gravatai, RS Brazil</v>
          </cell>
        </row>
        <row r="1237">
          <cell r="A1237">
            <v>1774</v>
          </cell>
          <cell r="B1237" t="str">
            <v>Athena's Engineers</v>
          </cell>
          <cell r="C1237" t="str">
            <v>jcpenney/Texas Work Force Commission &amp; Pittsburg High School</v>
          </cell>
          <cell r="D1237" t="str">
            <v>Pittsburg, TX USA</v>
          </cell>
        </row>
        <row r="1238">
          <cell r="A1238">
            <v>1775</v>
          </cell>
          <cell r="B1238" t="str">
            <v>Tigerbytes</v>
          </cell>
          <cell r="C1238" t="str">
            <v>NASA/Hallmark Cards/KC STEM Alliance/U.S. Engineering &amp; Lincoln College Preparatory Academy</v>
          </cell>
          <cell r="D1238" t="str">
            <v>Kansas City, MO USA</v>
          </cell>
        </row>
        <row r="1239">
          <cell r="A1239">
            <v>1775</v>
          </cell>
          <cell r="B1239" t="str">
            <v>Tigerbytes</v>
          </cell>
          <cell r="C1239" t="str">
            <v>NASA/Hallmark Cards/KC STEM Alliance/U.S. Engineering &amp; Lincoln College Preparatory Academy</v>
          </cell>
          <cell r="D1239" t="str">
            <v>Kansas City, MO USA</v>
          </cell>
        </row>
        <row r="1240">
          <cell r="A1240">
            <v>1777</v>
          </cell>
          <cell r="B1240" t="str">
            <v>Viking Robotics</v>
          </cell>
          <cell r="C1240" t="str">
            <v>RTE Technologies, Inc. &amp; Shawnee Mission West High School</v>
          </cell>
          <cell r="D1240" t="str">
            <v>Overland Park, KS USA</v>
          </cell>
        </row>
        <row r="1241">
          <cell r="A1241">
            <v>1778</v>
          </cell>
          <cell r="B1241" t="str">
            <v>Chill Out..!</v>
          </cell>
          <cell r="C1241" t="str">
            <v>The Boeing Company/OSPI/Les Schwab/SPEEA/Edmonds Community College/Platt Electric/Buca di BEPPO/CH2MHill &amp; Mountlake Terrace High School</v>
          </cell>
          <cell r="D1241" t="str">
            <v>Mountlake Terrace , WA USA</v>
          </cell>
        </row>
        <row r="1242">
          <cell r="A1242">
            <v>1780</v>
          </cell>
          <cell r="B1242" t="str">
            <v>Wolves Robotics</v>
          </cell>
          <cell r="C1242" t="str">
            <v>Olin Corporation / TRONOX / Broadbent &amp; Associates &amp; Basic High School</v>
          </cell>
          <cell r="D1242" t="str">
            <v>Henderson, NV USA</v>
          </cell>
        </row>
        <row r="1243">
          <cell r="A1243">
            <v>1781</v>
          </cell>
          <cell r="B1243" t="str">
            <v>Electric Eagles</v>
          </cell>
          <cell r="C1243" t="str">
            <v>Baxter, Inc./ZF Lemforder &amp; Lindblom Math and Science Academy High School</v>
          </cell>
          <cell r="D1243" t="str">
            <v>Chicago, IL USA</v>
          </cell>
        </row>
        <row r="1244">
          <cell r="A1244">
            <v>1781</v>
          </cell>
          <cell r="B1244" t="str">
            <v>Electric Eagles</v>
          </cell>
          <cell r="C1244" t="str">
            <v>Baxter, Inc./ZF Lemforder &amp; Lindblom Math and Science Academy High School</v>
          </cell>
          <cell r="D1244" t="str">
            <v>Chicago, IL USA</v>
          </cell>
        </row>
        <row r="1245">
          <cell r="A1245">
            <v>1784</v>
          </cell>
          <cell r="B1245" t="str">
            <v>Litchbots</v>
          </cell>
          <cell r="C1245" t="str">
            <v>UTCHQ / Protedyne / SSyD / Litchfield Education Foundation / Litchfield Lions &amp; Litchfield High School &amp; Wamogo High School</v>
          </cell>
          <cell r="D1245" t="str">
            <v>Litchfield, CT USA</v>
          </cell>
        </row>
        <row r="1246">
          <cell r="A1246">
            <v>1785</v>
          </cell>
          <cell r="B1246" t="str">
            <v>United Robocats</v>
          </cell>
          <cell r="C1246" t="str">
            <v>Fike Corporation / ATK / Honeywell / Veolia Energy, NA. / KCP KC STEM Alliance / Advantage Tech, Inc. / Medical Billing Solutions, LLC &amp; Blue Springs School District</v>
          </cell>
          <cell r="D1246" t="str">
            <v>Blue Springs, MO USA</v>
          </cell>
        </row>
        <row r="1247">
          <cell r="A1247">
            <v>1785</v>
          </cell>
          <cell r="B1247" t="str">
            <v>United Robocats</v>
          </cell>
          <cell r="C1247" t="str">
            <v>Fike Corporation / ATK / Honeywell / Veolia Energy, NA. / KCP KC STEM Alliance / Advantage Tech, Inc. / Medical Billing Solutions, LLC &amp; Blue Springs School District</v>
          </cell>
          <cell r="D1247" t="str">
            <v>Blue Springs, MO USA</v>
          </cell>
        </row>
        <row r="1248">
          <cell r="A1248">
            <v>1787</v>
          </cell>
          <cell r="B1248" t="str">
            <v>Flying Circuits</v>
          </cell>
          <cell r="C1248" t="str">
            <v>Orange City Schools &amp; Orange High School</v>
          </cell>
          <cell r="D1248" t="str">
            <v>Pepper Pike, OH USA</v>
          </cell>
        </row>
        <row r="1249">
          <cell r="A1249">
            <v>1789</v>
          </cell>
          <cell r="B1249" t="str">
            <v>Cliffhangers</v>
          </cell>
          <cell r="C1249" t="str">
            <v>Climax Molybdenum/Mountain Parks Concrete &amp; West Grand High School Robotics</v>
          </cell>
          <cell r="D1249" t="str">
            <v>Kremmling, CO USA</v>
          </cell>
        </row>
        <row r="1250">
          <cell r="A1250">
            <v>1791</v>
          </cell>
          <cell r="B1250" t="str">
            <v>T.O.P. Hatters</v>
          </cell>
          <cell r="C1250" t="str">
            <v>National Auto Sales/Morehouse Engineering/ADP/Nick's Pizzaria/Godwin Pumps/First Robotics-anonymous sponsor/jcpenney &amp; Clayton High School</v>
          </cell>
          <cell r="D1250" t="str">
            <v>Clayton, NJ USA</v>
          </cell>
        </row>
        <row r="1251">
          <cell r="A1251">
            <v>1793</v>
          </cell>
          <cell r="B1251" t="str">
            <v>The Pilots</v>
          </cell>
          <cell r="C1251" t="str">
            <v>NDEP/BAE Systems Norfolk Ship Repair/American Society of Naval Engineers/Booz Allen Hamilton/National Defense Education Program &amp; Norview High School</v>
          </cell>
          <cell r="D1251" t="str">
            <v>Norfolk, VA USA</v>
          </cell>
        </row>
        <row r="1252">
          <cell r="A1252">
            <v>1795</v>
          </cell>
          <cell r="B1252" t="str">
            <v>Team Clutch</v>
          </cell>
          <cell r="C1252" t="str">
            <v>GE Volunteers/Freeside &amp; School of Technology at Carver</v>
          </cell>
          <cell r="D1252" t="str">
            <v>Atlanta, GA USA</v>
          </cell>
        </row>
        <row r="1253">
          <cell r="A1253">
            <v>1796</v>
          </cell>
          <cell r="B1253" t="str">
            <v>RoboTigers</v>
          </cell>
          <cell r="C1253" t="str">
            <v>Pershing Square Foundation / ConEdison / The Port Authority of NY &amp; NJ / The BnG Foundation &amp; Queens Vocational and Technical HS</v>
          </cell>
          <cell r="D1253" t="str">
            <v>Long Island City, NY USA</v>
          </cell>
        </row>
        <row r="1254">
          <cell r="A1254">
            <v>1796</v>
          </cell>
          <cell r="B1254" t="str">
            <v>RoboTigers</v>
          </cell>
          <cell r="C1254" t="str">
            <v>Pershing Square Foundation / ConEdison / The Port Authority of NY &amp; NJ / The BnG Foundation &amp; Queens Vocational and Technical HS</v>
          </cell>
          <cell r="D1254" t="str">
            <v>Long Island City, NY USA</v>
          </cell>
        </row>
        <row r="1255">
          <cell r="A1255">
            <v>1799</v>
          </cell>
          <cell r="B1255" t="str">
            <v>predators</v>
          </cell>
          <cell r="C1255" t="str">
            <v>BAE Systems/jcpenney &amp; South Jeffco Robotics @Dakota Ridge</v>
          </cell>
          <cell r="D1255" t="str">
            <v>Littleton, CO USA</v>
          </cell>
        </row>
        <row r="1256">
          <cell r="A1256">
            <v>1801</v>
          </cell>
          <cell r="B1256" t="str">
            <v>The Dapper Dans</v>
          </cell>
          <cell r="C1256" t="str">
            <v>ICO Polymers / Beaumont Iron &amp; Metal / Texas Workforce Commision / Willow Creek Investments &amp; Kountze High School</v>
          </cell>
          <cell r="D1256" t="str">
            <v>Kountze, TX USA</v>
          </cell>
        </row>
        <row r="1257">
          <cell r="A1257">
            <v>1801</v>
          </cell>
          <cell r="B1257" t="str">
            <v>The Dapper Dans</v>
          </cell>
          <cell r="C1257" t="str">
            <v>ICO Polymers / Beaumont Iron &amp; Metal / Texas Workforce Commision / Willow Creek Investments &amp; Kountze High School</v>
          </cell>
          <cell r="D1257" t="str">
            <v>Kountze, TX USA</v>
          </cell>
        </row>
        <row r="1258">
          <cell r="A1258">
            <v>1802</v>
          </cell>
          <cell r="B1258" t="str">
            <v>Team Stealth</v>
          </cell>
          <cell r="C1258" t="str">
            <v>KC STEM Alliance/Black &amp; Veatch/Ewing Marion Kauffman Foundation (Founding Sponsor) &amp; Piper High School</v>
          </cell>
          <cell r="D1258" t="str">
            <v>Kansas City, KS USA</v>
          </cell>
        </row>
        <row r="1259">
          <cell r="A1259">
            <v>1803</v>
          </cell>
          <cell r="B1259" t="str">
            <v>Vikings</v>
          </cell>
          <cell r="C1259" t="str">
            <v>Port Washington Educational Foundation/ProBuild Building Materials &amp; Paul D. Schreiber High School</v>
          </cell>
          <cell r="D1259" t="str">
            <v>Port Washington, NY USA</v>
          </cell>
        </row>
        <row r="1260">
          <cell r="A1260">
            <v>1806</v>
          </cell>
          <cell r="B1260" t="str">
            <v>S.W.A.T.</v>
          </cell>
          <cell r="C1260" t="str">
            <v>LABCONCO/Kansas City Power and Light/Ewing Marion Kauffman Foundation &amp; Smithville High School</v>
          </cell>
          <cell r="D1260" t="str">
            <v>SMITHVILLE, MO USA</v>
          </cell>
        </row>
        <row r="1261">
          <cell r="A1261">
            <v>1806</v>
          </cell>
          <cell r="B1261" t="str">
            <v>S.W.A.T.</v>
          </cell>
          <cell r="C1261" t="str">
            <v>LABCONCO/Kansas City Power and Light/Ewing Marion Kauffman Foundation &amp; Smithville High School</v>
          </cell>
          <cell r="D1261" t="str">
            <v>SMITHVILLE, MO USA</v>
          </cell>
        </row>
        <row r="1262">
          <cell r="A1262">
            <v>1807</v>
          </cell>
          <cell r="B1262" t="str">
            <v>Redbird Robotics</v>
          </cell>
          <cell r="C1262" t="str">
            <v>Bristol-Myers Squibb/Nordson Corporation/Upper Freehold Regional School District Board of Education &amp; Allentown High School</v>
          </cell>
          <cell r="D1262" t="str">
            <v>Allentown, NJ USA</v>
          </cell>
        </row>
        <row r="1263">
          <cell r="A1263">
            <v>1807</v>
          </cell>
          <cell r="B1263" t="str">
            <v>Redbird Robotics</v>
          </cell>
          <cell r="C1263" t="str">
            <v>Bristol-Myers Squibb/Nordson Corporation/Upper Freehold Regional School District Board of Education &amp; Allentown High School</v>
          </cell>
          <cell r="D1263" t="str">
            <v>Allentown, NJ USA</v>
          </cell>
        </row>
        <row r="1264">
          <cell r="A1264">
            <v>1808</v>
          </cell>
          <cell r="B1264" t="str">
            <v>Red Devil Robotics</v>
          </cell>
          <cell r="C1264" t="str">
            <v>Freeport High School</v>
          </cell>
          <cell r="D1264" t="str">
            <v>Freeport, NY USA</v>
          </cell>
        </row>
        <row r="1265">
          <cell r="A1265">
            <v>1810</v>
          </cell>
          <cell r="B1265" t="str">
            <v>Jaguar Robotics</v>
          </cell>
          <cell r="C1265" t="str">
            <v>LeVic Plastics / Black and Veatch / Grundfos / Harold Payne Plastics Lc / DST Systems, Inc. / Shawnee Cycle / Honeywell International / Structura / KC STEM Alliance / Festo / Dimensional Innovations / Ewing Marion Kauffman Foundation &amp; Mill Valley High School &amp; Mill Valley Booster Club</v>
          </cell>
          <cell r="D1265" t="str">
            <v>Shawnee, KS USA</v>
          </cell>
        </row>
        <row r="1266">
          <cell r="A1266">
            <v>1810</v>
          </cell>
          <cell r="B1266" t="str">
            <v>Jaguar Robotics</v>
          </cell>
          <cell r="C1266" t="str">
            <v>LeVic Plastics / Black and Veatch / Grundfos / Harold Payne Plastics Lc / DST Systems, Inc. / Shawnee Cycle / Honeywell International / Structura / KC STEM Alliance / Festo / Dimensional Innovations / Ewing Marion Kauffman Foundation &amp; Mill Valley High School &amp; Mill Valley Booster Club</v>
          </cell>
          <cell r="D1266" t="str">
            <v>Shawnee, KS USA</v>
          </cell>
        </row>
        <row r="1267">
          <cell r="A1267">
            <v>1811</v>
          </cell>
          <cell r="B1267" t="str">
            <v>FRESH</v>
          </cell>
          <cell r="C1267" t="str">
            <v>Theorem, Inc./jcpenney &amp; East Side High School</v>
          </cell>
          <cell r="D1267" t="str">
            <v>Newark, NJ USA</v>
          </cell>
        </row>
        <row r="1268">
          <cell r="A1268">
            <v>1811</v>
          </cell>
          <cell r="B1268" t="str">
            <v>FRESH</v>
          </cell>
          <cell r="C1268" t="str">
            <v>Theorem, Inc./jcpenney &amp; East Side High School</v>
          </cell>
          <cell r="D1268" t="str">
            <v>Newark, NJ USA</v>
          </cell>
        </row>
        <row r="1269">
          <cell r="A1269">
            <v>1815</v>
          </cell>
          <cell r="B1269" t="str">
            <v>Black Scots</v>
          </cell>
          <cell r="C1269" t="str">
            <v>TDSB &amp; Sir John A Macdonald CI</v>
          </cell>
          <cell r="D1269" t="str">
            <v>Toronto, ON Canada</v>
          </cell>
        </row>
        <row r="1270">
          <cell r="A1270">
            <v>1816</v>
          </cell>
          <cell r="B1270" t="str">
            <v>"The Green Machine"</v>
          </cell>
          <cell r="C1270" t="str">
            <v>Medtronic / Dow Water &amp; Process Solutions / Cyberonics Inc. / Crosstown Surgery Center / Graco / Sebesta, Blomberg / Mitutoyo Corporation / Engineering Unlimited / Suburban Radiologic Consultants / Health EZ / TruHealth MD / Edina Education Fund / Stratasys / 3M Co. / Accumet Materials Co. / AMEC / Banners To Go / College Expert / Dunwoody College of Technology / James Weir Insurance / Jerry's do-it Best Hardware / Minneapolis Media Institute / Productivity Quality Inc. / TJ's Restaurant / Wanner Engineering Inc. / Waytek Wire &amp; Edina High School</v>
          </cell>
          <cell r="D1270" t="str">
            <v>Edina, MN USA</v>
          </cell>
        </row>
        <row r="1271">
          <cell r="A1271">
            <v>1816</v>
          </cell>
          <cell r="B1271" t="str">
            <v>"The Green Machine"</v>
          </cell>
          <cell r="C1271" t="str">
            <v>Medtronic / Dow Water &amp; Process Solutions / Cyberonics Inc. / Crosstown Surgery Center / Graco / Sebesta, Blomberg / Mitutoyo Corporation / Engineering Unlimited / Suburban Radiologic Consultants / Health EZ / TruHealth MD / Edina Education Fund / Stratasys / 3M Co. / Accumet Materials Co. / AMEC / Banners To Go / College Expert / Dunwoody College of Technology / James Weir Insurance / Jerry's do-it Best Hardware / Minneapolis Media Institute / Productivity Quality Inc. / TJ's Restaurant / Wanner Engineering Inc. / Waytek Wire &amp; Edina High School</v>
          </cell>
          <cell r="D1271" t="str">
            <v>Edina, MN USA</v>
          </cell>
        </row>
        <row r="1272">
          <cell r="A1272">
            <v>1817</v>
          </cell>
          <cell r="B1272" t="str">
            <v>Llano Estacado RoboRaiders</v>
          </cell>
          <cell r="C1272" t="str">
            <v>Valero IT / Texas Tech University &amp; Lubbock HS &amp; Estacado HS &amp; Frenship High School</v>
          </cell>
          <cell r="D1272" t="str">
            <v>Lubbock, TX USA</v>
          </cell>
        </row>
        <row r="1273">
          <cell r="A1273">
            <v>1817</v>
          </cell>
          <cell r="B1273" t="str">
            <v>Llano Estacado RoboRaiders</v>
          </cell>
          <cell r="C1273" t="str">
            <v>Valero IT / Texas Tech University &amp; Lubbock HS &amp; Estacado HS &amp; Frenship High School</v>
          </cell>
          <cell r="D1273" t="str">
            <v>Lubbock, TX USA</v>
          </cell>
        </row>
        <row r="1274">
          <cell r="A1274">
            <v>1818</v>
          </cell>
          <cell r="B1274" t="str">
            <v>Cowboys</v>
          </cell>
          <cell r="C1274" t="str">
            <v>FryMaster / Voxel / LSUS &amp; Southwood High School</v>
          </cell>
          <cell r="D1274" t="str">
            <v>Shreveport, LA USA</v>
          </cell>
        </row>
        <row r="1275">
          <cell r="A1275">
            <v>1823</v>
          </cell>
          <cell r="B1275" t="str">
            <v>The New Victorians</v>
          </cell>
          <cell r="C1275" t="str">
            <v>The Boeing Company/Cypress Semiconductor Corporation/Robert Matteri, MD/Portland Trail Blazers/Leotta Gordon Foundation/jcpenney &amp; Lincoln High School</v>
          </cell>
          <cell r="D1275" t="str">
            <v>portland, OR USA</v>
          </cell>
        </row>
        <row r="1276">
          <cell r="A1276">
            <v>1825</v>
          </cell>
          <cell r="B1276" t="str">
            <v>The Cyborgs</v>
          </cell>
          <cell r="C1276" t="str">
            <v>Space Center Kansas City, Inc./Carpenter's District Council/The Lock Box/CenturyLink Clarke M. Williams Foundation/goodbidding.org/DeVry University/Mohler Media Solutions, LLC/L &amp; L Manufacturing/Chocolate Soup/Power-On Technologies/GTX Communications/Jakes Industrial, Inc/Late Model Auto Parts/Lowe's of Independence/Milbank Manufacturing/GoodSearch &amp; Metro Homeschool Robotics</v>
          </cell>
          <cell r="D1276" t="str">
            <v>Independence, MO USA</v>
          </cell>
        </row>
        <row r="1277">
          <cell r="A1277">
            <v>1827</v>
          </cell>
          <cell r="B1277" t="str">
            <v>Robo-Jackets</v>
          </cell>
          <cell r="C1277" t="str">
            <v>NASA/Boeing/Burns &amp; McDonnell/Honeywell FM LLC/Cerner/Kauffman Foundation/Center HS PTA &amp; Center High School</v>
          </cell>
          <cell r="D1277" t="str">
            <v>Kansas City, MO USA</v>
          </cell>
        </row>
        <row r="1278">
          <cell r="A1278">
            <v>1828</v>
          </cell>
          <cell r="B1278" t="str">
            <v>BoxerBots</v>
          </cell>
          <cell r="C1278" t="str">
            <v>CATERPILLAR Inc., Tucson/UA Tech Park/Vail School District &amp; Vail Academy and High School</v>
          </cell>
          <cell r="D1278" t="str">
            <v>Vail, AZ USA</v>
          </cell>
        </row>
        <row r="1279">
          <cell r="A1279">
            <v>1828</v>
          </cell>
          <cell r="B1279" t="str">
            <v>BoxerBots</v>
          </cell>
          <cell r="C1279" t="str">
            <v>CATERPILLAR Inc., Tucson/UA Tech Park/Vail School District &amp; Vail Academy and High School</v>
          </cell>
          <cell r="D1279" t="str">
            <v>Vail, AZ USA</v>
          </cell>
        </row>
        <row r="1280">
          <cell r="A1280">
            <v>1829</v>
          </cell>
          <cell r="B1280" t="str">
            <v>Carbonauts</v>
          </cell>
          <cell r="C1280" t="str">
            <v>NASA Wallops Flight Facility / TEC Foundation / Navy Surface Combat Systems Center (SCSC) &amp; Broadwater Academy &amp; Nandua &amp; Arcadia</v>
          </cell>
          <cell r="D1280" t="str">
            <v>Wallops Island, VA USA</v>
          </cell>
        </row>
        <row r="1281">
          <cell r="A1281">
            <v>1831</v>
          </cell>
          <cell r="B1281" t="str">
            <v>Screaming Eagles</v>
          </cell>
          <cell r="C1281" t="str">
            <v>BAE Systems/SAIC/Plymouth State University/New Hampshire Ball Bearing/Gilford Rotary Club &amp; Gilford High School</v>
          </cell>
          <cell r="D1281" t="str">
            <v>GIlford, NH USA</v>
          </cell>
        </row>
        <row r="1282">
          <cell r="A1282">
            <v>1831</v>
          </cell>
          <cell r="B1282" t="str">
            <v>Screaming Eagles</v>
          </cell>
          <cell r="C1282" t="str">
            <v>BAE Systems/SAIC/Plymouth State University/New Hampshire Ball Bearing/Gilford Rotary Club &amp; Gilford High School</v>
          </cell>
          <cell r="D1282" t="str">
            <v>GIlford, NH USA</v>
          </cell>
        </row>
        <row r="1283">
          <cell r="A1283">
            <v>1836</v>
          </cell>
          <cell r="B1283" t="str">
            <v>Team 1836: The MilkenKnights</v>
          </cell>
          <cell r="C1283" t="str">
            <v>Mitchell Academy of Science and Technology/FeldmanNET/Industrial Metal Supply/Decker Design/Too Mac Engineering, Inc./Leslie Zola Science Scholarship/Merrill Lynch/Academy Awning/Arnaco Powder Coating Co .inc &amp; Milken Community High School</v>
          </cell>
          <cell r="D1283" t="str">
            <v>Los Angeles, CA USA</v>
          </cell>
        </row>
        <row r="1284">
          <cell r="A1284">
            <v>1836</v>
          </cell>
          <cell r="B1284" t="str">
            <v>Team 1836: The MilkenKnights</v>
          </cell>
          <cell r="C1284" t="str">
            <v>Mitchell Academy of Science and Technology/FeldmanNET/Industrial Metal Supply/Decker Design/Too Mac Engineering, Inc./Leslie Zola Science Scholarship/Merrill Lynch/Academy Awning/Arnaco Powder Coating Co .inc &amp; Milken Community High School</v>
          </cell>
          <cell r="D1284" t="str">
            <v>Los Angeles, CA USA</v>
          </cell>
        </row>
        <row r="1285">
          <cell r="A1285">
            <v>1846</v>
          </cell>
          <cell r="B1285" t="str">
            <v>X-Empire</v>
          </cell>
          <cell r="C1285" t="str">
            <v>Ontario Power Generation/Conseil scolaire des Ã©coles catholiques du Sud-Ouest &amp; Saint-Francois-Xavier High School</v>
          </cell>
          <cell r="D1285" t="str">
            <v>Sarnia, ON Canada</v>
          </cell>
        </row>
        <row r="1286">
          <cell r="A1286">
            <v>1847</v>
          </cell>
          <cell r="B1286" t="str">
            <v>Robodogs</v>
          </cell>
          <cell r="C1286" t="str">
            <v>Kansas City Kansas Public Schools/KC STEM Alliance/Wenneker Consulting/Rayfield Wright's Foundation &amp; Wyandotte High School</v>
          </cell>
          <cell r="D1286" t="str">
            <v>Kansas City, KS USA</v>
          </cell>
        </row>
        <row r="1287">
          <cell r="A1287">
            <v>1849</v>
          </cell>
          <cell r="B1287" t="str">
            <v>Griffins</v>
          </cell>
          <cell r="C1287" t="str">
            <v>District of Columbia Public Schools &amp; Bell Multicultural High School</v>
          </cell>
          <cell r="D1287" t="str">
            <v>Washington, DC USA</v>
          </cell>
        </row>
        <row r="1288">
          <cell r="A1288">
            <v>1850</v>
          </cell>
          <cell r="B1288" t="str">
            <v>Mechanicats</v>
          </cell>
          <cell r="C1288" t="str">
            <v>Motorola Solutions &amp; ACE Technical High School</v>
          </cell>
          <cell r="D1288" t="str">
            <v>Chicago, IL USA</v>
          </cell>
        </row>
        <row r="1289">
          <cell r="A1289">
            <v>1860</v>
          </cell>
          <cell r="B1289" t="str">
            <v>CEPHAS</v>
          </cell>
          <cell r="C1289" t="str">
            <v>Johnson &amp; Johnson &amp; CEPHAS - H.A.Souza Professional Training Center</v>
          </cell>
          <cell r="D1289" t="str">
            <v>Sao Jose dos Campos, SP Brazil</v>
          </cell>
        </row>
        <row r="1290">
          <cell r="A1290">
            <v>1865</v>
          </cell>
          <cell r="B1290" t="str">
            <v>RoboBuffs</v>
          </cell>
          <cell r="C1290" t="str">
            <v>Thurgood Marshall High School/Texas Workforce/ITT Technical Institute &amp; Thurgood Marshall</v>
          </cell>
          <cell r="D1290" t="str">
            <v>Missouri City, TX USA</v>
          </cell>
        </row>
        <row r="1291">
          <cell r="A1291">
            <v>1868</v>
          </cell>
          <cell r="B1291" t="str">
            <v>Space Cookies</v>
          </cell>
          <cell r="C1291" t="str">
            <v>NASA Ames Research Center/Google/BAE Systems/St. Jude Medical Foundation/Stellar Solutions/Intuitive Surgical/Anytime Welding/World Metal Finishing/Vivid-Hosting/Solidworks/Wildbit/Santa Clara University &amp; Girl Scouts of Northern California</v>
          </cell>
          <cell r="D1291" t="str">
            <v>Moffett Field, CA USA</v>
          </cell>
        </row>
        <row r="1292">
          <cell r="A1292">
            <v>1868</v>
          </cell>
          <cell r="B1292" t="str">
            <v>Space Cookies</v>
          </cell>
          <cell r="C1292" t="str">
            <v>NASA Ames Research Center/Google/BAE Systems/St. Jude Medical Foundation/Stellar Solutions/Intuitive Surgical/Anytime Welding/World Metal Finishing/Vivid-Hosting/Solidworks/Wildbit/Santa Clara University &amp; Girl Scouts of Northern California</v>
          </cell>
          <cell r="D1292" t="str">
            <v>Moffett Field, CA USA</v>
          </cell>
        </row>
        <row r="1293">
          <cell r="A1293">
            <v>1870</v>
          </cell>
          <cell r="B1293" t="str">
            <v>The Lightning Arx</v>
          </cell>
          <cell r="C1293" t="str">
            <v>Hunting Hills High School</v>
          </cell>
          <cell r="D1293" t="str">
            <v>Red Deer , AB Canada</v>
          </cell>
        </row>
        <row r="1294">
          <cell r="A1294">
            <v>1872</v>
          </cell>
          <cell r="B1294" t="str">
            <v>Yellow Fever</v>
          </cell>
          <cell r="C1294" t="str">
            <v>Johnson &amp; Johnson/jcpenney &amp; Colegio San Ignacio de Loyola</v>
          </cell>
          <cell r="D1294" t="str">
            <v>San Juan, PR USA</v>
          </cell>
        </row>
        <row r="1295">
          <cell r="A1295">
            <v>1876</v>
          </cell>
          <cell r="B1295" t="str">
            <v>Beachbotics</v>
          </cell>
          <cell r="C1295" t="str">
            <v>Beaufort County School District &amp; Hilton Head Island High School</v>
          </cell>
          <cell r="D1295" t="str">
            <v>Hilton Head Island, SC USA</v>
          </cell>
        </row>
        <row r="1296">
          <cell r="A1296">
            <v>1877</v>
          </cell>
          <cell r="B1296" t="str">
            <v>Mechanical Mafia</v>
          </cell>
          <cell r="C1296" t="str">
            <v>Teradata/jcpenney &amp; Lumpkin County High School</v>
          </cell>
          <cell r="D1296" t="str">
            <v>Dahlonega, GA USA</v>
          </cell>
        </row>
        <row r="1297">
          <cell r="A1297">
            <v>1880</v>
          </cell>
          <cell r="B1297" t="str">
            <v>Warriors of East Harlem</v>
          </cell>
          <cell r="C1297" t="str">
            <v>Phillips Charitable Organizations / Bloomberg / Pershing Square Foundation &amp; East Harlem Tutorial Program</v>
          </cell>
          <cell r="D1297" t="str">
            <v>New York, NY USA</v>
          </cell>
        </row>
        <row r="1298">
          <cell r="A1298">
            <v>1881</v>
          </cell>
          <cell r="B1298" t="str">
            <v>Gamma Elite</v>
          </cell>
          <cell r="C1298" t="str">
            <v>New Jersey Community Development Corporation / Passaic County Community College / jcpenney / State Farm / Grand Canyon University / NY Yankees &amp; Garrett Morgan Academy High School</v>
          </cell>
          <cell r="D1298" t="str">
            <v>Paterson, NJ USA</v>
          </cell>
        </row>
        <row r="1299">
          <cell r="A1299">
            <v>1881</v>
          </cell>
          <cell r="B1299" t="str">
            <v>Gamma Elite</v>
          </cell>
          <cell r="C1299" t="str">
            <v>New Jersey Community Development Corporation / Passaic County Community College / jcpenney / State Farm / Grand Canyon University / NY Yankees &amp; Garrett Morgan Academy High School</v>
          </cell>
          <cell r="D1299" t="str">
            <v>Paterson, NJ USA</v>
          </cell>
        </row>
        <row r="1300">
          <cell r="A1300">
            <v>1881</v>
          </cell>
          <cell r="B1300" t="str">
            <v>Gamma Elite</v>
          </cell>
          <cell r="C1300" t="str">
            <v>New Jersey Community Development Corporation / Passaic County Community College / jcpenney / State Farm / Grand Canyon University / NY Yankees &amp; Garrett Morgan Academy High School</v>
          </cell>
          <cell r="D1300" t="str">
            <v>Paterson, NJ USA</v>
          </cell>
        </row>
        <row r="1301">
          <cell r="A1301">
            <v>1884</v>
          </cell>
          <cell r="B1301" t="str">
            <v>Griffins</v>
          </cell>
          <cell r="C1301" t="str">
            <v>Bechtel &amp; The American School in London &amp; Quintin Kynaston School</v>
          </cell>
          <cell r="D1301" t="str">
            <v>London, ENG United Kingdom</v>
          </cell>
        </row>
        <row r="1302">
          <cell r="A1302">
            <v>1885</v>
          </cell>
          <cell r="B1302" t="str">
            <v>ILITE Robotics</v>
          </cell>
          <cell r="C1302" t="str">
            <v>Lockheed Martin / BAE Systems / Micron / Data Tactics / Aurora Flight Sciences / ASCO / Prince William County Schools &amp; Battlefield High School</v>
          </cell>
          <cell r="D1302" t="str">
            <v>Haymarket, VA USA</v>
          </cell>
        </row>
        <row r="1303">
          <cell r="A1303">
            <v>1885</v>
          </cell>
          <cell r="B1303" t="str">
            <v>ILITE Robotics</v>
          </cell>
          <cell r="C1303" t="str">
            <v>Lockheed Martin / BAE Systems / Micron / Data Tactics / Aurora Flight Sciences / ASCO / Prince William County Schools &amp; Battlefield High School</v>
          </cell>
          <cell r="D1303" t="str">
            <v>Haymarket, VA USA</v>
          </cell>
        </row>
        <row r="1304">
          <cell r="A1304">
            <v>1891</v>
          </cell>
          <cell r="B1304" t="str">
            <v>Bullbots</v>
          </cell>
          <cell r="C1304" t="str">
            <v>Plexus / Micron Technology &amp; Mountain View High School &amp; Renaissance High School</v>
          </cell>
          <cell r="D1304" t="str">
            <v>Meridian, ID USA</v>
          </cell>
        </row>
        <row r="1305">
          <cell r="A1305">
            <v>1895</v>
          </cell>
          <cell r="B1305" t="str">
            <v>Lambda Corp</v>
          </cell>
          <cell r="C1305" t="str">
            <v>City of Manassas Public Schools Education Foundation, INC/Lockheed Martin/Micron Technology, Inc./I. J. and Hilda M. Breeden Foundation/Aurora Flight Sciences Corporation/jcpenney &amp; Osbourn High School</v>
          </cell>
          <cell r="D1305" t="str">
            <v>Manassas, VA USA</v>
          </cell>
        </row>
        <row r="1306">
          <cell r="A1306">
            <v>1895</v>
          </cell>
          <cell r="B1306" t="str">
            <v>Lambda Corp</v>
          </cell>
          <cell r="C1306" t="str">
            <v>City of Manassas Public Schools Education Foundation, INC/Lockheed Martin/Micron Technology, Inc./I. J. and Hilda M. Breeden Foundation/Aurora Flight Sciences Corporation/jcpenney &amp; Osbourn High School</v>
          </cell>
          <cell r="D1306" t="str">
            <v>Manassas, VA USA</v>
          </cell>
        </row>
        <row r="1307">
          <cell r="A1307">
            <v>1896</v>
          </cell>
          <cell r="B1307" t="str">
            <v>Concussive Engineers</v>
          </cell>
          <cell r="C1307" t="str">
            <v>General Motors/Grand Traverse Manufacturers' Golf Outing/Grand Traverse Appraisal/Electro-Optics Technologies/Cone Drive Operations, Inc/Clark Manufacturing Company &amp; Manufacturing Technology Academy of Northwest Michigan High School</v>
          </cell>
          <cell r="D1307" t="str">
            <v>Traverse City, MI USA</v>
          </cell>
        </row>
        <row r="1308">
          <cell r="A1308">
            <v>1896</v>
          </cell>
          <cell r="B1308" t="str">
            <v>Concussive Engineers</v>
          </cell>
          <cell r="C1308" t="str">
            <v>General Motors/Grand Traverse Manufacturers' Golf Outing/Grand Traverse Appraisal/Electro-Optics Technologies/Cone Drive Operations, Inc/Clark Manufacturing Company &amp; Manufacturing Technology Academy of Northwest Michigan High School</v>
          </cell>
          <cell r="D1308" t="str">
            <v>Traverse City, MI USA</v>
          </cell>
        </row>
        <row r="1309">
          <cell r="A1309">
            <v>1899</v>
          </cell>
          <cell r="B1309" t="str">
            <v>Saints Robotics</v>
          </cell>
          <cell r="C1309" t="str">
            <v>The Boeing Company/Maggiano's/Bellevue Schools Foundation &amp; Interlake High School</v>
          </cell>
          <cell r="D1309" t="str">
            <v>Bellevue, WA USA</v>
          </cell>
        </row>
        <row r="1310">
          <cell r="A1310">
            <v>1899</v>
          </cell>
          <cell r="B1310" t="str">
            <v>Saints Robotics</v>
          </cell>
          <cell r="C1310" t="str">
            <v>The Boeing Company/Maggiano's/Bellevue Schools Foundation &amp; Interlake High School</v>
          </cell>
          <cell r="D1310" t="str">
            <v>Bellevue, WA USA</v>
          </cell>
        </row>
        <row r="1311">
          <cell r="A1311">
            <v>1902</v>
          </cell>
          <cell r="B1311" t="str">
            <v>Exploding Bacon</v>
          </cell>
          <cell r="C1311" t="str">
            <v>Lockheed Martin / PTC / BAE Systems &amp; 4-H of Orange Co. Fla</v>
          </cell>
          <cell r="D1311" t="str">
            <v>Winter Park, FL USA</v>
          </cell>
        </row>
        <row r="1312">
          <cell r="A1312">
            <v>1902</v>
          </cell>
          <cell r="B1312" t="str">
            <v>Exploding Bacon</v>
          </cell>
          <cell r="C1312" t="str">
            <v>Lockheed Martin / PTC / BAE Systems &amp; 4-H of Orange Co. Fla</v>
          </cell>
          <cell r="D1312" t="str">
            <v>Winter Park, FL USA</v>
          </cell>
        </row>
        <row r="1313">
          <cell r="A1313">
            <v>1908</v>
          </cell>
          <cell r="B1313" t="str">
            <v>ShoreBots</v>
          </cell>
          <cell r="C1313" t="str">
            <v>BAE Systems -Norfolk Ship Repair/Eastern Shore Robotics/Yuk Yuk and Joes &amp; Northampton High School</v>
          </cell>
          <cell r="D1313" t="str">
            <v>Eastville, VA USA</v>
          </cell>
        </row>
        <row r="1314">
          <cell r="A1314">
            <v>1912</v>
          </cell>
          <cell r="B1314" t="str">
            <v>Team Combustion</v>
          </cell>
          <cell r="C1314" t="str">
            <v>NASA Stennis Space Center/Naval Research Laboratory/National Defense Education Program/QinetiQ/Pratt Whitney Rocketdyne/Textron Marine &amp; Land/Jacobs Technology/New Orleans Hornets-Chevron/Sierra Lobo/Qualis/JETS/Gulf Coast Pain Institute/Ingalls Shipyard/St. Tammany Parish School Board &amp; Northshore High School</v>
          </cell>
          <cell r="D1314" t="str">
            <v>Slidell, LA USA</v>
          </cell>
        </row>
        <row r="1315">
          <cell r="A1315">
            <v>1912</v>
          </cell>
          <cell r="B1315" t="str">
            <v>Team Combustion</v>
          </cell>
          <cell r="C1315" t="str">
            <v>NASA Stennis Space Center/Naval Research Laboratory/National Defense Education Program/QinetiQ/Pratt Whitney Rocketdyne/Textron Marine &amp; Land/Jacobs Technology/New Orleans Hornets-Chevron/Sierra Lobo/Qualis/JETS/Gulf Coast Pain Institute/Ingalls Shipyard/St. Tammany Parish School Board &amp; Northshore High School</v>
          </cell>
          <cell r="D1315" t="str">
            <v>Slidell, LA USA</v>
          </cell>
        </row>
        <row r="1316">
          <cell r="A1316">
            <v>1915</v>
          </cell>
          <cell r="B1316" t="str">
            <v>MTHS Firebird Robotics</v>
          </cell>
          <cell r="C1316" t="str">
            <v>Bechtel / N. E. T. S. / DC Public Schools &amp; McKinley Technology High School</v>
          </cell>
          <cell r="D1316" t="str">
            <v>Washington, DC USA</v>
          </cell>
        </row>
        <row r="1317">
          <cell r="A1317">
            <v>1915</v>
          </cell>
          <cell r="B1317" t="str">
            <v>MTHS Firebird Robotics</v>
          </cell>
          <cell r="C1317" t="str">
            <v>Bechtel / N. E. T. S. / DC Public Schools &amp; McKinley Technology High School</v>
          </cell>
          <cell r="D1317" t="str">
            <v>Washington, DC USA</v>
          </cell>
        </row>
        <row r="1318">
          <cell r="A1318">
            <v>1918</v>
          </cell>
          <cell r="B1318" t="str">
            <v>NC GEARS</v>
          </cell>
          <cell r="C1318" t="str">
            <v>Newaygo County Regional Educational Service Agency / The Fremont Area Community Foundation / The Gerber Foundation / Kaydon Bearings / The people of Newaygo County &amp; Newaygo County RESA</v>
          </cell>
          <cell r="D1318" t="str">
            <v>Fremont, MI USA</v>
          </cell>
        </row>
        <row r="1319">
          <cell r="A1319">
            <v>1918</v>
          </cell>
          <cell r="B1319" t="str">
            <v>NC GEARS</v>
          </cell>
          <cell r="C1319" t="str">
            <v>Newaygo County Regional Educational Service Agency / The Fremont Area Community Foundation / The Gerber Foundation / Kaydon Bearings / The people of Newaygo County &amp; Newaygo County RESA</v>
          </cell>
          <cell r="D1319" t="str">
            <v>Fremont, MI USA</v>
          </cell>
        </row>
        <row r="1320">
          <cell r="A1320">
            <v>1918</v>
          </cell>
          <cell r="B1320" t="str">
            <v>NC GEARS</v>
          </cell>
          <cell r="C1320" t="str">
            <v>Newaygo County Regional Educational Service Agency / The Fremont Area Community Foundation / The Gerber Foundation / Kaydon Bearings / The people of Newaygo County &amp; Newaygo County RESA</v>
          </cell>
          <cell r="D1320" t="str">
            <v>Fremont, MI USA</v>
          </cell>
        </row>
        <row r="1321">
          <cell r="A1321">
            <v>1922</v>
          </cell>
          <cell r="B1321" t="str">
            <v>Oz-Ram</v>
          </cell>
          <cell r="C1321" t="str">
            <v>MicroDaq.com Ltd/BAE Systems/Mellen Company/Sylvania &amp; Hopkinton High School &amp; John Stark High School</v>
          </cell>
          <cell r="D1321" t="str">
            <v>Contoocook/Weare, NH USA</v>
          </cell>
        </row>
        <row r="1322">
          <cell r="A1322">
            <v>1922</v>
          </cell>
          <cell r="B1322" t="str">
            <v>Oz-Ram</v>
          </cell>
          <cell r="C1322" t="str">
            <v>MicroDaq.com Ltd/BAE Systems/Mellen Company/Sylvania &amp; Hopkinton High School &amp; John Stark High School</v>
          </cell>
          <cell r="D1322" t="str">
            <v>Contoocook/Weare, NH USA</v>
          </cell>
        </row>
        <row r="1323">
          <cell r="A1323">
            <v>1923</v>
          </cell>
          <cell r="B1323" t="str">
            <v>The MidKnight Inventors</v>
          </cell>
          <cell r="C1323" t="str">
            <v>Bristol-Myers Squibb/Princeton Plasma Physics Lab/Lockheed Martin/SRI/Millineum/WWP Education Foundation &amp; West Windsor-Plainsboro HS North &amp; South</v>
          </cell>
          <cell r="D1323" t="str">
            <v>Plainsboro, NJ USA</v>
          </cell>
        </row>
        <row r="1324">
          <cell r="A1324">
            <v>1923</v>
          </cell>
          <cell r="B1324" t="str">
            <v>The MidKnight Inventors</v>
          </cell>
          <cell r="C1324" t="str">
            <v>Bristol-Myers Squibb/Princeton Plasma Physics Lab/Lockheed Martin/SRI/Millineum/WWP Education Foundation &amp; West Windsor-Plainsboro HS North &amp; South</v>
          </cell>
          <cell r="D1324" t="str">
            <v>Plainsboro, NJ USA</v>
          </cell>
        </row>
        <row r="1325">
          <cell r="A1325">
            <v>1923</v>
          </cell>
          <cell r="B1325" t="str">
            <v>The MidKnight Inventors</v>
          </cell>
          <cell r="C1325" t="str">
            <v>Bristol-Myers Squibb/Princeton Plasma Physics Lab/Lockheed Martin/SRI/Millineum/WWP Education Foundation &amp; West Windsor-Plainsboro HS North &amp; South</v>
          </cell>
          <cell r="D1325" t="str">
            <v>Plainsboro, NJ USA</v>
          </cell>
        </row>
        <row r="1326">
          <cell r="A1326">
            <v>1927</v>
          </cell>
          <cell r="B1326" t="str">
            <v>Tempest</v>
          </cell>
          <cell r="C1326" t="str">
            <v>NDEP/NASA/Stennis Space Center/Huntington Ingalls Industries/Mississippi Power Company/BAE Systems/PFG Optics/jcpenney/National Defense Education Program &amp; St. Patrick Catholic High School</v>
          </cell>
          <cell r="D1326" t="str">
            <v>Biloxi, MS USA</v>
          </cell>
        </row>
        <row r="1327">
          <cell r="A1327">
            <v>1927</v>
          </cell>
          <cell r="B1327" t="str">
            <v>Tempest</v>
          </cell>
          <cell r="C1327" t="str">
            <v>NDEP/NASA/Stennis Space Center/Huntington Ingalls Industries/Mississippi Power Company/BAE Systems/PFG Optics/jcpenney/National Defense Education Program &amp; St. Patrick Catholic High School</v>
          </cell>
          <cell r="D1327" t="str">
            <v>Biloxi, MS USA</v>
          </cell>
        </row>
        <row r="1328">
          <cell r="A1328">
            <v>1937</v>
          </cell>
          <cell r="B1328" t="str">
            <v>Elysium</v>
          </cell>
          <cell r="C1328" t="str">
            <v>Boeing Israel/Malat IAI/Hi-Cut/Municipality of Modi'in-Maccabim-Reut &amp; Maccabim Reut High school</v>
          </cell>
          <cell r="D1328" t="str">
            <v>Moddin-Maccabim Reut, M Israel</v>
          </cell>
        </row>
        <row r="1329">
          <cell r="A1329">
            <v>1939</v>
          </cell>
          <cell r="B1329" t="str">
            <v>The Kuh-nig-its</v>
          </cell>
          <cell r="C1329" t="str">
            <v>Milbank Manufacturing Co. / Columbia Capital Management / MOC Solutions / Laird Plastics &amp; The Barstow School</v>
          </cell>
          <cell r="D1329" t="str">
            <v>Kansas City, MO USA</v>
          </cell>
        </row>
        <row r="1330">
          <cell r="A1330">
            <v>1939</v>
          </cell>
          <cell r="B1330" t="str">
            <v>The Kuh-nig-its</v>
          </cell>
          <cell r="C1330" t="str">
            <v>Milbank Manufacturing Co. / Columbia Capital Management / MOC Solutions / Laird Plastics &amp; The Barstow School</v>
          </cell>
          <cell r="D1330" t="str">
            <v>Kansas City, MO USA</v>
          </cell>
        </row>
        <row r="1331">
          <cell r="A1331">
            <v>1940</v>
          </cell>
          <cell r="B1331" t="str">
            <v>The Tech Tigers</v>
          </cell>
          <cell r="C1331" t="str">
            <v>jcpenney/PTC &amp; Benton Harbor High School</v>
          </cell>
          <cell r="D1331" t="str">
            <v>Benton Harbor, MI USA</v>
          </cell>
        </row>
        <row r="1332">
          <cell r="A1332">
            <v>1940</v>
          </cell>
          <cell r="B1332" t="str">
            <v>The Tech Tigers</v>
          </cell>
          <cell r="C1332" t="str">
            <v>jcpenney/PTC &amp; Benton Harbor High School</v>
          </cell>
          <cell r="D1332" t="str">
            <v>Benton Harbor, MI USA</v>
          </cell>
        </row>
        <row r="1333">
          <cell r="A1333">
            <v>1941</v>
          </cell>
          <cell r="B1333" t="str">
            <v>The Hurricanes</v>
          </cell>
          <cell r="C1333" t="str">
            <v>ITT Technical Institute/The Chrysler Foundation/D.R.M. Stakor and Associates &amp; Frederick Douglass College Preparatory Academy</v>
          </cell>
          <cell r="D1333" t="str">
            <v>Detroit, MI USA</v>
          </cell>
        </row>
        <row r="1334">
          <cell r="A1334">
            <v>1941</v>
          </cell>
          <cell r="B1334" t="str">
            <v>The Hurricanes</v>
          </cell>
          <cell r="C1334" t="str">
            <v>ITT Technical Institute/The Chrysler Foundation/D.R.M. Stakor and Associates &amp; Frederick Douglass College Preparatory Academy</v>
          </cell>
          <cell r="D1334" t="str">
            <v>Detroit, MI USA</v>
          </cell>
        </row>
        <row r="1335">
          <cell r="A1335">
            <v>1942</v>
          </cell>
          <cell r="B1335" t="str">
            <v>Tel-Nof</v>
          </cell>
          <cell r="C1335" t="str">
            <v>IAF-ASSOCIATION/ROBOTEC TECNOLOGIES(INTELITEK)/IAF-DEPOT 22 &amp; ORT TEL NOF H.S high school</v>
          </cell>
          <cell r="D1335" t="str">
            <v>Gadera, M Israel</v>
          </cell>
        </row>
        <row r="1336">
          <cell r="A1336">
            <v>1943</v>
          </cell>
          <cell r="B1336" t="str">
            <v>Neat Team</v>
          </cell>
          <cell r="C1336" t="str">
            <v>Rosh Ha'ain/General Motors israel &amp; Begin High School</v>
          </cell>
          <cell r="D1336" t="str">
            <v>Rosh Hayin, M Israel</v>
          </cell>
        </row>
        <row r="1337">
          <cell r="A1337">
            <v>1944</v>
          </cell>
          <cell r="B1337" t="str">
            <v>Airforce High School</v>
          </cell>
          <cell r="C1337" t="str">
            <v>SRT/Israel Air force &amp; Technical Airforce H.S.</v>
          </cell>
          <cell r="D1337" t="str">
            <v>Haifa, HA Israel</v>
          </cell>
        </row>
        <row r="1338">
          <cell r="A1338">
            <v>1946</v>
          </cell>
          <cell r="B1338" t="str">
            <v xml:space="preserve"> FG</v>
          </cell>
          <cell r="C1338" t="str">
            <v>Abu Romi-Tamra High School + HAGLIL FIRST/FARID BOKAY &amp; Tamra HighSchool abu romi</v>
          </cell>
          <cell r="D1338" t="str">
            <v>Tamra GLIL, Z Israel</v>
          </cell>
        </row>
        <row r="1339">
          <cell r="A1339">
            <v>1949</v>
          </cell>
          <cell r="B1339" t="str">
            <v>shapira</v>
          </cell>
          <cell r="C1339" t="str">
            <v>Shapira, Natanya H.S.</v>
          </cell>
          <cell r="D1339" t="str">
            <v>Natanya, M Israel</v>
          </cell>
        </row>
        <row r="1340">
          <cell r="A1340">
            <v>1952</v>
          </cell>
          <cell r="B1340" t="str">
            <v>Arming High School</v>
          </cell>
          <cell r="C1340" t="str">
            <v>Arming force H.S.</v>
          </cell>
          <cell r="D1340" t="str">
            <v>tzrifin, M Israel</v>
          </cell>
        </row>
        <row r="1341">
          <cell r="A1341">
            <v>1965</v>
          </cell>
          <cell r="B1341" t="str">
            <v>Firebirds</v>
          </cell>
          <cell r="C1341" t="str">
            <v>EMC Corporation &amp; Saint Joseph's Preparatory High School</v>
          </cell>
          <cell r="D1341" t="str">
            <v>Boston, MA USA</v>
          </cell>
        </row>
        <row r="1342">
          <cell r="A1342">
            <v>1967</v>
          </cell>
          <cell r="B1342" t="str">
            <v>The Janksters</v>
          </cell>
          <cell r="C1342" t="str">
            <v>TechShop / Brin Wojcicki Foundation / Intuitive Surgical, Inc. / Parametric Technology Corporation / PTC &amp; Notre Dame High School</v>
          </cell>
          <cell r="D1342" t="str">
            <v>San Jose, CA USA</v>
          </cell>
        </row>
        <row r="1343">
          <cell r="A1343">
            <v>1967</v>
          </cell>
          <cell r="B1343" t="str">
            <v>The Janksters</v>
          </cell>
          <cell r="C1343" t="str">
            <v>TechShop / Brin Wojcicki Foundation / Intuitive Surgical, Inc. / Parametric Technology Corporation / PTC &amp; Notre Dame High School</v>
          </cell>
          <cell r="D1343" t="str">
            <v>San Jose, CA USA</v>
          </cell>
        </row>
        <row r="1344">
          <cell r="A1344">
            <v>1972</v>
          </cell>
          <cell r="B1344" t="str">
            <v>Searing Engineering</v>
          </cell>
          <cell r="C1344" t="str">
            <v>Central Union High School &amp; Imperial Valley MESA Program</v>
          </cell>
          <cell r="D1344" t="str">
            <v>El Centro, CA USA</v>
          </cell>
        </row>
        <row r="1345">
          <cell r="A1345">
            <v>1973</v>
          </cell>
          <cell r="B1345" t="str">
            <v>Brighton Burning Tiger</v>
          </cell>
          <cell r="C1345" t="str">
            <v>Gelfand Family Foundation/Gentle Giants Moving Company/Gentle Giant Moving Company/Textron Corporation/jcpenney/NASA/Hamilton Foundation/Richard &amp; Susan Smith Family Foundation/PTC/National Grid/Northeastern/Boston University/Massachusetts Institute of Technology &amp; Brighton High School</v>
          </cell>
          <cell r="D1345" t="str">
            <v>Boston, MA USA</v>
          </cell>
        </row>
        <row r="1346">
          <cell r="A1346">
            <v>1973</v>
          </cell>
          <cell r="B1346" t="str">
            <v>Brighton Burning Tiger</v>
          </cell>
          <cell r="C1346" t="str">
            <v>Gelfand Family Foundation/Gentle Giants Moving Company/Gentle Giant Moving Company/Textron Corporation/jcpenney/NASA/Hamilton Foundation/Richard &amp; Susan Smith Family Foundation/PTC/National Grid/Northeastern/Boston University/Massachusetts Institute of Technology &amp; Brighton High School</v>
          </cell>
          <cell r="D1346" t="str">
            <v>Boston, MA USA</v>
          </cell>
        </row>
        <row r="1347">
          <cell r="A1347">
            <v>1977</v>
          </cell>
          <cell r="B1347" t="str">
            <v>Loveland High Robotics</v>
          </cell>
          <cell r="C1347" t="str">
            <v>Northrop Grumman/PTC/Lockheed Martin/Prosci &amp; Loveland High School</v>
          </cell>
          <cell r="D1347" t="str">
            <v>Loveland, CO USA</v>
          </cell>
        </row>
        <row r="1348">
          <cell r="A1348">
            <v>1982</v>
          </cell>
          <cell r="B1348" t="str">
            <v>Cougar Robotics</v>
          </cell>
          <cell r="C1348" t="str">
            <v>Black &amp; Veatch &amp; Shawnee Mission Northwest High School</v>
          </cell>
          <cell r="D1348" t="str">
            <v>Shawnee, KS USA</v>
          </cell>
        </row>
        <row r="1349">
          <cell r="A1349">
            <v>1983</v>
          </cell>
          <cell r="B1349" t="str">
            <v>Skunkworks Robotics</v>
          </cell>
          <cell r="C1349" t="str">
            <v>The Boeing Company / Alaska Airlines / OMAX / Champion and Assoc. / PTC / AHS PTSA &amp; Aviation High School</v>
          </cell>
          <cell r="D1349" t="str">
            <v>Des Moines, WA USA</v>
          </cell>
        </row>
        <row r="1350">
          <cell r="A1350">
            <v>1983</v>
          </cell>
          <cell r="B1350" t="str">
            <v>Skunkworks Robotics</v>
          </cell>
          <cell r="C1350" t="str">
            <v>The Boeing Company / Alaska Airlines / OMAX / Champion and Assoc. / PTC / AHS PTSA &amp; Aviation High School</v>
          </cell>
          <cell r="D1350" t="str">
            <v>Des Moines, WA USA</v>
          </cell>
        </row>
        <row r="1351">
          <cell r="A1351">
            <v>1983</v>
          </cell>
          <cell r="B1351" t="str">
            <v>Skunkworks Robotics</v>
          </cell>
          <cell r="C1351" t="str">
            <v>The Boeing Company / Alaska Airlines / OMAX / Champion and Assoc. / PTC / AHS PTSA &amp; Aviation High School</v>
          </cell>
          <cell r="D1351" t="str">
            <v>Des Moines, WA USA</v>
          </cell>
        </row>
        <row r="1352">
          <cell r="A1352">
            <v>1984</v>
          </cell>
          <cell r="B1352" t="str">
            <v>Raider Revolution Robotics</v>
          </cell>
          <cell r="C1352" t="str">
            <v>Kansas City Power and Light/Honeywell Hometown Solutions/Ewing Marion Kauffman Foundaton/Shawnee Mission Education Foundation &amp; Shawnee Mission South High School</v>
          </cell>
          <cell r="D1352" t="str">
            <v>Overland Park, KS USA</v>
          </cell>
        </row>
        <row r="1353">
          <cell r="A1353">
            <v>1985</v>
          </cell>
          <cell r="B1353" t="str">
            <v>Robohawks</v>
          </cell>
          <cell r="C1353" t="str">
            <v>The Boeing Company/Emerson/ITT/US Navy &amp; Hazelwood Central High School</v>
          </cell>
          <cell r="D1353" t="str">
            <v>Florissant, MO USA</v>
          </cell>
        </row>
        <row r="1354">
          <cell r="A1354">
            <v>1985</v>
          </cell>
          <cell r="B1354" t="str">
            <v>Robohawks</v>
          </cell>
          <cell r="C1354" t="str">
            <v>The Boeing Company/Emerson/ITT/US Navy &amp; Hazelwood Central High School</v>
          </cell>
          <cell r="D1354" t="str">
            <v>Florissant, MO USA</v>
          </cell>
        </row>
        <row r="1355">
          <cell r="A1355">
            <v>1986</v>
          </cell>
          <cell r="B1355" t="str">
            <v>Team Titanium</v>
          </cell>
          <cell r="C1355" t="str">
            <v>NASA Marshall Space Flight Center / TradeBot / Dr. Thomas G. Cates III / Northpoint Development / Intuitive Surgical, Inc / Honeywell FM / U.S Engineering / Paradise Park / Deauville Apartments / Delmer &amp; Ruth Harris / Kastle Grinding / Venture Industrial Products / Billy Goat Industries / Trident Co. / CK Enterprises &amp; Lee's Summit West High School</v>
          </cell>
          <cell r="D1355" t="str">
            <v>Lee's Summit, MO USA</v>
          </cell>
        </row>
        <row r="1356">
          <cell r="A1356">
            <v>1986</v>
          </cell>
          <cell r="B1356" t="str">
            <v>Team Titanium</v>
          </cell>
          <cell r="C1356" t="str">
            <v>NASA Marshall Space Flight Center / TradeBot / Dr. Thomas G. Cates III / Northpoint Development / Intuitive Surgical, Inc / Honeywell FM / U.S Engineering / Paradise Park / Deauville Apartments / Delmer &amp; Ruth Harris / Kastle Grinding / Venture Industrial Products / Billy Goat Industries / Trident Co. / CK Enterprises &amp; Lee's Summit West High School</v>
          </cell>
          <cell r="D1356" t="str">
            <v>Lee's Summit, MO USA</v>
          </cell>
        </row>
        <row r="1357">
          <cell r="A1357">
            <v>1986</v>
          </cell>
          <cell r="B1357" t="str">
            <v>Team Titanium</v>
          </cell>
          <cell r="C1357" t="str">
            <v>NASA Marshall Space Flight Center / TradeBot / Dr. Thomas G. Cates III / Northpoint Development / Intuitive Surgical, Inc / Honeywell FM / U.S Engineering / Paradise Park / Deauville Apartments / Delmer &amp; Ruth Harris / Kastle Grinding / Venture Industrial Products / Billy Goat Industries / Trident Co. / CK Enterprises &amp; Lee's Summit West High School</v>
          </cell>
          <cell r="D1357" t="str">
            <v>Lee's Summit, MO USA</v>
          </cell>
        </row>
        <row r="1358">
          <cell r="A1358">
            <v>1987</v>
          </cell>
          <cell r="B1358" t="str">
            <v>Broncobots</v>
          </cell>
          <cell r="C1358" t="str">
            <v>KC Stem Alliance/Alliant Tech System/Honeywell/KC BANCS/Black and Veatch/Douglas Pump Service/Bob Sight Ford/R Tool and Engineering/Boyson Tax Service/KCP/Kastle Grinding/Laird Plastics/Lansing Trade Group/WEBCO/Lindsay Machine Works/High Tech Laser &amp; Engraving/Show Me Controls/Westlake Ace Hardware/jcpenney &amp; Lee's Summit North High School</v>
          </cell>
          <cell r="D1358" t="str">
            <v>Lees Summit, MO USA</v>
          </cell>
        </row>
        <row r="1359">
          <cell r="A1359">
            <v>1987</v>
          </cell>
          <cell r="B1359" t="str">
            <v>Broncobots</v>
          </cell>
          <cell r="C1359" t="str">
            <v>KC Stem Alliance/Alliant Tech System/Honeywell/KC BANCS/Black and Veatch/Douglas Pump Service/Bob Sight Ford/R Tool and Engineering/Boyson Tax Service/KCP/Kastle Grinding/Laird Plastics/Lansing Trade Group/WEBCO/Lindsay Machine Works/High Tech Laser &amp; Engraving/Show Me Controls/Westlake Ace Hardware/jcpenney &amp; Lee's Summit North High School</v>
          </cell>
          <cell r="D1359" t="str">
            <v>Lees Summit, MO USA</v>
          </cell>
        </row>
        <row r="1360">
          <cell r="A1360">
            <v>1989</v>
          </cell>
          <cell r="B1360" t="str">
            <v>Viking Robotics</v>
          </cell>
          <cell r="C1360" t="str">
            <v>BAE Systems &amp; Vernon Township High School</v>
          </cell>
          <cell r="D1360" t="str">
            <v>Vernon Township, NJ USA</v>
          </cell>
        </row>
        <row r="1361">
          <cell r="A1361">
            <v>1989</v>
          </cell>
          <cell r="B1361" t="str">
            <v>Viking Robotics</v>
          </cell>
          <cell r="C1361" t="str">
            <v>BAE Systems &amp; Vernon Township High School</v>
          </cell>
          <cell r="D1361" t="str">
            <v>Vernon Township, NJ USA</v>
          </cell>
        </row>
        <row r="1362">
          <cell r="A1362">
            <v>1991</v>
          </cell>
          <cell r="B1362" t="str">
            <v>Dragons</v>
          </cell>
          <cell r="C1362" t="str">
            <v>GE Volunteers/University of Hartford/Hartford Public Schools/Nutmeg StateFederal Credit Union &amp; University High School of Science and Engineering</v>
          </cell>
          <cell r="D1362" t="str">
            <v>Hartford, CT USA</v>
          </cell>
        </row>
        <row r="1363">
          <cell r="A1363">
            <v>1991</v>
          </cell>
          <cell r="B1363" t="str">
            <v>Dragons</v>
          </cell>
          <cell r="C1363" t="str">
            <v>GE Volunteers/University of Hartford/Hartford Public Schools/Nutmeg StateFederal Credit Union &amp; University High School of Science and Engineering</v>
          </cell>
          <cell r="D1363" t="str">
            <v>Hartford, CT USA</v>
          </cell>
        </row>
        <row r="1364">
          <cell r="A1364">
            <v>1994</v>
          </cell>
          <cell r="B1364" t="str">
            <v>Horse Power!</v>
          </cell>
          <cell r="C1364" t="str">
            <v>The Boeing Company/KC Stem Alliance &amp; Ewing Marion Kauffman Foundation and F.L. Schlagle High School</v>
          </cell>
          <cell r="D1364" t="str">
            <v>Kansas City, KS USA</v>
          </cell>
        </row>
        <row r="1365">
          <cell r="A1365">
            <v>1997</v>
          </cell>
          <cell r="B1365" t="str">
            <v>Stag Robotics</v>
          </cell>
          <cell r="C1365" t="str">
            <v>Bishop Miege High School</v>
          </cell>
          <cell r="D1365" t="str">
            <v>Roeland Park, KS USA</v>
          </cell>
        </row>
        <row r="1366">
          <cell r="A1366">
            <v>2000</v>
          </cell>
          <cell r="B1366" t="str">
            <v>TEAM ROCK</v>
          </cell>
          <cell r="C1366" t="str">
            <v>Williams Tooling &amp; Manufacturing/Electrocal/U.S. Engineering/Van Den Berge Pest Control/STM Manufacturing/A-1 Used Mowers/Stefftech V5/New Salem Corn Maze/Ed Koehn Ford Wayland/Spartan Graphics/Custom Engraving/Acclaimed Catering/Dershem Wholesale/Bumper to Bumper Allegan/BC Pizza Dorr &amp; 4-H Allegan Co MSU Extension</v>
          </cell>
          <cell r="D1366" t="str">
            <v>Dorr, MI USA</v>
          </cell>
        </row>
        <row r="1367">
          <cell r="A1367">
            <v>2000</v>
          </cell>
          <cell r="B1367" t="str">
            <v>TEAM ROCK</v>
          </cell>
          <cell r="C1367" t="str">
            <v>Williams Tooling &amp; Manufacturing/Electrocal/U.S. Engineering/Van Den Berge Pest Control/STM Manufacturing/A-1 Used Mowers/Stefftech V5/New Salem Corn Maze/Ed Koehn Ford Wayland/Spartan Graphics/Custom Engraving/Acclaimed Catering/Dershem Wholesale/Bumper to Bumper Allegan/BC Pizza Dorr &amp; 4-H Allegan Co MSU Extension</v>
          </cell>
          <cell r="D1367" t="str">
            <v>Dorr, MI USA</v>
          </cell>
        </row>
        <row r="1368">
          <cell r="A1368">
            <v>2000</v>
          </cell>
          <cell r="B1368" t="str">
            <v>TEAM ROCK</v>
          </cell>
          <cell r="C1368" t="str">
            <v>Williams Tooling &amp; Manufacturing/Electrocal/U.S. Engineering/Van Den Berge Pest Control/STM Manufacturing/A-1 Used Mowers/Stefftech V5/New Salem Corn Maze/Ed Koehn Ford Wayland/Spartan Graphics/Custom Engraving/Acclaimed Catering/Dershem Wholesale/Bumper to Bumper Allegan/BC Pizza Dorr &amp; 4-H Allegan Co MSU Extension</v>
          </cell>
          <cell r="D1368" t="str">
            <v>Dorr, MI USA</v>
          </cell>
        </row>
        <row r="1369">
          <cell r="A1369">
            <v>2000</v>
          </cell>
          <cell r="B1369" t="str">
            <v>TEAM ROCK</v>
          </cell>
          <cell r="C1369" t="str">
            <v>Williams Tooling &amp; Manufacturing/Electrocal/U.S. Engineering/Van Den Berge Pest Control/STM Manufacturing/A-1 Used Mowers/Stefftech V5/New Salem Corn Maze/Ed Koehn Ford Wayland/Spartan Graphics/Custom Engraving/Acclaimed Catering/Dershem Wholesale/Bumper to Bumper Allegan/BC Pizza Dorr &amp; 4-H Allegan Co MSU Extension</v>
          </cell>
          <cell r="D1369" t="str">
            <v>Dorr, MI USA</v>
          </cell>
        </row>
        <row r="1370">
          <cell r="A1370">
            <v>2001</v>
          </cell>
          <cell r="B1370" t="str">
            <v>HERMES</v>
          </cell>
          <cell r="C1370" t="str">
            <v>Hickman Mills School District / Black and Veatch / Cerner Corporation &amp; Ruskin High School</v>
          </cell>
          <cell r="D1370" t="str">
            <v>Kansas City, MO USA</v>
          </cell>
        </row>
        <row r="1371">
          <cell r="A1371">
            <v>2002</v>
          </cell>
          <cell r="B1371" t="str">
            <v>Tualatin Robotics</v>
          </cell>
          <cell r="C1371" t="str">
            <v>The Boeing Company / Bentley Systems, Incorporated / Rockwell Collins / Mentor Graphics / Nike / Portland State University / Autodesk / Flir / Tigard Tualatin  School District &amp; Tualatin High School</v>
          </cell>
          <cell r="D1371" t="str">
            <v>Tualatin, OR USA</v>
          </cell>
        </row>
        <row r="1372">
          <cell r="A1372">
            <v>2004</v>
          </cell>
          <cell r="B1372" t="str">
            <v>Thunderducks</v>
          </cell>
          <cell r="C1372" t="str">
            <v>Tulsa Technology Center</v>
          </cell>
          <cell r="D1372" t="str">
            <v>Tulsa, OK USA</v>
          </cell>
        </row>
        <row r="1373">
          <cell r="A1373">
            <v>2004</v>
          </cell>
          <cell r="B1373" t="str">
            <v>Thunderducks</v>
          </cell>
          <cell r="C1373" t="str">
            <v>Tulsa Technology Center</v>
          </cell>
          <cell r="D1373" t="str">
            <v>Tulsa, OK USA</v>
          </cell>
        </row>
        <row r="1374">
          <cell r="A1374">
            <v>2010</v>
          </cell>
          <cell r="B1374" t="str">
            <v>Lightning Bots</v>
          </cell>
          <cell r="C1374" t="str">
            <v>Delphi Corporation/Cleveland Communication/Time Warner Cable &amp; Champion High School</v>
          </cell>
          <cell r="D1374" t="str">
            <v>Warren, OH USA</v>
          </cell>
        </row>
        <row r="1375">
          <cell r="A1375">
            <v>2010</v>
          </cell>
          <cell r="B1375" t="str">
            <v>Lightning Bots</v>
          </cell>
          <cell r="C1375" t="str">
            <v>Delphi Corporation/Cleveland Communication/Time Warner Cable &amp; Champion High School</v>
          </cell>
          <cell r="D1375" t="str">
            <v>Warren, OH USA</v>
          </cell>
        </row>
        <row r="1376">
          <cell r="A1376">
            <v>2013</v>
          </cell>
          <cell r="B1376" t="str">
            <v>Cyber Gnomes</v>
          </cell>
          <cell r="C1376" t="str">
            <v>JT Snowmobile / Weld Experts / Clearview Township / General Motors of Canada / Stayner Kinsmen / Stayner Lions Club / Stayner TD Canada Trust / PTC &amp; Cybergnomes Robotics Team 2013</v>
          </cell>
          <cell r="D1376" t="str">
            <v>Stayner, ON Canada</v>
          </cell>
        </row>
        <row r="1377">
          <cell r="A1377">
            <v>2013</v>
          </cell>
          <cell r="B1377" t="str">
            <v>Cyber Gnomes</v>
          </cell>
          <cell r="C1377" t="str">
            <v>JT Snowmobile / Weld Experts / Clearview Township / General Motors of Canada / Stayner Kinsmen / Stayner Lions Club / Stayner TD Canada Trust / PTC &amp; Cybergnomes Robotics Team 2013</v>
          </cell>
          <cell r="D1377" t="str">
            <v>Stayner, ON Canada</v>
          </cell>
        </row>
        <row r="1378">
          <cell r="A1378">
            <v>2013</v>
          </cell>
          <cell r="B1378" t="str">
            <v>Cyber Gnomes</v>
          </cell>
          <cell r="C1378" t="str">
            <v>JT Snowmobile / Weld Experts / Clearview Township / General Motors of Canada / Stayner Kinsmen / Stayner Lions Club / Stayner TD Canada Trust / PTC &amp; Cybergnomes Robotics Team 2013</v>
          </cell>
          <cell r="D1378" t="str">
            <v>Stayner, ON Canada</v>
          </cell>
        </row>
        <row r="1379">
          <cell r="A1379">
            <v>2016</v>
          </cell>
          <cell r="B1379" t="str">
            <v>Mighty Monkey Wrenches</v>
          </cell>
          <cell r="C1379" t="str">
            <v>Johnson &amp; Johnson Consumer and Personal Products Worldwide &amp; Ewing High School and Marie Katzenbach School for the Deaf</v>
          </cell>
          <cell r="D1379" t="str">
            <v>Ewing, NJ USA</v>
          </cell>
        </row>
        <row r="1380">
          <cell r="A1380">
            <v>2016</v>
          </cell>
          <cell r="B1380" t="str">
            <v>Mighty Monkey Wrenches</v>
          </cell>
          <cell r="C1380" t="str">
            <v>Johnson &amp; Johnson Consumer and Personal Products Worldwide &amp; Ewing High School and Marie Katzenbach School for the Deaf</v>
          </cell>
          <cell r="D1380" t="str">
            <v>Ewing, NJ USA</v>
          </cell>
        </row>
        <row r="1381">
          <cell r="A1381">
            <v>2016</v>
          </cell>
          <cell r="B1381" t="str">
            <v>Mighty Monkey Wrenches</v>
          </cell>
          <cell r="C1381" t="str">
            <v>Johnson &amp; Johnson Consumer and Personal Products Worldwide &amp; Ewing High School and Marie Katzenbach School for the Deaf</v>
          </cell>
          <cell r="D1381" t="str">
            <v>Ewing, NJ USA</v>
          </cell>
        </row>
        <row r="1382">
          <cell r="A1382">
            <v>2021</v>
          </cell>
          <cell r="B1382" t="str">
            <v xml:space="preserve">F.A.R. </v>
          </cell>
          <cell r="C1382" t="str">
            <v>HDT &amp; Fredericksburg Academy</v>
          </cell>
          <cell r="D1382" t="str">
            <v>Fredericksburg, VA USA</v>
          </cell>
        </row>
        <row r="1383">
          <cell r="A1383">
            <v>2022</v>
          </cell>
          <cell r="B1383" t="str">
            <v>Titan Robotics</v>
          </cell>
          <cell r="C1383" t="str">
            <v>Caterpillar Inc/Pentair &amp; Illinois Mathematics and Science Academy</v>
          </cell>
          <cell r="D1383" t="str">
            <v>Aurora, IL USA</v>
          </cell>
        </row>
        <row r="1384">
          <cell r="A1384">
            <v>2022</v>
          </cell>
          <cell r="B1384" t="str">
            <v>Titan Robotics</v>
          </cell>
          <cell r="C1384" t="str">
            <v>Caterpillar Inc/Pentair &amp; Illinois Mathematics and Science Academy</v>
          </cell>
          <cell r="D1384" t="str">
            <v>Aurora, IL USA</v>
          </cell>
        </row>
        <row r="1385">
          <cell r="A1385">
            <v>2027</v>
          </cell>
          <cell r="B1385" t="str">
            <v>Rayout</v>
          </cell>
          <cell r="C1385" t="str">
            <v>Westbury High School</v>
          </cell>
          <cell r="D1385" t="str">
            <v>Old Westbury, NY USA</v>
          </cell>
        </row>
        <row r="1386">
          <cell r="A1386">
            <v>2028</v>
          </cell>
          <cell r="B1386" t="str">
            <v>Phantom Mentalist</v>
          </cell>
          <cell r="C1386" t="str">
            <v>NDEP/Alcoa Howmet/Lockheed Martin/BAE Systems -Norfolk Ship Repair/ECPI Newport News Campus/Analytical Mechanics Associates/Huntington Ingalls Industries/Georgia Tech Research Institute/Hampton City Schools &amp; Phoebus High School</v>
          </cell>
          <cell r="D1386" t="str">
            <v>Hampton, VA USA</v>
          </cell>
        </row>
        <row r="1387">
          <cell r="A1387">
            <v>2028</v>
          </cell>
          <cell r="B1387" t="str">
            <v>Phantom Mentalist</v>
          </cell>
          <cell r="C1387" t="str">
            <v>NDEP/Alcoa Howmet/Lockheed Martin/BAE Systems -Norfolk Ship Repair/ECPI Newport News Campus/Analytical Mechanics Associates/Huntington Ingalls Industries/Georgia Tech Research Institute/Hampton City Schools &amp; Phoebus High School</v>
          </cell>
          <cell r="D1387" t="str">
            <v>Hampton, VA USA</v>
          </cell>
        </row>
        <row r="1388">
          <cell r="A1388">
            <v>2029</v>
          </cell>
          <cell r="B1388" t="str">
            <v>Neo-Tech Robotics</v>
          </cell>
          <cell r="C1388" t="str">
            <v>NASA/American Society of Mechanical Engineers/Qualcomm/Kiwanis Club of Ramona/Stoody Industrial and Welding Supplies Inc. &amp; Ramona Unified School District</v>
          </cell>
          <cell r="D1388" t="str">
            <v>Ramona, CA USA</v>
          </cell>
        </row>
        <row r="1389">
          <cell r="A1389">
            <v>2029</v>
          </cell>
          <cell r="B1389" t="str">
            <v>Neo-Tech Robotics</v>
          </cell>
          <cell r="C1389" t="str">
            <v>NASA/American Society of Mechanical Engineers/Qualcomm/Kiwanis Club of Ramona/Stoody Industrial and Welding Supplies Inc. &amp; Ramona Unified School District</v>
          </cell>
          <cell r="D1389" t="str">
            <v>Ramona, CA USA</v>
          </cell>
        </row>
        <row r="1390">
          <cell r="A1390">
            <v>2034</v>
          </cell>
          <cell r="B1390" t="str">
            <v>IncrediBULLS</v>
          </cell>
          <cell r="C1390" t="str">
            <v>University Nevada, Las Vegas &amp; Legacy High School</v>
          </cell>
          <cell r="D1390" t="str">
            <v>North Las Vegas, NV USA</v>
          </cell>
        </row>
        <row r="1391">
          <cell r="A1391">
            <v>2035</v>
          </cell>
          <cell r="B1391" t="str">
            <v>"Rockin" Bots</v>
          </cell>
          <cell r="C1391" t="str">
            <v>Carmel Unified School District/Monterey Bay Aquarium Research Institute/Naval Post Graduate School/FOCUS/Padre Parents/El Camino Machine and Welding/SJ Automation/KnappWerks/Carmel Valley Video &amp; Carmel High School</v>
          </cell>
          <cell r="D1391" t="str">
            <v>Carmel, CA USA</v>
          </cell>
        </row>
        <row r="1392">
          <cell r="A1392">
            <v>2035</v>
          </cell>
          <cell r="B1392" t="str">
            <v>"Rockin" Bots</v>
          </cell>
          <cell r="C1392" t="str">
            <v>Carmel Unified School District/Monterey Bay Aquarium Research Institute/Naval Post Graduate School/FOCUS/Padre Parents/El Camino Machine and Welding/SJ Automation/KnappWerks/Carmel Valley Video &amp; Carmel High School</v>
          </cell>
          <cell r="D1392" t="str">
            <v>Carmel, CA USA</v>
          </cell>
        </row>
        <row r="1393">
          <cell r="A1393">
            <v>2036</v>
          </cell>
          <cell r="B1393" t="str">
            <v>The Black Knights</v>
          </cell>
          <cell r="C1393" t="str">
            <v>Medtronic/Ball Aerospace &amp; Technologies Corp/Laboratory for Atmospheric and Space Physics &amp; Fairview High School</v>
          </cell>
          <cell r="D1393" t="str">
            <v>Boulder, CO USA</v>
          </cell>
        </row>
        <row r="1394">
          <cell r="A1394">
            <v>2037</v>
          </cell>
          <cell r="B1394" t="str">
            <v>Oranje Lions</v>
          </cell>
          <cell r="C1394" t="str">
            <v>Creative Automation Inc. / Effective / Bryan E. Blankenship Education Foundation / American Spouses Club / Electrical Dynamics / American Women of Geilenkirchen &amp; DODEA : AFNORTH International School</v>
          </cell>
          <cell r="D1394" t="str">
            <v>Brunssum  , LI Netherlands</v>
          </cell>
        </row>
        <row r="1395">
          <cell r="A1395">
            <v>2039</v>
          </cell>
          <cell r="B1395" t="str">
            <v>Rockford Robotics</v>
          </cell>
          <cell r="C1395" t="str">
            <v>UTC AEROSPACE SYSTEMS/WOODWARD, INC./GE AVIATION/TECHWORKS/EIGERLAB &amp; ROCKFORD AREA HIGH SCHOOLS</v>
          </cell>
          <cell r="D1395" t="str">
            <v>Rockford, IL USA</v>
          </cell>
        </row>
        <row r="1396">
          <cell r="A1396">
            <v>2039</v>
          </cell>
          <cell r="B1396" t="str">
            <v>Rockford Robotics</v>
          </cell>
          <cell r="C1396" t="str">
            <v>UTC AEROSPACE SYSTEMS/WOODWARD, INC./GE AVIATION/TECHWORKS/EIGERLAB &amp; ROCKFORD AREA HIGH SCHOOLS</v>
          </cell>
          <cell r="D1396" t="str">
            <v>Rockford, IL USA</v>
          </cell>
        </row>
        <row r="1397">
          <cell r="A1397">
            <v>2040</v>
          </cell>
          <cell r="B1397" t="str">
            <v>DERT</v>
          </cell>
          <cell r="C1397" t="str">
            <v>ABB / Caterpillar Inc / CGN and Associates / Stellar Systems &amp; Dunlap High School</v>
          </cell>
          <cell r="D1397" t="str">
            <v>Dunlap, IL USA</v>
          </cell>
        </row>
        <row r="1398">
          <cell r="A1398">
            <v>2046</v>
          </cell>
          <cell r="B1398" t="str">
            <v>Bear Metal</v>
          </cell>
          <cell r="C1398" t="str">
            <v>The Boeing Company/SPEEA/Alaskan Copper &amp; Brass Company/Flow International Corporation &amp; Tahoma Senior High School</v>
          </cell>
          <cell r="D1398" t="str">
            <v>Maple Valley, WA USA</v>
          </cell>
        </row>
        <row r="1399">
          <cell r="A1399">
            <v>2046</v>
          </cell>
          <cell r="B1399" t="str">
            <v>Bear Metal</v>
          </cell>
          <cell r="C1399" t="str">
            <v>The Boeing Company/SPEEA/Alaskan Copper &amp; Brass Company/Flow International Corporation &amp; Tahoma Senior High School</v>
          </cell>
          <cell r="D1399" t="str">
            <v>Maple Valley, WA USA</v>
          </cell>
        </row>
        <row r="1400">
          <cell r="A1400">
            <v>2051</v>
          </cell>
          <cell r="B1400" t="str">
            <v>The Beattie Bulldogs</v>
          </cell>
          <cell r="C1400" t="str">
            <v>Caterpillar Inc./Duquesne Light/PTI &amp; A.W. Beattie Career Center</v>
          </cell>
          <cell r="D1400" t="str">
            <v>Allison Park, PA USA</v>
          </cell>
        </row>
        <row r="1401">
          <cell r="A1401">
            <v>2052</v>
          </cell>
          <cell r="B1401" t="str">
            <v>KnightKrawler</v>
          </cell>
          <cell r="C1401" t="str">
            <v>Medtronic/Groves Foundation &amp; Irondale High School</v>
          </cell>
          <cell r="D1401" t="str">
            <v>New Brighton, MN USA</v>
          </cell>
        </row>
        <row r="1402">
          <cell r="A1402">
            <v>2052</v>
          </cell>
          <cell r="B1402" t="str">
            <v>KnightKrawler</v>
          </cell>
          <cell r="C1402" t="str">
            <v>Medtronic/Groves Foundation &amp; Irondale High School</v>
          </cell>
          <cell r="D1402" t="str">
            <v>New Brighton, MN USA</v>
          </cell>
        </row>
        <row r="1403">
          <cell r="A1403">
            <v>2053</v>
          </cell>
          <cell r="B1403" t="str">
            <v>TigerTronics</v>
          </cell>
          <cell r="C1403" t="str">
            <v>BAE Systems/jcpenney &amp; Union-Endicott High School &amp; Vestal High School</v>
          </cell>
          <cell r="D1403" t="str">
            <v>Endicott, NY USA</v>
          </cell>
        </row>
        <row r="1404">
          <cell r="A1404">
            <v>2054</v>
          </cell>
          <cell r="B1404" t="str">
            <v>Tech Vikes</v>
          </cell>
          <cell r="C1404" t="str">
            <v>General Motors Grand Rapids/Midway Chevrolet of Plainwell/Sebright Products &amp; Hopkins High School</v>
          </cell>
          <cell r="D1404" t="str">
            <v>Hopkins, MI USA</v>
          </cell>
        </row>
        <row r="1405">
          <cell r="A1405">
            <v>2054</v>
          </cell>
          <cell r="B1405" t="str">
            <v>Tech Vikes</v>
          </cell>
          <cell r="C1405" t="str">
            <v>General Motors Grand Rapids/Midway Chevrolet of Plainwell/Sebright Products &amp; Hopkins High School</v>
          </cell>
          <cell r="D1405" t="str">
            <v>Hopkins, MI USA</v>
          </cell>
        </row>
        <row r="1406">
          <cell r="A1406">
            <v>2054</v>
          </cell>
          <cell r="B1406" t="str">
            <v>Tech Vikes</v>
          </cell>
          <cell r="C1406" t="str">
            <v>General Motors Grand Rapids/Midway Chevrolet of Plainwell/Sebright Products &amp; Hopkins High School</v>
          </cell>
          <cell r="D1406" t="str">
            <v>Hopkins, MI USA</v>
          </cell>
        </row>
        <row r="1407">
          <cell r="A1407">
            <v>2056</v>
          </cell>
          <cell r="B1407" t="str">
            <v>OP Community Robotics</v>
          </cell>
          <cell r="C1407" t="str">
            <v>CNC Woodcraft / Gridpath Solutions &amp; Orchard Park S.S. &amp; HWDSB &amp; The Stoney Creek Community</v>
          </cell>
          <cell r="D1407" t="str">
            <v>Stoney Creek, ON Canada</v>
          </cell>
        </row>
        <row r="1408">
          <cell r="A1408">
            <v>2056</v>
          </cell>
          <cell r="B1408" t="str">
            <v>OP Community Robotics</v>
          </cell>
          <cell r="C1408" t="str">
            <v>CNC Woodcraft / Gridpath Solutions &amp; Orchard Park S.S. &amp; HWDSB &amp; The Stoney Creek Community</v>
          </cell>
          <cell r="D1408" t="str">
            <v>Stoney Creek, ON Canada</v>
          </cell>
        </row>
        <row r="1409">
          <cell r="A1409">
            <v>2056</v>
          </cell>
          <cell r="B1409" t="str">
            <v>OP Community Robotics</v>
          </cell>
          <cell r="C1409" t="str">
            <v>CNC Woodcraft / Gridpath Solutions &amp; Orchard Park S.S. &amp; HWDSB &amp; The Stoney Creek Community</v>
          </cell>
          <cell r="D1409" t="str">
            <v>Stoney Creek, ON Canada</v>
          </cell>
        </row>
        <row r="1410">
          <cell r="A1410">
            <v>2059</v>
          </cell>
          <cell r="B1410" t="str">
            <v>The Hitchhikers</v>
          </cell>
          <cell r="C1410" t="str">
            <v>Withers &amp; Ravenel / NASA / Cisco / Teradata / Time Warner Cable / BASF / Durham Bulls / L6 Technologies, LLC / ASME / Empuricon / NationWide Insurance / Mulkey Engineers &amp; Consultants / Burns &amp; Bynum CPA &amp; Athens Drive &amp; The Hitchhikers</v>
          </cell>
          <cell r="D1410" t="str">
            <v>Apex, NC USA</v>
          </cell>
        </row>
        <row r="1411">
          <cell r="A1411">
            <v>2059</v>
          </cell>
          <cell r="B1411" t="str">
            <v>The Hitchhikers</v>
          </cell>
          <cell r="C1411" t="str">
            <v>Withers &amp; Ravenel / NASA / Cisco / Teradata / Time Warner Cable / BASF / Durham Bulls / L6 Technologies, LLC / ASME / Empuricon / NationWide Insurance / Mulkey Engineers &amp; Consultants / Burns &amp; Bynum CPA &amp; Athens Drive &amp; The Hitchhikers</v>
          </cell>
          <cell r="D1411" t="str">
            <v>Apex, NC USA</v>
          </cell>
        </row>
        <row r="1412">
          <cell r="A1412">
            <v>2062</v>
          </cell>
          <cell r="B1412" t="str">
            <v>C.O.R.E  2062</v>
          </cell>
          <cell r="C1412" t="str">
            <v>Rockwell Automation/GE Volunteers/Marcus Corporation/InSinkErator/Milwaukee School Of Engineering/Cooper Power Systems/Generac Power Systems/School District of Waukesha &amp; Waukesha Engineering Preparatory Academy</v>
          </cell>
          <cell r="D1412" t="str">
            <v>Waukesha, WI USA</v>
          </cell>
        </row>
        <row r="1413">
          <cell r="A1413">
            <v>2062</v>
          </cell>
          <cell r="B1413" t="str">
            <v>C.O.R.E  2062</v>
          </cell>
          <cell r="C1413" t="str">
            <v>Rockwell Automation/GE Volunteers/Marcus Corporation/InSinkErator/Milwaukee School Of Engineering/Cooper Power Systems/Generac Power Systems/School District of Waukesha &amp; Waukesha Engineering Preparatory Academy</v>
          </cell>
          <cell r="D1413" t="str">
            <v>Waukesha, WI USA</v>
          </cell>
        </row>
        <row r="1414">
          <cell r="A1414">
            <v>2064</v>
          </cell>
          <cell r="B1414" t="str">
            <v>The Panther Project</v>
          </cell>
          <cell r="C1414" t="str">
            <v>Ace Hardware/PTC/jcpenney &amp; Pomperaug Regional High School</v>
          </cell>
          <cell r="D1414" t="str">
            <v>Southbury / Middlebury, CT USA</v>
          </cell>
        </row>
        <row r="1415">
          <cell r="A1415">
            <v>2067</v>
          </cell>
          <cell r="B1415" t="str">
            <v>Apple Pi</v>
          </cell>
          <cell r="C1415" t="str">
            <v>Bishop's Orchards / United Technologies / Rockwell Automation / Intuitive Surgical &amp; 4H of Connecticut</v>
          </cell>
          <cell r="D1415" t="str">
            <v>Guilford, CT USA</v>
          </cell>
        </row>
        <row r="1416">
          <cell r="A1416">
            <v>2067</v>
          </cell>
          <cell r="B1416" t="str">
            <v>Apple Pi</v>
          </cell>
          <cell r="C1416" t="str">
            <v>Bishop's Orchards / United Technologies / Rockwell Automation / Intuitive Surgical &amp; 4H of Connecticut</v>
          </cell>
          <cell r="D1416" t="str">
            <v>Guilford, CT USA</v>
          </cell>
        </row>
        <row r="1417">
          <cell r="A1417">
            <v>2068</v>
          </cell>
          <cell r="B1417" t="str">
            <v>Metal Jackets</v>
          </cell>
          <cell r="C1417" t="str">
            <v>Booz Allen Hamilton/Lockheed Martin/BAE Systems/Micron Technology/SPARK Education Foundation/Prince William County Public Schools &amp; Osbourn Park High School</v>
          </cell>
          <cell r="D1417" t="str">
            <v>Manassas, VA USA</v>
          </cell>
        </row>
        <row r="1418">
          <cell r="A1418">
            <v>2070</v>
          </cell>
          <cell r="B1418" t="str">
            <v>Pirates</v>
          </cell>
          <cell r="C1418" t="str">
            <v>Ridgefield Board of Education/The Port Authority of NY &amp; NJ/General Devices/S.T.O.P. of New Jersey/Custom Creations &amp; Ridgefield Memorial High School</v>
          </cell>
          <cell r="D1418" t="str">
            <v>Ridgefield, NJ USA</v>
          </cell>
        </row>
        <row r="1419">
          <cell r="A1419">
            <v>2073</v>
          </cell>
          <cell r="B1419" t="str">
            <v>EagleForce</v>
          </cell>
          <cell r="C1419" t="str">
            <v>NASA/Siemens Mobility &amp; Pleasant Grove High School</v>
          </cell>
          <cell r="D1419" t="str">
            <v>Elk Grove, CA USA</v>
          </cell>
        </row>
        <row r="1420">
          <cell r="A1420">
            <v>2075</v>
          </cell>
          <cell r="B1420" t="str">
            <v>Enigma</v>
          </cell>
          <cell r="C1420" t="str">
            <v>GE Volunteers / Wege Foundation / Sparta Sheet Metal / Rescom Electric / Micron Manufacturing / Armen Oumedian / Apex Spring and Stamp / Brechting Farms / Zakfeld Bookkeeping / Tuff Automation / Relevant Networks / Delta Plex &amp; West Catholic High School</v>
          </cell>
          <cell r="D1420" t="str">
            <v>Grand Rapids, MI USA</v>
          </cell>
        </row>
        <row r="1421">
          <cell r="A1421">
            <v>2075</v>
          </cell>
          <cell r="B1421" t="str">
            <v>Enigma</v>
          </cell>
          <cell r="C1421" t="str">
            <v>GE Volunteers / Wege Foundation / Sparta Sheet Metal / Rescom Electric / Micron Manufacturing / Armen Oumedian / Apex Spring and Stamp / Brechting Farms / Zakfeld Bookkeeping / Tuff Automation / Relevant Networks / Delta Plex &amp; West Catholic High School</v>
          </cell>
          <cell r="D1421" t="str">
            <v>Grand Rapids, MI USA</v>
          </cell>
        </row>
        <row r="1422">
          <cell r="A1422">
            <v>2077</v>
          </cell>
          <cell r="B1422" t="str">
            <v>Laser Robotics</v>
          </cell>
          <cell r="C1422" t="str">
            <v>School District of Kettle Moraine/Environmental Systems, Inc./GE Volunteers &amp; Kettle Moraine</v>
          </cell>
          <cell r="D1422" t="str">
            <v>Wales, WI USA</v>
          </cell>
        </row>
        <row r="1423">
          <cell r="A1423">
            <v>2078</v>
          </cell>
          <cell r="B1423" t="str">
            <v>Robotic Ooze</v>
          </cell>
          <cell r="C1423" t="str">
            <v>Lacoste Drywall, Inc./Pat Chevis Plumbing &amp; St. Paul's High School</v>
          </cell>
          <cell r="D1423" t="str">
            <v>Covington, LA USA</v>
          </cell>
        </row>
        <row r="1424">
          <cell r="A1424">
            <v>2079</v>
          </cell>
          <cell r="B1424" t="str">
            <v>ALARM</v>
          </cell>
          <cell r="C1424" t="str">
            <v>ALARM Robotics &amp; Millls High School</v>
          </cell>
          <cell r="D1424" t="str">
            <v>Franklin, MA USA</v>
          </cell>
        </row>
        <row r="1425">
          <cell r="A1425">
            <v>2080</v>
          </cell>
          <cell r="B1425" t="str">
            <v>Torbotics</v>
          </cell>
          <cell r="C1425" t="str">
            <v>H Rocker Electric/NASA &amp; Hammond High Magnet School</v>
          </cell>
          <cell r="D1425" t="str">
            <v>Hammond, LA USA</v>
          </cell>
        </row>
        <row r="1426">
          <cell r="A1426">
            <v>2080</v>
          </cell>
          <cell r="B1426" t="str">
            <v>Torbotics</v>
          </cell>
          <cell r="C1426" t="str">
            <v>H Rocker Electric/NASA &amp; Hammond High Magnet School</v>
          </cell>
          <cell r="D1426" t="str">
            <v>Hammond, LA USA</v>
          </cell>
        </row>
        <row r="1427">
          <cell r="A1427">
            <v>2081</v>
          </cell>
          <cell r="B1427" t="str">
            <v>Icarus</v>
          </cell>
          <cell r="C1427" t="str">
            <v>Advanced Technology Services/Martin Engineering/AndyMark, Inc./Lahood Construction &amp; Peoria Notre Dame High School</v>
          </cell>
          <cell r="D1427" t="str">
            <v>Peoria, IL USA</v>
          </cell>
        </row>
        <row r="1428">
          <cell r="A1428">
            <v>2083</v>
          </cell>
          <cell r="B1428" t="str">
            <v>Team BLITZ</v>
          </cell>
          <cell r="C1428" t="str">
            <v>NASA/Comcast/Lockheed Martin/PTC &amp; Conifer High School</v>
          </cell>
          <cell r="D1428" t="str">
            <v>Conifer, CO USA</v>
          </cell>
        </row>
        <row r="1429">
          <cell r="A1429">
            <v>2084</v>
          </cell>
          <cell r="B1429" t="str">
            <v>Robotsbythe-C</v>
          </cell>
          <cell r="C1429" t="str">
            <v>Manchester Essex Regional High School</v>
          </cell>
          <cell r="D1429" t="str">
            <v>Manchester, MA USA</v>
          </cell>
        </row>
        <row r="1430">
          <cell r="A1430">
            <v>2085</v>
          </cell>
          <cell r="B1430" t="str">
            <v>RoboDogs</v>
          </cell>
          <cell r="C1430" t="str">
            <v>Solano County Office of Education / Genetech / BobCad-Cam / Bishop Wisecarver / Martin's Metal / Paul and Shirley Cheng / JC Penney / Alexander Family / Webb's Welding / Whitman Family / Barty Family / Vincenzo V. La Novara / Novici Biotech Labs / Napier Family / Martin and Marcia Kaplan / Ken and Eileen Kaplan / Cliff and Linda Kaplan / Dan Denisoff / jcpenney &amp; Vacaville High School &amp; Vacaville High School Student Council</v>
          </cell>
          <cell r="D1430" t="str">
            <v>Vacaville, CA USA</v>
          </cell>
        </row>
        <row r="1431">
          <cell r="A1431">
            <v>2085</v>
          </cell>
          <cell r="B1431" t="str">
            <v>RoboDogs</v>
          </cell>
          <cell r="C1431" t="str">
            <v>Solano County Office of Education / Genetech / BobCad-Cam / Bishop Wisecarver / Martin's Metal / Paul and Shirley Cheng / JC Penney / Alexander Family / Webb's Welding / Whitman Family / Barty Family / Vincenzo V. La Novara / Novici Biotech Labs / Napier Family / Martin and Marcia Kaplan / Ken and Eileen Kaplan / Cliff and Linda Kaplan / Dan Denisoff / jcpenney &amp; Vacaville High School &amp; Vacaville High School Student Council</v>
          </cell>
          <cell r="D1431" t="str">
            <v>Vacaville, CA USA</v>
          </cell>
        </row>
        <row r="1432">
          <cell r="A1432">
            <v>2085</v>
          </cell>
          <cell r="B1432" t="str">
            <v>RoboDogs</v>
          </cell>
          <cell r="C1432" t="str">
            <v>Solano County Office of Education / Genetech / BobCad-Cam / Bishop Wisecarver / Martin's Metal / Paul and Shirley Cheng / JC Penney / Alexander Family / Webb's Welding / Whitman Family / Barty Family / Vincenzo V. La Novara / Novici Biotech Labs / Napier Family / Martin and Marcia Kaplan / Ken and Eileen Kaplan / Cliff and Linda Kaplan / Dan Denisoff / jcpenney &amp; Vacaville High School &amp; Vacaville High School Student Council</v>
          </cell>
          <cell r="D1432" t="str">
            <v>Vacaville, CA USA</v>
          </cell>
        </row>
        <row r="1433">
          <cell r="A1433">
            <v>2090</v>
          </cell>
          <cell r="B1433" t="str">
            <v>Buff 'n Blue</v>
          </cell>
          <cell r="C1433" t="str">
            <v>Sam O. Hirota Engineering/SAIC/BAE &amp; Punahou School</v>
          </cell>
          <cell r="D1433" t="str">
            <v>Honolulu, HI USA</v>
          </cell>
        </row>
        <row r="1434">
          <cell r="A1434">
            <v>2091</v>
          </cell>
          <cell r="B1434" t="str">
            <v>Olympians</v>
          </cell>
          <cell r="C1434" t="str">
            <v>Jordan Fundamentals/Chevron/Lockheed Martin &amp; Sarah T. Reed Senior High School</v>
          </cell>
          <cell r="D1434" t="str">
            <v>New Orleans, LA USA</v>
          </cell>
        </row>
        <row r="1435">
          <cell r="A1435">
            <v>2093</v>
          </cell>
          <cell r="B1435" t="str">
            <v>Bowtie Brigade</v>
          </cell>
          <cell r="C1435" t="str">
            <v>The Boeing Company/Mentor Graphics/Blount International/Autodesk &amp; Georgia STEM Education Alliance</v>
          </cell>
          <cell r="D1435" t="str">
            <v>Portland, OR USA</v>
          </cell>
        </row>
        <row r="1436">
          <cell r="A1436">
            <v>2102</v>
          </cell>
          <cell r="B1436" t="str">
            <v>Team Paradox</v>
          </cell>
          <cell r="C1436" t="str">
            <v>Science Application International Corporation/Nordson-Asymtek/ViaSat/Families of Team 2102/Qualcomm/AFCEA San Diego/San Dieguito High School Academy  Associated Student Body &amp; San Dieguito Academy High School</v>
          </cell>
          <cell r="D1436" t="str">
            <v>Encinitas, CA USA</v>
          </cell>
        </row>
        <row r="1437">
          <cell r="A1437">
            <v>2102</v>
          </cell>
          <cell r="B1437" t="str">
            <v>Team Paradox</v>
          </cell>
          <cell r="C1437" t="str">
            <v>Science Application International Corporation/Nordson-Asymtek/ViaSat/Families of Team 2102/Qualcomm/AFCEA San Diego/San Dieguito High School Academy  Associated Student Body &amp; San Dieguito Academy High School</v>
          </cell>
          <cell r="D1437" t="str">
            <v>Encinitas, CA USA</v>
          </cell>
        </row>
        <row r="1438">
          <cell r="A1438">
            <v>2104</v>
          </cell>
          <cell r="B1438" t="str">
            <v>The Colonels</v>
          </cell>
          <cell r="C1438" t="str">
            <v>NASA &amp; Worcester South High School</v>
          </cell>
          <cell r="D1438" t="str">
            <v>Worcester, MA USA</v>
          </cell>
        </row>
        <row r="1439">
          <cell r="A1439">
            <v>2106</v>
          </cell>
          <cell r="B1439" t="str">
            <v>The Junkyard Dogs</v>
          </cell>
          <cell r="C1439" t="str">
            <v>Luck Stone Corporation/TKL Products Corp &amp; Goochland High School</v>
          </cell>
          <cell r="D1439" t="str">
            <v>Goochland,, VA USA</v>
          </cell>
        </row>
        <row r="1440">
          <cell r="A1440">
            <v>2107</v>
          </cell>
          <cell r="B1440" t="str">
            <v>Mighty Titans</v>
          </cell>
          <cell r="C1440" t="str">
            <v>GE Volunteers/Raytheon/BAE Systems &amp; Lake Taylor High School</v>
          </cell>
          <cell r="D1440" t="str">
            <v>Norfolk, VA USA</v>
          </cell>
        </row>
        <row r="1441">
          <cell r="A1441">
            <v>2115</v>
          </cell>
          <cell r="B1441" t="str">
            <v>Nightmares</v>
          </cell>
          <cell r="C1441" t="str">
            <v>Motorola Foundation &amp; Mundelein High School</v>
          </cell>
          <cell r="D1441" t="str">
            <v>Mundelein, IL USA</v>
          </cell>
        </row>
        <row r="1442">
          <cell r="A1442">
            <v>2121</v>
          </cell>
          <cell r="B1442" t="str">
            <v>Mecha Clerks</v>
          </cell>
          <cell r="C1442" t="str">
            <v>The Boeing Company/BAE SYSTEMS &amp; Cardozo Senior High School</v>
          </cell>
          <cell r="D1442" t="str">
            <v>Washington, DC USA</v>
          </cell>
        </row>
        <row r="1443">
          <cell r="A1443">
            <v>2122</v>
          </cell>
          <cell r="B1443" t="str">
            <v>Team Tators</v>
          </cell>
          <cell r="C1443" t="str">
            <v>Micron Technology, Inc./Hewlett Packard/Murdock Charitable Trust &amp; TVMSC</v>
          </cell>
          <cell r="D1443" t="str">
            <v>Boise, ID USA</v>
          </cell>
        </row>
        <row r="1444">
          <cell r="A1444">
            <v>2122</v>
          </cell>
          <cell r="B1444" t="str">
            <v>Team Tators</v>
          </cell>
          <cell r="C1444" t="str">
            <v>Micron Technology, Inc./Hewlett Packard/Murdock Charitable Trust &amp; TVMSC</v>
          </cell>
          <cell r="D1444" t="str">
            <v>Boise, ID USA</v>
          </cell>
        </row>
        <row r="1445">
          <cell r="A1445">
            <v>2128</v>
          </cell>
          <cell r="B1445" t="str">
            <v>SciTech</v>
          </cell>
          <cell r="C1445" t="str">
            <v>BAE Systems/Salt River Project/Industrial Metal Supply/ACE Auto &amp; Cesar Chavez High School</v>
          </cell>
          <cell r="D1445" t="str">
            <v>Laveen, AZ USA</v>
          </cell>
        </row>
        <row r="1446">
          <cell r="A1446">
            <v>2129</v>
          </cell>
          <cell r="B1446" t="str">
            <v>Ultraviolet</v>
          </cell>
          <cell r="C1446" t="str">
            <v>United Health/Nonin Medical/The Bakken &amp; Mpls. Southwest High School</v>
          </cell>
          <cell r="D1446" t="str">
            <v>Minneapolis, MN USA</v>
          </cell>
        </row>
        <row r="1447">
          <cell r="A1447">
            <v>2130</v>
          </cell>
          <cell r="B1447" t="str">
            <v>Alpha+</v>
          </cell>
          <cell r="C1447" t="str">
            <v>NIDA/Murdock Chartiable Trust/jcpenney &amp; Bonners Ferry High School</v>
          </cell>
          <cell r="D1447" t="str">
            <v>Bonners Ferry, ID USA</v>
          </cell>
        </row>
        <row r="1448">
          <cell r="A1448">
            <v>2130</v>
          </cell>
          <cell r="B1448" t="str">
            <v>Alpha+</v>
          </cell>
          <cell r="C1448" t="str">
            <v>NIDA/Murdock Chartiable Trust/jcpenney &amp; Bonners Ferry High School</v>
          </cell>
          <cell r="D1448" t="str">
            <v>Bonners Ferry, ID USA</v>
          </cell>
        </row>
        <row r="1449">
          <cell r="A1449">
            <v>2134</v>
          </cell>
          <cell r="B1449" t="str">
            <v>Aztecs</v>
          </cell>
          <cell r="C1449" t="str">
            <v>NASA &amp; Corona del Sol High School and McClintock High School</v>
          </cell>
          <cell r="D1449" t="str">
            <v>Tempe, AZ USA</v>
          </cell>
        </row>
        <row r="1450">
          <cell r="A1450">
            <v>2135</v>
          </cell>
          <cell r="B1450" t="str">
            <v>Presentation Invasion</v>
          </cell>
          <cell r="C1450" t="str">
            <v>Google, Inc./The Mullins Family/DP Products/Dassault  Systemes &amp; Presentation High School</v>
          </cell>
          <cell r="D1450" t="str">
            <v>San Jose, CA USA</v>
          </cell>
        </row>
        <row r="1451">
          <cell r="A1451">
            <v>2135</v>
          </cell>
          <cell r="B1451" t="str">
            <v>Presentation Invasion</v>
          </cell>
          <cell r="C1451" t="str">
            <v>Google, Inc./The Mullins Family/DP Products/Dassault  Systemes &amp; Presentation High School</v>
          </cell>
          <cell r="D1451" t="str">
            <v>San Jose, CA USA</v>
          </cell>
        </row>
        <row r="1452">
          <cell r="A1452">
            <v>2136</v>
          </cell>
          <cell r="B1452" t="str">
            <v>Impossible Mission Force</v>
          </cell>
          <cell r="C1452" t="str">
            <v>The Boeing Company/Ecker-Erhardt Mechanical Maintenance Contractors, Inc/MB Financial Bank/NASA/Midwest Generation/Illinois Manufacturing Foundation &amp; Impossible Mission Force</v>
          </cell>
          <cell r="D1452" t="str">
            <v>Chicago, IL USA</v>
          </cell>
        </row>
        <row r="1453">
          <cell r="A1453">
            <v>2137</v>
          </cell>
          <cell r="B1453" t="str">
            <v>TORC</v>
          </cell>
          <cell r="C1453" t="str">
            <v>The Chrysler Foundation / KMT Robotic Solutions / Kettering University / Beijing Channel Consulting / Durr Systems &amp; Oxford Communtiy Schools</v>
          </cell>
          <cell r="D1453" t="str">
            <v>Oxford, MI USA</v>
          </cell>
        </row>
        <row r="1454">
          <cell r="A1454">
            <v>2137</v>
          </cell>
          <cell r="B1454" t="str">
            <v>TORC</v>
          </cell>
          <cell r="C1454" t="str">
            <v>The Chrysler Foundation / KMT Robotic Solutions / Kettering University / Beijing Channel Consulting / Durr Systems &amp; Oxford Communtiy Schools</v>
          </cell>
          <cell r="D1454" t="str">
            <v>Oxford, MI USA</v>
          </cell>
        </row>
        <row r="1455">
          <cell r="A1455">
            <v>2137</v>
          </cell>
          <cell r="B1455" t="str">
            <v>TORC</v>
          </cell>
          <cell r="C1455" t="str">
            <v>The Chrysler Foundation / KMT Robotic Solutions / Kettering University / Beijing Channel Consulting / Durr Systems &amp; Oxford Communtiy Schools</v>
          </cell>
          <cell r="D1455" t="str">
            <v>Oxford, MI USA</v>
          </cell>
        </row>
        <row r="1456">
          <cell r="A1456">
            <v>2141</v>
          </cell>
          <cell r="B1456" t="str">
            <v>Spartonics</v>
          </cell>
          <cell r="C1456" t="str">
            <v>De La Salle High School</v>
          </cell>
          <cell r="D1456" t="str">
            <v>Concord, CA USA</v>
          </cell>
        </row>
        <row r="1457">
          <cell r="A1457">
            <v>2143</v>
          </cell>
          <cell r="B1457" t="str">
            <v>Team Tobor</v>
          </cell>
          <cell r="C1457" t="str">
            <v>JSO Technology/ILC Alumni Association &amp; Immanuel Lutheran High School</v>
          </cell>
          <cell r="D1457" t="str">
            <v>Eau Claire, WI USA</v>
          </cell>
        </row>
        <row r="1458">
          <cell r="A1458">
            <v>2144</v>
          </cell>
          <cell r="B1458" t="str">
            <v>Gators</v>
          </cell>
          <cell r="C1458" t="str">
            <v>Sacred Heart Preparatory High School</v>
          </cell>
          <cell r="D1458" t="str">
            <v>Atherton, CA USA</v>
          </cell>
        </row>
        <row r="1459">
          <cell r="A1459">
            <v>2144</v>
          </cell>
          <cell r="B1459" t="str">
            <v>Gators</v>
          </cell>
          <cell r="C1459" t="str">
            <v>Sacred Heart Preparatory High School</v>
          </cell>
          <cell r="D1459" t="str">
            <v>Atherton, CA USA</v>
          </cell>
        </row>
        <row r="1460">
          <cell r="A1460">
            <v>2145</v>
          </cell>
          <cell r="B1460" t="str">
            <v>HAZMATs</v>
          </cell>
          <cell r="C1460" t="str">
            <v>Lake Fenton Community Schools / GM Foundation / Trescal Dynamic Technology, Inc. / CRW Plasticos / Fausey &amp; Associates, CPA, PC / Mega Coney Island / Stratka Tool / B &amp; B Tool / Vic Canever Chevrolet / High Octane Printing / Creative Foam &amp; Lake Fenton High School</v>
          </cell>
          <cell r="D1460" t="str">
            <v>Lake Fenton, MI USA</v>
          </cell>
        </row>
        <row r="1461">
          <cell r="A1461">
            <v>2145</v>
          </cell>
          <cell r="B1461" t="str">
            <v>HAZMATs</v>
          </cell>
          <cell r="C1461" t="str">
            <v>Lake Fenton Community Schools / GM Foundation / Trescal Dynamic Technology, Inc. / CRW Plasticos / Fausey &amp; Associates, CPA, PC / Mega Coney Island / Stratka Tool / B &amp; B Tool / Vic Canever Chevrolet / High Octane Printing / Creative Foam &amp; Lake Fenton High School</v>
          </cell>
          <cell r="D1461" t="str">
            <v>Lake Fenton, MI USA</v>
          </cell>
        </row>
        <row r="1462">
          <cell r="A1462">
            <v>2145</v>
          </cell>
          <cell r="B1462" t="str">
            <v>HAZMATs</v>
          </cell>
          <cell r="C1462" t="str">
            <v>Lake Fenton Community Schools / GM Foundation / Trescal Dynamic Technology, Inc. / CRW Plasticos / Fausey &amp; Associates, CPA, PC / Mega Coney Island / Stratka Tool / B &amp; B Tool / Vic Canever Chevrolet / High Octane Printing / Creative Foam &amp; Lake Fenton High School</v>
          </cell>
          <cell r="D1462" t="str">
            <v>Lake Fenton, MI USA</v>
          </cell>
        </row>
        <row r="1463">
          <cell r="A1463">
            <v>2147</v>
          </cell>
          <cell r="B1463" t="str">
            <v>CHUCK</v>
          </cell>
          <cell r="C1463" t="str">
            <v>Wagstaff / ITRON / F5 / Haskins Steel / CenturyLink / Bixby Tools / Greater Spokane Incorporated / Altek &amp; West Valley High School</v>
          </cell>
          <cell r="D1463" t="str">
            <v>Spokane, WA USA</v>
          </cell>
        </row>
        <row r="1464">
          <cell r="A1464">
            <v>2147</v>
          </cell>
          <cell r="B1464" t="str">
            <v>CHUCK</v>
          </cell>
          <cell r="C1464" t="str">
            <v>Wagstaff / ITRON / F5 / Haskins Steel / CenturyLink / Bixby Tools / Greater Spokane Incorporated / Altek &amp; West Valley High School</v>
          </cell>
          <cell r="D1464" t="str">
            <v>Spokane, WA USA</v>
          </cell>
        </row>
        <row r="1465">
          <cell r="A1465">
            <v>2148</v>
          </cell>
          <cell r="B1465" t="str">
            <v>Knights</v>
          </cell>
          <cell r="C1465" t="str">
            <v>Altek/Wagstaff  Inc. &amp; East Valley High School</v>
          </cell>
          <cell r="D1465" t="str">
            <v>Spokane, WA USA</v>
          </cell>
        </row>
        <row r="1466">
          <cell r="A1466">
            <v>2149</v>
          </cell>
          <cell r="B1466" t="str">
            <v>CV Bearbots</v>
          </cell>
          <cell r="C1466" t="str">
            <v>Central Valley School District/F5/Itron/Spokane Regional Chamber of Commerce/Altek/ACE Hardware &amp; Central Valley High School</v>
          </cell>
          <cell r="D1466" t="str">
            <v>Spokane Valley, WA USA</v>
          </cell>
        </row>
        <row r="1467">
          <cell r="A1467">
            <v>2151</v>
          </cell>
          <cell r="B1467" t="str">
            <v>Monty Pythons</v>
          </cell>
          <cell r="C1467" t="str">
            <v>Triton College/ASME/Dynomax, Inc. &amp; Proviso Mathematics and Science Academy High School</v>
          </cell>
          <cell r="D1467" t="str">
            <v>Forest Park, IL USA</v>
          </cell>
        </row>
        <row r="1468">
          <cell r="A1468">
            <v>2152</v>
          </cell>
          <cell r="B1468" t="str">
            <v>S*M*A*S*H</v>
          </cell>
          <cell r="C1468" t="str">
            <v>Rotomation / Thomas &amp; Betts / AEgis Technologies / Volusia Manufacturers Association / Raydon Corporation / Embry-Riddle Aeronautical University &amp; Spruce Creek High School &amp; University High School</v>
          </cell>
          <cell r="D1468" t="str">
            <v>Volusia County, FL USA</v>
          </cell>
        </row>
        <row r="1469">
          <cell r="A1469">
            <v>2152</v>
          </cell>
          <cell r="B1469" t="str">
            <v>S*M*A*S*H</v>
          </cell>
          <cell r="C1469" t="str">
            <v>Rotomation / Thomas &amp; Betts / AEgis Technologies / Volusia Manufacturers Association / Raydon Corporation / Embry-Riddle Aeronautical University &amp; Spruce Creek High School &amp; University High School</v>
          </cell>
          <cell r="D1469" t="str">
            <v>Volusia County, FL USA</v>
          </cell>
        </row>
        <row r="1470">
          <cell r="A1470">
            <v>2156</v>
          </cell>
          <cell r="B1470" t="str">
            <v>Wire Freaks</v>
          </cell>
          <cell r="C1470" t="str">
            <v>Procter &amp; Gamble / Sergey Brin-Ann Wojcicki Foundation / Google / SCUSD Career Technical Preparation / NASA &amp; HJHS Technology &amp; Engineering Design Academy &amp; Hiram W. Johnson High School</v>
          </cell>
          <cell r="D1470" t="str">
            <v>Sacramento, CA USA</v>
          </cell>
        </row>
        <row r="1471">
          <cell r="A1471">
            <v>2158</v>
          </cell>
          <cell r="B1471" t="str">
            <v>ausTIN CANs</v>
          </cell>
          <cell r="C1471" t="str">
            <v>National Instruments/Texas Workforce Commission/Time Warner Cable/Texas Instruments Inc./University of Texas at Austin/ausTIN CANs Supporters Group &amp; Anderson High School</v>
          </cell>
          <cell r="D1471" t="str">
            <v>Austin, TX USA</v>
          </cell>
        </row>
        <row r="1472">
          <cell r="A1472">
            <v>2161</v>
          </cell>
          <cell r="B1472" t="str">
            <v>Robocats</v>
          </cell>
          <cell r="C1472" t="str">
            <v>Underwriter's Laboratories/Sign A Rama/McCormick Family Foundation &amp; Walt Whitman High School</v>
          </cell>
          <cell r="D1472" t="str">
            <v>Huntington Station, NY USA</v>
          </cell>
        </row>
        <row r="1473">
          <cell r="A1473">
            <v>2164</v>
          </cell>
          <cell r="B1473" t="str">
            <v>FIRST Team 2164 The Corps</v>
          </cell>
          <cell r="C1473" t="str">
            <v>NASA Marshall Space Flight Center / Honeywell / Baptist Missionary Transportation Ministry / Cass County Elks Lodge #2791 / Sonic Drive-In Harrisonville / Universal Asset Management / Standard Tool &amp; Manufacturing / Families of Team 2164 / Earle M Jorgenson Company &amp; Harrisonville High School &amp; Cass County 4-H Club</v>
          </cell>
          <cell r="D1473" t="str">
            <v>Harrisonville, MO USA</v>
          </cell>
        </row>
        <row r="1474">
          <cell r="A1474">
            <v>2164</v>
          </cell>
          <cell r="B1474" t="str">
            <v>FIRST Team 2164 The Corps</v>
          </cell>
          <cell r="C1474" t="str">
            <v>NASA Marshall Space Flight Center / Honeywell / Baptist Missionary Transportation Ministry / Cass County Elks Lodge #2791 / Sonic Drive-In Harrisonville / Universal Asset Management / Standard Tool &amp; Manufacturing / Families of Team 2164 / Earle M Jorgenson Company &amp; Harrisonville High School &amp; Cass County 4-H Club</v>
          </cell>
          <cell r="D1474" t="str">
            <v>Harrisonville, MO USA</v>
          </cell>
        </row>
        <row r="1475">
          <cell r="A1475">
            <v>2165</v>
          </cell>
          <cell r="B1475" t="str">
            <v>Trailblazers</v>
          </cell>
          <cell r="C1475" t="str">
            <v>Phillips 66 / ABB / Conoco Phillips / AEP / Bartlesville Rotary Club &amp; Tri County Technology Center</v>
          </cell>
          <cell r="D1475" t="str">
            <v>Bartlesville, OK USA</v>
          </cell>
        </row>
        <row r="1476">
          <cell r="A1476">
            <v>2167</v>
          </cell>
          <cell r="B1476" t="str">
            <v>Radical Tech</v>
          </cell>
          <cell r="C1476" t="str">
            <v>jcpenney/IBM &amp; Missouri Academy of Science, Mathematics, and Computing</v>
          </cell>
          <cell r="D1476" t="str">
            <v>Maryville, MO USA</v>
          </cell>
        </row>
        <row r="1477">
          <cell r="A1477">
            <v>2168</v>
          </cell>
          <cell r="B1477" t="str">
            <v>Aluminum Falcons</v>
          </cell>
          <cell r="C1477" t="str">
            <v>Applied Physical Sciences / The Hillery Company / SAIC / AirForce.com / SolidWorks / Race Rock Associates / Groton Rotary / The City and Town of Groton, Connecticut / Groton Education Foundation &amp; Fitch High School</v>
          </cell>
          <cell r="D1477" t="str">
            <v>Groton, CT USA</v>
          </cell>
        </row>
        <row r="1478">
          <cell r="A1478">
            <v>2168</v>
          </cell>
          <cell r="B1478" t="str">
            <v>Aluminum Falcons</v>
          </cell>
          <cell r="C1478" t="str">
            <v>Applied Physical Sciences / The Hillery Company / SAIC / AirForce.com / SolidWorks / Race Rock Associates / Groton Rotary / The City and Town of Groton, Connecticut / Groton Education Foundation &amp; Fitch High School</v>
          </cell>
          <cell r="D1478" t="str">
            <v>Groton, CT USA</v>
          </cell>
        </row>
        <row r="1479">
          <cell r="A1479">
            <v>2169</v>
          </cell>
          <cell r="B1479" t="str">
            <v>KING TeC</v>
          </cell>
          <cell r="C1479" t="str">
            <v>BOSTON SCIENTIFIC CORP/PTC/Integra Telecom/Prior Lake Optimist Club &amp; Prior Lake High School</v>
          </cell>
          <cell r="D1479" t="str">
            <v>Prior Lake/Savage, MN USA</v>
          </cell>
        </row>
        <row r="1480">
          <cell r="A1480">
            <v>2169</v>
          </cell>
          <cell r="B1480" t="str">
            <v>KING TeC</v>
          </cell>
          <cell r="C1480" t="str">
            <v>BOSTON SCIENTIFIC CORP/PTC/Integra Telecom/Prior Lake Optimist Club &amp; Prior Lake High School</v>
          </cell>
          <cell r="D1480" t="str">
            <v>Prior Lake/Savage, MN USA</v>
          </cell>
        </row>
        <row r="1481">
          <cell r="A1481">
            <v>2170</v>
          </cell>
          <cell r="B1481" t="str">
            <v>Titanium Tomahawks</v>
          </cell>
          <cell r="C1481" t="str">
            <v>UTC &amp; Glastonbury High School</v>
          </cell>
          <cell r="D1481" t="str">
            <v>Glastonbury, CT USA</v>
          </cell>
        </row>
        <row r="1482">
          <cell r="A1482">
            <v>2171</v>
          </cell>
          <cell r="B1482" t="str">
            <v>RoboDogs</v>
          </cell>
          <cell r="C1482" t="str">
            <v>Indiana Department of Workforce Development/Crown Point Community Foundation &amp; Crown Point High School</v>
          </cell>
          <cell r="D1482" t="str">
            <v>Crown Point, IN USA</v>
          </cell>
        </row>
        <row r="1483">
          <cell r="A1483">
            <v>2171</v>
          </cell>
          <cell r="B1483" t="str">
            <v>RoboDogs</v>
          </cell>
          <cell r="C1483" t="str">
            <v>Indiana Department of Workforce Development/Crown Point Community Foundation &amp; Crown Point High School</v>
          </cell>
          <cell r="D1483" t="str">
            <v>Crown Point, IN USA</v>
          </cell>
        </row>
        <row r="1484">
          <cell r="A1484">
            <v>2172</v>
          </cell>
          <cell r="B1484" t="str">
            <v>SEHS Robotics</v>
          </cell>
          <cell r="C1484" t="str">
            <v>Parker Hannifin / American Tank and Fabricating Co / Advanced Polymer Coatings Ltd. / Pointe Blank Solutions / JBC Technologies / Alphaport &amp; St. Edward  High School</v>
          </cell>
          <cell r="D1484" t="str">
            <v>Lakewood, OH USA</v>
          </cell>
        </row>
        <row r="1485">
          <cell r="A1485">
            <v>2172</v>
          </cell>
          <cell r="B1485" t="str">
            <v>SEHS Robotics</v>
          </cell>
          <cell r="C1485" t="str">
            <v>Parker Hannifin / American Tank and Fabricating Co / Advanced Polymer Coatings Ltd. / Pointe Blank Solutions / JBC Technologies / Alphaport &amp; St. Edward  High School</v>
          </cell>
          <cell r="D1485" t="str">
            <v>Lakewood, OH USA</v>
          </cell>
        </row>
        <row r="1486">
          <cell r="A1486">
            <v>2175</v>
          </cell>
          <cell r="B1486" t="str">
            <v>The Fighting Calculators</v>
          </cell>
          <cell r="C1486" t="str">
            <v>3M &amp; Woodbury Math &amp; Science Academy</v>
          </cell>
          <cell r="D1486" t="str">
            <v>Woodbury, MN USA</v>
          </cell>
        </row>
        <row r="1487">
          <cell r="A1487">
            <v>2175</v>
          </cell>
          <cell r="B1487" t="str">
            <v>The Fighting Calculators</v>
          </cell>
          <cell r="C1487" t="str">
            <v>3M &amp; Woodbury Math &amp; Science Academy</v>
          </cell>
          <cell r="D1487" t="str">
            <v>Woodbury, MN USA</v>
          </cell>
        </row>
        <row r="1488">
          <cell r="A1488">
            <v>2177</v>
          </cell>
          <cell r="B1488" t="str">
            <v>The Robettes</v>
          </cell>
          <cell r="C1488" t="str">
            <v>Boston Scientific &amp; Convent of the Visitation School</v>
          </cell>
          <cell r="D1488" t="str">
            <v>Mendota Heights, MN USA</v>
          </cell>
        </row>
        <row r="1489">
          <cell r="A1489">
            <v>2177</v>
          </cell>
          <cell r="B1489" t="str">
            <v>The Robettes</v>
          </cell>
          <cell r="C1489" t="str">
            <v>Boston Scientific &amp; Convent of the Visitation School</v>
          </cell>
          <cell r="D1489" t="str">
            <v>Mendota Heights, MN USA</v>
          </cell>
        </row>
        <row r="1490">
          <cell r="A1490">
            <v>2180</v>
          </cell>
          <cell r="B1490" t="str">
            <v>Zero Gravity</v>
          </cell>
          <cell r="C1490" t="str">
            <v>NDEP/Sun Chemical Corporation/Lockheed Martin/Mercer County Improvement Authority/HTEA and NJEA/Waste Management/DRS C3 Systems, LLC/Bristol-Myers Squibb/Hatch Mott MacDonald/jcpenney &amp; Hamilton High School East</v>
          </cell>
          <cell r="D1490" t="str">
            <v>Hamilton, NJ USA</v>
          </cell>
        </row>
        <row r="1491">
          <cell r="A1491">
            <v>2180</v>
          </cell>
          <cell r="B1491" t="str">
            <v>Zero Gravity</v>
          </cell>
          <cell r="C1491" t="str">
            <v>NDEP/Sun Chemical Corporation/Lockheed Martin/Mercer County Improvement Authority/HTEA and NJEA/Waste Management/DRS C3 Systems, LLC/Bristol-Myers Squibb/Hatch Mott MacDonald/jcpenney &amp; Hamilton High School East</v>
          </cell>
          <cell r="D1491" t="str">
            <v>Hamilton, NJ USA</v>
          </cell>
        </row>
        <row r="1492">
          <cell r="A1492">
            <v>2181</v>
          </cell>
          <cell r="B1492" t="str">
            <v>ROBO TECH</v>
          </cell>
          <cell r="C1492" t="str">
            <v>Medtronic &amp; Blaine High School-Tech. Ed.-CEMS</v>
          </cell>
          <cell r="D1492" t="str">
            <v>Blaine, MN USA</v>
          </cell>
        </row>
        <row r="1493">
          <cell r="A1493">
            <v>2183</v>
          </cell>
          <cell r="B1493" t="str">
            <v>Tigerbots</v>
          </cell>
          <cell r="C1493" t="str">
            <v>Arkema/Cornerstone Chemical/Entergy/Walker Volkswagen/Mercedes Benz of New Orleans/Paramount Pest Management/United States Risk Management, LLC/Huntington Ingalls Industries/Outdoor Express &amp; Hahnville High School</v>
          </cell>
          <cell r="D1493" t="str">
            <v>Boutte, LA USA</v>
          </cell>
        </row>
        <row r="1494">
          <cell r="A1494">
            <v>2185</v>
          </cell>
          <cell r="B1494" t="str">
            <v>RAMAZOIDZ</v>
          </cell>
          <cell r="C1494" t="str">
            <v>First Robotics Administrator &amp; TDSB &amp; Etobicoke Collegiate Institute</v>
          </cell>
          <cell r="D1494" t="str">
            <v>Toronto, ON Canada</v>
          </cell>
        </row>
        <row r="1495">
          <cell r="A1495">
            <v>2185</v>
          </cell>
          <cell r="B1495" t="str">
            <v>RAMAZOIDZ</v>
          </cell>
          <cell r="C1495" t="str">
            <v>First Robotics Administrator &amp; TDSB &amp; Etobicoke Collegiate Institute</v>
          </cell>
          <cell r="D1495" t="str">
            <v>Toronto, ON Canada</v>
          </cell>
        </row>
        <row r="1496">
          <cell r="A1496">
            <v>2186</v>
          </cell>
          <cell r="B1496" t="str">
            <v>Bulldogs</v>
          </cell>
          <cell r="C1496" t="str">
            <v>NRO/Scitor/TASC &amp; Westfield High School</v>
          </cell>
          <cell r="D1496" t="str">
            <v>Chantilly, VA USA</v>
          </cell>
        </row>
        <row r="1497">
          <cell r="A1497">
            <v>2186</v>
          </cell>
          <cell r="B1497" t="str">
            <v>Bulldogs</v>
          </cell>
          <cell r="C1497" t="str">
            <v>NRO/Scitor/TASC &amp; Westfield High School</v>
          </cell>
          <cell r="D1497" t="str">
            <v>Chantilly, VA USA</v>
          </cell>
        </row>
        <row r="1498">
          <cell r="A1498">
            <v>2187</v>
          </cell>
          <cell r="B1498" t="str">
            <v>Team Volt</v>
          </cell>
          <cell r="C1498" t="str">
            <v>Santee Cooper &amp; Academy for Technology and Academics High School</v>
          </cell>
          <cell r="D1498" t="str">
            <v>Conway, SC USA</v>
          </cell>
        </row>
        <row r="1499">
          <cell r="A1499">
            <v>2190</v>
          </cell>
          <cell r="B1499" t="str">
            <v>Team Hero</v>
          </cell>
          <cell r="C1499" t="str">
            <v>BAE SYSTEMS/Kohler Engines &amp; Petal School District</v>
          </cell>
          <cell r="D1499" t="str">
            <v>Petal, MS USA</v>
          </cell>
        </row>
        <row r="1500">
          <cell r="A1500">
            <v>2191</v>
          </cell>
          <cell r="B1500" t="str">
            <v>Flux Core</v>
          </cell>
          <cell r="C1500" t="str">
            <v>Nordson Corp./Hamilton Township Education Assoc. &amp; Nottingham High School</v>
          </cell>
          <cell r="D1500" t="str">
            <v>Hamilton, NJ USA</v>
          </cell>
        </row>
        <row r="1501">
          <cell r="A1501">
            <v>2191</v>
          </cell>
          <cell r="B1501" t="str">
            <v>Flux Core</v>
          </cell>
          <cell r="C1501" t="str">
            <v>Nordson Corp./Hamilton Township Education Assoc. &amp; Nottingham High School</v>
          </cell>
          <cell r="D1501" t="str">
            <v>Hamilton, NJ USA</v>
          </cell>
        </row>
        <row r="1502">
          <cell r="A1502">
            <v>2192</v>
          </cell>
          <cell r="B1502" t="str">
            <v>YAK Attack</v>
          </cell>
          <cell r="C1502" t="str">
            <v>M.J. Murdock Charitable Trust/Georgia-Pacific/Confederated Tribes of Siletz Indians/Figaro's Pizza &amp; Newport High School</v>
          </cell>
          <cell r="D1502" t="str">
            <v>Newport, OR USA</v>
          </cell>
        </row>
        <row r="1503">
          <cell r="A1503">
            <v>2193</v>
          </cell>
          <cell r="B1503" t="str">
            <v>EPIC Robotics</v>
          </cell>
          <cell r="C1503" t="str">
            <v>Qualcomm Technologies Incorporated / BAE Systems / NASA / Anytime Sign Solutions / jcpenney &amp; Hilltop High School</v>
          </cell>
          <cell r="D1503" t="str">
            <v>Chula Vista, CA USA</v>
          </cell>
        </row>
        <row r="1504">
          <cell r="A1504">
            <v>2194</v>
          </cell>
          <cell r="B1504" t="str">
            <v>Fondy Fire</v>
          </cell>
          <cell r="C1504" t="str">
            <v>PTC / John Deere Horicon Works / Milwaukee School of Engineering / Mid-States Aluminum / Moraine Park Technical College / Mercury Marine / Excel Engineering &amp; Fond du Lac School District &amp; St. Mary's Springs Academy &amp; Oakfield High School</v>
          </cell>
          <cell r="D1504" t="str">
            <v>Fond du Lac, WI USA</v>
          </cell>
        </row>
        <row r="1505">
          <cell r="A1505">
            <v>2194</v>
          </cell>
          <cell r="B1505" t="str">
            <v>Fondy Fire</v>
          </cell>
          <cell r="C1505" t="str">
            <v>PTC / John Deere Horicon Works / Milwaukee School of Engineering / Mid-States Aluminum / Moraine Park Technical College / Mercury Marine / Excel Engineering &amp; Fond du Lac School District &amp; St. Mary's Springs Academy &amp; Oakfield High School</v>
          </cell>
          <cell r="D1505" t="str">
            <v>Fond du Lac, WI USA</v>
          </cell>
        </row>
        <row r="1506">
          <cell r="A1506">
            <v>2197</v>
          </cell>
          <cell r="B1506" t="str">
            <v>Las Pumas</v>
          </cell>
          <cell r="C1506" t="str">
            <v>Pine Ford / IN-Tek IN-Kote / AEP / SQ F / Tender Care Veterinary Clinic / Indiana Department of Education-TechPoint Foundation for Youth &amp; New Prairie High School</v>
          </cell>
          <cell r="D1506" t="str">
            <v>New Carlisle, IN USA</v>
          </cell>
        </row>
        <row r="1507">
          <cell r="A1507">
            <v>2197</v>
          </cell>
          <cell r="B1507" t="str">
            <v>Las Pumas</v>
          </cell>
          <cell r="C1507" t="str">
            <v>Pine Ford / IN-Tek IN-Kote / AEP / SQ F / Tender Care Veterinary Clinic / Indiana Department of Education-TechPoint Foundation for Youth &amp; New Prairie High School</v>
          </cell>
          <cell r="D1507" t="str">
            <v>New Carlisle, IN USA</v>
          </cell>
        </row>
        <row r="1508">
          <cell r="A1508">
            <v>2199</v>
          </cell>
          <cell r="B1508" t="str">
            <v>Robo-Lions</v>
          </cell>
          <cell r="C1508" t="str">
            <v>Freedom Area Recreation Council / SAIC / PIE3 / Booz Allen Hamilton / Flowserve / Bowles Fluidics / LAI International / Tensley Consulting, Inc. / Carroll County Public Schools / Verizon / CreaTV / VoiceMetrix / Carroll Technology Council / Northrop-Grumman Corporation / Baltimore Area Alliance (BAA) / Salernos Restaurant / Montgomery Lighting / JACT Sports / Rental Solutions &amp; Liberty High School</v>
          </cell>
          <cell r="D1508" t="str">
            <v>Eldersburg, MD USA</v>
          </cell>
        </row>
        <row r="1509">
          <cell r="A1509">
            <v>2199</v>
          </cell>
          <cell r="B1509" t="str">
            <v>Robo-Lions</v>
          </cell>
          <cell r="C1509" t="str">
            <v>Freedom Area Recreation Council / SAIC / PIE3 / Booz Allen Hamilton / Flowserve / Bowles Fluidics / LAI International / Tensley Consulting, Inc. / Carroll County Public Schools / Verizon / CreaTV / VoiceMetrix / Carroll Technology Council / Northrop-Grumman Corporation / Baltimore Area Alliance (BAA) / Salernos Restaurant / Montgomery Lighting / JACT Sports / Rental Solutions &amp; Liberty High School</v>
          </cell>
          <cell r="D1509" t="str">
            <v>Eldersburg, MD USA</v>
          </cell>
        </row>
        <row r="1510">
          <cell r="A1510">
            <v>2200</v>
          </cell>
          <cell r="B1510" t="str">
            <v>MMRambotics</v>
          </cell>
          <cell r="C1510" t="str">
            <v>Halton District School Board / Pathways / United Association of Plumbers and Pipefitters, Local 67 / Burloak Tool &amp; Die / GitHub / MG Chemicals / ANIXTER Canada / Hadrian Mfg. / CPI Automation / BK Electronics / Thermofisher Scientific / Moveline Liquidations / Boca Bearing Company &amp; M. M. Robinson High School</v>
          </cell>
          <cell r="D1510" t="str">
            <v>Burlington, ON Canada</v>
          </cell>
        </row>
        <row r="1511">
          <cell r="A1511">
            <v>2200</v>
          </cell>
          <cell r="B1511" t="str">
            <v>MMRambotics</v>
          </cell>
          <cell r="C1511" t="str">
            <v>Halton District School Board / Pathways / United Association of Plumbers and Pipefitters, Local 67 / Burloak Tool &amp; Die / GitHub / MG Chemicals / ANIXTER Canada / Hadrian Mfg. / CPI Automation / BK Electronics / Thermofisher Scientific / Moveline Liquidations / Boca Bearing Company &amp; M. M. Robinson High School</v>
          </cell>
          <cell r="D1511" t="str">
            <v>Burlington, ON Canada</v>
          </cell>
        </row>
        <row r="1512">
          <cell r="A1512">
            <v>2202</v>
          </cell>
          <cell r="B1512" t="str">
            <v>B'East Robotics</v>
          </cell>
          <cell r="C1512" t="str">
            <v>NASA/GE Volunteers/ABB Drives/Milwaukee School of Engineering/TCI/ESI/Signicast &amp; Brookfield East High School</v>
          </cell>
          <cell r="D1512" t="str">
            <v>Brookfield, WI USA</v>
          </cell>
        </row>
        <row r="1513">
          <cell r="A1513">
            <v>2202</v>
          </cell>
          <cell r="B1513" t="str">
            <v>B'East Robotics</v>
          </cell>
          <cell r="C1513" t="str">
            <v>NASA/GE Volunteers/ABB Drives/Milwaukee School of Engineering/TCI/ESI/Signicast &amp; Brookfield East High School</v>
          </cell>
          <cell r="D1513" t="str">
            <v>Brookfield, WI USA</v>
          </cell>
        </row>
        <row r="1514">
          <cell r="A1514">
            <v>2204</v>
          </cell>
          <cell r="B1514" t="str">
            <v>Rambots</v>
          </cell>
          <cell r="C1514" t="str">
            <v>Google / Canon / World's Fare Donuts / GSD Group, Inc. &amp; Chinese Christian High School</v>
          </cell>
          <cell r="D1514" t="str">
            <v>Alameda, CA USA</v>
          </cell>
        </row>
        <row r="1515">
          <cell r="A1515">
            <v>2205</v>
          </cell>
          <cell r="B1515" t="str">
            <v>Juggernauts</v>
          </cell>
          <cell r="C1515" t="str">
            <v>SRT/IBM T. J. Watson Research Center/BAE Systems/jcpenney &amp; The Montfort Academy</v>
          </cell>
          <cell r="D1515" t="str">
            <v>Katonah, NY USA</v>
          </cell>
        </row>
        <row r="1516">
          <cell r="A1516">
            <v>2207</v>
          </cell>
          <cell r="B1516" t="str">
            <v>Bright Bears</v>
          </cell>
          <cell r="C1516" t="str">
            <v>Medtronic Inc./PTC &amp; White Bear Lake Area High Schools</v>
          </cell>
          <cell r="D1516" t="str">
            <v>White Bear Lake, MN USA</v>
          </cell>
        </row>
        <row r="1517">
          <cell r="A1517">
            <v>2212</v>
          </cell>
          <cell r="B1517" t="str">
            <v>The Spikes</v>
          </cell>
          <cell r="C1517" t="str">
            <v>Motorola solutions IL &amp; Lod High School of Sciences</v>
          </cell>
          <cell r="D1517" t="str">
            <v>Lod, M Israel</v>
          </cell>
        </row>
        <row r="1518">
          <cell r="A1518">
            <v>2213</v>
          </cell>
          <cell r="B1518" t="str">
            <v>AXIOM</v>
          </cell>
          <cell r="C1518" t="str">
            <v>T.K.P/ROBOTEC/RASHI fund/Nahariya Municipality/AMAL 1 &amp; Shehakim Nahariya</v>
          </cell>
          <cell r="D1518" t="str">
            <v>Nahariya, Z Israel</v>
          </cell>
        </row>
        <row r="1519">
          <cell r="A1519">
            <v>2216</v>
          </cell>
          <cell r="B1519" t="str">
            <v>????</v>
          </cell>
          <cell r="C1519" t="str">
            <v>Sacta Rashi Foundation &amp; Zinman High School</v>
          </cell>
          <cell r="D1519" t="str">
            <v>Dimona, D Israel</v>
          </cell>
        </row>
        <row r="1520">
          <cell r="A1520">
            <v>2217</v>
          </cell>
          <cell r="B1520" t="str">
            <v>Kiryat Motzkin</v>
          </cell>
          <cell r="C1520" t="str">
            <v>Paz Oil &amp; Kiryat Motzkin High School</v>
          </cell>
          <cell r="D1520" t="str">
            <v>Kiryat Motzkin, Z Israel</v>
          </cell>
        </row>
        <row r="1521">
          <cell r="A1521">
            <v>2220</v>
          </cell>
          <cell r="B1521" t="str">
            <v xml:space="preserve">Blue Twilight </v>
          </cell>
          <cell r="C1521" t="str">
            <v>3M Foundation/Thomson-Reuters/Skyline Exhibits/Lancet Software/Gopher Resource/Lowe's/Columbia Precision/PTC &amp; Eagan High School</v>
          </cell>
          <cell r="D1521" t="str">
            <v>Eagan, MN USA</v>
          </cell>
        </row>
        <row r="1522">
          <cell r="A1522">
            <v>2220</v>
          </cell>
          <cell r="B1522" t="str">
            <v xml:space="preserve">Blue Twilight </v>
          </cell>
          <cell r="C1522" t="str">
            <v>3M Foundation/Thomson-Reuters/Skyline Exhibits/Lancet Software/Gopher Resource/Lowe's/Columbia Precision/PTC &amp; Eagan High School</v>
          </cell>
          <cell r="D1522" t="str">
            <v>Eagan, MN USA</v>
          </cell>
        </row>
        <row r="1523">
          <cell r="A1523">
            <v>2221</v>
          </cell>
          <cell r="B1523" t="str">
            <v>FHS Robodawgs</v>
          </cell>
          <cell r="C1523" t="str">
            <v>Fontainebleau High School</v>
          </cell>
          <cell r="D1523" t="str">
            <v>Mandeville , LA USA</v>
          </cell>
        </row>
        <row r="1524">
          <cell r="A1524">
            <v>2224</v>
          </cell>
          <cell r="B1524" t="str">
            <v xml:space="preserve">PHOENIX PHENOMS </v>
          </cell>
          <cell r="C1524" t="str">
            <v>Ford Motor Company-Team Ford First/FIRST in Michigan/MEZ- University of Michigan/Diallo,Cromer,Toussaint,Posey,P.L.L.C &amp; Renaissance High School</v>
          </cell>
          <cell r="D1524" t="str">
            <v>DETROIT, MI USA</v>
          </cell>
        </row>
        <row r="1525">
          <cell r="A1525">
            <v>2224</v>
          </cell>
          <cell r="B1525" t="str">
            <v xml:space="preserve">PHOENIX PHENOMS </v>
          </cell>
          <cell r="C1525" t="str">
            <v>Ford Motor Company-Team Ford First/FIRST in Michigan/MEZ- University of Michigan/Diallo,Cromer,Toussaint,Posey,P.L.L.C &amp; Renaissance High School</v>
          </cell>
          <cell r="D1525" t="str">
            <v>DETROIT, MI USA</v>
          </cell>
        </row>
        <row r="1526">
          <cell r="A1526">
            <v>2225</v>
          </cell>
          <cell r="B1526" t="str">
            <v>R.U.S.T (Robotics Uniting Students Together)</v>
          </cell>
          <cell r="C1526" t="str">
            <v>Caterpillar, Inc. / The Boeing Company / Anoka-Hennepin Schools &amp; Secondary Technical Education Program &amp; CPHS</v>
          </cell>
          <cell r="D1526" t="str">
            <v>Anoka, MN USA</v>
          </cell>
        </row>
        <row r="1527">
          <cell r="A1527">
            <v>2227</v>
          </cell>
          <cell r="B1527" t="str">
            <v>Tigers</v>
          </cell>
          <cell r="C1527" t="str">
            <v>Medtronic &amp; Fridley Senior High School</v>
          </cell>
          <cell r="D1527" t="str">
            <v>Fridley, MN USA</v>
          </cell>
        </row>
        <row r="1528">
          <cell r="A1528">
            <v>2228</v>
          </cell>
          <cell r="B1528" t="str">
            <v>CougarTech</v>
          </cell>
          <cell r="C1528" t="str">
            <v>General Motors / Xerox / Forsythe Technology / Carosa Stanton Asset Mngmt / Mendon Foundation &amp; Honeoye Falls-Lima High School</v>
          </cell>
          <cell r="D1528" t="str">
            <v>Honeoye Falls, NY USA</v>
          </cell>
        </row>
        <row r="1529">
          <cell r="A1529">
            <v>2228</v>
          </cell>
          <cell r="B1529" t="str">
            <v>CougarTech</v>
          </cell>
          <cell r="C1529" t="str">
            <v>General Motors / Xerox / Forsythe Technology / Carosa Stanton Asset Mngmt / Mendon Foundation &amp; Honeoye Falls-Lima High School</v>
          </cell>
          <cell r="D1529" t="str">
            <v>Honeoye Falls, NY USA</v>
          </cell>
        </row>
        <row r="1530">
          <cell r="A1530">
            <v>2229</v>
          </cell>
          <cell r="B1530" t="str">
            <v>ROBOSHOP</v>
          </cell>
          <cell r="C1530" t="str">
            <v>Colonial School District &amp; Plymouth Whitemarsh High School</v>
          </cell>
          <cell r="D1530" t="str">
            <v>Plymouth Meeting, PA USA</v>
          </cell>
        </row>
        <row r="1531">
          <cell r="A1531">
            <v>2229</v>
          </cell>
          <cell r="B1531" t="str">
            <v>ROBOSHOP</v>
          </cell>
          <cell r="C1531" t="str">
            <v>Colonial School District &amp; Plymouth Whitemarsh High School</v>
          </cell>
          <cell r="D1531" t="str">
            <v>Plymouth Meeting, PA USA</v>
          </cell>
        </row>
        <row r="1532">
          <cell r="A1532">
            <v>2230</v>
          </cell>
          <cell r="B1532" t="str">
            <v>General Angels</v>
          </cell>
          <cell r="C1532" t="str">
            <v>General Motors/Herzliya Municipality &amp; Handasaim Herzliya High School</v>
          </cell>
          <cell r="D1532" t="str">
            <v>Herzliya, M Israel</v>
          </cell>
        </row>
        <row r="1533">
          <cell r="A1533">
            <v>2231</v>
          </cell>
          <cell r="B1533" t="str">
            <v>Onyxtronix</v>
          </cell>
          <cell r="C1533" t="str">
            <v>Unitronics / Videx / Extal &amp; Shoham High School</v>
          </cell>
          <cell r="D1533" t="str">
            <v>Shoham, M Israel</v>
          </cell>
        </row>
        <row r="1534">
          <cell r="A1534">
            <v>2232</v>
          </cell>
          <cell r="B1534" t="str">
            <v>Deus ex Machina</v>
          </cell>
          <cell r="C1534" t="str">
            <v>Pentair, Inc. &amp; Anoka High School</v>
          </cell>
          <cell r="D1534" t="str">
            <v>Anoka, MN USA</v>
          </cell>
        </row>
        <row r="1535">
          <cell r="A1535">
            <v>2234</v>
          </cell>
          <cell r="B1535" t="str">
            <v>British Thermal Units</v>
          </cell>
          <cell r="C1535" t="str">
            <v>North American Machine Works &amp; The Episcopal Academy</v>
          </cell>
          <cell r="D1535" t="str">
            <v>Newtown Square, PA USA</v>
          </cell>
        </row>
        <row r="1536">
          <cell r="A1536">
            <v>2234</v>
          </cell>
          <cell r="B1536" t="str">
            <v>British Thermal Units</v>
          </cell>
          <cell r="C1536" t="str">
            <v>North American Machine Works &amp; The Episcopal Academy</v>
          </cell>
          <cell r="D1536" t="str">
            <v>Newtown Square, PA USA</v>
          </cell>
        </row>
        <row r="1537">
          <cell r="A1537">
            <v>2239</v>
          </cell>
          <cell r="B1537" t="str">
            <v>Technocrats</v>
          </cell>
          <cell r="C1537" t="str">
            <v>Covidien &amp; Hopkins High School</v>
          </cell>
          <cell r="D1537" t="str">
            <v>Minnetonka, MN USA</v>
          </cell>
        </row>
        <row r="1538">
          <cell r="A1538">
            <v>2240</v>
          </cell>
          <cell r="B1538" t="str">
            <v>Brute Force</v>
          </cell>
          <cell r="C1538" t="str">
            <v>PTC/SAIC/Comcast &amp; Denver School of Science and Technology High School</v>
          </cell>
          <cell r="D1538" t="str">
            <v>Denver, CO USA</v>
          </cell>
        </row>
        <row r="1539">
          <cell r="A1539">
            <v>2242</v>
          </cell>
          <cell r="B1539" t="str">
            <v>Gearheadz</v>
          </cell>
          <cell r="C1539" t="str">
            <v>NASA/Lockheed/Algiers Charter Schools Association/ITT Technical Institute/Tulane University/New Orleans Public Schools/Blast Foundation &amp; EDNA KARR HIGH SCHOOL</v>
          </cell>
          <cell r="D1539" t="str">
            <v>New Orleans, LA USA</v>
          </cell>
        </row>
        <row r="1540">
          <cell r="A1540">
            <v>2246</v>
          </cell>
          <cell r="B1540" t="str">
            <v>The Army of Sum</v>
          </cell>
          <cell r="C1540" t="str">
            <v>Lewiston Lions Club / U.S.Air Force / First Federal of Northern Michigan / Trend Services / Mayfair Plastics, Inc. / Johannesburg Volunteer Fire Department &amp; Johannesburg High School</v>
          </cell>
          <cell r="D1540" t="str">
            <v>Johannesburg, MI USA</v>
          </cell>
        </row>
        <row r="1541">
          <cell r="A1541">
            <v>2246</v>
          </cell>
          <cell r="B1541" t="str">
            <v>The Army of Sum</v>
          </cell>
          <cell r="C1541" t="str">
            <v>Lewiston Lions Club / U.S.Air Force / First Federal of Northern Michigan / Trend Services / Mayfair Plastics, Inc. / Johannesburg Volunteer Fire Department &amp; Johannesburg High School</v>
          </cell>
          <cell r="D1541" t="str">
            <v>Johannesburg, MI USA</v>
          </cell>
        </row>
        <row r="1542">
          <cell r="A1542">
            <v>2252</v>
          </cell>
          <cell r="B1542" t="str">
            <v>The Mavericks</v>
          </cell>
          <cell r="C1542" t="str">
            <v>NASA Plum Brook Station / Sierra Lobo, Inc. / Bettcher Industries / Riley Contracting / Schlessman Seed Co. / Erie County Conservation League / Boulder Ridge Farms, Inc. &amp; EHOVE Career Center</v>
          </cell>
          <cell r="D1542" t="str">
            <v>Milan, OH USA</v>
          </cell>
        </row>
        <row r="1543">
          <cell r="A1543">
            <v>2252</v>
          </cell>
          <cell r="B1543" t="str">
            <v>The Mavericks</v>
          </cell>
          <cell r="C1543" t="str">
            <v>NASA Plum Brook Station / Sierra Lobo, Inc. / Bettcher Industries / Riley Contracting / Schlessman Seed Co. / Erie County Conservation League / Boulder Ridge Farms, Inc. &amp; EHOVE Career Center</v>
          </cell>
          <cell r="D1543" t="str">
            <v>Milan, OH USA</v>
          </cell>
        </row>
        <row r="1544">
          <cell r="A1544">
            <v>2259</v>
          </cell>
          <cell r="B1544" t="str">
            <v>1/4 Twenties</v>
          </cell>
          <cell r="C1544" t="str">
            <v>Covidien &amp; CEC Middle College</v>
          </cell>
          <cell r="D1544" t="str">
            <v>Denver, CO USA</v>
          </cell>
        </row>
        <row r="1545">
          <cell r="A1545">
            <v>2261</v>
          </cell>
          <cell r="B1545" t="str">
            <v>RoboAztecas</v>
          </cell>
          <cell r="C1545" t="str">
            <v>NASA/CSU Extension office 4-H Club/Ball Aerospace &amp; Technologies Corp/IBM/Seagate Corp. &amp; CASA MESA</v>
          </cell>
          <cell r="D1545" t="str">
            <v>Longmont, CO USA</v>
          </cell>
        </row>
        <row r="1546">
          <cell r="A1546">
            <v>2262</v>
          </cell>
          <cell r="B1546" t="str">
            <v>Hoppin Pantherz</v>
          </cell>
          <cell r="C1546" t="str">
            <v>National Defense Education Program/jcpenney &amp; Holliston High school</v>
          </cell>
          <cell r="D1546" t="str">
            <v>Holliston, MA USA</v>
          </cell>
        </row>
        <row r="1547">
          <cell r="A1547">
            <v>2264</v>
          </cell>
          <cell r="B1547" t="str">
            <v>Inceptus</v>
          </cell>
          <cell r="C1547" t="str">
            <v>Boston Scientific/PTC &amp; Wayzata High School</v>
          </cell>
          <cell r="D1547" t="str">
            <v>Plymouth, MN USA</v>
          </cell>
        </row>
        <row r="1548">
          <cell r="A1548">
            <v>2265</v>
          </cell>
          <cell r="B1548" t="str">
            <v>Fe Maidens</v>
          </cell>
          <cell r="C1548" t="str">
            <v>The Alumni Association of The Bronx High School  of Science / Bloomberg / ConEdison / Credit Suisse / IBM / Maspeth Press &amp; The Bronx High School of Science</v>
          </cell>
          <cell r="D1548" t="str">
            <v>Bronx, NY USA</v>
          </cell>
        </row>
        <row r="1549">
          <cell r="A1549">
            <v>2265</v>
          </cell>
          <cell r="B1549" t="str">
            <v>Fe Maidens</v>
          </cell>
          <cell r="C1549" t="str">
            <v>The Alumni Association of The Bronx High School  of Science / Bloomberg / ConEdison / Credit Suisse / IBM / Maspeth Press &amp; The Bronx High School of Science</v>
          </cell>
          <cell r="D1549" t="str">
            <v>Bronx, NY USA</v>
          </cell>
        </row>
        <row r="1550">
          <cell r="A1550">
            <v>2275</v>
          </cell>
          <cell r="B1550" t="str">
            <v>Bello Bots</v>
          </cell>
          <cell r="C1550" t="str">
            <v>Lockheed Martin &amp; Montbello High School</v>
          </cell>
          <cell r="D1550" t="str">
            <v>Denver, CO USA</v>
          </cell>
        </row>
        <row r="1551">
          <cell r="A1551">
            <v>2283</v>
          </cell>
          <cell r="B1551" t="str">
            <v>Panteras</v>
          </cell>
          <cell r="C1551" t="str">
            <v>General Motors Mexico / Google / Autodesk / ArtCenter Design / Expos World Trade Center Mexico City &amp; Universidad Panamericana  High School, Cedros School</v>
          </cell>
          <cell r="D1551" t="str">
            <v>Mexico City, DIF Mexico</v>
          </cell>
        </row>
        <row r="1552">
          <cell r="A1552">
            <v>2333</v>
          </cell>
          <cell r="B1552" t="str">
            <v>Sapulpa Chieftain Robotics</v>
          </cell>
          <cell r="C1552" t="str">
            <v>Bartlett Foundation/Mr. Patrick Graham &amp; Sapulpa High School</v>
          </cell>
          <cell r="D1552" t="str">
            <v>Sapulpa, OK USA</v>
          </cell>
        </row>
        <row r="1553">
          <cell r="A1553">
            <v>2335</v>
          </cell>
          <cell r="B1553" t="str">
            <v>Sargon</v>
          </cell>
          <cell r="C1553" t="str">
            <v>Shawnee Mission East High School</v>
          </cell>
          <cell r="D1553" t="str">
            <v>Prairie Village, KS USA</v>
          </cell>
        </row>
        <row r="1554">
          <cell r="A1554">
            <v>2337</v>
          </cell>
          <cell r="B1554" t="str">
            <v>EngiNERDs</v>
          </cell>
          <cell r="C1554" t="str">
            <v>General Motors / Premier Tooling Systems / Chrysler Foundation / Davison Tool &amp; Engineering, L.L.C. / Katcon USA / Cypress Computer Systems / Robolytics / Benito's Pizza &amp; Grand Blanc High School</v>
          </cell>
          <cell r="D1554" t="str">
            <v>Grand Blanc, MI USA</v>
          </cell>
        </row>
        <row r="1555">
          <cell r="A1555">
            <v>2337</v>
          </cell>
          <cell r="B1555" t="str">
            <v>EngiNERDs</v>
          </cell>
          <cell r="C1555" t="str">
            <v>General Motors / Premier Tooling Systems / Chrysler Foundation / Davison Tool &amp; Engineering, L.L.C. / Katcon USA / Cypress Computer Systems / Robolytics / Benito's Pizza &amp; Grand Blanc High School</v>
          </cell>
          <cell r="D1555" t="str">
            <v>Grand Blanc, MI USA</v>
          </cell>
        </row>
        <row r="1556">
          <cell r="A1556">
            <v>2337</v>
          </cell>
          <cell r="B1556" t="str">
            <v>EngiNERDs</v>
          </cell>
          <cell r="C1556" t="str">
            <v>General Motors / Premier Tooling Systems / Chrysler Foundation / Davison Tool &amp; Engineering, L.L.C. / Katcon USA / Cypress Computer Systems / Robolytics / Benito's Pizza &amp; Grand Blanc High School</v>
          </cell>
          <cell r="D1556" t="str">
            <v>Grand Blanc, MI USA</v>
          </cell>
        </row>
        <row r="1557">
          <cell r="A1557">
            <v>2337</v>
          </cell>
          <cell r="B1557" t="str">
            <v>EngiNERDs</v>
          </cell>
          <cell r="C1557" t="str">
            <v>General Motors / Premier Tooling Systems / Chrysler Foundation / Davison Tool &amp; Engineering, L.L.C. / Katcon USA / Cypress Computer Systems / Robolytics / Benito's Pizza &amp; Grand Blanc High School</v>
          </cell>
          <cell r="D1557" t="str">
            <v>Grand Blanc, MI USA</v>
          </cell>
        </row>
        <row r="1558">
          <cell r="A1558">
            <v>2338</v>
          </cell>
          <cell r="B1558" t="str">
            <v>Gear It Forward</v>
          </cell>
          <cell r="C1558" t="str">
            <v>Caterpillar Inc. &amp; Oswego High Schools</v>
          </cell>
          <cell r="D1558" t="str">
            <v>Oswego, IL USA</v>
          </cell>
        </row>
        <row r="1559">
          <cell r="A1559">
            <v>2338</v>
          </cell>
          <cell r="B1559" t="str">
            <v>Gear It Forward</v>
          </cell>
          <cell r="C1559" t="str">
            <v>Caterpillar Inc. &amp; Oswego High Schools</v>
          </cell>
          <cell r="D1559" t="str">
            <v>Oswego, IL USA</v>
          </cell>
        </row>
        <row r="1560">
          <cell r="A1560">
            <v>2339</v>
          </cell>
          <cell r="B1560" t="str">
            <v>Robolopes</v>
          </cell>
          <cell r="C1560" t="str">
            <v>NASA/ITEA/MDM Architects/Circulating Air, Inc/All Glass and Plastics/Lowe's/jcpenney &amp; Antelope Valley High School</v>
          </cell>
          <cell r="D1560" t="str">
            <v>Lancaster, CA USA</v>
          </cell>
        </row>
        <row r="1561">
          <cell r="A1561">
            <v>2339</v>
          </cell>
          <cell r="B1561" t="str">
            <v>Robolopes</v>
          </cell>
          <cell r="C1561" t="str">
            <v>NASA/ITEA/MDM Architects/Circulating Air, Inc/All Glass and Plastics/Lowe's/jcpenney &amp; Antelope Valley High School</v>
          </cell>
          <cell r="D1561" t="str">
            <v>Lancaster, CA USA</v>
          </cell>
        </row>
        <row r="1562">
          <cell r="A1562">
            <v>2340</v>
          </cell>
          <cell r="B1562" t="str">
            <v>Xcentrics</v>
          </cell>
          <cell r="C1562" t="str">
            <v>Xerox Corporation/Sisters of St. Joseph &amp; Our Lady of Mercy &amp; Bishop Kearney</v>
          </cell>
          <cell r="D1562" t="str">
            <v>Rochester, NY USA</v>
          </cell>
        </row>
        <row r="1563">
          <cell r="A1563">
            <v>2340</v>
          </cell>
          <cell r="B1563" t="str">
            <v>Xcentrics</v>
          </cell>
          <cell r="C1563" t="str">
            <v>Xerox Corporation/Sisters of St. Joseph &amp; Our Lady of Mercy &amp; Bishop Kearney</v>
          </cell>
          <cell r="D1563" t="str">
            <v>Rochester, NY USA</v>
          </cell>
        </row>
        <row r="1564">
          <cell r="A1564">
            <v>2341</v>
          </cell>
          <cell r="B1564" t="str">
            <v>Sprockets</v>
          </cell>
          <cell r="C1564" t="str">
            <v>The Boeing Company / Eaton Corporation / ExxonMobil Chemical Co. / Tinker OC-ALC / QuadGraphics / Love's Travel Stop &amp; Country Stores / Enviro Systems Inc. / TDGI / Hound Safety &amp; Gordon Cooper Technology Center</v>
          </cell>
          <cell r="D1564" t="str">
            <v>Shawnee, OK USA</v>
          </cell>
        </row>
        <row r="1565">
          <cell r="A1565">
            <v>2342</v>
          </cell>
          <cell r="B1565" t="str">
            <v>Team Phoenix</v>
          </cell>
          <cell r="C1565" t="str">
            <v>Daniel Webster College/Philips Color Kinetics/BAE SYSTEMS/Intel/SANMINA-SCI/Greater Nashua FIRST Robotics, Inc. &amp; Greater Nashua Area High Schools</v>
          </cell>
          <cell r="D1565" t="str">
            <v>Merrimack, NH USA</v>
          </cell>
        </row>
        <row r="1566">
          <cell r="A1566">
            <v>2344</v>
          </cell>
          <cell r="B1566" t="str">
            <v xml:space="preserve">The Saunders Droid Factory </v>
          </cell>
          <cell r="C1566" t="str">
            <v>Dr. Andrew and Judith Economos Foundation / Con Edison / Dott-Communications, LLC &amp; Saunders Trades and Technical High School</v>
          </cell>
          <cell r="D1566" t="str">
            <v>Yonkers, NY USA</v>
          </cell>
        </row>
        <row r="1567">
          <cell r="A1567">
            <v>2345</v>
          </cell>
          <cell r="B1567" t="str">
            <v>Animal Control</v>
          </cell>
          <cell r="C1567" t="str">
            <v>Westbrook Care Center/CTS/Honeywell/Kearney Commercial Bank/Kearney Trust Company/Pizza Hut/Slivinski's Bakery/Cole Printing/Platte Clay Electric/Kearney Optimist Club/Kearney Rotary Club/Kearney Lions Club &amp; Kearney High School</v>
          </cell>
          <cell r="D1567" t="str">
            <v>Kearney, MO USA</v>
          </cell>
        </row>
        <row r="1568">
          <cell r="A1568">
            <v>2346</v>
          </cell>
          <cell r="B1568" t="str">
            <v>Cel-Techs</v>
          </cell>
          <cell r="C1568" t="str">
            <v>Archbishop O'Hara High School</v>
          </cell>
          <cell r="D1568" t="str">
            <v>Kansas City, MO USA</v>
          </cell>
        </row>
        <row r="1569">
          <cell r="A1569">
            <v>2347</v>
          </cell>
          <cell r="B1569" t="str">
            <v>Metal Mercs</v>
          </cell>
          <cell r="C1569" t="str">
            <v>School Construction Consultants Incorporated &amp; Walter G. O'Connell Copiague High School</v>
          </cell>
          <cell r="D1569" t="str">
            <v>Copiague, NY USA</v>
          </cell>
        </row>
        <row r="1570">
          <cell r="A1570">
            <v>2348</v>
          </cell>
          <cell r="B1570" t="str">
            <v>Cool Geeks</v>
          </cell>
          <cell r="C1570" t="str">
            <v>BAE Systems/Nan, Inc./Friends of Hawaii Robotics/Servco Auto Parts/Home Depot &amp; Moanalua High School</v>
          </cell>
          <cell r="D1570" t="str">
            <v>Honolulu, HI USA</v>
          </cell>
        </row>
        <row r="1571">
          <cell r="A1571">
            <v>2349</v>
          </cell>
          <cell r="B1571" t="str">
            <v>Hurriquake</v>
          </cell>
          <cell r="C1571" t="str">
            <v>Wayland Public Schools Foundation/jcpenney &amp; Wayland High School</v>
          </cell>
          <cell r="D1571" t="str">
            <v>Wayland, MA USA</v>
          </cell>
        </row>
        <row r="1572">
          <cell r="A1572">
            <v>2352</v>
          </cell>
          <cell r="B1572" t="str">
            <v>Metal Mayhem</v>
          </cell>
          <cell r="C1572" t="str">
            <v>The Chickasaw Nation &amp; The Chickasaw Nation</v>
          </cell>
          <cell r="D1572" t="str">
            <v>Ada, OK USA</v>
          </cell>
        </row>
        <row r="1573">
          <cell r="A1573">
            <v>2352</v>
          </cell>
          <cell r="B1573" t="str">
            <v>Metal Mayhem</v>
          </cell>
          <cell r="C1573" t="str">
            <v>The Chickasaw Nation &amp; The Chickasaw Nation</v>
          </cell>
          <cell r="D1573" t="str">
            <v>Ada, OK USA</v>
          </cell>
        </row>
        <row r="1574">
          <cell r="A1574">
            <v>2353</v>
          </cell>
          <cell r="B1574" t="str">
            <v>The Legion</v>
          </cell>
          <cell r="C1574" t="str">
            <v>Pembroke Hill School</v>
          </cell>
          <cell r="D1574" t="str">
            <v>Kansas City, MO USA</v>
          </cell>
        </row>
        <row r="1575">
          <cell r="A1575">
            <v>2354</v>
          </cell>
          <cell r="B1575" t="str">
            <v>Red River Robotics</v>
          </cell>
          <cell r="C1575" t="str">
            <v>Halliburton &amp; Red River Technology Center</v>
          </cell>
          <cell r="D1575" t="str">
            <v>Duncan, OK USA</v>
          </cell>
        </row>
        <row r="1576">
          <cell r="A1576">
            <v>2357</v>
          </cell>
          <cell r="B1576" t="str">
            <v>Panthers</v>
          </cell>
          <cell r="C1576" t="str">
            <v>Black &amp; Veatch / KCP / Honeywell &amp; Raymore Peculiar High School</v>
          </cell>
          <cell r="D1576" t="str">
            <v>Peculiar, MO USA</v>
          </cell>
        </row>
        <row r="1577">
          <cell r="A1577">
            <v>2358</v>
          </cell>
          <cell r="B1577" t="str">
            <v>Bearbotics</v>
          </cell>
          <cell r="C1577" t="str">
            <v>PTC / Designcraft Inc. / Northrop Grumman / Lake Zurich Bear Boosters / M Tech / Abbott Fund / All American Exterior Solutions &amp; Lake Zurich High School</v>
          </cell>
          <cell r="D1577" t="str">
            <v>Lake Zurich, IL USA</v>
          </cell>
        </row>
        <row r="1578">
          <cell r="A1578">
            <v>2358</v>
          </cell>
          <cell r="B1578" t="str">
            <v>Bearbotics</v>
          </cell>
          <cell r="C1578" t="str">
            <v>PTC / Designcraft Inc. / Northrop Grumman / Lake Zurich Bear Boosters / M Tech / Abbott Fund / All American Exterior Solutions &amp; Lake Zurich High School</v>
          </cell>
          <cell r="D1578" t="str">
            <v>Lake Zurich, IL USA</v>
          </cell>
        </row>
        <row r="1579">
          <cell r="A1579">
            <v>2359</v>
          </cell>
          <cell r="B1579" t="str">
            <v>RoboLobos</v>
          </cell>
          <cell r="C1579" t="str">
            <v>Jasco Products/Oklahoma Christian University/Kimray &amp; Edmond Santa Fe High School</v>
          </cell>
          <cell r="D1579" t="str">
            <v>Edmond, OK USA</v>
          </cell>
        </row>
        <row r="1580">
          <cell r="A1580">
            <v>2359</v>
          </cell>
          <cell r="B1580" t="str">
            <v>RoboLobos</v>
          </cell>
          <cell r="C1580" t="str">
            <v>Jasco Products/Oklahoma Christian University/Kimray &amp; Edmond Santa Fe High School</v>
          </cell>
          <cell r="D1580" t="str">
            <v>Edmond, OK USA</v>
          </cell>
        </row>
        <row r="1581">
          <cell r="A1581">
            <v>2360</v>
          </cell>
          <cell r="B1581" t="str">
            <v>POWER-Storm</v>
          </cell>
          <cell r="C1581" t="str">
            <v>NASA/Comcast-NBCUniversal/Rolls Royce Corporation/Water Jet Cutting of Indiana/Indianapolis Area Schools &amp; Arsenal Technical High School</v>
          </cell>
          <cell r="D1581" t="str">
            <v>Indianapolis, IN USA</v>
          </cell>
        </row>
        <row r="1582">
          <cell r="A1582">
            <v>2363</v>
          </cell>
          <cell r="B1582" t="str">
            <v>Triple Helix</v>
          </cell>
          <cell r="C1582" t="str">
            <v>The Boeing Company/NDEP/US Army Research Laboratory/NASA/National Defense Education Program/Booz Allen Hamilton/BAE Systems Norfolk Ship Repair/Analytical Mechanics Associates &amp; Menchville High School</v>
          </cell>
          <cell r="D1582" t="str">
            <v>Newport News, VA USA</v>
          </cell>
        </row>
        <row r="1583">
          <cell r="A1583">
            <v>2363</v>
          </cell>
          <cell r="B1583" t="str">
            <v>Triple Helix</v>
          </cell>
          <cell r="C1583" t="str">
            <v>The Boeing Company/NDEP/US Army Research Laboratory/NASA/National Defense Education Program/Booz Allen Hamilton/BAE Systems Norfolk Ship Repair/Analytical Mechanics Associates &amp; Menchville High School</v>
          </cell>
          <cell r="D1583" t="str">
            <v>Newport News, VA USA</v>
          </cell>
        </row>
        <row r="1584">
          <cell r="A1584">
            <v>2367</v>
          </cell>
          <cell r="B1584" t="str">
            <v>Lancer Robotics</v>
          </cell>
          <cell r="C1584" t="str">
            <v>Saint Francis High School</v>
          </cell>
          <cell r="D1584" t="str">
            <v>Mountain View, CA USA</v>
          </cell>
        </row>
        <row r="1585">
          <cell r="A1585">
            <v>2367</v>
          </cell>
          <cell r="B1585" t="str">
            <v>Lancer Robotics</v>
          </cell>
          <cell r="C1585" t="str">
            <v>Saint Francis High School</v>
          </cell>
          <cell r="D1585" t="str">
            <v>Mountain View, CA USA</v>
          </cell>
        </row>
        <row r="1586">
          <cell r="A1586">
            <v>2369</v>
          </cell>
          <cell r="B1586" t="str">
            <v>Maximus Roboticus</v>
          </cell>
          <cell r="C1586" t="str">
            <v>Stillwater Breakfast Kiwanis &amp; Meridian Technology Center</v>
          </cell>
          <cell r="D1586" t="str">
            <v>Stillwater, OK USA</v>
          </cell>
        </row>
        <row r="1587">
          <cell r="A1587">
            <v>2370</v>
          </cell>
          <cell r="B1587" t="str">
            <v>iBots</v>
          </cell>
          <cell r="C1587" t="str">
            <v>GE Volunteers/Alderman Chevrolet and Toyota &amp; Rutland County Students</v>
          </cell>
          <cell r="D1587" t="str">
            <v>Rutland, VT USA</v>
          </cell>
        </row>
        <row r="1588">
          <cell r="A1588">
            <v>2373</v>
          </cell>
          <cell r="B1588" t="str">
            <v>The Crickets</v>
          </cell>
          <cell r="C1588" t="str">
            <v>Motorola / Oklahoma Education Enhancement Foundation / Carnegie Lumber / Technology Department Southwestern Oklahoma State University / Daniel Moore &amp; Caddo Kiowa Technology Center</v>
          </cell>
          <cell r="D1588" t="str">
            <v>Fort Cobb, OK USA</v>
          </cell>
        </row>
        <row r="1589">
          <cell r="A1589">
            <v>2374</v>
          </cell>
          <cell r="B1589" t="str">
            <v>Crusader Bots</v>
          </cell>
          <cell r="C1589" t="str">
            <v>NASA &amp; Jesuit High School</v>
          </cell>
          <cell r="D1589" t="str">
            <v>Portland, OR USA</v>
          </cell>
        </row>
        <row r="1590">
          <cell r="A1590">
            <v>2374</v>
          </cell>
          <cell r="B1590" t="str">
            <v>Crusader Bots</v>
          </cell>
          <cell r="C1590" t="str">
            <v>NASA &amp; Jesuit High School</v>
          </cell>
          <cell r="D1590" t="str">
            <v>Portland, OR USA</v>
          </cell>
        </row>
        <row r="1591">
          <cell r="A1591">
            <v>2375</v>
          </cell>
          <cell r="B1591" t="str">
            <v>The Dragons</v>
          </cell>
          <cell r="C1591" t="str">
            <v>United Technologies Corporation/Medical Intelligence Consultants, LLC/Microchip Technology, Inc./The Law Office of Jillian Kong-Sivert/TGen/Go Daddy!/Airpark Signs &amp; Graphics &amp; Bioscience High School</v>
          </cell>
          <cell r="D1591" t="str">
            <v>Phoenix, AZ USA</v>
          </cell>
        </row>
        <row r="1592">
          <cell r="A1592">
            <v>2375</v>
          </cell>
          <cell r="B1592" t="str">
            <v>The Dragons</v>
          </cell>
          <cell r="C1592" t="str">
            <v>United Technologies Corporation/Medical Intelligence Consultants, LLC/Microchip Technology, Inc./The Law Office of Jillian Kong-Sivert/TGen/Go Daddy!/Airpark Signs &amp; Graphics &amp; Bioscience High School</v>
          </cell>
          <cell r="D1592" t="str">
            <v>Phoenix, AZ USA</v>
          </cell>
        </row>
        <row r="1593">
          <cell r="A1593">
            <v>2377</v>
          </cell>
          <cell r="B1593" t="str">
            <v>C Company</v>
          </cell>
          <cell r="C1593" t="str">
            <v>NASA-GSFC / AACPS Advanced Studies &amp; Programs / Poole &amp; Associates / TCOM L.P. / BEA Corp / SAIC / TowBoatUS / WACO Products Inc. &amp; Chesapeake High School (AA)</v>
          </cell>
          <cell r="D1593" t="str">
            <v>Pasadena, MD USA</v>
          </cell>
        </row>
        <row r="1594">
          <cell r="A1594">
            <v>2377</v>
          </cell>
          <cell r="B1594" t="str">
            <v>C Company</v>
          </cell>
          <cell r="C1594" t="str">
            <v>NASA-GSFC / AACPS Advanced Studies &amp; Programs / Poole &amp; Associates / TCOM L.P. / BEA Corp / SAIC / TowBoatUS / WACO Products Inc. &amp; Chesapeake High School (AA)</v>
          </cell>
          <cell r="D1594" t="str">
            <v>Pasadena, MD USA</v>
          </cell>
        </row>
        <row r="1595">
          <cell r="A1595">
            <v>2382</v>
          </cell>
          <cell r="B1595" t="str">
            <v>Colbert Gears Of Radiation</v>
          </cell>
          <cell r="C1595" t="str">
            <v>Tinker AFB/Mueller Constructio/jcpenney &amp; Colbert  high school</v>
          </cell>
          <cell r="D1595" t="str">
            <v>Colbert, OK USA</v>
          </cell>
        </row>
        <row r="1596">
          <cell r="A1596">
            <v>2383</v>
          </cell>
          <cell r="B1596" t="str">
            <v>Ninjineers</v>
          </cell>
          <cell r="C1596" t="str">
            <v>jcpenney/Motorola &amp; American Heritage High School</v>
          </cell>
          <cell r="D1596" t="str">
            <v>Plantation, FL USA</v>
          </cell>
        </row>
        <row r="1597">
          <cell r="A1597">
            <v>2383</v>
          </cell>
          <cell r="B1597" t="str">
            <v>Ninjineers</v>
          </cell>
          <cell r="C1597" t="str">
            <v>jcpenney/Motorola &amp; American Heritage High School</v>
          </cell>
          <cell r="D1597" t="str">
            <v>Plantation, FL USA</v>
          </cell>
        </row>
        <row r="1598">
          <cell r="A1598">
            <v>2386</v>
          </cell>
          <cell r="B1598" t="str">
            <v>Trojans</v>
          </cell>
          <cell r="C1598" t="str">
            <v>Eaton/BMP Metals/Thompson-Gordon Group &amp; Burlington Central High School</v>
          </cell>
          <cell r="D1598" t="str">
            <v>Burlington, ON Canada</v>
          </cell>
        </row>
        <row r="1599">
          <cell r="A1599">
            <v>2386</v>
          </cell>
          <cell r="B1599" t="str">
            <v>Trojans</v>
          </cell>
          <cell r="C1599" t="str">
            <v>Eaton/BMP Metals/Thompson-Gordon Group &amp; Burlington Central High School</v>
          </cell>
          <cell r="D1599" t="str">
            <v>Burlington, ON Canada</v>
          </cell>
        </row>
        <row r="1600">
          <cell r="A1600">
            <v>2388</v>
          </cell>
          <cell r="B1600" t="str">
            <v>Robot Pirates</v>
          </cell>
          <cell r="C1600" t="str">
            <v>Duenner Supply Company / Oklahoma Forge Inc. / AEP-PSO / Oklahoma State Department of Education &amp; Sperry Public Schools</v>
          </cell>
          <cell r="D1600" t="str">
            <v>Sperry, OK USA</v>
          </cell>
        </row>
        <row r="1601">
          <cell r="A1601">
            <v>2389</v>
          </cell>
          <cell r="B1601" t="str">
            <v>Oklahoma STORM</v>
          </cell>
          <cell r="C1601" t="str">
            <v>Tinker AFB &amp; Central Technology Center</v>
          </cell>
          <cell r="D1601" t="str">
            <v>Drumright, OK USA</v>
          </cell>
        </row>
        <row r="1602">
          <cell r="A1602">
            <v>2393</v>
          </cell>
          <cell r="B1602" t="str">
            <v>Robotichauns</v>
          </cell>
          <cell r="C1602" t="str">
            <v>NASA / ORNL / UT-Battelle / MDF / Denso / The Pete Store / Dow / Kendall Electric &amp; Knoxville Catholic High School</v>
          </cell>
          <cell r="D1602" t="str">
            <v>Knoxville, TN USA</v>
          </cell>
        </row>
        <row r="1603">
          <cell r="A1603">
            <v>2393</v>
          </cell>
          <cell r="B1603" t="str">
            <v>Robotichauns</v>
          </cell>
          <cell r="C1603" t="str">
            <v>NASA / ORNL / UT-Battelle / MDF / Denso / The Pete Store / Dow / Kendall Electric &amp; Knoxville Catholic High School</v>
          </cell>
          <cell r="D1603" t="str">
            <v>Knoxville, TN USA</v>
          </cell>
        </row>
        <row r="1604">
          <cell r="A1604">
            <v>2395</v>
          </cell>
          <cell r="B1604" t="str">
            <v>OKC 4-H Robotics - Ninja Monkees</v>
          </cell>
          <cell r="C1604" t="str">
            <v>The Boeing Company / Team Tinker / AAR Aircraft Services / Metro Tech Aviation Career Campus / OKC Life Member Pioneer Club / D &amp; D Design and Manufacturing Inc. / ASRC Management Services / MIDCON Data Services, LLC / HiTech Assets / K12.com / Canadian County 4-H &amp; Oklahoma County 4-H</v>
          </cell>
          <cell r="D1604" t="str">
            <v>Oklahoma City, OK USA</v>
          </cell>
        </row>
        <row r="1605">
          <cell r="A1605">
            <v>2395</v>
          </cell>
          <cell r="B1605" t="str">
            <v>OKC 4-H Robotics - Ninja Monkees</v>
          </cell>
          <cell r="C1605" t="str">
            <v>The Boeing Company / Team Tinker / AAR Aircraft Services / Metro Tech Aviation Career Campus / OKC Life Member Pioneer Club / D &amp; D Design and Manufacturing Inc. / ASRC Management Services / MIDCON Data Services, LLC / HiTech Assets / K12.com / Canadian County 4-H &amp; Oklahoma County 4-H</v>
          </cell>
          <cell r="D1605" t="str">
            <v>Oklahoma City, OK USA</v>
          </cell>
        </row>
        <row r="1606">
          <cell r="A1606">
            <v>2398</v>
          </cell>
          <cell r="B1606" t="str">
            <v>A.I.'s</v>
          </cell>
          <cell r="C1606" t="str">
            <v>The Boeing Company/Cherokee Nation &amp; Sequoyah High School (Tahlequah)</v>
          </cell>
          <cell r="D1606" t="str">
            <v>Tahlequah, OK USA</v>
          </cell>
        </row>
        <row r="1607">
          <cell r="A1607">
            <v>2399</v>
          </cell>
          <cell r="B1607" t="str">
            <v>Fighting Unicorns</v>
          </cell>
          <cell r="C1607" t="str">
            <v>Case Western Reserve University/The Mixon Family &amp; Hathaway Brown School</v>
          </cell>
          <cell r="D1607" t="str">
            <v>Shaker Heights, OH USA</v>
          </cell>
        </row>
        <row r="1608">
          <cell r="A1608">
            <v>2399</v>
          </cell>
          <cell r="B1608" t="str">
            <v>Fighting Unicorns</v>
          </cell>
          <cell r="C1608" t="str">
            <v>Case Western Reserve University/The Mixon Family &amp; Hathaway Brown School</v>
          </cell>
          <cell r="D1608" t="str">
            <v>Shaker Heights, OH USA</v>
          </cell>
        </row>
        <row r="1609">
          <cell r="A1609">
            <v>2402</v>
          </cell>
          <cell r="B1609" t="str">
            <v>RoboJackets</v>
          </cell>
          <cell r="C1609" t="str">
            <v>NDEP / HDT Global Engineering / US STEMFoundation / REC / Papa Johns / Foley Family / Kobin Family / Tate Family &amp; James Monroe High School</v>
          </cell>
          <cell r="D1609" t="str">
            <v>Fredericksburg, VA USA</v>
          </cell>
        </row>
        <row r="1610">
          <cell r="A1610">
            <v>2403</v>
          </cell>
          <cell r="B1610" t="str">
            <v>Plasma Robotics</v>
          </cell>
          <cell r="C1610" t="str">
            <v>The Boeing Company / Rural Electric / Hunter Contracting &amp; Red Mountain High School &amp; Westwood High School &amp; Mesa Academy for Advanced Studies &amp; Heritage Academy &amp; Mountain View &amp; Desert Ridge</v>
          </cell>
          <cell r="D1610" t="str">
            <v>Mesa, AZ USA</v>
          </cell>
        </row>
        <row r="1611">
          <cell r="A1611">
            <v>2403</v>
          </cell>
          <cell r="B1611" t="str">
            <v>Plasma Robotics</v>
          </cell>
          <cell r="C1611" t="str">
            <v>The Boeing Company / Rural Electric / Hunter Contracting &amp; Red Mountain High School &amp; Westwood High School &amp; Mesa Academy for Advanced Studies &amp; Heritage Academy &amp; Mountain View &amp; Desert Ridge</v>
          </cell>
          <cell r="D1611" t="str">
            <v>Mesa, AZ USA</v>
          </cell>
        </row>
        <row r="1612">
          <cell r="A1612">
            <v>2404</v>
          </cell>
          <cell r="B1612" t="str">
            <v>TNT</v>
          </cell>
          <cell r="C1612" t="str">
            <v>Neighbors Empowering Youth / NASA-JPL / Lockheed Martin / Walmart &amp; John Muir High School &amp; Sahag Mesrob Armenian Christian School</v>
          </cell>
          <cell r="D1612" t="str">
            <v>Altadena, CA USA</v>
          </cell>
        </row>
        <row r="1613">
          <cell r="A1613">
            <v>2405</v>
          </cell>
          <cell r="B1613" t="str">
            <v>Divided By Zero</v>
          </cell>
          <cell r="C1613" t="str">
            <v>Casting Technologies Company &amp; Fruitport High School &amp; Muskegon Area Career Tech Center</v>
          </cell>
          <cell r="D1613" t="str">
            <v>Fruitport, MI USA</v>
          </cell>
        </row>
        <row r="1614">
          <cell r="A1614">
            <v>2405</v>
          </cell>
          <cell r="B1614" t="str">
            <v>Divided By Zero</v>
          </cell>
          <cell r="C1614" t="str">
            <v>Casting Technologies Company &amp; Fruitport High School &amp; Muskegon Area Career Tech Center</v>
          </cell>
          <cell r="D1614" t="str">
            <v>Fruitport, MI USA</v>
          </cell>
        </row>
        <row r="1615">
          <cell r="A1615">
            <v>2408</v>
          </cell>
          <cell r="B1615" t="str">
            <v>Shrapnel Sergeants</v>
          </cell>
          <cell r="C1615" t="str">
            <v>The Boeing Company/LMI Aerospace/Armor Key &amp; Hardware &amp; Hazelwood West High School</v>
          </cell>
          <cell r="D1615" t="str">
            <v>Hazelwood, MO USA</v>
          </cell>
        </row>
        <row r="1616">
          <cell r="A1616">
            <v>2410</v>
          </cell>
          <cell r="B1616" t="str">
            <v>Blue Valley CAPS Metal Mustang Robotics</v>
          </cell>
          <cell r="C1616" t="str">
            <v>Sprint Corporation/Cerner Corporation/KC STEM Alliance/Blue Valley Educational Foundation/Rockwell Automation/Honeywell &amp; Center for Advanced Professional Studies</v>
          </cell>
          <cell r="D1616" t="str">
            <v>Overland Park, KS USA</v>
          </cell>
        </row>
        <row r="1617">
          <cell r="A1617">
            <v>2410</v>
          </cell>
          <cell r="B1617" t="str">
            <v>Blue Valley CAPS Metal Mustang Robotics</v>
          </cell>
          <cell r="C1617" t="str">
            <v>Sprint Corporation/Cerner Corporation/KC STEM Alliance/Blue Valley Educational Foundation/Rockwell Automation/Honeywell &amp; Center for Advanced Professional Studies</v>
          </cell>
          <cell r="D1617" t="str">
            <v>Overland Park, KS USA</v>
          </cell>
        </row>
        <row r="1618">
          <cell r="A1618">
            <v>2411</v>
          </cell>
          <cell r="B1618" t="str">
            <v>Rebel @lliance</v>
          </cell>
          <cell r="C1618" t="str">
            <v>NASA/ITT Technical Institute &amp; Alliance High School @ Meek</v>
          </cell>
          <cell r="D1618" t="str">
            <v>Portland, OR USA</v>
          </cell>
        </row>
        <row r="1619">
          <cell r="A1619">
            <v>2411</v>
          </cell>
          <cell r="B1619" t="str">
            <v>Rebel @lliance</v>
          </cell>
          <cell r="C1619" t="str">
            <v>NASA/ITT Technical Institute &amp; Alliance High School @ Meek</v>
          </cell>
          <cell r="D1619" t="str">
            <v>Portland, OR USA</v>
          </cell>
        </row>
        <row r="1620">
          <cell r="A1620">
            <v>2412</v>
          </cell>
          <cell r="B1620" t="str">
            <v>Robototes</v>
          </cell>
          <cell r="C1620" t="str">
            <v>Intellectual Ventures / F5 Networks / Microsoft / Macro Technologies / Sammamish Totems Enrichment Program Supporters / Office of the Superintendent of Public Instruction / Platt Electric &amp; Sammamish High School</v>
          </cell>
          <cell r="D1620" t="str">
            <v>Bellevue, WA USA</v>
          </cell>
        </row>
        <row r="1621">
          <cell r="A1621">
            <v>2412</v>
          </cell>
          <cell r="B1621" t="str">
            <v>Robototes</v>
          </cell>
          <cell r="C1621" t="str">
            <v>Intellectual Ventures / F5 Networks / Microsoft / Macro Technologies / Sammamish Totems Enrichment Program Supporters / Office of the Superintendent of Public Instruction / Platt Electric &amp; Sammamish High School</v>
          </cell>
          <cell r="D1621" t="str">
            <v>Bellevue, WA USA</v>
          </cell>
        </row>
        <row r="1622">
          <cell r="A1622">
            <v>2415</v>
          </cell>
          <cell r="B1622" t="str">
            <v>WiredCats</v>
          </cell>
          <cell r="C1622" t="str">
            <v>Greenguard/Air Quality Sciences/General Electric/Capital Fabrication &amp; The Westminster Schools</v>
          </cell>
          <cell r="D1622" t="str">
            <v>Atlanta, GA USA</v>
          </cell>
        </row>
        <row r="1623">
          <cell r="A1623">
            <v>2415</v>
          </cell>
          <cell r="B1623" t="str">
            <v>WiredCats</v>
          </cell>
          <cell r="C1623" t="str">
            <v>Greenguard/Air Quality Sciences/General Electric/Capital Fabrication &amp; The Westminster Schools</v>
          </cell>
          <cell r="D1623" t="str">
            <v>Atlanta, GA USA</v>
          </cell>
        </row>
        <row r="1624">
          <cell r="A1624">
            <v>2421</v>
          </cell>
          <cell r="B1624" t="str">
            <v>RTR Team Robotics</v>
          </cell>
          <cell r="C1624" t="str">
            <v>The Boeing Company / Booz Allen Hamilton / Raytheon / Best Buy / The Law Firm of Reed Smith / Scitor, Inc. / Summit Engineering Group &amp; Harvester Teaching Services</v>
          </cell>
          <cell r="D1624" t="str">
            <v>Springfield, VA USA</v>
          </cell>
        </row>
        <row r="1625">
          <cell r="A1625">
            <v>2421</v>
          </cell>
          <cell r="B1625" t="str">
            <v>RTR Team Robotics</v>
          </cell>
          <cell r="C1625" t="str">
            <v>The Boeing Company / Booz Allen Hamilton / Raytheon / Best Buy / The Law Firm of Reed Smith / Scitor, Inc. / Summit Engineering Group &amp; Harvester Teaching Services</v>
          </cell>
          <cell r="D1625" t="str">
            <v>Springfield, VA USA</v>
          </cell>
        </row>
        <row r="1626">
          <cell r="A1626">
            <v>2423</v>
          </cell>
          <cell r="B1626" t="str">
            <v>The KWARQS</v>
          </cell>
          <cell r="C1626" t="str">
            <v>BBN Technology/United Electric Controls &amp; Watertown High School</v>
          </cell>
          <cell r="D1626" t="str">
            <v>Watertown, MA USA</v>
          </cell>
        </row>
        <row r="1627">
          <cell r="A1627">
            <v>2424</v>
          </cell>
          <cell r="B1627" t="str">
            <v>Robot Mafia</v>
          </cell>
          <cell r="C1627" t="str">
            <v>NASA/AEP   PSO &amp; Bixby High School</v>
          </cell>
          <cell r="D1627" t="str">
            <v>Bixby, OK USA</v>
          </cell>
        </row>
        <row r="1628">
          <cell r="A1628">
            <v>2425</v>
          </cell>
          <cell r="B1628" t="str">
            <v xml:space="preserve">Hydra </v>
          </cell>
          <cell r="C1628" t="str">
            <v>School District of Hillsborough County/jcpenney/BP Industries/James and Amy Shimberg Charitable Trust/Verizon &amp; Hillsborough High School</v>
          </cell>
          <cell r="D1628" t="str">
            <v>Tampa, FL USA</v>
          </cell>
        </row>
        <row r="1629">
          <cell r="A1629">
            <v>2429</v>
          </cell>
          <cell r="B1629" t="str">
            <v>La Canada Engneerng Cub</v>
          </cell>
          <cell r="C1629" t="str">
            <v>NASA/SpaceX/Musk Foundation/Industrial Metal Supply/Mallcraft Construction/Jet Propulsion Lab &amp; La Canada High School &amp; LCHS ROP</v>
          </cell>
          <cell r="D1629" t="str">
            <v>La Caada, CA USA</v>
          </cell>
        </row>
        <row r="1630">
          <cell r="A1630">
            <v>2429</v>
          </cell>
          <cell r="B1630" t="str">
            <v>La Canada Engneerng Cub</v>
          </cell>
          <cell r="C1630" t="str">
            <v>NASA/SpaceX/Musk Foundation/Industrial Metal Supply/Mallcraft Construction/Jet Propulsion Lab &amp; La Canada High School &amp; LCHS ROP</v>
          </cell>
          <cell r="D1630" t="str">
            <v>La Caada, CA USA</v>
          </cell>
        </row>
        <row r="1631">
          <cell r="A1631">
            <v>2432</v>
          </cell>
          <cell r="B1631" t="str">
            <v>RoboSpartans</v>
          </cell>
          <cell r="C1631" t="str">
            <v>The Boeing Company/SRT &amp; Hales Franciscan High School</v>
          </cell>
          <cell r="D1631" t="str">
            <v>Chicago, IL USA</v>
          </cell>
        </row>
        <row r="1632">
          <cell r="A1632">
            <v>2434</v>
          </cell>
          <cell r="B1632" t="str">
            <v>Blue Devils Gear Heads</v>
          </cell>
          <cell r="C1632" t="str">
            <v>Hopewell Public Schools/Blue Print Automation &amp; Hopewell High School</v>
          </cell>
          <cell r="D1632" t="str">
            <v>Hopewell, VA USA</v>
          </cell>
        </row>
        <row r="1633">
          <cell r="A1633">
            <v>2435</v>
          </cell>
          <cell r="B1633" t="str">
            <v>Soldiers of Technology</v>
          </cell>
          <cell r="C1633" t="str">
            <v>NASA / CGI Federal / Lockheed Martin / The Goodyear Tire &amp; Rubber Company / AEP-PSO / Great Plains Technology Center Foundation &amp; Great Plains Technology Center</v>
          </cell>
          <cell r="D1633" t="str">
            <v>Lawton, OK USA</v>
          </cell>
        </row>
        <row r="1634">
          <cell r="A1634">
            <v>2437</v>
          </cell>
          <cell r="B1634" t="str">
            <v>Lancer Robotics</v>
          </cell>
          <cell r="C1634" t="str">
            <v>BAE SYSTEMS/HECO/Jeff White, CFP and Company &amp; Sacred Hearts Academy</v>
          </cell>
          <cell r="D1634" t="str">
            <v>Honolulu, HI USA</v>
          </cell>
        </row>
        <row r="1635">
          <cell r="A1635">
            <v>2438</v>
          </cell>
          <cell r="B1635" t="str">
            <v>'Iobotics</v>
          </cell>
          <cell r="C1635" t="str">
            <v>BAE SYSTEMS/DATAHOUSE/AFCEA &amp; 'Iolani School</v>
          </cell>
          <cell r="D1635" t="str">
            <v>Honolulu, HI USA</v>
          </cell>
        </row>
        <row r="1636">
          <cell r="A1636">
            <v>2438</v>
          </cell>
          <cell r="B1636" t="str">
            <v>'Iobotics</v>
          </cell>
          <cell r="C1636" t="str">
            <v>BAE SYSTEMS/DATAHOUSE/AFCEA &amp; 'Iolani School</v>
          </cell>
          <cell r="D1636" t="str">
            <v>Honolulu, HI USA</v>
          </cell>
        </row>
        <row r="1637">
          <cell r="A1637">
            <v>2439</v>
          </cell>
          <cell r="B1637" t="str">
            <v>Bearbotics</v>
          </cell>
          <cell r="C1637" t="str">
            <v>The Boeing Company/Robotics Organizing Committee-Friends of Hawaii Robotics/MEDB Ke Alahele Education Fund/Maui Electric Co., Ltd./Textron Systems/BAE Systems/FedEx/Warren S. Unemori Engineering/Alaka'ina Foundation/AFCEA Hawaii/Monsanto Fund/McDonald's &amp; H.P. Baldwin High School</v>
          </cell>
          <cell r="D1637" t="str">
            <v>Wailuku, HI USA</v>
          </cell>
        </row>
        <row r="1638">
          <cell r="A1638">
            <v>2439</v>
          </cell>
          <cell r="B1638" t="str">
            <v>Bearbotics</v>
          </cell>
          <cell r="C1638" t="str">
            <v>The Boeing Company/Robotics Organizing Committee-Friends of Hawaii Robotics/MEDB Ke Alahele Education Fund/Maui Electric Co., Ltd./Textron Systems/BAE Systems/FedEx/Warren S. Unemori Engineering/Alaka'ina Foundation/AFCEA Hawaii/Monsanto Fund/McDonald's &amp; H.P. Baldwin High School</v>
          </cell>
          <cell r="D1638" t="str">
            <v>Wailuku, HI USA</v>
          </cell>
        </row>
        <row r="1639">
          <cell r="A1639">
            <v>2441</v>
          </cell>
          <cell r="B1639" t="str">
            <v>Spartechs</v>
          </cell>
          <cell r="C1639" t="str">
            <v>NASA/BAE SYSTEMS &amp; Maryknoll School High School</v>
          </cell>
          <cell r="D1639" t="str">
            <v>Honolulu, HI USA</v>
          </cell>
        </row>
        <row r="1640">
          <cell r="A1640">
            <v>2443</v>
          </cell>
          <cell r="B1640" t="str">
            <v>Blue Thunder</v>
          </cell>
          <cell r="C1640" t="str">
            <v>Maui Economic and Development Board (MEDB)/Trex Enterprises Corporation/BAE Systems/Textron Systems/Boeing/Hawaii Space Grant Consortium &amp; Maui High School</v>
          </cell>
          <cell r="D1640" t="str">
            <v>Kahului, HI USA</v>
          </cell>
        </row>
        <row r="1641">
          <cell r="A1641">
            <v>2443</v>
          </cell>
          <cell r="B1641" t="str">
            <v>Blue Thunder</v>
          </cell>
          <cell r="C1641" t="str">
            <v>Maui Economic and Development Board (MEDB)/Trex Enterprises Corporation/BAE Systems/Textron Systems/Boeing/Hawaii Space Grant Consortium &amp; Maui High School</v>
          </cell>
          <cell r="D1641" t="str">
            <v>Kahului, HI USA</v>
          </cell>
        </row>
        <row r="1642">
          <cell r="A1642">
            <v>2444</v>
          </cell>
          <cell r="B1642" t="str">
            <v>Kamehameha RoboWarriors</v>
          </cell>
          <cell r="C1642" t="str">
            <v>Kamehameha High School</v>
          </cell>
          <cell r="D1642" t="str">
            <v>Honolulu, HI USA</v>
          </cell>
        </row>
        <row r="1643">
          <cell r="A1643">
            <v>2445</v>
          </cell>
          <cell r="B1643" t="str">
            <v>RoboKAP</v>
          </cell>
          <cell r="C1643" t="str">
            <v>James and Abigail Campbell Family Foundation/HECO/Hawaii State Department of Education Learning Centers Program/BAE SYSTEMS/Chevron/Robotics Organizing Committee &amp; Friends of Hawaii Robotics/Yamaguchi Family &amp; Kapolei High School</v>
          </cell>
          <cell r="D1643" t="str">
            <v>Kapolei, HI USA</v>
          </cell>
        </row>
        <row r="1644">
          <cell r="A1644">
            <v>2449</v>
          </cell>
          <cell r="B1644" t="str">
            <v>Out of Orbit Robotics</v>
          </cell>
          <cell r="C1644" t="str">
            <v>NASA / Orbital Sciences / Industrial Metal Supply / Lubbers' Home &amp; James Madison High School &amp; Marcos De Niza High School</v>
          </cell>
          <cell r="D1644" t="str">
            <v>Tempe, AZ USA</v>
          </cell>
        </row>
        <row r="1645">
          <cell r="A1645">
            <v>2450</v>
          </cell>
          <cell r="B1645" t="str">
            <v>Raiderbots</v>
          </cell>
          <cell r="C1645" t="str">
            <v>Minnesota Wire And Cable &amp; Cretin-Derham Hall High School</v>
          </cell>
          <cell r="D1645" t="str">
            <v>St. Paul, MN USA</v>
          </cell>
        </row>
        <row r="1646">
          <cell r="A1646">
            <v>2451</v>
          </cell>
          <cell r="B1646" t="str">
            <v>PWNAGE</v>
          </cell>
          <cell r="C1646" t="str">
            <v>Genesis Automation / Milwaukee School Of Engineering / Ace Metal Crafts / Center Tool Company / SMC / Balluff / Enersys &amp; Youth Robotics and STEM Education Foundation</v>
          </cell>
          <cell r="D1646" t="str">
            <v>Saint Charles, IL USA</v>
          </cell>
        </row>
        <row r="1647">
          <cell r="A1647">
            <v>2451</v>
          </cell>
          <cell r="B1647" t="str">
            <v>PWNAGE</v>
          </cell>
          <cell r="C1647" t="str">
            <v>Genesis Automation / Milwaukee School Of Engineering / Ace Metal Crafts / Center Tool Company / SMC / Balluff / Enersys &amp; Youth Robotics and STEM Education Foundation</v>
          </cell>
          <cell r="D1647" t="str">
            <v>Saint Charles, IL USA</v>
          </cell>
        </row>
        <row r="1648">
          <cell r="A1648">
            <v>2453</v>
          </cell>
          <cell r="B1648" t="str">
            <v>Fire Hazards</v>
          </cell>
          <cell r="C1648" t="str">
            <v>Spirent Communications &amp; Hawaii Baptist Academy High School</v>
          </cell>
          <cell r="D1648" t="str">
            <v>Honolulu, HI USA</v>
          </cell>
        </row>
        <row r="1649">
          <cell r="A1649">
            <v>2455</v>
          </cell>
          <cell r="B1649" t="str">
            <v>HRC 2455</v>
          </cell>
          <cell r="C1649" t="str">
            <v>BAE/Joint Astronomy Centre/TATA Built Technology/Echrays/W.M. Keck Observatory &amp; Honoka'a High School</v>
          </cell>
          <cell r="D1649" t="str">
            <v>Honoka'a, HI USA</v>
          </cell>
        </row>
        <row r="1650">
          <cell r="A1650">
            <v>2457</v>
          </cell>
          <cell r="B1650" t="str">
            <v>The Law</v>
          </cell>
          <cell r="C1650" t="str">
            <v>Magnum Industrial Power / Mammen Family / Rexam &amp; Lawson High School</v>
          </cell>
          <cell r="D1650" t="str">
            <v>Lawson, MO USA</v>
          </cell>
        </row>
        <row r="1651">
          <cell r="A1651">
            <v>2458</v>
          </cell>
          <cell r="B1651" t="str">
            <v>Team Chaos</v>
          </cell>
          <cell r="C1651" t="str">
            <v>Nova Terra Management, LLC &amp; Gill St. Bernards High School</v>
          </cell>
          <cell r="D1651" t="str">
            <v>Gladstone, NJ USA</v>
          </cell>
        </row>
        <row r="1652">
          <cell r="A1652">
            <v>2458</v>
          </cell>
          <cell r="B1652" t="str">
            <v>Team Chaos</v>
          </cell>
          <cell r="C1652" t="str">
            <v>Nova Terra Management, LLC &amp; Gill St. Bernards High School</v>
          </cell>
          <cell r="D1652" t="str">
            <v>Gladstone, NJ USA</v>
          </cell>
        </row>
        <row r="1653">
          <cell r="A1653">
            <v>2461</v>
          </cell>
          <cell r="B1653" t="str">
            <v>METAL-SKINS</v>
          </cell>
          <cell r="C1653" t="str">
            <v>Dell, Inc/Tinker AFB/Booz Allen Hamilton/Whitten-Newman Foundation/OKC Foundation for Public Schools &amp; Capitol Hill High School</v>
          </cell>
          <cell r="D1653" t="str">
            <v>OKC, OK USA</v>
          </cell>
        </row>
        <row r="1654">
          <cell r="A1654">
            <v>2461</v>
          </cell>
          <cell r="B1654" t="str">
            <v>METAL-SKINS</v>
          </cell>
          <cell r="C1654" t="str">
            <v>Dell, Inc/Tinker AFB/Booz Allen Hamilton/Whitten-Newman Foundation/OKC Foundation for Public Schools &amp; Capitol Hill High School</v>
          </cell>
          <cell r="D1654" t="str">
            <v>OKC, OK USA</v>
          </cell>
        </row>
        <row r="1655">
          <cell r="A1655">
            <v>2465</v>
          </cell>
          <cell r="B1655" t="str">
            <v>Kauaibots</v>
          </cell>
          <cell r="C1655" t="str">
            <v>NASA/BAE SYSTEMS/Oceanit &amp; Basil Scott/Kauai Robotics Alliance/IT Kauai/PMRF/KEDB/Wildwood Studios/Textron/Young Brothers/Kokoleka Chocolate/Unlimited Construction/KIUC/Syngenta/Pioneer/Lawai Cannery/Walmart/Matson/Monsanto/STU, LLC/Home Depot &amp; Kauai FIRST Robotics High Schools</v>
          </cell>
          <cell r="D1655" t="str">
            <v>Lihue, HI USA</v>
          </cell>
        </row>
        <row r="1656">
          <cell r="A1656">
            <v>2468</v>
          </cell>
          <cell r="B1656" t="str">
            <v>Team Appreciate</v>
          </cell>
          <cell r="C1656" t="str">
            <v>Berry Consultants / National Instruments / Texas Instruments / Westlake &amp; Eanes Science and Technology Association / Pixels and Verbs, LLC / BAE Systems / Texas Workforce Commission / SolidWorks / Eanes Independent School District &amp; Eanes ISD</v>
          </cell>
          <cell r="D1656" t="str">
            <v>Austin, TX USA</v>
          </cell>
        </row>
        <row r="1657">
          <cell r="A1657">
            <v>2468</v>
          </cell>
          <cell r="B1657" t="str">
            <v>Team Appreciate</v>
          </cell>
          <cell r="C1657" t="str">
            <v>Berry Consultants / National Instruments / Texas Instruments / Westlake &amp; Eanes Science and Technology Association / Pixels and Verbs, LLC / BAE Systems / Texas Workforce Commission / SolidWorks / Eanes Independent School District &amp; Eanes ISD</v>
          </cell>
          <cell r="D1657" t="str">
            <v>Austin, TX USA</v>
          </cell>
        </row>
        <row r="1658">
          <cell r="A1658">
            <v>2470</v>
          </cell>
          <cell r="B1658" t="str">
            <v>Blitz Team</v>
          </cell>
          <cell r="C1658" t="str">
            <v>General Dynamics Advanced Information Systems &amp; Jefferson High School</v>
          </cell>
          <cell r="D1658" t="str">
            <v>Bloomington, MN USA</v>
          </cell>
        </row>
        <row r="1659">
          <cell r="A1659">
            <v>2471</v>
          </cell>
          <cell r="B1659" t="str">
            <v>Team Mean Machine</v>
          </cell>
          <cell r="C1659" t="str">
            <v>The Boeing Company/US Digital/Le Family/Linear technology/Hewlett Packard/Temp Control Mechanical Services/Sharp Labs of America/iPly Designs/Linda Calica/Waste Connections/Fire Fighters L1159/Whitefield Family/Phoenix Contact/FLIR/Riverview Bank &amp; Camas High School &amp; Washougal High School &amp; Hockinson High School</v>
          </cell>
          <cell r="D1659" t="str">
            <v>Camas, WA USA</v>
          </cell>
        </row>
        <row r="1660">
          <cell r="A1660">
            <v>2471</v>
          </cell>
          <cell r="B1660" t="str">
            <v>Team Mean Machine</v>
          </cell>
          <cell r="C1660" t="str">
            <v>The Boeing Company/US Digital/Le Family/Linear technology/Hewlett Packard/Temp Control Mechanical Services/Sharp Labs of America/iPly Designs/Linda Calica/Waste Connections/Fire Fighters L1159/Whitefield Family/Phoenix Contact/FLIR/Riverview Bank &amp; Camas High School &amp; Washougal High School &amp; Hockinson High School</v>
          </cell>
          <cell r="D1660" t="str">
            <v>Camas, WA USA</v>
          </cell>
        </row>
        <row r="1661">
          <cell r="A1661">
            <v>2472</v>
          </cell>
          <cell r="B1661" t="str">
            <v>Centurions</v>
          </cell>
          <cell r="C1661" t="str">
            <v>Medtronic/PTC/St. Paul Machine &amp; Design, Inc/A &amp; C Metals &amp; Centennial High School</v>
          </cell>
          <cell r="D1661" t="str">
            <v>Circle Pines, MN USA</v>
          </cell>
        </row>
        <row r="1662">
          <cell r="A1662">
            <v>2473</v>
          </cell>
          <cell r="B1662" t="str">
            <v>CHS Robotics</v>
          </cell>
          <cell r="C1662" t="str">
            <v>Lockheed Martin/Jacobs Technology/Symantec Corp./Aerospace Mechanisms Symposia/Intuitive Surgical/Google &amp; Cupertino High School</v>
          </cell>
          <cell r="D1662" t="str">
            <v>Cupertino, CA USA</v>
          </cell>
        </row>
        <row r="1663">
          <cell r="A1663">
            <v>2473</v>
          </cell>
          <cell r="B1663" t="str">
            <v>CHS Robotics</v>
          </cell>
          <cell r="C1663" t="str">
            <v>Lockheed Martin/Jacobs Technology/Symantec Corp./Aerospace Mechanisms Symposia/Intuitive Surgical/Google &amp; Cupertino High School</v>
          </cell>
          <cell r="D1663" t="str">
            <v>Cupertino, CA USA</v>
          </cell>
        </row>
        <row r="1664">
          <cell r="A1664">
            <v>2474</v>
          </cell>
          <cell r="B1664" t="str">
            <v>Excel</v>
          </cell>
          <cell r="C1664" t="str">
            <v>AEP-American Electric Power / Delta Machining Inc. / Whirlpool Corporation / Eagle Technologies Group / Innovative Machining &amp; Southwestern Michigan College</v>
          </cell>
          <cell r="D1664" t="str">
            <v>Niles, MI USA</v>
          </cell>
        </row>
        <row r="1665">
          <cell r="A1665">
            <v>2474</v>
          </cell>
          <cell r="B1665" t="str">
            <v>Excel</v>
          </cell>
          <cell r="C1665" t="str">
            <v>AEP-American Electric Power / Delta Machining Inc. / Whirlpool Corporation / Eagle Technologies Group / Innovative Machining &amp; Southwestern Michigan College</v>
          </cell>
          <cell r="D1665" t="str">
            <v>Niles, MI USA</v>
          </cell>
        </row>
        <row r="1666">
          <cell r="A1666">
            <v>2474</v>
          </cell>
          <cell r="B1666" t="str">
            <v>Excel</v>
          </cell>
          <cell r="C1666" t="str">
            <v>AEP-American Electric Power / Delta Machining Inc. / Whirlpool Corporation / Eagle Technologies Group / Innovative Machining &amp; Southwestern Michigan College</v>
          </cell>
          <cell r="D1666" t="str">
            <v>Niles, MI USA</v>
          </cell>
        </row>
        <row r="1667">
          <cell r="A1667">
            <v>2477</v>
          </cell>
          <cell r="B1667" t="str">
            <v>Rascal Robotics</v>
          </cell>
          <cell r="C1667" t="str">
            <v>NDEP/USN SPAWAR Pacific/BAE Systems/National Defense Education Program &amp; Waipahu High School Engineers Club: Robotics</v>
          </cell>
          <cell r="D1667" t="str">
            <v>Waipahu, HI USA</v>
          </cell>
        </row>
        <row r="1668">
          <cell r="A1668">
            <v>2479</v>
          </cell>
          <cell r="B1668" t="str">
            <v>Warriors</v>
          </cell>
          <cell r="C1668" t="str">
            <v>General Mills &amp; MetroTech Career Academy</v>
          </cell>
          <cell r="D1668" t="str">
            <v>Minneapolis, MN USA</v>
          </cell>
        </row>
        <row r="1669">
          <cell r="A1669">
            <v>2480</v>
          </cell>
          <cell r="B1669" t="str">
            <v>Teddies</v>
          </cell>
          <cell r="C1669" t="str">
            <v>SRT/BAE Systems, Land &amp; Armaments Division &amp; Roosevelt High School</v>
          </cell>
          <cell r="D1669" t="str">
            <v>Minneapolis, MN USA</v>
          </cell>
        </row>
        <row r="1670">
          <cell r="A1670">
            <v>2481</v>
          </cell>
          <cell r="B1670" t="str">
            <v>Roboteers</v>
          </cell>
          <cell r="C1670" t="str">
            <v>Caterpillar, Inc, &amp; Tazewell Area Home School &amp; Tremont High School</v>
          </cell>
          <cell r="D1670" t="str">
            <v>Tremont, IL USA</v>
          </cell>
        </row>
        <row r="1671">
          <cell r="A1671">
            <v>2481</v>
          </cell>
          <cell r="B1671" t="str">
            <v>Roboteers</v>
          </cell>
          <cell r="C1671" t="str">
            <v>Caterpillar, Inc, &amp; Tazewell Area Home School &amp; Tremont High School</v>
          </cell>
          <cell r="D1671" t="str">
            <v>Tremont, IL USA</v>
          </cell>
        </row>
        <row r="1672">
          <cell r="A1672">
            <v>2483</v>
          </cell>
          <cell r="B1672" t="str">
            <v>Clawbotz</v>
          </cell>
          <cell r="C1672" t="str">
            <v>Department of Defense, DuPont Fayetteville Works, Time Warner Cable/jcpenney/Eaton Corporation &amp; Westover High School</v>
          </cell>
          <cell r="D1672" t="str">
            <v>Fayetteville, NC USA</v>
          </cell>
        </row>
        <row r="1673">
          <cell r="A1673">
            <v>2483</v>
          </cell>
          <cell r="B1673" t="str">
            <v>Clawbotz</v>
          </cell>
          <cell r="C1673" t="str">
            <v>Department of Defense, DuPont Fayetteville Works, Time Warner Cable/jcpenney/Eaton Corporation &amp; Westover High School</v>
          </cell>
          <cell r="D1673" t="str">
            <v>Fayetteville, NC USA</v>
          </cell>
        </row>
        <row r="1674">
          <cell r="A1674">
            <v>2484</v>
          </cell>
          <cell r="B1674" t="str">
            <v>Team Implosion</v>
          </cell>
          <cell r="C1674" t="str">
            <v>Electronic Arts / Honeywell and Control Equip. Co. / Williams Co. / Eric Tolman Family / Setpoint Systems / Midgley-Huber and Carrier Corporation / Tushar Mt. Technical Assoc / Davis School Dist. Foundation &amp; Woods Cross High School</v>
          </cell>
          <cell r="D1674" t="str">
            <v>Woods Cross, UT USA</v>
          </cell>
        </row>
        <row r="1675">
          <cell r="A1675">
            <v>2485</v>
          </cell>
          <cell r="B1675" t="str">
            <v>WARLords</v>
          </cell>
          <cell r="C1675" t="str">
            <v>Environmental Lights / QUALCOMM Incorporated / WowWee / NASSCO / SolidWorks / SpaceX / SolidCAM &amp; Francis Parker High School</v>
          </cell>
          <cell r="D1675" t="str">
            <v>San Diego, CA USA</v>
          </cell>
        </row>
        <row r="1676">
          <cell r="A1676">
            <v>2485</v>
          </cell>
          <cell r="B1676" t="str">
            <v>WARLords</v>
          </cell>
          <cell r="C1676" t="str">
            <v>Environmental Lights / QUALCOMM Incorporated / WowWee / NASSCO / SolidWorks / SpaceX / SolidCAM &amp; Francis Parker High School</v>
          </cell>
          <cell r="D1676" t="str">
            <v>San Diego, CA USA</v>
          </cell>
        </row>
        <row r="1677">
          <cell r="A1677">
            <v>2486</v>
          </cell>
          <cell r="B1677" t="str">
            <v>CocoNuts</v>
          </cell>
          <cell r="C1677" t="str">
            <v>WL Gore &amp; Associates/George Colbath Consulting/Nestle Purina/Northern Arizona University/Flagstaff Unified School District #1 &amp; Coconino High School</v>
          </cell>
          <cell r="D1677" t="str">
            <v>Flagstaff, AZ USA</v>
          </cell>
        </row>
        <row r="1678">
          <cell r="A1678">
            <v>2486</v>
          </cell>
          <cell r="B1678" t="str">
            <v>CocoNuts</v>
          </cell>
          <cell r="C1678" t="str">
            <v>WL Gore &amp; Associates/George Colbath Consulting/Nestle Purina/Northern Arizona University/Flagstaff Unified School District #1 &amp; Coconino High School</v>
          </cell>
          <cell r="D1678" t="str">
            <v>Flagstaff, AZ USA</v>
          </cell>
        </row>
        <row r="1679">
          <cell r="A1679">
            <v>2487</v>
          </cell>
          <cell r="B1679" t="str">
            <v>Mechanical Animals</v>
          </cell>
          <cell r="C1679" t="str">
            <v>TEMP-ART MECHANICAL INC. / Jo-Art Photographers / Aero Specialties MFG Corp. &amp; Sayville High School</v>
          </cell>
          <cell r="D1679" t="str">
            <v>Sayville, NY USA</v>
          </cell>
        </row>
        <row r="1680">
          <cell r="A1680">
            <v>2489</v>
          </cell>
          <cell r="B1680" t="str">
            <v>The Insomniacs</v>
          </cell>
          <cell r="C1680" t="str">
            <v>Fremont Unified School District/Abbott Fund/Google/Western Digital Foundation/DB Design &amp; Playing At Learning</v>
          </cell>
          <cell r="D1680" t="str">
            <v>Fremont, CA USA</v>
          </cell>
        </row>
        <row r="1681">
          <cell r="A1681">
            <v>2489</v>
          </cell>
          <cell r="B1681" t="str">
            <v>The Insomniacs</v>
          </cell>
          <cell r="C1681" t="str">
            <v>Fremont Unified School District/Abbott Fund/Google/Western Digital Foundation/DB Design &amp; Playing At Learning</v>
          </cell>
          <cell r="D1681" t="str">
            <v>Fremont, CA USA</v>
          </cell>
        </row>
        <row r="1682">
          <cell r="A1682">
            <v>2491</v>
          </cell>
          <cell r="B1682" t="str">
            <v>No Mythic</v>
          </cell>
          <cell r="C1682" t="str">
            <v>Pace Analytical/Minnetronix &amp; Great River High School &amp; Avalon School</v>
          </cell>
          <cell r="D1682" t="str">
            <v>St. Paul, MN USA</v>
          </cell>
        </row>
        <row r="1683">
          <cell r="A1683">
            <v>2491</v>
          </cell>
          <cell r="B1683" t="str">
            <v>No Mythic</v>
          </cell>
          <cell r="C1683" t="str">
            <v>Pace Analytical/Minnetronix &amp; Great River High School &amp; Avalon School</v>
          </cell>
          <cell r="D1683" t="str">
            <v>St. Paul, MN USA</v>
          </cell>
        </row>
        <row r="1684">
          <cell r="A1684">
            <v>2493</v>
          </cell>
          <cell r="B1684" t="str">
            <v>Robokong</v>
          </cell>
          <cell r="C1684" t="str">
            <v>The Boeing Company / STARS for a Better Tomorrow, Inc / Andymark / National Instruments / Rest Assured Mortuary / Ace Metals / RockTenn &amp; Gethsemane Lutheran Church</v>
          </cell>
          <cell r="D1684" t="str">
            <v>Riverside, CA USA</v>
          </cell>
        </row>
        <row r="1685">
          <cell r="A1685">
            <v>2493</v>
          </cell>
          <cell r="B1685" t="str">
            <v>Robokong</v>
          </cell>
          <cell r="C1685" t="str">
            <v>The Boeing Company / STARS for a Better Tomorrow, Inc / Andymark / National Instruments / Rest Assured Mortuary / Ace Metals / RockTenn &amp; Gethsemane Lutheran Church</v>
          </cell>
          <cell r="D1685" t="str">
            <v>Riverside, CA USA</v>
          </cell>
        </row>
        <row r="1686">
          <cell r="A1686">
            <v>2495</v>
          </cell>
          <cell r="B1686" t="str">
            <v>Hamilton West Robotics</v>
          </cell>
          <cell r="C1686" t="str">
            <v>Gaum Incorporated / Princetel / Hamilton Elks 2262 / HTEA-NJEA / jcpenney &amp; Hamilton High School West</v>
          </cell>
          <cell r="D1686" t="str">
            <v>Hamilton, NJ USA</v>
          </cell>
        </row>
        <row r="1687">
          <cell r="A1687">
            <v>2495</v>
          </cell>
          <cell r="B1687" t="str">
            <v>Hamilton West Robotics</v>
          </cell>
          <cell r="C1687" t="str">
            <v>Gaum Incorporated / Princetel / Hamilton Elks 2262 / HTEA-NJEA / jcpenney &amp; Hamilton High School West</v>
          </cell>
          <cell r="D1687" t="str">
            <v>Hamilton, NJ USA</v>
          </cell>
        </row>
        <row r="1688">
          <cell r="A1688">
            <v>2495</v>
          </cell>
          <cell r="B1688" t="str">
            <v>Hamilton West Robotics</v>
          </cell>
          <cell r="C1688" t="str">
            <v>Gaum Incorporated / Princetel / Hamilton Elks 2262 / HTEA-NJEA / jcpenney &amp; Hamilton High School West</v>
          </cell>
          <cell r="D1688" t="str">
            <v>Hamilton, NJ USA</v>
          </cell>
        </row>
        <row r="1689">
          <cell r="A1689">
            <v>2496</v>
          </cell>
          <cell r="B1689" t="str">
            <v>Tru Blu</v>
          </cell>
          <cell r="C1689" t="str">
            <v>NASA/JPL/Pat Beckman foundation/Beckman Robotics Organization &amp; Arnold O. Beckman High School</v>
          </cell>
          <cell r="D1689" t="str">
            <v>Irvine, CA USA</v>
          </cell>
        </row>
        <row r="1690">
          <cell r="A1690">
            <v>2498</v>
          </cell>
          <cell r="B1690" t="str">
            <v>BearBotics</v>
          </cell>
          <cell r="C1690" t="str">
            <v>Medtronic Inc. &amp; The Blake School</v>
          </cell>
          <cell r="D1690" t="str">
            <v>Minneapolis, MN USA</v>
          </cell>
        </row>
        <row r="1691">
          <cell r="A1691">
            <v>2499</v>
          </cell>
          <cell r="B1691" t="str">
            <v>"Super BAMF Awesome Squad"</v>
          </cell>
          <cell r="C1691" t="str">
            <v>Medtronic / Hardee's &amp; Hibbing High School</v>
          </cell>
          <cell r="D1691" t="str">
            <v>Hibbing, MN USA</v>
          </cell>
        </row>
        <row r="1692">
          <cell r="A1692">
            <v>2500</v>
          </cell>
          <cell r="B1692" t="str">
            <v>Herobotics</v>
          </cell>
          <cell r="C1692" t="str">
            <v>EJ Ajax &amp; Sons Inc./Coloplast/General Mills/Boston Scientific Corp./The Bakken Museum/Dunwoody College of Technology/Itasca Community College &amp; Herobotics Team 2500- Patrick Henry High School</v>
          </cell>
          <cell r="D1692" t="str">
            <v>Minneapolis, MN USA</v>
          </cell>
        </row>
        <row r="1693">
          <cell r="A1693">
            <v>2500</v>
          </cell>
          <cell r="B1693" t="str">
            <v>Herobotics</v>
          </cell>
          <cell r="C1693" t="str">
            <v>EJ Ajax &amp; Sons Inc./Coloplast/General Mills/Boston Scientific Corp./The Bakken Museum/Dunwoody College of Technology/Itasca Community College &amp; Herobotics Team 2500- Patrick Henry High School</v>
          </cell>
          <cell r="D1693" t="str">
            <v>Minneapolis, MN USA</v>
          </cell>
        </row>
        <row r="1694">
          <cell r="A1694">
            <v>2501</v>
          </cell>
          <cell r="B1694" t="str">
            <v>Bionic Polars</v>
          </cell>
          <cell r="C1694" t="str">
            <v>3M &amp; North High School</v>
          </cell>
          <cell r="D1694" t="str">
            <v>North St. Paul, MN USA</v>
          </cell>
        </row>
        <row r="1695">
          <cell r="A1695">
            <v>2502</v>
          </cell>
          <cell r="B1695" t="str">
            <v>Talon Robotics</v>
          </cell>
          <cell r="C1695" t="str">
            <v>MTS Systems Corporation / Best Buy / PTC &amp; Eden Prairie High School</v>
          </cell>
          <cell r="D1695" t="str">
            <v>Eden Prairie, MN USA</v>
          </cell>
        </row>
        <row r="1696">
          <cell r="A1696">
            <v>2502</v>
          </cell>
          <cell r="B1696" t="str">
            <v>Talon Robotics</v>
          </cell>
          <cell r="C1696" t="str">
            <v>MTS Systems Corporation / Best Buy / PTC &amp; Eden Prairie High School</v>
          </cell>
          <cell r="D1696" t="str">
            <v>Eden Prairie, MN USA</v>
          </cell>
        </row>
        <row r="1697">
          <cell r="A1697">
            <v>2503</v>
          </cell>
          <cell r="B1697" t="str">
            <v>Warrior Robotics</v>
          </cell>
          <cell r="C1697" t="str">
            <v>3M/Maxbotix/Precision Tool Technologies Inc./Central Lakes College/Brainerd Lakes Area Businesses/NTI School of Technology Globe University &amp; Brainerd High School</v>
          </cell>
          <cell r="D1697" t="str">
            <v>Brainerd , MN USA</v>
          </cell>
        </row>
        <row r="1698">
          <cell r="A1698">
            <v>2504</v>
          </cell>
          <cell r="B1698" t="str">
            <v>The Governors</v>
          </cell>
          <cell r="C1698" t="str">
            <v>NDEP/Friends of Hawaii Robotics/BAE SYSTEMS/Pearl Harbor Naval Shipyard/Industrial Electronics/Royal Metals/Farrington Alumni and Community Foundation/University of Hawaii -KCC/University of Hawaii College of Engineering/National Defense Education Program &amp; W. R. Farrington High School</v>
          </cell>
          <cell r="D1698" t="str">
            <v>Honolulu, HI USA</v>
          </cell>
        </row>
        <row r="1699">
          <cell r="A1699">
            <v>2506</v>
          </cell>
          <cell r="B1699" t="str">
            <v>Saber Robotics</v>
          </cell>
          <cell r="C1699" t="str">
            <v>Krones / Rockwell Automation / Snap-On Tools / MSOE / GE Volunteers of GE Healthcare &amp; Franklin High School</v>
          </cell>
          <cell r="D1699" t="str">
            <v>Franklin, WI USA</v>
          </cell>
        </row>
        <row r="1700">
          <cell r="A1700">
            <v>2506</v>
          </cell>
          <cell r="B1700" t="str">
            <v>Saber Robotics</v>
          </cell>
          <cell r="C1700" t="str">
            <v>Krones / Rockwell Automation / Snap-On Tools / MSOE / GE Volunteers of GE Healthcare &amp; Franklin High School</v>
          </cell>
          <cell r="D1700" t="str">
            <v>Franklin, WI USA</v>
          </cell>
        </row>
        <row r="1701">
          <cell r="A1701">
            <v>2508</v>
          </cell>
          <cell r="B1701" t="str">
            <v>Armada</v>
          </cell>
          <cell r="C1701" t="str">
            <v>3M &amp; Stillwater Area High School</v>
          </cell>
          <cell r="D1701" t="str">
            <v>Stillwater, MN USA</v>
          </cell>
        </row>
        <row r="1702">
          <cell r="A1702">
            <v>2509</v>
          </cell>
          <cell r="B1702" t="str">
            <v>Tigers</v>
          </cell>
          <cell r="C1702" t="str">
            <v>3M &amp; Hutchinson High School- Tigerbots</v>
          </cell>
          <cell r="D1702" t="str">
            <v>Hutchinson , MN USA</v>
          </cell>
        </row>
        <row r="1703">
          <cell r="A1703">
            <v>2511</v>
          </cell>
          <cell r="B1703" t="str">
            <v>Cougars</v>
          </cell>
          <cell r="C1703" t="str">
            <v>St. Jude Medical/EAC Product Development Solutions/PTC &amp; Lakeville South High School</v>
          </cell>
          <cell r="D1703" t="str">
            <v>Lakeville, MN USA</v>
          </cell>
        </row>
        <row r="1704">
          <cell r="A1704">
            <v>2512</v>
          </cell>
          <cell r="B1704" t="str">
            <v>Duluth East Daredevils</v>
          </cell>
          <cell r="C1704" t="str">
            <v>Minnesota Power/Archer Racing/Stewart Taylor Printing/jcpenney/Saturn Systems &amp; Duluth East High School</v>
          </cell>
          <cell r="D1704" t="str">
            <v>Duluth, MN USA</v>
          </cell>
        </row>
        <row r="1705">
          <cell r="A1705">
            <v>2512</v>
          </cell>
          <cell r="B1705" t="str">
            <v>Duluth East Daredevils</v>
          </cell>
          <cell r="C1705" t="str">
            <v>Minnesota Power/Archer Racing/Stewart Taylor Printing/jcpenney/Saturn Systems &amp; Duluth East High School</v>
          </cell>
          <cell r="D1705" t="str">
            <v>Duluth, MN USA</v>
          </cell>
        </row>
        <row r="1706">
          <cell r="A1706">
            <v>2513</v>
          </cell>
          <cell r="B1706" t="str">
            <v xml:space="preserve"> T.E.R.T.O.L.A.</v>
          </cell>
          <cell r="C1706" t="str">
            <v>Graco/PTC &amp; Thomas Edison High School</v>
          </cell>
          <cell r="D1706" t="str">
            <v>Minneapolis, MN USA</v>
          </cell>
        </row>
        <row r="1707">
          <cell r="A1707">
            <v>2515</v>
          </cell>
          <cell r="B1707" t="str">
            <v>TigerBots</v>
          </cell>
          <cell r="C1707" t="str">
            <v>Action Trackchair/BH Electronics/Bend-Rite/Medtronic &amp; Marshall High School</v>
          </cell>
          <cell r="D1707" t="str">
            <v>Marshall, MN USA</v>
          </cell>
        </row>
        <row r="1708">
          <cell r="A1708">
            <v>2517</v>
          </cell>
          <cell r="B1708" t="str">
            <v>Green Wrenches</v>
          </cell>
          <cell r="C1708" t="str">
            <v>The Boeing Company/Evergreen Public Schools/U.S. Digital/UTC-United Technology/Rockwell Collins/Plastics Northwest/Platt Electric/OctoberBest Regional High-Tech Show/Coast Aluminum &amp; EvergreenPublic School</v>
          </cell>
          <cell r="D1708" t="str">
            <v>Vancouver, WA USA</v>
          </cell>
        </row>
        <row r="1709">
          <cell r="A1709">
            <v>2517</v>
          </cell>
          <cell r="B1709" t="str">
            <v>Green Wrenches</v>
          </cell>
          <cell r="C1709" t="str">
            <v>The Boeing Company/Evergreen Public Schools/U.S. Digital/UTC-United Technology/Rockwell Collins/Plastics Northwest/Platt Electric/OctoberBest Regional High-Tech Show/Coast Aluminum &amp; EvergreenPublic School</v>
          </cell>
          <cell r="D1709" t="str">
            <v>Vancouver, WA USA</v>
          </cell>
        </row>
        <row r="1710">
          <cell r="A1710">
            <v>2518</v>
          </cell>
          <cell r="B1710" t="str">
            <v>Spartans</v>
          </cell>
          <cell r="C1710" t="str">
            <v>St. Jude Medical Foundation &amp; Simley High School</v>
          </cell>
          <cell r="D1710" t="str">
            <v>Inver Grove Heights, MN USA</v>
          </cell>
        </row>
        <row r="1711">
          <cell r="A1711">
            <v>2518</v>
          </cell>
          <cell r="B1711" t="str">
            <v>Spartans</v>
          </cell>
          <cell r="C1711" t="str">
            <v>St. Jude Medical Foundation &amp; Simley High School</v>
          </cell>
          <cell r="D1711" t="str">
            <v>Inver Grove Heights, MN USA</v>
          </cell>
        </row>
        <row r="1712">
          <cell r="A1712">
            <v>2520</v>
          </cell>
          <cell r="B1712" t="str">
            <v>Robotics 9000</v>
          </cell>
          <cell r="C1712" t="str">
            <v>Valley High School</v>
          </cell>
          <cell r="D1712" t="str">
            <v>Las Vegas, NV USA</v>
          </cell>
        </row>
        <row r="1713">
          <cell r="A1713">
            <v>2521</v>
          </cell>
          <cell r="B1713" t="str">
            <v>SERT</v>
          </cell>
          <cell r="C1713" t="str">
            <v>The Mark Frohnmayer Foundation Fund / Applied Scientific Instrumentation / The Feynman Group / Platt / Ventek &amp; South Eugene High School</v>
          </cell>
          <cell r="D1713" t="str">
            <v>Eugene, OR USA</v>
          </cell>
        </row>
        <row r="1714">
          <cell r="A1714">
            <v>2522</v>
          </cell>
          <cell r="B1714" t="str">
            <v>Royal Robotics</v>
          </cell>
          <cell r="C1714" t="str">
            <v>The Boeing Company/SPEEA/OSPI/EdCC/PEF/Buca di Beppo/Platt Electric &amp; Lynnwood H.S.</v>
          </cell>
          <cell r="D1714" t="str">
            <v>Bothell, WA USA</v>
          </cell>
        </row>
        <row r="1715">
          <cell r="A1715">
            <v>2522</v>
          </cell>
          <cell r="B1715" t="str">
            <v>Royal Robotics</v>
          </cell>
          <cell r="C1715" t="str">
            <v>The Boeing Company/SPEEA/OSPI/EdCC/PEF/Buca di Beppo/Platt Electric &amp; Lynnwood H.S.</v>
          </cell>
          <cell r="D1715" t="str">
            <v>Bothell, WA USA</v>
          </cell>
        </row>
        <row r="1716">
          <cell r="A1716">
            <v>2523</v>
          </cell>
          <cell r="B1716" t="str">
            <v>Angry Nerds</v>
          </cell>
          <cell r="C1716" t="str">
            <v>Weidmann Electric &amp; St. Johnsbury Academy</v>
          </cell>
          <cell r="D1716" t="str">
            <v>St. Johnsbury , VT USA</v>
          </cell>
        </row>
        <row r="1717">
          <cell r="A1717">
            <v>2525</v>
          </cell>
          <cell r="B1717" t="str">
            <v>The Phoenix</v>
          </cell>
          <cell r="C1717" t="str">
            <v>Covidien/SICK/Perkins Power-Motion Products &amp; Robbinsdale Armstrong High School</v>
          </cell>
          <cell r="D1717" t="str">
            <v>Plymouth, MN USA</v>
          </cell>
        </row>
        <row r="1718">
          <cell r="A1718">
            <v>2526</v>
          </cell>
          <cell r="B1718" t="str">
            <v>Crimson Robotics</v>
          </cell>
          <cell r="C1718" t="str">
            <v>Boston Scientific &amp; Maple Grove High School</v>
          </cell>
          <cell r="D1718" t="str">
            <v>Maple Grove, MN USA</v>
          </cell>
        </row>
        <row r="1719">
          <cell r="A1719">
            <v>2528</v>
          </cell>
          <cell r="B1719" t="str">
            <v>RoboDoves</v>
          </cell>
          <cell r="C1719" t="str">
            <v>Key Technologies Inc/Netzer Metalcraft/Baltimore City Public School System &amp; Western High School</v>
          </cell>
          <cell r="D1719" t="str">
            <v>Baltimore, MD USA</v>
          </cell>
        </row>
        <row r="1720">
          <cell r="A1720">
            <v>2529</v>
          </cell>
          <cell r="B1720" t="str">
            <v>Ecolab Hawks</v>
          </cell>
          <cell r="C1720" t="str">
            <v>Ecolab &amp; Humboldt High School</v>
          </cell>
          <cell r="D1720" t="str">
            <v>St. Paul, MN USA</v>
          </cell>
        </row>
        <row r="1721">
          <cell r="A1721">
            <v>2530</v>
          </cell>
          <cell r="B1721" t="str">
            <v>Inconceivable</v>
          </cell>
          <cell r="C1721" t="str">
            <v>Medtronic Inc./Rochester Public School Foundation &amp; Rochester Public Schools</v>
          </cell>
          <cell r="D1721" t="str">
            <v>Rochester, MN USA</v>
          </cell>
        </row>
        <row r="1722">
          <cell r="A1722">
            <v>2530</v>
          </cell>
          <cell r="B1722" t="str">
            <v>Inconceivable</v>
          </cell>
          <cell r="C1722" t="str">
            <v>Medtronic Inc./Rochester Public School Foundation &amp; Rochester Public Schools</v>
          </cell>
          <cell r="D1722" t="str">
            <v>Rochester, MN USA</v>
          </cell>
        </row>
        <row r="1723">
          <cell r="A1723">
            <v>2531</v>
          </cell>
          <cell r="B1723" t="str">
            <v>Hawks</v>
          </cell>
          <cell r="C1723" t="str">
            <v>Lake Region Medical/Emerson Process Management &amp; Chaska High School</v>
          </cell>
          <cell r="D1723" t="str">
            <v>Chaska, MN USA</v>
          </cell>
        </row>
        <row r="1724">
          <cell r="A1724">
            <v>2532</v>
          </cell>
          <cell r="B1724" t="str">
            <v>FLASH Power</v>
          </cell>
          <cell r="C1724" t="str">
            <v>St Jude Medical &amp; Forest Lake Senior High School</v>
          </cell>
          <cell r="D1724" t="str">
            <v>Forest Lake, MN USA</v>
          </cell>
        </row>
        <row r="1725">
          <cell r="A1725">
            <v>2534</v>
          </cell>
          <cell r="B1725" t="str">
            <v>The Lakers</v>
          </cell>
          <cell r="C1725" t="str">
            <v>AXA Advisors LLC / ABC Rentals, Inc. / Vane Brothers / Towson University / Marine Applied Physics Corporation / The Eastern Sales &amp; Engineering Company / Engel &amp; Engel, P.A. / Baltimore Area Alliance (BAA) &amp; Boys' Latin School of Maryland</v>
          </cell>
          <cell r="D1725" t="str">
            <v>Baltimore , MD USA</v>
          </cell>
        </row>
        <row r="1726">
          <cell r="A1726">
            <v>2534</v>
          </cell>
          <cell r="B1726" t="str">
            <v>The Lakers</v>
          </cell>
          <cell r="C1726" t="str">
            <v>AXA Advisors LLC / ABC Rentals, Inc. / Vane Brothers / Towson University / Marine Applied Physics Corporation / The Eastern Sales &amp; Engineering Company / Engel &amp; Engel, P.A. / Baltimore Area Alliance (BAA) &amp; Boys' Latin School of Maryland</v>
          </cell>
          <cell r="D1726" t="str">
            <v>Baltimore , MD USA</v>
          </cell>
        </row>
        <row r="1727">
          <cell r="A1727">
            <v>2535</v>
          </cell>
          <cell r="B1727" t="str">
            <v>TIGEARS</v>
          </cell>
          <cell r="C1727" t="str">
            <v>medtronic &amp; Minneapolis South High School</v>
          </cell>
          <cell r="D1727" t="str">
            <v>Minneapolis, MN USA</v>
          </cell>
        </row>
        <row r="1728">
          <cell r="A1728">
            <v>2537</v>
          </cell>
          <cell r="B1728" t="str">
            <v>RAID</v>
          </cell>
          <cell r="C1728" t="str">
            <v>The National Security Agency/Helm Point Solutions/SAIC/Booz Allen Hamilton/The PTR Group/Akayla, Inc./Parkinsons and Movement Disorders Center of Maryland LLC/CollabraSpace/Kimball Consulting/Sears &amp; Atholton High School</v>
          </cell>
          <cell r="D1728" t="str">
            <v>Columbia, MD USA</v>
          </cell>
        </row>
        <row r="1729">
          <cell r="A1729">
            <v>2537</v>
          </cell>
          <cell r="B1729" t="str">
            <v>RAID</v>
          </cell>
          <cell r="C1729" t="str">
            <v>The National Security Agency/Helm Point Solutions/SAIC/Booz Allen Hamilton/The PTR Group/Akayla, Inc./Parkinsons and Movement Disorders Center of Maryland LLC/CollabraSpace/Kimball Consulting/Sears &amp; Atholton High School</v>
          </cell>
          <cell r="D1729" t="str">
            <v>Columbia, MD USA</v>
          </cell>
        </row>
        <row r="1730">
          <cell r="A1730">
            <v>2538</v>
          </cell>
          <cell r="B1730" t="str">
            <v>The Plaid Pillagers</v>
          </cell>
          <cell r="C1730" t="str">
            <v>Superior Industries/Medtronic/Morris Education Foundation &amp; Morris Area High School</v>
          </cell>
          <cell r="D1730" t="str">
            <v>Morris, MN USA</v>
          </cell>
        </row>
        <row r="1731">
          <cell r="A1731">
            <v>2538</v>
          </cell>
          <cell r="B1731" t="str">
            <v>The Plaid Pillagers</v>
          </cell>
          <cell r="C1731" t="str">
            <v>Superior Industries/Medtronic/Morris Education Foundation &amp; Morris Area High School</v>
          </cell>
          <cell r="D1731" t="str">
            <v>Morris, MN USA</v>
          </cell>
        </row>
        <row r="1732">
          <cell r="A1732">
            <v>2539</v>
          </cell>
          <cell r="B1732" t="str">
            <v>Krypton Cougars</v>
          </cell>
          <cell r="C1732" t="str">
            <v>BAE Systems/SAIC/jcpenney &amp; Palmyra Area High School</v>
          </cell>
          <cell r="D1732" t="str">
            <v>Palmyra, PA USA</v>
          </cell>
        </row>
        <row r="1733">
          <cell r="A1733">
            <v>2539</v>
          </cell>
          <cell r="B1733" t="str">
            <v>Krypton Cougars</v>
          </cell>
          <cell r="C1733" t="str">
            <v>BAE Systems/SAIC/jcpenney &amp; Palmyra Area High School</v>
          </cell>
          <cell r="D1733" t="str">
            <v>Palmyra, PA USA</v>
          </cell>
        </row>
        <row r="1734">
          <cell r="A1734">
            <v>2539</v>
          </cell>
          <cell r="B1734" t="str">
            <v>Krypton Cougars</v>
          </cell>
          <cell r="C1734" t="str">
            <v>BAE Systems/SAIC/jcpenney &amp; Palmyra Area High School</v>
          </cell>
          <cell r="D1734" t="str">
            <v>Palmyra, PA USA</v>
          </cell>
        </row>
        <row r="1735">
          <cell r="A1735">
            <v>2542</v>
          </cell>
          <cell r="B1735" t="str">
            <v>Go4bots</v>
          </cell>
          <cell r="C1735" t="str">
            <v>The Boeing Company/Microchip/Oregon Department of Education &amp; Gresham High School</v>
          </cell>
          <cell r="D1735" t="str">
            <v>Gresham, OR USA</v>
          </cell>
        </row>
        <row r="1736">
          <cell r="A1736">
            <v>2543</v>
          </cell>
          <cell r="B1736" t="str">
            <v>TitanBOT</v>
          </cell>
          <cell r="C1736" t="str">
            <v>NDEP/NAVAIR North Island/Eastlake Educational Foundation -EEF-/BAE Systems San Diego Ship Repair, Inc./National Defense Education Program/Sweetwater Union High School District &amp; Eastlake High School</v>
          </cell>
          <cell r="D1736" t="str">
            <v>Chula Vista, CA USA</v>
          </cell>
        </row>
        <row r="1737">
          <cell r="A1737">
            <v>2543</v>
          </cell>
          <cell r="B1737" t="str">
            <v>TitanBOT</v>
          </cell>
          <cell r="C1737" t="str">
            <v>NDEP/NAVAIR North Island/Eastlake Educational Foundation -EEF-/BAE Systems San Diego Ship Repair, Inc./National Defense Education Program/Sweetwater Union High School District &amp; Eastlake High School</v>
          </cell>
          <cell r="D1737" t="str">
            <v>Chula Vista, CA USA</v>
          </cell>
        </row>
        <row r="1738">
          <cell r="A1738">
            <v>2544</v>
          </cell>
          <cell r="B1738" t="str">
            <v>HCRC</v>
          </cell>
          <cell r="C1738" t="str">
            <v>GE/Time Warner Cable &amp; Harbor Creek High School</v>
          </cell>
          <cell r="D1738" t="str">
            <v>Harborcreek, PA USA</v>
          </cell>
        </row>
        <row r="1739">
          <cell r="A1739">
            <v>2545</v>
          </cell>
          <cell r="B1739" t="str">
            <v>Quantum Mechanics</v>
          </cell>
          <cell r="C1739" t="str">
            <v>NASA/BAE Systems/PTC &amp; Columbia Heights High School</v>
          </cell>
          <cell r="D1739" t="str">
            <v>Columbia Heights, MN USA</v>
          </cell>
        </row>
        <row r="1740">
          <cell r="A1740">
            <v>2546</v>
          </cell>
          <cell r="B1740" t="str">
            <v>Electric Sheep</v>
          </cell>
          <cell r="C1740" t="str">
            <v>jcpenney &amp; Digital Harbor High School</v>
          </cell>
          <cell r="D1740" t="str">
            <v>Baltimore, MD USA</v>
          </cell>
        </row>
        <row r="1741">
          <cell r="A1741">
            <v>2549</v>
          </cell>
          <cell r="B1741" t="str">
            <v>Millerbots</v>
          </cell>
          <cell r="C1741" t="str">
            <v>Medtronic/Minneapolis Public Schools &amp; MPLS-Washburn High School</v>
          </cell>
          <cell r="D1741" t="str">
            <v>Minneapolis, MN USA</v>
          </cell>
        </row>
        <row r="1742">
          <cell r="A1742">
            <v>2550</v>
          </cell>
          <cell r="B1742" t="str">
            <v>Skynet</v>
          </cell>
          <cell r="C1742" t="str">
            <v>The Boeing Company/Portland Trailblazers/Mentor Graphics/FLIR Systems/Autodesk/URS Electronics/Platt Elect/BAE SYSTEMS/Starbucks &amp; Clackamas Academy of Industrial Sciences (CAIS)</v>
          </cell>
          <cell r="D1742" t="str">
            <v>Oregon City, OR USA</v>
          </cell>
        </row>
        <row r="1743">
          <cell r="A1743">
            <v>2551</v>
          </cell>
          <cell r="B1743" t="str">
            <v>Penguin Empire</v>
          </cell>
          <cell r="C1743" t="str">
            <v>San Marin High School</v>
          </cell>
          <cell r="D1743" t="str">
            <v>Novato, CA USA</v>
          </cell>
        </row>
        <row r="1744">
          <cell r="A1744">
            <v>2554</v>
          </cell>
          <cell r="B1744" t="str">
            <v>The WarHawks</v>
          </cell>
          <cell r="C1744" t="str">
            <v>Integrated Educational Services/The Shekia Group/BAE Systems/The Knotts Company/C2 Education/Kim's Kumon Center/DCR Landscaping Construction Inc/Patel's Cash and Carry &amp; John P Stevens High School</v>
          </cell>
          <cell r="D1744" t="str">
            <v>Edison, NJ USA</v>
          </cell>
        </row>
        <row r="1745">
          <cell r="A1745">
            <v>2554</v>
          </cell>
          <cell r="B1745" t="str">
            <v>The WarHawks</v>
          </cell>
          <cell r="C1745" t="str">
            <v>Integrated Educational Services/The Shekia Group/BAE Systems/The Knotts Company/C2 Education/Kim's Kumon Center/DCR Landscaping Construction Inc/Patel's Cash and Carry &amp; John P Stevens High School</v>
          </cell>
          <cell r="D1745" t="str">
            <v>Edison, NJ USA</v>
          </cell>
        </row>
        <row r="1746">
          <cell r="A1746">
            <v>2555</v>
          </cell>
          <cell r="B1746" t="str">
            <v>RoboRams</v>
          </cell>
          <cell r="C1746" t="str">
            <v>The Boeing Company/OSPI/MultiCare/CAMPS/ORION/Pacific Machine, Inc. &amp; Wilson High School</v>
          </cell>
          <cell r="D1746" t="str">
            <v>Tacoma, WA USA</v>
          </cell>
        </row>
        <row r="1747">
          <cell r="A1747">
            <v>2556</v>
          </cell>
          <cell r="B1747" t="str">
            <v>RadioActive Roaches</v>
          </cell>
          <cell r="C1747" t="str">
            <v>NDEP/National Defense Education Program/National Defense Industrial Association/Boeing/BAE Systems &amp; CHOICE IT Institute Niceville High School</v>
          </cell>
          <cell r="D1747" t="str">
            <v>Niceville, FL USA</v>
          </cell>
        </row>
        <row r="1748">
          <cell r="A1748">
            <v>2557</v>
          </cell>
          <cell r="B1748" t="str">
            <v xml:space="preserve">SOTAbots </v>
          </cell>
          <cell r="C1748" t="str">
            <v>NASA / Tacoma School District / Tacoma Robotics Alliance / Office of Superintendent of Public Instruction / Zumar Industries Incorporated / Multicare / Elements of Education Partners &amp; Stewart Middle School &amp; Science and Math Institute &amp; Tacoma School of the Arts</v>
          </cell>
          <cell r="D1748" t="str">
            <v>Tacoma, WA USA</v>
          </cell>
        </row>
        <row r="1749">
          <cell r="A1749">
            <v>2557</v>
          </cell>
          <cell r="B1749" t="str">
            <v xml:space="preserve">SOTAbots </v>
          </cell>
          <cell r="C1749" t="str">
            <v>NASA / Tacoma School District / Tacoma Robotics Alliance / Office of Superintendent of Public Instruction / Zumar Industries Incorporated / Multicare / Elements of Education Partners &amp; Stewart Middle School &amp; Science and Math Institute &amp; Tacoma School of the Arts</v>
          </cell>
          <cell r="D1749" t="str">
            <v>Tacoma, WA USA</v>
          </cell>
        </row>
        <row r="1750">
          <cell r="A1750">
            <v>2559</v>
          </cell>
          <cell r="B1750" t="str">
            <v>Normality Zero</v>
          </cell>
          <cell r="C1750" t="str">
            <v>BAE Systems &amp; Dauphin County Technical High School</v>
          </cell>
          <cell r="D1750" t="str">
            <v>Harrisburg, PA USA</v>
          </cell>
        </row>
        <row r="1751">
          <cell r="A1751">
            <v>2559</v>
          </cell>
          <cell r="B1751" t="str">
            <v>Normality Zero</v>
          </cell>
          <cell r="C1751" t="str">
            <v>BAE Systems &amp; Dauphin County Technical High School</v>
          </cell>
          <cell r="D1751" t="str">
            <v>Harrisburg, PA USA</v>
          </cell>
        </row>
        <row r="1752">
          <cell r="A1752">
            <v>2559</v>
          </cell>
          <cell r="B1752" t="str">
            <v>Normality Zero</v>
          </cell>
          <cell r="C1752" t="str">
            <v>BAE Systems &amp; Dauphin County Technical High School</v>
          </cell>
          <cell r="D1752" t="str">
            <v>Harrisburg, PA USA</v>
          </cell>
        </row>
        <row r="1753">
          <cell r="A1753">
            <v>2560</v>
          </cell>
          <cell r="B1753" t="str">
            <v>RoboDog</v>
          </cell>
          <cell r="C1753" t="str">
            <v>Consolidated School District #4 / Grandview Education Foundation / Honeywell / Cerner Corporation / Rhythm Engineering / Roger Willoughby &amp; Grandview C-4 School District</v>
          </cell>
          <cell r="D1753" t="str">
            <v>Grandview, MO USA</v>
          </cell>
        </row>
        <row r="1754">
          <cell r="A1754">
            <v>2574</v>
          </cell>
          <cell r="B1754" t="str">
            <v>Robo Huskies</v>
          </cell>
          <cell r="C1754" t="str">
            <v>Medtronic Foundation &amp; St. Anthony Village High School</v>
          </cell>
          <cell r="D1754" t="str">
            <v>Saint Anthony Village, MN USA</v>
          </cell>
        </row>
        <row r="1755">
          <cell r="A1755">
            <v>2574</v>
          </cell>
          <cell r="B1755" t="str">
            <v>Robo Huskies</v>
          </cell>
          <cell r="C1755" t="str">
            <v>Medtronic Foundation &amp; St. Anthony Village High School</v>
          </cell>
          <cell r="D1755" t="str">
            <v>Saint Anthony Village, MN USA</v>
          </cell>
        </row>
        <row r="1756">
          <cell r="A1756">
            <v>2576</v>
          </cell>
          <cell r="B1756" t="str">
            <v>Chilean Heart</v>
          </cell>
          <cell r="C1756" t="str">
            <v>Sabic Polymershapes/Santiago Maker Space/Leonardo Farkas/Caterpillar Foundation/Microsoft Chile/National Instruments/Rotary Club de Santiago/Facultad de IngenierÃ­a, Universidad San Sebastian/Mochilas Head Chile/Team 1644, RoboSkunks/Covarrubias y Silva abogados/SchopDog &amp; Corporacion Corazon Tecnologico y Cientifico de Chile</v>
          </cell>
          <cell r="D1756" t="str">
            <v>Santiago, RM Chile</v>
          </cell>
        </row>
        <row r="1757">
          <cell r="A1757">
            <v>2577</v>
          </cell>
          <cell r="B1757" t="str">
            <v>Pingry Robotics</v>
          </cell>
          <cell r="C1757" t="str">
            <v>The Pingry School</v>
          </cell>
          <cell r="D1757" t="str">
            <v>Martinsville, NJ USA</v>
          </cell>
        </row>
        <row r="1758">
          <cell r="A1758">
            <v>2577</v>
          </cell>
          <cell r="B1758" t="str">
            <v>Pingry Robotics</v>
          </cell>
          <cell r="C1758" t="str">
            <v>The Pingry School</v>
          </cell>
          <cell r="D1758" t="str">
            <v>Martinsville, NJ USA</v>
          </cell>
        </row>
        <row r="1759">
          <cell r="A1759">
            <v>2579</v>
          </cell>
          <cell r="B1759" t="str">
            <v>LIC Robodogs</v>
          </cell>
          <cell r="C1759" t="str">
            <v>Con Edison/Bezos Family Foundation/Port Authority of New York and New Jersey &amp; Long Island City High School</v>
          </cell>
          <cell r="D1759" t="str">
            <v>New York , NY USA</v>
          </cell>
        </row>
        <row r="1760">
          <cell r="A1760">
            <v>2582</v>
          </cell>
          <cell r="B1760" t="str">
            <v>PantherBots</v>
          </cell>
          <cell r="C1760" t="str">
            <v>Lufkin Industries / Lockheed Martin / Lufkin Lion's Club / Tommy's Watch and Jewelry Repair / Texas Workforce Commission / Angelina Community College / To The Max Stereos and Accessories / Texas Paint and Body / Aspen DCI &amp; Lufkin High School</v>
          </cell>
          <cell r="D1760" t="str">
            <v>Lufkin, TX USA</v>
          </cell>
        </row>
        <row r="1761">
          <cell r="A1761">
            <v>2583</v>
          </cell>
          <cell r="B1761" t="str">
            <v>RoboWarriors</v>
          </cell>
          <cell r="C1761" t="str">
            <v>Greater Texas Foundation/3M/Time Warner &amp; Westwood High School</v>
          </cell>
          <cell r="D1761" t="str">
            <v>Austin, TX USA</v>
          </cell>
        </row>
        <row r="1762">
          <cell r="A1762">
            <v>2585</v>
          </cell>
          <cell r="B1762" t="str">
            <v>Scitobors</v>
          </cell>
          <cell r="C1762" t="str">
            <v>Exxon-Mobile/ARC Specialties/ASME-International Petroleum Technology Institute/BAE Systems/Houston Endowment &amp; Bellaire High School</v>
          </cell>
          <cell r="D1762" t="str">
            <v>Bellaire, TX USA</v>
          </cell>
        </row>
        <row r="1763">
          <cell r="A1763">
            <v>2586</v>
          </cell>
          <cell r="B1763" t="str">
            <v>Copper Bots</v>
          </cell>
          <cell r="C1763" t="str">
            <v>BAE SYSTEMS/Michigan Tech &amp; Calumet High School</v>
          </cell>
          <cell r="D1763" t="str">
            <v>Calumet, MI USA</v>
          </cell>
        </row>
        <row r="1764">
          <cell r="A1764">
            <v>2586</v>
          </cell>
          <cell r="B1764" t="str">
            <v>Copper Bots</v>
          </cell>
          <cell r="C1764" t="str">
            <v>BAE SYSTEMS/Michigan Tech &amp; Calumet High School</v>
          </cell>
          <cell r="D1764" t="str">
            <v>Calumet, MI USA</v>
          </cell>
        </row>
        <row r="1765">
          <cell r="A1765">
            <v>2587</v>
          </cell>
          <cell r="B1765" t="str">
            <v>DiscoBots</v>
          </cell>
          <cell r="C1765" t="str">
            <v>Sparx Engineering/ExxonMobil/Shell/BAE Systems/Texas Metal Specialty/EPO/Rice University &amp; Lamar High School</v>
          </cell>
          <cell r="D1765" t="str">
            <v>Houston, TX USA</v>
          </cell>
        </row>
        <row r="1766">
          <cell r="A1766">
            <v>2587</v>
          </cell>
          <cell r="B1766" t="str">
            <v>DiscoBots</v>
          </cell>
          <cell r="C1766" t="str">
            <v>Sparx Engineering/ExxonMobil/Shell/BAE Systems/Texas Metal Specialty/EPO/Rice University &amp; Lamar High School</v>
          </cell>
          <cell r="D1766" t="str">
            <v>Houston, TX USA</v>
          </cell>
        </row>
        <row r="1767">
          <cell r="A1767">
            <v>2590</v>
          </cell>
          <cell r="B1767" t="str">
            <v>Nemesis</v>
          </cell>
          <cell r="C1767" t="str">
            <v>Bristol Myers-Squibb / Lockheed Martin / Siemens / BAPS Charities / Citibank / SRI / Skylink / Carfaro Railing / Gaum Incorporated / RAS Process Equipment / DesignTree / Gilbane / Elite Dental Care / AP CO / Robbinsville Education Foundation &amp; Robbinsville High School</v>
          </cell>
          <cell r="D1767" t="str">
            <v>Robbinsville, NJ USA</v>
          </cell>
        </row>
        <row r="1768">
          <cell r="A1768">
            <v>2590</v>
          </cell>
          <cell r="B1768" t="str">
            <v>Nemesis</v>
          </cell>
          <cell r="C1768" t="str">
            <v>Bristol Myers-Squibb / Lockheed Martin / Siemens / BAPS Charities / Citibank / SRI / Skylink / Carfaro Railing / Gaum Incorporated / RAS Process Equipment / DesignTree / Gilbane / Elite Dental Care / AP CO / Robbinsville Education Foundation &amp; Robbinsville High School</v>
          </cell>
          <cell r="D1768" t="str">
            <v>Robbinsville, NJ USA</v>
          </cell>
        </row>
        <row r="1769">
          <cell r="A1769">
            <v>2590</v>
          </cell>
          <cell r="B1769" t="str">
            <v>Nemesis</v>
          </cell>
          <cell r="C1769" t="str">
            <v>Bristol Myers-Squibb / Lockheed Martin / Siemens / BAPS Charities / Citibank / SRI / Skylink / Carfaro Railing / Gaum Incorporated / RAS Process Equipment / DesignTree / Gilbane / Elite Dental Care / AP CO / Robbinsville Education Foundation &amp; Robbinsville High School</v>
          </cell>
          <cell r="D1769" t="str">
            <v>Robbinsville, NJ USA</v>
          </cell>
        </row>
        <row r="1770">
          <cell r="A1770">
            <v>2591</v>
          </cell>
          <cell r="B1770" t="str">
            <v>RedTails</v>
          </cell>
          <cell r="C1770" t="str">
            <v>Davis Aerospace Technical High School/General Motors Foundation/BAE Systems/United States Air Force/Michigan Engineering Zone/University of Michigan School of Engineering &amp; Davis Aerospace Technicial High School</v>
          </cell>
          <cell r="D1770" t="str">
            <v>Detroit, MI USA</v>
          </cell>
        </row>
        <row r="1771">
          <cell r="A1771">
            <v>2591</v>
          </cell>
          <cell r="B1771" t="str">
            <v>RedTails</v>
          </cell>
          <cell r="C1771" t="str">
            <v>Davis Aerospace Technical High School/General Motors Foundation/BAE Systems/United States Air Force/Michigan Engineering Zone/University of Michigan School of Engineering &amp; Davis Aerospace Technicial High School</v>
          </cell>
          <cell r="D1771" t="str">
            <v>Detroit, MI USA</v>
          </cell>
        </row>
        <row r="1772">
          <cell r="A1772">
            <v>2594</v>
          </cell>
          <cell r="B1772" t="str">
            <v>NASKCOrpion</v>
          </cell>
          <cell r="C1772" t="str">
            <v>Micron Technology Foundation, Inc. &amp; ICAT Idaho Center for Advanced Technology &amp; Nampa School District High Schools</v>
          </cell>
          <cell r="D1772" t="str">
            <v>Nampa, ID USA</v>
          </cell>
        </row>
        <row r="1773">
          <cell r="A1773">
            <v>2600</v>
          </cell>
          <cell r="B1773" t="str">
            <v>Team Falcon</v>
          </cell>
          <cell r="C1773" t="str">
            <v>Picatinny Arsenal/BAE Systems/National Defense Education Program &amp; JeffersonTwsp. High School</v>
          </cell>
          <cell r="D1773" t="str">
            <v>Oak Ridge, NJ USA</v>
          </cell>
        </row>
        <row r="1774">
          <cell r="A1774">
            <v>2600</v>
          </cell>
          <cell r="B1774" t="str">
            <v>Team Falcon</v>
          </cell>
          <cell r="C1774" t="str">
            <v>Picatinny Arsenal/BAE Systems/National Defense Education Program &amp; JeffersonTwsp. High School</v>
          </cell>
          <cell r="D1774" t="str">
            <v>Oak Ridge, NJ USA</v>
          </cell>
        </row>
        <row r="1775">
          <cell r="A1775">
            <v>2601</v>
          </cell>
          <cell r="B1775" t="str">
            <v>Steel Hawks</v>
          </cell>
          <cell r="C1775" t="str">
            <v>Credit Suisse / Queens College, CUNY / THHA / THHS  PTA &amp; Townsend Harris High School</v>
          </cell>
          <cell r="D1775" t="str">
            <v>Flushing, NY USA</v>
          </cell>
        </row>
        <row r="1776">
          <cell r="A1776">
            <v>2603</v>
          </cell>
          <cell r="B1776" t="str">
            <v>Highland Robotics</v>
          </cell>
          <cell r="C1776" t="str">
            <v>ViaSat / EBO Group / Lockheed Martin / True Mark Engraving / Wadsworth Real Estate / Northlake Steel Corporation / Zidd Agency / CRM &amp; Highland High School</v>
          </cell>
          <cell r="D1776" t="str">
            <v>Medina, OH USA</v>
          </cell>
        </row>
        <row r="1777">
          <cell r="A1777">
            <v>2603</v>
          </cell>
          <cell r="B1777" t="str">
            <v>Highland Robotics</v>
          </cell>
          <cell r="C1777" t="str">
            <v>ViaSat / EBO Group / Lockheed Martin / True Mark Engraving / Wadsworth Real Estate / Northlake Steel Corporation / Zidd Agency / CRM &amp; Highland High School</v>
          </cell>
          <cell r="D1777" t="str">
            <v>Medina, OH USA</v>
          </cell>
        </row>
        <row r="1778">
          <cell r="A1778">
            <v>2604</v>
          </cell>
          <cell r="B1778" t="str">
            <v>Metal and Soul</v>
          </cell>
          <cell r="C1778" t="str">
            <v>Kettering University / Faurecia Emissions Control Technologies / DTE Energy Foundation / BAE Systems / Keihin Michigan Manufacturing / L &amp; L Products / Doodling Outback Embroidery / Witco Inc. / St. Clair County Community College / University of Detroit Mercy &amp; Capac Community Schools</v>
          </cell>
          <cell r="D1778" t="str">
            <v>Capac, MI USA</v>
          </cell>
        </row>
        <row r="1779">
          <cell r="A1779">
            <v>2604</v>
          </cell>
          <cell r="B1779" t="str">
            <v>Metal and Soul</v>
          </cell>
          <cell r="C1779" t="str">
            <v>Kettering University / Faurecia Emissions Control Technologies / DTE Energy Foundation / BAE Systems / Keihin Michigan Manufacturing / L &amp; L Products / Doodling Outback Embroidery / Witco Inc. / St. Clair County Community College / University of Detroit Mercy &amp; Capac Community Schools</v>
          </cell>
          <cell r="D1779" t="str">
            <v>Capac, MI USA</v>
          </cell>
        </row>
        <row r="1780">
          <cell r="A1780">
            <v>2605</v>
          </cell>
          <cell r="B1780" t="str">
            <v>Sehome Seamonsters</v>
          </cell>
          <cell r="C1780" t="str">
            <v>The Boeing Company/Bellingham School District/Platt Electric/Lund Engineering/OSPI &amp; Sehome High School</v>
          </cell>
          <cell r="D1780" t="str">
            <v>Bellingham, WA USA</v>
          </cell>
        </row>
        <row r="1781">
          <cell r="A1781">
            <v>2605</v>
          </cell>
          <cell r="B1781" t="str">
            <v>Sehome Seamonsters</v>
          </cell>
          <cell r="C1781" t="str">
            <v>The Boeing Company/Bellingham School District/Platt Electric/Lund Engineering/OSPI &amp; Sehome High School</v>
          </cell>
          <cell r="D1781" t="str">
            <v>Bellingham, WA USA</v>
          </cell>
        </row>
        <row r="1782">
          <cell r="A1782">
            <v>2606</v>
          </cell>
          <cell r="B1782" t="str">
            <v>Pentair &amp; Irish Bots</v>
          </cell>
          <cell r="C1782" t="str">
            <v>Pentair &amp; Rosemount High School</v>
          </cell>
          <cell r="D1782" t="str">
            <v>Rosemount, MN USA</v>
          </cell>
        </row>
        <row r="1783">
          <cell r="A1783">
            <v>2607</v>
          </cell>
          <cell r="B1783" t="str">
            <v>Fighting Robo-Vikings</v>
          </cell>
          <cell r="C1783" t="str">
            <v>PECO/Lockheed Martin Corp/Signature Consulting Solutions &amp; Archbishop Wood High School</v>
          </cell>
          <cell r="D1783" t="str">
            <v>Warminster , PA USA</v>
          </cell>
        </row>
        <row r="1784">
          <cell r="A1784">
            <v>2607</v>
          </cell>
          <cell r="B1784" t="str">
            <v>Fighting Robo-Vikings</v>
          </cell>
          <cell r="C1784" t="str">
            <v>PECO/Lockheed Martin Corp/Signature Consulting Solutions &amp; Archbishop Wood High School</v>
          </cell>
          <cell r="D1784" t="str">
            <v>Warminster , PA USA</v>
          </cell>
        </row>
        <row r="1785">
          <cell r="A1785">
            <v>2607</v>
          </cell>
          <cell r="B1785" t="str">
            <v>Fighting Robo-Vikings</v>
          </cell>
          <cell r="C1785" t="str">
            <v>PECO/Lockheed Martin Corp/Signature Consulting Solutions &amp; Archbishop Wood High School</v>
          </cell>
          <cell r="D1785" t="str">
            <v>Warminster , PA USA</v>
          </cell>
        </row>
        <row r="1786">
          <cell r="A1786">
            <v>2611</v>
          </cell>
          <cell r="B1786" t="str">
            <v>Jacktown Vectors</v>
          </cell>
          <cell r="C1786" t="str">
            <v>Jackson County Intermediate School District/Classic Turning/Advance Turning &amp; Mfg. Inc./Technique Inc./DASI Solutions/ALRO Steel &amp; Jackson Area Career Center JCISD</v>
          </cell>
          <cell r="D1786" t="str">
            <v>Jackson, MI USA</v>
          </cell>
        </row>
        <row r="1787">
          <cell r="A1787">
            <v>2611</v>
          </cell>
          <cell r="B1787" t="str">
            <v>Jacktown Vectors</v>
          </cell>
          <cell r="C1787" t="str">
            <v>Jackson County Intermediate School District/Classic Turning/Advance Turning &amp; Mfg. Inc./Technique Inc./DASI Solutions/ALRO Steel &amp; Jackson Area Career Center JCISD</v>
          </cell>
          <cell r="D1787" t="str">
            <v>Jackson, MI USA</v>
          </cell>
        </row>
        <row r="1788">
          <cell r="A1788">
            <v>2611</v>
          </cell>
          <cell r="B1788" t="str">
            <v>Jacktown Vectors</v>
          </cell>
          <cell r="C1788" t="str">
            <v>Jackson County Intermediate School District/Classic Turning/Advance Turning &amp; Mfg. Inc./Technique Inc./DASI Solutions/ALRO Steel &amp; Jackson Area Career Center JCISD</v>
          </cell>
          <cell r="D1788" t="str">
            <v>Jackson, MI USA</v>
          </cell>
        </row>
        <row r="1789">
          <cell r="A1789">
            <v>2612</v>
          </cell>
          <cell r="B1789" t="str">
            <v>Waterford Mott Destroyers</v>
          </cell>
          <cell r="C1789" t="str">
            <v>General Motors Foundation / Complete Automation / Paulson's Audio &amp; Video &amp; Waterford Mott High School</v>
          </cell>
          <cell r="D1789" t="str">
            <v>Waterford, MI USA</v>
          </cell>
        </row>
        <row r="1790">
          <cell r="A1790">
            <v>2612</v>
          </cell>
          <cell r="B1790" t="str">
            <v>Waterford Mott Destroyers</v>
          </cell>
          <cell r="C1790" t="str">
            <v>General Motors Foundation / Complete Automation / Paulson's Audio &amp; Video &amp; Waterford Mott High School</v>
          </cell>
          <cell r="D1790" t="str">
            <v>Waterford, MI USA</v>
          </cell>
        </row>
        <row r="1791">
          <cell r="A1791">
            <v>2612</v>
          </cell>
          <cell r="B1791" t="str">
            <v>Waterford Mott Destroyers</v>
          </cell>
          <cell r="C1791" t="str">
            <v>General Motors Foundation / Complete Automation / Paulson's Audio &amp; Video &amp; Waterford Mott High School</v>
          </cell>
          <cell r="D1791" t="str">
            <v>Waterford, MI USA</v>
          </cell>
        </row>
        <row r="1792">
          <cell r="A1792">
            <v>2613</v>
          </cell>
          <cell r="B1792" t="str">
            <v>PROTOBOT</v>
          </cell>
          <cell r="C1792" t="str">
            <v>Bezos Foundation &amp; Van Horn High School</v>
          </cell>
          <cell r="D1792" t="str">
            <v>Van Horn, TX USA</v>
          </cell>
        </row>
        <row r="1793">
          <cell r="A1793">
            <v>2614</v>
          </cell>
          <cell r="B1793" t="str">
            <v>MARS</v>
          </cell>
          <cell r="C1793" t="str">
            <v>NASA/West Virginia University/BestBuy/Mon County Board of Education &amp; Mountaineer Area Robotics</v>
          </cell>
          <cell r="D1793" t="str">
            <v>Morgantown, WV USA</v>
          </cell>
        </row>
        <row r="1794">
          <cell r="A1794">
            <v>2614</v>
          </cell>
          <cell r="B1794" t="str">
            <v>MARS</v>
          </cell>
          <cell r="C1794" t="str">
            <v>NASA/West Virginia University/BestBuy/Mon County Board of Education &amp; Mountaineer Area Robotics</v>
          </cell>
          <cell r="D1794" t="str">
            <v>Morgantown, WV USA</v>
          </cell>
        </row>
        <row r="1795">
          <cell r="A1795">
            <v>2619</v>
          </cell>
          <cell r="B1795" t="str">
            <v>The Charge</v>
          </cell>
          <cell r="C1795" t="str">
            <v>FIRST of the Great Lakes Bay Region/Ackerman Brothers &amp; Midland Public Schools</v>
          </cell>
          <cell r="D1795" t="str">
            <v>Midland, MI USA</v>
          </cell>
        </row>
        <row r="1796">
          <cell r="A1796">
            <v>2619</v>
          </cell>
          <cell r="B1796" t="str">
            <v>The Charge</v>
          </cell>
          <cell r="C1796" t="str">
            <v>FIRST of the Great Lakes Bay Region/Ackerman Brothers &amp; Midland Public Schools</v>
          </cell>
          <cell r="D1796" t="str">
            <v>Midland, MI USA</v>
          </cell>
        </row>
        <row r="1797">
          <cell r="A1797">
            <v>2619</v>
          </cell>
          <cell r="B1797" t="str">
            <v>The Charge</v>
          </cell>
          <cell r="C1797" t="str">
            <v>FIRST of the Great Lakes Bay Region/Ackerman Brothers &amp; Midland Public Schools</v>
          </cell>
          <cell r="D1797" t="str">
            <v>Midland, MI USA</v>
          </cell>
        </row>
        <row r="1798">
          <cell r="A1798">
            <v>2620</v>
          </cell>
          <cell r="B1798" t="str">
            <v>Titans</v>
          </cell>
          <cell r="C1798" t="str">
            <v>General Motors Battery Assembly/Gallagher-Kaiser/Siemens &amp; Southgate Anderson High School</v>
          </cell>
          <cell r="D1798" t="str">
            <v>Southgate, MI USA</v>
          </cell>
        </row>
        <row r="1799">
          <cell r="A1799">
            <v>2620</v>
          </cell>
          <cell r="B1799" t="str">
            <v>Titans</v>
          </cell>
          <cell r="C1799" t="str">
            <v>General Motors Battery Assembly/Gallagher-Kaiser/Siemens &amp; Southgate Anderson High School</v>
          </cell>
          <cell r="D1799" t="str">
            <v>Southgate, MI USA</v>
          </cell>
        </row>
        <row r="1800">
          <cell r="A1800">
            <v>2621</v>
          </cell>
          <cell r="B1800" t="str">
            <v>Bucs</v>
          </cell>
          <cell r="C1800" t="str">
            <v>FLIR Systems &amp; Bedford High School</v>
          </cell>
          <cell r="D1800" t="str">
            <v>Bedford, MA USA</v>
          </cell>
        </row>
        <row r="1801">
          <cell r="A1801">
            <v>2625</v>
          </cell>
          <cell r="B1801" t="str">
            <v>ARC Robotics</v>
          </cell>
          <cell r="C1801" t="str">
            <v>St. Joan of Arc Secondary School</v>
          </cell>
          <cell r="D1801" t="str">
            <v>Mississauga, ON Canada</v>
          </cell>
        </row>
        <row r="1802">
          <cell r="A1802">
            <v>2626</v>
          </cell>
          <cell r="B1802" t="str">
            <v>Evolution</v>
          </cell>
          <cell r="C1802" t="str">
            <v>Bombardier Inc./Bombardier AÃ©ronautique/Sherbrooke University &amp; SÃ©minaire de Sherbrooke High School</v>
          </cell>
          <cell r="D1802" t="str">
            <v>Sherbrooke, QC Canada</v>
          </cell>
        </row>
        <row r="1803">
          <cell r="A1803">
            <v>2630</v>
          </cell>
          <cell r="B1803" t="str">
            <v>Thunderbolts</v>
          </cell>
          <cell r="C1803" t="str">
            <v>Emek Hefer County/Ruppin Technology College/Emek Hefer Industrial Park &amp; Ben Gurion (Ruppin) &amp; Shahar Maayan &amp; Ramot Hefer</v>
          </cell>
          <cell r="D1803" t="str">
            <v>Emek hefer, M Israel</v>
          </cell>
        </row>
        <row r="1804">
          <cell r="A1804">
            <v>2630</v>
          </cell>
          <cell r="B1804" t="str">
            <v>Thunderbolts</v>
          </cell>
          <cell r="C1804" t="str">
            <v>Emek Hefer County/Ruppin Technology College/Emek Hefer Industrial Park &amp; Ben Gurion (Ruppin) &amp; Shahar Maayan &amp; Ramot Hefer</v>
          </cell>
          <cell r="D1804" t="str">
            <v>Emek hefer, M Israel</v>
          </cell>
        </row>
        <row r="1805">
          <cell r="A1805">
            <v>2632</v>
          </cell>
          <cell r="B1805" t="str">
            <v>The Theoreticals</v>
          </cell>
          <cell r="C1805" t="str">
            <v>Nordson Corp. &amp; Amherst Steele High School</v>
          </cell>
          <cell r="D1805" t="str">
            <v>Amherst, OH USA</v>
          </cell>
        </row>
        <row r="1806">
          <cell r="A1806">
            <v>2634</v>
          </cell>
          <cell r="B1806" t="str">
            <v>The Gryphons</v>
          </cell>
          <cell r="C1806" t="str">
            <v>Toronto Catholic DSB &amp; Chaminade College High School</v>
          </cell>
          <cell r="D1806" t="str">
            <v>Toronto, ON Canada</v>
          </cell>
        </row>
        <row r="1807">
          <cell r="A1807">
            <v>2635</v>
          </cell>
          <cell r="B1807" t="str">
            <v>Lake Monsters</v>
          </cell>
          <cell r="C1807" t="str">
            <v>Mentor Graphics / Epsilon Engineering / Intel / McAfee / Veris Industries / Walmart / Smarsh &amp; Lake Oswego School District</v>
          </cell>
          <cell r="D1807" t="str">
            <v>Lake Oswego, OR USA</v>
          </cell>
        </row>
        <row r="1808">
          <cell r="A1808">
            <v>2635</v>
          </cell>
          <cell r="B1808" t="str">
            <v>Lake Monsters</v>
          </cell>
          <cell r="C1808" t="str">
            <v>Mentor Graphics / Epsilon Engineering / Intel / McAfee / Veris Industries / Walmart / Smarsh &amp; Lake Oswego School District</v>
          </cell>
          <cell r="D1808" t="str">
            <v>Lake Oswego, OR USA</v>
          </cell>
        </row>
        <row r="1809">
          <cell r="A1809">
            <v>2637</v>
          </cell>
          <cell r="B1809" t="str">
            <v>Panthers</v>
          </cell>
          <cell r="C1809" t="str">
            <v>Peninsula Education Foundation &amp; PV Peninsula High School</v>
          </cell>
          <cell r="D1809" t="str">
            <v>Rolling Hills Estates, CA USA</v>
          </cell>
        </row>
        <row r="1810">
          <cell r="A1810">
            <v>2637</v>
          </cell>
          <cell r="B1810" t="str">
            <v>Panthers</v>
          </cell>
          <cell r="C1810" t="str">
            <v>Peninsula Education Foundation &amp; PV Peninsula High School</v>
          </cell>
          <cell r="D1810" t="str">
            <v>Rolling Hills Estates, CA USA</v>
          </cell>
        </row>
        <row r="1811">
          <cell r="A1811">
            <v>2638</v>
          </cell>
          <cell r="B1811" t="str">
            <v>Rebels</v>
          </cell>
          <cell r="C1811" t="str">
            <v>Great Neck South High School</v>
          </cell>
          <cell r="D1811" t="str">
            <v>Great Neck, NY USA</v>
          </cell>
        </row>
        <row r="1812">
          <cell r="A1812">
            <v>2638</v>
          </cell>
          <cell r="B1812" t="str">
            <v>Rebels</v>
          </cell>
          <cell r="C1812" t="str">
            <v>Great Neck South High School</v>
          </cell>
          <cell r="D1812" t="str">
            <v>Great Neck, NY USA</v>
          </cell>
        </row>
        <row r="1813">
          <cell r="A1813">
            <v>2640</v>
          </cell>
          <cell r="B1813" t="str">
            <v>HOTBOTZ</v>
          </cell>
          <cell r="C1813" t="str">
            <v>Tri-State Steel/The Hardwood Store of NC/Williams Gas Pipeline/Rockingham County Schools &amp; Reidsville High School</v>
          </cell>
          <cell r="D1813" t="str">
            <v>Reidsville, NC USA</v>
          </cell>
        </row>
        <row r="1814">
          <cell r="A1814">
            <v>2640</v>
          </cell>
          <cell r="B1814" t="str">
            <v>HOTBOTZ</v>
          </cell>
          <cell r="C1814" t="str">
            <v>Tri-State Steel/The Hardwood Store of NC/Williams Gas Pipeline/Rockingham County Schools &amp; Reidsville High School</v>
          </cell>
          <cell r="D1814" t="str">
            <v>Reidsville, NC USA</v>
          </cell>
        </row>
        <row r="1815">
          <cell r="A1815">
            <v>2641</v>
          </cell>
          <cell r="B1815" t="str">
            <v>VIKINGS</v>
          </cell>
          <cell r="C1815" t="str">
            <v>Pittsburgh Central Catholic High School</v>
          </cell>
          <cell r="D1815" t="str">
            <v>Pittsburgh, PA USA</v>
          </cell>
        </row>
        <row r="1816">
          <cell r="A1816">
            <v>2641</v>
          </cell>
          <cell r="B1816" t="str">
            <v>VIKINGS</v>
          </cell>
          <cell r="C1816" t="str">
            <v>Pittsburgh Central Catholic High School</v>
          </cell>
          <cell r="D1816" t="str">
            <v>Pittsburgh, PA USA</v>
          </cell>
        </row>
        <row r="1817">
          <cell r="A1817">
            <v>2641</v>
          </cell>
          <cell r="B1817" t="str">
            <v>VIKINGS</v>
          </cell>
          <cell r="C1817" t="str">
            <v>Pittsburgh Central Catholic High School</v>
          </cell>
          <cell r="D1817" t="str">
            <v>Pittsburgh, PA USA</v>
          </cell>
        </row>
        <row r="1818">
          <cell r="A1818">
            <v>2642</v>
          </cell>
          <cell r="B1818" t="str">
            <v>Pitt Pirates</v>
          </cell>
          <cell r="C1818" t="str">
            <v>PotashCorp Aurora / East Carolina Heart Institute / Walter &amp; Marie Williams Foundation / Pitt County Educational Foundation / Metrics / Grady-White &amp; Pitt County High Schools</v>
          </cell>
          <cell r="D1818" t="str">
            <v>Winterville, NC USA</v>
          </cell>
        </row>
        <row r="1819">
          <cell r="A1819">
            <v>2642</v>
          </cell>
          <cell r="B1819" t="str">
            <v>Pitt Pirates</v>
          </cell>
          <cell r="C1819" t="str">
            <v>PotashCorp Aurora / East Carolina Heart Institute / Walter &amp; Marie Williams Foundation / Pitt County Educational Foundation / Metrics / Grady-White &amp; Pitt County High Schools</v>
          </cell>
          <cell r="D1819" t="str">
            <v>Winterville, NC USA</v>
          </cell>
        </row>
        <row r="1820">
          <cell r="A1820">
            <v>2643</v>
          </cell>
          <cell r="B1820" t="str">
            <v>Dark Matter</v>
          </cell>
          <cell r="C1820" t="str">
            <v>Accuray Inc. / Sergey Brin-Ann Wojcicki Foundation / Philanthropic Ventures Foundation / SerialTek / Collier Foundation / CCOC / Intuitive Surgical, Inc. / White Leaf &amp; Santa Teresa High School</v>
          </cell>
          <cell r="D1820" t="str">
            <v>San Jose, CA USA</v>
          </cell>
        </row>
        <row r="1821">
          <cell r="A1821">
            <v>2643</v>
          </cell>
          <cell r="B1821" t="str">
            <v>Dark Matter</v>
          </cell>
          <cell r="C1821" t="str">
            <v>Accuray Inc. / Sergey Brin-Ann Wojcicki Foundation / Philanthropic Ventures Foundation / SerialTek / Collier Foundation / CCOC / Intuitive Surgical, Inc. / White Leaf &amp; Santa Teresa High School</v>
          </cell>
          <cell r="D1821" t="str">
            <v>San Jose, CA USA</v>
          </cell>
        </row>
        <row r="1822">
          <cell r="A1822">
            <v>2647</v>
          </cell>
          <cell r="B1822" t="str">
            <v>Cyborg Mustangs</v>
          </cell>
          <cell r="C1822" t="str">
            <v>The Boeing Company / Arizona State Universty &amp; North High School</v>
          </cell>
          <cell r="D1822" t="str">
            <v>Phoenix, AZ USA</v>
          </cell>
        </row>
        <row r="1823">
          <cell r="A1823">
            <v>2648</v>
          </cell>
          <cell r="B1823" t="str">
            <v>Infinite Loop</v>
          </cell>
          <cell r="C1823" t="str">
            <v>Wrabacon, Inc/Fairchild Semiconductor/Maine State Credit Union &amp; Messalonskee High School</v>
          </cell>
          <cell r="D1823" t="str">
            <v>Oakland, ME USA</v>
          </cell>
        </row>
        <row r="1824">
          <cell r="A1824">
            <v>2648</v>
          </cell>
          <cell r="B1824" t="str">
            <v>Infinite Loop</v>
          </cell>
          <cell r="C1824" t="str">
            <v>Wrabacon, Inc/Fairchild Semiconductor/Maine State Credit Union &amp; Messalonskee High School</v>
          </cell>
          <cell r="D1824" t="str">
            <v>Oakland, ME USA</v>
          </cell>
        </row>
        <row r="1825">
          <cell r="A1825">
            <v>2654</v>
          </cell>
          <cell r="B1825" t="str">
            <v>Rams</v>
          </cell>
          <cell r="C1825" t="str">
            <v>Polaris Industries &amp; Roseau High School</v>
          </cell>
          <cell r="D1825" t="str">
            <v>Roseau, MN USA</v>
          </cell>
        </row>
        <row r="1826">
          <cell r="A1826">
            <v>2655</v>
          </cell>
          <cell r="B1826" t="str">
            <v>Flying Platypi</v>
          </cell>
          <cell r="C1826" t="str">
            <v>Blue Ridge Tool, Inc. / TE Connectivity / Michael W Haley Foundation, Inc / Volvo / Analog Devices, Inc. / Time Warner Cable / Teredata Corporation / Integra Networks / TriStar Marketing Group / Robotic Surgery for Women / Apple Spice Junction &amp; Menesick Academy</v>
          </cell>
          <cell r="D1826" t="str">
            <v>Colfax, NC USA</v>
          </cell>
        </row>
        <row r="1827">
          <cell r="A1827">
            <v>2655</v>
          </cell>
          <cell r="B1827" t="str">
            <v>Flying Platypi</v>
          </cell>
          <cell r="C1827" t="str">
            <v>Blue Ridge Tool, Inc. / TE Connectivity / Michael W Haley Foundation, Inc / Volvo / Analog Devices, Inc. / Time Warner Cable / Teredata Corporation / Integra Networks / TriStar Marketing Group / Robotic Surgery for Women / Apple Spice Junction &amp; Menesick Academy</v>
          </cell>
          <cell r="D1827" t="str">
            <v>Colfax, NC USA</v>
          </cell>
        </row>
        <row r="1828">
          <cell r="A1828">
            <v>2656</v>
          </cell>
          <cell r="B1828" t="str">
            <v>Quasics</v>
          </cell>
          <cell r="C1828" t="str">
            <v>The Heinz Endowments / The Gateway Foundation / Best Buy / PTC / American Society of Mechanical Engineers / Bechtel Plant Machinery, Inc. / Clayton Kendall 360Â° Branded Merchandise / Z-BRAND / Kathleen Coughlin LSW and Associates / PNC Mortgage / The Pittsburgh Penguins Foundation &amp; Gateway High School</v>
          </cell>
          <cell r="D1828" t="str">
            <v>Monroeville, PA USA</v>
          </cell>
        </row>
        <row r="1829">
          <cell r="A1829">
            <v>2657</v>
          </cell>
          <cell r="B1829" t="str">
            <v>Team Thundercats</v>
          </cell>
          <cell r="C1829" t="str">
            <v>NASA &amp; Deming High School</v>
          </cell>
          <cell r="D1829" t="str">
            <v>Deming, NM USA</v>
          </cell>
        </row>
        <row r="1830">
          <cell r="A1830">
            <v>2658</v>
          </cell>
          <cell r="B1830" t="str">
            <v>Team Pedestrian</v>
          </cell>
          <cell r="C1830" t="str">
            <v>NDEP / Teradata / ViaSat / BAE Systems / Northrop Grumman Corp. / Nextivity / Qualcomm / National Defense Education Program &amp; Rancho Bernardo High School</v>
          </cell>
          <cell r="D1830" t="str">
            <v>San Diego, CA USA</v>
          </cell>
        </row>
        <row r="1831">
          <cell r="A1831">
            <v>2658</v>
          </cell>
          <cell r="B1831" t="str">
            <v>Team Pedestrian</v>
          </cell>
          <cell r="C1831" t="str">
            <v>NDEP / Teradata / ViaSat / BAE Systems / Northrop Grumman Corp. / Nextivity / Qualcomm / National Defense Education Program &amp; Rancho Bernardo High School</v>
          </cell>
          <cell r="D1831" t="str">
            <v>San Diego, CA USA</v>
          </cell>
        </row>
        <row r="1832">
          <cell r="A1832">
            <v>2659</v>
          </cell>
          <cell r="B1832" t="str">
            <v>RoboWarriors</v>
          </cell>
          <cell r="C1832" t="str">
            <v>Disney Imagineering, Xerox, ITT Tech, CPSD Law FIrm, Bank of America, Quality Logic, St. Mary's Home for the Elderly, Northrup Grumman &amp; Bishop Alemany High School RoboWarriors</v>
          </cell>
          <cell r="D1832" t="str">
            <v>Mission Hills, CA USA</v>
          </cell>
        </row>
        <row r="1833">
          <cell r="A1833">
            <v>2660</v>
          </cell>
          <cell r="B1833" t="str">
            <v>Pengbots</v>
          </cell>
          <cell r="C1833" t="str">
            <v>BE Aerospace/Murdock Charitable Trust &amp; Arts &amp; Technology High School</v>
          </cell>
          <cell r="D1833" t="str">
            <v>Tulalip, WA USA</v>
          </cell>
        </row>
        <row r="1834">
          <cell r="A1834">
            <v>2662</v>
          </cell>
          <cell r="B1834" t="str">
            <v>Robo Krew</v>
          </cell>
          <cell r="C1834" t="str">
            <v>Bechtel/AZ FIRST/WebPT/Mike and Annie Platoff &amp; Tolleson Union High School and University High School</v>
          </cell>
          <cell r="D1834" t="str">
            <v>Tolleson, AZ USA</v>
          </cell>
        </row>
        <row r="1835">
          <cell r="A1835">
            <v>2665</v>
          </cell>
          <cell r="B1835" t="str">
            <v>CougarBots</v>
          </cell>
          <cell r="C1835" t="str">
            <v>Booz Allen Hamilton/Noble Solutions/Teradata Corporation &amp; Thurgood Marshall High School</v>
          </cell>
          <cell r="D1835" t="str">
            <v>Dayton, OH USA</v>
          </cell>
        </row>
        <row r="1836">
          <cell r="A1836">
            <v>2667</v>
          </cell>
          <cell r="B1836" t="str">
            <v>How 'bout dem apples</v>
          </cell>
          <cell r="C1836" t="str">
            <v>Nordson Micromedics/Toshiba America &amp; Apple Valley High School</v>
          </cell>
          <cell r="D1836" t="str">
            <v>Apple Valley, MN USA</v>
          </cell>
        </row>
        <row r="1837">
          <cell r="A1837">
            <v>2673</v>
          </cell>
          <cell r="B1837" t="str">
            <v>Tenacious Technicians</v>
          </cell>
          <cell r="C1837" t="str">
            <v>University of Michigan MEZ/DTE &amp; The DTE Energy Foundation/General Motors &amp; Cass Technical High School</v>
          </cell>
          <cell r="D1837" t="str">
            <v>Detroit, MI USA</v>
          </cell>
        </row>
        <row r="1838">
          <cell r="A1838">
            <v>2673</v>
          </cell>
          <cell r="B1838" t="str">
            <v>Tenacious Technicians</v>
          </cell>
          <cell r="C1838" t="str">
            <v>University of Michigan MEZ/DTE &amp; The DTE Energy Foundation/General Motors &amp; Cass Technical High School</v>
          </cell>
          <cell r="D1838" t="str">
            <v>Detroit, MI USA</v>
          </cell>
        </row>
        <row r="1839">
          <cell r="A1839">
            <v>2673</v>
          </cell>
          <cell r="B1839" t="str">
            <v>Tenacious Technicians</v>
          </cell>
          <cell r="C1839" t="str">
            <v>University of Michigan MEZ/DTE &amp; The DTE Energy Foundation/General Motors &amp; Cass Technical High School</v>
          </cell>
          <cell r="D1839" t="str">
            <v>Detroit, MI USA</v>
          </cell>
        </row>
        <row r="1840">
          <cell r="A1840">
            <v>2676</v>
          </cell>
          <cell r="B1840" t="str">
            <v>Ecorse Robo Raiders</v>
          </cell>
          <cell r="C1840" t="str">
            <v>BAE Systems/AT &amp; Ecorse Community High School</v>
          </cell>
          <cell r="D1840" t="str">
            <v>Ecorse, MI USA</v>
          </cell>
        </row>
        <row r="1841">
          <cell r="A1841">
            <v>2676</v>
          </cell>
          <cell r="B1841" t="str">
            <v>Ecorse Robo Raiders</v>
          </cell>
          <cell r="C1841" t="str">
            <v>BAE Systems/AT &amp; Ecorse Community High School</v>
          </cell>
          <cell r="D1841" t="str">
            <v>Ecorse, MI USA</v>
          </cell>
        </row>
        <row r="1842">
          <cell r="A1842">
            <v>2679</v>
          </cell>
          <cell r="B1842" t="str">
            <v>Tiger Team, Leyada</v>
          </cell>
          <cell r="C1842" t="str">
            <v>The Hebrew University of Jerusalem- The Rachel and Selim Benin School of Computer Science and Engineering / Jerusalem municipality / Elephant &amp; The Hebrew University Secondary School</v>
          </cell>
          <cell r="D1842" t="str">
            <v>Jerusalem, JM Israel</v>
          </cell>
        </row>
        <row r="1843">
          <cell r="A1843">
            <v>2702</v>
          </cell>
          <cell r="B1843" t="str">
            <v>REBotics</v>
          </cell>
          <cell r="C1843" t="str">
            <v>General Motors/Paul Davis Systems/Rockwell Automation &amp; REBotics Community Group</v>
          </cell>
          <cell r="D1843" t="str">
            <v>Kitchener, ON Canada</v>
          </cell>
        </row>
        <row r="1844">
          <cell r="A1844">
            <v>2702</v>
          </cell>
          <cell r="B1844" t="str">
            <v>REBotics</v>
          </cell>
          <cell r="C1844" t="str">
            <v>General Motors/Paul Davis Systems/Rockwell Automation &amp; REBotics Community Group</v>
          </cell>
          <cell r="D1844" t="str">
            <v>Kitchener, ON Canada</v>
          </cell>
        </row>
        <row r="1845">
          <cell r="A1845">
            <v>2704</v>
          </cell>
          <cell r="B1845" t="str">
            <v>Order 2 Chaos</v>
          </cell>
          <cell r="C1845" t="str">
            <v>Caterpillar Inc &amp; BHS RoboBoosters &amp; Batavia High School</v>
          </cell>
          <cell r="D1845" t="str">
            <v>Batavia, IL USA</v>
          </cell>
        </row>
        <row r="1846">
          <cell r="A1846">
            <v>2704</v>
          </cell>
          <cell r="B1846" t="str">
            <v>Order 2 Chaos</v>
          </cell>
          <cell r="C1846" t="str">
            <v>Caterpillar Inc &amp; BHS RoboBoosters &amp; Batavia High School</v>
          </cell>
          <cell r="D1846" t="str">
            <v>Batavia, IL USA</v>
          </cell>
        </row>
        <row r="1847">
          <cell r="A1847">
            <v>2705</v>
          </cell>
          <cell r="B1847" t="str">
            <v>WE ROBOT</v>
          </cell>
          <cell r="C1847" t="str">
            <v>Datacard Group / Citizens Independent Bank &amp; The International School of Minnesota</v>
          </cell>
          <cell r="D1847" t="str">
            <v>Eden Prairie, MN USA</v>
          </cell>
        </row>
        <row r="1848">
          <cell r="A1848">
            <v>2705</v>
          </cell>
          <cell r="B1848" t="str">
            <v>WE ROBOT</v>
          </cell>
          <cell r="C1848" t="str">
            <v>Datacard Group / Citizens Independent Bank &amp; The International School of Minnesota</v>
          </cell>
          <cell r="D1848" t="str">
            <v>Eden Prairie, MN USA</v>
          </cell>
        </row>
        <row r="1849">
          <cell r="A1849">
            <v>2709</v>
          </cell>
          <cell r="B1849" t="str">
            <v>Iron Wolves</v>
          </cell>
          <cell r="C1849" t="str">
            <v>Illinois Institute of Technology/Motorola Foundation &amp; Perspectives IIT Math and Science Academy High School</v>
          </cell>
          <cell r="D1849" t="str">
            <v>Chicago, IL USA</v>
          </cell>
        </row>
        <row r="1850">
          <cell r="A1850">
            <v>2709</v>
          </cell>
          <cell r="B1850" t="str">
            <v>Iron Wolves</v>
          </cell>
          <cell r="C1850" t="str">
            <v>Illinois Institute of Technology/Motorola Foundation &amp; Perspectives IIT Math and Science Academy High School</v>
          </cell>
          <cell r="D1850" t="str">
            <v>Chicago, IL USA</v>
          </cell>
        </row>
        <row r="1851">
          <cell r="A1851">
            <v>2713</v>
          </cell>
          <cell r="B1851" t="str">
            <v>iRaiders</v>
          </cell>
          <cell r="C1851" t="str">
            <v>Citizens of Melrose/Textron Systems/Raytheon/BAE SYSTEMS/MediVector/Churchill Corp/Varian Semiconductor Equipment &amp; Melrose High School</v>
          </cell>
          <cell r="D1851" t="str">
            <v>Melrose, MA USA</v>
          </cell>
        </row>
        <row r="1852">
          <cell r="A1852">
            <v>2721</v>
          </cell>
          <cell r="B1852" t="str">
            <v>Blue mite</v>
          </cell>
          <cell r="C1852" t="str">
            <v>Texas High SChool Project Fund of the Communities Foundation of Texas &amp; Lasara ISD High School</v>
          </cell>
          <cell r="D1852" t="str">
            <v>Lasara, TX USA</v>
          </cell>
        </row>
        <row r="1853">
          <cell r="A1853">
            <v>2723</v>
          </cell>
          <cell r="B1853" t="str">
            <v>Atomic Shock</v>
          </cell>
          <cell r="C1853" t="str">
            <v>The Boeing Company/Team Tinker/Northern Tools/J-M Distributors &amp; Mount St. Mary High School</v>
          </cell>
          <cell r="D1853" t="str">
            <v>Oklahoma City, OK USA</v>
          </cell>
        </row>
        <row r="1854">
          <cell r="A1854">
            <v>2725</v>
          </cell>
          <cell r="B1854" t="str">
            <v>Ice Princesses</v>
          </cell>
          <cell r="C1854" t="str">
            <v>The Boeing Company/Innovative Global Technologies, LLC. &amp; Chicago Education Enrichment Network</v>
          </cell>
          <cell r="D1854" t="str">
            <v>Chicago, IL USA</v>
          </cell>
        </row>
        <row r="1855">
          <cell r="A1855">
            <v>2729</v>
          </cell>
          <cell r="B1855" t="str">
            <v>Storm Robotics Team</v>
          </cell>
          <cell r="C1855" t="str">
            <v>Lockheed Martin/Naval Air Systems Command/Lenape Regional Robotics/Vision Edge L.L.C./Shamong Manufacturing/CADPRO Inc./Marlton Pike Precision &amp; Lenape High School &amp; Cherokee High School</v>
          </cell>
          <cell r="D1855" t="str">
            <v>Marlton, NJ USA</v>
          </cell>
        </row>
        <row r="1856">
          <cell r="A1856">
            <v>2729</v>
          </cell>
          <cell r="B1856" t="str">
            <v>Storm Robotics Team</v>
          </cell>
          <cell r="C1856" t="str">
            <v>Lockheed Martin/Naval Air Systems Command/Lenape Regional Robotics/Vision Edge L.L.C./Shamong Manufacturing/CADPRO Inc./Marlton Pike Precision &amp; Lenape High School &amp; Cherokee High School</v>
          </cell>
          <cell r="D1856" t="str">
            <v>Marlton, NJ USA</v>
          </cell>
        </row>
        <row r="1857">
          <cell r="A1857">
            <v>2729</v>
          </cell>
          <cell r="B1857" t="str">
            <v>Storm Robotics Team</v>
          </cell>
          <cell r="C1857" t="str">
            <v>Lockheed Martin/Naval Air Systems Command/Lenape Regional Robotics/Vision Edge L.L.C./Shamong Manufacturing/CADPRO Inc./Marlton Pike Precision &amp; Lenape High School &amp; Cherokee High School</v>
          </cell>
          <cell r="D1857" t="str">
            <v>Marlton, NJ USA</v>
          </cell>
        </row>
        <row r="1858">
          <cell r="A1858">
            <v>2733</v>
          </cell>
          <cell r="B1858" t="str">
            <v>Pigmice</v>
          </cell>
          <cell r="C1858" t="str">
            <v>The Boeing Company/Rockwell Collins/Autodesk/Tripwire/Platt Electric &amp; Cleveland High School</v>
          </cell>
          <cell r="D1858" t="str">
            <v>Portland, OR USA</v>
          </cell>
        </row>
        <row r="1859">
          <cell r="A1859">
            <v>2733</v>
          </cell>
          <cell r="B1859" t="str">
            <v>Pigmice</v>
          </cell>
          <cell r="C1859" t="str">
            <v>The Boeing Company/Rockwell Collins/Autodesk/Tripwire/Platt Electric &amp; Cleveland High School</v>
          </cell>
          <cell r="D1859" t="str">
            <v>Portland, OR USA</v>
          </cell>
        </row>
        <row r="1860">
          <cell r="A1860">
            <v>2737</v>
          </cell>
          <cell r="B1860" t="str">
            <v>Wizards</v>
          </cell>
          <cell r="C1860" t="str">
            <v>YES Prep Public Schools &amp; YES Prep Public Schools</v>
          </cell>
          <cell r="D1860" t="str">
            <v>Houston, TX USA</v>
          </cell>
        </row>
        <row r="1861">
          <cell r="A1861">
            <v>2747</v>
          </cell>
          <cell r="B1861" t="str">
            <v>Turner Lions</v>
          </cell>
          <cell r="C1861" t="str">
            <v>Texas Workforce Commission/Time Warner Cable/jcpenney &amp; R.L. Turner High School</v>
          </cell>
          <cell r="D1861" t="str">
            <v>Carrollton, TX USA</v>
          </cell>
        </row>
        <row r="1862">
          <cell r="A1862">
            <v>2757</v>
          </cell>
          <cell r="B1862" t="str">
            <v>B.A.D. (Built And Dangerous!)</v>
          </cell>
          <cell r="C1862" t="str">
            <v>NDEP/Naval Air Warfare Center Training Systems Division/Walt Disney World &amp; Lyman High School</v>
          </cell>
          <cell r="D1862" t="str">
            <v>Longwood, FL USA</v>
          </cell>
        </row>
        <row r="1863">
          <cell r="A1863">
            <v>2757</v>
          </cell>
          <cell r="B1863" t="str">
            <v>B.A.D. (Built And Dangerous!)</v>
          </cell>
          <cell r="C1863" t="str">
            <v>NDEP/Naval Air Warfare Center Training Systems Division/Walt Disney World &amp; Lyman High School</v>
          </cell>
          <cell r="D1863" t="str">
            <v>Longwood, FL USA</v>
          </cell>
        </row>
        <row r="1864">
          <cell r="A1864">
            <v>2761</v>
          </cell>
          <cell r="B1864" t="str">
            <v>IronHorse</v>
          </cell>
          <cell r="C1864" t="str">
            <v>NASA/Campos Brothers Farms/Teichert Foundation/PTC/Clovis Heart, Inc./The Muia Family/Excelsior Metals Inc./Sunrise Medical/Olson Steel/Concord Development/Iler Family &amp; Clovis North High School</v>
          </cell>
          <cell r="D1864" t="str">
            <v>Fresno, CA USA</v>
          </cell>
        </row>
        <row r="1865">
          <cell r="A1865">
            <v>2761</v>
          </cell>
          <cell r="B1865" t="str">
            <v>IronHorse</v>
          </cell>
          <cell r="C1865" t="str">
            <v>NASA/Campos Brothers Farms/Teichert Foundation/PTC/Clovis Heart, Inc./The Muia Family/Excelsior Metals Inc./Sunrise Medical/Olson Steel/Concord Development/Iler Family &amp; Clovis North High School</v>
          </cell>
          <cell r="D1865" t="str">
            <v>Fresno, CA USA</v>
          </cell>
        </row>
        <row r="1866">
          <cell r="A1866">
            <v>2765</v>
          </cell>
          <cell r="B1866" t="str">
            <v>4-H STARs</v>
          </cell>
          <cell r="C1866" t="str">
            <v>The Boeing Company / Crystal Park Pediatrics / Advanced Fire Protection / Astellas &amp; Cleveland County Oklahoma Cooperative Extension Service</v>
          </cell>
          <cell r="D1866" t="str">
            <v>Norman, OK USA</v>
          </cell>
        </row>
        <row r="1867">
          <cell r="A1867">
            <v>2767</v>
          </cell>
          <cell r="B1867" t="str">
            <v>Stryke Force</v>
          </cell>
          <cell r="C1867" t="str">
            <v>Midlink / Stryker &amp; Michigan State University Kalamazoo County 4-H Youth Programs</v>
          </cell>
          <cell r="D1867" t="str">
            <v>Kalamazoo, MI USA</v>
          </cell>
        </row>
        <row r="1868">
          <cell r="A1868">
            <v>2767</v>
          </cell>
          <cell r="B1868" t="str">
            <v>Stryke Force</v>
          </cell>
          <cell r="C1868" t="str">
            <v>Midlink / Stryker &amp; Michigan State University Kalamazoo County 4-H Youth Programs</v>
          </cell>
          <cell r="D1868" t="str">
            <v>Kalamazoo, MI USA</v>
          </cell>
        </row>
        <row r="1869">
          <cell r="A1869">
            <v>2767</v>
          </cell>
          <cell r="B1869" t="str">
            <v>Stryke Force</v>
          </cell>
          <cell r="C1869" t="str">
            <v>Midlink / Stryker &amp; Michigan State University Kalamazoo County 4-H Youth Programs</v>
          </cell>
          <cell r="D1869" t="str">
            <v>Kalamazoo, MI USA</v>
          </cell>
        </row>
        <row r="1870">
          <cell r="A1870">
            <v>2771</v>
          </cell>
          <cell r="B1870" t="str">
            <v>Code Red Robotics / Stray Dogs</v>
          </cell>
          <cell r="C1870" t="str">
            <v>General Motors Foundation/Code Red Robotics/PTC/RoMan Manufacturing/Huizenga Group/BAE SYSTEMS &amp; Grand River Preparatory High School</v>
          </cell>
          <cell r="D1870" t="str">
            <v>Grandville , MI USA</v>
          </cell>
        </row>
        <row r="1871">
          <cell r="A1871">
            <v>2771</v>
          </cell>
          <cell r="B1871" t="str">
            <v>Code Red Robotics / Stray Dogs</v>
          </cell>
          <cell r="C1871" t="str">
            <v>General Motors Foundation/Code Red Robotics/PTC/RoMan Manufacturing/Huizenga Group/BAE SYSTEMS &amp; Grand River Preparatory High School</v>
          </cell>
          <cell r="D1871" t="str">
            <v>Grandville , MI USA</v>
          </cell>
        </row>
        <row r="1872">
          <cell r="A1872">
            <v>2771</v>
          </cell>
          <cell r="B1872" t="str">
            <v>Code Red Robotics / Stray Dogs</v>
          </cell>
          <cell r="C1872" t="str">
            <v>General Motors Foundation/Code Red Robotics/PTC/RoMan Manufacturing/Huizenga Group/BAE SYSTEMS &amp; Grand River Preparatory High School</v>
          </cell>
          <cell r="D1872" t="str">
            <v>Grandville , MI USA</v>
          </cell>
        </row>
        <row r="1873">
          <cell r="A1873">
            <v>2773</v>
          </cell>
          <cell r="B1873" t="str">
            <v>IRONDOGZ</v>
          </cell>
          <cell r="C1873" t="str">
            <v>Pratt &amp; Whitney/Edmond Electric/Hadley Design/Trinity Group Architechts/Edmond Public Schools &amp; Edmond Memorial High School</v>
          </cell>
          <cell r="D1873" t="str">
            <v>Edmond, OK USA</v>
          </cell>
        </row>
        <row r="1874">
          <cell r="A1874">
            <v>2781</v>
          </cell>
          <cell r="B1874" t="str">
            <v>RoboPRIDE</v>
          </cell>
          <cell r="C1874" t="str">
            <v>NuMark Credit Union / National Instruments &amp; Queen of Peace High School</v>
          </cell>
          <cell r="D1874" t="str">
            <v>Burbank, IL USA</v>
          </cell>
        </row>
        <row r="1875">
          <cell r="A1875">
            <v>2783</v>
          </cell>
          <cell r="B1875" t="str">
            <v xml:space="preserve">Engineers of Tomorrow </v>
          </cell>
          <cell r="C1875" t="str">
            <v>Kentucky Engineering Foundation/Cherry House/Frank Design/Amgen/Gaylor/A &amp; M Machine/A T &amp; Engineer of Tomorrow</v>
          </cell>
          <cell r="D1875" t="str">
            <v>Mount Washington, KY USA</v>
          </cell>
        </row>
        <row r="1876">
          <cell r="A1876">
            <v>2783</v>
          </cell>
          <cell r="B1876" t="str">
            <v xml:space="preserve">Engineers of Tomorrow </v>
          </cell>
          <cell r="C1876" t="str">
            <v>Kentucky Engineering Foundation/Cherry House/Frank Design/Amgen/Gaylor/A &amp; M Machine/A T &amp; Engineer of Tomorrow</v>
          </cell>
          <cell r="D1876" t="str">
            <v>Mount Washington, KY USA</v>
          </cell>
        </row>
        <row r="1877">
          <cell r="A1877">
            <v>2785</v>
          </cell>
          <cell r="B1877" t="str">
            <v>Prometheus</v>
          </cell>
          <cell r="C1877" t="str">
            <v>United Technologies Corporation/Stanley Works &amp; Kent School</v>
          </cell>
          <cell r="D1877" t="str">
            <v>Kent, CT USA</v>
          </cell>
        </row>
        <row r="1878">
          <cell r="A1878">
            <v>2789</v>
          </cell>
          <cell r="B1878" t="str">
            <v>TEXplosion</v>
          </cell>
          <cell r="C1878" t="str">
            <v>NASA/Thor Labs/Samsung/Dell/Texas Workforce Commission/Dwyer Realty/FIRST In Texas/Manor ISD &amp; Manor New Tech High School</v>
          </cell>
          <cell r="D1878" t="str">
            <v>Manor, TX USA</v>
          </cell>
        </row>
        <row r="1879">
          <cell r="A1879">
            <v>2789</v>
          </cell>
          <cell r="B1879" t="str">
            <v>TEXplosion</v>
          </cell>
          <cell r="C1879" t="str">
            <v>NASA/Thor Labs/Samsung/Dell/Texas Workforce Commission/Dwyer Realty/FIRST In Texas/Manor ISD &amp; Manor New Tech High School</v>
          </cell>
          <cell r="D1879" t="str">
            <v>Manor, TX USA</v>
          </cell>
        </row>
        <row r="1880">
          <cell r="A1880">
            <v>2789</v>
          </cell>
          <cell r="B1880" t="str">
            <v>TEXplosion</v>
          </cell>
          <cell r="C1880" t="str">
            <v>NASA/Thor Labs/Samsung/Dell/Texas Workforce Commission/Dwyer Realty/FIRST In Texas/Manor ISD &amp; Manor New Tech High School</v>
          </cell>
          <cell r="D1880" t="str">
            <v>Manor, TX USA</v>
          </cell>
        </row>
        <row r="1881">
          <cell r="A1881">
            <v>2791</v>
          </cell>
          <cell r="B1881" t="str">
            <v>Shaker Robotics</v>
          </cell>
          <cell r="C1881" t="str">
            <v>Picone / A.J. Rinella / Hart Alarm / Generatortech / Benet Labs / Sneeringer, Redgrave, Monohan, Provost Title Agency / PVA / Douglas Industrial &amp; Shaker High School</v>
          </cell>
          <cell r="D1881" t="str">
            <v>Latham, NY USA</v>
          </cell>
        </row>
        <row r="1882">
          <cell r="A1882">
            <v>2791</v>
          </cell>
          <cell r="B1882" t="str">
            <v>Shaker Robotics</v>
          </cell>
          <cell r="C1882" t="str">
            <v>Picone / A.J. Rinella / Hart Alarm / Generatortech / Benet Labs / Sneeringer, Redgrave, Monohan, Provost Title Agency / PVA / Douglas Industrial &amp; Shaker High School</v>
          </cell>
          <cell r="D1882" t="str">
            <v>Latham, NY USA</v>
          </cell>
        </row>
        <row r="1883">
          <cell r="A1883">
            <v>2795</v>
          </cell>
          <cell r="B1883" t="str">
            <v>GOTTAGO</v>
          </cell>
          <cell r="C1883" t="str">
            <v>NASA/TAMA Tulsa Area Manufacturers Association &amp; Tulsa Technology Center 4600 S. Olive Broken Arrow Oklahoma High School</v>
          </cell>
          <cell r="D1883" t="str">
            <v>Broken Arrow, OK USA</v>
          </cell>
        </row>
        <row r="1884">
          <cell r="A1884">
            <v>2797</v>
          </cell>
          <cell r="B1884" t="str">
            <v>Knight and Nerdy</v>
          </cell>
          <cell r="C1884" t="str">
            <v>Lake County Robotics Initiative/Lockheed Martin/jcpenney &amp; East Ridge High School</v>
          </cell>
          <cell r="D1884" t="str">
            <v>Clermont, FL USA</v>
          </cell>
        </row>
        <row r="1885">
          <cell r="A1885">
            <v>2797</v>
          </cell>
          <cell r="B1885" t="str">
            <v>Knight and Nerdy</v>
          </cell>
          <cell r="C1885" t="str">
            <v>Lake County Robotics Initiative/Lockheed Martin/jcpenney &amp; East Ridge High School</v>
          </cell>
          <cell r="D1885" t="str">
            <v>Clermont, FL USA</v>
          </cell>
        </row>
        <row r="1886">
          <cell r="A1886">
            <v>2803</v>
          </cell>
          <cell r="B1886" t="str">
            <v>Firebirds</v>
          </cell>
          <cell r="C1886" t="str">
            <v>After School Matters and Motorola &amp; Phoenix Military Academy</v>
          </cell>
          <cell r="D1886" t="str">
            <v>Chicago, IL USA</v>
          </cell>
        </row>
        <row r="1887">
          <cell r="A1887">
            <v>2805</v>
          </cell>
          <cell r="B1887" t="str">
            <v>The Wolf Pack</v>
          </cell>
          <cell r="C1887" t="str">
            <v>Texas Workforce Commission/jcpenney &amp; Waxahachie Global High School</v>
          </cell>
          <cell r="D1887" t="str">
            <v>Waxahachie, TX USA</v>
          </cell>
        </row>
        <row r="1888">
          <cell r="A1888">
            <v>2809</v>
          </cell>
          <cell r="B1888" t="str">
            <v>K-Botics</v>
          </cell>
          <cell r="C1888" t="str">
            <v>Queen's University: Faculty of Applied Science / Transformix Engineering / Limestone District School Board &amp; Kingston Collegiate &amp; Vocational Institute</v>
          </cell>
          <cell r="D1888" t="str">
            <v>Kingston, ON Canada</v>
          </cell>
        </row>
        <row r="1889">
          <cell r="A1889">
            <v>2809</v>
          </cell>
          <cell r="B1889" t="str">
            <v>K-Botics</v>
          </cell>
          <cell r="C1889" t="str">
            <v>Queen's University: Faculty of Applied Science / Transformix Engineering / Limestone District School Board &amp; Kingston Collegiate &amp; Vocational Institute</v>
          </cell>
          <cell r="D1889" t="str">
            <v>Kingston, ON Canada</v>
          </cell>
        </row>
        <row r="1890">
          <cell r="A1890">
            <v>2811</v>
          </cell>
          <cell r="B1890" t="str">
            <v>StormBots</v>
          </cell>
          <cell r="C1890" t="str">
            <v>The Boeing Company/Hewlett Packard Company/Washington State OSPI/Daimler Trucks North America/Platt Electric &amp; Skyview High School</v>
          </cell>
          <cell r="D1890" t="str">
            <v>Vancouver, WA USA</v>
          </cell>
        </row>
        <row r="1891">
          <cell r="A1891">
            <v>2811</v>
          </cell>
          <cell r="B1891" t="str">
            <v>StormBots</v>
          </cell>
          <cell r="C1891" t="str">
            <v>The Boeing Company/Hewlett Packard Company/Washington State OSPI/Daimler Trucks North America/Platt Electric &amp; Skyview High School</v>
          </cell>
          <cell r="D1891" t="str">
            <v>Vancouver, WA USA</v>
          </cell>
        </row>
        <row r="1892">
          <cell r="A1892">
            <v>2813</v>
          </cell>
          <cell r="B1892" t="str">
            <v>Gear Heads</v>
          </cell>
          <cell r="C1892" t="str">
            <v>NASA/PTC/BAE SYSTEMS/Intuitive Surgical/Western Digital Corp &amp; Prospect High School</v>
          </cell>
          <cell r="D1892" t="str">
            <v>Saratoga, CA USA</v>
          </cell>
        </row>
        <row r="1893">
          <cell r="A1893">
            <v>2813</v>
          </cell>
          <cell r="B1893" t="str">
            <v>Gear Heads</v>
          </cell>
          <cell r="C1893" t="str">
            <v>NASA/PTC/BAE SYSTEMS/Intuitive Surgical/Western Digital Corp &amp; Prospect High School</v>
          </cell>
          <cell r="D1893" t="str">
            <v>Saratoga, CA USA</v>
          </cell>
        </row>
        <row r="1894">
          <cell r="A1894">
            <v>2815</v>
          </cell>
          <cell r="B1894" t="str">
            <v>Los Pollos Locos</v>
          </cell>
          <cell r="C1894" t="str">
            <v>Richland County School District #1 &amp; Dreher</v>
          </cell>
          <cell r="D1894" t="str">
            <v>Columbia, SC USA</v>
          </cell>
        </row>
        <row r="1895">
          <cell r="A1895">
            <v>2815</v>
          </cell>
          <cell r="B1895" t="str">
            <v>Los Pollos Locos</v>
          </cell>
          <cell r="C1895" t="str">
            <v>Richland County School District #1 &amp; Dreher</v>
          </cell>
          <cell r="D1895" t="str">
            <v>Columbia, SC USA</v>
          </cell>
        </row>
        <row r="1896">
          <cell r="A1896">
            <v>2817</v>
          </cell>
          <cell r="B1896" t="str">
            <v>Bluff City Bots</v>
          </cell>
          <cell r="C1896" t="str">
            <v>Memphis City Schools &amp; Booker T. Washington and Carver</v>
          </cell>
          <cell r="D1896" t="str">
            <v>Memphis, TN USA</v>
          </cell>
        </row>
        <row r="1897">
          <cell r="A1897">
            <v>2819</v>
          </cell>
          <cell r="B1897" t="str">
            <v>Team Dynamite</v>
          </cell>
          <cell r="C1897" t="str">
            <v>NDEP/BAE SYSTEMS/National Defense Education Program/Maryland Space Business Roundtable/Naval Sea Systems Command (NAVSEA)/jcpenney/NSBE-AEDC &amp; Oxon Hill High School</v>
          </cell>
          <cell r="D1897" t="str">
            <v>Oxon Hill, MD USA</v>
          </cell>
        </row>
        <row r="1898">
          <cell r="A1898">
            <v>2823</v>
          </cell>
          <cell r="B1898" t="str">
            <v>The Automatons</v>
          </cell>
          <cell r="C1898" t="str">
            <v>3M &amp; St. Paul Highland Park</v>
          </cell>
          <cell r="D1898" t="str">
            <v>St Paul, MN USA</v>
          </cell>
        </row>
        <row r="1899">
          <cell r="A1899">
            <v>2825</v>
          </cell>
          <cell r="B1899" t="str">
            <v>AFSA Eagles</v>
          </cell>
          <cell r="C1899" t="str">
            <v>General Mills/Boston Scientific &amp; AFSA High School Eagles</v>
          </cell>
          <cell r="D1899" t="str">
            <v>Vadnais Heights, MN USA</v>
          </cell>
        </row>
        <row r="1900">
          <cell r="A1900">
            <v>2826</v>
          </cell>
          <cell r="B1900" t="str">
            <v>Wave Robotics</v>
          </cell>
          <cell r="C1900" t="str">
            <v>Oshkosh Corp. / Muza Metal Products / Triangle Mfg. Co. / MSOE / jcpenney &amp; Oshkosh Area School District &amp; Oshkosh Recc. Department</v>
          </cell>
          <cell r="D1900" t="str">
            <v>Oshkosh, WI USA</v>
          </cell>
        </row>
        <row r="1901">
          <cell r="A1901">
            <v>2826</v>
          </cell>
          <cell r="B1901" t="str">
            <v>Wave Robotics</v>
          </cell>
          <cell r="C1901" t="str">
            <v>Oshkosh Corp. / Muza Metal Products / Triangle Mfg. Co. / MSOE / jcpenney &amp; Oshkosh Area School District &amp; Oshkosh Recc. Department</v>
          </cell>
          <cell r="D1901" t="str">
            <v>Oshkosh, WI USA</v>
          </cell>
        </row>
        <row r="1902">
          <cell r="A1902">
            <v>2827</v>
          </cell>
          <cell r="B1902" t="str">
            <v>Crown City Robotics</v>
          </cell>
          <cell r="C1902" t="str">
            <v>NDEP/QUALCOMM  Incorporated/Goodrich Aerostructures/Optimist Club of Coronado/Rotary International &amp; Coronado High School</v>
          </cell>
          <cell r="D1902" t="str">
            <v>Coronado, CA USA</v>
          </cell>
        </row>
        <row r="1903">
          <cell r="A1903">
            <v>2830</v>
          </cell>
          <cell r="B1903" t="str">
            <v>Riverside RoboTigers</v>
          </cell>
          <cell r="C1903" t="str">
            <v>NASA / GE Volunteers of GE Healthcare / Rockwell Automation / Joy Global / MPS / CLC Riverside University High School &amp; Riverside University High School</v>
          </cell>
          <cell r="D1903" t="str">
            <v>Milwaukee, WI USA</v>
          </cell>
        </row>
        <row r="1904">
          <cell r="A1904">
            <v>2832</v>
          </cell>
          <cell r="B1904" t="str">
            <v>The Livonia  Warriors</v>
          </cell>
          <cell r="C1904" t="str">
            <v>AISIN Technical Center of America, Inc./BAE Systems/DENSO International America, Inc. &amp; Livonia Public Schools</v>
          </cell>
          <cell r="D1904" t="str">
            <v>Livonia, MI USA</v>
          </cell>
        </row>
        <row r="1905">
          <cell r="A1905">
            <v>2832</v>
          </cell>
          <cell r="B1905" t="str">
            <v>The Livonia  Warriors</v>
          </cell>
          <cell r="C1905" t="str">
            <v>AISIN Technical Center of America, Inc./BAE Systems/DENSO International America, Inc. &amp; Livonia Public Schools</v>
          </cell>
          <cell r="D1905" t="str">
            <v>Livonia, MI USA</v>
          </cell>
        </row>
        <row r="1906">
          <cell r="A1906">
            <v>2833</v>
          </cell>
          <cell r="B1906" t="str">
            <v>Roboscorpions</v>
          </cell>
          <cell r="C1906" t="str">
            <v>University of Texas at Brownsville in partnership with Texas Southmost College &amp; Brownsville Early College High School</v>
          </cell>
          <cell r="D1906" t="str">
            <v>Brownsville, TX USA</v>
          </cell>
        </row>
        <row r="1907">
          <cell r="A1907">
            <v>2834</v>
          </cell>
          <cell r="B1907" t="str">
            <v>Bionic Barons</v>
          </cell>
          <cell r="C1907" t="str">
            <v>HBL/Chrysler Foundation/PTC/BAE Systems &amp; Andover High School &amp; Lahser High School</v>
          </cell>
          <cell r="D1907" t="str">
            <v>Bloomfield Hills, MI USA</v>
          </cell>
        </row>
        <row r="1908">
          <cell r="A1908">
            <v>2834</v>
          </cell>
          <cell r="B1908" t="str">
            <v>Bionic Barons</v>
          </cell>
          <cell r="C1908" t="str">
            <v>HBL/Chrysler Foundation/PTC/BAE Systems &amp; Andover High School &amp; Lahser High School</v>
          </cell>
          <cell r="D1908" t="str">
            <v>Bloomfield Hills, MI USA</v>
          </cell>
        </row>
        <row r="1909">
          <cell r="A1909">
            <v>2834</v>
          </cell>
          <cell r="B1909" t="str">
            <v>Bionic Barons</v>
          </cell>
          <cell r="C1909" t="str">
            <v>HBL/Chrysler Foundation/PTC/BAE Systems &amp; Andover High School &amp; Lahser High School</v>
          </cell>
          <cell r="D1909" t="str">
            <v>Bloomfield Hills, MI USA</v>
          </cell>
        </row>
        <row r="1910">
          <cell r="A1910">
            <v>2834</v>
          </cell>
          <cell r="B1910" t="str">
            <v>Bionic Barons</v>
          </cell>
          <cell r="C1910" t="str">
            <v>HBL/Chrysler Foundation/PTC/BAE Systems &amp; Andover High School &amp; Lahser High School</v>
          </cell>
          <cell r="D1910" t="str">
            <v>Bloomfield Hills, MI USA</v>
          </cell>
        </row>
        <row r="1911">
          <cell r="A1911">
            <v>2836</v>
          </cell>
          <cell r="B1911" t="str">
            <v>Team Beta</v>
          </cell>
          <cell r="C1911" t="str">
            <v>ebm-papst Inc. / United Technologies Corporation &amp; Nonnewaug High School</v>
          </cell>
          <cell r="D1911" t="str">
            <v>Woodbury, CT USA</v>
          </cell>
        </row>
        <row r="1912">
          <cell r="A1912">
            <v>2838</v>
          </cell>
          <cell r="B1912" t="str">
            <v>Eaglebots</v>
          </cell>
          <cell r="C1912" t="str">
            <v>The Boeing Company/Monsanto Company &amp; Barat Academy High School</v>
          </cell>
          <cell r="D1912" t="str">
            <v>Chesterfield, MO USA</v>
          </cell>
        </row>
        <row r="1913">
          <cell r="A1913">
            <v>2839</v>
          </cell>
          <cell r="B1913" t="str">
            <v>The Daedalus Project</v>
          </cell>
          <cell r="C1913" t="str">
            <v>Nordson Asymtek / ViaSat / D &amp; K Engineering / Teradata / Abbott Labs / BAE Systems / Qualcomm / Rockwell-Collins &amp; Escondido Charter High School</v>
          </cell>
          <cell r="D1913" t="str">
            <v>Escondido, CA USA</v>
          </cell>
        </row>
        <row r="1914">
          <cell r="A1914">
            <v>2839</v>
          </cell>
          <cell r="B1914" t="str">
            <v>The Daedalus Project</v>
          </cell>
          <cell r="C1914" t="str">
            <v>Nordson Asymtek / ViaSat / D &amp; K Engineering / Teradata / Abbott Labs / BAE Systems / Qualcomm / Rockwell-Collins &amp; Escondido Charter High School</v>
          </cell>
          <cell r="D1914" t="str">
            <v>Escondido, CA USA</v>
          </cell>
        </row>
        <row r="1915">
          <cell r="A1915">
            <v>2840</v>
          </cell>
          <cell r="B1915" t="str">
            <v>Blue Tide</v>
          </cell>
          <cell r="C1915" t="str">
            <v>Phoenix Country Day HIgh School</v>
          </cell>
          <cell r="D1915" t="str">
            <v>Paradise Valley, AZ USA</v>
          </cell>
        </row>
        <row r="1916">
          <cell r="A1916">
            <v>2844</v>
          </cell>
          <cell r="B1916" t="str">
            <v>Stampede Robotics</v>
          </cell>
          <cell r="C1916" t="str">
            <v>General Dynamics Advanced Information Systems/AZFIRST/Montgomery &amp; Interpreter, PLC/Laveen Community Council/Employees of Microchip &amp; Betty H. Fairfax High School</v>
          </cell>
          <cell r="D1916" t="str">
            <v>Laveen, AZ USA</v>
          </cell>
        </row>
        <row r="1917">
          <cell r="A1917">
            <v>2844</v>
          </cell>
          <cell r="B1917" t="str">
            <v>Stampede Robotics</v>
          </cell>
          <cell r="C1917" t="str">
            <v>General Dynamics Advanced Information Systems/AZFIRST/Montgomery &amp; Interpreter, PLC/Laveen Community Council/Employees of Microchip &amp; Betty H. Fairfax High School</v>
          </cell>
          <cell r="D1917" t="str">
            <v>Laveen, AZ USA</v>
          </cell>
        </row>
        <row r="1918">
          <cell r="A1918">
            <v>2845</v>
          </cell>
          <cell r="B1918" t="str">
            <v>O'Botics</v>
          </cell>
          <cell r="C1918" t="str">
            <v>NASA/MGS Machine/Nonin Medical &amp; Osseo Senior High School</v>
          </cell>
          <cell r="D1918" t="str">
            <v>Osseo, MN USA</v>
          </cell>
        </row>
        <row r="1919">
          <cell r="A1919">
            <v>2846</v>
          </cell>
          <cell r="B1919" t="str">
            <v>FireBears</v>
          </cell>
          <cell r="C1919" t="str">
            <v>Boston Scientific &amp; Roseville Area High School</v>
          </cell>
          <cell r="D1919" t="str">
            <v>Roseville, MN USA</v>
          </cell>
        </row>
        <row r="1920">
          <cell r="A1920">
            <v>2846</v>
          </cell>
          <cell r="B1920" t="str">
            <v>FireBears</v>
          </cell>
          <cell r="C1920" t="str">
            <v>Boston Scientific &amp; Roseville Area High School</v>
          </cell>
          <cell r="D1920" t="str">
            <v>Roseville, MN USA</v>
          </cell>
        </row>
        <row r="1921">
          <cell r="A1921">
            <v>2847</v>
          </cell>
          <cell r="B1921" t="str">
            <v>The MegaHertz</v>
          </cell>
          <cell r="C1921" t="str">
            <v>3M Foundation/A &amp; E Construction Supply &amp; Fairmont High School</v>
          </cell>
          <cell r="D1921" t="str">
            <v>Fairmont, MN USA</v>
          </cell>
        </row>
        <row r="1922">
          <cell r="A1922">
            <v>2848</v>
          </cell>
          <cell r="B1922" t="str">
            <v>The All Sparks</v>
          </cell>
          <cell r="C1922" t="str">
            <v>Manda Machine / Karlee / Burns Controls / Atmos Energy / Texas Workforce Commission &amp; Jesuit College Prep High School</v>
          </cell>
          <cell r="D1922" t="str">
            <v>Dallas, TX USA</v>
          </cell>
        </row>
        <row r="1923">
          <cell r="A1923">
            <v>2848</v>
          </cell>
          <cell r="B1923" t="str">
            <v>The All Sparks</v>
          </cell>
          <cell r="C1923" t="str">
            <v>Manda Machine / Karlee / Burns Controls / Atmos Energy / Texas Workforce Commission &amp; Jesuit College Prep High School</v>
          </cell>
          <cell r="D1923" t="str">
            <v>Dallas, TX USA</v>
          </cell>
        </row>
        <row r="1924">
          <cell r="A1924">
            <v>2849</v>
          </cell>
          <cell r="B1924" t="str">
            <v>Ursa Major</v>
          </cell>
          <cell r="C1924" t="str">
            <v>Army Research Lab / Helm Point Solutions / Sun Products Corporation / Rentech Solutions Corporation / VMW Express, Inc. &amp; Hammond High School</v>
          </cell>
          <cell r="D1924" t="str">
            <v>Columbia, MD USA</v>
          </cell>
        </row>
        <row r="1925">
          <cell r="A1925">
            <v>2849</v>
          </cell>
          <cell r="B1925" t="str">
            <v>Ursa Major</v>
          </cell>
          <cell r="C1925" t="str">
            <v>Army Research Lab / Helm Point Solutions / Sun Products Corporation / Rentech Solutions Corporation / VMW Express, Inc. &amp; Hammond High School</v>
          </cell>
          <cell r="D1925" t="str">
            <v>Columbia, MD USA</v>
          </cell>
        </row>
        <row r="1926">
          <cell r="A1926">
            <v>2851</v>
          </cell>
          <cell r="B1926" t="str">
            <v>Crevolution</v>
          </cell>
          <cell r="C1926" t="str">
            <v>BAE SYSTEMS/Utica Community Schools</v>
          </cell>
          <cell r="D1926" t="str">
            <v>Sterling Heights, MI USA</v>
          </cell>
        </row>
        <row r="1927">
          <cell r="A1927">
            <v>2851</v>
          </cell>
          <cell r="B1927" t="str">
            <v>Crevolution</v>
          </cell>
          <cell r="C1927" t="str">
            <v>BAE SYSTEMS/Utica Community Schools</v>
          </cell>
          <cell r="D1927" t="str">
            <v>Sterling Heights, MI USA</v>
          </cell>
        </row>
        <row r="1928">
          <cell r="A1928">
            <v>2851</v>
          </cell>
          <cell r="B1928" t="str">
            <v>Crevolution</v>
          </cell>
          <cell r="C1928" t="str">
            <v>BAE SYSTEMS/Utica Community Schools</v>
          </cell>
          <cell r="D1928" t="str">
            <v>Sterling Heights, MI USA</v>
          </cell>
        </row>
        <row r="1929">
          <cell r="A1929">
            <v>2851</v>
          </cell>
          <cell r="B1929" t="str">
            <v>Crevolution</v>
          </cell>
          <cell r="C1929" t="str">
            <v>BAE SYSTEMS/Utica Community Schools</v>
          </cell>
          <cell r="D1929" t="str">
            <v>Sterling Heights, MI USA</v>
          </cell>
        </row>
        <row r="1930">
          <cell r="A1930">
            <v>2852</v>
          </cell>
          <cell r="B1930" t="str">
            <v>DM High Voltage</v>
          </cell>
          <cell r="C1930" t="str">
            <v>Callisto Integration Corporation / General Motors Corp / JTL Integrated Machine / Trenergy / Woodbridge Foam Corporation / Ontario Power Generation / Niagara Catholic District School Board &amp; Denis Morris Catholic High School</v>
          </cell>
          <cell r="D1930" t="str">
            <v>St. Catharines, ON Canada</v>
          </cell>
        </row>
        <row r="1931">
          <cell r="A1931">
            <v>2852</v>
          </cell>
          <cell r="B1931" t="str">
            <v>DM High Voltage</v>
          </cell>
          <cell r="C1931" t="str">
            <v>Callisto Integration Corporation / General Motors Corp / JTL Integrated Machine / Trenergy / Woodbridge Foam Corporation / Ontario Power Generation / Niagara Catholic District School Board &amp; Denis Morris Catholic High School</v>
          </cell>
          <cell r="D1931" t="str">
            <v>St. Catharines, ON Canada</v>
          </cell>
        </row>
        <row r="1932">
          <cell r="A1932">
            <v>2853</v>
          </cell>
          <cell r="B1932" t="str">
            <v>TroboBots</v>
          </cell>
          <cell r="C1932" t="str">
            <v>NDEP/National Defense Education Program/ROC &amp; Friends of Hawaii Robotics/BAE Systems/Hawaii Air National Guard/Mililani High School Science Learning Center &amp; Mililani High School</v>
          </cell>
          <cell r="D1932" t="str">
            <v>Mililani, HI USA</v>
          </cell>
        </row>
        <row r="1933">
          <cell r="A1933">
            <v>2854</v>
          </cell>
          <cell r="B1933" t="str">
            <v>The Prototypes</v>
          </cell>
          <cell r="C1933" t="str">
            <v>Evergreen Valley High School</v>
          </cell>
          <cell r="D1933" t="str">
            <v>San Jose, CA USA</v>
          </cell>
        </row>
        <row r="1934">
          <cell r="A1934">
            <v>2854</v>
          </cell>
          <cell r="B1934" t="str">
            <v>The Prototypes</v>
          </cell>
          <cell r="C1934" t="str">
            <v>Evergreen Valley High School</v>
          </cell>
          <cell r="D1934" t="str">
            <v>San Jose, CA USA</v>
          </cell>
        </row>
        <row r="1935">
          <cell r="A1935">
            <v>2855</v>
          </cell>
          <cell r="B1935" t="str">
            <v>BEASTBOT</v>
          </cell>
          <cell r="C1935" t="str">
            <v>NASA/3M &amp; Como Park Senior High School</v>
          </cell>
          <cell r="D1935" t="str">
            <v>Saint Paul, MN USA</v>
          </cell>
        </row>
        <row r="1936">
          <cell r="A1936">
            <v>2856</v>
          </cell>
          <cell r="B1936" t="str">
            <v>Planetary Drive</v>
          </cell>
          <cell r="C1936" t="str">
            <v>Fayette County Public Schools PLD Robotics/Newton's Attic/Pakteem &amp; Fayette County High Schools</v>
          </cell>
          <cell r="D1936" t="str">
            <v>Lexington, KY USA</v>
          </cell>
        </row>
        <row r="1937">
          <cell r="A1937">
            <v>2861</v>
          </cell>
          <cell r="B1937" t="str">
            <v>Infinity's End</v>
          </cell>
          <cell r="C1937" t="str">
            <v>Medtronic / PTC / Pass It On / Hearth and Home Technologies / Goodhue County Co-op Electric &amp; Lincoln High School (Lake City)</v>
          </cell>
          <cell r="D1937" t="str">
            <v>Lake City, MN USA</v>
          </cell>
        </row>
        <row r="1938">
          <cell r="A1938">
            <v>2866</v>
          </cell>
          <cell r="B1938" t="str">
            <v>Phoenix Robotics</v>
          </cell>
          <cell r="C1938" t="str">
            <v>NASA/Lockheed Martin/Fred Needel, Inc./BAA &amp; Owings Mills High School</v>
          </cell>
          <cell r="D1938" t="str">
            <v>Owings Mills , MD USA</v>
          </cell>
        </row>
        <row r="1939">
          <cell r="A1939">
            <v>2867</v>
          </cell>
          <cell r="B1939" t="str">
            <v>ElkLogics</v>
          </cell>
          <cell r="C1939" t="str">
            <v>ECS (Elkhart Community Schools) / ETHOS Science Center / AEP-American Electric Power (Elkhart, IN) / Indiana Department of Workforce Development &amp; Elkhart Community Schools</v>
          </cell>
          <cell r="D1939" t="str">
            <v>Elkhart, IN USA</v>
          </cell>
        </row>
        <row r="1940">
          <cell r="A1940">
            <v>2869</v>
          </cell>
          <cell r="B1940" t="str">
            <v>Regal Eagles</v>
          </cell>
          <cell r="C1940" t="str">
            <v>Bethpage Union Free School District &amp; Bethpage High School</v>
          </cell>
          <cell r="D1940" t="str">
            <v>Bethpage, NY USA</v>
          </cell>
        </row>
        <row r="1941">
          <cell r="A1941">
            <v>2871</v>
          </cell>
          <cell r="B1941" t="str">
            <v>Beantown Botz</v>
          </cell>
          <cell r="C1941" t="str">
            <v>Boston Public Schools-John D. O'Bryant School of Mathematics and Science/Massachusetts Institute of Technology/Lincoln Laboratories &amp; John D. O'Bryant School of Mathematics and Science</v>
          </cell>
          <cell r="D1941" t="str">
            <v>Roxbury, MA USA</v>
          </cell>
        </row>
        <row r="1942">
          <cell r="A1942">
            <v>2872</v>
          </cell>
          <cell r="B1942" t="str">
            <v>CyberCats</v>
          </cell>
          <cell r="C1942" t="str">
            <v>The Wheatley School</v>
          </cell>
          <cell r="D1942" t="str">
            <v>Old Westbury, NY USA</v>
          </cell>
        </row>
        <row r="1943">
          <cell r="A1943">
            <v>2874</v>
          </cell>
          <cell r="B1943" t="str">
            <v>Eagles</v>
          </cell>
          <cell r="C1943" t="str">
            <v>KCScout/DeHaan Remodeling/Honeywell FM/Kansas City Power and Light/Master Carpet Care/May Technology &amp; Mfg. Inc/Gragg Roofing and Construction LLC &amp; Grain Valley RV School Dist. High School</v>
          </cell>
          <cell r="D1943" t="str">
            <v>Grain Valley , MO USA</v>
          </cell>
        </row>
        <row r="1944">
          <cell r="A1944">
            <v>2875</v>
          </cell>
          <cell r="B1944" t="str">
            <v>CyberHawks</v>
          </cell>
          <cell r="C1944" t="str">
            <v>Cold Spring Harbor High School</v>
          </cell>
          <cell r="D1944" t="str">
            <v>Cold Spring Harbor, NY USA</v>
          </cell>
        </row>
        <row r="1945">
          <cell r="A1945">
            <v>2876</v>
          </cell>
          <cell r="B1945" t="str">
            <v>Devilbotz</v>
          </cell>
          <cell r="C1945" t="str">
            <v>Lockheed Martin Co / Burlington Education Foundation &amp; Burlington High School</v>
          </cell>
          <cell r="D1945" t="str">
            <v>Burlington, MA USA</v>
          </cell>
        </row>
        <row r="1946">
          <cell r="A1946">
            <v>2877</v>
          </cell>
          <cell r="B1946" t="str">
            <v>Ligerbots</v>
          </cell>
          <cell r="C1946" t="str">
            <v>NDEP/Newton Public Schools/PTC/Raytheon/Textron/National Defense Education Program &amp; Newton South High School</v>
          </cell>
          <cell r="D1946" t="str">
            <v>Newton, MA USA</v>
          </cell>
        </row>
        <row r="1947">
          <cell r="A1947">
            <v>2877</v>
          </cell>
          <cell r="B1947" t="str">
            <v>Ligerbots</v>
          </cell>
          <cell r="C1947" t="str">
            <v>NDEP/Newton Public Schools/PTC/Raytheon/Textron/National Defense Education Program &amp; Newton South High School</v>
          </cell>
          <cell r="D1947" t="str">
            <v>Newton, MA USA</v>
          </cell>
        </row>
        <row r="1948">
          <cell r="A1948">
            <v>2879</v>
          </cell>
          <cell r="B1948" t="str">
            <v>Orange Thunder</v>
          </cell>
          <cell r="C1948" t="str">
            <v>Medtronic &amp; St. Louis Park High School</v>
          </cell>
          <cell r="D1948" t="str">
            <v>St. Louis Park, MN USA</v>
          </cell>
        </row>
        <row r="1949">
          <cell r="A1949">
            <v>2881</v>
          </cell>
          <cell r="B1949" t="str">
            <v>Lady Cans</v>
          </cell>
          <cell r="C1949" t="str">
            <v>Texas Workforce Commission / Duck Tape / National Instruments / Vines Family / Bezos Family Foundation &amp; Girl Scout of Central Texas</v>
          </cell>
          <cell r="D1949" t="str">
            <v>Austin, TX USA</v>
          </cell>
        </row>
        <row r="1950">
          <cell r="A1950">
            <v>2882</v>
          </cell>
          <cell r="B1950" t="str">
            <v>Nuts n Boltz</v>
          </cell>
          <cell r="C1950" t="str">
            <v>Morton Ranch High School</v>
          </cell>
          <cell r="D1950" t="str">
            <v>Katy, TX USA</v>
          </cell>
        </row>
        <row r="1951">
          <cell r="A1951">
            <v>2883</v>
          </cell>
          <cell r="B1951" t="str">
            <v>F.R.E.D.</v>
          </cell>
          <cell r="C1951" t="str">
            <v>Marvin Windows &amp; Warroad High School</v>
          </cell>
          <cell r="D1951" t="str">
            <v>Warroad, MN USA</v>
          </cell>
        </row>
        <row r="1952">
          <cell r="A1952">
            <v>2890</v>
          </cell>
          <cell r="B1952" t="str">
            <v>The Hawk Collective</v>
          </cell>
          <cell r="C1952" t="str">
            <v>NDEP/BAE Systems (Norfolk Ship Repair)/SPAWAR System Center Atlantic/The Henry L. &amp; Grace Doherty Charitable Foundation, Inc./Lockheed Martin/Jo-Kell Inc./Affordable Cuts/The BEC Group, Inc./CH2M HILL/The MITRE Corporation/US. Foods/NAVSEA/Hickory Robotics Foundation &amp; Hickory High School</v>
          </cell>
          <cell r="D1952" t="str">
            <v>Chesapeake, VA USA</v>
          </cell>
        </row>
        <row r="1953">
          <cell r="A1953">
            <v>2895</v>
          </cell>
          <cell r="B1953" t="str">
            <v>Blazenbots</v>
          </cell>
          <cell r="C1953" t="str">
            <v>Bloomberg/Ackman/Jcpenney/Port Authority of New York New Jersey/Arkwin Industries/MTA &amp; Queens High School for Information, Research &amp; Technology</v>
          </cell>
          <cell r="D1953" t="str">
            <v>Far Rockaway, NY USA</v>
          </cell>
        </row>
        <row r="1954">
          <cell r="A1954">
            <v>2896</v>
          </cell>
          <cell r="B1954" t="str">
            <v>MechaMonarchs</v>
          </cell>
          <cell r="C1954" t="str">
            <v>BAE SYSTEMS/Matson Navigation Company/Pearl Harbor Naval Shipyard &amp; Damien Memorial School</v>
          </cell>
          <cell r="D1954" t="str">
            <v>Honolulu, HI USA</v>
          </cell>
        </row>
        <row r="1955">
          <cell r="A1955">
            <v>2898</v>
          </cell>
          <cell r="B1955" t="str">
            <v>Flying Hedgehogs</v>
          </cell>
          <cell r="C1955" t="str">
            <v>Intel/Portland Community College/ITT Tech/Beaverton Public Schools Robotics Teams &amp; School of Science and Technology High School</v>
          </cell>
          <cell r="D1955" t="str">
            <v>Beaverton, OR USA</v>
          </cell>
        </row>
        <row r="1956">
          <cell r="A1956">
            <v>2900</v>
          </cell>
          <cell r="B1956" t="str">
            <v>The Mighty Penguins</v>
          </cell>
          <cell r="C1956" t="str">
            <v>DCPS/Booz Allen Hamilton &amp; School Without Walls High School</v>
          </cell>
          <cell r="D1956" t="str">
            <v>Washington, DC USA</v>
          </cell>
        </row>
        <row r="1957">
          <cell r="A1957">
            <v>2902</v>
          </cell>
          <cell r="B1957" t="str">
            <v>NYACK</v>
          </cell>
          <cell r="C1957" t="str">
            <v>The Boeing Company/Office of Precollegiate Programs  University of Missouri- St . Louis &amp; Normandy High School</v>
          </cell>
          <cell r="D1957" t="str">
            <v>Saint Louis, MO USA</v>
          </cell>
        </row>
        <row r="1958">
          <cell r="A1958">
            <v>2903</v>
          </cell>
          <cell r="B1958" t="str">
            <v>NeoBots</v>
          </cell>
          <cell r="C1958" t="str">
            <v>The Boeing Company/C &amp; D Zodiac/Office of Superintendent for Public Instruction/Kiwanis International/Rotary International &amp; Arlington High School</v>
          </cell>
          <cell r="D1958" t="str">
            <v>Arlington, WA USA</v>
          </cell>
        </row>
        <row r="1959">
          <cell r="A1959">
            <v>2905</v>
          </cell>
          <cell r="B1959" t="str">
            <v>Sultans of Turkiye</v>
          </cell>
          <cell r="C1959" t="str">
            <v>Caterpillar/The Sultans of TÃ¼rkiye &amp; The Fikret Yuksel Foundation &amp; DarÃ¼ssafaka High School</v>
          </cell>
          <cell r="D1959" t="str">
            <v>Istanbul, 34 Turkey</v>
          </cell>
        </row>
        <row r="1960">
          <cell r="A1960">
            <v>2906</v>
          </cell>
          <cell r="B1960" t="str">
            <v>Spanaway Lake Botworx</v>
          </cell>
          <cell r="C1960" t="str">
            <v>The Boeing Company &amp; Spanaway Lake High School</v>
          </cell>
          <cell r="D1960" t="str">
            <v>Spanaway, WA USA</v>
          </cell>
        </row>
        <row r="1961">
          <cell r="A1961">
            <v>2907</v>
          </cell>
          <cell r="B1961" t="str">
            <v xml:space="preserve"> Lion Robotics</v>
          </cell>
          <cell r="C1961" t="str">
            <v>The Boeing Company/SPEEA/OSPI/Boeing Professionals/PTC/Intellectual Ventures/C.A.M.P.S./NW Home Improvement &amp; Repair Inc./Dan Brewer/LCNW/VECA Electric &amp; Communications &amp; Auburn Mountainview High School &amp; AMHS</v>
          </cell>
          <cell r="D1961" t="str">
            <v>Auburn, WA USA</v>
          </cell>
        </row>
        <row r="1962">
          <cell r="A1962">
            <v>2907</v>
          </cell>
          <cell r="B1962" t="str">
            <v xml:space="preserve"> Lion Robotics</v>
          </cell>
          <cell r="C1962" t="str">
            <v>The Boeing Company/SPEEA/OSPI/Boeing Professionals/PTC/Intellectual Ventures/C.A.M.P.S./NW Home Improvement &amp; Repair Inc./Dan Brewer/LCNW/VECA Electric &amp; Communications &amp; Auburn Mountainview High School &amp; AMHS</v>
          </cell>
          <cell r="D1962" t="str">
            <v>Auburn, WA USA</v>
          </cell>
        </row>
        <row r="1963">
          <cell r="A1963">
            <v>2909</v>
          </cell>
          <cell r="B1963" t="str">
            <v>Zebra Bots</v>
          </cell>
          <cell r="C1963" t="str">
            <v>NASA/SRT &amp; Rochester High School</v>
          </cell>
          <cell r="D1963" t="str">
            <v>Rochester, IN USA</v>
          </cell>
        </row>
        <row r="1964">
          <cell r="A1964">
            <v>2910</v>
          </cell>
          <cell r="B1964" t="str">
            <v>Jack in the Bot</v>
          </cell>
          <cell r="C1964" t="str">
            <v>The Boeing Company/LMI Aerospace -D3Technologies/Terry's Machine/SolidWorks/Air Gas/OSPI/ITT Tech/Platt &amp; Henry M. Jackson High School</v>
          </cell>
          <cell r="D1964" t="str">
            <v>Mill Creek, WA USA</v>
          </cell>
        </row>
        <row r="1965">
          <cell r="A1965">
            <v>2910</v>
          </cell>
          <cell r="B1965" t="str">
            <v>Jack in the Bot</v>
          </cell>
          <cell r="C1965" t="str">
            <v>The Boeing Company/LMI Aerospace -D3Technologies/Terry's Machine/SolidWorks/Air Gas/OSPI/ITT Tech/Platt &amp; Henry M. Jackson High School</v>
          </cell>
          <cell r="D1965" t="str">
            <v>Mill Creek, WA USA</v>
          </cell>
        </row>
        <row r="1966">
          <cell r="A1966">
            <v>2911</v>
          </cell>
          <cell r="B1966" t="str">
            <v>CoolBots</v>
          </cell>
          <cell r="C1966" t="str">
            <v>NASA/District of Columbia Public Schools  Career and Technical Education/Booz Allen Hamilton &amp; Calvin Coolidge Senior High School</v>
          </cell>
          <cell r="D1966" t="str">
            <v>Washington, DC USA</v>
          </cell>
        </row>
        <row r="1967">
          <cell r="A1967">
            <v>2912</v>
          </cell>
          <cell r="B1967" t="str">
            <v>Panther</v>
          </cell>
          <cell r="C1967" t="str">
            <v>National Highway Traffic Safety Administration/Bechtel/Office of Naval Research (ONR)/The Boeing Company/Turner/DCPS CTE &amp; Phelps Senior High School</v>
          </cell>
          <cell r="D1967" t="str">
            <v>Washington, DC USA</v>
          </cell>
        </row>
        <row r="1968">
          <cell r="A1968">
            <v>2912</v>
          </cell>
          <cell r="B1968" t="str">
            <v>Panther</v>
          </cell>
          <cell r="C1968" t="str">
            <v>National Highway Traffic Safety Administration/Bechtel/Office of Naval Research (ONR)/The Boeing Company/Turner/DCPS CTE &amp; Phelps Senior High School</v>
          </cell>
          <cell r="D1968" t="str">
            <v>Washington, DC USA</v>
          </cell>
        </row>
        <row r="1969">
          <cell r="A1969">
            <v>2914</v>
          </cell>
          <cell r="B1969" t="str">
            <v xml:space="preserve">TIGER PRIDE </v>
          </cell>
          <cell r="C1969" t="str">
            <v>2 Million Minutes Productions / Bechtel / NES Associates / District of Columbia Public Schools-CTE / The Aerospace Corporation &amp; Wilson High School SciMaTech Academy</v>
          </cell>
          <cell r="D1969" t="str">
            <v>Washington, DC USA</v>
          </cell>
        </row>
        <row r="1970">
          <cell r="A1970">
            <v>2914</v>
          </cell>
          <cell r="B1970" t="str">
            <v xml:space="preserve">TIGER PRIDE </v>
          </cell>
          <cell r="C1970" t="str">
            <v>2 Million Minutes Productions / Bechtel / NES Associates / District of Columbia Public Schools-CTE / The Aerospace Corporation &amp; Wilson High School SciMaTech Academy</v>
          </cell>
          <cell r="D1970" t="str">
            <v>Washington, DC USA</v>
          </cell>
        </row>
        <row r="1971">
          <cell r="A1971">
            <v>2915</v>
          </cell>
          <cell r="B1971" t="str">
            <v>Riverdale Robotics Pandamonium</v>
          </cell>
          <cell r="C1971" t="str">
            <v>The Boeing Company/TE Connectivity/Autodesk Corporation/Intel Corporation/Bella Home Fashions &amp; Riverdale High School</v>
          </cell>
          <cell r="D1971" t="str">
            <v>Portland, OR USA</v>
          </cell>
        </row>
        <row r="1972">
          <cell r="A1972">
            <v>2915</v>
          </cell>
          <cell r="B1972" t="str">
            <v>Riverdale Robotics Pandamonium</v>
          </cell>
          <cell r="C1972" t="str">
            <v>The Boeing Company/TE Connectivity/Autodesk Corporation/Intel Corporation/Bella Home Fashions &amp; Riverdale High School</v>
          </cell>
          <cell r="D1972" t="str">
            <v>Portland, OR USA</v>
          </cell>
        </row>
        <row r="1973">
          <cell r="A1973">
            <v>2916</v>
          </cell>
          <cell r="B1973" t="str">
            <v>Bionic Bears</v>
          </cell>
          <cell r="C1973" t="str">
            <v>Health First / Harris Corp / Able Trust / Brevard Public Schools &amp; Bayside Engineering &amp; Technology Academy</v>
          </cell>
          <cell r="D1973" t="str">
            <v>Palm Bay, FL USA</v>
          </cell>
        </row>
        <row r="1974">
          <cell r="A1974">
            <v>2917</v>
          </cell>
          <cell r="B1974" t="str">
            <v>Woodward RoboDogs</v>
          </cell>
          <cell r="C1974" t="str">
            <v>Woodward Career Technical High School</v>
          </cell>
          <cell r="D1974" t="str">
            <v>Cincinnati, OH USA</v>
          </cell>
        </row>
        <row r="1975">
          <cell r="A1975">
            <v>2918</v>
          </cell>
          <cell r="B1975" t="str">
            <v>Gear Heads</v>
          </cell>
          <cell r="C1975" t="str">
            <v>BAE Systems/JCPenney Co./Bevill State Community College/Alabama Power Service Organization &amp; Walker County Center of Technology</v>
          </cell>
          <cell r="D1975" t="str">
            <v>Jasper, AL USA</v>
          </cell>
        </row>
        <row r="1976">
          <cell r="A1976">
            <v>2922</v>
          </cell>
          <cell r="B1976" t="str">
            <v>Caution</v>
          </cell>
          <cell r="C1976" t="str">
            <v>WA OSPI / Concrete School District / Bezos Family Foundation / Janicki Industries / BP Cherry Point Refinery / Integra / Ronk Bros Heating &amp; AC / Seven Sisters, Inc. / Van's Equipment / Interconnect Systems &amp; Concrete High School</v>
          </cell>
          <cell r="D1976" t="str">
            <v>Concrete, WA USA</v>
          </cell>
        </row>
        <row r="1977">
          <cell r="A1977">
            <v>2923</v>
          </cell>
          <cell r="B1977" t="str">
            <v>Aggies</v>
          </cell>
          <cell r="C1977" t="str">
            <v>NASA/Platt Electric Supply/Washington State Robotics Grant/Bezo Foundation &amp; Rosalia High School</v>
          </cell>
          <cell r="D1977" t="str">
            <v>Rosalia, WA USA</v>
          </cell>
        </row>
        <row r="1978">
          <cell r="A1978">
            <v>2926</v>
          </cell>
          <cell r="B1978" t="str">
            <v>Robo Sparks</v>
          </cell>
          <cell r="C1978" t="str">
            <v>The Boeing Company/Washington State Office of Superintendent of Public Instruction/Wapato School District (WSD) &amp; Wapato High School</v>
          </cell>
          <cell r="D1978" t="str">
            <v>Wapato, WA USA</v>
          </cell>
        </row>
        <row r="1979">
          <cell r="A1979">
            <v>2926</v>
          </cell>
          <cell r="B1979" t="str">
            <v>Robo Sparks</v>
          </cell>
          <cell r="C1979" t="str">
            <v>The Boeing Company/Washington State Office of Superintendent of Public Instruction/Wapato School District (WSD) &amp; Wapato High School</v>
          </cell>
          <cell r="D1979" t="str">
            <v>Wapato, WA USA</v>
          </cell>
        </row>
        <row r="1980">
          <cell r="A1980">
            <v>2927</v>
          </cell>
          <cell r="B1980" t="str">
            <v>Pi Rho Techs</v>
          </cell>
          <cell r="C1980" t="str">
            <v>BAE Systems &amp; Graham Kapowsin High School</v>
          </cell>
          <cell r="D1980" t="str">
            <v>Graham, WA USA</v>
          </cell>
        </row>
        <row r="1981">
          <cell r="A1981">
            <v>2928</v>
          </cell>
          <cell r="B1981" t="str">
            <v>Viking Robotics</v>
          </cell>
          <cell r="C1981" t="str">
            <v>The Boeing Company / GM Nameplate / Intellectual Ventures / SPEEA / F5 Networks / Everett Steel / Ballard High School PTSA &amp; Ballard High School</v>
          </cell>
          <cell r="D1981" t="str">
            <v>Seattle, WA USA</v>
          </cell>
        </row>
        <row r="1982">
          <cell r="A1982">
            <v>2928</v>
          </cell>
          <cell r="B1982" t="str">
            <v>Viking Robotics</v>
          </cell>
          <cell r="C1982" t="str">
            <v>The Boeing Company / GM Nameplate / Intellectual Ventures / SPEEA / F5 Networks / Everett Steel / Ballard High School PTSA &amp; Ballard High School</v>
          </cell>
          <cell r="D1982" t="str">
            <v>Seattle, WA USA</v>
          </cell>
        </row>
        <row r="1983">
          <cell r="A1983">
            <v>2929</v>
          </cell>
          <cell r="B1983" t="str">
            <v>JAGBOTS</v>
          </cell>
          <cell r="C1983" t="str">
            <v>Accenture / Korum Nissan / Honda of Seattle &amp; Emerald Ridge High School</v>
          </cell>
          <cell r="D1983" t="str">
            <v>Puyallup, WA USA</v>
          </cell>
        </row>
        <row r="1984">
          <cell r="A1984">
            <v>2930</v>
          </cell>
          <cell r="B1984" t="str">
            <v>TaterBotz</v>
          </cell>
          <cell r="C1984" t="str">
            <v>The Boeing Company/Phillips Healthcare/Intellectual Ventures/Snohomish Education Foundation/Ken Pratt/Custom Control Concepts &amp; Glacier Peak High School</v>
          </cell>
          <cell r="D1984" t="str">
            <v>Snohomish, WA USA</v>
          </cell>
        </row>
        <row r="1985">
          <cell r="A1985">
            <v>2930</v>
          </cell>
          <cell r="B1985" t="str">
            <v>TaterBotz</v>
          </cell>
          <cell r="C1985" t="str">
            <v>The Boeing Company/Phillips Healthcare/Intellectual Ventures/Snohomish Education Foundation/Ken Pratt/Custom Control Concepts &amp; Glacier Peak High School</v>
          </cell>
          <cell r="D1985" t="str">
            <v>Snohomish, WA USA</v>
          </cell>
        </row>
        <row r="1986">
          <cell r="A1986">
            <v>2933</v>
          </cell>
          <cell r="B1986" t="str">
            <v>BASH</v>
          </cell>
          <cell r="C1986" t="str">
            <v>Bronx Academy Senior High</v>
          </cell>
          <cell r="D1986" t="str">
            <v>Bronx, NY USA</v>
          </cell>
        </row>
        <row r="1987">
          <cell r="A1987">
            <v>2935</v>
          </cell>
          <cell r="B1987" t="str">
            <v>NACI Robotics</v>
          </cell>
          <cell r="C1987" t="str">
            <v>DHR Inc. / Dana Holding Corporation &amp; TDSB &amp; North Albion C.I. &amp; NACI Cougar Council</v>
          </cell>
          <cell r="D1987" t="str">
            <v>Toronto, ON Canada</v>
          </cell>
        </row>
        <row r="1988">
          <cell r="A1988">
            <v>2936</v>
          </cell>
          <cell r="B1988" t="str">
            <v>Gatorzillas</v>
          </cell>
          <cell r="C1988" t="str">
            <v>The Boeing Company/Texas Workforce Commission/Dickinson Education Foundation/Texas Direct Auto/jcpenney/Jacobs, ESCG/Houston Endowment Inc. &amp; Dickinson High School</v>
          </cell>
          <cell r="D1988" t="str">
            <v>Dickinson, TX USA</v>
          </cell>
        </row>
        <row r="1989">
          <cell r="A1989">
            <v>2936</v>
          </cell>
          <cell r="B1989" t="str">
            <v>Gatorzillas</v>
          </cell>
          <cell r="C1989" t="str">
            <v>The Boeing Company/Texas Workforce Commission/Dickinson Education Foundation/Texas Direct Auto/jcpenney/Jacobs, ESCG/Houston Endowment Inc. &amp; Dickinson High School</v>
          </cell>
          <cell r="D1989" t="str">
            <v>Dickinson, TX USA</v>
          </cell>
        </row>
        <row r="1990">
          <cell r="A1990">
            <v>2942</v>
          </cell>
          <cell r="B1990" t="str">
            <v>Panda Machine</v>
          </cell>
          <cell r="C1990" t="str">
            <v>The Boeing Company/PTC/OSPI/National Academy Foundation &amp; TEC High School</v>
          </cell>
          <cell r="D1990" t="str">
            <v>Seattle, WA USA</v>
          </cell>
        </row>
        <row r="1991">
          <cell r="A1991">
            <v>2944</v>
          </cell>
          <cell r="B1991" t="str">
            <v>Titanium Tigers</v>
          </cell>
          <cell r="C1991" t="str">
            <v>Itron &amp; Lewis and Clark High School</v>
          </cell>
          <cell r="D1991" t="str">
            <v>Spokane, WA USA</v>
          </cell>
        </row>
        <row r="1992">
          <cell r="A1992">
            <v>2944</v>
          </cell>
          <cell r="B1992" t="str">
            <v>Titanium Tigers</v>
          </cell>
          <cell r="C1992" t="str">
            <v>Itron &amp; Lewis and Clark High School</v>
          </cell>
          <cell r="D1992" t="str">
            <v>Spokane, WA USA</v>
          </cell>
        </row>
        <row r="1993">
          <cell r="A1993">
            <v>2945</v>
          </cell>
          <cell r="B1993" t="str">
            <v>B.A.N.G.</v>
          </cell>
          <cell r="C1993" t="str">
            <v>NASA/The Boeing Company/jcpenney &amp; Manitou Springs High School</v>
          </cell>
          <cell r="D1993" t="str">
            <v>Manitou Springs, CO USA</v>
          </cell>
        </row>
        <row r="1994">
          <cell r="A1994">
            <v>2945</v>
          </cell>
          <cell r="B1994" t="str">
            <v>B.A.N.G.</v>
          </cell>
          <cell r="C1994" t="str">
            <v>NASA/The Boeing Company/jcpenney &amp; Manitou Springs High School</v>
          </cell>
          <cell r="D1994" t="str">
            <v>Manitou Springs, CO USA</v>
          </cell>
        </row>
        <row r="1995">
          <cell r="A1995">
            <v>2950</v>
          </cell>
          <cell r="B1995" t="str">
            <v>Devastators</v>
          </cell>
          <cell r="C1995" t="str">
            <v>Texas High School Project/jcpenney &amp; Harmony Science Academy Waco</v>
          </cell>
          <cell r="D1995" t="str">
            <v>Waco, TX USA</v>
          </cell>
        </row>
        <row r="1996">
          <cell r="A1996">
            <v>2957</v>
          </cell>
          <cell r="B1996" t="str">
            <v>Knights</v>
          </cell>
          <cell r="C1996" t="str">
            <v>Medtronic, Inc./Mayo Clinic Health System/Alden-Conger Robotic Team &amp; Alden-Conger Public School</v>
          </cell>
          <cell r="D1996" t="str">
            <v>Alden, MN USA</v>
          </cell>
        </row>
        <row r="1997">
          <cell r="A1997">
            <v>2959</v>
          </cell>
          <cell r="B1997" t="str">
            <v>Robotarians</v>
          </cell>
          <cell r="C1997" t="str">
            <v>Edgewater Automation/Manasha Corporation/AEP &amp; Coloma High School &amp; Watervliet HIgh School &amp; Lake Michigan Catholic High School &amp; Grace Christian High School &amp; Michigan Lutheran High School &amp; Eau Claire High School</v>
          </cell>
          <cell r="D1997" t="str">
            <v>Coloma, MI USA</v>
          </cell>
        </row>
        <row r="1998">
          <cell r="A1998">
            <v>2959</v>
          </cell>
          <cell r="B1998" t="str">
            <v>Robotarians</v>
          </cell>
          <cell r="C1998" t="str">
            <v>Edgewater Automation/Manasha Corporation/AEP &amp; Coloma High School &amp; Watervliet HIgh School &amp; Lake Michigan Catholic High School &amp; Grace Christian High School &amp; Michigan Lutheran High School &amp; Eau Claire High School</v>
          </cell>
          <cell r="D1998" t="str">
            <v>Coloma, MI USA</v>
          </cell>
        </row>
        <row r="1999">
          <cell r="A1999">
            <v>2959</v>
          </cell>
          <cell r="B1999" t="str">
            <v>Robotarians</v>
          </cell>
          <cell r="C1999" t="str">
            <v>Edgewater Automation/Manasha Corporation/AEP &amp; Coloma High School &amp; Watervliet HIgh School &amp; Lake Michigan Catholic High School &amp; Grace Christian High School &amp; Michigan Lutheran High School &amp; Eau Claire High School</v>
          </cell>
          <cell r="D1999" t="str">
            <v>Coloma, MI USA</v>
          </cell>
        </row>
        <row r="2000">
          <cell r="A2000">
            <v>2959</v>
          </cell>
          <cell r="B2000" t="str">
            <v>Robotarians</v>
          </cell>
          <cell r="C2000" t="str">
            <v>Edgewater Automation/Manasha Corporation/AEP &amp; Coloma High School &amp; Watervliet HIgh School &amp; Lake Michigan Catholic High School &amp; Grace Christian High School &amp; Michigan Lutheran High School &amp; Eau Claire High School</v>
          </cell>
          <cell r="D2000" t="str">
            <v>Coloma, MI USA</v>
          </cell>
        </row>
        <row r="2001">
          <cell r="A2001">
            <v>2960</v>
          </cell>
          <cell r="B2001" t="str">
            <v>automation nation</v>
          </cell>
          <cell r="C2001" t="str">
            <v>birmingham education foundation / chrysler education foundation / PTC / MAC Valves / True Fabrication and Machine, Inc. &amp; birmingham seaholm high school</v>
          </cell>
          <cell r="D2001" t="str">
            <v>birmingham, MI USA</v>
          </cell>
        </row>
        <row r="2002">
          <cell r="A2002">
            <v>2960</v>
          </cell>
          <cell r="B2002" t="str">
            <v>automation nation</v>
          </cell>
          <cell r="C2002" t="str">
            <v>birmingham education foundation / chrysler education foundation / PTC / MAC Valves / True Fabrication and Machine, Inc. &amp; birmingham seaholm high school</v>
          </cell>
          <cell r="D2002" t="str">
            <v>birmingham, MI USA</v>
          </cell>
        </row>
        <row r="2003">
          <cell r="A2003">
            <v>2960</v>
          </cell>
          <cell r="B2003" t="str">
            <v>automation nation</v>
          </cell>
          <cell r="C2003" t="str">
            <v>birmingham education foundation / chrysler education foundation / PTC / MAC Valves / True Fabrication and Machine, Inc. &amp; birmingham seaholm high school</v>
          </cell>
          <cell r="D2003" t="str">
            <v>birmingham, MI USA</v>
          </cell>
        </row>
        <row r="2004">
          <cell r="A2004">
            <v>2961</v>
          </cell>
          <cell r="B2004" t="str">
            <v>Crimson Tide Engineers</v>
          </cell>
          <cell r="C2004" t="str">
            <v>The Boeing Company/District of Columbia Public Schools/EduSerc, Inc./a.i. Solutions/Center for Minority Achievement in Science and Technology &amp; Dunbar Pre-Engineering High School</v>
          </cell>
          <cell r="D2004" t="str">
            <v>Washington, DC USA</v>
          </cell>
        </row>
        <row r="2005">
          <cell r="A2005">
            <v>2963</v>
          </cell>
          <cell r="B2005" t="str">
            <v>AnaDroids</v>
          </cell>
          <cell r="C2005" t="str">
            <v>DCPS/Booz Allen Hamilton/Kihomac/Interface Media Group/NRL &amp; Anacostia Senior High School</v>
          </cell>
          <cell r="D2005" t="str">
            <v>Washington, DC USA</v>
          </cell>
        </row>
        <row r="2006">
          <cell r="A2006">
            <v>2963</v>
          </cell>
          <cell r="B2006" t="str">
            <v>AnaDroids</v>
          </cell>
          <cell r="C2006" t="str">
            <v>DCPS/Booz Allen Hamilton/Kihomac/Interface Media Group/NRL &amp; Anacostia Senior High School</v>
          </cell>
          <cell r="D2006" t="str">
            <v>Washington, DC USA</v>
          </cell>
        </row>
        <row r="2007">
          <cell r="A2007">
            <v>2964</v>
          </cell>
          <cell r="B2007" t="str">
            <v>Robopanthers</v>
          </cell>
          <cell r="C2007" t="str">
            <v>NAVSEA/Accenture/Institute for Electrical and Electronic Engineers &amp; KIPP DC</v>
          </cell>
          <cell r="D2007" t="str">
            <v>Washington, DC USA</v>
          </cell>
        </row>
        <row r="2008">
          <cell r="A2008">
            <v>2965</v>
          </cell>
          <cell r="B2008" t="str">
            <v>5th Generation</v>
          </cell>
          <cell r="C2008" t="str">
            <v>Harmony Science Academy Lubbock/THSP &amp; Harmony Science Academy-Lubbock</v>
          </cell>
          <cell r="D2008" t="str">
            <v>Lubbock, TX USA</v>
          </cell>
        </row>
        <row r="2009">
          <cell r="A2009">
            <v>2966</v>
          </cell>
          <cell r="B2009" t="str">
            <v>XM</v>
          </cell>
          <cell r="C2009" t="str">
            <v>Valley View T-STEM Early College High School</v>
          </cell>
          <cell r="D2009" t="str">
            <v>Pharr, TX USA</v>
          </cell>
        </row>
        <row r="2010">
          <cell r="A2010">
            <v>2969</v>
          </cell>
          <cell r="B2010" t="str">
            <v>Hurricane Robotics</v>
          </cell>
          <cell r="C2010" t="str">
            <v>SRT/Greater Texas Foundation/Project Lead the Way &amp; Sam Houston High School</v>
          </cell>
          <cell r="D2010" t="str">
            <v>San Antonio, TX USA</v>
          </cell>
        </row>
        <row r="2011">
          <cell r="A2011">
            <v>2972</v>
          </cell>
          <cell r="B2011" t="str">
            <v>RC Dawson</v>
          </cell>
          <cell r="C2011" t="str">
            <v>Covidien / Spectra Logic / Dawson Parents Association / Buckwerx LLC / Friends of RC Dawson &amp; Alexander Dawson School</v>
          </cell>
          <cell r="D2011" t="str">
            <v>Lafayette, CO USA</v>
          </cell>
        </row>
        <row r="2012">
          <cell r="A2012">
            <v>2973</v>
          </cell>
          <cell r="B2012" t="str">
            <v>Mad Rockers</v>
          </cell>
          <cell r="C2012" t="str">
            <v>NASA / NDEP / UTC Pratt &amp; Whitney / Intergraph / SAIC / PTC / Raytheon &amp; Bob Jones High School &amp; James Clemens High School</v>
          </cell>
          <cell r="D2012" t="str">
            <v>Madison, AL USA</v>
          </cell>
        </row>
        <row r="2013">
          <cell r="A2013">
            <v>2973</v>
          </cell>
          <cell r="B2013" t="str">
            <v>Mad Rockers</v>
          </cell>
          <cell r="C2013" t="str">
            <v>NASA / NDEP / UTC Pratt &amp; Whitney / Intergraph / SAIC / PTC / Raytheon &amp; Bob Jones High School &amp; James Clemens High School</v>
          </cell>
          <cell r="D2013" t="str">
            <v>Madison, AL USA</v>
          </cell>
        </row>
        <row r="2014">
          <cell r="A2014">
            <v>2974</v>
          </cell>
          <cell r="B2014" t="str">
            <v>Walton Robotics</v>
          </cell>
          <cell r="C2014" t="str">
            <v>GE Volunteers / Taylor &amp; Mathis / United Technologies-Automated Logic / Novelis / Women in Technology / Lockheed Martin / NASA &amp; George Walton High School</v>
          </cell>
          <cell r="D2014" t="str">
            <v>Marietta , GA USA</v>
          </cell>
        </row>
        <row r="2015">
          <cell r="A2015">
            <v>2974</v>
          </cell>
          <cell r="B2015" t="str">
            <v>Walton Robotics</v>
          </cell>
          <cell r="C2015" t="str">
            <v>GE Volunteers / Taylor &amp; Mathis / United Technologies-Automated Logic / Novelis / Women in Technology / Lockheed Martin / NASA &amp; George Walton High School</v>
          </cell>
          <cell r="D2015" t="str">
            <v>Marietta , GA USA</v>
          </cell>
        </row>
        <row r="2016">
          <cell r="A2016">
            <v>2976</v>
          </cell>
          <cell r="B2016" t="str">
            <v>Spartabots</v>
          </cell>
          <cell r="C2016" t="str">
            <v>The Boeing Company/Issaquah Schools Foundation &amp; Skyline High School</v>
          </cell>
          <cell r="D2016" t="str">
            <v>Sammamish, WA USA</v>
          </cell>
        </row>
        <row r="2017">
          <cell r="A2017">
            <v>2977</v>
          </cell>
          <cell r="B2017" t="str">
            <v>Sir Lancer Bots</v>
          </cell>
          <cell r="C2017" t="str">
            <v>Logistics Health, Inc. / Ace Communications Group / La Crescent Booster Club / La Crescent Community Foundation / La Crescent Rotary Club / Torrance Casting &amp; La Crescent-Hokah High School</v>
          </cell>
          <cell r="D2017" t="str">
            <v>La Crescent, MN USA</v>
          </cell>
        </row>
        <row r="2018">
          <cell r="A2018">
            <v>2978</v>
          </cell>
          <cell r="B2018" t="str">
            <v>Cavaliers</v>
          </cell>
          <cell r="C2018" t="str">
            <v>The Boeing Company/The Doerr Family/Emerson/SME-EF/HTE Technologies/SIGN-A-RAMA/Southside Optimist Club/Optimist Club of Clayton/Innoventor/Lindenwood Drugs/Ameren Missouri/HWP Rigging/Dino's Logistics, Inc &amp; Bishop DuBourg High School</v>
          </cell>
          <cell r="D2018" t="str">
            <v>St. Louis, MO USA</v>
          </cell>
        </row>
        <row r="2019">
          <cell r="A2019">
            <v>2980</v>
          </cell>
          <cell r="B2019" t="str">
            <v>The Whidbey Island Wild Cats</v>
          </cell>
          <cell r="C2019" t="str">
            <v>The Boeing Company / Bowman Manufacturing / Hewlett-Packard / Oak Harbor Educational Foundation / Office of the Superintendent of Public Instruction / Soroptimist International of Oak Harbor / Trossen Robotics &amp; Oak Harbor High School</v>
          </cell>
          <cell r="D2019" t="str">
            <v>Oak Harbor, WA USA</v>
          </cell>
        </row>
        <row r="2020">
          <cell r="A2020">
            <v>2982</v>
          </cell>
          <cell r="B2020" t="str">
            <v>Phoenix Metal</v>
          </cell>
          <cell r="C2020" t="str">
            <v>Laredo ISD Early College High School @ TAMIU</v>
          </cell>
          <cell r="D2020" t="str">
            <v>Laredo, TX USA</v>
          </cell>
        </row>
        <row r="2021">
          <cell r="A2021">
            <v>2984</v>
          </cell>
          <cell r="B2021" t="str">
            <v>The Vikings</v>
          </cell>
          <cell r="C2021" t="str">
            <v>Dini Group / SAIC / Qualcomm / Alphatec Spine / Farnamcorp. / Carolyn's HaÃ¼s / Neil Vesco &amp; La Jolla High School</v>
          </cell>
          <cell r="D2021" t="str">
            <v>La Jolla, CA USA</v>
          </cell>
        </row>
        <row r="2022">
          <cell r="A2022">
            <v>2984</v>
          </cell>
          <cell r="B2022" t="str">
            <v>The Vikings</v>
          </cell>
          <cell r="C2022" t="str">
            <v>Dini Group / SAIC / Qualcomm / Alphatec Spine / Farnamcorp. / Carolyn's HaÃ¼s / Neil Vesco &amp; La Jolla High School</v>
          </cell>
          <cell r="D2022" t="str">
            <v>La Jolla, CA USA</v>
          </cell>
        </row>
        <row r="2023">
          <cell r="A2023">
            <v>2985</v>
          </cell>
          <cell r="B2023" t="str">
            <v>Tech Know Logic</v>
          </cell>
          <cell r="C2023" t="str">
            <v>CPS Energy/San Antonio TAME &amp; Milton B. Lee</v>
          </cell>
          <cell r="D2023" t="str">
            <v>San Antonio, TX USA</v>
          </cell>
        </row>
        <row r="2024">
          <cell r="A2024">
            <v>2986</v>
          </cell>
          <cell r="B2024" t="str">
            <v>Mortal ComBot</v>
          </cell>
          <cell r="C2024" t="str">
            <v>Advanced Science and Technology Education Center, Inc./Oklahoma State Department of Education/ITT Technical Institute &amp; ASTEC Charter High School</v>
          </cell>
          <cell r="D2024" t="str">
            <v>Oklahoma City, OK USA</v>
          </cell>
        </row>
        <row r="2025">
          <cell r="A2025">
            <v>2987</v>
          </cell>
          <cell r="B2025" t="str">
            <v>Tigers</v>
          </cell>
          <cell r="C2025" t="str">
            <v>Boston Scientific &amp; Farmington High School</v>
          </cell>
          <cell r="D2025" t="str">
            <v>Farmington, MN USA</v>
          </cell>
        </row>
        <row r="2026">
          <cell r="A2026">
            <v>2988</v>
          </cell>
          <cell r="B2026" t="str">
            <v>RoboGenesis</v>
          </cell>
          <cell r="C2026" t="str">
            <v>EIT, LLC/Kraft Foods Global/Rappahannock Electric Cooperative/Shenandoah Control Systems/VA Farm Bureau &amp; Clarke County High School</v>
          </cell>
          <cell r="D2026" t="str">
            <v>Berryville, VA USA</v>
          </cell>
        </row>
        <row r="2027">
          <cell r="A2027">
            <v>2989</v>
          </cell>
          <cell r="B2027" t="str">
            <v>Holy Spartans</v>
          </cell>
          <cell r="C2027" t="str">
            <v>Best Buy &amp; First Robotics team of Richfield High School &amp; Academy of Holy Angels</v>
          </cell>
          <cell r="D2027" t="str">
            <v>Richfield, MN USA</v>
          </cell>
        </row>
        <row r="2028">
          <cell r="A2028">
            <v>2990</v>
          </cell>
          <cell r="B2028" t="str">
            <v>Hotwire</v>
          </cell>
          <cell r="C2028" t="str">
            <v>The Boeing Company / Meggitt Polymere Solutions / Elkins Ironworks / Platt Electric / Hanard Machine / DeWalt Power Tools / SCTC / Zephyr Engineering &amp; Hotwire Robotics Club</v>
          </cell>
          <cell r="D2028" t="str">
            <v>Turner, OR USA</v>
          </cell>
        </row>
        <row r="2029">
          <cell r="A2029">
            <v>2990</v>
          </cell>
          <cell r="B2029" t="str">
            <v>Hotwire</v>
          </cell>
          <cell r="C2029" t="str">
            <v>The Boeing Company / Meggitt Polymere Solutions / Elkins Ironworks / Platt Electric / Hanard Machine / DeWalt Power Tools / SCTC / Zephyr Engineering &amp; Hotwire Robotics Club</v>
          </cell>
          <cell r="D2029" t="str">
            <v>Turner, OR USA</v>
          </cell>
        </row>
        <row r="2030">
          <cell r="A2030">
            <v>2992</v>
          </cell>
          <cell r="B2030" t="str">
            <v>The SS Prometheus</v>
          </cell>
          <cell r="C2030" t="str">
            <v>NDEP / St. Tammany Parish School Board / National Defense Education Program / Chevron / Fort Knox Climate Controlled Self Storage &amp; Mandeville High School</v>
          </cell>
          <cell r="D2030" t="str">
            <v>Mandeville, LA USA</v>
          </cell>
        </row>
        <row r="2031">
          <cell r="A2031">
            <v>2993</v>
          </cell>
          <cell r="B2031" t="str">
            <v>InTech Mega Bots</v>
          </cell>
          <cell r="C2031" t="str">
            <v>NASA/Leading Edge Machine/Mountain Toppers/Campbell Scientific/jcpenney/Cache Valley Olive Garden/Texas Roadhouse &amp; InTech Collegiate High School</v>
          </cell>
          <cell r="D2031" t="str">
            <v>North Logan, UT USA</v>
          </cell>
        </row>
        <row r="2032">
          <cell r="A2032">
            <v>2994</v>
          </cell>
          <cell r="B2032" t="str">
            <v>ASTECHZ</v>
          </cell>
          <cell r="C2032" t="str">
            <v>PROTOCASE / Ottawa Catholic School Board / Carleton University / Design First &amp; All Saints High School</v>
          </cell>
          <cell r="D2032" t="str">
            <v>Kanata, ON Canada</v>
          </cell>
        </row>
        <row r="2033">
          <cell r="A2033">
            <v>2994</v>
          </cell>
          <cell r="B2033" t="str">
            <v>ASTECHZ</v>
          </cell>
          <cell r="C2033" t="str">
            <v>PROTOCASE / Ottawa Catholic School Board / Carleton University / Design First &amp; All Saints High School</v>
          </cell>
          <cell r="D2033" t="str">
            <v>Kanata, ON Canada</v>
          </cell>
        </row>
        <row r="2034">
          <cell r="A2034">
            <v>2996</v>
          </cell>
          <cell r="B2034" t="str">
            <v>Cougars Gone Wired</v>
          </cell>
          <cell r="C2034" t="str">
            <v>United States Air Force Academy/Honeywell/Challenger Learning Center/Aeroflex/Vertec Tool, Inc/IEEE/Fastenal &amp; Coronado High School</v>
          </cell>
          <cell r="D2034" t="str">
            <v>Colorado Springs, CO USA</v>
          </cell>
        </row>
        <row r="2035">
          <cell r="A2035">
            <v>2996</v>
          </cell>
          <cell r="B2035" t="str">
            <v>Cougars Gone Wired</v>
          </cell>
          <cell r="C2035" t="str">
            <v>United States Air Force Academy/Honeywell/Challenger Learning Center/Aeroflex/Vertec Tool, Inc/IEEE/Fastenal &amp; Coronado High School</v>
          </cell>
          <cell r="D2035" t="str">
            <v>Colorado Springs, CO USA</v>
          </cell>
        </row>
        <row r="2036">
          <cell r="A2036">
            <v>2998</v>
          </cell>
          <cell r="B2036" t="str">
            <v>Vikings</v>
          </cell>
          <cell r="C2036" t="str">
            <v>JMU &amp; Thomas Jefferson High School</v>
          </cell>
          <cell r="D2036" t="str">
            <v>Richmond, VA USA</v>
          </cell>
        </row>
        <row r="2037">
          <cell r="A2037">
            <v>3000</v>
          </cell>
          <cell r="B2037" t="str">
            <v>Jeffersontown Robochargers</v>
          </cell>
          <cell r="C2037" t="str">
            <v>BAE SYSTEMS &amp; Jeffersontown High School</v>
          </cell>
          <cell r="D2037" t="str">
            <v>Louisville, KY USA</v>
          </cell>
        </row>
        <row r="2038">
          <cell r="A2038">
            <v>3003</v>
          </cell>
          <cell r="B2038" t="str">
            <v>TAN(X)</v>
          </cell>
          <cell r="C2038" t="str">
            <v>Xerox Corporation/IEC Electronics &amp; Canandaigua Academy</v>
          </cell>
          <cell r="D2038" t="str">
            <v>Canandaigua, NY USA</v>
          </cell>
        </row>
        <row r="2039">
          <cell r="A2039">
            <v>3003</v>
          </cell>
          <cell r="B2039" t="str">
            <v>TAN(X)</v>
          </cell>
          <cell r="C2039" t="str">
            <v>Xerox Corporation/IEC Electronics &amp; Canandaigua Academy</v>
          </cell>
          <cell r="D2039" t="str">
            <v>Canandaigua, NY USA</v>
          </cell>
        </row>
        <row r="2040">
          <cell r="A2040">
            <v>3004</v>
          </cell>
          <cell r="B2040" t="str">
            <v>bronx knights</v>
          </cell>
          <cell r="C2040" t="str">
            <v>Bloomberg .net / SRT / Manhattan College &amp; Bronx Engineering and Technology Academy High School</v>
          </cell>
          <cell r="D2040" t="str">
            <v>Bronx, NY USA</v>
          </cell>
        </row>
        <row r="2041">
          <cell r="A2041">
            <v>3005</v>
          </cell>
          <cell r="B2041" t="str">
            <v xml:space="preserve"> ROBOCHARGERS</v>
          </cell>
          <cell r="C2041" t="str">
            <v>jcpenney/Vickery Meadows Foundation &amp; Emmett J Conrad Robotics Club</v>
          </cell>
          <cell r="D2041" t="str">
            <v>Dallas, TX USA</v>
          </cell>
        </row>
        <row r="2042">
          <cell r="A2042">
            <v>3006</v>
          </cell>
          <cell r="B2042" t="str">
            <v>Red Rock Robotics</v>
          </cell>
          <cell r="C2042" t="str">
            <v>Salt Lake Education Foundation/University of Utah Department of Physics and Astronomy/IEEE/L-3/Platt Electric &amp; West High School</v>
          </cell>
          <cell r="D2042" t="str">
            <v>Salt Lake City, UT USA</v>
          </cell>
        </row>
        <row r="2043">
          <cell r="A2043">
            <v>3007</v>
          </cell>
          <cell r="B2043" t="str">
            <v>Robotitans</v>
          </cell>
          <cell r="C2043" t="str">
            <v>The Pentair Foundation &amp; Tartan High School</v>
          </cell>
          <cell r="D2043" t="str">
            <v>Oakdale, MN USA</v>
          </cell>
        </row>
        <row r="2044">
          <cell r="A2044">
            <v>3008</v>
          </cell>
          <cell r="B2044" t="str">
            <v>Falcons</v>
          </cell>
          <cell r="C2044" t="str">
            <v>NDEP/Young Family Foundation/Takara Family/Friends of Robotics Organization Committee/McDonalds/PTC/Tate Industries/BAE Systems/Armed Forces Communication Electronic Association Education Foundation &amp; Kalani  High School</v>
          </cell>
          <cell r="D2044" t="str">
            <v>Honolulu, HI USA</v>
          </cell>
        </row>
        <row r="2045">
          <cell r="A2045">
            <v>3008</v>
          </cell>
          <cell r="B2045" t="str">
            <v>Falcons</v>
          </cell>
          <cell r="C2045" t="str">
            <v>NDEP/Young Family Foundation/Takara Family/Friends of Robotics Organization Committee/McDonalds/PTC/Tate Industries/BAE Systems/Armed Forces Communication Electronic Association Education Foundation &amp; Kalani  High School</v>
          </cell>
          <cell r="D2045" t="str">
            <v>Honolulu, HI USA</v>
          </cell>
        </row>
        <row r="2046">
          <cell r="A2046">
            <v>3009</v>
          </cell>
          <cell r="B2046" t="str">
            <v>High Scalers</v>
          </cell>
          <cell r="C2046" t="str">
            <v>Draney Family/Goodfellow Corp./San Diego Gas &amp; Electric/Sunrise Rotary/Begley Family/Harkins Family/Boulder City Rotary/ITT Technical Institute/Boulder Dam Credit Union/Boulder City Chamber of Commerce/Desert Sun Reality/Fisher Space Pen/Barth Electronics, Inc/Richner Air Conditioning/AutoSpecialists/Alan Bowman/Hickey Family/Richner Family &amp; Boulder City High School</v>
          </cell>
          <cell r="D2046" t="str">
            <v>Boulder City, NV USA</v>
          </cell>
        </row>
        <row r="2047">
          <cell r="A2047">
            <v>3009</v>
          </cell>
          <cell r="B2047" t="str">
            <v>High Scalers</v>
          </cell>
          <cell r="C2047" t="str">
            <v>Draney Family/Goodfellow Corp./San Diego Gas &amp; Electric/Sunrise Rotary/Begley Family/Harkins Family/Boulder City Rotary/ITT Technical Institute/Boulder Dam Credit Union/Boulder City Chamber of Commerce/Desert Sun Reality/Fisher Space Pen/Barth Electronics, Inc/Richner Air Conditioning/AutoSpecialists/Alan Bowman/Hickey Family/Richner Family &amp; Boulder City High School</v>
          </cell>
          <cell r="D2047" t="str">
            <v>Boulder City, NV USA</v>
          </cell>
        </row>
        <row r="2048">
          <cell r="A2048">
            <v>3010</v>
          </cell>
          <cell r="B2048" t="str">
            <v>The Red Plague</v>
          </cell>
          <cell r="C2048" t="str">
            <v>AEP Ohio / jcpenney / Ariel Corporation &amp; Centerburg High School</v>
          </cell>
          <cell r="D2048" t="str">
            <v>Centerburg , OH USA</v>
          </cell>
        </row>
        <row r="2049">
          <cell r="A2049">
            <v>3011</v>
          </cell>
          <cell r="B2049" t="str">
            <v>RoboWarriors</v>
          </cell>
          <cell r="C2049" t="str">
            <v>Wiesbaden Community Spouses Club / BAE Systems / United States Air Force / Veterans of Foreign Wars Post 27 / Society of American Military Engineers / Igus Inc. / Robotronix, Italy / Method Park / INCOSE / US Army Corp of Engineers / Air Force Association / Department of Defense Education Activity &amp; Wiesbaden High School</v>
          </cell>
          <cell r="D2049" t="str">
            <v>Wiesbaden (US School), HE Germany</v>
          </cell>
        </row>
        <row r="2050">
          <cell r="A2050">
            <v>3011</v>
          </cell>
          <cell r="B2050" t="str">
            <v>RoboWarriors</v>
          </cell>
          <cell r="C2050" t="str">
            <v>Wiesbaden Community Spouses Club / BAE Systems / United States Air Force / Veterans of Foreign Wars Post 27 / Society of American Military Engineers / Igus Inc. / Robotronix, Italy / Method Park / INCOSE / US Army Corp of Engineers / Air Force Association / Department of Defense Education Activity &amp; Wiesbaden High School</v>
          </cell>
          <cell r="D2050" t="str">
            <v>Wiesbaden (US School), HE Germany</v>
          </cell>
        </row>
        <row r="2051">
          <cell r="A2051">
            <v>3013</v>
          </cell>
          <cell r="B2051" t="str">
            <v>Zombots</v>
          </cell>
          <cell r="C2051" t="str">
            <v>NASA/Google/NOVA Group/Bulldog Machine/Moschetti Coffee/XKT Engineering/Solano County Office of Education/Skyview Memorial/Vallejo City Unified School District/Minuteman Press of Vallejo/Klimisch, Inc. Collision Repair Specialists &amp; Vallejo High School Robotics</v>
          </cell>
          <cell r="D2051" t="str">
            <v>Vallejo , CA USA</v>
          </cell>
        </row>
        <row r="2052">
          <cell r="A2052">
            <v>3013</v>
          </cell>
          <cell r="B2052" t="str">
            <v>Zombots</v>
          </cell>
          <cell r="C2052" t="str">
            <v>NASA/Google/NOVA Group/Bulldog Machine/Moschetti Coffee/XKT Engineering/Solano County Office of Education/Skyview Memorial/Vallejo City Unified School District/Minuteman Press of Vallejo/Klimisch, Inc. Collision Repair Specialists &amp; Vallejo High School Robotics</v>
          </cell>
          <cell r="D2052" t="str">
            <v>Vallejo , CA USA</v>
          </cell>
        </row>
        <row r="2053">
          <cell r="A2053">
            <v>3015</v>
          </cell>
          <cell r="B2053" t="str">
            <v>Ranger Robotics</v>
          </cell>
          <cell r="C2053" t="str">
            <v>NASA/Klein Steel/Advantage Federal Credit Union/Getinge/Spencerport Federal Credit Union/ANKOM/Loewke Brill &amp; Spencerport High School</v>
          </cell>
          <cell r="D2053" t="str">
            <v>Spencerport, NY USA</v>
          </cell>
        </row>
        <row r="2054">
          <cell r="A2054">
            <v>3015</v>
          </cell>
          <cell r="B2054" t="str">
            <v>Ranger Robotics</v>
          </cell>
          <cell r="C2054" t="str">
            <v>NASA/Klein Steel/Advantage Federal Credit Union/Getinge/Spencerport Federal Credit Union/ANKOM/Loewke Brill &amp; Spencerport High School</v>
          </cell>
          <cell r="D2054" t="str">
            <v>Spencerport, NY USA</v>
          </cell>
        </row>
        <row r="2055">
          <cell r="A2055">
            <v>3017</v>
          </cell>
          <cell r="B2055" t="str">
            <v>Patriots</v>
          </cell>
          <cell r="C2055" t="str">
            <v>Pershing Square Foundation/Verizon/Swiss Reinsuarnce Company Ltd./Port Authority of NY &amp; NJ &amp; Francis Lewis High School &amp; FLHS Student Organization</v>
          </cell>
          <cell r="D2055" t="str">
            <v>Fresh Meadows, NY USA</v>
          </cell>
        </row>
        <row r="2056">
          <cell r="A2056">
            <v>3018</v>
          </cell>
          <cell r="B2056" t="str">
            <v>Nordic Storm</v>
          </cell>
          <cell r="C2056" t="str">
            <v>Medtronic / Davisco Foods International Inc / Gustavus Adolphus College / Hickory Tech / John Henry Foster 80.20 / GMS / APT CNC / Statistical Solutions / Thrivent / Windings, Inc / DLC, Inc &amp; Team Nordic Storm</v>
          </cell>
          <cell r="D2056" t="str">
            <v>Saint Peter, MN USA</v>
          </cell>
        </row>
        <row r="2057">
          <cell r="A2057">
            <v>3018</v>
          </cell>
          <cell r="B2057" t="str">
            <v>Nordic Storm</v>
          </cell>
          <cell r="C2057" t="str">
            <v>Medtronic / Davisco Foods International Inc / Gustavus Adolphus College / Hickory Tech / John Henry Foster 80.20 / GMS / APT CNC / Statistical Solutions / Thrivent / Windings, Inc / DLC, Inc &amp; Team Nordic Storm</v>
          </cell>
          <cell r="D2057" t="str">
            <v>Saint Peter, MN USA</v>
          </cell>
        </row>
        <row r="2058">
          <cell r="A2058">
            <v>3019</v>
          </cell>
          <cell r="B2058" t="str">
            <v>Firebirds</v>
          </cell>
          <cell r="C2058" t="str">
            <v>The Boeing Company/The Microsoft Store/Employees of Standard Aero/Employees of Microchip Technology &amp; Chaparral High School</v>
          </cell>
          <cell r="D2058" t="str">
            <v>Scottsdale, AZ USA</v>
          </cell>
        </row>
        <row r="2059">
          <cell r="A2059">
            <v>3019</v>
          </cell>
          <cell r="B2059" t="str">
            <v>Firebirds</v>
          </cell>
          <cell r="C2059" t="str">
            <v>The Boeing Company/The Microsoft Store/Employees of Standard Aero/Employees of Microchip Technology &amp; Chaparral High School</v>
          </cell>
          <cell r="D2059" t="str">
            <v>Scottsdale, AZ USA</v>
          </cell>
        </row>
        <row r="2060">
          <cell r="A2060">
            <v>3021</v>
          </cell>
          <cell r="B2060" t="str">
            <v>The  Agency</v>
          </cell>
          <cell r="C2060" t="str">
            <v>HK Plastics/Aztec Tooling, Inc./VPS.net &amp; Classical Academy High School</v>
          </cell>
          <cell r="D2060" t="str">
            <v>Escondido, CA USA</v>
          </cell>
        </row>
        <row r="2061">
          <cell r="A2061">
            <v>3022</v>
          </cell>
          <cell r="B2061" t="str">
            <v>MKS Explosion</v>
          </cell>
          <cell r="C2061" t="str">
            <v>Brin Wojcicki Foundation/Comcast Foundation/Grove Dale/Intuitive Surgical &amp; Piedmont Hills High School Robotics Team</v>
          </cell>
          <cell r="D2061" t="str">
            <v>San Jose, CA USA</v>
          </cell>
        </row>
        <row r="2062">
          <cell r="A2062">
            <v>3023</v>
          </cell>
          <cell r="B2062" t="str">
            <v>STARK Industries</v>
          </cell>
          <cell r="C2062" t="str">
            <v>Medtronic/PTC &amp; Elk River &amp; Rogers High School</v>
          </cell>
          <cell r="D2062" t="str">
            <v>Elk River, MN USA</v>
          </cell>
        </row>
        <row r="2063">
          <cell r="A2063">
            <v>3024</v>
          </cell>
          <cell r="B2063" t="str">
            <v>My Favorite Team</v>
          </cell>
          <cell r="C2063" t="str">
            <v>Ashland Home Net / Sandra James Music Foundation / Jeanne Denning / ESPI Metals / Erickson Air-Crane / NASA / Evogeneao &amp; Ashland High School</v>
          </cell>
          <cell r="D2063" t="str">
            <v>Ashland, OR USA</v>
          </cell>
        </row>
        <row r="2064">
          <cell r="A2064">
            <v>3026</v>
          </cell>
          <cell r="B2064" t="str">
            <v>The Berzerkistani Knights</v>
          </cell>
          <cell r="C2064" t="str">
            <v>Sil-Pro &amp; Delano High School</v>
          </cell>
          <cell r="D2064" t="str">
            <v>Delano, MN USA</v>
          </cell>
        </row>
        <row r="2065">
          <cell r="A2065">
            <v>3027</v>
          </cell>
          <cell r="B2065" t="str">
            <v>Seraphim Systems</v>
          </cell>
          <cell r="C2065" t="str">
            <v>Amgen/Oxnard Precision Fabrication/McConnell's Fine Ice Cream and Yogurt &amp; Saint Bonaventure High School</v>
          </cell>
          <cell r="D2065" t="str">
            <v>Ventura, CA USA</v>
          </cell>
        </row>
        <row r="2066">
          <cell r="A2066">
            <v>3028</v>
          </cell>
          <cell r="B2066" t="str">
            <v>Vault 3028</v>
          </cell>
          <cell r="C2066" t="str">
            <v>American Electric Power/South Texas College Technology Campus/FIRST in Texas/Texas High School Project of Communities Foundation of Texas/D &amp; F Industries, Inc. &amp; Hidalgo Early College High School</v>
          </cell>
          <cell r="D2066" t="str">
            <v>Hidalgo, TX USA</v>
          </cell>
        </row>
        <row r="2067">
          <cell r="A2067">
            <v>3029</v>
          </cell>
          <cell r="B2067" t="str">
            <v>T-STEM Titans</v>
          </cell>
          <cell r="C2067" t="str">
            <v>PSJA T-STEM Early College High School</v>
          </cell>
          <cell r="D2067" t="str">
            <v>Pharr, TX USA</v>
          </cell>
        </row>
        <row r="2068">
          <cell r="A2068">
            <v>3035</v>
          </cell>
          <cell r="B2068" t="str">
            <v>Droid Rage</v>
          </cell>
          <cell r="C2068" t="str">
            <v>Texas Workforce Commission/FIRST in Texas/Time Warner/NRG Engineering/TAMU-Corpus Christi, Mechanical Engineering &amp; Engineering Technology/Bluff Plastics &amp; Collegiate High School &amp; Collegiate High School Robotics Team</v>
          </cell>
          <cell r="D2068" t="str">
            <v>Corpus Christi, TX USA</v>
          </cell>
        </row>
        <row r="2069">
          <cell r="A2069">
            <v>3036</v>
          </cell>
          <cell r="B2069" t="str">
            <v>DROBA Warriors</v>
          </cell>
          <cell r="C2069" t="str">
            <v>Blandin Foundation &amp; Deer River High School</v>
          </cell>
          <cell r="D2069" t="str">
            <v>Deer River, MN USA</v>
          </cell>
        </row>
        <row r="2070">
          <cell r="A2070">
            <v>3037</v>
          </cell>
          <cell r="B2070" t="str">
            <v>GLOBOTS</v>
          </cell>
          <cell r="C2070" t="str">
            <v>Texas Workforce/University of Texas at Tyler, Ingenuity Center &amp; Longview Global High School</v>
          </cell>
          <cell r="D2070" t="str">
            <v>Longview, TX USA</v>
          </cell>
        </row>
        <row r="2071">
          <cell r="A2071">
            <v>3038</v>
          </cell>
          <cell r="B2071" t="str">
            <v>ICE</v>
          </cell>
          <cell r="C2071" t="str">
            <v>St. Jude Medical Foundation / Cummins / PTC &amp; North Branch High School &amp; Chisago Lakes Area High School</v>
          </cell>
          <cell r="D2071" t="str">
            <v>North Branch, MN USA</v>
          </cell>
        </row>
        <row r="2072">
          <cell r="A2072">
            <v>3039</v>
          </cell>
          <cell r="B2072" t="str">
            <v>Wildcat Robotics</v>
          </cell>
          <cell r="C2072" t="str">
            <v>ADS Systems, LLC/St. Charles Parish Public Schools/Shirt Shack/Engine Monitor &amp; Destrehan High School</v>
          </cell>
          <cell r="D2072" t="str">
            <v>Destrehan, LA USA</v>
          </cell>
        </row>
        <row r="2073">
          <cell r="A2073">
            <v>3041</v>
          </cell>
          <cell r="B2073" t="str">
            <v>Spartans Robotics Club</v>
          </cell>
          <cell r="C2073" t="str">
            <v>NASA/BAE Systems/Qualcomm/Dynegy/Marine Group Boat Works/AT/Dave Stall/SGI/Best Buy/Home Depot/SRT-Nypro/UFO Upholstery Fabric Outlet/Juana Morales &amp; Chula Vista High School</v>
          </cell>
          <cell r="D2073" t="str">
            <v>Chula Vista, CA USA</v>
          </cell>
        </row>
        <row r="2074">
          <cell r="A2074">
            <v>3042</v>
          </cell>
          <cell r="B2074" t="str">
            <v>The Eastview Constant</v>
          </cell>
          <cell r="C2074" t="str">
            <v>Thomson-Reuters &amp; Eastview High School</v>
          </cell>
          <cell r="D2074" t="str">
            <v>Apple Valley, MN USA</v>
          </cell>
        </row>
        <row r="2075">
          <cell r="A2075">
            <v>3043</v>
          </cell>
          <cell r="B2075" t="str">
            <v>Dragons</v>
          </cell>
          <cell r="C2075" t="str">
            <v>Communities Foundation of Texas/Communities Foundation of Texas &amp; DaVinci Robotics/jcpenney &amp; Da Vinci School</v>
          </cell>
          <cell r="D2075" t="str">
            <v>El Paso, TX USA</v>
          </cell>
        </row>
        <row r="2076">
          <cell r="A2076">
            <v>3044</v>
          </cell>
          <cell r="B2076" t="str">
            <v>Team 0xBE4</v>
          </cell>
          <cell r="C2076" t="str">
            <v>Ballston Spa National Bank / Ballston Spa Education Foundation / Bechtel / Guyson Corporation / Gilbane / Silcone Specialty Products / TCT Federal Credit Union / CSArch / Technical Building Services / Time Warner Cable / Empire Blue Cross Blue Shield / The Adirondack Trust Company / PR Realty / Team Howard &amp; Ballston Spa High School</v>
          </cell>
          <cell r="D2076" t="str">
            <v>Ballston Spa, NY USA</v>
          </cell>
        </row>
        <row r="2077">
          <cell r="A2077">
            <v>3045</v>
          </cell>
          <cell r="B2077" t="str">
            <v>SWAT Robotics</v>
          </cell>
          <cell r="C2077" t="str">
            <v>Intuitive Surgical, Inc &amp; Junipero Serra High School &amp; Mercy High School Burlingame</v>
          </cell>
          <cell r="D2077" t="str">
            <v>San Mateo, CA USA</v>
          </cell>
        </row>
        <row r="2078">
          <cell r="A2078">
            <v>3049</v>
          </cell>
          <cell r="B2078" t="str">
            <v>Fluffy Robotics</v>
          </cell>
          <cell r="C2078" t="str">
            <v>NDEP/PSNS/Boeing/National Defense Education Program &amp; Bremerton High School</v>
          </cell>
          <cell r="D2078" t="str">
            <v>Bremerton, WA USA</v>
          </cell>
        </row>
        <row r="2079">
          <cell r="A2079">
            <v>3053</v>
          </cell>
          <cell r="B2079" t="str">
            <v>VB Stingers</v>
          </cell>
          <cell r="C2079" t="str">
            <v>Pershing Square / Parent Association &amp; Martin Van Buren</v>
          </cell>
          <cell r="D2079" t="str">
            <v>Queens Village, NY USA</v>
          </cell>
        </row>
        <row r="2080">
          <cell r="A2080">
            <v>3054</v>
          </cell>
          <cell r="B2080" t="str">
            <v>IceStorm</v>
          </cell>
          <cell r="C2080" t="str">
            <v>Arrowhead Electric &amp; Cook County High School</v>
          </cell>
          <cell r="D2080" t="str">
            <v>Grand Marais, MN USA</v>
          </cell>
        </row>
        <row r="2081">
          <cell r="A2081">
            <v>3055</v>
          </cell>
          <cell r="B2081" t="str">
            <v>Furious George</v>
          </cell>
          <cell r="C2081" t="str">
            <v>SRT/Mayo Clinic &amp; Austin High School</v>
          </cell>
          <cell r="D2081" t="str">
            <v>Austin, MN USA</v>
          </cell>
        </row>
        <row r="2082">
          <cell r="A2082">
            <v>3056</v>
          </cell>
          <cell r="B2082" t="str">
            <v>Pirates</v>
          </cell>
          <cell r="C2082" t="str">
            <v>Pentair &amp; Crookston High School</v>
          </cell>
          <cell r="D2082" t="str">
            <v>Crookston, MN USA</v>
          </cell>
        </row>
        <row r="2083">
          <cell r="A2083">
            <v>3058</v>
          </cell>
          <cell r="B2083" t="str">
            <v>AnnDroids</v>
          </cell>
          <cell r="C2083" t="str">
            <v>Dura Supreme / Malco Tools / Zahler Photography / PTC &amp; Annandale High School</v>
          </cell>
          <cell r="D2083" t="str">
            <v>Annandale, MN USA</v>
          </cell>
        </row>
        <row r="2084">
          <cell r="A2084">
            <v>3059</v>
          </cell>
          <cell r="B2084" t="str">
            <v>Envirobotics</v>
          </cell>
          <cell r="C2084" t="str">
            <v>Con Edison/Economos Foundation/The 21st Century Gateway Academy: Nepperhan Community Center &amp; Riverside Engineering &amp; Design High School</v>
          </cell>
          <cell r="D2084" t="str">
            <v>Yonkers, NY USA</v>
          </cell>
        </row>
        <row r="2085">
          <cell r="A2085">
            <v>3059</v>
          </cell>
          <cell r="B2085" t="str">
            <v>Envirobotics</v>
          </cell>
          <cell r="C2085" t="str">
            <v>Con Edison/Economos Foundation/The 21st Century Gateway Academy: Nepperhan Community Center &amp; Riverside Engineering &amp; Design High School</v>
          </cell>
          <cell r="D2085" t="str">
            <v>Yonkers, NY USA</v>
          </cell>
        </row>
        <row r="2086">
          <cell r="A2086">
            <v>3061</v>
          </cell>
          <cell r="B2086" t="str">
            <v>Huskie Robotics</v>
          </cell>
          <cell r="C2086" t="str">
            <v>Motorola Solutions Foundation/Navistar/Creat Cut Invent &amp; Naperville North High School</v>
          </cell>
          <cell r="D2086" t="str">
            <v>Naperville, IL USA</v>
          </cell>
        </row>
        <row r="2087">
          <cell r="A2087">
            <v>3061</v>
          </cell>
          <cell r="B2087" t="str">
            <v>Huskie Robotics</v>
          </cell>
          <cell r="C2087" t="str">
            <v>Motorola Solutions Foundation/Navistar/Creat Cut Invent &amp; Naperville North High School</v>
          </cell>
          <cell r="D2087" t="str">
            <v>Naperville, IL USA</v>
          </cell>
        </row>
        <row r="2088">
          <cell r="A2088">
            <v>3062</v>
          </cell>
          <cell r="B2088" t="str">
            <v>Spartan Robotics</v>
          </cell>
          <cell r="C2088" t="str">
            <v>PTC &amp; St. Joseph High School</v>
          </cell>
          <cell r="D2088" t="str">
            <v>Natrona Heights, PA USA</v>
          </cell>
        </row>
        <row r="2089">
          <cell r="A2089">
            <v>3065</v>
          </cell>
          <cell r="B2089" t="str">
            <v>Jatt High School</v>
          </cell>
          <cell r="C2089" t="str">
            <v>SRT/frenkel &amp; Jatt High School</v>
          </cell>
          <cell r="D2089" t="str">
            <v>Jatt, M Israel</v>
          </cell>
        </row>
        <row r="2090">
          <cell r="A2090">
            <v>3067</v>
          </cell>
          <cell r="B2090" t="str">
            <v>Robovikes</v>
          </cell>
          <cell r="C2090" t="str">
            <v>The Lable Printers / MayTech / Burgess Norton / All State-Dan Ross Agency &amp; Geneva Community High School</v>
          </cell>
          <cell r="D2090" t="str">
            <v>Geneva, IL USA</v>
          </cell>
        </row>
        <row r="2091">
          <cell r="A2091">
            <v>3067</v>
          </cell>
          <cell r="B2091" t="str">
            <v>Robovikes</v>
          </cell>
          <cell r="C2091" t="str">
            <v>The Lable Printers / MayTech / Burgess Norton / All State-Dan Ross Agency &amp; Geneva Community High School</v>
          </cell>
          <cell r="D2091" t="str">
            <v>Geneva, IL USA</v>
          </cell>
        </row>
        <row r="2092">
          <cell r="A2092">
            <v>3070</v>
          </cell>
          <cell r="B2092" t="str">
            <v>Team Pronto</v>
          </cell>
          <cell r="C2092" t="str">
            <v>The Boeing Company/F5 Networks/Microsoft/Dianes Tank Service/Central Welding/shoreline foundation/Basketball Hoops Unlimited/University of Washington/Washington State OSPI &amp; Shorewood High School</v>
          </cell>
          <cell r="D2092" t="str">
            <v>Shoreline, WA USA</v>
          </cell>
        </row>
        <row r="2093">
          <cell r="A2093">
            <v>3072</v>
          </cell>
          <cell r="B2093" t="str">
            <v>Backwoods Bots</v>
          </cell>
          <cell r="C2093" t="str">
            <v>Wythe County Technology Center</v>
          </cell>
          <cell r="D2093" t="str">
            <v>Wytheville, VA USA</v>
          </cell>
        </row>
        <row r="2094">
          <cell r="A2094">
            <v>3075</v>
          </cell>
          <cell r="B2094" t="str">
            <v>Ha-Dream Team</v>
          </cell>
          <cell r="C2094" t="str">
            <v>Hod Hasharon Municipality / Bnai Brith Hod Hasharon / PTC &amp; Hadarim High School</v>
          </cell>
          <cell r="D2094" t="str">
            <v>Hod-Ha'Sharon, M Israel</v>
          </cell>
        </row>
        <row r="2095">
          <cell r="A2095">
            <v>3080</v>
          </cell>
          <cell r="B2095" t="str">
            <v>So-Called Robotics</v>
          </cell>
          <cell r="C2095" t="str">
            <v>AEP Texas &amp; Rio Grande City High School</v>
          </cell>
          <cell r="D2095" t="str">
            <v>Rio Grande City, TX USA</v>
          </cell>
        </row>
        <row r="2096">
          <cell r="A2096">
            <v>3081</v>
          </cell>
          <cell r="B2096" t="str">
            <v>RoboEagles</v>
          </cell>
          <cell r="C2096" t="str">
            <v>Thermo King/PTC/Microsoft Inc &amp; John F. Kennedy High School</v>
          </cell>
          <cell r="D2096" t="str">
            <v>Bloomington, MN USA</v>
          </cell>
        </row>
        <row r="2097">
          <cell r="A2097">
            <v>3081</v>
          </cell>
          <cell r="B2097" t="str">
            <v>RoboEagles</v>
          </cell>
          <cell r="C2097" t="str">
            <v>Thermo King/PTC/Microsoft Inc &amp; John F. Kennedy High School</v>
          </cell>
          <cell r="D2097" t="str">
            <v>Bloomington, MN USA</v>
          </cell>
        </row>
        <row r="2098">
          <cell r="A2098">
            <v>3082</v>
          </cell>
          <cell r="B2098" t="str">
            <v>Chicken Bot Pie</v>
          </cell>
          <cell r="C2098" t="str">
            <v>St. Jude Medical, Inc/Rockwell Automation &amp; Minnetonka High School</v>
          </cell>
          <cell r="D2098" t="str">
            <v>Minnetonka, MN USA</v>
          </cell>
        </row>
        <row r="2099">
          <cell r="A2099">
            <v>3083</v>
          </cell>
          <cell r="B2099" t="str">
            <v>Artemis</v>
          </cell>
          <cell r="C2099" t="str">
            <v>expanding orthopedics / Gold-Bar / Caeser Stone / PTC / Plasson / Alubin &amp; Hof Carmel High School</v>
          </cell>
          <cell r="D2099" t="str">
            <v>Maagan Michael, Z Israel</v>
          </cell>
        </row>
        <row r="2100">
          <cell r="A2100">
            <v>3087</v>
          </cell>
          <cell r="B2100" t="str">
            <v>Ben Shemen</v>
          </cell>
          <cell r="C2100" t="str">
            <v>Rashi Foundation/Elop &amp; Ben Shemen High School</v>
          </cell>
          <cell r="D2100" t="str">
            <v>Ben Shemen, M Israel</v>
          </cell>
        </row>
        <row r="2101">
          <cell r="A2101">
            <v>3090</v>
          </cell>
          <cell r="B2101" t="str">
            <v>Winhawks</v>
          </cell>
          <cell r="C2101" t="str">
            <v>Miller Felpax/Peerless Chain/RTP Company/Benchmark Electronics/Concept Tool/jcpenney/Boston Scientific Company/Medtronic/SRT &amp; Winona Senior High School</v>
          </cell>
          <cell r="D2101" t="str">
            <v>Winona, MN USA</v>
          </cell>
        </row>
        <row r="2102">
          <cell r="A2102">
            <v>3091</v>
          </cell>
          <cell r="B2102" t="str">
            <v>100 Scholars</v>
          </cell>
          <cell r="C2102" t="str">
            <v>100 Black Men of Atlanta, Inc./Georgia Tech Robojackets/SRT-Nypro/Georgia Power Company/Atlanta Gas Light/EMC/Johnson Research and Development Co., Inc./Lockheed Martin/AT &amp; 100 Black Men of Atlanta</v>
          </cell>
          <cell r="D2102" t="str">
            <v>263 Decatur Street , Atlanta, GA USA</v>
          </cell>
        </row>
        <row r="2103">
          <cell r="A2103">
            <v>3096</v>
          </cell>
          <cell r="B2103" t="str">
            <v>The Village Bulldogs</v>
          </cell>
          <cell r="C2103" t="str">
            <v>GM R Engineering Operations/Booz | Allen | Hamilton/BAE Systems/Michigan Engineering Zone (MEZ)/Sanyo Machine America Corp./DTE Energy Foundation/Detroit Public Schools &amp; East English Village Preparatory Academy</v>
          </cell>
          <cell r="D2103" t="str">
            <v>Detroit, MI USA</v>
          </cell>
        </row>
        <row r="2104">
          <cell r="A2104">
            <v>3096</v>
          </cell>
          <cell r="B2104" t="str">
            <v>The Village Bulldogs</v>
          </cell>
          <cell r="C2104" t="str">
            <v>GM R Engineering Operations/Booz | Allen | Hamilton/BAE Systems/Michigan Engineering Zone (MEZ)/Sanyo Machine America Corp./DTE Energy Foundation/Detroit Public Schools &amp; East English Village Preparatory Academy</v>
          </cell>
          <cell r="D2104" t="str">
            <v>Detroit, MI USA</v>
          </cell>
        </row>
        <row r="2105">
          <cell r="A2105">
            <v>3098</v>
          </cell>
          <cell r="B2105" t="str">
            <v>The Captains</v>
          </cell>
          <cell r="C2105" t="str">
            <v>General Motors / Faurecia / Lone Star Machine / 221 Robotic Systems / Kawasaki Robotics USA / Hirotec America / Hartman &amp; Tyner / 3 Dimensional Services &amp; Waterford Kettering High School</v>
          </cell>
          <cell r="D2105" t="str">
            <v>Waterford, MI USA</v>
          </cell>
        </row>
        <row r="2106">
          <cell r="A2106">
            <v>3098</v>
          </cell>
          <cell r="B2106" t="str">
            <v>The Captains</v>
          </cell>
          <cell r="C2106" t="str">
            <v>General Motors / Faurecia / Lone Star Machine / 221 Robotic Systems / Kawasaki Robotics USA / Hirotec America / Hartman &amp; Tyner / 3 Dimensional Services &amp; Waterford Kettering High School</v>
          </cell>
          <cell r="D2106" t="str">
            <v>Waterford, MI USA</v>
          </cell>
        </row>
        <row r="2107">
          <cell r="A2107">
            <v>3100</v>
          </cell>
          <cell r="B2107" t="str">
            <v>Lightning Turtles</v>
          </cell>
          <cell r="C2107" t="str">
            <v>Henry Sibley High School</v>
          </cell>
          <cell r="D2107" t="str">
            <v>Mendota Heights, MN USA</v>
          </cell>
        </row>
        <row r="2108">
          <cell r="A2108">
            <v>3102</v>
          </cell>
          <cell r="B2108" t="str">
            <v>TNT</v>
          </cell>
          <cell r="C2108" t="str">
            <v>3M Wonewok &amp; Nevis High School</v>
          </cell>
          <cell r="D2108" t="str">
            <v>Nevis, MN USA</v>
          </cell>
        </row>
        <row r="2109">
          <cell r="A2109">
            <v>3102</v>
          </cell>
          <cell r="B2109" t="str">
            <v>TNT</v>
          </cell>
          <cell r="C2109" t="str">
            <v>3M Wonewok &amp; Nevis High School</v>
          </cell>
          <cell r="D2109" t="str">
            <v>Nevis, MN USA</v>
          </cell>
        </row>
        <row r="2110">
          <cell r="A2110">
            <v>3103</v>
          </cell>
          <cell r="B2110" t="str">
            <v>Iron Plaid</v>
          </cell>
          <cell r="C2110" t="str">
            <v>Ion Geophysical / Texas Workforce Commission / Jacobs Technology / Mr. &amp; Mrs. Franklin Myers / ITI International / Mr. &amp; Mrs. Steven John Kean / Guillermo W. Rojas / Midwestern Pipeline Services / Corpac Steel Products / Institute for Orthopedic Surgery and Sports Medicine / Welspun Global Trade LLC / Edgen Murray Corporation / KP Wadhwani / SKE &amp; C America Inc / TG Mercer &amp; Duchesne Academy</v>
          </cell>
          <cell r="D2110" t="str">
            <v>Houston, TX USA</v>
          </cell>
        </row>
        <row r="2111">
          <cell r="A2111">
            <v>3103</v>
          </cell>
          <cell r="B2111" t="str">
            <v>Iron Plaid</v>
          </cell>
          <cell r="C2111" t="str">
            <v>Ion Geophysical / Texas Workforce Commission / Jacobs Technology / Mr. &amp; Mrs. Franklin Myers / ITI International / Mr. &amp; Mrs. Steven John Kean / Guillermo W. Rojas / Midwestern Pipeline Services / Corpac Steel Products / Institute for Orthopedic Surgery and Sports Medicine / Welspun Global Trade LLC / Edgen Murray Corporation / KP Wadhwani / SKE &amp; C America Inc / TG Mercer &amp; Duchesne Academy</v>
          </cell>
          <cell r="D2111" t="str">
            <v>Houston, TX USA</v>
          </cell>
        </row>
        <row r="2112">
          <cell r="A2112">
            <v>3104</v>
          </cell>
          <cell r="B2112" t="str">
            <v>The Cyber Rams</v>
          </cell>
          <cell r="C2112" t="str">
            <v>AITE Robotics Club &amp; Academy of Information Technology and Engineering High School</v>
          </cell>
          <cell r="D2112" t="str">
            <v>Stamford, CT USA</v>
          </cell>
        </row>
        <row r="2113">
          <cell r="A2113">
            <v>3110</v>
          </cell>
          <cell r="B2113" t="str">
            <v>SeaBots</v>
          </cell>
          <cell r="C2113" t="str">
            <v>NDEP/S Electric/National Defense Education Program/Friends of Rickover &amp; Rickover Naval Academy</v>
          </cell>
          <cell r="D2113" t="str">
            <v>Chicago, IL USA</v>
          </cell>
        </row>
        <row r="2114">
          <cell r="A2114">
            <v>3116</v>
          </cell>
          <cell r="B2114" t="str">
            <v>Phoenix</v>
          </cell>
          <cell r="C2114" t="str">
            <v>Memphis City Schools &amp; Memphis Academy of Science and Engineering</v>
          </cell>
          <cell r="D2114" t="str">
            <v>Memphis, TN USA</v>
          </cell>
        </row>
        <row r="2115">
          <cell r="A2115">
            <v>3117</v>
          </cell>
          <cell r="B2115" t="str">
            <v>Harfangs</v>
          </cell>
          <cell r="C2115" t="str">
            <v>Bombardier AÃ©ronautique/UniversitÃ© de Sherbrooke &amp; Ã‰cole du Triolet</v>
          </cell>
          <cell r="D2115" t="str">
            <v>Sherbrooke, QC Canada</v>
          </cell>
        </row>
        <row r="2116">
          <cell r="A2116">
            <v>3117</v>
          </cell>
          <cell r="B2116" t="str">
            <v>Harfangs</v>
          </cell>
          <cell r="C2116" t="str">
            <v>Bombardier AÃ©ronautique/UniversitÃ© de Sherbrooke &amp; Ã‰cole du Triolet</v>
          </cell>
          <cell r="D2116" t="str">
            <v>Sherbrooke, QC Canada</v>
          </cell>
        </row>
        <row r="2117">
          <cell r="A2117">
            <v>3120</v>
          </cell>
          <cell r="B2117" t="str">
            <v>RoboKnights</v>
          </cell>
          <cell r="C2117" t="str">
            <v>Google Community Grants Fund of Tides Foundation/Wagner Engineering &amp; Survey, Inc. &amp; Notre Dame High School</v>
          </cell>
          <cell r="D2117" t="str">
            <v>Sherman Oaks, CA USA</v>
          </cell>
        </row>
        <row r="2118">
          <cell r="A2118">
            <v>3120</v>
          </cell>
          <cell r="B2118" t="str">
            <v>RoboKnights</v>
          </cell>
          <cell r="C2118" t="str">
            <v>Google Community Grants Fund of Tides Foundation/Wagner Engineering &amp; Survey, Inc. &amp; Notre Dame High School</v>
          </cell>
          <cell r="D2118" t="str">
            <v>Sherman Oaks, CA USA</v>
          </cell>
        </row>
        <row r="2119">
          <cell r="A2119">
            <v>3122</v>
          </cell>
          <cell r="B2119" t="str">
            <v xml:space="preserve">The Eagles </v>
          </cell>
          <cell r="C2119" t="str">
            <v>3M &amp; New Ulm High School</v>
          </cell>
          <cell r="D2119" t="str">
            <v>New Ulm, MN USA</v>
          </cell>
        </row>
        <row r="2120">
          <cell r="A2120">
            <v>3123</v>
          </cell>
          <cell r="B2120" t="str">
            <v>Wildcogs</v>
          </cell>
          <cell r="C2120" t="str">
            <v>VideoRay / Superior Tube / gPARSEC / Lockheed Martin / Comcast &amp; Owen J. Roberts High School</v>
          </cell>
          <cell r="D2120" t="str">
            <v>Pottstown, PA USA</v>
          </cell>
        </row>
        <row r="2121">
          <cell r="A2121">
            <v>3123</v>
          </cell>
          <cell r="B2121" t="str">
            <v>Wildcogs</v>
          </cell>
          <cell r="C2121" t="str">
            <v>VideoRay / Superior Tube / gPARSEC / Lockheed Martin / Comcast &amp; Owen J. Roberts High School</v>
          </cell>
          <cell r="D2121" t="str">
            <v>Pottstown, PA USA</v>
          </cell>
        </row>
        <row r="2122">
          <cell r="A2122">
            <v>3123</v>
          </cell>
          <cell r="B2122" t="str">
            <v>Wildcogs</v>
          </cell>
          <cell r="C2122" t="str">
            <v>VideoRay / Superior Tube / gPARSEC / Lockheed Martin / Comcast &amp; Owen J. Roberts High School</v>
          </cell>
          <cell r="D2122" t="str">
            <v>Pottstown, PA USA</v>
          </cell>
        </row>
        <row r="2123">
          <cell r="A2123">
            <v>3128</v>
          </cell>
          <cell r="B2123" t="str">
            <v>Aluminum Narwhals</v>
          </cell>
          <cell r="C2123" t="str">
            <v>SAIC/QUALCOMM  Incorporated/Nordson Corporation Foundation/ViaSat, Inc./Mindtel LLC/Omni Rational &amp; Canyon Crest Academy High School</v>
          </cell>
          <cell r="D2123" t="str">
            <v>San Diego, CA USA</v>
          </cell>
        </row>
        <row r="2124">
          <cell r="A2124">
            <v>3128</v>
          </cell>
          <cell r="B2124" t="str">
            <v>Aluminum Narwhals</v>
          </cell>
          <cell r="C2124" t="str">
            <v>SAIC/QUALCOMM  Incorporated/Nordson Corporation Foundation/ViaSat, Inc./Mindtel LLC/Omni Rational &amp; Canyon Crest Academy High School</v>
          </cell>
          <cell r="D2124" t="str">
            <v>San Diego, CA USA</v>
          </cell>
        </row>
        <row r="2125">
          <cell r="A2125">
            <v>3130</v>
          </cell>
          <cell r="B2125" t="str">
            <v>The East Ridge Robotic Ominous RaptorS - the ERRORS</v>
          </cell>
          <cell r="C2125" t="str">
            <v>3M Company &amp; East Ridge High School</v>
          </cell>
          <cell r="D2125" t="str">
            <v>Woodbury, MN USA</v>
          </cell>
        </row>
        <row r="2126">
          <cell r="A2126">
            <v>3130</v>
          </cell>
          <cell r="B2126" t="str">
            <v>The East Ridge Robotic Ominous RaptorS - the ERRORS</v>
          </cell>
          <cell r="C2126" t="str">
            <v>3M Company &amp; East Ridge High School</v>
          </cell>
          <cell r="D2126" t="str">
            <v>Woodbury, MN USA</v>
          </cell>
        </row>
        <row r="2127">
          <cell r="A2127">
            <v>3131</v>
          </cell>
          <cell r="B2127" t="str">
            <v>Gladiators</v>
          </cell>
          <cell r="C2127" t="str">
            <v>The Boeing Company/Intel/Mentor Graphics/State Of Oregon/Autodesk &amp; Gladstone High School</v>
          </cell>
          <cell r="D2127" t="str">
            <v>Gladstone, OR USA</v>
          </cell>
        </row>
        <row r="2128">
          <cell r="A2128">
            <v>3131</v>
          </cell>
          <cell r="B2128" t="str">
            <v>Gladiators</v>
          </cell>
          <cell r="C2128" t="str">
            <v>The Boeing Company/Intel/Mentor Graphics/State Of Oregon/Autodesk &amp; Gladstone High School</v>
          </cell>
          <cell r="D2128" t="str">
            <v>Gladstone, OR USA</v>
          </cell>
        </row>
        <row r="2129">
          <cell r="A2129">
            <v>3132</v>
          </cell>
          <cell r="B2129" t="str">
            <v>Thunder Down Under</v>
          </cell>
          <cell r="C2129" t="str">
            <v>Macquarie University/Altium/BAE Systems/Google/National Instruments/Rockwell Automation &amp; Greater Sydney High Schools</v>
          </cell>
          <cell r="D2129" t="str">
            <v>Sydney, NSW Australia</v>
          </cell>
        </row>
        <row r="2130">
          <cell r="A2130">
            <v>3133</v>
          </cell>
          <cell r="B2130" t="str">
            <v>CyberDons</v>
          </cell>
          <cell r="C2130" t="str">
            <v>Employees of Microchip Technology/PTC &amp; Coronado High Shool</v>
          </cell>
          <cell r="D2130" t="str">
            <v>Scottsdale, AZ USA</v>
          </cell>
        </row>
        <row r="2131">
          <cell r="A2131">
            <v>3135</v>
          </cell>
          <cell r="B2131" t="str">
            <v>Robotic Colonels</v>
          </cell>
          <cell r="C2131" t="str">
            <v>Francis W. Parker School</v>
          </cell>
          <cell r="D2131" t="str">
            <v>Chicago, IL USA</v>
          </cell>
        </row>
        <row r="2132">
          <cell r="A2132">
            <v>3136</v>
          </cell>
          <cell r="B2132" t="str">
            <v>Official Robot Constructors of America (ORCA)</v>
          </cell>
          <cell r="C2132" t="str">
            <v>Seacom, inc./Hanover County Public Schools &amp; Patrick Henry High School</v>
          </cell>
          <cell r="D2132" t="str">
            <v>Ashland, VA USA</v>
          </cell>
        </row>
        <row r="2133">
          <cell r="A2133">
            <v>3137</v>
          </cell>
          <cell r="B2133" t="str">
            <v xml:space="preserve">T-Birds </v>
          </cell>
          <cell r="C2133" t="str">
            <v>The Connetquot Foundation / Rockwell Automation &amp; Connetquot Central School District</v>
          </cell>
          <cell r="D2133" t="str">
            <v>Bohemia , NY USA</v>
          </cell>
        </row>
        <row r="2134">
          <cell r="A2134">
            <v>3137</v>
          </cell>
          <cell r="B2134" t="str">
            <v xml:space="preserve">T-Birds </v>
          </cell>
          <cell r="C2134" t="str">
            <v>The Connetquot Foundation / Rockwell Automation &amp; Connetquot Central School District</v>
          </cell>
          <cell r="D2134" t="str">
            <v>Bohemia , NY USA</v>
          </cell>
        </row>
        <row r="2135">
          <cell r="A2135">
            <v>3138</v>
          </cell>
          <cell r="B2135" t="str">
            <v>Innovators Robotics</v>
          </cell>
          <cell r="C2135" t="str">
            <v>NDEP / RPG Industries / Booz Allen Hamilton / Teradata Corporation / Midmark Corporation / Thyssenkrupp Copper and Brass Sales / RB Jergens Contractors / SAIC / Rotary Club of Vandalia / National Defense Education Program &amp; Innovators Robotics Inc. &amp; iSpace Science</v>
          </cell>
          <cell r="D2135" t="str">
            <v>Dayton, OH USA</v>
          </cell>
        </row>
        <row r="2136">
          <cell r="A2136">
            <v>3138</v>
          </cell>
          <cell r="B2136" t="str">
            <v>Innovators Robotics</v>
          </cell>
          <cell r="C2136" t="str">
            <v>NDEP / RPG Industries / Booz Allen Hamilton / Teradata Corporation / Midmark Corporation / Thyssenkrupp Copper and Brass Sales / RB Jergens Contractors / SAIC / Rotary Club of Vandalia / National Defense Education Program &amp; Innovators Robotics Inc. &amp; iSpace Science</v>
          </cell>
          <cell r="D2136" t="str">
            <v>Dayton, OH USA</v>
          </cell>
        </row>
        <row r="2137">
          <cell r="A2137">
            <v>3139</v>
          </cell>
          <cell r="B2137" t="str">
            <v>Omega</v>
          </cell>
          <cell r="C2137" t="str">
            <v>BAE Systems &amp; Oxford</v>
          </cell>
          <cell r="D2137" t="str">
            <v>Oxford, AL USA</v>
          </cell>
        </row>
        <row r="2138">
          <cell r="A2138">
            <v>3140</v>
          </cell>
          <cell r="B2138" t="str">
            <v>Flagship</v>
          </cell>
          <cell r="C2138" t="str">
            <v>ORNL / jcpenney / UT Battelle / Northrop Grumman Remotec / East TN Section ASME / TVA / SouthEast LRIG / UTK College of Engineering / MillenniTEK LLC / American Centrifuge Manufacturing / Knox County Schools &amp; Farragut High School</v>
          </cell>
          <cell r="D2138" t="str">
            <v>Knoxville, TN USA</v>
          </cell>
        </row>
        <row r="2139">
          <cell r="A2139">
            <v>3140</v>
          </cell>
          <cell r="B2139" t="str">
            <v>Flagship</v>
          </cell>
          <cell r="C2139" t="str">
            <v>ORNL / jcpenney / UT Battelle / Northrop Grumman Remotec / East TN Section ASME / TVA / SouthEast LRIG / UTK College of Engineering / MillenniTEK LLC / American Centrifuge Manufacturing / Knox County Schools &amp; Farragut High School</v>
          </cell>
          <cell r="D2139" t="str">
            <v>Knoxville, TN USA</v>
          </cell>
        </row>
        <row r="2140">
          <cell r="A2140">
            <v>3142</v>
          </cell>
          <cell r="B2140" t="str">
            <v>Aperture</v>
          </cell>
          <cell r="C2140" t="str">
            <v>PackDevCo / Pharmgate LLC. / Edward Griffiths / NASA / National Defense Education Program / Johnson &amp; Johnson / ThorLabs &amp; Newton High School</v>
          </cell>
          <cell r="D2140" t="str">
            <v>Newton, NJ USA</v>
          </cell>
        </row>
        <row r="2141">
          <cell r="A2141">
            <v>3142</v>
          </cell>
          <cell r="B2141" t="str">
            <v>Aperture</v>
          </cell>
          <cell r="C2141" t="str">
            <v>PackDevCo / Pharmgate LLC. / Edward Griffiths / NASA / National Defense Education Program / Johnson &amp; Johnson / ThorLabs &amp; Newton High School</v>
          </cell>
          <cell r="D2141" t="str">
            <v>Newton, NJ USA</v>
          </cell>
        </row>
        <row r="2142">
          <cell r="A2142">
            <v>3145</v>
          </cell>
          <cell r="B2142" t="str">
            <v>TeraViks</v>
          </cell>
          <cell r="C2142" t="str">
            <v>University of Idaho / Discover Technology / IBM Corp / Itron / ExtraTech Corporation / Coeur d'Alene Rotary / Kootenai Electric Trust / F5 / Esterline, Advanced Input Systems / Platt Electric / Hydrafab Northwest / Ink Drop Signs / CC3D / Viking Booster Club / Ashlar-Vellum &amp; Coeur d'Alene High School</v>
          </cell>
          <cell r="D2142" t="str">
            <v>Coeur d'Alene, ID USA</v>
          </cell>
        </row>
        <row r="2143">
          <cell r="A2143">
            <v>3145</v>
          </cell>
          <cell r="B2143" t="str">
            <v>TeraViks</v>
          </cell>
          <cell r="C2143" t="str">
            <v>University of Idaho / Discover Technology / IBM Corp / Itron / ExtraTech Corporation / Coeur d'Alene Rotary / Kootenai Electric Trust / F5 / Esterline, Advanced Input Systems / Platt Electric / Hydrafab Northwest / Ink Drop Signs / CC3D / Viking Booster Club / Ashlar-Vellum &amp; Coeur d'Alene High School</v>
          </cell>
          <cell r="D2143" t="str">
            <v>Coeur d'Alene, ID USA</v>
          </cell>
        </row>
        <row r="2144">
          <cell r="A2144">
            <v>3146</v>
          </cell>
          <cell r="B2144" t="str">
            <v>GRANBY GRUNTS</v>
          </cell>
          <cell r="C2144" t="str">
            <v>UTC Aerospace Systems / Ensign Bickford Aerospace &amp; Defense / Westwood Products Inc. / PTC / The Connecticut Light and Power Company and Yankee Gas / Granby Education Foundation / Monster Accessories &amp; Granby Memorial High School &amp; Granby Memorial Middle School</v>
          </cell>
          <cell r="D2144" t="str">
            <v>Granby, CT USA</v>
          </cell>
        </row>
        <row r="2145">
          <cell r="A2145">
            <v>3146</v>
          </cell>
          <cell r="B2145" t="str">
            <v>GRANBY GRUNTS</v>
          </cell>
          <cell r="C2145" t="str">
            <v>UTC Aerospace Systems / Ensign Bickford Aerospace &amp; Defense / Westwood Products Inc. / PTC / The Connecticut Light and Power Company and Yankee Gas / Granby Education Foundation / Monster Accessories &amp; Granby Memorial High School &amp; Granby Memorial Middle School</v>
          </cell>
          <cell r="D2145" t="str">
            <v>Granby, CT USA</v>
          </cell>
        </row>
        <row r="2146">
          <cell r="A2146">
            <v>3147</v>
          </cell>
          <cell r="B2146" t="str">
            <v>Mustang HorsePower</v>
          </cell>
          <cell r="C2146" t="str">
            <v>Munster Booster Club &amp; Munster High School</v>
          </cell>
          <cell r="D2146" t="str">
            <v>Munster, IN USA</v>
          </cell>
        </row>
        <row r="2147">
          <cell r="A2147">
            <v>3150</v>
          </cell>
          <cell r="B2147" t="str">
            <v>Mustangs</v>
          </cell>
          <cell r="C2147" t="str">
            <v>Marriotts Ridge High School Boosters &amp; Marriotts Ridge High School</v>
          </cell>
          <cell r="D2147" t="str">
            <v>Marriottsville, MD USA</v>
          </cell>
        </row>
        <row r="2148">
          <cell r="A2148">
            <v>3151</v>
          </cell>
          <cell r="B2148" t="str">
            <v>Cyberstorm</v>
          </cell>
          <cell r="C2148" t="str">
            <v>Rowan University College of Engineering &amp; GCIT</v>
          </cell>
          <cell r="D2148" t="str">
            <v>Sewell, NJ USA</v>
          </cell>
        </row>
        <row r="2149">
          <cell r="A2149">
            <v>3151</v>
          </cell>
          <cell r="B2149" t="str">
            <v>Cyberstorm</v>
          </cell>
          <cell r="C2149" t="str">
            <v>Rowan University College of Engineering &amp; GCIT</v>
          </cell>
          <cell r="D2149" t="str">
            <v>Sewell, NJ USA</v>
          </cell>
        </row>
        <row r="2150">
          <cell r="A2150">
            <v>3152</v>
          </cell>
          <cell r="B2150" t="str">
            <v>KTC-Monsters</v>
          </cell>
          <cell r="C2150" t="str">
            <v>International Paper Corp &amp; Kiamichi Technology Center-Idabel</v>
          </cell>
          <cell r="D2150" t="str">
            <v>Idabel, OK USA</v>
          </cell>
        </row>
        <row r="2151">
          <cell r="A2151">
            <v>3157</v>
          </cell>
          <cell r="B2151" t="str">
            <v>Eastridge Robotics</v>
          </cell>
          <cell r="C2151" t="str">
            <v>Bausch &amp; Lomb Corp &amp; East Irondequoit</v>
          </cell>
          <cell r="D2151" t="str">
            <v>Rochester, NY USA</v>
          </cell>
        </row>
        <row r="2152">
          <cell r="A2152">
            <v>3158</v>
          </cell>
          <cell r="B2152" t="str">
            <v>TECBOT</v>
          </cell>
          <cell r="C2152" t="str">
            <v>General Motors MÃ©xico/Tec de Monterrey, Campus Toluca &amp; Tec de Monterrey Campus Toluca, Preparatoria</v>
          </cell>
          <cell r="D2152" t="str">
            <v>Toluca, MEX Mexico</v>
          </cell>
        </row>
        <row r="2153">
          <cell r="A2153">
            <v>3160</v>
          </cell>
          <cell r="B2153" t="str">
            <v>FROG:  FIRST Robotics Organization of Grove</v>
          </cell>
          <cell r="C2153" t="str">
            <v>Malone's CNC Machining, Inc. / Grand Lake Area Robotics Education / Grove Rotary Club / G &amp; M Corkle Charitable Foundation / Oklahoma State Department of Education &amp; Grove High School</v>
          </cell>
          <cell r="D2153" t="str">
            <v>Grove, OK USA</v>
          </cell>
        </row>
        <row r="2154">
          <cell r="A2154">
            <v>3160</v>
          </cell>
          <cell r="B2154" t="str">
            <v>FROG:  FIRST Robotics Organization of Grove</v>
          </cell>
          <cell r="C2154" t="str">
            <v>Malone's CNC Machining, Inc. / Grand Lake Area Robotics Education / Grove Rotary Club / G &amp; M Corkle Charitable Foundation / Oklahoma State Department of Education &amp; Grove High School</v>
          </cell>
          <cell r="D2154" t="str">
            <v>Grove, OK USA</v>
          </cell>
        </row>
        <row r="2155">
          <cell r="A2155">
            <v>3161</v>
          </cell>
          <cell r="B2155" t="str">
            <v>Tronic Titans</v>
          </cell>
          <cell r="C2155" t="str">
            <v>Halton Catholic District School Board/Anubis Manufacturing Consultants/Ford Canada/Professional Engineers Ontario/Creative Visual Solutions/Xerox Canada &amp; Holy Trinity Catholic Secondary School and Council</v>
          </cell>
          <cell r="D2155" t="str">
            <v>Oakville, ON Canada</v>
          </cell>
        </row>
        <row r="2156">
          <cell r="A2156">
            <v>3161</v>
          </cell>
          <cell r="B2156" t="str">
            <v>Tronic Titans</v>
          </cell>
          <cell r="C2156" t="str">
            <v>Halton Catholic District School Board/Anubis Manufacturing Consultants/Ford Canada/Professional Engineers Ontario/Creative Visual Solutions/Xerox Canada &amp; Holy Trinity Catholic Secondary School and Council</v>
          </cell>
          <cell r="D2156" t="str">
            <v>Oakville, ON Canada</v>
          </cell>
        </row>
        <row r="2157">
          <cell r="A2157">
            <v>3163</v>
          </cell>
          <cell r="B2157" t="str">
            <v>S.W.A.T.</v>
          </cell>
          <cell r="C2157" t="str">
            <v>Tinker AirForce Base/Oklahoma State Department of Education/Public Service of Oklahoma/Oklahoma State University-Institute of Technology &amp; Wilson Public Schools</v>
          </cell>
          <cell r="D2157" t="str">
            <v>Henryetta, OK USA</v>
          </cell>
        </row>
        <row r="2158">
          <cell r="A2158">
            <v>3164</v>
          </cell>
          <cell r="B2158" t="str">
            <v>Stealth TIgers</v>
          </cell>
          <cell r="C2158" t="str">
            <v>Lockheed Martin/Tampa Brass and Aluminum &amp; Jesuit Tampa &amp; The Academy of the Holy Names High Schools</v>
          </cell>
          <cell r="D2158" t="str">
            <v>Tampa, FL USA</v>
          </cell>
        </row>
        <row r="2159">
          <cell r="A2159">
            <v>3164</v>
          </cell>
          <cell r="B2159" t="str">
            <v>Stealth TIgers</v>
          </cell>
          <cell r="C2159" t="str">
            <v>Lockheed Martin/Tampa Brass and Aluminum &amp; Jesuit Tampa &amp; The Academy of the Holy Names High Schools</v>
          </cell>
          <cell r="D2159" t="str">
            <v>Tampa, FL USA</v>
          </cell>
        </row>
        <row r="2160">
          <cell r="A2160">
            <v>3167</v>
          </cell>
          <cell r="B2160" t="str">
            <v>Environmental Tectonics Crusaders</v>
          </cell>
          <cell r="C2160" t="str">
            <v>The Boeing Company/Environmental Tectonics Corp/Airline Hydraulics/Crown Holdings Inc./Comcast &amp; Father Judge High School</v>
          </cell>
          <cell r="D2160" t="str">
            <v>Philadelphia, PA USA</v>
          </cell>
        </row>
        <row r="2161">
          <cell r="A2161">
            <v>3167</v>
          </cell>
          <cell r="B2161" t="str">
            <v>Environmental Tectonics Crusaders</v>
          </cell>
          <cell r="C2161" t="str">
            <v>The Boeing Company/Environmental Tectonics Corp/Airline Hydraulics/Crown Holdings Inc./Comcast &amp; Father Judge High School</v>
          </cell>
          <cell r="D2161" t="str">
            <v>Philadelphia, PA USA</v>
          </cell>
        </row>
        <row r="2162">
          <cell r="A2162">
            <v>3168</v>
          </cell>
          <cell r="B2162" t="str">
            <v>Warriors</v>
          </cell>
          <cell r="C2162" t="str">
            <v>BASF/Suffolk Education Foundation/BAE Systems/jcpenney/McAllister Towing/Maersk Line, Ltd/Proud Parents of Respass Beach/Hodges &amp; Hodges Enterprises/Suffolk Masonic Lodge #30/Freedom Ford Automotive &amp; Nansemond River High School</v>
          </cell>
          <cell r="D2162" t="str">
            <v>Suffolk, VA USA</v>
          </cell>
        </row>
        <row r="2163">
          <cell r="A2163">
            <v>3169</v>
          </cell>
          <cell r="B2163" t="str">
            <v>Saint-Borgs</v>
          </cell>
          <cell r="C2163" t="str">
            <v>NASA/jcpenney &amp; Oklahoma Christian School</v>
          </cell>
          <cell r="D2163" t="str">
            <v>Edmond, OK USA</v>
          </cell>
        </row>
        <row r="2164">
          <cell r="A2164">
            <v>3171</v>
          </cell>
          <cell r="B2164" t="str">
            <v>P.R.I.D.E</v>
          </cell>
          <cell r="C2164" t="str">
            <v>Westhampton Beach High School / Rechler Equity / Caithness Long Island Energy Center / Career &amp; Employment Options (CEO) / Westhampton Architectural Glass / Complete Rehab / Westhampton Beach Rotary / Hampton Jitney / Epoch 5 / CBS Insurance / BAE-NH / Mr. Steve Held and Mr. Steve Gordon / Westhampton Plumbing Suppy / True Value / William G Hentschel Agency / Quogue Market / Suffolk County National Bank / Children's Denistry of Hauppauge / SUSPA, Inc. of North America / Bruce D. Nagel / Dr. and Mrs. Muecke / Quogue Fire Department / SPEONK LUMBER / Veronica Veeck &amp; Danny Wnenta / Anna panzarino / Steel your Way / Marinelli's Jewelers / North Fork Welding &amp; Steel Supply, inc / Michael Anthony / Adelwerth Bus Corp. / Westhampton Pet / Toni's Barber Shop / Andy's Cookies / Brian Danowski / George Regini SR / Barths Pharmacy / Circle M Beverage Barn / East Quogue Pizza &amp; Deli &amp; Westhampton Beach High School</v>
          </cell>
          <cell r="D2164" t="str">
            <v>Westhampton Beach, NY USA</v>
          </cell>
        </row>
        <row r="2165">
          <cell r="A2165">
            <v>3171</v>
          </cell>
          <cell r="B2165" t="str">
            <v>P.R.I.D.E</v>
          </cell>
          <cell r="C2165" t="str">
            <v>Westhampton Beach High School / Rechler Equity / Caithness Long Island Energy Center / Career &amp; Employment Options (CEO) / Westhampton Architectural Glass / Complete Rehab / Westhampton Beach Rotary / Hampton Jitney / Epoch 5 / CBS Insurance / BAE-NH / Mr. Steve Held and Mr. Steve Gordon / Westhampton Plumbing Suppy / True Value / William G Hentschel Agency / Quogue Market / Suffolk County National Bank / Children's Denistry of Hauppauge / SUSPA, Inc. of North America / Bruce D. Nagel / Dr. and Mrs. Muecke / Quogue Fire Department / SPEONK LUMBER / Veronica Veeck &amp; Danny Wnenta / Anna panzarino / Steel your Way / Marinelli's Jewelers / North Fork Welding &amp; Steel Supply, inc / Michael Anthony / Adelwerth Bus Corp. / Westhampton Pet / Toni's Barber Shop / Andy's Cookies / Brian Danowski / George Regini SR / Barths Pharmacy / Circle M Beverage Barn / East Quogue Pizza &amp; Deli &amp; Westhampton Beach High School</v>
          </cell>
          <cell r="D2165" t="str">
            <v>Westhampton Beach, NY USA</v>
          </cell>
        </row>
        <row r="2166">
          <cell r="A2166">
            <v>3172</v>
          </cell>
          <cell r="B2166" t="str">
            <v>HorsePOWER</v>
          </cell>
          <cell r="C2166" t="str">
            <v>Great Plains Manufacturing / Greater Salina Community Foundation / Salina Central Booster Club &amp; Salina Central High School</v>
          </cell>
          <cell r="D2166" t="str">
            <v>Salina, KS USA</v>
          </cell>
        </row>
        <row r="2167">
          <cell r="A2167">
            <v>3173</v>
          </cell>
          <cell r="B2167" t="str">
            <v>IgKnighters</v>
          </cell>
          <cell r="C2167" t="str">
            <v>Time Warner Cable/Xylem/Xerox &amp; McQuaid Jesuit High School</v>
          </cell>
          <cell r="D2167" t="str">
            <v>Rochester, NY USA</v>
          </cell>
        </row>
        <row r="2168">
          <cell r="A2168">
            <v>3173</v>
          </cell>
          <cell r="B2168" t="str">
            <v>IgKnighters</v>
          </cell>
          <cell r="C2168" t="str">
            <v>Time Warner Cable/Xylem/Xerox &amp; McQuaid Jesuit High School</v>
          </cell>
          <cell r="D2168" t="str">
            <v>Rochester, NY USA</v>
          </cell>
        </row>
        <row r="2169">
          <cell r="A2169">
            <v>3175</v>
          </cell>
          <cell r="B2169" t="str">
            <v>Knight Vision</v>
          </cell>
          <cell r="C2169" t="str">
            <v>Group Stahl / Drs. David and Bernadine Wu / Becker Ventures, LLC / Yates Industries &amp; University Liggett School</v>
          </cell>
          <cell r="D2169" t="str">
            <v>Grosse Pointe Woods, MI USA</v>
          </cell>
        </row>
        <row r="2170">
          <cell r="A2170">
            <v>3175</v>
          </cell>
          <cell r="B2170" t="str">
            <v>Knight Vision</v>
          </cell>
          <cell r="C2170" t="str">
            <v>Group Stahl / Drs. David and Bernadine Wu / Becker Ventures, LLC / Yates Industries &amp; University Liggett School</v>
          </cell>
          <cell r="D2170" t="str">
            <v>Grosse Pointe Woods, MI USA</v>
          </cell>
        </row>
        <row r="2171">
          <cell r="A2171">
            <v>3175</v>
          </cell>
          <cell r="B2171" t="str">
            <v>Knight Vision</v>
          </cell>
          <cell r="C2171" t="str">
            <v>Group Stahl / Drs. David and Bernadine Wu / Becker Ventures, LLC / Yates Industries &amp; University Liggett School</v>
          </cell>
          <cell r="D2171" t="str">
            <v>Grosse Pointe Woods, MI USA</v>
          </cell>
        </row>
        <row r="2172">
          <cell r="A2172">
            <v>3176</v>
          </cell>
          <cell r="B2172" t="str">
            <v>Purple Precision</v>
          </cell>
          <cell r="C2172" t="str">
            <v>Rolls-Royce Corporation/WaterJet Cutting of Indiana/Indiana Workforce Development &amp; Brownsburg High School</v>
          </cell>
          <cell r="D2172" t="str">
            <v>Brownsburg, IN USA</v>
          </cell>
        </row>
        <row r="2173">
          <cell r="A2173">
            <v>3177</v>
          </cell>
          <cell r="B2173" t="str">
            <v>Fearless Falcons</v>
          </cell>
          <cell r="C2173" t="str">
            <v>The Boeing Company &amp; Harlan Community Academy High School</v>
          </cell>
          <cell r="D2173" t="str">
            <v>Chicago, IL USA</v>
          </cell>
        </row>
        <row r="2174">
          <cell r="A2174">
            <v>3179</v>
          </cell>
          <cell r="B2174" t="str">
            <v>The A.N.T.</v>
          </cell>
          <cell r="C2174" t="str">
            <v>Adair Masonic Lodge/AEP Electric &amp; Adair High School</v>
          </cell>
          <cell r="D2174" t="str">
            <v>Adair, OK USA</v>
          </cell>
        </row>
        <row r="2175">
          <cell r="A2175">
            <v>3180</v>
          </cell>
          <cell r="B2175" t="str">
            <v>Blaise of Glory</v>
          </cell>
          <cell r="C2175" t="str">
            <v>NASA/SRT/NSK/Indiana Department of Workforce Development &amp; Indian Creek High School</v>
          </cell>
          <cell r="D2175" t="str">
            <v>Trafalgar, IN USA</v>
          </cell>
        </row>
        <row r="2176">
          <cell r="A2176">
            <v>3181</v>
          </cell>
          <cell r="B2176" t="str">
            <v>Pittsford Panthers</v>
          </cell>
          <cell r="C2176" t="str">
            <v>SentrySafe/Xerox &amp; Pittsford Central School Dist.</v>
          </cell>
          <cell r="D2176" t="str">
            <v>Pittsford, NY USA</v>
          </cell>
        </row>
        <row r="2177">
          <cell r="A2177">
            <v>3182</v>
          </cell>
          <cell r="B2177" t="str">
            <v>Athena's Warriors</v>
          </cell>
          <cell r="C2177" t="str">
            <v>University of Hartford / United Technologies Corporation / B &amp; F Machine Co. / Hartford County 4-H / SWI Glass &amp; Metal / Peening Technologies / Comcast / Pratt and Whitney Women's Council / Pratt and Whitney Aftermarket Military Engines / MIT Lincoln Laboratory / Bethany Lutheran Church / SolidWorks / AndyMark / University of St. Joseph &amp; Athena's Warriors</v>
          </cell>
          <cell r="D2177" t="str">
            <v>West Hartford, CT USA</v>
          </cell>
        </row>
        <row r="2178">
          <cell r="A2178">
            <v>3182</v>
          </cell>
          <cell r="B2178" t="str">
            <v>Athena's Warriors</v>
          </cell>
          <cell r="C2178" t="str">
            <v>University of Hartford / United Technologies Corporation / B &amp; F Machine Co. / Hartford County 4-H / SWI Glass &amp; Metal / Peening Technologies / Comcast / Pratt and Whitney Women's Council / Pratt and Whitney Aftermarket Military Engines / MIT Lincoln Laboratory / Bethany Lutheran Church / SolidWorks / AndyMark / University of St. Joseph &amp; Athena's Warriors</v>
          </cell>
          <cell r="D2178" t="str">
            <v>West Hartford, CT USA</v>
          </cell>
        </row>
        <row r="2179">
          <cell r="A2179">
            <v>3184</v>
          </cell>
          <cell r="B2179" t="str">
            <v>Blaze Robotics</v>
          </cell>
          <cell r="C2179" t="str">
            <v>CapEx Outsource / Best Buy / Goodrich / Fuller Sales / VoiceNet Technologies &amp; Burnsville High School</v>
          </cell>
          <cell r="D2179" t="str">
            <v>Burnsville, MN USA</v>
          </cell>
        </row>
        <row r="2180">
          <cell r="A2180">
            <v>3184</v>
          </cell>
          <cell r="B2180" t="str">
            <v>Blaze Robotics</v>
          </cell>
          <cell r="C2180" t="str">
            <v>CapEx Outsource / Best Buy / Goodrich / Fuller Sales / VoiceNet Technologies &amp; Burnsville High School</v>
          </cell>
          <cell r="D2180" t="str">
            <v>Burnsville, MN USA</v>
          </cell>
        </row>
        <row r="2181">
          <cell r="A2181">
            <v>3186</v>
          </cell>
          <cell r="B2181" t="str">
            <v>DECAbotz</v>
          </cell>
          <cell r="C2181" t="str">
            <v>NASA/Teradata &amp; Dayton Early College Academy</v>
          </cell>
          <cell r="D2181" t="str">
            <v>Dayton, OH USA</v>
          </cell>
        </row>
        <row r="2182">
          <cell r="A2182">
            <v>3186</v>
          </cell>
          <cell r="B2182" t="str">
            <v>DECAbotz</v>
          </cell>
          <cell r="C2182" t="str">
            <v>NASA/Teradata &amp; Dayton Early College Academy</v>
          </cell>
          <cell r="D2182" t="str">
            <v>Dayton, OH USA</v>
          </cell>
        </row>
        <row r="2183">
          <cell r="A2183">
            <v>3187</v>
          </cell>
          <cell r="B2183" t="str">
            <v>Titans</v>
          </cell>
          <cell r="C2183" t="str">
            <v>The Boeing Company/The Microsoft Store/PTC/Employees of Microchip Technology &amp; Arcadia High School</v>
          </cell>
          <cell r="D2183" t="str">
            <v>Phoenix, AZ USA</v>
          </cell>
        </row>
        <row r="2184">
          <cell r="A2184">
            <v>3187</v>
          </cell>
          <cell r="B2184" t="str">
            <v>Titans</v>
          </cell>
          <cell r="C2184" t="str">
            <v>The Boeing Company/The Microsoft Store/PTC/Employees of Microchip Technology &amp; Arcadia High School</v>
          </cell>
          <cell r="D2184" t="str">
            <v>Phoenix, AZ USA</v>
          </cell>
        </row>
        <row r="2185">
          <cell r="A2185">
            <v>3189</v>
          </cell>
          <cell r="B2185" t="str">
            <v>Circuit Breakers</v>
          </cell>
          <cell r="C2185" t="str">
            <v>El Dorado Union High School District/Donlons/Redshift Investigations/DigitalDog/GenCorp Foundation &amp; El Dorado Union High School District</v>
          </cell>
          <cell r="D2185" t="str">
            <v>Placerville, CA USA</v>
          </cell>
        </row>
        <row r="2186">
          <cell r="A2186">
            <v>3189</v>
          </cell>
          <cell r="B2186" t="str">
            <v>Circuit Breakers</v>
          </cell>
          <cell r="C2186" t="str">
            <v>El Dorado Union High School District/Donlons/Redshift Investigations/DigitalDog/GenCorp Foundation &amp; El Dorado Union High School District</v>
          </cell>
          <cell r="D2186" t="str">
            <v>Placerville, CA USA</v>
          </cell>
        </row>
        <row r="2187">
          <cell r="A2187">
            <v>3192</v>
          </cell>
          <cell r="B2187" t="str">
            <v>Tiger Bytes</v>
          </cell>
          <cell r="C2187" t="str">
            <v>The Boeing Company/Mentor Graphics Corporation/Foundation for Tigard-Tualatin Schools/Western Precision Products/Portland Engineering Inc &amp; Tigard High School Technology Team</v>
          </cell>
          <cell r="D2187" t="str">
            <v>Tigard, OR USA</v>
          </cell>
        </row>
        <row r="2188">
          <cell r="A2188">
            <v>3193</v>
          </cell>
          <cell r="B2188" t="str">
            <v>Falco Tech</v>
          </cell>
          <cell r="C2188" t="str">
            <v>Taylor-Winfield Corp/Delphi &amp; Austintown Fitch High School</v>
          </cell>
          <cell r="D2188" t="str">
            <v>Austintown, OH USA</v>
          </cell>
        </row>
        <row r="2189">
          <cell r="A2189">
            <v>3193</v>
          </cell>
          <cell r="B2189" t="str">
            <v>Falco Tech</v>
          </cell>
          <cell r="C2189" t="str">
            <v>Taylor-Winfield Corp/Delphi &amp; Austintown Fitch High School</v>
          </cell>
          <cell r="D2189" t="str">
            <v>Austintown, OH USA</v>
          </cell>
        </row>
        <row r="2190">
          <cell r="A2190">
            <v>3196</v>
          </cell>
          <cell r="B2190" t="str">
            <v>Team SPORK</v>
          </cell>
          <cell r="C2190" t="str">
            <v>Newell Rubbermaid / PTC / Nitro Manufacturing / United Technologies / EnergyUnited / MSC Industrial Supply / Ingersoll Rand / AeroDyn Wind Tunnel / Niagara Bottling, Inc. / Time Warner / Stock Car Steel &amp; Aluminum, Inc / Southpaw Custom Graphics / Hayward Industries, Inc. &amp; Pine Lake Preparatory</v>
          </cell>
          <cell r="D2190" t="str">
            <v>Mooresville, NC USA</v>
          </cell>
        </row>
        <row r="2191">
          <cell r="A2191">
            <v>3196</v>
          </cell>
          <cell r="B2191" t="str">
            <v>Team SPORK</v>
          </cell>
          <cell r="C2191" t="str">
            <v>Newell Rubbermaid / PTC / Nitro Manufacturing / United Technologies / EnergyUnited / MSC Industrial Supply / Ingersoll Rand / AeroDyn Wind Tunnel / Niagara Bottling, Inc. / Time Warner / Stock Car Steel &amp; Aluminum, Inc / Southpaw Custom Graphics / Hayward Industries, Inc. &amp; Pine Lake Preparatory</v>
          </cell>
          <cell r="D2191" t="str">
            <v>Mooresville, NC USA</v>
          </cell>
        </row>
        <row r="2192">
          <cell r="A2192">
            <v>3196</v>
          </cell>
          <cell r="B2192" t="str">
            <v>Team SPORK</v>
          </cell>
          <cell r="C2192" t="str">
            <v>Newell Rubbermaid / PTC / Nitro Manufacturing / United Technologies / EnergyUnited / MSC Industrial Supply / Ingersoll Rand / AeroDyn Wind Tunnel / Niagara Bottling, Inc. / Time Warner / Stock Car Steel &amp; Aluminum, Inc / Southpaw Custom Graphics / Hayward Industries, Inc. &amp; Pine Lake Preparatory</v>
          </cell>
          <cell r="D2192" t="str">
            <v>Mooresville, NC USA</v>
          </cell>
        </row>
        <row r="2193">
          <cell r="A2193">
            <v>3197</v>
          </cell>
          <cell r="B2193" t="str">
            <v>HexHounds</v>
          </cell>
          <cell r="C2193" t="str">
            <v>Ladish / GenMet / Rockwell Automation &amp; Cedarburg High School</v>
          </cell>
          <cell r="D2193" t="str">
            <v>Cedarburg, WI USA</v>
          </cell>
        </row>
        <row r="2194">
          <cell r="A2194">
            <v>3197</v>
          </cell>
          <cell r="B2194" t="str">
            <v>HexHounds</v>
          </cell>
          <cell r="C2194" t="str">
            <v>Ladish / GenMet / Rockwell Automation &amp; Cedarburg High School</v>
          </cell>
          <cell r="D2194" t="str">
            <v>Cedarburg, WI USA</v>
          </cell>
        </row>
        <row r="2195">
          <cell r="A2195">
            <v>3200</v>
          </cell>
          <cell r="B2195" t="str">
            <v>Raptacon</v>
          </cell>
          <cell r="C2195" t="str">
            <v>Lockheed Martin/Career and Technical Education/Goodbee and Associates &amp; Eaglecrest High School</v>
          </cell>
          <cell r="D2195" t="str">
            <v>Centennial, CO USA</v>
          </cell>
        </row>
        <row r="2196">
          <cell r="A2196">
            <v>3201</v>
          </cell>
          <cell r="B2196" t="str">
            <v>Ross Rambotics</v>
          </cell>
          <cell r="C2196" t="str">
            <v>Kathman Electric / Anonymous Angel / M Machine and Manufacturing / Ross Spirit Inc. / Brookville IGA / Teri Wallace Attorney / Rhino Robotics / Rumpke / Snap A Loop &amp; Ross High School</v>
          </cell>
          <cell r="D2196" t="str">
            <v>Hamilton, OH USA</v>
          </cell>
        </row>
        <row r="2197">
          <cell r="A2197">
            <v>3201</v>
          </cell>
          <cell r="B2197" t="str">
            <v>Ross Rambotics</v>
          </cell>
          <cell r="C2197" t="str">
            <v>Kathman Electric / Anonymous Angel / M Machine and Manufacturing / Ross Spirit Inc. / Brookville IGA / Teri Wallace Attorney / Rhino Robotics / Rumpke / Snap A Loop &amp; Ross High School</v>
          </cell>
          <cell r="D2197" t="str">
            <v>Hamilton, OH USA</v>
          </cell>
        </row>
        <row r="2198">
          <cell r="A2198">
            <v>3202</v>
          </cell>
          <cell r="B2198" t="str">
            <v>KnightBots</v>
          </cell>
          <cell r="C2198" t="str">
            <v>3M &amp; Harding High School</v>
          </cell>
          <cell r="D2198" t="str">
            <v>St. Paul, MN USA</v>
          </cell>
        </row>
        <row r="2199">
          <cell r="A2199">
            <v>3204</v>
          </cell>
          <cell r="B2199" t="str">
            <v>Steampunk Penguins</v>
          </cell>
          <cell r="C2199" t="str">
            <v>Bank of America / Con Edison / Catholic Foundation for Brooklyn and Queens &amp; The Mary Louis Academy</v>
          </cell>
          <cell r="D2199" t="str">
            <v>Jamaica Estates, NY USA</v>
          </cell>
        </row>
        <row r="2200">
          <cell r="A2200">
            <v>3204</v>
          </cell>
          <cell r="B2200" t="str">
            <v>Steampunk Penguins</v>
          </cell>
          <cell r="C2200" t="str">
            <v>Bank of America / Con Edison / Catholic Foundation for Brooklyn and Queens &amp; The Mary Louis Academy</v>
          </cell>
          <cell r="D2200" t="str">
            <v>Jamaica Estates, NY USA</v>
          </cell>
        </row>
        <row r="2201">
          <cell r="A2201">
            <v>3205</v>
          </cell>
          <cell r="B2201" t="str">
            <v>Patriots</v>
          </cell>
          <cell r="C2201" t="str">
            <v>STEM Academy/Windfall Software &amp; Concord Carlisle High School</v>
          </cell>
          <cell r="D2201" t="str">
            <v>Concord, MA USA</v>
          </cell>
        </row>
        <row r="2202">
          <cell r="A2202">
            <v>3206</v>
          </cell>
          <cell r="B2202" t="str">
            <v>Royal T-Wrecks</v>
          </cell>
          <cell r="C2202" t="str">
            <v>3M &amp; Woodbury High School</v>
          </cell>
          <cell r="D2202" t="str">
            <v>Woodbury , MN USA</v>
          </cell>
        </row>
        <row r="2203">
          <cell r="A2203">
            <v>3211</v>
          </cell>
          <cell r="B2203" t="str">
            <v>The Y Team</v>
          </cell>
          <cell r="C2203" t="str">
            <v>Rotem Industries Ltd. / Rashi foundation / Israeli Ministry of Science / Perrigo / The New Yeruham Foundation &amp; Yeruham Science Center &amp; Ort Sapir Yeruham &amp; Belevav Shalem &amp; Kama &amp; Lehman</v>
          </cell>
          <cell r="D2203" t="str">
            <v>Yeruham, D Israel</v>
          </cell>
        </row>
        <row r="2204">
          <cell r="A2204">
            <v>3212</v>
          </cell>
          <cell r="B2204" t="str">
            <v>YME Stingbots</v>
          </cell>
          <cell r="C2204" t="str">
            <v>Yellow Medicine East School District &amp; Yellow Medicine East High School</v>
          </cell>
          <cell r="D2204" t="str">
            <v>Granite Falls, MN USA</v>
          </cell>
        </row>
        <row r="2205">
          <cell r="A2205">
            <v>3215</v>
          </cell>
          <cell r="B2205" t="str">
            <v>Team Prion</v>
          </cell>
          <cell r="C2205" t="str">
            <v>Analog Devices / TE Connectivity / Volvo Trucks North America / Teradata / EnergyUnited / ABCO Automation / EMCO Inc. / TechTriad &amp; Grimsley High School</v>
          </cell>
          <cell r="D2205" t="str">
            <v>Greensboro, NC USA</v>
          </cell>
        </row>
        <row r="2206">
          <cell r="A2206">
            <v>3216</v>
          </cell>
          <cell r="B2206" t="str">
            <v>MR T</v>
          </cell>
          <cell r="C2206" t="str">
            <v>Lockheed Martin &amp; Missoula County High Schools</v>
          </cell>
          <cell r="D2206" t="str">
            <v>Missoula, MT USA</v>
          </cell>
        </row>
        <row r="2207">
          <cell r="A2207">
            <v>3218</v>
          </cell>
          <cell r="B2207" t="str">
            <v>Panther Robotics</v>
          </cell>
          <cell r="C2207" t="str">
            <v>The Boeing Company/Autodesk/OSPI Office of Superintendent of Public Instuction &amp; Bonney Lake High School</v>
          </cell>
          <cell r="D2207" t="str">
            <v>Bonney Lake , WA USA</v>
          </cell>
        </row>
        <row r="2208">
          <cell r="A2208">
            <v>3219</v>
          </cell>
          <cell r="B2208" t="str">
            <v>TREAD</v>
          </cell>
          <cell r="C2208" t="str">
            <v>The Boeing Company/Office of Superintendent of Public Instruction/MultiCare Auburn Medical Center/LMI Aerospace Incorporated/Pacific Propeller Intl, LLC/Platt Electronics/Paul Bowman/CH2M Hill &amp; Auburn High School</v>
          </cell>
          <cell r="D2208" t="str">
            <v>Auburn, WA USA</v>
          </cell>
        </row>
        <row r="2209">
          <cell r="A2209">
            <v>3219</v>
          </cell>
          <cell r="B2209" t="str">
            <v>TREAD</v>
          </cell>
          <cell r="C2209" t="str">
            <v>The Boeing Company/Office of Superintendent of Public Instruction/MultiCare Auburn Medical Center/LMI Aerospace Incorporated/Pacific Propeller Intl, LLC/Platt Electronics/Paul Bowman/CH2M Hill &amp; Auburn High School</v>
          </cell>
          <cell r="D2209" t="str">
            <v>Auburn, WA USA</v>
          </cell>
        </row>
        <row r="2210">
          <cell r="A2210">
            <v>3220</v>
          </cell>
          <cell r="B2210" t="str">
            <v>Mechanics of Mayhem</v>
          </cell>
          <cell r="C2210" t="str">
            <v>The Boeing Company/OSPI/Liberty Community Education Foundation/Itron/Liberty Booster Club/Spangle Service Club &amp; Liberty High School</v>
          </cell>
          <cell r="D2210" t="str">
            <v>Spangle, WA USA</v>
          </cell>
        </row>
        <row r="2211">
          <cell r="A2211">
            <v>3221</v>
          </cell>
          <cell r="B2211" t="str">
            <v>KM Royals</v>
          </cell>
          <cell r="C2211" t="str">
            <v>The Boeing Company/Tri-Tec Manufacturing &amp; Kent Meridian High School</v>
          </cell>
          <cell r="D2211" t="str">
            <v>Kent, WA USA</v>
          </cell>
        </row>
        <row r="2212">
          <cell r="A2212">
            <v>3223</v>
          </cell>
          <cell r="B2212" t="str">
            <v>POKER Robotics</v>
          </cell>
          <cell r="C2212" t="str">
            <v>NASA/BAE Systems/jcpenney &amp; Central Kitsap High School</v>
          </cell>
          <cell r="D2212" t="str">
            <v>Silverdale, WA USA</v>
          </cell>
        </row>
        <row r="2213">
          <cell r="A2213">
            <v>3224</v>
          </cell>
          <cell r="B2213" t="str">
            <v>Lion Hit Squad</v>
          </cell>
          <cell r="C2213" t="str">
            <v>jcpenney &amp; Luella High School</v>
          </cell>
          <cell r="D2213" t="str">
            <v>Locust Grove , GA USA</v>
          </cell>
        </row>
        <row r="2214">
          <cell r="A2214">
            <v>3225</v>
          </cell>
          <cell r="B2214" t="str">
            <v>Wolverine Robotics</v>
          </cell>
          <cell r="C2214" t="str">
            <v>SRT/Patent Law Works/PLATT Electric &amp; Hunter High School</v>
          </cell>
          <cell r="D2214" t="str">
            <v>West Valley City, UT USA</v>
          </cell>
        </row>
        <row r="2215">
          <cell r="A2215">
            <v>3227</v>
          </cell>
          <cell r="B2215" t="str">
            <v>RoboWolves</v>
          </cell>
          <cell r="C2215" t="str">
            <v>Medtronic, Inc, Memphis &amp; Cordova High School</v>
          </cell>
          <cell r="D2215" t="str">
            <v>Cordova, TN USA</v>
          </cell>
        </row>
        <row r="2216">
          <cell r="A2216">
            <v>3229</v>
          </cell>
          <cell r="B2216" t="str">
            <v>Hawktimus Prime</v>
          </cell>
          <cell r="C2216" t="str">
            <v>NASA &amp; Holly Springs High School</v>
          </cell>
          <cell r="D2216" t="str">
            <v>Holly Springs, NC USA</v>
          </cell>
        </row>
        <row r="2217">
          <cell r="A2217">
            <v>3230</v>
          </cell>
          <cell r="B2217" t="str">
            <v>PrototypeX</v>
          </cell>
          <cell r="C2217" t="str">
            <v>National Defense Education Program/Utah State University/jcpenney/Outback Manufacturing &amp; Salt Lake County 4H</v>
          </cell>
          <cell r="D2217" t="str">
            <v>Salt Lake City, UT USA</v>
          </cell>
        </row>
        <row r="2218">
          <cell r="A2218">
            <v>3234</v>
          </cell>
          <cell r="B2218" t="str">
            <v>Red Arrows</v>
          </cell>
          <cell r="C2218" t="str">
            <v>Lowell Area Schools Education Foundation/Lowell Area Schools/White's Bridge Tooling/ABHE &amp; Svoboda/Phil Brown Welding Co./Metric Manufacturing/Szudera Insulation Co. Inc/Rockstar Steaks/Visual Entities Inc &amp; Lowell Area Schools</v>
          </cell>
          <cell r="D2218" t="str">
            <v>Lowell, MI USA</v>
          </cell>
        </row>
        <row r="2219">
          <cell r="A2219">
            <v>3234</v>
          </cell>
          <cell r="B2219" t="str">
            <v>Red Arrows</v>
          </cell>
          <cell r="C2219" t="str">
            <v>Lowell Area Schools Education Foundation/Lowell Area Schools/White's Bridge Tooling/ABHE &amp; Svoboda/Phil Brown Welding Co./Metric Manufacturing/Szudera Insulation Co. Inc/Rockstar Steaks/Visual Entities Inc &amp; Lowell Area Schools</v>
          </cell>
          <cell r="D2219" t="str">
            <v>Lowell, MI USA</v>
          </cell>
        </row>
        <row r="2220">
          <cell r="A2220">
            <v>3234</v>
          </cell>
          <cell r="B2220" t="str">
            <v>Red Arrows</v>
          </cell>
          <cell r="C2220" t="str">
            <v>Lowell Area Schools Education Foundation/Lowell Area Schools/White's Bridge Tooling/ABHE &amp; Svoboda/Phil Brown Welding Co./Metric Manufacturing/Szudera Insulation Co. Inc/Rockstar Steaks/Visual Entities Inc &amp; Lowell Area Schools</v>
          </cell>
          <cell r="D2220" t="str">
            <v>Lowell, MI USA</v>
          </cell>
        </row>
        <row r="2221">
          <cell r="A2221">
            <v>3236</v>
          </cell>
          <cell r="B2221" t="str">
            <v>TRIFORCE</v>
          </cell>
          <cell r="C2221" t="str">
            <v>NASA / EMC Corporation / US Air Force &amp; Tri County Regional Vocational Technical High School</v>
          </cell>
          <cell r="D2221" t="str">
            <v>Franklin, MA USA</v>
          </cell>
        </row>
        <row r="2222">
          <cell r="A2222">
            <v>3237</v>
          </cell>
          <cell r="B2222" t="str">
            <v>Volt Eaters</v>
          </cell>
          <cell r="C2222" t="str">
            <v>The Boeing Company/OSPI/jcpenney &amp; Bethel High School</v>
          </cell>
          <cell r="D2222" t="str">
            <v>Spanaway, WA USA</v>
          </cell>
        </row>
        <row r="2223">
          <cell r="A2223">
            <v>3238</v>
          </cell>
          <cell r="B2223" t="str">
            <v>Cyborg Ferrets</v>
          </cell>
          <cell r="C2223" t="str">
            <v>The Boeing Company/ANACORTES ROTARY CLUB/Anacortes Noon Kiwanis Club/Sebo's Do-It-Center &amp; Anacortes School District</v>
          </cell>
          <cell r="D2223" t="str">
            <v>Anacortes, WA USA</v>
          </cell>
        </row>
        <row r="2224">
          <cell r="A2224">
            <v>3239</v>
          </cell>
          <cell r="B2224" t="str">
            <v>Birds of Prey</v>
          </cell>
          <cell r="C2224" t="str">
            <v>NDEP/NASA/National Defense Education Program/jcpenney &amp; Northern Utah Academy for Math, Engineering and Science</v>
          </cell>
          <cell r="D2224" t="str">
            <v>Layton, UT USA</v>
          </cell>
        </row>
        <row r="2225">
          <cell r="A2225">
            <v>3240</v>
          </cell>
          <cell r="B2225" t="str">
            <v>Team Orion</v>
          </cell>
          <cell r="C2225" t="str">
            <v>The Bezos Foundation/jcpenney &amp; John Jay Science &amp; Engineering Academy</v>
          </cell>
          <cell r="D2225" t="str">
            <v>San Antonio, TX USA</v>
          </cell>
        </row>
        <row r="2226">
          <cell r="A2226">
            <v>3241</v>
          </cell>
          <cell r="B2226" t="str">
            <v>Davinci Dragons</v>
          </cell>
          <cell r="C2226" t="str">
            <v>Davinci Academy of Science and the Arts</v>
          </cell>
          <cell r="D2226" t="str">
            <v>Ogden, UT USA</v>
          </cell>
        </row>
        <row r="2227">
          <cell r="A2227">
            <v>3242</v>
          </cell>
          <cell r="B2227" t="str">
            <v>ILLUMICATS</v>
          </cell>
          <cell r="C2227" t="str">
            <v>Dr. Manuel  Leal / Duke-Progress Energy / Lockheed Martin / OFAB / Public Education Foundation of Marion County / Steven Wingo, P.A. / American Panel / Stepp Construction / Bray's Welding / United Roofing / Andrew Copeland Architect PA &amp; Forest High School EMIT,Steven Wingo, P.A., Dr. Manuel Leal,  Lockheed Martin, Duke Energy, Public Education Foundation of Marion County, Engineered Building Systems, Stepp Construction</v>
          </cell>
          <cell r="D2227" t="str">
            <v>Ocala, FL USA</v>
          </cell>
        </row>
        <row r="2228">
          <cell r="A2228">
            <v>3242</v>
          </cell>
          <cell r="B2228" t="str">
            <v>ILLUMICATS</v>
          </cell>
          <cell r="C2228" t="str">
            <v>Dr. Manuel  Leal / Duke-Progress Energy / Lockheed Martin / OFAB / Public Education Foundation of Marion County / Steven Wingo, P.A. / American Panel / Stepp Construction / Bray's Welding / United Roofing / Andrew Copeland Architect PA &amp; Forest High School EMIT,Steven Wingo, P.A., Dr. Manuel Leal,  Lockheed Martin, Duke Energy, Public Education Foundation of Marion County, Engineered Building Systems, Stepp Construction</v>
          </cell>
          <cell r="D2228" t="str">
            <v>Ocala, FL USA</v>
          </cell>
        </row>
        <row r="2229">
          <cell r="A2229">
            <v>3243</v>
          </cell>
          <cell r="B2229" t="str">
            <v>Amperes</v>
          </cell>
          <cell r="C2229" t="str">
            <v>Rockwell Automation/Harmons &amp; Academy for Math, Engineering and Science</v>
          </cell>
          <cell r="D2229" t="str">
            <v>Salt Lake City, UT USA</v>
          </cell>
        </row>
        <row r="2230">
          <cell r="A2230">
            <v>3243</v>
          </cell>
          <cell r="B2230" t="str">
            <v>Amperes</v>
          </cell>
          <cell r="C2230" t="str">
            <v>Rockwell Automation/Harmons &amp; Academy for Math, Engineering and Science</v>
          </cell>
          <cell r="D2230" t="str">
            <v>Salt Lake City, UT USA</v>
          </cell>
        </row>
        <row r="2231">
          <cell r="A2231">
            <v>3244</v>
          </cell>
          <cell r="B2231" t="str">
            <v>Granite City Gear Heads</v>
          </cell>
          <cell r="C2231" t="str">
            <v>Grede Foundry / Bernicks Family Foundation / Medtronics / BNSF Railway / LEAF Grant &amp; Apollo high school</v>
          </cell>
          <cell r="D2231" t="str">
            <v>St. Cloud, MN USA</v>
          </cell>
        </row>
        <row r="2232">
          <cell r="A2232">
            <v>3245</v>
          </cell>
          <cell r="B2232" t="str">
            <v>Ravens</v>
          </cell>
          <cell r="C2232" t="str">
            <v>U.I.S./Sinclair Oil/Zions Bank &amp; The Waterford School</v>
          </cell>
          <cell r="D2232" t="str">
            <v>Sandy, UT USA</v>
          </cell>
        </row>
        <row r="2233">
          <cell r="A2233">
            <v>3245</v>
          </cell>
          <cell r="B2233" t="str">
            <v>Ravens</v>
          </cell>
          <cell r="C2233" t="str">
            <v>U.I.S./Sinclair Oil/Zions Bank &amp; The Waterford School</v>
          </cell>
          <cell r="D2233" t="str">
            <v>Sandy, UT USA</v>
          </cell>
        </row>
        <row r="2234">
          <cell r="A2234">
            <v>3247</v>
          </cell>
          <cell r="B2234" t="str">
            <v>Robopack</v>
          </cell>
          <cell r="C2234" t="str">
            <v>NASA/jcpenney &amp; Shawnee High School</v>
          </cell>
          <cell r="D2234" t="str">
            <v>Shawnee, OK USA</v>
          </cell>
        </row>
        <row r="2235">
          <cell r="A2235">
            <v>3250</v>
          </cell>
          <cell r="B2235" t="str">
            <v>Kennedy Robotics</v>
          </cell>
          <cell r="C2235" t="str">
            <v>Google/Sacramento City Unified School District Career and Technical Preparation &amp; John F. Kennedy High School</v>
          </cell>
          <cell r="D2235" t="str">
            <v>Sacramento, CA USA</v>
          </cell>
        </row>
        <row r="2236">
          <cell r="A2236">
            <v>3250</v>
          </cell>
          <cell r="B2236" t="str">
            <v>Kennedy Robotics</v>
          </cell>
          <cell r="C2236" t="str">
            <v>Google/Sacramento City Unified School District Career and Technical Preparation &amp; John F. Kennedy High School</v>
          </cell>
          <cell r="D2236" t="str">
            <v>Sacramento, CA USA</v>
          </cell>
        </row>
        <row r="2237">
          <cell r="A2237">
            <v>3251</v>
          </cell>
          <cell r="B2237" t="str">
            <v>Savage Pride</v>
          </cell>
          <cell r="C2237" t="str">
            <v>jcpenney / Platt / INL &amp; Salmon High School</v>
          </cell>
          <cell r="D2237" t="str">
            <v>Salmon, ID USA</v>
          </cell>
        </row>
        <row r="2238">
          <cell r="A2238">
            <v>3255</v>
          </cell>
          <cell r="B2238" t="str">
            <v>Super NURDs</v>
          </cell>
          <cell r="C2238" t="str">
            <v>SolidWorks / NASA / NDEP / GA-ASI / Caterpillar Foundation / SAIC / EUHSD / BIT Medtech / Meziere Enterprises / Precision Graphic Systems / Qualcomm / APS Engineering / Solar Turbines &amp; San Pasqual High School</v>
          </cell>
          <cell r="D2238" t="str">
            <v>Escondido, CA USA</v>
          </cell>
        </row>
        <row r="2239">
          <cell r="A2239">
            <v>3255</v>
          </cell>
          <cell r="B2239" t="str">
            <v>Super NURDs</v>
          </cell>
          <cell r="C2239" t="str">
            <v>SolidWorks / NASA / NDEP / GA-ASI / Caterpillar Foundation / SAIC / EUHSD / BIT Medtech / Meziere Enterprises / Precision Graphic Systems / Qualcomm / APS Engineering / Solar Turbines &amp; San Pasqual High School</v>
          </cell>
          <cell r="D2239" t="str">
            <v>Escondido, CA USA</v>
          </cell>
        </row>
        <row r="2240">
          <cell r="A2240">
            <v>3256</v>
          </cell>
          <cell r="B2240" t="str">
            <v>WarriorBorgs</v>
          </cell>
          <cell r="C2240" t="str">
            <v>C Enterprises / ManuFab / MDR Precision / BAE Systems / Four-D Metal Finishing Inc / Equinix / The Sergey Brin-Anne Wojcicki Foundation / Intuitive Surgical / Cisco Systems / Alliance Roofing Company / Nova Drilling / Metal Supermarket / Network for Good / Leege Family / Valley Christian Schools &amp; Valley Christian Schools</v>
          </cell>
          <cell r="D2240" t="str">
            <v>San Jose, CA USA</v>
          </cell>
        </row>
        <row r="2241">
          <cell r="A2241">
            <v>3256</v>
          </cell>
          <cell r="B2241" t="str">
            <v>WarriorBorgs</v>
          </cell>
          <cell r="C2241" t="str">
            <v>C Enterprises / ManuFab / MDR Precision / BAE Systems / Four-D Metal Finishing Inc / Equinix / The Sergey Brin-Anne Wojcicki Foundation / Intuitive Surgical / Cisco Systems / Alliance Roofing Company / Nova Drilling / Metal Supermarket / Network for Good / Leege Family / Valley Christian Schools &amp; Valley Christian Schools</v>
          </cell>
          <cell r="D2241" t="str">
            <v>San Jose, CA USA</v>
          </cell>
        </row>
        <row r="2242">
          <cell r="A2242">
            <v>3256</v>
          </cell>
          <cell r="B2242" t="str">
            <v>WarriorBorgs</v>
          </cell>
          <cell r="C2242" t="str">
            <v>C Enterprises / ManuFab / MDR Precision / BAE Systems / Four-D Metal Finishing Inc / Equinix / The Sergey Brin-Anne Wojcicki Foundation / Intuitive Surgical / Cisco Systems / Alliance Roofing Company / Nova Drilling / Metal Supermarket / Network for Good / Leege Family / Valley Christian Schools &amp; Valley Christian Schools</v>
          </cell>
          <cell r="D2242" t="str">
            <v>San Jose, CA USA</v>
          </cell>
        </row>
        <row r="2243">
          <cell r="A2243">
            <v>3257</v>
          </cell>
          <cell r="B2243" t="str">
            <v>Vortechs</v>
          </cell>
          <cell r="C2243" t="str">
            <v>Galil Motion Control/The Sergey Brin-Anne Wojcicki Foundation/Google/Twelve Bridges Elementary School/Niello Porsche/DisasterStuff.com/Whitney High PTC/Rocklin Hydraulics/Tri-Star Motorsports/My Wire Guy/Fast Track Hobbies &amp; FRC Team 3257</v>
          </cell>
          <cell r="D2243" t="str">
            <v>Rocklin, CA USA</v>
          </cell>
        </row>
        <row r="2244">
          <cell r="A2244">
            <v>3258</v>
          </cell>
          <cell r="B2244" t="str">
            <v>Mad Dawgs</v>
          </cell>
          <cell r="C2244" t="str">
            <v>Martinsville City Schools/SCHEV (State Council for Higher Education in Virginia)     VIRSE (Virginia Initiative for Robotics in STEM Education     JMU (James Madison University)/MMS NASA SEMAA &amp; Martinsville High School</v>
          </cell>
          <cell r="D2244" t="str">
            <v>Martinsville, VA USA</v>
          </cell>
        </row>
        <row r="2245">
          <cell r="A2245">
            <v>3259</v>
          </cell>
          <cell r="B2245" t="str">
            <v>Thoroughbots</v>
          </cell>
          <cell r="C2245" t="str">
            <v>SAIC/Kingsford/Progeny Systems/Somerset Community College/Volo Business Group &amp; Southwestern High School</v>
          </cell>
          <cell r="D2245" t="str">
            <v>Somerset, KY USA</v>
          </cell>
        </row>
        <row r="2246">
          <cell r="A2246">
            <v>3260</v>
          </cell>
          <cell r="B2246" t="str">
            <v>SHARP</v>
          </cell>
          <cell r="C2246" t="str">
            <v>COMCAST / Microsoft &amp; Sarah Heinz House</v>
          </cell>
          <cell r="D2246" t="str">
            <v>Pittsburgh, PA USA</v>
          </cell>
        </row>
        <row r="2247">
          <cell r="A2247">
            <v>3260</v>
          </cell>
          <cell r="B2247" t="str">
            <v>SHARP</v>
          </cell>
          <cell r="C2247" t="str">
            <v>COMCAST / Microsoft &amp; Sarah Heinz House</v>
          </cell>
          <cell r="D2247" t="str">
            <v>Pittsburgh, PA USA</v>
          </cell>
        </row>
        <row r="2248">
          <cell r="A2248">
            <v>3261</v>
          </cell>
          <cell r="B2248" t="str">
            <v>CG Vanguard</v>
          </cell>
          <cell r="C2248" t="str">
            <v>Clearbrook-Gonvick</v>
          </cell>
          <cell r="D2248" t="str">
            <v>Clearbrook, MN USA</v>
          </cell>
        </row>
        <row r="2249">
          <cell r="A2249">
            <v>3265</v>
          </cell>
          <cell r="B2249" t="str">
            <v>Techno Tribe</v>
          </cell>
          <cell r="C2249" t="str">
            <v>GE Volunteers/Lockheed Martin/Bastian Engineering &amp; McEachern High School</v>
          </cell>
          <cell r="D2249" t="str">
            <v>Powder Springs, GA USA</v>
          </cell>
        </row>
        <row r="2250">
          <cell r="A2250">
            <v>3266</v>
          </cell>
          <cell r="B2250" t="str">
            <v>Robots r Us</v>
          </cell>
          <cell r="C2250" t="str">
            <v>Eaton Computer / Henny Penny Corporation / ACE / Cornerstone Manufacturing / Buckeye Heifer Resources, LLC / Wilson Hardware / Silfix / Dr. Jill Vosler / Dr. Scott Vosler / Nationwide Insurance &amp; Eaton High School</v>
          </cell>
          <cell r="D2250" t="str">
            <v>Eaton, OH USA</v>
          </cell>
        </row>
        <row r="2251">
          <cell r="A2251">
            <v>3266</v>
          </cell>
          <cell r="B2251" t="str">
            <v>Robots r Us</v>
          </cell>
          <cell r="C2251" t="str">
            <v>Eaton Computer / Henny Penny Corporation / ACE / Cornerstone Manufacturing / Buckeye Heifer Resources, LLC / Wilson Hardware / Silfix / Dr. Jill Vosler / Dr. Scott Vosler / Nationwide Insurance &amp; Eaton High School</v>
          </cell>
          <cell r="D2251" t="str">
            <v>Eaton, OH USA</v>
          </cell>
        </row>
        <row r="2252">
          <cell r="A2252">
            <v>3266</v>
          </cell>
          <cell r="B2252" t="str">
            <v>Robots r Us</v>
          </cell>
          <cell r="C2252" t="str">
            <v>Eaton Computer / Henny Penny Corporation / ACE / Cornerstone Manufacturing / Buckeye Heifer Resources, LLC / Wilson Hardware / Silfix / Dr. Jill Vosler / Dr. Scott Vosler / Nationwide Insurance &amp; Eaton High School</v>
          </cell>
          <cell r="D2252" t="str">
            <v>Eaton, OH USA</v>
          </cell>
        </row>
        <row r="2253">
          <cell r="A2253">
            <v>3267</v>
          </cell>
          <cell r="B2253" t="str">
            <v>Mariner Robotics</v>
          </cell>
          <cell r="C2253" t="str">
            <v>Medtronics / ALI / Noerth Shore Trade and Tech. Program / Minnesota Power / Cleveland Cliffs / The Lake Bank / North Shore Federal Credit Union / VanHouse / NSOP / Julies True Value / FIRST &amp; William Kelley High School</v>
          </cell>
          <cell r="D2253" t="str">
            <v>Silver Bay, MN USA</v>
          </cell>
        </row>
        <row r="2254">
          <cell r="A2254">
            <v>3268</v>
          </cell>
          <cell r="B2254" t="str">
            <v>Viking Robotics</v>
          </cell>
          <cell r="C2254" t="str">
            <v>Northshore School District &amp; Inglemoor</v>
          </cell>
          <cell r="D2254" t="str">
            <v>Kenmore, WA USA</v>
          </cell>
        </row>
        <row r="2255">
          <cell r="A2255">
            <v>3270</v>
          </cell>
          <cell r="B2255" t="str">
            <v>CATA-BOTS</v>
          </cell>
          <cell r="C2255" t="str">
            <v>ALLVAC &amp; Central Academy of Technology and Arts</v>
          </cell>
          <cell r="D2255" t="str">
            <v>Monoe, NC USA</v>
          </cell>
        </row>
        <row r="2256">
          <cell r="A2256">
            <v>3272</v>
          </cell>
          <cell r="B2256" t="str">
            <v>Ravage!</v>
          </cell>
          <cell r="C2256" t="str">
            <v>jcpenney &amp; Carroll County High School</v>
          </cell>
          <cell r="D2256" t="str">
            <v>Carrollton, KY USA</v>
          </cell>
        </row>
        <row r="2257">
          <cell r="A2257">
            <v>3274</v>
          </cell>
          <cell r="B2257" t="str">
            <v>Big-Blue-Botics</v>
          </cell>
          <cell r="C2257" t="str">
            <v>James Madison University &amp; Harrisonburg HS</v>
          </cell>
          <cell r="D2257" t="str">
            <v>Harrisonburg, VA USA</v>
          </cell>
        </row>
        <row r="2258">
          <cell r="A2258">
            <v>3275</v>
          </cell>
          <cell r="B2258" t="str">
            <v>The Regulators</v>
          </cell>
          <cell r="C2258" t="str">
            <v>Cass Lake High School</v>
          </cell>
          <cell r="D2258" t="str">
            <v>Cass Lake, MN USA</v>
          </cell>
        </row>
        <row r="2259">
          <cell r="A2259">
            <v>3276</v>
          </cell>
          <cell r="B2259" t="str">
            <v>NSR</v>
          </cell>
          <cell r="C2259" t="str">
            <v>Medtronic / Lincoln &amp; New London-Spicer HS</v>
          </cell>
          <cell r="D2259" t="str">
            <v>New London, MN USA</v>
          </cell>
        </row>
        <row r="2260">
          <cell r="A2260">
            <v>3277</v>
          </cell>
          <cell r="B2260" t="str">
            <v>ProDigi</v>
          </cell>
          <cell r="C2260" t="str">
            <v>Digi-Key &amp; Lincoln High School &amp; Digi-Key</v>
          </cell>
          <cell r="D2260" t="str">
            <v>Thief River Falls, MN USA</v>
          </cell>
        </row>
        <row r="2261">
          <cell r="A2261">
            <v>3278</v>
          </cell>
          <cell r="B2261" t="str">
            <v>QWERTY Robotics</v>
          </cell>
          <cell r="C2261" t="str">
            <v>BTD Mfg &amp; QWERTY Robotics</v>
          </cell>
          <cell r="D2261" t="str">
            <v>Detroit Lakes, MN USA</v>
          </cell>
        </row>
        <row r="2262">
          <cell r="A2262">
            <v>3280</v>
          </cell>
          <cell r="B2262" t="str">
            <v>RhodeRebels</v>
          </cell>
          <cell r="C2262" t="str">
            <v>C.E. Machine and Engineering / IGUS &amp; Providence Career and Technical Academy</v>
          </cell>
          <cell r="D2262" t="str">
            <v>Providence, RI USA</v>
          </cell>
        </row>
        <row r="2263">
          <cell r="A2263">
            <v>3281</v>
          </cell>
          <cell r="B2263" t="str">
            <v>VBots</v>
          </cell>
          <cell r="C2263" t="str">
            <v>Sunnyslope High School</v>
          </cell>
          <cell r="D2263" t="str">
            <v>Phoenix, AZ USA</v>
          </cell>
        </row>
        <row r="2264">
          <cell r="A2264">
            <v>3282</v>
          </cell>
          <cell r="B2264" t="str">
            <v>Dallas Robo Tigers</v>
          </cell>
          <cell r="C2264" t="str">
            <v>Harmony Science Academy Dallas High School</v>
          </cell>
          <cell r="D2264" t="str">
            <v>Dallas, TX USA</v>
          </cell>
        </row>
        <row r="2265">
          <cell r="A2265">
            <v>3283</v>
          </cell>
          <cell r="B2265" t="str">
            <v>3283 Coyote Robotix</v>
          </cell>
          <cell r="C2265" t="str">
            <v>Bechtel/Lockheed Martin/SAIC/BAE Systems/jcpenney &amp; Clarksburg High School</v>
          </cell>
          <cell r="D2265" t="str">
            <v>Clarksburg, MD USA</v>
          </cell>
        </row>
        <row r="2266">
          <cell r="A2266">
            <v>3284</v>
          </cell>
          <cell r="B2266" t="str">
            <v>Camdenton 4H LASER Team</v>
          </cell>
          <cell r="C2266" t="str">
            <v>The Boeing Company/NASA Marshall Space Flight Center/Camdenton R-III Afterschool Services/4H/Speedline Technologies/Lake Professional Engineering Services &amp; Camdenton High School</v>
          </cell>
          <cell r="D2266" t="str">
            <v>Camdenton, MO USA</v>
          </cell>
        </row>
        <row r="2267">
          <cell r="A2267">
            <v>3284</v>
          </cell>
          <cell r="B2267" t="str">
            <v>Camdenton 4H LASER Team</v>
          </cell>
          <cell r="C2267" t="str">
            <v>The Boeing Company/NASA Marshall Space Flight Center/Camdenton R-III Afterschool Services/4H/Speedline Technologies/Lake Professional Engineering Services &amp; Camdenton High School</v>
          </cell>
          <cell r="D2267" t="str">
            <v>Camdenton, MO USA</v>
          </cell>
        </row>
        <row r="2268">
          <cell r="A2268">
            <v>3286</v>
          </cell>
          <cell r="B2268" t="str">
            <v>the rocket surgeons</v>
          </cell>
          <cell r="C2268" t="str">
            <v>NASA/The Bezos Family Foundation/Lasersmith/Autodesk/Platt Electric/PTC &amp; Yakima Valley Technical Skills Center</v>
          </cell>
          <cell r="D2268" t="str">
            <v>Yakima, WA USA</v>
          </cell>
        </row>
        <row r="2269">
          <cell r="A2269">
            <v>3288</v>
          </cell>
          <cell r="B2269" t="str">
            <v>Punchers</v>
          </cell>
          <cell r="C2269" t="str">
            <v>encana / Chevron / Western Sublette 9 BOCES / EOG Resources / Integrity Production Services / RS Bennett Construction / Wyoming NASA Space Grant Consortium / Ross' Welding &amp; Big Piney High School</v>
          </cell>
          <cell r="D2269" t="str">
            <v>Big Piney, WY USA</v>
          </cell>
        </row>
        <row r="2270">
          <cell r="A2270">
            <v>3288</v>
          </cell>
          <cell r="B2270" t="str">
            <v>Punchers</v>
          </cell>
          <cell r="C2270" t="str">
            <v>encana / Chevron / Western Sublette 9 BOCES / EOG Resources / Integrity Production Services / RS Bennett Construction / Wyoming NASA Space Grant Consortium / Ross' Welding &amp; Big Piney High School</v>
          </cell>
          <cell r="D2270" t="str">
            <v>Big Piney, WY USA</v>
          </cell>
        </row>
        <row r="2271">
          <cell r="A2271">
            <v>3289</v>
          </cell>
          <cell r="B2271" t="str">
            <v>Soaring Eagle</v>
          </cell>
          <cell r="C2271" t="str">
            <v>ALSAM Foundation/jcpenney &amp; Juan Diego Catholic High School</v>
          </cell>
          <cell r="D2271" t="str">
            <v>Draper, UT USA</v>
          </cell>
        </row>
        <row r="2272">
          <cell r="A2272">
            <v>3290</v>
          </cell>
          <cell r="B2272" t="str">
            <v>Bears</v>
          </cell>
          <cell r="C2272" t="str">
            <v>Medtronic &amp; Lake of the Woods School</v>
          </cell>
          <cell r="D2272" t="str">
            <v>Baudette, MN USA</v>
          </cell>
        </row>
        <row r="2273">
          <cell r="A2273">
            <v>3291</v>
          </cell>
          <cell r="B2273" t="str">
            <v>Pi-rats</v>
          </cell>
          <cell r="C2273" t="str">
            <v>Medtronic Inc/PTC &amp; Park Center High School</v>
          </cell>
          <cell r="D2273" t="str">
            <v>Brooklyn Park, MN USA</v>
          </cell>
        </row>
        <row r="2274">
          <cell r="A2274">
            <v>3292</v>
          </cell>
          <cell r="B2274" t="str">
            <v>The Aluminum Falcon</v>
          </cell>
          <cell r="C2274" t="str">
            <v>Benson High School &amp; Mr Lee Westrum</v>
          </cell>
          <cell r="D2274" t="str">
            <v>Benson, MN USA</v>
          </cell>
        </row>
        <row r="2275">
          <cell r="A2275">
            <v>3293</v>
          </cell>
          <cell r="B2275" t="str">
            <v>OtterBots</v>
          </cell>
          <cell r="C2275" t="str">
            <v>Pentair Foundation/StoneL/Otter Tail Power &amp; Fergus Falls High School</v>
          </cell>
          <cell r="D2275" t="str">
            <v>Fergus Falls, MN USA</v>
          </cell>
        </row>
        <row r="2276">
          <cell r="A2276">
            <v>3294</v>
          </cell>
          <cell r="B2276" t="str">
            <v>Backwoods Engineers</v>
          </cell>
          <cell r="C2276" t="str">
            <v>Pentair &amp; Pine River-Backus High School</v>
          </cell>
          <cell r="D2276" t="str">
            <v>Pine River, MN USA</v>
          </cell>
        </row>
        <row r="2277">
          <cell r="A2277">
            <v>3295</v>
          </cell>
          <cell r="B2277" t="str">
            <v>Poly Techs</v>
          </cell>
          <cell r="C2277" t="str">
            <v>The Boeing Company / San Manuel Band of Mission Indians / California Teachers Association / University of California, Riverside &amp; Riverside Polytechnic High School &amp; Riverside County Office of Education</v>
          </cell>
          <cell r="D2277" t="str">
            <v>Riverside, CA USA</v>
          </cell>
        </row>
        <row r="2278">
          <cell r="A2278">
            <v>3297</v>
          </cell>
          <cell r="B2278" t="str">
            <v>Team Brobotix</v>
          </cell>
          <cell r="C2278" t="str">
            <v>The Pentair Foundation &amp; Team Brobotix</v>
          </cell>
          <cell r="D2278" t="str">
            <v>Perham, MN USA</v>
          </cell>
        </row>
        <row r="2279">
          <cell r="A2279">
            <v>3298</v>
          </cell>
          <cell r="B2279" t="str">
            <v>Arrowbots</v>
          </cell>
          <cell r="C2279" t="str">
            <v>University of Minnesota &amp; Pipestone Area Schools</v>
          </cell>
          <cell r="D2279" t="str">
            <v>Pipestone, MN USA</v>
          </cell>
        </row>
        <row r="2280">
          <cell r="A2280">
            <v>3299</v>
          </cell>
          <cell r="B2280" t="str">
            <v>Warehouse Crew</v>
          </cell>
          <cell r="C2280" t="str">
            <v>Exlar/Avtec Finishing/jcpenney &amp; Southwest Christian High School</v>
          </cell>
          <cell r="D2280" t="str">
            <v>Chaska, MN USA</v>
          </cell>
        </row>
        <row r="2281">
          <cell r="A2281">
            <v>3300</v>
          </cell>
          <cell r="B2281" t="str">
            <v>Midwest WARRIORS</v>
          </cell>
          <cell r="C2281" t="str">
            <v>University of Minnesota &amp; Ortonville Public Schools</v>
          </cell>
          <cell r="D2281" t="str">
            <v>Ortonville, MN USA</v>
          </cell>
        </row>
        <row r="2282">
          <cell r="A2282">
            <v>3301</v>
          </cell>
          <cell r="B2282" t="str">
            <v>Patriots</v>
          </cell>
          <cell r="C2282" t="str">
            <v>Jay County High School</v>
          </cell>
          <cell r="D2282" t="str">
            <v>Portland, IN USA</v>
          </cell>
        </row>
        <row r="2283">
          <cell r="A2283">
            <v>3301</v>
          </cell>
          <cell r="B2283" t="str">
            <v>Patriots</v>
          </cell>
          <cell r="C2283" t="str">
            <v>Jay County High School</v>
          </cell>
          <cell r="D2283" t="str">
            <v>Portland, IN USA</v>
          </cell>
        </row>
        <row r="2284">
          <cell r="A2284">
            <v>3302</v>
          </cell>
          <cell r="B2284" t="str">
            <v>TurboTrojans</v>
          </cell>
          <cell r="C2284" t="str">
            <v>GM Foundation / PTC / BEHR America / Munro &amp; Associates &amp; Clawson High School</v>
          </cell>
          <cell r="D2284" t="str">
            <v>Clawson, MI USA</v>
          </cell>
        </row>
        <row r="2285">
          <cell r="A2285">
            <v>3302</v>
          </cell>
          <cell r="B2285" t="str">
            <v>TurboTrojans</v>
          </cell>
          <cell r="C2285" t="str">
            <v>GM Foundation / PTC / BEHR America / Munro &amp; Associates &amp; Clawson High School</v>
          </cell>
          <cell r="D2285" t="str">
            <v>Clawson, MI USA</v>
          </cell>
        </row>
        <row r="2286">
          <cell r="A2286">
            <v>3302</v>
          </cell>
          <cell r="B2286" t="str">
            <v>TurboTrojans</v>
          </cell>
          <cell r="C2286" t="str">
            <v>GM Foundation / PTC / BEHR America / Munro &amp; Associates &amp; Clawson High School</v>
          </cell>
          <cell r="D2286" t="str">
            <v>Clawson, MI USA</v>
          </cell>
        </row>
        <row r="2287">
          <cell r="A2287">
            <v>3303</v>
          </cell>
          <cell r="B2287" t="str">
            <v>Metallic Thunder</v>
          </cell>
          <cell r="C2287" t="str">
            <v>CHEFA</v>
          </cell>
          <cell r="D2287" t="str">
            <v>Fresno, CA USA</v>
          </cell>
        </row>
        <row r="2288">
          <cell r="A2288">
            <v>3305</v>
          </cell>
          <cell r="B2288" t="str">
            <v>Parkland MATS</v>
          </cell>
          <cell r="C2288" t="str">
            <v>SRT/Bezos Foundation/Texas High School Project Fund of Communities Foundation of Texas &amp; Parkland High School</v>
          </cell>
          <cell r="D2288" t="str">
            <v>El Paso, TX USA</v>
          </cell>
        </row>
        <row r="2289">
          <cell r="A2289">
            <v>3307</v>
          </cell>
          <cell r="B2289" t="str">
            <v>Robo Dawgs</v>
          </cell>
          <cell r="C2289" t="str">
            <v>James Madison University College of Integrated Science and Technology &amp; Luray High School</v>
          </cell>
          <cell r="D2289" t="str">
            <v>Luray, VA USA</v>
          </cell>
        </row>
        <row r="2290">
          <cell r="A2290">
            <v>3309</v>
          </cell>
          <cell r="B2290" t="str">
            <v>Friarbots</v>
          </cell>
          <cell r="C2290" t="str">
            <v>The Boeing Company / Hamrock / Hyundai Motors America / Raytheon / SoCal Devs / Serra Laser / Will-Mann / Moseys' Production Machinists &amp; Servite High School &amp; Connelly High School &amp; Rosary High School</v>
          </cell>
          <cell r="D2290" t="str">
            <v>Anaheim, CA USA</v>
          </cell>
        </row>
        <row r="2291">
          <cell r="A2291">
            <v>3309</v>
          </cell>
          <cell r="B2291" t="str">
            <v>Friarbots</v>
          </cell>
          <cell r="C2291" t="str">
            <v>The Boeing Company / Hamrock / Hyundai Motors America / Raytheon / SoCal Devs / Serra Laser / Will-Mann / Moseys' Production Machinists &amp; Servite High School &amp; Connelly High School &amp; Rosary High School</v>
          </cell>
          <cell r="D2291" t="str">
            <v>Anaheim, CA USA</v>
          </cell>
        </row>
        <row r="2292">
          <cell r="A2292">
            <v>3310</v>
          </cell>
          <cell r="B2292" t="str">
            <v>Black Hawk Robotics</v>
          </cell>
          <cell r="C2292" t="str">
            <v>The Boeing Company / Special Products and Manufacturing / Nash Construction / Rockwall Independent School District &amp; Rockwall-Heath High School</v>
          </cell>
          <cell r="D2292" t="str">
            <v>Heath, TX USA</v>
          </cell>
        </row>
        <row r="2293">
          <cell r="A2293">
            <v>3310</v>
          </cell>
          <cell r="B2293" t="str">
            <v>Black Hawk Robotics</v>
          </cell>
          <cell r="C2293" t="str">
            <v>The Boeing Company / Special Products and Manufacturing / Nash Construction / Rockwall Independent School District &amp; Rockwall-Heath High School</v>
          </cell>
          <cell r="D2293" t="str">
            <v>Heath, TX USA</v>
          </cell>
        </row>
        <row r="2294">
          <cell r="A2294">
            <v>3313</v>
          </cell>
          <cell r="B2294" t="str">
            <v>Mechatronics</v>
          </cell>
          <cell r="C2294" t="str">
            <v>Center for Applied Mechatronics/3M &amp; Jefferson High School</v>
          </cell>
          <cell r="D2294" t="str">
            <v>Alexandria, MN USA</v>
          </cell>
        </row>
        <row r="2295">
          <cell r="A2295">
            <v>3314</v>
          </cell>
          <cell r="B2295" t="str">
            <v>Mechanical Mustangs</v>
          </cell>
          <cell r="C2295" t="str">
            <v>Montclair Society of Engineers/Hobin Construction/Syracuse Signs/Solve a Crime Games &amp; Clifton High School</v>
          </cell>
          <cell r="D2295" t="str">
            <v>Clifton, NJ USA</v>
          </cell>
        </row>
        <row r="2296">
          <cell r="A2296">
            <v>3314</v>
          </cell>
          <cell r="B2296" t="str">
            <v>Mechanical Mustangs</v>
          </cell>
          <cell r="C2296" t="str">
            <v>Montclair Society of Engineers/Hobin Construction/Syracuse Signs/Solve a Crime Games &amp; Clifton High School</v>
          </cell>
          <cell r="D2296" t="str">
            <v>Clifton, NJ USA</v>
          </cell>
        </row>
        <row r="2297">
          <cell r="A2297">
            <v>3314</v>
          </cell>
          <cell r="B2297" t="str">
            <v>Mechanical Mustangs</v>
          </cell>
          <cell r="C2297" t="str">
            <v>Montclair Society of Engineers/Hobin Construction/Syracuse Signs/Solve a Crime Games &amp; Clifton High School</v>
          </cell>
          <cell r="D2297" t="str">
            <v>Clifton, NJ USA</v>
          </cell>
        </row>
        <row r="2298">
          <cell r="A2298">
            <v>3314</v>
          </cell>
          <cell r="B2298" t="str">
            <v>Mechanical Mustangs</v>
          </cell>
          <cell r="C2298" t="str">
            <v>Montclair Society of Engineers/Hobin Construction/Syracuse Signs/Solve a Crime Games &amp; Clifton High School</v>
          </cell>
          <cell r="D2298" t="str">
            <v>Clifton, NJ USA</v>
          </cell>
        </row>
        <row r="2299">
          <cell r="A2299">
            <v>3314</v>
          </cell>
          <cell r="B2299" t="str">
            <v>Mechanical Mustangs</v>
          </cell>
          <cell r="C2299" t="str">
            <v>Montclair Society of Engineers/Hobin Construction/Syracuse Signs/Solve a Crime Games &amp; Clifton High School</v>
          </cell>
          <cell r="D2299" t="str">
            <v>Clifton, NJ USA</v>
          </cell>
        </row>
        <row r="2300">
          <cell r="A2300">
            <v>3315</v>
          </cell>
          <cell r="B2300" t="str">
            <v>Mountaineers</v>
          </cell>
          <cell r="C2300" t="str">
            <v>JC Pennys/NIDA/TradeMarc Premium Sign &amp; Display &amp; Timberlake High School</v>
          </cell>
          <cell r="D2300" t="str">
            <v>Spirit Lake, ID USA</v>
          </cell>
        </row>
        <row r="2301">
          <cell r="A2301">
            <v>3316</v>
          </cell>
          <cell r="B2301" t="str">
            <v>D - BUG</v>
          </cell>
          <cell r="C2301" t="str">
            <v>PTC &amp; Tichon Ironi Daled</v>
          </cell>
          <cell r="D2301" t="str">
            <v>Tel Aviv, TA Israel</v>
          </cell>
        </row>
        <row r="2302">
          <cell r="A2302">
            <v>3318</v>
          </cell>
          <cell r="B2302" t="str">
            <v>RoboDragons</v>
          </cell>
          <cell r="C2302" t="str">
            <v>Gwinnett County Public Schools/Jackson EMC/Cisco Systems/PTC &amp; GSMST</v>
          </cell>
          <cell r="D2302" t="str">
            <v>Lawrenceville, GA USA</v>
          </cell>
        </row>
        <row r="2303">
          <cell r="A2303">
            <v>3319</v>
          </cell>
          <cell r="B2303" t="str">
            <v>G.R.E.A.T. (Grissom Robotics Engineering Applications Team)</v>
          </cell>
          <cell r="C2303" t="str">
            <v>SAIC/Elk Lodge 1648/AUVSI, Pathfinders Chapter &amp; Virgil I. Grissom High School</v>
          </cell>
          <cell r="D2303" t="str">
            <v>Huntsville, AL USA</v>
          </cell>
        </row>
        <row r="2304">
          <cell r="A2304">
            <v>3320</v>
          </cell>
          <cell r="B2304" t="str">
            <v>Miracles &amp; Machines (M&amp;Ms)</v>
          </cell>
          <cell r="C2304" t="str">
            <v>3M/BAE Systems/jcpenney/Castle CNC Precision Machining/National Instruments/Alamo Drafthouse/CADCIM Technologies/Sweetish Hill Bakery/My Fit Foods/Texas State Technical College &amp; Eastside Memorial H.S.</v>
          </cell>
          <cell r="D2304" t="str">
            <v>Austin, TX USA</v>
          </cell>
        </row>
        <row r="2305">
          <cell r="A2305">
            <v>3321</v>
          </cell>
          <cell r="B2305" t="str">
            <v>Superior Robotics</v>
          </cell>
          <cell r="C2305" t="str">
            <v>Resolution Copper Company &amp; Superior High School</v>
          </cell>
          <cell r="D2305" t="str">
            <v>Superior, AZ USA</v>
          </cell>
        </row>
        <row r="2306">
          <cell r="A2306">
            <v>3322</v>
          </cell>
          <cell r="B2306" t="str">
            <v>Eagle Imperium</v>
          </cell>
          <cell r="C2306" t="str">
            <v>General Motors / Maker Works / Airport Plaza Management / D. Louis Weir Law Firm &amp; Skyline High School</v>
          </cell>
          <cell r="D2306" t="str">
            <v>Ann Arbor, MI USA</v>
          </cell>
        </row>
        <row r="2307">
          <cell r="A2307">
            <v>3322</v>
          </cell>
          <cell r="B2307" t="str">
            <v>Eagle Imperium</v>
          </cell>
          <cell r="C2307" t="str">
            <v>General Motors / Maker Works / Airport Plaza Management / D. Louis Weir Law Firm &amp; Skyline High School</v>
          </cell>
          <cell r="D2307" t="str">
            <v>Ann Arbor, MI USA</v>
          </cell>
        </row>
        <row r="2308">
          <cell r="A2308">
            <v>3323</v>
          </cell>
          <cell r="B2308" t="str">
            <v>Potential Energy</v>
          </cell>
          <cell r="C2308" t="str">
            <v>Litchfield School District / Praxair Foundation / BAE SYSTEMS / Schneider Electric &amp; Campbell High School</v>
          </cell>
          <cell r="D2308" t="str">
            <v>Litchfield, NH USA</v>
          </cell>
        </row>
        <row r="2309">
          <cell r="A2309">
            <v>3324</v>
          </cell>
          <cell r="B2309" t="str">
            <v>The Metrobots</v>
          </cell>
          <cell r="C2309" t="str">
            <v>PAST Foundation / Honda / TechColumbus / Ohio Valley Testing &amp; Metro Early College High School</v>
          </cell>
          <cell r="D2309" t="str">
            <v>Columbus, OH USA</v>
          </cell>
        </row>
        <row r="2310">
          <cell r="A2310">
            <v>3328</v>
          </cell>
          <cell r="B2310" t="str">
            <v>NohoRobo</v>
          </cell>
          <cell r="C2310" t="str">
            <v>NASA/Disney Imagineers &amp; North Hollywood High School</v>
          </cell>
          <cell r="D2310" t="str">
            <v>North Hollywood, CA USA</v>
          </cell>
        </row>
        <row r="2311">
          <cell r="A2311">
            <v>3329</v>
          </cell>
          <cell r="B2311" t="str">
            <v>Thunder Cats</v>
          </cell>
          <cell r="C2311" t="str">
            <v>NASA/Trident Refit Facility Kings Bay &amp; Camden County High School</v>
          </cell>
          <cell r="D2311" t="str">
            <v>Kingsland, GA USA</v>
          </cell>
        </row>
        <row r="2312">
          <cell r="A2312">
            <v>3330</v>
          </cell>
          <cell r="B2312" t="str">
            <v xml:space="preserve">System of the Corn </v>
          </cell>
          <cell r="C2312" t="str">
            <v>The Boeing Company/Orchard Farm School District &amp; Orchard Farm High School</v>
          </cell>
          <cell r="D2312" t="str">
            <v>St. Charles, MO USA</v>
          </cell>
        </row>
        <row r="2313">
          <cell r="A2313">
            <v>3331</v>
          </cell>
          <cell r="B2313" t="str">
            <v>Tarheel Robots</v>
          </cell>
          <cell r="C2313" t="str">
            <v>jcpenney/Tyco Electronics &amp; NC MSEN</v>
          </cell>
          <cell r="D2313" t="str">
            <v>Chapel Hill, NC USA</v>
          </cell>
        </row>
        <row r="2314">
          <cell r="A2314">
            <v>3334</v>
          </cell>
          <cell r="B2314" t="str">
            <v>Eagle Robotics</v>
          </cell>
          <cell r="C2314" t="str">
            <v>NASA/jcpenney &amp; Skyline High School</v>
          </cell>
          <cell r="D2314" t="str">
            <v>Salt Lake, UT USA</v>
          </cell>
        </row>
        <row r="2315">
          <cell r="A2315">
            <v>3335</v>
          </cell>
          <cell r="B2315" t="str">
            <v>Cy-Borgs</v>
          </cell>
          <cell r="C2315" t="str">
            <v>Schlumberger / Siemens / Stanley Black &amp; Decker / Texas WorkForce Commission / ARC Specialties / Houston Endowment / ASME Northwest Houston Sub-section / MIT Club of South Texas / The Cisar  Family / FlightCrew Resources / Shell / BP / Electra Link / Baker Hughes Foundation / Mitsubishi Caterpillar Forklift America / Metro Mini Storage Fairfield / Firehouse Printing / LynnTech / Byford Electric / FMC Technologies / Richard Legare / EhPro Custom Fabrication / The Nut Place / Drilling Technological Innovations LLC / 4-H &amp; Cypress Ranch High School</v>
          </cell>
          <cell r="D2315" t="str">
            <v>Cypress, TX USA</v>
          </cell>
        </row>
        <row r="2316">
          <cell r="A2316">
            <v>3335</v>
          </cell>
          <cell r="B2316" t="str">
            <v>Cy-Borgs</v>
          </cell>
          <cell r="C2316" t="str">
            <v>Schlumberger / Siemens / Stanley Black &amp; Decker / Texas WorkForce Commission / ARC Specialties / Houston Endowment / ASME Northwest Houston Sub-section / MIT Club of South Texas / The Cisar  Family / FlightCrew Resources / Shell / BP / Electra Link / Baker Hughes Foundation / Mitsubishi Caterpillar Forklift America / Metro Mini Storage Fairfield / Firehouse Printing / LynnTech / Byford Electric / FMC Technologies / Richard Legare / EhPro Custom Fabrication / The Nut Place / Drilling Technological Innovations LLC / 4-H &amp; Cypress Ranch High School</v>
          </cell>
          <cell r="D2316" t="str">
            <v>Cypress, TX USA</v>
          </cell>
        </row>
        <row r="2317">
          <cell r="A2317">
            <v>3336</v>
          </cell>
          <cell r="B2317" t="str">
            <v>Zimanators</v>
          </cell>
          <cell r="C2317" t="str">
            <v>SAIC/Time Warner Cable &amp; Swansboro High School</v>
          </cell>
          <cell r="D2317" t="str">
            <v>Swansboro, NC USA</v>
          </cell>
        </row>
        <row r="2318">
          <cell r="A2318">
            <v>3337</v>
          </cell>
          <cell r="B2318" t="str">
            <v>Panthrobotics</v>
          </cell>
          <cell r="C2318" t="str">
            <v>LSU's Department of Engineering STEP Program / Albermarle / Moates.Net &amp; Woodlawn High School</v>
          </cell>
          <cell r="D2318" t="str">
            <v>Baton Rouge, LA USA</v>
          </cell>
        </row>
        <row r="2319">
          <cell r="A2319">
            <v>3339</v>
          </cell>
          <cell r="B2319" t="str">
            <v>BumbleB</v>
          </cell>
          <cell r="C2319" t="str">
            <v>Kfar-Yona Municipality/Gal-Kifuf &amp; Ish Shalom High School</v>
          </cell>
          <cell r="D2319" t="str">
            <v>Kfar-Yona, M Israel</v>
          </cell>
        </row>
        <row r="2320">
          <cell r="A2320">
            <v>3340</v>
          </cell>
          <cell r="B2320" t="str">
            <v>UCHS MagneGeeks</v>
          </cell>
          <cell r="C2320" t="str">
            <v>Union City Board of Education &amp; Union City High School</v>
          </cell>
          <cell r="D2320" t="str">
            <v>Union City, NJ USA</v>
          </cell>
        </row>
        <row r="2321">
          <cell r="A2321">
            <v>3340</v>
          </cell>
          <cell r="B2321" t="str">
            <v>UCHS MagneGeeks</v>
          </cell>
          <cell r="C2321" t="str">
            <v>Union City Board of Education &amp; Union City High School</v>
          </cell>
          <cell r="D2321" t="str">
            <v>Union City, NJ USA</v>
          </cell>
        </row>
        <row r="2322">
          <cell r="A2322">
            <v>3340</v>
          </cell>
          <cell r="B2322" t="str">
            <v>UCHS MagneGeeks</v>
          </cell>
          <cell r="C2322" t="str">
            <v>Union City Board of Education &amp; Union City High School</v>
          </cell>
          <cell r="D2322" t="str">
            <v>Union City, NJ USA</v>
          </cell>
        </row>
        <row r="2323">
          <cell r="A2323">
            <v>3341</v>
          </cell>
          <cell r="B2323" t="str">
            <v>Manhattan Project</v>
          </cell>
          <cell r="C2323" t="str">
            <v>BAE Systems/ViaSat/SAIC/Qualcomm/Teradata/Raytheon/CareFusion/Northrop Grumman &amp; Westview High School</v>
          </cell>
          <cell r="D2323" t="str">
            <v>San Diego, CA USA</v>
          </cell>
        </row>
        <row r="2324">
          <cell r="A2324">
            <v>3344</v>
          </cell>
          <cell r="B2324" t="str">
            <v>Robocopz</v>
          </cell>
          <cell r="C2324" t="str">
            <v>Caterpillar Inc/GE Volunteers/jcpenney/The Rotary Club of Peachtree City/Fayette County Chamber of Commerce &amp; Fayette FIRST</v>
          </cell>
          <cell r="D2324" t="str">
            <v>Fayetteville, GA USA</v>
          </cell>
        </row>
        <row r="2325">
          <cell r="A2325">
            <v>3345</v>
          </cell>
          <cell r="B2325" t="str">
            <v>Metal Jackets</v>
          </cell>
          <cell r="C2325" t="str">
            <v>University of the Incarnate Word/Texas Workforce Commission/Elmendorf Family Fund &amp; St. Anthony Catholic High School</v>
          </cell>
          <cell r="D2325" t="str">
            <v>San Antonio, TX USA</v>
          </cell>
        </row>
        <row r="2326">
          <cell r="A2326">
            <v>3350</v>
          </cell>
          <cell r="B2326" t="str">
            <v>T-BOTS</v>
          </cell>
          <cell r="C2326" t="str">
            <v>AEP Southwestern Electric Power Company &amp; Texas High School, Texarkana ISD</v>
          </cell>
          <cell r="D2326" t="str">
            <v>Texarkana, TX USA</v>
          </cell>
        </row>
        <row r="2327">
          <cell r="A2327">
            <v>3350</v>
          </cell>
          <cell r="B2327" t="str">
            <v>T-BOTS</v>
          </cell>
          <cell r="C2327" t="str">
            <v>AEP Southwestern Electric Power Company &amp; Texas High School, Texarkana ISD</v>
          </cell>
          <cell r="D2327" t="str">
            <v>Texarkana, TX USA</v>
          </cell>
        </row>
        <row r="2328">
          <cell r="A2328">
            <v>3352</v>
          </cell>
          <cell r="B2328" t="str">
            <v>Flaming Monkeys</v>
          </cell>
          <cell r="C2328" t="str">
            <v>NASA / UTC Aerospace / Cosmopolitan Club of Belvidere / Belvidere Township &amp; Boone County 4-H</v>
          </cell>
          <cell r="D2328" t="str">
            <v>Belvidere, IL USA</v>
          </cell>
        </row>
        <row r="2329">
          <cell r="A2329">
            <v>3353</v>
          </cell>
          <cell r="B2329" t="str">
            <v>Freer Robotics Team</v>
          </cell>
          <cell r="C2329" t="str">
            <v>Freer STEM Academy</v>
          </cell>
          <cell r="D2329" t="str">
            <v>Freer, TX USA</v>
          </cell>
        </row>
        <row r="2330">
          <cell r="A2330">
            <v>3354</v>
          </cell>
          <cell r="B2330" t="str">
            <v>TecDroid</v>
          </cell>
          <cell r="C2330" t="str">
            <v>Instituto TecnolÃ³gico y de Estudios Superiores de Monterrey Campus Queretaro</v>
          </cell>
          <cell r="D2330" t="str">
            <v>Queretaro, OAX Mexico</v>
          </cell>
        </row>
        <row r="2331">
          <cell r="A2331">
            <v>3355</v>
          </cell>
          <cell r="B2331" t="str">
            <v>Skyhawks Robotics</v>
          </cell>
          <cell r="C2331" t="str">
            <v>Greater Texas Foundation &amp; Uplift Education</v>
          </cell>
          <cell r="D2331" t="str">
            <v>Arlington, TX USA</v>
          </cell>
        </row>
        <row r="2332">
          <cell r="A2332">
            <v>3357</v>
          </cell>
          <cell r="B2332" t="str">
            <v>COMETS</v>
          </cell>
          <cell r="C2332" t="str">
            <v>Magna Mirrors/Performance Software/Meijer/Rattunde Corporation &amp; Forest Hills Public Schools</v>
          </cell>
          <cell r="D2332" t="str">
            <v>Grand Rapids, MI USA</v>
          </cell>
        </row>
        <row r="2333">
          <cell r="A2333">
            <v>3357</v>
          </cell>
          <cell r="B2333" t="str">
            <v>COMETS</v>
          </cell>
          <cell r="C2333" t="str">
            <v>Magna Mirrors/Performance Software/Meijer/Rattunde Corporation &amp; Forest Hills Public Schools</v>
          </cell>
          <cell r="D2333" t="str">
            <v>Grand Rapids, MI USA</v>
          </cell>
        </row>
        <row r="2334">
          <cell r="A2334">
            <v>3357</v>
          </cell>
          <cell r="B2334" t="str">
            <v>COMETS</v>
          </cell>
          <cell r="C2334" t="str">
            <v>Magna Mirrors/Performance Software/Meijer/Rattunde Corporation &amp; Forest Hills Public Schools</v>
          </cell>
          <cell r="D2334" t="str">
            <v>Grand Rapids, MI USA</v>
          </cell>
        </row>
        <row r="2335">
          <cell r="A2335">
            <v>3359</v>
          </cell>
          <cell r="B2335" t="str">
            <v>Royal Robotics</v>
          </cell>
          <cell r="C2335" t="str">
            <v>NDEP/SPAWAR/BAE Systems -Norfolk Ship Repair/DACS INC/Hampton Roads Technology Council/Norfolk State University &amp; Portsmouth Public Schools, Churchland High, IC Norcom High and Wilson High</v>
          </cell>
          <cell r="D2335" t="str">
            <v>Portsmouth, VA USA</v>
          </cell>
        </row>
        <row r="2336">
          <cell r="A2336">
            <v>3360</v>
          </cell>
          <cell r="B2336" t="str">
            <v>Hyperion</v>
          </cell>
          <cell r="C2336" t="str">
            <v>Bombardier/Sherbrooke University &amp; Ã‰cole de la MontÃ©e</v>
          </cell>
          <cell r="D2336" t="str">
            <v>Sherbrooke, QC Canada</v>
          </cell>
        </row>
        <row r="2337">
          <cell r="A2337">
            <v>3360</v>
          </cell>
          <cell r="B2337" t="str">
            <v>Hyperion</v>
          </cell>
          <cell r="C2337" t="str">
            <v>Bombardier/Sherbrooke University &amp; Ã‰cole de la MontÃ©e</v>
          </cell>
          <cell r="D2337" t="str">
            <v>Sherbrooke, QC Canada</v>
          </cell>
        </row>
        <row r="2338">
          <cell r="A2338">
            <v>3361</v>
          </cell>
          <cell r="B2338" t="str">
            <v>Governators</v>
          </cell>
          <cell r="C2338" t="str">
            <v>Shenandoah Valley Governor's School</v>
          </cell>
          <cell r="D2338" t="str">
            <v>Fishersville, VA USA</v>
          </cell>
        </row>
        <row r="2339">
          <cell r="A2339">
            <v>3366</v>
          </cell>
          <cell r="B2339" t="str">
            <v>Plowbots</v>
          </cell>
          <cell r="C2339" t="str">
            <v>Ludlum Measurement / FIRST in TEXAS / West Texas Rock Resources / Napa Auto Parts / Central Fasteners &amp; Roscoe Collegiate High School</v>
          </cell>
          <cell r="D2339" t="str">
            <v>Roscoe, TX USA</v>
          </cell>
        </row>
        <row r="2340">
          <cell r="A2340">
            <v>3366</v>
          </cell>
          <cell r="B2340" t="str">
            <v>Plowbots</v>
          </cell>
          <cell r="C2340" t="str">
            <v>Ludlum Measurement / FIRST in TEXAS / West Texas Rock Resources / Napa Auto Parts / Central Fasteners &amp; Roscoe Collegiate High School</v>
          </cell>
          <cell r="D2340" t="str">
            <v>Roscoe, TX USA</v>
          </cell>
        </row>
        <row r="2341">
          <cell r="A2341">
            <v>3368</v>
          </cell>
          <cell r="B2341" t="str">
            <v>Spirit of the United Neretva</v>
          </cell>
          <cell r="C2341" t="str">
            <v>BAE Systems &amp; United World College in Mostar</v>
          </cell>
          <cell r="D2341" t="str">
            <v>Mostar, 07 Bosnia-Herzegovina</v>
          </cell>
        </row>
        <row r="2342">
          <cell r="A2342">
            <v>3370</v>
          </cell>
          <cell r="B2342" t="str">
            <v>Aftershock</v>
          </cell>
          <cell r="C2342" t="str">
            <v>The Texas High School Project Fund of Communities Foundation of Texas/jcpenney &amp; Jack E. Singley Academy of Irving ISD</v>
          </cell>
          <cell r="D2342" t="str">
            <v>Irving, TX USA</v>
          </cell>
        </row>
        <row r="2343">
          <cell r="A2343">
            <v>3373</v>
          </cell>
          <cell r="B2343" t="str">
            <v>Team RoboHawk</v>
          </cell>
          <cell r="C2343" t="str">
            <v>Highland Arts/Blaze Broadband/SiteWhirks/Ledo Pizza/The Willey Family/The McGill Family &amp; Highland School</v>
          </cell>
          <cell r="D2343" t="str">
            <v>Warrenton, VA USA</v>
          </cell>
        </row>
        <row r="2344">
          <cell r="A2344">
            <v>3373</v>
          </cell>
          <cell r="B2344" t="str">
            <v>Team RoboHawk</v>
          </cell>
          <cell r="C2344" t="str">
            <v>Highland Arts/Blaze Broadband/SiteWhirks/Ledo Pizza/The Willey Family/The McGill Family &amp; Highland School</v>
          </cell>
          <cell r="D2344" t="str">
            <v>Warrenton, VA USA</v>
          </cell>
        </row>
        <row r="2345">
          <cell r="A2345">
            <v>3374</v>
          </cell>
          <cell r="B2345" t="str">
            <v>RoboBroncs</v>
          </cell>
          <cell r="C2345" t="str">
            <v>Lower Valley Energy / Elk Ridge Dental / Platt / American Legion / Cowboy Steakhouse / Yippy I-O / University of Wyoming NASA Space Consortium / Petit Secret / My Great Babysitter / Baby's Away / Jackson HoleRotary SupperClub Foundation / Cafe Bean / Teton County Coca-Cola / Jackson Hole STEM Foundation / Domino's / Jackson Hole Energy Sustainability Project / Square 1 Systems Design / Epsilon Technology / Alces Technology / Wedco Fabrication / Evans Construction / Teton County School District &amp; Jackson Hole High School</v>
          </cell>
          <cell r="D2345" t="str">
            <v>Jackson, WY USA</v>
          </cell>
        </row>
        <row r="2346">
          <cell r="A2346">
            <v>3376</v>
          </cell>
          <cell r="B2346" t="str">
            <v>RoboScorps</v>
          </cell>
          <cell r="C2346" t="str">
            <v>Harris Corporation/Brevard Schools Foundation/jcpenney &amp; Satellite High School</v>
          </cell>
          <cell r="D2346" t="str">
            <v>Satellite Beach, FL USA</v>
          </cell>
        </row>
        <row r="2347">
          <cell r="A2347">
            <v>3379</v>
          </cell>
          <cell r="B2347" t="str">
            <v>Les Ambassadeurs</v>
          </cell>
          <cell r="C2347" t="str">
            <v>RÃ©seau RÃ©ussite MontrÃ©al/UQAM/Fusion Jeunesse/Robotique FIRST QuÃ©bec/CSDM &amp; Ã‰cole Pierre-Dupuy</v>
          </cell>
          <cell r="D2347" t="str">
            <v>Montral, QC Canada</v>
          </cell>
        </row>
        <row r="2348">
          <cell r="A2348">
            <v>3381</v>
          </cell>
          <cell r="B2348" t="str">
            <v>Manitowoc County Droid Rage 3381</v>
          </cell>
          <cell r="C2348" t="str">
            <v>Kohler Co./Manitowoc Crane/jcpenney &amp; Valders</v>
          </cell>
          <cell r="D2348" t="str">
            <v>Valders, WI USA</v>
          </cell>
        </row>
        <row r="2349">
          <cell r="A2349">
            <v>3381</v>
          </cell>
          <cell r="B2349" t="str">
            <v>Manitowoc County Droid Rage 3381</v>
          </cell>
          <cell r="C2349" t="str">
            <v>Kohler Co./Manitowoc Crane/jcpenney &amp; Valders</v>
          </cell>
          <cell r="D2349" t="str">
            <v>Valders, WI USA</v>
          </cell>
        </row>
        <row r="2350">
          <cell r="A2350">
            <v>3382</v>
          </cell>
          <cell r="B2350" t="str">
            <v>Les Bliers</v>
          </cell>
          <cell r="C2350" t="str">
            <v>Hydro QuÃ©bec/Robotique FIRST QuÃ©bec/Fusion Jeunesse/CSPI &amp; Ã‰cole Henri-Bourassa</v>
          </cell>
          <cell r="D2350" t="str">
            <v>Montral, QC Canada</v>
          </cell>
        </row>
        <row r="2351">
          <cell r="A2351">
            <v>3386</v>
          </cell>
          <cell r="B2351" t="str">
            <v>Tornades</v>
          </cell>
          <cell r="C2351" t="str">
            <v>Hydro QuÃ©bec/Polytechnique de MontrÃ©al/PTC/Robotique FIRST QuÃ©bec/Fusion Jeunesse/CSDM &amp; Ã‰cole Saint-Henri</v>
          </cell>
          <cell r="D2351" t="str">
            <v>Montral, QC Canada</v>
          </cell>
        </row>
        <row r="2352">
          <cell r="A2352">
            <v>3386</v>
          </cell>
          <cell r="B2352" t="str">
            <v>Tornades</v>
          </cell>
          <cell r="C2352" t="str">
            <v>Hydro QuÃ©bec/Polytechnique de MontrÃ©al/PTC/Robotique FIRST QuÃ©bec/Fusion Jeunesse/CSDM &amp; Ã‰cole Saint-Henri</v>
          </cell>
          <cell r="D2352" t="str">
            <v>Montral, QC Canada</v>
          </cell>
        </row>
        <row r="2353">
          <cell r="A2353">
            <v>3387</v>
          </cell>
          <cell r="B2353" t="str">
            <v>Les Aigles d'Or</v>
          </cell>
          <cell r="C2353" t="str">
            <v>CGI/Polytechnique de MontrÃ©al/PTC/Robotique FIRST QuÃ©bec/Fusion Jeunesse/CSDM &amp; Ã‰cole HonorÃ©-Mercier</v>
          </cell>
          <cell r="D2353" t="str">
            <v>Montral, QC Canada</v>
          </cell>
        </row>
        <row r="2354">
          <cell r="A2354">
            <v>3387</v>
          </cell>
          <cell r="B2354" t="str">
            <v>Les Aigles d'Or</v>
          </cell>
          <cell r="C2354" t="str">
            <v>CGI/Polytechnique de MontrÃ©al/PTC/Robotique FIRST QuÃ©bec/Fusion Jeunesse/CSDM &amp; Ã‰cole HonorÃ©-Mercier</v>
          </cell>
          <cell r="D2354" t="str">
            <v>Montral, QC Canada</v>
          </cell>
        </row>
        <row r="2355">
          <cell r="A2355">
            <v>3388</v>
          </cell>
          <cell r="B2355" t="str">
            <v>Flash</v>
          </cell>
          <cell r="C2355" t="str">
            <v>Flash/Aharon Yosef/BrainPOP &amp; Ort Rabin</v>
          </cell>
          <cell r="D2355" t="str">
            <v>Gan Yavne, M Israel</v>
          </cell>
        </row>
        <row r="2356">
          <cell r="A2356">
            <v>3389</v>
          </cell>
          <cell r="B2356" t="str">
            <v>RoboSpectrum</v>
          </cell>
          <cell r="C2356" t="str">
            <v>NASA / Parkside CTE / EMECA-SPE USA / TEC Hub / Baltimore Area Alliance (BAA) &amp; Parkside High School &amp; James M Bennett High School &amp; Wicomico High School &amp; Mardela High School</v>
          </cell>
          <cell r="D2356" t="str">
            <v>Salisbury, MD USA</v>
          </cell>
        </row>
        <row r="2357">
          <cell r="A2357">
            <v>3390</v>
          </cell>
          <cell r="B2357" t="str">
            <v>ANATOLIAN EAGLEBOTS</v>
          </cell>
          <cell r="C2357" t="str">
            <v>CATERPILLAR/MESA YAPI/IMTES-ALMAR ALIMUNYUM/MAPEK MAKINA SANAYI LTD. SIRKETI/FIKRET YUKSEL FOUNDATION/TEVFIK FIKRETLILER BIRLIGI &amp; ANKARA OZEL TEVFIK FIKRET OKULLARI</v>
          </cell>
          <cell r="D2357" t="str">
            <v>Ankara, 06 Turkey</v>
          </cell>
        </row>
        <row r="2358">
          <cell r="A2358">
            <v>3393</v>
          </cell>
          <cell r="B2358" t="str">
            <v>Horns of Havoc</v>
          </cell>
          <cell r="C2358" t="str">
            <v>The Boeing Company &amp; Puyallup High School Robotics Club</v>
          </cell>
          <cell r="D2358" t="str">
            <v>Puyallup , WA USA</v>
          </cell>
        </row>
        <row r="2359">
          <cell r="A2359">
            <v>3396</v>
          </cell>
          <cell r="B2359" t="str">
            <v>Imperium Machinamentum</v>
          </cell>
          <cell r="C2359" t="str">
            <v>St Theresa of Lisieux Catholic High School</v>
          </cell>
          <cell r="D2359" t="str">
            <v>Richmond Hill, ON Canada</v>
          </cell>
        </row>
        <row r="2360">
          <cell r="A2360">
            <v>3397</v>
          </cell>
          <cell r="B2360" t="str">
            <v>Robo-Lions</v>
          </cell>
          <cell r="C2360" t="str">
            <v>The Boeing Company &amp; University City High School</v>
          </cell>
          <cell r="D2360" t="str">
            <v>University City, MO USA</v>
          </cell>
        </row>
        <row r="2361">
          <cell r="A2361">
            <v>3398</v>
          </cell>
          <cell r="B2361" t="str">
            <v>Crushing Crusaders</v>
          </cell>
          <cell r="C2361" t="str">
            <v>SRT/jcpenney &amp; Martin Luther King Jr. Senior High School</v>
          </cell>
          <cell r="D2361" t="str">
            <v>Detroit, MI USA</v>
          </cell>
        </row>
        <row r="2362">
          <cell r="A2362">
            <v>3398</v>
          </cell>
          <cell r="B2362" t="str">
            <v>Crushing Crusaders</v>
          </cell>
          <cell r="C2362" t="str">
            <v>SRT/jcpenney &amp; Martin Luther King Jr. Senior High School</v>
          </cell>
          <cell r="D2362" t="str">
            <v>Detroit, MI USA</v>
          </cell>
        </row>
        <row r="2363">
          <cell r="A2363">
            <v>3402</v>
          </cell>
          <cell r="B2363" t="str">
            <v>ROBOMonkeys</v>
          </cell>
          <cell r="C2363" t="str">
            <v>Google/The Education Foundation of Caldwell County &amp; Caldwell county schools</v>
          </cell>
          <cell r="D2363" t="str">
            <v>Lenoir, NC USA</v>
          </cell>
        </row>
        <row r="2364">
          <cell r="A2364">
            <v>3403</v>
          </cell>
          <cell r="B2364" t="str">
            <v>Cyber Wolf Robotics</v>
          </cell>
          <cell r="C2364" t="str">
            <v>Colorado Consortium for Earth and Space Science Education/United States Air Force Academy Research/Springs Fabrication/NCT/ATK &amp; Vista Ridge High School</v>
          </cell>
          <cell r="D2364" t="str">
            <v>Colorado Springs, CO USA</v>
          </cell>
        </row>
        <row r="2365">
          <cell r="A2365">
            <v>3405</v>
          </cell>
          <cell r="B2365" t="str">
            <v>Eaglebots</v>
          </cell>
          <cell r="C2365" t="str">
            <v>SRT/jcpenney &amp; Maple Mountain High School</v>
          </cell>
          <cell r="D2365" t="str">
            <v>Spanish Fork, UT USA</v>
          </cell>
        </row>
        <row r="2366">
          <cell r="A2366">
            <v>3407</v>
          </cell>
          <cell r="B2366" t="str">
            <v>Mustybots</v>
          </cell>
          <cell r="C2366" t="str">
            <v>Pentair Corporation &amp; Mounds View High School</v>
          </cell>
          <cell r="D2366" t="str">
            <v>Arden Hills, MN USA</v>
          </cell>
        </row>
        <row r="2367">
          <cell r="A2367">
            <v>3408</v>
          </cell>
          <cell r="B2367" t="str">
            <v>Killa-Byte Cubs</v>
          </cell>
          <cell r="C2367" t="str">
            <v>The Boeing Company &amp; Loyola High School Los Angeles</v>
          </cell>
          <cell r="D2367" t="str">
            <v>Los Angeles, CA USA</v>
          </cell>
        </row>
        <row r="2368">
          <cell r="A2368">
            <v>3408</v>
          </cell>
          <cell r="B2368" t="str">
            <v>Killa-Byte Cubs</v>
          </cell>
          <cell r="C2368" t="str">
            <v>The Boeing Company &amp; Loyola High School Los Angeles</v>
          </cell>
          <cell r="D2368" t="str">
            <v>Los Angeles, CA USA</v>
          </cell>
        </row>
        <row r="2369">
          <cell r="A2369">
            <v>3410</v>
          </cell>
          <cell r="B2369" t="str">
            <v>MotoRobo</v>
          </cell>
          <cell r="C2369" t="str">
            <v>Motorola Solutions/jcpenney &amp; TERRA Environmental Research Institute</v>
          </cell>
          <cell r="D2369" t="str">
            <v>Miami, FL USA</v>
          </cell>
        </row>
        <row r="2370">
          <cell r="A2370">
            <v>3410</v>
          </cell>
          <cell r="B2370" t="str">
            <v>MotoRobo</v>
          </cell>
          <cell r="C2370" t="str">
            <v>Motorola Solutions/jcpenney &amp; TERRA Environmental Research Institute</v>
          </cell>
          <cell r="D2370" t="str">
            <v>Miami, FL USA</v>
          </cell>
        </row>
        <row r="2371">
          <cell r="A2371">
            <v>3411</v>
          </cell>
          <cell r="B2371" t="str">
            <v>Team Intrepid</v>
          </cell>
          <cell r="C2371" t="str">
            <v>Medtronic Inc./jcpenney &amp; Horn Lake High School</v>
          </cell>
          <cell r="D2371" t="str">
            <v>Horn Lake, MS USA</v>
          </cell>
        </row>
        <row r="2372">
          <cell r="A2372">
            <v>3413</v>
          </cell>
          <cell r="B2372" t="str">
            <v>Mad Cows</v>
          </cell>
          <cell r="C2372" t="str">
            <v>EOG Resources / Texas Workforce Commission / First in Texas / Frito Lay &amp; Coppell High School</v>
          </cell>
          <cell r="D2372" t="str">
            <v>Coppell, TX USA</v>
          </cell>
        </row>
        <row r="2373">
          <cell r="A2373">
            <v>3414</v>
          </cell>
          <cell r="B2373" t="str">
            <v>Hackbots</v>
          </cell>
          <cell r="C2373" t="str">
            <v>Bosch / Articulus / FarmingtonPublic Schools / Dallas Industries / Ford Motor company &amp; Farmington Public Schools</v>
          </cell>
          <cell r="D2373" t="str">
            <v>Farmington, MI USA</v>
          </cell>
        </row>
        <row r="2374">
          <cell r="A2374">
            <v>3414</v>
          </cell>
          <cell r="B2374" t="str">
            <v>Hackbots</v>
          </cell>
          <cell r="C2374" t="str">
            <v>Bosch / Articulus / FarmingtonPublic Schools / Dallas Industries / Ford Motor company &amp; Farmington Public Schools</v>
          </cell>
          <cell r="D2374" t="str">
            <v>Farmington, MI USA</v>
          </cell>
        </row>
        <row r="2375">
          <cell r="A2375">
            <v>3414</v>
          </cell>
          <cell r="B2375" t="str">
            <v>Hackbots</v>
          </cell>
          <cell r="C2375" t="str">
            <v>Bosch / Articulus / FarmingtonPublic Schools / Dallas Industries / Ford Motor company &amp; Farmington Public Schools</v>
          </cell>
          <cell r="D2375" t="str">
            <v>Farmington, MI USA</v>
          </cell>
        </row>
        <row r="2376">
          <cell r="A2376">
            <v>3415</v>
          </cell>
          <cell r="B2376" t="str">
            <v xml:space="preserve">The RAMS </v>
          </cell>
          <cell r="C2376" t="str">
            <v>Waste Connections &amp; Montrose</v>
          </cell>
          <cell r="D2376" t="str">
            <v>Montrose , MI USA</v>
          </cell>
        </row>
        <row r="2377">
          <cell r="A2377">
            <v>3415</v>
          </cell>
          <cell r="B2377" t="str">
            <v xml:space="preserve">The RAMS </v>
          </cell>
          <cell r="C2377" t="str">
            <v>Waste Connections &amp; Montrose</v>
          </cell>
          <cell r="D2377" t="str">
            <v>Montrose , MI USA</v>
          </cell>
        </row>
        <row r="2378">
          <cell r="A2378">
            <v>3417</v>
          </cell>
          <cell r="B2378" t="str">
            <v>W.C. Charles Akins T-STEM RoboEagles</v>
          </cell>
          <cell r="C2378" t="str">
            <v>Reed Prototype + Model/Chick-Fil-A &amp; W. Charles Akins H.S. T-STEM Academy</v>
          </cell>
          <cell r="D2378" t="str">
            <v>Austin, TX USA</v>
          </cell>
        </row>
        <row r="2379">
          <cell r="A2379">
            <v>3418</v>
          </cell>
          <cell r="B2379" t="str">
            <v>Robo Riot</v>
          </cell>
          <cell r="C2379" t="str">
            <v>Kohler Company/Vollrath &amp; Sheboygan Falls</v>
          </cell>
          <cell r="D2379" t="str">
            <v>Sheboygan Falls, WI USA</v>
          </cell>
        </row>
        <row r="2380">
          <cell r="A2380">
            <v>3419</v>
          </cell>
          <cell r="B2380" t="str">
            <v>RoHawks</v>
          </cell>
          <cell r="C2380" t="str">
            <v>Alliance Bernstein/Hunter College High School PTA/Hunter College High School Alumnae &amp; Hunter College High School</v>
          </cell>
          <cell r="D2380" t="str">
            <v>New York, NY USA</v>
          </cell>
        </row>
        <row r="2381">
          <cell r="A2381">
            <v>3419</v>
          </cell>
          <cell r="B2381" t="str">
            <v>RoHawks</v>
          </cell>
          <cell r="C2381" t="str">
            <v>Alliance Bernstein/Hunter College High School PTA/Hunter College High School Alumnae &amp; Hunter College High School</v>
          </cell>
          <cell r="D2381" t="str">
            <v>New York, NY USA</v>
          </cell>
        </row>
        <row r="2382">
          <cell r="A2382">
            <v>3421</v>
          </cell>
          <cell r="B2382" t="str">
            <v>Tachyon TECs</v>
          </cell>
          <cell r="C2382" t="str">
            <v>Siemens Industry, Inc. / Britt Manufacturing &amp; St. Clair County Technical Education Center</v>
          </cell>
          <cell r="D2382" t="str">
            <v>Marysville, MI USA</v>
          </cell>
        </row>
        <row r="2383">
          <cell r="A2383">
            <v>3421</v>
          </cell>
          <cell r="B2383" t="str">
            <v>Tachyon TECs</v>
          </cell>
          <cell r="C2383" t="str">
            <v>Siemens Industry, Inc. / Britt Manufacturing &amp; St. Clair County Technical Education Center</v>
          </cell>
          <cell r="D2383" t="str">
            <v>Marysville, MI USA</v>
          </cell>
        </row>
        <row r="2384">
          <cell r="A2384">
            <v>3421</v>
          </cell>
          <cell r="B2384" t="str">
            <v>Tachyon TECs</v>
          </cell>
          <cell r="C2384" t="str">
            <v>Siemens Industry, Inc. / Britt Manufacturing &amp; St. Clair County Technical Education Center</v>
          </cell>
          <cell r="D2384" t="str">
            <v>Marysville, MI USA</v>
          </cell>
        </row>
        <row r="2385">
          <cell r="A2385">
            <v>3451</v>
          </cell>
          <cell r="B2385" t="str">
            <v>Team Boss</v>
          </cell>
          <cell r="C2385" t="str">
            <v>NDEP/Portsmouth Naval Shipyard/Caron Engineering/Fairchild Semiconductor &amp; Sanford Regional Technical Center</v>
          </cell>
          <cell r="D2385" t="str">
            <v>Sanford, ME USA</v>
          </cell>
        </row>
        <row r="2386">
          <cell r="A2386">
            <v>3452</v>
          </cell>
          <cell r="B2386" t="str">
            <v>GreengineerZ</v>
          </cell>
          <cell r="C2386" t="str">
            <v>Village Hardware/Premier Tool &amp; Die/jcpenney &amp; Berrien Springs Public Schools</v>
          </cell>
          <cell r="D2386" t="str">
            <v>Berrien Springs, MI USA</v>
          </cell>
        </row>
        <row r="2387">
          <cell r="A2387">
            <v>3452</v>
          </cell>
          <cell r="B2387" t="str">
            <v>GreengineerZ</v>
          </cell>
          <cell r="C2387" t="str">
            <v>Village Hardware/Premier Tool &amp; Die/jcpenney &amp; Berrien Springs Public Schools</v>
          </cell>
          <cell r="D2387" t="str">
            <v>Berrien Springs, MI USA</v>
          </cell>
        </row>
        <row r="2388">
          <cell r="A2388">
            <v>3453</v>
          </cell>
          <cell r="B2388" t="str">
            <v>DEM BOTS</v>
          </cell>
          <cell r="C2388" t="str">
            <v>NASA/Abbott Vascular/John &amp; Bonnie Freeberg Trust/Speeg Family/Stump Family &amp; Temecula Preparatory School</v>
          </cell>
          <cell r="D2388" t="str">
            <v>Winchester, CA USA</v>
          </cell>
        </row>
        <row r="2389">
          <cell r="A2389">
            <v>3453</v>
          </cell>
          <cell r="B2389" t="str">
            <v>DEM BOTS</v>
          </cell>
          <cell r="C2389" t="str">
            <v>NASA/Abbott Vascular/John &amp; Bonnie Freeberg Trust/Speeg Family/Stump Family &amp; Temecula Preparatory School</v>
          </cell>
          <cell r="D2389" t="str">
            <v>Winchester, CA USA</v>
          </cell>
        </row>
        <row r="2390">
          <cell r="A2390">
            <v>3454</v>
          </cell>
          <cell r="B2390" t="str">
            <v>Z Bots</v>
          </cell>
          <cell r="C2390" t="str">
            <v>3M Company/Barry and Sewall/BW Systems/AbeTech/Silicon Computers &amp; Mahtomedi High School</v>
          </cell>
          <cell r="D2390" t="str">
            <v>Mahtomedi, MN USA</v>
          </cell>
        </row>
        <row r="2391">
          <cell r="A2391">
            <v>3455</v>
          </cell>
          <cell r="B2391" t="str">
            <v>Carpe Robotum</v>
          </cell>
          <cell r="C2391" t="str">
            <v>The Boeing Company/Elixir Industries/jcpenney/TJHSST Partnership Fund/Booz Allen Hamilton/Bechtel &amp; Thomas Jefferson High School for Science and Technology</v>
          </cell>
          <cell r="D2391" t="str">
            <v>Alexandria, VA USA</v>
          </cell>
        </row>
        <row r="2392">
          <cell r="A2392">
            <v>3457</v>
          </cell>
          <cell r="B2392" t="str">
            <v>MacBotics</v>
          </cell>
          <cell r="C2392" t="str">
            <v>Lawton Public Schools/jcpenney &amp; MacArthur High School</v>
          </cell>
          <cell r="D2392" t="str">
            <v>Lawton, OK USA</v>
          </cell>
        </row>
        <row r="2393">
          <cell r="A2393">
            <v>3458</v>
          </cell>
          <cell r="B2393" t="str">
            <v>Code Blue</v>
          </cell>
          <cell r="C2393" t="str">
            <v>Aalderink Electric/FIM/STM/Lakeshore Arts Alliance/Allegan Metal Fab/Randy's Carpet Care/Hamilton brick &amp; Holland area Home School FIRST Robotics</v>
          </cell>
          <cell r="D2393" t="str">
            <v>Holland, MI USA</v>
          </cell>
        </row>
        <row r="2394">
          <cell r="A2394">
            <v>3458</v>
          </cell>
          <cell r="B2394" t="str">
            <v>Code Blue</v>
          </cell>
          <cell r="C2394" t="str">
            <v>Aalderink Electric/FIM/STM/Lakeshore Arts Alliance/Allegan Metal Fab/Randy's Carpet Care/Hamilton brick &amp; Holland area Home School FIRST Robotics</v>
          </cell>
          <cell r="D2394" t="str">
            <v>Holland, MI USA</v>
          </cell>
        </row>
        <row r="2395">
          <cell r="A2395">
            <v>3459</v>
          </cell>
          <cell r="B2395" t="str">
            <v>Team PyroTech</v>
          </cell>
          <cell r="C2395" t="str">
            <v>NASA / Staples / Red Hat / ATI Industrial Automation / LORD Corporation / jcpenney &amp; Wake Robotics</v>
          </cell>
          <cell r="D2395" t="str">
            <v>Cary, NC USA</v>
          </cell>
        </row>
        <row r="2396">
          <cell r="A2396">
            <v>3459</v>
          </cell>
          <cell r="B2396" t="str">
            <v>Team PyroTech</v>
          </cell>
          <cell r="C2396" t="str">
            <v>NASA / Staples / Red Hat / ATI Industrial Automation / LORD Corporation / jcpenney &amp; Wake Robotics</v>
          </cell>
          <cell r="D2396" t="str">
            <v>Cary, NC USA</v>
          </cell>
        </row>
        <row r="2397">
          <cell r="A2397">
            <v>3460</v>
          </cell>
          <cell r="B2397" t="str">
            <v>Brentwood Indians</v>
          </cell>
          <cell r="C2397" t="str">
            <v>North Atlantic Industries Inc. &amp; Brentwood UFSD</v>
          </cell>
          <cell r="D2397" t="str">
            <v>Brentwood , NY USA</v>
          </cell>
        </row>
        <row r="2398">
          <cell r="A2398">
            <v>3461</v>
          </cell>
          <cell r="B2398" t="str">
            <v>Operation PEACCE Robotics - A 4-H Youth Robotics Team</v>
          </cell>
          <cell r="C2398" t="str">
            <v>United Technologies Corporation &amp; Litchfield County 4-H</v>
          </cell>
          <cell r="D2398" t="str">
            <v>Torrington, CT USA</v>
          </cell>
        </row>
        <row r="2399">
          <cell r="A2399">
            <v>3464</v>
          </cell>
          <cell r="B2399" t="str">
            <v>Sim-City</v>
          </cell>
          <cell r="C2399" t="str">
            <v>jcpenney/Ensign Bickford &amp; Simsbury High School &amp; 4-H</v>
          </cell>
          <cell r="D2399" t="str">
            <v>Simsbury, CT USA</v>
          </cell>
        </row>
        <row r="2400">
          <cell r="A2400">
            <v>3465</v>
          </cell>
          <cell r="B2400" t="str">
            <v>Omega Factor</v>
          </cell>
          <cell r="C2400" t="str">
            <v>Tinker Air Force Base/Oklahoma State Department of Education &amp; Mustang High School</v>
          </cell>
          <cell r="D2400" t="str">
            <v>Mustang, OK USA</v>
          </cell>
        </row>
        <row r="2401">
          <cell r="A2401">
            <v>3466</v>
          </cell>
          <cell r="B2401" t="str">
            <v>VI  Kings Robotics</v>
          </cell>
          <cell r="C2401" t="str">
            <v>UTC/PTC/Raytheon &amp; Nashoba Valley Technical High School</v>
          </cell>
          <cell r="D2401" t="str">
            <v>Westford , MA USA</v>
          </cell>
        </row>
        <row r="2402">
          <cell r="A2402">
            <v>3467</v>
          </cell>
          <cell r="B2402" t="str">
            <v>The Windham Windup</v>
          </cell>
          <cell r="C2402" t="str">
            <v>Veloxion/BAE Systems/jcpenney &amp; Windham High School</v>
          </cell>
          <cell r="D2402" t="str">
            <v>Windham, NH USA</v>
          </cell>
        </row>
        <row r="2403">
          <cell r="A2403">
            <v>3467</v>
          </cell>
          <cell r="B2403" t="str">
            <v>The Windham Windup</v>
          </cell>
          <cell r="C2403" t="str">
            <v>Veloxion/BAE Systems/jcpenney &amp; Windham High School</v>
          </cell>
          <cell r="D2403" t="str">
            <v>Windham, NH USA</v>
          </cell>
        </row>
        <row r="2404">
          <cell r="A2404">
            <v>3468</v>
          </cell>
          <cell r="B2404" t="str">
            <v>WMHS</v>
          </cell>
          <cell r="C2404" t="str">
            <v>jcpenney/Ouachita Parish School System &amp; West Monroe High School</v>
          </cell>
          <cell r="D2404" t="str">
            <v>West Monroe, LA USA</v>
          </cell>
        </row>
        <row r="2405">
          <cell r="A2405">
            <v>3469</v>
          </cell>
          <cell r="B2405" t="str">
            <v>The Spanish Inquisition</v>
          </cell>
          <cell r="C2405" t="str">
            <v>NASA/jcpenney/Jackson Metal Works/Larry and Susan Turner &amp; Alabama School of Mathematics and Science</v>
          </cell>
          <cell r="D2405" t="str">
            <v>Mobile, AL USA</v>
          </cell>
        </row>
        <row r="2406">
          <cell r="A2406">
            <v>3470</v>
          </cell>
          <cell r="B2406" t="str">
            <v>Cyborg Zombies</v>
          </cell>
          <cell r="C2406" t="str">
            <v>Abbott Vascular/jcpenney &amp; River Springs Charter School</v>
          </cell>
          <cell r="D2406" t="str">
            <v>Temecula, CA USA</v>
          </cell>
        </row>
        <row r="2407">
          <cell r="A2407">
            <v>3472</v>
          </cell>
          <cell r="B2407" t="str">
            <v>Buluk</v>
          </cell>
          <cell r="C2407" t="str">
            <v>TecnolÃ³gico de Monterrey, Campus Estado de MÃ©xico</v>
          </cell>
          <cell r="D2407" t="str">
            <v>Atizapan de Zaragoza, MEX Mexico</v>
          </cell>
        </row>
        <row r="2408">
          <cell r="A2408">
            <v>3473</v>
          </cell>
          <cell r="B2408" t="str">
            <v>Team DBotics</v>
          </cell>
          <cell r="C2408" t="str">
            <v>Diamond Bar High School</v>
          </cell>
          <cell r="D2408" t="str">
            <v>Diamond Bar, CA USA</v>
          </cell>
        </row>
        <row r="2409">
          <cell r="A2409">
            <v>3473</v>
          </cell>
          <cell r="B2409" t="str">
            <v>Team DBotics</v>
          </cell>
          <cell r="C2409" t="str">
            <v>Diamond Bar High School</v>
          </cell>
          <cell r="D2409" t="str">
            <v>Diamond Bar, CA USA</v>
          </cell>
        </row>
        <row r="2410">
          <cell r="A2410">
            <v>3475</v>
          </cell>
          <cell r="B2410" t="str">
            <v>The Crop?</v>
          </cell>
          <cell r="C2410" t="str">
            <v>NDEP/Cummins Inc./Space and Naval Warfare Systems Command/CMD/jcpenney &amp; West Ashley High School</v>
          </cell>
          <cell r="D2410" t="str">
            <v>Charleston, SC USA</v>
          </cell>
        </row>
        <row r="2411">
          <cell r="A2411">
            <v>3476</v>
          </cell>
          <cell r="B2411" t="str">
            <v>Code Orange</v>
          </cell>
          <cell r="C2411" t="str">
            <v>The Boeing Company / Applied Medical / Western Digital / Annie and Gene Rathbun / DeNault Hardware / Microsoft Store / jcpenney &amp; River Springs Charter School &amp; Heritage Christian School</v>
          </cell>
          <cell r="D2411" t="str">
            <v>Dana Point, CA USA</v>
          </cell>
        </row>
        <row r="2412">
          <cell r="A2412">
            <v>3476</v>
          </cell>
          <cell r="B2412" t="str">
            <v>Code Orange</v>
          </cell>
          <cell r="C2412" t="str">
            <v>The Boeing Company / Applied Medical / Western Digital / Annie and Gene Rathbun / DeNault Hardware / Microsoft Store / jcpenney &amp; River Springs Charter School &amp; Heritage Christian School</v>
          </cell>
          <cell r="D2412" t="str">
            <v>Dana Point, CA USA</v>
          </cell>
        </row>
        <row r="2413">
          <cell r="A2413">
            <v>3478</v>
          </cell>
          <cell r="B2413" t="str">
            <v>LamBot</v>
          </cell>
          <cell r="C2413" t="str">
            <v>General Motors &amp; ITESM High School Campus San Luis</v>
          </cell>
          <cell r="D2413" t="str">
            <v>San Luis Potos, SLP Mexico</v>
          </cell>
        </row>
        <row r="2414">
          <cell r="A2414">
            <v>3479</v>
          </cell>
          <cell r="B2414" t="str">
            <v>crimson tide</v>
          </cell>
          <cell r="C2414" t="str">
            <v>jcpenney/NationalGrid &amp; everett high school</v>
          </cell>
          <cell r="D2414" t="str">
            <v>everett, MA USA</v>
          </cell>
        </row>
        <row r="2415">
          <cell r="A2415">
            <v>3480</v>
          </cell>
          <cell r="B2415" t="str">
            <v>ABTOMAT</v>
          </cell>
          <cell r="C2415" t="str">
            <v>General Motors Silao &amp; TecnolÃ³gico de Monterrey campus LeÃ³n</v>
          </cell>
          <cell r="D2415" t="str">
            <v>Len, GUA Mexico</v>
          </cell>
        </row>
        <row r="2416">
          <cell r="A2416">
            <v>3481</v>
          </cell>
          <cell r="B2416" t="str">
            <v>Bronc Botz</v>
          </cell>
          <cell r="C2416" t="str">
            <v>NewTek / ENTRUST Technology Consulting Services / M2 Global Technology / ITM Texas / Lone Star Powder Coating / KCI / Gately Law.com / Time Warner Cable / jcpenney / Texas Workforce Commission / SolidWorks / SolidProfessor.com / Insurancelabs / FIRST-in-Texas / San Antonio Competition Robotics Alliance / Councilman Reed Williams and City of San Antonio &amp; Northside ISD Brandeis High School</v>
          </cell>
          <cell r="D2416" t="str">
            <v>San Antonio, TX USA</v>
          </cell>
        </row>
        <row r="2417">
          <cell r="A2417">
            <v>3481</v>
          </cell>
          <cell r="B2417" t="str">
            <v>Bronc Botz</v>
          </cell>
          <cell r="C2417" t="str">
            <v>NewTek / ENTRUST Technology Consulting Services / M2 Global Technology / ITM Texas / Lone Star Powder Coating / KCI / Gately Law.com / Time Warner Cable / jcpenney / Texas Workforce Commission / SolidWorks / SolidProfessor.com / Insurancelabs / FIRST-in-Texas / San Antonio Competition Robotics Alliance / Councilman Reed Williams and City of San Antonio &amp; Northside ISD Brandeis High School</v>
          </cell>
          <cell r="D2417" t="str">
            <v>San Antonio, TX USA</v>
          </cell>
        </row>
        <row r="2418">
          <cell r="A2418">
            <v>3482</v>
          </cell>
          <cell r="B2418" t="str">
            <v>Apollo</v>
          </cell>
          <cell r="C2418" t="str">
            <v>NDEP/Department of Defense/NASA/XILINX/jcpenney &amp; Westmont High School</v>
          </cell>
          <cell r="D2418" t="str">
            <v>Campbell, CA USA</v>
          </cell>
        </row>
        <row r="2419">
          <cell r="A2419">
            <v>3483</v>
          </cell>
          <cell r="B2419" t="str">
            <v>Cold Smoke</v>
          </cell>
          <cell r="C2419" t="str">
            <v>jcpenney &amp; Bozeman High School</v>
          </cell>
          <cell r="D2419" t="str">
            <v>Bozeman, MT USA</v>
          </cell>
        </row>
        <row r="2420">
          <cell r="A2420">
            <v>3484</v>
          </cell>
          <cell r="B2420" t="str">
            <v>Short Circuit</v>
          </cell>
          <cell r="C2420" t="str">
            <v>Honda/Tool Technologies/jcpenney &amp; Marysville High School</v>
          </cell>
          <cell r="D2420" t="str">
            <v>Marysville, OH USA</v>
          </cell>
        </row>
        <row r="2421">
          <cell r="A2421">
            <v>3485</v>
          </cell>
          <cell r="B2421" t="str">
            <v>Cyclone Robotics</v>
          </cell>
          <cell r="C2421" t="str">
            <v>NASA/Westerman Foundation/KCSTEM Alliance &amp; Bishop Ward High School</v>
          </cell>
          <cell r="D2421" t="str">
            <v>Kansas City, KS USA</v>
          </cell>
        </row>
        <row r="2422">
          <cell r="A2422">
            <v>3486</v>
          </cell>
          <cell r="B2422" t="str">
            <v>Crawford C.L.I.M.B.</v>
          </cell>
          <cell r="C2422" t="str">
            <v>Lockheed Martin/jcpenney/HP &amp; Crawford High School</v>
          </cell>
          <cell r="D2422" t="str">
            <v>San Diego, CA USA</v>
          </cell>
        </row>
        <row r="2423">
          <cell r="A2423">
            <v>3487</v>
          </cell>
          <cell r="B2423" t="str">
            <v>The EarthQuakers</v>
          </cell>
          <cell r="C2423" t="str">
            <v>Rolls-Royce / Allison Transmission / jcpenney &amp; Plainfield High School</v>
          </cell>
          <cell r="D2423" t="str">
            <v>Plainfield , IN USA</v>
          </cell>
        </row>
        <row r="2424">
          <cell r="A2424">
            <v>3488</v>
          </cell>
          <cell r="B2424" t="str">
            <v xml:space="preserve">RoboEAGLES </v>
          </cell>
          <cell r="C2424" t="str">
            <v>jcpenney/Don Johns Engineering &amp; Carl Sandburg High School</v>
          </cell>
          <cell r="D2424" t="str">
            <v>Orland Park, IL USA</v>
          </cell>
        </row>
        <row r="2425">
          <cell r="A2425">
            <v>3489</v>
          </cell>
          <cell r="B2425" t="str">
            <v>Category 5</v>
          </cell>
          <cell r="C2425" t="str">
            <v>The Boeing Company/NDEP/Robert Bosch/SPAWAR/Dorchseter County Council &amp; Ashley Ridge High School &amp; Summerville High School &amp; Dorchester District 2</v>
          </cell>
          <cell r="D2425" t="str">
            <v>North Charleston, SC USA</v>
          </cell>
        </row>
        <row r="2426">
          <cell r="A2426">
            <v>3489</v>
          </cell>
          <cell r="B2426" t="str">
            <v>Category 5</v>
          </cell>
          <cell r="C2426" t="str">
            <v>The Boeing Company/NDEP/Robert Bosch/SPAWAR/Dorchseter County Council &amp; Ashley Ridge High School &amp; Summerville High School &amp; Dorchester District 2</v>
          </cell>
          <cell r="D2426" t="str">
            <v>North Charleston, SC USA</v>
          </cell>
        </row>
        <row r="2427">
          <cell r="A2427">
            <v>3490</v>
          </cell>
          <cell r="B2427" t="str">
            <v>Viper Drive</v>
          </cell>
          <cell r="C2427" t="str">
            <v>The Boeing Company &amp; Cane Bay High</v>
          </cell>
          <cell r="D2427" t="str">
            <v>Summerville, SC USA</v>
          </cell>
        </row>
        <row r="2428">
          <cell r="A2428">
            <v>3491</v>
          </cell>
          <cell r="B2428" t="str">
            <v>FUTURE Dinos</v>
          </cell>
          <cell r="C2428" t="str">
            <v>Imperial Valley Mesa Program/jcpenney &amp; Holtville High School</v>
          </cell>
          <cell r="D2428" t="str">
            <v>Holtville , CA USA</v>
          </cell>
        </row>
        <row r="2429">
          <cell r="A2429">
            <v>3492</v>
          </cell>
          <cell r="B2429" t="str">
            <v>P.A.R.T.s</v>
          </cell>
          <cell r="C2429" t="str">
            <v>Toyota/NASA/RCBI/jcpenney &amp; Putnam County Schools</v>
          </cell>
          <cell r="D2429" t="str">
            <v>Winfield, WV USA</v>
          </cell>
        </row>
        <row r="2430">
          <cell r="A2430">
            <v>3492</v>
          </cell>
          <cell r="B2430" t="str">
            <v>P.A.R.T.s</v>
          </cell>
          <cell r="C2430" t="str">
            <v>Toyota/NASA/RCBI/jcpenney &amp; Putnam County Schools</v>
          </cell>
          <cell r="D2430" t="str">
            <v>Winfield, WV USA</v>
          </cell>
        </row>
        <row r="2431">
          <cell r="A2431">
            <v>3493</v>
          </cell>
          <cell r="B2431" t="str">
            <v>RETRO ROBOT SQUAD</v>
          </cell>
          <cell r="C2431" t="str">
            <v>jcpenney &amp; JOHN A HOLMES HIGH SCHOOL</v>
          </cell>
          <cell r="D2431" t="str">
            <v>EDENTON, NC USA</v>
          </cell>
        </row>
        <row r="2432">
          <cell r="A2432">
            <v>3494</v>
          </cell>
          <cell r="B2432" t="str">
            <v>The Quadrangles</v>
          </cell>
          <cell r="C2432" t="str">
            <v>NDEP / GM Powertrain / The Raymond Foundation / Science Applications International Corporation / jcpenney / Boston Scientific Corp. / Smithville Charitable Foundation &amp; Bloomington High School South</v>
          </cell>
          <cell r="D2432" t="str">
            <v>Bloomington, IN USA</v>
          </cell>
        </row>
        <row r="2433">
          <cell r="A2433">
            <v>3494</v>
          </cell>
          <cell r="B2433" t="str">
            <v>The Quadrangles</v>
          </cell>
          <cell r="C2433" t="str">
            <v>NDEP / GM Powertrain / The Raymond Foundation / Science Applications International Corporation / jcpenney / Boston Scientific Corp. / Smithville Charitable Foundation &amp; Bloomington High School South</v>
          </cell>
          <cell r="D2433" t="str">
            <v>Bloomington, IN USA</v>
          </cell>
        </row>
        <row r="2434">
          <cell r="A2434">
            <v>3495</v>
          </cell>
          <cell r="B2434" t="str">
            <v>MindCraft</v>
          </cell>
          <cell r="C2434" t="str">
            <v>jcpenney / Sergey Brin-Ann Wojcicki Foundation / PTC &amp; Edison High School FUSD</v>
          </cell>
          <cell r="D2434" t="str">
            <v>Fresno, CA USA</v>
          </cell>
        </row>
        <row r="2435">
          <cell r="A2435">
            <v>3495</v>
          </cell>
          <cell r="B2435" t="str">
            <v>MindCraft</v>
          </cell>
          <cell r="C2435" t="str">
            <v>jcpenney / Sergey Brin-Ann Wojcicki Foundation / PTC &amp; Edison High School FUSD</v>
          </cell>
          <cell r="D2435" t="str">
            <v>Fresno, CA USA</v>
          </cell>
        </row>
        <row r="2436">
          <cell r="A2436">
            <v>3496</v>
          </cell>
          <cell r="B2436" t="str">
            <v>The RoboTech Collection</v>
          </cell>
          <cell r="C2436" t="str">
            <v>American Electric Power / jcpenney &amp; Fort Hayes Construction Arts Career Center,Fort Hayes Metroplitan Education Center , Columbus Alternative High School, Africentric High School and Columbus city Schools</v>
          </cell>
          <cell r="D2436" t="str">
            <v>Columbus, OH USA</v>
          </cell>
        </row>
        <row r="2437">
          <cell r="A2437">
            <v>3496</v>
          </cell>
          <cell r="B2437" t="str">
            <v>The RoboTech Collection</v>
          </cell>
          <cell r="C2437" t="str">
            <v>American Electric Power / jcpenney &amp; Fort Hayes Construction Arts Career Center,Fort Hayes Metroplitan Education Center , Columbus Alternative High School, Africentric High School and Columbus city Schools</v>
          </cell>
          <cell r="D2437" t="str">
            <v>Columbus, OH USA</v>
          </cell>
        </row>
        <row r="2438">
          <cell r="A2438">
            <v>3497</v>
          </cell>
          <cell r="B2438" t="str">
            <v>Hot Bots</v>
          </cell>
          <cell r="C2438" t="str">
            <v>jcpenney/Timothy A. and Amy B. Leach Charitable Fund/Exploration Geophysics &amp; Midland Classical Academy</v>
          </cell>
          <cell r="D2438" t="str">
            <v>Midland , TX USA</v>
          </cell>
        </row>
        <row r="2439">
          <cell r="A2439">
            <v>3498</v>
          </cell>
          <cell r="B2439" t="str">
            <v>Jankopotamus</v>
          </cell>
          <cell r="C2439" t="str">
            <v>jcpenney / First Commercial Bank / Deer Creek Schools Foundation / Oklahoma State Department of Education / Brown Family / Blacklight.com / The Armed Forces Communications and Electronics Association &amp; Deer Creek Public Schools</v>
          </cell>
          <cell r="D2439" t="str">
            <v>Edmond, OK USA</v>
          </cell>
        </row>
        <row r="2440">
          <cell r="A2440">
            <v>3499</v>
          </cell>
          <cell r="B2440" t="str">
            <v>River's Edge Robotics</v>
          </cell>
          <cell r="C2440" t="str">
            <v>jcpenney/University of New Hampshire Space Grant &amp; Oyster River High School</v>
          </cell>
          <cell r="D2440" t="str">
            <v>Durham, NH USA</v>
          </cell>
        </row>
        <row r="2441">
          <cell r="A2441">
            <v>3501</v>
          </cell>
          <cell r="B2441" t="str">
            <v>Firebirds</v>
          </cell>
          <cell r="C2441" t="str">
            <v>Abbott/FUHSD/Brin-Wojcicki/Lockheed Martin/Symantec/Neonode/Igenex/jcpenney &amp; Fremont High School</v>
          </cell>
          <cell r="D2441" t="str">
            <v>Sunnyvale, CA USA</v>
          </cell>
        </row>
        <row r="2442">
          <cell r="A2442">
            <v>3501</v>
          </cell>
          <cell r="B2442" t="str">
            <v>Firebirds</v>
          </cell>
          <cell r="C2442" t="str">
            <v>Abbott/FUHSD/Brin-Wojcicki/Lockheed Martin/Symantec/Neonode/Igenex/jcpenney &amp; Fremont High School</v>
          </cell>
          <cell r="D2442" t="str">
            <v>Sunnyvale, CA USA</v>
          </cell>
        </row>
        <row r="2443">
          <cell r="A2443">
            <v>3502</v>
          </cell>
          <cell r="B2443" t="str">
            <v>Octo(PI)Rates</v>
          </cell>
          <cell r="C2443" t="str">
            <v>NASA / Consortium of Florida Education Foundation via Motorola Solutions Foundation / Motorola Solutions Foundation / AT / Foundation for Leon County Schools / Thomas "TBear" Bush / jcpenney / National High Magnetic Field Labratory &amp; SAIL High School</v>
          </cell>
          <cell r="D2443" t="str">
            <v>Tallahassee , FL USA</v>
          </cell>
        </row>
        <row r="2444">
          <cell r="A2444">
            <v>3502</v>
          </cell>
          <cell r="B2444" t="str">
            <v>Octo(PI)Rates</v>
          </cell>
          <cell r="C2444" t="str">
            <v>NASA / Consortium of Florida Education Foundation via Motorola Solutions Foundation / Motorola Solutions Foundation / AT / Foundation for Leon County Schools / Thomas "TBear" Bush / jcpenney / National High Magnetic Field Labratory &amp; SAIL High School</v>
          </cell>
          <cell r="D2444" t="str">
            <v>Tallahassee , FL USA</v>
          </cell>
        </row>
        <row r="2445">
          <cell r="A2445">
            <v>3504</v>
          </cell>
          <cell r="B2445" t="str">
            <v>Girls of Steel</v>
          </cell>
          <cell r="C2445" t="str">
            <v>Field Robotics Center, Carnegie Mellon University / American Eagle Outfitters / jcpenney &amp; The Ellis School &amp; Winchester Thurston &amp; Oakland Catholic &amp; Chartiers Valley High School &amp; Fox Chapel Area High School &amp; Pine Richland High School &amp; Seneca Valley Senior High School &amp; Avonworth High School &amp; Plum Senior High School &amp; Johnstown High School &amp; Pittsburgh Obama Academy 6-12 &amp; Bethel Park High School &amp; Pittsburgh CAPA 6-12 &amp; North Allegheny Intermediate High School &amp; Seneca Valley Intermediate High School &amp; Home School &amp; Jeannette High School &amp; PA Cyber Charter School &amp; Shady Side Academy &amp; Pittsburgh Sci Tech Academy</v>
          </cell>
          <cell r="D2445" t="str">
            <v>Pittsburgh, PA USA</v>
          </cell>
        </row>
        <row r="2446">
          <cell r="A2446">
            <v>3506</v>
          </cell>
          <cell r="B2446" t="str">
            <v>Yeti</v>
          </cell>
          <cell r="C2446" t="str">
            <v>NASA / Celgard, LLC / CPCC / SAIC / BASF / Time Warner Cable Inc. / GDATP / Kuraray America, Inc. / D.R.Joseph Incorporated / jcpenney / Piedmont Natural Gas / United Mechanical Corporation / M.R. Snyder Company / Rosemary Keeney / Charlotte Fire Fighters Association / Bank of America / Enventys / Duke Energy / Optima Engineering P.A. / Lowes / Macy's, Inc. / CFC / SME -Southern Piedmont Chapter 182 / CapTech Consulting &amp; YETI, Inc.</v>
          </cell>
          <cell r="D2446" t="str">
            <v>Charlotte, NC USA</v>
          </cell>
        </row>
        <row r="2447">
          <cell r="A2447">
            <v>3506</v>
          </cell>
          <cell r="B2447" t="str">
            <v>Yeti</v>
          </cell>
          <cell r="C2447" t="str">
            <v>NASA / Celgard, LLC / CPCC / SAIC / BASF / Time Warner Cable Inc. / GDATP / Kuraray America, Inc. / D.R.Joseph Incorporated / jcpenney / Piedmont Natural Gas / United Mechanical Corporation / M.R. Snyder Company / Rosemary Keeney / Charlotte Fire Fighters Association / Bank of America / Enventys / Duke Energy / Optima Engineering P.A. / Lowes / Macy's, Inc. / CFC / SME -Southern Piedmont Chapter 182 / CapTech Consulting &amp; YETI, Inc.</v>
          </cell>
          <cell r="D2447" t="str">
            <v>Charlotte, NC USA</v>
          </cell>
        </row>
        <row r="2448">
          <cell r="A2448">
            <v>3507</v>
          </cell>
          <cell r="B2448" t="str">
            <v>Ubotics</v>
          </cell>
          <cell r="C2448" t="str">
            <v>Union School District/jcpenney/Oklahoma State Department of Education &amp; Union Public Schools</v>
          </cell>
          <cell r="D2448" t="str">
            <v>Tulsa, OK USA</v>
          </cell>
        </row>
        <row r="2449">
          <cell r="A2449">
            <v>3507</v>
          </cell>
          <cell r="B2449" t="str">
            <v>Ubotics</v>
          </cell>
          <cell r="C2449" t="str">
            <v>Union School District/jcpenney/Oklahoma State Department of Education &amp; Union Public Schools</v>
          </cell>
          <cell r="D2449" t="str">
            <v>Tulsa, OK USA</v>
          </cell>
        </row>
        <row r="2450">
          <cell r="A2450">
            <v>3509</v>
          </cell>
          <cell r="B2450" t="str">
            <v>Team Fallout</v>
          </cell>
          <cell r="C2450" t="str">
            <v>SRT/AEP/Honor Credit Union/Delta Machining/Dane Systems/PTC/Express One &amp; Niles Community Schools</v>
          </cell>
          <cell r="D2450" t="str">
            <v>Niles, MI USA</v>
          </cell>
        </row>
        <row r="2451">
          <cell r="A2451">
            <v>3509</v>
          </cell>
          <cell r="B2451" t="str">
            <v>Team Fallout</v>
          </cell>
          <cell r="C2451" t="str">
            <v>SRT/AEP/Honor Credit Union/Delta Machining/Dane Systems/PTC/Express One &amp; Niles Community Schools</v>
          </cell>
          <cell r="D2451" t="str">
            <v>Niles, MI USA</v>
          </cell>
        </row>
        <row r="2452">
          <cell r="A2452">
            <v>3510</v>
          </cell>
          <cell r="B2452" t="str">
            <v>Tectronic</v>
          </cell>
          <cell r="C2452" t="str">
            <v>Preparatoria Celaya del Tec de Monterrey</v>
          </cell>
          <cell r="D2452" t="str">
            <v>Celaya, GUA Mexico</v>
          </cell>
        </row>
        <row r="2453">
          <cell r="A2453">
            <v>3511</v>
          </cell>
          <cell r="B2453" t="str">
            <v>CWCTC CYBORGS</v>
          </cell>
          <cell r="C2453" t="str">
            <v>Central Westmoreland CTC/jcpenney/Westmoreland County Community College &amp; CWCTC</v>
          </cell>
          <cell r="D2453" t="str">
            <v>New Stanton, PA USA</v>
          </cell>
        </row>
        <row r="2454">
          <cell r="A2454">
            <v>3512</v>
          </cell>
          <cell r="B2454" t="str">
            <v>Spartatroniks</v>
          </cell>
          <cell r="C2454" t="str">
            <v>Best Buy Children's Foundation / Melfred Borzall / General Dynamics / Lockheed Martin / PG Corp / United Launch Alliance / Enerpro / Central Coast Education Collaborative / FLIR Inc. / SpaceX / Softec, Inc. / jcpenney &amp; Orcutt Academy High School</v>
          </cell>
          <cell r="D2454" t="str">
            <v>Orcutt, CA USA</v>
          </cell>
        </row>
        <row r="2455">
          <cell r="A2455">
            <v>3512</v>
          </cell>
          <cell r="B2455" t="str">
            <v>Spartatroniks</v>
          </cell>
          <cell r="C2455" t="str">
            <v>Best Buy Children's Foundation / Melfred Borzall / General Dynamics / Lockheed Martin / PG Corp / United Launch Alliance / Enerpro / Central Coast Education Collaborative / FLIR Inc. / SpaceX / Softec, Inc. / jcpenney &amp; Orcutt Academy High School</v>
          </cell>
          <cell r="D2455" t="str">
            <v>Orcutt, CA USA</v>
          </cell>
        </row>
        <row r="2456">
          <cell r="A2456">
            <v>3513</v>
          </cell>
          <cell r="B2456" t="str">
            <v>Techno Hawks</v>
          </cell>
          <cell r="C2456" t="str">
            <v>Discover Technology / Intermax Networks / Tacoma Screw / Bay Shore Systems Inc. / Stein's Family Foods / Lions Club International / jcpenney &amp; Lakeland High School</v>
          </cell>
          <cell r="D2456" t="str">
            <v>Rathdrum, ID USA</v>
          </cell>
        </row>
        <row r="2457">
          <cell r="A2457">
            <v>3515</v>
          </cell>
          <cell r="B2457" t="str">
            <v xml:space="preserve">Pneubotic Mustangs </v>
          </cell>
          <cell r="C2457" t="str">
            <v>Picatinny Arsenal / BAE Systems / Johnson &amp; Johnson / jcpenney &amp; John F Kennedy Memorial H. S.</v>
          </cell>
          <cell r="D2457" t="str">
            <v>Iselin, NJ USA</v>
          </cell>
        </row>
        <row r="2458">
          <cell r="A2458">
            <v>3515</v>
          </cell>
          <cell r="B2458" t="str">
            <v xml:space="preserve">Pneubotic Mustangs </v>
          </cell>
          <cell r="C2458" t="str">
            <v>Picatinny Arsenal / BAE Systems / Johnson &amp; Johnson / jcpenney &amp; John F Kennedy Memorial H. S.</v>
          </cell>
          <cell r="D2458" t="str">
            <v>Iselin, NJ USA</v>
          </cell>
        </row>
        <row r="2459">
          <cell r="A2459">
            <v>3516</v>
          </cell>
          <cell r="B2459" t="str">
            <v>RoboChiefs</v>
          </cell>
          <cell r="C2459" t="str">
            <v>Medtronics &amp; Craigmont High</v>
          </cell>
          <cell r="D2459" t="str">
            <v>Memphis, TN USA</v>
          </cell>
        </row>
        <row r="2460">
          <cell r="A2460">
            <v>3516</v>
          </cell>
          <cell r="B2460" t="str">
            <v>RoboChiefs</v>
          </cell>
          <cell r="C2460" t="str">
            <v>Medtronics &amp; Craigmont High</v>
          </cell>
          <cell r="D2460" t="str">
            <v>Memphis, TN USA</v>
          </cell>
        </row>
        <row r="2461">
          <cell r="A2461">
            <v>3521</v>
          </cell>
          <cell r="B2461" t="str">
            <v>Noble Nuts</v>
          </cell>
          <cell r="C2461" t="str">
            <v>NASA/jcpenney &amp; Shadow Hills High School</v>
          </cell>
          <cell r="D2461" t="str">
            <v>Indio, CA USA</v>
          </cell>
        </row>
        <row r="2462">
          <cell r="A2462">
            <v>3522</v>
          </cell>
          <cell r="B2462" t="str">
            <v>CBoTS4</v>
          </cell>
          <cell r="C2462" t="str">
            <v>CBT 4 TOLUCA &amp; GM</v>
          </cell>
          <cell r="D2462" t="str">
            <v>Toluca, MEX Mexico</v>
          </cell>
        </row>
        <row r="2463">
          <cell r="A2463">
            <v>3524</v>
          </cell>
          <cell r="B2463" t="str">
            <v>The Blizzard</v>
          </cell>
          <cell r="C2463" t="str">
            <v>NASA / Best Buy / Savvis, A CenturyLink Company / Tennant Foundation / Schwegman, Lundberg &amp; Woessner, P.A. / jcpenney / Crown Bank / GE / GO FIRST / Dunwoody College of Technology / Twin Cities Tech Connection &amp; Courage Center</v>
          </cell>
          <cell r="D2463" t="str">
            <v>Minneapolis, MN USA</v>
          </cell>
        </row>
        <row r="2464">
          <cell r="A2464">
            <v>3525</v>
          </cell>
          <cell r="B2464" t="str">
            <v>The Nuts &amp; Bolts of Fury</v>
          </cell>
          <cell r="C2464" t="str">
            <v>UTC/4H/jcpenney &amp; John F. Kennedy High School</v>
          </cell>
          <cell r="D2464" t="str">
            <v>Waterbury, CT USA</v>
          </cell>
        </row>
        <row r="2465">
          <cell r="A2465">
            <v>3525</v>
          </cell>
          <cell r="B2465" t="str">
            <v>The Nuts &amp; Bolts of Fury</v>
          </cell>
          <cell r="C2465" t="str">
            <v>UTC/4H/jcpenney &amp; John F. Kennedy High School</v>
          </cell>
          <cell r="D2465" t="str">
            <v>Waterbury, CT USA</v>
          </cell>
        </row>
        <row r="2466">
          <cell r="A2466">
            <v>3526</v>
          </cell>
          <cell r="B2466" t="str">
            <v>Blue Ignition</v>
          </cell>
          <cell r="C2466" t="str">
            <v>Nexon automation / General Motors Ramos Arizpe &amp; Tecnologico de Monterrey Campus Saltillo</v>
          </cell>
          <cell r="D2466" t="str">
            <v>Saltillo, COA Mexico</v>
          </cell>
        </row>
        <row r="2467">
          <cell r="A2467">
            <v>3527</v>
          </cell>
          <cell r="B2467" t="str">
            <v>Tec Balam Esmeralda</v>
          </cell>
          <cell r="C2467" t="str">
            <v>ITESM</v>
          </cell>
          <cell r="D2467" t="str">
            <v>Atizapan, MEX Mexico</v>
          </cell>
        </row>
        <row r="2468">
          <cell r="A2468">
            <v>3528</v>
          </cell>
          <cell r="B2468" t="str">
            <v>Up Next!</v>
          </cell>
          <cell r="C2468" t="str">
            <v>NASA Marshall Space Flight Center / Metropolitan Community College / IBM / Imaging for Women, LLC / jcpenney / Tailor Made Exteriors / Constance Tobin / ScriptPro / Knights of Columbus Ladies Auxiliary 8915 / Steve Cowley / Stephen M. Connelly, CPA, PC / Laird Plastics &amp; KC Northland Homeschoolers</v>
          </cell>
          <cell r="D2468" t="str">
            <v>Kansas City, MO USA</v>
          </cell>
        </row>
        <row r="2469">
          <cell r="A2469">
            <v>3528</v>
          </cell>
          <cell r="B2469" t="str">
            <v>Up Next!</v>
          </cell>
          <cell r="C2469" t="str">
            <v>NASA Marshall Space Flight Center / Metropolitan Community College / IBM / Imaging for Women, LLC / jcpenney / Tailor Made Exteriors / Constance Tobin / ScriptPro / Knights of Columbus Ladies Auxiliary 8915 / Steve Cowley / Stephen M. Connelly, CPA, PC / Laird Plastics &amp; KC Northland Homeschoolers</v>
          </cell>
          <cell r="D2469" t="str">
            <v>Kansas City, MO USA</v>
          </cell>
        </row>
        <row r="2470">
          <cell r="A2470">
            <v>3530</v>
          </cell>
          <cell r="B2470" t="str">
            <v>Patriotix</v>
          </cell>
          <cell r="C2470" t="str">
            <v>Pratt &amp; Whitney/UTC/UniversitÃ© Concordia/Robotique FIRST QuÃ©bec/Fusion Jeunesse/CSDM &amp; Ã‰cole Louis-Joseph-Papineau</v>
          </cell>
          <cell r="D2470" t="str">
            <v>Montreal, QC Canada</v>
          </cell>
        </row>
        <row r="2471">
          <cell r="A2471">
            <v>3530</v>
          </cell>
          <cell r="B2471" t="str">
            <v>Patriotix</v>
          </cell>
          <cell r="C2471" t="str">
            <v>Pratt &amp; Whitney/UTC/UniversitÃ© Concordia/Robotique FIRST QuÃ©bec/Fusion Jeunesse/CSDM &amp; Ã‰cole Louis-Joseph-Papineau</v>
          </cell>
          <cell r="D2471" t="str">
            <v>Montreal, QC Canada</v>
          </cell>
        </row>
        <row r="2472">
          <cell r="A2472">
            <v>3532</v>
          </cell>
          <cell r="B2472" t="str">
            <v>Piranha</v>
          </cell>
          <cell r="C2472" t="str">
            <v>HÃ©roux Devtek/Bombardier AÃ©ronautique Inc./Robotique FIRST QuÃ©bec/Fusion Jeunesse &amp; Ã‰cole Mgr-A.-M.-Parent (CSMV)</v>
          </cell>
          <cell r="D2472" t="str">
            <v>Saint-Hubert, QC Canada</v>
          </cell>
        </row>
        <row r="2473">
          <cell r="A2473">
            <v>3533</v>
          </cell>
          <cell r="B2473" t="str">
            <v>Mkano</v>
          </cell>
          <cell r="C2473" t="str">
            <v>CAE / RÃ©seau RÃ©ussite MontrÃ©al / Fusion Jeunesse / Robotique FIRST QuÃ©bec / CSDM &amp; Ã‰cole Lucien-PagÃ©</v>
          </cell>
          <cell r="D2473" t="str">
            <v>Montral, QC Canada</v>
          </cell>
        </row>
        <row r="2474">
          <cell r="A2474">
            <v>3534</v>
          </cell>
          <cell r="B2474" t="str">
            <v>House of Cards</v>
          </cell>
          <cell r="C2474" t="str">
            <v>Coldwell Banker Professionals / jcpenney / Kenneth E Vobach MD, PC / Richard DuCharme / Larson's Ace Hardware / Fernco &amp; Davison High School</v>
          </cell>
          <cell r="D2474" t="str">
            <v>Davison, MI USA</v>
          </cell>
        </row>
        <row r="2475">
          <cell r="A2475">
            <v>3534</v>
          </cell>
          <cell r="B2475" t="str">
            <v>House of Cards</v>
          </cell>
          <cell r="C2475" t="str">
            <v>Coldwell Banker Professionals / jcpenney / Kenneth E Vobach MD, PC / Richard DuCharme / Larson's Ace Hardware / Fernco &amp; Davison High School</v>
          </cell>
          <cell r="D2475" t="str">
            <v>Davison, MI USA</v>
          </cell>
        </row>
        <row r="2476">
          <cell r="A2476">
            <v>3535</v>
          </cell>
          <cell r="B2476" t="str">
            <v>GalakTech Invaders</v>
          </cell>
          <cell r="C2476" t="str">
            <v>Lapeer County Community Foundation / jcpenney / H &amp; H Tool / Charles &amp; Emily Pratt / The Spankie Family / Workforce Training &amp; Development (WTD) / Sears Hometown Store Lapeer / Identities Screen Printing &amp; Embroidery / Delta Staffing &amp; Lapeer County Ed-Tech</v>
          </cell>
          <cell r="D2476" t="str">
            <v>Lapeer County, MI USA</v>
          </cell>
        </row>
        <row r="2477">
          <cell r="A2477">
            <v>3535</v>
          </cell>
          <cell r="B2477" t="str">
            <v>GalakTech Invaders</v>
          </cell>
          <cell r="C2477" t="str">
            <v>Lapeer County Community Foundation / jcpenney / H &amp; H Tool / Charles &amp; Emily Pratt / The Spankie Family / Workforce Training &amp; Development (WTD) / Sears Hometown Store Lapeer / Identities Screen Printing &amp; Embroidery / Delta Staffing &amp; Lapeer County Ed-Tech</v>
          </cell>
          <cell r="D2477" t="str">
            <v>Lapeer County, MI USA</v>
          </cell>
        </row>
        <row r="2478">
          <cell r="A2478">
            <v>3536</v>
          </cell>
          <cell r="B2478" t="str">
            <v>Electro Eagles</v>
          </cell>
          <cell r="C2478" t="str">
            <v>jcpenney/Linear Mold and Engineering &amp; Hartland High School</v>
          </cell>
          <cell r="D2478" t="str">
            <v>Hartland, MI USA</v>
          </cell>
        </row>
        <row r="2479">
          <cell r="A2479">
            <v>3536</v>
          </cell>
          <cell r="B2479" t="str">
            <v>Electro Eagles</v>
          </cell>
          <cell r="C2479" t="str">
            <v>jcpenney/Linear Mold and Engineering &amp; Hartland High School</v>
          </cell>
          <cell r="D2479" t="str">
            <v>Hartland, MI USA</v>
          </cell>
        </row>
        <row r="2480">
          <cell r="A2480">
            <v>3537</v>
          </cell>
          <cell r="B2480" t="str">
            <v>Delta Force</v>
          </cell>
          <cell r="C2480" t="str">
            <v>SRT &amp; Inland Lakes Secondary School</v>
          </cell>
          <cell r="D2480" t="str">
            <v>Indian River, MI USA</v>
          </cell>
        </row>
        <row r="2481">
          <cell r="A2481">
            <v>3537</v>
          </cell>
          <cell r="B2481" t="str">
            <v>Delta Force</v>
          </cell>
          <cell r="C2481" t="str">
            <v>SRT &amp; Inland Lakes Secondary School</v>
          </cell>
          <cell r="D2481" t="str">
            <v>Indian River, MI USA</v>
          </cell>
        </row>
        <row r="2482">
          <cell r="A2482">
            <v>3539</v>
          </cell>
          <cell r="B2482" t="str">
            <v>Byting Bulldogs</v>
          </cell>
          <cell r="C2482" t="str">
            <v>RCM Inc. / NDEP / Master CNC / Cross The Road Electronics / Foundation for Educational Excellence &amp; Romeo Engineering &amp; Technology Center</v>
          </cell>
          <cell r="D2482" t="str">
            <v>Washington, MI USA</v>
          </cell>
        </row>
        <row r="2483">
          <cell r="A2483">
            <v>3539</v>
          </cell>
          <cell r="B2483" t="str">
            <v>Byting Bulldogs</v>
          </cell>
          <cell r="C2483" t="str">
            <v>RCM Inc. / NDEP / Master CNC / Cross The Road Electronics / Foundation for Educational Excellence &amp; Romeo Engineering &amp; Technology Center</v>
          </cell>
          <cell r="D2483" t="str">
            <v>Washington, MI USA</v>
          </cell>
        </row>
        <row r="2484">
          <cell r="A2484">
            <v>3539</v>
          </cell>
          <cell r="B2484" t="str">
            <v>Byting Bulldogs</v>
          </cell>
          <cell r="C2484" t="str">
            <v>RCM Inc. / NDEP / Master CNC / Cross The Road Electronics / Foundation for Educational Excellence &amp; Romeo Engineering &amp; Technology Center</v>
          </cell>
          <cell r="D2484" t="str">
            <v>Washington, MI USA</v>
          </cell>
        </row>
        <row r="2485">
          <cell r="A2485">
            <v>3541</v>
          </cell>
          <cell r="B2485" t="str">
            <v>Bulls</v>
          </cell>
          <cell r="C2485" t="str">
            <v>Xerox Canada &amp; Brebeuf College</v>
          </cell>
          <cell r="D2485" t="str">
            <v>Toronto, ON Canada</v>
          </cell>
        </row>
        <row r="2486">
          <cell r="A2486">
            <v>3542</v>
          </cell>
          <cell r="B2486" t="str">
            <v>S.P.E.E.D</v>
          </cell>
          <cell r="C2486" t="str">
            <v>jcpenney/RD Tool &amp; Mfg./GERDAU Steel/OTP Industrial Solutions/Dave White Cheverolet/S Die/Fischer Tool &amp; Die/EWIE/UAW Local 387/Lamberville Do It Best Hardware &amp; Bedford Robotics Association Inc.</v>
          </cell>
          <cell r="D2486" t="str">
            <v>Temperance, MI USA</v>
          </cell>
        </row>
        <row r="2487">
          <cell r="A2487">
            <v>3542</v>
          </cell>
          <cell r="B2487" t="str">
            <v>S.P.E.E.D</v>
          </cell>
          <cell r="C2487" t="str">
            <v>jcpenney/RD Tool &amp; Mfg./GERDAU Steel/OTP Industrial Solutions/Dave White Cheverolet/S Die/Fischer Tool &amp; Die/EWIE/UAW Local 387/Lamberville Do It Best Hardware &amp; Bedford Robotics Association Inc.</v>
          </cell>
          <cell r="D2487" t="str">
            <v>Temperance, MI USA</v>
          </cell>
        </row>
        <row r="2488">
          <cell r="A2488">
            <v>3543</v>
          </cell>
          <cell r="B2488" t="str">
            <v>C4 Robotics</v>
          </cell>
          <cell r="C2488" t="str">
            <v>Arnprior District High School</v>
          </cell>
          <cell r="D2488" t="str">
            <v>Arnprior , ON Canada</v>
          </cell>
        </row>
        <row r="2489">
          <cell r="A2489">
            <v>3544</v>
          </cell>
          <cell r="B2489" t="str">
            <v>Spartiates</v>
          </cell>
          <cell r="C2489" t="str">
            <v>Fonds de bienfaisance des employÃ©s de Bombardier AÃ©ronautique de Mtl/Fusion Jeunesse/Robotique FIRST QuÃ©bec/CSPI &amp; Ã‰cole Calixa-LavallÃ©e</v>
          </cell>
          <cell r="D2489" t="str">
            <v>Montreal-Nord, QC Canada</v>
          </cell>
        </row>
        <row r="2490">
          <cell r="A2490">
            <v>3545</v>
          </cell>
          <cell r="B2490" t="str">
            <v>Stacey Robotics</v>
          </cell>
          <cell r="C2490" t="str">
            <v>Lackland ISD / Lockheed Martin / Best Buy / Toyota Motor Corporation / U.S. AirForce / jcpenney / H.E.B. &amp; Stacey H.S.</v>
          </cell>
          <cell r="D2490" t="str">
            <v>San Antonio, TX USA</v>
          </cell>
        </row>
        <row r="2491">
          <cell r="A2491">
            <v>3546</v>
          </cell>
          <cell r="B2491" t="str">
            <v>Buc'n'Gears</v>
          </cell>
          <cell r="C2491" t="str">
            <v>K Tool/Herman Miller Foundation/Wyser Innovative Products/Supreme Machined Products/GHSP &amp; Grand Haven High School</v>
          </cell>
          <cell r="D2491" t="str">
            <v>Grand Haven, MI USA</v>
          </cell>
        </row>
        <row r="2492">
          <cell r="A2492">
            <v>3546</v>
          </cell>
          <cell r="B2492" t="str">
            <v>Buc'n'Gears</v>
          </cell>
          <cell r="C2492" t="str">
            <v>K Tool/Herman Miller Foundation/Wyser Innovative Products/Supreme Machined Products/GHSP &amp; Grand Haven High School</v>
          </cell>
          <cell r="D2492" t="str">
            <v>Grand Haven, MI USA</v>
          </cell>
        </row>
        <row r="2493">
          <cell r="A2493">
            <v>3547</v>
          </cell>
          <cell r="B2493" t="str">
            <v>Virus</v>
          </cell>
          <cell r="C2493" t="str">
            <v>jcpenney/First Solar/PDS Plastics/Pioneer Metal Finishing/Cousineau DDS/Premier Industries &amp; Monroe County Community College</v>
          </cell>
          <cell r="D2493" t="str">
            <v>Monroe, MI USA</v>
          </cell>
        </row>
        <row r="2494">
          <cell r="A2494">
            <v>3547</v>
          </cell>
          <cell r="B2494" t="str">
            <v>Virus</v>
          </cell>
          <cell r="C2494" t="str">
            <v>jcpenney/First Solar/PDS Plastics/Pioneer Metal Finishing/Cousineau DDS/Premier Industries &amp; Monroe County Community College</v>
          </cell>
          <cell r="D2494" t="str">
            <v>Monroe, MI USA</v>
          </cell>
        </row>
        <row r="2495">
          <cell r="A2495">
            <v>3547</v>
          </cell>
          <cell r="B2495" t="str">
            <v>Virus</v>
          </cell>
          <cell r="C2495" t="str">
            <v>jcpenney/First Solar/PDS Plastics/Pioneer Metal Finishing/Cousineau DDS/Premier Industries &amp; Monroe County Community College</v>
          </cell>
          <cell r="D2495" t="str">
            <v>Monroe, MI USA</v>
          </cell>
        </row>
        <row r="2496">
          <cell r="A2496">
            <v>3548</v>
          </cell>
          <cell r="B2496" t="str">
            <v>Royal Oak   RoboRavens#2</v>
          </cell>
          <cell r="C2496" t="str">
            <v>General Motors LLC / Michigan Schools and Government Credit Union / MBC Engineering / jcpenney &amp; Royal Oak High School</v>
          </cell>
          <cell r="D2496" t="str">
            <v>Royal Oak, MI USA</v>
          </cell>
        </row>
        <row r="2497">
          <cell r="A2497">
            <v>3548</v>
          </cell>
          <cell r="B2497" t="str">
            <v>Royal Oak   RoboRavens#2</v>
          </cell>
          <cell r="C2497" t="str">
            <v>General Motors LLC / Michigan Schools and Government Credit Union / MBC Engineering / jcpenney &amp; Royal Oak High School</v>
          </cell>
          <cell r="D2497" t="str">
            <v>Royal Oak, MI USA</v>
          </cell>
        </row>
        <row r="2498">
          <cell r="A2498">
            <v>3550</v>
          </cell>
          <cell r="B2498" t="str">
            <v>Robotronix</v>
          </cell>
          <cell r="C2498" t="str">
            <v>CAE/Bombardier AÃ©ronautique Inc./Bechtel/Objectif Lune/Fusion Jeunesse/Robotique FIRST QuÃ©bec/CSMB &amp; Ã‰cole Cavelier-de LaSalle</v>
          </cell>
          <cell r="D2498" t="str">
            <v>Lasalle, QC Canada</v>
          </cell>
        </row>
        <row r="2499">
          <cell r="A2499">
            <v>3550</v>
          </cell>
          <cell r="B2499" t="str">
            <v>Robotronix</v>
          </cell>
          <cell r="C2499" t="str">
            <v>CAE/Bombardier AÃ©ronautique Inc./Bechtel/Objectif Lune/Fusion Jeunesse/Robotique FIRST QuÃ©bec/CSMB &amp; Ã‰cole Cavelier-de LaSalle</v>
          </cell>
          <cell r="D2499" t="str">
            <v>Lasalle, QC Canada</v>
          </cell>
        </row>
        <row r="2500">
          <cell r="A2500">
            <v>3552</v>
          </cell>
          <cell r="B2500" t="str">
            <v>The T-Birds</v>
          </cell>
          <cell r="C2500" t="str">
            <v>KIPP San Antonio/Brackenridge Foundation/jcpenney &amp; KIPP University Prep High School</v>
          </cell>
          <cell r="D2500" t="str">
            <v>San Antonio, TX USA</v>
          </cell>
        </row>
        <row r="2501">
          <cell r="A2501">
            <v>3554</v>
          </cell>
          <cell r="B2501" t="str">
            <v>LC Botkickers</v>
          </cell>
          <cell r="C2501" t="str">
            <v>jcpenney / Google Inc. / Brin Wojcicki Foundation &amp; Laguna Creek High School</v>
          </cell>
          <cell r="D2501" t="str">
            <v>Elk Grove, CA USA</v>
          </cell>
        </row>
        <row r="2502">
          <cell r="A2502">
            <v>3555</v>
          </cell>
          <cell r="B2502" t="str">
            <v>Aluminati</v>
          </cell>
          <cell r="C2502" t="str">
            <v>jcpenney &amp; Tolland County 4-H</v>
          </cell>
          <cell r="D2502" t="str">
            <v>Storrs, CT USA</v>
          </cell>
        </row>
        <row r="2503">
          <cell r="A2503">
            <v>3556</v>
          </cell>
          <cell r="B2503" t="str">
            <v>GET SMART</v>
          </cell>
          <cell r="C2503" t="str">
            <v>PotashCorp White Springs / TIMCO Aviation Services / jcpenney &amp; Columbia High School</v>
          </cell>
          <cell r="D2503" t="str">
            <v>Lake City, FL USA</v>
          </cell>
        </row>
        <row r="2504">
          <cell r="A2504">
            <v>3557</v>
          </cell>
          <cell r="B2504" t="str">
            <v>Robo-Sharks</v>
          </cell>
          <cell r="C2504" t="str">
            <v>jcpenney &amp; Brandon Boys &amp; Girls Club</v>
          </cell>
          <cell r="D2504" t="str">
            <v>Brandon, FL USA</v>
          </cell>
        </row>
        <row r="2505">
          <cell r="A2505">
            <v>3559</v>
          </cell>
          <cell r="B2505" t="str">
            <v>Thundercats</v>
          </cell>
          <cell r="C2505" t="str">
            <v>NDEP/NSWC Crane Division/Crane Army Ammunition Activity/jcpenney &amp; Jasper High School</v>
          </cell>
          <cell r="D2505" t="str">
            <v>Jasper, IN USA</v>
          </cell>
        </row>
        <row r="2506">
          <cell r="A2506">
            <v>3560</v>
          </cell>
          <cell r="B2506" t="str">
            <v>Chingbotics</v>
          </cell>
          <cell r="C2506" t="str">
            <v>General Motors of Canada &amp; Chinguacousy S.S.</v>
          </cell>
          <cell r="D2506" t="str">
            <v>Brampton, ON Canada</v>
          </cell>
        </row>
        <row r="2507">
          <cell r="A2507">
            <v>3561</v>
          </cell>
          <cell r="B2507" t="str">
            <v>RoboRaiders</v>
          </cell>
          <cell r="C2507" t="str">
            <v>jcpenney/Texas Workforce Commission &amp; Taft HS Robotics</v>
          </cell>
          <cell r="D2507" t="str">
            <v>San Antonio, TX USA</v>
          </cell>
        </row>
        <row r="2508">
          <cell r="A2508">
            <v>3562</v>
          </cell>
          <cell r="B2508" t="str">
            <v>LiveWire</v>
          </cell>
          <cell r="C2508" t="str">
            <v>Nostalgia Motors / Bon Chocolat / Alston Ink / ReMax-The Mai Team / jcpenney / Angle &amp; Associates / Simplot / Basic American Foods / ISU College of Technology &amp; Bannock County 4-H</v>
          </cell>
          <cell r="D2508" t="str">
            <v>Pocatello, ID USA</v>
          </cell>
        </row>
        <row r="2509">
          <cell r="A2509">
            <v>3565</v>
          </cell>
          <cell r="B2509" t="str">
            <v>Team T.R.E.A.D.S. (Tomorrows Robotic Engineering And Design Specialists)</v>
          </cell>
          <cell r="C2509" t="str">
            <v>Carbon Motors / jcpenney / Computer Electronics Recycling, Inc. / Sapa Extrusions Inc. / Innovative Security Solutions LLC / Dot Foods, Inc. / A-One Furniture &amp; Girl Scouts of Central Indiana &amp; Community Christian School</v>
          </cell>
          <cell r="D2509" t="str">
            <v>Connersville, IN USA</v>
          </cell>
        </row>
        <row r="2510">
          <cell r="A2510">
            <v>3566</v>
          </cell>
          <cell r="B2510" t="str">
            <v>Gone Fishin'</v>
          </cell>
          <cell r="C2510" t="str">
            <v>Raytheon/JP Machine &amp; St. Mark's School</v>
          </cell>
          <cell r="D2510" t="str">
            <v>Southborough, MA USA</v>
          </cell>
        </row>
        <row r="2511">
          <cell r="A2511">
            <v>3566</v>
          </cell>
          <cell r="B2511" t="str">
            <v>Gone Fishin'</v>
          </cell>
          <cell r="C2511" t="str">
            <v>Raytheon/JP Machine &amp; St. Mark's School</v>
          </cell>
          <cell r="D2511" t="str">
            <v>Southborough, MA USA</v>
          </cell>
        </row>
        <row r="2512">
          <cell r="A2512">
            <v>3567</v>
          </cell>
          <cell r="B2512" t="str">
            <v>The Aviators</v>
          </cell>
          <cell r="C2512" t="str">
            <v>jcpenney/IBM &amp; United High School</v>
          </cell>
          <cell r="D2512" t="str">
            <v>Armagh, PA USA</v>
          </cell>
        </row>
        <row r="2513">
          <cell r="A2513">
            <v>3568</v>
          </cell>
          <cell r="B2513" t="str">
            <v>RoboEagles</v>
          </cell>
          <cell r="C2513" t="str">
            <v>Linden High School</v>
          </cell>
          <cell r="D2513" t="str">
            <v>Linden, MI USA</v>
          </cell>
        </row>
        <row r="2514">
          <cell r="A2514">
            <v>3568</v>
          </cell>
          <cell r="B2514" t="str">
            <v>RoboEagles</v>
          </cell>
          <cell r="C2514" t="str">
            <v>Linden High School</v>
          </cell>
          <cell r="D2514" t="str">
            <v>Linden, MI USA</v>
          </cell>
        </row>
        <row r="2515">
          <cell r="A2515">
            <v>3570</v>
          </cell>
          <cell r="B2515" t="str">
            <v>Pheonix</v>
          </cell>
          <cell r="C2515" t="str">
            <v>jcpenney / Precision Machine, LLC,  C &amp; S Steel, LLC / Alma Products / Consumers Energy / MITSUBA / Nobull Graphix / Garr Tool / Greenside Up / IAC &amp; Alma High School</v>
          </cell>
          <cell r="D2515" t="str">
            <v>Alma, MI USA</v>
          </cell>
        </row>
        <row r="2516">
          <cell r="A2516">
            <v>3570</v>
          </cell>
          <cell r="B2516" t="str">
            <v>Pheonix</v>
          </cell>
          <cell r="C2516" t="str">
            <v>jcpenney / Precision Machine, LLC,  C &amp; S Steel, LLC / Alma Products / Consumers Energy / MITSUBA / Nobull Graphix / Garr Tool / Greenside Up / IAC &amp; Alma High School</v>
          </cell>
          <cell r="D2516" t="str">
            <v>Alma, MI USA</v>
          </cell>
        </row>
        <row r="2517">
          <cell r="A2517">
            <v>3571</v>
          </cell>
          <cell r="B2517" t="str">
            <v>Milton Mustangs</v>
          </cell>
          <cell r="C2517" t="str">
            <v>Nutech Engineering/Halton District School Board &amp; Milton District High School</v>
          </cell>
          <cell r="D2517" t="str">
            <v>Milton, ON Canada</v>
          </cell>
        </row>
        <row r="2518">
          <cell r="A2518">
            <v>3571</v>
          </cell>
          <cell r="B2518" t="str">
            <v>Milton Mustangs</v>
          </cell>
          <cell r="C2518" t="str">
            <v>Nutech Engineering/Halton District School Board &amp; Milton District High School</v>
          </cell>
          <cell r="D2518" t="str">
            <v>Milton, ON Canada</v>
          </cell>
        </row>
        <row r="2519">
          <cell r="A2519">
            <v>3572</v>
          </cell>
          <cell r="B2519" t="str">
            <v>Wavelength</v>
          </cell>
          <cell r="C2519" t="str">
            <v>Forming Technologies / jcpenney / Rutiger Consulting / Morgan Stanley / Inter Dyne Systems / Great Lakes Dock and Materials / Port City Group / ShoreNet Solutions LLC / Quincy Street, Inc. / GE Aviation &amp; Mona Shores High School</v>
          </cell>
          <cell r="D2519" t="str">
            <v>Norton Shores, MI USA</v>
          </cell>
        </row>
        <row r="2520">
          <cell r="A2520">
            <v>3572</v>
          </cell>
          <cell r="B2520" t="str">
            <v>Wavelength</v>
          </cell>
          <cell r="C2520" t="str">
            <v>Forming Technologies / jcpenney / Rutiger Consulting / Morgan Stanley / Inter Dyne Systems / Great Lakes Dock and Materials / Port City Group / ShoreNet Solutions LLC / Quincy Street, Inc. / GE Aviation &amp; Mona Shores High School</v>
          </cell>
          <cell r="D2520" t="str">
            <v>Norton Shores, MI USA</v>
          </cell>
        </row>
        <row r="2521">
          <cell r="A2521">
            <v>3572</v>
          </cell>
          <cell r="B2521" t="str">
            <v>Wavelength</v>
          </cell>
          <cell r="C2521" t="str">
            <v>Forming Technologies / jcpenney / Rutiger Consulting / Morgan Stanley / Inter Dyne Systems / Great Lakes Dock and Materials / Port City Group / ShoreNet Solutions LLC / Quincy Street, Inc. / GE Aviation &amp; Mona Shores High School</v>
          </cell>
          <cell r="D2521" t="str">
            <v>Norton Shores, MI USA</v>
          </cell>
        </row>
        <row r="2522">
          <cell r="A2522">
            <v>3573</v>
          </cell>
          <cell r="B2522" t="str">
            <v xml:space="preserve"> The Ohms</v>
          </cell>
          <cell r="C2522" t="str">
            <v>jcpenney &amp; Rockdale Magnet School for Science and Technology</v>
          </cell>
          <cell r="D2522" t="str">
            <v>Conyers, GA USA</v>
          </cell>
        </row>
        <row r="2523">
          <cell r="A2523">
            <v>3574</v>
          </cell>
          <cell r="B2523" t="str">
            <v>HIGH-TEKERZ</v>
          </cell>
          <cell r="C2523" t="str">
            <v>The Boeing Company/Esterline (ESL) Corporation/Platt Electric/State of Washington OSPI &amp; Highline High School</v>
          </cell>
          <cell r="D2523" t="str">
            <v>Burien, WA USA</v>
          </cell>
        </row>
        <row r="2524">
          <cell r="A2524">
            <v>3574</v>
          </cell>
          <cell r="B2524" t="str">
            <v>HIGH-TEKERZ</v>
          </cell>
          <cell r="C2524" t="str">
            <v>The Boeing Company/Esterline (ESL) Corporation/Platt Electric/State of Washington OSPI &amp; Highline High School</v>
          </cell>
          <cell r="D2524" t="str">
            <v>Burien, WA USA</v>
          </cell>
        </row>
        <row r="2525">
          <cell r="A2525">
            <v>3575</v>
          </cell>
          <cell r="B2525" t="str">
            <v xml:space="preserve">Okanogan FFA </v>
          </cell>
          <cell r="C2525" t="str">
            <v>Okanogan FFA Alumni / Washington tractor / jcpenney / Rawson's Department Store / Office of the Superintendent of Public Instruction &amp; Okanogan FFA</v>
          </cell>
          <cell r="D2525" t="str">
            <v>Okanogan , WA USA</v>
          </cell>
        </row>
        <row r="2526">
          <cell r="A2526">
            <v>3576</v>
          </cell>
          <cell r="B2526" t="str">
            <v>Clover Park High School Warriors</v>
          </cell>
          <cell r="C2526" t="str">
            <v>OSPI &amp; Clover Park High School</v>
          </cell>
          <cell r="D2526" t="str">
            <v>Lakewood, WA USA</v>
          </cell>
        </row>
        <row r="2527">
          <cell r="A2527">
            <v>3577</v>
          </cell>
          <cell r="B2527" t="str">
            <v>Saint's Robotics</v>
          </cell>
          <cell r="C2527" t="str">
            <v>NASA &amp; Notre Dame Preparatory High School</v>
          </cell>
          <cell r="D2527" t="str">
            <v>Scottsdale, AZ USA</v>
          </cell>
        </row>
        <row r="2528">
          <cell r="A2528">
            <v>3581</v>
          </cell>
          <cell r="B2528" t="str">
            <v>Sumdroids</v>
          </cell>
          <cell r="C2528" t="str">
            <v>jcpenney/Kimberly-Clark &amp; Troup High School</v>
          </cell>
          <cell r="D2528" t="str">
            <v>Lagrange, GA USA</v>
          </cell>
        </row>
        <row r="2529">
          <cell r="A2529">
            <v>3582</v>
          </cell>
          <cell r="B2529" t="str">
            <v>Phobots</v>
          </cell>
          <cell r="C2529" t="str">
            <v>jcpenney &amp; IDEA College Preparatory Mission</v>
          </cell>
          <cell r="D2529" t="str">
            <v>Mission, TX USA</v>
          </cell>
        </row>
        <row r="2530">
          <cell r="A2530">
            <v>3585</v>
          </cell>
          <cell r="B2530" t="str">
            <v>Rogue Robots of 4-H</v>
          </cell>
          <cell r="C2530" t="str">
            <v>BAE Systems/CRREL/Claremont NH School District &amp; Rogue Robots of 4-H &amp; UNH Cooperative Extension</v>
          </cell>
          <cell r="D2530" t="str">
            <v>Charlestown, NH USA</v>
          </cell>
        </row>
        <row r="2531">
          <cell r="A2531">
            <v>3585</v>
          </cell>
          <cell r="B2531" t="str">
            <v>Rogue Robots of 4-H</v>
          </cell>
          <cell r="C2531" t="str">
            <v>BAE Systems/CRREL/Claremont NH School District &amp; Rogue Robots of 4-H &amp; UNH Cooperative Extension</v>
          </cell>
          <cell r="D2531" t="str">
            <v>Charlestown, NH USA</v>
          </cell>
        </row>
        <row r="2532">
          <cell r="A2532">
            <v>3586</v>
          </cell>
          <cell r="B2532" t="str">
            <v>Pride in the Tribe-Caveman Robotics</v>
          </cell>
          <cell r="C2532" t="str">
            <v>OSPI/Bezo's Family Foundation &amp; Reardan High School</v>
          </cell>
          <cell r="D2532" t="str">
            <v>Reardan, WA USA</v>
          </cell>
        </row>
        <row r="2533">
          <cell r="A2533">
            <v>3587</v>
          </cell>
          <cell r="B2533" t="str">
            <v>Gorilla Gearheads</v>
          </cell>
          <cell r="C2533" t="str">
            <v>Itron/OSPI/Bezos Family Foundation &amp; Davenport High School</v>
          </cell>
          <cell r="D2533" t="str">
            <v>Davenport, WA USA</v>
          </cell>
        </row>
        <row r="2534">
          <cell r="A2534">
            <v>3588</v>
          </cell>
          <cell r="B2534" t="str">
            <v>the Talon</v>
          </cell>
          <cell r="C2534" t="str">
            <v>The Boeing Company/Red Dot/CAMPS/RSD CTE/American Welding Society/jcpenney/King and Bunnies/OSPI/Washington Machine Works &amp; Lindbergh High School</v>
          </cell>
          <cell r="D2534" t="str">
            <v>Renton, WA USA</v>
          </cell>
        </row>
        <row r="2535">
          <cell r="A2535">
            <v>3591</v>
          </cell>
          <cell r="B2535" t="str">
            <v>Wild War Bots "WWB"</v>
          </cell>
          <cell r="C2535" t="str">
            <v>Westerville Robotics/jcpenney &amp; Westerville City Schools</v>
          </cell>
          <cell r="D2535" t="str">
            <v>Westerville, OH USA</v>
          </cell>
        </row>
        <row r="2536">
          <cell r="A2536">
            <v>3593</v>
          </cell>
          <cell r="B2536" t="str">
            <v>INVICTUS</v>
          </cell>
          <cell r="C2536" t="str">
            <v>LDKerns Contractors/jcpenney/K &amp; B Machining, Inc./Regal Plastic Supply/American Welding Society/Oral Roberts University College of Science and Engineering &amp; Victory Christian School</v>
          </cell>
          <cell r="D2536" t="str">
            <v>Tulsa, OK USA</v>
          </cell>
        </row>
        <row r="2537">
          <cell r="A2537">
            <v>3593</v>
          </cell>
          <cell r="B2537" t="str">
            <v>INVICTUS</v>
          </cell>
          <cell r="C2537" t="str">
            <v>LDKerns Contractors/jcpenney/K &amp; B Machining, Inc./Regal Plastic Supply/American Welding Society/Oral Roberts University College of Science and Engineering &amp; Victory Christian School</v>
          </cell>
          <cell r="D2537" t="str">
            <v>Tulsa, OK USA</v>
          </cell>
        </row>
        <row r="2538">
          <cell r="A2538">
            <v>3596</v>
          </cell>
          <cell r="B2538" t="str">
            <v>Rocket Robotics</v>
          </cell>
          <cell r="C2538" t="str">
            <v>Caterpillar/Badger Meter/PTC/jcpenney &amp; South Milwaukee High School</v>
          </cell>
          <cell r="D2538" t="str">
            <v>South Milwaukee, WI USA</v>
          </cell>
        </row>
        <row r="2539">
          <cell r="A2539">
            <v>3597</v>
          </cell>
          <cell r="B2539" t="str">
            <v>Robo-Rangers</v>
          </cell>
          <cell r="C2539" t="str">
            <v>NDEP/Fairchild Semiconductor/National Defense Education Program/jcpenney &amp; RW Traip Academy</v>
          </cell>
          <cell r="D2539" t="str">
            <v>Kittery, ME USA</v>
          </cell>
        </row>
        <row r="2540">
          <cell r="A2540">
            <v>3598</v>
          </cell>
          <cell r="B2540" t="str">
            <v>SEStematic Eliminators</v>
          </cell>
          <cell r="C2540" t="str">
            <v>jcpenney/School of Engineering and Sciences PTSA/Sacramento Engineering &amp; Machine Works &amp; School of Engineering and Sciences</v>
          </cell>
          <cell r="D2540" t="str">
            <v>Sacramento, CA USA</v>
          </cell>
        </row>
        <row r="2541">
          <cell r="A2541">
            <v>3598</v>
          </cell>
          <cell r="B2541" t="str">
            <v>SEStematic Eliminators</v>
          </cell>
          <cell r="C2541" t="str">
            <v>jcpenney/School of Engineering and Sciences PTSA/Sacramento Engineering &amp; Machine Works &amp; School of Engineering and Sciences</v>
          </cell>
          <cell r="D2541" t="str">
            <v>Sacramento, CA USA</v>
          </cell>
        </row>
        <row r="2542">
          <cell r="A2542">
            <v>3600</v>
          </cell>
          <cell r="B2542" t="str">
            <v>Clockwork</v>
          </cell>
          <cell r="C2542" t="str">
            <v>NASA / 4-H / jcpenney / General Electric / Walton EMC / TNE Clips / Neighborhood Cleaners / 3D IDEAS / NIBCO &amp; Morgan County High School</v>
          </cell>
          <cell r="D2542" t="str">
            <v>Madison, GA USA</v>
          </cell>
        </row>
        <row r="2543">
          <cell r="A2543">
            <v>3602</v>
          </cell>
          <cell r="B2543" t="str">
            <v>RoboMos</v>
          </cell>
          <cell r="C2543" t="str">
            <v>Engineered Machined Products Inc/Stewart Manufacturing, LLC &amp; Escanaba High School</v>
          </cell>
          <cell r="D2543" t="str">
            <v>Escanaba, MI USA</v>
          </cell>
        </row>
        <row r="2544">
          <cell r="A2544">
            <v>3602</v>
          </cell>
          <cell r="B2544" t="str">
            <v>RoboMos</v>
          </cell>
          <cell r="C2544" t="str">
            <v>Engineered Machined Products Inc/Stewart Manufacturing, LLC &amp; Escanaba High School</v>
          </cell>
          <cell r="D2544" t="str">
            <v>Escanaba, MI USA</v>
          </cell>
        </row>
        <row r="2545">
          <cell r="A2545">
            <v>3602</v>
          </cell>
          <cell r="B2545" t="str">
            <v>RoboMos</v>
          </cell>
          <cell r="C2545" t="str">
            <v>Engineered Machined Products Inc/Stewart Manufacturing, LLC &amp; Escanaba High School</v>
          </cell>
          <cell r="D2545" t="str">
            <v>Escanaba, MI USA</v>
          </cell>
        </row>
        <row r="2546">
          <cell r="A2546">
            <v>3603</v>
          </cell>
          <cell r="B2546" t="str">
            <v>Reed City Cyber Coyotes</v>
          </cell>
          <cell r="C2546" t="str">
            <v>jcpenney &amp; Reed City High School</v>
          </cell>
          <cell r="D2546" t="str">
            <v>Reed City , MI USA</v>
          </cell>
        </row>
        <row r="2547">
          <cell r="A2547">
            <v>3603</v>
          </cell>
          <cell r="B2547" t="str">
            <v>Reed City Cyber Coyotes</v>
          </cell>
          <cell r="C2547" t="str">
            <v>jcpenney &amp; Reed City High School</v>
          </cell>
          <cell r="D2547" t="str">
            <v>Reed City , MI USA</v>
          </cell>
        </row>
        <row r="2548">
          <cell r="A2548">
            <v>3604</v>
          </cell>
          <cell r="B2548" t="str">
            <v>Goon Squad</v>
          </cell>
          <cell r="C2548" t="str">
            <v>Search Plus International/jcpenney &amp; Woodhaven High School</v>
          </cell>
          <cell r="D2548" t="str">
            <v>Brownstown, MI USA</v>
          </cell>
        </row>
        <row r="2549">
          <cell r="A2549">
            <v>3604</v>
          </cell>
          <cell r="B2549" t="str">
            <v>Goon Squad</v>
          </cell>
          <cell r="C2549" t="str">
            <v>Search Plus International/jcpenney &amp; Woodhaven High School</v>
          </cell>
          <cell r="D2549" t="str">
            <v>Brownstown, MI USA</v>
          </cell>
        </row>
        <row r="2550">
          <cell r="A2550">
            <v>3604</v>
          </cell>
          <cell r="B2550" t="str">
            <v>Goon Squad</v>
          </cell>
          <cell r="C2550" t="str">
            <v>Search Plus International/jcpenney &amp; Woodhaven High School</v>
          </cell>
          <cell r="D2550" t="str">
            <v>Brownstown, MI USA</v>
          </cell>
        </row>
        <row r="2551">
          <cell r="A2551">
            <v>3606</v>
          </cell>
          <cell r="B2551" t="str">
            <v>BearMetal</v>
          </cell>
          <cell r="C2551" t="str">
            <v>jcpenney &amp; Catholic High School</v>
          </cell>
          <cell r="D2551" t="str">
            <v>Baton Rouge, LA USA</v>
          </cell>
        </row>
        <row r="2552">
          <cell r="A2552">
            <v>3607</v>
          </cell>
          <cell r="B2552" t="str">
            <v>TECHNOLOGIC</v>
          </cell>
          <cell r="C2552" t="str">
            <v>jcpenney &amp; South Hunterdon Regional High School</v>
          </cell>
          <cell r="D2552" t="str">
            <v>Lambertville, NJ USA</v>
          </cell>
        </row>
        <row r="2553">
          <cell r="A2553">
            <v>3607</v>
          </cell>
          <cell r="B2553" t="str">
            <v>TECHNOLOGIC</v>
          </cell>
          <cell r="C2553" t="str">
            <v>jcpenney &amp; South Hunterdon Regional High School</v>
          </cell>
          <cell r="D2553" t="str">
            <v>Lambertville, NJ USA</v>
          </cell>
        </row>
        <row r="2554">
          <cell r="A2554">
            <v>3609</v>
          </cell>
          <cell r="B2554" t="str">
            <v>Duct Tape Dragons</v>
          </cell>
          <cell r="C2554" t="str">
            <v>Fairchild Semiconductor/jcpenney/Southern Maine Community College &amp; Boys &amp; Girls Clubs of Southern Maine</v>
          </cell>
          <cell r="D2554" t="str">
            <v>South Portland, ME USA</v>
          </cell>
        </row>
        <row r="2555">
          <cell r="A2555">
            <v>3609</v>
          </cell>
          <cell r="B2555" t="str">
            <v>Duct Tape Dragons</v>
          </cell>
          <cell r="C2555" t="str">
            <v>Fairchild Semiconductor/jcpenney/Southern Maine Community College &amp; Boys &amp; Girls Clubs of Southern Maine</v>
          </cell>
          <cell r="D2555" t="str">
            <v>South Portland, ME USA</v>
          </cell>
        </row>
        <row r="2556">
          <cell r="A2556">
            <v>3610</v>
          </cell>
          <cell r="B2556" t="str">
            <v>Islanders</v>
          </cell>
          <cell r="C2556" t="str">
            <v>SRT &amp; DeLaSalle High School</v>
          </cell>
          <cell r="D2556" t="str">
            <v>Minneapolis, MN USA</v>
          </cell>
        </row>
        <row r="2557">
          <cell r="A2557">
            <v>3611</v>
          </cell>
          <cell r="B2557" t="str">
            <v>Team Tidy Cats</v>
          </cell>
          <cell r="C2557" t="str">
            <v>NDEP/jcpenney &amp; A.C. Mosley High School</v>
          </cell>
          <cell r="D2557" t="str">
            <v>Lynn Haven , FL USA</v>
          </cell>
        </row>
        <row r="2558">
          <cell r="A2558">
            <v>3612</v>
          </cell>
          <cell r="B2558" t="str">
            <v>GearHogs</v>
          </cell>
          <cell r="C2558" t="str">
            <v>Arkansas FIRST/jcpenney &amp; Springdale High School</v>
          </cell>
          <cell r="D2558" t="str">
            <v>Springdale, AR USA</v>
          </cell>
        </row>
        <row r="2559">
          <cell r="A2559">
            <v>3612</v>
          </cell>
          <cell r="B2559" t="str">
            <v>GearHogs</v>
          </cell>
          <cell r="C2559" t="str">
            <v>Arkansas FIRST/jcpenney &amp; Springdale High School</v>
          </cell>
          <cell r="D2559" t="str">
            <v>Springdale, AR USA</v>
          </cell>
        </row>
        <row r="2560">
          <cell r="A2560">
            <v>3614</v>
          </cell>
          <cell r="B2560" t="str">
            <v>The Love Machine</v>
          </cell>
          <cell r="C2560" t="str">
            <v>Texas Workforce Commission/jcpenney/Fernandez Honda/Toyota Motor Manufacturing, Texas, Inc. &amp; Harlandale High School</v>
          </cell>
          <cell r="D2560" t="str">
            <v>San Antonio, TX USA</v>
          </cell>
        </row>
        <row r="2561">
          <cell r="A2561">
            <v>3615</v>
          </cell>
          <cell r="B2561" t="str">
            <v>Reavers</v>
          </cell>
          <cell r="C2561" t="str">
            <v>CSU Sacramento Engineering/Google/SCUSD Career Tech Prep/jcpenney &amp; C.K. McClatchy High School</v>
          </cell>
          <cell r="D2561" t="str">
            <v>Sacramento, CA USA</v>
          </cell>
        </row>
        <row r="2562">
          <cell r="A2562">
            <v>3616</v>
          </cell>
          <cell r="B2562" t="str">
            <v xml:space="preserve">Team Phenomena </v>
          </cell>
          <cell r="C2562" t="str">
            <v>Academic Enrichment Program / NASA / jcpenney / Cargill Salt / Cargill Deicing Technology / Vector Graphics, Inc. / CAD Solutions, Inc. / SPE International Evangeline Section / Driltech, LLC / Bosco Machine Shop / Touche Printing / The Burke Group / Lafayette Lanes / Pellegrin's AC and Heat &amp; Ovey Comeaux High School &amp; Lafayette High School &amp; Acadiana High School</v>
          </cell>
          <cell r="D2562" t="str">
            <v>Lafayette, LA USA</v>
          </cell>
        </row>
        <row r="2563">
          <cell r="A2563">
            <v>3617</v>
          </cell>
          <cell r="B2563" t="str">
            <v>Cold Logic</v>
          </cell>
          <cell r="C2563" t="str">
            <v>jcpenney / Vangos...in memory of Clark / Michigan Job Force Board / Castaing Family Foundation / MAPS Education Foundation / Davis &amp; Campana Family / Hanna Forster Families / Marquette Breakfast Rotary / Cliff's Natural Resources / Marquette Board of Light &amp; Power / Coccia-Holmstrom Family Science Fund / Marquette Rotary / Charter Business / Superior Psychological Services / Pioneeer Surgical / Zonta of Marquette / XL Fire / Carla Skaates, D.D.S. / Tom &amp; Sue LeGalley / Integrated Designs, Inc. / Lasco / Robert &amp; Meredith Kulisheck / AmericanTV &amp; Appliance / Heikkanen &amp; Strisar / Sara Cambensy / Robert &amp; Mary Ganzer / Ron &amp; Iris Katers / Jennifer Mazzuchi &amp; Roman Politi / Midway Rental / G Michael Niddifer / Clayton &amp; Sue Peimer / Simone &amp; Bill Vajda / Frei Chevrolet of Marquette / Judy Watson Olson / Pellow Manufacturing &amp; Marquette Area Public Schools</v>
          </cell>
          <cell r="D2563" t="str">
            <v>Marquette, MI USA</v>
          </cell>
        </row>
        <row r="2564">
          <cell r="A2564">
            <v>3617</v>
          </cell>
          <cell r="B2564" t="str">
            <v>Cold Logic</v>
          </cell>
          <cell r="C2564" t="str">
            <v>jcpenney / Vangos...in memory of Clark / Michigan Job Force Board / Castaing Family Foundation / MAPS Education Foundation / Davis &amp; Campana Family / Hanna Forster Families / Marquette Breakfast Rotary / Cliff's Natural Resources / Marquette Board of Light &amp; Power / Coccia-Holmstrom Family Science Fund / Marquette Rotary / Charter Business / Superior Psychological Services / Pioneeer Surgical / Zonta of Marquette / XL Fire / Carla Skaates, D.D.S. / Tom &amp; Sue LeGalley / Integrated Designs, Inc. / Lasco / Robert &amp; Meredith Kulisheck / AmericanTV &amp; Appliance / Heikkanen &amp; Strisar / Sara Cambensy / Robert &amp; Mary Ganzer / Ron &amp; Iris Katers / Jennifer Mazzuchi &amp; Roman Politi / Midway Rental / G Michael Niddifer / Clayton &amp; Sue Peimer / Simone &amp; Bill Vajda / Frei Chevrolet of Marquette / Judy Watson Olson / Pellow Manufacturing &amp; Marquette Area Public Schools</v>
          </cell>
          <cell r="D2564" t="str">
            <v>Marquette, MI USA</v>
          </cell>
        </row>
        <row r="2565">
          <cell r="A2565">
            <v>3618</v>
          </cell>
          <cell r="B2565" t="str">
            <v>Petoskey Paladins</v>
          </cell>
          <cell r="C2565" t="str">
            <v>jcpenney/Jervis Webb &amp; Petoskey High School</v>
          </cell>
          <cell r="D2565" t="str">
            <v>Petoskey, MI USA</v>
          </cell>
        </row>
        <row r="2566">
          <cell r="A2566">
            <v>3618</v>
          </cell>
          <cell r="B2566" t="str">
            <v>Petoskey Paladins</v>
          </cell>
          <cell r="C2566" t="str">
            <v>jcpenney/Jervis Webb &amp; Petoskey High School</v>
          </cell>
          <cell r="D2566" t="str">
            <v>Petoskey, MI USA</v>
          </cell>
        </row>
        <row r="2567">
          <cell r="A2567">
            <v>3618</v>
          </cell>
          <cell r="B2567" t="str">
            <v>Petoskey Paladins</v>
          </cell>
          <cell r="C2567" t="str">
            <v>jcpenney/Jervis Webb &amp; Petoskey High School</v>
          </cell>
          <cell r="D2567" t="str">
            <v>Petoskey, MI USA</v>
          </cell>
        </row>
        <row r="2568">
          <cell r="A2568">
            <v>3619</v>
          </cell>
          <cell r="B2568" t="str">
            <v>Black Hawks</v>
          </cell>
          <cell r="C2568" t="str">
            <v>SRT/Michigan Engineering Zone &amp; DEPSA Early College of Excellence</v>
          </cell>
          <cell r="D2568" t="str">
            <v>Detroit, MI USA</v>
          </cell>
        </row>
        <row r="2569">
          <cell r="A2569">
            <v>3619</v>
          </cell>
          <cell r="B2569" t="str">
            <v>Black Hawks</v>
          </cell>
          <cell r="C2569" t="str">
            <v>SRT/Michigan Engineering Zone &amp; DEPSA Early College of Excellence</v>
          </cell>
          <cell r="D2569" t="str">
            <v>Detroit, MI USA</v>
          </cell>
        </row>
        <row r="2570">
          <cell r="A2570">
            <v>3620</v>
          </cell>
          <cell r="B2570" t="str">
            <v>Average Joes</v>
          </cell>
          <cell r="C2570" t="str">
            <v>Bosch / Whirlpool Corporation / St. Joseph Public Schools Foundation / Eagle Technologies Group / Liberty Steel / Dane Systems, LLC / Radix / PTC / SRT / Phyco Tech, Inc. &amp; St. Joseph Public Schools</v>
          </cell>
          <cell r="D2570" t="str">
            <v>St. Joseph, MI USA</v>
          </cell>
        </row>
        <row r="2571">
          <cell r="A2571">
            <v>3620</v>
          </cell>
          <cell r="B2571" t="str">
            <v>Average Joes</v>
          </cell>
          <cell r="C2571" t="str">
            <v>Bosch / Whirlpool Corporation / St. Joseph Public Schools Foundation / Eagle Technologies Group / Liberty Steel / Dane Systems, LLC / Radix / PTC / SRT / Phyco Tech, Inc. &amp; St. Joseph Public Schools</v>
          </cell>
          <cell r="D2571" t="str">
            <v>St. Joseph, MI USA</v>
          </cell>
        </row>
        <row r="2572">
          <cell r="A2572">
            <v>3623</v>
          </cell>
          <cell r="B2572" t="str">
            <v xml:space="preserve"> Terror Bots</v>
          </cell>
          <cell r="C2572" t="str">
            <v>COMCAST/jcpenney/BIONOSTICS  Quality Solutions/ACACIA Communications/TPE Solutions/Micron Products, Inc./TurboCare/DRS Technologies &amp; TERROR BOTS  Boys &amp; Girls Club of  Fitchburg and Leominster</v>
          </cell>
          <cell r="D2572" t="str">
            <v>Leominster, MA USA</v>
          </cell>
        </row>
        <row r="2573">
          <cell r="A2573">
            <v>3624</v>
          </cell>
          <cell r="B2573" t="str">
            <v>ThunderColts</v>
          </cell>
          <cell r="C2573" t="str">
            <v>The Science Academy at Park Shore / BAE Systems / Half Hollow Hills &amp; Half Hollow Hills CSD</v>
          </cell>
          <cell r="D2573" t="str">
            <v>Dix Hills, NY USA</v>
          </cell>
        </row>
        <row r="2574">
          <cell r="A2574">
            <v>3624</v>
          </cell>
          <cell r="B2574" t="str">
            <v>ThunderColts</v>
          </cell>
          <cell r="C2574" t="str">
            <v>The Science Academy at Park Shore / BAE Systems / Half Hollow Hills &amp; Half Hollow Hills CSD</v>
          </cell>
          <cell r="D2574" t="str">
            <v>Dix Hills, NY USA</v>
          </cell>
        </row>
        <row r="2575">
          <cell r="A2575">
            <v>3627</v>
          </cell>
          <cell r="B2575" t="str">
            <v>The Jungle Robotics</v>
          </cell>
          <cell r="C2575" t="str">
            <v>Sun Hydraulics Corporation/SAMA/jcpenney &amp; Pineview School &amp; Suncoast Polytechnical High</v>
          </cell>
          <cell r="D2575" t="str">
            <v>Sarasota, FL USA</v>
          </cell>
        </row>
        <row r="2576">
          <cell r="A2576">
            <v>3630</v>
          </cell>
          <cell r="B2576" t="str">
            <v>The Stampede</v>
          </cell>
          <cell r="C2576" t="str">
            <v>Breck School</v>
          </cell>
          <cell r="D2576" t="str">
            <v>Golden Valley, MN USA</v>
          </cell>
        </row>
        <row r="2577">
          <cell r="A2577">
            <v>3632</v>
          </cell>
          <cell r="B2577" t="str">
            <v>D-Techs</v>
          </cell>
          <cell r="C2577" t="str">
            <v>SRT/Detroit Public Schools/jcpenney &amp; Detroit School of Art</v>
          </cell>
          <cell r="D2577" t="str">
            <v>Detroit, MI USA</v>
          </cell>
        </row>
        <row r="2578">
          <cell r="A2578">
            <v>3632</v>
          </cell>
          <cell r="B2578" t="str">
            <v>D-Techs</v>
          </cell>
          <cell r="C2578" t="str">
            <v>SRT/Detroit Public Schools/jcpenney &amp; Detroit School of Art</v>
          </cell>
          <cell r="D2578" t="str">
            <v>Detroit, MI USA</v>
          </cell>
        </row>
        <row r="2579">
          <cell r="A2579">
            <v>3633</v>
          </cell>
          <cell r="B2579" t="str">
            <v>Catalyst</v>
          </cell>
          <cell r="C2579" t="str">
            <v>SRT/Innovance, Inc. &amp; Albert Lea High School</v>
          </cell>
          <cell r="D2579" t="str">
            <v>Albert Lea, MN USA</v>
          </cell>
        </row>
        <row r="2580">
          <cell r="A2580">
            <v>3634</v>
          </cell>
          <cell r="B2580" t="str">
            <v>Hard Botties</v>
          </cell>
          <cell r="C2580" t="str">
            <v>jcpenney/warren Harding High School &amp; 4-H</v>
          </cell>
          <cell r="D2580" t="str">
            <v>Bridgeport, CT USA</v>
          </cell>
        </row>
        <row r="2581">
          <cell r="A2581">
            <v>3635</v>
          </cell>
          <cell r="B2581" t="str">
            <v>Houston County Alliance</v>
          </cell>
          <cell r="C2581" t="str">
            <v>NASA/jcpenney/Northrop Grumman/GE/Flint Energies &amp; Houston County Schools</v>
          </cell>
          <cell r="D2581" t="str">
            <v>Warner Robins, GA USA</v>
          </cell>
        </row>
        <row r="2582">
          <cell r="A2582">
            <v>3636</v>
          </cell>
          <cell r="B2582" t="str">
            <v>Generals</v>
          </cell>
          <cell r="C2582" t="str">
            <v>The Boeing Company/NASA/State of Oregon/jcpenney/Autodesk &amp; US Grant High School</v>
          </cell>
          <cell r="D2582" t="str">
            <v>Portland, OR USA</v>
          </cell>
        </row>
        <row r="2583">
          <cell r="A2583">
            <v>3637</v>
          </cell>
          <cell r="B2583" t="str">
            <v>The Daleks</v>
          </cell>
          <cell r="C2583" t="str">
            <v>Bell Labs/jcpenney/Flemington Car &amp; Truck Country &amp; Hunterdon Central Regional High School</v>
          </cell>
          <cell r="D2583" t="str">
            <v>Flemington, NJ USA</v>
          </cell>
        </row>
        <row r="2584">
          <cell r="A2584">
            <v>3637</v>
          </cell>
          <cell r="B2584" t="str">
            <v>The Daleks</v>
          </cell>
          <cell r="C2584" t="str">
            <v>Bell Labs/jcpenney/Flemington Car &amp; Truck Country &amp; Hunterdon Central Regional High School</v>
          </cell>
          <cell r="D2584" t="str">
            <v>Flemington, NJ USA</v>
          </cell>
        </row>
        <row r="2585">
          <cell r="A2585">
            <v>3639</v>
          </cell>
          <cell r="B2585" t="str">
            <v>Cogs</v>
          </cell>
          <cell r="C2585" t="str">
            <v>jcpenney &amp; Mesick Consolidated Schools</v>
          </cell>
          <cell r="D2585" t="str">
            <v>Mesick, MI USA</v>
          </cell>
        </row>
        <row r="2586">
          <cell r="A2586">
            <v>3639</v>
          </cell>
          <cell r="B2586" t="str">
            <v>Cogs</v>
          </cell>
          <cell r="C2586" t="str">
            <v>jcpenney &amp; Mesick Consolidated Schools</v>
          </cell>
          <cell r="D2586" t="str">
            <v>Mesick, MI USA</v>
          </cell>
        </row>
        <row r="2587">
          <cell r="A2587">
            <v>3640</v>
          </cell>
          <cell r="B2587" t="str">
            <v>Panthers</v>
          </cell>
          <cell r="C2587" t="str">
            <v>jcpenney/Bowers Manufacturing Company/W Soule &amp; Company/Dimplex Thermal Solutions/Rathco Safety and Supply/Portage Educational Foundation &amp; Portage Community High School</v>
          </cell>
          <cell r="D2587" t="str">
            <v>Portage, MI USA</v>
          </cell>
        </row>
        <row r="2588">
          <cell r="A2588">
            <v>3640</v>
          </cell>
          <cell r="B2588" t="str">
            <v>Panthers</v>
          </cell>
          <cell r="C2588" t="str">
            <v>jcpenney/Bowers Manufacturing Company/W Soule &amp; Company/Dimplex Thermal Solutions/Rathco Safety and Supply/Portage Educational Foundation &amp; Portage Community High School</v>
          </cell>
          <cell r="D2588" t="str">
            <v>Portage, MI USA</v>
          </cell>
        </row>
        <row r="2589">
          <cell r="A2589">
            <v>3641</v>
          </cell>
          <cell r="B2589" t="str">
            <v>The Flying Toasters</v>
          </cell>
          <cell r="C2589" t="str">
            <v>South Lyon Community Schools / Superb Fabricating / SAIC / Cybernet Systems Corp. / Michigan Seamless Tube / TSC &amp; South Lyon Robotics</v>
          </cell>
          <cell r="D2589" t="str">
            <v>South Lyon, MI USA</v>
          </cell>
        </row>
        <row r="2590">
          <cell r="A2590">
            <v>3641</v>
          </cell>
          <cell r="B2590" t="str">
            <v>The Flying Toasters</v>
          </cell>
          <cell r="C2590" t="str">
            <v>South Lyon Community Schools / Superb Fabricating / SAIC / Cybernet Systems Corp. / Michigan Seamless Tube / TSC &amp; South Lyon Robotics</v>
          </cell>
          <cell r="D2590" t="str">
            <v>South Lyon, MI USA</v>
          </cell>
        </row>
        <row r="2591">
          <cell r="A2591">
            <v>3641</v>
          </cell>
          <cell r="B2591" t="str">
            <v>The Flying Toasters</v>
          </cell>
          <cell r="C2591" t="str">
            <v>South Lyon Community Schools / Superb Fabricating / SAIC / Cybernet Systems Corp. / Michigan Seamless Tube / TSC &amp; South Lyon Robotics</v>
          </cell>
          <cell r="D2591" t="str">
            <v>South Lyon, MI USA</v>
          </cell>
        </row>
        <row r="2592">
          <cell r="A2592">
            <v>3643</v>
          </cell>
          <cell r="B2592" t="str">
            <v>Thunderbots</v>
          </cell>
          <cell r="C2592" t="str">
            <v>NASA/DeVry University/jcpenney &amp; Brighton School District 27J &amp; Valley High School</v>
          </cell>
          <cell r="D2592" t="str">
            <v>Henderson, CO USA</v>
          </cell>
        </row>
        <row r="2593">
          <cell r="A2593">
            <v>3646</v>
          </cell>
          <cell r="B2593" t="str">
            <v>integra</v>
          </cell>
          <cell r="C2593" t="str">
            <v>Bahcesehir University/caterpillar inc &amp; Bahcesehir High School for Science and Technology</v>
          </cell>
          <cell r="D2593" t="str">
            <v>?stanbul, 34 Turkey</v>
          </cell>
        </row>
        <row r="2594">
          <cell r="A2594">
            <v>3647</v>
          </cell>
          <cell r="B2594" t="str">
            <v>Millennium Falcons</v>
          </cell>
          <cell r="C2594" t="str">
            <v>Torrey Pines High School Foundation/UCSD &amp; Torrey Pines High School</v>
          </cell>
          <cell r="D2594" t="str">
            <v>San Diego, CA USA</v>
          </cell>
        </row>
        <row r="2595">
          <cell r="A2595">
            <v>3647</v>
          </cell>
          <cell r="B2595" t="str">
            <v>Millennium Falcons</v>
          </cell>
          <cell r="C2595" t="str">
            <v>Torrey Pines High School Foundation/UCSD &amp; Torrey Pines High School</v>
          </cell>
          <cell r="D2595" t="str">
            <v>San Diego, CA USA</v>
          </cell>
        </row>
        <row r="2596">
          <cell r="A2596">
            <v>3648</v>
          </cell>
          <cell r="B2596" t="str">
            <v>Sparta Robotica</v>
          </cell>
          <cell r="C2596" t="str">
            <v>National Instruments / Comcast &amp; Thomas Jefferson High School</v>
          </cell>
          <cell r="D2596" t="str">
            <v>Denver, CO USA</v>
          </cell>
        </row>
        <row r="2597">
          <cell r="A2597">
            <v>3650</v>
          </cell>
          <cell r="B2597" t="str">
            <v>Robo Raptors</v>
          </cell>
          <cell r="C2597" t="str">
            <v>jcpenney &amp; Charles County Public Schools</v>
          </cell>
          <cell r="D2597" t="str">
            <v>Waldorf, MD USA</v>
          </cell>
        </row>
        <row r="2598">
          <cell r="A2598">
            <v>3651</v>
          </cell>
          <cell r="B2598" t="str">
            <v>TRIBE</v>
          </cell>
          <cell r="C2598" t="str">
            <v>jcpenney &amp; Travelers Rest High School</v>
          </cell>
          <cell r="D2598" t="str">
            <v>Travelers Rest, SC USA</v>
          </cell>
        </row>
        <row r="2599">
          <cell r="A2599">
            <v>3653</v>
          </cell>
          <cell r="B2599" t="str">
            <v>BotCats</v>
          </cell>
          <cell r="C2599" t="str">
            <v>Motorola Solutions Foundation/NASA/jcpenney &amp; West Broward High School</v>
          </cell>
          <cell r="D2599" t="str">
            <v>Pembroke Pines, FL USA</v>
          </cell>
        </row>
        <row r="2600">
          <cell r="A2600">
            <v>3654</v>
          </cell>
          <cell r="B2600" t="str">
            <v>TechTigers</v>
          </cell>
          <cell r="C2600" t="str">
            <v>Henkel / UTC / 4-H / Build 'N Serve Internet Services / jcpenney / Disney VoluntEARS / Bentley Sustaining Infrastructure &amp; Mercy High School</v>
          </cell>
          <cell r="D2600" t="str">
            <v>Middletown, CT USA</v>
          </cell>
        </row>
        <row r="2601">
          <cell r="A2601">
            <v>3655</v>
          </cell>
          <cell r="B2601" t="str">
            <v>Tractor Technicians</v>
          </cell>
          <cell r="C2601" t="str">
            <v>jcpenney/The Dart Foundation &amp; Mason High School</v>
          </cell>
          <cell r="D2601" t="str">
            <v>Mason, MI USA</v>
          </cell>
        </row>
        <row r="2602">
          <cell r="A2602">
            <v>3655</v>
          </cell>
          <cell r="B2602" t="str">
            <v>Tractor Technicians</v>
          </cell>
          <cell r="C2602" t="str">
            <v>jcpenney/The Dart Foundation &amp; Mason High School</v>
          </cell>
          <cell r="D2602" t="str">
            <v>Mason, MI USA</v>
          </cell>
        </row>
        <row r="2603">
          <cell r="A2603">
            <v>3656</v>
          </cell>
          <cell r="B2603" t="str">
            <v>Dreadbots</v>
          </cell>
          <cell r="C2603" t="str">
            <v>NuStep / Dexter A &amp; W Restaurant / Terumo Cardiovascular Systems Corp. / Dexter Builders / Dexter Lions Club / Chelsea State Bank / Dapco / Hackney Ace Hardware &amp; Dexter High School</v>
          </cell>
          <cell r="D2603" t="str">
            <v>Dexter, MI USA</v>
          </cell>
        </row>
        <row r="2604">
          <cell r="A2604">
            <v>3656</v>
          </cell>
          <cell r="B2604" t="str">
            <v>Dreadbots</v>
          </cell>
          <cell r="C2604" t="str">
            <v>NuStep / Dexter A &amp; W Restaurant / Terumo Cardiovascular Systems Corp. / Dexter Builders / Dexter Lions Club / Chelsea State Bank / Dapco / Hackney Ace Hardware &amp; Dexter High School</v>
          </cell>
          <cell r="D2604" t="str">
            <v>Dexter, MI USA</v>
          </cell>
        </row>
        <row r="2605">
          <cell r="A2605">
            <v>3656</v>
          </cell>
          <cell r="B2605" t="str">
            <v>Dreadbots</v>
          </cell>
          <cell r="C2605" t="str">
            <v>NuStep / Dexter A &amp; W Restaurant / Terumo Cardiovascular Systems Corp. / Dexter Builders / Dexter Lions Club / Chelsea State Bank / Dapco / Hackney Ace Hardware &amp; Dexter High School</v>
          </cell>
          <cell r="D2605" t="str">
            <v>Dexter, MI USA</v>
          </cell>
        </row>
        <row r="2606">
          <cell r="A2606">
            <v>3658</v>
          </cell>
          <cell r="B2606" t="str">
            <v>Robo - Beavers</v>
          </cell>
          <cell r="C2606" t="str">
            <v>jcpenney &amp; Harper Creek Community Schools</v>
          </cell>
          <cell r="D2606" t="str">
            <v>Battle Creek, MI USA</v>
          </cell>
        </row>
        <row r="2607">
          <cell r="A2607">
            <v>3658</v>
          </cell>
          <cell r="B2607" t="str">
            <v>Robo - Beavers</v>
          </cell>
          <cell r="C2607" t="str">
            <v>jcpenney &amp; Harper Creek Community Schools</v>
          </cell>
          <cell r="D2607" t="str">
            <v>Battle Creek, MI USA</v>
          </cell>
        </row>
        <row r="2608">
          <cell r="A2608">
            <v>3659</v>
          </cell>
          <cell r="B2608" t="str">
            <v>Patriots</v>
          </cell>
          <cell r="C2608" t="str">
            <v>DeVry University/jcpenney &amp; American Senior High School</v>
          </cell>
          <cell r="D2608" t="str">
            <v>Miami, FL USA</v>
          </cell>
        </row>
        <row r="2609">
          <cell r="A2609">
            <v>3660</v>
          </cell>
          <cell r="B2609" t="str">
            <v>Lightsabers</v>
          </cell>
          <cell r="C2609" t="str">
            <v>Team Tinker / Northrop Grumman / jcpenney / Argosy &amp; Liao Robotics Club</v>
          </cell>
          <cell r="D2609" t="str">
            <v>Oklahoma city, OK USA</v>
          </cell>
        </row>
        <row r="2610">
          <cell r="A2610">
            <v>3661</v>
          </cell>
          <cell r="B2610" t="str">
            <v>RoboWolves</v>
          </cell>
          <cell r="C2610" t="str">
            <v>jcpenney/Anson County 4-H &amp; Anson New Tech High School</v>
          </cell>
          <cell r="D2610" t="str">
            <v>Wadesboro, NC USA</v>
          </cell>
        </row>
        <row r="2611">
          <cell r="A2611">
            <v>3662</v>
          </cell>
          <cell r="B2611" t="str">
            <v xml:space="preserve">FrostByte  </v>
          </cell>
          <cell r="C2611" t="str">
            <v>Electroimpact/Murdock Charitable Trust/Fluke &amp; Sno-Isle Tech Skills Center</v>
          </cell>
          <cell r="D2611" t="str">
            <v>Everett, WA USA</v>
          </cell>
        </row>
        <row r="2612">
          <cell r="A2612">
            <v>3663</v>
          </cell>
          <cell r="B2612" t="str">
            <v>CPR - Cedar Park Robotics</v>
          </cell>
          <cell r="C2612" t="str">
            <v>The Boeing Company / Inside &amp; Out Renovation, Inc. / Precision Images / Puget Sound Engineering Council / Platt Electric Supply / Balancing Services Company / jcpenney &amp; Cedar Park Christian School</v>
          </cell>
          <cell r="D2612" t="str">
            <v>Bothell, WA USA</v>
          </cell>
        </row>
        <row r="2613">
          <cell r="A2613">
            <v>3663</v>
          </cell>
          <cell r="B2613" t="str">
            <v>CPR - Cedar Park Robotics</v>
          </cell>
          <cell r="C2613" t="str">
            <v>The Boeing Company / Inside &amp; Out Renovation, Inc. / Precision Images / Puget Sound Engineering Council / Platt Electric Supply / Balancing Services Company / jcpenney &amp; Cedar Park Christian School</v>
          </cell>
          <cell r="D2613" t="str">
            <v>Bothell, WA USA</v>
          </cell>
        </row>
        <row r="2614">
          <cell r="A2614">
            <v>3666</v>
          </cell>
          <cell r="B2614" t="str">
            <v>Bolton Bear Bots</v>
          </cell>
          <cell r="C2614" t="str">
            <v>AFCO Industries, Inc. / Crest Industries, LLC / jcpenney / The Maxwell Family / Murphy Oil Corporation Employee Matching Program / Pan American Engineers / SolidWorks Corp. &amp; Bolton High School</v>
          </cell>
          <cell r="D2614" t="str">
            <v>Alexandria, LA USA</v>
          </cell>
        </row>
        <row r="2615">
          <cell r="A2615">
            <v>3667</v>
          </cell>
          <cell r="B2615" t="str">
            <v xml:space="preserve"> PoHo RoBos</v>
          </cell>
          <cell r="C2615" t="str">
            <v>The James C. Acheson Foundation / Port Huron Area School  District 21st Century Community Learning Centers / jcpenney / P.J. Wallbank Springs / Port Huron Hospital / Barch Designs / Trillium Automation, Inc. / SMR-Automotive / JoAnn Wine and Associates / Cargill / Labor Council AFL CIO St. Clair County / Huron Automatic Screw Co. / Peninsular Cylinder / Talmer Bank &amp; Port Huron Area School District</v>
          </cell>
          <cell r="D2615" t="str">
            <v>Port Huron, MI USA</v>
          </cell>
        </row>
        <row r="2616">
          <cell r="A2616">
            <v>3667</v>
          </cell>
          <cell r="B2616" t="str">
            <v xml:space="preserve"> PoHo RoBos</v>
          </cell>
          <cell r="C2616" t="str">
            <v>The James C. Acheson Foundation / Port Huron Area School  District 21st Century Community Learning Centers / jcpenney / P.J. Wallbank Springs / Port Huron Hospital / Barch Designs / Trillium Automation, Inc. / SMR-Automotive / JoAnn Wine and Associates / Cargill / Labor Council AFL CIO St. Clair County / Huron Automatic Screw Co. / Peninsular Cylinder / Talmer Bank &amp; Port Huron Area School District</v>
          </cell>
          <cell r="D2616" t="str">
            <v>Port Huron, MI USA</v>
          </cell>
        </row>
        <row r="2617">
          <cell r="A2617">
            <v>3668</v>
          </cell>
          <cell r="B2617" t="str">
            <v>TroBots</v>
          </cell>
          <cell r="C2617" t="str">
            <v>jcpenney/Upright Rhombus &amp; Whitmore Lake High School</v>
          </cell>
          <cell r="D2617" t="str">
            <v>whitmore lake, MI USA</v>
          </cell>
        </row>
        <row r="2618">
          <cell r="A2618">
            <v>3668</v>
          </cell>
          <cell r="B2618" t="str">
            <v>TroBots</v>
          </cell>
          <cell r="C2618" t="str">
            <v>jcpenney/Upright Rhombus &amp; Whitmore Lake High School</v>
          </cell>
          <cell r="D2618" t="str">
            <v>whitmore lake, MI USA</v>
          </cell>
        </row>
        <row r="2619">
          <cell r="A2619">
            <v>3669</v>
          </cell>
          <cell r="B2619" t="str">
            <v>RobotiCStewards</v>
          </cell>
          <cell r="C2619" t="str">
            <v>jcpenney &amp; Ripon Christian High School</v>
          </cell>
          <cell r="D2619" t="str">
            <v>Ripon, CA USA</v>
          </cell>
        </row>
        <row r="2620">
          <cell r="A2620">
            <v>3672</v>
          </cell>
          <cell r="B2620" t="str">
            <v>Robo TORS</v>
          </cell>
          <cell r="C2620" t="str">
            <v>jcpenney &amp; Sulphur High School</v>
          </cell>
          <cell r="D2620" t="str">
            <v>Sulphur, LA USA</v>
          </cell>
        </row>
        <row r="2621">
          <cell r="A2621">
            <v>3673</v>
          </cell>
          <cell r="B2621" t="str">
            <v>C.Y.B.O.R.G. Seagulls</v>
          </cell>
          <cell r="C2621" t="str">
            <v>MJ Murdock Charitable Trust / Halliburton / GAP's Foundation / Seaside Public Schools / jcpenney / Autodesk &amp; Seaside High School</v>
          </cell>
          <cell r="D2621" t="str">
            <v>Seaside, OR USA</v>
          </cell>
        </row>
        <row r="2622">
          <cell r="A2622">
            <v>3674</v>
          </cell>
          <cell r="B2622" t="str">
            <v>4-H Clover Bots</v>
          </cell>
          <cell r="C2622" t="str">
            <v>The Boeing Company/jcpenney &amp; Washington State University Extension 4-H</v>
          </cell>
          <cell r="D2622" t="str">
            <v>Battle Ground, WA USA</v>
          </cell>
        </row>
        <row r="2623">
          <cell r="A2623">
            <v>3675</v>
          </cell>
          <cell r="B2623" t="str">
            <v>Eagletrons</v>
          </cell>
          <cell r="C2623" t="str">
            <v>jcpenney &amp; Seymour High School</v>
          </cell>
          <cell r="D2623" t="str">
            <v>Seymour, TN USA</v>
          </cell>
        </row>
        <row r="2624">
          <cell r="A2624">
            <v>3676</v>
          </cell>
          <cell r="B2624" t="str">
            <v>Warrior Robotics</v>
          </cell>
          <cell r="C2624" t="str">
            <v>jcpenney/Lockheed Martin/Texas Workforce Commission &amp; Martin High School</v>
          </cell>
          <cell r="D2624" t="str">
            <v>Arlington, TX USA</v>
          </cell>
        </row>
        <row r="2625">
          <cell r="A2625">
            <v>3679</v>
          </cell>
          <cell r="B2625" t="str">
            <v>rattlers</v>
          </cell>
          <cell r="C2625" t="str">
            <v>Texas Workforce Commission/jcpenney &amp; San Marcos High School</v>
          </cell>
          <cell r="D2625" t="str">
            <v>San Marcos , TX USA</v>
          </cell>
        </row>
        <row r="2626">
          <cell r="A2626">
            <v>3680</v>
          </cell>
          <cell r="B2626" t="str">
            <v>Elemental Dragons</v>
          </cell>
          <cell r="C2626" t="str">
            <v>4-H/jcpenney &amp; CCTL</v>
          </cell>
          <cell r="D2626" t="str">
            <v>Statesville, NC USA</v>
          </cell>
        </row>
        <row r="2627">
          <cell r="A2627">
            <v>3681</v>
          </cell>
          <cell r="B2627" t="str">
            <v>Raiders FRC</v>
          </cell>
          <cell r="C2627" t="str">
            <v>Nathan Hale High School</v>
          </cell>
          <cell r="D2627" t="str">
            <v>Seattle, WA USA</v>
          </cell>
        </row>
        <row r="2628">
          <cell r="A2628">
            <v>3681</v>
          </cell>
          <cell r="B2628" t="str">
            <v>Raiders FRC</v>
          </cell>
          <cell r="C2628" t="str">
            <v>Nathan Hale High School</v>
          </cell>
          <cell r="D2628" t="str">
            <v>Seattle, WA USA</v>
          </cell>
        </row>
        <row r="2629">
          <cell r="A2629">
            <v>3683</v>
          </cell>
          <cell r="B2629" t="str">
            <v>Team Dave</v>
          </cell>
          <cell r="C2629" t="str">
            <v>XL Tool &amp; St. David Catholic Secondary School</v>
          </cell>
          <cell r="D2629" t="str">
            <v>Waterloo, ON Canada</v>
          </cell>
        </row>
        <row r="2630">
          <cell r="A2630">
            <v>3683</v>
          </cell>
          <cell r="B2630" t="str">
            <v>Team Dave</v>
          </cell>
          <cell r="C2630" t="str">
            <v>XL Tool &amp; St. David Catholic Secondary School</v>
          </cell>
          <cell r="D2630" t="str">
            <v>Waterloo, ON Canada</v>
          </cell>
        </row>
        <row r="2631">
          <cell r="A2631">
            <v>3684</v>
          </cell>
          <cell r="B2631" t="str">
            <v>Electric Eagles</v>
          </cell>
          <cell r="C2631" t="str">
            <v>The Boeing Company &amp; Cleveland High School</v>
          </cell>
          <cell r="D2631" t="str">
            <v>Seattle, WA USA</v>
          </cell>
        </row>
        <row r="2632">
          <cell r="A2632">
            <v>3685</v>
          </cell>
          <cell r="B2632" t="str">
            <v>West Oahu Robotics aka Searider Robotics</v>
          </cell>
          <cell r="C2632" t="str">
            <v>jcpenney / BAE Systems / NASA / Sea Hawaii Foundation / Hawaiian Electric Company / PVT Land Company / Delta Construction / Tamura's Supermaket / Hawaii Hatfield Inc. / Wilhelm J.K. Bailey Realtor &amp; Waianae High School &amp; West Oahu Robotics &amp; Waianae Intermediate Robotics &amp; Kamaile Academy Robotics &amp; Ka Waihona o Ka Na'auao Charter Robotics &amp; Hoa `Aina O Makaha Surfer Robotics</v>
          </cell>
          <cell r="D2632" t="str">
            <v>Waianae, HI USA</v>
          </cell>
        </row>
        <row r="2633">
          <cell r="A2633">
            <v>3686</v>
          </cell>
          <cell r="B2633" t="str">
            <v>Turkeybots</v>
          </cell>
          <cell r="C2633" t="str">
            <v>Medtronic/jcpenney/Booz Allen Hamilton &amp; St. Mary's Episcopal School</v>
          </cell>
          <cell r="D2633" t="str">
            <v>Memphis, TN USA</v>
          </cell>
        </row>
        <row r="2634">
          <cell r="A2634">
            <v>3687</v>
          </cell>
          <cell r="B2634" t="str">
            <v>The Patriots</v>
          </cell>
          <cell r="C2634" t="str">
            <v>Schenectady City School District/Time Warner Cable/jcpenney/KAPL-Bechtel &amp; Schenectady High School</v>
          </cell>
          <cell r="D2634" t="str">
            <v>Schenectady, NY USA</v>
          </cell>
        </row>
        <row r="2635">
          <cell r="A2635">
            <v>3688</v>
          </cell>
          <cell r="B2635" t="str">
            <v>Norsemen</v>
          </cell>
          <cell r="C2635" t="str">
            <v>Suttons Bay Public Schools/Northern Lumber Co. &amp; Seeds</v>
          </cell>
          <cell r="D2635" t="str">
            <v>Suttons Bay, MI USA</v>
          </cell>
        </row>
        <row r="2636">
          <cell r="A2636">
            <v>3688</v>
          </cell>
          <cell r="B2636" t="str">
            <v>Norsemen</v>
          </cell>
          <cell r="C2636" t="str">
            <v>Suttons Bay Public Schools/Northern Lumber Co. &amp; Seeds</v>
          </cell>
          <cell r="D2636" t="str">
            <v>Suttons Bay, MI USA</v>
          </cell>
        </row>
        <row r="2637">
          <cell r="A2637">
            <v>3688</v>
          </cell>
          <cell r="B2637" t="str">
            <v>Norsemen</v>
          </cell>
          <cell r="C2637" t="str">
            <v>Suttons Bay Public Schools/Northern Lumber Co. &amp; Seeds</v>
          </cell>
          <cell r="D2637" t="str">
            <v>Suttons Bay, MI USA</v>
          </cell>
        </row>
        <row r="2638">
          <cell r="A2638">
            <v>3690</v>
          </cell>
          <cell r="B2638" t="str">
            <v>GORT</v>
          </cell>
          <cell r="C2638" t="str">
            <v>jcpenney &amp; Groves Academy</v>
          </cell>
          <cell r="D2638" t="str">
            <v>st. louis park, MN USA</v>
          </cell>
        </row>
        <row r="2639">
          <cell r="A2639">
            <v>3691</v>
          </cell>
          <cell r="B2639" t="str">
            <v>Raiders</v>
          </cell>
          <cell r="C2639" t="str">
            <v>Allflex Inc. &amp; Northfield High School</v>
          </cell>
          <cell r="D2639" t="str">
            <v>Northfield, MN USA</v>
          </cell>
        </row>
        <row r="2640">
          <cell r="A2640">
            <v>3692</v>
          </cell>
          <cell r="B2640" t="str">
            <v>Rock'n'Robots</v>
          </cell>
          <cell r="C2640" t="str">
            <v>Automation Solutions of America/jcpenney/Clinton Aluminum/University of Wisconsin Platville/University of Wisconsin Rock County/Blackhawk Technical College/Rock County Robotics Club/TheCreeds.Net &amp; Parker High School &amp; Craig High School &amp; Milton High School</v>
          </cell>
          <cell r="D2640" t="str">
            <v>Janesville, WI USA</v>
          </cell>
        </row>
        <row r="2641">
          <cell r="A2641">
            <v>3693</v>
          </cell>
          <cell r="B2641" t="str">
            <v>GearHead Pirates</v>
          </cell>
          <cell r="C2641" t="str">
            <v>NASA/Autodesk/Bezos Family Foundation/Leisure Concepts Incorportated &amp; John R. Rogers High School</v>
          </cell>
          <cell r="D2641" t="str">
            <v>Spokane, WA USA</v>
          </cell>
        </row>
        <row r="2642">
          <cell r="A2642">
            <v>3694</v>
          </cell>
          <cell r="B2642" t="str">
            <v>Warbotz</v>
          </cell>
          <cell r="C2642" t="str">
            <v>Women In Technology Foundation / jcpenney / Goodman / Georgia Power / North Atlanta High School Foundation &amp; North Atlanta High School</v>
          </cell>
          <cell r="D2642" t="str">
            <v>Atlanta, GA USA</v>
          </cell>
        </row>
        <row r="2643">
          <cell r="A2643">
            <v>3695</v>
          </cell>
          <cell r="B2643" t="str">
            <v>Foximus Prime</v>
          </cell>
          <cell r="C2643" t="str">
            <v>Yorkville High School/Pentair Foundation/Aspect Community Commitment Fund/jcpenney &amp; Yorkville High School</v>
          </cell>
          <cell r="D2643" t="str">
            <v>Yorkville, IL USA</v>
          </cell>
        </row>
        <row r="2644">
          <cell r="A2644">
            <v>3696</v>
          </cell>
          <cell r="B2644" t="str">
            <v>C.A.R.D.S</v>
          </cell>
          <cell r="C2644" t="str">
            <v>Martin Sprocket and Gear / CyberlinkASP / jcpenney / Texas Workforce Commission / Joyce Barnard / Heritage Auctions / Robert Marino &amp; Fort Worth Christian School</v>
          </cell>
          <cell r="D2644" t="str">
            <v>North Richland Hills, TX USA</v>
          </cell>
        </row>
        <row r="2645">
          <cell r="A2645">
            <v>3696</v>
          </cell>
          <cell r="B2645" t="str">
            <v>C.A.R.D.S</v>
          </cell>
          <cell r="C2645" t="str">
            <v>Martin Sprocket and Gear / CyberlinkASP / jcpenney / Texas Workforce Commission / Joyce Barnard / Heritage Auctions / Robert Marino &amp; Fort Worth Christian School</v>
          </cell>
          <cell r="D2645" t="str">
            <v>North Richland Hills, TX USA</v>
          </cell>
        </row>
        <row r="2646">
          <cell r="A2646">
            <v>3699</v>
          </cell>
          <cell r="B2646" t="str">
            <v>Panthinators</v>
          </cell>
          <cell r="C2646" t="str">
            <v>Cummins Power Generation / jcpenney / Medtronic / Nina Hale Search / Spring Lake Park Lions Club &amp; Spring Lake Park Learning Alternatives Community School &amp; High School</v>
          </cell>
          <cell r="D2646" t="str">
            <v>Spring Lake Park, MN USA</v>
          </cell>
        </row>
        <row r="2647">
          <cell r="A2647">
            <v>3701</v>
          </cell>
          <cell r="B2647" t="str">
            <v>Royal Robotics</v>
          </cell>
          <cell r="C2647" t="str">
            <v>Combat Medical Systems / jcpenney / Time Warner Cable / 4-H &amp; Piedmont Community Charter School</v>
          </cell>
          <cell r="D2647" t="str">
            <v>Gastonia, NC USA</v>
          </cell>
        </row>
        <row r="2648">
          <cell r="A2648">
            <v>3703</v>
          </cell>
          <cell r="B2648" t="str">
            <v>MechSperts</v>
          </cell>
          <cell r="C2648" t="str">
            <v>jcpenney &amp; Boys &amp; Girls Clubs of Metro Denver</v>
          </cell>
          <cell r="D2648" t="str">
            <v>Denver, CO USA</v>
          </cell>
        </row>
        <row r="2649">
          <cell r="A2649">
            <v>3704</v>
          </cell>
          <cell r="B2649" t="str">
            <v>Robosapiens</v>
          </cell>
          <cell r="C2649" t="str">
            <v>Solar Turbines/Qualcomm/National City Host Lions Club &amp; Sweetwater High School</v>
          </cell>
          <cell r="D2649" t="str">
            <v>Chula Vista, CA USA</v>
          </cell>
        </row>
        <row r="2650">
          <cell r="A2650">
            <v>3705</v>
          </cell>
          <cell r="B2650" t="str">
            <v>Arrowbots</v>
          </cell>
          <cell r="C2650" t="str">
            <v>AFA Systems/General Motors of Canada/SEW-Eurodrive/K+G Machine/Brampton Board of Trade &amp; Arrowbots Robotics Club of Brampton &amp; Fletcher's Meadow Secondary School</v>
          </cell>
          <cell r="D2650" t="str">
            <v>Brampton, ON Canada</v>
          </cell>
        </row>
        <row r="2651">
          <cell r="A2651">
            <v>3706</v>
          </cell>
          <cell r="B2651" t="str">
            <v>Railsplitters</v>
          </cell>
          <cell r="C2651" t="str">
            <v>SRT/PTC &amp; Lincoln Park High School</v>
          </cell>
          <cell r="D2651" t="str">
            <v>Lincoln Park, MI USA</v>
          </cell>
        </row>
        <row r="2652">
          <cell r="A2652">
            <v>3707</v>
          </cell>
          <cell r="B2652" t="str">
            <v>BUG</v>
          </cell>
          <cell r="C2652" t="str">
            <v>jcpenney &amp; Brighton High School</v>
          </cell>
          <cell r="D2652" t="str">
            <v>Brighton, MI USA</v>
          </cell>
        </row>
        <row r="2653">
          <cell r="A2653">
            <v>3707</v>
          </cell>
          <cell r="B2653" t="str">
            <v>BUG</v>
          </cell>
          <cell r="C2653" t="str">
            <v>jcpenney &amp; Brighton High School</v>
          </cell>
          <cell r="D2653" t="str">
            <v>Brighton, MI USA</v>
          </cell>
        </row>
        <row r="2654">
          <cell r="A2654">
            <v>3709</v>
          </cell>
          <cell r="B2654" t="str">
            <v>RTC Blastro Robots</v>
          </cell>
          <cell r="C2654" t="str">
            <v>jcpenney &amp; Richmond Technical Center</v>
          </cell>
          <cell r="D2654" t="str">
            <v>Richmond, VA USA</v>
          </cell>
        </row>
        <row r="2655">
          <cell r="A2655">
            <v>3710</v>
          </cell>
          <cell r="B2655" t="str">
            <v>Cyber Falcons</v>
          </cell>
          <cell r="C2655" t="str">
            <v>Limestone Learning Foundation and Haakon Industries &amp; Frontenac Secondary School Cyber Falcons</v>
          </cell>
          <cell r="D2655" t="str">
            <v>Kingston, ON Canada</v>
          </cell>
        </row>
        <row r="2656">
          <cell r="A2656">
            <v>3711</v>
          </cell>
          <cell r="B2656" t="str">
            <v>Iron Mustang</v>
          </cell>
          <cell r="C2656" t="str">
            <v>The Boeing Company / Terry Schmid Gravel / Bezos Family Foundation / Google / jcpenney / Betty Schmid / Platt Electric / SDS Lumber &amp; Trout Lake School</v>
          </cell>
          <cell r="D2656" t="str">
            <v>Trout Lake, WA USA</v>
          </cell>
        </row>
        <row r="2657">
          <cell r="A2657">
            <v>3711</v>
          </cell>
          <cell r="B2657" t="str">
            <v>Iron Mustang</v>
          </cell>
          <cell r="C2657" t="str">
            <v>The Boeing Company / Terry Schmid Gravel / Bezos Family Foundation / Google / jcpenney / Betty Schmid / Platt Electric / SDS Lumber &amp; Trout Lake School</v>
          </cell>
          <cell r="D2657" t="str">
            <v>Trout Lake, WA USA</v>
          </cell>
        </row>
        <row r="2658">
          <cell r="A2658">
            <v>3712</v>
          </cell>
          <cell r="B2658" t="str">
            <v>RoboCats</v>
          </cell>
          <cell r="C2658" t="str">
            <v>M.J. Murdoc Foundation/jcpenney/State of Oregon/Think Link Discovery Center &amp; Union H.S.</v>
          </cell>
          <cell r="D2658" t="str">
            <v>Union, OR USA</v>
          </cell>
        </row>
        <row r="2659">
          <cell r="A2659">
            <v>3714</v>
          </cell>
          <cell r="B2659" t="str">
            <v>Jaguars Robotics</v>
          </cell>
          <cell r="C2659" t="str">
            <v>jcpenney &amp; Charles Herbert Flowers High School</v>
          </cell>
          <cell r="D2659" t="str">
            <v>Springdale, MD USA</v>
          </cell>
        </row>
        <row r="2660">
          <cell r="A2660">
            <v>3716</v>
          </cell>
          <cell r="B2660" t="str">
            <v>WARP (Wasatch Academy Robotics Program)</v>
          </cell>
          <cell r="C2660" t="str">
            <v>Wasatch Academy</v>
          </cell>
          <cell r="D2660" t="str">
            <v>Mount Pleasant, UT USA</v>
          </cell>
        </row>
        <row r="2661">
          <cell r="A2661">
            <v>3718</v>
          </cell>
          <cell r="B2661" t="str">
            <v>Junkyard Battalion</v>
          </cell>
          <cell r="C2661" t="str">
            <v>jcpenney &amp; E.C. Goodwin Technical High School &amp; 4-H</v>
          </cell>
          <cell r="D2661" t="str">
            <v>New Britain, CT USA</v>
          </cell>
        </row>
        <row r="2662">
          <cell r="A2662">
            <v>3719</v>
          </cell>
          <cell r="B2662" t="str">
            <v xml:space="preserve">STEM Whalers </v>
          </cell>
          <cell r="C2662" t="str">
            <v>4H of New London County</v>
          </cell>
          <cell r="D2662" t="str">
            <v>New London , CT USA</v>
          </cell>
        </row>
        <row r="2663">
          <cell r="A2663">
            <v>3721</v>
          </cell>
          <cell r="B2663" t="str">
            <v>Charger Robotics</v>
          </cell>
          <cell r="C2663" t="str">
            <v>NDEP / SPAWAR (Space and Naval Warfare) Systems Center Pacific / HECO (Hawaiian Electric Company) / BAE Systems / AFCEA (Armed Forces Communications and Electronics Association) / 3M / Pearl City Lion's Club / Senator Clarence Nishihara / ActioNet &amp; Pearl City High School</v>
          </cell>
          <cell r="D2663" t="str">
            <v>Pearl CIty, HI USA</v>
          </cell>
        </row>
        <row r="2664">
          <cell r="A2664">
            <v>3722</v>
          </cell>
          <cell r="B2664" t="str">
            <v>Green Wave Robotics</v>
          </cell>
          <cell r="C2664" t="str">
            <v>jcpenney &amp; East Grand Forks HS</v>
          </cell>
          <cell r="D2664" t="str">
            <v>East Grand Forks, MN USA</v>
          </cell>
        </row>
        <row r="2665">
          <cell r="A2665">
            <v>3723</v>
          </cell>
          <cell r="B2665" t="str">
            <v>TEKnights</v>
          </cell>
          <cell r="C2665" t="str">
            <v>jcpenney &amp; Kingsland High School</v>
          </cell>
          <cell r="D2665" t="str">
            <v>Spring Valley, MN USA</v>
          </cell>
        </row>
        <row r="2666">
          <cell r="A2666">
            <v>3728</v>
          </cell>
          <cell r="B2666" t="str">
            <v>Iron Panda</v>
          </cell>
          <cell r="C2666" t="str">
            <v>HSA Houston High</v>
          </cell>
          <cell r="D2666" t="str">
            <v>Houston, TX USA</v>
          </cell>
        </row>
        <row r="2667">
          <cell r="A2667">
            <v>3729</v>
          </cell>
          <cell r="B2667" t="str">
            <v>The Raiders</v>
          </cell>
          <cell r="C2667" t="str">
            <v>NASA/Accudyne/Lockheed Martin/QinetiQ-NA/Eagle Aerospace/University of Colorado/MediaTrik/SmartSheet/jcpenney &amp; Regis Jesuit High School</v>
          </cell>
          <cell r="D2667" t="str">
            <v>Aurora, CO USA</v>
          </cell>
        </row>
        <row r="2668">
          <cell r="A2668">
            <v>3730</v>
          </cell>
          <cell r="B2668" t="str">
            <v>Nu-Bots</v>
          </cell>
          <cell r="C2668" t="str">
            <v>Texas Instruments/jcpenney/Texas Workforce Commission &amp; Boys &amp; Girls Clubs of Greater Dallas</v>
          </cell>
          <cell r="D2668" t="str">
            <v>Dallas, TX USA</v>
          </cell>
        </row>
        <row r="2669">
          <cell r="A2669">
            <v>3732</v>
          </cell>
          <cell r="B2669" t="str">
            <v>The Raging Tornadoes</v>
          </cell>
          <cell r="C2669" t="str">
            <v>jcpenney &amp; Booker T. Washington</v>
          </cell>
          <cell r="D2669" t="str">
            <v>Miami, FL USA</v>
          </cell>
        </row>
        <row r="2670">
          <cell r="A2670">
            <v>3734</v>
          </cell>
          <cell r="B2670" t="str">
            <v>Caxys</v>
          </cell>
          <cell r="C2670" t="str">
            <v>The Boeing Company/jcpenney &amp; Lake Forest Academy</v>
          </cell>
          <cell r="D2670" t="str">
            <v>Lake Forest, IL USA</v>
          </cell>
        </row>
        <row r="2671">
          <cell r="A2671">
            <v>3735</v>
          </cell>
          <cell r="B2671" t="str">
            <v>Klein Bots</v>
          </cell>
          <cell r="C2671" t="str">
            <v>Klein Independent School District/jcpenney/HP Computers/Northrock Computers &amp; Klein ISD</v>
          </cell>
          <cell r="D2671" t="str">
            <v>Klein, TX USA</v>
          </cell>
        </row>
        <row r="2672">
          <cell r="A2672">
            <v>3735</v>
          </cell>
          <cell r="B2672" t="str">
            <v>Klein Bots</v>
          </cell>
          <cell r="C2672" t="str">
            <v>Klein Independent School District/jcpenney/HP Computers/Northrock Computers &amp; Klein ISD</v>
          </cell>
          <cell r="D2672" t="str">
            <v>Klein, TX USA</v>
          </cell>
        </row>
        <row r="2673">
          <cell r="A2673">
            <v>3737</v>
          </cell>
          <cell r="B2673" t="str">
            <v>Roto-Raptors</v>
          </cell>
          <cell r="C2673" t="str">
            <v>NASA/Lockheed Martin/jcpenney/SPX/Mount Olive Pickle/Goldsboro Parks and Recreation/Goldsboro Builders/T.A.Loving/Butterball/R.A. Jeffreys &amp; 4-H</v>
          </cell>
          <cell r="D2673" t="str">
            <v>Goldsboro, NC USA</v>
          </cell>
        </row>
        <row r="2674">
          <cell r="A2674">
            <v>3740</v>
          </cell>
          <cell r="B2674" t="str">
            <v>Storm</v>
          </cell>
          <cell r="C2674" t="str">
            <v>jcpenney &amp; Sauk Rapids-Rice High School</v>
          </cell>
          <cell r="D2674" t="str">
            <v>Sauk Rapids, MN USA</v>
          </cell>
        </row>
        <row r="2675">
          <cell r="A2675">
            <v>3741</v>
          </cell>
          <cell r="B2675" t="str">
            <v>CORE G IX</v>
          </cell>
          <cell r="C2675" t="str">
            <v>Bezos Foundation &amp; RGCCISD Grulla High School</v>
          </cell>
          <cell r="D2675" t="str">
            <v>Rio Grande City, TX USA</v>
          </cell>
        </row>
        <row r="2676">
          <cell r="A2676">
            <v>3743</v>
          </cell>
          <cell r="B2676" t="str">
            <v>Eagle Bots</v>
          </cell>
          <cell r="C2676" t="str">
            <v>FIRST in Texas (Texas Workforce Commission)/Bezos Foundation/Salado Independent School District/Salado Educational Foundation/Garlyn Shelton Chrysler/Bloomer Trailers/Sonic Drive In/Kamico Educational Software/Scott and Dena Wales/Curtis and Scott, Co./ACE Hardware/Lowes &amp; Salado High School</v>
          </cell>
          <cell r="D2676" t="str">
            <v>Salado, TX USA</v>
          </cell>
        </row>
        <row r="2677">
          <cell r="A2677">
            <v>3745</v>
          </cell>
          <cell r="B2677" t="str">
            <v>Govies</v>
          </cell>
          <cell r="C2677" t="str">
            <v>3M Corporations &amp; Johnson High School</v>
          </cell>
          <cell r="D2677" t="str">
            <v>St. Paul, MN USA</v>
          </cell>
        </row>
        <row r="2678">
          <cell r="A2678">
            <v>3747</v>
          </cell>
          <cell r="B2678" t="str">
            <v>Chaotech</v>
          </cell>
          <cell r="C2678" t="str">
            <v>jcpenney/Analog Devices/Medtronic &amp; RBA Public Charter School &amp; LCWM Secondary School</v>
          </cell>
          <cell r="D2678" t="str">
            <v>Mankato, MN USA</v>
          </cell>
        </row>
        <row r="2679">
          <cell r="A2679">
            <v>3748</v>
          </cell>
          <cell r="B2679" t="str">
            <v>Ragnark Robotics</v>
          </cell>
          <cell r="C2679" t="str">
            <v>jcpenney/SAIC/Booz Allen Hamilton/W.R. Grace &amp; Co. &amp; Mt. Hebron High School</v>
          </cell>
          <cell r="D2679" t="str">
            <v>Ellicott City, MD USA</v>
          </cell>
        </row>
        <row r="2680">
          <cell r="A2680">
            <v>3749</v>
          </cell>
          <cell r="B2680" t="str">
            <v>Team Optix</v>
          </cell>
          <cell r="C2680" t="str">
            <v>jcpenney/Qualcomm/Teradata &amp; Del Norte High School</v>
          </cell>
          <cell r="D2680" t="str">
            <v>San Diego, CA USA</v>
          </cell>
        </row>
        <row r="2681">
          <cell r="A2681">
            <v>3750</v>
          </cell>
          <cell r="B2681" t="str">
            <v>Gators</v>
          </cell>
          <cell r="C2681" t="str">
            <v>Badger School District/jcpenney &amp; Badger ISD #676</v>
          </cell>
          <cell r="D2681" t="str">
            <v>Badger, MN USA</v>
          </cell>
        </row>
        <row r="2682">
          <cell r="A2682">
            <v>3751</v>
          </cell>
          <cell r="B2682" t="str">
            <v>Tower View</v>
          </cell>
          <cell r="C2682" t="str">
            <v>jcpenney &amp; Tower View Alternative School</v>
          </cell>
          <cell r="D2682" t="str">
            <v>Red Wing, MN USA</v>
          </cell>
        </row>
        <row r="2683">
          <cell r="A2683">
            <v>3752</v>
          </cell>
          <cell r="B2683" t="str">
            <v>Roaring Robo-Panthers</v>
          </cell>
          <cell r="C2683" t="str">
            <v>The Boeing Company / Amgen &amp; West Adams Preparatory Senior High School</v>
          </cell>
          <cell r="D2683" t="str">
            <v>Los Angeles, CA USA</v>
          </cell>
        </row>
        <row r="2684">
          <cell r="A2684">
            <v>3753</v>
          </cell>
          <cell r="B2684" t="str">
            <v>BulahBots!</v>
          </cell>
          <cell r="C2684" t="str">
            <v>Jacobs Engineering / jcpenney / Ingalls Shipbuilding &amp; Parkview Baptist School</v>
          </cell>
          <cell r="D2684" t="str">
            <v>Baton Rouge, LA USA</v>
          </cell>
        </row>
        <row r="2685">
          <cell r="A2685">
            <v>3754</v>
          </cell>
          <cell r="B2685" t="str">
            <v>Robo-Dragons</v>
          </cell>
          <cell r="C2685" t="str">
            <v>jcpenney &amp; Voyageurs Expeditionary High School &amp; TrekNorth High School</v>
          </cell>
          <cell r="D2685" t="str">
            <v>Bemidji, MN USA</v>
          </cell>
        </row>
        <row r="2686">
          <cell r="A2686">
            <v>3755</v>
          </cell>
          <cell r="B2686" t="str">
            <v>Dragons</v>
          </cell>
          <cell r="C2686" t="str">
            <v>Medtronics / 3M / jcpenney &amp; Litchfield High School</v>
          </cell>
          <cell r="D2686" t="str">
            <v>Litchfield, MN USA</v>
          </cell>
        </row>
        <row r="2687">
          <cell r="A2687">
            <v>3756</v>
          </cell>
          <cell r="B2687" t="str">
            <v>Ram-ferno</v>
          </cell>
          <cell r="C2687" t="str">
            <v>ARMO Tool &amp; WE FIRST</v>
          </cell>
          <cell r="D2687" t="str">
            <v>London, ON Canada</v>
          </cell>
        </row>
        <row r="2688">
          <cell r="A2688">
            <v>3756</v>
          </cell>
          <cell r="B2688" t="str">
            <v>Ram-ferno</v>
          </cell>
          <cell r="C2688" t="str">
            <v>ARMO Tool &amp; WE FIRST</v>
          </cell>
          <cell r="D2688" t="str">
            <v>London, ON Canada</v>
          </cell>
        </row>
        <row r="2689">
          <cell r="A2689">
            <v>3759</v>
          </cell>
          <cell r="B2689" t="str">
            <v>SMARTBOTS</v>
          </cell>
          <cell r="C2689" t="str">
            <v>jcpenney &amp; ST. MARY'S ACADEMY</v>
          </cell>
          <cell r="D2689" t="str">
            <v>INGLEWOOD, CA USA</v>
          </cell>
        </row>
        <row r="2690">
          <cell r="A2690">
            <v>3760</v>
          </cell>
          <cell r="B2690" t="str">
            <v>Aerospace</v>
          </cell>
          <cell r="C2690" t="str">
            <v>Pershing Square / Credit Suisse / jcpenney / Bronx Aerospace High School &amp; Evander Campus</v>
          </cell>
          <cell r="D2690" t="str">
            <v>Bronx, NY USA</v>
          </cell>
        </row>
        <row r="2691">
          <cell r="A2691">
            <v>3763</v>
          </cell>
          <cell r="B2691" t="str">
            <v>4-H WildCards</v>
          </cell>
          <cell r="C2691" t="str">
            <v>jcpenney &amp; Onslow County 4-H</v>
          </cell>
          <cell r="D2691" t="str">
            <v>Jacksonville, NC USA</v>
          </cell>
        </row>
        <row r="2692">
          <cell r="A2692">
            <v>3764</v>
          </cell>
          <cell r="B2692" t="str">
            <v>Guardian of Greene</v>
          </cell>
          <cell r="C2692" t="str">
            <v>jcpenney &amp; Greene County 4-H</v>
          </cell>
          <cell r="D2692" t="str">
            <v>Springfield, MO USA</v>
          </cell>
        </row>
        <row r="2693">
          <cell r="A2693">
            <v>3765</v>
          </cell>
          <cell r="B2693" t="str">
            <v>The TerraBots</v>
          </cell>
          <cell r="C2693" t="str">
            <v>CRAY Inc./jcpenney &amp; St. Paul Preparatory</v>
          </cell>
          <cell r="D2693" t="str">
            <v>St. Paul, MN USA</v>
          </cell>
        </row>
        <row r="2694">
          <cell r="A2694">
            <v>3767</v>
          </cell>
          <cell r="B2694" t="str">
            <v>Toxic Bots</v>
          </cell>
          <cell r="C2694" t="str">
            <v>jcpenney &amp; Traverse City West Senior High School</v>
          </cell>
          <cell r="D2694" t="str">
            <v>Traverse City, MI USA</v>
          </cell>
        </row>
        <row r="2695">
          <cell r="A2695">
            <v>3767</v>
          </cell>
          <cell r="B2695" t="str">
            <v>Toxic Bots</v>
          </cell>
          <cell r="C2695" t="str">
            <v>jcpenney &amp; Traverse City West Senior High School</v>
          </cell>
          <cell r="D2695" t="str">
            <v>Traverse City, MI USA</v>
          </cell>
        </row>
        <row r="2696">
          <cell r="A2696">
            <v>3770</v>
          </cell>
          <cell r="B2696" t="str">
            <v>BlitzCreek</v>
          </cell>
          <cell r="C2696" t="str">
            <v>jcpenney &amp; Bullock Creek High School</v>
          </cell>
          <cell r="D2696" t="str">
            <v>Midland, MI USA</v>
          </cell>
        </row>
        <row r="2697">
          <cell r="A2697">
            <v>3770</v>
          </cell>
          <cell r="B2697" t="str">
            <v>BlitzCreek</v>
          </cell>
          <cell r="C2697" t="str">
            <v>jcpenney &amp; Bullock Creek High School</v>
          </cell>
          <cell r="D2697" t="str">
            <v>Midland, MI USA</v>
          </cell>
        </row>
        <row r="2698">
          <cell r="A2698">
            <v>3770</v>
          </cell>
          <cell r="B2698" t="str">
            <v>BlitzCreek</v>
          </cell>
          <cell r="C2698" t="str">
            <v>jcpenney &amp; Bullock Creek High School</v>
          </cell>
          <cell r="D2698" t="str">
            <v>Midland, MI USA</v>
          </cell>
        </row>
        <row r="2699">
          <cell r="A2699">
            <v>3773</v>
          </cell>
          <cell r="B2699" t="str">
            <v>TechTrons</v>
          </cell>
          <cell r="C2699" t="str">
            <v>jcpenney &amp; Tecumseh High School</v>
          </cell>
          <cell r="D2699" t="str">
            <v>Tecumseh, MI USA</v>
          </cell>
        </row>
        <row r="2700">
          <cell r="A2700">
            <v>3773</v>
          </cell>
          <cell r="B2700" t="str">
            <v>TechTrons</v>
          </cell>
          <cell r="C2700" t="str">
            <v>jcpenney &amp; Tecumseh High School</v>
          </cell>
          <cell r="D2700" t="str">
            <v>Tecumseh, MI USA</v>
          </cell>
        </row>
        <row r="2701">
          <cell r="A2701">
            <v>3777</v>
          </cell>
          <cell r="B2701" t="str">
            <v>Roboraptor</v>
          </cell>
          <cell r="C2701" t="str">
            <v>jcpenney/General Dynamics &amp; Lima Family YMCA</v>
          </cell>
          <cell r="D2701" t="str">
            <v>Lima, OH USA</v>
          </cell>
        </row>
        <row r="2702">
          <cell r="A2702">
            <v>3780</v>
          </cell>
          <cell r="B2702" t="str">
            <v>Robot Unicorn Attack</v>
          </cell>
          <cell r="C2702" t="str">
            <v>NASA/jcpenney &amp; Wheeler School</v>
          </cell>
          <cell r="D2702" t="str">
            <v>Providence, RI USA</v>
          </cell>
        </row>
        <row r="2703">
          <cell r="A2703">
            <v>3781</v>
          </cell>
          <cell r="B2703" t="str">
            <v>4-HPenneyBots</v>
          </cell>
          <cell r="C2703" t="str">
            <v>jcpenney &amp; WSU Extension 4-H &amp; Franklin Pierce High School</v>
          </cell>
          <cell r="D2703" t="str">
            <v>Tacoma, WA USA</v>
          </cell>
        </row>
        <row r="2704">
          <cell r="A2704">
            <v>3782</v>
          </cell>
          <cell r="B2704" t="str">
            <v>Bot-tanicals</v>
          </cell>
          <cell r="C2704" t="str">
            <v>NDEP / Gulf Power / jcpenney &amp; Rutherford High School</v>
          </cell>
          <cell r="D2704" t="str">
            <v>Panama City, FL USA</v>
          </cell>
        </row>
        <row r="2705">
          <cell r="A2705">
            <v>3783</v>
          </cell>
          <cell r="B2705" t="str">
            <v>Robo Wildcats</v>
          </cell>
          <cell r="C2705" t="str">
            <v>Memphis City Schools/Medtronic/jcpenney &amp; Hamilton High Robotics Team</v>
          </cell>
          <cell r="D2705" t="str">
            <v>Memphis, TN USA</v>
          </cell>
        </row>
        <row r="2706">
          <cell r="A2706">
            <v>3783</v>
          </cell>
          <cell r="B2706" t="str">
            <v>Robo Wildcats</v>
          </cell>
          <cell r="C2706" t="str">
            <v>Memphis City Schools/Medtronic/jcpenney &amp; Hamilton High Robotics Team</v>
          </cell>
          <cell r="D2706" t="str">
            <v>Memphis, TN USA</v>
          </cell>
        </row>
        <row r="2707">
          <cell r="A2707">
            <v>3784</v>
          </cell>
          <cell r="B2707" t="str">
            <v>Bit by Bit 4-H Robotics Team</v>
          </cell>
          <cell r="C2707" t="str">
            <v>NASA / IMEC / jcpenney / Missouri 4-H / Stone County 4-H &amp; Bit by Bit 4-H</v>
          </cell>
          <cell r="D2707" t="str">
            <v>Verona, MO USA</v>
          </cell>
        </row>
        <row r="2708">
          <cell r="A2708">
            <v>3784</v>
          </cell>
          <cell r="B2708" t="str">
            <v>Bit by Bit 4-H Robotics Team</v>
          </cell>
          <cell r="C2708" t="str">
            <v>NASA / IMEC / jcpenney / Missouri 4-H / Stone County 4-H &amp; Bit by Bit 4-H</v>
          </cell>
          <cell r="D2708" t="str">
            <v>Verona, MO USA</v>
          </cell>
        </row>
        <row r="2709">
          <cell r="A2709">
            <v>3785</v>
          </cell>
          <cell r="B2709" t="str">
            <v>Gila Monsters</v>
          </cell>
          <cell r="C2709" t="str">
            <v>General Motors &amp; Yuma High School</v>
          </cell>
          <cell r="D2709" t="str">
            <v>Yuma, AZ USA</v>
          </cell>
        </row>
        <row r="2710">
          <cell r="A2710">
            <v>3786</v>
          </cell>
          <cell r="B2710" t="str">
            <v>Chargers</v>
          </cell>
          <cell r="C2710" t="str">
            <v>The Boeing Company &amp; Kentridge High School</v>
          </cell>
          <cell r="D2710" t="str">
            <v>Kent, WA USA</v>
          </cell>
        </row>
        <row r="2711">
          <cell r="A2711">
            <v>3787</v>
          </cell>
          <cell r="B2711" t="str">
            <v>Wild Robotocats</v>
          </cell>
          <cell r="C2711" t="str">
            <v>NASA/jcpenney/Ocosta Junior-Senior High School/Grays Harbor Community Foundation &amp; Grays Harbor County 4-H</v>
          </cell>
          <cell r="D2711" t="str">
            <v>Westport, WA USA</v>
          </cell>
        </row>
        <row r="2712">
          <cell r="A2712">
            <v>3788</v>
          </cell>
          <cell r="B2712" t="str">
            <v>MekaMustangs</v>
          </cell>
          <cell r="C2712" t="str">
            <v>Blandin Foundation &amp; Northome School</v>
          </cell>
          <cell r="D2712" t="str">
            <v>Northome, MN USA</v>
          </cell>
        </row>
        <row r="2713">
          <cell r="A2713">
            <v>3789</v>
          </cell>
          <cell r="B2713" t="str">
            <v>On Track Academy</v>
          </cell>
          <cell r="C2713" t="str">
            <v>Spokane Public Schools/Bezos Family Foundation/OSPI-WA teams Office of the Superintendent of Public Instruction &amp; On Track Academy</v>
          </cell>
          <cell r="D2713" t="str">
            <v>Spokane, WA USA</v>
          </cell>
        </row>
        <row r="2714">
          <cell r="A2714">
            <v>3789</v>
          </cell>
          <cell r="B2714" t="str">
            <v>On Track Academy</v>
          </cell>
          <cell r="C2714" t="str">
            <v>Spokane Public Schools/Bezos Family Foundation/OSPI-WA teams Office of the Superintendent of Public Instruction &amp; On Track Academy</v>
          </cell>
          <cell r="D2714" t="str">
            <v>Spokane, WA USA</v>
          </cell>
        </row>
        <row r="2715">
          <cell r="A2715">
            <v>3790</v>
          </cell>
          <cell r="B2715" t="str">
            <v>Lakewood Ranch Mustangs</v>
          </cell>
          <cell r="C2715" t="str">
            <v>jcpenney/United Technology Corporation &amp; Lakewood Ranch High School</v>
          </cell>
          <cell r="D2715" t="str">
            <v>Bradenton, FL USA</v>
          </cell>
        </row>
        <row r="2716">
          <cell r="A2716">
            <v>3792</v>
          </cell>
          <cell r="B2716" t="str">
            <v>The Army Ants</v>
          </cell>
          <cell r="C2716" t="str">
            <v>jcpenney &amp; University of Missouri Extension &amp; Columbia Area Career Center</v>
          </cell>
          <cell r="D2716" t="str">
            <v>Columbia, MO USA</v>
          </cell>
        </row>
        <row r="2717">
          <cell r="A2717">
            <v>3793</v>
          </cell>
          <cell r="B2717" t="str">
            <v>CyberTitans</v>
          </cell>
          <cell r="C2717" t="str">
            <v>jcpenney &amp; Tuscarora High School</v>
          </cell>
          <cell r="D2717" t="str">
            <v>Frederick, MD USA</v>
          </cell>
        </row>
        <row r="2718">
          <cell r="A2718">
            <v>3794</v>
          </cell>
          <cell r="B2718" t="str">
            <v>WinT</v>
          </cell>
          <cell r="C2718" t="str">
            <v>Universidad TecMilenio Campus Toluca/Robert Bosch, S de R.L. de C.V. &amp; UTM Campus Toluca</v>
          </cell>
          <cell r="D2718" t="str">
            <v>Metepec, Estado de Mxico, MEX Mexico</v>
          </cell>
        </row>
        <row r="2719">
          <cell r="A2719">
            <v>3796</v>
          </cell>
          <cell r="B2719" t="str">
            <v>Technical Assasins</v>
          </cell>
          <cell r="C2719" t="str">
            <v>Bertie County 4-H/jcpenney &amp; Bertie STEM</v>
          </cell>
          <cell r="D2719" t="str">
            <v>Windsor, NC USA</v>
          </cell>
        </row>
        <row r="2720">
          <cell r="A2720">
            <v>3797</v>
          </cell>
          <cell r="B2720" t="str">
            <v>Robo Dragons</v>
          </cell>
          <cell r="C2720" t="str">
            <v>Warren Central 4H Robotics/jcpenney &amp; Warren Central High School</v>
          </cell>
          <cell r="D2720" t="str">
            <v>Bowling Green, KY USA</v>
          </cell>
        </row>
        <row r="2721">
          <cell r="A2721">
            <v>3798</v>
          </cell>
          <cell r="B2721" t="str">
            <v>Rangers</v>
          </cell>
          <cell r="C2721" t="str">
            <v>Greater Salina Community Foundation &amp; St. John's Military School</v>
          </cell>
          <cell r="D2721" t="str">
            <v>Salina, KS USA</v>
          </cell>
        </row>
        <row r="2722">
          <cell r="A2722">
            <v>3799</v>
          </cell>
          <cell r="B2722" t="str">
            <v>ND High School</v>
          </cell>
          <cell r="C2722" t="str">
            <v>Corning Incorporated &amp; Notre Dame High School</v>
          </cell>
          <cell r="D2722" t="str">
            <v>Elmira, NY USA</v>
          </cell>
        </row>
        <row r="2723">
          <cell r="A2723">
            <v>3800</v>
          </cell>
          <cell r="B2723" t="str">
            <v>Mustangs</v>
          </cell>
          <cell r="C2723" t="str">
            <v>NASA/jcpenney &amp; Kalaheo High School</v>
          </cell>
          <cell r="D2723" t="str">
            <v>Kailua, HI USA</v>
          </cell>
        </row>
        <row r="2724">
          <cell r="A2724">
            <v>3801</v>
          </cell>
          <cell r="B2724" t="str">
            <v>RAMbots 4-H Club</v>
          </cell>
          <cell r="C2724" t="str">
            <v>Bezos Family Foundation/PTC/jcpenney &amp; Washington State University Extension 4-H Program</v>
          </cell>
          <cell r="D2724" t="str">
            <v>Wenatchee, WA USA</v>
          </cell>
        </row>
        <row r="2725">
          <cell r="A2725">
            <v>3802</v>
          </cell>
          <cell r="B2725" t="str">
            <v>RoboPOP</v>
          </cell>
          <cell r="C2725" t="str">
            <v>jcpenney/Texas Workforce Commission &amp; Prince of Peace Christian School</v>
          </cell>
          <cell r="D2725" t="str">
            <v>Carrollton, TX USA</v>
          </cell>
        </row>
        <row r="2726">
          <cell r="A2726">
            <v>3807</v>
          </cell>
          <cell r="B2726" t="str">
            <v>Blazerbots</v>
          </cell>
          <cell r="C2726" t="str">
            <v>jcpenney/Merrick Corporation/ReadyTalk/Ball Aerospace/Raytheon &amp; Overland High School &amp; Institute of Science and Technology</v>
          </cell>
          <cell r="D2726" t="str">
            <v>Aurora, CO USA</v>
          </cell>
        </row>
        <row r="2727">
          <cell r="A2727">
            <v>3811</v>
          </cell>
          <cell r="B2727">
            <v>0</v>
          </cell>
          <cell r="C2727" t="str">
            <v>jcpenney &amp; Weldon  High School</v>
          </cell>
          <cell r="D2727" t="str">
            <v>Weldon, NC USA</v>
          </cell>
        </row>
        <row r="2728">
          <cell r="A2728">
            <v>3812</v>
          </cell>
          <cell r="B2728" t="str">
            <v>Bits &amp; Bots</v>
          </cell>
          <cell r="C2728" t="str">
            <v>Bezos Family Foundation/WSU 4-H Cowlitz County/Platt Electric &amp; Longview School District</v>
          </cell>
          <cell r="D2728" t="str">
            <v>Longview, WA USA</v>
          </cell>
        </row>
        <row r="2729">
          <cell r="A2729">
            <v>3813</v>
          </cell>
          <cell r="B2729" t="str">
            <v>The Three Ring Circuits</v>
          </cell>
          <cell r="C2729" t="str">
            <v>The Boeing Company/jcpenney/DigiPen Institute of Technology &amp; Pierce County Skills Center</v>
          </cell>
          <cell r="D2729" t="str">
            <v>Puyallup, WA USA</v>
          </cell>
        </row>
        <row r="2730">
          <cell r="A2730">
            <v>3814</v>
          </cell>
          <cell r="B2730" t="str">
            <v>Raiders</v>
          </cell>
          <cell r="C2730" t="str">
            <v>Emerson Industrial Automation/jcpenney &amp; Ryle High School</v>
          </cell>
          <cell r="D2730" t="str">
            <v>Union, KY USA</v>
          </cell>
        </row>
        <row r="2731">
          <cell r="A2731">
            <v>3815</v>
          </cell>
          <cell r="B2731" t="str">
            <v>NF Raiders</v>
          </cell>
          <cell r="C2731" t="str">
            <v>Automation Direct &amp; North Forsyth High School</v>
          </cell>
          <cell r="D2731" t="str">
            <v>Cumming, GA USA</v>
          </cell>
        </row>
        <row r="2732">
          <cell r="A2732">
            <v>3821</v>
          </cell>
          <cell r="B2732" t="str">
            <v>Pirabots</v>
          </cell>
          <cell r="C2732" t="str">
            <v>Kentucky AEP / 4-H / jcpenney / Triad Management &amp; Belfry High School</v>
          </cell>
          <cell r="D2732" t="str">
            <v>Belfry, KY USA</v>
          </cell>
        </row>
        <row r="2733">
          <cell r="A2733">
            <v>3822</v>
          </cell>
          <cell r="B2733" t="str">
            <v>JETS 'N BOLTS</v>
          </cell>
          <cell r="C2733" t="str">
            <v>jcpenney &amp; Jordan-Matthews High School</v>
          </cell>
          <cell r="D2733" t="str">
            <v>Siler City, NC USA</v>
          </cell>
        </row>
        <row r="2734">
          <cell r="A2734">
            <v>3824</v>
          </cell>
          <cell r="B2734" t="str">
            <v>HVA RoHAWKtics</v>
          </cell>
          <cell r="C2734" t="str">
            <v>Department of Education / ORNL / UT Battelle / DOE  MDF  Advanced Manufacturing Office / Bechtel / Stratasys / Naoko Blue &amp; Associates / Bimba   Mead Fluid Dynamics / Northrop Grumman   Remotec / Knox County Government / jcpenney / Soccer Taco / Ingenutec / National Fluid Power Association / American Society of Mechanical Engineers of East Tennessee &amp; Hardin Valley Academy</v>
          </cell>
          <cell r="D2734" t="str">
            <v>Knoxville, TN USA</v>
          </cell>
        </row>
        <row r="2735">
          <cell r="A2735">
            <v>3824</v>
          </cell>
          <cell r="B2735" t="str">
            <v>HVA RoHAWKtics</v>
          </cell>
          <cell r="C2735" t="str">
            <v>Department of Education / ORNL / UT Battelle / DOE  MDF  Advanced Manufacturing Office / Bechtel / Stratasys / Naoko Blue &amp; Associates / Bimba   Mead Fluid Dynamics / Northrop Grumman   Remotec / Knox County Government / jcpenney / Soccer Taco / Ingenutec / National Fluid Power Association / American Society of Mechanical Engineers of East Tennessee &amp; Hardin Valley Academy</v>
          </cell>
          <cell r="D2735" t="str">
            <v>Knoxville, TN USA</v>
          </cell>
        </row>
        <row r="2736">
          <cell r="A2736">
            <v>3826</v>
          </cell>
          <cell r="B2736" t="str">
            <v>SkyNet Robotics North West</v>
          </cell>
          <cell r="C2736" t="str">
            <v>jcpenney/Sequim Education Foundation/Sequim Rotary &amp; Clallam County 4-H &amp; Sequim High School</v>
          </cell>
          <cell r="D2736" t="str">
            <v>Sequim, WA USA</v>
          </cell>
        </row>
        <row r="2737">
          <cell r="A2737">
            <v>3828</v>
          </cell>
          <cell r="B2737" t="str">
            <v>12 Pretty Duckies</v>
          </cell>
          <cell r="C2737" t="str">
            <v>jcpenney &amp; Eveleth-Gilbert</v>
          </cell>
          <cell r="D2737" t="str">
            <v>Eveleth, MN USA</v>
          </cell>
        </row>
        <row r="2738">
          <cell r="A2738">
            <v>3829</v>
          </cell>
          <cell r="B2738" t="str">
            <v>AmpAces</v>
          </cell>
          <cell r="C2738" t="str">
            <v>Tennessee Valley Authority &amp; Soddy-Daisy High School</v>
          </cell>
          <cell r="D2738" t="str">
            <v>Soddy-Daisy, TN USA</v>
          </cell>
        </row>
        <row r="2739">
          <cell r="A2739">
            <v>3831</v>
          </cell>
          <cell r="B2739" t="str">
            <v>Da Bears</v>
          </cell>
          <cell r="C2739" t="str">
            <v>OSPI/Platt Electric/Bezos Family Foundation &amp; Brewster High School</v>
          </cell>
          <cell r="D2739" t="str">
            <v>Brewster , WA USA</v>
          </cell>
        </row>
        <row r="2740">
          <cell r="A2740">
            <v>3833</v>
          </cell>
          <cell r="B2740" t="str">
            <v>The FIRST 3833</v>
          </cell>
          <cell r="C2740" t="str">
            <v>Baham and Sons Machine Works/Bot Shop LLC/Houston Alumni Extension (HAE) Professionals of the National Society of Black Engineers/Oomphbrand/Synergistic STEM Outreach Center/jcpenney &amp; Jesse H. Jones High School</v>
          </cell>
          <cell r="D2740" t="str">
            <v>Houston, TX USA</v>
          </cell>
        </row>
        <row r="2741">
          <cell r="A2741">
            <v>3834</v>
          </cell>
          <cell r="B2741" t="str">
            <v>Crab Bots</v>
          </cell>
          <cell r="C2741" t="str">
            <v>ALCOA Foundation &amp; Calhoun High School</v>
          </cell>
          <cell r="D2741" t="str">
            <v>Port  Lavaca, TX USA</v>
          </cell>
        </row>
        <row r="2742">
          <cell r="A2742">
            <v>3835</v>
          </cell>
          <cell r="B2742" t="str">
            <v>Vulcan</v>
          </cell>
          <cell r="C2742" t="str">
            <v>Erlich and Fenster Patent attorneys / Afeka Tel Aviv Academic College of Engineering / Schermer aluminium industries / Tel Aviv Municipality &amp; Tichon Hadash</v>
          </cell>
          <cell r="D2742" t="str">
            <v>Tel Aviv, TA Israel</v>
          </cell>
        </row>
        <row r="2743">
          <cell r="A2743">
            <v>3838</v>
          </cell>
          <cell r="B2743" t="str">
            <v>Roc City Robotix</v>
          </cell>
          <cell r="C2743" t="str">
            <v>SRT/jcpenney/PTC &amp; Rochester city schools</v>
          </cell>
          <cell r="D2743" t="str">
            <v>Rochester, NY USA</v>
          </cell>
        </row>
        <row r="2744">
          <cell r="A2744">
            <v>3839</v>
          </cell>
          <cell r="B2744" t="str">
            <v>Terminators</v>
          </cell>
          <cell r="C2744" t="str">
            <v>Kern Lasers / TriCounty Hospital / jcpenney &amp; Wadena Deer Creek</v>
          </cell>
          <cell r="D2744" t="str">
            <v>Wadena, MN USA</v>
          </cell>
        </row>
        <row r="2745">
          <cell r="A2745">
            <v>3840</v>
          </cell>
          <cell r="B2745" t="str">
            <v>Teens 'Nto Technology</v>
          </cell>
          <cell r="C2745" t="str">
            <v>Medtronic &amp; Isanti County 4-H</v>
          </cell>
          <cell r="D2745" t="str">
            <v>Cambridge, MN USA</v>
          </cell>
        </row>
        <row r="2746">
          <cell r="A2746">
            <v>3842</v>
          </cell>
          <cell r="B2746" t="str">
            <v>Shock-a-Bots</v>
          </cell>
          <cell r="C2746" t="str">
            <v>SRT/Gorbel Inc. &amp; East High School</v>
          </cell>
          <cell r="D2746" t="str">
            <v>Rochester, NY USA</v>
          </cell>
        </row>
        <row r="2747">
          <cell r="A2747">
            <v>3843</v>
          </cell>
          <cell r="B2747" t="str">
            <v>M.C.R.T. ROBO RACERS</v>
          </cell>
          <cell r="C2747" t="str">
            <v>NASA/Calloway County 4H/jcpenney &amp; Murray Calloway Robotics Team (M.C.R.T.)</v>
          </cell>
          <cell r="D2747" t="str">
            <v>Murray, KY USA</v>
          </cell>
        </row>
        <row r="2748">
          <cell r="A2748">
            <v>3844</v>
          </cell>
          <cell r="B2748" t="str">
            <v>Wildcat Wildbots</v>
          </cell>
          <cell r="C2748" t="str">
            <v>Aisin Automotive Casting / NASA / jcpenney &amp; Lynn Camp High School 4-H Robotics</v>
          </cell>
          <cell r="D2748" t="str">
            <v>Corbin, KY USA</v>
          </cell>
        </row>
        <row r="2749">
          <cell r="A2749">
            <v>3844</v>
          </cell>
          <cell r="B2749" t="str">
            <v>Wildcat Wildbots</v>
          </cell>
          <cell r="C2749" t="str">
            <v>Aisin Automotive Casting / NASA / jcpenney &amp; Lynn Camp High School 4-H Robotics</v>
          </cell>
          <cell r="D2749" t="str">
            <v>Corbin, KY USA</v>
          </cell>
        </row>
        <row r="2750">
          <cell r="A2750">
            <v>3845</v>
          </cell>
          <cell r="B2750" t="str">
            <v>Yellow Jackets</v>
          </cell>
          <cell r="C2750" t="str">
            <v>jcpenney &amp; Jacket STEM Academy &amp; 4-H</v>
          </cell>
          <cell r="D2750" t="str">
            <v>Winston-Salem, NC USA</v>
          </cell>
        </row>
        <row r="2751">
          <cell r="A2751">
            <v>3846</v>
          </cell>
          <cell r="B2751" t="str">
            <v>The First Robotic Cardinals</v>
          </cell>
          <cell r="C2751" t="str">
            <v>Benson fabricating / Nyhus Chevrolet / 3M / CLC Robotics / jcpenney &amp; Staples Motley High School</v>
          </cell>
          <cell r="D2751" t="str">
            <v>Staples, MN USA</v>
          </cell>
        </row>
        <row r="2752">
          <cell r="A2752">
            <v>3847</v>
          </cell>
          <cell r="B2752" t="str">
            <v>Spectrum</v>
          </cell>
          <cell r="C2752" t="str">
            <v>ExxonMobil/Texas Workforce Commission/Houston Endowment/Solarcraft, Inc/TX\RX Labs &amp; Strake Jesuit College Prep &amp; St. Agnes Academy</v>
          </cell>
          <cell r="D2752" t="str">
            <v>Houston , TX USA</v>
          </cell>
        </row>
        <row r="2753">
          <cell r="A2753">
            <v>3847</v>
          </cell>
          <cell r="B2753" t="str">
            <v>Spectrum</v>
          </cell>
          <cell r="C2753" t="str">
            <v>ExxonMobil/Texas Workforce Commission/Houston Endowment/Solarcraft, Inc/TX\RX Labs &amp; Strake Jesuit College Prep &amp; St. Agnes Academy</v>
          </cell>
          <cell r="D2753" t="str">
            <v>Houston , TX USA</v>
          </cell>
        </row>
        <row r="2754">
          <cell r="A2754">
            <v>3847</v>
          </cell>
          <cell r="B2754" t="str">
            <v>Spectrum</v>
          </cell>
          <cell r="C2754" t="str">
            <v>ExxonMobil/Texas Workforce Commission/Houston Endowment/Solarcraft, Inc/TX\RX Labs &amp; Strake Jesuit College Prep &amp; St. Agnes Academy</v>
          </cell>
          <cell r="D2754" t="str">
            <v>Houston , TX USA</v>
          </cell>
        </row>
        <row r="2755">
          <cell r="A2755">
            <v>3848</v>
          </cell>
          <cell r="B2755" t="str">
            <v>Bot Shots</v>
          </cell>
          <cell r="C2755" t="str">
            <v>jcpenney &amp; Kenyon-Wanamingo HS</v>
          </cell>
          <cell r="D2755" t="str">
            <v>Kenyon, MN USA</v>
          </cell>
        </row>
        <row r="2756">
          <cell r="A2756">
            <v>3849</v>
          </cell>
          <cell r="B2756" t="str">
            <v>Absolute Zero</v>
          </cell>
          <cell r="C2756" t="str">
            <v>Lincoln High School</v>
          </cell>
          <cell r="D2756" t="str">
            <v>San Diego, CA USA</v>
          </cell>
        </row>
        <row r="2757">
          <cell r="A2757">
            <v>3851</v>
          </cell>
          <cell r="B2757" t="str">
            <v xml:space="preserve">The Short Circuits </v>
          </cell>
          <cell r="C2757" t="str">
            <v>jcpenney/California State University Northridge/google/Northrop Grumman &amp; Canoga Park High School</v>
          </cell>
          <cell r="D2757" t="str">
            <v>Canoga Park, CA USA</v>
          </cell>
        </row>
        <row r="2758">
          <cell r="A2758">
            <v>3853</v>
          </cell>
          <cell r="B2758" t="str">
            <v>Pridetronics</v>
          </cell>
          <cell r="C2758" t="str">
            <v>jcpenney &amp; Mountain Pointe High School</v>
          </cell>
          <cell r="D2758" t="str">
            <v>Phoenix, AZ USA</v>
          </cell>
        </row>
        <row r="2759">
          <cell r="A2759">
            <v>3856</v>
          </cell>
          <cell r="B2759" t="str">
            <v>Kingsbury Falcons</v>
          </cell>
          <cell r="C2759" t="str">
            <v>Kingsbury High School</v>
          </cell>
          <cell r="D2759" t="str">
            <v>Memphis, TN USA</v>
          </cell>
        </row>
        <row r="2760">
          <cell r="A2760">
            <v>3859</v>
          </cell>
          <cell r="B2760" t="str">
            <v>Wolfpack</v>
          </cell>
          <cell r="C2760" t="str">
            <v>SRT/Northrop Grumman/Nissan of Elk Grove/Intuitive Surgical &amp; Cosumnes Oaks High School</v>
          </cell>
          <cell r="D2760" t="str">
            <v>Elk Grove, CA USA</v>
          </cell>
        </row>
        <row r="2761">
          <cell r="A2761">
            <v>3860</v>
          </cell>
          <cell r="B2761" t="str">
            <v>Random Genetics</v>
          </cell>
          <cell r="C2761" t="str">
            <v>jcpenney &amp; Sunnyside High School</v>
          </cell>
          <cell r="D2761" t="str">
            <v>Sunnyside, WA USA</v>
          </cell>
        </row>
        <row r="2762">
          <cell r="A2762">
            <v>3861</v>
          </cell>
          <cell r="B2762" t="str">
            <v>Eagles</v>
          </cell>
          <cell r="C2762" t="str">
            <v>TVA/jcpenney &amp; Signal Mountain High School</v>
          </cell>
          <cell r="D2762" t="str">
            <v>Signal Mountain, TN USA</v>
          </cell>
        </row>
        <row r="2763">
          <cell r="A2763">
            <v>3862</v>
          </cell>
          <cell r="B2763" t="str">
            <v xml:space="preserve"> Iron Scorpion 4-H Robotics</v>
          </cell>
          <cell r="C2763" t="str">
            <v>The Boeing Company / Lee Mechanical Contractors / jcpenney / US Tool Group / Mineral Area College / John Henry Foster Company / St. Francois County Extension Council &amp; St. Francois County 4-H &amp; Farmington High School</v>
          </cell>
          <cell r="D2763" t="str">
            <v>Farmington, MO USA</v>
          </cell>
        </row>
        <row r="2764">
          <cell r="A2764">
            <v>3863</v>
          </cell>
          <cell r="B2764" t="str">
            <v>Pantherbotics</v>
          </cell>
          <cell r="C2764" t="str">
            <v>jcpenney/Amgen &amp; Newbury Park High School</v>
          </cell>
          <cell r="D2764" t="str">
            <v>Newbury Park, CA USA</v>
          </cell>
        </row>
        <row r="2765">
          <cell r="A2765">
            <v>3865</v>
          </cell>
          <cell r="B2765" t="str">
            <v>NOT YOUR AVERAGE ROBOTICIST</v>
          </cell>
          <cell r="C2765" t="str">
            <v>jcpenney/Steel Warehouse LLC/Landmark Signs &amp; YMCA Urban Youth Services &amp; Riley High School &amp; South Bend New Tech High School</v>
          </cell>
          <cell r="D2765" t="str">
            <v>South Bend, IN USA</v>
          </cell>
        </row>
        <row r="2766">
          <cell r="A2766">
            <v>3868</v>
          </cell>
          <cell r="B2766" t="str">
            <v>Mechanized Mustangs</v>
          </cell>
          <cell r="C2766" t="str">
            <v>jcpenney &amp; 4-H &amp; Lone Oak High School</v>
          </cell>
          <cell r="D2766" t="str">
            <v>Paducah, KY USA</v>
          </cell>
        </row>
        <row r="2767">
          <cell r="A2767">
            <v>3870</v>
          </cell>
          <cell r="B2767" t="str">
            <v>Fighting Gobblers</v>
          </cell>
          <cell r="C2767" t="str">
            <v>jcpenney &amp; Broadway High School</v>
          </cell>
          <cell r="D2767" t="str">
            <v>Broadway, VA USA</v>
          </cell>
        </row>
        <row r="2768">
          <cell r="A2768">
            <v>3871</v>
          </cell>
          <cell r="B2768" t="str">
            <v>Worthington Trojans</v>
          </cell>
          <cell r="C2768" t="str">
            <v>jcpenney &amp; Worthington High School</v>
          </cell>
          <cell r="D2768" t="str">
            <v>Worthington, MN USA</v>
          </cell>
        </row>
        <row r="2769">
          <cell r="A2769">
            <v>3872</v>
          </cell>
          <cell r="B2769" t="str">
            <v>PanTech</v>
          </cell>
          <cell r="C2769" t="str">
            <v>Page County High School</v>
          </cell>
          <cell r="D2769" t="str">
            <v>Shenandoah, VA USA</v>
          </cell>
        </row>
        <row r="2770">
          <cell r="A2770">
            <v>3875</v>
          </cell>
          <cell r="B2770" t="str">
            <v>Red Storm Robotics</v>
          </cell>
          <cell r="C2770" t="str">
            <v>GE Volunteers of Aviation Systems/jcpenney &amp; East Kentwood High School</v>
          </cell>
          <cell r="D2770" t="str">
            <v>Kentwood, MI USA</v>
          </cell>
        </row>
        <row r="2771">
          <cell r="A2771">
            <v>3875</v>
          </cell>
          <cell r="B2771" t="str">
            <v>Red Storm Robotics</v>
          </cell>
          <cell r="C2771" t="str">
            <v>GE Volunteers of Aviation Systems/jcpenney &amp; East Kentwood High School</v>
          </cell>
          <cell r="D2771" t="str">
            <v>Kentwood, MI USA</v>
          </cell>
        </row>
        <row r="2772">
          <cell r="A2772">
            <v>3876</v>
          </cell>
          <cell r="B2772" t="str">
            <v>Mabton LugNutz</v>
          </cell>
          <cell r="C2772" t="str">
            <v>Bezos Family Foundation/PTC &amp; Mabton High School</v>
          </cell>
          <cell r="D2772" t="str">
            <v>Mabton, WA USA</v>
          </cell>
        </row>
        <row r="2773">
          <cell r="A2773">
            <v>3878</v>
          </cell>
          <cell r="B2773" t="str">
            <v>Wildcats</v>
          </cell>
          <cell r="C2773" t="str">
            <v>Konawaena Wildcats</v>
          </cell>
          <cell r="D2773" t="str">
            <v>Kealakekua , HI USA</v>
          </cell>
        </row>
        <row r="2774">
          <cell r="A2774">
            <v>3880</v>
          </cell>
          <cell r="B2774" t="str">
            <v>Kealakehe Tiki Techs</v>
          </cell>
          <cell r="C2774" t="str">
            <v>BAE Systems, Friends of Hawaii Robotics, Maui Economic Development Board, Ace Hardware, UH Manoa College of Engineering, Thirty Meter Telescope, HELCO, Oceanic, ABC Stores, Andy Mark, Robotics Organizing Committee(ROC), Cyanotech, and Akamai Machining &amp; Kealakehe</v>
          </cell>
          <cell r="D2774" t="str">
            <v>Kailua-Kona, HI USA</v>
          </cell>
        </row>
        <row r="2775">
          <cell r="A2775">
            <v>3880</v>
          </cell>
          <cell r="B2775" t="str">
            <v>Kealakehe Tiki Techs</v>
          </cell>
          <cell r="C2775" t="str">
            <v>BAE Systems, Friends of Hawaii Robotics, Maui Economic Development Board, Ace Hardware, UH Manoa College of Engineering, Thirty Meter Telescope, HELCO, Oceanic, ABC Stores, Andy Mark, Robotics Organizing Committee(ROC), Cyanotech, and Akamai Machining &amp; Kealakehe</v>
          </cell>
          <cell r="D2775" t="str">
            <v>Kailua-Kona, HI USA</v>
          </cell>
        </row>
        <row r="2776">
          <cell r="A2776">
            <v>3880</v>
          </cell>
          <cell r="B2776" t="str">
            <v>Kealakehe Tiki Techs</v>
          </cell>
          <cell r="C2776" t="str">
            <v>BAE Systems, Friends of Hawaii Robotics, Maui Economic Development Board, Ace Hardware, UH Manoa College of Engineering, Thirty Meter Telescope, HELCO, Oceanic, ABC Stores, Andy Mark, Robotics Organizing Committee(ROC), Cyanotech, and Akamai Machining &amp; Kealakehe</v>
          </cell>
          <cell r="D2776" t="str">
            <v>Kailua-Kona, HI USA</v>
          </cell>
        </row>
        <row r="2777">
          <cell r="A2777">
            <v>3881</v>
          </cell>
          <cell r="B2777" t="str">
            <v>WHEA Robotics</v>
          </cell>
          <cell r="C2777" t="str">
            <v>Verizon Wireless / SAIC / Earl's Garage / BAE Systems / Koyo USA Corp / Steve Alterman Cabinets / Aloha Breeze / No Worries Property Maintenance / West Hawaii Hockey / Domino's Pizza / Gordon's Sheet Metal / Lotus Cafe / Railing Systems Hawaii &amp; WHEA Robotics</v>
          </cell>
          <cell r="D2777" t="str">
            <v>Kailua-Kona, HI USA</v>
          </cell>
        </row>
        <row r="2778">
          <cell r="A2778">
            <v>3882</v>
          </cell>
          <cell r="B2778" t="str">
            <v>Lunas</v>
          </cell>
          <cell r="C2778" t="str">
            <v>Lahainaluna High School Foundation/Maui Economic Development Board(MEDB)/BAE Systems &amp; Lahainaluna High School</v>
          </cell>
          <cell r="D2778" t="str">
            <v>Lahaina, HI USA</v>
          </cell>
        </row>
        <row r="2779">
          <cell r="A2779">
            <v>3883</v>
          </cell>
          <cell r="B2779" t="str">
            <v>Data Bits</v>
          </cell>
          <cell r="C2779" t="str">
            <v>3 M/jcpenney/Minnesota Precision Manufacturing Association &amp; Park High Robotics</v>
          </cell>
          <cell r="D2779" t="str">
            <v>Cottage Grove, MN USA</v>
          </cell>
        </row>
        <row r="2780">
          <cell r="A2780">
            <v>3883</v>
          </cell>
          <cell r="B2780" t="str">
            <v>Data Bits</v>
          </cell>
          <cell r="C2780" t="str">
            <v>3 M/jcpenney/Minnesota Precision Manufacturing Association &amp; Park High Robotics</v>
          </cell>
          <cell r="D2780" t="str">
            <v>Cottage Grove, MN USA</v>
          </cell>
        </row>
        <row r="2781">
          <cell r="A2781">
            <v>3884</v>
          </cell>
          <cell r="B2781" t="str">
            <v>Spartans #2</v>
          </cell>
          <cell r="C2781" t="str">
            <v>National Instruments / Comcast &amp; Thomas Jefferson High School</v>
          </cell>
          <cell r="D2781" t="str">
            <v>Denver, CO USA</v>
          </cell>
        </row>
        <row r="2782">
          <cell r="A2782">
            <v>3885</v>
          </cell>
          <cell r="B2782" t="str">
            <v>Shockers</v>
          </cell>
          <cell r="C2782" t="str">
            <v>jcpenney &amp; Unitec Career Center</v>
          </cell>
          <cell r="D2782" t="str">
            <v>Bonne Terre, MO USA</v>
          </cell>
        </row>
        <row r="2783">
          <cell r="A2783">
            <v>3925</v>
          </cell>
          <cell r="B2783" t="str">
            <v>Circuit of Life</v>
          </cell>
          <cell r="C2783" t="str">
            <v>Ventura County ROP/Amgen/jcpenney/Haas Automation &amp; Ventura High School &amp; Buena High School &amp; Foothill Technology &amp; Pacific High School &amp; El Camino High School &amp; Villanova Prep</v>
          </cell>
          <cell r="D2783" t="str">
            <v>Ventura, CA USA</v>
          </cell>
        </row>
        <row r="2784">
          <cell r="A2784">
            <v>3925</v>
          </cell>
          <cell r="B2784" t="str">
            <v>Circuit of Life</v>
          </cell>
          <cell r="C2784" t="str">
            <v>Ventura County ROP/Amgen/jcpenney/Haas Automation &amp; Ventura High School &amp; Buena High School &amp; Foothill Technology &amp; Pacific High School &amp; El Camino High School &amp; Villanova Prep</v>
          </cell>
          <cell r="D2784" t="str">
            <v>Ventura, CA USA</v>
          </cell>
        </row>
        <row r="2785">
          <cell r="A2785">
            <v>3926</v>
          </cell>
          <cell r="B2785" t="str">
            <v>MPArors</v>
          </cell>
          <cell r="C2785" t="str">
            <v>NASA/jcpenney/Mounds Park Academy Parents Association &amp; Mounds Park Academy</v>
          </cell>
          <cell r="D2785" t="str">
            <v>Maplewood, MN USA</v>
          </cell>
        </row>
        <row r="2786">
          <cell r="A2786">
            <v>3927</v>
          </cell>
          <cell r="B2786" t="str">
            <v xml:space="preserve">RAW-Robotics </v>
          </cell>
          <cell r="C2786" t="str">
            <v>NASA/jcpenney/Wrobel Engineering/HH Arnold Machining/National Polish Alliance/SCIDYNE/7 Eleven Corporation &amp; Venture Crew 73</v>
          </cell>
          <cell r="D2786" t="str">
            <v>Weymouth, MA USA</v>
          </cell>
        </row>
        <row r="2787">
          <cell r="A2787">
            <v>3928</v>
          </cell>
          <cell r="B2787" t="str">
            <v>Team Neutrino</v>
          </cell>
          <cell r="C2787" t="str">
            <v>Sauer-Danfoss/Quality Manufacturing Corporation/Iowa State College of Engineering/CIT Signature Transportation/John Deere/jcpenney/City of Ames Electric Department &amp; Iowa State University Extension and Outreach Story County 4-H</v>
          </cell>
          <cell r="D2787" t="str">
            <v>Ames, IA USA</v>
          </cell>
        </row>
        <row r="2788">
          <cell r="A2788">
            <v>3928</v>
          </cell>
          <cell r="B2788" t="str">
            <v>Team Neutrino</v>
          </cell>
          <cell r="C2788" t="str">
            <v>Sauer-Danfoss/Quality Manufacturing Corporation/Iowa State College of Engineering/CIT Signature Transportation/John Deere/jcpenney/City of Ames Electric Department &amp; Iowa State University Extension and Outreach Story County 4-H</v>
          </cell>
          <cell r="D2788" t="str">
            <v>Ames, IA USA</v>
          </cell>
        </row>
        <row r="2789">
          <cell r="A2789">
            <v>3929</v>
          </cell>
          <cell r="B2789" t="str">
            <v>Atomic Dragons</v>
          </cell>
          <cell r="C2789" t="str">
            <v>The Boeing Company/jcpenney/GP Precision Sheetmetal Inc./MSC Industrial Supply/Windle Mechanical Solutions Inc &amp; J.R. Masterman Laboratory and Demonstration High School</v>
          </cell>
          <cell r="D2789" t="str">
            <v>Philadelphia, PA USA</v>
          </cell>
        </row>
        <row r="2790">
          <cell r="A2790">
            <v>3929</v>
          </cell>
          <cell r="B2790" t="str">
            <v>Atomic Dragons</v>
          </cell>
          <cell r="C2790" t="str">
            <v>The Boeing Company/jcpenney/GP Precision Sheetmetal Inc./MSC Industrial Supply/Windle Mechanical Solutions Inc &amp; J.R. Masterman Laboratory and Demonstration High School</v>
          </cell>
          <cell r="D2790" t="str">
            <v>Philadelphia, PA USA</v>
          </cell>
        </row>
        <row r="2791">
          <cell r="A2791">
            <v>3930</v>
          </cell>
          <cell r="B2791" t="str">
            <v>SMART  Spruce Mountain Area Robotics Team</v>
          </cell>
          <cell r="C2791" t="str">
            <v>NASA/Fairchild Semiconductor/jcpenney &amp; Spruce Mountain High School</v>
          </cell>
          <cell r="D2791" t="str">
            <v>Jay, Livermore, Livermore Falls, Fayette, ME USA</v>
          </cell>
        </row>
        <row r="2792">
          <cell r="A2792">
            <v>3930</v>
          </cell>
          <cell r="B2792" t="str">
            <v>SMART  Spruce Mountain Area Robotics Team</v>
          </cell>
          <cell r="C2792" t="str">
            <v>NASA/Fairchild Semiconductor/jcpenney &amp; Spruce Mountain High School</v>
          </cell>
          <cell r="D2792" t="str">
            <v>Jay, Livermore, Livermore Falls, Fayette, ME USA</v>
          </cell>
        </row>
        <row r="2793">
          <cell r="A2793">
            <v>3931</v>
          </cell>
          <cell r="B2793" t="str">
            <v>Cockadoodle Dominators</v>
          </cell>
          <cell r="C2793" t="str">
            <v>NASA / Oklahoma Department of Education / Continental Resources / Tinker Air Force Base / HSI Sensing / Cimarron Trailers / University of Arts and Sciences of Oklahoma / First National Bank / Arvest Bank / Big State X-Ray / jcpenney / American Electric Power &amp; Chickasha High School</v>
          </cell>
          <cell r="D2793" t="str">
            <v>Chickasha, OK USA</v>
          </cell>
        </row>
        <row r="2794">
          <cell r="A2794">
            <v>3931</v>
          </cell>
          <cell r="B2794" t="str">
            <v>Cockadoodle Dominators</v>
          </cell>
          <cell r="C2794" t="str">
            <v>NASA / Oklahoma Department of Education / Continental Resources / Tinker Air Force Base / HSI Sensing / Cimarron Trailers / University of Arts and Sciences of Oklahoma / First National Bank / Arvest Bank / Big State X-Ray / jcpenney / American Electric Power &amp; Chickasha High School</v>
          </cell>
          <cell r="D2794" t="str">
            <v>Chickasha, OK USA</v>
          </cell>
        </row>
        <row r="2795">
          <cell r="A2795">
            <v>3932</v>
          </cell>
          <cell r="B2795" t="str">
            <v>The Dirty Mechanics</v>
          </cell>
          <cell r="C2795" t="str">
            <v>jcpenney/Palm Beach State College/BBM Structural Engineers/Rotary Club Boca Raton/Hebding Family/Action Auto-ID/American Society of Mechanical Engineers: Florida Atlantic University/Boca Bearing Company/Palm Beach State College: Summer Youth College &amp; Boca Raton 4-H Science and Technology Club</v>
          </cell>
          <cell r="D2795" t="str">
            <v>Boca Raton, FL USA</v>
          </cell>
        </row>
        <row r="2796">
          <cell r="A2796">
            <v>3932</v>
          </cell>
          <cell r="B2796" t="str">
            <v>The Dirty Mechanics</v>
          </cell>
          <cell r="C2796" t="str">
            <v>jcpenney/Palm Beach State College/BBM Structural Engineers/Rotary Club Boca Raton/Hebding Family/Action Auto-ID/American Society of Mechanical Engineers: Florida Atlantic University/Boca Bearing Company/Palm Beach State College: Summer Youth College &amp; Boca Raton 4-H Science and Technology Club</v>
          </cell>
          <cell r="D2796" t="str">
            <v>Boca Raton, FL USA</v>
          </cell>
        </row>
        <row r="2797">
          <cell r="A2797">
            <v>3933</v>
          </cell>
          <cell r="B2797" t="str">
            <v>Taman Keet</v>
          </cell>
          <cell r="C2797" t="str">
            <v>General Motors Mexico &amp; TecnolÃ³gico de Monterey, Campus Santa Fe</v>
          </cell>
          <cell r="D2797" t="str">
            <v>Mexico, DIF Mexico</v>
          </cell>
        </row>
        <row r="2798">
          <cell r="A2798">
            <v>3936</v>
          </cell>
          <cell r="B2798" t="str">
            <v>Michigan City Robotics</v>
          </cell>
          <cell r="C2798" t="str">
            <v>NASA/jcpenney &amp; Safe Harbor &amp; Michigan City High School &amp; Marquette High School</v>
          </cell>
          <cell r="D2798" t="str">
            <v>Michigan City, IN USA</v>
          </cell>
        </row>
        <row r="2799">
          <cell r="A2799">
            <v>3936</v>
          </cell>
          <cell r="B2799" t="str">
            <v>Michigan City Robotics</v>
          </cell>
          <cell r="C2799" t="str">
            <v>NASA/jcpenney &amp; Safe Harbor &amp; Michigan City High School &amp; Marquette High School</v>
          </cell>
          <cell r="D2799" t="str">
            <v>Michigan City, IN USA</v>
          </cell>
        </row>
        <row r="2800">
          <cell r="A2800">
            <v>3937</v>
          </cell>
          <cell r="B2800" t="str">
            <v>Breakaway</v>
          </cell>
          <cell r="C2800" t="str">
            <v>NASA/jcpenney/Excel Ford/White County Medical Center/Arkansas FIRST &amp; Harding Academy</v>
          </cell>
          <cell r="D2800" t="str">
            <v>Searcy, AR USA</v>
          </cell>
        </row>
        <row r="2801">
          <cell r="A2801">
            <v>3937</v>
          </cell>
          <cell r="B2801" t="str">
            <v>Breakaway</v>
          </cell>
          <cell r="C2801" t="str">
            <v>NASA/jcpenney/Excel Ford/White County Medical Center/Arkansas FIRST &amp; Harding Academy</v>
          </cell>
          <cell r="D2801" t="str">
            <v>Searcy, AR USA</v>
          </cell>
        </row>
        <row r="2802">
          <cell r="A2802">
            <v>3938</v>
          </cell>
          <cell r="B2802" t="str">
            <v>Radix Robotics</v>
          </cell>
          <cell r="C2802" t="str">
            <v>NASA/jcpenney &amp; AAA-SAS</v>
          </cell>
          <cell r="D2802" t="str">
            <v>Miami, FL USA</v>
          </cell>
        </row>
        <row r="2803">
          <cell r="A2803">
            <v>3939</v>
          </cell>
          <cell r="B2803" t="str">
            <v>Robotic Knights</v>
          </cell>
          <cell r="C2803" t="str">
            <v>NASA/Rockwell Automation/jcpenney &amp; James River High School</v>
          </cell>
          <cell r="D2803" t="str">
            <v>Buchanan, VA USA</v>
          </cell>
        </row>
        <row r="2804">
          <cell r="A2804">
            <v>3940</v>
          </cell>
          <cell r="B2804" t="str">
            <v>CyberTooth</v>
          </cell>
          <cell r="C2804" t="str">
            <v>NASA / AndyMark, Inc. / Carney-Echelbarger Machining / jcpenney / CalComp / Haynes International / Merrell Brothers / Fastenal / H Industrial &amp; Northwestern High School</v>
          </cell>
          <cell r="D2804" t="str">
            <v>Kokomo, IN USA</v>
          </cell>
        </row>
        <row r="2805">
          <cell r="A2805">
            <v>3940</v>
          </cell>
          <cell r="B2805" t="str">
            <v>CyberTooth</v>
          </cell>
          <cell r="C2805" t="str">
            <v>NASA / AndyMark, Inc. / Carney-Echelbarger Machining / jcpenney / CalComp / Haynes International / Merrell Brothers / Fastenal / H Industrial &amp; Northwestern High School</v>
          </cell>
          <cell r="D2805" t="str">
            <v>Kokomo, IN USA</v>
          </cell>
        </row>
        <row r="2806">
          <cell r="A2806">
            <v>3941</v>
          </cell>
          <cell r="B2806" t="str">
            <v>Absolute Zero Electricity</v>
          </cell>
          <cell r="C2806" t="str">
            <v>NDEP/jcpenney/U.S. Army Research Laboratory (ARL)/PTC &amp; Techbrick</v>
          </cell>
          <cell r="D2806" t="str">
            <v>Havre de Grace, MD USA</v>
          </cell>
        </row>
        <row r="2807">
          <cell r="A2807">
            <v>3941</v>
          </cell>
          <cell r="B2807" t="str">
            <v>Absolute Zero Electricity</v>
          </cell>
          <cell r="C2807" t="str">
            <v>NDEP/jcpenney/U.S. Army Research Laboratory (ARL)/PTC &amp; Techbrick</v>
          </cell>
          <cell r="D2807" t="str">
            <v>Havre de Grace, MD USA</v>
          </cell>
        </row>
        <row r="2808">
          <cell r="A2808">
            <v>3942</v>
          </cell>
          <cell r="B2808" t="str">
            <v>Northark Pioneers</v>
          </cell>
          <cell r="C2808" t="str">
            <v>NASA/jcpenney/Arkansas FIRST &amp; North Arkansas College</v>
          </cell>
          <cell r="D2808" t="str">
            <v>Harrison, AR USA</v>
          </cell>
        </row>
        <row r="2809">
          <cell r="A2809">
            <v>3943</v>
          </cell>
          <cell r="B2809" t="str">
            <v>Bulltronics</v>
          </cell>
          <cell r="C2809" t="str">
            <v>FESTO &amp; Oxford High School</v>
          </cell>
          <cell r="D2809" t="str">
            <v>Monterrey, NLE Mexico</v>
          </cell>
        </row>
        <row r="2810">
          <cell r="A2810">
            <v>3944</v>
          </cell>
          <cell r="B2810" t="str">
            <v>Fictional Characters</v>
          </cell>
          <cell r="C2810" t="str">
            <v>NASA/jcpenney/TLC Pediatrics/Ophthalmic Surgeons and Physicians/Honeywell &amp; Tempe Prep Academy</v>
          </cell>
          <cell r="D2810" t="str">
            <v>Tempe, AZ USA</v>
          </cell>
        </row>
        <row r="2811">
          <cell r="A2811">
            <v>3946</v>
          </cell>
          <cell r="B2811" t="str">
            <v>Tiger Robotics</v>
          </cell>
          <cell r="C2811" t="str">
            <v>NDEP/SAIC/Textron/NASA/jcpenney &amp; Slidell High School</v>
          </cell>
          <cell r="D2811" t="str">
            <v>Slidell, LA USA</v>
          </cell>
        </row>
        <row r="2812">
          <cell r="A2812">
            <v>3947</v>
          </cell>
          <cell r="B2812" t="str">
            <v>The Last Crusaders</v>
          </cell>
          <cell r="C2812" t="str">
            <v>NASA/jcpenney/Rolls-Royce/Butler  Tool &amp; Die/Hoosier Feeder Company/J &amp; W Machine Repair/Interactive Intelligence Fndn/Henry County Community  Fndn/Indiana Dept. of Education/TechPoint Fndn &amp; Knightstown High School</v>
          </cell>
          <cell r="D2812" t="str">
            <v>Knightstown, IN USA</v>
          </cell>
        </row>
        <row r="2813">
          <cell r="A2813">
            <v>3947</v>
          </cell>
          <cell r="B2813" t="str">
            <v>The Last Crusaders</v>
          </cell>
          <cell r="C2813" t="str">
            <v>NASA/jcpenney/Rolls-Royce/Butler  Tool &amp; Die/Hoosier Feeder Company/J &amp; W Machine Repair/Interactive Intelligence Fndn/Henry County Community  Fndn/Indiana Dept. of Education/TechPoint Fndn &amp; Knightstown High School</v>
          </cell>
          <cell r="D2813" t="str">
            <v>Knightstown, IN USA</v>
          </cell>
        </row>
        <row r="2814">
          <cell r="A2814">
            <v>3949</v>
          </cell>
          <cell r="B2814" t="str">
            <v>d'Y Robotics</v>
          </cell>
          <cell r="C2814" t="str">
            <v>St. Marguerite D'Youville Catholic Secondary School</v>
          </cell>
          <cell r="D2814" t="str">
            <v>Brampton, ON Canada</v>
          </cell>
        </row>
        <row r="2815">
          <cell r="A2815">
            <v>3950</v>
          </cell>
          <cell r="B2815" t="str">
            <v>Robo Gym</v>
          </cell>
          <cell r="C2815" t="str">
            <v>Adept Engineering / jcpenney / Flame-Spray Industries Inc. / Tom Braun &amp; North Shore High School</v>
          </cell>
          <cell r="D2815" t="str">
            <v>Glen Head, NY USA</v>
          </cell>
        </row>
        <row r="2816">
          <cell r="A2816">
            <v>3951</v>
          </cell>
          <cell r="B2816" t="str">
            <v>SUITS</v>
          </cell>
          <cell r="C2816" t="str">
            <v>Xerox Corporation/Zeller Corp/jcpenney/Southco/DAC Contractors/Dakota Systems/Skill Glass &amp; Ontario County 4-H</v>
          </cell>
          <cell r="D2816" t="str">
            <v>Honeoye, NY USA</v>
          </cell>
        </row>
        <row r="2817">
          <cell r="A2817">
            <v>3952</v>
          </cell>
          <cell r="B2817" t="str">
            <v>DesTROYers</v>
          </cell>
          <cell r="C2817" t="str">
            <v>NASA/jcpenney &amp; Troy High School</v>
          </cell>
          <cell r="D2817" t="str">
            <v>Fullerton, CA USA</v>
          </cell>
        </row>
        <row r="2818">
          <cell r="A2818">
            <v>3953</v>
          </cell>
          <cell r="B2818" t="e">
            <v>#N/A</v>
          </cell>
          <cell r="C2818" t="e">
            <v>#N/A</v>
          </cell>
          <cell r="D2818" t="e">
            <v>#N/A</v>
          </cell>
        </row>
        <row r="2819">
          <cell r="A2819">
            <v>3954</v>
          </cell>
          <cell r="B2819" t="str">
            <v>JCP/4-H Electrotechs</v>
          </cell>
          <cell r="C2819" t="str">
            <v>Oil Region Alliance / jcpenney / Penn State Extension / Swartfager Welding, Inc / Dick McCall, Inc / N-Jay Machine / Osmer Racing / Cindy and Yargar / Foxburg Pizza and Country Store / EQT / USA East Sled Pulling / Scrubgrass Grange / Sherwin Tree Service / Nickleville Presbyterian Church / Joy Mining Machinery / Gretchen and Rick Kralj / Quality Life Services / Emlenton IGA / Weichey's Quality Auto Glass / Scrubgrass Stitchers Quilt Guild / Bill Gordon and Susan Baker / The Briar Patch / George and Stephanie McAuley / Bill and Genevieve Sherwin / The Pines Inn Restaurant / The Silver Fox Theatre and Event Center / Sandy and Keith Sherwin / Marty and Bill Best / Jacqui and Scott Caldwell / Emlenton Plaza / Bowen Rentals / Tom's Sales and Service / Witherup Fabrication and Erection, Inc &amp; Clarion-Venango 4-H</v>
          </cell>
          <cell r="D2819" t="str">
            <v>Emlenton, PA USA</v>
          </cell>
        </row>
        <row r="2820">
          <cell r="A2820">
            <v>3955</v>
          </cell>
          <cell r="B2820" t="str">
            <v xml:space="preserve"> 4-H Gears</v>
          </cell>
          <cell r="C2820" t="str">
            <v>jcpenney &amp; Penn State Extension Westmoreland 4-H</v>
          </cell>
          <cell r="D2820" t="str">
            <v>Greensburg, PA USA</v>
          </cell>
        </row>
        <row r="2821">
          <cell r="A2821">
            <v>3957</v>
          </cell>
          <cell r="B2821" t="str">
            <v>JCP/4-H/Redneck Robotics</v>
          </cell>
          <cell r="C2821" t="str">
            <v>jcpenney/Redbank Valley School District &amp; Clarion County 4-H Program</v>
          </cell>
          <cell r="D2821" t="str">
            <v>New Bethlehem, PA USA</v>
          </cell>
        </row>
        <row r="2822">
          <cell r="A2822">
            <v>3958</v>
          </cell>
          <cell r="B2822" t="str">
            <v>Schrodinger's Cat</v>
          </cell>
          <cell r="C2822" t="str">
            <v>NASA/Raytheon Corp/jcpenney/PTC &amp; Boston College High School</v>
          </cell>
          <cell r="D2822" t="str">
            <v>Boston, MA USA</v>
          </cell>
        </row>
        <row r="2823">
          <cell r="A2823">
            <v>3958</v>
          </cell>
          <cell r="B2823" t="str">
            <v>Schrodinger's Cat</v>
          </cell>
          <cell r="C2823" t="str">
            <v>NASA/Raytheon Corp/jcpenney/PTC &amp; Boston College High School</v>
          </cell>
          <cell r="D2823" t="str">
            <v>Boston, MA USA</v>
          </cell>
        </row>
        <row r="2824">
          <cell r="A2824">
            <v>3959</v>
          </cell>
          <cell r="B2824" t="str">
            <v>Morgan County Mech Tech</v>
          </cell>
          <cell r="C2824" t="str">
            <v>Nucor Steel / Water Divine / Senator Arthur Orr / jcpenney / Morgan County, AL Schools &amp; A.P. Brewer</v>
          </cell>
          <cell r="D2824" t="str">
            <v>Somerville, AL USA</v>
          </cell>
        </row>
        <row r="2825">
          <cell r="A2825">
            <v>3961</v>
          </cell>
          <cell r="B2825" t="str">
            <v>MBA Execs</v>
          </cell>
          <cell r="C2825" t="str">
            <v>Memphis City Schools &amp; Memphis Business Academy High</v>
          </cell>
          <cell r="D2825" t="str">
            <v>Memphis , TN USA</v>
          </cell>
        </row>
        <row r="2826">
          <cell r="A2826">
            <v>3961</v>
          </cell>
          <cell r="B2826" t="str">
            <v>MBA Execs</v>
          </cell>
          <cell r="C2826" t="str">
            <v>Memphis City Schools &amp; Memphis Business Academy High</v>
          </cell>
          <cell r="D2826" t="str">
            <v>Memphis , TN USA</v>
          </cell>
        </row>
        <row r="2827">
          <cell r="A2827">
            <v>3962</v>
          </cell>
          <cell r="B2827" t="str">
            <v>Incognito Robotics</v>
          </cell>
          <cell r="C2827" t="str">
            <v>KPM Herkules / jcpenney / Wood Chevrolet / Elderton State Bank / F &amp; M Bank / Elderton Lions Club &amp; Armstrong County 4-H &amp; Lenape Technical School</v>
          </cell>
          <cell r="D2827" t="str">
            <v>Kittanning, PA USA</v>
          </cell>
        </row>
        <row r="2828">
          <cell r="A2828">
            <v>3963</v>
          </cell>
          <cell r="B2828" t="str">
            <v>Urban Robots</v>
          </cell>
          <cell r="C2828" t="str">
            <v>jcpenney/GE Volunteers of GE Healthcare &amp; James Madison Academic Campus</v>
          </cell>
          <cell r="D2828" t="str">
            <v>Milwaukee, WI USA</v>
          </cell>
        </row>
        <row r="2829">
          <cell r="A2829">
            <v>3965</v>
          </cell>
          <cell r="B2829" t="str">
            <v>Sultans</v>
          </cell>
          <cell r="C2829" t="str">
            <v>jcpenney / S.A.I.C / QUALCOMM &amp; SANTANA HIGH SCHOOL</v>
          </cell>
          <cell r="D2829" t="str">
            <v>Santee, CA USA</v>
          </cell>
        </row>
        <row r="2830">
          <cell r="A2830">
            <v>3965</v>
          </cell>
          <cell r="B2830" t="str">
            <v>Sultans</v>
          </cell>
          <cell r="C2830" t="str">
            <v>jcpenney / S.A.I.C / QUALCOMM &amp; SANTANA HIGH SCHOOL</v>
          </cell>
          <cell r="D2830" t="str">
            <v>Santee, CA USA</v>
          </cell>
        </row>
        <row r="2831">
          <cell r="A2831">
            <v>3966</v>
          </cell>
          <cell r="B2831" t="str">
            <v>Gryphons</v>
          </cell>
          <cell r="C2831" t="str">
            <v>jcpenney &amp; Knox County STEM Academy</v>
          </cell>
          <cell r="D2831" t="str">
            <v>Knoxville, TN USA</v>
          </cell>
        </row>
        <row r="2832">
          <cell r="A2832">
            <v>3967</v>
          </cell>
          <cell r="B2832" t="str">
            <v>Trojans Robotics Club</v>
          </cell>
          <cell r="C2832" t="str">
            <v>NASA / Qualcomm &amp; Castle Park High School</v>
          </cell>
          <cell r="D2832" t="str">
            <v>Chula Vista, CA USA</v>
          </cell>
        </row>
        <row r="2833">
          <cell r="A2833">
            <v>3968</v>
          </cell>
          <cell r="B2833" t="str">
            <v>Higher Voltage</v>
          </cell>
          <cell r="C2833" t="str">
            <v>NASA / Boeing / Microsoft / Esterline Control Systems / jcpenney / Red Dot Corporation / Golden Pacific Embossing / Grainger / Platt &amp; Northwest Robotics</v>
          </cell>
          <cell r="D2833" t="str">
            <v>Renton, WA USA</v>
          </cell>
        </row>
        <row r="2834">
          <cell r="A2834">
            <v>3968</v>
          </cell>
          <cell r="B2834" t="str">
            <v>Higher Voltage</v>
          </cell>
          <cell r="C2834" t="str">
            <v>NASA / Boeing / Microsoft / Esterline Control Systems / jcpenney / Red Dot Corporation / Golden Pacific Embossing / Grainger / Platt &amp; Northwest Robotics</v>
          </cell>
          <cell r="D2834" t="str">
            <v>Renton, WA USA</v>
          </cell>
        </row>
        <row r="2835">
          <cell r="A2835">
            <v>3969</v>
          </cell>
          <cell r="B2835" t="str">
            <v>Yeti</v>
          </cell>
          <cell r="C2835" t="str">
            <v>Google QuÃ©bec/Desjardins Caisse De Lorimier-Villeray/Robotique FIRST QuÃ©bec/Fusion Jeunesse/CSDM &amp; Ã‰cole PÃ¨re-Marquette</v>
          </cell>
          <cell r="D2835" t="str">
            <v>Montreal, QC Canada</v>
          </cell>
        </row>
        <row r="2836">
          <cell r="A2836">
            <v>3970</v>
          </cell>
          <cell r="B2836" t="str">
            <v>Duncan Dynamics</v>
          </cell>
          <cell r="C2836" t="str">
            <v>NASA/jcpenney/Fig Garden Rotary Club/Pelco by Schneider Electric./PTC/Brin Wojcicki Foundation./Platt Electric &amp; Duncan Polytechnical H.S</v>
          </cell>
          <cell r="D2836" t="str">
            <v>Fresno, CA USA</v>
          </cell>
        </row>
        <row r="2837">
          <cell r="A2837">
            <v>3971</v>
          </cell>
          <cell r="B2837" t="str">
            <v>Kai Orbus</v>
          </cell>
          <cell r="C2837" t="str">
            <v>NASA/jcpenney &amp; North Buncombe High School</v>
          </cell>
          <cell r="D2837" t="str">
            <v>Weaverville, NC USA</v>
          </cell>
        </row>
        <row r="2838">
          <cell r="A2838">
            <v>3972</v>
          </cell>
          <cell r="B2838" t="str">
            <v>Raider Robos</v>
          </cell>
          <cell r="C2838" t="str">
            <v>Eastman Chemical Company / TVA / Community Foundation of Greater Chattnooga / Niswonger Foundation / Energy Systems Group / jcpenney / BAE SYSTEMS / Jacobs Engineering / Stowers Equipment / SCDE CTE / E.D. Jones / Kingsport Podiatry / Sullivan North NJROTC / Holston Section ASME / Sullivan County Department of Education / Pop's Restaurant / Bradley Hills Apartments / Rogers and Morgan / TN Army National Guard / Lowes Of kingsport / Bloomingdale Ruritan Club / Walmart / Roller Insurance Agency, Inc / Broughton Homes Inc / Cleek Farms / Herbert Ladley &amp; Sullivan North High School</v>
          </cell>
          <cell r="D2838" t="str">
            <v>Kingsport, TN USA</v>
          </cell>
        </row>
        <row r="2839">
          <cell r="A2839">
            <v>3973</v>
          </cell>
          <cell r="B2839" t="str">
            <v>Pirate Robotics</v>
          </cell>
          <cell r="C2839" t="str">
            <v>NASA/jcpenney/Control Supply Design/Platte County Community Center North YMCA/National Bank of Kansas City/Platte Valley Bank &amp; Platte County High School</v>
          </cell>
          <cell r="D2839" t="str">
            <v>Platte City, MO USA</v>
          </cell>
        </row>
        <row r="2840">
          <cell r="A2840">
            <v>3974</v>
          </cell>
          <cell r="B2840" t="str">
            <v>E=mCD</v>
          </cell>
          <cell r="C2840" t="str">
            <v>NASA/Lockheed Martin/Arcadia University/Comcast/McDevitt Alumni Association &amp; Bishop McDevitt High School</v>
          </cell>
          <cell r="D2840" t="str">
            <v>Wyncote , PA USA</v>
          </cell>
        </row>
        <row r="2841">
          <cell r="A2841">
            <v>3974</v>
          </cell>
          <cell r="B2841" t="str">
            <v>E=mCD</v>
          </cell>
          <cell r="C2841" t="str">
            <v>NASA/Lockheed Martin/Arcadia University/Comcast/McDevitt Alumni Association &amp; Bishop McDevitt High School</v>
          </cell>
          <cell r="D2841" t="str">
            <v>Wyncote , PA USA</v>
          </cell>
        </row>
        <row r="2842">
          <cell r="A2842">
            <v>3974</v>
          </cell>
          <cell r="B2842" t="str">
            <v>E=mCD</v>
          </cell>
          <cell r="C2842" t="str">
            <v>NASA/Lockheed Martin/Arcadia University/Comcast/McDevitt Alumni Association &amp; Bishop McDevitt High School</v>
          </cell>
          <cell r="D2842" t="str">
            <v>Wyncote , PA USA</v>
          </cell>
        </row>
        <row r="2843">
          <cell r="A2843">
            <v>3975</v>
          </cell>
          <cell r="B2843" t="str">
            <v>Les Dragons</v>
          </cell>
          <cell r="C2843" t="str">
            <v>BMO/Bombardier AÃ©ronautique Inc./Robotique FIRST QuÃ©bec/Fusion Jeunesse/CSDM &amp; Ã‰cole Jeanne-Mance</v>
          </cell>
          <cell r="D2843" t="str">
            <v>Montreal, QC Canada</v>
          </cell>
        </row>
        <row r="2844">
          <cell r="A2844">
            <v>3976</v>
          </cell>
          <cell r="B2844" t="str">
            <v>Electric Hornets</v>
          </cell>
          <cell r="C2844" t="str">
            <v>CATE/Walmart &amp; Lower Richland High School</v>
          </cell>
          <cell r="D2844" t="str">
            <v>hopkins, SC USA</v>
          </cell>
        </row>
        <row r="2845">
          <cell r="A2845">
            <v>3977</v>
          </cell>
          <cell r="B2845" t="str">
            <v>Predateurs Nuclaires</v>
          </cell>
          <cell r="C2845" t="str">
            <v>BMO/Bombardier AÃ©ronautique Inc./Polytechnique de MontrÃ©al/Robotique FIRST QuÃ©bec/Fusion Jeunesse/CSDM &amp; AcadÃ©mie Dunton</v>
          </cell>
          <cell r="D2845" t="str">
            <v>Montreal, QC Canada</v>
          </cell>
        </row>
        <row r="2846">
          <cell r="A2846">
            <v>3979</v>
          </cell>
          <cell r="B2846" t="str">
            <v>Solaris</v>
          </cell>
          <cell r="C2846" t="str">
            <v>Bombardier AÃ©ronautique Inc./UTC/Polytechnique de MontrÃ©al/Pratt &amp; Whitney Canda/Robotique FIRST QuÃ©bec/Fusion Jeunesse/CSDM &amp; Ã‰cole Saint-Luc</v>
          </cell>
          <cell r="D2846" t="str">
            <v>Montreal, QC Canada</v>
          </cell>
        </row>
        <row r="2847">
          <cell r="A2847">
            <v>3981</v>
          </cell>
          <cell r="B2847" t="str">
            <v>Les LOUPS</v>
          </cell>
          <cell r="C2847" t="str">
            <v>CGI/Bombardier AÃ©ronautique Inc./Robotique FIRST QuÃ©bec/Fusion Jeunesse/CSDM &amp; Ã‰cole Le Vitrail</v>
          </cell>
          <cell r="D2847" t="str">
            <v>montreal, QC Canada</v>
          </cell>
        </row>
        <row r="2848">
          <cell r="A2848">
            <v>3983</v>
          </cell>
          <cell r="B2848" t="str">
            <v>Bobcats</v>
          </cell>
          <cell r="C2848" t="str">
            <v>Bombardier AÃ©ronautique Inc./Concordia University/Future Electronics/Bechtel/Robotique FIRST QuÃ©bec/Youth Fusion &amp; Beurling Academy (Lester B. Pearson SB)</v>
          </cell>
          <cell r="D2848" t="str">
            <v>Verdun, QC Canada</v>
          </cell>
        </row>
        <row r="2849">
          <cell r="A2849">
            <v>3984</v>
          </cell>
          <cell r="B2849" t="str">
            <v>The Toppers</v>
          </cell>
          <cell r="C2849" t="str">
            <v>Johnson City School System/Energy Systems Group/jcpenney/Eastman Chemical Company/Jenny Brock/Creative Energy &amp; Science Hill Robotics Team</v>
          </cell>
          <cell r="D2849" t="str">
            <v>Johnson City, TN USA</v>
          </cell>
        </row>
        <row r="2850">
          <cell r="A2850">
            <v>3985</v>
          </cell>
          <cell r="B2850" t="str">
            <v>Sonic Howl</v>
          </cell>
          <cell r="C2850" t="str">
            <v>Vigilant Global/McGill University/Robotique FIRST QuÃ©bec/Youth Fusion &amp; LaSalle Community Comprehensive High School (Lester B. Pearson SB)</v>
          </cell>
          <cell r="D2850" t="str">
            <v>Lasalle, QC Canada</v>
          </cell>
        </row>
        <row r="2851">
          <cell r="A2851">
            <v>3985</v>
          </cell>
          <cell r="B2851" t="str">
            <v>Sonic Howl</v>
          </cell>
          <cell r="C2851" t="str">
            <v>Vigilant Global/McGill University/Robotique FIRST QuÃ©bec/Youth Fusion &amp; LaSalle Community Comprehensive High School (Lester B. Pearson SB)</v>
          </cell>
          <cell r="D2851" t="str">
            <v>Lasalle, QC Canada</v>
          </cell>
        </row>
        <row r="2852">
          <cell r="A2852">
            <v>3986</v>
          </cell>
          <cell r="B2852" t="str">
            <v>Express-O</v>
          </cell>
          <cell r="C2852" t="str">
            <v>Banque Nationale/Ã‰cole de Technologie SupÃ©rieure/MDA/LaboCircuit/Conviction Films Inc./MÃ©tro Somerled/Robotique FIRST QuÃ©bec/Fusion Jeunesse/CSMB &amp; Ã‰cole Saint-Laurent</v>
          </cell>
          <cell r="D2852" t="str">
            <v>St laurent, QC Canada</v>
          </cell>
        </row>
        <row r="2853">
          <cell r="A2853">
            <v>3987</v>
          </cell>
          <cell r="B2853" t="str">
            <v>Les Audacieux</v>
          </cell>
          <cell r="C2853" t="str">
            <v>CAE/Robotique FIRST QuÃ©bec/Fusion Jeunesse/CSDM &amp; Ã‰cole Louis-Riel</v>
          </cell>
          <cell r="D2853" t="str">
            <v>Montral, QC Canada</v>
          </cell>
        </row>
        <row r="2854">
          <cell r="A2854">
            <v>3988</v>
          </cell>
          <cell r="B2854" t="str">
            <v>Scarabot</v>
          </cell>
          <cell r="C2854" t="str">
            <v>Desjardins Caisse De Lorimier-Villeray/Polytechnique de MontrÃ©al/Bechtel Canada/PTC/Emballage CRE-O-PACK/Flexpipe/Robotique FIRST QuÃ©bec/Fusion Jeunesse/CSDM &amp; Ã‰cole Georges-Vanier</v>
          </cell>
          <cell r="D2854" t="str">
            <v>montreal, QC Canada</v>
          </cell>
        </row>
        <row r="2855">
          <cell r="A2855">
            <v>3988</v>
          </cell>
          <cell r="B2855" t="str">
            <v>Scarabot</v>
          </cell>
          <cell r="C2855" t="str">
            <v>Desjardins Caisse De Lorimier-Villeray/Polytechnique de MontrÃ©al/Bechtel Canada/PTC/Emballage CRE-O-PACK/Flexpipe/Robotique FIRST QuÃ©bec/Fusion Jeunesse/CSDM &amp; Ã‰cole Georges-Vanier</v>
          </cell>
          <cell r="D2855" t="str">
            <v>montreal, QC Canada</v>
          </cell>
        </row>
        <row r="2856">
          <cell r="A2856">
            <v>3989</v>
          </cell>
          <cell r="B2856" t="str">
            <v>Classics</v>
          </cell>
          <cell r="C2856" t="str">
            <v>CAE/Ã‰cole de Technologie SupÃ©rieure/Robotique FIRST QuÃ©bec/Fusion Jeunesse/CSDM &amp; Ã‰cole La Voie</v>
          </cell>
          <cell r="D2856" t="str">
            <v>Montreal, QC Canada</v>
          </cell>
        </row>
        <row r="2857">
          <cell r="A2857">
            <v>3990</v>
          </cell>
          <cell r="B2857" t="str">
            <v>Tech for Kids/La techno. au service des jeunes</v>
          </cell>
          <cell r="C2857" t="str">
            <v>La Fondation du College Regina Assumpta / APCRA / CAE / Sweet Isabelle / Stylo.ca / Pharmascience &amp; College Regina Assumpta</v>
          </cell>
          <cell r="D2857" t="str">
            <v>Montral, QC Canada</v>
          </cell>
        </row>
        <row r="2858">
          <cell r="A2858">
            <v>3991</v>
          </cell>
          <cell r="B2858" t="str">
            <v>KnightVision</v>
          </cell>
          <cell r="C2858" t="str">
            <v>NASA / BASF / SAIC / jcpenney / BRZoom &amp; Episcopal High School</v>
          </cell>
          <cell r="D2858" t="str">
            <v>Baton Rouge, LA USA</v>
          </cell>
        </row>
        <row r="2859">
          <cell r="A2859">
            <v>3992</v>
          </cell>
          <cell r="B2859" t="str">
            <v>Eagles Robotics Xperience</v>
          </cell>
          <cell r="C2859" t="str">
            <v>NASA/jcpenney &amp; Atlantic Community High School</v>
          </cell>
          <cell r="D2859" t="str">
            <v>Delray Beach, FL USA</v>
          </cell>
        </row>
        <row r="2860">
          <cell r="A2860">
            <v>3993</v>
          </cell>
          <cell r="B2860" t="str">
            <v xml:space="preserve">Hart Hybrids </v>
          </cell>
          <cell r="C2860" t="str">
            <v>St. Jude Foundation/US FIRST California Region/Lockheed Martin/jcpenney/Numatic Engineering &amp; Hart High School</v>
          </cell>
          <cell r="D2860" t="str">
            <v>Newhall, CA USA</v>
          </cell>
        </row>
        <row r="2861">
          <cell r="A2861">
            <v>3995</v>
          </cell>
          <cell r="B2861" t="str">
            <v>Automata</v>
          </cell>
          <cell r="C2861" t="str">
            <v>SRT / Outback MFG / Redmond Proficiency Academy / NW UAV / Platt Electric / Slayden Construction / Network 911 / Valley Machine / Kawak Aviation / The Social Business &amp; 4H</v>
          </cell>
          <cell r="D2861" t="str">
            <v>Redmond, OR USA</v>
          </cell>
        </row>
        <row r="2862">
          <cell r="A2862">
            <v>3996</v>
          </cell>
          <cell r="B2862" t="str">
            <v>RIKITIK</v>
          </cell>
          <cell r="C2862" t="str">
            <v>TELUS / Ville de Rimouski / UQAR / CÃ©gep de Rimouski / Robotique FIRST QuÃ©bec / Fusion Jeunesse / Groupe Inox CÃ´tÃ© &amp; Ecole Paul-Hubert (CS des Phares)</v>
          </cell>
          <cell r="D2862" t="str">
            <v>Rimouski, QC Canada</v>
          </cell>
        </row>
        <row r="2863">
          <cell r="A2863">
            <v>3997</v>
          </cell>
          <cell r="B2863" t="str">
            <v>Screaming Chickens</v>
          </cell>
          <cell r="C2863" t="str">
            <v>Texas Workforce Commision / Booz Allen / jcpenney / Time Warner Cable / 100% People Power Team / Lockheed Martin Kelly Aviation / Psyquel / UTSA Brute Squad / ThinkGeek.com &amp; Boy Scouts Explorer Post</v>
          </cell>
          <cell r="D2863" t="str">
            <v>San Antonio, TX USA</v>
          </cell>
        </row>
        <row r="2864">
          <cell r="A2864">
            <v>3998</v>
          </cell>
          <cell r="B2864" t="str">
            <v>Redneck Robotics</v>
          </cell>
          <cell r="C2864" t="str">
            <v>NASA / jcpenney / ANONYMOUS &amp; Bulloch Academy Robotics</v>
          </cell>
          <cell r="D2864" t="str">
            <v>Statesboro, GA USA</v>
          </cell>
        </row>
        <row r="2865">
          <cell r="A2865">
            <v>3999</v>
          </cell>
          <cell r="B2865" t="str">
            <v>Shadetree Mechanics</v>
          </cell>
          <cell r="C2865" t="str">
            <v>091 Huey Foundation / jcpenney / The Elmendorf Family Foundation / Texas Workforce Commission / Time Warner Cable &amp; Shadetree Mechanics Inc.</v>
          </cell>
          <cell r="D2865" t="str">
            <v>Killeen, TX USA</v>
          </cell>
        </row>
        <row r="2866">
          <cell r="A2866">
            <v>4001</v>
          </cell>
          <cell r="B2866" t="str">
            <v>Retro-Rams</v>
          </cell>
          <cell r="C2866" t="str">
            <v>Foxwood Inc. / Quanser Inc. / Magna Closures / YCDSB / Striowski and Associates / PTC &amp; St. Robert CHS</v>
          </cell>
          <cell r="D2866" t="str">
            <v>Thornhill, ON Canada</v>
          </cell>
        </row>
        <row r="2867">
          <cell r="A2867">
            <v>4001</v>
          </cell>
          <cell r="B2867" t="str">
            <v>Retro-Rams</v>
          </cell>
          <cell r="C2867" t="str">
            <v>Foxwood Inc. / Quanser Inc. / Magna Closures / YCDSB / Striowski and Associates / PTC &amp; St. Robert CHS</v>
          </cell>
          <cell r="D2867" t="str">
            <v>Thornhill, ON Canada</v>
          </cell>
        </row>
        <row r="2868">
          <cell r="A2868">
            <v>4003</v>
          </cell>
          <cell r="B2868" t="str">
            <v>TriSonics</v>
          </cell>
          <cell r="C2868" t="str">
            <v>NASA/jcpenney/PTC &amp; Allendale High School</v>
          </cell>
          <cell r="D2868" t="str">
            <v>Allendale, MI USA</v>
          </cell>
        </row>
        <row r="2869">
          <cell r="A2869">
            <v>4003</v>
          </cell>
          <cell r="B2869" t="str">
            <v>TriSonics</v>
          </cell>
          <cell r="C2869" t="str">
            <v>NASA/jcpenney/PTC &amp; Allendale High School</v>
          </cell>
          <cell r="D2869" t="str">
            <v>Allendale, MI USA</v>
          </cell>
        </row>
        <row r="2870">
          <cell r="A2870">
            <v>4004</v>
          </cell>
          <cell r="B2870" t="str">
            <v>M.A.R.S. Rovers</v>
          </cell>
          <cell r="C2870" t="str">
            <v>Pribusin Inc/SRT &amp; Muskegon Area Robotics Students Inc.</v>
          </cell>
          <cell r="D2870" t="str">
            <v>Muskegon, MI USA</v>
          </cell>
        </row>
        <row r="2871">
          <cell r="A2871">
            <v>4004</v>
          </cell>
          <cell r="B2871" t="str">
            <v>M.A.R.S. Rovers</v>
          </cell>
          <cell r="C2871" t="str">
            <v>Pribusin Inc/SRT &amp; Muskegon Area Robotics Students Inc.</v>
          </cell>
          <cell r="D2871" t="str">
            <v>Muskegon, MI USA</v>
          </cell>
        </row>
        <row r="2872">
          <cell r="A2872">
            <v>4005</v>
          </cell>
          <cell r="B2872" t="str">
            <v>Hostile Gato Robotics</v>
          </cell>
          <cell r="C2872" t="str">
            <v>Oklahoma State Department of Education / NASA / jcpenney &amp; Fort Gibson HS</v>
          </cell>
          <cell r="D2872" t="str">
            <v>Fort Gibson, OK USA</v>
          </cell>
        </row>
        <row r="2873">
          <cell r="A2873">
            <v>4006</v>
          </cell>
          <cell r="B2873" t="str">
            <v>CIBorgs</v>
          </cell>
          <cell r="C2873" t="str">
            <v>NASA/Arrow Electronics/jcpenney &amp; Central Islip Senior High School</v>
          </cell>
          <cell r="D2873" t="str">
            <v>Central Islip, NY USA</v>
          </cell>
        </row>
        <row r="2874">
          <cell r="A2874">
            <v>4007</v>
          </cell>
          <cell r="B2874" t="str">
            <v>Les Cactus</v>
          </cell>
          <cell r="C2874" t="str">
            <v>Protac/Delastek &amp; Seminaire Ste-Marie</v>
          </cell>
          <cell r="D2874" t="str">
            <v>Shawinigan, QC Canada</v>
          </cell>
        </row>
        <row r="2875">
          <cell r="A2875">
            <v>4008</v>
          </cell>
          <cell r="B2875" t="str">
            <v>Theodore Roosevelt's Disco Haircut</v>
          </cell>
          <cell r="C2875" t="str">
            <v>NASA/CRANE NSWC/jcpenney &amp; Pike Central High School</v>
          </cell>
          <cell r="D2875" t="str">
            <v>Petersburg, IN USA</v>
          </cell>
        </row>
        <row r="2876">
          <cell r="A2876">
            <v>4008</v>
          </cell>
          <cell r="B2876" t="str">
            <v>Theodore Roosevelt's Disco Haircut</v>
          </cell>
          <cell r="C2876" t="str">
            <v>NASA/CRANE NSWC/jcpenney &amp; Pike Central High School</v>
          </cell>
          <cell r="D2876" t="str">
            <v>Petersburg, IN USA</v>
          </cell>
        </row>
        <row r="2877">
          <cell r="A2877">
            <v>4009</v>
          </cell>
          <cell r="B2877" t="str">
            <v>Denfeld Hunters</v>
          </cell>
          <cell r="C2877" t="str">
            <v>jcpenney &amp; Denfeld Hunters FIRST Robotics Team</v>
          </cell>
          <cell r="D2877" t="str">
            <v>Duluth, MN USA</v>
          </cell>
        </row>
        <row r="2878">
          <cell r="A2878">
            <v>4010</v>
          </cell>
          <cell r="B2878" t="str">
            <v>Nautilus</v>
          </cell>
          <cell r="C2878" t="str">
            <v>Motorola Solutions Foundation &amp; TecnolÃ³gico Monterrey Campus Ciudad de MÃ©xico</v>
          </cell>
          <cell r="D2878" t="str">
            <v>Tlalpan, DIF Mexico</v>
          </cell>
        </row>
        <row r="2879">
          <cell r="A2879">
            <v>4011</v>
          </cell>
          <cell r="B2879" t="str">
            <v>pirhobotics</v>
          </cell>
          <cell r="C2879" t="str">
            <v>Aquinas High School</v>
          </cell>
          <cell r="D2879" t="str">
            <v>La Crosse, WI USA</v>
          </cell>
        </row>
        <row r="2880">
          <cell r="A2880">
            <v>4012</v>
          </cell>
          <cell r="B2880" t="str">
            <v>Bad News Bots</v>
          </cell>
          <cell r="C2880" t="str">
            <v>Credit Suisse / Con Edison / jcpenney / NASA &amp; St. Joseph By-the-Sea high school</v>
          </cell>
          <cell r="D2880" t="str">
            <v>Staten Island, NY USA</v>
          </cell>
        </row>
        <row r="2881">
          <cell r="A2881">
            <v>4013</v>
          </cell>
          <cell r="B2881" t="str">
            <v>Clockwork Mania</v>
          </cell>
          <cell r="C2881" t="str">
            <v>NASA/jcpenney/Florida Fluid Power Society &amp; Orlando Science Schools</v>
          </cell>
          <cell r="D2881" t="str">
            <v>Orlando, FL USA</v>
          </cell>
        </row>
        <row r="2882">
          <cell r="A2882">
            <v>4013</v>
          </cell>
          <cell r="B2882" t="str">
            <v>Clockwork Mania</v>
          </cell>
          <cell r="C2882" t="str">
            <v>NASA/jcpenney/Florida Fluid Power Society &amp; Orlando Science Schools</v>
          </cell>
          <cell r="D2882" t="str">
            <v>Orlando, FL USA</v>
          </cell>
        </row>
        <row r="2883">
          <cell r="A2883">
            <v>4014</v>
          </cell>
          <cell r="B2883" t="str">
            <v>Top Hat Technicians</v>
          </cell>
          <cell r="C2883" t="str">
            <v>NDEP / jcpenney / National Defense Education Program / Qualcomm &amp; High Tech High North County</v>
          </cell>
          <cell r="D2883" t="str">
            <v>San Marcos, CA USA</v>
          </cell>
        </row>
        <row r="2884">
          <cell r="A2884">
            <v>4015</v>
          </cell>
          <cell r="B2884" t="str">
            <v>Jag</v>
          </cell>
          <cell r="C2884" t="str">
            <v>Everlast Paving Ltd. / GMC &amp; St. Joseph Secondary School</v>
          </cell>
          <cell r="D2884" t="str">
            <v>Mississauga, ON Canada</v>
          </cell>
        </row>
        <row r="2885">
          <cell r="A2885">
            <v>4016</v>
          </cell>
          <cell r="B2885" t="str">
            <v>Ashebots</v>
          </cell>
          <cell r="C2885" t="str">
            <v>ABTech/jcpenney/Medlock &amp; Associates Engineering, PA/ERC Broadband/Zen Sushi/Meet the Geeks/Mark Sherwood &amp; Asheville-Buncombe Robotics Group</v>
          </cell>
          <cell r="D2885" t="str">
            <v>Asheville, NC USA</v>
          </cell>
        </row>
        <row r="2886">
          <cell r="A2886">
            <v>4018</v>
          </cell>
          <cell r="B2886" t="str">
            <v>Knight Bots</v>
          </cell>
          <cell r="C2886" t="str">
            <v>jcpenney &amp; Saint Mary's Catholic High School</v>
          </cell>
          <cell r="D2886" t="str">
            <v>Phoenix, AZ USA</v>
          </cell>
        </row>
        <row r="2887">
          <cell r="A2887">
            <v>4019</v>
          </cell>
          <cell r="B2887" t="str">
            <v>Mechanical Paradise</v>
          </cell>
          <cell r="C2887" t="str">
            <v>NASA / Best Buy / XEROX / jcpenney &amp; Bridges Academy</v>
          </cell>
          <cell r="D2887" t="str">
            <v>Studio City, CA USA</v>
          </cell>
        </row>
        <row r="2888">
          <cell r="A2888">
            <v>4019</v>
          </cell>
          <cell r="B2888" t="str">
            <v>Mechanical Paradise</v>
          </cell>
          <cell r="C2888" t="str">
            <v>NASA / Best Buy / XEROX / jcpenney &amp; Bridges Academy</v>
          </cell>
          <cell r="D2888" t="str">
            <v>Studio City, CA USA</v>
          </cell>
        </row>
        <row r="2889">
          <cell r="A2889">
            <v>4020</v>
          </cell>
          <cell r="B2889" t="str">
            <v>Cyber Tribe</v>
          </cell>
          <cell r="C2889" t="str">
            <v>jcpenney / Energy Systems Group / Eastman Chemical Company / Siemens Industry / BAE / ETSU / Host Engineering / VINTECH / Mustang Engineering / BWSC / Holston Section ASME / Kingsport City Schools / RCAM: Regional Center for Advanced Manufacturing / Cintas &amp; Dobyns-Bennett High School</v>
          </cell>
          <cell r="D2889" t="str">
            <v>Kingsport, TN USA</v>
          </cell>
        </row>
        <row r="2890">
          <cell r="A2890">
            <v>4021</v>
          </cell>
          <cell r="B2890" t="str">
            <v>igKnightion</v>
          </cell>
          <cell r="C2890" t="str">
            <v>jcpenney/Logistics Health, Inc. &amp; Luther High School</v>
          </cell>
          <cell r="D2890" t="str">
            <v>Onalaska, WI USA</v>
          </cell>
        </row>
        <row r="2891">
          <cell r="A2891">
            <v>4023</v>
          </cell>
          <cell r="B2891" t="str">
            <v>wolvarines</v>
          </cell>
          <cell r="C2891" t="str">
            <v>jcpenney &amp; Buffalo Academy of Science</v>
          </cell>
          <cell r="D2891" t="str">
            <v>Buffalo, NY USA</v>
          </cell>
        </row>
        <row r="2892">
          <cell r="A2892">
            <v>4024</v>
          </cell>
          <cell r="B2892" t="str">
            <v>TPS</v>
          </cell>
          <cell r="C2892" t="str">
            <v>Disney/jcpenney &amp; Trinity Preparatory School</v>
          </cell>
          <cell r="D2892" t="str">
            <v>5700 Trinity Prep Lane, FL USA</v>
          </cell>
        </row>
        <row r="2893">
          <cell r="A2893">
            <v>4025</v>
          </cell>
          <cell r="B2893" t="str">
            <v>Eagles</v>
          </cell>
          <cell r="C2893" t="str">
            <v>jcpenney/Oak Rdge National Laboratory &amp; Gibbs High School</v>
          </cell>
          <cell r="D2893" t="str">
            <v>Corryton, TN USA</v>
          </cell>
        </row>
        <row r="2894">
          <cell r="A2894">
            <v>4026</v>
          </cell>
          <cell r="B2894" t="str">
            <v>Global Dynamics</v>
          </cell>
          <cell r="C2894" t="str">
            <v>GE Volunteers / Teradata Corporation / Johnson Research and Development / Kimberly Clark / jcpenney &amp; Decatur High School</v>
          </cell>
          <cell r="D2894" t="str">
            <v>Decatur, GA USA</v>
          </cell>
        </row>
        <row r="2895">
          <cell r="A2895">
            <v>4027</v>
          </cell>
          <cell r="B2895" t="str">
            <v>4-H Fatal Error</v>
          </cell>
          <cell r="C2895" t="str">
            <v>jcpenney &amp; Centre County 4-H</v>
          </cell>
          <cell r="D2895" t="str">
            <v>State College, PA USA</v>
          </cell>
        </row>
        <row r="2896">
          <cell r="A2896">
            <v>4028</v>
          </cell>
          <cell r="B2896" t="str">
            <v>The Beak Squad</v>
          </cell>
          <cell r="C2896" t="str">
            <v>NASA/jcpenney &amp; Cincinnati Hills Christian Academy</v>
          </cell>
          <cell r="D2896" t="str">
            <v>Cincinnati, OH USA</v>
          </cell>
        </row>
        <row r="2897">
          <cell r="A2897">
            <v>4028</v>
          </cell>
          <cell r="B2897" t="str">
            <v>The Beak Squad</v>
          </cell>
          <cell r="C2897" t="str">
            <v>NASA/jcpenney &amp; Cincinnati Hills Christian Academy</v>
          </cell>
          <cell r="D2897" t="str">
            <v>Cincinnati, OH USA</v>
          </cell>
        </row>
        <row r="2898">
          <cell r="A2898">
            <v>4029</v>
          </cell>
          <cell r="B2898" t="str">
            <v>SpartanBots</v>
          </cell>
          <cell r="C2898" t="str">
            <v>jcpenney/will.i.am &amp; Huntington Park High School</v>
          </cell>
          <cell r="D2898" t="str">
            <v>Huntington Park, CA USA</v>
          </cell>
        </row>
        <row r="2899">
          <cell r="A2899">
            <v>4030</v>
          </cell>
          <cell r="B2899" t="str">
            <v>NullPointerException</v>
          </cell>
          <cell r="C2899" t="str">
            <v>The Boeing Company / OSPI / Ingraham PTSA / F5 / GM Nameplate &amp; Ingraham High School</v>
          </cell>
          <cell r="D2899" t="str">
            <v>Seattle, WA USA</v>
          </cell>
        </row>
        <row r="2900">
          <cell r="A2900">
            <v>4030</v>
          </cell>
          <cell r="B2900" t="str">
            <v>NullPointerException</v>
          </cell>
          <cell r="C2900" t="str">
            <v>The Boeing Company / OSPI / Ingraham PTSA / F5 / GM Nameplate &amp; Ingraham High School</v>
          </cell>
          <cell r="D2900" t="str">
            <v>Seattle, WA USA</v>
          </cell>
        </row>
        <row r="2901">
          <cell r="A2901">
            <v>4031</v>
          </cell>
          <cell r="B2901" t="str">
            <v>4-H Force Team</v>
          </cell>
          <cell r="C2901" t="str">
            <v>jcpenney &amp; Penn State Extension</v>
          </cell>
          <cell r="D2901" t="str">
            <v>Brookville, PA USA</v>
          </cell>
        </row>
        <row r="2902">
          <cell r="A2902">
            <v>4032</v>
          </cell>
          <cell r="B2902" t="str">
            <v>4-H Chrome Clovers</v>
          </cell>
          <cell r="C2902" t="str">
            <v>jcpenney / The Heinz Endowments / Washington County 4-H &amp; 4-H Development Fund / Simmons Farm &amp; Washington County 4-H Chrome Clovers</v>
          </cell>
          <cell r="D2902" t="str">
            <v>Washington, PA USA</v>
          </cell>
        </row>
        <row r="2903">
          <cell r="A2903">
            <v>4034</v>
          </cell>
          <cell r="B2903" t="str">
            <v>Pelham Pythonssss</v>
          </cell>
          <cell r="C2903" t="str">
            <v>jcpenney/Flir &amp; Pelham High School</v>
          </cell>
          <cell r="D2903" t="str">
            <v>Pelham, NH USA</v>
          </cell>
        </row>
        <row r="2904">
          <cell r="A2904">
            <v>4035</v>
          </cell>
          <cell r="B2904" t="str">
            <v>Tornadoes</v>
          </cell>
          <cell r="C2904" t="str">
            <v>Orange High School Tornadoes</v>
          </cell>
          <cell r="D2904" t="str">
            <v>orange, NJ USA</v>
          </cell>
        </row>
        <row r="2905">
          <cell r="A2905">
            <v>4035</v>
          </cell>
          <cell r="B2905" t="str">
            <v>Tornadoes</v>
          </cell>
          <cell r="C2905" t="str">
            <v>Orange High School Tornadoes</v>
          </cell>
          <cell r="D2905" t="str">
            <v>orange, NJ USA</v>
          </cell>
        </row>
        <row r="2906">
          <cell r="A2906">
            <v>4036</v>
          </cell>
          <cell r="B2906" t="str">
            <v>Short Circuit</v>
          </cell>
          <cell r="C2906" t="str">
            <v>NASA &amp; Southwest Career and Technical Academy</v>
          </cell>
          <cell r="D2906" t="str">
            <v>Las Vegas, NV USA</v>
          </cell>
        </row>
        <row r="2907">
          <cell r="A2907">
            <v>4037</v>
          </cell>
          <cell r="B2907" t="str">
            <v>Hot Springs Tronix</v>
          </cell>
          <cell r="C2907" t="str">
            <v>NASA/ArkansasFIRST/jcpenney/National Park Community College/Mid South Engineering &amp; Lakeside High School</v>
          </cell>
          <cell r="D2907" t="str">
            <v>Hot Springs, AR USA</v>
          </cell>
        </row>
        <row r="2908">
          <cell r="A2908">
            <v>4038</v>
          </cell>
          <cell r="B2908" t="str">
            <v>Binary Robotics</v>
          </cell>
          <cell r="C2908" t="str">
            <v>NASA/jcpenney &amp; Olympic High School</v>
          </cell>
          <cell r="D2908" t="str">
            <v>Bremerton, WA USA</v>
          </cell>
        </row>
        <row r="2909">
          <cell r="A2909">
            <v>4039</v>
          </cell>
          <cell r="B2909" t="str">
            <v>MakeShift Robotics</v>
          </cell>
          <cell r="C2909" t="str">
            <v>Eaton Corporation/FIRST Robotics Canada/RMT Robotics/Xerox Canada &amp; St. Mary Catholic Secondary School</v>
          </cell>
          <cell r="D2909" t="str">
            <v>Hamilton, ON Canada</v>
          </cell>
        </row>
        <row r="2910">
          <cell r="A2910">
            <v>4039</v>
          </cell>
          <cell r="B2910" t="str">
            <v>MakeShift Robotics</v>
          </cell>
          <cell r="C2910" t="str">
            <v>Eaton Corporation/FIRST Robotics Canada/RMT Robotics/Xerox Canada &amp; St. Mary Catholic Secondary School</v>
          </cell>
          <cell r="D2910" t="str">
            <v>Hamilton, ON Canada</v>
          </cell>
        </row>
        <row r="2911">
          <cell r="A2911">
            <v>4041</v>
          </cell>
          <cell r="B2911" t="str">
            <v>Iron Tigers</v>
          </cell>
          <cell r="C2911" t="str">
            <v>jcpenney/Fairchild Semiconductor &amp; MSAD 11</v>
          </cell>
          <cell r="D2911" t="str">
            <v>Gardiner, ME USA</v>
          </cell>
        </row>
        <row r="2912">
          <cell r="A2912">
            <v>4042</v>
          </cell>
          <cell r="B2912" t="str">
            <v>Eagles</v>
          </cell>
          <cell r="C2912" t="str">
            <v>jcpenney/Fairchild Semiconductor &amp; Erskine Academy</v>
          </cell>
          <cell r="D2912" t="str">
            <v>South China, ME USA</v>
          </cell>
        </row>
        <row r="2913">
          <cell r="A2913">
            <v>4043</v>
          </cell>
          <cell r="B2913" t="str">
            <v>NerdHerd</v>
          </cell>
          <cell r="C2913" t="str">
            <v>NASA/Evergreen Aviation and Space Museum/jcpenney/Stitch-N-Embroidery, Inc./Andrews-Cooper/State of Oregon/Boeing &amp; EASA</v>
          </cell>
          <cell r="D2913" t="str">
            <v>McMinnville, OR USA</v>
          </cell>
        </row>
        <row r="2914">
          <cell r="A2914">
            <v>4044</v>
          </cell>
          <cell r="B2914" t="str">
            <v>SCREAMIN' EAGLES</v>
          </cell>
          <cell r="C2914" t="str">
            <v>Sterling Tool, Inc. / Witco, Inc. / Comau Inc. / Kroger's / SRT / Keihin Michigan Manufacturing / Detroit Tigers, Inc., / NDIA / Peerless Steel / New-Cor / Hard Milling Solutions / K.B.C. Tools / Tri-Tool Boring / Doodling Outback Embroidery / Champion Steel, Inc. &amp; SCREAMIN' EAGLES K-12 FIRST Robotics  group &amp; Capac  Middle and High School</v>
          </cell>
          <cell r="D2914" t="str">
            <v>Capac, MI USA</v>
          </cell>
        </row>
        <row r="2915">
          <cell r="A2915">
            <v>4044</v>
          </cell>
          <cell r="B2915" t="str">
            <v>SCREAMIN' EAGLES</v>
          </cell>
          <cell r="C2915" t="str">
            <v>Sterling Tool, Inc. / Witco, Inc. / Comau Inc. / Kroger's / SRT / Keihin Michigan Manufacturing / Detroit Tigers, Inc., / NDIA / Peerless Steel / New-Cor / Hard Milling Solutions / K.B.C. Tools / Tri-Tool Boring / Doodling Outback Embroidery / Champion Steel, Inc. &amp; SCREAMIN' EAGLES K-12 FIRST Robotics  group &amp; Capac  Middle and High School</v>
          </cell>
          <cell r="D2915" t="str">
            <v>Capac, MI USA</v>
          </cell>
        </row>
        <row r="2916">
          <cell r="A2916">
            <v>4045</v>
          </cell>
          <cell r="B2916" t="str">
            <v>Toxic Drones</v>
          </cell>
          <cell r="C2916" t="str">
            <v>jcpenney/Texas Workforce Commission &amp; Oscar Dean Wyatt High School</v>
          </cell>
          <cell r="D2916" t="str">
            <v>Fort Worth, TX USA</v>
          </cell>
        </row>
        <row r="2917">
          <cell r="A2917">
            <v>4046</v>
          </cell>
          <cell r="B2917" t="str">
            <v>Schrodinger's Dragons</v>
          </cell>
          <cell r="C2917" t="str">
            <v>Millennium Hollywood / NASA / Hollywood Studio District Neighborhood Council / East Hollywood Neighborhood Council &amp; Helen Bernstein Complex</v>
          </cell>
          <cell r="D2917" t="str">
            <v>Los Angeles, CA USA</v>
          </cell>
        </row>
        <row r="2918">
          <cell r="A2918">
            <v>4047</v>
          </cell>
          <cell r="B2918" t="str">
            <v>Cyber Dogz</v>
          </cell>
          <cell r="C2918" t="str">
            <v>jcpenney &amp; Oakland Tech High School</v>
          </cell>
          <cell r="D2918" t="str">
            <v>Okland, CA USA</v>
          </cell>
        </row>
        <row r="2919">
          <cell r="A2919">
            <v>4048</v>
          </cell>
          <cell r="B2919" t="str">
            <v>Redshift</v>
          </cell>
          <cell r="C2919" t="str">
            <v>NASA / jcpenney / Westborough Education Foundation / F5 Networks, Inc. / Tufts University Cummings School &amp; Westborough High School</v>
          </cell>
          <cell r="D2919" t="str">
            <v>Westborough, MA USA</v>
          </cell>
        </row>
        <row r="2920">
          <cell r="A2920">
            <v>4049</v>
          </cell>
          <cell r="B2920" t="str">
            <v>4-H jcp Knights</v>
          </cell>
          <cell r="C2920" t="str">
            <v>jcpenney &amp; Butler 4-H jcp Knights</v>
          </cell>
          <cell r="D2920" t="str">
            <v>Saxonburg, PA USA</v>
          </cell>
        </row>
        <row r="2921">
          <cell r="A2921">
            <v>4050</v>
          </cell>
          <cell r="B2921" t="str">
            <v>biohazard</v>
          </cell>
          <cell r="C2921" t="str">
            <v>Franklin County 4-H / Tyco Electronics / jcpenney / CTC Foundation / Gannon Associates / JLG / The Lehman Family Foundation / SAIC &amp; Franklin County 4-H</v>
          </cell>
          <cell r="D2921" t="str">
            <v>Chambersburg, PA USA</v>
          </cell>
        </row>
        <row r="2922">
          <cell r="A2922">
            <v>4050</v>
          </cell>
          <cell r="B2922" t="str">
            <v>biohazard</v>
          </cell>
          <cell r="C2922" t="str">
            <v>Franklin County 4-H / Tyco Electronics / jcpenney / CTC Foundation / Gannon Associates / JLG / The Lehman Family Foundation / SAIC &amp; Franklin County 4-H</v>
          </cell>
          <cell r="D2922" t="str">
            <v>Chambersburg, PA USA</v>
          </cell>
        </row>
        <row r="2923">
          <cell r="A2923">
            <v>4051</v>
          </cell>
          <cell r="B2923" t="str">
            <v>Sabin-Sharks</v>
          </cell>
          <cell r="C2923" t="str">
            <v>jcpenney/Blount/GTS &amp; Sabin-Schellenberg Center</v>
          </cell>
          <cell r="D2923" t="str">
            <v>Milwaukie, OR USA</v>
          </cell>
        </row>
        <row r="2924">
          <cell r="A2924">
            <v>4052</v>
          </cell>
          <cell r="B2924" t="str">
            <v>WolfTrack</v>
          </cell>
          <cell r="C2924" t="str">
            <v>NASA/Vision Ace Hardware/jcpenney &amp; South Fort Myers High School</v>
          </cell>
          <cell r="D2924" t="str">
            <v>Fort Myers, FL USA</v>
          </cell>
        </row>
        <row r="2925">
          <cell r="A2925">
            <v>4053</v>
          </cell>
          <cell r="B2925" t="str">
            <v>Robot Ascension</v>
          </cell>
          <cell r="C2925" t="str">
            <v>jcpenney &amp; East Ascension High School</v>
          </cell>
          <cell r="D2925" t="str">
            <v>Gonzales, LA USA</v>
          </cell>
        </row>
        <row r="2926">
          <cell r="A2926">
            <v>4054</v>
          </cell>
          <cell r="B2926" t="str">
            <v>Robo Raiders</v>
          </cell>
          <cell r="C2926" t="str">
            <v>La Crosse Central High School</v>
          </cell>
          <cell r="D2926" t="str">
            <v>La Crosse, WI USA</v>
          </cell>
        </row>
        <row r="2927">
          <cell r="A2927">
            <v>4055</v>
          </cell>
          <cell r="B2927" t="str">
            <v>N R G  (Northwestern Robotic Gearheads)</v>
          </cell>
          <cell r="C2927" t="str">
            <v>Alcoa Foundation/UTC/jcpenney/4-H &amp; Northwestern Regional High School</v>
          </cell>
          <cell r="D2927" t="str">
            <v>Winsted, CT USA</v>
          </cell>
        </row>
        <row r="2928">
          <cell r="A2928">
            <v>4055</v>
          </cell>
          <cell r="B2928" t="str">
            <v>N R G  (Northwestern Robotic Gearheads)</v>
          </cell>
          <cell r="C2928" t="str">
            <v>Alcoa Foundation/UTC/jcpenney/4-H &amp; Northwestern Regional High School</v>
          </cell>
          <cell r="D2928" t="str">
            <v>Winsted, CT USA</v>
          </cell>
        </row>
        <row r="2929">
          <cell r="A2929">
            <v>4056</v>
          </cell>
          <cell r="B2929" t="str">
            <v>ElectroJackets</v>
          </cell>
          <cell r="C2929" t="str">
            <v>jcpenney/Gethsenane Lutheran church &amp; Colton High School</v>
          </cell>
          <cell r="D2929" t="str">
            <v>Riverside, CA USA</v>
          </cell>
        </row>
        <row r="2930">
          <cell r="A2930">
            <v>4057</v>
          </cell>
          <cell r="B2930" t="str">
            <v>KB Bots</v>
          </cell>
          <cell r="C2930" t="str">
            <v>NASA / Dreyer Insurance Agency &amp; Klamath Basin Robotics &amp; EagleRidge High School &amp; Klamath Union High School &amp; Mazama High School &amp; Henley High School</v>
          </cell>
          <cell r="D2930" t="str">
            <v>Klamath Falls, OR USA</v>
          </cell>
        </row>
        <row r="2931">
          <cell r="A2931">
            <v>4058</v>
          </cell>
          <cell r="B2931" t="str">
            <v>BoomBots</v>
          </cell>
          <cell r="C2931" t="str">
            <v>NASA/jcpenney/AndyMark &amp; Union County High School</v>
          </cell>
          <cell r="D2931" t="str">
            <v>Liberty, IN USA</v>
          </cell>
        </row>
        <row r="2932">
          <cell r="A2932">
            <v>4060</v>
          </cell>
          <cell r="B2932" t="str">
            <v>S.W.A.G.</v>
          </cell>
          <cell r="C2932" t="str">
            <v>Chehalis Foundation / Bezos family / CVM Machine Shop &amp; W F West High School, Chehalis WA</v>
          </cell>
          <cell r="D2932" t="str">
            <v>Chehalis, WA USA</v>
          </cell>
        </row>
        <row r="2933">
          <cell r="A2933">
            <v>4060</v>
          </cell>
          <cell r="B2933" t="str">
            <v>S.W.A.G.</v>
          </cell>
          <cell r="C2933" t="str">
            <v>Chehalis Foundation / Bezos family / CVM Machine Shop &amp; W F West High School, Chehalis WA</v>
          </cell>
          <cell r="D2933" t="str">
            <v>Chehalis, WA USA</v>
          </cell>
        </row>
        <row r="2934">
          <cell r="A2934">
            <v>4061</v>
          </cell>
          <cell r="B2934" t="str">
            <v>SciBorgs</v>
          </cell>
          <cell r="C2934" t="str">
            <v>Palouse Area Robotics Team / SEL / DIGILENT / DECAGON / 4-H &amp; Colfax,Colton,Garfield-Palouse &amp; Pullman High Schools</v>
          </cell>
          <cell r="D2934" t="str">
            <v>Pullman, WA USA</v>
          </cell>
        </row>
        <row r="2935">
          <cell r="A2935">
            <v>4061</v>
          </cell>
          <cell r="B2935" t="str">
            <v>SciBorgs</v>
          </cell>
          <cell r="C2935" t="str">
            <v>Palouse Area Robotics Team / SEL / DIGILENT / DECAGON / 4-H &amp; Colfax,Colton,Garfield-Palouse &amp; Pullman High Schools</v>
          </cell>
          <cell r="D2935" t="str">
            <v>Pullman, WA USA</v>
          </cell>
        </row>
        <row r="2936">
          <cell r="A2936">
            <v>4063</v>
          </cell>
          <cell r="B2936" t="str">
            <v>TriKzR4Kidz</v>
          </cell>
          <cell r="C2936" t="str">
            <v>The Bank &amp; Trust/jcpenney/Border Baseball/W.E.T. Automotive/San Felipe Lions Club/Marathon Heater/The Best KTDR 96.3/Napa Pro Auto Supply &amp; Del Rio High School CTE</v>
          </cell>
          <cell r="D2936" t="str">
            <v>Del Rio, TX USA</v>
          </cell>
        </row>
        <row r="2937">
          <cell r="A2937">
            <v>4063</v>
          </cell>
          <cell r="B2937" t="str">
            <v>TriKzR4Kidz</v>
          </cell>
          <cell r="C2937" t="str">
            <v>The Bank &amp; Trust/jcpenney/Border Baseball/W.E.T. Automotive/San Felipe Lions Club/Marathon Heater/The Best KTDR 96.3/Napa Pro Auto Supply &amp; Del Rio High School CTE</v>
          </cell>
          <cell r="D2937" t="str">
            <v>Del Rio, TX USA</v>
          </cell>
        </row>
        <row r="2938">
          <cell r="A2938">
            <v>4064</v>
          </cell>
          <cell r="B2938" t="str">
            <v>InZombiacs</v>
          </cell>
          <cell r="C2938" t="str">
            <v>NASA/jcpenney &amp; Vanguard High School</v>
          </cell>
          <cell r="D2938" t="str">
            <v>Ocala, FL USA</v>
          </cell>
        </row>
        <row r="2939">
          <cell r="A2939">
            <v>4065</v>
          </cell>
          <cell r="B2939" t="str">
            <v>Nerds of Prey</v>
          </cell>
          <cell r="C2939" t="str">
            <v>NASA/jcpenney &amp; Lake Minneola High School</v>
          </cell>
          <cell r="D2939" t="str">
            <v>Minneola, FL USA</v>
          </cell>
        </row>
        <row r="2940">
          <cell r="A2940">
            <v>4066</v>
          </cell>
          <cell r="B2940" t="str">
            <v>MechMate</v>
          </cell>
          <cell r="C2940" t="str">
            <v>jcpenney &amp; South Lake High School</v>
          </cell>
          <cell r="D2940" t="str">
            <v>Groveland, FL USA</v>
          </cell>
        </row>
        <row r="2941">
          <cell r="A2941">
            <v>4067</v>
          </cell>
          <cell r="B2941" t="str">
            <v>The Incredible Hawk</v>
          </cell>
          <cell r="C2941" t="str">
            <v>Sony / NASA / jcpenney / Kendall Hardware &amp; River Hill High School</v>
          </cell>
          <cell r="D2941" t="str">
            <v>Clarksville, MD USA</v>
          </cell>
        </row>
        <row r="2942">
          <cell r="A2942">
            <v>4067</v>
          </cell>
          <cell r="B2942" t="str">
            <v>The Incredible Hawk</v>
          </cell>
          <cell r="C2942" t="str">
            <v>Sony / NASA / jcpenney / Kendall Hardware &amp; River Hill High School</v>
          </cell>
          <cell r="D2942" t="str">
            <v>Clarksville, MD USA</v>
          </cell>
        </row>
        <row r="2943">
          <cell r="A2943">
            <v>4068</v>
          </cell>
          <cell r="B2943" t="str">
            <v>Aperture Robotics</v>
          </cell>
          <cell r="C2943" t="str">
            <v>NDEP/Lewis-Palmer School District 38/jcpenney/NASA/Lockheed Martin &amp; Palmer Ridge High School</v>
          </cell>
          <cell r="D2943" t="str">
            <v>Monument, CO USA</v>
          </cell>
        </row>
        <row r="2944">
          <cell r="A2944">
            <v>4069</v>
          </cell>
          <cell r="B2944" t="str">
            <v>Lo-Ellen Robotics</v>
          </cell>
          <cell r="C2944" t="str">
            <v>Hatch / Laurentian University / Xstrata Nickel / SNC-Lavalin / Thales &amp; Lo-Ellen Robotics</v>
          </cell>
          <cell r="D2944" t="str">
            <v>Sudbury, ON Canada</v>
          </cell>
        </row>
        <row r="2945">
          <cell r="A2945">
            <v>4069</v>
          </cell>
          <cell r="B2945" t="str">
            <v>Lo-Ellen Robotics</v>
          </cell>
          <cell r="C2945" t="str">
            <v>Hatch / Laurentian University / Xstrata Nickel / SNC-Lavalin / Thales &amp; Lo-Ellen Robotics</v>
          </cell>
          <cell r="D2945" t="str">
            <v>Sudbury, ON Canada</v>
          </cell>
        </row>
        <row r="2946">
          <cell r="A2946">
            <v>4070</v>
          </cell>
          <cell r="B2946" t="str">
            <v>Silicon Synapse</v>
          </cell>
          <cell r="C2946" t="str">
            <v>jcpenney &amp; Shelby County High Schools</v>
          </cell>
          <cell r="D2946" t="str">
            <v>Shelbyville, IN USA</v>
          </cell>
        </row>
        <row r="2947">
          <cell r="A2947">
            <v>4070</v>
          </cell>
          <cell r="B2947" t="str">
            <v>Silicon Synapse</v>
          </cell>
          <cell r="C2947" t="str">
            <v>jcpenney &amp; Shelby County High Schools</v>
          </cell>
          <cell r="D2947" t="str">
            <v>Shelbyville, IN USA</v>
          </cell>
        </row>
        <row r="2948">
          <cell r="A2948">
            <v>4071</v>
          </cell>
          <cell r="B2948" t="str">
            <v>Diatonic Carbonites</v>
          </cell>
          <cell r="C2948" t="str">
            <v>National Grid / Syracuse City School District-Institute of Technology at Syracuse Central / jcpenney &amp; Institute of Technology at Syracuse Central</v>
          </cell>
          <cell r="D2948" t="str">
            <v>Syracuse, NY USA</v>
          </cell>
        </row>
        <row r="2949">
          <cell r="A2949">
            <v>4072</v>
          </cell>
          <cell r="B2949" t="str">
            <v>Daemon Robotics</v>
          </cell>
          <cell r="C2949" t="str">
            <v>jcpenney &amp; Glenwood Springs High School</v>
          </cell>
          <cell r="D2949" t="str">
            <v>Glenwood Springs, CO USA</v>
          </cell>
        </row>
        <row r="2950">
          <cell r="A2950">
            <v>4073</v>
          </cell>
          <cell r="B2950" t="str">
            <v>Robo Kats</v>
          </cell>
          <cell r="C2950" t="str">
            <v>jcpenney &amp; Carolina Forest High School</v>
          </cell>
          <cell r="D2950" t="str">
            <v>Myrtle Beach, SC USA</v>
          </cell>
        </row>
        <row r="2951">
          <cell r="A2951">
            <v>4074</v>
          </cell>
          <cell r="B2951" t="str">
            <v>Robo Sharks</v>
          </cell>
          <cell r="C2951" t="str">
            <v>NASA/jcpenney &amp; St James High School</v>
          </cell>
          <cell r="D2951" t="str">
            <v>Murrells Inlet, SC USA</v>
          </cell>
        </row>
        <row r="2952">
          <cell r="A2952">
            <v>4075</v>
          </cell>
          <cell r="B2952" t="str">
            <v>Robo Tigers</v>
          </cell>
          <cell r="C2952" t="str">
            <v>jcpenney/NASA &amp; Conway High School</v>
          </cell>
          <cell r="D2952" t="str">
            <v>Conway, SC USA</v>
          </cell>
        </row>
        <row r="2953">
          <cell r="A2953">
            <v>4076</v>
          </cell>
          <cell r="B2953" t="str">
            <v>Northwest STEM</v>
          </cell>
          <cell r="C2953" t="str">
            <v>jcpenney/Texas Workforce Commission &amp; Northwest HS STEM Robotics</v>
          </cell>
          <cell r="D2953" t="str">
            <v>Justin, TX USA</v>
          </cell>
        </row>
        <row r="2954">
          <cell r="A2954">
            <v>4077</v>
          </cell>
          <cell r="B2954" t="str">
            <v>M*A*S*H</v>
          </cell>
          <cell r="C2954" t="str">
            <v>The Boeing Company/SPEEA &amp; Edmonds-Woodway High Scool</v>
          </cell>
          <cell r="D2954" t="str">
            <v>Edmonds, WA USA</v>
          </cell>
        </row>
        <row r="2955">
          <cell r="A2955">
            <v>4078</v>
          </cell>
          <cell r="B2955" t="str">
            <v>Warriors</v>
          </cell>
          <cell r="C2955" t="str">
            <v>jcpenney &amp; La Puente HS</v>
          </cell>
          <cell r="D2955" t="str">
            <v>La Puente, CA USA</v>
          </cell>
        </row>
        <row r="2956">
          <cell r="A2956">
            <v>4079</v>
          </cell>
          <cell r="B2956" t="str">
            <v>Quantum Leap</v>
          </cell>
          <cell r="C2956" t="str">
            <v>Oxford Academy Boosters / The Lu Family / jcpenney / Oxford Academy Foundation / Sir Speedy / Digivation Industries / The Zhang Family / J &amp; F Machine &amp; Oxford Academy</v>
          </cell>
          <cell r="D2956" t="str">
            <v>Cypress, CA USA</v>
          </cell>
        </row>
        <row r="2957">
          <cell r="A2957">
            <v>4080</v>
          </cell>
          <cell r="B2957" t="str">
            <v>Team Reboot</v>
          </cell>
          <cell r="C2957" t="str">
            <v>jcpenney/Georgia Tech RoboJackets &amp; Team Reboot</v>
          </cell>
          <cell r="D2957" t="str">
            <v>atlanta, GA USA</v>
          </cell>
        </row>
        <row r="2958">
          <cell r="A2958">
            <v>4081</v>
          </cell>
          <cell r="B2958" t="str">
            <v>Metal Masters</v>
          </cell>
          <cell r="C2958" t="str">
            <v>Communities In Schools of East Chicago/Indiana 21st Century Community Learning Centers Program/Indiana Afterschool Network/Arcelor-Mittal Steel &amp; East Chicago Central High School</v>
          </cell>
          <cell r="D2958" t="str">
            <v>East Chicago, IN USA</v>
          </cell>
        </row>
        <row r="2959">
          <cell r="A2959">
            <v>4081</v>
          </cell>
          <cell r="B2959" t="str">
            <v>Metal Masters</v>
          </cell>
          <cell r="C2959" t="str">
            <v>Communities In Schools of East Chicago/Indiana 21st Century Community Learning Centers Program/Indiana Afterschool Network/Arcelor-Mittal Steel &amp; East Chicago Central High School</v>
          </cell>
          <cell r="D2959" t="str">
            <v>East Chicago, IN USA</v>
          </cell>
        </row>
        <row r="2960">
          <cell r="A2960">
            <v>4082</v>
          </cell>
          <cell r="B2960" t="str">
            <v>Bulldogs</v>
          </cell>
          <cell r="C2960" t="str">
            <v>Dayton FFA</v>
          </cell>
          <cell r="D2960" t="str">
            <v>Dayton, WA USA</v>
          </cell>
        </row>
        <row r="2961">
          <cell r="A2961">
            <v>4083</v>
          </cell>
          <cell r="B2961" t="str">
            <v>The Iron Wolverines</v>
          </cell>
          <cell r="C2961" t="str">
            <v>NASA/Boeing/jcpenney/Robert Bosch/Showa Denko/Dorchester County/Dorchester District 4 &amp; Woodland High School</v>
          </cell>
          <cell r="D2961" t="str">
            <v>Dorchester, SC USA</v>
          </cell>
        </row>
        <row r="2962">
          <cell r="A2962">
            <v>4083</v>
          </cell>
          <cell r="B2962" t="str">
            <v>The Iron Wolverines</v>
          </cell>
          <cell r="C2962" t="str">
            <v>NASA/Boeing/jcpenney/Robert Bosch/Showa Denko/Dorchester County/Dorchester District 4 &amp; Woodland High School</v>
          </cell>
          <cell r="D2962" t="str">
            <v>Dorchester, SC USA</v>
          </cell>
        </row>
        <row r="2963">
          <cell r="A2963">
            <v>4083</v>
          </cell>
          <cell r="B2963" t="str">
            <v>The Iron Wolverines</v>
          </cell>
          <cell r="C2963" t="str">
            <v>NASA/Boeing/jcpenney/Robert Bosch/Showa Denko/Dorchester County/Dorchester District 4 &amp; Woodland High School</v>
          </cell>
          <cell r="D2963" t="str">
            <v>Dorchester, SC USA</v>
          </cell>
        </row>
        <row r="2964">
          <cell r="A2964">
            <v>4085</v>
          </cell>
          <cell r="B2964" t="str">
            <v>Technical Difficulties</v>
          </cell>
          <cell r="C2964" t="str">
            <v>DynaLab / AEP / jcpenney / Abbott Labs / Mechanical Innovation Inc. &amp; Reynoldsburg eSTEM Academy &amp; 4-H</v>
          </cell>
          <cell r="D2964" t="str">
            <v>Reynoldsburg, OH USA</v>
          </cell>
        </row>
        <row r="2965">
          <cell r="A2965">
            <v>4085</v>
          </cell>
          <cell r="B2965" t="str">
            <v>Technical Difficulties</v>
          </cell>
          <cell r="C2965" t="str">
            <v>DynaLab / AEP / jcpenney / Abbott Labs / Mechanical Innovation Inc. &amp; Reynoldsburg eSTEM Academy &amp; 4-H</v>
          </cell>
          <cell r="D2965" t="str">
            <v>Reynoldsburg, OH USA</v>
          </cell>
        </row>
        <row r="2966">
          <cell r="A2966">
            <v>4086</v>
          </cell>
          <cell r="B2966" t="str">
            <v>Team Tesla</v>
          </cell>
          <cell r="C2966" t="str">
            <v>jcpenney &amp; Boy Scouts of America Snake River Council &amp; Canyon Ridge High School &amp; Twin Falls High School &amp; Twin Falls County 4-H</v>
          </cell>
          <cell r="D2966" t="str">
            <v>Twin Falls, ID USA</v>
          </cell>
        </row>
        <row r="2967">
          <cell r="A2967">
            <v>4087</v>
          </cell>
          <cell r="B2967" t="str">
            <v>The Borg</v>
          </cell>
          <cell r="C2967" t="str">
            <v>jcpenney/Society of American Military Engineers &amp; Benjamin Franklin High School</v>
          </cell>
          <cell r="D2967" t="str">
            <v>New Orleans, LA USA</v>
          </cell>
        </row>
        <row r="2968">
          <cell r="A2968">
            <v>4088</v>
          </cell>
          <cell r="B2968" t="str">
            <v>Insidious Aftershock</v>
          </cell>
          <cell r="C2968" t="str">
            <v>NASA / jcpenney / Florida Power &amp; Light &amp; Boys &amp; Girls Club of Charlotte County</v>
          </cell>
          <cell r="D2968" t="str">
            <v>Port Charlotte, FL USA</v>
          </cell>
        </row>
        <row r="2969">
          <cell r="A2969">
            <v>4089</v>
          </cell>
          <cell r="B2969" t="str">
            <v>Stealth Robotics</v>
          </cell>
          <cell r="C2969" t="str">
            <v>NASA / Puget Sound Engineering Council / Barn Pros &amp; Cedarcrest High School</v>
          </cell>
          <cell r="D2969" t="str">
            <v>Duvall, WA USA</v>
          </cell>
        </row>
        <row r="2970">
          <cell r="A2970">
            <v>4089</v>
          </cell>
          <cell r="B2970" t="str">
            <v>Stealth Robotics</v>
          </cell>
          <cell r="C2970" t="str">
            <v>NASA / Puget Sound Engineering Council / Barn Pros &amp; Cedarcrest High School</v>
          </cell>
          <cell r="D2970" t="str">
            <v>Duvall, WA USA</v>
          </cell>
        </row>
        <row r="2971">
          <cell r="A2971">
            <v>4090</v>
          </cell>
          <cell r="B2971" t="str">
            <v>Reb Teks</v>
          </cell>
          <cell r="C2971" t="str">
            <v>NASA/jcpenney/Arkansas First &amp; Southside High School</v>
          </cell>
          <cell r="D2971" t="str">
            <v>Fort Smith, AR USA</v>
          </cell>
        </row>
        <row r="2972">
          <cell r="A2972">
            <v>4091</v>
          </cell>
          <cell r="B2972" t="str">
            <v>DRIFT</v>
          </cell>
          <cell r="C2972" t="str">
            <v>The Carol Morgan School</v>
          </cell>
          <cell r="D2972" t="str">
            <v>Santo Domingo, 32 Dominican Republic</v>
          </cell>
        </row>
        <row r="2973">
          <cell r="A2973">
            <v>4092</v>
          </cell>
          <cell r="B2973" t="str">
            <v>Jackson Redneck Robotics</v>
          </cell>
          <cell r="C2973" t="str">
            <v>NASA/jcpenney &amp; Section High School, Scottsboro  High, Pisgah High</v>
          </cell>
          <cell r="D2973" t="str">
            <v>Dutton, AL USA</v>
          </cell>
        </row>
        <row r="2974">
          <cell r="A2974">
            <v>4093</v>
          </cell>
          <cell r="B2974" t="str">
            <v>Joe's Average Slackers</v>
          </cell>
          <cell r="C2974" t="str">
            <v>xerox / jcpenney / Orleans County Cornell Cooperative Extension / RS Automation / Stanton Signs / Takeform &amp; 4-H Youth Development</v>
          </cell>
          <cell r="D2974" t="str">
            <v>Orleans County, NY USA</v>
          </cell>
        </row>
        <row r="2975">
          <cell r="A2975">
            <v>4095</v>
          </cell>
          <cell r="B2975" t="str">
            <v>Team RoXI</v>
          </cell>
          <cell r="C2975" t="str">
            <v>jcpenney / DaRT Chart Systems / Milwaukee School of Engineering / McCarter Machine / Oasys, LLC &amp; Pius XI High School</v>
          </cell>
          <cell r="D2975" t="str">
            <v>Milwaukee, WI USA</v>
          </cell>
        </row>
        <row r="2976">
          <cell r="A2976">
            <v>4096</v>
          </cell>
          <cell r="B2976" t="str">
            <v>Ctrl-Z</v>
          </cell>
          <cell r="C2976" t="str">
            <v>Caterpillar / jcpenney  &amp; Illini Robotics</v>
          </cell>
          <cell r="D2976" t="str">
            <v>Champaign, IL USA</v>
          </cell>
        </row>
        <row r="2977">
          <cell r="A2977">
            <v>4097</v>
          </cell>
          <cell r="B2977" t="str">
            <v>Devilbots</v>
          </cell>
          <cell r="C2977" t="str">
            <v>jcpenney &amp; Northampton High School</v>
          </cell>
          <cell r="D2977" t="str">
            <v>Northampton, MA USA</v>
          </cell>
        </row>
        <row r="2978">
          <cell r="A2978">
            <v>4098</v>
          </cell>
          <cell r="B2978" t="str">
            <v>Viking Robotics Team</v>
          </cell>
          <cell r="C2978" t="str">
            <v>Strongwell / Bristol Compressors / jcpenney / ASME Holston  Section / Energy Systems Group / Bristol Tennessee City Schools / Eastman / Lowe's &amp; Tennessee High School</v>
          </cell>
          <cell r="D2978" t="str">
            <v>Bristol, TN USA</v>
          </cell>
        </row>
        <row r="2979">
          <cell r="A2979">
            <v>4099</v>
          </cell>
          <cell r="B2979" t="str">
            <v>Falcons FIRST</v>
          </cell>
          <cell r="C2979" t="str">
            <v>NASA / jcpenney / PTC / Lockheed Martin / Cabcraft / Morningstar Welding / Bob's Bikes / Poolesville Hardware &amp; Poolesville High School</v>
          </cell>
          <cell r="D2979" t="str">
            <v>Poolesville, MD USA</v>
          </cell>
        </row>
        <row r="2980">
          <cell r="A2980">
            <v>4102</v>
          </cell>
          <cell r="B2980" t="str">
            <v>Spartans</v>
          </cell>
          <cell r="C2980" t="str">
            <v>jcpenney &amp; School of Dreams Academy</v>
          </cell>
          <cell r="D2980" t="str">
            <v>Los Lunas, NM USA</v>
          </cell>
        </row>
        <row r="2981">
          <cell r="A2981">
            <v>4102</v>
          </cell>
          <cell r="B2981" t="str">
            <v>Spartans</v>
          </cell>
          <cell r="C2981" t="str">
            <v>jcpenney &amp; School of Dreams Academy</v>
          </cell>
          <cell r="D2981" t="str">
            <v>Los Lunas, NM USA</v>
          </cell>
        </row>
        <row r="2982">
          <cell r="A2982">
            <v>4103</v>
          </cell>
          <cell r="B2982" t="str">
            <v>Roborioles</v>
          </cell>
          <cell r="C2982" t="str">
            <v>Rolls Royce / jcpenney &amp; Avon High School</v>
          </cell>
          <cell r="D2982" t="str">
            <v>Avon, IN USA</v>
          </cell>
        </row>
        <row r="2983">
          <cell r="A2983">
            <v>4104</v>
          </cell>
          <cell r="B2983" t="str">
            <v>Blackhawks</v>
          </cell>
          <cell r="C2983" t="str">
            <v>jcpenney/OSPI &amp; Cheney High School</v>
          </cell>
          <cell r="D2983" t="str">
            <v>Cheney , WA USA</v>
          </cell>
        </row>
        <row r="2984">
          <cell r="A2984">
            <v>4105</v>
          </cell>
          <cell r="B2984" t="str">
            <v>ChiefBotsFTS</v>
          </cell>
          <cell r="C2984" t="str">
            <v>SGL Automotive Carbon Fibers / EKA Chemicals / Business Interiors, Inc / Finish Works LLC / Genie / Desert Graphics / Service Master / Central Washington Construction &amp; ChiefBotFTS</v>
          </cell>
          <cell r="D2984" t="str">
            <v>Moses Lake, WA USA</v>
          </cell>
        </row>
        <row r="2985">
          <cell r="A2985">
            <v>4106</v>
          </cell>
          <cell r="B2985" t="str">
            <v>Bots of Prey</v>
          </cell>
          <cell r="C2985" t="str">
            <v>jcpenney / Micron Foundation &amp; Explorer Post #4 Ore-Ida Council &amp; OLI</v>
          </cell>
          <cell r="D2985" t="str">
            <v>Caldwell, ID USA</v>
          </cell>
        </row>
        <row r="2986">
          <cell r="A2986">
            <v>4106</v>
          </cell>
          <cell r="B2986" t="str">
            <v>Bots of Prey</v>
          </cell>
          <cell r="C2986" t="str">
            <v>jcpenney / Micron Foundation &amp; Explorer Post #4 Ore-Ida Council &amp; OLI</v>
          </cell>
          <cell r="D2986" t="str">
            <v>Caldwell, ID USA</v>
          </cell>
        </row>
        <row r="2987">
          <cell r="A2987">
            <v>4107</v>
          </cell>
          <cell r="B2987" t="str">
            <v>Storm</v>
          </cell>
          <cell r="C2987" t="str">
            <v>QinetiQ North America / Mississippi Power Foundation / jcpenney &amp; West Harrison High School</v>
          </cell>
          <cell r="D2987" t="str">
            <v>Gulfport, MS USA</v>
          </cell>
        </row>
        <row r="2988">
          <cell r="A2988">
            <v>4108</v>
          </cell>
          <cell r="B2988" t="str">
            <v>Randolph Robotics</v>
          </cell>
          <cell r="C2988" t="str">
            <v>NASA/The City College of New York/jcpenney/Pershing Square Foundation &amp; A. Philip Randolph Campus High School</v>
          </cell>
          <cell r="D2988" t="str">
            <v>New York, NY USA</v>
          </cell>
        </row>
        <row r="2989">
          <cell r="A2989">
            <v>4110</v>
          </cell>
          <cell r="B2989" t="str">
            <v>DEEP SPACE NINERS</v>
          </cell>
          <cell r="C2989" t="str">
            <v>NASA/State of Oregon/Solidworks Corporation &amp; BROOKINGS HARBOR HIGH SCHOOL</v>
          </cell>
          <cell r="D2989" t="str">
            <v>brookings, OR USA</v>
          </cell>
        </row>
        <row r="2990">
          <cell r="A2990">
            <v>4111</v>
          </cell>
          <cell r="B2990" t="str">
            <v>Peace Love Robots</v>
          </cell>
          <cell r="C2990" t="str">
            <v>NASA/jcpenney &amp; ASU Prep Poly</v>
          </cell>
          <cell r="D2990" t="str">
            <v>Mesa, AZ USA</v>
          </cell>
        </row>
        <row r="2991">
          <cell r="A2991">
            <v>4112</v>
          </cell>
          <cell r="B2991" t="str">
            <v>EagleBots</v>
          </cell>
          <cell r="C2991" t="str">
            <v>jcpenney/AutomationDirect &amp; South Forsyth High School</v>
          </cell>
          <cell r="D2991" t="str">
            <v>Cumming , GA USA</v>
          </cell>
        </row>
        <row r="2992">
          <cell r="A2992">
            <v>4113</v>
          </cell>
          <cell r="B2992" t="str">
            <v>IHS Robotics</v>
          </cell>
          <cell r="C2992" t="str">
            <v>jcpenney &amp; International High School</v>
          </cell>
          <cell r="D2992" t="str">
            <v>New Orleans, LA USA</v>
          </cell>
        </row>
        <row r="2993">
          <cell r="A2993">
            <v>4114</v>
          </cell>
          <cell r="B2993" t="str">
            <v>SuperBots</v>
          </cell>
          <cell r="C2993" t="str">
            <v>jcpenney &amp; River Springs Charter School Hemet</v>
          </cell>
          <cell r="D2993" t="str">
            <v>Hemet, CA USA</v>
          </cell>
        </row>
        <row r="2994">
          <cell r="A2994">
            <v>4115</v>
          </cell>
          <cell r="B2994" t="str">
            <v>Metallic Falcons</v>
          </cell>
          <cell r="C2994" t="str">
            <v>NASA / jcpenney / Monsanto / HighMarck Tool / Osborn Trucking &amp; Clinton Massie High School</v>
          </cell>
          <cell r="D2994" t="str">
            <v>Clarksville, OH USA</v>
          </cell>
        </row>
        <row r="2995">
          <cell r="A2995">
            <v>4118</v>
          </cell>
          <cell r="B2995" t="str">
            <v>Roaring Riptide</v>
          </cell>
          <cell r="C2995" t="str">
            <v>NASA / Tucker Davis Technologies / Soltera Organics LLC / jcpenney / University of Florida / Dr. David Mitchell PhD / Mitchell Training Inc. &amp; PK Yonge DRS</v>
          </cell>
          <cell r="D2995" t="str">
            <v>Gainesville, FL USA</v>
          </cell>
        </row>
        <row r="2996">
          <cell r="A2996">
            <v>4119</v>
          </cell>
          <cell r="B2996" t="str">
            <v>kontrol freaks</v>
          </cell>
          <cell r="C2996" t="str">
            <v>jcpenney/4-H &amp; Avon High School</v>
          </cell>
          <cell r="D2996" t="str">
            <v>Avon, OH USA</v>
          </cell>
        </row>
        <row r="2997">
          <cell r="A2997">
            <v>4120</v>
          </cell>
          <cell r="B2997" t="str">
            <v>Jagbots</v>
          </cell>
          <cell r="C2997" t="str">
            <v>Spokane Schools CTE / jcpenney / PTC &amp; The Community School</v>
          </cell>
          <cell r="D2997" t="str">
            <v>Spokane, WA USA</v>
          </cell>
        </row>
        <row r="2998">
          <cell r="A2998">
            <v>4121</v>
          </cell>
          <cell r="B2998" t="str">
            <v>Vikings</v>
          </cell>
          <cell r="C2998" t="str">
            <v>Lockheed Martin / NASA / jcpenney &amp; North Canton City Schools Hoover</v>
          </cell>
          <cell r="D2998" t="str">
            <v>North Canton, OH USA</v>
          </cell>
        </row>
        <row r="2999">
          <cell r="A2999">
            <v>4122</v>
          </cell>
          <cell r="B2999" t="str">
            <v>O-Bots</v>
          </cell>
          <cell r="C2999" t="str">
            <v>NASA / IBM / Ossining Community / jcpenney / Entergy / Bucknell University &amp; Ossining High School</v>
          </cell>
          <cell r="D2999" t="str">
            <v>Ossining, NY USA</v>
          </cell>
        </row>
        <row r="3000">
          <cell r="A3000">
            <v>4122</v>
          </cell>
          <cell r="B3000" t="str">
            <v>O-Bots</v>
          </cell>
          <cell r="C3000" t="str">
            <v>NASA / IBM / Ossining Community / jcpenney / Entergy / Bucknell University &amp; Ossining High School</v>
          </cell>
          <cell r="D3000" t="str">
            <v>Ossining, NY USA</v>
          </cell>
        </row>
        <row r="3001">
          <cell r="A3001">
            <v>4123</v>
          </cell>
          <cell r="B3001" t="str">
            <v xml:space="preserve">BOM Bots (Beta Omicron Mu Bots) </v>
          </cell>
          <cell r="C3001" t="str">
            <v>The Boeing Company &amp; Saint John Bosco High School</v>
          </cell>
          <cell r="D3001" t="str">
            <v>Bellflower, CA USA</v>
          </cell>
        </row>
        <row r="3002">
          <cell r="A3002">
            <v>4124</v>
          </cell>
          <cell r="B3002" t="str">
            <v>Integration By Parts</v>
          </cell>
          <cell r="C3002" t="str">
            <v>NASA/Clarkson University/jcpenney &amp; Massena High School</v>
          </cell>
          <cell r="D3002" t="str">
            <v>Massena, NY USA</v>
          </cell>
        </row>
        <row r="3003">
          <cell r="A3003">
            <v>4125</v>
          </cell>
          <cell r="B3003" t="str">
            <v>Confidential</v>
          </cell>
          <cell r="C3003" t="str">
            <v>NASA / jcpenney / Platt / State of Oregon / Bob Goetz &amp; Umatilla High School</v>
          </cell>
          <cell r="D3003" t="str">
            <v>Umatilla, OR USA</v>
          </cell>
        </row>
        <row r="3004">
          <cell r="A3004">
            <v>4125</v>
          </cell>
          <cell r="B3004" t="str">
            <v>Confidential</v>
          </cell>
          <cell r="C3004" t="str">
            <v>NASA / jcpenney / Platt / State of Oregon / Bob Goetz &amp; Umatilla High School</v>
          </cell>
          <cell r="D3004" t="str">
            <v>Umatilla, OR USA</v>
          </cell>
        </row>
        <row r="3005">
          <cell r="A3005">
            <v>4126</v>
          </cell>
          <cell r="B3005" t="str">
            <v>Decepta-Kings</v>
          </cell>
          <cell r="C3005" t="str">
            <v>jcpenney &amp; Kofa High School</v>
          </cell>
          <cell r="D3005" t="str">
            <v>Yuma, AZ USA</v>
          </cell>
        </row>
        <row r="3006">
          <cell r="A3006">
            <v>4127</v>
          </cell>
          <cell r="B3006" t="str">
            <v>LoggerBots</v>
          </cell>
          <cell r="C3006" t="str">
            <v>NASA / Ajax Machine / Procraft / Shari's Cafe / Intel Corporation / Photo Solutions / Sharon Bernal, Broker / KaptansKraft / Gwin Logging / Dass Logging &amp; Vernonia High School</v>
          </cell>
          <cell r="D3006" t="str">
            <v>Vernonia, OR USA</v>
          </cell>
        </row>
        <row r="3007">
          <cell r="A3007">
            <v>4128</v>
          </cell>
          <cell r="B3007" t="str">
            <v>Singularity</v>
          </cell>
          <cell r="C3007" t="str">
            <v>jcpenney/VPI Industries Inc. &amp; Holmdel High School</v>
          </cell>
          <cell r="D3007" t="str">
            <v>Holmdel, NJ USA</v>
          </cell>
        </row>
        <row r="3008">
          <cell r="A3008">
            <v>4128</v>
          </cell>
          <cell r="B3008" t="str">
            <v>Singularity</v>
          </cell>
          <cell r="C3008" t="str">
            <v>jcpenney/VPI Industries Inc. &amp; Holmdel High School</v>
          </cell>
          <cell r="D3008" t="str">
            <v>Holmdel, NJ USA</v>
          </cell>
        </row>
        <row r="3009">
          <cell r="A3009">
            <v>4130</v>
          </cell>
          <cell r="B3009" t="str">
            <v>Blue Devils</v>
          </cell>
          <cell r="C3009" t="str">
            <v>SRT &amp; Richmond High School</v>
          </cell>
          <cell r="D3009" t="str">
            <v>Richmond, MI USA</v>
          </cell>
        </row>
        <row r="3010">
          <cell r="A3010">
            <v>4130</v>
          </cell>
          <cell r="B3010" t="str">
            <v>Blue Devils</v>
          </cell>
          <cell r="C3010" t="str">
            <v>SRT &amp; Richmond High School</v>
          </cell>
          <cell r="D3010" t="str">
            <v>Richmond, MI USA</v>
          </cell>
        </row>
        <row r="3011">
          <cell r="A3011">
            <v>4130</v>
          </cell>
          <cell r="B3011" t="str">
            <v>Blue Devils</v>
          </cell>
          <cell r="C3011" t="str">
            <v>SRT &amp; Richmond High School</v>
          </cell>
          <cell r="D3011" t="str">
            <v>Richmond, MI USA</v>
          </cell>
        </row>
        <row r="3012">
          <cell r="A3012">
            <v>4131</v>
          </cell>
          <cell r="B3012" t="str">
            <v>The Botty Builders</v>
          </cell>
          <cell r="C3012" t="str">
            <v>The Boeing Company/SPEEA/Issaquah Schools Foundation &amp; Liberty High School</v>
          </cell>
          <cell r="D3012" t="str">
            <v>Renton, WA USA</v>
          </cell>
        </row>
        <row r="3013">
          <cell r="A3013">
            <v>4132</v>
          </cell>
          <cell r="B3013" t="str">
            <v>Scotbots</v>
          </cell>
          <cell r="C3013" t="str">
            <v>NASA &amp; David Douglas High School</v>
          </cell>
          <cell r="D3013" t="str">
            <v>1001 SE 135th Ave., OR USA</v>
          </cell>
        </row>
        <row r="3014">
          <cell r="A3014">
            <v>4134</v>
          </cell>
          <cell r="B3014" t="str">
            <v>Amsterdam</v>
          </cell>
          <cell r="C3014" t="str">
            <v>NASA/Time Warner Cable/jcpenney/Rayco of Schenectady &amp; Amsterdam High School-RPI</v>
          </cell>
          <cell r="D3014" t="str">
            <v>Amsterdam, NY USA</v>
          </cell>
        </row>
        <row r="3015">
          <cell r="A3015">
            <v>4135</v>
          </cell>
          <cell r="B3015" t="str">
            <v>Beyer Robotics</v>
          </cell>
          <cell r="C3015" t="str">
            <v>Beyer High School / Google / jcpenney / High Tech Fire Engines / Subway / Modesto Irrigation District &amp; Fred C. Beyer High School</v>
          </cell>
          <cell r="D3015" t="str">
            <v>Modesto, CA USA</v>
          </cell>
        </row>
        <row r="3016">
          <cell r="A3016">
            <v>4136</v>
          </cell>
          <cell r="B3016" t="str">
            <v>Vulcans</v>
          </cell>
          <cell r="C3016" t="str">
            <v>NASA/jcpenney &amp; Lake Area New Tech Early College High School</v>
          </cell>
          <cell r="D3016" t="str">
            <v>new orleans, LA USA</v>
          </cell>
        </row>
        <row r="3017">
          <cell r="A3017">
            <v>4137</v>
          </cell>
          <cell r="B3017" t="str">
            <v>Wilde Bunch</v>
          </cell>
          <cell r="C3017" t="str">
            <v>NASA/jcpenney &amp; Wilde Lake High School</v>
          </cell>
          <cell r="D3017" t="str">
            <v>Columbia, MD USA</v>
          </cell>
        </row>
        <row r="3018">
          <cell r="A3018">
            <v>4138</v>
          </cell>
          <cell r="B3018" t="str">
            <v>Arc Flash</v>
          </cell>
          <cell r="C3018" t="str">
            <v>jcpenney/Texas Workforce Commission &amp; Carrigan Career Center</v>
          </cell>
          <cell r="D3018" t="str">
            <v>Wichita Falls, TX USA</v>
          </cell>
        </row>
        <row r="3019">
          <cell r="A3019">
            <v>4139</v>
          </cell>
          <cell r="B3019" t="str">
            <v>Easy as Pi</v>
          </cell>
          <cell r="C3019" t="str">
            <v>Lockheed Martin / Caterpillar / Qualcomm / jcpenney &amp; Scripps Ranch High School</v>
          </cell>
          <cell r="D3019" t="str">
            <v>San Diego, CA USA</v>
          </cell>
        </row>
        <row r="3020">
          <cell r="A3020">
            <v>4139</v>
          </cell>
          <cell r="B3020" t="str">
            <v>Easy as Pi</v>
          </cell>
          <cell r="C3020" t="str">
            <v>Lockheed Martin / Caterpillar / Qualcomm / jcpenney &amp; Scripps Ranch High School</v>
          </cell>
          <cell r="D3020" t="str">
            <v>San Diego, CA USA</v>
          </cell>
        </row>
        <row r="3021">
          <cell r="A3021">
            <v>4140</v>
          </cell>
          <cell r="B3021" t="str">
            <v>WIRED</v>
          </cell>
          <cell r="C3021" t="str">
            <v>jcpenney &amp; Don Antonio Lugo High School</v>
          </cell>
          <cell r="D3021" t="str">
            <v>Chino, CA USA</v>
          </cell>
        </row>
        <row r="3022">
          <cell r="A3022">
            <v>4141</v>
          </cell>
          <cell r="B3022" t="str">
            <v>Robotic Monarchs</v>
          </cell>
          <cell r="C3022" t="str">
            <v>The Boeing Company &amp; Mater Dei High School</v>
          </cell>
          <cell r="D3022" t="str">
            <v>Santa Ana, CA USA</v>
          </cell>
        </row>
        <row r="3023">
          <cell r="A3023">
            <v>4142</v>
          </cell>
          <cell r="B3023" t="str">
            <v>Shorebots</v>
          </cell>
          <cell r="C3023" t="str">
            <v>jcpenney/OSU Center for 4H Youth Development &amp; Avon Lake High School</v>
          </cell>
          <cell r="D3023" t="str">
            <v>Avon Lake, OH USA</v>
          </cell>
        </row>
        <row r="3024">
          <cell r="A3024">
            <v>4143</v>
          </cell>
          <cell r="B3024" t="str">
            <v>MARS/ WARS</v>
          </cell>
          <cell r="C3024" t="str">
            <v>NASA / Caterpillar Inc. / PTC / Metamora Industries / DAR- Tech USA / Parsons Company / jcpenney &amp; Metamora Township High School</v>
          </cell>
          <cell r="D3024" t="str">
            <v>METAMORA, IL USA</v>
          </cell>
        </row>
        <row r="3025">
          <cell r="A3025">
            <v>4143</v>
          </cell>
          <cell r="B3025" t="str">
            <v>MARS/ WARS</v>
          </cell>
          <cell r="C3025" t="str">
            <v>NASA / Caterpillar Inc. / PTC / Metamora Industries / DAR- Tech USA / Parsons Company / jcpenney &amp; Metamora Township High School</v>
          </cell>
          <cell r="D3025" t="str">
            <v>METAMORA, IL USA</v>
          </cell>
        </row>
        <row r="3026">
          <cell r="A3026">
            <v>4144</v>
          </cell>
          <cell r="B3026" t="str">
            <v>Semi con-duck-tors</v>
          </cell>
          <cell r="C3026" t="str">
            <v>NASA &amp; Animo Inglewood Charter High School</v>
          </cell>
          <cell r="D3026" t="str">
            <v>Inglewood, CA USA</v>
          </cell>
        </row>
        <row r="3027">
          <cell r="A3027">
            <v>4145</v>
          </cell>
          <cell r="B3027" t="str">
            <v>WorBots</v>
          </cell>
          <cell r="C3027" t="str">
            <v>jcpenney/AEP &amp; Worthington Kilbourne High School</v>
          </cell>
          <cell r="D3027" t="str">
            <v>Columbus, OH USA</v>
          </cell>
        </row>
        <row r="3028">
          <cell r="A3028">
            <v>4146</v>
          </cell>
          <cell r="B3028" t="str">
            <v>Sabercats</v>
          </cell>
          <cell r="C3028" t="str">
            <v>NASA / Stara Technologies / Phoenix Motor Company / Employees of Microchip Technology / Microsoft &amp; Saguaro High School</v>
          </cell>
          <cell r="D3028" t="str">
            <v>Scottsdale, AZ USA</v>
          </cell>
        </row>
        <row r="3029">
          <cell r="A3029">
            <v>4146</v>
          </cell>
          <cell r="B3029" t="str">
            <v>Sabercats</v>
          </cell>
          <cell r="C3029" t="str">
            <v>NASA / Stara Technologies / Phoenix Motor Company / Employees of Microchip Technology / Microsoft &amp; Saguaro High School</v>
          </cell>
          <cell r="D3029" t="str">
            <v>Scottsdale, AZ USA</v>
          </cell>
        </row>
        <row r="3030">
          <cell r="A3030">
            <v>4148</v>
          </cell>
          <cell r="B3030" t="str">
            <v>The SWAGbots</v>
          </cell>
          <cell r="C3030" t="str">
            <v>jcpenney/Lockheed Martin &amp; Future Seekers, Inc.</v>
          </cell>
          <cell r="D3030" t="str">
            <v>Atlanta, GA USA</v>
          </cell>
        </row>
        <row r="3031">
          <cell r="A3031">
            <v>4149</v>
          </cell>
          <cell r="B3031" t="str">
            <v>The GLAMbots</v>
          </cell>
          <cell r="C3031" t="str">
            <v>jcpenney &amp; Future Seekers, Inc.</v>
          </cell>
          <cell r="D3031" t="str">
            <v>Atlanta, GA USA</v>
          </cell>
        </row>
        <row r="3032">
          <cell r="A3032">
            <v>4150</v>
          </cell>
          <cell r="B3032" t="str">
            <v>FRobotics</v>
          </cell>
          <cell r="C3032" t="str">
            <v>Vincent Family / jcpenney / Animal / Matthews International / Sheetz / Bechtel Plant Machinery, Inc. / EduLink / Stanford Home Centers / McElhinney Service / Cappelli Plumbing / East Suburban Sports Medical Center / East Suburban Animal Hospital / Lowe's Monroeville / T Shirt Explosion / Kreitzburg Family / JKD Enterprises LLC / Sotack Insurance &amp; Franklin Regional Senior High School</v>
          </cell>
          <cell r="D3032" t="str">
            <v>Murrysville, PA USA</v>
          </cell>
        </row>
        <row r="3033">
          <cell r="A3033">
            <v>4151</v>
          </cell>
          <cell r="B3033" t="str">
            <v>SCRAP</v>
          </cell>
          <cell r="C3033" t="str">
            <v>jcpenney &amp; Weymouth High School</v>
          </cell>
          <cell r="D3033" t="str">
            <v>Weymouth, MA USA</v>
          </cell>
        </row>
        <row r="3034">
          <cell r="A3034">
            <v>4152</v>
          </cell>
          <cell r="B3034" t="str">
            <v>Hoya Robotics</v>
          </cell>
          <cell r="C3034" t="str">
            <v>Huntsville High School</v>
          </cell>
          <cell r="D3034" t="str">
            <v>Huntsville, ON Canada</v>
          </cell>
        </row>
        <row r="3035">
          <cell r="A3035">
            <v>4153</v>
          </cell>
          <cell r="B3035" t="str">
            <v>Project Y</v>
          </cell>
          <cell r="C3035" t="str">
            <v>NASA/Los Alamos National Bank/ASME Northern New Mexico/University of New Mexico-Los Alamos/jcpenney &amp; Los Alamos High School</v>
          </cell>
          <cell r="D3035" t="str">
            <v>Los Alamos, NM USA</v>
          </cell>
        </row>
        <row r="3036">
          <cell r="A3036">
            <v>4153</v>
          </cell>
          <cell r="B3036" t="str">
            <v>Project Y</v>
          </cell>
          <cell r="C3036" t="str">
            <v>NASA/Los Alamos National Bank/ASME Northern New Mexico/University of New Mexico-Los Alamos/jcpenney &amp; Los Alamos High School</v>
          </cell>
          <cell r="D3036" t="str">
            <v>Los Alamos, NM USA</v>
          </cell>
        </row>
        <row r="3037">
          <cell r="A3037">
            <v>4154</v>
          </cell>
          <cell r="B3037" t="str">
            <v>Perpetual Recursion</v>
          </cell>
          <cell r="C3037" t="str">
            <v>jcpenney/Lincoln University &amp; Cole County 4-H</v>
          </cell>
          <cell r="D3037" t="str">
            <v>Jefferson City, MO USA</v>
          </cell>
        </row>
        <row r="3038">
          <cell r="A3038">
            <v>4155</v>
          </cell>
          <cell r="B3038" t="str">
            <v>SHARC</v>
          </cell>
          <cell r="C3038" t="str">
            <v>Texas Workforce Commission &amp; Stratford High School</v>
          </cell>
          <cell r="D3038" t="str">
            <v>Houston, TX USA</v>
          </cell>
        </row>
        <row r="3039">
          <cell r="A3039">
            <v>4156</v>
          </cell>
          <cell r="B3039" t="str">
            <v>Springfield 4-H/UIS</v>
          </cell>
          <cell r="C3039" t="str">
            <v>Richardson Manufacturing Company/University of Illinois at Springfield/jcpenney &amp; University of Illinois Extension</v>
          </cell>
          <cell r="D3039" t="str">
            <v>Springfield, IL USA</v>
          </cell>
        </row>
        <row r="3040">
          <cell r="A3040">
            <v>4158</v>
          </cell>
          <cell r="B3040" t="str">
            <v>Leilehua Robotics</v>
          </cell>
          <cell r="C3040" t="str">
            <v>Friends of Hawaii Robotics / BAE Systems / Pacific Mechanical Technology / Precision Machinery and Tooling / Hawaiian Electric Company / SolidWorks / The Queens Medical Center / Coffman Engineers / House of Photography / Pacific Beach Hotel / Pacific Jobbers Warehouse / Auto Air and Accessories &amp; Leilehua High School &amp; Waialua Robotics</v>
          </cell>
          <cell r="D3040" t="str">
            <v>Wahiawa, HI USA</v>
          </cell>
        </row>
        <row r="3041">
          <cell r="A3041">
            <v>4159</v>
          </cell>
          <cell r="B3041" t="str">
            <v>CardinalBotics</v>
          </cell>
          <cell r="C3041" t="str">
            <v>Bot &amp; Dolly / Lowell Alumni Association / Lowell PTSA / Brin-Wojcicki Foundation / jcpenney / Bechtel Corporation / Samsung &amp; Lowell High School</v>
          </cell>
          <cell r="D3041" t="str">
            <v>San Francisco, CA USA</v>
          </cell>
        </row>
        <row r="3042">
          <cell r="A3042">
            <v>4159</v>
          </cell>
          <cell r="B3042" t="str">
            <v>CardinalBotics</v>
          </cell>
          <cell r="C3042" t="str">
            <v>Bot &amp; Dolly / Lowell Alumni Association / Lowell PTSA / Brin-Wojcicki Foundation / jcpenney / Bechtel Corporation / Samsung &amp; Lowell High School</v>
          </cell>
          <cell r="D3042" t="str">
            <v>San Francisco, CA USA</v>
          </cell>
        </row>
        <row r="3043">
          <cell r="A3043">
            <v>4160</v>
          </cell>
          <cell r="B3043" t="str">
            <v>The Cannons</v>
          </cell>
          <cell r="C3043" t="str">
            <v>Qualcomm / jcpenney &amp; Mission Bay High School</v>
          </cell>
          <cell r="D3043" t="str">
            <v>San Diego, CA USA</v>
          </cell>
        </row>
        <row r="3044">
          <cell r="A3044">
            <v>4160</v>
          </cell>
          <cell r="B3044" t="str">
            <v>The Cannons</v>
          </cell>
          <cell r="C3044" t="str">
            <v>Qualcomm / jcpenney &amp; Mission Bay High School</v>
          </cell>
          <cell r="D3044" t="str">
            <v>San Diego, CA USA</v>
          </cell>
        </row>
        <row r="3045">
          <cell r="A3045">
            <v>4161</v>
          </cell>
          <cell r="B3045" t="str">
            <v>T-Birds</v>
          </cell>
          <cell r="C3045" t="str">
            <v>Yucaipa Calimesa School District/Karl Kyriss/Brad Anderson Enterprises/CA FIRST Support Grant/Yucaipa Kaiwanis/jcpenney &amp; T-Bird Tech</v>
          </cell>
          <cell r="D3045" t="str">
            <v>Yucaipa, CA USA</v>
          </cell>
        </row>
        <row r="3046">
          <cell r="A3046">
            <v>4161</v>
          </cell>
          <cell r="B3046" t="str">
            <v>T-Birds</v>
          </cell>
          <cell r="C3046" t="str">
            <v>Yucaipa Calimesa School District/Karl Kyriss/Brad Anderson Enterprises/CA FIRST Support Grant/Yucaipa Kaiwanis/jcpenney &amp; T-Bird Tech</v>
          </cell>
          <cell r="D3046" t="str">
            <v>Yucaipa, CA USA</v>
          </cell>
        </row>
        <row r="3047">
          <cell r="A3047">
            <v>4163</v>
          </cell>
          <cell r="B3047" t="str">
            <v xml:space="preserve">Westlake Robotics </v>
          </cell>
          <cell r="C3047" t="str">
            <v>jcpenney &amp; Georgia 4-H</v>
          </cell>
          <cell r="D3047" t="str">
            <v>Atlanta, GA USA</v>
          </cell>
        </row>
        <row r="3048">
          <cell r="A3048">
            <v>4165</v>
          </cell>
          <cell r="B3048" t="str">
            <v xml:space="preserve">Appalachian Automation </v>
          </cell>
          <cell r="C3048" t="str">
            <v>Amanda Bent Bolt / Logan Rotary Club / Osburn Associates / jcpenney / 4H &amp; Logan High School</v>
          </cell>
          <cell r="D3048" t="str">
            <v>LOGAN, OH USA</v>
          </cell>
        </row>
        <row r="3049">
          <cell r="A3049">
            <v>4166</v>
          </cell>
          <cell r="B3049" t="str">
            <v>Rstang</v>
          </cell>
          <cell r="C3049" t="str">
            <v>NASA/jcpenney &amp; Robostang</v>
          </cell>
          <cell r="D3049" t="str">
            <v>Mora, MN USA</v>
          </cell>
        </row>
        <row r="3050">
          <cell r="A3050">
            <v>4167</v>
          </cell>
          <cell r="B3050" t="str">
            <v>Aquilon</v>
          </cell>
          <cell r="C3050" t="str">
            <v>Vigilant Global/R2-CJECN-Fondation QuÃ©bec Jeunes/UniversitÃ© Laval/Robotique FIRST QuÃ©bec/Fusion Jeunesse &amp; Ã‰cole Jean-de-BrÃ©beuf (CSC)</v>
          </cell>
          <cell r="D3050" t="str">
            <v>Quebec, QC Canada</v>
          </cell>
        </row>
        <row r="3051">
          <cell r="A3051">
            <v>4171</v>
          </cell>
          <cell r="B3051" t="str">
            <v>Seaside Spartnics</v>
          </cell>
          <cell r="C3051" t="str">
            <v>jcpenney &amp; Seaside High School</v>
          </cell>
          <cell r="D3051" t="str">
            <v>Seaside, CA USA</v>
          </cell>
        </row>
        <row r="3052">
          <cell r="A3052">
            <v>4173</v>
          </cell>
          <cell r="B3052" t="str">
            <v>Bulldogs</v>
          </cell>
          <cell r="C3052" t="str">
            <v>jcpenney / Puget Sound Energy Foundation / Zodiac Aerospace / NASA / OSPI / Janicki Industries / jcpenney &amp; Mount Vernon High School</v>
          </cell>
          <cell r="D3052" t="str">
            <v>Mount Vernon, WA USA</v>
          </cell>
        </row>
        <row r="3053">
          <cell r="A3053">
            <v>4174</v>
          </cell>
          <cell r="B3053" t="str">
            <v>Mustangs</v>
          </cell>
          <cell r="C3053" t="str">
            <v>3M / Buffalo Lake-Hector-Stewart Lions Clubs / Ladd &amp; Dana Ginsburg / Michael &amp; Marilyn Ginsburg / Brian, Shelly, and Alex Broderius / Buford Broderius / Form-A-Feed / Stewart Fire Department / NASA / Anonymous / Loftness Manufacturing / Suttle &amp; BLHS School District 2159</v>
          </cell>
          <cell r="D3053" t="str">
            <v>Hector, MN USA</v>
          </cell>
        </row>
        <row r="3054">
          <cell r="A3054">
            <v>4175</v>
          </cell>
          <cell r="B3054" t="str">
            <v>Top of the Mountain</v>
          </cell>
          <cell r="C3054" t="str">
            <v>Murdoch / jcpenney &amp; Teton High School</v>
          </cell>
          <cell r="D3054" t="str">
            <v>Driggs, ID USA</v>
          </cell>
        </row>
        <row r="3055">
          <cell r="A3055">
            <v>4176</v>
          </cell>
          <cell r="B3055" t="str">
            <v>Iron Tigers</v>
          </cell>
          <cell r="C3055" t="str">
            <v>jcpenney/Roche Bros/Walmart &amp; Oliver Ames High School</v>
          </cell>
          <cell r="D3055" t="str">
            <v>North Easton, MA USA</v>
          </cell>
        </row>
        <row r="3056">
          <cell r="A3056">
            <v>4178</v>
          </cell>
          <cell r="B3056" t="str">
            <v>MC Rocs</v>
          </cell>
          <cell r="C3056" t="str">
            <v>NASA / Mini Cassia Science &amp; Technology Fund / jcpenney &amp; Mini Cassia Robotics</v>
          </cell>
          <cell r="D3056" t="str">
            <v>Burley, ID USA</v>
          </cell>
        </row>
        <row r="3057">
          <cell r="A3057">
            <v>4179</v>
          </cell>
          <cell r="B3057" t="str">
            <v>Tahisco Techs</v>
          </cell>
          <cell r="C3057" t="str">
            <v>jcpenney &amp; J.M. Tate High School</v>
          </cell>
          <cell r="D3057" t="str">
            <v>Cantonment, FL USA</v>
          </cell>
        </row>
        <row r="3058">
          <cell r="A3058">
            <v>4180</v>
          </cell>
          <cell r="B3058" t="str">
            <v>Iron Riders</v>
          </cell>
          <cell r="C3058" t="str">
            <v>Roosevelt Foundation/jcpenney/Intellectual Ventures &amp; Roosevelt Robotics</v>
          </cell>
          <cell r="D3058" t="str">
            <v>Seattle, WA USA</v>
          </cell>
        </row>
        <row r="3059">
          <cell r="A3059">
            <v>4181</v>
          </cell>
          <cell r="B3059" t="str">
            <v>Quack Attack</v>
          </cell>
          <cell r="C3059" t="str">
            <v>NASA/jcpenney &amp; Blackduck High School</v>
          </cell>
          <cell r="D3059" t="str">
            <v>Blackduck, MN USA</v>
          </cell>
        </row>
        <row r="3060">
          <cell r="A3060">
            <v>4182</v>
          </cell>
          <cell r="B3060" t="str">
            <v>Minneota Vikings</v>
          </cell>
          <cell r="C3060" t="str">
            <v>NASA/jcpenney &amp; Minneota High School</v>
          </cell>
          <cell r="D3060" t="str">
            <v>Minneota, MN USA</v>
          </cell>
        </row>
        <row r="3061">
          <cell r="A3061">
            <v>4183</v>
          </cell>
          <cell r="B3061" t="str">
            <v>Bit Buckets</v>
          </cell>
          <cell r="C3061" t="str">
            <v>NASA/jcpenney/TMM Precision/Cathode Corner &amp; The Bit Buckets Robotics Team</v>
          </cell>
          <cell r="D3061" t="str">
            <v>Tucson, AZ USA</v>
          </cell>
        </row>
        <row r="3062">
          <cell r="A3062">
            <v>4183</v>
          </cell>
          <cell r="B3062" t="str">
            <v>Bit Buckets</v>
          </cell>
          <cell r="C3062" t="str">
            <v>NASA/jcpenney/TMM Precision/Cathode Corner &amp; The Bit Buckets Robotics Team</v>
          </cell>
          <cell r="D3062" t="str">
            <v>Tucson, AZ USA</v>
          </cell>
        </row>
        <row r="3063">
          <cell r="A3063">
            <v>4184</v>
          </cell>
          <cell r="B3063" t="str">
            <v>Wreck-techs</v>
          </cell>
          <cell r="C3063" t="str">
            <v>jcpenney &amp; Naples High School</v>
          </cell>
          <cell r="D3063" t="str">
            <v>Naples , FL USA</v>
          </cell>
        </row>
        <row r="3064">
          <cell r="A3064">
            <v>4185</v>
          </cell>
          <cell r="B3064" t="str">
            <v>Fire Flaming Phoenix Falcons</v>
          </cell>
          <cell r="C3064" t="str">
            <v>Solano County Board of Education/Google/Sergey Brin-Ann Wojcicki Foundation &amp; Fairfield High School</v>
          </cell>
          <cell r="D3064" t="str">
            <v>Fairfield, CA USA</v>
          </cell>
        </row>
        <row r="3065">
          <cell r="A3065">
            <v>4186</v>
          </cell>
          <cell r="B3065" t="str">
            <v>Aztechs</v>
          </cell>
          <cell r="C3065" t="str">
            <v>jcpenney / Sergey Brin &amp; Anne Wojcicki Foundation / Alameda Science &amp; Technology Institute PTSA &amp; Alameda Science and Technology Institute (ASTI)</v>
          </cell>
          <cell r="D3065" t="str">
            <v>Alameda, CA USA</v>
          </cell>
        </row>
        <row r="3066">
          <cell r="A3066">
            <v>4187</v>
          </cell>
          <cell r="B3066" t="str">
            <v>Magnus Robot Fighter</v>
          </cell>
          <cell r="C3066" t="str">
            <v>The Boeing Company/Roborams/jcpenney &amp; Mt. Vernon Township High School</v>
          </cell>
          <cell r="D3066" t="str">
            <v>Mt. Vernon, IL USA</v>
          </cell>
        </row>
        <row r="3067">
          <cell r="A3067">
            <v>4188</v>
          </cell>
          <cell r="B3067" t="str">
            <v>Columbus FIRST Alliance</v>
          </cell>
          <cell r="C3067" t="str">
            <v>jcpenney/BAH &amp; Columbus Alliance</v>
          </cell>
          <cell r="D3067" t="str">
            <v>Columbus, GA USA</v>
          </cell>
        </row>
        <row r="3068">
          <cell r="A3068">
            <v>4189</v>
          </cell>
          <cell r="B3068" t="str">
            <v xml:space="preserve">WD4H </v>
          </cell>
          <cell r="C3068" t="str">
            <v>jcpenney &amp; Barrow-Jackson 4-H</v>
          </cell>
          <cell r="D3068" t="str">
            <v>Jefferson, GA USA</v>
          </cell>
        </row>
        <row r="3069">
          <cell r="A3069">
            <v>4191</v>
          </cell>
          <cell r="B3069" t="str">
            <v>IMC</v>
          </cell>
          <cell r="C3069" t="str">
            <v>STFA / Ozyegin University / Topcam Makine / Vorne / VOGTEXTILE / AVL &amp; Inanc High School</v>
          </cell>
          <cell r="D3069" t="str">
            <v>Kocaeli, 41 Turkey</v>
          </cell>
        </row>
        <row r="3070">
          <cell r="A3070">
            <v>4192</v>
          </cell>
          <cell r="B3070" t="str">
            <v>FMHS Robotics</v>
          </cell>
          <cell r="C3070" t="str">
            <v>jcpenney/Texas Workforce Commission &amp; Flower Mound High School</v>
          </cell>
          <cell r="D3070" t="str">
            <v>Flower Mound, TX USA</v>
          </cell>
        </row>
        <row r="3071">
          <cell r="A3071">
            <v>4193</v>
          </cell>
          <cell r="B3071" t="str">
            <v>Raptors</v>
          </cell>
          <cell r="C3071" t="str">
            <v>jcpenney &amp; South Cobb High School</v>
          </cell>
          <cell r="D3071" t="str">
            <v>Austell, GA USA</v>
          </cell>
        </row>
        <row r="3072">
          <cell r="A3072">
            <v>4195</v>
          </cell>
          <cell r="B3072" t="str">
            <v>Genesis</v>
          </cell>
          <cell r="C3072" t="str">
            <v>jcpenney &amp; Boys &amp; Girls Club</v>
          </cell>
          <cell r="D3072" t="str">
            <v>Rome, GA USA</v>
          </cell>
        </row>
        <row r="3073">
          <cell r="A3073">
            <v>4196</v>
          </cell>
          <cell r="B3073" t="str">
            <v>QAVTC Devils</v>
          </cell>
          <cell r="C3073" t="str">
            <v>Knapheide / jcpenney / Titan / Harris / Gardner Denver &amp; QAVTC &amp; Quincy Senior High School</v>
          </cell>
          <cell r="D3073" t="str">
            <v>Quincy, IL USA</v>
          </cell>
        </row>
        <row r="3074">
          <cell r="A3074">
            <v>4197</v>
          </cell>
          <cell r="B3074" t="str">
            <v>Lacoochee Cowboys</v>
          </cell>
          <cell r="C3074" t="str">
            <v>jcpenney &amp; Lacoochee Boys &amp; Girls Club</v>
          </cell>
          <cell r="D3074" t="str">
            <v>Dade City, FL USA</v>
          </cell>
        </row>
        <row r="3075">
          <cell r="A3075">
            <v>4198</v>
          </cell>
          <cell r="B3075" t="str">
            <v>RoboCats</v>
          </cell>
          <cell r="C3075" t="str">
            <v>NASA &amp; Waconia High School</v>
          </cell>
          <cell r="D3075" t="str">
            <v>Waconia, MN USA</v>
          </cell>
        </row>
        <row r="3076">
          <cell r="A3076">
            <v>4200</v>
          </cell>
          <cell r="B3076" t="str">
            <v>Power Penguins</v>
          </cell>
          <cell r="C3076" t="str">
            <v>Mellon Electrical &amp; Instrumentation Contractors &amp; St Christopher Secondary</v>
          </cell>
          <cell r="D3076" t="str">
            <v>Sarnia, ON Canada</v>
          </cell>
        </row>
        <row r="3077">
          <cell r="A3077">
            <v>4201</v>
          </cell>
          <cell r="B3077" t="str">
            <v>Vitruvian Bots</v>
          </cell>
          <cell r="C3077" t="str">
            <v>The Boeing Company/jcpenney/Raytheon/COM DEV USA &amp; Da Vinci Science</v>
          </cell>
          <cell r="D3077" t="str">
            <v>Hawthorne, CA USA</v>
          </cell>
        </row>
        <row r="3078">
          <cell r="A3078">
            <v>4202</v>
          </cell>
          <cell r="B3078" t="str">
            <v>ROBOBEAR</v>
          </cell>
          <cell r="C3078" t="str">
            <v>jcpenney &amp; Bella Vista College Preparatory School</v>
          </cell>
          <cell r="D3078" t="str">
            <v>Scottsdale, AZ USA</v>
          </cell>
        </row>
        <row r="3079">
          <cell r="A3079">
            <v>4203</v>
          </cell>
          <cell r="B3079" t="str">
            <v>RoboKronos</v>
          </cell>
          <cell r="C3079" t="str">
            <v>NASA/Munson's  Hardware/Oneonta State College/Prolifiq/Medcoach/IOXUS/Corning Life Sciences of Oneonta, NY/jcpenney &amp; Cornell Cooperative Extention of Otsego County 4H</v>
          </cell>
          <cell r="D3079" t="str">
            <v>Oneonta, NY USA</v>
          </cell>
        </row>
        <row r="3080">
          <cell r="A3080">
            <v>4205</v>
          </cell>
          <cell r="B3080" t="str">
            <v>ROBOCUBS</v>
          </cell>
          <cell r="C3080" t="str">
            <v>The Boeing Company/Valley Electric/Janicki Industries/jcpenney/Puget Sound Engineering Council &amp; Sedro Woolley High School</v>
          </cell>
          <cell r="D3080" t="str">
            <v>Sedro Woolley, WA USA</v>
          </cell>
        </row>
        <row r="3081">
          <cell r="A3081">
            <v>4205</v>
          </cell>
          <cell r="B3081" t="str">
            <v>ROBOCUBS</v>
          </cell>
          <cell r="C3081" t="str">
            <v>The Boeing Company/Valley Electric/Janicki Industries/jcpenney/Puget Sound Engineering Council &amp; Sedro Woolley High School</v>
          </cell>
          <cell r="D3081" t="str">
            <v>Sedro Woolley, WA USA</v>
          </cell>
        </row>
        <row r="3082">
          <cell r="A3082">
            <v>4206</v>
          </cell>
          <cell r="B3082" t="str">
            <v>RoboVikes</v>
          </cell>
          <cell r="C3082" t="str">
            <v>Lockheed Martin Aerospace/Texas Workforce Commission/jcpenney &amp; Nolan Catholic High School</v>
          </cell>
          <cell r="D3082" t="str">
            <v>Fort Worth, TX USA</v>
          </cell>
        </row>
        <row r="3083">
          <cell r="A3083">
            <v>4206</v>
          </cell>
          <cell r="B3083" t="str">
            <v>RoboVikes</v>
          </cell>
          <cell r="C3083" t="str">
            <v>Lockheed Martin Aerospace/Texas Workforce Commission/jcpenney &amp; Nolan Catholic High School</v>
          </cell>
          <cell r="D3083" t="str">
            <v>Fort Worth, TX USA</v>
          </cell>
        </row>
        <row r="3084">
          <cell r="A3084">
            <v>4207</v>
          </cell>
          <cell r="B3084" t="str">
            <v>Fire</v>
          </cell>
          <cell r="C3084" t="str">
            <v>Crown Extrusions / STROM Engineering / Lake Regions Medical &amp; Holy Famly</v>
          </cell>
          <cell r="D3084" t="str">
            <v>Victoria, MN USA</v>
          </cell>
        </row>
        <row r="3085">
          <cell r="A3085">
            <v>4209</v>
          </cell>
          <cell r="B3085" t="str">
            <v>TigerBytes</v>
          </cell>
          <cell r="C3085" t="str">
            <v>jcpenney &amp; University High</v>
          </cell>
          <cell r="D3085" t="str">
            <v>Baton Rouge, LA USA</v>
          </cell>
        </row>
        <row r="3086">
          <cell r="A3086">
            <v>4210</v>
          </cell>
          <cell r="B3086" t="str">
            <v>JagBots</v>
          </cell>
          <cell r="C3086" t="str">
            <v>jcpenney/Shultz Steel Company/USC &amp; South East High School</v>
          </cell>
          <cell r="D3086" t="str">
            <v>South Gate, CA USA</v>
          </cell>
        </row>
        <row r="3087">
          <cell r="A3087">
            <v>4211</v>
          </cell>
          <cell r="B3087" t="str">
            <v>FCA Engineers</v>
          </cell>
          <cell r="C3087" t="str">
            <v>Rolls-Royce &amp; Fall Creek Academy</v>
          </cell>
          <cell r="D3087" t="str">
            <v>Indianapolis, IN USA</v>
          </cell>
        </row>
        <row r="3088">
          <cell r="A3088">
            <v>4211</v>
          </cell>
          <cell r="B3088" t="str">
            <v>FCA Engineers</v>
          </cell>
          <cell r="C3088" t="str">
            <v>Rolls-Royce &amp; Fall Creek Academy</v>
          </cell>
          <cell r="D3088" t="str">
            <v>Indianapolis, IN USA</v>
          </cell>
        </row>
        <row r="3089">
          <cell r="A3089">
            <v>4212</v>
          </cell>
          <cell r="B3089" t="str">
            <v>Techno Ferrets</v>
          </cell>
          <cell r="C3089" t="str">
            <v>Caterpillar, Inc./Carl Sandburg College/jcpenney &amp; Illinois 4-H</v>
          </cell>
          <cell r="D3089" t="str">
            <v>Galesburg, IL USA</v>
          </cell>
        </row>
        <row r="3090">
          <cell r="A3090">
            <v>4213</v>
          </cell>
          <cell r="B3090" t="str">
            <v>MetalCow Robotics</v>
          </cell>
          <cell r="C3090" t="str">
            <v>NASA/MetalCow Robotics/jcpenney &amp; McLean County 4-H</v>
          </cell>
          <cell r="D3090" t="str">
            <v>Bloomington, IL USA</v>
          </cell>
        </row>
        <row r="3091">
          <cell r="A3091">
            <v>4215</v>
          </cell>
          <cell r="B3091" t="str">
            <v>Tritons</v>
          </cell>
          <cell r="C3091" t="str">
            <v>jcpenney/Ergotron/International Council of Systems Engineering &amp; Trinity School at River Ridge</v>
          </cell>
          <cell r="D3091" t="str">
            <v>Eagan, MN USA</v>
          </cell>
        </row>
        <row r="3092">
          <cell r="A3092">
            <v>4216</v>
          </cell>
          <cell r="B3092" t="str">
            <v>BLUE OPS</v>
          </cell>
          <cell r="C3092" t="str">
            <v>Accubilt Inc. / Consumers Energy / Moeller Precision Tool / jcpenney / Hurst Foundation / Alro Steel Corporation / Omni Source / Christoff &amp; Sons Flooring / L.E. Warren ,Inc. / Chalgian @ Tripp Law / Educators Employee Credit Union &amp; East Jackson High School</v>
          </cell>
          <cell r="D3092" t="str">
            <v>Jackson , MI USA</v>
          </cell>
        </row>
        <row r="3093">
          <cell r="A3093">
            <v>4216</v>
          </cell>
          <cell r="B3093" t="str">
            <v>BLUE OPS</v>
          </cell>
          <cell r="C3093" t="str">
            <v>Accubilt Inc. / Consumers Energy / Moeller Precision Tool / jcpenney / Hurst Foundation / Alro Steel Corporation / Omni Source / Christoff &amp; Sons Flooring / L.E. Warren ,Inc. / Chalgian @ Tripp Law / Educators Employee Credit Union &amp; East Jackson High School</v>
          </cell>
          <cell r="D3093" t="str">
            <v>Jackson , MI USA</v>
          </cell>
        </row>
        <row r="3094">
          <cell r="A3094">
            <v>4217</v>
          </cell>
          <cell r="B3094" t="str">
            <v>Scitobors</v>
          </cell>
          <cell r="C3094" t="str">
            <v>jcpenney &amp; Nashwauk Keewatin</v>
          </cell>
          <cell r="D3094" t="str">
            <v>Nashwauk, MN USA</v>
          </cell>
        </row>
        <row r="3095">
          <cell r="A3095">
            <v>4218</v>
          </cell>
          <cell r="B3095" t="str">
            <v>NaviBots</v>
          </cell>
          <cell r="C3095" t="str">
            <v>NASA/BAE &amp; Island Pacific Academy</v>
          </cell>
          <cell r="D3095" t="str">
            <v>Kapolei, HI USA</v>
          </cell>
        </row>
        <row r="3096">
          <cell r="A3096">
            <v>4219</v>
          </cell>
          <cell r="B3096" t="str">
            <v>R4 Robo Riders</v>
          </cell>
          <cell r="C3096" t="str">
            <v>Rackspace &amp; Roosevelt High School ETA</v>
          </cell>
          <cell r="D3096" t="str">
            <v>San Antonio, TX USA</v>
          </cell>
        </row>
        <row r="3097">
          <cell r="A3097">
            <v>4223</v>
          </cell>
          <cell r="B3097" t="str">
            <v>Robo-Flight-Transformer</v>
          </cell>
          <cell r="C3097" t="str">
            <v>jcpenney &amp; Central Florida Aerospace Academy</v>
          </cell>
          <cell r="D3097" t="str">
            <v>Lakeland, FL USA</v>
          </cell>
        </row>
        <row r="3098">
          <cell r="A3098">
            <v>4224</v>
          </cell>
          <cell r="B3098" t="str">
            <v>The Robo-Rays</v>
          </cell>
          <cell r="C3098" t="str">
            <v>NASA/jcpenney &amp; Seacrest Country Day School</v>
          </cell>
          <cell r="D3098" t="str">
            <v>Naples, FL USA</v>
          </cell>
        </row>
        <row r="3099">
          <cell r="A3099">
            <v>4225</v>
          </cell>
          <cell r="B3099" t="str">
            <v>C.A. Robotics</v>
          </cell>
          <cell r="C3099" t="str">
            <v>jcpenney &amp; City Academy High School</v>
          </cell>
          <cell r="D3099" t="str">
            <v>Saint Paul, MN USA</v>
          </cell>
        </row>
        <row r="3100">
          <cell r="A3100">
            <v>4226</v>
          </cell>
          <cell r="B3100" t="str">
            <v>Huskies</v>
          </cell>
          <cell r="C3100" t="str">
            <v>Medtronics/jcpenney/Albany Mutual Telephone/Albany JayCees/MidSota Manufacturing &amp; Albany High School</v>
          </cell>
          <cell r="D3100" t="str">
            <v>Albany, MN USA</v>
          </cell>
        </row>
        <row r="3101">
          <cell r="A3101">
            <v>4228</v>
          </cell>
          <cell r="B3101" t="str">
            <v>iRobotics</v>
          </cell>
          <cell r="C3101" t="str">
            <v>jcpenney/3M &amp; GFW High School</v>
          </cell>
          <cell r="D3101" t="str">
            <v>Winthrop, MN USA</v>
          </cell>
        </row>
        <row r="3102">
          <cell r="A3102">
            <v>4229</v>
          </cell>
          <cell r="B3102" t="str">
            <v>Magnetech</v>
          </cell>
          <cell r="C3102" t="str">
            <v>Washington Technology Magnet</v>
          </cell>
          <cell r="D3102" t="str">
            <v>Saint Paul, MN USA</v>
          </cell>
        </row>
        <row r="3103">
          <cell r="A3103">
            <v>4230</v>
          </cell>
          <cell r="B3103" t="str">
            <v>Marmota monax</v>
          </cell>
          <cell r="C3103" t="str">
            <v>jcpenney &amp; Marshall School</v>
          </cell>
          <cell r="D3103" t="str">
            <v>Duluth, MN USA</v>
          </cell>
        </row>
        <row r="3104">
          <cell r="A3104">
            <v>4231</v>
          </cell>
          <cell r="B3104" t="str">
            <v>ROBOKALYPSE</v>
          </cell>
          <cell r="C3104" t="str">
            <v>jcpenney &amp; Oakville Revolution</v>
          </cell>
          <cell r="D3104" t="str">
            <v>Oakville, MO USA</v>
          </cell>
        </row>
        <row r="3105">
          <cell r="A3105">
            <v>4232</v>
          </cell>
          <cell r="B3105" t="str">
            <v>AHS</v>
          </cell>
          <cell r="C3105" t="str">
            <v>The Boeing Company/jcpenney/AHS Class of 1962 &amp; 4-H &amp; Alton High School</v>
          </cell>
          <cell r="D3105" t="str">
            <v>Alton, IL USA</v>
          </cell>
        </row>
        <row r="3106">
          <cell r="A3106">
            <v>4234</v>
          </cell>
          <cell r="B3106" t="str">
            <v>Bark Botz</v>
          </cell>
          <cell r="C3106" t="str">
            <v>Rolls-Royce &amp; Fountain Square Academy</v>
          </cell>
          <cell r="D3106" t="str">
            <v>Indianapolis, IN USA</v>
          </cell>
        </row>
        <row r="3107">
          <cell r="A3107">
            <v>4234</v>
          </cell>
          <cell r="B3107" t="str">
            <v>Bark Botz</v>
          </cell>
          <cell r="C3107" t="str">
            <v>Rolls-Royce &amp; Fountain Square Academy</v>
          </cell>
          <cell r="D3107" t="str">
            <v>Indianapolis, IN USA</v>
          </cell>
        </row>
        <row r="3108">
          <cell r="A3108">
            <v>4235</v>
          </cell>
          <cell r="B3108" t="str">
            <v>MOCBotics</v>
          </cell>
          <cell r="C3108" t="str">
            <v>Jc Penney/jcpenney &amp; Madison County 4-H &amp; Oglethorpe County 4-H</v>
          </cell>
          <cell r="D3108" t="str">
            <v>Danielsville, GA USA</v>
          </cell>
        </row>
        <row r="3109">
          <cell r="A3109">
            <v>4237</v>
          </cell>
          <cell r="B3109" t="str">
            <v>Team Lance-A-Bot</v>
          </cell>
          <cell r="C3109" t="str">
            <v>Bosch / Whirlpool / Griffin Tool Inc. / SRT / Supreme Casting / Vickers Engineering / Technisand / Lakeshore Excellence Foundation / Eagle Technologies / PTC / Dane Systems / Mathenasium / The Buck / Domino's Pizza / Honor Credit Union / Hanson Mold / Midwest Glass &amp; Lakeshore High School</v>
          </cell>
          <cell r="D3109" t="str">
            <v>Stevensville, MI USA</v>
          </cell>
        </row>
        <row r="3110">
          <cell r="A3110">
            <v>4237</v>
          </cell>
          <cell r="B3110" t="str">
            <v>Team Lance-A-Bot</v>
          </cell>
          <cell r="C3110" t="str">
            <v>Bosch / Whirlpool / Griffin Tool Inc. / SRT / Supreme Casting / Vickers Engineering / Technisand / Lakeshore Excellence Foundation / Eagle Technologies / PTC / Dane Systems / Mathenasium / The Buck / Domino's Pizza / Honor Credit Union / Hanson Mold / Midwest Glass &amp; Lakeshore High School</v>
          </cell>
          <cell r="D3110" t="str">
            <v>Stevensville, MI USA</v>
          </cell>
        </row>
        <row r="3111">
          <cell r="A3111">
            <v>4238</v>
          </cell>
          <cell r="B3111" t="str">
            <v>BBE Inferno Robotics</v>
          </cell>
          <cell r="C3111" t="str">
            <v>NASA/jcpenney &amp; Belgrade Brooten Elrosa</v>
          </cell>
          <cell r="D3111" t="str">
            <v>Belgrade, MN USA</v>
          </cell>
        </row>
        <row r="3112">
          <cell r="A3112">
            <v>4239</v>
          </cell>
          <cell r="B3112" t="str">
            <v>WARPSPEED</v>
          </cell>
          <cell r="C3112" t="str">
            <v>jcpenney/Jennie-O Turkey Store &amp; Willmar High School</v>
          </cell>
          <cell r="D3112" t="str">
            <v>Willmar, MN USA</v>
          </cell>
        </row>
        <row r="3113">
          <cell r="A3113">
            <v>4240</v>
          </cell>
          <cell r="B3113" t="str">
            <v>Troteks</v>
          </cell>
          <cell r="C3113" t="str">
            <v>NASA/jcpenney &amp; Dougherty HighSchool</v>
          </cell>
          <cell r="D3113" t="str">
            <v>Albany, GA USA</v>
          </cell>
        </row>
        <row r="3114">
          <cell r="A3114">
            <v>4241</v>
          </cell>
          <cell r="B3114" t="str">
            <v xml:space="preserve">Joliet Cyborgs </v>
          </cell>
          <cell r="C3114" t="str">
            <v>Vulcan Materials / Caterpillar Inc. / KWM Gutterman / R Berti Building Solutions / University of Illinois Extension / jcpenney &amp; Joliet Township High School 204</v>
          </cell>
          <cell r="D3114" t="str">
            <v>joliet, IL USA</v>
          </cell>
        </row>
        <row r="3115">
          <cell r="A3115">
            <v>4242</v>
          </cell>
          <cell r="B3115" t="str">
            <v>Fresh T.E.C.H.S.</v>
          </cell>
          <cell r="C3115" t="str">
            <v>jcpenney &amp; Living Classrooms of the National Capital Region</v>
          </cell>
          <cell r="D3115" t="str">
            <v>Washington, DC USA</v>
          </cell>
        </row>
        <row r="3116">
          <cell r="A3116">
            <v>4243</v>
          </cell>
          <cell r="B3116" t="str">
            <v>STAR Warriors</v>
          </cell>
          <cell r="C3116" t="str">
            <v>The Boeing Company &amp; RB Stall High School</v>
          </cell>
          <cell r="D3116" t="str">
            <v>North Charleston, SC USA</v>
          </cell>
        </row>
        <row r="3117">
          <cell r="A3117">
            <v>4244</v>
          </cell>
          <cell r="B3117" t="str">
            <v>LSH Robotics</v>
          </cell>
          <cell r="C3117" t="str">
            <v>jcpenney &amp; Le Sueur-Henderson Schools</v>
          </cell>
          <cell r="D3117" t="str">
            <v>Le Sueur, MN USA</v>
          </cell>
        </row>
        <row r="3118">
          <cell r="A3118">
            <v>4245</v>
          </cell>
          <cell r="B3118" t="str">
            <v>Robo Warriors</v>
          </cell>
          <cell r="C3118" t="str">
            <v>jcpenney &amp; The Boys &amp; Girls Club of Henderson County</v>
          </cell>
          <cell r="D3118" t="str">
            <v>1304 Ashe Street, NC USA</v>
          </cell>
        </row>
        <row r="3119">
          <cell r="A3119">
            <v>4246</v>
          </cell>
          <cell r="B3119" t="str">
            <v>Resurrected Robotics</v>
          </cell>
          <cell r="C3119" t="str">
            <v>The Boeing Company/jcpenney &amp; Triad High School</v>
          </cell>
          <cell r="D3119" t="str">
            <v>Troy, IL USA</v>
          </cell>
        </row>
        <row r="3120">
          <cell r="A3120">
            <v>4247</v>
          </cell>
          <cell r="B3120" t="str">
            <v>Cougar-Bots</v>
          </cell>
          <cell r="C3120" t="str">
            <v>jcpenney/General Electric &amp; School of Career and Technical Education</v>
          </cell>
          <cell r="D3120" t="str">
            <v>Milwaukee, WI USA</v>
          </cell>
        </row>
        <row r="3121">
          <cell r="A3121">
            <v>4251</v>
          </cell>
          <cell r="B3121" t="str">
            <v>Girls Only</v>
          </cell>
          <cell r="C3121" t="str">
            <v>NASA/jcpenney/The Home Depot/DAB INC/Tri-Star Trophies and Awards/Rio West Mall/Controlled Air &amp; Metal Company &amp; Gallup High School</v>
          </cell>
          <cell r="D3121" t="str">
            <v>Gallup, NM USA</v>
          </cell>
        </row>
        <row r="3122">
          <cell r="A3122">
            <v>4252</v>
          </cell>
          <cell r="B3122" t="str">
            <v>BASE</v>
          </cell>
          <cell r="C3122" t="str">
            <v>St. Brother Andre Catholic High School</v>
          </cell>
          <cell r="D3122" t="str">
            <v>Markham, ON Canada</v>
          </cell>
        </row>
        <row r="3123">
          <cell r="A3123">
            <v>4253</v>
          </cell>
          <cell r="B3123" t="str">
            <v>TAS Robotics</v>
          </cell>
          <cell r="C3123" t="str">
            <v>Taipei American School</v>
          </cell>
          <cell r="D3123" t="str">
            <v>Taipei, TPQ Taiwan</v>
          </cell>
        </row>
        <row r="3124">
          <cell r="A3124">
            <v>4254</v>
          </cell>
          <cell r="B3124" t="str">
            <v>Varsity Robotics</v>
          </cell>
          <cell r="C3124" t="str">
            <v>jcpenney/Saratoga Springs City School District &amp; Burnt Hills Ballston Lake</v>
          </cell>
          <cell r="D3124" t="str">
            <v>Saratoga Springs, NY USA</v>
          </cell>
        </row>
        <row r="3125">
          <cell r="A3125">
            <v>4255</v>
          </cell>
          <cell r="B3125" t="str">
            <v>RoboDores</v>
          </cell>
          <cell r="C3125" t="str">
            <v>jcpenney/Naval Postgraduate School &amp; Monterey Motorsports Club</v>
          </cell>
          <cell r="D3125" t="str">
            <v>Monterey, CA USA</v>
          </cell>
        </row>
        <row r="3126">
          <cell r="A3126">
            <v>4256</v>
          </cell>
          <cell r="B3126" t="str">
            <v>Cyborg Cats</v>
          </cell>
          <cell r="C3126" t="str">
            <v>The Boeing Company / The Material Works, Ltd. / HTE Technologies / American Steel Fabrication / Bunge North America &amp; Westminster Christian Academy</v>
          </cell>
          <cell r="D3126" t="str">
            <v>Town and Country, MO USA</v>
          </cell>
        </row>
        <row r="3127">
          <cell r="A3127">
            <v>4256</v>
          </cell>
          <cell r="B3127" t="str">
            <v>Cyborg Cats</v>
          </cell>
          <cell r="C3127" t="str">
            <v>The Boeing Company / The Material Works, Ltd. / HTE Technologies / American Steel Fabrication / Bunge North America &amp; Westminster Christian Academy</v>
          </cell>
          <cell r="D3127" t="str">
            <v>Town and Country, MO USA</v>
          </cell>
        </row>
        <row r="3128">
          <cell r="A3128">
            <v>4259</v>
          </cell>
          <cell r="B3128" t="str">
            <v>Robo Dragons</v>
          </cell>
          <cell r="C3128" t="str">
            <v>jcpenney/Texas Workforce Commision &amp; Nacogdoches High School</v>
          </cell>
          <cell r="D3128" t="str">
            <v>Nacogdoches, TX USA</v>
          </cell>
        </row>
        <row r="3129">
          <cell r="A3129">
            <v>4260</v>
          </cell>
          <cell r="B3129" t="str">
            <v>Bucs</v>
          </cell>
          <cell r="C3129" t="str">
            <v>Medtronics &amp; ISD 2860</v>
          </cell>
          <cell r="D3129" t="str">
            <v>Blue Earth Area, MN USA</v>
          </cell>
        </row>
        <row r="3130">
          <cell r="A3130">
            <v>4261</v>
          </cell>
          <cell r="B3130" t="str">
            <v>Raptors</v>
          </cell>
          <cell r="C3130" t="str">
            <v>NDEP/jcpenney &amp; academic magnet</v>
          </cell>
          <cell r="D3130" t="str">
            <v>North Charleston, SC USA</v>
          </cell>
        </row>
        <row r="3131">
          <cell r="A3131">
            <v>4262</v>
          </cell>
          <cell r="B3131" t="str">
            <v>Robohawk</v>
          </cell>
          <cell r="C3131" t="str">
            <v>GMI &amp; TECMilenio Queretaro</v>
          </cell>
          <cell r="D3131" t="str">
            <v>Corregidora, OAX Mexico</v>
          </cell>
        </row>
        <row r="3132">
          <cell r="A3132">
            <v>4263</v>
          </cell>
          <cell r="B3132" t="str">
            <v>CyberDragon</v>
          </cell>
          <cell r="C3132" t="str">
            <v>Pershing Square Foundation / Goldman Sachs / jcpenney &amp; Lower East Side Prep. High School</v>
          </cell>
          <cell r="D3132" t="str">
            <v>New York, NY USA</v>
          </cell>
        </row>
        <row r="3133">
          <cell r="A3133">
            <v>4264</v>
          </cell>
          <cell r="B3133" t="str">
            <v>The Fellowship of the Springs</v>
          </cell>
          <cell r="C3133" t="str">
            <v>TVA/jcpenney &amp; Cherokee High School</v>
          </cell>
          <cell r="D3133" t="str">
            <v>Rogersville, TN USA</v>
          </cell>
        </row>
        <row r="3134">
          <cell r="A3134">
            <v>4265</v>
          </cell>
          <cell r="B3134" t="str">
            <v>Wildbots</v>
          </cell>
          <cell r="C3134" t="str">
            <v>Bechtel/SAIC/UT Battelle/jcpenney/Fazoli's/Oak Ridge Associated Universities &amp; Oak Ridge High School</v>
          </cell>
          <cell r="D3134" t="str">
            <v>Oak Ridge, TN USA</v>
          </cell>
        </row>
        <row r="3135">
          <cell r="A3135">
            <v>4266</v>
          </cell>
          <cell r="B3135" t="str">
            <v>Colonials</v>
          </cell>
          <cell r="C3135" t="str">
            <v>NASA / jcpenney / Elsner Engineering Works, Inc. / AquaPhoenix Scientific / Home Association of McSherrystown / Stonesifer &amp; Kelley, P.C. / McSherrystown Moose / Lonza Walkersville Inc / EAC Labs, LLC / Feiser Funeral Home Inc &amp; New Oxford High School</v>
          </cell>
          <cell r="D3135" t="str">
            <v>New Oxford, PA USA</v>
          </cell>
        </row>
        <row r="3136">
          <cell r="A3136">
            <v>4267</v>
          </cell>
          <cell r="B3136" t="str">
            <v>Socastee Braves</v>
          </cell>
          <cell r="C3136" t="str">
            <v>jcpenney/Santee-Cooper Utilities &amp; Socastee High School</v>
          </cell>
          <cell r="D3136" t="str">
            <v>Myrtle Beach, SC USA</v>
          </cell>
        </row>
        <row r="3137">
          <cell r="A3137">
            <v>4268</v>
          </cell>
          <cell r="B3137" t="str">
            <v>W.A.S.P.S.</v>
          </cell>
          <cell r="C3137" t="str">
            <v>jcpenney &amp; Beehive Science and Technology Academy</v>
          </cell>
          <cell r="D3137" t="str">
            <v>Sandy, UT USA</v>
          </cell>
        </row>
        <row r="3138">
          <cell r="A3138">
            <v>4269</v>
          </cell>
          <cell r="B3138" t="str">
            <v>Cardinalbots</v>
          </cell>
          <cell r="C3138" t="str">
            <v>OMETEK/jcpenney &amp; St. Charles Preparatory School</v>
          </cell>
          <cell r="D3138" t="str">
            <v>Columbus, OH USA</v>
          </cell>
        </row>
        <row r="3139">
          <cell r="A3139">
            <v>4269</v>
          </cell>
          <cell r="B3139" t="str">
            <v>Cardinalbots</v>
          </cell>
          <cell r="C3139" t="str">
            <v>OMETEK/jcpenney &amp; St. Charles Preparatory School</v>
          </cell>
          <cell r="D3139" t="str">
            <v>Columbus, OH USA</v>
          </cell>
        </row>
        <row r="3140">
          <cell r="A3140">
            <v>4270</v>
          </cell>
          <cell r="B3140" t="str">
            <v>Crusaders</v>
          </cell>
          <cell r="C3140" t="str">
            <v>BAE Systems &amp; Saint Louis School</v>
          </cell>
          <cell r="D3140" t="str">
            <v>Honolulu, HI USA</v>
          </cell>
        </row>
        <row r="3141">
          <cell r="A3141">
            <v>4271</v>
          </cell>
          <cell r="B3141" t="str">
            <v>Los Bandidos</v>
          </cell>
          <cell r="C3141" t="str">
            <v>jcpenney/Texas Workforce Commission &amp; John H. Reagan Early College High School</v>
          </cell>
          <cell r="D3141" t="str">
            <v>Austin, TX USA</v>
          </cell>
        </row>
        <row r="3142">
          <cell r="A3142">
            <v>4272</v>
          </cell>
          <cell r="B3142" t="str">
            <v>Maverick Boiler Robotics</v>
          </cell>
          <cell r="C3142" t="str">
            <v>Purdue FIRST Programs / Caterpillar / jcpenney / Trillium Dental Specialists / Unity Healthcare / Ryan Bradway Foundation &amp; Mc Cutcheon High School</v>
          </cell>
          <cell r="D3142" t="str">
            <v>Lafayette , IN USA</v>
          </cell>
        </row>
        <row r="3143">
          <cell r="A3143">
            <v>4272</v>
          </cell>
          <cell r="B3143" t="str">
            <v>Maverick Boiler Robotics</v>
          </cell>
          <cell r="C3143" t="str">
            <v>Purdue FIRST Programs / Caterpillar / jcpenney / Trillium Dental Specialists / Unity Healthcare / Ryan Bradway Foundation &amp; Mc Cutcheon High School</v>
          </cell>
          <cell r="D3143" t="str">
            <v>Lafayette , IN USA</v>
          </cell>
        </row>
        <row r="3144">
          <cell r="A3144">
            <v>4275</v>
          </cell>
          <cell r="B3144" t="str">
            <v>Western Hills RoboStangs</v>
          </cell>
          <cell r="C3144" t="str">
            <v>jcpenney &amp; Western Hills Engineering High School</v>
          </cell>
          <cell r="D3144" t="str">
            <v>Cincinnati, OH USA</v>
          </cell>
        </row>
        <row r="3145">
          <cell r="A3145">
            <v>4276</v>
          </cell>
          <cell r="B3145" t="str">
            <v>Viking Robotics</v>
          </cell>
          <cell r="C3145" t="str">
            <v>The Boeing Company / jcpenney &amp; Marina High School</v>
          </cell>
          <cell r="D3145" t="str">
            <v>Huntington Beach, CA USA</v>
          </cell>
        </row>
        <row r="3146">
          <cell r="A3146">
            <v>4276</v>
          </cell>
          <cell r="B3146" t="str">
            <v>Viking Robotics</v>
          </cell>
          <cell r="C3146" t="str">
            <v>The Boeing Company / jcpenney &amp; Marina High School</v>
          </cell>
          <cell r="D3146" t="str">
            <v>Huntington Beach, CA USA</v>
          </cell>
        </row>
        <row r="3147">
          <cell r="A3147">
            <v>4277</v>
          </cell>
          <cell r="B3147" t="str">
            <v>Cooper Hawks</v>
          </cell>
          <cell r="C3147" t="str">
            <v>jcpenney &amp; Robbinsdale Cooper High School</v>
          </cell>
          <cell r="D3147" t="str">
            <v>New Hope, MN USA</v>
          </cell>
        </row>
        <row r="3148">
          <cell r="A3148">
            <v>4279</v>
          </cell>
          <cell r="B3148" t="str">
            <v>RoboRevolution</v>
          </cell>
          <cell r="C3148" t="str">
            <v>NASA / jcpenney / DCS / Cincinnati Milacron / Cincinnati Mine Machinery / LaserSmith / Ericsson &amp; Holy Family Catholic Home Educators</v>
          </cell>
          <cell r="D3148" t="str">
            <v>Cincinnati, OH USA</v>
          </cell>
        </row>
        <row r="3149">
          <cell r="A3149">
            <v>4280</v>
          </cell>
          <cell r="B3149" t="str">
            <v>N-Gen</v>
          </cell>
          <cell r="C3149" t="str">
            <v>jcpenney/Texas Workforce Commission &amp; Sam Houston Math, Science, and Technology Center</v>
          </cell>
          <cell r="D3149" t="str">
            <v>Houston, TX USA</v>
          </cell>
        </row>
        <row r="3150">
          <cell r="A3150">
            <v>4281</v>
          </cell>
          <cell r="B3150" t="str">
            <v>BULL DOGS</v>
          </cell>
          <cell r="C3150" t="str">
            <v>NASA/The Center School Foundation/jcpenney &amp; The Center School</v>
          </cell>
          <cell r="D3150" t="str">
            <v>Branchburg, NJ USA</v>
          </cell>
        </row>
        <row r="3151">
          <cell r="A3151">
            <v>4281</v>
          </cell>
          <cell r="B3151" t="str">
            <v>BULL DOGS</v>
          </cell>
          <cell r="C3151" t="str">
            <v>NASA/The Center School Foundation/jcpenney &amp; The Center School</v>
          </cell>
          <cell r="D3151" t="str">
            <v>Branchburg, NJ USA</v>
          </cell>
        </row>
        <row r="3152">
          <cell r="A3152">
            <v>4282</v>
          </cell>
          <cell r="B3152" t="str">
            <v>Cowboys</v>
          </cell>
          <cell r="C3152" t="str">
            <v>jcpenney/Texas Workforce Commission &amp; Gladys Porter High School</v>
          </cell>
          <cell r="D3152" t="str">
            <v>Brownsvile, TX USA</v>
          </cell>
        </row>
        <row r="3153">
          <cell r="A3153">
            <v>4283</v>
          </cell>
          <cell r="B3153" t="str">
            <v>Granville Robo Aces</v>
          </cell>
          <cell r="C3153" t="str">
            <v>jcpenney/Granville Aspire/Central Ohio Robotics Initiative/Steve &amp; Stephanie Childers &amp; Granville High School</v>
          </cell>
          <cell r="D3153" t="str">
            <v>Granville, OH USA</v>
          </cell>
        </row>
        <row r="3154">
          <cell r="A3154">
            <v>4283</v>
          </cell>
          <cell r="B3154" t="str">
            <v>Granville Robo Aces</v>
          </cell>
          <cell r="C3154" t="str">
            <v>jcpenney/Granville Aspire/Central Ohio Robotics Initiative/Steve &amp; Stephanie Childers &amp; Granville High School</v>
          </cell>
          <cell r="D3154" t="str">
            <v>Granville, OH USA</v>
          </cell>
        </row>
        <row r="3155">
          <cell r="A3155">
            <v>4284</v>
          </cell>
          <cell r="B3155" t="str">
            <v>Highlanders</v>
          </cell>
          <cell r="C3155" t="str">
            <v>jcpenney/Clarke Fire Protection/Oak Hills Local Schools &amp; Oak Hills High School</v>
          </cell>
          <cell r="D3155" t="str">
            <v>Cincinnati, OH USA</v>
          </cell>
        </row>
        <row r="3156">
          <cell r="A3156">
            <v>4285</v>
          </cell>
          <cell r="B3156" t="str">
            <v>Camo Bots  &amp;  Wayne County Robotics</v>
          </cell>
          <cell r="C3156" t="str">
            <v>NDEP/jcpenney/Wayne County Community Foundation/Western Wayne School District/Wayne Highlands School District &amp; Honesdale High School &amp; Western Wayne High School</v>
          </cell>
          <cell r="D3156" t="str">
            <v>Honesdale, PA USA</v>
          </cell>
        </row>
        <row r="3157">
          <cell r="A3157">
            <v>4285</v>
          </cell>
          <cell r="B3157" t="str">
            <v>Camo Bots  &amp;  Wayne County Robotics</v>
          </cell>
          <cell r="C3157" t="str">
            <v>NDEP/jcpenney/Wayne County Community Foundation/Western Wayne School District/Wayne Highlands School District &amp; Honesdale High School &amp; Western Wayne High School</v>
          </cell>
          <cell r="D3157" t="str">
            <v>Honesdale, PA USA</v>
          </cell>
        </row>
        <row r="3158">
          <cell r="A3158">
            <v>4285</v>
          </cell>
          <cell r="B3158" t="str">
            <v>Camo Bots  &amp;  Wayne County Robotics</v>
          </cell>
          <cell r="C3158" t="str">
            <v>NDEP/jcpenney/Wayne County Community Foundation/Western Wayne School District/Wayne Highlands School District &amp; Honesdale High School &amp; Western Wayne High School</v>
          </cell>
          <cell r="D3158" t="str">
            <v>Honesdale, PA USA</v>
          </cell>
        </row>
        <row r="3159">
          <cell r="A3159">
            <v>4286</v>
          </cell>
          <cell r="B3159" t="str">
            <v>LDHS Robotics</v>
          </cell>
          <cell r="C3159" t="str">
            <v>Hanover County Public Schools &amp; Lee-Davis High School</v>
          </cell>
          <cell r="D3159" t="str">
            <v>Mechanicsville, VA USA</v>
          </cell>
        </row>
        <row r="3160">
          <cell r="A3160">
            <v>4288</v>
          </cell>
          <cell r="B3160" t="str">
            <v>Worcester Beach Bots</v>
          </cell>
          <cell r="C3160" t="str">
            <v>jcpenney &amp; Stephen Decatur High School &amp; Snow Hill High School</v>
          </cell>
          <cell r="D3160" t="str">
            <v>Berlin, MD USA</v>
          </cell>
        </row>
        <row r="3161">
          <cell r="A3161">
            <v>4289</v>
          </cell>
          <cell r="B3161" t="str">
            <v>Aut-O-Bots</v>
          </cell>
          <cell r="C3161" t="str">
            <v>NASA/jcpenney &amp; Mifflin County High School</v>
          </cell>
          <cell r="D3161" t="str">
            <v>Lewistown, PA USA</v>
          </cell>
        </row>
        <row r="3162">
          <cell r="A3162">
            <v>4290</v>
          </cell>
          <cell r="B3162" t="str">
            <v>Bots of War</v>
          </cell>
          <cell r="C3162" t="str">
            <v>Siemens Energy/jcpenney &amp; Phillip O. Berry Academy of Technology</v>
          </cell>
          <cell r="D3162" t="str">
            <v>Charlotte, NC USA</v>
          </cell>
        </row>
        <row r="3163">
          <cell r="A3163">
            <v>4291</v>
          </cell>
          <cell r="B3163" t="str">
            <v>4-H</v>
          </cell>
          <cell r="C3163" t="str">
            <v>jcpenney/Vance County 4 H &amp; Southern Vance High School</v>
          </cell>
          <cell r="D3163" t="str">
            <v>Henderson, NC USA</v>
          </cell>
        </row>
        <row r="3164">
          <cell r="A3164">
            <v>4292</v>
          </cell>
          <cell r="B3164" t="str">
            <v>Porter Bots</v>
          </cell>
          <cell r="C3164" t="str">
            <v>NASA/jcpenney &amp; Lockport High School</v>
          </cell>
          <cell r="D3164" t="str">
            <v>Lockport, IL USA</v>
          </cell>
        </row>
        <row r="3165">
          <cell r="A3165">
            <v>4293</v>
          </cell>
          <cell r="B3165" t="str">
            <v>YEA!</v>
          </cell>
          <cell r="C3165" t="str">
            <v>Superior Metal Products / Focused On Machining / Boeing / PTC / jcpenney / Ajubeo / Sequoia Publishing / United Launch Alliance / ebm-papst / ProLink Solutions / Weebly / STEM Academy &amp; Colorado State University Extension 4-H &amp; Young Engineers Association</v>
          </cell>
          <cell r="D3165" t="str">
            <v>Highlands Ranch, CO USA</v>
          </cell>
        </row>
        <row r="3166">
          <cell r="A3166">
            <v>4294</v>
          </cell>
          <cell r="B3166" t="str">
            <v>StarTREC</v>
          </cell>
          <cell r="C3166" t="str">
            <v>SRT/Siemens &amp; The Early College @ Lansing Community College</v>
          </cell>
          <cell r="D3166" t="str">
            <v>Lansing, MI USA</v>
          </cell>
        </row>
        <row r="3167">
          <cell r="A3167">
            <v>4294</v>
          </cell>
          <cell r="B3167" t="str">
            <v>StarTREC</v>
          </cell>
          <cell r="C3167" t="str">
            <v>SRT/Siemens &amp; The Early College @ Lansing Community College</v>
          </cell>
          <cell r="D3167" t="str">
            <v>Lansing, MI USA</v>
          </cell>
        </row>
        <row r="3168">
          <cell r="A3168">
            <v>4294</v>
          </cell>
          <cell r="B3168" t="str">
            <v>StarTREC</v>
          </cell>
          <cell r="C3168" t="str">
            <v>SRT/Siemens &amp; The Early College @ Lansing Community College</v>
          </cell>
          <cell r="D3168" t="str">
            <v>Lansing, MI USA</v>
          </cell>
        </row>
        <row r="3169">
          <cell r="A3169">
            <v>4295</v>
          </cell>
          <cell r="B3169" t="str">
            <v>PURE ENERGY</v>
          </cell>
          <cell r="C3169" t="str">
            <v>jcpenney/Texas Workforce Commission/Consolidated Communications/Lufkin Federal Credit Union/Angelina Steel/Memorial Health Systems of East Texas/Wal-Mart- Lufkin &amp; Hudson High School</v>
          </cell>
          <cell r="D3169" t="str">
            <v>Hudson, TX USA</v>
          </cell>
        </row>
        <row r="3170">
          <cell r="A3170">
            <v>4296</v>
          </cell>
          <cell r="B3170" t="str">
            <v>Blue Devil Builders</v>
          </cell>
          <cell r="C3170" t="str">
            <v>Abbott Fund / Underwriters Laboratories / Adams Machinery / American Family Insurance &amp; Warren Township High School</v>
          </cell>
          <cell r="D3170" t="str">
            <v>Gurnee, IL USA</v>
          </cell>
        </row>
        <row r="3171">
          <cell r="A3171">
            <v>4298</v>
          </cell>
          <cell r="B3171" t="str">
            <v>C-RockBotics</v>
          </cell>
          <cell r="C3171" t="str">
            <v>jcpenney &amp; Caprock High School</v>
          </cell>
          <cell r="D3171" t="str">
            <v>Amarillo, TX USA</v>
          </cell>
        </row>
        <row r="3172">
          <cell r="A3172">
            <v>4299</v>
          </cell>
          <cell r="B3172" t="str">
            <v>BCS Robo Sharks</v>
          </cell>
          <cell r="C3172" t="str">
            <v>Two Sigma / NYC College of Technology CUNY / jcpenney / Pershing Square Foundation &amp; BCS</v>
          </cell>
          <cell r="D3172" t="str">
            <v>Brooklyn, NY USA</v>
          </cell>
        </row>
        <row r="3173">
          <cell r="A3173">
            <v>4300</v>
          </cell>
          <cell r="B3173" t="str">
            <v>The Lion Kings</v>
          </cell>
          <cell r="C3173" t="str">
            <v>jcpenney &amp; Texas Workforce Commission-McKinney High School</v>
          </cell>
          <cell r="D3173" t="str">
            <v>McKinney, TX USA</v>
          </cell>
        </row>
        <row r="3174">
          <cell r="A3174">
            <v>4300</v>
          </cell>
          <cell r="B3174" t="str">
            <v>The Lion Kings</v>
          </cell>
          <cell r="C3174" t="str">
            <v>jcpenney &amp; Texas Workforce Commission-McKinney High School</v>
          </cell>
          <cell r="D3174" t="str">
            <v>McKinney, TX USA</v>
          </cell>
        </row>
        <row r="3175">
          <cell r="A3175">
            <v>4301</v>
          </cell>
          <cell r="B3175" t="str">
            <v>New Tech Ninjas</v>
          </cell>
          <cell r="C3175" t="str">
            <v>jcpenney/Texas Workforce Commission &amp; New Tech Odessa</v>
          </cell>
          <cell r="D3175" t="str">
            <v>Odessa, TX USA</v>
          </cell>
        </row>
        <row r="3176">
          <cell r="A3176">
            <v>4302</v>
          </cell>
          <cell r="B3176" t="str">
            <v>Robophins</v>
          </cell>
          <cell r="C3176" t="str">
            <v>The Boeing Company/Friends of Whitney Young/jcpenney &amp; Whitney Young Magnet High School</v>
          </cell>
          <cell r="D3176" t="str">
            <v>Chicago, IL USA</v>
          </cell>
        </row>
        <row r="3177">
          <cell r="A3177">
            <v>4304</v>
          </cell>
          <cell r="B3177" t="str">
            <v>Iron Rams</v>
          </cell>
          <cell r="C3177" t="str">
            <v>jcpenney/Platt Electric &amp; Rogers High School</v>
          </cell>
          <cell r="D3177" t="str">
            <v>Puyallup, WA USA</v>
          </cell>
        </row>
        <row r="3178">
          <cell r="A3178">
            <v>4306</v>
          </cell>
          <cell r="B3178" t="str">
            <v>RoboKomodos</v>
          </cell>
          <cell r="C3178" t="str">
            <v>jcpenney &amp; Franklin High School</v>
          </cell>
          <cell r="D3178" t="str">
            <v>Franklin, TN USA</v>
          </cell>
        </row>
        <row r="3179">
          <cell r="A3179">
            <v>4309</v>
          </cell>
          <cell r="B3179" t="str">
            <v>BotSmiths</v>
          </cell>
          <cell r="C3179" t="str">
            <v>The Boeing Company/jcpenney &amp; WSU Extension 4-H</v>
          </cell>
          <cell r="D3179" t="str">
            <v>Everett, WA USA</v>
          </cell>
        </row>
        <row r="3180">
          <cell r="A3180">
            <v>4310</v>
          </cell>
          <cell r="B3180" t="str">
            <v>NUKES</v>
          </cell>
          <cell r="C3180" t="str">
            <v>Mountainland Applied Technology College/jcpenney &amp; American Fork High School</v>
          </cell>
          <cell r="D3180" t="str">
            <v>American Fork, UT USA</v>
          </cell>
        </row>
        <row r="3181">
          <cell r="A3181">
            <v>4311</v>
          </cell>
          <cell r="B3181" t="str">
            <v>Big Blue</v>
          </cell>
          <cell r="C3181" t="str">
            <v>jcpenney &amp;  High SchoolSwampscott</v>
          </cell>
          <cell r="D3181" t="str">
            <v>Swampscott, MA USA</v>
          </cell>
        </row>
        <row r="3182">
          <cell r="A3182">
            <v>4314</v>
          </cell>
          <cell r="B3182" t="str">
            <v>SUL</v>
          </cell>
          <cell r="C3182" t="str">
            <v>Springfield Urban League, Inc / jcpenney &amp; Springfield High School &amp; Lanphier HS</v>
          </cell>
          <cell r="D3182" t="str">
            <v>Springfield , IL USA</v>
          </cell>
        </row>
        <row r="3183">
          <cell r="A3183">
            <v>4316</v>
          </cell>
          <cell r="B3183" t="str">
            <v>Trobotics</v>
          </cell>
          <cell r="C3183" t="str">
            <v>jcpenney / Lafourche Parish School Board &amp; Central Lafourche High School</v>
          </cell>
          <cell r="D3183" t="str">
            <v>Raceland, LA USA</v>
          </cell>
        </row>
        <row r="3184">
          <cell r="A3184">
            <v>4317</v>
          </cell>
          <cell r="B3184" t="str">
            <v>Tech Busters</v>
          </cell>
          <cell r="C3184" t="str">
            <v>Texas Workforce Commission/jcpenney/Bell Helicopter &amp; Advanced Technology Complex</v>
          </cell>
          <cell r="D3184" t="str">
            <v>Denton, TX USA</v>
          </cell>
        </row>
        <row r="3185">
          <cell r="A3185">
            <v>4319</v>
          </cell>
          <cell r="B3185" t="str">
            <v>Ladies FIRST</v>
          </cell>
          <cell r="C3185" t="str">
            <v>Metal / SRT / Beer Sheva / Ben Gurion University of the negev / Rashi Foundation &amp; Ulpenat Amit</v>
          </cell>
          <cell r="D3185" t="str">
            <v>Beer Sheva, D Israel</v>
          </cell>
        </row>
        <row r="3186">
          <cell r="A3186">
            <v>4320</v>
          </cell>
          <cell r="B3186" t="str">
            <v>The Joker</v>
          </cell>
          <cell r="C3186" t="str">
            <v>EIM &amp; Rav Tchumi B Petach Tikvah</v>
          </cell>
          <cell r="D3186" t="str">
            <v>Petach Tikvah, M Israel</v>
          </cell>
        </row>
        <row r="3187">
          <cell r="A3187">
            <v>4321</v>
          </cell>
          <cell r="B3187" t="str">
            <v>Vikings</v>
          </cell>
          <cell r="C3187" t="str">
            <v>jcpenney/Comcast &amp; Raines High School</v>
          </cell>
          <cell r="D3187" t="str">
            <v>Jacksonville, FL USA</v>
          </cell>
        </row>
        <row r="3188">
          <cell r="A3188">
            <v>4322</v>
          </cell>
          <cell r="B3188" t="str">
            <v>Clockwork Oranges</v>
          </cell>
          <cell r="C3188" t="str">
            <v>The Boeing Company / Stay-Linked Corporation / jcpenney &amp; El Modena High School</v>
          </cell>
          <cell r="D3188" t="str">
            <v>Orange, CA USA</v>
          </cell>
        </row>
        <row r="3189">
          <cell r="A3189">
            <v>4322</v>
          </cell>
          <cell r="B3189" t="str">
            <v>Clockwork Oranges</v>
          </cell>
          <cell r="C3189" t="str">
            <v>The Boeing Company / Stay-Linked Corporation / jcpenney &amp; El Modena High School</v>
          </cell>
          <cell r="D3189" t="str">
            <v>Orange, CA USA</v>
          </cell>
        </row>
        <row r="3190">
          <cell r="A3190">
            <v>4324</v>
          </cell>
          <cell r="B3190" t="str">
            <v>HTA</v>
          </cell>
          <cell r="C3190" t="str">
            <v>jcpenney &amp; Heartland Technical Academy 4H</v>
          </cell>
          <cell r="D3190" t="str">
            <v>Decatur, IL USA</v>
          </cell>
        </row>
        <row r="3191">
          <cell r="A3191">
            <v>4325</v>
          </cell>
          <cell r="B3191" t="str">
            <v>RoboRangers</v>
          </cell>
          <cell r="C3191" t="str">
            <v>SRT / K Machine Fabricating, Inc. / IMT Consulting Inc / Bergen RC / JCS Woodworking and Manufacturing / WSBT / Allan Widerquist / Firevine / ICM Products Inc. / Creative Vinyl Sign Inc. / Edward Lowe Foundation / Prefered Printing Inc / Hayden True Value Hardware / Cass County Sheriff's Dep. / Harry Shaffer / Cassopolis Dental / Dussel's Farm Market Greenhouse Inc / RC Fun Park / Porky's Party Place / Dowagiac Vacuum / OH My... / Zeke's &amp; Cassopolis High School</v>
          </cell>
          <cell r="D3191" t="str">
            <v>Cassopolis , MI USA</v>
          </cell>
        </row>
        <row r="3192">
          <cell r="A3192">
            <v>4325</v>
          </cell>
          <cell r="B3192" t="str">
            <v>RoboRangers</v>
          </cell>
          <cell r="C3192" t="str">
            <v>SRT / K Machine Fabricating, Inc. / IMT Consulting Inc / Bergen RC / JCS Woodworking and Manufacturing / WSBT / Allan Widerquist / Firevine / ICM Products Inc. / Creative Vinyl Sign Inc. / Edward Lowe Foundation / Prefered Printing Inc / Hayden True Value Hardware / Cass County Sheriff's Dep. / Harry Shaffer / Cassopolis Dental / Dussel's Farm Market Greenhouse Inc / RC Fun Park / Porky's Party Place / Dowagiac Vacuum / OH My... / Zeke's &amp; Cassopolis High School</v>
          </cell>
          <cell r="D3192" t="str">
            <v>Cassopolis , MI USA</v>
          </cell>
        </row>
        <row r="3193">
          <cell r="A3193">
            <v>4325</v>
          </cell>
          <cell r="B3193" t="str">
            <v>RoboRangers</v>
          </cell>
          <cell r="C3193" t="str">
            <v>SRT / K Machine Fabricating, Inc. / IMT Consulting Inc / Bergen RC / JCS Woodworking and Manufacturing / WSBT / Allan Widerquist / Firevine / ICM Products Inc. / Creative Vinyl Sign Inc. / Edward Lowe Foundation / Prefered Printing Inc / Hayden True Value Hardware / Cass County Sheriff's Dep. / Harry Shaffer / Cassopolis Dental / Dussel's Farm Market Greenhouse Inc / RC Fun Park / Porky's Party Place / Dowagiac Vacuum / OH My... / Zeke's &amp; Cassopolis High School</v>
          </cell>
          <cell r="D3193" t="str">
            <v>Cassopolis , MI USA</v>
          </cell>
        </row>
        <row r="3194">
          <cell r="A3194">
            <v>4327</v>
          </cell>
          <cell r="B3194" t="str">
            <v>Q Branch</v>
          </cell>
          <cell r="C3194" t="str">
            <v>TRMI/Geislinger Coporation/SRT &amp; Lakeview High School</v>
          </cell>
          <cell r="D3194" t="str">
            <v>Battle Creek, MI USA</v>
          </cell>
        </row>
        <row r="3195">
          <cell r="A3195">
            <v>4327</v>
          </cell>
          <cell r="B3195" t="str">
            <v>Q Branch</v>
          </cell>
          <cell r="C3195" t="str">
            <v>TRMI/Geislinger Coporation/SRT &amp; Lakeview High School</v>
          </cell>
          <cell r="D3195" t="str">
            <v>Battle Creek, MI USA</v>
          </cell>
        </row>
        <row r="3196">
          <cell r="A3196">
            <v>4328</v>
          </cell>
          <cell r="B3196" t="str">
            <v>Furious Falcons</v>
          </cell>
          <cell r="C3196" t="str">
            <v>jcpenney/Texas Workforce Commission/Cotton Utility Inc./EnVibe Inc. &amp; Foster High School</v>
          </cell>
          <cell r="D3196" t="str">
            <v>Richmond, TX USA</v>
          </cell>
        </row>
        <row r="3197">
          <cell r="A3197">
            <v>4329</v>
          </cell>
          <cell r="B3197" t="str">
            <v>Lutheran Roboteers</v>
          </cell>
          <cell r="C3197" t="str">
            <v>The Boeing Company/Lutheran High School, St. Charles/Beta Sigma Psi Lutheran Fraternity Alumni/Wiegmann Associates/Innoventor Engineering/jcpenney &amp; Engineering and Technology for Lutheran Youth</v>
          </cell>
          <cell r="D3197" t="str">
            <v>St Charles, MO USA</v>
          </cell>
        </row>
        <row r="3198">
          <cell r="A3198">
            <v>4329</v>
          </cell>
          <cell r="B3198" t="str">
            <v>Lutheran Roboteers</v>
          </cell>
          <cell r="C3198" t="str">
            <v>The Boeing Company/Lutheran High School, St. Charles/Beta Sigma Psi Lutheran Fraternity Alumni/Wiegmann Associates/Innoventor Engineering/jcpenney &amp; Engineering and Technology for Lutheran Youth</v>
          </cell>
          <cell r="D3198" t="str">
            <v>St Charles, MO USA</v>
          </cell>
        </row>
        <row r="3199">
          <cell r="A3199">
            <v>4330</v>
          </cell>
          <cell r="B3199" t="str">
            <v>Rambunction</v>
          </cell>
          <cell r="C3199" t="str">
            <v>Monsanto &amp; Ladue Horton Watkins High School</v>
          </cell>
          <cell r="D3199" t="str">
            <v>St. Louis, MO USA</v>
          </cell>
        </row>
        <row r="3200">
          <cell r="A3200">
            <v>4330</v>
          </cell>
          <cell r="B3200" t="str">
            <v>Rambunction</v>
          </cell>
          <cell r="C3200" t="str">
            <v>Monsanto &amp; Ladue Horton Watkins High School</v>
          </cell>
          <cell r="D3200" t="str">
            <v>St. Louis, MO USA</v>
          </cell>
        </row>
        <row r="3201">
          <cell r="A3201">
            <v>4331</v>
          </cell>
          <cell r="B3201" t="str">
            <v>Titan Robotics</v>
          </cell>
          <cell r="C3201" t="str">
            <v>The Boeing Company &amp; Confluence Preparatory Academy</v>
          </cell>
          <cell r="D3201" t="str">
            <v>St. Louis, MO USA</v>
          </cell>
        </row>
        <row r="3202">
          <cell r="A3202">
            <v>4332</v>
          </cell>
          <cell r="B3202" t="str">
            <v>EHS RoboCats</v>
          </cell>
          <cell r="C3202" t="str">
            <v>University of Texas Pan AMerican/jcpenney/Time Warner &amp; Edinburg High School</v>
          </cell>
          <cell r="D3202" t="str">
            <v>Edinburg, TX USA</v>
          </cell>
        </row>
        <row r="3203">
          <cell r="A3203">
            <v>4334</v>
          </cell>
          <cell r="B3203" t="str">
            <v>Alberta Tech Alliance ( ATA)</v>
          </cell>
          <cell r="C3203" t="str">
            <v>SAIT &amp; Bishop Carroll High School &amp; Alberta Longhorn Robotics Society</v>
          </cell>
          <cell r="D3203" t="str">
            <v>Calgary, AB Canada</v>
          </cell>
        </row>
        <row r="3204">
          <cell r="A3204">
            <v>4334</v>
          </cell>
          <cell r="B3204" t="str">
            <v>Alberta Tech Alliance ( ATA)</v>
          </cell>
          <cell r="C3204" t="str">
            <v>SAIT &amp; Bishop Carroll High School &amp; Alberta Longhorn Robotics Society</v>
          </cell>
          <cell r="D3204" t="str">
            <v>Calgary, AB Canada</v>
          </cell>
        </row>
        <row r="3205">
          <cell r="A3205">
            <v>4335</v>
          </cell>
          <cell r="B3205" t="str">
            <v>Metallic Clouds</v>
          </cell>
          <cell r="C3205" t="str">
            <v>Texas Workforce Commission/Time Warner &amp; Girl Scouts of Central Texas &amp; Waco ISD</v>
          </cell>
          <cell r="D3205" t="str">
            <v>Waco, TX USA</v>
          </cell>
        </row>
        <row r="3206">
          <cell r="A3206">
            <v>4336</v>
          </cell>
          <cell r="B3206" t="str">
            <v>Ramageddon</v>
          </cell>
          <cell r="C3206" t="str">
            <v>Guidry Welding / Keystone Energy Tools / Congress Outdoor Power Equipment / The Lolley Group / Blanchard Contractors, Inc. / St Basil KC Council / jcpenney / GEAR UP / University Of Louisiana Lafayette / Begneaud Manufacture / Linear Control / Scott Police Department / Control Concepts &amp; Technology / Society of Petroleum Engineers Evangeline Section / Ardent Service &amp; Acadiana High School</v>
          </cell>
          <cell r="D3206" t="str">
            <v>Lafayette, LA USA</v>
          </cell>
        </row>
        <row r="3207">
          <cell r="A3207">
            <v>4337</v>
          </cell>
          <cell r="B3207" t="str">
            <v>Red Hot Bots</v>
          </cell>
          <cell r="C3207" t="str">
            <v>SRT &amp; Holton High School</v>
          </cell>
          <cell r="D3207" t="str">
            <v>6477 Syers Rd, MI USA</v>
          </cell>
        </row>
        <row r="3208">
          <cell r="A3208">
            <v>4337</v>
          </cell>
          <cell r="B3208" t="str">
            <v>Red Hot Bots</v>
          </cell>
          <cell r="C3208" t="str">
            <v>SRT &amp; Holton High School</v>
          </cell>
          <cell r="D3208" t="str">
            <v>6477 Syers Rd, MI USA</v>
          </cell>
        </row>
        <row r="3209">
          <cell r="A3209">
            <v>4338</v>
          </cell>
          <cell r="B3209" t="str">
            <v>Falcons</v>
          </cell>
          <cell r="C3209" t="str">
            <v>WBAIS</v>
          </cell>
          <cell r="D3209" t="str">
            <v>Even-Yehuda, M Israel</v>
          </cell>
        </row>
        <row r="3210">
          <cell r="A3210">
            <v>4341</v>
          </cell>
          <cell r="B3210" t="str">
            <v>Panther Robotics</v>
          </cell>
          <cell r="C3210" t="str">
            <v>jcpenney/Mosaic Co. &amp; Mulberry Senior High School</v>
          </cell>
          <cell r="D3210" t="str">
            <v>Mulberry, FL USA</v>
          </cell>
        </row>
        <row r="3211">
          <cell r="A3211">
            <v>4342</v>
          </cell>
          <cell r="B3211" t="str">
            <v>Demon Robotics</v>
          </cell>
          <cell r="C3211" t="str">
            <v>jcpenney/Kennett Education Foundation &amp; Kennett High School</v>
          </cell>
          <cell r="D3211" t="str">
            <v>Kennett Square, PA USA</v>
          </cell>
        </row>
        <row r="3212">
          <cell r="A3212">
            <v>4342</v>
          </cell>
          <cell r="B3212" t="str">
            <v>Demon Robotics</v>
          </cell>
          <cell r="C3212" t="str">
            <v>jcpenney/Kennett Education Foundation &amp; Kennett High School</v>
          </cell>
          <cell r="D3212" t="str">
            <v>Kennett Square, PA USA</v>
          </cell>
        </row>
        <row r="3213">
          <cell r="A3213">
            <v>4342</v>
          </cell>
          <cell r="B3213" t="str">
            <v>Demon Robotics</v>
          </cell>
          <cell r="C3213" t="str">
            <v>jcpenney/Kennett Education Foundation &amp; Kennett High School</v>
          </cell>
          <cell r="D3213" t="str">
            <v>Kennett Square, PA USA</v>
          </cell>
        </row>
        <row r="3214">
          <cell r="A3214">
            <v>4343</v>
          </cell>
          <cell r="B3214" t="str">
            <v>MaxTech</v>
          </cell>
          <cell r="C3214" t="str">
            <v>LaPrairie Inc &amp; St. Maximilian Kolbe CHS</v>
          </cell>
          <cell r="D3214" t="str">
            <v>Aurora, ON Canada</v>
          </cell>
        </row>
        <row r="3215">
          <cell r="A3215">
            <v>4343</v>
          </cell>
          <cell r="B3215" t="str">
            <v>MaxTech</v>
          </cell>
          <cell r="C3215" t="str">
            <v>LaPrairie Inc &amp; St. Maximilian Kolbe CHS</v>
          </cell>
          <cell r="D3215" t="str">
            <v>Aurora, ON Canada</v>
          </cell>
        </row>
        <row r="3216">
          <cell r="A3216">
            <v>4344</v>
          </cell>
          <cell r="B3216" t="str">
            <v>SLCSE</v>
          </cell>
          <cell r="C3216" t="str">
            <v>Salt Lake Center for Science Education</v>
          </cell>
          <cell r="D3216" t="str">
            <v>1400 W. Goodwin Ave., UT USA</v>
          </cell>
        </row>
        <row r="3217">
          <cell r="A3217">
            <v>4345</v>
          </cell>
          <cell r="B3217" t="str">
            <v>AutoPilots</v>
          </cell>
          <cell r="C3217" t="str">
            <v>Google Community Grants Fund of Tides Foundation &amp; Phineas Banning High School</v>
          </cell>
          <cell r="D3217" t="str">
            <v>Wilmington, CA USA</v>
          </cell>
        </row>
        <row r="3218">
          <cell r="A3218">
            <v>4346</v>
          </cell>
          <cell r="B3218" t="str">
            <v>Crimson Dragons</v>
          </cell>
          <cell r="C3218" t="str">
            <v>Bechtel / jcpenney / Texas Workforce Commission / Houston Endowment &amp; Lee High School</v>
          </cell>
          <cell r="D3218" t="str">
            <v>Houston, TX USA</v>
          </cell>
        </row>
        <row r="3219">
          <cell r="A3219">
            <v>4348</v>
          </cell>
          <cell r="B3219" t="str">
            <v>Salt Flat Circuits</v>
          </cell>
          <cell r="C3219" t="str">
            <v>Tooele County Robotics/SAIC/jcpenney/L-3 Communications/Muratec/Little Caesars/Detroit Diesel/Wal-mart &amp; Community Learning Center (CLC)</v>
          </cell>
          <cell r="D3219" t="str">
            <v>Tooele, UT USA</v>
          </cell>
        </row>
        <row r="3220">
          <cell r="A3220">
            <v>4349</v>
          </cell>
          <cell r="B3220" t="str">
            <v>Vikings Robotics</v>
          </cell>
          <cell r="C3220" t="str">
            <v>Metro Technology Centers/jcpenney &amp; Northeast Academy of Health Science and Engineering</v>
          </cell>
          <cell r="D3220" t="str">
            <v>Oklahoma City, OK USA</v>
          </cell>
        </row>
        <row r="3221">
          <cell r="A3221">
            <v>4351</v>
          </cell>
          <cell r="B3221" t="str">
            <v>Broncobots</v>
          </cell>
          <cell r="C3221" t="str">
            <v>Texas Workforce Commission/jcpenney/Raytheon &amp; McKinney Boyd High School</v>
          </cell>
          <cell r="D3221" t="str">
            <v>McKinney, TX USA</v>
          </cell>
        </row>
        <row r="3222">
          <cell r="A3222">
            <v>4352</v>
          </cell>
          <cell r="B3222" t="str">
            <v>Generals</v>
          </cell>
          <cell r="C3222" t="str">
            <v>jcpenney/BAE Systems, Inc &amp; Robert E. Lee High School</v>
          </cell>
          <cell r="D3222" t="str">
            <v>Jacksonville, FL USA</v>
          </cell>
        </row>
        <row r="3223">
          <cell r="A3223">
            <v>4353</v>
          </cell>
          <cell r="B3223" t="str">
            <v>Krewe de Reauxbotics</v>
          </cell>
          <cell r="C3223" t="str">
            <v>Fugro / jcpenney / GEAR Up / University of Louisiana at Lafayette &amp; David Thibodaux STEM Magnet Academy</v>
          </cell>
          <cell r="D3223" t="str">
            <v>Lafayette, LA USA</v>
          </cell>
        </row>
        <row r="3224">
          <cell r="A3224">
            <v>4354</v>
          </cell>
          <cell r="B3224" t="str">
            <v>PengWINs</v>
          </cell>
          <cell r="C3224" t="str">
            <v>jcpenney/Texas Workforce Commission &amp; Barack Obama Male Leadership Academy</v>
          </cell>
          <cell r="D3224" t="str">
            <v>Dallas, TX USA</v>
          </cell>
        </row>
        <row r="3225">
          <cell r="A3225">
            <v>4355</v>
          </cell>
          <cell r="B3225" t="str">
            <v>CPBOT</v>
          </cell>
          <cell r="C3225" t="str">
            <v>PEÃ‘OLES &amp; CBTIS 159</v>
          </cell>
          <cell r="D3225" t="str">
            <v>GOMEZ PALACIO, DUR Mexico</v>
          </cell>
        </row>
        <row r="3226">
          <cell r="A3226">
            <v>4356</v>
          </cell>
          <cell r="B3226" t="str">
            <v>CIA Robotics ONE</v>
          </cell>
          <cell r="C3226" t="str">
            <v>Whitakers ACE Hardware / Society of Manufacturing Engineers / jcpenney &amp; Chaffee Industrial Arts &amp; CIA Robotics 4H</v>
          </cell>
          <cell r="D3226" t="str">
            <v>Chaffee, MO USA</v>
          </cell>
        </row>
        <row r="3227">
          <cell r="A3227">
            <v>4359</v>
          </cell>
          <cell r="B3227" t="str">
            <v>North Robotics</v>
          </cell>
          <cell r="C3227" t="str">
            <v>jcpenney &amp; McKinney North High School</v>
          </cell>
          <cell r="D3227" t="str">
            <v>McKinney, TX USA</v>
          </cell>
        </row>
        <row r="3228">
          <cell r="A3228">
            <v>4360</v>
          </cell>
          <cell r="B3228" t="str">
            <v>Spudnik</v>
          </cell>
          <cell r="C3228" t="str">
            <v>John Deere/jcpenney/Minnesota State University Moorhead &amp; Moorhead High School</v>
          </cell>
          <cell r="D3228" t="str">
            <v>Moorhead, MN USA</v>
          </cell>
        </row>
        <row r="3229">
          <cell r="A3229">
            <v>4361</v>
          </cell>
          <cell r="B3229" t="str">
            <v>Roxbotix</v>
          </cell>
          <cell r="C3229" t="str">
            <v>jcpenney/Best Work Force &amp; Roxbury High School</v>
          </cell>
          <cell r="D3229" t="str">
            <v>Succasunna, NJ USA</v>
          </cell>
        </row>
        <row r="3230">
          <cell r="A3230">
            <v>4361</v>
          </cell>
          <cell r="B3230" t="str">
            <v>Roxbotix</v>
          </cell>
          <cell r="C3230" t="str">
            <v>jcpenney/Best Work Force &amp; Roxbury High School</v>
          </cell>
          <cell r="D3230" t="str">
            <v>Succasunna, NJ USA</v>
          </cell>
        </row>
        <row r="3231">
          <cell r="A3231">
            <v>4362</v>
          </cell>
          <cell r="B3231" t="str">
            <v>Gems</v>
          </cell>
          <cell r="C3231" t="str">
            <v>SRT &amp; Charyl Stockwell  Preparatory Academy</v>
          </cell>
          <cell r="D3231" t="str">
            <v>Brighton, MI USA</v>
          </cell>
        </row>
        <row r="3232">
          <cell r="A3232">
            <v>4362</v>
          </cell>
          <cell r="B3232" t="str">
            <v>Gems</v>
          </cell>
          <cell r="C3232" t="str">
            <v>SRT &amp; Charyl Stockwell  Preparatory Academy</v>
          </cell>
          <cell r="D3232" t="str">
            <v>Brighton, MI USA</v>
          </cell>
        </row>
        <row r="3233">
          <cell r="A3233">
            <v>4364</v>
          </cell>
          <cell r="B3233" t="str">
            <v>Metal Jackets</v>
          </cell>
          <cell r="C3233" t="str">
            <v>jcpenney &amp; Stephenville High School</v>
          </cell>
          <cell r="D3233" t="str">
            <v>Stephenville, TX USA</v>
          </cell>
        </row>
        <row r="3234">
          <cell r="A3234">
            <v>4366</v>
          </cell>
          <cell r="B3234" t="str">
            <v>Rawbotics</v>
          </cell>
          <cell r="C3234" t="str">
            <v>General Electric Mexico / The Home Depot Mexico / Volaris / Legal Tracking &amp; American School Foundation</v>
          </cell>
          <cell r="D3234" t="str">
            <v>Mexico, DIF Mexico</v>
          </cell>
        </row>
        <row r="3235">
          <cell r="A3235">
            <v>4368</v>
          </cell>
          <cell r="B3235" t="str">
            <v>BullBots</v>
          </cell>
          <cell r="C3235" t="str">
            <v>SRT/FEMA Corporaton &amp; Vicksburg High School</v>
          </cell>
          <cell r="D3235" t="str">
            <v>Vicksburg, MI USA</v>
          </cell>
        </row>
        <row r="3236">
          <cell r="A3236">
            <v>4368</v>
          </cell>
          <cell r="B3236" t="str">
            <v>BullBots</v>
          </cell>
          <cell r="C3236" t="str">
            <v>SRT/FEMA Corporaton &amp; Vicksburg High School</v>
          </cell>
          <cell r="D3236" t="str">
            <v>Vicksburg, MI USA</v>
          </cell>
        </row>
        <row r="3237">
          <cell r="A3237">
            <v>4369</v>
          </cell>
          <cell r="B3237" t="str">
            <v>Brick City Bots</v>
          </cell>
          <cell r="C3237" t="str">
            <v>Mertek Solutions &amp; Lee County Schools</v>
          </cell>
          <cell r="D3237" t="str">
            <v>Sanford, NC USA</v>
          </cell>
        </row>
        <row r="3238">
          <cell r="A3238">
            <v>4371</v>
          </cell>
          <cell r="B3238" t="str">
            <v>ART, FESTO, NATIONAL INSTRUMENTS, COMECYT, ROSCO CONSULTORES</v>
          </cell>
          <cell r="C3238" t="str">
            <v>Tecmilenio Cuautitlan Izcalli &amp; ART: Advanced Robotics Team</v>
          </cell>
          <cell r="D3238" t="str">
            <v>CUAUTITLAN IZCALLI, MEX Mexico</v>
          </cell>
        </row>
        <row r="3239">
          <cell r="A3239">
            <v>4372</v>
          </cell>
          <cell r="B3239" t="str">
            <v>PRDG</v>
          </cell>
          <cell r="C3239" t="str">
            <v>Com Dev International/Research in Motion &amp; PRDG High School</v>
          </cell>
          <cell r="D3239" t="str">
            <v>Cambridge, ON Canada</v>
          </cell>
        </row>
        <row r="3240">
          <cell r="A3240">
            <v>4373</v>
          </cell>
          <cell r="B3240" t="str">
            <v>Roobotics</v>
          </cell>
          <cell r="C3240" t="str">
            <v>jcpenney &amp; abington friends school</v>
          </cell>
          <cell r="D3240" t="str">
            <v>Jenkintown, PA USA</v>
          </cell>
        </row>
        <row r="3241">
          <cell r="A3241">
            <v>4374</v>
          </cell>
          <cell r="B3241" t="str">
            <v>Roosevelt Robotics</v>
          </cell>
          <cell r="C3241" t="str">
            <v>NDEP/Robotics Organizing Committee &amp; Roosevelt High School</v>
          </cell>
          <cell r="D3241" t="str">
            <v>Honolulu, HI USA</v>
          </cell>
        </row>
        <row r="3242">
          <cell r="A3242">
            <v>4375</v>
          </cell>
          <cell r="B3242" t="str">
            <v>Patriots</v>
          </cell>
          <cell r="C3242" t="str">
            <v>Fox Negaunee / OK Rental Sales and Service / Castaing Family Foundation / Cliffs / Globe Printing / SRT &amp; Westwood High School</v>
          </cell>
          <cell r="D3242" t="str">
            <v>Ishpeming, MI USA</v>
          </cell>
        </row>
        <row r="3243">
          <cell r="A3243">
            <v>4375</v>
          </cell>
          <cell r="B3243" t="str">
            <v>Patriots</v>
          </cell>
          <cell r="C3243" t="str">
            <v>Fox Negaunee / OK Rental Sales and Service / Castaing Family Foundation / Cliffs / Globe Printing / SRT &amp; Westwood High School</v>
          </cell>
          <cell r="D3243" t="str">
            <v>Ishpeming, MI USA</v>
          </cell>
        </row>
        <row r="3244">
          <cell r="A3244">
            <v>4376</v>
          </cell>
          <cell r="B3244" t="str">
            <v>Raydernators</v>
          </cell>
          <cell r="C3244" t="str">
            <v>Family Farm And Home / DCL / Raydernators / Ferguson &amp; Chamberlain / Mrs. Colleen M. Wilcenski / Van Dam Custom Boats / Bay Shore Steel / Dr. William Shapton / Michigan Scienctific / Northwest Design Group / Mr. James Evans / IRISH Boat Shop &amp; Charlevoix High School</v>
          </cell>
          <cell r="D3244" t="str">
            <v>Charlevoix, MI USA</v>
          </cell>
        </row>
        <row r="3245">
          <cell r="A3245">
            <v>4376</v>
          </cell>
          <cell r="B3245" t="str">
            <v>Raydernators</v>
          </cell>
          <cell r="C3245" t="str">
            <v>Family Farm And Home / DCL / Raydernators / Ferguson &amp; Chamberlain / Mrs. Colleen M. Wilcenski / Van Dam Custom Boats / Bay Shore Steel / Dr. William Shapton / Michigan Scienctific / Northwest Design Group / Mr. James Evans / IRISH Boat Shop &amp; Charlevoix High School</v>
          </cell>
          <cell r="D3245" t="str">
            <v>Charlevoix, MI USA</v>
          </cell>
        </row>
        <row r="3246">
          <cell r="A3246">
            <v>4377</v>
          </cell>
          <cell r="B3246" t="str">
            <v>Boyne City Blaze</v>
          </cell>
          <cell r="C3246" t="str">
            <v>SRT &amp; Boyne City High School</v>
          </cell>
          <cell r="D3246" t="str">
            <v>Boyne City, MI USA</v>
          </cell>
        </row>
        <row r="3247">
          <cell r="A3247">
            <v>4377</v>
          </cell>
          <cell r="B3247" t="str">
            <v>Boyne City Blaze</v>
          </cell>
          <cell r="C3247" t="str">
            <v>SRT &amp; Boyne City High School</v>
          </cell>
          <cell r="D3247" t="str">
            <v>Boyne City, MI USA</v>
          </cell>
        </row>
        <row r="3248">
          <cell r="A3248">
            <v>4377</v>
          </cell>
          <cell r="B3248" t="str">
            <v>Boyne City Blaze</v>
          </cell>
          <cell r="C3248" t="str">
            <v>SRT &amp; Boyne City High School</v>
          </cell>
          <cell r="D3248" t="str">
            <v>Boyne City, MI USA</v>
          </cell>
        </row>
        <row r="3249">
          <cell r="A3249">
            <v>4378</v>
          </cell>
          <cell r="B3249" t="str">
            <v>Dark Knights</v>
          </cell>
          <cell r="C3249" t="str">
            <v>jcpenney &amp; Hanks High School</v>
          </cell>
          <cell r="D3249" t="str">
            <v>El Paso, TX USA</v>
          </cell>
        </row>
        <row r="3250">
          <cell r="A3250">
            <v>4380</v>
          </cell>
          <cell r="B3250" t="str">
            <v>HA</v>
          </cell>
          <cell r="C3250" t="str">
            <v>NDEP/detroit public schools/SRT/Heroes' Alliance &amp; Heroes Alliance</v>
          </cell>
          <cell r="D3250" t="str">
            <v>Detroit, MI USA</v>
          </cell>
        </row>
        <row r="3251">
          <cell r="A3251">
            <v>4380</v>
          </cell>
          <cell r="B3251" t="str">
            <v>HA</v>
          </cell>
          <cell r="C3251" t="str">
            <v>NDEP/detroit public schools/SRT/Heroes' Alliance &amp; Heroes Alliance</v>
          </cell>
          <cell r="D3251" t="str">
            <v>Detroit, MI USA</v>
          </cell>
        </row>
        <row r="3252">
          <cell r="A3252">
            <v>4381</v>
          </cell>
          <cell r="B3252" t="str">
            <v>Twisted Devils</v>
          </cell>
          <cell r="C3252" t="str">
            <v>Gull Lake Community Schools</v>
          </cell>
          <cell r="D3252" t="str">
            <v>Richland, MI USA</v>
          </cell>
        </row>
        <row r="3253">
          <cell r="A3253">
            <v>4381</v>
          </cell>
          <cell r="B3253" t="str">
            <v>Twisted Devils</v>
          </cell>
          <cell r="C3253" t="str">
            <v>Gull Lake Community Schools</v>
          </cell>
          <cell r="D3253" t="str">
            <v>Richland, MI USA</v>
          </cell>
        </row>
        <row r="3254">
          <cell r="A3254">
            <v>4381</v>
          </cell>
          <cell r="B3254" t="str">
            <v>Twisted Devils</v>
          </cell>
          <cell r="C3254" t="str">
            <v>Gull Lake Community Schools</v>
          </cell>
          <cell r="D3254" t="str">
            <v>Richland, MI USA</v>
          </cell>
        </row>
        <row r="3255">
          <cell r="A3255">
            <v>4381</v>
          </cell>
          <cell r="B3255" t="str">
            <v>Twisted Devils</v>
          </cell>
          <cell r="C3255" t="str">
            <v>Gull Lake Community Schools</v>
          </cell>
          <cell r="D3255" t="str">
            <v>Richland, MI USA</v>
          </cell>
        </row>
        <row r="3256">
          <cell r="A3256">
            <v>4382</v>
          </cell>
          <cell r="B3256" t="str">
            <v>SHS Trojans</v>
          </cell>
          <cell r="C3256" t="str">
            <v>jcpenney &amp; Saginaw High School</v>
          </cell>
          <cell r="D3256" t="str">
            <v>Saginaw, MI USA</v>
          </cell>
        </row>
        <row r="3257">
          <cell r="A3257">
            <v>4382</v>
          </cell>
          <cell r="B3257" t="str">
            <v>SHS Trojans</v>
          </cell>
          <cell r="C3257" t="str">
            <v>jcpenney &amp; Saginaw High School</v>
          </cell>
          <cell r="D3257" t="str">
            <v>Saginaw, MI USA</v>
          </cell>
        </row>
        <row r="3258">
          <cell r="A3258">
            <v>4383</v>
          </cell>
          <cell r="B3258" t="str">
            <v>Cool Hwip</v>
          </cell>
          <cell r="C3258" t="str">
            <v>Pershing Square / jcpenney / New York City College of Technology &amp; Pathways in Technology Early College High School (PTECH)</v>
          </cell>
          <cell r="D3258" t="str">
            <v>150 Albany Ave, NY USA</v>
          </cell>
        </row>
        <row r="3259">
          <cell r="A3259">
            <v>4384</v>
          </cell>
          <cell r="B3259" t="str">
            <v>Benzene Bots</v>
          </cell>
          <cell r="C3259" t="str">
            <v>AxleTech International / jcpenney / PTC / Lakeshore TolTest Corporation / Troy Foundation for Educational Excellence &amp; International Academy East</v>
          </cell>
          <cell r="D3259" t="str">
            <v>Troy, MI USA</v>
          </cell>
        </row>
        <row r="3260">
          <cell r="A3260">
            <v>4384</v>
          </cell>
          <cell r="B3260" t="str">
            <v>Benzene Bots</v>
          </cell>
          <cell r="C3260" t="str">
            <v>AxleTech International / jcpenney / PTC / Lakeshore TolTest Corporation / Troy Foundation for Educational Excellence &amp; International Academy East</v>
          </cell>
          <cell r="D3260" t="str">
            <v>Troy, MI USA</v>
          </cell>
        </row>
        <row r="3261">
          <cell r="A3261">
            <v>4384</v>
          </cell>
          <cell r="B3261" t="str">
            <v>Benzene Bots</v>
          </cell>
          <cell r="C3261" t="str">
            <v>AxleTech International / jcpenney / PTC / Lakeshore TolTest Corporation / Troy Foundation for Educational Excellence &amp; International Academy East</v>
          </cell>
          <cell r="D3261" t="str">
            <v>Troy, MI USA</v>
          </cell>
        </row>
        <row r="3262">
          <cell r="A3262">
            <v>4385</v>
          </cell>
          <cell r="B3262" t="str">
            <v>The Bryan Automatons</v>
          </cell>
          <cell r="C3262" t="str">
            <v>jcpenney &amp; Williams County Family YMCA ... "The Bryan Automatons"</v>
          </cell>
          <cell r="D3262" t="str">
            <v>Bryan, OH USA</v>
          </cell>
        </row>
        <row r="3263">
          <cell r="A3263">
            <v>4386</v>
          </cell>
          <cell r="B3263" t="str">
            <v>Mecha-maniacs</v>
          </cell>
          <cell r="C3263" t="str">
            <v>NASA/jcpenney/Xcel Energy &amp; Morgan County 4-H &amp; Brush High School</v>
          </cell>
          <cell r="D3263" t="str">
            <v>Brush, CO USA</v>
          </cell>
        </row>
        <row r="3264">
          <cell r="A3264">
            <v>4387</v>
          </cell>
          <cell r="B3264" t="str">
            <v>TBD</v>
          </cell>
          <cell r="C3264" t="str">
            <v>jcpenney &amp; Sterling High 4-H Organization</v>
          </cell>
          <cell r="D3264" t="str">
            <v>Sterling, CO USA</v>
          </cell>
        </row>
        <row r="3265">
          <cell r="A3265">
            <v>4388</v>
          </cell>
          <cell r="B3265" t="str">
            <v>Ridgebotics</v>
          </cell>
          <cell r="C3265" t="str">
            <v>jcpenney &amp; Larimer County 4H</v>
          </cell>
          <cell r="D3265" t="str">
            <v>Fort Collins, CO USA</v>
          </cell>
        </row>
        <row r="3266">
          <cell r="A3266">
            <v>4389</v>
          </cell>
          <cell r="B3266" t="str">
            <v>Virtual Bot</v>
          </cell>
          <cell r="C3266" t="str">
            <v>NDEP/SRT &amp; West Michigan Virtual Academy</v>
          </cell>
          <cell r="D3266" t="str">
            <v>Battle Creek, MI USA</v>
          </cell>
        </row>
        <row r="3267">
          <cell r="A3267">
            <v>4389</v>
          </cell>
          <cell r="B3267" t="str">
            <v>Virtual Bot</v>
          </cell>
          <cell r="C3267" t="str">
            <v>NDEP/SRT &amp; West Michigan Virtual Academy</v>
          </cell>
          <cell r="D3267" t="str">
            <v>Battle Creek, MI USA</v>
          </cell>
        </row>
        <row r="3268">
          <cell r="A3268">
            <v>4390</v>
          </cell>
          <cell r="B3268" t="str">
            <v>ATA</v>
          </cell>
          <cell r="C3268" t="str">
            <v>SRT &amp; Advanced Technology Academy</v>
          </cell>
          <cell r="D3268" t="str">
            <v>Daerborn, MI USA</v>
          </cell>
        </row>
        <row r="3269">
          <cell r="A3269">
            <v>4390</v>
          </cell>
          <cell r="B3269" t="str">
            <v>ATA</v>
          </cell>
          <cell r="C3269" t="str">
            <v>SRT &amp; Advanced Technology Academy</v>
          </cell>
          <cell r="D3269" t="str">
            <v>Daerborn, MI USA</v>
          </cell>
        </row>
        <row r="3270">
          <cell r="A3270">
            <v>4391</v>
          </cell>
          <cell r="B3270" t="str">
            <v>BraveBots</v>
          </cell>
          <cell r="C3270" t="str">
            <v>jcpenney &amp; Gladstone Area Schools</v>
          </cell>
          <cell r="D3270" t="str">
            <v>Gladstone, MI USA</v>
          </cell>
        </row>
        <row r="3271">
          <cell r="A3271">
            <v>4391</v>
          </cell>
          <cell r="B3271" t="str">
            <v>BraveBots</v>
          </cell>
          <cell r="C3271" t="str">
            <v>jcpenney &amp; Gladstone Area Schools</v>
          </cell>
          <cell r="D3271" t="str">
            <v>Gladstone, MI USA</v>
          </cell>
        </row>
        <row r="3272">
          <cell r="A3272">
            <v>4391</v>
          </cell>
          <cell r="B3272" t="str">
            <v>BraveBots</v>
          </cell>
          <cell r="C3272" t="str">
            <v>jcpenney &amp; Gladstone Area Schools</v>
          </cell>
          <cell r="D3272" t="str">
            <v>Gladstone, MI USA</v>
          </cell>
        </row>
        <row r="3273">
          <cell r="A3273">
            <v>4392</v>
          </cell>
          <cell r="B3273" t="str">
            <v>The Deceivers</v>
          </cell>
          <cell r="C3273" t="str">
            <v>jcpenney &amp; Brimley High School</v>
          </cell>
          <cell r="D3273" t="str">
            <v>Brimley, MI USA</v>
          </cell>
        </row>
        <row r="3274">
          <cell r="A3274">
            <v>4392</v>
          </cell>
          <cell r="B3274" t="str">
            <v>The Deceivers</v>
          </cell>
          <cell r="C3274" t="str">
            <v>jcpenney &amp; Brimley High School</v>
          </cell>
          <cell r="D3274" t="str">
            <v>Brimley, MI USA</v>
          </cell>
        </row>
        <row r="3275">
          <cell r="A3275">
            <v>4395</v>
          </cell>
          <cell r="B3275" t="str">
            <v>B.O.S.S.</v>
          </cell>
          <cell r="C3275" t="str">
            <v>SRT/Chrysler Foundation &amp; Dundee High School</v>
          </cell>
          <cell r="D3275" t="str">
            <v>Dundee, MI USA</v>
          </cell>
        </row>
        <row r="3276">
          <cell r="A3276">
            <v>4395</v>
          </cell>
          <cell r="B3276" t="str">
            <v>B.O.S.S.</v>
          </cell>
          <cell r="C3276" t="str">
            <v>SRT/Chrysler Foundation &amp; Dundee High School</v>
          </cell>
          <cell r="D3276" t="str">
            <v>Dundee, MI USA</v>
          </cell>
        </row>
        <row r="3277">
          <cell r="A3277">
            <v>4396</v>
          </cell>
          <cell r="B3277" t="str">
            <v xml:space="preserve">Gear Grinders </v>
          </cell>
          <cell r="C3277" t="str">
            <v>Manassas High School</v>
          </cell>
          <cell r="D3277" t="str">
            <v>Memphis, TN USA</v>
          </cell>
        </row>
        <row r="3278">
          <cell r="A3278">
            <v>4397</v>
          </cell>
          <cell r="B3278" t="str">
            <v>The Institution</v>
          </cell>
          <cell r="C3278" t="str">
            <v>jcpenney &amp; Bagley High School</v>
          </cell>
          <cell r="D3278" t="str">
            <v>Bagley, MN USA</v>
          </cell>
        </row>
        <row r="3279">
          <cell r="A3279">
            <v>4398</v>
          </cell>
          <cell r="B3279" t="str">
            <v>Imprimis Deo</v>
          </cell>
          <cell r="C3279" t="str">
            <v>St. Francis High School</v>
          </cell>
          <cell r="D3279" t="str">
            <v>Traverse City, MI USA</v>
          </cell>
        </row>
        <row r="3280">
          <cell r="A3280">
            <v>4398</v>
          </cell>
          <cell r="B3280" t="str">
            <v>Imprimis Deo</v>
          </cell>
          <cell r="C3280" t="str">
            <v>St. Francis High School</v>
          </cell>
          <cell r="D3280" t="str">
            <v>Traverse City, MI USA</v>
          </cell>
        </row>
        <row r="3281">
          <cell r="A3281">
            <v>4400</v>
          </cell>
          <cell r="B3281" t="str">
            <v>CERBOTICS</v>
          </cell>
          <cell r="C3281" t="str">
            <v>PEÃ‘OLES &amp; COLEGIO CERVANTES DE TORREON</v>
          </cell>
          <cell r="D3281" t="str">
            <v>TORREON, COA Mexico</v>
          </cell>
        </row>
        <row r="3282">
          <cell r="A3282">
            <v>4401</v>
          </cell>
          <cell r="B3282" t="str">
            <v>CETMOV</v>
          </cell>
          <cell r="C3282" t="str">
            <v>PEÃ‘OLES S.A. DE C.V. &amp; CETLAR A.C.</v>
          </cell>
          <cell r="D3282" t="str">
            <v>Laguna del Rey Coahuila, COA Mexico</v>
          </cell>
        </row>
        <row r="3283">
          <cell r="A3283">
            <v>4402</v>
          </cell>
          <cell r="B3283" t="str">
            <v>Connectors</v>
          </cell>
          <cell r="C3283" t="str">
            <v>The Boeing Company/jcpenney &amp; South Central Career Center</v>
          </cell>
          <cell r="D3283" t="str">
            <v>West Plains, MO USA</v>
          </cell>
        </row>
        <row r="3284">
          <cell r="A3284">
            <v>4403</v>
          </cell>
          <cell r="B3284" t="str">
            <v>ROULT</v>
          </cell>
          <cell r="C3284" t="str">
            <v>MET MEX PEÃ‘OLES, S.A. DE C.V. &amp; Tec de Monterrey Campus Laguna</v>
          </cell>
          <cell r="D3284" t="str">
            <v>Torreon, COA Mexico</v>
          </cell>
        </row>
        <row r="3285">
          <cell r="A3285">
            <v>4404</v>
          </cell>
          <cell r="B3285" t="str">
            <v>Nuts &amp; Colts</v>
          </cell>
          <cell r="C3285" t="str">
            <v>jcpenney &amp; Parkway Central High School</v>
          </cell>
          <cell r="D3285" t="str">
            <v>Chesterfield, MO USA</v>
          </cell>
        </row>
        <row r="3286">
          <cell r="A3286">
            <v>4405</v>
          </cell>
          <cell r="B3286" t="str">
            <v>The Atoms Family</v>
          </cell>
          <cell r="C3286" t="str">
            <v>jcpenney &amp; Plymouth Christian Academy</v>
          </cell>
          <cell r="D3286" t="str">
            <v>Canton, MI USA</v>
          </cell>
        </row>
        <row r="3287">
          <cell r="A3287">
            <v>4405</v>
          </cell>
          <cell r="B3287" t="str">
            <v>The Atoms Family</v>
          </cell>
          <cell r="C3287" t="str">
            <v>jcpenney &amp; Plymouth Christian Academy</v>
          </cell>
          <cell r="D3287" t="str">
            <v>Canton, MI USA</v>
          </cell>
        </row>
        <row r="3288">
          <cell r="A3288">
            <v>4406</v>
          </cell>
          <cell r="B3288" t="str">
            <v>Robotic Legends</v>
          </cell>
          <cell r="C3288" t="str">
            <v>Rashi Foundation / Afeka College of Engineering / Tel Aviv Municipality &amp; Bialik-Rogozin Campus</v>
          </cell>
          <cell r="D3288" t="str">
            <v>Tel Aviv, TA Israel</v>
          </cell>
        </row>
        <row r="3289">
          <cell r="A3289">
            <v>4408</v>
          </cell>
          <cell r="B3289" t="str">
            <v>Pennfield Panthers</v>
          </cell>
          <cell r="C3289" t="str">
            <v>SRT &amp; Pennfield High School</v>
          </cell>
          <cell r="D3289" t="str">
            <v>Battle Creek, MI USA</v>
          </cell>
        </row>
        <row r="3290">
          <cell r="A3290">
            <v>4408</v>
          </cell>
          <cell r="B3290" t="str">
            <v>Pennfield Panthers</v>
          </cell>
          <cell r="C3290" t="str">
            <v>SRT &amp; Pennfield High School</v>
          </cell>
          <cell r="D3290" t="str">
            <v>Battle Creek, MI USA</v>
          </cell>
        </row>
        <row r="3291">
          <cell r="A3291">
            <v>4409</v>
          </cell>
          <cell r="B3291" t="str">
            <v>Community Team</v>
          </cell>
          <cell r="C3291" t="str">
            <v>Lake Michigan College 2</v>
          </cell>
          <cell r="D3291" t="str">
            <v>Niles, MI USA</v>
          </cell>
        </row>
        <row r="3292">
          <cell r="A3292">
            <v>4409</v>
          </cell>
          <cell r="B3292" t="str">
            <v>Community Team</v>
          </cell>
          <cell r="C3292" t="str">
            <v>Lake Michigan College 2</v>
          </cell>
          <cell r="D3292" t="str">
            <v>Niles, MI USA</v>
          </cell>
        </row>
        <row r="3293">
          <cell r="A3293">
            <v>4410</v>
          </cell>
          <cell r="B3293" t="str">
            <v>Cyber Senators</v>
          </cell>
          <cell r="C3293" t="str">
            <v>jcpenney &amp; Ralph C. Mahar Regional</v>
          </cell>
          <cell r="D3293" t="str">
            <v>Orange, MA USA</v>
          </cell>
        </row>
        <row r="3294">
          <cell r="A3294">
            <v>4412</v>
          </cell>
          <cell r="B3294" t="str">
            <v>Stallions</v>
          </cell>
          <cell r="C3294" t="str">
            <v>Texas Workforce Commission &amp; School of Science and Technology</v>
          </cell>
          <cell r="D3294" t="str">
            <v>San Antonio, TX USA</v>
          </cell>
        </row>
        <row r="3295">
          <cell r="A3295">
            <v>4450</v>
          </cell>
          <cell r="B3295" t="str">
            <v>Olympia Robotics Federation</v>
          </cell>
          <cell r="C3295" t="str">
            <v>NASA / Washington State Office of Superintendent of Public Education / Capital Industrial, Inc / FastSigns, Inc. / H2OJet, Inc. / Obee Credit Union / South Puget Sound Community College / Christopher Cook &amp; Olympia School District</v>
          </cell>
          <cell r="D3295" t="str">
            <v>Olympia, WA USA</v>
          </cell>
        </row>
        <row r="3296">
          <cell r="A3296">
            <v>4451</v>
          </cell>
          <cell r="B3296" t="str">
            <v>ROBOTZ Garage</v>
          </cell>
          <cell r="C3296" t="str">
            <v>NASA / BOSCH / Bosch Rexroth Corporation / STUEKEN Precision Metal / Michelin / Laurens County Council / Piedmont Technical College &amp; Laurens District 55 High School</v>
          </cell>
          <cell r="D3296" t="str">
            <v>Fountain Inn, SC USA</v>
          </cell>
        </row>
        <row r="3297">
          <cell r="A3297">
            <v>4451</v>
          </cell>
          <cell r="B3297" t="str">
            <v>ROBOTZ Garage</v>
          </cell>
          <cell r="C3297" t="str">
            <v>NASA / BOSCH / Bosch Rexroth Corporation / STUEKEN Precision Metal / Michelin / Laurens County Council / Piedmont Technical College &amp; Laurens District 55 High School</v>
          </cell>
          <cell r="D3297" t="str">
            <v>Fountain Inn, SC USA</v>
          </cell>
        </row>
        <row r="3298">
          <cell r="A3298">
            <v>4452</v>
          </cell>
          <cell r="B3298" t="str">
            <v>First Noble Team</v>
          </cell>
          <cell r="C3298" t="str">
            <v>Oconee County 4H</v>
          </cell>
          <cell r="D3298" t="str">
            <v>Seneca, SC USA</v>
          </cell>
        </row>
        <row r="3299">
          <cell r="A3299">
            <v>4452</v>
          </cell>
          <cell r="B3299" t="str">
            <v>First Noble Team</v>
          </cell>
          <cell r="C3299" t="str">
            <v>Oconee County 4H</v>
          </cell>
          <cell r="D3299" t="str">
            <v>Seneca, SC USA</v>
          </cell>
        </row>
        <row r="3300">
          <cell r="A3300">
            <v>4453</v>
          </cell>
          <cell r="B3300" t="str">
            <v>The Red Hot Chili Bots</v>
          </cell>
          <cell r="C3300" t="str">
            <v>Argosy / Eaton &amp; Marshall High School</v>
          </cell>
          <cell r="D3300" t="str">
            <v>Marshall, MI USA</v>
          </cell>
        </row>
        <row r="3301">
          <cell r="A3301">
            <v>4453</v>
          </cell>
          <cell r="B3301" t="str">
            <v>The Red Hot Chili Bots</v>
          </cell>
          <cell r="C3301" t="str">
            <v>Argosy / Eaton &amp; Marshall High School</v>
          </cell>
          <cell r="D3301" t="str">
            <v>Marshall, MI USA</v>
          </cell>
        </row>
        <row r="3302">
          <cell r="A3302">
            <v>4454</v>
          </cell>
          <cell r="B3302" t="str">
            <v>Rocketeers</v>
          </cell>
          <cell r="C3302" t="str">
            <v>The Boeing Company / Penn State / 4-H &amp; Atomic Robotics Penn State 4-H Club</v>
          </cell>
          <cell r="D3302" t="str">
            <v>Philadelphia, PA USA</v>
          </cell>
        </row>
        <row r="3303">
          <cell r="A3303">
            <v>4454</v>
          </cell>
          <cell r="B3303" t="str">
            <v>Rocketeers</v>
          </cell>
          <cell r="C3303" t="str">
            <v>The Boeing Company / Penn State / 4-H &amp; Atomic Robotics Penn State 4-H Club</v>
          </cell>
          <cell r="D3303" t="str">
            <v>Philadelphia, PA USA</v>
          </cell>
        </row>
        <row r="3304">
          <cell r="A3304">
            <v>4455</v>
          </cell>
          <cell r="B3304" t="str">
            <v>The Burger Bots</v>
          </cell>
          <cell r="C3304" t="str">
            <v>NASA/University of Central Missouri &amp; Warrensburg R6 School District</v>
          </cell>
          <cell r="D3304" t="str">
            <v>Warrensburg, MO USA</v>
          </cell>
        </row>
        <row r="3305">
          <cell r="A3305">
            <v>4456</v>
          </cell>
          <cell r="B3305" t="str">
            <v>Cadet Robotics</v>
          </cell>
          <cell r="C3305" t="str">
            <v>St. John's College High School</v>
          </cell>
          <cell r="D3305" t="str">
            <v>Washington, DC USA</v>
          </cell>
        </row>
        <row r="3306">
          <cell r="A3306">
            <v>4456</v>
          </cell>
          <cell r="B3306" t="str">
            <v>Cadet Robotics</v>
          </cell>
          <cell r="C3306" t="str">
            <v>St. John's College High School</v>
          </cell>
          <cell r="D3306" t="str">
            <v>Washington, DC USA</v>
          </cell>
        </row>
        <row r="3307">
          <cell r="A3307">
            <v>4457</v>
          </cell>
          <cell r="B3307" t="str">
            <v>ACE</v>
          </cell>
          <cell r="C3307" t="str">
            <v>ACE Academy</v>
          </cell>
          <cell r="D3307" t="str">
            <v>Portland, OR USA</v>
          </cell>
        </row>
        <row r="3308">
          <cell r="A3308">
            <v>4458</v>
          </cell>
          <cell r="B3308" t="str">
            <v>DEVILBOTS</v>
          </cell>
          <cell r="C3308" t="str">
            <v>Center Moriches Red Devils</v>
          </cell>
          <cell r="D3308" t="str">
            <v>Center Moriches, NY USA</v>
          </cell>
        </row>
        <row r="3309">
          <cell r="A3309">
            <v>4459</v>
          </cell>
          <cell r="B3309" t="str">
            <v>LeoTechs</v>
          </cell>
          <cell r="C3309" t="str">
            <v>NASA/Google &amp; Lithia Springs High School</v>
          </cell>
          <cell r="D3309" t="str">
            <v>Lithia Springs, GA USA</v>
          </cell>
        </row>
        <row r="3310">
          <cell r="A3310">
            <v>4460</v>
          </cell>
          <cell r="B3310" t="str">
            <v>Green MASHine</v>
          </cell>
          <cell r="C3310" t="str">
            <v>NASA/George &amp; Maureen Fogwell/Paul &amp; Caron Young/Complete Financial Outsourcing/Owen J. Roberts School District/Henrietta Hankin Library/The Naim Family/Virginia Tech &amp; Friends of 401</v>
          </cell>
          <cell r="D3310" t="str">
            <v>West Vincent Township, PA USA</v>
          </cell>
        </row>
        <row r="3311">
          <cell r="A3311">
            <v>4460</v>
          </cell>
          <cell r="B3311" t="str">
            <v>Green MASHine</v>
          </cell>
          <cell r="C3311" t="str">
            <v>NASA/George &amp; Maureen Fogwell/Paul &amp; Caron Young/Complete Financial Outsourcing/Owen J. Roberts School District/Henrietta Hankin Library/The Naim Family/Virginia Tech &amp; Friends of 401</v>
          </cell>
          <cell r="D3311" t="str">
            <v>West Vincent Township, PA USA</v>
          </cell>
        </row>
        <row r="3312">
          <cell r="A3312">
            <v>4460</v>
          </cell>
          <cell r="B3312" t="str">
            <v>Green MASHine</v>
          </cell>
          <cell r="C3312" t="str">
            <v>NASA/George &amp; Maureen Fogwell/Paul &amp; Caron Young/Complete Financial Outsourcing/Owen J. Roberts School District/Henrietta Hankin Library/The Naim Family/Virginia Tech &amp; Friends of 401</v>
          </cell>
          <cell r="D3312" t="str">
            <v>West Vincent Township, PA USA</v>
          </cell>
        </row>
        <row r="3313">
          <cell r="A3313">
            <v>4461</v>
          </cell>
          <cell r="B3313" t="str">
            <v>RAMbotics</v>
          </cell>
          <cell r="C3313" t="str">
            <v>Mount Rainier High School</v>
          </cell>
          <cell r="D3313" t="str">
            <v>Des Moines, WA USA</v>
          </cell>
        </row>
        <row r="3314">
          <cell r="A3314">
            <v>4462</v>
          </cell>
          <cell r="B3314" t="str">
            <v>Full Metal Jackets</v>
          </cell>
          <cell r="C3314" t="str">
            <v>Tennessee Valley Authority / UT Battelle &amp; Oak Ridge National Lab / IEEE / ESG Construction / Jenkins Fabrication and Welding / ASME-Oak Ridge Group / ISA / Worldwide Interactive Network, Inc. / Browder Ace Hardware / Glenda Johnson- Coldwell Banker / Bionomics / Earl Duff Subaru / Ed and Marianne Byrnes / Lloyd Chapman / Foust Fitness / Kingston Hairstyling Center / Tennessee Eye Care / Tennessee Valley Optical / United Community Bank / Fraker Funeral Home / Sassy Kutz / Lowes / Sears / Barger and Sons / Eddie's Body Shop / The Eye Center at Midtown / ORNL Federal Credit Union &amp; Roane County High School</v>
          </cell>
          <cell r="D3314" t="str">
            <v>Kingston, TN USA</v>
          </cell>
        </row>
        <row r="3315">
          <cell r="A3315">
            <v>4463</v>
          </cell>
          <cell r="B3315" t="str">
            <v>The Blaze</v>
          </cell>
          <cell r="C3315" t="str">
            <v>Argosy/Best Buy/Arkansas First/Griffith Machine/Valley View Bearing &amp; Valley View High School</v>
          </cell>
          <cell r="D3315" t="str">
            <v>Jonesboro, AR USA</v>
          </cell>
        </row>
        <row r="3316">
          <cell r="A3316">
            <v>4464</v>
          </cell>
          <cell r="B3316" t="str">
            <v>EdisonKids</v>
          </cell>
          <cell r="C3316" t="str">
            <v>NDEP &amp; Team Illusion</v>
          </cell>
          <cell r="D3316" t="str">
            <v>greenbelt, MD USA</v>
          </cell>
        </row>
        <row r="3317">
          <cell r="A3317">
            <v>4464</v>
          </cell>
          <cell r="B3317" t="str">
            <v>EdisonKids</v>
          </cell>
          <cell r="C3317" t="str">
            <v>NDEP &amp; Team Illusion</v>
          </cell>
          <cell r="D3317" t="str">
            <v>greenbelt, MD USA</v>
          </cell>
        </row>
        <row r="3318">
          <cell r="A3318">
            <v>4466</v>
          </cell>
          <cell r="B3318" t="str">
            <v>Robo Hamsters</v>
          </cell>
          <cell r="C3318" t="str">
            <v>Angelic Technology &amp; Angelic Robotics</v>
          </cell>
          <cell r="D3318" t="str">
            <v>Culpeper, VA USA</v>
          </cell>
        </row>
        <row r="3319">
          <cell r="A3319">
            <v>4467</v>
          </cell>
          <cell r="B3319" t="str">
            <v>Titanium Titans</v>
          </cell>
          <cell r="C3319" t="str">
            <v>Peters Township Library Robotics Club</v>
          </cell>
          <cell r="D3319" t="str">
            <v>McMurray, PA USA</v>
          </cell>
        </row>
        <row r="3320">
          <cell r="A3320">
            <v>4468</v>
          </cell>
          <cell r="B3320" t="str">
            <v>Fernbank LINKS</v>
          </cell>
          <cell r="C3320" t="str">
            <v>WIT Foundation / GE Volunteers / Gate 6 Solutions &amp; Fernbank Science Center &amp; Lakeside High School</v>
          </cell>
          <cell r="D3320" t="str">
            <v>Atlanta, GA USA</v>
          </cell>
        </row>
        <row r="3321">
          <cell r="A3321">
            <v>4469</v>
          </cell>
          <cell r="B3321" t="str">
            <v>TJ</v>
          </cell>
          <cell r="C3321" t="str">
            <v>Thomas Jefferson HS</v>
          </cell>
          <cell r="D3321" t="str">
            <v>Auburn, WA USA</v>
          </cell>
        </row>
        <row r="3322">
          <cell r="A3322">
            <v>4470</v>
          </cell>
          <cell r="B3322" t="str">
            <v xml:space="preserve">  TiGears</v>
          </cell>
          <cell r="C3322" t="str">
            <v>Rockwell Automation/Boeing &amp; Valencia H.S.</v>
          </cell>
          <cell r="D3322" t="str">
            <v>Placentia, CA USA</v>
          </cell>
        </row>
        <row r="3323">
          <cell r="A3323">
            <v>4471</v>
          </cell>
          <cell r="B3323" t="str">
            <v>SPARTRONS</v>
          </cell>
          <cell r="C3323" t="str">
            <v>Abbott Fund/Motorola Solutions Foundation &amp; Hollywood Hills High School</v>
          </cell>
          <cell r="D3323" t="str">
            <v>Hollywood, FL USA</v>
          </cell>
        </row>
        <row r="3324">
          <cell r="A3324">
            <v>4471</v>
          </cell>
          <cell r="B3324" t="str">
            <v>SPARTRONS</v>
          </cell>
          <cell r="C3324" t="str">
            <v>Abbott Fund/Motorola Solutions Foundation &amp; Hollywood Hills High School</v>
          </cell>
          <cell r="D3324" t="str">
            <v>Hollywood, FL USA</v>
          </cell>
        </row>
        <row r="3325">
          <cell r="A3325">
            <v>4472</v>
          </cell>
          <cell r="B3325" t="str">
            <v>Super NOVA</v>
          </cell>
          <cell r="C3325" t="str">
            <v>NASA/Orbital/Lockheed Martin/BAE Systems/Micron Technology/SPARK Education Foundation/Osbourn Park High School &amp; Prince William County Public Schools</v>
          </cell>
          <cell r="D3325" t="str">
            <v>Manassas, VA USA</v>
          </cell>
        </row>
        <row r="3326">
          <cell r="A3326">
            <v>4473</v>
          </cell>
          <cell r="B3326" t="str">
            <v>Delta Squad</v>
          </cell>
          <cell r="C3326" t="str">
            <v>Fairchild Semi-Conductor / Kennebec Technologies / Machinery Service / Ames True Value / NASA &amp; REM</v>
          </cell>
          <cell r="D3326" t="str">
            <v>Augusta, ME USA</v>
          </cell>
        </row>
        <row r="3327">
          <cell r="A3327">
            <v>4474</v>
          </cell>
          <cell r="B3327" t="str">
            <v>Silver Circuit</v>
          </cell>
          <cell r="C3327" t="str">
            <v>Silver Lake Regional High School</v>
          </cell>
          <cell r="D3327" t="str">
            <v>Kingston, MA USA</v>
          </cell>
        </row>
        <row r="3328">
          <cell r="A3328">
            <v>4475</v>
          </cell>
          <cell r="B3328" t="str">
            <v>Terrier Byte Bots</v>
          </cell>
          <cell r="C3328" t="str">
            <v>West Market Street Center</v>
          </cell>
          <cell r="D3328" t="str">
            <v>Newark, NJ USA</v>
          </cell>
        </row>
        <row r="3329">
          <cell r="A3329">
            <v>4475</v>
          </cell>
          <cell r="B3329" t="str">
            <v>Terrier Byte Bots</v>
          </cell>
          <cell r="C3329" t="str">
            <v>West Market Street Center</v>
          </cell>
          <cell r="D3329" t="str">
            <v>Newark, NJ USA</v>
          </cell>
        </row>
        <row r="3330">
          <cell r="A3330">
            <v>4475</v>
          </cell>
          <cell r="B3330" t="str">
            <v>Terrier Byte Bots</v>
          </cell>
          <cell r="C3330" t="str">
            <v>West Market Street Center</v>
          </cell>
          <cell r="D3330" t="str">
            <v>Newark, NJ USA</v>
          </cell>
        </row>
        <row r="3331">
          <cell r="A3331">
            <v>4476</v>
          </cell>
          <cell r="B3331" t="str">
            <v>W.A.F.F.L.E.S.</v>
          </cell>
          <cell r="C3331" t="str">
            <v>QueenÂ’s University Faculty of Education Community Outreach Centre &amp; W.A.F.F.L.E.S. Community Robotics</v>
          </cell>
          <cell r="D3331" t="str">
            <v>Kingston, ON Canada</v>
          </cell>
        </row>
        <row r="3332">
          <cell r="A3332">
            <v>4477</v>
          </cell>
          <cell r="B3332" t="str">
            <v>ASMSA FIRST</v>
          </cell>
          <cell r="C3332" t="str">
            <v>Arkansas FIRST/Argosy &amp; Arkansas School for Mathematics, Science and the Arts</v>
          </cell>
          <cell r="D3332" t="str">
            <v>Hot Springs, AR USA</v>
          </cell>
        </row>
        <row r="3333">
          <cell r="A3333">
            <v>4478</v>
          </cell>
          <cell r="B3333" t="str">
            <v>Materia Oscura</v>
          </cell>
          <cell r="C3333" t="str">
            <v>J Design Systems / Argosy Foundation / March Dentistry / Design Solutions: Fore / Water Park Family Dental &amp; Underground Robotics</v>
          </cell>
          <cell r="D3333" t="str">
            <v>Milford, MI USA</v>
          </cell>
        </row>
        <row r="3334">
          <cell r="A3334">
            <v>4478</v>
          </cell>
          <cell r="B3334" t="str">
            <v>Materia Oscura</v>
          </cell>
          <cell r="C3334" t="str">
            <v>J Design Systems / Argosy Foundation / March Dentistry / Design Solutions: Fore / Water Park Family Dental &amp; Underground Robotics</v>
          </cell>
          <cell r="D3334" t="str">
            <v>Milford, MI USA</v>
          </cell>
        </row>
        <row r="3335">
          <cell r="A3335">
            <v>4479</v>
          </cell>
          <cell r="B3335" t="str">
            <v>Hixson Wiredcats</v>
          </cell>
          <cell r="C3335" t="str">
            <v>TVA &amp; Hixson High School</v>
          </cell>
          <cell r="D3335" t="str">
            <v>5705 Middle Valley Rd, TN USA</v>
          </cell>
        </row>
        <row r="3336">
          <cell r="A3336">
            <v>4480</v>
          </cell>
          <cell r="B3336" t="str">
            <v>UC-Botics</v>
          </cell>
          <cell r="C3336" t="str">
            <v>NASA &amp; Upsala Area Schools</v>
          </cell>
          <cell r="D3336" t="str">
            <v>Upsala, MN USA</v>
          </cell>
        </row>
        <row r="3337">
          <cell r="A3337">
            <v>4481</v>
          </cell>
          <cell r="B3337" t="str">
            <v>The Rembrandts</v>
          </cell>
          <cell r="C3337" t="str">
            <v>Fontys University and Regional Opleidingen Centrum</v>
          </cell>
          <cell r="D3337" t="str">
            <v>Eindhoven, NB Netherlands</v>
          </cell>
        </row>
        <row r="3338">
          <cell r="A3338">
            <v>4482</v>
          </cell>
          <cell r="B3338" t="str">
            <v>eagles</v>
          </cell>
          <cell r="C3338" t="str">
            <v>Heritage christian academy</v>
          </cell>
          <cell r="D3338" t="str">
            <v>Kalamazoo, MI USA</v>
          </cell>
        </row>
        <row r="3339">
          <cell r="A3339">
            <v>4482</v>
          </cell>
          <cell r="B3339" t="str">
            <v>eagles</v>
          </cell>
          <cell r="C3339" t="str">
            <v>Heritage christian academy</v>
          </cell>
          <cell r="D3339" t="str">
            <v>Kalamazoo, MI USA</v>
          </cell>
        </row>
        <row r="3340">
          <cell r="A3340">
            <v>4483</v>
          </cell>
          <cell r="B3340" t="str">
            <v>21st Century Robotics</v>
          </cell>
          <cell r="C3340" t="str">
            <v>Kellogg Community College / Shupan and Sons &amp; Battle Creek Central High School &amp; 21st Century Community Learning Center</v>
          </cell>
          <cell r="D3340" t="str">
            <v>Battle Creek, MI USA</v>
          </cell>
        </row>
        <row r="3341">
          <cell r="A3341">
            <v>4483</v>
          </cell>
          <cell r="B3341" t="str">
            <v>21st Century Robotics</v>
          </cell>
          <cell r="C3341" t="str">
            <v>Kellogg Community College / Shupan and Sons &amp; Battle Creek Central High School &amp; 21st Century Community Learning Center</v>
          </cell>
          <cell r="D3341" t="str">
            <v>Battle Creek, MI USA</v>
          </cell>
        </row>
        <row r="3342">
          <cell r="A3342">
            <v>4484</v>
          </cell>
          <cell r="B3342" t="str">
            <v>4-H DEADLOX</v>
          </cell>
          <cell r="C3342" t="str">
            <v>NASA &amp; Penn State Extension in Clearfield County</v>
          </cell>
          <cell r="D3342" t="str">
            <v>Clearfield , PA USA</v>
          </cell>
        </row>
        <row r="3343">
          <cell r="A3343">
            <v>4485</v>
          </cell>
          <cell r="B3343" t="str">
            <v>Tribe Tech</v>
          </cell>
          <cell r="C3343" t="str">
            <v>NASA / Rolls-Royce / Allison Transmission / Waterjet Cutting of Indiana / TechPoint Foundation for Youth / Indiana Department of Education / VDS Racing Engines / Duke Energy Foundation &amp; Danville Community High School</v>
          </cell>
          <cell r="D3343" t="str">
            <v>Danville, IN USA</v>
          </cell>
        </row>
        <row r="3344">
          <cell r="A3344">
            <v>4486</v>
          </cell>
          <cell r="B3344" t="str">
            <v>Tee Squares</v>
          </cell>
          <cell r="C3344" t="str">
            <v>NASA/MEANS Engineering/PGS San Diego/Qualcomm &amp; North County Trade Tech High School</v>
          </cell>
          <cell r="D3344" t="str">
            <v>Vista, CA USA</v>
          </cell>
        </row>
        <row r="3345">
          <cell r="A3345">
            <v>4487</v>
          </cell>
          <cell r="B3345" t="str">
            <v>Oologah</v>
          </cell>
          <cell r="C3345" t="str">
            <v>NASA &amp; Oologah-Talala High School, Oklahoma Department of Education, NASA</v>
          </cell>
          <cell r="D3345" t="str">
            <v>Oologah, OK USA</v>
          </cell>
        </row>
        <row r="3346">
          <cell r="A3346">
            <v>4487</v>
          </cell>
          <cell r="B3346" t="str">
            <v>Oologah</v>
          </cell>
          <cell r="C3346" t="str">
            <v>NASA &amp; Oologah-Talala High School, Oklahoma Department of Education, NASA</v>
          </cell>
          <cell r="D3346" t="str">
            <v>Oologah, OK USA</v>
          </cell>
        </row>
        <row r="3347">
          <cell r="A3347">
            <v>4488</v>
          </cell>
          <cell r="B3347" t="str">
            <v>ShockWave</v>
          </cell>
          <cell r="C3347" t="str">
            <v>NASA / Hillsboro School District / WillaKenzie Estate / Juan Young Trust / Resource One / Synapticats / Apex Industries / Valley Machine &amp; Glencoe High School</v>
          </cell>
          <cell r="D3347" t="str">
            <v>Hillsboro, OR USA</v>
          </cell>
        </row>
        <row r="3348">
          <cell r="A3348">
            <v>4489</v>
          </cell>
          <cell r="B3348" t="str">
            <v>Cybertribe</v>
          </cell>
          <cell r="C3348" t="str">
            <v>South-Doyle High School</v>
          </cell>
          <cell r="D3348" t="str">
            <v>Knoxville, TN USA</v>
          </cell>
        </row>
        <row r="3349">
          <cell r="A3349">
            <v>4490</v>
          </cell>
          <cell r="B3349" t="str">
            <v>Raiders</v>
          </cell>
          <cell r="C3349" t="str">
            <v>Entergy / Arkansas First / Domino's Pizza &amp; Riverview Public Schools</v>
          </cell>
          <cell r="D3349" t="str">
            <v>Searcy, AR USA</v>
          </cell>
        </row>
        <row r="3350">
          <cell r="A3350">
            <v>4491</v>
          </cell>
          <cell r="B3350" t="str">
            <v>Knights</v>
          </cell>
          <cell r="C3350" t="str">
            <v>General Electrics/Robotique FIRST QuÃ©bec/Youth Fusion &amp; Richmond Regional High School (Eastern Townships SB)</v>
          </cell>
          <cell r="D3350" t="str">
            <v>Richmond, QC Canada</v>
          </cell>
        </row>
        <row r="3351">
          <cell r="A3351">
            <v>4492</v>
          </cell>
          <cell r="B3351" t="str">
            <v>Chrono</v>
          </cell>
          <cell r="C3351" t="str">
            <v>Enerkem / Robotique FIRST QuÃ©bec / BRP / Les Entreprises Forestieres V. Labranche inc. / Ville de Coaticook / MRC de la rÃ©gion de Coaticook / Caron et fils / Ferme Jean-FranÃ§ois Bolduc / Ville de Stanstead / Martin Lafreniere &amp; Ecole secondaire La FrontaliÃ¨re (CS des Hauts-Cantons)</v>
          </cell>
          <cell r="D3351" t="str">
            <v>Coaticook, QC Canada</v>
          </cell>
        </row>
        <row r="3352">
          <cell r="A3352">
            <v>4495</v>
          </cell>
          <cell r="B3352" t="str">
            <v>Tigers</v>
          </cell>
          <cell r="C3352" t="str">
            <v>PTC &amp; Thorp High School</v>
          </cell>
          <cell r="D3352" t="str">
            <v>Thorp, WA USA</v>
          </cell>
        </row>
        <row r="3353">
          <cell r="A3353">
            <v>4496</v>
          </cell>
          <cell r="B3353" t="str">
            <v>Perry Tech</v>
          </cell>
          <cell r="C3353" t="str">
            <v>Perry High School</v>
          </cell>
          <cell r="D3353" t="str">
            <v>Gilbert, AZ USA</v>
          </cell>
        </row>
        <row r="3354">
          <cell r="A3354">
            <v>4497</v>
          </cell>
          <cell r="B3354" t="str">
            <v>SKi-Net</v>
          </cell>
          <cell r="C3354" t="str">
            <v>SC Robotics Club</v>
          </cell>
          <cell r="D3354" t="str">
            <v>Swift Current, SK Canada</v>
          </cell>
        </row>
        <row r="3355">
          <cell r="A3355">
            <v>4498</v>
          </cell>
          <cell r="B3355" t="str">
            <v>Team X</v>
          </cell>
          <cell r="C3355" t="str">
            <v>NASA &amp; Boys and Girls Club of America, Sacramento</v>
          </cell>
          <cell r="D3355" t="str">
            <v>Sacramento, CA USA</v>
          </cell>
        </row>
        <row r="3356">
          <cell r="A3356">
            <v>4499</v>
          </cell>
          <cell r="B3356" t="str">
            <v>The Highlanders</v>
          </cell>
          <cell r="C3356" t="str">
            <v>NASA / Ottercares / Encorp / Pleasing Software &amp; Neaera Robotics</v>
          </cell>
          <cell r="D3356" t="str">
            <v>Fort Collins, CO USA</v>
          </cell>
        </row>
        <row r="3357">
          <cell r="A3357">
            <v>4499</v>
          </cell>
          <cell r="B3357" t="str">
            <v>The Highlanders</v>
          </cell>
          <cell r="C3357" t="str">
            <v>NASA / Ottercares / Encorp / Pleasing Software &amp; Neaera Robotics</v>
          </cell>
          <cell r="D3357" t="str">
            <v>Fort Collins, CO USA</v>
          </cell>
        </row>
        <row r="3358">
          <cell r="A3358">
            <v>4500</v>
          </cell>
          <cell r="B3358" t="str">
            <v>RoboHounds</v>
          </cell>
          <cell r="C3358" t="str">
            <v>NASA &amp; Clayton High school</v>
          </cell>
          <cell r="D3358" t="str">
            <v>Clayton, MO USA</v>
          </cell>
        </row>
        <row r="3359">
          <cell r="A3359">
            <v>4501</v>
          </cell>
          <cell r="B3359" t="str">
            <v>Humans</v>
          </cell>
          <cell r="C3359" t="str">
            <v>NASA &amp; New Roads School</v>
          </cell>
          <cell r="D3359" t="str">
            <v>3131 Olympic Blvd, CA USA</v>
          </cell>
        </row>
        <row r="3360">
          <cell r="A3360">
            <v>4502</v>
          </cell>
          <cell r="B3360" t="str">
            <v>The Octo?</v>
          </cell>
          <cell r="C3360" t="str">
            <v>Alamo Area Academies &amp; Alamo Colleges-Memorial Early College High School</v>
          </cell>
          <cell r="D3360" t="str">
            <v>New Braunfels , TX USA</v>
          </cell>
        </row>
        <row r="3361">
          <cell r="A3361">
            <v>4504</v>
          </cell>
          <cell r="B3361" t="str">
            <v>B. C. Robotics</v>
          </cell>
          <cell r="C3361" t="str">
            <v>ALCOA / Maryville City Schools Foundation / Oak Ridge National Laboratories / Massey Electric / IEEE / Remotec / Cherokee Milwright / ASME &amp; Maryville High School</v>
          </cell>
          <cell r="D3361" t="str">
            <v>Maryville, TN USA</v>
          </cell>
        </row>
        <row r="3362">
          <cell r="A3362">
            <v>4504</v>
          </cell>
          <cell r="B3362" t="str">
            <v>B. C. Robotics</v>
          </cell>
          <cell r="C3362" t="str">
            <v>ALCOA / Maryville City Schools Foundation / Oak Ridge National Laboratories / Massey Electric / IEEE / Remotec / Cherokee Milwright / ASME &amp; Maryville High School</v>
          </cell>
          <cell r="D3362" t="str">
            <v>Maryville, TN USA</v>
          </cell>
        </row>
        <row r="3363">
          <cell r="A3363">
            <v>4505</v>
          </cell>
          <cell r="B3363" t="str">
            <v>MechDonogh Eagles</v>
          </cell>
          <cell r="C3363" t="str">
            <v>NASA/Science Applications International Corporation/Booz Allen Hamilton &amp; McDonogh School</v>
          </cell>
          <cell r="D3363" t="str">
            <v>Owings Mills, MD USA</v>
          </cell>
        </row>
        <row r="3364">
          <cell r="A3364">
            <v>4505</v>
          </cell>
          <cell r="B3364" t="str">
            <v>MechDonogh Eagles</v>
          </cell>
          <cell r="C3364" t="str">
            <v>NASA/Science Applications International Corporation/Booz Allen Hamilton &amp; McDonogh School</v>
          </cell>
          <cell r="D3364" t="str">
            <v>Owings Mills, MD USA</v>
          </cell>
        </row>
        <row r="3365">
          <cell r="A3365">
            <v>4506</v>
          </cell>
          <cell r="B3365" t="str">
            <v>PioNerds</v>
          </cell>
          <cell r="C3365" t="str">
            <v>Medtronic &amp; Hill-Murray School</v>
          </cell>
          <cell r="D3365" t="str">
            <v>Maplewood, MN USA</v>
          </cell>
        </row>
        <row r="3366">
          <cell r="A3366">
            <v>4507</v>
          </cell>
          <cell r="B3366" t="str">
            <v>Tar-Bots</v>
          </cell>
          <cell r="C3366" t="str">
            <v>Denby High School</v>
          </cell>
          <cell r="D3366" t="str">
            <v>Detroit, MI USA</v>
          </cell>
        </row>
        <row r="3367">
          <cell r="A3367">
            <v>4507</v>
          </cell>
          <cell r="B3367" t="str">
            <v>Tar-Bots</v>
          </cell>
          <cell r="C3367" t="str">
            <v>Denby High School</v>
          </cell>
          <cell r="D3367" t="str">
            <v>Detroit, MI USA</v>
          </cell>
        </row>
        <row r="3368">
          <cell r="A3368">
            <v>4508</v>
          </cell>
          <cell r="B3368" t="str">
            <v>Schuylerville Robotics</v>
          </cell>
          <cell r="C3368" t="str">
            <v>NASA / Stone Bridge Iron &amp; Steel, Inc. / Subway Development of Albany / ACN / The Phantom Laboratory / Metal Supermarkets / Aubuchon Hardware of Greenwich / Subway of Schuylerville &amp; Schuylerville High School</v>
          </cell>
          <cell r="D3368" t="str">
            <v>Schuylerville, NY USA</v>
          </cell>
        </row>
        <row r="3369">
          <cell r="A3369">
            <v>4509</v>
          </cell>
          <cell r="B3369" t="str">
            <v>Mechanical Bulls</v>
          </cell>
          <cell r="C3369" t="str">
            <v>NASA/Gwinnett County Public Schools/Meggitt Training Systems &amp; Lanier High School</v>
          </cell>
          <cell r="D3369" t="str">
            <v>Sugar Hill, GA USA</v>
          </cell>
        </row>
        <row r="3370">
          <cell r="A3370">
            <v>4510</v>
          </cell>
          <cell r="B3370" t="str">
            <v>Bobcats</v>
          </cell>
          <cell r="C3370" t="str">
            <v>jcpenney &amp; Dooly County High School</v>
          </cell>
          <cell r="D3370" t="str">
            <v>715 North Third Street, GA USA</v>
          </cell>
        </row>
        <row r="3371">
          <cell r="A3371">
            <v>4511</v>
          </cell>
          <cell r="B3371" t="str">
            <v>Power. Amplified.</v>
          </cell>
          <cell r="C3371" t="str">
            <v>Providence Academy</v>
          </cell>
          <cell r="D3371" t="str">
            <v>Plymouth, MN USA</v>
          </cell>
        </row>
        <row r="3372">
          <cell r="A3372">
            <v>4512</v>
          </cell>
          <cell r="B3372" t="str">
            <v>BEAR Bots</v>
          </cell>
          <cell r="C3372" t="str">
            <v>NASA/OSPI/Boeing/ACE Hardware of SilverLake &amp; Cascade High School</v>
          </cell>
          <cell r="D3372" t="str">
            <v>Everett, WA USA</v>
          </cell>
        </row>
        <row r="3373">
          <cell r="A3373">
            <v>4513</v>
          </cell>
          <cell r="B3373" t="str">
            <v>The Cards</v>
          </cell>
          <cell r="C3373" t="str">
            <v>Medical Lake High School</v>
          </cell>
          <cell r="D3373" t="str">
            <v>Medical Lake , WA USA</v>
          </cell>
        </row>
        <row r="3374">
          <cell r="A3374">
            <v>4514</v>
          </cell>
          <cell r="B3374" t="str">
            <v>Terminatrix</v>
          </cell>
          <cell r="C3374" t="str">
            <v>NASA/AHITS/Calvert County Public Schools &amp; Huntingtown High School</v>
          </cell>
          <cell r="D3374" t="str">
            <v>Huntingtown, MD USA</v>
          </cell>
        </row>
        <row r="3375">
          <cell r="A3375">
            <v>4516</v>
          </cell>
          <cell r="B3375" t="str">
            <v>BT Bots</v>
          </cell>
          <cell r="C3375" t="str">
            <v>NASA/GE Volunteers &amp; Blessed Trinity Catholic High School</v>
          </cell>
          <cell r="D3375" t="str">
            <v>Roswell, GA USA</v>
          </cell>
        </row>
        <row r="3376">
          <cell r="A3376">
            <v>4516</v>
          </cell>
          <cell r="B3376" t="str">
            <v>BT Bots</v>
          </cell>
          <cell r="C3376" t="str">
            <v>NASA/GE Volunteers &amp; Blessed Trinity Catholic High School</v>
          </cell>
          <cell r="D3376" t="str">
            <v>Roswell, GA USA</v>
          </cell>
        </row>
        <row r="3377">
          <cell r="A3377">
            <v>4517</v>
          </cell>
          <cell r="B3377" t="str">
            <v>ArchiSci</v>
          </cell>
          <cell r="C3377" t="str">
            <v>NASA &amp; Archimedean Upper Conservatory</v>
          </cell>
          <cell r="D3377" t="str">
            <v>Miami, FL USA</v>
          </cell>
        </row>
        <row r="3378">
          <cell r="A3378">
            <v>4518</v>
          </cell>
          <cell r="B3378" t="str">
            <v>Optimus Pride</v>
          </cell>
          <cell r="C3378" t="str">
            <v>The Hill Academy</v>
          </cell>
          <cell r="D3378" t="str">
            <v>Vaughan, ON Canada</v>
          </cell>
        </row>
        <row r="3379">
          <cell r="A3379">
            <v>4519</v>
          </cell>
          <cell r="B3379" t="str">
            <v>King's Mechavaliers</v>
          </cell>
          <cell r="C3379" t="str">
            <v>FIRST Canada/King's Christian Collegiate/Fay Family/Sinton Family &amp; King's Christian Collegiate</v>
          </cell>
          <cell r="D3379" t="str">
            <v>Oakville, ON Canada</v>
          </cell>
        </row>
        <row r="3380">
          <cell r="A3380">
            <v>4520</v>
          </cell>
          <cell r="B3380" t="str">
            <v>Misfit Toys</v>
          </cell>
          <cell r="C3380" t="str">
            <v>NASA/Discover Technology/Kootenai Electric Cooperative/Bay Shore Systems/LCF Enterprises/Ground Force Mfg, LLC &amp; Kootenai Technical Education Center</v>
          </cell>
          <cell r="D3380" t="str">
            <v>Rathdrum, ID USA</v>
          </cell>
        </row>
        <row r="3381">
          <cell r="A3381">
            <v>4521</v>
          </cell>
          <cell r="B3381" t="str">
            <v>Thunder Cats</v>
          </cell>
          <cell r="C3381" t="str">
            <v>Cincinnati Incorporated / Argosy Foundation / LEM &amp; Harrison High School</v>
          </cell>
          <cell r="D3381" t="str">
            <v>Harrison, OH USA</v>
          </cell>
        </row>
        <row r="3382">
          <cell r="A3382">
            <v>4522</v>
          </cell>
          <cell r="B3382" t="str">
            <v>Team SCREAM</v>
          </cell>
          <cell r="C3382" t="str">
            <v>NASA/Waterloo Industries, Inc./Gardner Denver/Ditzfeld Transfer/WK Chevrolet/Bothwell Regional Health Center/E.W. Thompson Inc./General Cable &amp; Smith-Cotton High School</v>
          </cell>
          <cell r="D3382" t="str">
            <v>Sedalia, MO USA</v>
          </cell>
        </row>
        <row r="3383">
          <cell r="A3383">
            <v>4523</v>
          </cell>
          <cell r="B3383" t="str">
            <v>Tigers</v>
          </cell>
          <cell r="C3383" t="str">
            <v>Pryor High School</v>
          </cell>
          <cell r="D3383" t="str">
            <v>Pryor, OK USA</v>
          </cell>
        </row>
        <row r="3384">
          <cell r="A3384">
            <v>4525</v>
          </cell>
          <cell r="B3384" t="str">
            <v>Rambot</v>
          </cell>
          <cell r="C3384" t="str">
            <v>St. Joseph's Catholic High School</v>
          </cell>
          <cell r="D3384" t="str">
            <v>St. Thomas, ON Canada</v>
          </cell>
        </row>
        <row r="3385">
          <cell r="A3385">
            <v>4526</v>
          </cell>
          <cell r="B3385" t="str">
            <v>Lomga</v>
          </cell>
          <cell r="C3385" t="str">
            <v>Robotique FIRST QuÃ©bec/Future Electronics/Fondation pour l'encouragement scolaire/F. Leblanc Ã‰lectrique &amp; Ã‰cole secondaire LÃ©opold-Gravel (CS des Affluents)</v>
          </cell>
          <cell r="D3385" t="str">
            <v>Terrebonne, QC Canada</v>
          </cell>
        </row>
        <row r="3386">
          <cell r="A3386">
            <v>4528</v>
          </cell>
          <cell r="B3386" t="str">
            <v>Automotons</v>
          </cell>
          <cell r="C3386" t="str">
            <v>NASA &amp; John Bowne High School</v>
          </cell>
          <cell r="D3386" t="str">
            <v>63-25 Main St, NY USA</v>
          </cell>
        </row>
        <row r="3387">
          <cell r="A3387">
            <v>4529</v>
          </cell>
          <cell r="B3387" t="str">
            <v>Team Melbourne</v>
          </cell>
          <cell r="C3387" t="str">
            <v>BAE Systems &amp; Greater Melbourne Area Schools</v>
          </cell>
          <cell r="D3387" t="str">
            <v>Armadale, VIC Australia</v>
          </cell>
        </row>
        <row r="3388">
          <cell r="A3388">
            <v>4531</v>
          </cell>
          <cell r="B3388" t="str">
            <v>STEMpunk</v>
          </cell>
          <cell r="C3388" t="str">
            <v>NASA &amp; Mishicot High School</v>
          </cell>
          <cell r="D3388" t="str">
            <v>Mishicot, WI USA</v>
          </cell>
        </row>
        <row r="3389">
          <cell r="A3389">
            <v>4532</v>
          </cell>
          <cell r="B3389" t="str">
            <v>Jaguars</v>
          </cell>
          <cell r="C3389" t="str">
            <v>Arkansas FIRST &amp; LISA ACADEMY</v>
          </cell>
          <cell r="D3389" t="str">
            <v>Little Rock, AR USA</v>
          </cell>
        </row>
        <row r="3390">
          <cell r="A3390">
            <v>4533</v>
          </cell>
          <cell r="B3390" t="str">
            <v>Wando Advanced Robotics</v>
          </cell>
          <cell r="C3390" t="str">
            <v>NASA/Flashpoint Charleston/Bibliolabs/SPAWAR &amp; Wando High School</v>
          </cell>
          <cell r="D3390" t="str">
            <v>Mt Pleasant, SC USA</v>
          </cell>
        </row>
        <row r="3391">
          <cell r="A3391">
            <v>4534</v>
          </cell>
          <cell r="B3391" t="str">
            <v>Wired Wizards</v>
          </cell>
          <cell r="C3391" t="str">
            <v>NASA/Quintify Database Solutions/Wilmington Chamber Foundation &amp; Wired Wizards</v>
          </cell>
          <cell r="D3391" t="str">
            <v>Wilmington, NC USA</v>
          </cell>
        </row>
        <row r="3392">
          <cell r="A3392">
            <v>4535</v>
          </cell>
          <cell r="B3392" t="str">
            <v>PA Bruins</v>
          </cell>
          <cell r="C3392" t="str">
            <v>Argosy &amp; Pulaski Academy High School</v>
          </cell>
          <cell r="D3392" t="str">
            <v>Little Rock, AR USA</v>
          </cell>
        </row>
        <row r="3393">
          <cell r="A3393">
            <v>4536</v>
          </cell>
          <cell r="B3393" t="str">
            <v>MinuteRobots</v>
          </cell>
          <cell r="C3393" t="str">
            <v>3M / Ximedica / P-Soup &amp; Central High School</v>
          </cell>
          <cell r="D3393" t="str">
            <v>Saint Paul, MN USA</v>
          </cell>
        </row>
        <row r="3394">
          <cell r="A3394">
            <v>4537</v>
          </cell>
          <cell r="B3394" t="str">
            <v>Roos</v>
          </cell>
          <cell r="C3394" t="str">
            <v>BAE Systems Australia/TechnoPlas/Don Alan Pty Ltd/Heathgate Resources/Adelaide Pneumatic Sales &amp; Robo Roos</v>
          </cell>
          <cell r="D3394" t="str">
            <v>Everard Park, SA Australia</v>
          </cell>
        </row>
        <row r="3395">
          <cell r="A3395">
            <v>4538</v>
          </cell>
          <cell r="B3395" t="str">
            <v>Enginuity</v>
          </cell>
          <cell r="C3395" t="str">
            <v>NASA/Sushma Raghu &amp; Warwick High School</v>
          </cell>
          <cell r="D3395" t="str">
            <v>Newport News, VA USA</v>
          </cell>
        </row>
        <row r="3396">
          <cell r="A3396">
            <v>4539</v>
          </cell>
          <cell r="B3396" t="str">
            <v>KAOTIC Robotics</v>
          </cell>
          <cell r="C3396" t="str">
            <v>The University of Minnesota College of Science and Engineering/BTD Manufacturing/Porta-Dock/Alexandria Industries/Tri-State Manufacturers Association/Frazee Lions Club/TEAM Industries &amp; Frazee-Vergas High School</v>
          </cell>
          <cell r="D3396" t="str">
            <v>Frazee, MN USA</v>
          </cell>
        </row>
        <row r="3397">
          <cell r="A3397">
            <v>4541</v>
          </cell>
          <cell r="B3397" t="str">
            <v>Cavaliers</v>
          </cell>
          <cell r="C3397" t="str">
            <v>Battelle/SAIC/AFCEA &amp; Archbishop Spalding High School</v>
          </cell>
          <cell r="D3397" t="str">
            <v>Severn, MD USA</v>
          </cell>
        </row>
        <row r="3398">
          <cell r="A3398">
            <v>4542</v>
          </cell>
          <cell r="B3398" t="str">
            <v>Falcons</v>
          </cell>
          <cell r="C3398" t="str">
            <v>Woodinville High School</v>
          </cell>
          <cell r="D3398" t="str">
            <v>Woodinville, WA USA</v>
          </cell>
        </row>
        <row r="3399">
          <cell r="A3399">
            <v>4543</v>
          </cell>
          <cell r="B3399" t="str">
            <v>Apollo Robotics</v>
          </cell>
          <cell r="C3399" t="str">
            <v>Apollo High School</v>
          </cell>
          <cell r="D3399" t="str">
            <v>San Jose, CA USA</v>
          </cell>
        </row>
        <row r="3400">
          <cell r="A3400">
            <v>4543</v>
          </cell>
          <cell r="B3400" t="str">
            <v>Apollo Robotics</v>
          </cell>
          <cell r="C3400" t="str">
            <v>Apollo High School</v>
          </cell>
          <cell r="D3400" t="str">
            <v>San Jose, CA USA</v>
          </cell>
        </row>
        <row r="3401">
          <cell r="A3401">
            <v>4545</v>
          </cell>
          <cell r="B3401" t="str">
            <v>GOLDEN KNIGHTS</v>
          </cell>
          <cell r="C3401" t="str">
            <v>Ed Power Arlington High School</v>
          </cell>
          <cell r="D3401" t="str">
            <v>Indianapolis, IN USA</v>
          </cell>
        </row>
        <row r="3402">
          <cell r="A3402">
            <v>4546</v>
          </cell>
          <cell r="B3402" t="str">
            <v>ShockWave</v>
          </cell>
          <cell r="C3402" t="str">
            <v>NASA/NDEP &amp; Dover High School and Regional Career Technical Center</v>
          </cell>
          <cell r="D3402" t="str">
            <v>Dover, NH USA</v>
          </cell>
        </row>
        <row r="3403">
          <cell r="A3403">
            <v>4546</v>
          </cell>
          <cell r="B3403" t="str">
            <v>ShockWave</v>
          </cell>
          <cell r="C3403" t="str">
            <v>NASA/NDEP &amp; Dover High School and Regional Career Technical Center</v>
          </cell>
          <cell r="D3403" t="str">
            <v>Dover, NH USA</v>
          </cell>
        </row>
        <row r="3404">
          <cell r="A3404">
            <v>4547</v>
          </cell>
          <cell r="B3404" t="str">
            <v>WestyTek</v>
          </cell>
          <cell r="C3404" t="str">
            <v>jcpenney &amp; Westmont Hilltop High School</v>
          </cell>
          <cell r="D3404" t="str">
            <v>Johnstown, PA USA</v>
          </cell>
        </row>
        <row r="3405">
          <cell r="A3405">
            <v>4548</v>
          </cell>
          <cell r="B3405" t="str">
            <v>Omak FFA Wonders</v>
          </cell>
          <cell r="C3405" t="str">
            <v>Omak High School</v>
          </cell>
          <cell r="D3405" t="str">
            <v>Omak, WA USA</v>
          </cell>
        </row>
        <row r="3406">
          <cell r="A3406">
            <v>4549</v>
          </cell>
          <cell r="B3406" t="str">
            <v>Iron Bulls</v>
          </cell>
          <cell r="C3406" t="str">
            <v>South St. Paul Secondary</v>
          </cell>
          <cell r="D3406" t="str">
            <v>South St. Paul, MN USA</v>
          </cell>
        </row>
        <row r="3407">
          <cell r="A3407">
            <v>4550</v>
          </cell>
          <cell r="B3407" t="str">
            <v>Something's Bruin</v>
          </cell>
          <cell r="C3407" t="str">
            <v>Booz Allen Hamilton / Accudyne Corporation &amp; Cherry Creek High School</v>
          </cell>
          <cell r="D3407" t="str">
            <v>Greenwood Village , CO USA</v>
          </cell>
        </row>
        <row r="3408">
          <cell r="A3408">
            <v>4551</v>
          </cell>
          <cell r="B3408" t="str">
            <v>Robotic Rangers</v>
          </cell>
          <cell r="C3408" t="str">
            <v>NASA &amp; Benton House</v>
          </cell>
          <cell r="D3408" t="str">
            <v>Chicago, IL USA</v>
          </cell>
        </row>
        <row r="3409">
          <cell r="A3409">
            <v>4552</v>
          </cell>
          <cell r="B3409" t="str">
            <v>Robotic Tigers</v>
          </cell>
          <cell r="C3409" t="str">
            <v>Slaton High School</v>
          </cell>
          <cell r="D3409" t="str">
            <v>Slaton, TX USA</v>
          </cell>
        </row>
        <row r="3410">
          <cell r="A3410">
            <v>4553</v>
          </cell>
          <cell r="B3410" t="str">
            <v>Patriobots</v>
          </cell>
          <cell r="C3410" t="str">
            <v>Heritage Academy</v>
          </cell>
          <cell r="D3410" t="str">
            <v>Columbus, MS USA</v>
          </cell>
        </row>
        <row r="3411">
          <cell r="A3411">
            <v>4554</v>
          </cell>
          <cell r="B3411" t="str">
            <v>Bad News Bots</v>
          </cell>
          <cell r="C3411" t="str">
            <v>East Tennessee ASME &amp; West High School</v>
          </cell>
          <cell r="D3411" t="str">
            <v>Knoxville , TN USA</v>
          </cell>
        </row>
        <row r="3412">
          <cell r="A3412">
            <v>4555</v>
          </cell>
          <cell r="B3412" t="str">
            <v>Sprocketology</v>
          </cell>
          <cell r="C3412" t="str">
            <v>NASA &amp; Somerset Career &amp; Technical Center</v>
          </cell>
          <cell r="D3412" t="str">
            <v>Skowhegan, ME USA</v>
          </cell>
        </row>
        <row r="3413">
          <cell r="A3413">
            <v>4556</v>
          </cell>
          <cell r="B3413" t="str">
            <v>TBD</v>
          </cell>
          <cell r="C3413" t="str">
            <v>NASA &amp; River Springs Charter School</v>
          </cell>
          <cell r="D3413" t="str">
            <v>Riverside, CA USA</v>
          </cell>
        </row>
        <row r="3414">
          <cell r="A3414">
            <v>4557</v>
          </cell>
          <cell r="B3414" t="str">
            <v>FullMetal Falcons</v>
          </cell>
          <cell r="C3414" t="str">
            <v>NASA/UTC &amp; Xavier High School</v>
          </cell>
          <cell r="D3414" t="str">
            <v>Middletown, CT USA</v>
          </cell>
        </row>
        <row r="3415">
          <cell r="A3415">
            <v>4559</v>
          </cell>
          <cell r="B3415" t="str">
            <v>FIRST DRaFT</v>
          </cell>
          <cell r="C3415" t="str">
            <v>DigiPen Institute of Technology / NASA / Forward Mobility &amp; WaNIC</v>
          </cell>
          <cell r="D3415" t="str">
            <v>Redmond, WA USA</v>
          </cell>
        </row>
        <row r="3416">
          <cell r="A3416">
            <v>4560</v>
          </cell>
          <cell r="B3416" t="str">
            <v>Gatordone</v>
          </cell>
          <cell r="C3416" t="str">
            <v>Decatur</v>
          </cell>
          <cell r="D3416" t="str">
            <v>Federal Way, WA USA</v>
          </cell>
        </row>
        <row r="3417">
          <cell r="A3417">
            <v>4561</v>
          </cell>
          <cell r="B3417" t="str">
            <v>TerrorBytes</v>
          </cell>
          <cell r="C3417" t="str">
            <v>Cisco / TimeWarnerCable / Craig Davis Properties &amp; Research Triangle High School</v>
          </cell>
          <cell r="D3417" t="str">
            <v>Research Triangle Park, NC USA</v>
          </cell>
        </row>
        <row r="3418">
          <cell r="A3418">
            <v>4562</v>
          </cell>
          <cell r="B3418" t="str">
            <v>Titanium Tigers</v>
          </cell>
          <cell r="C3418" t="str">
            <v>Dunnellon High School</v>
          </cell>
          <cell r="D3418" t="str">
            <v>Dunnellon , FL USA</v>
          </cell>
        </row>
        <row r="3419">
          <cell r="A3419">
            <v>4563</v>
          </cell>
          <cell r="B3419" t="str">
            <v>ECR Robotics</v>
          </cell>
          <cell r="C3419" t="str">
            <v>El Camino Real Charter High School</v>
          </cell>
          <cell r="D3419" t="str">
            <v>Woodland Hills, CA USA</v>
          </cell>
        </row>
        <row r="3420">
          <cell r="A3420">
            <v>4564</v>
          </cell>
          <cell r="B3420" t="str">
            <v xml:space="preserve">BREWER </v>
          </cell>
          <cell r="C3420" t="str">
            <v>jcpenney/Fairchild SemiConductor &amp; Brewer High School</v>
          </cell>
          <cell r="D3420" t="str">
            <v>Brewer, ME USA</v>
          </cell>
        </row>
        <row r="3421">
          <cell r="A3421">
            <v>4565</v>
          </cell>
          <cell r="B3421" t="str">
            <v>Coyotes</v>
          </cell>
          <cell r="C3421" t="str">
            <v>Argosy / Arizona Diamondbacks / University of Phoenix / Airpark Signs &amp; Graphics / Hunter Contracting / Rural Electric / Team Plasma / Carlson Family &amp; Skyline High School</v>
          </cell>
          <cell r="D3421" t="str">
            <v>Mesa, AZ USA</v>
          </cell>
        </row>
        <row r="3422">
          <cell r="A3422">
            <v>4566</v>
          </cell>
          <cell r="B3422" t="str">
            <v>TERAdactyls</v>
          </cell>
          <cell r="C3422" t="str">
            <v>jcpenney/Teradata &amp; Collins Hill High School</v>
          </cell>
          <cell r="D3422" t="str">
            <v>Suwanee, GA USA</v>
          </cell>
        </row>
        <row r="3423">
          <cell r="A3423">
            <v>4567</v>
          </cell>
          <cell r="B3423" t="str">
            <v>Seaford Vikings</v>
          </cell>
          <cell r="C3423" t="str">
            <v>Seaford UFSD</v>
          </cell>
          <cell r="D3423" t="str">
            <v>1575 Seamans Neck Road, NY USA</v>
          </cell>
        </row>
        <row r="3424">
          <cell r="A3424">
            <v>4568</v>
          </cell>
          <cell r="B3424" t="str">
            <v>Rambots</v>
          </cell>
          <cell r="C3424" t="str">
            <v>jcpenney/Lomar Machine and Tool Co &amp; North Adams-Jerome High School</v>
          </cell>
          <cell r="D3424" t="str">
            <v>North Adams, MI USA</v>
          </cell>
        </row>
        <row r="3425">
          <cell r="A3425">
            <v>4568</v>
          </cell>
          <cell r="B3425" t="str">
            <v>Rambots</v>
          </cell>
          <cell r="C3425" t="str">
            <v>jcpenney/Lomar Machine and Tool Co &amp; North Adams-Jerome High School</v>
          </cell>
          <cell r="D3425" t="str">
            <v>North Adams, MI USA</v>
          </cell>
        </row>
        <row r="3426">
          <cell r="A3426">
            <v>4570</v>
          </cell>
          <cell r="B3426" t="str">
            <v>Robodors</v>
          </cell>
          <cell r="C3426" t="str">
            <v>Texas Work Force Commision &amp; Estacado High School</v>
          </cell>
          <cell r="D3426" t="str">
            <v>Lubbock, TX USA</v>
          </cell>
        </row>
        <row r="3427">
          <cell r="A3427">
            <v>4571</v>
          </cell>
          <cell r="B3427" t="str">
            <v>Rambots</v>
          </cell>
          <cell r="C3427" t="str">
            <v>NASA/Bezos Foundation/ConEdison &amp; Manhattan Center for Science and Mathematics</v>
          </cell>
          <cell r="D3427" t="str">
            <v>280 Pleasant Ave, NY USA</v>
          </cell>
        </row>
        <row r="3428">
          <cell r="A3428">
            <v>4572</v>
          </cell>
          <cell r="B3428" t="str">
            <v>BArlow RobAutics</v>
          </cell>
          <cell r="C3428" t="str">
            <v>NASA &amp; Joel Barlow High School</v>
          </cell>
          <cell r="D3428" t="str">
            <v>Redding, CT USA</v>
          </cell>
        </row>
        <row r="3429">
          <cell r="A3429">
            <v>4573</v>
          </cell>
          <cell r="B3429" t="str">
            <v>SRNJRambotics</v>
          </cell>
          <cell r="C3429" t="str">
            <v>Johnson &amp; Johnson IT Services &amp; South River High School</v>
          </cell>
          <cell r="D3429" t="str">
            <v>South River, NJ USA</v>
          </cell>
        </row>
        <row r="3430">
          <cell r="A3430">
            <v>4573</v>
          </cell>
          <cell r="B3430" t="str">
            <v>SRNJRambotics</v>
          </cell>
          <cell r="C3430" t="str">
            <v>Johnson &amp; Johnson IT Services &amp; South River High School</v>
          </cell>
          <cell r="D3430" t="str">
            <v>South River, NJ USA</v>
          </cell>
        </row>
        <row r="3431">
          <cell r="A3431">
            <v>4574</v>
          </cell>
          <cell r="B3431" t="str">
            <v>Average Joe's</v>
          </cell>
          <cell r="C3431" t="str">
            <v>Sunny Hills High School</v>
          </cell>
          <cell r="D3431" t="str">
            <v>Fullerton, CA USA</v>
          </cell>
        </row>
        <row r="3432">
          <cell r="A3432">
            <v>4575</v>
          </cell>
          <cell r="B3432" t="str">
            <v>The Tin Mints</v>
          </cell>
          <cell r="C3432" t="str">
            <v>Girl Scouts Of Eastern Pennsylvania</v>
          </cell>
          <cell r="D3432" t="str">
            <v>Ridley/Springfield, PA USA</v>
          </cell>
        </row>
        <row r="3433">
          <cell r="A3433">
            <v>4575</v>
          </cell>
          <cell r="B3433" t="str">
            <v>The Tin Mints</v>
          </cell>
          <cell r="C3433" t="str">
            <v>Girl Scouts Of Eastern Pennsylvania</v>
          </cell>
          <cell r="D3433" t="str">
            <v>Ridley/Springfield, PA USA</v>
          </cell>
        </row>
        <row r="3434">
          <cell r="A3434">
            <v>4575</v>
          </cell>
          <cell r="B3434" t="str">
            <v>The Tin Mints</v>
          </cell>
          <cell r="C3434" t="str">
            <v>Girl Scouts Of Eastern Pennsylvania</v>
          </cell>
          <cell r="D3434" t="str">
            <v>Ridley/Springfield, PA USA</v>
          </cell>
        </row>
        <row r="3435">
          <cell r="A3435">
            <v>4576</v>
          </cell>
          <cell r="B3435" t="str">
            <v>Red Nation Robotics</v>
          </cell>
          <cell r="C3435" t="str">
            <v>DeRoyal Industries, Inc. / Alcoa Foundation / Knox County Schools &amp; Halls High School</v>
          </cell>
          <cell r="D3435" t="str">
            <v>Knoxville, TN USA</v>
          </cell>
        </row>
        <row r="3436">
          <cell r="A3436">
            <v>4577</v>
          </cell>
          <cell r="B3436" t="str">
            <v>RoboFiends</v>
          </cell>
          <cell r="C3436" t="str">
            <v>Entergy Arkansas / AR FIRST / jcpenney &amp; Vilonia High School</v>
          </cell>
          <cell r="D3436" t="str">
            <v>Vilonia, AR USA</v>
          </cell>
        </row>
        <row r="3437">
          <cell r="A3437">
            <v>4578</v>
          </cell>
          <cell r="B3437" t="str">
            <v>CometBots</v>
          </cell>
          <cell r="C3437" t="str">
            <v>Westchester Enriched Sciences Magnets</v>
          </cell>
          <cell r="D3437" t="str">
            <v>Westchester, CA USA</v>
          </cell>
        </row>
        <row r="3438">
          <cell r="A3438">
            <v>4579</v>
          </cell>
          <cell r="B3438" t="str">
            <v>RoboEagles</v>
          </cell>
          <cell r="C3438" t="str">
            <v>Air Time Aviation/Honest Performance &amp; Federal Way High School</v>
          </cell>
          <cell r="D3438" t="str">
            <v>Federal Way, WA USA</v>
          </cell>
        </row>
        <row r="3439">
          <cell r="A3439">
            <v>4580</v>
          </cell>
          <cell r="B3439" t="str">
            <v>BDGiants</v>
          </cell>
          <cell r="C3439" t="str">
            <v>Ben Davis High School</v>
          </cell>
          <cell r="D3439" t="str">
            <v>Indianapolis, IN USA</v>
          </cell>
        </row>
        <row r="3440">
          <cell r="A3440">
            <v>4581</v>
          </cell>
          <cell r="B3440" t="str">
            <v>Sporkzilla</v>
          </cell>
          <cell r="C3440" t="str">
            <v>NASA/Raytheon YESNET/Comcast &amp; Rangeview High School</v>
          </cell>
          <cell r="D3440" t="str">
            <v>Aurora, CO USA</v>
          </cell>
        </row>
        <row r="3441">
          <cell r="A3441">
            <v>4582</v>
          </cell>
          <cell r="B3441" t="str">
            <v xml:space="preserve">Robohawks </v>
          </cell>
          <cell r="C3441" t="str">
            <v>NASA &amp; Myrtle Beach High School</v>
          </cell>
          <cell r="D3441" t="str">
            <v>Myrtle Beach, SC USA</v>
          </cell>
        </row>
        <row r="3442">
          <cell r="A3442">
            <v>4583</v>
          </cell>
          <cell r="B3442" t="str">
            <v>Cavers</v>
          </cell>
          <cell r="C3442" t="str">
            <v>Home Depot &amp; San Diego High School</v>
          </cell>
          <cell r="D3442" t="str">
            <v>San Diego, CA USA</v>
          </cell>
        </row>
        <row r="3443">
          <cell r="A3443">
            <v>4585</v>
          </cell>
          <cell r="B3443" t="str">
            <v>Husky Robotics</v>
          </cell>
          <cell r="C3443" t="str">
            <v>Comcast / SAIC / Neumont University / NASA &amp; Hillcrest High School</v>
          </cell>
          <cell r="D3443" t="str">
            <v>Midvale, UT USA</v>
          </cell>
        </row>
        <row r="3444">
          <cell r="A3444">
            <v>4586</v>
          </cell>
          <cell r="B3444" t="str">
            <v>primo</v>
          </cell>
          <cell r="C3444" t="str">
            <v>A.RINGEL / Modiin's municipality / Automotive Equipment Group / New Technology S.K. Ltd / MACCABIS / OFFER FALAFEL / Gelarte / LIOR SHEMER RAHITIM / ShaGal Marketing Solutions Ltd. / A.C.P / LEDICO / DFUS-HAD &amp; IRONI B MODIIN</v>
          </cell>
          <cell r="D3444" t="str">
            <v>modiin, M Israel</v>
          </cell>
        </row>
        <row r="3445">
          <cell r="A3445">
            <v>4587</v>
          </cell>
          <cell r="B3445" t="str">
            <v>Jersey Voltage</v>
          </cell>
          <cell r="C3445" t="str">
            <v>NASA/Oceaneering International/Texas Workforce Commission/TenderBuck &amp; Jersey Village High School</v>
          </cell>
          <cell r="D3445" t="str">
            <v>Houston, TX USA</v>
          </cell>
        </row>
        <row r="3446">
          <cell r="A3446">
            <v>4589</v>
          </cell>
          <cell r="B3446" t="str">
            <v>AdamasBots</v>
          </cell>
          <cell r="C3446" t="str">
            <v>NASA/Humble ISD Education Foundation/CATE Center/Texas Workforce Commission/The Allied Power Group/The Houston Endowment/Titan of Texas/Gregory and Ann McHenry/Amazon Coding LLC/Gustie M. Houston/Anonymous &amp; Humble ISD AdamasBots</v>
          </cell>
          <cell r="D3446" t="str">
            <v>Houston, TX USA</v>
          </cell>
        </row>
        <row r="3447">
          <cell r="A3447">
            <v>4589</v>
          </cell>
          <cell r="B3447" t="str">
            <v>AdamasBots</v>
          </cell>
          <cell r="C3447" t="str">
            <v>NASA/Humble ISD Education Foundation/CATE Center/Texas Workforce Commission/The Allied Power Group/The Houston Endowment/Titan of Texas/Gregory and Ann McHenry/Amazon Coding LLC/Gustie M. Houston/Anonymous &amp; Humble ISD AdamasBots</v>
          </cell>
          <cell r="D3447" t="str">
            <v>Houston, TX USA</v>
          </cell>
        </row>
        <row r="3448">
          <cell r="A3448">
            <v>4590</v>
          </cell>
          <cell r="B3448" t="str">
            <v>Greenblitz</v>
          </cell>
          <cell r="C3448" t="str">
            <v>Hakfar Hayarok</v>
          </cell>
          <cell r="D3448" t="str">
            <v>Kfar Hayarok, TA Israel</v>
          </cell>
        </row>
        <row r="3449">
          <cell r="A3449">
            <v>4591</v>
          </cell>
          <cell r="B3449" t="str">
            <v>XYZ</v>
          </cell>
          <cell r="C3449" t="str">
            <v>Notre Dame High School</v>
          </cell>
          <cell r="D3449" t="str">
            <v>Calgary, AB Canada</v>
          </cell>
        </row>
        <row r="3450">
          <cell r="A3450">
            <v>4592</v>
          </cell>
          <cell r="B3450" t="str">
            <v>M3 Mighty Mechanical Mustangs</v>
          </cell>
          <cell r="C3450" t="str">
            <v>jcpenney/Best Buy of Aventura &amp; The On It Foundation</v>
          </cell>
          <cell r="D3450" t="str">
            <v>Miami, FL USA</v>
          </cell>
        </row>
        <row r="3451">
          <cell r="A3451">
            <v>4593</v>
          </cell>
          <cell r="B3451" t="str">
            <v>Rapid City</v>
          </cell>
          <cell r="C3451" t="str">
            <v>NASA/Caterpillar, Inc &amp; Stevens High School</v>
          </cell>
          <cell r="D3451" t="str">
            <v>Rapid City, SD USA</v>
          </cell>
        </row>
        <row r="3452">
          <cell r="A3452">
            <v>4594</v>
          </cell>
          <cell r="B3452" t="str">
            <v>Phnix</v>
          </cell>
          <cell r="C3452" t="str">
            <v>UTC/Ã‰cole de Technologie SupÃ©rieure/Pratt &amp; Whitney Canada/Robotique FIRST QuÃ©bec/Fusion Jeunesse/CSDM &amp; Ã‰cole Marguerite-de Lajemmerais</v>
          </cell>
          <cell r="D3452" t="str">
            <v>Montreal, QC Canada</v>
          </cell>
        </row>
        <row r="3453">
          <cell r="A3453">
            <v>4595</v>
          </cell>
          <cell r="B3453" t="str">
            <v>Infinity</v>
          </cell>
          <cell r="C3453" t="str">
            <v>Maranatha Christian Academy</v>
          </cell>
          <cell r="D3453" t="str">
            <v>Windsor, ON Canada</v>
          </cell>
        </row>
        <row r="3454">
          <cell r="A3454">
            <v>4596</v>
          </cell>
          <cell r="B3454" t="str">
            <v>Hackers</v>
          </cell>
          <cell r="C3454" t="str">
            <v>Innovations High School</v>
          </cell>
          <cell r="D3454" t="str">
            <v>Salt Lake City, UT USA</v>
          </cell>
        </row>
        <row r="3455">
          <cell r="A3455">
            <v>4597</v>
          </cell>
          <cell r="B3455" t="str">
            <v>SABERBOTS</v>
          </cell>
          <cell r="C3455" t="str">
            <v>Robert Vela High School</v>
          </cell>
          <cell r="D3455" t="str">
            <v>Edinburg, TX USA</v>
          </cell>
        </row>
        <row r="3456">
          <cell r="A3456">
            <v>4598</v>
          </cell>
          <cell r="B3456" t="str">
            <v>Alta</v>
          </cell>
          <cell r="C3456" t="str">
            <v>SAIC / Comcast / Dynpac / NASA &amp; Alta High School</v>
          </cell>
          <cell r="D3456" t="str">
            <v>Sandy, UT USA</v>
          </cell>
        </row>
        <row r="3457">
          <cell r="A3457">
            <v>4600</v>
          </cell>
          <cell r="B3457" t="str">
            <v>Tech Titans</v>
          </cell>
          <cell r="C3457" t="str">
            <v>The Boeing Company &amp; Hazelwood East High School</v>
          </cell>
          <cell r="D3457" t="str">
            <v>St. Louis, MO USA</v>
          </cell>
        </row>
        <row r="3458">
          <cell r="A3458">
            <v>4601</v>
          </cell>
          <cell r="B3458" t="str">
            <v>Circuit Birds</v>
          </cell>
          <cell r="C3458" t="str">
            <v>NASA / City Machine Technology / Bellino's Lube Plus / Forbush Machine / Mahoning Valley Anesthesia / Ramunno Builders &amp; Canfield High School</v>
          </cell>
          <cell r="D3458" t="str">
            <v>Canfield, OH USA</v>
          </cell>
        </row>
        <row r="3459">
          <cell r="A3459">
            <v>4603</v>
          </cell>
          <cell r="B3459" t="str">
            <v xml:space="preserve"> Leones Francs </v>
          </cell>
          <cell r="C3459" t="str">
            <v>PEÃ‘OLES &amp; INSTITUTO FRANCÃ‰S DE LA LAGUNA</v>
          </cell>
          <cell r="D3459" t="str">
            <v>Gomez Palacio , DUR Mexico</v>
          </cell>
        </row>
        <row r="3460">
          <cell r="A3460">
            <v>4604</v>
          </cell>
          <cell r="B3460" t="str">
            <v>Intimitrons of Area 51</v>
          </cell>
          <cell r="C3460" t="str">
            <v>Qsine Corporation Limited / jcpenney &amp; CTC All Girls Team</v>
          </cell>
          <cell r="D3460" t="str">
            <v>Calgary, AB Canada</v>
          </cell>
        </row>
        <row r="3461">
          <cell r="A3461">
            <v>4606</v>
          </cell>
          <cell r="B3461" t="str">
            <v>Team 4606, "Larry"</v>
          </cell>
          <cell r="C3461" t="str">
            <v>Qsine Corporation Limited / jcpenney &amp; CTC Centre</v>
          </cell>
          <cell r="D3461" t="str">
            <v>Calgary, AB Canada</v>
          </cell>
        </row>
        <row r="3462">
          <cell r="A3462">
            <v>4607</v>
          </cell>
          <cell r="B3462" t="str">
            <v>Coalition of Independent Students (C.I.S.)</v>
          </cell>
          <cell r="C3462" t="str">
            <v>NASA/Liberty Paper, Inc./Xcel Energy/Initiative Foundation/Clear Lake Lions Club/Midcontinent Communications/Becker Furniture World/Darter Plastics/SEH, Inc. &amp; Becker High School</v>
          </cell>
          <cell r="D3462" t="str">
            <v>Becker, MN USA</v>
          </cell>
        </row>
        <row r="3463">
          <cell r="A3463">
            <v>4608</v>
          </cell>
          <cell r="B3463" t="str">
            <v>The Wannabe's</v>
          </cell>
          <cell r="C3463" t="str">
            <v>Tekoa High School</v>
          </cell>
          <cell r="D3463" t="str">
            <v>Tekoa, WA USA</v>
          </cell>
        </row>
        <row r="3464">
          <cell r="A3464">
            <v>4609</v>
          </cell>
          <cell r="B3464" t="str">
            <v>Mechanicatz</v>
          </cell>
          <cell r="C3464" t="str">
            <v>Cooley Group/Teknor Apex &amp; William. E. Tolman HighSchool</v>
          </cell>
          <cell r="D3464" t="str">
            <v>Pawtucket, RI USA</v>
          </cell>
        </row>
        <row r="3465">
          <cell r="A3465">
            <v>4610</v>
          </cell>
          <cell r="B3465" t="str">
            <v>BearTecs</v>
          </cell>
          <cell r="C3465" t="str">
            <v>Texas Workforce Commission &amp; Bastrop High School BearTecs</v>
          </cell>
          <cell r="D3465" t="str">
            <v>Bastrop, TX USA</v>
          </cell>
        </row>
        <row r="3466">
          <cell r="A3466">
            <v>4611</v>
          </cell>
          <cell r="B3466" t="str">
            <v>O-Zone</v>
          </cell>
          <cell r="C3466" t="str">
            <v>NASA/Kimball Midwest &amp; Olentangy Local Schools</v>
          </cell>
          <cell r="D3466" t="str">
            <v>Lewis Center, OH USA</v>
          </cell>
        </row>
        <row r="3467">
          <cell r="A3467">
            <v>4612</v>
          </cell>
          <cell r="B3467" t="str">
            <v>RoboRocket</v>
          </cell>
          <cell r="C3467" t="str">
            <v>OGE CORPORATE &amp; Dove Science Academy-OKC</v>
          </cell>
          <cell r="D3467" t="str">
            <v>oklahoma city, OK USA</v>
          </cell>
        </row>
        <row r="3468">
          <cell r="A3468">
            <v>4615</v>
          </cell>
          <cell r="B3468" t="str">
            <v>Steel Trojans</v>
          </cell>
          <cell r="C3468" t="str">
            <v>Fayetteville Contractors, Inc./EarthNet Energy/Vacon, Inc/Valley Quarries, Inc/LB Water Service, Inc/Frieda Mosser &amp; Chambersburg Area Career Magnet School</v>
          </cell>
          <cell r="D3468" t="str">
            <v>Chambersburg, PA USA</v>
          </cell>
        </row>
        <row r="3469">
          <cell r="A3469">
            <v>4616</v>
          </cell>
          <cell r="B3469" t="str">
            <v>Team Pharaohs</v>
          </cell>
          <cell r="C3469" t="str">
            <v>NASA / Qualcomm &amp; Montgomery High School</v>
          </cell>
          <cell r="D3469" t="str">
            <v>San Diego, CA USA</v>
          </cell>
        </row>
        <row r="3470">
          <cell r="A3470">
            <v>4618</v>
          </cell>
          <cell r="B3470" t="str">
            <v>CN Robotics Club</v>
          </cell>
          <cell r="C3470" t="str">
            <v>Cardinal Newman Catholic Secondary School</v>
          </cell>
          <cell r="D3470" t="str">
            <v>Stoney Creek, ON Canada</v>
          </cell>
        </row>
        <row r="3471">
          <cell r="A3471">
            <v>4619</v>
          </cell>
          <cell r="B3471" t="str">
            <v>HawkBots</v>
          </cell>
          <cell r="C3471" t="str">
            <v>Ocean View High School</v>
          </cell>
          <cell r="D3471" t="str">
            <v>Huntington Beach, CA USA</v>
          </cell>
        </row>
        <row r="3472">
          <cell r="A3472">
            <v>4621</v>
          </cell>
          <cell r="B3472" t="str">
            <v>Yotta Robota</v>
          </cell>
          <cell r="C3472" t="str">
            <v>TEN-66 LLC/General Electric/jcpenney &amp; Stitch Pretty</v>
          </cell>
          <cell r="D3472" t="str">
            <v>Roswell, GA USA</v>
          </cell>
        </row>
        <row r="3473">
          <cell r="A3473">
            <v>4622</v>
          </cell>
          <cell r="B3473" t="str">
            <v>Wired Wildcats</v>
          </cell>
          <cell r="C3473" t="str">
            <v>Academy at the Lakes</v>
          </cell>
          <cell r="D3473" t="str">
            <v>2331 Collier Parkway, FL USA</v>
          </cell>
        </row>
        <row r="3474">
          <cell r="A3474">
            <v>4623</v>
          </cell>
          <cell r="B3474" t="str">
            <v>Flyers</v>
          </cell>
          <cell r="C3474" t="str">
            <v>Little Falls High School</v>
          </cell>
          <cell r="D3474" t="str">
            <v>Little Falls, MN USA</v>
          </cell>
        </row>
        <row r="3475">
          <cell r="A3475">
            <v>4624</v>
          </cell>
          <cell r="B3475" t="str">
            <v>Rebel Alliance</v>
          </cell>
          <cell r="C3475" t="str">
            <v>NASA &amp; Owatonna High School</v>
          </cell>
          <cell r="D3475" t="str">
            <v>Owatonna, MN USA</v>
          </cell>
        </row>
        <row r="3476">
          <cell r="A3476">
            <v>4625</v>
          </cell>
          <cell r="B3476" t="str">
            <v>Trappers</v>
          </cell>
          <cell r="C3476" t="str">
            <v>Father Mercredi High School</v>
          </cell>
          <cell r="D3476" t="str">
            <v>Fort Mcmurray, AB Canada</v>
          </cell>
        </row>
        <row r="3477">
          <cell r="A3477">
            <v>4626</v>
          </cell>
          <cell r="B3477" t="str">
            <v>Iron Centaurs</v>
          </cell>
          <cell r="C3477" t="str">
            <v>Pentair &amp; Brooklyn Center Community School</v>
          </cell>
          <cell r="D3477" t="str">
            <v>Brooklyn Center, MN USA</v>
          </cell>
        </row>
        <row r="3478">
          <cell r="A3478">
            <v>4627</v>
          </cell>
          <cell r="B3478" t="str">
            <v>IRON MANNING</v>
          </cell>
          <cell r="C3478" t="str">
            <v>Rockwell Automation &amp; Ernest Manning High School</v>
          </cell>
          <cell r="D3478" t="str">
            <v>Calgary, AB Canada</v>
          </cell>
        </row>
        <row r="3479">
          <cell r="A3479">
            <v>4628</v>
          </cell>
          <cell r="B3479" t="str">
            <v>Steel Dragons</v>
          </cell>
          <cell r="C3479" t="str">
            <v>jcpenney &amp; Hamden High School</v>
          </cell>
          <cell r="D3479" t="str">
            <v>Hamden, CT USA</v>
          </cell>
        </row>
        <row r="3480">
          <cell r="A3480">
            <v>4629</v>
          </cell>
          <cell r="B3480" t="str">
            <v>CDO Engineering</v>
          </cell>
          <cell r="C3480" t="str">
            <v>Canyon Del Oro</v>
          </cell>
          <cell r="D3480" t="str">
            <v>Tucson, AZ USA</v>
          </cell>
        </row>
        <row r="3481">
          <cell r="A3481">
            <v>4630</v>
          </cell>
          <cell r="B3481" t="str">
            <v>Robodragon</v>
          </cell>
          <cell r="C3481" t="str">
            <v>Clinton High School</v>
          </cell>
          <cell r="D3481" t="str">
            <v>Clinton, TN USA</v>
          </cell>
        </row>
        <row r="3482">
          <cell r="A3482">
            <v>4632</v>
          </cell>
          <cell r="B3482" t="str">
            <v>Magic</v>
          </cell>
          <cell r="C3482" t="str">
            <v>NASA &amp; Monticello High School</v>
          </cell>
          <cell r="D3482" t="str">
            <v>Monticello, MN USA</v>
          </cell>
        </row>
        <row r="3483">
          <cell r="A3483">
            <v>4633</v>
          </cell>
          <cell r="B3483" t="str">
            <v>Bobcats</v>
          </cell>
          <cell r="C3483" t="str">
            <v>Western Drilling Tools Inc. &amp; Bishop O'Byrne High School</v>
          </cell>
          <cell r="D3483" t="str">
            <v>Calgary, AB Canada</v>
          </cell>
        </row>
        <row r="3484">
          <cell r="A3484">
            <v>4634</v>
          </cell>
          <cell r="B3484" t="str">
            <v>Bishop McNally</v>
          </cell>
          <cell r="C3484" t="str">
            <v>Bishop McNally High School</v>
          </cell>
          <cell r="D3484" t="str">
            <v>Calgary, AB Canada</v>
          </cell>
        </row>
        <row r="3485">
          <cell r="A3485">
            <v>4635</v>
          </cell>
          <cell r="B3485" t="str">
            <v>Eugenio</v>
          </cell>
          <cell r="C3485" t="str">
            <v>Instituto Tecnologico y de Estudios Superiores de Monterrey</v>
          </cell>
          <cell r="D3485" t="str">
            <v>Monterrey, NL Mexico</v>
          </cell>
        </row>
        <row r="3486">
          <cell r="A3486">
            <v>4637</v>
          </cell>
          <cell r="B3486" t="str">
            <v>BambieBotz</v>
          </cell>
          <cell r="C3486" t="str">
            <v>NASA &amp; Saint Hubert Catholic High School for GIrls</v>
          </cell>
          <cell r="D3486" t="str">
            <v>Philadelphia, PA USA</v>
          </cell>
        </row>
        <row r="3487">
          <cell r="A3487">
            <v>4637</v>
          </cell>
          <cell r="B3487" t="str">
            <v>BambieBotz</v>
          </cell>
          <cell r="C3487" t="str">
            <v>NASA &amp; Saint Hubert Catholic High School for GIrls</v>
          </cell>
          <cell r="D3487" t="str">
            <v>Philadelphia, PA USA</v>
          </cell>
        </row>
        <row r="3488">
          <cell r="A3488">
            <v>4638</v>
          </cell>
          <cell r="B3488" t="str">
            <v>Jagbots</v>
          </cell>
          <cell r="C3488" t="str">
            <v>Booz Allen Hamilton / SAIC / Global Satcom / Papa John's / Argosy Foundation / Northwest Boosters / Carpediem / TI / FJB Engineering / Guerra Family &amp; Northwest High School</v>
          </cell>
          <cell r="D3488" t="str">
            <v>Germantown, MD USA</v>
          </cell>
        </row>
        <row r="3489">
          <cell r="A3489">
            <v>4639</v>
          </cell>
          <cell r="B3489" t="str">
            <v>Spartan</v>
          </cell>
          <cell r="C3489" t="str">
            <v>Seven lakes high school</v>
          </cell>
          <cell r="D3489" t="str">
            <v>Katy, TX USA</v>
          </cell>
        </row>
        <row r="3490">
          <cell r="A3490">
            <v>4640</v>
          </cell>
          <cell r="B3490" t="str">
            <v>Era 4640</v>
          </cell>
          <cell r="C3490" t="str">
            <v>Pershing Square / jcpenney &amp; Frederick Douglas Academy II</v>
          </cell>
          <cell r="D3490" t="str">
            <v>new york, NY USA</v>
          </cell>
        </row>
        <row r="3491">
          <cell r="A3491">
            <v>4641</v>
          </cell>
          <cell r="B3491" t="str">
            <v>Red Oak Robotics</v>
          </cell>
          <cell r="C3491" t="str">
            <v>Raytheon Company &amp; Red Oak ISD</v>
          </cell>
          <cell r="D3491" t="str">
            <v>Red Oak, TX USA</v>
          </cell>
        </row>
        <row r="3492">
          <cell r="A3492">
            <v>4642</v>
          </cell>
          <cell r="B3492" t="str">
            <v>Rebels</v>
          </cell>
          <cell r="C3492" t="str">
            <v>Eastman Chemical / ESG / TVA / ASME &amp; Sullivan South</v>
          </cell>
          <cell r="D3492" t="str">
            <v>Kingsport, TN USA</v>
          </cell>
        </row>
        <row r="3493">
          <cell r="A3493">
            <v>4643</v>
          </cell>
          <cell r="B3493" t="str">
            <v>Thunderbird Robotics</v>
          </cell>
          <cell r="C3493" t="str">
            <v>Butte County Office of Education ROP / Google / Brin-Wojcicki Foundation / All Metals Supply / A Main Hobbies / Transfer Flow, Inc / Oroville Union High School District &amp; Thunderbird Robotics</v>
          </cell>
          <cell r="D3493" t="str">
            <v>Oroville, CA USA</v>
          </cell>
        </row>
        <row r="3494">
          <cell r="A3494">
            <v>4645</v>
          </cell>
          <cell r="B3494" t="str">
            <v>X-Machina</v>
          </cell>
          <cell r="C3494" t="str">
            <v>House of Two Urns / WMS Gaming / jcpenney &amp; Lane Tech College Prep High School</v>
          </cell>
          <cell r="D3494" t="str">
            <v>Chicago, IL USA</v>
          </cell>
        </row>
        <row r="3495">
          <cell r="A3495">
            <v>4646</v>
          </cell>
          <cell r="B3495" t="str">
            <v>Team ASAP (As Sketchy as Possible)</v>
          </cell>
          <cell r="C3495" t="str">
            <v>NASA / John Deere / Des Moines Area Community College (DMACC) / John Deere Des Moines Works / PTC / Ankeny Schools Foundation / DMB Supply Inc. / State Steel &amp; Des Moines Metro area schools</v>
          </cell>
          <cell r="D3495" t="str">
            <v>Des Moines, IA USA</v>
          </cell>
        </row>
        <row r="3496">
          <cell r="A3496">
            <v>4648</v>
          </cell>
          <cell r="B3496" t="str">
            <v>Hubman</v>
          </cell>
          <cell r="C3496" t="str">
            <v>Jordan High School</v>
          </cell>
          <cell r="D3496" t="str">
            <v>Jordan, MN USA</v>
          </cell>
        </row>
        <row r="3497">
          <cell r="A3497">
            <v>4649</v>
          </cell>
          <cell r="B3497" t="str">
            <v>JUGGERNAUTS</v>
          </cell>
          <cell r="C3497" t="str">
            <v>SHEVACH  MOFET</v>
          </cell>
          <cell r="D3497" t="str">
            <v>TEL AVIV, TA Israel</v>
          </cell>
        </row>
        <row r="3498">
          <cell r="A3498">
            <v>4650</v>
          </cell>
          <cell r="B3498" t="str">
            <v>The Vo</v>
          </cell>
          <cell r="C3498" t="str">
            <v>Newark Vocational High School</v>
          </cell>
          <cell r="D3498" t="str">
            <v>Newark, NJ USA</v>
          </cell>
        </row>
        <row r="3499">
          <cell r="A3499">
            <v>4650</v>
          </cell>
          <cell r="B3499" t="str">
            <v>The Vo</v>
          </cell>
          <cell r="C3499" t="str">
            <v>Newark Vocational High School</v>
          </cell>
          <cell r="D3499" t="str">
            <v>Newark, NJ USA</v>
          </cell>
        </row>
        <row r="3500">
          <cell r="A3500">
            <v>4651</v>
          </cell>
          <cell r="B3500" t="str">
            <v>FrostBots</v>
          </cell>
          <cell r="C3500" t="str">
            <v>NASA &amp; Dover-Eyota</v>
          </cell>
          <cell r="D3500" t="str">
            <v>Eyota, MN USA</v>
          </cell>
        </row>
        <row r="3501">
          <cell r="A3501">
            <v>4652</v>
          </cell>
          <cell r="B3501" t="str">
            <v>WolfTech</v>
          </cell>
          <cell r="C3501" t="str">
            <v>Goldendale High School</v>
          </cell>
          <cell r="D3501" t="str">
            <v>Goldendale, WA USA</v>
          </cell>
        </row>
        <row r="3502">
          <cell r="A3502">
            <v>4653</v>
          </cell>
          <cell r="B3502" t="str">
            <v>Ironmen Robotics 4653</v>
          </cell>
          <cell r="C3502" t="str">
            <v>NASA &amp; Don Bosco Prep</v>
          </cell>
          <cell r="D3502" t="str">
            <v>Ramsey, NJ USA</v>
          </cell>
        </row>
        <row r="3503">
          <cell r="A3503">
            <v>4653</v>
          </cell>
          <cell r="B3503" t="str">
            <v>Ironmen Robotics 4653</v>
          </cell>
          <cell r="C3503" t="str">
            <v>NASA &amp; Don Bosco Prep</v>
          </cell>
          <cell r="D3503" t="str">
            <v>Ramsey, NJ USA</v>
          </cell>
        </row>
        <row r="3504">
          <cell r="A3504">
            <v>4654</v>
          </cell>
          <cell r="B3504" t="str">
            <v>Fabulous Baker Boys and Megan</v>
          </cell>
          <cell r="C3504" t="str">
            <v>NASA &amp; Mt. Baker High School</v>
          </cell>
          <cell r="D3504" t="str">
            <v>Deming, WA USA</v>
          </cell>
        </row>
        <row r="3505">
          <cell r="A3505">
            <v>4655</v>
          </cell>
          <cell r="B3505" t="str">
            <v>Stateline Robotics</v>
          </cell>
          <cell r="C3505" t="str">
            <v>NASA/TCI/Atrona/Forest City Gear/Woodward/Blackhawk Bank/Gateway Community Bank/Community Foundation of Northern Illinois &amp; Hononegah and Belot Memorial High School</v>
          </cell>
          <cell r="D3505" t="str">
            <v>Rockton, IL USA</v>
          </cell>
        </row>
        <row r="3506">
          <cell r="A3506">
            <v>4656</v>
          </cell>
          <cell r="B3506" t="str">
            <v>Rock Solid Robotics</v>
          </cell>
          <cell r="C3506" t="str">
            <v>NASA/Applied Learning Institute/Northland Foundation/Kestrel Aircraft Agate Robotics/Stanley LaBounty Agate Robotics/HydroSolutions of Duluth/Granite Gear/North Shore Trade and Tech/Cooperative Light and Power/Silver Creek Signworks/The Lake Bank &amp; Agate Robotics</v>
          </cell>
          <cell r="D3506" t="str">
            <v>Two Harbors, MN USA</v>
          </cell>
        </row>
        <row r="3507">
          <cell r="A3507">
            <v>4657</v>
          </cell>
          <cell r="B3507" t="str">
            <v>Saints</v>
          </cell>
          <cell r="C3507" t="str">
            <v>NASA &amp; St. Croix Falls High School</v>
          </cell>
          <cell r="D3507" t="str">
            <v>Saint Croix Falls, WI USA</v>
          </cell>
        </row>
        <row r="3508">
          <cell r="A3508">
            <v>4659</v>
          </cell>
          <cell r="B3508" t="str">
            <v>Warriors</v>
          </cell>
          <cell r="C3508" t="str">
            <v>General Motors of Canada Limited &amp; Port Credit SS</v>
          </cell>
          <cell r="D3508" t="str">
            <v>Mississauga, ON Canada</v>
          </cell>
        </row>
        <row r="3509">
          <cell r="A3509">
            <v>4661</v>
          </cell>
          <cell r="B3509" t="str">
            <v>The Red Pirates</v>
          </cell>
          <cell r="C3509" t="str">
            <v>Hertzog Bet-Hasmonai</v>
          </cell>
          <cell r="D3509" t="str">
            <v>bet-hasmonai, M Israel</v>
          </cell>
        </row>
        <row r="3510">
          <cell r="A3510">
            <v>4662</v>
          </cell>
          <cell r="B3510" t="str">
            <v>Tribal Tech</v>
          </cell>
          <cell r="C3510" t="str">
            <v>jcpenney / Scappoose High School / Boeing / Kirk and Tina Bliss / Scappoose Parents Association / Tim and Mary Ohling &amp; Scappoose High School</v>
          </cell>
          <cell r="D3510" t="str">
            <v>Scappoose, OR USA</v>
          </cell>
        </row>
        <row r="3511">
          <cell r="A3511">
            <v>4663</v>
          </cell>
          <cell r="B3511" t="str">
            <v>Belle Plaine High School</v>
          </cell>
          <cell r="C3511" t="str">
            <v>Belle Plaine High School</v>
          </cell>
          <cell r="D3511" t="str">
            <v>220 South Market Street, MN USA</v>
          </cell>
        </row>
        <row r="3512">
          <cell r="A3512">
            <v>4664</v>
          </cell>
          <cell r="B3512" t="str">
            <v>Huskies</v>
          </cell>
          <cell r="C3512" t="str">
            <v>Andover High School</v>
          </cell>
          <cell r="D3512" t="str">
            <v>Andover, MN USA</v>
          </cell>
        </row>
        <row r="3513">
          <cell r="A3513">
            <v>4665</v>
          </cell>
          <cell r="B3513" t="str">
            <v>Predators</v>
          </cell>
          <cell r="C3513" t="str">
            <v>Glencoe Silver Lake High School</v>
          </cell>
          <cell r="D3513" t="str">
            <v>Glencoe, MN USA</v>
          </cell>
        </row>
        <row r="3514">
          <cell r="A3514">
            <v>4666</v>
          </cell>
          <cell r="B3514" t="str">
            <v>Robowolves</v>
          </cell>
          <cell r="C3514" t="str">
            <v>Woodcreek High School</v>
          </cell>
          <cell r="D3514" t="str">
            <v>Roseville, CA USA</v>
          </cell>
        </row>
        <row r="3515">
          <cell r="A3515">
            <v>4667</v>
          </cell>
          <cell r="B3515" t="str">
            <v xml:space="preserve">Synergy </v>
          </cell>
          <cell r="C3515" t="str">
            <v>Baxter Mexico / CorporaciÃ³n Moctezuma &amp; Synergy.Universidad TecMilenio Campus Cuernavaca</v>
          </cell>
          <cell r="D3515" t="str">
            <v>Cuernavaca, MOR Mexico</v>
          </cell>
        </row>
        <row r="3516">
          <cell r="A3516">
            <v>4668</v>
          </cell>
          <cell r="B3516" t="str">
            <v>Spartans</v>
          </cell>
          <cell r="C3516" t="str">
            <v>jcpenney &amp; Salmen High School</v>
          </cell>
          <cell r="D3516" t="str">
            <v>Slidell, LA USA</v>
          </cell>
        </row>
        <row r="3517">
          <cell r="A3517">
            <v>4669</v>
          </cell>
          <cell r="B3517" t="str">
            <v>Gal Robotics</v>
          </cell>
          <cell r="C3517" t="str">
            <v>Galileo Academy of Science and Technology</v>
          </cell>
          <cell r="D3517" t="str">
            <v>San Francisco, CA USA</v>
          </cell>
        </row>
        <row r="3518">
          <cell r="A3518">
            <v>4670</v>
          </cell>
          <cell r="B3518" t="str">
            <v>Cardinals</v>
          </cell>
          <cell r="C3518" t="str">
            <v>Southside High School</v>
          </cell>
          <cell r="D3518" t="str">
            <v>San Antoino, TX USA</v>
          </cell>
        </row>
        <row r="3519">
          <cell r="A3519">
            <v>4671</v>
          </cell>
          <cell r="B3519" t="str">
            <v>Mechaneers</v>
          </cell>
          <cell r="C3519" t="str">
            <v>NASA/Virnig Manufacturing/Mr. James Stangl/Mr. Frank Voigt &amp; Healy High School</v>
          </cell>
          <cell r="D3519" t="str">
            <v>Pierz, MN USA</v>
          </cell>
        </row>
        <row r="3520">
          <cell r="A3520">
            <v>4672</v>
          </cell>
          <cell r="B3520" t="str">
            <v>Youth in Black</v>
          </cell>
          <cell r="C3520" t="str">
            <v>Harmony Science Academy</v>
          </cell>
          <cell r="D3520" t="str">
            <v>San Antonio, TX USA</v>
          </cell>
        </row>
        <row r="3521">
          <cell r="A3521">
            <v>4673</v>
          </cell>
          <cell r="B3521" t="str">
            <v>Solar Engineering</v>
          </cell>
          <cell r="C3521" t="str">
            <v>Instituto Educativo del Noroeste, A.C.</v>
          </cell>
          <cell r="D3521" t="str">
            <v>Mexicali, BCN Mexico</v>
          </cell>
        </row>
        <row r="3522">
          <cell r="A3522">
            <v>4674</v>
          </cell>
          <cell r="B3522" t="str">
            <v>RoboJacks</v>
          </cell>
          <cell r="C3522" t="str">
            <v>NASA &amp; Bemidji High School</v>
          </cell>
          <cell r="D3522" t="str">
            <v>Bemidji, MN USA</v>
          </cell>
        </row>
        <row r="3523">
          <cell r="A3523">
            <v>4675</v>
          </cell>
          <cell r="B3523" t="str">
            <v>Eagles</v>
          </cell>
          <cell r="C3523" t="str">
            <v>jcpenney / NASA &amp; North Olmsted High School</v>
          </cell>
          <cell r="D3523" t="str">
            <v>North Olmsted, OH USA</v>
          </cell>
        </row>
        <row r="3524">
          <cell r="A3524">
            <v>4676</v>
          </cell>
          <cell r="B3524" t="str">
            <v>Chargers</v>
          </cell>
          <cell r="C3524" t="str">
            <v>Amos Alonzo Stagg High School</v>
          </cell>
          <cell r="D3524" t="str">
            <v>8015 W 111th Street, IL USA</v>
          </cell>
        </row>
        <row r="3525">
          <cell r="A3525">
            <v>4678</v>
          </cell>
          <cell r="B3525" t="str">
            <v>CyberCavs</v>
          </cell>
          <cell r="C3525" t="str">
            <v>Woodland Christian High School</v>
          </cell>
          <cell r="D3525" t="str">
            <v>Breslau, ON Canada</v>
          </cell>
        </row>
        <row r="3526">
          <cell r="A3526">
            <v>4680</v>
          </cell>
          <cell r="B3526" t="str">
            <v>Az-Tech Eagles</v>
          </cell>
          <cell r="C3526" t="str">
            <v>jcpenney/Comcast &amp; Cesar Chavez Academy</v>
          </cell>
          <cell r="D3526" t="str">
            <v>Detroit, MI USA</v>
          </cell>
        </row>
        <row r="3527">
          <cell r="A3527">
            <v>4680</v>
          </cell>
          <cell r="B3527" t="str">
            <v>Az-Tech Eagles</v>
          </cell>
          <cell r="C3527" t="str">
            <v>jcpenney/Comcast &amp; Cesar Chavez Academy</v>
          </cell>
          <cell r="D3527" t="str">
            <v>Detroit, MI USA</v>
          </cell>
        </row>
        <row r="3528">
          <cell r="A3528">
            <v>4681</v>
          </cell>
          <cell r="B3528" t="str">
            <v>Murphy's law</v>
          </cell>
          <cell r="C3528" t="str">
            <v>The Boeing Company &amp; Archbishop Murphy High School</v>
          </cell>
          <cell r="D3528" t="str">
            <v>Everett, WA USA</v>
          </cell>
        </row>
        <row r="3529">
          <cell r="A3529">
            <v>4682</v>
          </cell>
          <cell r="B3529" t="str">
            <v>Audacity</v>
          </cell>
          <cell r="C3529" t="str">
            <v>F5 Networks / The Boeing Company &amp; Bishop Blanchet High School</v>
          </cell>
          <cell r="D3529" t="str">
            <v>Seattle, WA USA</v>
          </cell>
        </row>
        <row r="3530">
          <cell r="A3530">
            <v>4683</v>
          </cell>
          <cell r="B3530" t="str">
            <v>Full-metal Robotics</v>
          </cell>
          <cell r="C3530" t="str">
            <v>The Boeing Company &amp; Lakewood School District</v>
          </cell>
          <cell r="D3530" t="str">
            <v>Marysville , WA USA</v>
          </cell>
        </row>
        <row r="3531">
          <cell r="A3531">
            <v>4684</v>
          </cell>
          <cell r="B3531" t="str">
            <v>eSharks</v>
          </cell>
          <cell r="C3531" t="str">
            <v>NASA/Early College High School/Nepperhan Community Center/The Riverside Church of NY/ConEdison &amp; Nepperhan Community Center</v>
          </cell>
          <cell r="D3531" t="str">
            <v>Yonkers, NY USA</v>
          </cell>
        </row>
        <row r="3532">
          <cell r="A3532">
            <v>4685</v>
          </cell>
          <cell r="B3532" t="str">
            <v>Aztlavolt</v>
          </cell>
          <cell r="C3532" t="str">
            <v>Universidad Tecmilenio / A.T.A.C.A. Climas / PEVIA / Grupo SIGOSA &amp; Universidad TECMilenio Campus Ferreria</v>
          </cell>
          <cell r="D3532" t="str">
            <v>Mexico City, DIF Mexico</v>
          </cell>
        </row>
        <row r="3533">
          <cell r="A3533">
            <v>4687</v>
          </cell>
          <cell r="B3533" t="str">
            <v>Spartans</v>
          </cell>
          <cell r="C3533" t="str">
            <v>Orono High School</v>
          </cell>
          <cell r="D3533" t="str">
            <v>Long Lake, MN USA</v>
          </cell>
        </row>
        <row r="3534">
          <cell r="A3534">
            <v>4688</v>
          </cell>
          <cell r="B3534" t="str">
            <v>Saints</v>
          </cell>
          <cell r="C3534" t="str">
            <v>Rockwell Automation &amp; St. Anne High School</v>
          </cell>
          <cell r="D3534" t="str">
            <v>Belle River, ON Canada</v>
          </cell>
        </row>
        <row r="3535">
          <cell r="A3535">
            <v>4689</v>
          </cell>
          <cell r="B3535" t="str">
            <v>ROyal BOTS</v>
          </cell>
          <cell r="C3535" t="str">
            <v>Royal High School</v>
          </cell>
          <cell r="D3535" t="str">
            <v>Pattison, TX USA</v>
          </cell>
        </row>
        <row r="3536">
          <cell r="A3536">
            <v>4690</v>
          </cell>
          <cell r="B3536" t="str">
            <v>WD-40</v>
          </cell>
          <cell r="C3536" t="str">
            <v>Rolls-Royce / TechPoint Foundation for Youth / JC Penny &amp; BOYS &amp; GIRLS CLUBS INDIANAPOLIS</v>
          </cell>
          <cell r="D3536" t="str">
            <v>indianapolis, IN USA</v>
          </cell>
        </row>
        <row r="3537">
          <cell r="A3537">
            <v>4692</v>
          </cell>
          <cell r="B3537" t="str">
            <v>Metal Mallards</v>
          </cell>
          <cell r="C3537" t="str">
            <v>NASA &amp; Toutle Lake  High School- NASA</v>
          </cell>
          <cell r="D3537" t="str">
            <v>Toutle , WA USA</v>
          </cell>
        </row>
        <row r="3538">
          <cell r="A3538">
            <v>4693</v>
          </cell>
          <cell r="B3538" t="str">
            <v>Rockets</v>
          </cell>
          <cell r="C3538" t="str">
            <v>Rockford Area Schools</v>
          </cell>
          <cell r="D3538" t="str">
            <v>Rockford, MN USA</v>
          </cell>
        </row>
        <row r="3539">
          <cell r="A3539">
            <v>4694</v>
          </cell>
          <cell r="B3539" t="str">
            <v>A-TEC</v>
          </cell>
          <cell r="C3539" t="str">
            <v>AACAL</v>
          </cell>
          <cell r="D3539" t="str">
            <v>Amarillo, TX USA</v>
          </cell>
        </row>
        <row r="3540">
          <cell r="A3540">
            <v>4695</v>
          </cell>
          <cell r="B3540" t="str">
            <v>Chowchilla Robotics</v>
          </cell>
          <cell r="C3540" t="str">
            <v>Chowchilla Union High School</v>
          </cell>
          <cell r="D3540" t="str">
            <v>Chowchilla, CA USA</v>
          </cell>
        </row>
        <row r="3541">
          <cell r="A3541">
            <v>4696</v>
          </cell>
          <cell r="B3541" t="str">
            <v>RoboAzTechs</v>
          </cell>
          <cell r="C3541" t="str">
            <v>El Dorado High School</v>
          </cell>
          <cell r="D3541" t="str">
            <v>el paso, TX USA</v>
          </cell>
        </row>
        <row r="3542">
          <cell r="A3542">
            <v>4698</v>
          </cell>
          <cell r="B3542" t="str">
            <v>Rowdy Raiders</v>
          </cell>
          <cell r="C3542" t="str">
            <v>Rio Americano</v>
          </cell>
          <cell r="D3542" t="str">
            <v>Sacramento, CA USA</v>
          </cell>
        </row>
        <row r="3543">
          <cell r="A3543">
            <v>4701</v>
          </cell>
          <cell r="B3543" t="str">
            <v>Warriors (Team W.I.R.E.)</v>
          </cell>
          <cell r="C3543" t="str">
            <v>Savannah State University / Georgia Power / jcpenney &amp; H.V. Jenkins High School</v>
          </cell>
          <cell r="D3543" t="str">
            <v>Savannah, GA USA</v>
          </cell>
        </row>
        <row r="3544">
          <cell r="A3544">
            <v>4702</v>
          </cell>
          <cell r="B3544" t="str">
            <v>Bulldogs</v>
          </cell>
          <cell r="C3544" t="str">
            <v>jcpenney &amp; Schurz High School</v>
          </cell>
          <cell r="D3544" t="str">
            <v>Chicago, IL USA</v>
          </cell>
        </row>
        <row r="3545">
          <cell r="A3545">
            <v>4703</v>
          </cell>
          <cell r="B3545" t="str">
            <v>Rozum</v>
          </cell>
          <cell r="C3545" t="str">
            <v>Team Industries &amp; Menahga High School</v>
          </cell>
          <cell r="D3545" t="str">
            <v>Menahga, MN USA</v>
          </cell>
        </row>
        <row r="3546">
          <cell r="A3546">
            <v>4704</v>
          </cell>
          <cell r="B3546" t="str">
            <v>Gold Diggers</v>
          </cell>
          <cell r="C3546" t="str">
            <v>Goldcorp/Millson Forestry/District School Board Ontario North East/Schumacher Volunteer Fire Department/Emergency Response and Support Services &amp; THVS</v>
          </cell>
          <cell r="D3546" t="str">
            <v>Timmins, ON Canada</v>
          </cell>
        </row>
        <row r="3547">
          <cell r="A3547">
            <v>4705</v>
          </cell>
          <cell r="B3547" t="str">
            <v>Full Metal Kats</v>
          </cell>
          <cell r="C3547" t="str">
            <v>Henry J. Kaiser High School</v>
          </cell>
          <cell r="D3547" t="str">
            <v>Fontana, CA USA</v>
          </cell>
        </row>
        <row r="3548">
          <cell r="A3548">
            <v>4706</v>
          </cell>
          <cell r="B3548" t="str">
            <v>Bulls</v>
          </cell>
          <cell r="C3548" t="str">
            <v>jcpenney &amp; Miami Northwestern Senior High School</v>
          </cell>
          <cell r="D3548" t="str">
            <v>Miami, FL USA</v>
          </cell>
        </row>
        <row r="3549">
          <cell r="A3549">
            <v>4707</v>
          </cell>
          <cell r="B3549" t="str">
            <v>TEAMFORCE</v>
          </cell>
          <cell r="C3549" t="str">
            <v>Comunidad Educativa Lux Mundi</v>
          </cell>
          <cell r="D3549" t="str">
            <v>Santo Domingo, 01 Dominican Republic</v>
          </cell>
        </row>
        <row r="3550">
          <cell r="A3550">
            <v>4707</v>
          </cell>
          <cell r="B3550" t="str">
            <v>TEAMFORCE</v>
          </cell>
          <cell r="C3550" t="str">
            <v>Comunidad Educativa Lux Mundi</v>
          </cell>
          <cell r="D3550" t="str">
            <v>Santo Domingo, 01 Dominican Republic</v>
          </cell>
        </row>
        <row r="3551">
          <cell r="A3551">
            <v>4708</v>
          </cell>
          <cell r="B3551" t="str">
            <v>Gaoni</v>
          </cell>
          <cell r="C3551" t="str">
            <v>Geon Hayarden</v>
          </cell>
          <cell r="D3551" t="str">
            <v>Nave Eitan, Z Israel</v>
          </cell>
        </row>
        <row r="3552">
          <cell r="A3552">
            <v>4711</v>
          </cell>
          <cell r="B3552" t="str">
            <v>"Flying Aces"</v>
          </cell>
          <cell r="C3552" t="str">
            <v>Ace Charter High School</v>
          </cell>
          <cell r="D3552" t="str">
            <v>Camarillo, CA USA</v>
          </cell>
        </row>
        <row r="3553">
          <cell r="A3553">
            <v>4713</v>
          </cell>
          <cell r="B3553" t="str">
            <v>Adom Robotics</v>
          </cell>
          <cell r="C3553" t="str">
            <v>jcpenney &amp; Tepekent Anadolu Lisesi</v>
          </cell>
          <cell r="D3553" t="str">
            <v>Istanbul, 34 Turkey</v>
          </cell>
        </row>
        <row r="3554">
          <cell r="A3554">
            <v>4714</v>
          </cell>
          <cell r="B3554" t="str">
            <v>The Millennium Falcons</v>
          </cell>
          <cell r="C3554" t="str">
            <v>Huguenot High School</v>
          </cell>
          <cell r="D3554" t="str">
            <v>Richmond, VA USA</v>
          </cell>
        </row>
        <row r="3555">
          <cell r="A3555">
            <v>4715</v>
          </cell>
          <cell r="B3555" t="str">
            <v>Big Bay Black Bears</v>
          </cell>
          <cell r="C3555" t="str">
            <v>jcpenney/Futuremark Manistique &amp; Big Bay de Noc School</v>
          </cell>
          <cell r="D3555" t="str">
            <v>Cooks, MI USA</v>
          </cell>
        </row>
        <row r="3556">
          <cell r="A3556">
            <v>4716</v>
          </cell>
          <cell r="B3556" t="str">
            <v>Purple Raiders</v>
          </cell>
          <cell r="C3556" t="str">
            <v>Assumption S.S.</v>
          </cell>
          <cell r="D3556" t="str">
            <v>windsor, ON Canada</v>
          </cell>
        </row>
        <row r="3557">
          <cell r="A3557">
            <v>4717</v>
          </cell>
          <cell r="B3557" t="str">
            <v>The Outlaws</v>
          </cell>
          <cell r="C3557" t="str">
            <v>Texas Workforce Commission / First in Texas &amp; Lubbock High School</v>
          </cell>
          <cell r="D3557" t="str">
            <v>Lubbock, TX USA</v>
          </cell>
        </row>
        <row r="3558">
          <cell r="A3558">
            <v>4718</v>
          </cell>
          <cell r="B3558" t="str">
            <v>RoboPanthers</v>
          </cell>
          <cell r="C3558" t="str">
            <v>Toronto Catholic District School Board &amp; Blessed Pope John Paul II C.S.S.</v>
          </cell>
          <cell r="D3558" t="str">
            <v>685 Military Trail, ON Canada</v>
          </cell>
        </row>
        <row r="3559">
          <cell r="A3559">
            <v>4719</v>
          </cell>
          <cell r="B3559" t="str">
            <v>Bulldogs</v>
          </cell>
          <cell r="C3559" t="str">
            <v>Sir Winston Churchill</v>
          </cell>
          <cell r="D3559" t="str">
            <v>Calgary, AB Canada</v>
          </cell>
        </row>
        <row r="3560">
          <cell r="A3560">
            <v>4720</v>
          </cell>
          <cell r="B3560" t="str">
            <v>R2JAG2</v>
          </cell>
          <cell r="C3560" t="str">
            <v>jcpenney &amp; Jack James High School</v>
          </cell>
          <cell r="D3560" t="str">
            <v>Calgary, AB Canada</v>
          </cell>
        </row>
        <row r="3561">
          <cell r="A3561">
            <v>4721</v>
          </cell>
          <cell r="B3561" t="str">
            <v>Tiger Bots</v>
          </cell>
          <cell r="C3561" t="str">
            <v>Nucor Memphis &amp; Mitchell High School</v>
          </cell>
          <cell r="D3561" t="str">
            <v>658 W. Mitchell Rd, TN USA</v>
          </cell>
        </row>
        <row r="3562">
          <cell r="A3562">
            <v>4722</v>
          </cell>
          <cell r="B3562" t="str">
            <v>Cyberian Soldiers</v>
          </cell>
          <cell r="C3562" t="str">
            <v>jcpenney &amp; Northwestern High School</v>
          </cell>
          <cell r="D3562" t="str">
            <v>Rock Hill, SC USA</v>
          </cell>
        </row>
        <row r="3563">
          <cell r="A3563">
            <v>4723</v>
          </cell>
          <cell r="B3563" t="str">
            <v>EARTH</v>
          </cell>
          <cell r="C3563" t="str">
            <v>Universidad Tec Milenio- Campus Puebla</v>
          </cell>
          <cell r="D3563" t="str">
            <v>Puebla, PUE Mexico</v>
          </cell>
        </row>
        <row r="3564">
          <cell r="A3564">
            <v>4724</v>
          </cell>
          <cell r="B3564" t="str">
            <v>ShakedTech</v>
          </cell>
          <cell r="C3564" t="str">
            <v>Shaked</v>
          </cell>
          <cell r="D3564" t="str">
            <v>Kibbutz  Sde Eliyahu, Z Israel</v>
          </cell>
        </row>
        <row r="3565">
          <cell r="A3565">
            <v>4725</v>
          </cell>
          <cell r="B3565" t="str">
            <v>GeDarcaNator</v>
          </cell>
          <cell r="C3565" t="str">
            <v>??? ???? / ???????? / ???? ????? / ??? ?????? ??????? / ??????? / ????? ???? / ??????? ????? / ????? ???? / ?????? ?????? / ????? ???? &amp; Darca high school Gedera</v>
          </cell>
          <cell r="D3565" t="str">
            <v>Gedera, Southern Israel</v>
          </cell>
        </row>
        <row r="3566">
          <cell r="A3566">
            <v>4726</v>
          </cell>
          <cell r="B3566" t="str">
            <v>Asotin FFA</v>
          </cell>
          <cell r="C3566" t="str">
            <v>Asotin  Agricultural Education &amp; FFA Chapter</v>
          </cell>
          <cell r="D3566" t="str">
            <v>Asotin, WA USA</v>
          </cell>
        </row>
        <row r="3567">
          <cell r="A3567">
            <v>4727</v>
          </cell>
          <cell r="B3567" t="str">
            <v>RoboFX</v>
          </cell>
          <cell r="C3567" t="str">
            <v>St. Francis Xavier High School</v>
          </cell>
          <cell r="D3567" t="str">
            <v>Ottawa, ON Canada</v>
          </cell>
        </row>
        <row r="3568">
          <cell r="A3568">
            <v>4728</v>
          </cell>
          <cell r="B3568" t="str">
            <v>ROCORI Lug Nuts</v>
          </cell>
          <cell r="C3568" t="str">
            <v>Rocori High School</v>
          </cell>
          <cell r="D3568" t="str">
            <v>Cold Spring, MN USA</v>
          </cell>
        </row>
        <row r="3569">
          <cell r="A3569">
            <v>4730</v>
          </cell>
          <cell r="B3569" t="str">
            <v>Tornadobots</v>
          </cell>
          <cell r="C3569" t="str">
            <v>NASA/Dougherty County Schools System/100 Black Men/Georgia Tech Innovation &amp; Monroe High School</v>
          </cell>
          <cell r="D3569" t="str">
            <v>Albany, GA USA</v>
          </cell>
        </row>
        <row r="3570">
          <cell r="A3570">
            <v>4731</v>
          </cell>
          <cell r="B3570" t="str">
            <v>monarch-e</v>
          </cell>
          <cell r="C3570" t="str">
            <v>TecnolÃ³gico de Monterrey Campus Morelia</v>
          </cell>
          <cell r="D3570" t="str">
            <v>Morelia, MIC Mexico</v>
          </cell>
        </row>
        <row r="3571">
          <cell r="A3571">
            <v>4732</v>
          </cell>
          <cell r="B3571" t="str">
            <v>SWC Robotikz</v>
          </cell>
          <cell r="C3571" t="str">
            <v>Sir Winston Churchill C High School</v>
          </cell>
          <cell r="D3571" t="str">
            <v>Thunder Bay, ON Canada</v>
          </cell>
        </row>
        <row r="3572">
          <cell r="A3572">
            <v>4733</v>
          </cell>
          <cell r="B3572" t="str">
            <v>Lancers</v>
          </cell>
          <cell r="C3572" t="str">
            <v>jcpenney &amp; Dr. EP Scarlett</v>
          </cell>
          <cell r="D3572" t="str">
            <v>Calgary, AB Canada</v>
          </cell>
        </row>
        <row r="3573">
          <cell r="A3573">
            <v>4734</v>
          </cell>
          <cell r="B3573" t="str">
            <v>Monterey Robotics</v>
          </cell>
          <cell r="C3573" t="str">
            <v>Monterey High School</v>
          </cell>
          <cell r="D3573" t="str">
            <v>Lubbock, TX USA</v>
          </cell>
        </row>
        <row r="3574">
          <cell r="A3574">
            <v>4735</v>
          </cell>
          <cell r="B3574" t="str">
            <v>DEROF</v>
          </cell>
          <cell r="C3574" t="str">
            <v>PEÃ‘OLES &amp; Universidad TecMilenio Campus Laguna</v>
          </cell>
          <cell r="D3574" t="str">
            <v>Torreon, COA Mexico</v>
          </cell>
        </row>
        <row r="3575">
          <cell r="A3575">
            <v>4736</v>
          </cell>
          <cell r="B3575" t="str">
            <v>Temp</v>
          </cell>
          <cell r="C3575" t="str">
            <v>Los Osos High School</v>
          </cell>
          <cell r="D3575" t="str">
            <v>Rancho Cucamonga, CA USA</v>
          </cell>
        </row>
        <row r="3576">
          <cell r="A3576">
            <v>4737</v>
          </cell>
          <cell r="B3576" t="str">
            <v>Metal Mechanics</v>
          </cell>
          <cell r="C3576" t="str">
            <v>jcpenney &amp; West Bloomfield High School</v>
          </cell>
          <cell r="D3576" t="str">
            <v>West bloomfiled, MI USA</v>
          </cell>
        </row>
        <row r="3577">
          <cell r="A3577">
            <v>4737</v>
          </cell>
          <cell r="B3577" t="str">
            <v>Metal Mechanics</v>
          </cell>
          <cell r="C3577" t="str">
            <v>jcpenney &amp; West Bloomfield High School</v>
          </cell>
          <cell r="D3577" t="str">
            <v>West bloomfiled, MI USA</v>
          </cell>
        </row>
        <row r="3578">
          <cell r="A3578">
            <v>4738</v>
          </cell>
          <cell r="B3578" t="str">
            <v>Team No Robot</v>
          </cell>
          <cell r="C3578" t="str">
            <v>Qualcomm &amp; Patrick Henry High School</v>
          </cell>
          <cell r="D3578" t="str">
            <v>San Diego, CA USA</v>
          </cell>
        </row>
        <row r="3579">
          <cell r="A3579">
            <v>4740</v>
          </cell>
          <cell r="B3579" t="str">
            <v>Sparta Bots</v>
          </cell>
          <cell r="C3579" t="str">
            <v>Nissan North America / Universal Robotics / Doerfer Companies Wright Industries / Barge, Waggoner, Sumner &amp; Canon, Inc / Tennessee State University College of Engineering / Adventure Science Center &amp; Stratford STEM Magnet High School</v>
          </cell>
          <cell r="D3579" t="str">
            <v>Nashville, TN USA</v>
          </cell>
        </row>
        <row r="3580">
          <cell r="A3580">
            <v>4741</v>
          </cell>
          <cell r="B3580" t="str">
            <v>Cardinals</v>
          </cell>
          <cell r="C3580" t="str">
            <v>Redwood Valley High School</v>
          </cell>
          <cell r="D3580" t="str">
            <v>Redwood Falls, MN USA</v>
          </cell>
        </row>
        <row r="3581">
          <cell r="A3581">
            <v>4742</v>
          </cell>
          <cell r="B3581" t="str">
            <v>JaliScience</v>
          </cell>
          <cell r="C3581" t="str">
            <v>EISAC</v>
          </cell>
          <cell r="D3581" t="str">
            <v>Tlaquepaque, JAL Mexico</v>
          </cell>
        </row>
        <row r="3582">
          <cell r="A3582">
            <v>4743</v>
          </cell>
          <cell r="B3582" t="str">
            <v>STEAM Engine</v>
          </cell>
          <cell r="C3582" t="str">
            <v>jcpenney/Clawson Rotary Club &amp; STEAM Education Group</v>
          </cell>
          <cell r="D3582" t="str">
            <v>Royal Oak, MI USA</v>
          </cell>
        </row>
        <row r="3583">
          <cell r="A3583">
            <v>4743</v>
          </cell>
          <cell r="B3583" t="str">
            <v>STEAM Engine</v>
          </cell>
          <cell r="C3583" t="str">
            <v>jcpenney/Clawson Rotary Club &amp; STEAM Education Group</v>
          </cell>
          <cell r="D3583" t="str">
            <v>Royal Oak, MI USA</v>
          </cell>
        </row>
        <row r="3584">
          <cell r="A3584">
            <v>4744</v>
          </cell>
          <cell r="B3584" t="str">
            <v>Ninjas</v>
          </cell>
          <cell r="C3584" t="str">
            <v>S.O.S Toyota / Sheleg laundry &amp; The Hadera Multidisciplinary School of Science</v>
          </cell>
          <cell r="D3584" t="str">
            <v>Hadera, HA Israel</v>
          </cell>
        </row>
        <row r="3585">
          <cell r="A3585">
            <v>4745</v>
          </cell>
          <cell r="B3585" t="str">
            <v>mets robotics</v>
          </cell>
          <cell r="C3585" t="str">
            <v>jcpenney/JSPENNEY &amp; estem high school</v>
          </cell>
          <cell r="D3585" t="str">
            <v>little rock, AR USA</v>
          </cell>
        </row>
        <row r="3586">
          <cell r="A3586">
            <v>4746</v>
          </cell>
          <cell r="B3586" t="str">
            <v>Alpha Gear</v>
          </cell>
          <cell r="C3586" t="str">
            <v>Universidad TecMilenio Las Torres</v>
          </cell>
          <cell r="D3586" t="str">
            <v>Monterrey, NLE Mexico</v>
          </cell>
        </row>
        <row r="3587">
          <cell r="A3587">
            <v>4747</v>
          </cell>
          <cell r="B3587" t="str">
            <v>Millennium Falcons</v>
          </cell>
          <cell r="C3587" t="str">
            <v>Texas Workforce Commission &amp; Los Fresnos High School</v>
          </cell>
          <cell r="D3587" t="str">
            <v>Los Fresnos, TX USA</v>
          </cell>
        </row>
        <row r="3588">
          <cell r="A3588">
            <v>4748</v>
          </cell>
          <cell r="B3588" t="str">
            <v>Bulldog Autobots</v>
          </cell>
          <cell r="C3588" t="str">
            <v>jcpenney &amp; Burke High School</v>
          </cell>
          <cell r="D3588" t="str">
            <v>Charleston, SC USA</v>
          </cell>
        </row>
        <row r="3589">
          <cell r="A3589">
            <v>4749</v>
          </cell>
          <cell r="B3589" t="str">
            <v>Pisgah Robotics</v>
          </cell>
          <cell r="C3589" t="str">
            <v>Devry University / SAIC / Argosy University / iHealth Technologies &amp; Mount Pisgah Christian School</v>
          </cell>
          <cell r="D3589" t="str">
            <v>Johns Creek, GA USA</v>
          </cell>
        </row>
        <row r="3590">
          <cell r="A3590">
            <v>4750</v>
          </cell>
          <cell r="B3590" t="str">
            <v>Crubotics</v>
          </cell>
          <cell r="C3590" t="str">
            <v>jcpenney &amp; Bishop Eustace Preparatory School</v>
          </cell>
          <cell r="D3590" t="str">
            <v>Pennsauken, NJ USA</v>
          </cell>
        </row>
        <row r="3591">
          <cell r="A3591">
            <v>4750</v>
          </cell>
          <cell r="B3591" t="str">
            <v>Crubotics</v>
          </cell>
          <cell r="C3591" t="str">
            <v>jcpenney &amp; Bishop Eustace Preparatory School</v>
          </cell>
          <cell r="D3591" t="str">
            <v>Pennsauken, NJ USA</v>
          </cell>
        </row>
        <row r="3592">
          <cell r="A3592">
            <v>4751</v>
          </cell>
          <cell r="B3592" t="str">
            <v>Robo Warriors</v>
          </cell>
          <cell r="C3592" t="str">
            <v>jcpenney &amp; Henry Wise Wood</v>
          </cell>
          <cell r="D3592" t="str">
            <v>Calgary, AB Canada</v>
          </cell>
        </row>
        <row r="3593">
          <cell r="A3593">
            <v>4753</v>
          </cell>
          <cell r="B3593" t="str">
            <v>Bexley Lions</v>
          </cell>
          <cell r="C3593" t="str">
            <v>Bexley High School</v>
          </cell>
          <cell r="D3593" t="str">
            <v>Bexley, OH USA</v>
          </cell>
        </row>
        <row r="3594">
          <cell r="A3594">
            <v>4754</v>
          </cell>
          <cell r="B3594" t="str">
            <v>St. Benedict Bears</v>
          </cell>
          <cell r="C3594" t="str">
            <v>Union Gas &amp; St. Benedict High School</v>
          </cell>
          <cell r="D3594" t="str">
            <v>Sudbury, ON Canada</v>
          </cell>
        </row>
        <row r="3595">
          <cell r="A3595">
            <v>4755</v>
          </cell>
          <cell r="B3595" t="str">
            <v>M^3</v>
          </cell>
          <cell r="C3595" t="str">
            <v>jcpenney/Comcast &amp; Multicultural Academy</v>
          </cell>
          <cell r="D3595" t="str">
            <v>Ann Arbor , MI USA</v>
          </cell>
        </row>
        <row r="3596">
          <cell r="A3596">
            <v>4755</v>
          </cell>
          <cell r="B3596" t="str">
            <v>M^3</v>
          </cell>
          <cell r="C3596" t="str">
            <v>jcpenney/Comcast &amp; Multicultural Academy</v>
          </cell>
          <cell r="D3596" t="str">
            <v>Ann Arbor , MI USA</v>
          </cell>
        </row>
        <row r="3597">
          <cell r="A3597">
            <v>4757</v>
          </cell>
          <cell r="B3597" t="str">
            <v>Hazizim</v>
          </cell>
          <cell r="C3597" t="str">
            <v>Ehad Haam</v>
          </cell>
          <cell r="D3597" t="str">
            <v>Petach Tikva, M Israel</v>
          </cell>
        </row>
        <row r="3598">
          <cell r="A3598">
            <v>4758</v>
          </cell>
          <cell r="B3598" t="str">
            <v>Central</v>
          </cell>
          <cell r="C3598" t="str">
            <v>The General Motors Foundation &amp; Central Collegiate Academy</v>
          </cell>
          <cell r="D3598" t="str">
            <v>Detroit, MI USA</v>
          </cell>
        </row>
        <row r="3599">
          <cell r="A3599">
            <v>4758</v>
          </cell>
          <cell r="B3599" t="str">
            <v>Central</v>
          </cell>
          <cell r="C3599" t="str">
            <v>The General Motors Foundation &amp; Central Collegiate Academy</v>
          </cell>
          <cell r="D3599" t="str">
            <v>Detroit, MI USA</v>
          </cell>
        </row>
        <row r="3600">
          <cell r="A3600">
            <v>4761</v>
          </cell>
          <cell r="B3600" t="str">
            <v>Robocket</v>
          </cell>
          <cell r="C3600" t="str">
            <v>Reading Educational Foundation / Textron Systems / Keurig / Pixxa &amp; Reading Memorial High School</v>
          </cell>
          <cell r="D3600" t="str">
            <v>Reading, MA USA</v>
          </cell>
        </row>
        <row r="3601">
          <cell r="A3601">
            <v>4762</v>
          </cell>
          <cell r="B3601" t="str">
            <v>Robo-Saints</v>
          </cell>
          <cell r="C3601" t="str">
            <v>jcpenney &amp; St. Charles</v>
          </cell>
          <cell r="D3601" t="str">
            <v>St. Charles, MN USA</v>
          </cell>
        </row>
        <row r="3602">
          <cell r="A3602">
            <v>4765</v>
          </cell>
          <cell r="B3602" t="str">
            <v>PWR Up</v>
          </cell>
          <cell r="C3602" t="str">
            <v>Pinewood Private School</v>
          </cell>
          <cell r="D3602" t="str">
            <v>Los Altos Hills, CA USA</v>
          </cell>
        </row>
        <row r="3603">
          <cell r="A3603">
            <v>4767</v>
          </cell>
          <cell r="B3603" t="str">
            <v>C4</v>
          </cell>
          <cell r="C3603" t="str">
            <v>Cleveland Community College / CCS CTE / Bradley's Screen Printing / Pioneer Motor Bearing / Falston Pharmacy / ISA-AF / CCC Machine &amp; Welding Program / CCC AET Program / Foot Hills Recycling / Bevin's Desiel / Ray Biven's Effects / Baldor Electric Company / Burns High Metals Class / Burns High Foods Class / New Beginnings Church / Woods Farm / McDaniel's Towing &amp; Cleveland County Schools</v>
          </cell>
          <cell r="D3603" t="str">
            <v>Lawndale, NC USA</v>
          </cell>
        </row>
        <row r="3604">
          <cell r="A3604">
            <v>4768</v>
          </cell>
          <cell r="B3604" t="str">
            <v>Comets</v>
          </cell>
          <cell r="C3604" t="str">
            <v>Detroit Institute of Technology @ Cody</v>
          </cell>
          <cell r="D3604" t="str">
            <v>Detroit, MI USA</v>
          </cell>
        </row>
        <row r="3605">
          <cell r="A3605">
            <v>4768</v>
          </cell>
          <cell r="B3605" t="str">
            <v>Comets</v>
          </cell>
          <cell r="C3605" t="str">
            <v>Detroit Institute of Technology @ Cody</v>
          </cell>
          <cell r="D3605" t="str">
            <v>Detroit, MI USA</v>
          </cell>
        </row>
        <row r="3606">
          <cell r="A3606">
            <v>4769</v>
          </cell>
          <cell r="B3606" t="str">
            <v>The Electrodes</v>
          </cell>
          <cell r="C3606" t="str">
            <v>jcpenney/Tampa Bay Microcontrollers and Robotics Group &amp; Dixie Hollins High School</v>
          </cell>
          <cell r="D3606" t="str">
            <v>Tampa, FL USA</v>
          </cell>
        </row>
        <row r="3607">
          <cell r="A3607">
            <v>4770</v>
          </cell>
          <cell r="B3607" t="str">
            <v>EDW Robotics</v>
          </cell>
          <cell r="C3607" t="str">
            <v>E.D. White Catholic High School</v>
          </cell>
          <cell r="D3607" t="str">
            <v>Thibodaux, LA USA</v>
          </cell>
        </row>
        <row r="3608">
          <cell r="A3608">
            <v>4771</v>
          </cell>
          <cell r="B3608" t="str">
            <v>Match</v>
          </cell>
          <cell r="C3608" t="str">
            <v>TecMilenio Morelia</v>
          </cell>
          <cell r="D3608" t="str">
            <v>Morelia, MIC Mexico</v>
          </cell>
        </row>
        <row r="3609">
          <cell r="A3609">
            <v>4772</v>
          </cell>
          <cell r="B3609" t="str">
            <v>Optimistic Skyz</v>
          </cell>
          <cell r="C3609" t="str">
            <v>jcpenney &amp; Opportunity Skyway</v>
          </cell>
          <cell r="D3609" t="str">
            <v>Seattle, WA USA</v>
          </cell>
        </row>
        <row r="3610">
          <cell r="A3610">
            <v>4773</v>
          </cell>
          <cell r="B3610" t="str">
            <v>RookieRobo</v>
          </cell>
          <cell r="C3610" t="str">
            <v>Con Edison / Pershing Square / jcpenney &amp; Harry S Truman High School</v>
          </cell>
          <cell r="D3610" t="str">
            <v>Bronx, NY USA</v>
          </cell>
        </row>
        <row r="3611">
          <cell r="A3611">
            <v>4774</v>
          </cell>
          <cell r="B3611" t="str">
            <v>LAN Downunder</v>
          </cell>
          <cell r="C3611" t="str">
            <v>Ekard Concepts / Telstra Foundation / Macquarie University / Feenix Australia / Rockwell Automation &amp; Youth Robotics Incorporated</v>
          </cell>
          <cell r="D3611" t="str">
            <v>Sydney, NSW Australia</v>
          </cell>
        </row>
        <row r="3612">
          <cell r="A3612">
            <v>4775</v>
          </cell>
          <cell r="B3612" t="str">
            <v>Aztech</v>
          </cell>
          <cell r="C3612" t="str">
            <v>Plantel Azteca</v>
          </cell>
          <cell r="D3612" t="str">
            <v>Mexico City, DIF Mexico</v>
          </cell>
        </row>
        <row r="3613">
          <cell r="A3613">
            <v>4776</v>
          </cell>
          <cell r="B3613" t="str">
            <v>S.C.O.T.S. Bots</v>
          </cell>
          <cell r="C3613" t="str">
            <v>jcpenney &amp; Howell High School</v>
          </cell>
          <cell r="D3613" t="str">
            <v>Howell, MI USA</v>
          </cell>
        </row>
        <row r="3614">
          <cell r="A3614">
            <v>4776</v>
          </cell>
          <cell r="B3614" t="str">
            <v>S.C.O.T.S. Bots</v>
          </cell>
          <cell r="C3614" t="str">
            <v>jcpenney &amp; Howell High School</v>
          </cell>
          <cell r="D3614" t="str">
            <v>Howell, MI USA</v>
          </cell>
        </row>
        <row r="3615">
          <cell r="A3615">
            <v>4777</v>
          </cell>
          <cell r="B3615" t="str">
            <v>St. Marcellinus Spirit</v>
          </cell>
          <cell r="C3615" t="str">
            <v>St. Marcellinus S.S.</v>
          </cell>
          <cell r="D3615" t="str">
            <v>Mississauga, ON Canada</v>
          </cell>
        </row>
        <row r="3616">
          <cell r="A3616">
            <v>4778</v>
          </cell>
          <cell r="B3616" t="str">
            <v>Stormbots</v>
          </cell>
          <cell r="C3616" t="str">
            <v>Rockwell Automation &amp; Chanhassen</v>
          </cell>
          <cell r="D3616" t="str">
            <v>Chanhassen, MN USA</v>
          </cell>
        </row>
        <row r="3617">
          <cell r="A3617">
            <v>4779</v>
          </cell>
          <cell r="B3617" t="str">
            <v>Robo-Sapiens</v>
          </cell>
          <cell r="C3617" t="str">
            <v>jcpenney/Dr. Leslie May/Mr &amp; Mrs Vorderbrueggen/Anchor Bay Insurance/Motion Industries/Mr &amp; Mrs Freeman/Franks Pharmacy/Wolf's Boat Tops/Mr Victor McDonald/Team #???/Creative Crafts &amp; Cardinal Mooney Catholic</v>
          </cell>
          <cell r="D3617" t="str">
            <v>Marine City, MI USA</v>
          </cell>
        </row>
        <row r="3618">
          <cell r="A3618">
            <v>4779</v>
          </cell>
          <cell r="B3618" t="str">
            <v>Robo-Sapiens</v>
          </cell>
          <cell r="C3618" t="str">
            <v>jcpenney/Dr. Leslie May/Mr &amp; Mrs Vorderbrueggen/Anchor Bay Insurance/Motion Industries/Mr &amp; Mrs Freeman/Franks Pharmacy/Wolf's Boat Tops/Mr Victor McDonald/Team #???/Creative Crafts &amp; Cardinal Mooney Catholic</v>
          </cell>
          <cell r="D3618" t="str">
            <v>Marine City, MI USA</v>
          </cell>
        </row>
        <row r="3619">
          <cell r="A3619">
            <v>4780</v>
          </cell>
          <cell r="B3619" t="str">
            <v>Aviators Science Club</v>
          </cell>
          <cell r="C3619" t="str">
            <v>jcpenney &amp; Constellation Schools: Parma Community High</v>
          </cell>
          <cell r="D3619" t="str">
            <v>Parma, OH USA</v>
          </cell>
        </row>
        <row r="3620">
          <cell r="A3620">
            <v>4781</v>
          </cell>
          <cell r="B3620" t="str">
            <v>Robo Spartains</v>
          </cell>
          <cell r="C3620" t="str">
            <v>jcpenney &amp; Connersville High School</v>
          </cell>
          <cell r="D3620" t="str">
            <v>Connersville, IN USA</v>
          </cell>
        </row>
        <row r="3621">
          <cell r="A3621">
            <v>4782</v>
          </cell>
          <cell r="B3621" t="str">
            <v>TecBorg</v>
          </cell>
          <cell r="C3621" t="str">
            <v>jcpenney &amp; ITESM Campus Sonora Norte</v>
          </cell>
          <cell r="D3621" t="str">
            <v>Hermosillo, SON Mexico</v>
          </cell>
        </row>
        <row r="3622">
          <cell r="A3622">
            <v>4783</v>
          </cell>
          <cell r="B3622" t="str">
            <v>Ravens</v>
          </cell>
          <cell r="C3622" t="str">
            <v>Longfields Davidson Heights Secondary School</v>
          </cell>
          <cell r="D3622" t="str">
            <v>Ottawa, ON Canada</v>
          </cell>
        </row>
        <row r="3623">
          <cell r="A3623">
            <v>4784</v>
          </cell>
          <cell r="B3623" t="str">
            <v>robot of the vally</v>
          </cell>
          <cell r="C3623" t="str">
            <v>vitzo nir haemek</v>
          </cell>
          <cell r="D3623" t="str">
            <v>Afula, Z Israel</v>
          </cell>
        </row>
        <row r="3624">
          <cell r="A3624">
            <v>4785</v>
          </cell>
          <cell r="B3624" t="str">
            <v>Cougar Robotics</v>
          </cell>
          <cell r="C3624" t="str">
            <v>Clovis High School</v>
          </cell>
          <cell r="D3624" t="str">
            <v>Clovis, CA USA</v>
          </cell>
        </row>
        <row r="3625">
          <cell r="A3625">
            <v>4786</v>
          </cell>
          <cell r="B3625" t="str">
            <v>Nicolet F.E.A.R.</v>
          </cell>
          <cell r="C3625" t="str">
            <v>Rockwell Automation &amp; Nicolet High School</v>
          </cell>
          <cell r="D3625" t="str">
            <v>Glendale, WI USA</v>
          </cell>
        </row>
        <row r="3626">
          <cell r="A3626">
            <v>4787</v>
          </cell>
          <cell r="B3626" t="str">
            <v>Mustangs</v>
          </cell>
          <cell r="C3626" t="str">
            <v>jcpenney/JcPenny's &amp; Northside College Prep</v>
          </cell>
          <cell r="D3626" t="str">
            <v>Chicago, IL USA</v>
          </cell>
        </row>
        <row r="3627">
          <cell r="A3627">
            <v>4789</v>
          </cell>
          <cell r="B3627" t="str">
            <v>VB Electras</v>
          </cell>
          <cell r="C3627" t="str">
            <v>jcpenney / Pershing Square &amp; Martin Van Buren</v>
          </cell>
          <cell r="D3627" t="str">
            <v>Queens Village , NY USA</v>
          </cell>
        </row>
        <row r="3628">
          <cell r="A3628">
            <v>4790</v>
          </cell>
          <cell r="B3628" t="str">
            <v>Yigal-Alon</v>
          </cell>
          <cell r="C3628" t="str">
            <v>Yigal Alon</v>
          </cell>
          <cell r="D3628" t="str">
            <v>Rishon Le-Zion, TA Israel</v>
          </cell>
        </row>
        <row r="3629">
          <cell r="A3629">
            <v>4791</v>
          </cell>
          <cell r="B3629" t="str">
            <v>Panthers</v>
          </cell>
          <cell r="C3629" t="str">
            <v>jcpenney &amp; Washington High School</v>
          </cell>
          <cell r="D3629" t="str">
            <v>South Bend, IN USA</v>
          </cell>
        </row>
        <row r="3630">
          <cell r="A3630">
            <v>4792</v>
          </cell>
          <cell r="B3630" t="str">
            <v xml:space="preserve">Desert Shields </v>
          </cell>
          <cell r="C3630" t="str">
            <v>NASA &amp; Cheyenne High School</v>
          </cell>
          <cell r="D3630" t="str">
            <v>North Las Vegas, NV USA</v>
          </cell>
        </row>
        <row r="3631">
          <cell r="A3631">
            <v>4793</v>
          </cell>
          <cell r="B3631" t="str">
            <v>OOBotics</v>
          </cell>
          <cell r="C3631" t="str">
            <v>jcpenney &amp; Old Orchard Beach High School</v>
          </cell>
          <cell r="D3631" t="str">
            <v>old Orchard Beach, ME USA</v>
          </cell>
        </row>
        <row r="3632">
          <cell r="A3632">
            <v>4794</v>
          </cell>
          <cell r="B3632" t="str">
            <v>infinity</v>
          </cell>
          <cell r="C3632" t="str">
            <v>shaab high school</v>
          </cell>
          <cell r="D3632" t="str">
            <v>shaab, HA Israel</v>
          </cell>
        </row>
        <row r="3633">
          <cell r="A3633">
            <v>4795</v>
          </cell>
          <cell r="B3633" t="str">
            <v>EastBots</v>
          </cell>
          <cell r="C3633" t="str">
            <v>NASA &amp; East Chapel Hill HS</v>
          </cell>
          <cell r="D3633" t="str">
            <v>Chapel Hill, NC USA</v>
          </cell>
        </row>
        <row r="3634">
          <cell r="A3634">
            <v>4796</v>
          </cell>
          <cell r="B3634" t="str">
            <v>Dragon 1</v>
          </cell>
          <cell r="C3634" t="str">
            <v>jcpenney &amp; Academy of the Pacific Rim Charter Public School</v>
          </cell>
          <cell r="D3634" t="str">
            <v>Hyde Park, MA USA</v>
          </cell>
        </row>
        <row r="3635">
          <cell r="A3635">
            <v>4797</v>
          </cell>
          <cell r="B3635" t="str">
            <v>Bryant HS</v>
          </cell>
          <cell r="C3635" t="str">
            <v>Con Edison / jcpenney &amp; William Cullen Bryant HS</v>
          </cell>
          <cell r="D3635" t="str">
            <v>LIC, NY USA</v>
          </cell>
        </row>
        <row r="3636">
          <cell r="A3636">
            <v>4798</v>
          </cell>
          <cell r="B3636" t="str">
            <v>Robo Nauts</v>
          </cell>
          <cell r="C3636" t="str">
            <v>Kelton ISD</v>
          </cell>
          <cell r="D3636" t="str">
            <v>Wheeler, TX USA</v>
          </cell>
        </row>
        <row r="3637">
          <cell r="A3637">
            <v>4799</v>
          </cell>
          <cell r="B3637" t="str">
            <v>Lazbuddie Robotics</v>
          </cell>
          <cell r="C3637" t="str">
            <v>Lazbuddie High School</v>
          </cell>
          <cell r="D3637" t="str">
            <v>Lazbuddie, TX USA</v>
          </cell>
        </row>
        <row r="3638">
          <cell r="A3638">
            <v>4800</v>
          </cell>
          <cell r="B3638" t="str">
            <v>Baconators</v>
          </cell>
          <cell r="C3638" t="str">
            <v>Northwest Career &amp; Technical Academy</v>
          </cell>
          <cell r="D3638" t="str">
            <v>Las Vegas, NV USA</v>
          </cell>
        </row>
        <row r="3639">
          <cell r="A3639">
            <v>4803</v>
          </cell>
          <cell r="B3639" t="str">
            <v>WACTC</v>
          </cell>
          <cell r="C3639" t="str">
            <v>jcpenney &amp; Western Area CTC</v>
          </cell>
          <cell r="D3639" t="str">
            <v>Canonsburg, PA USA</v>
          </cell>
        </row>
        <row r="3640">
          <cell r="A3640">
            <v>4804</v>
          </cell>
          <cell r="B3640" t="str">
            <v>Port PiraTech</v>
          </cell>
          <cell r="C3640" t="str">
            <v>Rockwell Automation / Charter Steel / Port Washington Lions Club / Port Washington State Bank / Yamaha of Port Washington / Modern Equipment / Oldenburg Metal Tech, Inc. / Port Washington Kiwanis Club &amp; Port Washington High School</v>
          </cell>
          <cell r="D3640" t="str">
            <v>Port Washington, WI USA</v>
          </cell>
        </row>
        <row r="3641">
          <cell r="A3641">
            <v>4805</v>
          </cell>
          <cell r="B3641" t="str">
            <v>Robotic Warriors</v>
          </cell>
          <cell r="C3641" t="str">
            <v>jcpenney &amp; Sophie B Wright Charter School</v>
          </cell>
          <cell r="D3641" t="str">
            <v>New Orleans, LA USA</v>
          </cell>
        </row>
        <row r="3642">
          <cell r="A3642">
            <v>4807</v>
          </cell>
          <cell r="B3642" t="str">
            <v>JV Jag</v>
          </cell>
          <cell r="C3642" t="str">
            <v>Magna International &amp; Jean Vanier Catholic High School</v>
          </cell>
          <cell r="D3642" t="str">
            <v>Richmond Hill, ON Canada</v>
          </cell>
        </row>
        <row r="3643">
          <cell r="A3643">
            <v>4808</v>
          </cell>
          <cell r="B3643" t="str">
            <v>Tigers</v>
          </cell>
          <cell r="C3643" t="str">
            <v>GM Canada &amp; St. Francis Xavier S.S.</v>
          </cell>
          <cell r="D3643" t="str">
            <v>Mississauga, ON Canada</v>
          </cell>
        </row>
        <row r="3644">
          <cell r="A3644">
            <v>4809</v>
          </cell>
          <cell r="B3644" t="str">
            <v>Black Knight</v>
          </cell>
          <cell r="C3644" t="str">
            <v>Moore Fan Company &amp; Marceline High School</v>
          </cell>
          <cell r="D3644" t="str">
            <v>Marceline, MO USA</v>
          </cell>
        </row>
        <row r="3645">
          <cell r="A3645">
            <v>4810</v>
          </cell>
          <cell r="B3645" t="str">
            <v>I AM Robot</v>
          </cell>
          <cell r="C3645" t="str">
            <v>jcpenney / The State Group / Triple Tool &amp; International Academy of Macomb</v>
          </cell>
          <cell r="D3645" t="str">
            <v>Clinton Township, MI USA</v>
          </cell>
        </row>
        <row r="3646">
          <cell r="A3646">
            <v>4810</v>
          </cell>
          <cell r="B3646" t="str">
            <v>I AM Robot</v>
          </cell>
          <cell r="C3646" t="str">
            <v>jcpenney / The State Group / Triple Tool &amp; International Academy of Macomb</v>
          </cell>
          <cell r="D3646" t="str">
            <v>Clinton Township, MI USA</v>
          </cell>
        </row>
        <row r="3647">
          <cell r="A3647">
            <v>4811</v>
          </cell>
          <cell r="B3647" t="str">
            <v>Eagle Techies</v>
          </cell>
          <cell r="C3647" t="str">
            <v>ABC Construction &amp; Madison High School</v>
          </cell>
          <cell r="D3647" t="str">
            <v>Madison Heights, MI USA</v>
          </cell>
        </row>
        <row r="3648">
          <cell r="A3648">
            <v>4811</v>
          </cell>
          <cell r="B3648" t="str">
            <v>Eagle Techies</v>
          </cell>
          <cell r="C3648" t="str">
            <v>ABC Construction &amp; Madison High School</v>
          </cell>
          <cell r="D3648" t="str">
            <v>Madison Heights, MI USA</v>
          </cell>
        </row>
        <row r="3649">
          <cell r="A3649">
            <v>4812</v>
          </cell>
          <cell r="B3649" t="str">
            <v>Crosby Robotics Team</v>
          </cell>
          <cell r="C3649" t="str">
            <v>jcpenney &amp; Crosby High School</v>
          </cell>
          <cell r="D3649" t="str">
            <v>Waterbury, CT USA</v>
          </cell>
        </row>
        <row r="3650">
          <cell r="A3650">
            <v>4814</v>
          </cell>
          <cell r="B3650" t="str">
            <v>United Robotics of London</v>
          </cell>
          <cell r="C3650" t="str">
            <v>WE FIRST Incubator</v>
          </cell>
          <cell r="D3650" t="str">
            <v>London, ON Canada</v>
          </cell>
        </row>
        <row r="3651">
          <cell r="A3651">
            <v>4815</v>
          </cell>
          <cell r="B3651" t="str">
            <v>Panthers</v>
          </cell>
          <cell r="C3651" t="str">
            <v>jcpenney &amp; Center Line High School</v>
          </cell>
          <cell r="D3651" t="str">
            <v>Center Line, MI USA</v>
          </cell>
        </row>
        <row r="3652">
          <cell r="A3652">
            <v>4815</v>
          </cell>
          <cell r="B3652" t="str">
            <v>Panthers</v>
          </cell>
          <cell r="C3652" t="str">
            <v>jcpenney &amp; Center Line High School</v>
          </cell>
          <cell r="D3652" t="str">
            <v>Center Line, MI USA</v>
          </cell>
        </row>
        <row r="3653">
          <cell r="A3653">
            <v>4816</v>
          </cell>
          <cell r="B3653" t="str">
            <v>Gadget Girls</v>
          </cell>
          <cell r="C3653" t="str">
            <v>United Technologies / Accu-Fab &amp; Girl Scouts-NC Coastal Pines</v>
          </cell>
          <cell r="D3653" t="str">
            <v>Raleigh, NC USA</v>
          </cell>
        </row>
        <row r="3654">
          <cell r="A3654">
            <v>4817</v>
          </cell>
          <cell r="B3654" t="str">
            <v>One Degree North</v>
          </cell>
          <cell r="C3654" t="str">
            <v>Singapore American School</v>
          </cell>
          <cell r="D3654" t="str">
            <v>Singapore, 01 Singapore</v>
          </cell>
        </row>
        <row r="3655">
          <cell r="A3655">
            <v>4818</v>
          </cell>
          <cell r="B3655" t="str">
            <v>Packer Robotics</v>
          </cell>
          <cell r="C3655" t="str">
            <v>West Fargo High School</v>
          </cell>
          <cell r="D3655" t="str">
            <v>West Fargo High School, ND USA</v>
          </cell>
        </row>
        <row r="3656">
          <cell r="A3656">
            <v>4819</v>
          </cell>
          <cell r="B3656" t="str">
            <v>Flat Mountain Mechanics</v>
          </cell>
          <cell r="C3656" t="str">
            <v>jcpenney &amp; Mt. Pleasant Home Educators Association, Inc.</v>
          </cell>
          <cell r="D3656" t="str">
            <v>Mt. Pleasant, MI USA</v>
          </cell>
        </row>
        <row r="3657">
          <cell r="A3657">
            <v>4819</v>
          </cell>
          <cell r="B3657" t="str">
            <v>Flat Mountain Mechanics</v>
          </cell>
          <cell r="C3657" t="str">
            <v>jcpenney &amp; Mt. Pleasant Home Educators Association, Inc.</v>
          </cell>
          <cell r="D3657" t="str">
            <v>Mt. Pleasant, MI USA</v>
          </cell>
        </row>
        <row r="3658">
          <cell r="A3658">
            <v>4820</v>
          </cell>
          <cell r="B3658" t="str">
            <v>Huey Tlatoani</v>
          </cell>
          <cell r="C3658" t="str">
            <v>Instituto TecnolÃ³gico y de Estudios Superiores de Monterrey</v>
          </cell>
          <cell r="D3658" t="str">
            <v>Zapopan, JAL Mexico</v>
          </cell>
        </row>
        <row r="3659">
          <cell r="A3659">
            <v>4821</v>
          </cell>
          <cell r="B3659" t="str">
            <v>Haynes High</v>
          </cell>
          <cell r="C3659" t="str">
            <v>E.L. Haynes Public Charter School</v>
          </cell>
          <cell r="D3659" t="str">
            <v>Washington, DC USA</v>
          </cell>
        </row>
        <row r="3660">
          <cell r="A3660">
            <v>4823</v>
          </cell>
          <cell r="B3660" t="str">
            <v>RoboLions</v>
          </cell>
          <cell r="C3660" t="str">
            <v>Loris High School</v>
          </cell>
          <cell r="D3660" t="str">
            <v>Loris, SC USA</v>
          </cell>
        </row>
        <row r="3661">
          <cell r="A3661">
            <v>4824</v>
          </cell>
          <cell r="B3661" t="str">
            <v>BerryBots</v>
          </cell>
          <cell r="C3661" t="str">
            <v>NASA &amp; Logansport High School</v>
          </cell>
          <cell r="D3661" t="str">
            <v>Logansport, IN USA</v>
          </cell>
        </row>
        <row r="3662">
          <cell r="A3662">
            <v>4825</v>
          </cell>
          <cell r="B3662" t="str">
            <v>Ashbury Androids</v>
          </cell>
          <cell r="C3662" t="str">
            <v>Ashbury College</v>
          </cell>
          <cell r="D3662" t="str">
            <v>Ottawa, ON Canada</v>
          </cell>
        </row>
        <row r="3663">
          <cell r="A3663">
            <v>4827</v>
          </cell>
          <cell r="B3663" t="str">
            <v>Minerbotics</v>
          </cell>
          <cell r="C3663" t="str">
            <v>jcpenney &amp; Negaunee High School</v>
          </cell>
          <cell r="D3663" t="str">
            <v>Negaunee, MI USA</v>
          </cell>
        </row>
        <row r="3664">
          <cell r="A3664">
            <v>4827</v>
          </cell>
          <cell r="B3664" t="str">
            <v>Minerbotics</v>
          </cell>
          <cell r="C3664" t="str">
            <v>jcpenney &amp; Negaunee High School</v>
          </cell>
          <cell r="D3664" t="str">
            <v>Negaunee, MI USA</v>
          </cell>
        </row>
        <row r="3665">
          <cell r="A3665">
            <v>4828</v>
          </cell>
          <cell r="B3665" t="str">
            <v>Robo Eagles</v>
          </cell>
          <cell r="C3665" t="str">
            <v>Enloe Magnet High School</v>
          </cell>
          <cell r="D3665" t="str">
            <v>Raleigh, NC USA</v>
          </cell>
        </row>
        <row r="3666">
          <cell r="A3666">
            <v>4829</v>
          </cell>
          <cell r="B3666" t="str">
            <v>Titanium Tigers</v>
          </cell>
          <cell r="C3666" t="str">
            <v>KONTEK System, Inc. / The Godfrey Group / jcpenney &amp; Chapel Hill High School</v>
          </cell>
          <cell r="D3666" t="str">
            <v>Chapel Hill, NC USA</v>
          </cell>
        </row>
        <row r="3667">
          <cell r="A3667">
            <v>4830</v>
          </cell>
          <cell r="B3667" t="str">
            <v>2E</v>
          </cell>
          <cell r="C3667" t="str">
            <v>UnitedTechnologies Corporation (UTC) &amp; Shenzhen The second experimental school &amp; Shen zhen da da le le</v>
          </cell>
          <cell r="D3667" t="str">
            <v>Shenzhen, 44 China</v>
          </cell>
        </row>
        <row r="3668">
          <cell r="A3668">
            <v>4832</v>
          </cell>
          <cell r="B3668" t="str">
            <v>CroBots</v>
          </cell>
          <cell r="C3668" t="str">
            <v>jcpenney &amp; GearUp</v>
          </cell>
          <cell r="D3668" t="str">
            <v>Carencro, LA USA</v>
          </cell>
        </row>
        <row r="3669">
          <cell r="A3669">
            <v>4833</v>
          </cell>
          <cell r="B3669" t="str">
            <v>Bad Wolves</v>
          </cell>
          <cell r="C3669" t="str">
            <v>jcpenney &amp; Timber Creek High School</v>
          </cell>
          <cell r="D3669" t="str">
            <v>Orlando, FL USA</v>
          </cell>
        </row>
        <row r="3670">
          <cell r="A3670">
            <v>4834</v>
          </cell>
          <cell r="B3670" t="str">
            <v>RoboColts</v>
          </cell>
          <cell r="C3670" t="str">
            <v>jcpenney &amp; Northwestern High School</v>
          </cell>
          <cell r="D3670" t="str">
            <v>Detroi, MI USA</v>
          </cell>
        </row>
        <row r="3671">
          <cell r="A3671">
            <v>4834</v>
          </cell>
          <cell r="B3671" t="str">
            <v>RoboColts</v>
          </cell>
          <cell r="C3671" t="str">
            <v>jcpenney &amp; Northwestern High School</v>
          </cell>
          <cell r="D3671" t="str">
            <v>Detroi, MI USA</v>
          </cell>
        </row>
        <row r="3672">
          <cell r="A3672">
            <v>4835</v>
          </cell>
          <cell r="B3672" t="str">
            <v>green machine</v>
          </cell>
          <cell r="C3672" t="str">
            <v>jcpenney &amp; Manistique Middle High School</v>
          </cell>
          <cell r="D3672" t="str">
            <v>manistique, MI USA</v>
          </cell>
        </row>
        <row r="3673">
          <cell r="A3673">
            <v>4835</v>
          </cell>
          <cell r="B3673" t="str">
            <v>green machine</v>
          </cell>
          <cell r="C3673" t="str">
            <v>jcpenney &amp; Manistique Middle High School</v>
          </cell>
          <cell r="D3673" t="str">
            <v>manistique, MI USA</v>
          </cell>
        </row>
        <row r="3674">
          <cell r="A3674">
            <v>4836</v>
          </cell>
          <cell r="B3674" t="str">
            <v>Zai</v>
          </cell>
          <cell r="C3674" t="str">
            <v>EnseÃ±anza e InvestigaciÃ³n Superior, A. C.</v>
          </cell>
          <cell r="D3674" t="str">
            <v>Chihuahua, CHH Mexico</v>
          </cell>
        </row>
        <row r="3675">
          <cell r="A3675">
            <v>4838</v>
          </cell>
          <cell r="B3675" t="str">
            <v>Panthers</v>
          </cell>
          <cell r="C3675" t="str">
            <v>GM Foundation Grant &amp; River Rouge High School</v>
          </cell>
          <cell r="D3675" t="str">
            <v>River Rouge , MI USA</v>
          </cell>
        </row>
        <row r="3676">
          <cell r="A3676">
            <v>4838</v>
          </cell>
          <cell r="B3676" t="str">
            <v>Panthers</v>
          </cell>
          <cell r="C3676" t="str">
            <v>GM Foundation Grant &amp; River Rouge High School</v>
          </cell>
          <cell r="D3676" t="str">
            <v>River Rouge , MI USA</v>
          </cell>
        </row>
        <row r="3677">
          <cell r="A3677">
            <v>4839</v>
          </cell>
          <cell r="B3677" t="str">
            <v>Hematites</v>
          </cell>
          <cell r="C3677" t="str">
            <v>Fox Motors of Negaunee / Cliffs / Castaing Family Foundation / jcpenney &amp; Ishpeming High School</v>
          </cell>
          <cell r="D3677" t="str">
            <v>Ishpeming, MI USA</v>
          </cell>
        </row>
        <row r="3678">
          <cell r="A3678">
            <v>4839</v>
          </cell>
          <cell r="B3678" t="str">
            <v>Hematites</v>
          </cell>
          <cell r="C3678" t="str">
            <v>Fox Motors of Negaunee / Cliffs / Castaing Family Foundation / jcpenney &amp; Ishpeming High School</v>
          </cell>
          <cell r="D3678" t="str">
            <v>Ishpeming, MI USA</v>
          </cell>
        </row>
        <row r="3679">
          <cell r="A3679">
            <v>4840</v>
          </cell>
          <cell r="B3679" t="str">
            <v>Panthers</v>
          </cell>
          <cell r="C3679" t="str">
            <v>jcpenney &amp; Redford Union High School</v>
          </cell>
          <cell r="D3679" t="str">
            <v>Redford, MI USA</v>
          </cell>
        </row>
        <row r="3680">
          <cell r="A3680">
            <v>4840</v>
          </cell>
          <cell r="B3680" t="str">
            <v>Panthers</v>
          </cell>
          <cell r="C3680" t="str">
            <v>jcpenney &amp; Redford Union High School</v>
          </cell>
          <cell r="D3680" t="str">
            <v>Redford, MI USA</v>
          </cell>
        </row>
        <row r="3681">
          <cell r="A3681">
            <v>4841</v>
          </cell>
          <cell r="B3681" t="str">
            <v>Optimal Robotics</v>
          </cell>
          <cell r="C3681" t="str">
            <v>Palo Verde High School</v>
          </cell>
          <cell r="D3681" t="str">
            <v>Tucson, AZ USA</v>
          </cell>
        </row>
        <row r="3682">
          <cell r="A3682">
            <v>4842</v>
          </cell>
          <cell r="B3682" t="str">
            <v>BoT-rregos</v>
          </cell>
          <cell r="C3682" t="str">
            <v>RIPIPSA / AII / DEMSA &amp; ITESM Campus Chihuahua</v>
          </cell>
          <cell r="D3682" t="str">
            <v>chihuahua, CHH Mexico</v>
          </cell>
        </row>
        <row r="3683">
          <cell r="A3683">
            <v>4843</v>
          </cell>
          <cell r="B3683">
            <v>404</v>
          </cell>
          <cell r="C3683" t="str">
            <v>jcpenney/Arkansas FIRST &amp; Gentry</v>
          </cell>
          <cell r="D3683" t="str">
            <v>Gentry, AR USA</v>
          </cell>
        </row>
        <row r="3684">
          <cell r="A3684">
            <v>4845</v>
          </cell>
          <cell r="B3684" t="str">
            <v>Lion Pride</v>
          </cell>
          <cell r="C3684" t="str">
            <v>Moline Machines / GPM / Saturn Systems &amp; Lakeview Christian Academy</v>
          </cell>
          <cell r="D3684" t="str">
            <v>Duluth, MN USA</v>
          </cell>
        </row>
        <row r="3685">
          <cell r="A3685">
            <v>4846</v>
          </cell>
          <cell r="B3685" t="str">
            <v>G.I. Frost Bots</v>
          </cell>
          <cell r="C3685" t="str">
            <v>GEO Foundation / 21st Century Charter School &amp; 21st Century Charter School &amp; Gary Middle College</v>
          </cell>
          <cell r="D3685" t="str">
            <v>Gary, IN USA</v>
          </cell>
        </row>
        <row r="3686">
          <cell r="A3686">
            <v>4847</v>
          </cell>
          <cell r="B3686" t="str">
            <v>Trojans</v>
          </cell>
          <cell r="C3686" t="str">
            <v>Green Sea Floyds High School</v>
          </cell>
          <cell r="D3686" t="str">
            <v>Green Sea, SC USA</v>
          </cell>
        </row>
        <row r="3687">
          <cell r="A3687">
            <v>4848</v>
          </cell>
          <cell r="B3687" t="str">
            <v>Black Knights</v>
          </cell>
          <cell r="C3687" t="str">
            <v>jcpenney &amp; School Liaison Office</v>
          </cell>
          <cell r="D3687" t="str">
            <v>Jacksonville , AR USA</v>
          </cell>
        </row>
        <row r="3688">
          <cell r="A3688">
            <v>4849</v>
          </cell>
          <cell r="B3688" t="str">
            <v>Rock City Robots</v>
          </cell>
          <cell r="C3688" t="str">
            <v>Arkansas FIRST/King's One Stop/jcpenney &amp; Rock City Robots</v>
          </cell>
          <cell r="D3688" t="str">
            <v>Little Rock, AR USA</v>
          </cell>
        </row>
        <row r="3689">
          <cell r="A3689">
            <v>4850</v>
          </cell>
          <cell r="B3689" t="str">
            <v>Mr. Parks' Robotics</v>
          </cell>
          <cell r="C3689" t="str">
            <v>jcpenney &amp; Gordon Parks High School Alternative Learning Center</v>
          </cell>
          <cell r="D3689" t="str">
            <v>Saint Paul, MN USA</v>
          </cell>
        </row>
        <row r="3690">
          <cell r="A3690">
            <v>4851</v>
          </cell>
          <cell r="B3690" t="str">
            <v>Jungaleers</v>
          </cell>
          <cell r="C3690" t="str">
            <v>Southeastern High School of Technology</v>
          </cell>
          <cell r="D3690" t="str">
            <v>Detroit, MI USA</v>
          </cell>
        </row>
        <row r="3691">
          <cell r="A3691">
            <v>4851</v>
          </cell>
          <cell r="B3691" t="str">
            <v>Jungaleers</v>
          </cell>
          <cell r="C3691" t="str">
            <v>Southeastern High School of Technology</v>
          </cell>
          <cell r="D3691" t="str">
            <v>Detroit, MI USA</v>
          </cell>
        </row>
        <row r="3692">
          <cell r="A3692">
            <v>4852</v>
          </cell>
          <cell r="B3692" t="str">
            <v>The Eliminators</v>
          </cell>
          <cell r="C3692" t="str">
            <v>Lubbock Boys &amp; Girls-Shallowater Branch</v>
          </cell>
          <cell r="D3692" t="str">
            <v>Shallowater, TX USA</v>
          </cell>
        </row>
        <row r="3693">
          <cell r="A3693">
            <v>4853</v>
          </cell>
          <cell r="B3693" t="str">
            <v>RoboCats</v>
          </cell>
          <cell r="C3693" t="str">
            <v>Wildcat 4H Club</v>
          </cell>
          <cell r="D3693" t="str">
            <v>Idalou, TX USA</v>
          </cell>
        </row>
        <row r="3694">
          <cell r="A3694">
            <v>4854</v>
          </cell>
          <cell r="B3694" t="str">
            <v>Trojans</v>
          </cell>
          <cell r="C3694" t="str">
            <v>GM Foundation / United Way &amp; Henry Ford High School</v>
          </cell>
          <cell r="D3694" t="str">
            <v>Detroit, MI USA</v>
          </cell>
        </row>
        <row r="3695">
          <cell r="A3695">
            <v>4854</v>
          </cell>
          <cell r="B3695" t="str">
            <v>Trojans</v>
          </cell>
          <cell r="C3695" t="str">
            <v>GM Foundation / United Way &amp; Henry Ford High School</v>
          </cell>
          <cell r="D3695" t="str">
            <v>Detroit, MI USA</v>
          </cell>
        </row>
        <row r="3696">
          <cell r="A3696">
            <v>4855</v>
          </cell>
          <cell r="B3696" t="str">
            <v>Rams</v>
          </cell>
          <cell r="C3696" t="str">
            <v>Getman Corporation / Whirlpool Corporation / FoodTools &amp; South Haven High School</v>
          </cell>
          <cell r="D3696" t="str">
            <v>South Haven, MI USA</v>
          </cell>
        </row>
        <row r="3697">
          <cell r="A3697">
            <v>4855</v>
          </cell>
          <cell r="B3697" t="str">
            <v>Rams</v>
          </cell>
          <cell r="C3697" t="str">
            <v>Getman Corporation / Whirlpool Corporation / FoodTools &amp; South Haven High School</v>
          </cell>
          <cell r="D3697" t="str">
            <v>South Haven, MI USA</v>
          </cell>
        </row>
        <row r="3698">
          <cell r="A3698">
            <v>4856</v>
          </cell>
          <cell r="B3698" t="str">
            <v>Double X</v>
          </cell>
          <cell r="C3698" t="str">
            <v>The Brearley School &amp; The Chapin School</v>
          </cell>
          <cell r="D3698" t="str">
            <v>New York, NY USA</v>
          </cell>
        </row>
        <row r="3699">
          <cell r="A3699">
            <v>4859</v>
          </cell>
          <cell r="B3699" t="str">
            <v>RoboBears!</v>
          </cell>
          <cell r="C3699" t="str">
            <v>Byron Senior High School</v>
          </cell>
          <cell r="D3699" t="str">
            <v>Byron, MN USA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ry"/>
      <sheetName val="WM data"/>
      <sheetName val="WM results"/>
      <sheetName val="OPR data"/>
      <sheetName val="OPR results"/>
      <sheetName val="Division"/>
      <sheetName val="Adjusted OPR results"/>
      <sheetName val="Archimedes"/>
      <sheetName val="Curie"/>
      <sheetName val="Galileo"/>
      <sheetName val="Newton"/>
      <sheetName val="Einstein"/>
      <sheetName val="Worldrank"/>
      <sheetName val="CentralIllinois"/>
      <sheetName val="Palmetto"/>
      <sheetName val="Alamo"/>
      <sheetName val="GreaterTorontoWest"/>
      <sheetName val="InlandEmpire"/>
      <sheetName val="MICenterLine"/>
      <sheetName val="MISouthfield"/>
      <sheetName val="NEGraniteState"/>
      <sheetName val="PNWAuburnMountainview"/>
      <sheetName val="MARMtOlive"/>
      <sheetName val="MARHatboroHorsham"/>
      <sheetName val="Israel"/>
      <sheetName val="GreaterTorontoEast"/>
      <sheetName val="Arkansas"/>
      <sheetName val="SanDiego"/>
      <sheetName val="Crossroads"/>
      <sheetName val="LakeSuperior"/>
      <sheetName val="NorthernLights"/>
      <sheetName val="HubCity"/>
      <sheetName val="NEUNH"/>
      <sheetName val="CentralValley"/>
      <sheetName val="MIKetteringU"/>
      <sheetName val="MIGullLake"/>
      <sheetName val="PNWOregonCity"/>
      <sheetName val="PNWGlacierPeak"/>
      <sheetName val="NEGroton"/>
      <sheetName val="MexicoCity"/>
      <sheetName val="Sacramento"/>
      <sheetName val="Orlando"/>
      <sheetName val="GreaterKansasCity"/>
      <sheetName val="St.Louis"/>
      <sheetName val="NorthCarolina"/>
      <sheetName val="NewYorkTechValley"/>
      <sheetName val="Dallas"/>
      <sheetName val="Utah"/>
      <sheetName val="NEWPI"/>
      <sheetName val="MIEscanaba"/>
      <sheetName val="MIHowell"/>
      <sheetName val="MARSpringsideChestnutHill"/>
      <sheetName val="PNWEasternWashingtonU"/>
      <sheetName val="PNWMt.Vernon"/>
      <sheetName val="MARClifton"/>
      <sheetName val="Waterloo"/>
      <sheetName val="Montreal"/>
      <sheetName val="Arizona"/>
      <sheetName val="LosAngeles"/>
      <sheetName val="Boilermaker"/>
      <sheetName val="Buckeye"/>
      <sheetName val="Virginia"/>
      <sheetName val="Wisconsin"/>
      <sheetName val="MIWestMichigan"/>
      <sheetName val="MIGreatLakesBayRegion"/>
      <sheetName val="MITraverseCity"/>
      <sheetName val="PNWWilsonville"/>
      <sheetName val="NERhodeIsland"/>
      <sheetName val="PNWShorewood"/>
      <sheetName val="NESouthington"/>
      <sheetName val="MARLenape-Seneca"/>
      <sheetName val="NorthBay"/>
      <sheetName val="Peachtree"/>
      <sheetName val="Hawaii"/>
      <sheetName val="Minnesota10000Lakes"/>
      <sheetName val="MinnesotaNorthStar"/>
      <sheetName val="SBPLILongIsland"/>
      <sheetName val="FingerLakes"/>
      <sheetName val="QueenCity"/>
      <sheetName val="Oklahoma"/>
      <sheetName val="GreaterPittsburgh"/>
      <sheetName val="SmokyMountains"/>
      <sheetName val="GreaterDC"/>
      <sheetName val="NENortheasternU"/>
      <sheetName val="MILivonia"/>
      <sheetName val="MISt.Joseph"/>
      <sheetName val="MIWaterford"/>
      <sheetName val="PNWAuburn"/>
      <sheetName val="PNWCentralWashingtonU"/>
      <sheetName val="NEHartford"/>
      <sheetName val="MARBridgewaterRaritan"/>
      <sheetName val="WesternCanada"/>
      <sheetName val="WindsorEssexGreatLakes"/>
      <sheetName val="SiliconValley"/>
      <sheetName val="Colorado"/>
      <sheetName val="SouthFlorida"/>
      <sheetName val="Midwest"/>
      <sheetName val="Bayou"/>
      <sheetName val="Chesapeake"/>
      <sheetName val="LasVegas"/>
      <sheetName val="NewYorkCity"/>
      <sheetName val="LoneStar"/>
      <sheetName val="NEPineTree"/>
      <sheetName val="MiLansing"/>
      <sheetName val="MIBedford"/>
      <sheetName val="MITroy"/>
      <sheetName val="PNWOregonStateU"/>
      <sheetName val="NewEnglandRegion"/>
      <sheetName val="MichiganState"/>
      <sheetName val="AutodeskPNW"/>
      <sheetName val="MidAtlanticRegion"/>
    </sheetNames>
    <sheetDataSet>
      <sheetData sheetId="0"/>
      <sheetData sheetId="1"/>
      <sheetData sheetId="2"/>
      <sheetData sheetId="3"/>
      <sheetData sheetId="4">
        <row r="3">
          <cell r="A3">
            <v>1</v>
          </cell>
        </row>
        <row r="4">
          <cell r="A4">
            <v>4</v>
          </cell>
        </row>
        <row r="5">
          <cell r="A5">
            <v>8</v>
          </cell>
        </row>
        <row r="6">
          <cell r="A6">
            <v>11</v>
          </cell>
        </row>
        <row r="7">
          <cell r="A7">
            <v>16</v>
          </cell>
        </row>
        <row r="8">
          <cell r="A8">
            <v>20</v>
          </cell>
        </row>
        <row r="9">
          <cell r="A9">
            <v>21</v>
          </cell>
        </row>
        <row r="10">
          <cell r="A10">
            <v>25</v>
          </cell>
        </row>
        <row r="11">
          <cell r="A11">
            <v>27</v>
          </cell>
        </row>
        <row r="12">
          <cell r="A12">
            <v>28</v>
          </cell>
        </row>
        <row r="13">
          <cell r="A13">
            <v>31</v>
          </cell>
        </row>
        <row r="14">
          <cell r="A14">
            <v>33</v>
          </cell>
        </row>
        <row r="15">
          <cell r="A15">
            <v>34</v>
          </cell>
        </row>
        <row r="16">
          <cell r="A16">
            <v>41</v>
          </cell>
        </row>
        <row r="17">
          <cell r="A17">
            <v>45</v>
          </cell>
        </row>
        <row r="18">
          <cell r="A18">
            <v>48</v>
          </cell>
        </row>
        <row r="19">
          <cell r="A19">
            <v>51</v>
          </cell>
        </row>
        <row r="20">
          <cell r="A20">
            <v>53</v>
          </cell>
        </row>
        <row r="21">
          <cell r="A21">
            <v>56</v>
          </cell>
        </row>
        <row r="22">
          <cell r="A22">
            <v>57</v>
          </cell>
        </row>
        <row r="23">
          <cell r="A23">
            <v>58</v>
          </cell>
        </row>
        <row r="24">
          <cell r="A24">
            <v>59</v>
          </cell>
        </row>
        <row r="25">
          <cell r="A25">
            <v>60</v>
          </cell>
        </row>
        <row r="26">
          <cell r="A26">
            <v>61</v>
          </cell>
        </row>
        <row r="27">
          <cell r="A27">
            <v>63</v>
          </cell>
        </row>
        <row r="28">
          <cell r="A28">
            <v>66</v>
          </cell>
        </row>
        <row r="29">
          <cell r="A29">
            <v>67</v>
          </cell>
        </row>
        <row r="30">
          <cell r="A30">
            <v>68</v>
          </cell>
        </row>
        <row r="31">
          <cell r="A31">
            <v>69</v>
          </cell>
        </row>
        <row r="32">
          <cell r="A32">
            <v>70</v>
          </cell>
        </row>
        <row r="33">
          <cell r="A33">
            <v>71</v>
          </cell>
        </row>
        <row r="34">
          <cell r="A34">
            <v>73</v>
          </cell>
        </row>
        <row r="35">
          <cell r="A35">
            <v>74</v>
          </cell>
        </row>
        <row r="36">
          <cell r="A36">
            <v>75</v>
          </cell>
        </row>
        <row r="37">
          <cell r="A37">
            <v>78</v>
          </cell>
        </row>
        <row r="38">
          <cell r="A38">
            <v>79</v>
          </cell>
        </row>
        <row r="39">
          <cell r="A39">
            <v>81</v>
          </cell>
        </row>
        <row r="40">
          <cell r="A40">
            <v>85</v>
          </cell>
        </row>
        <row r="41">
          <cell r="A41">
            <v>86</v>
          </cell>
        </row>
        <row r="42">
          <cell r="A42">
            <v>87</v>
          </cell>
        </row>
        <row r="43">
          <cell r="A43">
            <v>88</v>
          </cell>
        </row>
        <row r="44">
          <cell r="A44">
            <v>93</v>
          </cell>
        </row>
        <row r="45">
          <cell r="A45">
            <v>94</v>
          </cell>
        </row>
        <row r="46">
          <cell r="A46">
            <v>95</v>
          </cell>
        </row>
        <row r="47">
          <cell r="A47">
            <v>97</v>
          </cell>
        </row>
        <row r="48">
          <cell r="A48">
            <v>100</v>
          </cell>
        </row>
        <row r="49">
          <cell r="A49">
            <v>101</v>
          </cell>
        </row>
        <row r="50">
          <cell r="A50">
            <v>102</v>
          </cell>
        </row>
        <row r="51">
          <cell r="A51">
            <v>103</v>
          </cell>
        </row>
        <row r="52">
          <cell r="A52">
            <v>107</v>
          </cell>
        </row>
        <row r="53">
          <cell r="A53">
            <v>108</v>
          </cell>
        </row>
        <row r="54">
          <cell r="A54">
            <v>111</v>
          </cell>
        </row>
        <row r="55">
          <cell r="A55">
            <v>114</v>
          </cell>
        </row>
        <row r="56">
          <cell r="A56">
            <v>115</v>
          </cell>
        </row>
        <row r="57">
          <cell r="A57">
            <v>116</v>
          </cell>
        </row>
        <row r="58">
          <cell r="A58">
            <v>117</v>
          </cell>
        </row>
        <row r="59">
          <cell r="A59">
            <v>118</v>
          </cell>
        </row>
        <row r="60">
          <cell r="A60">
            <v>120</v>
          </cell>
        </row>
        <row r="61">
          <cell r="A61">
            <v>121</v>
          </cell>
        </row>
        <row r="62">
          <cell r="A62">
            <v>122</v>
          </cell>
        </row>
        <row r="63">
          <cell r="A63">
            <v>123</v>
          </cell>
        </row>
        <row r="64">
          <cell r="A64">
            <v>125</v>
          </cell>
        </row>
        <row r="65">
          <cell r="A65">
            <v>126</v>
          </cell>
        </row>
        <row r="66">
          <cell r="A66">
            <v>128</v>
          </cell>
        </row>
        <row r="67">
          <cell r="A67">
            <v>131</v>
          </cell>
        </row>
        <row r="68">
          <cell r="A68">
            <v>133</v>
          </cell>
        </row>
        <row r="69">
          <cell r="A69">
            <v>135</v>
          </cell>
        </row>
        <row r="70">
          <cell r="A70">
            <v>136</v>
          </cell>
        </row>
        <row r="71">
          <cell r="A71">
            <v>138</v>
          </cell>
        </row>
        <row r="72">
          <cell r="A72">
            <v>141</v>
          </cell>
        </row>
        <row r="73">
          <cell r="A73">
            <v>144</v>
          </cell>
        </row>
        <row r="74">
          <cell r="A74">
            <v>145</v>
          </cell>
        </row>
        <row r="75">
          <cell r="A75">
            <v>148</v>
          </cell>
        </row>
        <row r="76">
          <cell r="A76">
            <v>151</v>
          </cell>
        </row>
        <row r="77">
          <cell r="A77">
            <v>155</v>
          </cell>
        </row>
        <row r="78">
          <cell r="A78">
            <v>156</v>
          </cell>
        </row>
        <row r="79">
          <cell r="A79">
            <v>157</v>
          </cell>
        </row>
        <row r="80">
          <cell r="A80">
            <v>159</v>
          </cell>
        </row>
        <row r="81">
          <cell r="A81">
            <v>166</v>
          </cell>
        </row>
        <row r="82">
          <cell r="A82">
            <v>167</v>
          </cell>
        </row>
        <row r="83">
          <cell r="A83">
            <v>171</v>
          </cell>
        </row>
        <row r="84">
          <cell r="A84">
            <v>172</v>
          </cell>
        </row>
        <row r="85">
          <cell r="A85">
            <v>173</v>
          </cell>
        </row>
        <row r="86">
          <cell r="A86">
            <v>174</v>
          </cell>
        </row>
        <row r="87">
          <cell r="A87">
            <v>175</v>
          </cell>
        </row>
        <row r="88">
          <cell r="A88">
            <v>176</v>
          </cell>
        </row>
        <row r="89">
          <cell r="A89">
            <v>177</v>
          </cell>
        </row>
        <row r="90">
          <cell r="A90">
            <v>178</v>
          </cell>
        </row>
        <row r="91">
          <cell r="A91">
            <v>179</v>
          </cell>
        </row>
        <row r="92">
          <cell r="A92">
            <v>180</v>
          </cell>
        </row>
        <row r="93">
          <cell r="A93">
            <v>181</v>
          </cell>
        </row>
        <row r="94">
          <cell r="A94">
            <v>188</v>
          </cell>
        </row>
        <row r="95">
          <cell r="A95">
            <v>190</v>
          </cell>
        </row>
        <row r="96">
          <cell r="A96">
            <v>191</v>
          </cell>
        </row>
        <row r="97">
          <cell r="A97">
            <v>192</v>
          </cell>
        </row>
        <row r="98">
          <cell r="A98">
            <v>193</v>
          </cell>
        </row>
        <row r="99">
          <cell r="A99">
            <v>195</v>
          </cell>
        </row>
        <row r="100">
          <cell r="A100">
            <v>201</v>
          </cell>
        </row>
        <row r="101">
          <cell r="A101">
            <v>203</v>
          </cell>
        </row>
        <row r="102">
          <cell r="A102">
            <v>204</v>
          </cell>
        </row>
        <row r="103">
          <cell r="A103">
            <v>207</v>
          </cell>
        </row>
        <row r="104">
          <cell r="A104">
            <v>213</v>
          </cell>
        </row>
        <row r="105">
          <cell r="A105">
            <v>216</v>
          </cell>
        </row>
        <row r="106">
          <cell r="A106">
            <v>217</v>
          </cell>
        </row>
        <row r="107">
          <cell r="A107">
            <v>219</v>
          </cell>
        </row>
        <row r="108">
          <cell r="A108">
            <v>222</v>
          </cell>
        </row>
        <row r="109">
          <cell r="A109">
            <v>223</v>
          </cell>
        </row>
        <row r="110">
          <cell r="A110">
            <v>224</v>
          </cell>
        </row>
        <row r="111">
          <cell r="A111">
            <v>225</v>
          </cell>
        </row>
        <row r="112">
          <cell r="A112">
            <v>226</v>
          </cell>
        </row>
        <row r="113">
          <cell r="A113">
            <v>228</v>
          </cell>
        </row>
        <row r="114">
          <cell r="A114">
            <v>229</v>
          </cell>
        </row>
        <row r="115">
          <cell r="A115">
            <v>230</v>
          </cell>
        </row>
        <row r="116">
          <cell r="A116">
            <v>231</v>
          </cell>
        </row>
        <row r="117">
          <cell r="A117">
            <v>233</v>
          </cell>
        </row>
        <row r="118">
          <cell r="A118">
            <v>234</v>
          </cell>
        </row>
        <row r="119">
          <cell r="A119">
            <v>236</v>
          </cell>
        </row>
        <row r="120">
          <cell r="A120">
            <v>237</v>
          </cell>
        </row>
        <row r="121">
          <cell r="A121">
            <v>238</v>
          </cell>
        </row>
        <row r="122">
          <cell r="A122">
            <v>240</v>
          </cell>
        </row>
        <row r="123">
          <cell r="A123">
            <v>244</v>
          </cell>
        </row>
        <row r="124">
          <cell r="A124">
            <v>245</v>
          </cell>
        </row>
        <row r="125">
          <cell r="A125">
            <v>246</v>
          </cell>
        </row>
        <row r="126">
          <cell r="A126">
            <v>247</v>
          </cell>
        </row>
        <row r="127">
          <cell r="A127">
            <v>250</v>
          </cell>
        </row>
        <row r="128">
          <cell r="A128">
            <v>253</v>
          </cell>
        </row>
        <row r="129">
          <cell r="A129">
            <v>254</v>
          </cell>
        </row>
        <row r="130">
          <cell r="A130">
            <v>256</v>
          </cell>
        </row>
        <row r="131">
          <cell r="A131">
            <v>263</v>
          </cell>
        </row>
        <row r="132">
          <cell r="A132">
            <v>265</v>
          </cell>
        </row>
        <row r="133">
          <cell r="A133">
            <v>269</v>
          </cell>
        </row>
        <row r="134">
          <cell r="A134">
            <v>271</v>
          </cell>
        </row>
        <row r="135">
          <cell r="A135">
            <v>272</v>
          </cell>
        </row>
        <row r="136">
          <cell r="A136">
            <v>279</v>
          </cell>
        </row>
        <row r="137">
          <cell r="A137">
            <v>280</v>
          </cell>
        </row>
        <row r="138">
          <cell r="A138">
            <v>281</v>
          </cell>
        </row>
        <row r="139">
          <cell r="A139">
            <v>288</v>
          </cell>
        </row>
        <row r="140">
          <cell r="A140">
            <v>291</v>
          </cell>
        </row>
        <row r="141">
          <cell r="A141">
            <v>292</v>
          </cell>
        </row>
        <row r="142">
          <cell r="A142">
            <v>293</v>
          </cell>
        </row>
        <row r="143">
          <cell r="A143">
            <v>294</v>
          </cell>
        </row>
        <row r="144">
          <cell r="A144">
            <v>295</v>
          </cell>
        </row>
        <row r="145">
          <cell r="A145">
            <v>296</v>
          </cell>
        </row>
        <row r="146">
          <cell r="A146">
            <v>302</v>
          </cell>
        </row>
        <row r="147">
          <cell r="A147">
            <v>303</v>
          </cell>
        </row>
        <row r="148">
          <cell r="A148">
            <v>304</v>
          </cell>
        </row>
        <row r="149">
          <cell r="A149">
            <v>306</v>
          </cell>
        </row>
        <row r="150">
          <cell r="A150">
            <v>308</v>
          </cell>
        </row>
        <row r="151">
          <cell r="A151">
            <v>313</v>
          </cell>
        </row>
        <row r="152">
          <cell r="A152">
            <v>314</v>
          </cell>
        </row>
        <row r="153">
          <cell r="A153">
            <v>316</v>
          </cell>
        </row>
        <row r="154">
          <cell r="A154">
            <v>319</v>
          </cell>
        </row>
        <row r="155">
          <cell r="A155">
            <v>321</v>
          </cell>
        </row>
        <row r="156">
          <cell r="A156">
            <v>322</v>
          </cell>
        </row>
        <row r="157">
          <cell r="A157">
            <v>329</v>
          </cell>
        </row>
        <row r="158">
          <cell r="A158">
            <v>330</v>
          </cell>
        </row>
        <row r="159">
          <cell r="A159">
            <v>333</v>
          </cell>
        </row>
        <row r="160">
          <cell r="A160">
            <v>334</v>
          </cell>
        </row>
        <row r="161">
          <cell r="A161">
            <v>335</v>
          </cell>
        </row>
        <row r="162">
          <cell r="A162">
            <v>337</v>
          </cell>
        </row>
        <row r="163">
          <cell r="A163">
            <v>339</v>
          </cell>
        </row>
        <row r="164">
          <cell r="A164">
            <v>340</v>
          </cell>
        </row>
        <row r="165">
          <cell r="A165">
            <v>341</v>
          </cell>
        </row>
        <row r="166">
          <cell r="A166">
            <v>342</v>
          </cell>
        </row>
        <row r="167">
          <cell r="A167">
            <v>343</v>
          </cell>
        </row>
        <row r="168">
          <cell r="A168">
            <v>346</v>
          </cell>
        </row>
        <row r="169">
          <cell r="A169">
            <v>348</v>
          </cell>
        </row>
        <row r="170">
          <cell r="A170">
            <v>352</v>
          </cell>
        </row>
        <row r="171">
          <cell r="A171">
            <v>353</v>
          </cell>
        </row>
        <row r="172">
          <cell r="A172">
            <v>354</v>
          </cell>
        </row>
        <row r="173">
          <cell r="A173">
            <v>357</v>
          </cell>
        </row>
        <row r="174">
          <cell r="A174">
            <v>358</v>
          </cell>
        </row>
        <row r="175">
          <cell r="A175">
            <v>359</v>
          </cell>
        </row>
        <row r="176">
          <cell r="A176">
            <v>360</v>
          </cell>
        </row>
        <row r="177">
          <cell r="A177">
            <v>364</v>
          </cell>
        </row>
        <row r="178">
          <cell r="A178">
            <v>365</v>
          </cell>
        </row>
        <row r="179">
          <cell r="A179">
            <v>368</v>
          </cell>
        </row>
        <row r="180">
          <cell r="A180">
            <v>369</v>
          </cell>
        </row>
        <row r="181">
          <cell r="A181">
            <v>371</v>
          </cell>
        </row>
        <row r="182">
          <cell r="A182">
            <v>375</v>
          </cell>
        </row>
        <row r="183">
          <cell r="A183">
            <v>378</v>
          </cell>
        </row>
        <row r="184">
          <cell r="A184">
            <v>379</v>
          </cell>
        </row>
        <row r="185">
          <cell r="A185">
            <v>383</v>
          </cell>
        </row>
        <row r="186">
          <cell r="A186">
            <v>384</v>
          </cell>
        </row>
        <row r="187">
          <cell r="A187">
            <v>386</v>
          </cell>
        </row>
        <row r="188">
          <cell r="A188">
            <v>388</v>
          </cell>
        </row>
        <row r="189">
          <cell r="A189">
            <v>395</v>
          </cell>
        </row>
        <row r="190">
          <cell r="A190">
            <v>399</v>
          </cell>
        </row>
        <row r="191">
          <cell r="A191">
            <v>401</v>
          </cell>
        </row>
        <row r="192">
          <cell r="A192">
            <v>418</v>
          </cell>
        </row>
        <row r="193">
          <cell r="A193">
            <v>421</v>
          </cell>
        </row>
        <row r="194">
          <cell r="A194">
            <v>422</v>
          </cell>
        </row>
        <row r="195">
          <cell r="A195">
            <v>423</v>
          </cell>
        </row>
        <row r="196">
          <cell r="A196">
            <v>433</v>
          </cell>
        </row>
        <row r="197">
          <cell r="A197">
            <v>435</v>
          </cell>
        </row>
        <row r="198">
          <cell r="A198">
            <v>441</v>
          </cell>
        </row>
        <row r="199">
          <cell r="A199">
            <v>442</v>
          </cell>
        </row>
        <row r="200">
          <cell r="A200">
            <v>447</v>
          </cell>
        </row>
        <row r="201">
          <cell r="A201">
            <v>449</v>
          </cell>
        </row>
        <row r="202">
          <cell r="A202">
            <v>451</v>
          </cell>
        </row>
        <row r="203">
          <cell r="A203">
            <v>453</v>
          </cell>
        </row>
        <row r="204">
          <cell r="A204">
            <v>456</v>
          </cell>
        </row>
        <row r="205">
          <cell r="A205">
            <v>457</v>
          </cell>
        </row>
        <row r="206">
          <cell r="A206">
            <v>461</v>
          </cell>
        </row>
        <row r="207">
          <cell r="A207">
            <v>467</v>
          </cell>
        </row>
        <row r="208">
          <cell r="A208">
            <v>468</v>
          </cell>
        </row>
        <row r="209">
          <cell r="A209">
            <v>469</v>
          </cell>
        </row>
        <row r="210">
          <cell r="A210">
            <v>470</v>
          </cell>
        </row>
        <row r="211">
          <cell r="A211">
            <v>476</v>
          </cell>
        </row>
        <row r="212">
          <cell r="A212">
            <v>484</v>
          </cell>
        </row>
        <row r="213">
          <cell r="A213">
            <v>486</v>
          </cell>
        </row>
        <row r="214">
          <cell r="A214">
            <v>488</v>
          </cell>
        </row>
        <row r="215">
          <cell r="A215">
            <v>492</v>
          </cell>
        </row>
        <row r="216">
          <cell r="A216">
            <v>494</v>
          </cell>
        </row>
        <row r="217">
          <cell r="A217">
            <v>496</v>
          </cell>
        </row>
        <row r="218">
          <cell r="A218">
            <v>498</v>
          </cell>
        </row>
        <row r="219">
          <cell r="A219">
            <v>499</v>
          </cell>
        </row>
        <row r="220">
          <cell r="A220">
            <v>501</v>
          </cell>
        </row>
        <row r="221">
          <cell r="A221">
            <v>503</v>
          </cell>
        </row>
        <row r="222">
          <cell r="A222">
            <v>509</v>
          </cell>
        </row>
        <row r="223">
          <cell r="A223">
            <v>514</v>
          </cell>
        </row>
        <row r="224">
          <cell r="A224">
            <v>522</v>
          </cell>
        </row>
        <row r="225">
          <cell r="A225">
            <v>525</v>
          </cell>
        </row>
        <row r="226">
          <cell r="A226">
            <v>527</v>
          </cell>
        </row>
        <row r="227">
          <cell r="A227">
            <v>533</v>
          </cell>
        </row>
        <row r="228">
          <cell r="A228">
            <v>537</v>
          </cell>
        </row>
        <row r="229">
          <cell r="A229">
            <v>538</v>
          </cell>
        </row>
        <row r="230">
          <cell r="A230">
            <v>539</v>
          </cell>
        </row>
        <row r="231">
          <cell r="A231">
            <v>540</v>
          </cell>
        </row>
        <row r="232">
          <cell r="A232">
            <v>545</v>
          </cell>
        </row>
        <row r="233">
          <cell r="A233">
            <v>547</v>
          </cell>
        </row>
        <row r="234">
          <cell r="A234">
            <v>548</v>
          </cell>
        </row>
        <row r="235">
          <cell r="A235">
            <v>554</v>
          </cell>
        </row>
        <row r="236">
          <cell r="A236">
            <v>555</v>
          </cell>
        </row>
        <row r="237">
          <cell r="A237">
            <v>558</v>
          </cell>
        </row>
        <row r="238">
          <cell r="A238">
            <v>564</v>
          </cell>
        </row>
        <row r="239">
          <cell r="A239">
            <v>568</v>
          </cell>
        </row>
        <row r="240">
          <cell r="A240">
            <v>569</v>
          </cell>
        </row>
        <row r="241">
          <cell r="A241">
            <v>571</v>
          </cell>
        </row>
        <row r="242">
          <cell r="A242">
            <v>573</v>
          </cell>
        </row>
        <row r="243">
          <cell r="A243">
            <v>578</v>
          </cell>
        </row>
        <row r="244">
          <cell r="A244">
            <v>581</v>
          </cell>
        </row>
        <row r="245">
          <cell r="A245">
            <v>585</v>
          </cell>
        </row>
        <row r="246">
          <cell r="A246">
            <v>587</v>
          </cell>
        </row>
        <row r="247">
          <cell r="A247">
            <v>589</v>
          </cell>
        </row>
        <row r="248">
          <cell r="A248">
            <v>590</v>
          </cell>
        </row>
        <row r="249">
          <cell r="A249">
            <v>597</v>
          </cell>
        </row>
        <row r="250">
          <cell r="A250">
            <v>599</v>
          </cell>
        </row>
        <row r="251">
          <cell r="A251">
            <v>601</v>
          </cell>
        </row>
        <row r="252">
          <cell r="A252">
            <v>604</v>
          </cell>
        </row>
        <row r="253">
          <cell r="A253">
            <v>606</v>
          </cell>
        </row>
        <row r="254">
          <cell r="A254">
            <v>610</v>
          </cell>
        </row>
        <row r="255">
          <cell r="A255">
            <v>611</v>
          </cell>
        </row>
        <row r="256">
          <cell r="A256">
            <v>612</v>
          </cell>
        </row>
        <row r="257">
          <cell r="A257">
            <v>613</v>
          </cell>
        </row>
        <row r="258">
          <cell r="A258">
            <v>614</v>
          </cell>
        </row>
        <row r="259">
          <cell r="A259">
            <v>615</v>
          </cell>
        </row>
        <row r="260">
          <cell r="A260">
            <v>617</v>
          </cell>
        </row>
        <row r="261">
          <cell r="A261">
            <v>619</v>
          </cell>
        </row>
        <row r="262">
          <cell r="A262">
            <v>620</v>
          </cell>
        </row>
        <row r="263">
          <cell r="A263">
            <v>623</v>
          </cell>
        </row>
        <row r="264">
          <cell r="A264">
            <v>624</v>
          </cell>
        </row>
        <row r="265">
          <cell r="A265">
            <v>639</v>
          </cell>
        </row>
        <row r="266">
          <cell r="A266">
            <v>640</v>
          </cell>
        </row>
        <row r="267">
          <cell r="A267">
            <v>647</v>
          </cell>
        </row>
        <row r="268">
          <cell r="A268">
            <v>648</v>
          </cell>
        </row>
        <row r="269">
          <cell r="A269">
            <v>649</v>
          </cell>
        </row>
        <row r="270">
          <cell r="A270">
            <v>653</v>
          </cell>
        </row>
        <row r="271">
          <cell r="A271">
            <v>662</v>
          </cell>
        </row>
        <row r="272">
          <cell r="A272">
            <v>663</v>
          </cell>
        </row>
        <row r="273">
          <cell r="A273">
            <v>668</v>
          </cell>
        </row>
        <row r="274">
          <cell r="A274">
            <v>670</v>
          </cell>
        </row>
        <row r="275">
          <cell r="A275">
            <v>677</v>
          </cell>
        </row>
        <row r="276">
          <cell r="A276">
            <v>686</v>
          </cell>
        </row>
        <row r="277">
          <cell r="A277">
            <v>687</v>
          </cell>
        </row>
        <row r="278">
          <cell r="A278">
            <v>691</v>
          </cell>
        </row>
        <row r="279">
          <cell r="A279">
            <v>692</v>
          </cell>
        </row>
        <row r="280">
          <cell r="A280">
            <v>694</v>
          </cell>
        </row>
        <row r="281">
          <cell r="A281">
            <v>695</v>
          </cell>
        </row>
        <row r="282">
          <cell r="A282">
            <v>696</v>
          </cell>
        </row>
        <row r="283">
          <cell r="A283">
            <v>698</v>
          </cell>
        </row>
        <row r="284">
          <cell r="A284">
            <v>701</v>
          </cell>
        </row>
        <row r="285">
          <cell r="A285">
            <v>702</v>
          </cell>
        </row>
        <row r="286">
          <cell r="A286">
            <v>703</v>
          </cell>
        </row>
        <row r="287">
          <cell r="A287">
            <v>704</v>
          </cell>
        </row>
        <row r="288">
          <cell r="A288">
            <v>706</v>
          </cell>
        </row>
        <row r="289">
          <cell r="A289">
            <v>708</v>
          </cell>
        </row>
        <row r="290">
          <cell r="A290">
            <v>709</v>
          </cell>
        </row>
        <row r="291">
          <cell r="A291">
            <v>714</v>
          </cell>
        </row>
        <row r="292">
          <cell r="A292">
            <v>716</v>
          </cell>
        </row>
        <row r="293">
          <cell r="A293">
            <v>743</v>
          </cell>
        </row>
        <row r="294">
          <cell r="A294">
            <v>744</v>
          </cell>
        </row>
        <row r="295">
          <cell r="A295">
            <v>746</v>
          </cell>
        </row>
        <row r="296">
          <cell r="A296">
            <v>751</v>
          </cell>
        </row>
        <row r="297">
          <cell r="A297">
            <v>752</v>
          </cell>
        </row>
        <row r="298">
          <cell r="A298">
            <v>753</v>
          </cell>
        </row>
        <row r="299">
          <cell r="A299">
            <v>766</v>
          </cell>
        </row>
        <row r="300">
          <cell r="A300">
            <v>771</v>
          </cell>
        </row>
        <row r="301">
          <cell r="A301">
            <v>772</v>
          </cell>
        </row>
        <row r="302">
          <cell r="A302">
            <v>781</v>
          </cell>
        </row>
        <row r="303">
          <cell r="A303">
            <v>801</v>
          </cell>
        </row>
        <row r="304">
          <cell r="A304">
            <v>806</v>
          </cell>
        </row>
        <row r="305">
          <cell r="A305">
            <v>810</v>
          </cell>
        </row>
        <row r="306">
          <cell r="A306">
            <v>811</v>
          </cell>
        </row>
        <row r="307">
          <cell r="A307">
            <v>812</v>
          </cell>
        </row>
        <row r="308">
          <cell r="A308">
            <v>815</v>
          </cell>
        </row>
        <row r="309">
          <cell r="A309">
            <v>816</v>
          </cell>
        </row>
        <row r="310">
          <cell r="A310">
            <v>818</v>
          </cell>
        </row>
        <row r="311">
          <cell r="A311">
            <v>829</v>
          </cell>
        </row>
        <row r="312">
          <cell r="A312">
            <v>830</v>
          </cell>
        </row>
        <row r="313">
          <cell r="A313">
            <v>832</v>
          </cell>
        </row>
        <row r="314">
          <cell r="A314">
            <v>834</v>
          </cell>
        </row>
        <row r="315">
          <cell r="A315">
            <v>835</v>
          </cell>
        </row>
        <row r="316">
          <cell r="A316">
            <v>836</v>
          </cell>
        </row>
        <row r="317">
          <cell r="A317">
            <v>839</v>
          </cell>
        </row>
        <row r="318">
          <cell r="A318">
            <v>840</v>
          </cell>
        </row>
        <row r="319">
          <cell r="A319">
            <v>841</v>
          </cell>
        </row>
        <row r="320">
          <cell r="A320">
            <v>842</v>
          </cell>
        </row>
        <row r="321">
          <cell r="A321">
            <v>846</v>
          </cell>
        </row>
        <row r="322">
          <cell r="A322">
            <v>847</v>
          </cell>
        </row>
        <row r="323">
          <cell r="A323">
            <v>848</v>
          </cell>
        </row>
        <row r="324">
          <cell r="A324">
            <v>852</v>
          </cell>
        </row>
        <row r="325">
          <cell r="A325">
            <v>854</v>
          </cell>
        </row>
        <row r="326">
          <cell r="A326">
            <v>857</v>
          </cell>
        </row>
        <row r="327">
          <cell r="A327">
            <v>858</v>
          </cell>
        </row>
        <row r="328">
          <cell r="A328">
            <v>862</v>
          </cell>
        </row>
        <row r="329">
          <cell r="A329">
            <v>865</v>
          </cell>
        </row>
        <row r="330">
          <cell r="A330">
            <v>867</v>
          </cell>
        </row>
        <row r="331">
          <cell r="A331">
            <v>868</v>
          </cell>
        </row>
        <row r="332">
          <cell r="A332">
            <v>869</v>
          </cell>
        </row>
        <row r="333">
          <cell r="A333">
            <v>870</v>
          </cell>
        </row>
        <row r="334">
          <cell r="A334">
            <v>871</v>
          </cell>
        </row>
        <row r="335">
          <cell r="A335">
            <v>876</v>
          </cell>
        </row>
        <row r="336">
          <cell r="A336">
            <v>877</v>
          </cell>
        </row>
        <row r="337">
          <cell r="A337">
            <v>884</v>
          </cell>
        </row>
        <row r="338">
          <cell r="A338">
            <v>885</v>
          </cell>
        </row>
        <row r="339">
          <cell r="A339">
            <v>886</v>
          </cell>
        </row>
        <row r="340">
          <cell r="A340">
            <v>888</v>
          </cell>
        </row>
        <row r="341">
          <cell r="A341">
            <v>894</v>
          </cell>
        </row>
        <row r="342">
          <cell r="A342">
            <v>896</v>
          </cell>
        </row>
        <row r="343">
          <cell r="A343">
            <v>900</v>
          </cell>
        </row>
        <row r="344">
          <cell r="A344">
            <v>904</v>
          </cell>
        </row>
        <row r="345">
          <cell r="A345">
            <v>907</v>
          </cell>
        </row>
        <row r="346">
          <cell r="A346">
            <v>910</v>
          </cell>
        </row>
        <row r="347">
          <cell r="A347">
            <v>919</v>
          </cell>
        </row>
        <row r="348">
          <cell r="A348">
            <v>930</v>
          </cell>
        </row>
        <row r="349">
          <cell r="A349">
            <v>931</v>
          </cell>
        </row>
        <row r="350">
          <cell r="A350">
            <v>932</v>
          </cell>
        </row>
        <row r="351">
          <cell r="A351">
            <v>935</v>
          </cell>
        </row>
        <row r="352">
          <cell r="A352">
            <v>937</v>
          </cell>
        </row>
        <row r="353">
          <cell r="A353">
            <v>938</v>
          </cell>
        </row>
        <row r="354">
          <cell r="A354">
            <v>945</v>
          </cell>
        </row>
        <row r="355">
          <cell r="A355">
            <v>948</v>
          </cell>
        </row>
        <row r="356">
          <cell r="A356">
            <v>949</v>
          </cell>
        </row>
        <row r="357">
          <cell r="A357">
            <v>955</v>
          </cell>
        </row>
        <row r="358">
          <cell r="A358">
            <v>956</v>
          </cell>
        </row>
        <row r="359">
          <cell r="A359">
            <v>957</v>
          </cell>
        </row>
        <row r="360">
          <cell r="A360">
            <v>967</v>
          </cell>
        </row>
        <row r="361">
          <cell r="A361">
            <v>968</v>
          </cell>
        </row>
        <row r="362">
          <cell r="A362">
            <v>971</v>
          </cell>
        </row>
        <row r="363">
          <cell r="A363">
            <v>973</v>
          </cell>
        </row>
        <row r="364">
          <cell r="A364">
            <v>974</v>
          </cell>
        </row>
        <row r="365">
          <cell r="A365">
            <v>980</v>
          </cell>
        </row>
        <row r="366">
          <cell r="A366">
            <v>981</v>
          </cell>
        </row>
        <row r="367">
          <cell r="A367">
            <v>987</v>
          </cell>
        </row>
        <row r="368">
          <cell r="A368">
            <v>988</v>
          </cell>
        </row>
        <row r="369">
          <cell r="A369">
            <v>991</v>
          </cell>
        </row>
        <row r="370">
          <cell r="A370">
            <v>996</v>
          </cell>
        </row>
        <row r="371">
          <cell r="A371">
            <v>997</v>
          </cell>
        </row>
        <row r="372">
          <cell r="A372">
            <v>999</v>
          </cell>
        </row>
        <row r="373">
          <cell r="A373">
            <v>1001</v>
          </cell>
        </row>
        <row r="374">
          <cell r="A374">
            <v>1002</v>
          </cell>
        </row>
        <row r="375">
          <cell r="A375">
            <v>1011</v>
          </cell>
        </row>
        <row r="376">
          <cell r="A376">
            <v>1013</v>
          </cell>
        </row>
        <row r="377">
          <cell r="A377">
            <v>1014</v>
          </cell>
        </row>
        <row r="378">
          <cell r="A378">
            <v>1018</v>
          </cell>
        </row>
        <row r="379">
          <cell r="A379">
            <v>1023</v>
          </cell>
        </row>
        <row r="380">
          <cell r="A380">
            <v>1024</v>
          </cell>
        </row>
        <row r="381">
          <cell r="A381">
            <v>1025</v>
          </cell>
        </row>
        <row r="382">
          <cell r="A382">
            <v>1027</v>
          </cell>
        </row>
        <row r="383">
          <cell r="A383">
            <v>1033</v>
          </cell>
        </row>
        <row r="384">
          <cell r="A384">
            <v>1038</v>
          </cell>
        </row>
        <row r="385">
          <cell r="A385">
            <v>1051</v>
          </cell>
        </row>
        <row r="386">
          <cell r="A386">
            <v>1058</v>
          </cell>
        </row>
        <row r="387">
          <cell r="A387">
            <v>1065</v>
          </cell>
        </row>
        <row r="388">
          <cell r="A388">
            <v>1071</v>
          </cell>
        </row>
        <row r="389">
          <cell r="A389">
            <v>1072</v>
          </cell>
        </row>
        <row r="390">
          <cell r="A390">
            <v>1073</v>
          </cell>
        </row>
        <row r="391">
          <cell r="A391">
            <v>1075</v>
          </cell>
        </row>
        <row r="392">
          <cell r="A392">
            <v>1076</v>
          </cell>
        </row>
        <row r="393">
          <cell r="A393">
            <v>1086</v>
          </cell>
        </row>
        <row r="394">
          <cell r="A394">
            <v>1089</v>
          </cell>
        </row>
        <row r="395">
          <cell r="A395">
            <v>1091</v>
          </cell>
        </row>
        <row r="396">
          <cell r="A396">
            <v>1094</v>
          </cell>
        </row>
        <row r="397">
          <cell r="A397">
            <v>1095</v>
          </cell>
        </row>
        <row r="398">
          <cell r="A398">
            <v>1099</v>
          </cell>
        </row>
        <row r="399">
          <cell r="A399">
            <v>1100</v>
          </cell>
        </row>
        <row r="400">
          <cell r="A400">
            <v>1102</v>
          </cell>
        </row>
        <row r="401">
          <cell r="A401">
            <v>1108</v>
          </cell>
        </row>
        <row r="402">
          <cell r="A402">
            <v>1111</v>
          </cell>
        </row>
        <row r="403">
          <cell r="A403">
            <v>1114</v>
          </cell>
        </row>
        <row r="404">
          <cell r="A404">
            <v>1123</v>
          </cell>
        </row>
        <row r="405">
          <cell r="A405">
            <v>1124</v>
          </cell>
        </row>
        <row r="406">
          <cell r="A406">
            <v>1126</v>
          </cell>
        </row>
        <row r="407">
          <cell r="A407">
            <v>1127</v>
          </cell>
        </row>
        <row r="408">
          <cell r="A408">
            <v>1137</v>
          </cell>
        </row>
        <row r="409">
          <cell r="A409">
            <v>1138</v>
          </cell>
        </row>
        <row r="410">
          <cell r="A410">
            <v>1143</v>
          </cell>
        </row>
        <row r="411">
          <cell r="A411">
            <v>1148</v>
          </cell>
        </row>
        <row r="412">
          <cell r="A412">
            <v>1153</v>
          </cell>
        </row>
        <row r="413">
          <cell r="A413">
            <v>1155</v>
          </cell>
        </row>
        <row r="414">
          <cell r="A414">
            <v>1156</v>
          </cell>
        </row>
        <row r="415">
          <cell r="A415">
            <v>1157</v>
          </cell>
        </row>
        <row r="416">
          <cell r="A416">
            <v>1159</v>
          </cell>
        </row>
        <row r="417">
          <cell r="A417">
            <v>1160</v>
          </cell>
        </row>
        <row r="418">
          <cell r="A418">
            <v>1164</v>
          </cell>
        </row>
        <row r="419">
          <cell r="A419">
            <v>1165</v>
          </cell>
        </row>
        <row r="420">
          <cell r="A420">
            <v>1168</v>
          </cell>
        </row>
        <row r="421">
          <cell r="A421">
            <v>1178</v>
          </cell>
        </row>
        <row r="422">
          <cell r="A422">
            <v>1188</v>
          </cell>
        </row>
        <row r="423">
          <cell r="A423">
            <v>1189</v>
          </cell>
        </row>
        <row r="424">
          <cell r="A424">
            <v>1195</v>
          </cell>
        </row>
        <row r="425">
          <cell r="A425">
            <v>1197</v>
          </cell>
        </row>
        <row r="426">
          <cell r="A426">
            <v>1208</v>
          </cell>
        </row>
        <row r="427">
          <cell r="A427">
            <v>1209</v>
          </cell>
        </row>
        <row r="428">
          <cell r="A428">
            <v>1212</v>
          </cell>
        </row>
        <row r="429">
          <cell r="A429">
            <v>1218</v>
          </cell>
        </row>
        <row r="430">
          <cell r="A430">
            <v>1219</v>
          </cell>
        </row>
        <row r="431">
          <cell r="A431">
            <v>1225</v>
          </cell>
        </row>
        <row r="432">
          <cell r="A432">
            <v>1228</v>
          </cell>
        </row>
        <row r="433">
          <cell r="A433">
            <v>1230</v>
          </cell>
        </row>
        <row r="434">
          <cell r="A434">
            <v>1241</v>
          </cell>
        </row>
        <row r="435">
          <cell r="A435">
            <v>1243</v>
          </cell>
        </row>
        <row r="436">
          <cell r="A436">
            <v>1245</v>
          </cell>
        </row>
        <row r="437">
          <cell r="A437">
            <v>1246</v>
          </cell>
        </row>
        <row r="438">
          <cell r="A438">
            <v>1247</v>
          </cell>
        </row>
        <row r="439">
          <cell r="A439">
            <v>1248</v>
          </cell>
        </row>
        <row r="440">
          <cell r="A440">
            <v>1249</v>
          </cell>
        </row>
        <row r="441">
          <cell r="A441">
            <v>1250</v>
          </cell>
        </row>
        <row r="442">
          <cell r="A442">
            <v>1251</v>
          </cell>
        </row>
        <row r="443">
          <cell r="A443">
            <v>1254</v>
          </cell>
        </row>
        <row r="444">
          <cell r="A444">
            <v>1255</v>
          </cell>
        </row>
        <row r="445">
          <cell r="A445">
            <v>1257</v>
          </cell>
        </row>
        <row r="446">
          <cell r="A446">
            <v>1258</v>
          </cell>
        </row>
        <row r="447">
          <cell r="A447">
            <v>1259</v>
          </cell>
        </row>
        <row r="448">
          <cell r="A448">
            <v>1261</v>
          </cell>
        </row>
        <row r="449">
          <cell r="A449">
            <v>1262</v>
          </cell>
        </row>
        <row r="450">
          <cell r="A450">
            <v>1266</v>
          </cell>
        </row>
        <row r="451">
          <cell r="A451">
            <v>1277</v>
          </cell>
        </row>
        <row r="452">
          <cell r="A452">
            <v>1279</v>
          </cell>
        </row>
        <row r="453">
          <cell r="A453">
            <v>1280</v>
          </cell>
        </row>
        <row r="454">
          <cell r="A454">
            <v>1285</v>
          </cell>
        </row>
        <row r="455">
          <cell r="A455">
            <v>1287</v>
          </cell>
        </row>
        <row r="456">
          <cell r="A456">
            <v>1288</v>
          </cell>
        </row>
        <row r="457">
          <cell r="A457">
            <v>1289</v>
          </cell>
        </row>
        <row r="458">
          <cell r="A458">
            <v>1290</v>
          </cell>
        </row>
        <row r="459">
          <cell r="A459">
            <v>1293</v>
          </cell>
        </row>
        <row r="460">
          <cell r="A460">
            <v>1294</v>
          </cell>
        </row>
        <row r="461">
          <cell r="A461">
            <v>1296</v>
          </cell>
        </row>
        <row r="462">
          <cell r="A462">
            <v>1302</v>
          </cell>
        </row>
        <row r="463">
          <cell r="A463">
            <v>1303</v>
          </cell>
        </row>
        <row r="464">
          <cell r="A464">
            <v>1305</v>
          </cell>
        </row>
        <row r="465">
          <cell r="A465">
            <v>1306</v>
          </cell>
        </row>
        <row r="466">
          <cell r="A466">
            <v>1307</v>
          </cell>
        </row>
        <row r="467">
          <cell r="A467">
            <v>1308</v>
          </cell>
        </row>
        <row r="468">
          <cell r="A468">
            <v>1310</v>
          </cell>
        </row>
        <row r="469">
          <cell r="A469">
            <v>1311</v>
          </cell>
        </row>
        <row r="470">
          <cell r="A470">
            <v>1317</v>
          </cell>
        </row>
        <row r="471">
          <cell r="A471">
            <v>1318</v>
          </cell>
        </row>
        <row r="472">
          <cell r="A472">
            <v>1319</v>
          </cell>
        </row>
        <row r="473">
          <cell r="A473">
            <v>1322</v>
          </cell>
        </row>
        <row r="474">
          <cell r="A474">
            <v>1323</v>
          </cell>
        </row>
        <row r="475">
          <cell r="A475">
            <v>1325</v>
          </cell>
        </row>
        <row r="476">
          <cell r="A476">
            <v>1329</v>
          </cell>
        </row>
        <row r="477">
          <cell r="A477">
            <v>1332</v>
          </cell>
        </row>
        <row r="478">
          <cell r="A478">
            <v>1334</v>
          </cell>
        </row>
        <row r="479">
          <cell r="A479">
            <v>1339</v>
          </cell>
        </row>
        <row r="480">
          <cell r="A480">
            <v>1350</v>
          </cell>
        </row>
        <row r="481">
          <cell r="A481">
            <v>1351</v>
          </cell>
        </row>
        <row r="482">
          <cell r="A482">
            <v>1359</v>
          </cell>
        </row>
        <row r="483">
          <cell r="A483">
            <v>1361</v>
          </cell>
        </row>
        <row r="484">
          <cell r="A484">
            <v>1369</v>
          </cell>
        </row>
        <row r="485">
          <cell r="A485">
            <v>1370</v>
          </cell>
        </row>
        <row r="486">
          <cell r="A486">
            <v>1378</v>
          </cell>
        </row>
        <row r="487">
          <cell r="A487">
            <v>1379</v>
          </cell>
        </row>
        <row r="488">
          <cell r="A488">
            <v>1382</v>
          </cell>
        </row>
        <row r="489">
          <cell r="A489">
            <v>1388</v>
          </cell>
        </row>
        <row r="490">
          <cell r="A490">
            <v>1389</v>
          </cell>
        </row>
        <row r="491">
          <cell r="A491">
            <v>1391</v>
          </cell>
        </row>
        <row r="492">
          <cell r="A492">
            <v>1396</v>
          </cell>
        </row>
        <row r="493">
          <cell r="A493">
            <v>1398</v>
          </cell>
        </row>
        <row r="494">
          <cell r="A494">
            <v>1403</v>
          </cell>
        </row>
        <row r="495">
          <cell r="A495">
            <v>1404</v>
          </cell>
        </row>
        <row r="496">
          <cell r="A496">
            <v>1405</v>
          </cell>
        </row>
        <row r="497">
          <cell r="A497">
            <v>1410</v>
          </cell>
        </row>
        <row r="498">
          <cell r="A498">
            <v>1413</v>
          </cell>
        </row>
        <row r="499">
          <cell r="A499">
            <v>1414</v>
          </cell>
        </row>
        <row r="500">
          <cell r="A500">
            <v>1418</v>
          </cell>
        </row>
        <row r="501">
          <cell r="A501">
            <v>1421</v>
          </cell>
        </row>
        <row r="502">
          <cell r="A502">
            <v>1422</v>
          </cell>
        </row>
        <row r="503">
          <cell r="A503">
            <v>1425</v>
          </cell>
        </row>
        <row r="504">
          <cell r="A504">
            <v>1429</v>
          </cell>
        </row>
        <row r="505">
          <cell r="A505">
            <v>1432</v>
          </cell>
        </row>
        <row r="506">
          <cell r="A506">
            <v>1438</v>
          </cell>
        </row>
        <row r="507">
          <cell r="A507">
            <v>1444</v>
          </cell>
        </row>
        <row r="508">
          <cell r="A508">
            <v>1446</v>
          </cell>
        </row>
        <row r="509">
          <cell r="A509">
            <v>1448</v>
          </cell>
        </row>
        <row r="510">
          <cell r="A510">
            <v>1450</v>
          </cell>
        </row>
        <row r="511">
          <cell r="A511">
            <v>1452</v>
          </cell>
        </row>
        <row r="512">
          <cell r="A512">
            <v>1458</v>
          </cell>
        </row>
        <row r="513">
          <cell r="A513">
            <v>1466</v>
          </cell>
        </row>
        <row r="514">
          <cell r="A514">
            <v>1468</v>
          </cell>
        </row>
        <row r="515">
          <cell r="A515">
            <v>1474</v>
          </cell>
        </row>
        <row r="516">
          <cell r="A516">
            <v>1477</v>
          </cell>
        </row>
        <row r="517">
          <cell r="A517">
            <v>1482</v>
          </cell>
        </row>
        <row r="518">
          <cell r="A518">
            <v>1492</v>
          </cell>
        </row>
        <row r="519">
          <cell r="A519">
            <v>1493</v>
          </cell>
        </row>
        <row r="520">
          <cell r="A520">
            <v>1495</v>
          </cell>
        </row>
        <row r="521">
          <cell r="A521">
            <v>1501</v>
          </cell>
        </row>
        <row r="522">
          <cell r="A522">
            <v>1502</v>
          </cell>
        </row>
        <row r="523">
          <cell r="A523">
            <v>1503</v>
          </cell>
        </row>
        <row r="524">
          <cell r="A524">
            <v>1504</v>
          </cell>
        </row>
        <row r="525">
          <cell r="A525">
            <v>1506</v>
          </cell>
        </row>
        <row r="526">
          <cell r="A526">
            <v>1507</v>
          </cell>
        </row>
        <row r="527">
          <cell r="A527">
            <v>1510</v>
          </cell>
        </row>
        <row r="528">
          <cell r="A528">
            <v>1511</v>
          </cell>
        </row>
        <row r="529">
          <cell r="A529">
            <v>1512</v>
          </cell>
        </row>
        <row r="530">
          <cell r="A530">
            <v>1515</v>
          </cell>
        </row>
        <row r="531">
          <cell r="A531">
            <v>1517</v>
          </cell>
        </row>
        <row r="532">
          <cell r="A532">
            <v>1518</v>
          </cell>
        </row>
        <row r="533">
          <cell r="A533">
            <v>1519</v>
          </cell>
        </row>
        <row r="534">
          <cell r="A534">
            <v>1522</v>
          </cell>
        </row>
        <row r="535">
          <cell r="A535">
            <v>1523</v>
          </cell>
        </row>
        <row r="536">
          <cell r="A536">
            <v>1528</v>
          </cell>
        </row>
        <row r="537">
          <cell r="A537">
            <v>1529</v>
          </cell>
        </row>
        <row r="538">
          <cell r="A538">
            <v>1533</v>
          </cell>
        </row>
        <row r="539">
          <cell r="A539">
            <v>1537</v>
          </cell>
        </row>
        <row r="540">
          <cell r="A540">
            <v>1538</v>
          </cell>
        </row>
        <row r="541">
          <cell r="A541">
            <v>1539</v>
          </cell>
        </row>
        <row r="542">
          <cell r="A542">
            <v>1540</v>
          </cell>
        </row>
        <row r="543">
          <cell r="A543">
            <v>1541</v>
          </cell>
        </row>
        <row r="544">
          <cell r="A544">
            <v>1546</v>
          </cell>
        </row>
        <row r="545">
          <cell r="A545">
            <v>1547</v>
          </cell>
        </row>
        <row r="546">
          <cell r="A546">
            <v>1551</v>
          </cell>
        </row>
        <row r="547">
          <cell r="A547">
            <v>1553</v>
          </cell>
        </row>
        <row r="548">
          <cell r="A548">
            <v>1554</v>
          </cell>
        </row>
        <row r="549">
          <cell r="A549">
            <v>1557</v>
          </cell>
        </row>
        <row r="550">
          <cell r="A550">
            <v>1559</v>
          </cell>
        </row>
        <row r="551">
          <cell r="A551">
            <v>1561</v>
          </cell>
        </row>
        <row r="552">
          <cell r="A552">
            <v>1566</v>
          </cell>
        </row>
        <row r="553">
          <cell r="A553">
            <v>1569</v>
          </cell>
        </row>
        <row r="554">
          <cell r="A554">
            <v>1571</v>
          </cell>
        </row>
        <row r="555">
          <cell r="A555">
            <v>1572</v>
          </cell>
        </row>
        <row r="556">
          <cell r="A556">
            <v>1573</v>
          </cell>
        </row>
        <row r="557">
          <cell r="A557">
            <v>1574</v>
          </cell>
        </row>
        <row r="558">
          <cell r="A558">
            <v>1576</v>
          </cell>
        </row>
        <row r="559">
          <cell r="A559">
            <v>1577</v>
          </cell>
        </row>
        <row r="560">
          <cell r="A560">
            <v>1580</v>
          </cell>
        </row>
        <row r="561">
          <cell r="A561">
            <v>1583</v>
          </cell>
        </row>
        <row r="562">
          <cell r="A562">
            <v>1584</v>
          </cell>
        </row>
        <row r="563">
          <cell r="A563">
            <v>1585</v>
          </cell>
        </row>
        <row r="564">
          <cell r="A564">
            <v>1590</v>
          </cell>
        </row>
        <row r="565">
          <cell r="A565">
            <v>1591</v>
          </cell>
        </row>
        <row r="566">
          <cell r="A566">
            <v>1592</v>
          </cell>
        </row>
        <row r="567">
          <cell r="A567">
            <v>1595</v>
          </cell>
        </row>
        <row r="568">
          <cell r="A568">
            <v>1596</v>
          </cell>
        </row>
        <row r="569">
          <cell r="A569">
            <v>1598</v>
          </cell>
        </row>
        <row r="570">
          <cell r="A570">
            <v>1599</v>
          </cell>
        </row>
        <row r="571">
          <cell r="A571">
            <v>1600</v>
          </cell>
        </row>
        <row r="572">
          <cell r="A572">
            <v>1601</v>
          </cell>
        </row>
        <row r="573">
          <cell r="A573">
            <v>1604</v>
          </cell>
        </row>
        <row r="574">
          <cell r="A574">
            <v>1605</v>
          </cell>
        </row>
        <row r="575">
          <cell r="A575">
            <v>1607</v>
          </cell>
        </row>
        <row r="576">
          <cell r="A576">
            <v>1610</v>
          </cell>
        </row>
        <row r="577">
          <cell r="A577">
            <v>1619</v>
          </cell>
        </row>
        <row r="578">
          <cell r="A578">
            <v>1622</v>
          </cell>
        </row>
        <row r="579">
          <cell r="A579">
            <v>1625</v>
          </cell>
        </row>
        <row r="580">
          <cell r="A580">
            <v>1626</v>
          </cell>
        </row>
        <row r="581">
          <cell r="A581">
            <v>1629</v>
          </cell>
        </row>
        <row r="582">
          <cell r="A582">
            <v>1631</v>
          </cell>
        </row>
        <row r="583">
          <cell r="A583">
            <v>1633</v>
          </cell>
        </row>
        <row r="584">
          <cell r="A584">
            <v>1635</v>
          </cell>
        </row>
        <row r="585">
          <cell r="A585">
            <v>1640</v>
          </cell>
        </row>
        <row r="586">
          <cell r="A586">
            <v>1642</v>
          </cell>
        </row>
        <row r="587">
          <cell r="A587">
            <v>1644</v>
          </cell>
        </row>
        <row r="588">
          <cell r="A588">
            <v>1646</v>
          </cell>
        </row>
        <row r="589">
          <cell r="A589">
            <v>1647</v>
          </cell>
        </row>
        <row r="590">
          <cell r="A590">
            <v>1648</v>
          </cell>
        </row>
        <row r="591">
          <cell r="A591">
            <v>1649</v>
          </cell>
        </row>
        <row r="592">
          <cell r="A592">
            <v>1657</v>
          </cell>
        </row>
        <row r="593">
          <cell r="A593">
            <v>1658</v>
          </cell>
        </row>
        <row r="594">
          <cell r="A594">
            <v>1660</v>
          </cell>
        </row>
        <row r="595">
          <cell r="A595">
            <v>1661</v>
          </cell>
        </row>
        <row r="596">
          <cell r="A596">
            <v>1662</v>
          </cell>
        </row>
        <row r="597">
          <cell r="A597">
            <v>1665</v>
          </cell>
        </row>
        <row r="598">
          <cell r="A598">
            <v>1671</v>
          </cell>
        </row>
        <row r="599">
          <cell r="A599">
            <v>1672</v>
          </cell>
        </row>
        <row r="600">
          <cell r="A600">
            <v>1675</v>
          </cell>
        </row>
        <row r="601">
          <cell r="A601">
            <v>1676</v>
          </cell>
        </row>
        <row r="602">
          <cell r="A602">
            <v>1677</v>
          </cell>
        </row>
        <row r="603">
          <cell r="A603">
            <v>1678</v>
          </cell>
        </row>
        <row r="604">
          <cell r="A604">
            <v>1683</v>
          </cell>
        </row>
        <row r="605">
          <cell r="A605">
            <v>1684</v>
          </cell>
        </row>
        <row r="606">
          <cell r="A606">
            <v>1687</v>
          </cell>
        </row>
        <row r="607">
          <cell r="A607">
            <v>1690</v>
          </cell>
        </row>
        <row r="608">
          <cell r="A608">
            <v>1692</v>
          </cell>
        </row>
        <row r="609">
          <cell r="A609">
            <v>1695</v>
          </cell>
        </row>
        <row r="610">
          <cell r="A610">
            <v>1699</v>
          </cell>
        </row>
        <row r="611">
          <cell r="A611">
            <v>1700</v>
          </cell>
        </row>
        <row r="612">
          <cell r="A612">
            <v>1701</v>
          </cell>
        </row>
        <row r="613">
          <cell r="A613">
            <v>1706</v>
          </cell>
        </row>
        <row r="614">
          <cell r="A614">
            <v>1708</v>
          </cell>
        </row>
        <row r="615">
          <cell r="A615">
            <v>1710</v>
          </cell>
        </row>
        <row r="616">
          <cell r="A616">
            <v>1711</v>
          </cell>
        </row>
        <row r="617">
          <cell r="A617">
            <v>1712</v>
          </cell>
        </row>
        <row r="618">
          <cell r="A618">
            <v>1714</v>
          </cell>
        </row>
        <row r="619">
          <cell r="A619">
            <v>1716</v>
          </cell>
        </row>
        <row r="620">
          <cell r="A620">
            <v>1717</v>
          </cell>
        </row>
        <row r="621">
          <cell r="A621">
            <v>1718</v>
          </cell>
        </row>
        <row r="622">
          <cell r="A622">
            <v>1719</v>
          </cell>
        </row>
        <row r="623">
          <cell r="A623">
            <v>1720</v>
          </cell>
        </row>
        <row r="624">
          <cell r="A624">
            <v>1721</v>
          </cell>
        </row>
        <row r="625">
          <cell r="A625">
            <v>1723</v>
          </cell>
        </row>
        <row r="626">
          <cell r="A626">
            <v>1726</v>
          </cell>
        </row>
        <row r="627">
          <cell r="A627">
            <v>1730</v>
          </cell>
        </row>
        <row r="628">
          <cell r="A628">
            <v>1731</v>
          </cell>
        </row>
        <row r="629">
          <cell r="A629">
            <v>1732</v>
          </cell>
        </row>
        <row r="630">
          <cell r="A630">
            <v>1735</v>
          </cell>
        </row>
        <row r="631">
          <cell r="A631">
            <v>1736</v>
          </cell>
        </row>
        <row r="632">
          <cell r="A632">
            <v>1737</v>
          </cell>
        </row>
        <row r="633">
          <cell r="A633">
            <v>1739</v>
          </cell>
        </row>
        <row r="634">
          <cell r="A634">
            <v>1740</v>
          </cell>
        </row>
        <row r="635">
          <cell r="A635">
            <v>1741</v>
          </cell>
        </row>
        <row r="636">
          <cell r="A636">
            <v>1742</v>
          </cell>
        </row>
        <row r="637">
          <cell r="A637">
            <v>1743</v>
          </cell>
        </row>
        <row r="638">
          <cell r="A638">
            <v>1745</v>
          </cell>
        </row>
        <row r="639">
          <cell r="A639">
            <v>1746</v>
          </cell>
        </row>
        <row r="640">
          <cell r="A640">
            <v>1747</v>
          </cell>
        </row>
        <row r="641">
          <cell r="A641">
            <v>1748</v>
          </cell>
        </row>
        <row r="642">
          <cell r="A642">
            <v>1750</v>
          </cell>
        </row>
        <row r="643">
          <cell r="A643">
            <v>1751</v>
          </cell>
        </row>
        <row r="644">
          <cell r="A644">
            <v>1756</v>
          </cell>
        </row>
        <row r="645">
          <cell r="A645">
            <v>1757</v>
          </cell>
        </row>
        <row r="646">
          <cell r="A646">
            <v>1758</v>
          </cell>
        </row>
        <row r="647">
          <cell r="A647">
            <v>1759</v>
          </cell>
        </row>
        <row r="648">
          <cell r="A648">
            <v>1760</v>
          </cell>
        </row>
        <row r="649">
          <cell r="A649">
            <v>1761</v>
          </cell>
        </row>
        <row r="650">
          <cell r="A650">
            <v>1763</v>
          </cell>
        </row>
        <row r="651">
          <cell r="A651">
            <v>1764</v>
          </cell>
        </row>
        <row r="652">
          <cell r="A652">
            <v>1765</v>
          </cell>
        </row>
        <row r="653">
          <cell r="A653">
            <v>1768</v>
          </cell>
        </row>
        <row r="654">
          <cell r="A654">
            <v>1769</v>
          </cell>
        </row>
        <row r="655">
          <cell r="A655">
            <v>1772</v>
          </cell>
        </row>
        <row r="656">
          <cell r="A656">
            <v>1775</v>
          </cell>
        </row>
        <row r="657">
          <cell r="A657">
            <v>1777</v>
          </cell>
        </row>
        <row r="658">
          <cell r="A658">
            <v>1778</v>
          </cell>
        </row>
        <row r="659">
          <cell r="A659">
            <v>1781</v>
          </cell>
        </row>
        <row r="660">
          <cell r="A660">
            <v>1785</v>
          </cell>
        </row>
        <row r="661">
          <cell r="A661">
            <v>1786</v>
          </cell>
        </row>
        <row r="662">
          <cell r="A662">
            <v>1787</v>
          </cell>
        </row>
        <row r="663">
          <cell r="A663">
            <v>1791</v>
          </cell>
        </row>
        <row r="664">
          <cell r="A664">
            <v>1793</v>
          </cell>
        </row>
        <row r="665">
          <cell r="A665">
            <v>1795</v>
          </cell>
        </row>
        <row r="666">
          <cell r="A666">
            <v>1796</v>
          </cell>
        </row>
        <row r="667">
          <cell r="A667">
            <v>1799</v>
          </cell>
        </row>
        <row r="668">
          <cell r="A668">
            <v>1801</v>
          </cell>
        </row>
        <row r="669">
          <cell r="A669">
            <v>1802</v>
          </cell>
        </row>
        <row r="670">
          <cell r="A670">
            <v>1803</v>
          </cell>
        </row>
        <row r="671">
          <cell r="A671">
            <v>1806</v>
          </cell>
        </row>
        <row r="672">
          <cell r="A672">
            <v>1807</v>
          </cell>
        </row>
        <row r="673">
          <cell r="A673">
            <v>1810</v>
          </cell>
        </row>
        <row r="674">
          <cell r="A674">
            <v>1811</v>
          </cell>
        </row>
        <row r="675">
          <cell r="A675">
            <v>1815</v>
          </cell>
        </row>
        <row r="676">
          <cell r="A676">
            <v>1816</v>
          </cell>
        </row>
        <row r="677">
          <cell r="A677">
            <v>1817</v>
          </cell>
        </row>
        <row r="678">
          <cell r="A678">
            <v>1818</v>
          </cell>
        </row>
        <row r="679">
          <cell r="A679">
            <v>1825</v>
          </cell>
        </row>
        <row r="680">
          <cell r="A680">
            <v>1827</v>
          </cell>
        </row>
        <row r="681">
          <cell r="A681">
            <v>1828</v>
          </cell>
        </row>
        <row r="682">
          <cell r="A682">
            <v>1829</v>
          </cell>
        </row>
        <row r="683">
          <cell r="A683">
            <v>1831</v>
          </cell>
        </row>
        <row r="684">
          <cell r="A684">
            <v>1836</v>
          </cell>
        </row>
        <row r="685">
          <cell r="A685">
            <v>1846</v>
          </cell>
        </row>
        <row r="686">
          <cell r="A686">
            <v>1847</v>
          </cell>
        </row>
        <row r="687">
          <cell r="A687">
            <v>1849</v>
          </cell>
        </row>
        <row r="688">
          <cell r="A688">
            <v>1850</v>
          </cell>
        </row>
        <row r="689">
          <cell r="A689">
            <v>1860</v>
          </cell>
        </row>
        <row r="690">
          <cell r="A690">
            <v>1868</v>
          </cell>
        </row>
        <row r="691">
          <cell r="A691">
            <v>1872</v>
          </cell>
        </row>
        <row r="692">
          <cell r="A692">
            <v>1876</v>
          </cell>
        </row>
        <row r="693">
          <cell r="A693">
            <v>1880</v>
          </cell>
        </row>
        <row r="694">
          <cell r="A694">
            <v>1884</v>
          </cell>
        </row>
        <row r="695">
          <cell r="A695">
            <v>1885</v>
          </cell>
        </row>
        <row r="696">
          <cell r="A696">
            <v>1891</v>
          </cell>
        </row>
        <row r="697">
          <cell r="A697">
            <v>1895</v>
          </cell>
        </row>
        <row r="698">
          <cell r="A698">
            <v>1896</v>
          </cell>
        </row>
        <row r="699">
          <cell r="A699">
            <v>1899</v>
          </cell>
        </row>
        <row r="700">
          <cell r="A700">
            <v>1902</v>
          </cell>
        </row>
        <row r="701">
          <cell r="A701">
            <v>1908</v>
          </cell>
        </row>
        <row r="702">
          <cell r="A702">
            <v>1912</v>
          </cell>
        </row>
        <row r="703">
          <cell r="A703">
            <v>1915</v>
          </cell>
        </row>
        <row r="704">
          <cell r="A704">
            <v>1918</v>
          </cell>
        </row>
        <row r="705">
          <cell r="A705">
            <v>1920</v>
          </cell>
        </row>
        <row r="706">
          <cell r="A706">
            <v>1922</v>
          </cell>
        </row>
        <row r="707">
          <cell r="A707">
            <v>1923</v>
          </cell>
        </row>
        <row r="708">
          <cell r="A708">
            <v>1927</v>
          </cell>
        </row>
        <row r="709">
          <cell r="A709">
            <v>1937</v>
          </cell>
        </row>
        <row r="710">
          <cell r="A710">
            <v>1939</v>
          </cell>
        </row>
        <row r="711">
          <cell r="A711">
            <v>1940</v>
          </cell>
        </row>
        <row r="712">
          <cell r="A712">
            <v>1941</v>
          </cell>
        </row>
        <row r="713">
          <cell r="A713">
            <v>1942</v>
          </cell>
        </row>
        <row r="714">
          <cell r="A714">
            <v>1943</v>
          </cell>
        </row>
        <row r="715">
          <cell r="A715">
            <v>1944</v>
          </cell>
        </row>
        <row r="716">
          <cell r="A716">
            <v>1946</v>
          </cell>
        </row>
        <row r="717">
          <cell r="A717">
            <v>1952</v>
          </cell>
        </row>
        <row r="718">
          <cell r="A718">
            <v>1954</v>
          </cell>
        </row>
        <row r="719">
          <cell r="A719">
            <v>1965</v>
          </cell>
        </row>
        <row r="720">
          <cell r="A720">
            <v>1967</v>
          </cell>
        </row>
        <row r="721">
          <cell r="A721">
            <v>1972</v>
          </cell>
        </row>
        <row r="722">
          <cell r="A722">
            <v>1973</v>
          </cell>
        </row>
        <row r="723">
          <cell r="A723">
            <v>1977</v>
          </cell>
        </row>
        <row r="724">
          <cell r="A724">
            <v>1982</v>
          </cell>
        </row>
        <row r="725">
          <cell r="A725">
            <v>1983</v>
          </cell>
        </row>
        <row r="726">
          <cell r="A726">
            <v>1984</v>
          </cell>
        </row>
        <row r="727">
          <cell r="A727">
            <v>1985</v>
          </cell>
        </row>
        <row r="728">
          <cell r="A728">
            <v>1986</v>
          </cell>
        </row>
        <row r="729">
          <cell r="A729">
            <v>1987</v>
          </cell>
        </row>
        <row r="730">
          <cell r="A730">
            <v>1989</v>
          </cell>
        </row>
        <row r="731">
          <cell r="A731">
            <v>1991</v>
          </cell>
        </row>
        <row r="732">
          <cell r="A732">
            <v>1994</v>
          </cell>
        </row>
        <row r="733">
          <cell r="A733">
            <v>1997</v>
          </cell>
        </row>
        <row r="734">
          <cell r="A734">
            <v>2001</v>
          </cell>
        </row>
        <row r="735">
          <cell r="A735">
            <v>2002</v>
          </cell>
        </row>
        <row r="736">
          <cell r="A736">
            <v>2004</v>
          </cell>
        </row>
        <row r="737">
          <cell r="A737">
            <v>2010</v>
          </cell>
        </row>
        <row r="738">
          <cell r="A738">
            <v>2013</v>
          </cell>
        </row>
        <row r="739">
          <cell r="A739">
            <v>2016</v>
          </cell>
        </row>
        <row r="740">
          <cell r="A740">
            <v>2021</v>
          </cell>
        </row>
        <row r="741">
          <cell r="A741">
            <v>2022</v>
          </cell>
        </row>
        <row r="742">
          <cell r="A742">
            <v>2027</v>
          </cell>
        </row>
        <row r="743">
          <cell r="A743">
            <v>2028</v>
          </cell>
        </row>
        <row r="744">
          <cell r="A744">
            <v>2029</v>
          </cell>
        </row>
        <row r="745">
          <cell r="A745">
            <v>2034</v>
          </cell>
        </row>
        <row r="746">
          <cell r="A746">
            <v>2035</v>
          </cell>
        </row>
        <row r="747">
          <cell r="A747">
            <v>2036</v>
          </cell>
        </row>
        <row r="748">
          <cell r="A748">
            <v>2039</v>
          </cell>
        </row>
        <row r="749">
          <cell r="A749">
            <v>2040</v>
          </cell>
        </row>
        <row r="750">
          <cell r="A750">
            <v>2046</v>
          </cell>
        </row>
        <row r="751">
          <cell r="A751">
            <v>2048</v>
          </cell>
        </row>
        <row r="752">
          <cell r="A752">
            <v>2051</v>
          </cell>
        </row>
        <row r="753">
          <cell r="A753">
            <v>2052</v>
          </cell>
        </row>
        <row r="754">
          <cell r="A754">
            <v>2053</v>
          </cell>
        </row>
        <row r="755">
          <cell r="A755">
            <v>2054</v>
          </cell>
        </row>
        <row r="756">
          <cell r="A756">
            <v>2056</v>
          </cell>
        </row>
        <row r="757">
          <cell r="A757">
            <v>2059</v>
          </cell>
        </row>
        <row r="758">
          <cell r="A758">
            <v>2062</v>
          </cell>
        </row>
        <row r="759">
          <cell r="A759">
            <v>2064</v>
          </cell>
        </row>
        <row r="760">
          <cell r="A760">
            <v>2067</v>
          </cell>
        </row>
        <row r="761">
          <cell r="A761">
            <v>2068</v>
          </cell>
        </row>
        <row r="762">
          <cell r="A762">
            <v>2070</v>
          </cell>
        </row>
        <row r="763">
          <cell r="A763">
            <v>2073</v>
          </cell>
        </row>
        <row r="764">
          <cell r="A764">
            <v>2075</v>
          </cell>
        </row>
        <row r="765">
          <cell r="A765">
            <v>2077</v>
          </cell>
        </row>
        <row r="766">
          <cell r="A766">
            <v>2078</v>
          </cell>
        </row>
        <row r="767">
          <cell r="A767">
            <v>2079</v>
          </cell>
        </row>
        <row r="768">
          <cell r="A768">
            <v>2080</v>
          </cell>
        </row>
        <row r="769">
          <cell r="A769">
            <v>2081</v>
          </cell>
        </row>
        <row r="770">
          <cell r="A770">
            <v>2083</v>
          </cell>
        </row>
        <row r="771">
          <cell r="A771">
            <v>2084</v>
          </cell>
        </row>
        <row r="772">
          <cell r="A772">
            <v>2085</v>
          </cell>
        </row>
        <row r="773">
          <cell r="A773">
            <v>2090</v>
          </cell>
        </row>
        <row r="774">
          <cell r="A774">
            <v>2093</v>
          </cell>
        </row>
        <row r="775">
          <cell r="A775">
            <v>2102</v>
          </cell>
        </row>
        <row r="776">
          <cell r="A776">
            <v>2104</v>
          </cell>
        </row>
        <row r="777">
          <cell r="A777">
            <v>2106</v>
          </cell>
        </row>
        <row r="778">
          <cell r="A778">
            <v>2107</v>
          </cell>
        </row>
        <row r="779">
          <cell r="A779">
            <v>2115</v>
          </cell>
        </row>
        <row r="780">
          <cell r="A780">
            <v>2122</v>
          </cell>
        </row>
        <row r="781">
          <cell r="A781">
            <v>2129</v>
          </cell>
        </row>
        <row r="782">
          <cell r="A782">
            <v>2130</v>
          </cell>
        </row>
        <row r="783">
          <cell r="A783">
            <v>2135</v>
          </cell>
        </row>
        <row r="784">
          <cell r="A784">
            <v>2136</v>
          </cell>
        </row>
        <row r="785">
          <cell r="A785">
            <v>2137</v>
          </cell>
        </row>
        <row r="786">
          <cell r="A786">
            <v>2141</v>
          </cell>
        </row>
        <row r="787">
          <cell r="A787">
            <v>2143</v>
          </cell>
        </row>
        <row r="788">
          <cell r="A788">
            <v>2144</v>
          </cell>
        </row>
        <row r="789">
          <cell r="A789">
            <v>2145</v>
          </cell>
        </row>
        <row r="790">
          <cell r="A790">
            <v>2147</v>
          </cell>
        </row>
        <row r="791">
          <cell r="A791">
            <v>2148</v>
          </cell>
        </row>
        <row r="792">
          <cell r="A792">
            <v>2149</v>
          </cell>
        </row>
        <row r="793">
          <cell r="A793">
            <v>2151</v>
          </cell>
        </row>
        <row r="794">
          <cell r="A794">
            <v>2152</v>
          </cell>
        </row>
        <row r="795">
          <cell r="A795">
            <v>2153</v>
          </cell>
        </row>
        <row r="796">
          <cell r="A796">
            <v>2156</v>
          </cell>
        </row>
        <row r="797">
          <cell r="A797">
            <v>2158</v>
          </cell>
        </row>
        <row r="798">
          <cell r="A798">
            <v>2161</v>
          </cell>
        </row>
        <row r="799">
          <cell r="A799">
            <v>2164</v>
          </cell>
        </row>
        <row r="800">
          <cell r="A800">
            <v>2165</v>
          </cell>
        </row>
        <row r="801">
          <cell r="A801">
            <v>2167</v>
          </cell>
        </row>
        <row r="802">
          <cell r="A802">
            <v>2168</v>
          </cell>
        </row>
        <row r="803">
          <cell r="A803">
            <v>2169</v>
          </cell>
        </row>
        <row r="804">
          <cell r="A804">
            <v>2170</v>
          </cell>
        </row>
        <row r="805">
          <cell r="A805">
            <v>2171</v>
          </cell>
        </row>
        <row r="806">
          <cell r="A806">
            <v>2172</v>
          </cell>
        </row>
        <row r="807">
          <cell r="A807">
            <v>2175</v>
          </cell>
        </row>
        <row r="808">
          <cell r="A808">
            <v>2177</v>
          </cell>
        </row>
        <row r="809">
          <cell r="A809">
            <v>2180</v>
          </cell>
        </row>
        <row r="810">
          <cell r="A810">
            <v>2181</v>
          </cell>
        </row>
        <row r="811">
          <cell r="A811">
            <v>2183</v>
          </cell>
        </row>
        <row r="812">
          <cell r="A812">
            <v>2185</v>
          </cell>
        </row>
        <row r="813">
          <cell r="A813">
            <v>2186</v>
          </cell>
        </row>
        <row r="814">
          <cell r="A814">
            <v>2187</v>
          </cell>
        </row>
        <row r="815">
          <cell r="A815">
            <v>2190</v>
          </cell>
        </row>
        <row r="816">
          <cell r="A816">
            <v>2191</v>
          </cell>
        </row>
        <row r="817">
          <cell r="A817">
            <v>2192</v>
          </cell>
        </row>
        <row r="818">
          <cell r="A818">
            <v>2193</v>
          </cell>
        </row>
        <row r="819">
          <cell r="A819">
            <v>2194</v>
          </cell>
        </row>
        <row r="820">
          <cell r="A820">
            <v>2197</v>
          </cell>
        </row>
        <row r="821">
          <cell r="A821">
            <v>2198</v>
          </cell>
        </row>
        <row r="822">
          <cell r="A822">
            <v>2199</v>
          </cell>
        </row>
        <row r="823">
          <cell r="A823">
            <v>2200</v>
          </cell>
        </row>
        <row r="824">
          <cell r="A824">
            <v>2202</v>
          </cell>
        </row>
        <row r="825">
          <cell r="A825">
            <v>2204</v>
          </cell>
        </row>
        <row r="826">
          <cell r="A826">
            <v>2207</v>
          </cell>
        </row>
        <row r="827">
          <cell r="A827">
            <v>2212</v>
          </cell>
        </row>
        <row r="828">
          <cell r="A828">
            <v>2213</v>
          </cell>
        </row>
        <row r="829">
          <cell r="A829">
            <v>2216</v>
          </cell>
        </row>
        <row r="830">
          <cell r="A830">
            <v>2220</v>
          </cell>
        </row>
        <row r="831">
          <cell r="A831">
            <v>2221</v>
          </cell>
        </row>
        <row r="832">
          <cell r="A832">
            <v>2224</v>
          </cell>
        </row>
        <row r="833">
          <cell r="A833">
            <v>2225</v>
          </cell>
        </row>
        <row r="834">
          <cell r="A834">
            <v>2227</v>
          </cell>
        </row>
        <row r="835">
          <cell r="A835">
            <v>2228</v>
          </cell>
        </row>
        <row r="836">
          <cell r="A836">
            <v>2230</v>
          </cell>
        </row>
        <row r="837">
          <cell r="A837">
            <v>2231</v>
          </cell>
        </row>
        <row r="838">
          <cell r="A838">
            <v>2232</v>
          </cell>
        </row>
        <row r="839">
          <cell r="A839">
            <v>2234</v>
          </cell>
        </row>
        <row r="840">
          <cell r="A840">
            <v>2239</v>
          </cell>
        </row>
        <row r="841">
          <cell r="A841">
            <v>2240</v>
          </cell>
        </row>
        <row r="842">
          <cell r="A842">
            <v>2242</v>
          </cell>
        </row>
        <row r="843">
          <cell r="A843">
            <v>2246</v>
          </cell>
        </row>
        <row r="844">
          <cell r="A844">
            <v>2252</v>
          </cell>
        </row>
        <row r="845">
          <cell r="A845">
            <v>2259</v>
          </cell>
        </row>
        <row r="846">
          <cell r="A846">
            <v>2261</v>
          </cell>
        </row>
        <row r="847">
          <cell r="A847">
            <v>2262</v>
          </cell>
        </row>
        <row r="848">
          <cell r="A848">
            <v>2264</v>
          </cell>
        </row>
        <row r="849">
          <cell r="A849">
            <v>2265</v>
          </cell>
        </row>
        <row r="850">
          <cell r="A850">
            <v>2275</v>
          </cell>
        </row>
        <row r="851">
          <cell r="A851">
            <v>2283</v>
          </cell>
        </row>
        <row r="852">
          <cell r="A852">
            <v>2333</v>
          </cell>
        </row>
        <row r="853">
          <cell r="A853">
            <v>2335</v>
          </cell>
        </row>
        <row r="854">
          <cell r="A854">
            <v>2337</v>
          </cell>
        </row>
        <row r="855">
          <cell r="A855">
            <v>2338</v>
          </cell>
        </row>
        <row r="856">
          <cell r="A856">
            <v>2339</v>
          </cell>
        </row>
        <row r="857">
          <cell r="A857">
            <v>2340</v>
          </cell>
        </row>
        <row r="858">
          <cell r="A858">
            <v>2341</v>
          </cell>
        </row>
        <row r="859">
          <cell r="A859">
            <v>2342</v>
          </cell>
        </row>
        <row r="860">
          <cell r="A860">
            <v>2344</v>
          </cell>
        </row>
        <row r="861">
          <cell r="A861">
            <v>2345</v>
          </cell>
        </row>
        <row r="862">
          <cell r="A862">
            <v>2346</v>
          </cell>
        </row>
        <row r="863">
          <cell r="A863">
            <v>2347</v>
          </cell>
        </row>
        <row r="864">
          <cell r="A864">
            <v>2348</v>
          </cell>
        </row>
        <row r="865">
          <cell r="A865">
            <v>2352</v>
          </cell>
        </row>
        <row r="866">
          <cell r="A866">
            <v>2353</v>
          </cell>
        </row>
        <row r="867">
          <cell r="A867">
            <v>2354</v>
          </cell>
        </row>
        <row r="868">
          <cell r="A868">
            <v>2357</v>
          </cell>
        </row>
        <row r="869">
          <cell r="A869">
            <v>2358</v>
          </cell>
        </row>
        <row r="870">
          <cell r="A870">
            <v>2359</v>
          </cell>
        </row>
        <row r="871">
          <cell r="A871">
            <v>2360</v>
          </cell>
        </row>
        <row r="872">
          <cell r="A872">
            <v>2363</v>
          </cell>
        </row>
        <row r="873">
          <cell r="A873">
            <v>2367</v>
          </cell>
        </row>
        <row r="874">
          <cell r="A874">
            <v>2370</v>
          </cell>
        </row>
        <row r="875">
          <cell r="A875">
            <v>2373</v>
          </cell>
        </row>
        <row r="876">
          <cell r="A876">
            <v>2374</v>
          </cell>
        </row>
        <row r="877">
          <cell r="A877">
            <v>2375</v>
          </cell>
        </row>
        <row r="878">
          <cell r="A878">
            <v>2377</v>
          </cell>
        </row>
        <row r="879">
          <cell r="A879">
            <v>2382</v>
          </cell>
        </row>
        <row r="880">
          <cell r="A880">
            <v>2383</v>
          </cell>
        </row>
        <row r="881">
          <cell r="A881">
            <v>2386</v>
          </cell>
        </row>
        <row r="882">
          <cell r="A882">
            <v>2388</v>
          </cell>
        </row>
        <row r="883">
          <cell r="A883">
            <v>2389</v>
          </cell>
        </row>
        <row r="884">
          <cell r="A884">
            <v>2393</v>
          </cell>
        </row>
        <row r="885">
          <cell r="A885">
            <v>2395</v>
          </cell>
        </row>
        <row r="886">
          <cell r="A886">
            <v>2398</v>
          </cell>
        </row>
        <row r="887">
          <cell r="A887">
            <v>2399</v>
          </cell>
        </row>
        <row r="888">
          <cell r="A888">
            <v>2402</v>
          </cell>
        </row>
        <row r="889">
          <cell r="A889">
            <v>2403</v>
          </cell>
        </row>
        <row r="890">
          <cell r="A890">
            <v>2404</v>
          </cell>
        </row>
        <row r="891">
          <cell r="A891">
            <v>2405</v>
          </cell>
        </row>
        <row r="892">
          <cell r="A892">
            <v>2408</v>
          </cell>
        </row>
        <row r="893">
          <cell r="A893">
            <v>2410</v>
          </cell>
        </row>
        <row r="894">
          <cell r="A894">
            <v>2411</v>
          </cell>
        </row>
        <row r="895">
          <cell r="A895">
            <v>2412</v>
          </cell>
        </row>
        <row r="896">
          <cell r="A896">
            <v>2415</v>
          </cell>
        </row>
        <row r="897">
          <cell r="A897">
            <v>2421</v>
          </cell>
        </row>
        <row r="898">
          <cell r="A898">
            <v>2423</v>
          </cell>
        </row>
        <row r="899">
          <cell r="A899">
            <v>2424</v>
          </cell>
        </row>
        <row r="900">
          <cell r="A900">
            <v>2425</v>
          </cell>
        </row>
        <row r="901">
          <cell r="A901">
            <v>2429</v>
          </cell>
        </row>
        <row r="902">
          <cell r="A902">
            <v>2434</v>
          </cell>
        </row>
        <row r="903">
          <cell r="A903">
            <v>2437</v>
          </cell>
        </row>
        <row r="904">
          <cell r="A904">
            <v>2438</v>
          </cell>
        </row>
        <row r="905">
          <cell r="A905">
            <v>2439</v>
          </cell>
        </row>
        <row r="906">
          <cell r="A906">
            <v>2441</v>
          </cell>
        </row>
        <row r="907">
          <cell r="A907">
            <v>2443</v>
          </cell>
        </row>
        <row r="908">
          <cell r="A908">
            <v>2444</v>
          </cell>
        </row>
        <row r="909">
          <cell r="A909">
            <v>2445</v>
          </cell>
        </row>
        <row r="910">
          <cell r="A910">
            <v>2449</v>
          </cell>
        </row>
        <row r="911">
          <cell r="A911">
            <v>2450</v>
          </cell>
        </row>
        <row r="912">
          <cell r="A912">
            <v>2451</v>
          </cell>
        </row>
        <row r="913">
          <cell r="A913">
            <v>2453</v>
          </cell>
        </row>
        <row r="914">
          <cell r="A914">
            <v>2457</v>
          </cell>
        </row>
        <row r="915">
          <cell r="A915">
            <v>2458</v>
          </cell>
        </row>
        <row r="916">
          <cell r="A916">
            <v>2459</v>
          </cell>
        </row>
        <row r="917">
          <cell r="A917">
            <v>2461</v>
          </cell>
        </row>
        <row r="918">
          <cell r="A918">
            <v>2465</v>
          </cell>
        </row>
        <row r="919">
          <cell r="A919">
            <v>2468</v>
          </cell>
        </row>
        <row r="920">
          <cell r="A920">
            <v>2470</v>
          </cell>
        </row>
        <row r="921">
          <cell r="A921">
            <v>2471</v>
          </cell>
        </row>
        <row r="922">
          <cell r="A922">
            <v>2472</v>
          </cell>
        </row>
        <row r="923">
          <cell r="A923">
            <v>2473</v>
          </cell>
        </row>
        <row r="924">
          <cell r="A924">
            <v>2474</v>
          </cell>
        </row>
        <row r="925">
          <cell r="A925">
            <v>2477</v>
          </cell>
        </row>
        <row r="926">
          <cell r="A926">
            <v>2478</v>
          </cell>
        </row>
        <row r="927">
          <cell r="A927">
            <v>2479</v>
          </cell>
        </row>
        <row r="928">
          <cell r="A928">
            <v>2480</v>
          </cell>
        </row>
        <row r="929">
          <cell r="A929">
            <v>2481</v>
          </cell>
        </row>
        <row r="930">
          <cell r="A930">
            <v>2483</v>
          </cell>
        </row>
        <row r="931">
          <cell r="A931">
            <v>2484</v>
          </cell>
        </row>
        <row r="932">
          <cell r="A932">
            <v>2485</v>
          </cell>
        </row>
        <row r="933">
          <cell r="A933">
            <v>2486</v>
          </cell>
        </row>
        <row r="934">
          <cell r="A934">
            <v>2487</v>
          </cell>
        </row>
        <row r="935">
          <cell r="A935">
            <v>2489</v>
          </cell>
        </row>
        <row r="936">
          <cell r="A936">
            <v>2491</v>
          </cell>
        </row>
        <row r="937">
          <cell r="A937">
            <v>2493</v>
          </cell>
        </row>
        <row r="938">
          <cell r="A938">
            <v>2495</v>
          </cell>
        </row>
        <row r="939">
          <cell r="A939">
            <v>2496</v>
          </cell>
        </row>
        <row r="940">
          <cell r="A940">
            <v>2498</v>
          </cell>
        </row>
        <row r="941">
          <cell r="A941">
            <v>2499</v>
          </cell>
        </row>
        <row r="942">
          <cell r="A942">
            <v>2500</v>
          </cell>
        </row>
        <row r="943">
          <cell r="A943">
            <v>2501</v>
          </cell>
        </row>
        <row r="944">
          <cell r="A944">
            <v>2502</v>
          </cell>
        </row>
        <row r="945">
          <cell r="A945">
            <v>2503</v>
          </cell>
        </row>
        <row r="946">
          <cell r="A946">
            <v>2504</v>
          </cell>
        </row>
        <row r="947">
          <cell r="A947">
            <v>2506</v>
          </cell>
        </row>
        <row r="948">
          <cell r="A948">
            <v>2508</v>
          </cell>
        </row>
        <row r="949">
          <cell r="A949">
            <v>2509</v>
          </cell>
        </row>
        <row r="950">
          <cell r="A950">
            <v>2511</v>
          </cell>
        </row>
        <row r="951">
          <cell r="A951">
            <v>2512</v>
          </cell>
        </row>
        <row r="952">
          <cell r="A952">
            <v>2513</v>
          </cell>
        </row>
        <row r="953">
          <cell r="A953">
            <v>2515</v>
          </cell>
        </row>
        <row r="954">
          <cell r="A954">
            <v>2517</v>
          </cell>
        </row>
        <row r="955">
          <cell r="A955">
            <v>2518</v>
          </cell>
        </row>
        <row r="956">
          <cell r="A956">
            <v>2521</v>
          </cell>
        </row>
        <row r="957">
          <cell r="A957">
            <v>2522</v>
          </cell>
        </row>
        <row r="958">
          <cell r="A958">
            <v>2525</v>
          </cell>
        </row>
        <row r="959">
          <cell r="A959">
            <v>2526</v>
          </cell>
        </row>
        <row r="960">
          <cell r="A960">
            <v>2528</v>
          </cell>
        </row>
        <row r="961">
          <cell r="A961">
            <v>2529</v>
          </cell>
        </row>
        <row r="962">
          <cell r="A962">
            <v>2530</v>
          </cell>
        </row>
        <row r="963">
          <cell r="A963">
            <v>2531</v>
          </cell>
        </row>
        <row r="964">
          <cell r="A964">
            <v>2532</v>
          </cell>
        </row>
        <row r="965">
          <cell r="A965">
            <v>2534</v>
          </cell>
        </row>
        <row r="966">
          <cell r="A966">
            <v>2537</v>
          </cell>
        </row>
        <row r="967">
          <cell r="A967">
            <v>2538</v>
          </cell>
        </row>
        <row r="968">
          <cell r="A968">
            <v>2539</v>
          </cell>
        </row>
        <row r="969">
          <cell r="A969">
            <v>2542</v>
          </cell>
        </row>
        <row r="970">
          <cell r="A970">
            <v>2543</v>
          </cell>
        </row>
        <row r="971">
          <cell r="A971">
            <v>2544</v>
          </cell>
        </row>
        <row r="972">
          <cell r="A972">
            <v>2545</v>
          </cell>
        </row>
        <row r="973">
          <cell r="A973">
            <v>2549</v>
          </cell>
        </row>
        <row r="974">
          <cell r="A974">
            <v>2550</v>
          </cell>
        </row>
        <row r="975">
          <cell r="A975">
            <v>2551</v>
          </cell>
        </row>
        <row r="976">
          <cell r="A976">
            <v>2554</v>
          </cell>
        </row>
        <row r="977">
          <cell r="A977">
            <v>2555</v>
          </cell>
        </row>
        <row r="978">
          <cell r="A978">
            <v>2556</v>
          </cell>
        </row>
        <row r="979">
          <cell r="A979">
            <v>2557</v>
          </cell>
        </row>
        <row r="980">
          <cell r="A980">
            <v>2559</v>
          </cell>
        </row>
        <row r="981">
          <cell r="A981">
            <v>2560</v>
          </cell>
        </row>
        <row r="982">
          <cell r="A982">
            <v>2574</v>
          </cell>
        </row>
        <row r="983">
          <cell r="A983">
            <v>2576</v>
          </cell>
        </row>
        <row r="984">
          <cell r="A984">
            <v>2577</v>
          </cell>
        </row>
        <row r="985">
          <cell r="A985">
            <v>2579</v>
          </cell>
        </row>
        <row r="986">
          <cell r="A986">
            <v>2582</v>
          </cell>
        </row>
        <row r="987">
          <cell r="A987">
            <v>2583</v>
          </cell>
        </row>
        <row r="988">
          <cell r="A988">
            <v>2584</v>
          </cell>
        </row>
        <row r="989">
          <cell r="A989">
            <v>2585</v>
          </cell>
        </row>
        <row r="990">
          <cell r="A990">
            <v>2586</v>
          </cell>
        </row>
        <row r="991">
          <cell r="A991">
            <v>2587</v>
          </cell>
        </row>
        <row r="992">
          <cell r="A992">
            <v>2590</v>
          </cell>
        </row>
        <row r="993">
          <cell r="A993">
            <v>2591</v>
          </cell>
        </row>
        <row r="994">
          <cell r="A994">
            <v>2594</v>
          </cell>
        </row>
        <row r="995">
          <cell r="A995">
            <v>2600</v>
          </cell>
        </row>
        <row r="996">
          <cell r="A996">
            <v>2601</v>
          </cell>
        </row>
        <row r="997">
          <cell r="A997">
            <v>2603</v>
          </cell>
        </row>
        <row r="998">
          <cell r="A998">
            <v>2604</v>
          </cell>
        </row>
        <row r="999">
          <cell r="A999">
            <v>2605</v>
          </cell>
        </row>
        <row r="1000">
          <cell r="A1000">
            <v>2606</v>
          </cell>
        </row>
        <row r="1001">
          <cell r="A1001">
            <v>2607</v>
          </cell>
        </row>
        <row r="1002">
          <cell r="A1002">
            <v>2609</v>
          </cell>
        </row>
        <row r="1003">
          <cell r="A1003">
            <v>2611</v>
          </cell>
        </row>
        <row r="1004">
          <cell r="A1004">
            <v>2612</v>
          </cell>
        </row>
        <row r="1005">
          <cell r="A1005">
            <v>2613</v>
          </cell>
        </row>
        <row r="1006">
          <cell r="A1006">
            <v>2614</v>
          </cell>
        </row>
        <row r="1007">
          <cell r="A1007">
            <v>2619</v>
          </cell>
        </row>
        <row r="1008">
          <cell r="A1008">
            <v>2620</v>
          </cell>
        </row>
        <row r="1009">
          <cell r="A1009">
            <v>2621</v>
          </cell>
        </row>
        <row r="1010">
          <cell r="A1010">
            <v>2626</v>
          </cell>
        </row>
        <row r="1011">
          <cell r="A1011">
            <v>2630</v>
          </cell>
        </row>
        <row r="1012">
          <cell r="A1012">
            <v>2632</v>
          </cell>
        </row>
        <row r="1013">
          <cell r="A1013">
            <v>2634</v>
          </cell>
        </row>
        <row r="1014">
          <cell r="A1014">
            <v>2635</v>
          </cell>
        </row>
        <row r="1015">
          <cell r="A1015">
            <v>2637</v>
          </cell>
        </row>
        <row r="1016">
          <cell r="A1016">
            <v>2638</v>
          </cell>
        </row>
        <row r="1017">
          <cell r="A1017">
            <v>2640</v>
          </cell>
        </row>
        <row r="1018">
          <cell r="A1018">
            <v>2641</v>
          </cell>
        </row>
        <row r="1019">
          <cell r="A1019">
            <v>2642</v>
          </cell>
        </row>
        <row r="1020">
          <cell r="A1020">
            <v>2643</v>
          </cell>
        </row>
        <row r="1021">
          <cell r="A1021">
            <v>2647</v>
          </cell>
        </row>
        <row r="1022">
          <cell r="A1022">
            <v>2648</v>
          </cell>
        </row>
        <row r="1023">
          <cell r="A1023">
            <v>2654</v>
          </cell>
        </row>
        <row r="1024">
          <cell r="A1024">
            <v>2655</v>
          </cell>
        </row>
        <row r="1025">
          <cell r="A1025">
            <v>2656</v>
          </cell>
        </row>
        <row r="1026">
          <cell r="A1026">
            <v>2657</v>
          </cell>
        </row>
        <row r="1027">
          <cell r="A1027">
            <v>2658</v>
          </cell>
        </row>
        <row r="1028">
          <cell r="A1028">
            <v>2659</v>
          </cell>
        </row>
        <row r="1029">
          <cell r="A1029">
            <v>2660</v>
          </cell>
        </row>
        <row r="1030">
          <cell r="A1030">
            <v>2662</v>
          </cell>
        </row>
        <row r="1031">
          <cell r="A1031">
            <v>2665</v>
          </cell>
        </row>
        <row r="1032">
          <cell r="A1032">
            <v>2667</v>
          </cell>
        </row>
        <row r="1033">
          <cell r="A1033">
            <v>2673</v>
          </cell>
        </row>
        <row r="1034">
          <cell r="A1034">
            <v>2676</v>
          </cell>
        </row>
        <row r="1035">
          <cell r="A1035">
            <v>2679</v>
          </cell>
        </row>
        <row r="1036">
          <cell r="A1036">
            <v>2702</v>
          </cell>
        </row>
        <row r="1037">
          <cell r="A1037">
            <v>2704</v>
          </cell>
        </row>
        <row r="1038">
          <cell r="A1038">
            <v>2705</v>
          </cell>
        </row>
        <row r="1039">
          <cell r="A1039">
            <v>2709</v>
          </cell>
        </row>
        <row r="1040">
          <cell r="A1040">
            <v>2713</v>
          </cell>
        </row>
        <row r="1041">
          <cell r="A1041">
            <v>2721</v>
          </cell>
        </row>
        <row r="1042">
          <cell r="A1042">
            <v>2723</v>
          </cell>
        </row>
        <row r="1043">
          <cell r="A1043">
            <v>2725</v>
          </cell>
        </row>
        <row r="1044">
          <cell r="A1044">
            <v>2729</v>
          </cell>
        </row>
        <row r="1045">
          <cell r="A1045">
            <v>2733</v>
          </cell>
        </row>
        <row r="1046">
          <cell r="A1046">
            <v>2747</v>
          </cell>
        </row>
        <row r="1047">
          <cell r="A1047">
            <v>2761</v>
          </cell>
        </row>
        <row r="1048">
          <cell r="A1048">
            <v>2765</v>
          </cell>
        </row>
        <row r="1049">
          <cell r="A1049">
            <v>2767</v>
          </cell>
        </row>
        <row r="1050">
          <cell r="A1050">
            <v>2769</v>
          </cell>
        </row>
        <row r="1051">
          <cell r="A1051">
            <v>2771</v>
          </cell>
        </row>
        <row r="1052">
          <cell r="A1052">
            <v>2773</v>
          </cell>
        </row>
        <row r="1053">
          <cell r="A1053">
            <v>2781</v>
          </cell>
        </row>
        <row r="1054">
          <cell r="A1054">
            <v>2783</v>
          </cell>
        </row>
        <row r="1055">
          <cell r="A1055">
            <v>2785</v>
          </cell>
        </row>
        <row r="1056">
          <cell r="A1056">
            <v>2789</v>
          </cell>
        </row>
        <row r="1057">
          <cell r="A1057">
            <v>2791</v>
          </cell>
        </row>
        <row r="1058">
          <cell r="A1058">
            <v>2797</v>
          </cell>
        </row>
        <row r="1059">
          <cell r="A1059">
            <v>2805</v>
          </cell>
        </row>
        <row r="1060">
          <cell r="A1060">
            <v>2809</v>
          </cell>
        </row>
        <row r="1061">
          <cell r="A1061">
            <v>2811</v>
          </cell>
        </row>
        <row r="1062">
          <cell r="A1062">
            <v>2813</v>
          </cell>
        </row>
        <row r="1063">
          <cell r="A1063">
            <v>2815</v>
          </cell>
        </row>
        <row r="1064">
          <cell r="A1064">
            <v>2817</v>
          </cell>
        </row>
        <row r="1065">
          <cell r="A1065">
            <v>2819</v>
          </cell>
        </row>
        <row r="1066">
          <cell r="A1066">
            <v>2823</v>
          </cell>
        </row>
        <row r="1067">
          <cell r="A1067">
            <v>2825</v>
          </cell>
        </row>
        <row r="1068">
          <cell r="A1068">
            <v>2826</v>
          </cell>
        </row>
        <row r="1069">
          <cell r="A1069">
            <v>2827</v>
          </cell>
        </row>
        <row r="1070">
          <cell r="A1070">
            <v>2830</v>
          </cell>
        </row>
        <row r="1071">
          <cell r="A1071">
            <v>2832</v>
          </cell>
        </row>
        <row r="1072">
          <cell r="A1072">
            <v>2833</v>
          </cell>
        </row>
        <row r="1073">
          <cell r="A1073">
            <v>2834</v>
          </cell>
        </row>
        <row r="1074">
          <cell r="A1074">
            <v>2836</v>
          </cell>
        </row>
        <row r="1075">
          <cell r="A1075">
            <v>2838</v>
          </cell>
        </row>
        <row r="1076">
          <cell r="A1076">
            <v>2839</v>
          </cell>
        </row>
        <row r="1077">
          <cell r="A1077">
            <v>2840</v>
          </cell>
        </row>
        <row r="1078">
          <cell r="A1078">
            <v>2846</v>
          </cell>
        </row>
        <row r="1079">
          <cell r="A1079">
            <v>2847</v>
          </cell>
        </row>
        <row r="1080">
          <cell r="A1080">
            <v>2848</v>
          </cell>
        </row>
        <row r="1081">
          <cell r="A1081">
            <v>2849</v>
          </cell>
        </row>
        <row r="1082">
          <cell r="A1082">
            <v>2851</v>
          </cell>
        </row>
        <row r="1083">
          <cell r="A1083">
            <v>2852</v>
          </cell>
        </row>
        <row r="1084">
          <cell r="A1084">
            <v>2853</v>
          </cell>
        </row>
        <row r="1085">
          <cell r="A1085">
            <v>2854</v>
          </cell>
        </row>
        <row r="1086">
          <cell r="A1086">
            <v>2855</v>
          </cell>
        </row>
        <row r="1087">
          <cell r="A1087">
            <v>2856</v>
          </cell>
        </row>
        <row r="1088">
          <cell r="A1088">
            <v>2861</v>
          </cell>
        </row>
        <row r="1089">
          <cell r="A1089">
            <v>2867</v>
          </cell>
        </row>
        <row r="1090">
          <cell r="A1090">
            <v>2869</v>
          </cell>
        </row>
        <row r="1091">
          <cell r="A1091">
            <v>2871</v>
          </cell>
        </row>
        <row r="1092">
          <cell r="A1092">
            <v>2872</v>
          </cell>
        </row>
        <row r="1093">
          <cell r="A1093">
            <v>2874</v>
          </cell>
        </row>
        <row r="1094">
          <cell r="A1094">
            <v>2875</v>
          </cell>
        </row>
        <row r="1095">
          <cell r="A1095">
            <v>2876</v>
          </cell>
        </row>
        <row r="1096">
          <cell r="A1096">
            <v>2877</v>
          </cell>
        </row>
        <row r="1097">
          <cell r="A1097">
            <v>2879</v>
          </cell>
        </row>
        <row r="1098">
          <cell r="A1098">
            <v>2881</v>
          </cell>
        </row>
        <row r="1099">
          <cell r="A1099">
            <v>2882</v>
          </cell>
        </row>
        <row r="1100">
          <cell r="A1100">
            <v>2883</v>
          </cell>
        </row>
        <row r="1101">
          <cell r="A1101">
            <v>2890</v>
          </cell>
        </row>
        <row r="1102">
          <cell r="A1102">
            <v>2895</v>
          </cell>
        </row>
        <row r="1103">
          <cell r="A1103">
            <v>2896</v>
          </cell>
        </row>
        <row r="1104">
          <cell r="A1104">
            <v>2897</v>
          </cell>
        </row>
        <row r="1105">
          <cell r="A1105">
            <v>2900</v>
          </cell>
        </row>
        <row r="1106">
          <cell r="A1106">
            <v>2902</v>
          </cell>
        </row>
        <row r="1107">
          <cell r="A1107">
            <v>2903</v>
          </cell>
        </row>
        <row r="1108">
          <cell r="A1108">
            <v>2905</v>
          </cell>
        </row>
        <row r="1109">
          <cell r="A1109">
            <v>2906</v>
          </cell>
        </row>
        <row r="1110">
          <cell r="A1110">
            <v>2907</v>
          </cell>
        </row>
        <row r="1111">
          <cell r="A1111">
            <v>2909</v>
          </cell>
        </row>
        <row r="1112">
          <cell r="A1112">
            <v>2910</v>
          </cell>
        </row>
        <row r="1113">
          <cell r="A1113">
            <v>2911</v>
          </cell>
        </row>
        <row r="1114">
          <cell r="A1114">
            <v>2912</v>
          </cell>
        </row>
        <row r="1115">
          <cell r="A1115">
            <v>2914</v>
          </cell>
        </row>
        <row r="1116">
          <cell r="A1116">
            <v>2915</v>
          </cell>
        </row>
        <row r="1117">
          <cell r="A1117">
            <v>2916</v>
          </cell>
        </row>
        <row r="1118">
          <cell r="A1118">
            <v>2918</v>
          </cell>
        </row>
        <row r="1119">
          <cell r="A1119">
            <v>2922</v>
          </cell>
        </row>
        <row r="1120">
          <cell r="A1120">
            <v>2923</v>
          </cell>
        </row>
        <row r="1121">
          <cell r="A1121">
            <v>2926</v>
          </cell>
        </row>
        <row r="1122">
          <cell r="A1122">
            <v>2927</v>
          </cell>
        </row>
        <row r="1123">
          <cell r="A1123">
            <v>2928</v>
          </cell>
        </row>
        <row r="1124">
          <cell r="A1124">
            <v>2929</v>
          </cell>
        </row>
        <row r="1125">
          <cell r="A1125">
            <v>2930</v>
          </cell>
        </row>
        <row r="1126">
          <cell r="A1126">
            <v>2935</v>
          </cell>
        </row>
        <row r="1127">
          <cell r="A1127">
            <v>2936</v>
          </cell>
        </row>
        <row r="1128">
          <cell r="A1128">
            <v>2942</v>
          </cell>
        </row>
        <row r="1129">
          <cell r="A1129">
            <v>2944</v>
          </cell>
        </row>
        <row r="1130">
          <cell r="A1130">
            <v>2945</v>
          </cell>
        </row>
        <row r="1131">
          <cell r="A1131">
            <v>2950</v>
          </cell>
        </row>
        <row r="1132">
          <cell r="A1132">
            <v>2952</v>
          </cell>
        </row>
        <row r="1133">
          <cell r="A1133">
            <v>2957</v>
          </cell>
        </row>
        <row r="1134">
          <cell r="A1134">
            <v>2959</v>
          </cell>
        </row>
        <row r="1135">
          <cell r="A1135">
            <v>2960</v>
          </cell>
        </row>
        <row r="1136">
          <cell r="A1136">
            <v>2961</v>
          </cell>
        </row>
        <row r="1137">
          <cell r="A1137">
            <v>2963</v>
          </cell>
        </row>
        <row r="1138">
          <cell r="A1138">
            <v>2964</v>
          </cell>
        </row>
        <row r="1139">
          <cell r="A1139">
            <v>2965</v>
          </cell>
        </row>
        <row r="1140">
          <cell r="A1140">
            <v>2966</v>
          </cell>
        </row>
        <row r="1141">
          <cell r="A1141">
            <v>2969</v>
          </cell>
        </row>
        <row r="1142">
          <cell r="A1142">
            <v>2972</v>
          </cell>
        </row>
        <row r="1143">
          <cell r="A1143">
            <v>2973</v>
          </cell>
        </row>
        <row r="1144">
          <cell r="A1144">
            <v>2974</v>
          </cell>
        </row>
        <row r="1145">
          <cell r="A1145">
            <v>2976</v>
          </cell>
        </row>
        <row r="1146">
          <cell r="A1146">
            <v>2977</v>
          </cell>
        </row>
        <row r="1147">
          <cell r="A1147">
            <v>2978</v>
          </cell>
        </row>
        <row r="1148">
          <cell r="A1148">
            <v>2980</v>
          </cell>
        </row>
        <row r="1149">
          <cell r="A1149">
            <v>2982</v>
          </cell>
        </row>
        <row r="1150">
          <cell r="A1150">
            <v>2984</v>
          </cell>
        </row>
        <row r="1151">
          <cell r="A1151">
            <v>2985</v>
          </cell>
        </row>
        <row r="1152">
          <cell r="A1152">
            <v>2986</v>
          </cell>
        </row>
        <row r="1153">
          <cell r="A1153">
            <v>2987</v>
          </cell>
        </row>
        <row r="1154">
          <cell r="A1154">
            <v>2988</v>
          </cell>
        </row>
        <row r="1155">
          <cell r="A1155">
            <v>2989</v>
          </cell>
        </row>
        <row r="1156">
          <cell r="A1156">
            <v>2990</v>
          </cell>
        </row>
        <row r="1157">
          <cell r="A1157">
            <v>2992</v>
          </cell>
        </row>
        <row r="1158">
          <cell r="A1158">
            <v>2993</v>
          </cell>
        </row>
        <row r="1159">
          <cell r="A1159">
            <v>2994</v>
          </cell>
        </row>
        <row r="1160">
          <cell r="A1160">
            <v>2996</v>
          </cell>
        </row>
        <row r="1161">
          <cell r="A1161">
            <v>2998</v>
          </cell>
        </row>
        <row r="1162">
          <cell r="A1162">
            <v>3003</v>
          </cell>
        </row>
        <row r="1163">
          <cell r="A1163">
            <v>3005</v>
          </cell>
        </row>
        <row r="1164">
          <cell r="A1164">
            <v>3006</v>
          </cell>
        </row>
        <row r="1165">
          <cell r="A1165">
            <v>3007</v>
          </cell>
        </row>
        <row r="1166">
          <cell r="A1166">
            <v>3008</v>
          </cell>
        </row>
        <row r="1167">
          <cell r="A1167">
            <v>3009</v>
          </cell>
        </row>
        <row r="1168">
          <cell r="A1168">
            <v>3010</v>
          </cell>
        </row>
        <row r="1169">
          <cell r="A1169">
            <v>3011</v>
          </cell>
        </row>
        <row r="1170">
          <cell r="A1170">
            <v>3013</v>
          </cell>
        </row>
        <row r="1171">
          <cell r="A1171">
            <v>3015</v>
          </cell>
        </row>
        <row r="1172">
          <cell r="A1172">
            <v>3016</v>
          </cell>
        </row>
        <row r="1173">
          <cell r="A1173">
            <v>3017</v>
          </cell>
        </row>
        <row r="1174">
          <cell r="A1174">
            <v>3018</v>
          </cell>
        </row>
        <row r="1175">
          <cell r="A1175">
            <v>3019</v>
          </cell>
        </row>
        <row r="1176">
          <cell r="A1176">
            <v>3021</v>
          </cell>
        </row>
        <row r="1177">
          <cell r="A1177">
            <v>3022</v>
          </cell>
        </row>
        <row r="1178">
          <cell r="A1178">
            <v>3023</v>
          </cell>
        </row>
        <row r="1179">
          <cell r="A1179">
            <v>3024</v>
          </cell>
        </row>
        <row r="1180">
          <cell r="A1180">
            <v>3026</v>
          </cell>
        </row>
        <row r="1181">
          <cell r="A1181">
            <v>3027</v>
          </cell>
        </row>
        <row r="1182">
          <cell r="A1182">
            <v>3028</v>
          </cell>
        </row>
        <row r="1183">
          <cell r="A1183">
            <v>3029</v>
          </cell>
        </row>
        <row r="1184">
          <cell r="A1184">
            <v>3034</v>
          </cell>
        </row>
        <row r="1185">
          <cell r="A1185">
            <v>3035</v>
          </cell>
        </row>
        <row r="1186">
          <cell r="A1186">
            <v>3036</v>
          </cell>
        </row>
        <row r="1187">
          <cell r="A1187">
            <v>3037</v>
          </cell>
        </row>
        <row r="1188">
          <cell r="A1188">
            <v>3038</v>
          </cell>
        </row>
        <row r="1189">
          <cell r="A1189">
            <v>3039</v>
          </cell>
        </row>
        <row r="1190">
          <cell r="A1190">
            <v>3041</v>
          </cell>
        </row>
        <row r="1191">
          <cell r="A1191">
            <v>3042</v>
          </cell>
        </row>
        <row r="1192">
          <cell r="A1192">
            <v>3043</v>
          </cell>
        </row>
        <row r="1193">
          <cell r="A1193">
            <v>3044</v>
          </cell>
        </row>
        <row r="1194">
          <cell r="A1194">
            <v>3045</v>
          </cell>
        </row>
        <row r="1195">
          <cell r="A1195">
            <v>3049</v>
          </cell>
        </row>
        <row r="1196">
          <cell r="A1196">
            <v>3053</v>
          </cell>
        </row>
        <row r="1197">
          <cell r="A1197">
            <v>3054</v>
          </cell>
        </row>
        <row r="1198">
          <cell r="A1198">
            <v>3055</v>
          </cell>
        </row>
        <row r="1199">
          <cell r="A1199">
            <v>3056</v>
          </cell>
        </row>
        <row r="1200">
          <cell r="A1200">
            <v>3058</v>
          </cell>
        </row>
        <row r="1201">
          <cell r="A1201">
            <v>3059</v>
          </cell>
        </row>
        <row r="1202">
          <cell r="A1202">
            <v>3061</v>
          </cell>
        </row>
        <row r="1203">
          <cell r="A1203">
            <v>3062</v>
          </cell>
        </row>
        <row r="1204">
          <cell r="A1204">
            <v>3063</v>
          </cell>
        </row>
        <row r="1205">
          <cell r="A1205">
            <v>3065</v>
          </cell>
        </row>
        <row r="1206">
          <cell r="A1206">
            <v>3067</v>
          </cell>
        </row>
        <row r="1207">
          <cell r="A1207">
            <v>3070</v>
          </cell>
        </row>
        <row r="1208">
          <cell r="A1208">
            <v>3072</v>
          </cell>
        </row>
        <row r="1209">
          <cell r="A1209">
            <v>3075</v>
          </cell>
        </row>
        <row r="1210">
          <cell r="A1210">
            <v>3080</v>
          </cell>
        </row>
        <row r="1211">
          <cell r="A1211">
            <v>3081</v>
          </cell>
        </row>
        <row r="1212">
          <cell r="A1212">
            <v>3082</v>
          </cell>
        </row>
        <row r="1213">
          <cell r="A1213">
            <v>3083</v>
          </cell>
        </row>
        <row r="1214">
          <cell r="A1214">
            <v>3087</v>
          </cell>
        </row>
        <row r="1215">
          <cell r="A1215">
            <v>3090</v>
          </cell>
        </row>
        <row r="1216">
          <cell r="A1216">
            <v>3091</v>
          </cell>
        </row>
        <row r="1217">
          <cell r="A1217">
            <v>3096</v>
          </cell>
        </row>
        <row r="1218">
          <cell r="A1218">
            <v>3098</v>
          </cell>
        </row>
        <row r="1219">
          <cell r="A1219">
            <v>3100</v>
          </cell>
        </row>
        <row r="1220">
          <cell r="A1220">
            <v>3102</v>
          </cell>
        </row>
        <row r="1221">
          <cell r="A1221">
            <v>3103</v>
          </cell>
        </row>
        <row r="1222">
          <cell r="A1222">
            <v>3104</v>
          </cell>
        </row>
        <row r="1223">
          <cell r="A1223">
            <v>3110</v>
          </cell>
        </row>
        <row r="1224">
          <cell r="A1224">
            <v>3116</v>
          </cell>
        </row>
        <row r="1225">
          <cell r="A1225">
            <v>3117</v>
          </cell>
        </row>
        <row r="1226">
          <cell r="A1226">
            <v>3120</v>
          </cell>
        </row>
        <row r="1227">
          <cell r="A1227">
            <v>3122</v>
          </cell>
        </row>
        <row r="1228">
          <cell r="A1228">
            <v>3128</v>
          </cell>
        </row>
        <row r="1229">
          <cell r="A1229">
            <v>3130</v>
          </cell>
        </row>
        <row r="1230">
          <cell r="A1230">
            <v>3131</v>
          </cell>
        </row>
        <row r="1231">
          <cell r="A1231">
            <v>3132</v>
          </cell>
        </row>
        <row r="1232">
          <cell r="A1232">
            <v>3133</v>
          </cell>
        </row>
        <row r="1233">
          <cell r="A1233">
            <v>3134</v>
          </cell>
        </row>
        <row r="1234">
          <cell r="A1234">
            <v>3135</v>
          </cell>
        </row>
        <row r="1235">
          <cell r="A1235">
            <v>3136</v>
          </cell>
        </row>
        <row r="1236">
          <cell r="A1236">
            <v>3137</v>
          </cell>
        </row>
        <row r="1237">
          <cell r="A1237">
            <v>3138</v>
          </cell>
        </row>
        <row r="1238">
          <cell r="A1238">
            <v>3139</v>
          </cell>
        </row>
        <row r="1239">
          <cell r="A1239">
            <v>3140</v>
          </cell>
        </row>
        <row r="1240">
          <cell r="A1240">
            <v>3142</v>
          </cell>
        </row>
        <row r="1241">
          <cell r="A1241">
            <v>3145</v>
          </cell>
        </row>
        <row r="1242">
          <cell r="A1242">
            <v>3146</v>
          </cell>
        </row>
        <row r="1243">
          <cell r="A1243">
            <v>3147</v>
          </cell>
        </row>
        <row r="1244">
          <cell r="A1244">
            <v>3151</v>
          </cell>
        </row>
        <row r="1245">
          <cell r="A1245">
            <v>3152</v>
          </cell>
        </row>
        <row r="1246">
          <cell r="A1246">
            <v>3157</v>
          </cell>
        </row>
        <row r="1247">
          <cell r="A1247">
            <v>3158</v>
          </cell>
        </row>
        <row r="1248">
          <cell r="A1248">
            <v>3160</v>
          </cell>
        </row>
        <row r="1249">
          <cell r="A1249">
            <v>3161</v>
          </cell>
        </row>
        <row r="1250">
          <cell r="A1250">
            <v>3163</v>
          </cell>
        </row>
        <row r="1251">
          <cell r="A1251">
            <v>3164</v>
          </cell>
        </row>
        <row r="1252">
          <cell r="A1252">
            <v>3167</v>
          </cell>
        </row>
        <row r="1253">
          <cell r="A1253">
            <v>3168</v>
          </cell>
        </row>
        <row r="1254">
          <cell r="A1254">
            <v>3169</v>
          </cell>
        </row>
        <row r="1255">
          <cell r="A1255">
            <v>3171</v>
          </cell>
        </row>
        <row r="1256">
          <cell r="A1256">
            <v>3172</v>
          </cell>
        </row>
        <row r="1257">
          <cell r="A1257">
            <v>3173</v>
          </cell>
        </row>
        <row r="1258">
          <cell r="A1258">
            <v>3175</v>
          </cell>
        </row>
        <row r="1259">
          <cell r="A1259">
            <v>3176</v>
          </cell>
        </row>
        <row r="1260">
          <cell r="A1260">
            <v>3177</v>
          </cell>
        </row>
        <row r="1261">
          <cell r="A1261">
            <v>3179</v>
          </cell>
        </row>
        <row r="1262">
          <cell r="A1262">
            <v>3180</v>
          </cell>
        </row>
        <row r="1263">
          <cell r="A1263">
            <v>3181</v>
          </cell>
        </row>
        <row r="1264">
          <cell r="A1264">
            <v>3182</v>
          </cell>
        </row>
        <row r="1265">
          <cell r="A1265">
            <v>3184</v>
          </cell>
        </row>
        <row r="1266">
          <cell r="A1266">
            <v>3187</v>
          </cell>
        </row>
        <row r="1267">
          <cell r="A1267">
            <v>3189</v>
          </cell>
        </row>
        <row r="1268">
          <cell r="A1268">
            <v>3191</v>
          </cell>
        </row>
        <row r="1269">
          <cell r="A1269">
            <v>3192</v>
          </cell>
        </row>
        <row r="1270">
          <cell r="A1270">
            <v>3193</v>
          </cell>
        </row>
        <row r="1271">
          <cell r="A1271">
            <v>3196</v>
          </cell>
        </row>
        <row r="1272">
          <cell r="A1272">
            <v>3197</v>
          </cell>
        </row>
        <row r="1273">
          <cell r="A1273">
            <v>3200</v>
          </cell>
        </row>
        <row r="1274">
          <cell r="A1274">
            <v>3201</v>
          </cell>
        </row>
        <row r="1275">
          <cell r="A1275">
            <v>3202</v>
          </cell>
        </row>
        <row r="1276">
          <cell r="A1276">
            <v>3204</v>
          </cell>
        </row>
        <row r="1277">
          <cell r="A1277">
            <v>3205</v>
          </cell>
        </row>
        <row r="1278">
          <cell r="A1278">
            <v>3206</v>
          </cell>
        </row>
        <row r="1279">
          <cell r="A1279">
            <v>3211</v>
          </cell>
        </row>
        <row r="1280">
          <cell r="A1280">
            <v>3212</v>
          </cell>
        </row>
        <row r="1281">
          <cell r="A1281">
            <v>3215</v>
          </cell>
        </row>
        <row r="1282">
          <cell r="A1282">
            <v>3216</v>
          </cell>
        </row>
        <row r="1283">
          <cell r="A1283">
            <v>3218</v>
          </cell>
        </row>
        <row r="1284">
          <cell r="A1284">
            <v>3219</v>
          </cell>
        </row>
        <row r="1285">
          <cell r="A1285">
            <v>3220</v>
          </cell>
        </row>
        <row r="1286">
          <cell r="A1286">
            <v>3221</v>
          </cell>
        </row>
        <row r="1287">
          <cell r="A1287">
            <v>3223</v>
          </cell>
        </row>
        <row r="1288">
          <cell r="A1288">
            <v>3224</v>
          </cell>
        </row>
        <row r="1289">
          <cell r="A1289">
            <v>3225</v>
          </cell>
        </row>
        <row r="1290">
          <cell r="A1290">
            <v>3227</v>
          </cell>
        </row>
        <row r="1291">
          <cell r="A1291">
            <v>3229</v>
          </cell>
        </row>
        <row r="1292">
          <cell r="A1292">
            <v>3230</v>
          </cell>
        </row>
        <row r="1293">
          <cell r="A1293">
            <v>3234</v>
          </cell>
        </row>
        <row r="1294">
          <cell r="A1294">
            <v>3236</v>
          </cell>
        </row>
        <row r="1295">
          <cell r="A1295">
            <v>3237</v>
          </cell>
        </row>
        <row r="1296">
          <cell r="A1296">
            <v>3238</v>
          </cell>
        </row>
        <row r="1297">
          <cell r="A1297">
            <v>3239</v>
          </cell>
        </row>
        <row r="1298">
          <cell r="A1298">
            <v>3240</v>
          </cell>
        </row>
        <row r="1299">
          <cell r="A1299">
            <v>3241</v>
          </cell>
        </row>
        <row r="1300">
          <cell r="A1300">
            <v>3242</v>
          </cell>
        </row>
        <row r="1301">
          <cell r="A1301">
            <v>3243</v>
          </cell>
        </row>
        <row r="1302">
          <cell r="A1302">
            <v>3244</v>
          </cell>
        </row>
        <row r="1303">
          <cell r="A1303">
            <v>3245</v>
          </cell>
        </row>
        <row r="1304">
          <cell r="A1304">
            <v>3247</v>
          </cell>
        </row>
        <row r="1305">
          <cell r="A1305">
            <v>3250</v>
          </cell>
        </row>
        <row r="1306">
          <cell r="A1306">
            <v>3251</v>
          </cell>
        </row>
        <row r="1307">
          <cell r="A1307">
            <v>3255</v>
          </cell>
        </row>
        <row r="1308">
          <cell r="A1308">
            <v>3256</v>
          </cell>
        </row>
        <row r="1309">
          <cell r="A1309">
            <v>3257</v>
          </cell>
        </row>
        <row r="1310">
          <cell r="A1310">
            <v>3258</v>
          </cell>
        </row>
        <row r="1311">
          <cell r="A1311">
            <v>3259</v>
          </cell>
        </row>
        <row r="1312">
          <cell r="A1312">
            <v>3260</v>
          </cell>
        </row>
        <row r="1313">
          <cell r="A1313">
            <v>3261</v>
          </cell>
        </row>
        <row r="1314">
          <cell r="A1314">
            <v>3265</v>
          </cell>
        </row>
        <row r="1315">
          <cell r="A1315">
            <v>3266</v>
          </cell>
        </row>
        <row r="1316">
          <cell r="A1316">
            <v>3267</v>
          </cell>
        </row>
        <row r="1317">
          <cell r="A1317">
            <v>3268</v>
          </cell>
        </row>
        <row r="1318">
          <cell r="A1318">
            <v>3272</v>
          </cell>
        </row>
        <row r="1319">
          <cell r="A1319">
            <v>3274</v>
          </cell>
        </row>
        <row r="1320">
          <cell r="A1320">
            <v>3275</v>
          </cell>
        </row>
        <row r="1321">
          <cell r="A1321">
            <v>3276</v>
          </cell>
        </row>
        <row r="1322">
          <cell r="A1322">
            <v>3277</v>
          </cell>
        </row>
        <row r="1323">
          <cell r="A1323">
            <v>3278</v>
          </cell>
        </row>
        <row r="1324">
          <cell r="A1324">
            <v>3280</v>
          </cell>
        </row>
        <row r="1325">
          <cell r="A1325">
            <v>3282</v>
          </cell>
        </row>
        <row r="1326">
          <cell r="A1326">
            <v>3283</v>
          </cell>
        </row>
        <row r="1327">
          <cell r="A1327">
            <v>3284</v>
          </cell>
        </row>
        <row r="1328">
          <cell r="A1328">
            <v>3286</v>
          </cell>
        </row>
        <row r="1329">
          <cell r="A1329">
            <v>3288</v>
          </cell>
        </row>
        <row r="1330">
          <cell r="A1330">
            <v>3289</v>
          </cell>
        </row>
        <row r="1331">
          <cell r="A1331">
            <v>3290</v>
          </cell>
        </row>
        <row r="1332">
          <cell r="A1332">
            <v>3292</v>
          </cell>
        </row>
        <row r="1333">
          <cell r="A1333">
            <v>3293</v>
          </cell>
        </row>
        <row r="1334">
          <cell r="A1334">
            <v>3294</v>
          </cell>
        </row>
        <row r="1335">
          <cell r="A1335">
            <v>3295</v>
          </cell>
        </row>
        <row r="1336">
          <cell r="A1336">
            <v>3297</v>
          </cell>
        </row>
        <row r="1337">
          <cell r="A1337">
            <v>3298</v>
          </cell>
        </row>
        <row r="1338">
          <cell r="A1338">
            <v>3299</v>
          </cell>
        </row>
        <row r="1339">
          <cell r="A1339">
            <v>3300</v>
          </cell>
        </row>
        <row r="1340">
          <cell r="A1340">
            <v>3301</v>
          </cell>
        </row>
        <row r="1341">
          <cell r="A1341">
            <v>3302</v>
          </cell>
        </row>
        <row r="1342">
          <cell r="A1342">
            <v>3303</v>
          </cell>
        </row>
        <row r="1343">
          <cell r="A1343">
            <v>3305</v>
          </cell>
        </row>
        <row r="1344">
          <cell r="A1344">
            <v>3307</v>
          </cell>
        </row>
        <row r="1345">
          <cell r="A1345">
            <v>3309</v>
          </cell>
        </row>
        <row r="1346">
          <cell r="A1346">
            <v>3310</v>
          </cell>
        </row>
        <row r="1347">
          <cell r="A1347">
            <v>3313</v>
          </cell>
        </row>
        <row r="1348">
          <cell r="A1348">
            <v>3314</v>
          </cell>
        </row>
        <row r="1349">
          <cell r="A1349">
            <v>3315</v>
          </cell>
        </row>
        <row r="1350">
          <cell r="A1350">
            <v>3316</v>
          </cell>
        </row>
        <row r="1351">
          <cell r="A1351">
            <v>3318</v>
          </cell>
        </row>
        <row r="1352">
          <cell r="A1352">
            <v>3319</v>
          </cell>
        </row>
        <row r="1353">
          <cell r="A1353">
            <v>3320</v>
          </cell>
        </row>
        <row r="1354">
          <cell r="A1354">
            <v>3321</v>
          </cell>
        </row>
        <row r="1355">
          <cell r="A1355">
            <v>3322</v>
          </cell>
        </row>
        <row r="1356">
          <cell r="A1356">
            <v>3323</v>
          </cell>
        </row>
        <row r="1357">
          <cell r="A1357">
            <v>3324</v>
          </cell>
        </row>
        <row r="1358">
          <cell r="A1358">
            <v>3328</v>
          </cell>
        </row>
        <row r="1359">
          <cell r="A1359">
            <v>3329</v>
          </cell>
        </row>
        <row r="1360">
          <cell r="A1360">
            <v>3330</v>
          </cell>
        </row>
        <row r="1361">
          <cell r="A1361">
            <v>3331</v>
          </cell>
        </row>
        <row r="1362">
          <cell r="A1362">
            <v>3334</v>
          </cell>
        </row>
        <row r="1363">
          <cell r="A1363">
            <v>3335</v>
          </cell>
        </row>
        <row r="1364">
          <cell r="A1364">
            <v>3336</v>
          </cell>
        </row>
        <row r="1365">
          <cell r="A1365">
            <v>3337</v>
          </cell>
        </row>
        <row r="1366">
          <cell r="A1366">
            <v>3339</v>
          </cell>
        </row>
        <row r="1367">
          <cell r="A1367">
            <v>3340</v>
          </cell>
        </row>
        <row r="1368">
          <cell r="A1368">
            <v>3341</v>
          </cell>
        </row>
        <row r="1369">
          <cell r="A1369">
            <v>3344</v>
          </cell>
        </row>
        <row r="1370">
          <cell r="A1370">
            <v>3345</v>
          </cell>
        </row>
        <row r="1371">
          <cell r="A1371">
            <v>3350</v>
          </cell>
        </row>
        <row r="1372">
          <cell r="A1372">
            <v>3352</v>
          </cell>
        </row>
        <row r="1373">
          <cell r="A1373">
            <v>3354</v>
          </cell>
        </row>
        <row r="1374">
          <cell r="A1374">
            <v>3355</v>
          </cell>
        </row>
        <row r="1375">
          <cell r="A1375">
            <v>3356</v>
          </cell>
        </row>
        <row r="1376">
          <cell r="A1376">
            <v>3357</v>
          </cell>
        </row>
        <row r="1377">
          <cell r="A1377">
            <v>3359</v>
          </cell>
        </row>
        <row r="1378">
          <cell r="A1378">
            <v>3360</v>
          </cell>
        </row>
        <row r="1379">
          <cell r="A1379">
            <v>3361</v>
          </cell>
        </row>
        <row r="1380">
          <cell r="A1380">
            <v>3366</v>
          </cell>
        </row>
        <row r="1381">
          <cell r="A1381">
            <v>3370</v>
          </cell>
        </row>
        <row r="1382">
          <cell r="A1382">
            <v>3373</v>
          </cell>
        </row>
        <row r="1383">
          <cell r="A1383">
            <v>3374</v>
          </cell>
        </row>
        <row r="1384">
          <cell r="A1384">
            <v>3376</v>
          </cell>
        </row>
        <row r="1385">
          <cell r="A1385">
            <v>3379</v>
          </cell>
        </row>
        <row r="1386">
          <cell r="A1386">
            <v>3381</v>
          </cell>
        </row>
        <row r="1387">
          <cell r="A1387">
            <v>3382</v>
          </cell>
        </row>
        <row r="1388">
          <cell r="A1388">
            <v>3386</v>
          </cell>
        </row>
        <row r="1389">
          <cell r="A1389">
            <v>3387</v>
          </cell>
        </row>
        <row r="1390">
          <cell r="A1390">
            <v>3388</v>
          </cell>
        </row>
        <row r="1391">
          <cell r="A1391">
            <v>3389</v>
          </cell>
        </row>
        <row r="1392">
          <cell r="A1392">
            <v>3393</v>
          </cell>
        </row>
        <row r="1393">
          <cell r="A1393">
            <v>3397</v>
          </cell>
        </row>
        <row r="1394">
          <cell r="A1394">
            <v>3398</v>
          </cell>
        </row>
        <row r="1395">
          <cell r="A1395">
            <v>3402</v>
          </cell>
        </row>
        <row r="1396">
          <cell r="A1396">
            <v>3403</v>
          </cell>
        </row>
        <row r="1397">
          <cell r="A1397">
            <v>3405</v>
          </cell>
        </row>
        <row r="1398">
          <cell r="A1398">
            <v>3407</v>
          </cell>
        </row>
        <row r="1399">
          <cell r="A1399">
            <v>3408</v>
          </cell>
        </row>
        <row r="1400">
          <cell r="A1400">
            <v>3410</v>
          </cell>
        </row>
        <row r="1401">
          <cell r="A1401">
            <v>3413</v>
          </cell>
        </row>
        <row r="1402">
          <cell r="A1402">
            <v>3414</v>
          </cell>
        </row>
        <row r="1403">
          <cell r="A1403">
            <v>3415</v>
          </cell>
        </row>
        <row r="1404">
          <cell r="A1404">
            <v>3417</v>
          </cell>
        </row>
        <row r="1405">
          <cell r="A1405">
            <v>3418</v>
          </cell>
        </row>
        <row r="1406">
          <cell r="A1406">
            <v>3419</v>
          </cell>
        </row>
        <row r="1407">
          <cell r="A1407">
            <v>3451</v>
          </cell>
        </row>
        <row r="1408">
          <cell r="A1408">
            <v>3452</v>
          </cell>
        </row>
        <row r="1409">
          <cell r="A1409">
            <v>3453</v>
          </cell>
        </row>
        <row r="1410">
          <cell r="A1410">
            <v>3454</v>
          </cell>
        </row>
        <row r="1411">
          <cell r="A1411">
            <v>3455</v>
          </cell>
        </row>
        <row r="1412">
          <cell r="A1412">
            <v>3457</v>
          </cell>
        </row>
        <row r="1413">
          <cell r="A1413">
            <v>3458</v>
          </cell>
        </row>
        <row r="1414">
          <cell r="A1414">
            <v>3459</v>
          </cell>
        </row>
        <row r="1415">
          <cell r="A1415">
            <v>3460</v>
          </cell>
        </row>
        <row r="1416">
          <cell r="A1416">
            <v>3461</v>
          </cell>
        </row>
        <row r="1417">
          <cell r="A1417">
            <v>3464</v>
          </cell>
        </row>
        <row r="1418">
          <cell r="A1418">
            <v>3465</v>
          </cell>
        </row>
        <row r="1419">
          <cell r="A1419">
            <v>3466</v>
          </cell>
        </row>
        <row r="1420">
          <cell r="A1420">
            <v>3467</v>
          </cell>
        </row>
        <row r="1421">
          <cell r="A1421">
            <v>3468</v>
          </cell>
        </row>
        <row r="1422">
          <cell r="A1422">
            <v>3470</v>
          </cell>
        </row>
        <row r="1423">
          <cell r="A1423">
            <v>3472</v>
          </cell>
        </row>
        <row r="1424">
          <cell r="A1424">
            <v>3473</v>
          </cell>
        </row>
        <row r="1425">
          <cell r="A1425">
            <v>3476</v>
          </cell>
        </row>
        <row r="1426">
          <cell r="A1426">
            <v>3478</v>
          </cell>
        </row>
        <row r="1427">
          <cell r="A1427">
            <v>3479</v>
          </cell>
        </row>
        <row r="1428">
          <cell r="A1428">
            <v>3480</v>
          </cell>
        </row>
        <row r="1429">
          <cell r="A1429">
            <v>3481</v>
          </cell>
        </row>
        <row r="1430">
          <cell r="A1430">
            <v>3482</v>
          </cell>
        </row>
        <row r="1431">
          <cell r="A1431">
            <v>3484</v>
          </cell>
        </row>
        <row r="1432">
          <cell r="A1432">
            <v>3485</v>
          </cell>
        </row>
        <row r="1433">
          <cell r="A1433">
            <v>3486</v>
          </cell>
        </row>
        <row r="1434">
          <cell r="A1434">
            <v>3487</v>
          </cell>
        </row>
        <row r="1435">
          <cell r="A1435">
            <v>3488</v>
          </cell>
        </row>
        <row r="1436">
          <cell r="A1436">
            <v>3489</v>
          </cell>
        </row>
        <row r="1437">
          <cell r="A1437">
            <v>3490</v>
          </cell>
        </row>
        <row r="1438">
          <cell r="A1438">
            <v>3491</v>
          </cell>
        </row>
        <row r="1439">
          <cell r="A1439">
            <v>3492</v>
          </cell>
        </row>
        <row r="1440">
          <cell r="A1440">
            <v>3493</v>
          </cell>
        </row>
        <row r="1441">
          <cell r="A1441">
            <v>3494</v>
          </cell>
        </row>
        <row r="1442">
          <cell r="A1442">
            <v>3495</v>
          </cell>
        </row>
        <row r="1443">
          <cell r="A1443">
            <v>3497</v>
          </cell>
        </row>
        <row r="1444">
          <cell r="A1444">
            <v>3498</v>
          </cell>
        </row>
        <row r="1445">
          <cell r="A1445">
            <v>3499</v>
          </cell>
        </row>
        <row r="1446">
          <cell r="A1446">
            <v>3501</v>
          </cell>
        </row>
        <row r="1447">
          <cell r="A1447">
            <v>3502</v>
          </cell>
        </row>
        <row r="1448">
          <cell r="A1448">
            <v>3504</v>
          </cell>
        </row>
        <row r="1449">
          <cell r="A1449">
            <v>3506</v>
          </cell>
        </row>
        <row r="1450">
          <cell r="A1450">
            <v>3507</v>
          </cell>
        </row>
        <row r="1451">
          <cell r="A1451">
            <v>3509</v>
          </cell>
        </row>
        <row r="1452">
          <cell r="A1452">
            <v>3510</v>
          </cell>
        </row>
        <row r="1453">
          <cell r="A1453">
            <v>3511</v>
          </cell>
        </row>
        <row r="1454">
          <cell r="A1454">
            <v>3512</v>
          </cell>
        </row>
        <row r="1455">
          <cell r="A1455">
            <v>3513</v>
          </cell>
        </row>
        <row r="1456">
          <cell r="A1456">
            <v>3515</v>
          </cell>
        </row>
        <row r="1457">
          <cell r="A1457">
            <v>3516</v>
          </cell>
        </row>
        <row r="1458">
          <cell r="A1458">
            <v>3521</v>
          </cell>
        </row>
        <row r="1459">
          <cell r="A1459">
            <v>3522</v>
          </cell>
        </row>
        <row r="1460">
          <cell r="A1460">
            <v>3525</v>
          </cell>
        </row>
        <row r="1461">
          <cell r="A1461">
            <v>3526</v>
          </cell>
        </row>
        <row r="1462">
          <cell r="A1462">
            <v>3527</v>
          </cell>
        </row>
        <row r="1463">
          <cell r="A1463">
            <v>3528</v>
          </cell>
        </row>
        <row r="1464">
          <cell r="A1464">
            <v>3530</v>
          </cell>
        </row>
        <row r="1465">
          <cell r="A1465">
            <v>3532</v>
          </cell>
        </row>
        <row r="1466">
          <cell r="A1466">
            <v>3533</v>
          </cell>
        </row>
        <row r="1467">
          <cell r="A1467">
            <v>3534</v>
          </cell>
        </row>
        <row r="1468">
          <cell r="A1468">
            <v>3535</v>
          </cell>
        </row>
        <row r="1469">
          <cell r="A1469">
            <v>3536</v>
          </cell>
        </row>
        <row r="1470">
          <cell r="A1470">
            <v>3537</v>
          </cell>
        </row>
        <row r="1471">
          <cell r="A1471">
            <v>3538</v>
          </cell>
        </row>
        <row r="1472">
          <cell r="A1472">
            <v>3539</v>
          </cell>
        </row>
        <row r="1473">
          <cell r="A1473">
            <v>3541</v>
          </cell>
        </row>
        <row r="1474">
          <cell r="A1474">
            <v>3542</v>
          </cell>
        </row>
        <row r="1475">
          <cell r="A1475">
            <v>3543</v>
          </cell>
        </row>
        <row r="1476">
          <cell r="A1476">
            <v>3544</v>
          </cell>
        </row>
        <row r="1477">
          <cell r="A1477">
            <v>3545</v>
          </cell>
        </row>
        <row r="1478">
          <cell r="A1478">
            <v>3546</v>
          </cell>
        </row>
        <row r="1479">
          <cell r="A1479">
            <v>3547</v>
          </cell>
        </row>
        <row r="1480">
          <cell r="A1480">
            <v>3548</v>
          </cell>
        </row>
        <row r="1481">
          <cell r="A1481">
            <v>3550</v>
          </cell>
        </row>
        <row r="1482">
          <cell r="A1482">
            <v>3554</v>
          </cell>
        </row>
        <row r="1483">
          <cell r="A1483">
            <v>3555</v>
          </cell>
        </row>
        <row r="1484">
          <cell r="A1484">
            <v>3556</v>
          </cell>
        </row>
        <row r="1485">
          <cell r="A1485">
            <v>3557</v>
          </cell>
        </row>
        <row r="1486">
          <cell r="A1486">
            <v>3559</v>
          </cell>
        </row>
        <row r="1487">
          <cell r="A1487">
            <v>3560</v>
          </cell>
        </row>
        <row r="1488">
          <cell r="A1488">
            <v>3561</v>
          </cell>
        </row>
        <row r="1489">
          <cell r="A1489">
            <v>3562</v>
          </cell>
        </row>
        <row r="1490">
          <cell r="A1490">
            <v>3566</v>
          </cell>
        </row>
        <row r="1491">
          <cell r="A1491">
            <v>3567</v>
          </cell>
        </row>
        <row r="1492">
          <cell r="A1492">
            <v>3568</v>
          </cell>
        </row>
        <row r="1493">
          <cell r="A1493">
            <v>3570</v>
          </cell>
        </row>
        <row r="1494">
          <cell r="A1494">
            <v>3571</v>
          </cell>
        </row>
        <row r="1495">
          <cell r="A1495">
            <v>3572</v>
          </cell>
        </row>
        <row r="1496">
          <cell r="A1496">
            <v>3573</v>
          </cell>
        </row>
        <row r="1497">
          <cell r="A1497">
            <v>3574</v>
          </cell>
        </row>
        <row r="1498">
          <cell r="A1498">
            <v>3575</v>
          </cell>
        </row>
        <row r="1499">
          <cell r="A1499">
            <v>3576</v>
          </cell>
        </row>
        <row r="1500">
          <cell r="A1500">
            <v>3577</v>
          </cell>
        </row>
        <row r="1501">
          <cell r="A1501">
            <v>3581</v>
          </cell>
        </row>
        <row r="1502">
          <cell r="A1502">
            <v>3585</v>
          </cell>
        </row>
        <row r="1503">
          <cell r="A1503">
            <v>3586</v>
          </cell>
        </row>
        <row r="1504">
          <cell r="A1504">
            <v>3588</v>
          </cell>
        </row>
        <row r="1505">
          <cell r="A1505">
            <v>3591</v>
          </cell>
        </row>
        <row r="1506">
          <cell r="A1506">
            <v>3593</v>
          </cell>
        </row>
        <row r="1507">
          <cell r="A1507">
            <v>3596</v>
          </cell>
        </row>
        <row r="1508">
          <cell r="A1508">
            <v>3597</v>
          </cell>
        </row>
        <row r="1509">
          <cell r="A1509">
            <v>3598</v>
          </cell>
        </row>
        <row r="1510">
          <cell r="A1510">
            <v>3600</v>
          </cell>
        </row>
        <row r="1511">
          <cell r="A1511">
            <v>3602</v>
          </cell>
        </row>
        <row r="1512">
          <cell r="A1512">
            <v>3603</v>
          </cell>
        </row>
        <row r="1513">
          <cell r="A1513">
            <v>3604</v>
          </cell>
        </row>
        <row r="1514">
          <cell r="A1514">
            <v>3606</v>
          </cell>
        </row>
        <row r="1515">
          <cell r="A1515">
            <v>3607</v>
          </cell>
        </row>
        <row r="1516">
          <cell r="A1516">
            <v>3609</v>
          </cell>
        </row>
        <row r="1517">
          <cell r="A1517">
            <v>3610</v>
          </cell>
        </row>
        <row r="1518">
          <cell r="A1518">
            <v>3612</v>
          </cell>
        </row>
        <row r="1519">
          <cell r="A1519">
            <v>3614</v>
          </cell>
        </row>
        <row r="1520">
          <cell r="A1520">
            <v>3616</v>
          </cell>
        </row>
        <row r="1521">
          <cell r="A1521">
            <v>3617</v>
          </cell>
        </row>
        <row r="1522">
          <cell r="A1522">
            <v>3618</v>
          </cell>
        </row>
        <row r="1523">
          <cell r="A1523">
            <v>3619</v>
          </cell>
        </row>
        <row r="1524">
          <cell r="A1524">
            <v>3620</v>
          </cell>
        </row>
        <row r="1525">
          <cell r="A1525">
            <v>3623</v>
          </cell>
        </row>
        <row r="1526">
          <cell r="A1526">
            <v>3624</v>
          </cell>
        </row>
        <row r="1527">
          <cell r="A1527">
            <v>3626</v>
          </cell>
        </row>
        <row r="1528">
          <cell r="A1528">
            <v>3627</v>
          </cell>
        </row>
        <row r="1529">
          <cell r="A1529">
            <v>3630</v>
          </cell>
        </row>
        <row r="1530">
          <cell r="A1530">
            <v>3632</v>
          </cell>
        </row>
        <row r="1531">
          <cell r="A1531">
            <v>3633</v>
          </cell>
        </row>
        <row r="1532">
          <cell r="A1532">
            <v>3634</v>
          </cell>
        </row>
        <row r="1533">
          <cell r="A1533">
            <v>3635</v>
          </cell>
        </row>
        <row r="1534">
          <cell r="A1534">
            <v>3636</v>
          </cell>
        </row>
        <row r="1535">
          <cell r="A1535">
            <v>3637</v>
          </cell>
        </row>
        <row r="1536">
          <cell r="A1536">
            <v>3639</v>
          </cell>
        </row>
        <row r="1537">
          <cell r="A1537">
            <v>3641</v>
          </cell>
        </row>
        <row r="1538">
          <cell r="A1538">
            <v>3643</v>
          </cell>
        </row>
        <row r="1539">
          <cell r="A1539">
            <v>3646</v>
          </cell>
        </row>
        <row r="1540">
          <cell r="A1540">
            <v>3647</v>
          </cell>
        </row>
        <row r="1541">
          <cell r="A1541">
            <v>3648</v>
          </cell>
        </row>
        <row r="1542">
          <cell r="A1542">
            <v>3650</v>
          </cell>
        </row>
        <row r="1543">
          <cell r="A1543">
            <v>3651</v>
          </cell>
        </row>
        <row r="1544">
          <cell r="A1544">
            <v>3653</v>
          </cell>
        </row>
        <row r="1545">
          <cell r="A1545">
            <v>3654</v>
          </cell>
        </row>
        <row r="1546">
          <cell r="A1546">
            <v>3655</v>
          </cell>
        </row>
        <row r="1547">
          <cell r="A1547">
            <v>3656</v>
          </cell>
        </row>
        <row r="1548">
          <cell r="A1548">
            <v>3658</v>
          </cell>
        </row>
        <row r="1549">
          <cell r="A1549">
            <v>3659</v>
          </cell>
        </row>
        <row r="1550">
          <cell r="A1550">
            <v>3660</v>
          </cell>
        </row>
        <row r="1551">
          <cell r="A1551">
            <v>3661</v>
          </cell>
        </row>
        <row r="1552">
          <cell r="A1552">
            <v>3663</v>
          </cell>
        </row>
        <row r="1553">
          <cell r="A1553">
            <v>3666</v>
          </cell>
        </row>
        <row r="1554">
          <cell r="A1554">
            <v>3667</v>
          </cell>
        </row>
        <row r="1555">
          <cell r="A1555">
            <v>3668</v>
          </cell>
        </row>
        <row r="1556">
          <cell r="A1556">
            <v>3669</v>
          </cell>
        </row>
        <row r="1557">
          <cell r="A1557">
            <v>3673</v>
          </cell>
        </row>
        <row r="1558">
          <cell r="A1558">
            <v>3674</v>
          </cell>
        </row>
        <row r="1559">
          <cell r="A1559">
            <v>3675</v>
          </cell>
        </row>
        <row r="1560">
          <cell r="A1560">
            <v>3676</v>
          </cell>
        </row>
        <row r="1561">
          <cell r="A1561">
            <v>3679</v>
          </cell>
        </row>
        <row r="1562">
          <cell r="A1562">
            <v>3680</v>
          </cell>
        </row>
        <row r="1563">
          <cell r="A1563">
            <v>3681</v>
          </cell>
        </row>
        <row r="1564">
          <cell r="A1564">
            <v>3683</v>
          </cell>
        </row>
        <row r="1565">
          <cell r="A1565">
            <v>3684</v>
          </cell>
        </row>
        <row r="1566">
          <cell r="A1566">
            <v>3685</v>
          </cell>
        </row>
        <row r="1567">
          <cell r="A1567">
            <v>3687</v>
          </cell>
        </row>
        <row r="1568">
          <cell r="A1568">
            <v>3688</v>
          </cell>
        </row>
        <row r="1569">
          <cell r="A1569">
            <v>3690</v>
          </cell>
        </row>
        <row r="1570">
          <cell r="A1570">
            <v>3691</v>
          </cell>
        </row>
        <row r="1571">
          <cell r="A1571">
            <v>3692</v>
          </cell>
        </row>
        <row r="1572">
          <cell r="A1572">
            <v>3693</v>
          </cell>
        </row>
        <row r="1573">
          <cell r="A1573">
            <v>3694</v>
          </cell>
        </row>
        <row r="1574">
          <cell r="A1574">
            <v>3695</v>
          </cell>
        </row>
        <row r="1575">
          <cell r="A1575">
            <v>3699</v>
          </cell>
        </row>
        <row r="1576">
          <cell r="A1576">
            <v>3700</v>
          </cell>
        </row>
        <row r="1577">
          <cell r="A1577">
            <v>3701</v>
          </cell>
        </row>
        <row r="1578">
          <cell r="A1578">
            <v>3703</v>
          </cell>
        </row>
        <row r="1579">
          <cell r="A1579">
            <v>3704</v>
          </cell>
        </row>
        <row r="1580">
          <cell r="A1580">
            <v>3705</v>
          </cell>
        </row>
        <row r="1581">
          <cell r="A1581">
            <v>3707</v>
          </cell>
        </row>
        <row r="1582">
          <cell r="A1582">
            <v>3709</v>
          </cell>
        </row>
        <row r="1583">
          <cell r="A1583">
            <v>3710</v>
          </cell>
        </row>
        <row r="1584">
          <cell r="A1584">
            <v>3711</v>
          </cell>
        </row>
        <row r="1585">
          <cell r="A1585">
            <v>3712</v>
          </cell>
        </row>
        <row r="1586">
          <cell r="A1586">
            <v>3714</v>
          </cell>
        </row>
        <row r="1587">
          <cell r="A1587">
            <v>3718</v>
          </cell>
        </row>
        <row r="1588">
          <cell r="A1588">
            <v>3719</v>
          </cell>
        </row>
        <row r="1589">
          <cell r="A1589">
            <v>3721</v>
          </cell>
        </row>
        <row r="1590">
          <cell r="A1590">
            <v>3722</v>
          </cell>
        </row>
        <row r="1591">
          <cell r="A1591">
            <v>3723</v>
          </cell>
        </row>
        <row r="1592">
          <cell r="A1592">
            <v>3728</v>
          </cell>
        </row>
        <row r="1593">
          <cell r="A1593">
            <v>3729</v>
          </cell>
        </row>
        <row r="1594">
          <cell r="A1594">
            <v>3734</v>
          </cell>
        </row>
        <row r="1595">
          <cell r="A1595">
            <v>3735</v>
          </cell>
        </row>
        <row r="1596">
          <cell r="A1596">
            <v>3737</v>
          </cell>
        </row>
        <row r="1597">
          <cell r="A1597">
            <v>3740</v>
          </cell>
        </row>
        <row r="1598">
          <cell r="A1598">
            <v>3741</v>
          </cell>
        </row>
        <row r="1599">
          <cell r="A1599">
            <v>3743</v>
          </cell>
        </row>
        <row r="1600">
          <cell r="A1600">
            <v>3745</v>
          </cell>
        </row>
        <row r="1601">
          <cell r="A1601">
            <v>3748</v>
          </cell>
        </row>
        <row r="1602">
          <cell r="A1602">
            <v>3749</v>
          </cell>
        </row>
        <row r="1603">
          <cell r="A1603">
            <v>3750</v>
          </cell>
        </row>
        <row r="1604">
          <cell r="A1604">
            <v>3751</v>
          </cell>
        </row>
        <row r="1605">
          <cell r="A1605">
            <v>3752</v>
          </cell>
        </row>
        <row r="1606">
          <cell r="A1606">
            <v>3753</v>
          </cell>
        </row>
        <row r="1607">
          <cell r="A1607">
            <v>3754</v>
          </cell>
        </row>
        <row r="1608">
          <cell r="A1608">
            <v>3755</v>
          </cell>
        </row>
        <row r="1609">
          <cell r="A1609">
            <v>3756</v>
          </cell>
        </row>
        <row r="1610">
          <cell r="A1610">
            <v>3759</v>
          </cell>
        </row>
        <row r="1611">
          <cell r="A1611">
            <v>3760</v>
          </cell>
        </row>
        <row r="1612">
          <cell r="A1612">
            <v>3763</v>
          </cell>
        </row>
        <row r="1613">
          <cell r="A1613">
            <v>3765</v>
          </cell>
        </row>
        <row r="1614">
          <cell r="A1614">
            <v>3767</v>
          </cell>
        </row>
        <row r="1615">
          <cell r="A1615">
            <v>3770</v>
          </cell>
        </row>
        <row r="1616">
          <cell r="A1616">
            <v>3773</v>
          </cell>
        </row>
        <row r="1617">
          <cell r="A1617">
            <v>3777</v>
          </cell>
        </row>
        <row r="1618">
          <cell r="A1618">
            <v>3780</v>
          </cell>
        </row>
        <row r="1619">
          <cell r="A1619">
            <v>3781</v>
          </cell>
        </row>
        <row r="1620">
          <cell r="A1620">
            <v>3783</v>
          </cell>
        </row>
        <row r="1621">
          <cell r="A1621">
            <v>3784</v>
          </cell>
        </row>
        <row r="1622">
          <cell r="A1622">
            <v>3785</v>
          </cell>
        </row>
        <row r="1623">
          <cell r="A1623">
            <v>3786</v>
          </cell>
        </row>
        <row r="1624">
          <cell r="A1624">
            <v>3787</v>
          </cell>
        </row>
        <row r="1625">
          <cell r="A1625">
            <v>3788</v>
          </cell>
        </row>
        <row r="1626">
          <cell r="A1626">
            <v>3789</v>
          </cell>
        </row>
        <row r="1627">
          <cell r="A1627">
            <v>3790</v>
          </cell>
        </row>
        <row r="1628">
          <cell r="A1628">
            <v>3792</v>
          </cell>
        </row>
        <row r="1629">
          <cell r="A1629">
            <v>3793</v>
          </cell>
        </row>
        <row r="1630">
          <cell r="A1630">
            <v>3794</v>
          </cell>
        </row>
        <row r="1631">
          <cell r="A1631">
            <v>3796</v>
          </cell>
        </row>
        <row r="1632">
          <cell r="A1632">
            <v>3798</v>
          </cell>
        </row>
        <row r="1633">
          <cell r="A1633">
            <v>3799</v>
          </cell>
        </row>
        <row r="1634">
          <cell r="A1634">
            <v>3800</v>
          </cell>
        </row>
        <row r="1635">
          <cell r="A1635">
            <v>3802</v>
          </cell>
        </row>
        <row r="1636">
          <cell r="A1636">
            <v>3807</v>
          </cell>
        </row>
        <row r="1637">
          <cell r="A1637">
            <v>3811</v>
          </cell>
        </row>
        <row r="1638">
          <cell r="A1638">
            <v>3812</v>
          </cell>
        </row>
        <row r="1639">
          <cell r="A1639">
            <v>3814</v>
          </cell>
        </row>
        <row r="1640">
          <cell r="A1640">
            <v>3815</v>
          </cell>
        </row>
        <row r="1641">
          <cell r="A1641">
            <v>3821</v>
          </cell>
        </row>
        <row r="1642">
          <cell r="A1642">
            <v>3822</v>
          </cell>
        </row>
        <row r="1643">
          <cell r="A1643">
            <v>3824</v>
          </cell>
        </row>
        <row r="1644">
          <cell r="A1644">
            <v>3826</v>
          </cell>
        </row>
        <row r="1645">
          <cell r="A1645">
            <v>3828</v>
          </cell>
        </row>
        <row r="1646">
          <cell r="A1646">
            <v>3829</v>
          </cell>
        </row>
        <row r="1647">
          <cell r="A1647">
            <v>3831</v>
          </cell>
        </row>
        <row r="1648">
          <cell r="A1648">
            <v>3834</v>
          </cell>
        </row>
        <row r="1649">
          <cell r="A1649">
            <v>3835</v>
          </cell>
        </row>
        <row r="1650">
          <cell r="A1650">
            <v>3838</v>
          </cell>
        </row>
        <row r="1651">
          <cell r="A1651">
            <v>3839</v>
          </cell>
        </row>
        <row r="1652">
          <cell r="A1652">
            <v>3840</v>
          </cell>
        </row>
        <row r="1653">
          <cell r="A1653">
            <v>3843</v>
          </cell>
        </row>
        <row r="1654">
          <cell r="A1654">
            <v>3844</v>
          </cell>
        </row>
        <row r="1655">
          <cell r="A1655">
            <v>3845</v>
          </cell>
        </row>
        <row r="1656">
          <cell r="A1656">
            <v>3846</v>
          </cell>
        </row>
        <row r="1657">
          <cell r="A1657">
            <v>3847</v>
          </cell>
        </row>
        <row r="1658">
          <cell r="A1658">
            <v>3848</v>
          </cell>
        </row>
        <row r="1659">
          <cell r="A1659">
            <v>3849</v>
          </cell>
        </row>
        <row r="1660">
          <cell r="A1660">
            <v>3851</v>
          </cell>
        </row>
        <row r="1661">
          <cell r="A1661">
            <v>3853</v>
          </cell>
        </row>
        <row r="1662">
          <cell r="A1662">
            <v>3856</v>
          </cell>
        </row>
        <row r="1663">
          <cell r="A1663">
            <v>3859</v>
          </cell>
        </row>
        <row r="1664">
          <cell r="A1664">
            <v>3861</v>
          </cell>
        </row>
        <row r="1665">
          <cell r="A1665">
            <v>3863</v>
          </cell>
        </row>
        <row r="1666">
          <cell r="A1666">
            <v>3865</v>
          </cell>
        </row>
        <row r="1667">
          <cell r="A1667">
            <v>3868</v>
          </cell>
        </row>
        <row r="1668">
          <cell r="A1668">
            <v>3871</v>
          </cell>
        </row>
        <row r="1669">
          <cell r="A1669">
            <v>3872</v>
          </cell>
        </row>
        <row r="1670">
          <cell r="A1670">
            <v>3875</v>
          </cell>
        </row>
        <row r="1671">
          <cell r="A1671">
            <v>3876</v>
          </cell>
        </row>
        <row r="1672">
          <cell r="A1672">
            <v>3878</v>
          </cell>
        </row>
        <row r="1673">
          <cell r="A1673">
            <v>3880</v>
          </cell>
        </row>
        <row r="1674">
          <cell r="A1674">
            <v>3881</v>
          </cell>
        </row>
        <row r="1675">
          <cell r="A1675">
            <v>3882</v>
          </cell>
        </row>
        <row r="1676">
          <cell r="A1676">
            <v>3883</v>
          </cell>
        </row>
        <row r="1677">
          <cell r="A1677">
            <v>3885</v>
          </cell>
        </row>
        <row r="1678">
          <cell r="A1678">
            <v>3886</v>
          </cell>
        </row>
        <row r="1679">
          <cell r="A1679">
            <v>3925</v>
          </cell>
        </row>
        <row r="1680">
          <cell r="A1680">
            <v>3926</v>
          </cell>
        </row>
        <row r="1681">
          <cell r="A1681">
            <v>3927</v>
          </cell>
        </row>
        <row r="1682">
          <cell r="A1682">
            <v>3928</v>
          </cell>
        </row>
        <row r="1683">
          <cell r="A1683">
            <v>3929</v>
          </cell>
        </row>
        <row r="1684">
          <cell r="A1684">
            <v>3930</v>
          </cell>
        </row>
        <row r="1685">
          <cell r="A1685">
            <v>3931</v>
          </cell>
        </row>
        <row r="1686">
          <cell r="A1686">
            <v>3932</v>
          </cell>
        </row>
        <row r="1687">
          <cell r="A1687">
            <v>3933</v>
          </cell>
        </row>
        <row r="1688">
          <cell r="A1688">
            <v>3936</v>
          </cell>
        </row>
        <row r="1689">
          <cell r="A1689">
            <v>3937</v>
          </cell>
        </row>
        <row r="1690">
          <cell r="A1690">
            <v>3939</v>
          </cell>
        </row>
        <row r="1691">
          <cell r="A1691">
            <v>3940</v>
          </cell>
        </row>
        <row r="1692">
          <cell r="A1692">
            <v>3941</v>
          </cell>
        </row>
        <row r="1693">
          <cell r="A1693">
            <v>3944</v>
          </cell>
        </row>
        <row r="1694">
          <cell r="A1694">
            <v>3946</v>
          </cell>
        </row>
        <row r="1695">
          <cell r="A1695">
            <v>3947</v>
          </cell>
        </row>
        <row r="1696">
          <cell r="A1696">
            <v>3949</v>
          </cell>
        </row>
        <row r="1697">
          <cell r="A1697">
            <v>3950</v>
          </cell>
        </row>
        <row r="1698">
          <cell r="A1698">
            <v>3951</v>
          </cell>
        </row>
        <row r="1699">
          <cell r="A1699">
            <v>3952</v>
          </cell>
        </row>
        <row r="1700">
          <cell r="A1700">
            <v>3953</v>
          </cell>
        </row>
        <row r="1701">
          <cell r="A1701">
            <v>3954</v>
          </cell>
        </row>
        <row r="1702">
          <cell r="A1702">
            <v>3955</v>
          </cell>
        </row>
        <row r="1703">
          <cell r="A1703">
            <v>3957</v>
          </cell>
        </row>
        <row r="1704">
          <cell r="A1704">
            <v>3958</v>
          </cell>
        </row>
        <row r="1705">
          <cell r="A1705">
            <v>3959</v>
          </cell>
        </row>
        <row r="1706">
          <cell r="A1706">
            <v>3961</v>
          </cell>
        </row>
        <row r="1707">
          <cell r="A1707">
            <v>3962</v>
          </cell>
        </row>
        <row r="1708">
          <cell r="A1708">
            <v>3965</v>
          </cell>
        </row>
        <row r="1709">
          <cell r="A1709">
            <v>3966</v>
          </cell>
        </row>
        <row r="1710">
          <cell r="A1710">
            <v>3967</v>
          </cell>
        </row>
        <row r="1711">
          <cell r="A1711">
            <v>3969</v>
          </cell>
        </row>
        <row r="1712">
          <cell r="A1712">
            <v>3970</v>
          </cell>
        </row>
        <row r="1713">
          <cell r="A1713">
            <v>3971</v>
          </cell>
        </row>
        <row r="1714">
          <cell r="A1714">
            <v>3972</v>
          </cell>
        </row>
        <row r="1715">
          <cell r="A1715">
            <v>3973</v>
          </cell>
        </row>
        <row r="1716">
          <cell r="A1716">
            <v>3974</v>
          </cell>
        </row>
        <row r="1717">
          <cell r="A1717">
            <v>3975</v>
          </cell>
        </row>
        <row r="1718">
          <cell r="A1718">
            <v>3976</v>
          </cell>
        </row>
        <row r="1719">
          <cell r="A1719">
            <v>3977</v>
          </cell>
        </row>
        <row r="1720">
          <cell r="A1720">
            <v>3979</v>
          </cell>
        </row>
        <row r="1721">
          <cell r="A1721">
            <v>3981</v>
          </cell>
        </row>
        <row r="1722">
          <cell r="A1722">
            <v>3984</v>
          </cell>
        </row>
        <row r="1723">
          <cell r="A1723">
            <v>3985</v>
          </cell>
        </row>
        <row r="1724">
          <cell r="A1724">
            <v>3986</v>
          </cell>
        </row>
        <row r="1725">
          <cell r="A1725">
            <v>3987</v>
          </cell>
        </row>
        <row r="1726">
          <cell r="A1726">
            <v>3988</v>
          </cell>
        </row>
        <row r="1727">
          <cell r="A1727">
            <v>3989</v>
          </cell>
        </row>
        <row r="1728">
          <cell r="A1728">
            <v>3990</v>
          </cell>
        </row>
        <row r="1729">
          <cell r="A1729">
            <v>3991</v>
          </cell>
        </row>
        <row r="1730">
          <cell r="A1730">
            <v>3992</v>
          </cell>
        </row>
        <row r="1731">
          <cell r="A1731">
            <v>3993</v>
          </cell>
        </row>
        <row r="1732">
          <cell r="A1732">
            <v>3996</v>
          </cell>
        </row>
        <row r="1733">
          <cell r="A1733">
            <v>3997</v>
          </cell>
        </row>
        <row r="1734">
          <cell r="A1734">
            <v>3998</v>
          </cell>
        </row>
        <row r="1735">
          <cell r="A1735">
            <v>3999</v>
          </cell>
        </row>
        <row r="1736">
          <cell r="A1736">
            <v>4001</v>
          </cell>
        </row>
        <row r="1737">
          <cell r="A1737">
            <v>4003</v>
          </cell>
        </row>
        <row r="1738">
          <cell r="A1738">
            <v>4004</v>
          </cell>
        </row>
        <row r="1739">
          <cell r="A1739">
            <v>4005</v>
          </cell>
        </row>
        <row r="1740">
          <cell r="A1740">
            <v>4006</v>
          </cell>
        </row>
        <row r="1741">
          <cell r="A1741">
            <v>4007</v>
          </cell>
        </row>
        <row r="1742">
          <cell r="A1742">
            <v>4008</v>
          </cell>
        </row>
        <row r="1743">
          <cell r="A1743">
            <v>4009</v>
          </cell>
        </row>
        <row r="1744">
          <cell r="A1744">
            <v>4010</v>
          </cell>
        </row>
        <row r="1745">
          <cell r="A1745">
            <v>4011</v>
          </cell>
        </row>
        <row r="1746">
          <cell r="A1746">
            <v>4012</v>
          </cell>
        </row>
        <row r="1747">
          <cell r="A1747">
            <v>4013</v>
          </cell>
        </row>
        <row r="1748">
          <cell r="A1748">
            <v>4014</v>
          </cell>
        </row>
        <row r="1749">
          <cell r="A1749">
            <v>4015</v>
          </cell>
        </row>
        <row r="1750">
          <cell r="A1750">
            <v>4018</v>
          </cell>
        </row>
        <row r="1751">
          <cell r="A1751">
            <v>4019</v>
          </cell>
        </row>
        <row r="1752">
          <cell r="A1752">
            <v>4020</v>
          </cell>
        </row>
        <row r="1753">
          <cell r="A1753">
            <v>4021</v>
          </cell>
        </row>
        <row r="1754">
          <cell r="A1754">
            <v>4023</v>
          </cell>
        </row>
        <row r="1755">
          <cell r="A1755">
            <v>4024</v>
          </cell>
        </row>
        <row r="1756">
          <cell r="A1756">
            <v>4025</v>
          </cell>
        </row>
        <row r="1757">
          <cell r="A1757">
            <v>4026</v>
          </cell>
        </row>
        <row r="1758">
          <cell r="A1758">
            <v>4027</v>
          </cell>
        </row>
        <row r="1759">
          <cell r="A1759">
            <v>4028</v>
          </cell>
        </row>
        <row r="1760">
          <cell r="A1760">
            <v>4030</v>
          </cell>
        </row>
        <row r="1761">
          <cell r="A1761">
            <v>4031</v>
          </cell>
        </row>
        <row r="1762">
          <cell r="A1762">
            <v>4032</v>
          </cell>
        </row>
        <row r="1763">
          <cell r="A1763">
            <v>4034</v>
          </cell>
        </row>
        <row r="1764">
          <cell r="A1764">
            <v>4035</v>
          </cell>
        </row>
        <row r="1765">
          <cell r="A1765">
            <v>4038</v>
          </cell>
        </row>
        <row r="1766">
          <cell r="A1766">
            <v>4039</v>
          </cell>
        </row>
        <row r="1767">
          <cell r="A1767">
            <v>4041</v>
          </cell>
        </row>
        <row r="1768">
          <cell r="A1768">
            <v>4042</v>
          </cell>
        </row>
        <row r="1769">
          <cell r="A1769">
            <v>4043</v>
          </cell>
        </row>
        <row r="1770">
          <cell r="A1770">
            <v>4047</v>
          </cell>
        </row>
        <row r="1771">
          <cell r="A1771">
            <v>4048</v>
          </cell>
        </row>
        <row r="1772">
          <cell r="A1772">
            <v>4049</v>
          </cell>
        </row>
        <row r="1773">
          <cell r="A1773">
            <v>4050</v>
          </cell>
        </row>
        <row r="1774">
          <cell r="A1774">
            <v>4051</v>
          </cell>
        </row>
        <row r="1775">
          <cell r="A1775">
            <v>4053</v>
          </cell>
        </row>
        <row r="1776">
          <cell r="A1776">
            <v>4054</v>
          </cell>
        </row>
        <row r="1777">
          <cell r="A1777">
            <v>4055</v>
          </cell>
        </row>
        <row r="1778">
          <cell r="A1778">
            <v>4056</v>
          </cell>
        </row>
        <row r="1779">
          <cell r="A1779">
            <v>4057</v>
          </cell>
        </row>
        <row r="1780">
          <cell r="A1780">
            <v>4060</v>
          </cell>
        </row>
        <row r="1781">
          <cell r="A1781">
            <v>4061</v>
          </cell>
        </row>
        <row r="1782">
          <cell r="A1782">
            <v>4063</v>
          </cell>
        </row>
        <row r="1783">
          <cell r="A1783">
            <v>4064</v>
          </cell>
        </row>
        <row r="1784">
          <cell r="A1784">
            <v>4065</v>
          </cell>
        </row>
        <row r="1785">
          <cell r="A1785">
            <v>4067</v>
          </cell>
        </row>
        <row r="1786">
          <cell r="A1786">
            <v>4068</v>
          </cell>
        </row>
        <row r="1787">
          <cell r="A1787">
            <v>4069</v>
          </cell>
        </row>
        <row r="1788">
          <cell r="A1788">
            <v>4070</v>
          </cell>
        </row>
        <row r="1789">
          <cell r="A1789">
            <v>4072</v>
          </cell>
        </row>
        <row r="1790">
          <cell r="A1790">
            <v>4073</v>
          </cell>
        </row>
        <row r="1791">
          <cell r="A1791">
            <v>4074</v>
          </cell>
        </row>
        <row r="1792">
          <cell r="A1792">
            <v>4075</v>
          </cell>
        </row>
        <row r="1793">
          <cell r="A1793">
            <v>4077</v>
          </cell>
        </row>
        <row r="1794">
          <cell r="A1794">
            <v>4078</v>
          </cell>
        </row>
        <row r="1795">
          <cell r="A1795">
            <v>4079</v>
          </cell>
        </row>
        <row r="1796">
          <cell r="A1796">
            <v>4080</v>
          </cell>
        </row>
        <row r="1797">
          <cell r="A1797">
            <v>4082</v>
          </cell>
        </row>
        <row r="1798">
          <cell r="A1798">
            <v>4083</v>
          </cell>
        </row>
        <row r="1799">
          <cell r="A1799">
            <v>4085</v>
          </cell>
        </row>
        <row r="1800">
          <cell r="A1800">
            <v>4087</v>
          </cell>
        </row>
        <row r="1801">
          <cell r="A1801">
            <v>4089</v>
          </cell>
        </row>
        <row r="1802">
          <cell r="A1802">
            <v>4090</v>
          </cell>
        </row>
        <row r="1803">
          <cell r="A1803">
            <v>4091</v>
          </cell>
        </row>
        <row r="1804">
          <cell r="A1804">
            <v>4092</v>
          </cell>
        </row>
        <row r="1805">
          <cell r="A1805">
            <v>4093</v>
          </cell>
        </row>
        <row r="1806">
          <cell r="A1806">
            <v>4095</v>
          </cell>
        </row>
        <row r="1807">
          <cell r="A1807">
            <v>4096</v>
          </cell>
        </row>
        <row r="1808">
          <cell r="A1808">
            <v>4097</v>
          </cell>
        </row>
        <row r="1809">
          <cell r="A1809">
            <v>4098</v>
          </cell>
        </row>
        <row r="1810">
          <cell r="A1810">
            <v>4099</v>
          </cell>
        </row>
        <row r="1811">
          <cell r="A1811">
            <v>4102</v>
          </cell>
        </row>
        <row r="1812">
          <cell r="A1812">
            <v>4103</v>
          </cell>
        </row>
        <row r="1813">
          <cell r="A1813">
            <v>4104</v>
          </cell>
        </row>
        <row r="1814">
          <cell r="A1814">
            <v>4105</v>
          </cell>
        </row>
        <row r="1815">
          <cell r="A1815">
            <v>4106</v>
          </cell>
        </row>
        <row r="1816">
          <cell r="A1816">
            <v>4107</v>
          </cell>
        </row>
        <row r="1817">
          <cell r="A1817">
            <v>4108</v>
          </cell>
        </row>
        <row r="1818">
          <cell r="A1818">
            <v>4110</v>
          </cell>
        </row>
        <row r="1819">
          <cell r="A1819">
            <v>4111</v>
          </cell>
        </row>
        <row r="1820">
          <cell r="A1820">
            <v>4112</v>
          </cell>
        </row>
        <row r="1821">
          <cell r="A1821">
            <v>4113</v>
          </cell>
        </row>
        <row r="1822">
          <cell r="A1822">
            <v>4114</v>
          </cell>
        </row>
        <row r="1823">
          <cell r="A1823">
            <v>4115</v>
          </cell>
        </row>
        <row r="1824">
          <cell r="A1824">
            <v>4118</v>
          </cell>
        </row>
        <row r="1825">
          <cell r="A1825">
            <v>4119</v>
          </cell>
        </row>
        <row r="1826">
          <cell r="A1826">
            <v>4120</v>
          </cell>
        </row>
        <row r="1827">
          <cell r="A1827">
            <v>4121</v>
          </cell>
        </row>
        <row r="1828">
          <cell r="A1828">
            <v>4122</v>
          </cell>
        </row>
        <row r="1829">
          <cell r="A1829">
            <v>4123</v>
          </cell>
        </row>
        <row r="1830">
          <cell r="A1830">
            <v>4125</v>
          </cell>
        </row>
        <row r="1831">
          <cell r="A1831">
            <v>4126</v>
          </cell>
        </row>
        <row r="1832">
          <cell r="A1832">
            <v>4127</v>
          </cell>
        </row>
        <row r="1833">
          <cell r="A1833">
            <v>4128</v>
          </cell>
        </row>
        <row r="1834">
          <cell r="A1834">
            <v>4130</v>
          </cell>
        </row>
        <row r="1835">
          <cell r="A1835">
            <v>4131</v>
          </cell>
        </row>
        <row r="1836">
          <cell r="A1836">
            <v>4132</v>
          </cell>
        </row>
        <row r="1837">
          <cell r="A1837">
            <v>4134</v>
          </cell>
        </row>
        <row r="1838">
          <cell r="A1838">
            <v>4135</v>
          </cell>
        </row>
        <row r="1839">
          <cell r="A1839">
            <v>4137</v>
          </cell>
        </row>
        <row r="1840">
          <cell r="A1840">
            <v>4139</v>
          </cell>
        </row>
        <row r="1841">
          <cell r="A1841">
            <v>4140</v>
          </cell>
        </row>
        <row r="1842">
          <cell r="A1842">
            <v>4141</v>
          </cell>
        </row>
        <row r="1843">
          <cell r="A1843">
            <v>4142</v>
          </cell>
        </row>
        <row r="1844">
          <cell r="A1844">
            <v>4143</v>
          </cell>
        </row>
        <row r="1845">
          <cell r="A1845">
            <v>4144</v>
          </cell>
        </row>
        <row r="1846">
          <cell r="A1846">
            <v>4145</v>
          </cell>
        </row>
        <row r="1847">
          <cell r="A1847">
            <v>4146</v>
          </cell>
        </row>
        <row r="1848">
          <cell r="A1848">
            <v>4148</v>
          </cell>
        </row>
        <row r="1849">
          <cell r="A1849">
            <v>4149</v>
          </cell>
        </row>
        <row r="1850">
          <cell r="A1850">
            <v>4150</v>
          </cell>
        </row>
        <row r="1851">
          <cell r="A1851">
            <v>4151</v>
          </cell>
        </row>
        <row r="1852">
          <cell r="A1852">
            <v>4152</v>
          </cell>
        </row>
        <row r="1853">
          <cell r="A1853">
            <v>4153</v>
          </cell>
        </row>
        <row r="1854">
          <cell r="A1854">
            <v>4154</v>
          </cell>
        </row>
        <row r="1855">
          <cell r="A1855">
            <v>4155</v>
          </cell>
        </row>
        <row r="1856">
          <cell r="A1856">
            <v>4156</v>
          </cell>
        </row>
        <row r="1857">
          <cell r="A1857">
            <v>4158</v>
          </cell>
        </row>
        <row r="1858">
          <cell r="A1858">
            <v>4159</v>
          </cell>
        </row>
        <row r="1859">
          <cell r="A1859">
            <v>4160</v>
          </cell>
        </row>
        <row r="1860">
          <cell r="A1860">
            <v>4161</v>
          </cell>
        </row>
        <row r="1861">
          <cell r="A1861">
            <v>4163</v>
          </cell>
        </row>
        <row r="1862">
          <cell r="A1862">
            <v>4165</v>
          </cell>
        </row>
        <row r="1863">
          <cell r="A1863">
            <v>4166</v>
          </cell>
        </row>
        <row r="1864">
          <cell r="A1864">
            <v>4167</v>
          </cell>
        </row>
        <row r="1865">
          <cell r="A1865">
            <v>4169</v>
          </cell>
        </row>
        <row r="1866">
          <cell r="A1866">
            <v>4171</v>
          </cell>
        </row>
        <row r="1867">
          <cell r="A1867">
            <v>4173</v>
          </cell>
        </row>
        <row r="1868">
          <cell r="A1868">
            <v>4174</v>
          </cell>
        </row>
        <row r="1869">
          <cell r="A1869">
            <v>4175</v>
          </cell>
        </row>
        <row r="1870">
          <cell r="A1870">
            <v>4176</v>
          </cell>
        </row>
        <row r="1871">
          <cell r="A1871">
            <v>4178</v>
          </cell>
        </row>
        <row r="1872">
          <cell r="A1872">
            <v>4180</v>
          </cell>
        </row>
        <row r="1873">
          <cell r="A1873">
            <v>4181</v>
          </cell>
        </row>
        <row r="1874">
          <cell r="A1874">
            <v>4182</v>
          </cell>
        </row>
        <row r="1875">
          <cell r="A1875">
            <v>4183</v>
          </cell>
        </row>
        <row r="1876">
          <cell r="A1876">
            <v>4185</v>
          </cell>
        </row>
        <row r="1877">
          <cell r="A1877">
            <v>4186</v>
          </cell>
        </row>
        <row r="1878">
          <cell r="A1878">
            <v>4187</v>
          </cell>
        </row>
        <row r="1879">
          <cell r="A1879">
            <v>4188</v>
          </cell>
        </row>
        <row r="1880">
          <cell r="A1880">
            <v>4189</v>
          </cell>
        </row>
        <row r="1881">
          <cell r="A1881">
            <v>4191</v>
          </cell>
        </row>
        <row r="1882">
          <cell r="A1882">
            <v>4192</v>
          </cell>
        </row>
        <row r="1883">
          <cell r="A1883">
            <v>4193</v>
          </cell>
        </row>
        <row r="1884">
          <cell r="A1884">
            <v>4195</v>
          </cell>
        </row>
        <row r="1885">
          <cell r="A1885">
            <v>4196</v>
          </cell>
        </row>
        <row r="1886">
          <cell r="A1886">
            <v>4198</v>
          </cell>
        </row>
        <row r="1887">
          <cell r="A1887">
            <v>4201</v>
          </cell>
        </row>
        <row r="1888">
          <cell r="A1888">
            <v>4203</v>
          </cell>
        </row>
        <row r="1889">
          <cell r="A1889">
            <v>4205</v>
          </cell>
        </row>
        <row r="1890">
          <cell r="A1890">
            <v>4206</v>
          </cell>
        </row>
        <row r="1891">
          <cell r="A1891">
            <v>4207</v>
          </cell>
        </row>
        <row r="1892">
          <cell r="A1892">
            <v>4209</v>
          </cell>
        </row>
        <row r="1893">
          <cell r="A1893">
            <v>4211</v>
          </cell>
        </row>
        <row r="1894">
          <cell r="A1894">
            <v>4212</v>
          </cell>
        </row>
        <row r="1895">
          <cell r="A1895">
            <v>4213</v>
          </cell>
        </row>
        <row r="1896">
          <cell r="A1896">
            <v>4215</v>
          </cell>
        </row>
        <row r="1897">
          <cell r="A1897">
            <v>4216</v>
          </cell>
        </row>
        <row r="1898">
          <cell r="A1898">
            <v>4217</v>
          </cell>
        </row>
        <row r="1899">
          <cell r="A1899">
            <v>4219</v>
          </cell>
        </row>
        <row r="1900">
          <cell r="A1900">
            <v>4224</v>
          </cell>
        </row>
        <row r="1901">
          <cell r="A1901">
            <v>4225</v>
          </cell>
        </row>
        <row r="1902">
          <cell r="A1902">
            <v>4226</v>
          </cell>
        </row>
        <row r="1903">
          <cell r="A1903">
            <v>4229</v>
          </cell>
        </row>
        <row r="1904">
          <cell r="A1904">
            <v>4230</v>
          </cell>
        </row>
        <row r="1905">
          <cell r="A1905">
            <v>4232</v>
          </cell>
        </row>
        <row r="1906">
          <cell r="A1906">
            <v>4234</v>
          </cell>
        </row>
        <row r="1907">
          <cell r="A1907">
            <v>4235</v>
          </cell>
        </row>
        <row r="1908">
          <cell r="A1908">
            <v>4237</v>
          </cell>
        </row>
        <row r="1909">
          <cell r="A1909">
            <v>4238</v>
          </cell>
        </row>
        <row r="1910">
          <cell r="A1910">
            <v>4239</v>
          </cell>
        </row>
        <row r="1911">
          <cell r="A1911">
            <v>4241</v>
          </cell>
        </row>
        <row r="1912">
          <cell r="A1912">
            <v>4242</v>
          </cell>
        </row>
        <row r="1913">
          <cell r="A1913">
            <v>4243</v>
          </cell>
        </row>
        <row r="1914">
          <cell r="A1914">
            <v>4244</v>
          </cell>
        </row>
        <row r="1915">
          <cell r="A1915">
            <v>4245</v>
          </cell>
        </row>
        <row r="1916">
          <cell r="A1916">
            <v>4246</v>
          </cell>
        </row>
        <row r="1917">
          <cell r="A1917">
            <v>4247</v>
          </cell>
        </row>
        <row r="1918">
          <cell r="A1918">
            <v>4248</v>
          </cell>
        </row>
        <row r="1919">
          <cell r="A1919">
            <v>4250</v>
          </cell>
        </row>
        <row r="1920">
          <cell r="A1920">
            <v>4251</v>
          </cell>
        </row>
        <row r="1921">
          <cell r="A1921">
            <v>4252</v>
          </cell>
        </row>
        <row r="1922">
          <cell r="A1922">
            <v>4253</v>
          </cell>
        </row>
        <row r="1923">
          <cell r="A1923">
            <v>4255</v>
          </cell>
        </row>
        <row r="1924">
          <cell r="A1924">
            <v>4256</v>
          </cell>
        </row>
        <row r="1925">
          <cell r="A1925">
            <v>4260</v>
          </cell>
        </row>
        <row r="1926">
          <cell r="A1926">
            <v>4262</v>
          </cell>
        </row>
        <row r="1927">
          <cell r="A1927">
            <v>4263</v>
          </cell>
        </row>
        <row r="1928">
          <cell r="A1928">
            <v>4264</v>
          </cell>
        </row>
        <row r="1929">
          <cell r="A1929">
            <v>4265</v>
          </cell>
        </row>
        <row r="1930">
          <cell r="A1930">
            <v>4266</v>
          </cell>
        </row>
        <row r="1931">
          <cell r="A1931">
            <v>4267</v>
          </cell>
        </row>
        <row r="1932">
          <cell r="A1932">
            <v>4268</v>
          </cell>
        </row>
        <row r="1933">
          <cell r="A1933">
            <v>4269</v>
          </cell>
        </row>
        <row r="1934">
          <cell r="A1934">
            <v>4270</v>
          </cell>
        </row>
        <row r="1935">
          <cell r="A1935">
            <v>4272</v>
          </cell>
        </row>
        <row r="1936">
          <cell r="A1936">
            <v>4275</v>
          </cell>
        </row>
        <row r="1937">
          <cell r="A1937">
            <v>4276</v>
          </cell>
        </row>
        <row r="1938">
          <cell r="A1938">
            <v>4277</v>
          </cell>
        </row>
        <row r="1939">
          <cell r="A1939">
            <v>4280</v>
          </cell>
        </row>
        <row r="1940">
          <cell r="A1940">
            <v>4281</v>
          </cell>
        </row>
        <row r="1941">
          <cell r="A1941">
            <v>4283</v>
          </cell>
        </row>
        <row r="1942">
          <cell r="A1942">
            <v>4284</v>
          </cell>
        </row>
        <row r="1943">
          <cell r="A1943">
            <v>4285</v>
          </cell>
        </row>
        <row r="1944">
          <cell r="A1944">
            <v>4286</v>
          </cell>
        </row>
        <row r="1945">
          <cell r="A1945">
            <v>4288</v>
          </cell>
        </row>
        <row r="1946">
          <cell r="A1946">
            <v>4289</v>
          </cell>
        </row>
        <row r="1947">
          <cell r="A1947">
            <v>4290</v>
          </cell>
        </row>
        <row r="1948">
          <cell r="A1948">
            <v>4291</v>
          </cell>
        </row>
        <row r="1949">
          <cell r="A1949">
            <v>4292</v>
          </cell>
        </row>
        <row r="1950">
          <cell r="A1950">
            <v>4293</v>
          </cell>
        </row>
        <row r="1951">
          <cell r="A1951">
            <v>4295</v>
          </cell>
        </row>
        <row r="1952">
          <cell r="A1952">
            <v>4296</v>
          </cell>
        </row>
        <row r="1953">
          <cell r="A1953">
            <v>4298</v>
          </cell>
        </row>
        <row r="1954">
          <cell r="A1954">
            <v>4299</v>
          </cell>
        </row>
        <row r="1955">
          <cell r="A1955">
            <v>4301</v>
          </cell>
        </row>
        <row r="1956">
          <cell r="A1956">
            <v>4302</v>
          </cell>
        </row>
        <row r="1957">
          <cell r="A1957">
            <v>4304</v>
          </cell>
        </row>
        <row r="1958">
          <cell r="A1958">
            <v>4306</v>
          </cell>
        </row>
        <row r="1959">
          <cell r="A1959">
            <v>4308</v>
          </cell>
        </row>
        <row r="1960">
          <cell r="A1960">
            <v>4309</v>
          </cell>
        </row>
        <row r="1961">
          <cell r="A1961">
            <v>4310</v>
          </cell>
        </row>
        <row r="1962">
          <cell r="A1962">
            <v>4311</v>
          </cell>
        </row>
        <row r="1963">
          <cell r="A1963">
            <v>4314</v>
          </cell>
        </row>
        <row r="1964">
          <cell r="A1964">
            <v>4316</v>
          </cell>
        </row>
        <row r="1965">
          <cell r="A1965">
            <v>4319</v>
          </cell>
        </row>
        <row r="1966">
          <cell r="A1966">
            <v>4320</v>
          </cell>
        </row>
        <row r="1967">
          <cell r="A1967">
            <v>4322</v>
          </cell>
        </row>
        <row r="1968">
          <cell r="A1968">
            <v>4325</v>
          </cell>
        </row>
        <row r="1969">
          <cell r="A1969">
            <v>4327</v>
          </cell>
        </row>
        <row r="1970">
          <cell r="A1970">
            <v>4328</v>
          </cell>
        </row>
        <row r="1971">
          <cell r="A1971">
            <v>4329</v>
          </cell>
        </row>
        <row r="1972">
          <cell r="A1972">
            <v>4330</v>
          </cell>
        </row>
        <row r="1973">
          <cell r="A1973">
            <v>4331</v>
          </cell>
        </row>
        <row r="1974">
          <cell r="A1974">
            <v>4332</v>
          </cell>
        </row>
        <row r="1975">
          <cell r="A1975">
            <v>4334</v>
          </cell>
        </row>
        <row r="1976">
          <cell r="A1976">
            <v>4335</v>
          </cell>
        </row>
        <row r="1977">
          <cell r="A1977">
            <v>4336</v>
          </cell>
        </row>
        <row r="1978">
          <cell r="A1978">
            <v>4337</v>
          </cell>
        </row>
        <row r="1979">
          <cell r="A1979">
            <v>4338</v>
          </cell>
        </row>
        <row r="1980">
          <cell r="A1980">
            <v>4342</v>
          </cell>
        </row>
        <row r="1981">
          <cell r="A1981">
            <v>4343</v>
          </cell>
        </row>
        <row r="1982">
          <cell r="A1982">
            <v>4346</v>
          </cell>
        </row>
        <row r="1983">
          <cell r="A1983">
            <v>4348</v>
          </cell>
        </row>
        <row r="1984">
          <cell r="A1984">
            <v>4349</v>
          </cell>
        </row>
        <row r="1985">
          <cell r="A1985">
            <v>4352</v>
          </cell>
        </row>
        <row r="1986">
          <cell r="A1986">
            <v>4353</v>
          </cell>
        </row>
        <row r="1987">
          <cell r="A1987">
            <v>4354</v>
          </cell>
        </row>
        <row r="1988">
          <cell r="A1988">
            <v>4355</v>
          </cell>
        </row>
        <row r="1989">
          <cell r="A1989">
            <v>4356</v>
          </cell>
        </row>
        <row r="1990">
          <cell r="A1990">
            <v>4360</v>
          </cell>
        </row>
        <row r="1991">
          <cell r="A1991">
            <v>4361</v>
          </cell>
        </row>
        <row r="1992">
          <cell r="A1992">
            <v>4362</v>
          </cell>
        </row>
        <row r="1993">
          <cell r="A1993">
            <v>4364</v>
          </cell>
        </row>
        <row r="1994">
          <cell r="A1994">
            <v>4368</v>
          </cell>
        </row>
        <row r="1995">
          <cell r="A1995">
            <v>4371</v>
          </cell>
        </row>
        <row r="1996">
          <cell r="A1996">
            <v>4373</v>
          </cell>
        </row>
        <row r="1997">
          <cell r="A1997">
            <v>4375</v>
          </cell>
        </row>
        <row r="1998">
          <cell r="A1998">
            <v>4376</v>
          </cell>
        </row>
        <row r="1999">
          <cell r="A1999">
            <v>4377</v>
          </cell>
        </row>
        <row r="2000">
          <cell r="A2000">
            <v>4378</v>
          </cell>
        </row>
        <row r="2001">
          <cell r="A2001">
            <v>4380</v>
          </cell>
        </row>
        <row r="2002">
          <cell r="A2002">
            <v>4381</v>
          </cell>
        </row>
        <row r="2003">
          <cell r="A2003">
            <v>4382</v>
          </cell>
        </row>
        <row r="2004">
          <cell r="A2004">
            <v>4383</v>
          </cell>
        </row>
        <row r="2005">
          <cell r="A2005">
            <v>4384</v>
          </cell>
        </row>
        <row r="2006">
          <cell r="A2006">
            <v>4386</v>
          </cell>
        </row>
        <row r="2007">
          <cell r="A2007">
            <v>4388</v>
          </cell>
        </row>
        <row r="2008">
          <cell r="A2008">
            <v>4389</v>
          </cell>
        </row>
        <row r="2009">
          <cell r="A2009">
            <v>4390</v>
          </cell>
        </row>
        <row r="2010">
          <cell r="A2010">
            <v>4391</v>
          </cell>
        </row>
        <row r="2011">
          <cell r="A2011">
            <v>4392</v>
          </cell>
        </row>
        <row r="2012">
          <cell r="A2012">
            <v>4395</v>
          </cell>
        </row>
        <row r="2013">
          <cell r="A2013">
            <v>4396</v>
          </cell>
        </row>
        <row r="2014">
          <cell r="A2014">
            <v>4397</v>
          </cell>
        </row>
        <row r="2015">
          <cell r="A2015">
            <v>4398</v>
          </cell>
        </row>
        <row r="2016">
          <cell r="A2016">
            <v>4400</v>
          </cell>
        </row>
        <row r="2017">
          <cell r="A2017">
            <v>4401</v>
          </cell>
        </row>
        <row r="2018">
          <cell r="A2018">
            <v>4403</v>
          </cell>
        </row>
        <row r="2019">
          <cell r="A2019">
            <v>4404</v>
          </cell>
        </row>
        <row r="2020">
          <cell r="A2020">
            <v>4405</v>
          </cell>
        </row>
        <row r="2021">
          <cell r="A2021">
            <v>4406</v>
          </cell>
        </row>
        <row r="2022">
          <cell r="A2022">
            <v>4408</v>
          </cell>
        </row>
        <row r="2023">
          <cell r="A2023">
            <v>4409</v>
          </cell>
        </row>
        <row r="2024">
          <cell r="A2024">
            <v>4412</v>
          </cell>
        </row>
        <row r="2025">
          <cell r="A2025">
            <v>4413</v>
          </cell>
        </row>
        <row r="2026">
          <cell r="A2026">
            <v>4415</v>
          </cell>
        </row>
        <row r="2027">
          <cell r="A2027">
            <v>4416</v>
          </cell>
        </row>
        <row r="2028">
          <cell r="A2028">
            <v>4418</v>
          </cell>
        </row>
        <row r="2029">
          <cell r="A2029">
            <v>4450</v>
          </cell>
        </row>
        <row r="2030">
          <cell r="A2030">
            <v>4451</v>
          </cell>
        </row>
        <row r="2031">
          <cell r="A2031">
            <v>4452</v>
          </cell>
        </row>
        <row r="2032">
          <cell r="A2032">
            <v>4453</v>
          </cell>
        </row>
        <row r="2033">
          <cell r="A2033">
            <v>4454</v>
          </cell>
        </row>
        <row r="2034">
          <cell r="A2034">
            <v>4455</v>
          </cell>
        </row>
        <row r="2035">
          <cell r="A2035">
            <v>4456</v>
          </cell>
        </row>
        <row r="2036">
          <cell r="A2036">
            <v>4457</v>
          </cell>
        </row>
        <row r="2037">
          <cell r="A2037">
            <v>4458</v>
          </cell>
        </row>
        <row r="2038">
          <cell r="A2038">
            <v>4459</v>
          </cell>
        </row>
        <row r="2039">
          <cell r="A2039">
            <v>4460</v>
          </cell>
        </row>
        <row r="2040">
          <cell r="A2040">
            <v>4461</v>
          </cell>
        </row>
        <row r="2041">
          <cell r="A2041">
            <v>4462</v>
          </cell>
        </row>
        <row r="2042">
          <cell r="A2042">
            <v>4464</v>
          </cell>
        </row>
        <row r="2043">
          <cell r="A2043">
            <v>4466</v>
          </cell>
        </row>
        <row r="2044">
          <cell r="A2044">
            <v>4467</v>
          </cell>
        </row>
        <row r="2045">
          <cell r="A2045">
            <v>4468</v>
          </cell>
        </row>
        <row r="2046">
          <cell r="A2046">
            <v>4469</v>
          </cell>
        </row>
        <row r="2047">
          <cell r="A2047">
            <v>4470</v>
          </cell>
        </row>
        <row r="2048">
          <cell r="A2048">
            <v>4471</v>
          </cell>
        </row>
        <row r="2049">
          <cell r="A2049">
            <v>4472</v>
          </cell>
        </row>
        <row r="2050">
          <cell r="A2050">
            <v>4473</v>
          </cell>
        </row>
        <row r="2051">
          <cell r="A2051">
            <v>4474</v>
          </cell>
        </row>
        <row r="2052">
          <cell r="A2052">
            <v>4475</v>
          </cell>
        </row>
        <row r="2053">
          <cell r="A2053">
            <v>4476</v>
          </cell>
        </row>
        <row r="2054">
          <cell r="A2054">
            <v>4480</v>
          </cell>
        </row>
        <row r="2055">
          <cell r="A2055">
            <v>4481</v>
          </cell>
        </row>
        <row r="2056">
          <cell r="A2056">
            <v>4482</v>
          </cell>
        </row>
        <row r="2057">
          <cell r="A2057">
            <v>4483</v>
          </cell>
        </row>
        <row r="2058">
          <cell r="A2058">
            <v>4484</v>
          </cell>
        </row>
        <row r="2059">
          <cell r="A2059">
            <v>4485</v>
          </cell>
        </row>
        <row r="2060">
          <cell r="A2060">
            <v>4486</v>
          </cell>
        </row>
        <row r="2061">
          <cell r="A2061">
            <v>4487</v>
          </cell>
        </row>
        <row r="2062">
          <cell r="A2062">
            <v>4488</v>
          </cell>
        </row>
        <row r="2063">
          <cell r="A2063">
            <v>4489</v>
          </cell>
        </row>
        <row r="2064">
          <cell r="A2064">
            <v>4490</v>
          </cell>
        </row>
        <row r="2065">
          <cell r="A2065">
            <v>4491</v>
          </cell>
        </row>
        <row r="2066">
          <cell r="A2066">
            <v>4492</v>
          </cell>
        </row>
        <row r="2067">
          <cell r="A2067">
            <v>4495</v>
          </cell>
        </row>
        <row r="2068">
          <cell r="A2068">
            <v>4496</v>
          </cell>
        </row>
        <row r="2069">
          <cell r="A2069">
            <v>4497</v>
          </cell>
        </row>
        <row r="2070">
          <cell r="A2070">
            <v>4498</v>
          </cell>
        </row>
        <row r="2071">
          <cell r="A2071">
            <v>4499</v>
          </cell>
        </row>
        <row r="2072">
          <cell r="A2072">
            <v>4500</v>
          </cell>
        </row>
        <row r="2073">
          <cell r="A2073">
            <v>4501</v>
          </cell>
        </row>
        <row r="2074">
          <cell r="A2074">
            <v>4504</v>
          </cell>
        </row>
        <row r="2075">
          <cell r="A2075">
            <v>4505</v>
          </cell>
        </row>
        <row r="2076">
          <cell r="A2076">
            <v>4506</v>
          </cell>
        </row>
        <row r="2077">
          <cell r="A2077">
            <v>4507</v>
          </cell>
        </row>
        <row r="2078">
          <cell r="A2078">
            <v>4508</v>
          </cell>
        </row>
        <row r="2079">
          <cell r="A2079">
            <v>4509</v>
          </cell>
        </row>
        <row r="2080">
          <cell r="A2080">
            <v>4511</v>
          </cell>
        </row>
        <row r="2081">
          <cell r="A2081">
            <v>4512</v>
          </cell>
        </row>
        <row r="2082">
          <cell r="A2082">
            <v>4513</v>
          </cell>
        </row>
        <row r="2083">
          <cell r="A2083">
            <v>4514</v>
          </cell>
        </row>
        <row r="2084">
          <cell r="A2084">
            <v>4516</v>
          </cell>
        </row>
        <row r="2085">
          <cell r="A2085">
            <v>4517</v>
          </cell>
        </row>
        <row r="2086">
          <cell r="A2086">
            <v>4519</v>
          </cell>
        </row>
        <row r="2087">
          <cell r="A2087">
            <v>4521</v>
          </cell>
        </row>
        <row r="2088">
          <cell r="A2088">
            <v>4522</v>
          </cell>
        </row>
        <row r="2089">
          <cell r="A2089">
            <v>4523</v>
          </cell>
        </row>
        <row r="2090">
          <cell r="A2090">
            <v>4524</v>
          </cell>
        </row>
        <row r="2091">
          <cell r="A2091">
            <v>4525</v>
          </cell>
        </row>
        <row r="2092">
          <cell r="A2092">
            <v>4526</v>
          </cell>
        </row>
        <row r="2093">
          <cell r="A2093">
            <v>4528</v>
          </cell>
        </row>
        <row r="2094">
          <cell r="A2094">
            <v>4529</v>
          </cell>
        </row>
        <row r="2095">
          <cell r="A2095">
            <v>4531</v>
          </cell>
        </row>
        <row r="2096">
          <cell r="A2096">
            <v>4532</v>
          </cell>
        </row>
        <row r="2097">
          <cell r="A2097">
            <v>4533</v>
          </cell>
        </row>
        <row r="2098">
          <cell r="A2098">
            <v>4534</v>
          </cell>
        </row>
        <row r="2099">
          <cell r="A2099">
            <v>4535</v>
          </cell>
        </row>
        <row r="2100">
          <cell r="A2100">
            <v>4536</v>
          </cell>
        </row>
        <row r="2101">
          <cell r="A2101">
            <v>4537</v>
          </cell>
        </row>
        <row r="2102">
          <cell r="A2102">
            <v>4538</v>
          </cell>
        </row>
        <row r="2103">
          <cell r="A2103">
            <v>4539</v>
          </cell>
        </row>
        <row r="2104">
          <cell r="A2104">
            <v>4541</v>
          </cell>
        </row>
        <row r="2105">
          <cell r="A2105">
            <v>4542</v>
          </cell>
        </row>
        <row r="2106">
          <cell r="A2106">
            <v>4543</v>
          </cell>
        </row>
        <row r="2107">
          <cell r="A2107">
            <v>4545</v>
          </cell>
        </row>
        <row r="2108">
          <cell r="A2108">
            <v>4546</v>
          </cell>
        </row>
        <row r="2109">
          <cell r="A2109">
            <v>4547</v>
          </cell>
        </row>
        <row r="2110">
          <cell r="A2110">
            <v>4549</v>
          </cell>
        </row>
        <row r="2111">
          <cell r="A2111">
            <v>4550</v>
          </cell>
        </row>
        <row r="2112">
          <cell r="A2112">
            <v>4551</v>
          </cell>
        </row>
        <row r="2113">
          <cell r="A2113">
            <v>4553</v>
          </cell>
        </row>
        <row r="2114">
          <cell r="A2114">
            <v>4555</v>
          </cell>
        </row>
        <row r="2115">
          <cell r="A2115">
            <v>4556</v>
          </cell>
        </row>
        <row r="2116">
          <cell r="A2116">
            <v>4557</v>
          </cell>
        </row>
        <row r="2117">
          <cell r="A2117">
            <v>4559</v>
          </cell>
        </row>
        <row r="2118">
          <cell r="A2118">
            <v>4561</v>
          </cell>
        </row>
        <row r="2119">
          <cell r="A2119">
            <v>4562</v>
          </cell>
        </row>
        <row r="2120">
          <cell r="A2120">
            <v>4564</v>
          </cell>
        </row>
        <row r="2121">
          <cell r="A2121">
            <v>4565</v>
          </cell>
        </row>
        <row r="2122">
          <cell r="A2122">
            <v>4566</v>
          </cell>
        </row>
        <row r="2123">
          <cell r="A2123">
            <v>4567</v>
          </cell>
        </row>
        <row r="2124">
          <cell r="A2124">
            <v>4568</v>
          </cell>
        </row>
        <row r="2125">
          <cell r="A2125">
            <v>4570</v>
          </cell>
        </row>
        <row r="2126">
          <cell r="A2126">
            <v>4571</v>
          </cell>
        </row>
        <row r="2127">
          <cell r="A2127">
            <v>4572</v>
          </cell>
        </row>
        <row r="2128">
          <cell r="A2128">
            <v>4573</v>
          </cell>
        </row>
        <row r="2129">
          <cell r="A2129">
            <v>4574</v>
          </cell>
        </row>
        <row r="2130">
          <cell r="A2130">
            <v>4575</v>
          </cell>
        </row>
        <row r="2131">
          <cell r="A2131">
            <v>4576</v>
          </cell>
        </row>
        <row r="2132">
          <cell r="A2132">
            <v>4579</v>
          </cell>
        </row>
        <row r="2133">
          <cell r="A2133">
            <v>4580</v>
          </cell>
        </row>
        <row r="2134">
          <cell r="A2134">
            <v>4581</v>
          </cell>
        </row>
        <row r="2135">
          <cell r="A2135">
            <v>4582</v>
          </cell>
        </row>
        <row r="2136">
          <cell r="A2136">
            <v>4583</v>
          </cell>
        </row>
        <row r="2137">
          <cell r="A2137">
            <v>4585</v>
          </cell>
        </row>
        <row r="2138">
          <cell r="A2138">
            <v>4586</v>
          </cell>
        </row>
        <row r="2139">
          <cell r="A2139">
            <v>4587</v>
          </cell>
        </row>
        <row r="2140">
          <cell r="A2140">
            <v>4589</v>
          </cell>
        </row>
        <row r="2141">
          <cell r="A2141">
            <v>4590</v>
          </cell>
        </row>
        <row r="2142">
          <cell r="A2142">
            <v>4591</v>
          </cell>
        </row>
        <row r="2143">
          <cell r="A2143">
            <v>4592</v>
          </cell>
        </row>
        <row r="2144">
          <cell r="A2144">
            <v>4593</v>
          </cell>
        </row>
        <row r="2145">
          <cell r="A2145">
            <v>4594</v>
          </cell>
        </row>
        <row r="2146">
          <cell r="A2146">
            <v>4595</v>
          </cell>
        </row>
        <row r="2147">
          <cell r="A2147">
            <v>4597</v>
          </cell>
        </row>
        <row r="2148">
          <cell r="A2148">
            <v>4598</v>
          </cell>
        </row>
        <row r="2149">
          <cell r="A2149">
            <v>4600</v>
          </cell>
        </row>
        <row r="2150">
          <cell r="A2150">
            <v>4601</v>
          </cell>
        </row>
        <row r="2151">
          <cell r="A2151">
            <v>4603</v>
          </cell>
        </row>
        <row r="2152">
          <cell r="A2152">
            <v>4604</v>
          </cell>
        </row>
        <row r="2153">
          <cell r="A2153">
            <v>4607</v>
          </cell>
        </row>
        <row r="2154">
          <cell r="A2154">
            <v>4608</v>
          </cell>
        </row>
        <row r="2155">
          <cell r="A2155">
            <v>4610</v>
          </cell>
        </row>
        <row r="2156">
          <cell r="A2156">
            <v>4611</v>
          </cell>
        </row>
        <row r="2157">
          <cell r="A2157">
            <v>4612</v>
          </cell>
        </row>
        <row r="2158">
          <cell r="A2158">
            <v>4614</v>
          </cell>
        </row>
        <row r="2159">
          <cell r="A2159">
            <v>4615</v>
          </cell>
        </row>
        <row r="2160">
          <cell r="A2160">
            <v>4616</v>
          </cell>
        </row>
        <row r="2161">
          <cell r="A2161">
            <v>4618</v>
          </cell>
        </row>
        <row r="2162">
          <cell r="A2162">
            <v>4619</v>
          </cell>
        </row>
        <row r="2163">
          <cell r="A2163">
            <v>4622</v>
          </cell>
        </row>
        <row r="2164">
          <cell r="A2164">
            <v>4623</v>
          </cell>
        </row>
        <row r="2165">
          <cell r="A2165">
            <v>4624</v>
          </cell>
        </row>
        <row r="2166">
          <cell r="A2166">
            <v>4625</v>
          </cell>
        </row>
        <row r="2167">
          <cell r="A2167">
            <v>4626</v>
          </cell>
        </row>
        <row r="2168">
          <cell r="A2168">
            <v>4627</v>
          </cell>
        </row>
        <row r="2169">
          <cell r="A2169">
            <v>4628</v>
          </cell>
        </row>
        <row r="2170">
          <cell r="A2170">
            <v>4629</v>
          </cell>
        </row>
        <row r="2171">
          <cell r="A2171">
            <v>4630</v>
          </cell>
        </row>
        <row r="2172">
          <cell r="A2172">
            <v>4632</v>
          </cell>
        </row>
        <row r="2173">
          <cell r="A2173">
            <v>4633</v>
          </cell>
        </row>
        <row r="2174">
          <cell r="A2174">
            <v>4634</v>
          </cell>
        </row>
        <row r="2175">
          <cell r="A2175">
            <v>4635</v>
          </cell>
        </row>
        <row r="2176">
          <cell r="A2176">
            <v>4637</v>
          </cell>
        </row>
        <row r="2177">
          <cell r="A2177">
            <v>4638</v>
          </cell>
        </row>
        <row r="2178">
          <cell r="A2178">
            <v>4639</v>
          </cell>
        </row>
        <row r="2179">
          <cell r="A2179">
            <v>4640</v>
          </cell>
        </row>
        <row r="2180">
          <cell r="A2180">
            <v>4641</v>
          </cell>
        </row>
        <row r="2181">
          <cell r="A2181">
            <v>4643</v>
          </cell>
        </row>
        <row r="2182">
          <cell r="A2182">
            <v>4645</v>
          </cell>
        </row>
        <row r="2183">
          <cell r="A2183">
            <v>4646</v>
          </cell>
        </row>
        <row r="2184">
          <cell r="A2184">
            <v>4648</v>
          </cell>
        </row>
        <row r="2185">
          <cell r="A2185">
            <v>4649</v>
          </cell>
        </row>
        <row r="2186">
          <cell r="A2186">
            <v>4650</v>
          </cell>
        </row>
        <row r="2187">
          <cell r="A2187">
            <v>4651</v>
          </cell>
        </row>
        <row r="2188">
          <cell r="A2188">
            <v>4652</v>
          </cell>
        </row>
        <row r="2189">
          <cell r="A2189">
            <v>4653</v>
          </cell>
        </row>
        <row r="2190">
          <cell r="A2190">
            <v>4654</v>
          </cell>
        </row>
        <row r="2191">
          <cell r="A2191">
            <v>4655</v>
          </cell>
        </row>
        <row r="2192">
          <cell r="A2192">
            <v>4656</v>
          </cell>
        </row>
        <row r="2193">
          <cell r="A2193">
            <v>4657</v>
          </cell>
        </row>
        <row r="2194">
          <cell r="A2194">
            <v>4661</v>
          </cell>
        </row>
        <row r="2195">
          <cell r="A2195">
            <v>4662</v>
          </cell>
        </row>
        <row r="2196">
          <cell r="A2196">
            <v>4663</v>
          </cell>
        </row>
        <row r="2197">
          <cell r="A2197">
            <v>4664</v>
          </cell>
        </row>
        <row r="2198">
          <cell r="A2198">
            <v>4665</v>
          </cell>
        </row>
        <row r="2199">
          <cell r="A2199">
            <v>4667</v>
          </cell>
        </row>
        <row r="2200">
          <cell r="A2200">
            <v>4668</v>
          </cell>
        </row>
        <row r="2201">
          <cell r="A2201">
            <v>4669</v>
          </cell>
        </row>
        <row r="2202">
          <cell r="A2202">
            <v>4670</v>
          </cell>
        </row>
        <row r="2203">
          <cell r="A2203">
            <v>4671</v>
          </cell>
        </row>
        <row r="2204">
          <cell r="A2204">
            <v>4673</v>
          </cell>
        </row>
        <row r="2205">
          <cell r="A2205">
            <v>4674</v>
          </cell>
        </row>
        <row r="2206">
          <cell r="A2206">
            <v>4675</v>
          </cell>
        </row>
        <row r="2207">
          <cell r="A2207">
            <v>4676</v>
          </cell>
        </row>
        <row r="2208">
          <cell r="A2208">
            <v>4678</v>
          </cell>
        </row>
        <row r="2209">
          <cell r="A2209">
            <v>4680</v>
          </cell>
        </row>
        <row r="2210">
          <cell r="A2210">
            <v>4681</v>
          </cell>
        </row>
        <row r="2211">
          <cell r="A2211">
            <v>4682</v>
          </cell>
        </row>
        <row r="2212">
          <cell r="A2212">
            <v>4683</v>
          </cell>
        </row>
        <row r="2213">
          <cell r="A2213">
            <v>4684</v>
          </cell>
        </row>
        <row r="2214">
          <cell r="A2214">
            <v>4685</v>
          </cell>
        </row>
        <row r="2215">
          <cell r="A2215">
            <v>4687</v>
          </cell>
        </row>
        <row r="2216">
          <cell r="A2216">
            <v>4690</v>
          </cell>
        </row>
        <row r="2217">
          <cell r="A2217">
            <v>4692</v>
          </cell>
        </row>
        <row r="2218">
          <cell r="A2218">
            <v>4693</v>
          </cell>
        </row>
        <row r="2219">
          <cell r="A2219">
            <v>4694</v>
          </cell>
        </row>
        <row r="2220">
          <cell r="A2220">
            <v>4695</v>
          </cell>
        </row>
        <row r="2221">
          <cell r="A2221">
            <v>4696</v>
          </cell>
        </row>
        <row r="2222">
          <cell r="A2222">
            <v>4698</v>
          </cell>
        </row>
        <row r="2223">
          <cell r="A2223">
            <v>4701</v>
          </cell>
        </row>
        <row r="2224">
          <cell r="A2224">
            <v>4702</v>
          </cell>
        </row>
        <row r="2225">
          <cell r="A2225">
            <v>4703</v>
          </cell>
        </row>
        <row r="2226">
          <cell r="A2226">
            <v>4704</v>
          </cell>
        </row>
        <row r="2227">
          <cell r="A2227">
            <v>4705</v>
          </cell>
        </row>
        <row r="2228">
          <cell r="A2228">
            <v>4707</v>
          </cell>
        </row>
        <row r="2229">
          <cell r="A2229">
            <v>4708</v>
          </cell>
        </row>
        <row r="2230">
          <cell r="A2230">
            <v>4711</v>
          </cell>
        </row>
        <row r="2231">
          <cell r="A2231">
            <v>4714</v>
          </cell>
        </row>
        <row r="2232">
          <cell r="A2232">
            <v>4715</v>
          </cell>
        </row>
        <row r="2233">
          <cell r="A2233">
            <v>4716</v>
          </cell>
        </row>
        <row r="2234">
          <cell r="A2234">
            <v>4717</v>
          </cell>
        </row>
        <row r="2235">
          <cell r="A2235">
            <v>4718</v>
          </cell>
        </row>
        <row r="2236">
          <cell r="A2236">
            <v>4719</v>
          </cell>
        </row>
        <row r="2237">
          <cell r="A2237">
            <v>4721</v>
          </cell>
        </row>
        <row r="2238">
          <cell r="A2238">
            <v>4723</v>
          </cell>
        </row>
        <row r="2239">
          <cell r="A2239">
            <v>4724</v>
          </cell>
        </row>
        <row r="2240">
          <cell r="A2240">
            <v>4726</v>
          </cell>
        </row>
        <row r="2241">
          <cell r="A2241">
            <v>4727</v>
          </cell>
        </row>
        <row r="2242">
          <cell r="A2242">
            <v>4728</v>
          </cell>
        </row>
        <row r="2243">
          <cell r="A2243">
            <v>4729</v>
          </cell>
        </row>
        <row r="2244">
          <cell r="A2244">
            <v>4730</v>
          </cell>
        </row>
        <row r="2245">
          <cell r="A2245">
            <v>4731</v>
          </cell>
        </row>
        <row r="2246">
          <cell r="A2246">
            <v>4732</v>
          </cell>
        </row>
        <row r="2247">
          <cell r="A2247">
            <v>4733</v>
          </cell>
        </row>
        <row r="2248">
          <cell r="A2248">
            <v>4734</v>
          </cell>
        </row>
        <row r="2249">
          <cell r="A2249">
            <v>4735</v>
          </cell>
        </row>
        <row r="2250">
          <cell r="A2250">
            <v>4737</v>
          </cell>
        </row>
        <row r="2251">
          <cell r="A2251">
            <v>4738</v>
          </cell>
        </row>
        <row r="2252">
          <cell r="A2252">
            <v>4739</v>
          </cell>
        </row>
        <row r="2253">
          <cell r="A2253">
            <v>4740</v>
          </cell>
        </row>
        <row r="2254">
          <cell r="A2254">
            <v>4741</v>
          </cell>
        </row>
        <row r="2255">
          <cell r="A2255">
            <v>4742</v>
          </cell>
        </row>
        <row r="2256">
          <cell r="A2256">
            <v>4744</v>
          </cell>
        </row>
        <row r="2257">
          <cell r="A2257">
            <v>4746</v>
          </cell>
        </row>
        <row r="2258">
          <cell r="A2258">
            <v>4747</v>
          </cell>
        </row>
        <row r="2259">
          <cell r="A2259">
            <v>4748</v>
          </cell>
        </row>
        <row r="2260">
          <cell r="A2260">
            <v>4749</v>
          </cell>
        </row>
        <row r="2261">
          <cell r="A2261">
            <v>4750</v>
          </cell>
        </row>
        <row r="2262">
          <cell r="A2262">
            <v>4751</v>
          </cell>
        </row>
        <row r="2263">
          <cell r="A2263">
            <v>4753</v>
          </cell>
        </row>
        <row r="2264">
          <cell r="A2264">
            <v>4754</v>
          </cell>
        </row>
        <row r="2265">
          <cell r="A2265">
            <v>4757</v>
          </cell>
        </row>
        <row r="2266">
          <cell r="A2266">
            <v>4758</v>
          </cell>
        </row>
        <row r="2267">
          <cell r="A2267">
            <v>4759</v>
          </cell>
        </row>
        <row r="2268">
          <cell r="A2268">
            <v>4761</v>
          </cell>
        </row>
        <row r="2269">
          <cell r="A2269">
            <v>4762</v>
          </cell>
        </row>
        <row r="2270">
          <cell r="A2270">
            <v>4765</v>
          </cell>
        </row>
        <row r="2271">
          <cell r="A2271">
            <v>4767</v>
          </cell>
        </row>
        <row r="2272">
          <cell r="A2272">
            <v>4768</v>
          </cell>
        </row>
        <row r="2273">
          <cell r="A2273">
            <v>4769</v>
          </cell>
        </row>
        <row r="2274">
          <cell r="A2274">
            <v>4772</v>
          </cell>
        </row>
        <row r="2275">
          <cell r="A2275">
            <v>4773</v>
          </cell>
        </row>
        <row r="2276">
          <cell r="A2276">
            <v>4774</v>
          </cell>
        </row>
        <row r="2277">
          <cell r="A2277">
            <v>4775</v>
          </cell>
        </row>
        <row r="2278">
          <cell r="A2278">
            <v>4776</v>
          </cell>
        </row>
        <row r="2279">
          <cell r="A2279">
            <v>4777</v>
          </cell>
        </row>
        <row r="2280">
          <cell r="A2280">
            <v>4778</v>
          </cell>
        </row>
        <row r="2281">
          <cell r="A2281">
            <v>4779</v>
          </cell>
        </row>
        <row r="2282">
          <cell r="A2282">
            <v>4780</v>
          </cell>
        </row>
        <row r="2283">
          <cell r="A2283">
            <v>4782</v>
          </cell>
        </row>
        <row r="2284">
          <cell r="A2284">
            <v>4783</v>
          </cell>
        </row>
        <row r="2285">
          <cell r="A2285">
            <v>4784</v>
          </cell>
        </row>
        <row r="2286">
          <cell r="A2286">
            <v>4786</v>
          </cell>
        </row>
        <row r="2287">
          <cell r="A2287">
            <v>4787</v>
          </cell>
        </row>
        <row r="2288">
          <cell r="A2288">
            <v>4788</v>
          </cell>
        </row>
        <row r="2289">
          <cell r="A2289">
            <v>4789</v>
          </cell>
        </row>
        <row r="2290">
          <cell r="A2290">
            <v>4791</v>
          </cell>
        </row>
        <row r="2291">
          <cell r="A2291">
            <v>4792</v>
          </cell>
        </row>
        <row r="2292">
          <cell r="A2292">
            <v>4793</v>
          </cell>
        </row>
        <row r="2293">
          <cell r="A2293">
            <v>4794</v>
          </cell>
        </row>
        <row r="2294">
          <cell r="A2294">
            <v>4795</v>
          </cell>
        </row>
        <row r="2295">
          <cell r="A2295">
            <v>4796</v>
          </cell>
        </row>
        <row r="2296">
          <cell r="A2296">
            <v>4797</v>
          </cell>
        </row>
        <row r="2297">
          <cell r="A2297">
            <v>4798</v>
          </cell>
        </row>
        <row r="2298">
          <cell r="A2298">
            <v>4799</v>
          </cell>
        </row>
        <row r="2299">
          <cell r="A2299">
            <v>4800</v>
          </cell>
        </row>
        <row r="2300">
          <cell r="A2300">
            <v>4801</v>
          </cell>
        </row>
        <row r="2301">
          <cell r="A2301">
            <v>4802</v>
          </cell>
        </row>
        <row r="2302">
          <cell r="A2302">
            <v>4804</v>
          </cell>
        </row>
        <row r="2303">
          <cell r="A2303">
            <v>4805</v>
          </cell>
        </row>
        <row r="2304">
          <cell r="A2304">
            <v>4809</v>
          </cell>
        </row>
        <row r="2305">
          <cell r="A2305">
            <v>4810</v>
          </cell>
        </row>
        <row r="2306">
          <cell r="A2306">
            <v>4811</v>
          </cell>
        </row>
        <row r="2307">
          <cell r="A2307">
            <v>4814</v>
          </cell>
        </row>
        <row r="2308">
          <cell r="A2308">
            <v>4815</v>
          </cell>
        </row>
        <row r="2309">
          <cell r="A2309">
            <v>4816</v>
          </cell>
        </row>
        <row r="2310">
          <cell r="A2310">
            <v>4817</v>
          </cell>
        </row>
        <row r="2311">
          <cell r="A2311">
            <v>4818</v>
          </cell>
        </row>
        <row r="2312">
          <cell r="A2312">
            <v>4819</v>
          </cell>
        </row>
        <row r="2313">
          <cell r="A2313">
            <v>4820</v>
          </cell>
        </row>
        <row r="2314">
          <cell r="A2314">
            <v>4821</v>
          </cell>
        </row>
        <row r="2315">
          <cell r="A2315">
            <v>4823</v>
          </cell>
        </row>
        <row r="2316">
          <cell r="A2316">
            <v>4824</v>
          </cell>
        </row>
        <row r="2317">
          <cell r="A2317">
            <v>4825</v>
          </cell>
        </row>
        <row r="2318">
          <cell r="A2318">
            <v>4827</v>
          </cell>
        </row>
        <row r="2319">
          <cell r="A2319">
            <v>4828</v>
          </cell>
        </row>
        <row r="2320">
          <cell r="A2320">
            <v>4829</v>
          </cell>
        </row>
        <row r="2321">
          <cell r="A2321">
            <v>4830</v>
          </cell>
        </row>
        <row r="2322">
          <cell r="A2322">
            <v>4832</v>
          </cell>
        </row>
        <row r="2323">
          <cell r="A2323">
            <v>4833</v>
          </cell>
        </row>
        <row r="2324">
          <cell r="A2324">
            <v>4835</v>
          </cell>
        </row>
        <row r="2325">
          <cell r="A2325">
            <v>4838</v>
          </cell>
        </row>
        <row r="2326">
          <cell r="A2326">
            <v>4840</v>
          </cell>
        </row>
        <row r="2327">
          <cell r="A2327">
            <v>4841</v>
          </cell>
        </row>
        <row r="2328">
          <cell r="A2328">
            <v>4842</v>
          </cell>
        </row>
        <row r="2329">
          <cell r="A2329">
            <v>4845</v>
          </cell>
        </row>
        <row r="2330">
          <cell r="A2330">
            <v>4846</v>
          </cell>
        </row>
        <row r="2331">
          <cell r="A2331">
            <v>4847</v>
          </cell>
        </row>
        <row r="2332">
          <cell r="A2332">
            <v>4849</v>
          </cell>
        </row>
        <row r="2333">
          <cell r="A2333">
            <v>4851</v>
          </cell>
        </row>
        <row r="2334">
          <cell r="A2334">
            <v>4852</v>
          </cell>
        </row>
        <row r="2335">
          <cell r="A2335">
            <v>4853</v>
          </cell>
        </row>
        <row r="2336">
          <cell r="A2336">
            <v>4854</v>
          </cell>
        </row>
        <row r="2337">
          <cell r="A2337">
            <v>4855</v>
          </cell>
        </row>
        <row r="2338">
          <cell r="A2338">
            <v>4856</v>
          </cell>
        </row>
        <row r="2339">
          <cell r="A2339">
            <v>4859</v>
          </cell>
        </row>
        <row r="2340">
          <cell r="A2340">
            <v>4901</v>
          </cell>
        </row>
        <row r="2341">
          <cell r="A2341">
            <v>4902</v>
          </cell>
        </row>
        <row r="2342">
          <cell r="A2342">
            <v>4903</v>
          </cell>
        </row>
        <row r="2343">
          <cell r="A2343">
            <v>4904</v>
          </cell>
        </row>
        <row r="2344">
          <cell r="A2344">
            <v>4905</v>
          </cell>
        </row>
        <row r="2345">
          <cell r="A2345">
            <v>4906</v>
          </cell>
        </row>
        <row r="2346">
          <cell r="A2346">
            <v>4907</v>
          </cell>
        </row>
        <row r="2347">
          <cell r="A2347">
            <v>4908</v>
          </cell>
        </row>
        <row r="2348">
          <cell r="A2348">
            <v>4909</v>
          </cell>
        </row>
        <row r="2349">
          <cell r="A2349">
            <v>4910</v>
          </cell>
        </row>
        <row r="2350">
          <cell r="A2350">
            <v>4911</v>
          </cell>
        </row>
        <row r="2351">
          <cell r="A2351">
            <v>4912</v>
          </cell>
        </row>
        <row r="2352">
          <cell r="A2352">
            <v>4913</v>
          </cell>
        </row>
        <row r="2353">
          <cell r="A2353">
            <v>4914</v>
          </cell>
        </row>
        <row r="2354">
          <cell r="A2354">
            <v>4915</v>
          </cell>
        </row>
        <row r="2355">
          <cell r="A2355">
            <v>4917</v>
          </cell>
        </row>
        <row r="2356">
          <cell r="A2356">
            <v>4918</v>
          </cell>
        </row>
        <row r="2357">
          <cell r="A2357">
            <v>4919</v>
          </cell>
        </row>
        <row r="2358">
          <cell r="A2358">
            <v>4920</v>
          </cell>
        </row>
        <row r="2359">
          <cell r="A2359">
            <v>4921</v>
          </cell>
        </row>
        <row r="2360">
          <cell r="A2360">
            <v>4922</v>
          </cell>
        </row>
        <row r="2361">
          <cell r="A2361">
            <v>4923</v>
          </cell>
        </row>
        <row r="2362">
          <cell r="A2362">
            <v>4924</v>
          </cell>
        </row>
        <row r="2363">
          <cell r="A2363">
            <v>4925</v>
          </cell>
        </row>
        <row r="2364">
          <cell r="A2364">
            <v>4926</v>
          </cell>
        </row>
        <row r="2365">
          <cell r="A2365">
            <v>4927</v>
          </cell>
        </row>
        <row r="2366">
          <cell r="A2366">
            <v>4928</v>
          </cell>
        </row>
        <row r="2367">
          <cell r="A2367">
            <v>4929</v>
          </cell>
        </row>
        <row r="2368">
          <cell r="A2368">
            <v>4930</v>
          </cell>
        </row>
        <row r="2369">
          <cell r="A2369">
            <v>4931</v>
          </cell>
        </row>
        <row r="2370">
          <cell r="A2370">
            <v>4932</v>
          </cell>
        </row>
        <row r="2371">
          <cell r="A2371">
            <v>4933</v>
          </cell>
        </row>
        <row r="2372">
          <cell r="A2372">
            <v>4935</v>
          </cell>
        </row>
        <row r="2373">
          <cell r="A2373">
            <v>4936</v>
          </cell>
        </row>
        <row r="2374">
          <cell r="A2374">
            <v>4938</v>
          </cell>
        </row>
        <row r="2375">
          <cell r="A2375">
            <v>4939</v>
          </cell>
        </row>
        <row r="2376">
          <cell r="A2376">
            <v>4940</v>
          </cell>
        </row>
        <row r="2377">
          <cell r="A2377">
            <v>4941</v>
          </cell>
        </row>
        <row r="2378">
          <cell r="A2378">
            <v>4942</v>
          </cell>
        </row>
        <row r="2379">
          <cell r="A2379">
            <v>4943</v>
          </cell>
        </row>
        <row r="2380">
          <cell r="A2380">
            <v>4944</v>
          </cell>
        </row>
        <row r="2381">
          <cell r="A2381">
            <v>4945</v>
          </cell>
        </row>
        <row r="2382">
          <cell r="A2382">
            <v>4946</v>
          </cell>
        </row>
        <row r="2383">
          <cell r="A2383">
            <v>4947</v>
          </cell>
        </row>
        <row r="2384">
          <cell r="A2384">
            <v>4949</v>
          </cell>
        </row>
        <row r="2385">
          <cell r="A2385">
            <v>4950</v>
          </cell>
        </row>
        <row r="2386">
          <cell r="A2386">
            <v>4951</v>
          </cell>
        </row>
        <row r="2387">
          <cell r="A2387">
            <v>4952</v>
          </cell>
        </row>
        <row r="2388">
          <cell r="A2388">
            <v>4954</v>
          </cell>
        </row>
        <row r="2389">
          <cell r="A2389">
            <v>4955</v>
          </cell>
        </row>
        <row r="2390">
          <cell r="A2390">
            <v>4956</v>
          </cell>
        </row>
        <row r="2391">
          <cell r="A2391">
            <v>4957</v>
          </cell>
        </row>
        <row r="2392">
          <cell r="A2392">
            <v>4958</v>
          </cell>
        </row>
        <row r="2393">
          <cell r="A2393">
            <v>4959</v>
          </cell>
        </row>
        <row r="2394">
          <cell r="A2394">
            <v>4960</v>
          </cell>
        </row>
        <row r="2395">
          <cell r="A2395">
            <v>4961</v>
          </cell>
        </row>
        <row r="2396">
          <cell r="A2396">
            <v>4962</v>
          </cell>
        </row>
        <row r="2397">
          <cell r="A2397">
            <v>4963</v>
          </cell>
        </row>
        <row r="2398">
          <cell r="A2398">
            <v>4964</v>
          </cell>
        </row>
        <row r="2399">
          <cell r="A2399">
            <v>4965</v>
          </cell>
        </row>
        <row r="2400">
          <cell r="A2400">
            <v>4966</v>
          </cell>
        </row>
        <row r="2401">
          <cell r="A2401">
            <v>4967</v>
          </cell>
        </row>
        <row r="2402">
          <cell r="A2402">
            <v>4968</v>
          </cell>
        </row>
        <row r="2403">
          <cell r="A2403">
            <v>4969</v>
          </cell>
        </row>
        <row r="2404">
          <cell r="A2404">
            <v>4970</v>
          </cell>
        </row>
        <row r="2405">
          <cell r="A2405">
            <v>4972</v>
          </cell>
        </row>
        <row r="2406">
          <cell r="A2406">
            <v>4973</v>
          </cell>
        </row>
        <row r="2407">
          <cell r="A2407">
            <v>4975</v>
          </cell>
        </row>
        <row r="2408">
          <cell r="A2408">
            <v>4976</v>
          </cell>
        </row>
        <row r="2409">
          <cell r="A2409">
            <v>4977</v>
          </cell>
        </row>
        <row r="2410">
          <cell r="A2410">
            <v>4978</v>
          </cell>
        </row>
        <row r="2411">
          <cell r="A2411">
            <v>4979</v>
          </cell>
        </row>
        <row r="2412">
          <cell r="A2412">
            <v>4980</v>
          </cell>
        </row>
        <row r="2413">
          <cell r="A2413">
            <v>4981</v>
          </cell>
        </row>
        <row r="2414">
          <cell r="A2414">
            <v>4982</v>
          </cell>
        </row>
        <row r="2415">
          <cell r="A2415">
            <v>4983</v>
          </cell>
        </row>
        <row r="2416">
          <cell r="A2416">
            <v>4984</v>
          </cell>
        </row>
        <row r="2417">
          <cell r="A2417">
            <v>4985</v>
          </cell>
        </row>
        <row r="2418">
          <cell r="A2418">
            <v>4986</v>
          </cell>
        </row>
        <row r="2419">
          <cell r="A2419">
            <v>4987</v>
          </cell>
        </row>
        <row r="2420">
          <cell r="A2420">
            <v>4988</v>
          </cell>
        </row>
        <row r="2421">
          <cell r="A2421">
            <v>4989</v>
          </cell>
        </row>
        <row r="2422">
          <cell r="A2422">
            <v>4990</v>
          </cell>
        </row>
        <row r="2423">
          <cell r="A2423">
            <v>4991</v>
          </cell>
        </row>
        <row r="2424">
          <cell r="A2424">
            <v>4992</v>
          </cell>
        </row>
        <row r="2425">
          <cell r="A2425">
            <v>4993</v>
          </cell>
        </row>
        <row r="2426">
          <cell r="A2426">
            <v>4994</v>
          </cell>
        </row>
        <row r="2427">
          <cell r="A2427">
            <v>4995</v>
          </cell>
        </row>
        <row r="2428">
          <cell r="A2428">
            <v>4996</v>
          </cell>
        </row>
        <row r="2429">
          <cell r="A2429">
            <v>4997</v>
          </cell>
        </row>
        <row r="2430">
          <cell r="A2430">
            <v>4998</v>
          </cell>
        </row>
        <row r="2431">
          <cell r="A2431">
            <v>5000</v>
          </cell>
        </row>
        <row r="2432">
          <cell r="A2432">
            <v>5001</v>
          </cell>
        </row>
        <row r="2433">
          <cell r="A2433">
            <v>5002</v>
          </cell>
        </row>
        <row r="2434">
          <cell r="A2434">
            <v>5003</v>
          </cell>
        </row>
        <row r="2435">
          <cell r="A2435">
            <v>5004</v>
          </cell>
        </row>
        <row r="2436">
          <cell r="A2436">
            <v>5005</v>
          </cell>
        </row>
        <row r="2437">
          <cell r="A2437">
            <v>5006</v>
          </cell>
        </row>
        <row r="2438">
          <cell r="A2438">
            <v>5007</v>
          </cell>
        </row>
        <row r="2439">
          <cell r="A2439">
            <v>5008</v>
          </cell>
        </row>
        <row r="2440">
          <cell r="A2440">
            <v>5009</v>
          </cell>
        </row>
        <row r="2441">
          <cell r="A2441">
            <v>5010</v>
          </cell>
        </row>
        <row r="2442">
          <cell r="A2442">
            <v>5012</v>
          </cell>
        </row>
        <row r="2443">
          <cell r="A2443">
            <v>5013</v>
          </cell>
        </row>
        <row r="2444">
          <cell r="A2444">
            <v>5014</v>
          </cell>
        </row>
        <row r="2445">
          <cell r="A2445">
            <v>5015</v>
          </cell>
        </row>
        <row r="2446">
          <cell r="A2446">
            <v>5016</v>
          </cell>
        </row>
        <row r="2447">
          <cell r="A2447">
            <v>5017</v>
          </cell>
        </row>
        <row r="2448">
          <cell r="A2448">
            <v>5018</v>
          </cell>
        </row>
        <row r="2449">
          <cell r="A2449">
            <v>5019</v>
          </cell>
        </row>
        <row r="2450">
          <cell r="A2450">
            <v>5020</v>
          </cell>
        </row>
        <row r="2451">
          <cell r="A2451">
            <v>5022</v>
          </cell>
        </row>
        <row r="2452">
          <cell r="A2452">
            <v>5023</v>
          </cell>
        </row>
        <row r="2453">
          <cell r="A2453">
            <v>5024</v>
          </cell>
        </row>
        <row r="2454">
          <cell r="A2454">
            <v>5025</v>
          </cell>
        </row>
        <row r="2455">
          <cell r="A2455">
            <v>5026</v>
          </cell>
        </row>
        <row r="2456">
          <cell r="A2456">
            <v>5027</v>
          </cell>
        </row>
        <row r="2457">
          <cell r="A2457">
            <v>5028</v>
          </cell>
        </row>
        <row r="2458">
          <cell r="A2458">
            <v>5029</v>
          </cell>
        </row>
        <row r="2459">
          <cell r="A2459">
            <v>5030</v>
          </cell>
        </row>
        <row r="2460">
          <cell r="A2460">
            <v>5031</v>
          </cell>
        </row>
        <row r="2461">
          <cell r="A2461">
            <v>5032</v>
          </cell>
        </row>
        <row r="2462">
          <cell r="A2462">
            <v>5033</v>
          </cell>
        </row>
        <row r="2463">
          <cell r="A2463">
            <v>5034</v>
          </cell>
        </row>
        <row r="2464">
          <cell r="A2464">
            <v>5035</v>
          </cell>
        </row>
        <row r="2465">
          <cell r="A2465">
            <v>5036</v>
          </cell>
        </row>
        <row r="2466">
          <cell r="A2466">
            <v>5038</v>
          </cell>
        </row>
        <row r="2467">
          <cell r="A2467">
            <v>5039</v>
          </cell>
        </row>
        <row r="2468">
          <cell r="A2468">
            <v>5040</v>
          </cell>
        </row>
        <row r="2469">
          <cell r="A2469">
            <v>5041</v>
          </cell>
        </row>
        <row r="2470">
          <cell r="A2470">
            <v>5042</v>
          </cell>
        </row>
        <row r="2471">
          <cell r="A2471">
            <v>5043</v>
          </cell>
        </row>
        <row r="2472">
          <cell r="A2472">
            <v>5045</v>
          </cell>
        </row>
        <row r="2473">
          <cell r="A2473">
            <v>5046</v>
          </cell>
        </row>
        <row r="2474">
          <cell r="A2474">
            <v>5047</v>
          </cell>
        </row>
        <row r="2475">
          <cell r="A2475">
            <v>5048</v>
          </cell>
        </row>
        <row r="2476">
          <cell r="A2476">
            <v>5049</v>
          </cell>
        </row>
        <row r="2477">
          <cell r="A2477">
            <v>5050</v>
          </cell>
        </row>
        <row r="2478">
          <cell r="A2478">
            <v>5051</v>
          </cell>
        </row>
        <row r="2479">
          <cell r="A2479">
            <v>5052</v>
          </cell>
        </row>
        <row r="2480">
          <cell r="A2480">
            <v>5053</v>
          </cell>
        </row>
        <row r="2481">
          <cell r="A2481">
            <v>5055</v>
          </cell>
        </row>
        <row r="2482">
          <cell r="A2482">
            <v>5056</v>
          </cell>
        </row>
        <row r="2483">
          <cell r="A2483">
            <v>5057</v>
          </cell>
        </row>
        <row r="2484">
          <cell r="A2484">
            <v>5059</v>
          </cell>
        </row>
        <row r="2485">
          <cell r="A2485">
            <v>5060</v>
          </cell>
        </row>
        <row r="2486">
          <cell r="A2486">
            <v>5062</v>
          </cell>
        </row>
        <row r="2487">
          <cell r="A2487">
            <v>5063</v>
          </cell>
        </row>
        <row r="2488">
          <cell r="A2488">
            <v>5064</v>
          </cell>
        </row>
        <row r="2489">
          <cell r="A2489">
            <v>5065</v>
          </cell>
        </row>
        <row r="2490">
          <cell r="A2490">
            <v>5066</v>
          </cell>
        </row>
        <row r="2491">
          <cell r="A2491">
            <v>5067</v>
          </cell>
        </row>
        <row r="2492">
          <cell r="A2492">
            <v>5068</v>
          </cell>
        </row>
        <row r="2493">
          <cell r="A2493">
            <v>5069</v>
          </cell>
        </row>
        <row r="2494">
          <cell r="A2494">
            <v>5070</v>
          </cell>
        </row>
        <row r="2495">
          <cell r="A2495">
            <v>5071</v>
          </cell>
        </row>
        <row r="2496">
          <cell r="A2496">
            <v>5072</v>
          </cell>
        </row>
        <row r="2497">
          <cell r="A2497">
            <v>5073</v>
          </cell>
        </row>
        <row r="2498">
          <cell r="A2498">
            <v>5074</v>
          </cell>
        </row>
        <row r="2499">
          <cell r="A2499">
            <v>5075</v>
          </cell>
        </row>
        <row r="2500">
          <cell r="A2500">
            <v>5076</v>
          </cell>
        </row>
        <row r="2501">
          <cell r="A2501">
            <v>5077</v>
          </cell>
        </row>
        <row r="2502">
          <cell r="A2502">
            <v>5078</v>
          </cell>
        </row>
        <row r="2503">
          <cell r="A2503">
            <v>5080</v>
          </cell>
        </row>
        <row r="2504">
          <cell r="A2504">
            <v>5081</v>
          </cell>
        </row>
        <row r="2505">
          <cell r="A2505">
            <v>5082</v>
          </cell>
        </row>
        <row r="2506">
          <cell r="A2506">
            <v>5084</v>
          </cell>
        </row>
        <row r="2507">
          <cell r="A2507">
            <v>5085</v>
          </cell>
        </row>
        <row r="2508">
          <cell r="A2508">
            <v>5086</v>
          </cell>
        </row>
        <row r="2509">
          <cell r="A2509">
            <v>5087</v>
          </cell>
        </row>
        <row r="2510">
          <cell r="A2510">
            <v>5089</v>
          </cell>
        </row>
        <row r="2511">
          <cell r="A2511">
            <v>5090</v>
          </cell>
        </row>
        <row r="2512">
          <cell r="A2512">
            <v>5091</v>
          </cell>
        </row>
        <row r="2513">
          <cell r="A2513">
            <v>5092</v>
          </cell>
        </row>
        <row r="2514">
          <cell r="A2514">
            <v>5093</v>
          </cell>
        </row>
        <row r="2515">
          <cell r="A2515">
            <v>5094</v>
          </cell>
        </row>
        <row r="2516">
          <cell r="A2516">
            <v>5095</v>
          </cell>
        </row>
        <row r="2517">
          <cell r="A2517">
            <v>5096</v>
          </cell>
        </row>
        <row r="2518">
          <cell r="A2518">
            <v>5097</v>
          </cell>
        </row>
        <row r="2519">
          <cell r="A2519">
            <v>5098</v>
          </cell>
        </row>
        <row r="2520">
          <cell r="A2520">
            <v>5099</v>
          </cell>
        </row>
        <row r="2521">
          <cell r="A2521">
            <v>5100</v>
          </cell>
        </row>
        <row r="2522">
          <cell r="A2522">
            <v>5101</v>
          </cell>
        </row>
        <row r="2523">
          <cell r="A2523">
            <v>5102</v>
          </cell>
        </row>
        <row r="2524">
          <cell r="A2524">
            <v>5103</v>
          </cell>
        </row>
        <row r="2525">
          <cell r="A2525">
            <v>5104</v>
          </cell>
        </row>
        <row r="2526">
          <cell r="A2526">
            <v>5106</v>
          </cell>
        </row>
        <row r="2527">
          <cell r="A2527">
            <v>5107</v>
          </cell>
        </row>
        <row r="2528">
          <cell r="A2528">
            <v>5109</v>
          </cell>
        </row>
        <row r="2529">
          <cell r="A2529">
            <v>5110</v>
          </cell>
        </row>
        <row r="2530">
          <cell r="A2530">
            <v>5111</v>
          </cell>
        </row>
        <row r="2531">
          <cell r="A2531">
            <v>5112</v>
          </cell>
        </row>
        <row r="2532">
          <cell r="A2532">
            <v>5113</v>
          </cell>
        </row>
        <row r="2533">
          <cell r="A2533">
            <v>5114</v>
          </cell>
        </row>
        <row r="2534">
          <cell r="A2534">
            <v>5115</v>
          </cell>
        </row>
        <row r="2535">
          <cell r="A2535">
            <v>5116</v>
          </cell>
        </row>
        <row r="2536">
          <cell r="A2536">
            <v>5117</v>
          </cell>
        </row>
        <row r="2537">
          <cell r="A2537">
            <v>5118</v>
          </cell>
        </row>
        <row r="2538">
          <cell r="A2538">
            <v>5119</v>
          </cell>
        </row>
        <row r="2539">
          <cell r="A2539">
            <v>5121</v>
          </cell>
        </row>
        <row r="2540">
          <cell r="A2540">
            <v>5122</v>
          </cell>
        </row>
        <row r="2541">
          <cell r="A2541">
            <v>5123</v>
          </cell>
        </row>
      </sheetData>
      <sheetData sheetId="5"/>
      <sheetData sheetId="6"/>
      <sheetData sheetId="7"/>
      <sheetData sheetId="8"/>
      <sheetData sheetId="9"/>
      <sheetData sheetId="10"/>
      <sheetData sheetId="11"/>
      <sheetData sheetId="12"/>
      <sheetData sheetId="13">
        <row r="3">
          <cell r="B3" t="str">
            <v>Team</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J17"/>
  <sheetViews>
    <sheetView zoomScaleNormal="100" workbookViewId="0"/>
  </sheetViews>
  <sheetFormatPr defaultRowHeight="12.75" x14ac:dyDescent="0.2"/>
  <sheetData>
    <row r="1" spans="1:10" x14ac:dyDescent="0.2">
      <c r="A1" s="3">
        <v>2000</v>
      </c>
      <c r="B1" s="7" t="s">
        <v>1</v>
      </c>
      <c r="C1" s="7" t="s">
        <v>2</v>
      </c>
      <c r="D1" s="7" t="s">
        <v>3</v>
      </c>
      <c r="E1" s="6" t="s">
        <v>4</v>
      </c>
      <c r="F1" s="2"/>
      <c r="J1" s="17"/>
    </row>
    <row r="2" spans="1:10" x14ac:dyDescent="0.2">
      <c r="A2" s="128">
        <v>1</v>
      </c>
      <c r="B2" s="98">
        <v>80</v>
      </c>
      <c r="C2" s="98">
        <v>111</v>
      </c>
      <c r="D2" s="98">
        <v>175</v>
      </c>
      <c r="E2" s="149" t="s">
        <v>7</v>
      </c>
      <c r="J2" s="18"/>
    </row>
    <row r="3" spans="1:10" x14ac:dyDescent="0.2">
      <c r="A3" s="128">
        <v>2</v>
      </c>
      <c r="B3" s="98">
        <v>64</v>
      </c>
      <c r="C3" s="98">
        <v>254</v>
      </c>
      <c r="D3" s="98">
        <v>364</v>
      </c>
      <c r="E3" s="149" t="s">
        <v>7</v>
      </c>
    </row>
    <row r="4" spans="1:10" x14ac:dyDescent="0.2">
      <c r="A4" s="128">
        <v>3</v>
      </c>
      <c r="B4" s="98">
        <v>402</v>
      </c>
      <c r="C4" s="98">
        <v>330</v>
      </c>
      <c r="D4" s="98">
        <v>233</v>
      </c>
      <c r="E4" s="149" t="s">
        <v>25</v>
      </c>
    </row>
    <row r="5" spans="1:10" x14ac:dyDescent="0.2">
      <c r="A5" s="128">
        <v>4</v>
      </c>
      <c r="B5" s="98">
        <v>269</v>
      </c>
      <c r="C5" s="98">
        <v>267</v>
      </c>
      <c r="D5" s="98">
        <v>274</v>
      </c>
      <c r="E5" s="149" t="s">
        <v>5</v>
      </c>
    </row>
    <row r="6" spans="1:10" x14ac:dyDescent="0.2">
      <c r="A6" s="128">
        <v>5</v>
      </c>
      <c r="B6" s="98">
        <v>60</v>
      </c>
      <c r="C6" s="98">
        <v>349</v>
      </c>
      <c r="D6" s="98">
        <v>176</v>
      </c>
      <c r="E6" s="149" t="s">
        <v>25</v>
      </c>
    </row>
    <row r="7" spans="1:10" x14ac:dyDescent="0.2">
      <c r="A7" s="128">
        <v>6</v>
      </c>
      <c r="B7" s="98">
        <v>157</v>
      </c>
      <c r="C7" s="98">
        <v>173</v>
      </c>
      <c r="D7" s="98">
        <v>65</v>
      </c>
      <c r="E7" s="149" t="s">
        <v>5</v>
      </c>
    </row>
    <row r="8" spans="1:10" x14ac:dyDescent="0.2">
      <c r="A8" s="128">
        <v>7</v>
      </c>
      <c r="B8" s="98">
        <v>68</v>
      </c>
      <c r="C8" s="98">
        <v>16</v>
      </c>
      <c r="D8" s="98">
        <v>71</v>
      </c>
      <c r="E8" s="149" t="s">
        <v>25</v>
      </c>
    </row>
    <row r="9" spans="1:10" x14ac:dyDescent="0.2">
      <c r="A9" s="128">
        <v>8</v>
      </c>
      <c r="B9" s="98">
        <v>126</v>
      </c>
      <c r="C9" s="98">
        <v>131</v>
      </c>
      <c r="D9" s="98">
        <v>102</v>
      </c>
      <c r="E9" s="149" t="s">
        <v>6</v>
      </c>
    </row>
    <row r="10" spans="1:10" x14ac:dyDescent="0.2">
      <c r="A10" s="128">
        <v>9</v>
      </c>
      <c r="B10" s="98">
        <v>47</v>
      </c>
      <c r="C10" s="98">
        <v>312</v>
      </c>
      <c r="D10" s="98">
        <v>201</v>
      </c>
      <c r="E10" s="149" t="s">
        <v>25</v>
      </c>
    </row>
    <row r="11" spans="1:10" x14ac:dyDescent="0.2">
      <c r="A11" s="128">
        <v>10</v>
      </c>
      <c r="B11" s="98">
        <v>255</v>
      </c>
      <c r="C11" s="98">
        <v>232</v>
      </c>
      <c r="D11" s="98">
        <v>25</v>
      </c>
      <c r="E11" s="149" t="s">
        <v>11</v>
      </c>
    </row>
    <row r="12" spans="1:10" x14ac:dyDescent="0.2">
      <c r="A12" s="128">
        <v>11</v>
      </c>
      <c r="B12" s="98">
        <v>37</v>
      </c>
      <c r="C12" s="98">
        <v>88</v>
      </c>
      <c r="D12" s="98">
        <v>59</v>
      </c>
      <c r="E12" s="149" t="s">
        <v>25</v>
      </c>
    </row>
    <row r="13" spans="1:10" x14ac:dyDescent="0.2">
      <c r="A13" s="128">
        <v>12</v>
      </c>
      <c r="B13" s="98">
        <v>41</v>
      </c>
      <c r="C13" s="98">
        <v>48</v>
      </c>
      <c r="D13" s="98">
        <v>177</v>
      </c>
      <c r="E13" s="149" t="s">
        <v>7</v>
      </c>
    </row>
    <row r="14" spans="1:10" x14ac:dyDescent="0.2">
      <c r="A14" s="128">
        <v>13</v>
      </c>
      <c r="B14" s="98">
        <v>118</v>
      </c>
      <c r="C14" s="98">
        <v>33</v>
      </c>
      <c r="D14" s="98">
        <v>135</v>
      </c>
      <c r="E14" s="149" t="s">
        <v>25</v>
      </c>
    </row>
    <row r="15" spans="1:10" x14ac:dyDescent="0.2">
      <c r="A15" s="128">
        <v>14</v>
      </c>
      <c r="B15" s="98">
        <v>388</v>
      </c>
      <c r="C15" s="98">
        <v>365</v>
      </c>
      <c r="D15" s="98">
        <v>61</v>
      </c>
      <c r="E15" s="149" t="s">
        <v>7</v>
      </c>
    </row>
    <row r="16" spans="1:10" x14ac:dyDescent="0.2">
      <c r="A16" s="128">
        <v>15</v>
      </c>
      <c r="B16" s="98">
        <v>28</v>
      </c>
      <c r="C16" s="98">
        <v>67</v>
      </c>
      <c r="D16" s="98">
        <v>75</v>
      </c>
      <c r="E16" s="149" t="s">
        <v>25</v>
      </c>
    </row>
    <row r="17" spans="1:5" x14ac:dyDescent="0.2">
      <c r="A17" s="131">
        <v>16</v>
      </c>
      <c r="B17" s="159">
        <v>22</v>
      </c>
      <c r="C17" s="159">
        <v>45</v>
      </c>
      <c r="D17" s="159">
        <v>340</v>
      </c>
      <c r="E17" s="152" t="s">
        <v>25</v>
      </c>
    </row>
  </sheetData>
  <sheetProtection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G349"/>
  <sheetViews>
    <sheetView topLeftCell="A27" workbookViewId="0">
      <selection activeCell="C27" sqref="C27"/>
    </sheetView>
  </sheetViews>
  <sheetFormatPr defaultRowHeight="12.75" x14ac:dyDescent="0.2"/>
  <sheetData>
    <row r="1" spans="1:33" x14ac:dyDescent="0.2">
      <c r="A1" s="3" t="s">
        <v>0</v>
      </c>
      <c r="B1" s="7" t="s">
        <v>1</v>
      </c>
      <c r="C1" s="7" t="s">
        <v>2</v>
      </c>
      <c r="D1" s="7" t="s">
        <v>3</v>
      </c>
      <c r="E1" s="8" t="s">
        <v>4</v>
      </c>
      <c r="G1" s="4" t="s">
        <v>8</v>
      </c>
      <c r="H1" s="7" t="s">
        <v>1</v>
      </c>
      <c r="I1" s="7" t="s">
        <v>2</v>
      </c>
      <c r="J1" s="7" t="s">
        <v>3</v>
      </c>
      <c r="K1" s="8" t="s">
        <v>4</v>
      </c>
      <c r="M1" s="4" t="s">
        <v>9</v>
      </c>
      <c r="N1" s="7" t="s">
        <v>1</v>
      </c>
      <c r="O1" s="7" t="s">
        <v>2</v>
      </c>
      <c r="P1" s="7" t="s">
        <v>3</v>
      </c>
      <c r="Q1" s="8" t="s">
        <v>4</v>
      </c>
      <c r="S1" s="4" t="s">
        <v>10</v>
      </c>
      <c r="T1" s="7" t="s">
        <v>1</v>
      </c>
      <c r="U1" s="7" t="s">
        <v>2</v>
      </c>
      <c r="V1" s="7" t="s">
        <v>3</v>
      </c>
      <c r="W1" s="8" t="s">
        <v>4</v>
      </c>
      <c r="Y1" s="3" t="s">
        <v>12</v>
      </c>
      <c r="Z1" s="7" t="s">
        <v>1</v>
      </c>
      <c r="AA1" s="7" t="s">
        <v>2</v>
      </c>
      <c r="AB1" s="7" t="s">
        <v>3</v>
      </c>
      <c r="AC1" s="8" t="s">
        <v>4</v>
      </c>
      <c r="AD1" s="2" t="s">
        <v>20</v>
      </c>
      <c r="AG1" s="157" t="s">
        <v>292</v>
      </c>
    </row>
    <row r="2" spans="1:33" x14ac:dyDescent="0.2">
      <c r="A2" s="128">
        <v>1</v>
      </c>
      <c r="B2" s="160">
        <v>1114</v>
      </c>
      <c r="C2" s="161">
        <v>2056</v>
      </c>
      <c r="D2" s="228">
        <v>503</v>
      </c>
      <c r="E2" s="163" t="s">
        <v>5</v>
      </c>
      <c r="G2" s="128">
        <v>1</v>
      </c>
      <c r="H2" s="160">
        <v>346</v>
      </c>
      <c r="I2" s="161">
        <v>1747</v>
      </c>
      <c r="J2" s="162">
        <v>1771</v>
      </c>
      <c r="K2" s="163" t="s">
        <v>7</v>
      </c>
      <c r="M2" s="128">
        <v>1</v>
      </c>
      <c r="N2" s="98">
        <v>111</v>
      </c>
      <c r="O2" s="224">
        <v>67</v>
      </c>
      <c r="P2" s="98">
        <v>971</v>
      </c>
      <c r="Q2" s="165" t="s">
        <v>11</v>
      </c>
      <c r="S2" s="128">
        <v>1</v>
      </c>
      <c r="T2" s="160">
        <v>1625</v>
      </c>
      <c r="U2" s="161">
        <v>234</v>
      </c>
      <c r="V2" s="162">
        <v>768</v>
      </c>
      <c r="W2" s="163" t="s">
        <v>5</v>
      </c>
      <c r="Y2" s="128" t="s">
        <v>13</v>
      </c>
      <c r="Z2" s="98"/>
      <c r="AA2" s="153"/>
      <c r="AB2" s="98"/>
      <c r="AC2" s="165"/>
      <c r="AG2">
        <v>1114</v>
      </c>
    </row>
    <row r="3" spans="1:33" x14ac:dyDescent="0.2">
      <c r="A3" s="128">
        <v>2</v>
      </c>
      <c r="B3" s="164">
        <v>1503</v>
      </c>
      <c r="C3" s="153">
        <v>1538</v>
      </c>
      <c r="D3" s="98">
        <v>1649</v>
      </c>
      <c r="E3" s="165" t="s">
        <v>5</v>
      </c>
      <c r="F3" s="157" t="s">
        <v>167</v>
      </c>
      <c r="G3" s="128">
        <v>2</v>
      </c>
      <c r="H3" s="164">
        <v>1806</v>
      </c>
      <c r="I3" s="98">
        <v>2039</v>
      </c>
      <c r="J3" s="98">
        <v>668</v>
      </c>
      <c r="K3" s="165" t="s">
        <v>7</v>
      </c>
      <c r="M3" s="128">
        <v>2</v>
      </c>
      <c r="N3" s="98">
        <v>1318</v>
      </c>
      <c r="O3" s="98">
        <v>973</v>
      </c>
      <c r="P3" s="98">
        <v>25</v>
      </c>
      <c r="Q3" s="165" t="s">
        <v>5</v>
      </c>
      <c r="S3" s="128">
        <v>2</v>
      </c>
      <c r="T3" s="259">
        <v>1918</v>
      </c>
      <c r="U3" s="223">
        <v>85</v>
      </c>
      <c r="V3" s="98">
        <v>135</v>
      </c>
      <c r="W3" s="165" t="s">
        <v>6</v>
      </c>
      <c r="Y3" s="128" t="s">
        <v>14</v>
      </c>
      <c r="Z3" s="164">
        <v>217</v>
      </c>
      <c r="AA3" s="98">
        <v>68</v>
      </c>
      <c r="AB3" s="98">
        <v>247</v>
      </c>
      <c r="AC3" s="217" t="s">
        <v>6</v>
      </c>
      <c r="AG3">
        <v>1503</v>
      </c>
    </row>
    <row r="4" spans="1:33" x14ac:dyDescent="0.2">
      <c r="A4" s="128">
        <v>3</v>
      </c>
      <c r="B4" s="398">
        <v>548</v>
      </c>
      <c r="C4" s="153">
        <v>1987</v>
      </c>
      <c r="D4" s="98">
        <v>353</v>
      </c>
      <c r="E4" s="165" t="s">
        <v>7</v>
      </c>
      <c r="G4" s="128">
        <v>3</v>
      </c>
      <c r="H4" s="166">
        <v>175</v>
      </c>
      <c r="I4" s="153">
        <v>254</v>
      </c>
      <c r="J4" s="98">
        <v>2185</v>
      </c>
      <c r="K4" s="165" t="s">
        <v>7</v>
      </c>
      <c r="M4" s="128">
        <v>3</v>
      </c>
      <c r="N4" s="153">
        <v>708</v>
      </c>
      <c r="O4" s="153">
        <v>45</v>
      </c>
      <c r="P4" s="98">
        <v>1923</v>
      </c>
      <c r="Q4" s="165" t="s">
        <v>7</v>
      </c>
      <c r="S4" s="128">
        <v>3</v>
      </c>
      <c r="T4" s="166">
        <v>2377</v>
      </c>
      <c r="U4" s="153">
        <v>148</v>
      </c>
      <c r="V4" s="98">
        <v>126</v>
      </c>
      <c r="W4" s="165" t="s">
        <v>7</v>
      </c>
      <c r="Y4" s="128" t="s">
        <v>15</v>
      </c>
      <c r="Z4" s="98">
        <v>111</v>
      </c>
      <c r="AA4" s="98">
        <v>67</v>
      </c>
      <c r="AB4" s="98">
        <v>971</v>
      </c>
      <c r="AC4" s="217" t="s">
        <v>11</v>
      </c>
      <c r="AG4">
        <v>1987</v>
      </c>
    </row>
    <row r="5" spans="1:33" x14ac:dyDescent="0.2">
      <c r="A5" s="128">
        <v>4</v>
      </c>
      <c r="B5" s="166">
        <v>1561</v>
      </c>
      <c r="C5" s="153">
        <v>125</v>
      </c>
      <c r="D5" s="98">
        <v>624</v>
      </c>
      <c r="E5" s="165" t="s">
        <v>7</v>
      </c>
      <c r="G5" s="128">
        <v>4</v>
      </c>
      <c r="H5" s="164">
        <v>188</v>
      </c>
      <c r="I5" s="98">
        <v>399</v>
      </c>
      <c r="J5" s="98">
        <v>329</v>
      </c>
      <c r="K5" s="165" t="s">
        <v>6</v>
      </c>
      <c r="M5" s="128">
        <v>4</v>
      </c>
      <c r="N5" s="98">
        <v>71</v>
      </c>
      <c r="O5" s="98">
        <v>987</v>
      </c>
      <c r="P5" s="223">
        <v>65</v>
      </c>
      <c r="Q5" s="165" t="s">
        <v>7</v>
      </c>
      <c r="S5" s="128">
        <v>4</v>
      </c>
      <c r="T5" s="259">
        <v>2771</v>
      </c>
      <c r="U5" s="98">
        <v>365</v>
      </c>
      <c r="V5" s="98">
        <v>1726</v>
      </c>
      <c r="W5" s="165" t="s">
        <v>7</v>
      </c>
      <c r="Y5" s="131" t="s">
        <v>16</v>
      </c>
      <c r="Z5" s="218"/>
      <c r="AA5" s="218"/>
      <c r="AB5" s="159"/>
      <c r="AC5" s="168"/>
      <c r="AG5">
        <v>1561</v>
      </c>
    </row>
    <row r="6" spans="1:33" x14ac:dyDescent="0.2">
      <c r="A6" s="128">
        <v>5</v>
      </c>
      <c r="B6" s="164">
        <v>222</v>
      </c>
      <c r="C6" s="98">
        <v>1218</v>
      </c>
      <c r="D6" s="98">
        <v>2753</v>
      </c>
      <c r="E6" s="165" t="s">
        <v>11</v>
      </c>
      <c r="G6" s="128">
        <v>5</v>
      </c>
      <c r="H6" s="164">
        <v>1622</v>
      </c>
      <c r="I6" s="153">
        <v>375</v>
      </c>
      <c r="J6" s="98">
        <v>190</v>
      </c>
      <c r="K6" s="165" t="s">
        <v>7</v>
      </c>
      <c r="M6" s="128">
        <v>5</v>
      </c>
      <c r="N6" s="98">
        <v>40</v>
      </c>
      <c r="O6" s="153">
        <v>1332</v>
      </c>
      <c r="P6" s="98">
        <v>1902</v>
      </c>
      <c r="Q6" s="165" t="s">
        <v>5</v>
      </c>
      <c r="S6" s="128">
        <v>5</v>
      </c>
      <c r="T6" s="164">
        <v>1507</v>
      </c>
      <c r="U6" s="153">
        <v>121</v>
      </c>
      <c r="V6" s="98">
        <v>177</v>
      </c>
      <c r="W6" s="165" t="s">
        <v>11</v>
      </c>
      <c r="AG6">
        <v>222</v>
      </c>
    </row>
    <row r="7" spans="1:33" x14ac:dyDescent="0.2">
      <c r="A7" s="128">
        <v>6</v>
      </c>
      <c r="B7" s="164">
        <v>488</v>
      </c>
      <c r="C7" s="153">
        <v>118</v>
      </c>
      <c r="D7" s="98">
        <v>343</v>
      </c>
      <c r="E7" s="165" t="s">
        <v>6</v>
      </c>
      <c r="F7" s="157" t="s">
        <v>167</v>
      </c>
      <c r="G7" s="128">
        <v>6</v>
      </c>
      <c r="H7" s="164">
        <v>341</v>
      </c>
      <c r="I7" s="223">
        <v>245</v>
      </c>
      <c r="J7" s="98">
        <v>816</v>
      </c>
      <c r="K7" s="165" t="s">
        <v>5</v>
      </c>
      <c r="M7" s="128">
        <v>6</v>
      </c>
      <c r="N7" s="98">
        <v>1717</v>
      </c>
      <c r="O7" s="98">
        <v>870</v>
      </c>
      <c r="P7" s="98">
        <v>2775</v>
      </c>
      <c r="Q7" s="165" t="s">
        <v>6</v>
      </c>
      <c r="S7" s="128">
        <v>6</v>
      </c>
      <c r="T7" s="164">
        <v>2970</v>
      </c>
      <c r="U7" s="98">
        <v>102</v>
      </c>
      <c r="V7" s="223">
        <v>33</v>
      </c>
      <c r="W7" s="165" t="s">
        <v>5</v>
      </c>
      <c r="AG7">
        <v>488</v>
      </c>
    </row>
    <row r="8" spans="1:33" x14ac:dyDescent="0.2">
      <c r="A8" s="128">
        <v>7</v>
      </c>
      <c r="B8" s="164">
        <v>1555</v>
      </c>
      <c r="C8" s="223">
        <v>201</v>
      </c>
      <c r="D8" s="98">
        <v>931</v>
      </c>
      <c r="E8" s="165" t="s">
        <v>7</v>
      </c>
      <c r="G8" s="128">
        <v>7</v>
      </c>
      <c r="H8" s="259">
        <v>217</v>
      </c>
      <c r="I8" s="223">
        <v>68</v>
      </c>
      <c r="J8" s="223">
        <v>247</v>
      </c>
      <c r="K8" s="165" t="s">
        <v>11</v>
      </c>
      <c r="M8" s="128">
        <v>7</v>
      </c>
      <c r="N8" s="98">
        <v>1250</v>
      </c>
      <c r="O8" s="98">
        <v>1124</v>
      </c>
      <c r="P8" s="98">
        <v>716</v>
      </c>
      <c r="Q8" s="165" t="s">
        <v>7</v>
      </c>
      <c r="S8" s="128">
        <v>7</v>
      </c>
      <c r="T8" s="164">
        <v>1629</v>
      </c>
      <c r="U8" s="223">
        <v>469</v>
      </c>
      <c r="V8" s="98">
        <v>368</v>
      </c>
      <c r="W8" s="165" t="s">
        <v>7</v>
      </c>
      <c r="AG8">
        <v>931</v>
      </c>
    </row>
    <row r="9" spans="1:33" x14ac:dyDescent="0.2">
      <c r="A9" s="131">
        <v>8</v>
      </c>
      <c r="B9" s="260">
        <v>107</v>
      </c>
      <c r="C9" s="159">
        <v>1002</v>
      </c>
      <c r="D9" s="159">
        <v>2415</v>
      </c>
      <c r="E9" s="168" t="s">
        <v>7</v>
      </c>
      <c r="G9" s="131">
        <v>8</v>
      </c>
      <c r="H9" s="167">
        <v>70</v>
      </c>
      <c r="I9" s="225">
        <v>27</v>
      </c>
      <c r="J9" s="159">
        <v>79</v>
      </c>
      <c r="K9" s="168" t="s">
        <v>5</v>
      </c>
      <c r="M9" s="131">
        <v>8</v>
      </c>
      <c r="N9" s="159">
        <v>1208</v>
      </c>
      <c r="O9" s="159">
        <v>56</v>
      </c>
      <c r="P9" s="159">
        <v>207</v>
      </c>
      <c r="Q9" s="168" t="s">
        <v>7</v>
      </c>
      <c r="S9" s="131">
        <v>8</v>
      </c>
      <c r="T9" s="167">
        <v>1868</v>
      </c>
      <c r="U9" s="159">
        <v>1516</v>
      </c>
      <c r="V9" s="159">
        <v>88</v>
      </c>
      <c r="W9" s="168" t="s">
        <v>7</v>
      </c>
      <c r="AG9">
        <v>1002</v>
      </c>
    </row>
    <row r="10" spans="1:33" x14ac:dyDescent="0.2">
      <c r="A10" s="222"/>
      <c r="B10" s="222"/>
      <c r="C10" s="222"/>
      <c r="D10" s="222"/>
      <c r="E10" s="222"/>
      <c r="M10" s="98"/>
      <c r="AG10">
        <v>2056</v>
      </c>
    </row>
    <row r="11" spans="1:33" ht="18" x14ac:dyDescent="0.25">
      <c r="A11" s="257" t="s">
        <v>108</v>
      </c>
      <c r="G11" s="257" t="s">
        <v>35</v>
      </c>
      <c r="M11" s="257" t="s">
        <v>109</v>
      </c>
      <c r="S11" s="257" t="s">
        <v>110</v>
      </c>
      <c r="AG11">
        <v>201</v>
      </c>
    </row>
    <row r="12" spans="1:33" ht="18" x14ac:dyDescent="0.25">
      <c r="A12" s="257" t="s">
        <v>106</v>
      </c>
      <c r="G12" s="257" t="s">
        <v>106</v>
      </c>
      <c r="M12" s="257" t="s">
        <v>106</v>
      </c>
      <c r="S12" s="257" t="s">
        <v>106</v>
      </c>
      <c r="AG12">
        <v>176</v>
      </c>
    </row>
    <row r="13" spans="1:33" x14ac:dyDescent="0.2">
      <c r="B13" s="10"/>
      <c r="C13" s="110" t="s">
        <v>79</v>
      </c>
      <c r="D13" s="110" t="s">
        <v>107</v>
      </c>
      <c r="H13" s="10"/>
      <c r="I13" s="110" t="s">
        <v>79</v>
      </c>
      <c r="J13" s="110" t="s">
        <v>107</v>
      </c>
      <c r="N13" s="10"/>
      <c r="O13" s="110" t="s">
        <v>79</v>
      </c>
      <c r="P13" s="110" t="s">
        <v>107</v>
      </c>
      <c r="T13" s="10"/>
      <c r="U13" s="110" t="s">
        <v>79</v>
      </c>
      <c r="V13" s="110" t="s">
        <v>107</v>
      </c>
      <c r="AG13">
        <v>624</v>
      </c>
    </row>
    <row r="14" spans="1:33" x14ac:dyDescent="0.2">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c r="AG14">
        <v>2354</v>
      </c>
    </row>
    <row r="15" spans="1:33" x14ac:dyDescent="0.2">
      <c r="A15" s="194">
        <f t="shared" ref="A15:A22" si="0">B2</f>
        <v>1114</v>
      </c>
      <c r="B15" s="193" t="s">
        <v>82</v>
      </c>
      <c r="C15" s="194">
        <v>16</v>
      </c>
      <c r="D15" s="195">
        <f>IF(E15="Winner",30,IF(E15="Finalist",20,IF(E15="Semi Finalist",10,)))</f>
        <v>10</v>
      </c>
      <c r="E15" s="157" t="str">
        <f>E2</f>
        <v>Semi Finalist</v>
      </c>
      <c r="G15" s="194">
        <f t="shared" ref="G15:G22" si="1">H2</f>
        <v>346</v>
      </c>
      <c r="H15" s="193" t="s">
        <v>82</v>
      </c>
      <c r="I15" s="194">
        <v>16</v>
      </c>
      <c r="J15" s="195">
        <f>IF(K15="Winner",30,IF(K15="Finalist",20,IF(K15="Semi Finalist",10,)))</f>
        <v>0</v>
      </c>
      <c r="K15" s="157" t="str">
        <f>K2</f>
        <v>Quarter Finalist</v>
      </c>
      <c r="M15" s="194">
        <f t="shared" ref="M15:M22" si="2">N2</f>
        <v>111</v>
      </c>
      <c r="N15" s="193" t="s">
        <v>82</v>
      </c>
      <c r="O15" s="194">
        <v>16</v>
      </c>
      <c r="P15" s="195">
        <f>IF(Q15="Winner",30,IF(Q15="Finalist",20,IF(Q15="Semi Finalist",10,)))</f>
        <v>30</v>
      </c>
      <c r="Q15" s="157" t="str">
        <f>Q2</f>
        <v>Winner</v>
      </c>
      <c r="S15" s="194">
        <f t="shared" ref="S15:S22" si="3">T2</f>
        <v>1625</v>
      </c>
      <c r="T15" s="193" t="s">
        <v>82</v>
      </c>
      <c r="U15" s="194">
        <v>16</v>
      </c>
      <c r="V15" s="195">
        <f>IF(W15="Winner",30,IF(W15="Finalist",20,IF(W15="Semi Finalist",10,)))</f>
        <v>10</v>
      </c>
      <c r="W15" s="157" t="str">
        <f>W2</f>
        <v>Semi Finalist</v>
      </c>
      <c r="AG15">
        <v>386</v>
      </c>
    </row>
    <row r="16" spans="1:33" x14ac:dyDescent="0.2">
      <c r="A16" s="197">
        <f t="shared" si="0"/>
        <v>1503</v>
      </c>
      <c r="B16" s="196" t="s">
        <v>83</v>
      </c>
      <c r="C16" s="197">
        <v>15</v>
      </c>
      <c r="D16" s="198">
        <f t="shared" ref="D16:D38" si="4">IF(E16="Winner",30,IF(E16="Finalist",20,IF(E16="Semi Finalist",10,)))</f>
        <v>10</v>
      </c>
      <c r="E16" s="157" t="str">
        <f t="shared" ref="E16:E22" si="5">E3</f>
        <v>Semi Finalist</v>
      </c>
      <c r="G16" s="197">
        <f t="shared" si="1"/>
        <v>1806</v>
      </c>
      <c r="H16" s="196" t="s">
        <v>83</v>
      </c>
      <c r="I16" s="197">
        <v>15</v>
      </c>
      <c r="J16" s="198">
        <f t="shared" ref="J16:J38" si="6">IF(K16="Winner",30,IF(K16="Finalist",20,IF(K16="Semi Finalist",10,)))</f>
        <v>0</v>
      </c>
      <c r="K16" s="157" t="str">
        <f t="shared" ref="K16:K22" si="7">K3</f>
        <v>Quarter Finalist</v>
      </c>
      <c r="M16" s="197">
        <f t="shared" si="2"/>
        <v>1318</v>
      </c>
      <c r="N16" s="196" t="s">
        <v>83</v>
      </c>
      <c r="O16" s="197">
        <v>15</v>
      </c>
      <c r="P16" s="198">
        <f t="shared" ref="P16:P38" si="8">IF(Q16="Winner",30,IF(Q16="Finalist",20,IF(Q16="Semi Finalist",10,)))</f>
        <v>10</v>
      </c>
      <c r="Q16" s="157" t="str">
        <f t="shared" ref="Q16:Q22" si="9">Q3</f>
        <v>Semi Finalist</v>
      </c>
      <c r="S16" s="197">
        <f t="shared" si="3"/>
        <v>1918</v>
      </c>
      <c r="T16" s="196" t="s">
        <v>83</v>
      </c>
      <c r="U16" s="197">
        <v>15</v>
      </c>
      <c r="V16" s="198">
        <f t="shared" ref="V16:V38" si="10">IF(W16="Winner",30,IF(W16="Finalist",20,IF(W16="Semi Finalist",10,)))</f>
        <v>20</v>
      </c>
      <c r="W16" s="157" t="str">
        <f t="shared" ref="W16:W22" si="11">W3</f>
        <v>Finalist</v>
      </c>
      <c r="AG16">
        <v>1834</v>
      </c>
    </row>
    <row r="17" spans="1:33" x14ac:dyDescent="0.2">
      <c r="A17" s="197">
        <f t="shared" si="0"/>
        <v>548</v>
      </c>
      <c r="B17" s="196" t="s">
        <v>84</v>
      </c>
      <c r="C17" s="197">
        <v>14</v>
      </c>
      <c r="D17" s="198">
        <f t="shared" si="4"/>
        <v>0</v>
      </c>
      <c r="E17" s="157" t="str">
        <f t="shared" si="5"/>
        <v>Quarter Finalist</v>
      </c>
      <c r="G17" s="197">
        <f t="shared" si="1"/>
        <v>175</v>
      </c>
      <c r="H17" s="196" t="s">
        <v>84</v>
      </c>
      <c r="I17" s="197">
        <v>14</v>
      </c>
      <c r="J17" s="198">
        <f t="shared" si="6"/>
        <v>0</v>
      </c>
      <c r="K17" s="157" t="str">
        <f t="shared" si="7"/>
        <v>Quarter Finalist</v>
      </c>
      <c r="M17" s="197">
        <f t="shared" si="2"/>
        <v>708</v>
      </c>
      <c r="N17" s="196" t="s">
        <v>84</v>
      </c>
      <c r="O17" s="197">
        <v>14</v>
      </c>
      <c r="P17" s="198">
        <f t="shared" si="8"/>
        <v>0</v>
      </c>
      <c r="Q17" s="157" t="str">
        <f t="shared" si="9"/>
        <v>Quarter Finalist</v>
      </c>
      <c r="S17" s="197">
        <f t="shared" si="3"/>
        <v>2377</v>
      </c>
      <c r="T17" s="196" t="s">
        <v>84</v>
      </c>
      <c r="U17" s="197">
        <v>14</v>
      </c>
      <c r="V17" s="198">
        <f t="shared" si="10"/>
        <v>0</v>
      </c>
      <c r="W17" s="157" t="str">
        <f t="shared" si="11"/>
        <v>Quarter Finalist</v>
      </c>
      <c r="AG17">
        <v>61</v>
      </c>
    </row>
    <row r="18" spans="1:33" x14ac:dyDescent="0.2">
      <c r="A18" s="197">
        <f t="shared" si="0"/>
        <v>1561</v>
      </c>
      <c r="B18" s="196" t="s">
        <v>85</v>
      </c>
      <c r="C18" s="197">
        <v>13</v>
      </c>
      <c r="D18" s="198">
        <f t="shared" si="4"/>
        <v>0</v>
      </c>
      <c r="E18" s="157" t="str">
        <f t="shared" si="5"/>
        <v>Quarter Finalist</v>
      </c>
      <c r="G18" s="197">
        <f t="shared" si="1"/>
        <v>188</v>
      </c>
      <c r="H18" s="196" t="s">
        <v>85</v>
      </c>
      <c r="I18" s="197">
        <v>13</v>
      </c>
      <c r="J18" s="198">
        <f t="shared" si="6"/>
        <v>20</v>
      </c>
      <c r="K18" s="157" t="str">
        <f t="shared" si="7"/>
        <v>Finalist</v>
      </c>
      <c r="M18" s="197">
        <f t="shared" si="2"/>
        <v>71</v>
      </c>
      <c r="N18" s="196" t="s">
        <v>85</v>
      </c>
      <c r="O18" s="197">
        <v>13</v>
      </c>
      <c r="P18" s="198">
        <f t="shared" si="8"/>
        <v>0</v>
      </c>
      <c r="Q18" s="157" t="str">
        <f t="shared" si="9"/>
        <v>Quarter Finalist</v>
      </c>
      <c r="S18" s="197">
        <f t="shared" si="3"/>
        <v>2771</v>
      </c>
      <c r="T18" s="196" t="s">
        <v>85</v>
      </c>
      <c r="U18" s="197">
        <v>13</v>
      </c>
      <c r="V18" s="198">
        <f t="shared" si="10"/>
        <v>0</v>
      </c>
      <c r="W18" s="157" t="str">
        <f t="shared" si="11"/>
        <v>Quarter Finalist</v>
      </c>
      <c r="AG18">
        <v>343</v>
      </c>
    </row>
    <row r="19" spans="1:33" x14ac:dyDescent="0.2">
      <c r="A19" s="197">
        <f t="shared" si="0"/>
        <v>222</v>
      </c>
      <c r="B19" s="196" t="s">
        <v>86</v>
      </c>
      <c r="C19" s="197">
        <v>12</v>
      </c>
      <c r="D19" s="198">
        <f t="shared" si="4"/>
        <v>30</v>
      </c>
      <c r="E19" s="157" t="str">
        <f t="shared" si="5"/>
        <v>Winner</v>
      </c>
      <c r="F19" s="153"/>
      <c r="G19" s="197">
        <f t="shared" si="1"/>
        <v>1622</v>
      </c>
      <c r="H19" s="196" t="s">
        <v>86</v>
      </c>
      <c r="I19" s="197">
        <v>12</v>
      </c>
      <c r="J19" s="198">
        <f t="shared" si="6"/>
        <v>0</v>
      </c>
      <c r="K19" s="157" t="str">
        <f t="shared" si="7"/>
        <v>Quarter Finalist</v>
      </c>
      <c r="L19" s="153"/>
      <c r="M19" s="197">
        <f t="shared" si="2"/>
        <v>40</v>
      </c>
      <c r="N19" s="196" t="s">
        <v>86</v>
      </c>
      <c r="O19" s="197">
        <v>12</v>
      </c>
      <c r="P19" s="198">
        <f t="shared" si="8"/>
        <v>10</v>
      </c>
      <c r="Q19" s="157" t="str">
        <f t="shared" si="9"/>
        <v>Semi Finalist</v>
      </c>
      <c r="R19" s="153"/>
      <c r="S19" s="197">
        <f t="shared" si="3"/>
        <v>1507</v>
      </c>
      <c r="T19" s="196" t="s">
        <v>86</v>
      </c>
      <c r="U19" s="197">
        <v>12</v>
      </c>
      <c r="V19" s="198">
        <f t="shared" si="10"/>
        <v>30</v>
      </c>
      <c r="W19" s="157" t="str">
        <f t="shared" si="11"/>
        <v>Winner</v>
      </c>
      <c r="AG19">
        <v>1649</v>
      </c>
    </row>
    <row r="20" spans="1:33" x14ac:dyDescent="0.2">
      <c r="A20" s="197">
        <f t="shared" si="0"/>
        <v>488</v>
      </c>
      <c r="B20" s="196" t="s">
        <v>87</v>
      </c>
      <c r="C20" s="197">
        <v>11</v>
      </c>
      <c r="D20" s="198">
        <f t="shared" si="4"/>
        <v>20</v>
      </c>
      <c r="E20" s="157" t="str">
        <f t="shared" si="5"/>
        <v>Finalist</v>
      </c>
      <c r="G20" s="197">
        <f t="shared" si="1"/>
        <v>341</v>
      </c>
      <c r="H20" s="196" t="s">
        <v>87</v>
      </c>
      <c r="I20" s="197">
        <v>11</v>
      </c>
      <c r="J20" s="198">
        <f t="shared" si="6"/>
        <v>10</v>
      </c>
      <c r="K20" s="157" t="str">
        <f t="shared" si="7"/>
        <v>Semi Finalist</v>
      </c>
      <c r="M20" s="197">
        <f t="shared" si="2"/>
        <v>1717</v>
      </c>
      <c r="N20" s="196" t="s">
        <v>87</v>
      </c>
      <c r="O20" s="197">
        <v>11</v>
      </c>
      <c r="P20" s="198">
        <f t="shared" si="8"/>
        <v>20</v>
      </c>
      <c r="Q20" s="157" t="str">
        <f t="shared" si="9"/>
        <v>Finalist</v>
      </c>
      <c r="S20" s="197">
        <f t="shared" si="3"/>
        <v>2970</v>
      </c>
      <c r="T20" s="196" t="s">
        <v>87</v>
      </c>
      <c r="U20" s="197">
        <v>11</v>
      </c>
      <c r="V20" s="198">
        <f t="shared" si="10"/>
        <v>10</v>
      </c>
      <c r="W20" s="157" t="str">
        <f t="shared" si="11"/>
        <v>Semi Finalist</v>
      </c>
      <c r="AG20">
        <v>1218</v>
      </c>
    </row>
    <row r="21" spans="1:33" x14ac:dyDescent="0.2">
      <c r="A21" s="197">
        <f t="shared" si="0"/>
        <v>1555</v>
      </c>
      <c r="B21" s="196" t="s">
        <v>88</v>
      </c>
      <c r="C21" s="197">
        <v>10</v>
      </c>
      <c r="D21" s="198">
        <f t="shared" si="4"/>
        <v>0</v>
      </c>
      <c r="E21" s="157" t="str">
        <f t="shared" si="5"/>
        <v>Quarter Finalist</v>
      </c>
      <c r="G21" s="197">
        <f t="shared" si="1"/>
        <v>217</v>
      </c>
      <c r="H21" s="196" t="s">
        <v>88</v>
      </c>
      <c r="I21" s="197">
        <v>10</v>
      </c>
      <c r="J21" s="198">
        <f t="shared" si="6"/>
        <v>30</v>
      </c>
      <c r="K21" s="157" t="str">
        <f t="shared" si="7"/>
        <v>Winner</v>
      </c>
      <c r="M21" s="197">
        <f t="shared" si="2"/>
        <v>1250</v>
      </c>
      <c r="N21" s="196" t="s">
        <v>88</v>
      </c>
      <c r="O21" s="197">
        <v>10</v>
      </c>
      <c r="P21" s="198">
        <f t="shared" si="8"/>
        <v>0</v>
      </c>
      <c r="Q21" s="157" t="str">
        <f t="shared" si="9"/>
        <v>Quarter Finalist</v>
      </c>
      <c r="S21" s="197">
        <f t="shared" si="3"/>
        <v>1629</v>
      </c>
      <c r="T21" s="196" t="s">
        <v>88</v>
      </c>
      <c r="U21" s="197">
        <v>10</v>
      </c>
      <c r="V21" s="198">
        <f t="shared" si="10"/>
        <v>0</v>
      </c>
      <c r="W21" s="157" t="str">
        <f t="shared" si="11"/>
        <v>Quarter Finalist</v>
      </c>
      <c r="AG21">
        <v>2587</v>
      </c>
    </row>
    <row r="22" spans="1:33" x14ac:dyDescent="0.2">
      <c r="A22" s="202">
        <f t="shared" si="0"/>
        <v>107</v>
      </c>
      <c r="B22" s="201" t="s">
        <v>89</v>
      </c>
      <c r="C22" s="202">
        <v>9</v>
      </c>
      <c r="D22" s="203">
        <f t="shared" si="4"/>
        <v>0</v>
      </c>
      <c r="E22" s="157" t="str">
        <f t="shared" si="5"/>
        <v>Quarter Finalist</v>
      </c>
      <c r="G22" s="202">
        <f t="shared" si="1"/>
        <v>70</v>
      </c>
      <c r="H22" s="201" t="s">
        <v>89</v>
      </c>
      <c r="I22" s="202">
        <v>9</v>
      </c>
      <c r="J22" s="203">
        <f t="shared" si="6"/>
        <v>10</v>
      </c>
      <c r="K22" s="157" t="str">
        <f t="shared" si="7"/>
        <v>Semi Finalist</v>
      </c>
      <c r="M22" s="202">
        <f t="shared" si="2"/>
        <v>1208</v>
      </c>
      <c r="N22" s="201" t="s">
        <v>89</v>
      </c>
      <c r="O22" s="202">
        <v>9</v>
      </c>
      <c r="P22" s="203">
        <f t="shared" si="8"/>
        <v>0</v>
      </c>
      <c r="Q22" s="157" t="str">
        <f t="shared" si="9"/>
        <v>Quarter Finalist</v>
      </c>
      <c r="S22" s="202">
        <f t="shared" si="3"/>
        <v>1868</v>
      </c>
      <c r="T22" s="201" t="s">
        <v>89</v>
      </c>
      <c r="U22" s="202">
        <v>9</v>
      </c>
      <c r="V22" s="203">
        <f t="shared" si="10"/>
        <v>0</v>
      </c>
      <c r="W22" s="157" t="str">
        <f t="shared" si="11"/>
        <v>Quarter Finalist</v>
      </c>
      <c r="AG22">
        <v>573</v>
      </c>
    </row>
    <row r="23" spans="1:33" x14ac:dyDescent="0.2">
      <c r="A23" s="197">
        <f t="shared" ref="A23:A30" si="12">C2</f>
        <v>2056</v>
      </c>
      <c r="B23" s="196" t="s">
        <v>90</v>
      </c>
      <c r="C23" s="197">
        <v>16</v>
      </c>
      <c r="D23" s="198">
        <f t="shared" si="4"/>
        <v>10</v>
      </c>
      <c r="E23" t="str">
        <f t="shared" ref="E23:E30" si="13">E15</f>
        <v>Semi Finalist</v>
      </c>
      <c r="G23" s="197">
        <v>1771</v>
      </c>
      <c r="H23" s="196" t="s">
        <v>90</v>
      </c>
      <c r="I23" s="197">
        <v>16</v>
      </c>
      <c r="J23" s="198">
        <f t="shared" si="6"/>
        <v>0</v>
      </c>
      <c r="K23" t="str">
        <f t="shared" ref="K23:K30" si="14">K15</f>
        <v>Quarter Finalist</v>
      </c>
      <c r="M23" s="197">
        <f t="shared" ref="M23:M30" si="15">O2</f>
        <v>67</v>
      </c>
      <c r="N23" s="196" t="s">
        <v>90</v>
      </c>
      <c r="O23" s="197">
        <v>16</v>
      </c>
      <c r="P23" s="198">
        <f t="shared" si="8"/>
        <v>30</v>
      </c>
      <c r="Q23" t="str">
        <f t="shared" ref="Q23:Q30" si="16">Q15</f>
        <v>Winner</v>
      </c>
      <c r="S23" s="197">
        <f t="shared" ref="S23:S30" si="17">U2</f>
        <v>234</v>
      </c>
      <c r="T23" s="196" t="s">
        <v>90</v>
      </c>
      <c r="U23" s="197">
        <v>16</v>
      </c>
      <c r="V23" s="198">
        <f t="shared" si="10"/>
        <v>10</v>
      </c>
      <c r="W23" t="str">
        <f t="shared" ref="W23:W30" si="18">W15</f>
        <v>Semi Finalist</v>
      </c>
      <c r="AG23">
        <v>1266</v>
      </c>
    </row>
    <row r="24" spans="1:33" x14ac:dyDescent="0.2">
      <c r="A24" s="197">
        <f t="shared" si="12"/>
        <v>1538</v>
      </c>
      <c r="B24" s="196" t="s">
        <v>91</v>
      </c>
      <c r="C24" s="197">
        <v>15</v>
      </c>
      <c r="D24" s="198">
        <f t="shared" si="4"/>
        <v>10</v>
      </c>
      <c r="E24" t="str">
        <f t="shared" si="13"/>
        <v>Semi Finalist</v>
      </c>
      <c r="G24" s="197">
        <f t="shared" ref="G24:G30" si="19">I3</f>
        <v>2039</v>
      </c>
      <c r="H24" s="196" t="s">
        <v>91</v>
      </c>
      <c r="I24" s="197">
        <v>15</v>
      </c>
      <c r="J24" s="198">
        <f t="shared" si="6"/>
        <v>0</v>
      </c>
      <c r="K24" t="str">
        <f t="shared" si="14"/>
        <v>Quarter Finalist</v>
      </c>
      <c r="M24" s="197">
        <f t="shared" si="15"/>
        <v>973</v>
      </c>
      <c r="N24" s="196" t="s">
        <v>91</v>
      </c>
      <c r="O24" s="197">
        <v>15</v>
      </c>
      <c r="P24" s="198">
        <f t="shared" si="8"/>
        <v>10</v>
      </c>
      <c r="Q24" t="str">
        <f t="shared" si="16"/>
        <v>Semi Finalist</v>
      </c>
      <c r="S24" s="197">
        <f t="shared" si="17"/>
        <v>85</v>
      </c>
      <c r="T24" s="196" t="s">
        <v>91</v>
      </c>
      <c r="U24" s="197">
        <v>15</v>
      </c>
      <c r="V24" s="198">
        <f t="shared" si="10"/>
        <v>20</v>
      </c>
      <c r="W24" t="str">
        <f t="shared" si="18"/>
        <v>Finalist</v>
      </c>
      <c r="AG24">
        <v>492</v>
      </c>
    </row>
    <row r="25" spans="1:33" x14ac:dyDescent="0.2">
      <c r="A25" s="197">
        <f t="shared" si="12"/>
        <v>1987</v>
      </c>
      <c r="B25" s="196" t="s">
        <v>92</v>
      </c>
      <c r="C25" s="197">
        <v>14</v>
      </c>
      <c r="D25" s="198">
        <f t="shared" si="4"/>
        <v>0</v>
      </c>
      <c r="E25" t="str">
        <f t="shared" si="13"/>
        <v>Quarter Finalist</v>
      </c>
      <c r="G25" s="197">
        <f t="shared" si="19"/>
        <v>254</v>
      </c>
      <c r="H25" s="196" t="s">
        <v>92</v>
      </c>
      <c r="I25" s="197">
        <v>14</v>
      </c>
      <c r="J25" s="198">
        <f t="shared" si="6"/>
        <v>0</v>
      </c>
      <c r="K25" t="str">
        <f t="shared" si="14"/>
        <v>Quarter Finalist</v>
      </c>
      <c r="M25" s="197">
        <f t="shared" si="15"/>
        <v>45</v>
      </c>
      <c r="N25" s="196" t="s">
        <v>92</v>
      </c>
      <c r="O25" s="197">
        <v>14</v>
      </c>
      <c r="P25" s="198">
        <f t="shared" si="8"/>
        <v>0</v>
      </c>
      <c r="Q25" t="str">
        <f t="shared" si="16"/>
        <v>Quarter Finalist</v>
      </c>
      <c r="S25" s="197">
        <f t="shared" si="17"/>
        <v>148</v>
      </c>
      <c r="T25" s="196" t="s">
        <v>92</v>
      </c>
      <c r="U25" s="197">
        <v>14</v>
      </c>
      <c r="V25" s="198">
        <f t="shared" si="10"/>
        <v>0</v>
      </c>
      <c r="W25" t="str">
        <f t="shared" si="18"/>
        <v>Quarter Finalist</v>
      </c>
      <c r="AG25">
        <v>2753</v>
      </c>
    </row>
    <row r="26" spans="1:33" x14ac:dyDescent="0.2">
      <c r="A26" s="197">
        <f t="shared" si="12"/>
        <v>125</v>
      </c>
      <c r="B26" s="196" t="s">
        <v>93</v>
      </c>
      <c r="C26" s="197">
        <v>13</v>
      </c>
      <c r="D26" s="198">
        <f t="shared" si="4"/>
        <v>0</v>
      </c>
      <c r="E26" t="str">
        <f t="shared" si="13"/>
        <v>Quarter Finalist</v>
      </c>
      <c r="G26" s="197">
        <f t="shared" si="19"/>
        <v>399</v>
      </c>
      <c r="H26" s="196" t="s">
        <v>93</v>
      </c>
      <c r="I26" s="197">
        <v>13</v>
      </c>
      <c r="J26" s="198">
        <f t="shared" si="6"/>
        <v>20</v>
      </c>
      <c r="K26" t="str">
        <f t="shared" si="14"/>
        <v>Finalist</v>
      </c>
      <c r="M26" s="197">
        <f t="shared" si="15"/>
        <v>987</v>
      </c>
      <c r="N26" s="196" t="s">
        <v>93</v>
      </c>
      <c r="O26" s="197">
        <v>13</v>
      </c>
      <c r="P26" s="198">
        <f t="shared" si="8"/>
        <v>0</v>
      </c>
      <c r="Q26" t="str">
        <f t="shared" si="16"/>
        <v>Quarter Finalist</v>
      </c>
      <c r="S26" s="197">
        <f t="shared" si="17"/>
        <v>365</v>
      </c>
      <c r="T26" s="196" t="s">
        <v>93</v>
      </c>
      <c r="U26" s="197">
        <v>13</v>
      </c>
      <c r="V26" s="198">
        <f t="shared" si="10"/>
        <v>0</v>
      </c>
      <c r="W26" t="str">
        <f t="shared" si="18"/>
        <v>Quarter Finalist</v>
      </c>
      <c r="AG26">
        <v>1807</v>
      </c>
    </row>
    <row r="27" spans="1:33" x14ac:dyDescent="0.2">
      <c r="A27" s="197">
        <f t="shared" si="12"/>
        <v>1218</v>
      </c>
      <c r="B27" s="196" t="s">
        <v>94</v>
      </c>
      <c r="C27" s="197">
        <v>12</v>
      </c>
      <c r="D27" s="198">
        <f t="shared" si="4"/>
        <v>30</v>
      </c>
      <c r="E27" t="str">
        <f t="shared" si="13"/>
        <v>Winner</v>
      </c>
      <c r="G27" s="197">
        <f t="shared" si="19"/>
        <v>375</v>
      </c>
      <c r="H27" s="196" t="s">
        <v>94</v>
      </c>
      <c r="I27" s="197">
        <v>12</v>
      </c>
      <c r="J27" s="198">
        <f t="shared" si="6"/>
        <v>0</v>
      </c>
      <c r="K27" t="str">
        <f t="shared" si="14"/>
        <v>Quarter Finalist</v>
      </c>
      <c r="M27" s="197">
        <f t="shared" si="15"/>
        <v>1332</v>
      </c>
      <c r="N27" s="196" t="s">
        <v>94</v>
      </c>
      <c r="O27" s="197">
        <v>12</v>
      </c>
      <c r="P27" s="198">
        <f t="shared" si="8"/>
        <v>10</v>
      </c>
      <c r="Q27" t="str">
        <f t="shared" si="16"/>
        <v>Semi Finalist</v>
      </c>
      <c r="S27" s="197">
        <f t="shared" si="17"/>
        <v>121</v>
      </c>
      <c r="T27" s="196" t="s">
        <v>94</v>
      </c>
      <c r="U27" s="197">
        <v>12</v>
      </c>
      <c r="V27" s="198">
        <f t="shared" si="10"/>
        <v>30</v>
      </c>
      <c r="W27" t="str">
        <f t="shared" si="18"/>
        <v>Winner</v>
      </c>
      <c r="AG27">
        <v>868</v>
      </c>
    </row>
    <row r="28" spans="1:33" x14ac:dyDescent="0.2">
      <c r="A28" s="197">
        <f t="shared" si="12"/>
        <v>118</v>
      </c>
      <c r="B28" s="196" t="s">
        <v>95</v>
      </c>
      <c r="C28" s="197">
        <v>11</v>
      </c>
      <c r="D28" s="198">
        <f t="shared" si="4"/>
        <v>20</v>
      </c>
      <c r="E28" t="str">
        <f t="shared" si="13"/>
        <v>Finalist</v>
      </c>
      <c r="G28" s="197">
        <v>816</v>
      </c>
      <c r="H28" s="196" t="s">
        <v>95</v>
      </c>
      <c r="I28" s="197">
        <v>11</v>
      </c>
      <c r="J28" s="198">
        <f t="shared" si="6"/>
        <v>10</v>
      </c>
      <c r="K28" t="str">
        <f t="shared" si="14"/>
        <v>Semi Finalist</v>
      </c>
      <c r="M28" s="197">
        <f t="shared" si="15"/>
        <v>870</v>
      </c>
      <c r="N28" s="196" t="s">
        <v>95</v>
      </c>
      <c r="O28" s="197">
        <v>11</v>
      </c>
      <c r="P28" s="198">
        <f t="shared" si="8"/>
        <v>20</v>
      </c>
      <c r="Q28" t="str">
        <f t="shared" si="16"/>
        <v>Finalist</v>
      </c>
      <c r="S28" s="197">
        <f t="shared" si="17"/>
        <v>102</v>
      </c>
      <c r="T28" s="196" t="s">
        <v>95</v>
      </c>
      <c r="U28" s="197">
        <v>11</v>
      </c>
      <c r="V28" s="198">
        <f t="shared" si="10"/>
        <v>10</v>
      </c>
      <c r="W28" t="str">
        <f t="shared" si="18"/>
        <v>Semi Finalist</v>
      </c>
      <c r="AG28">
        <v>107</v>
      </c>
    </row>
    <row r="29" spans="1:33" x14ac:dyDescent="0.2">
      <c r="A29" s="197">
        <f t="shared" si="12"/>
        <v>201</v>
      </c>
      <c r="B29" s="196" t="s">
        <v>96</v>
      </c>
      <c r="C29" s="197">
        <v>10</v>
      </c>
      <c r="D29" s="198">
        <f t="shared" si="4"/>
        <v>0</v>
      </c>
      <c r="E29" t="str">
        <f t="shared" si="13"/>
        <v>Quarter Finalist</v>
      </c>
      <c r="F29" s="153"/>
      <c r="G29" s="197">
        <f t="shared" si="19"/>
        <v>68</v>
      </c>
      <c r="H29" s="196" t="s">
        <v>96</v>
      </c>
      <c r="I29" s="197">
        <v>10</v>
      </c>
      <c r="J29" s="198">
        <f t="shared" si="6"/>
        <v>30</v>
      </c>
      <c r="K29" t="str">
        <f t="shared" si="14"/>
        <v>Winner</v>
      </c>
      <c r="L29" s="153"/>
      <c r="M29" s="197">
        <f t="shared" si="15"/>
        <v>1124</v>
      </c>
      <c r="N29" s="196" t="s">
        <v>96</v>
      </c>
      <c r="O29" s="197">
        <v>10</v>
      </c>
      <c r="P29" s="198">
        <f t="shared" si="8"/>
        <v>0</v>
      </c>
      <c r="Q29" t="str">
        <f t="shared" si="16"/>
        <v>Quarter Finalist</v>
      </c>
      <c r="R29" s="153"/>
      <c r="S29" s="197">
        <f t="shared" si="17"/>
        <v>469</v>
      </c>
      <c r="T29" s="196" t="s">
        <v>96</v>
      </c>
      <c r="U29" s="197">
        <v>10</v>
      </c>
      <c r="V29" s="198">
        <f t="shared" si="10"/>
        <v>0</v>
      </c>
      <c r="W29" t="str">
        <f t="shared" si="18"/>
        <v>Quarter Finalist</v>
      </c>
      <c r="AG29">
        <v>155</v>
      </c>
    </row>
    <row r="30" spans="1:33" x14ac:dyDescent="0.2">
      <c r="A30" s="202">
        <f t="shared" si="12"/>
        <v>1002</v>
      </c>
      <c r="B30" s="201" t="s">
        <v>97</v>
      </c>
      <c r="C30" s="202">
        <v>9</v>
      </c>
      <c r="D30" s="203">
        <f t="shared" si="4"/>
        <v>0</v>
      </c>
      <c r="E30" t="str">
        <f t="shared" si="13"/>
        <v>Quarter Finalist</v>
      </c>
      <c r="G30" s="202">
        <f t="shared" si="19"/>
        <v>27</v>
      </c>
      <c r="H30" s="201" t="s">
        <v>97</v>
      </c>
      <c r="I30" s="202">
        <v>9</v>
      </c>
      <c r="J30" s="203">
        <f t="shared" si="6"/>
        <v>10</v>
      </c>
      <c r="K30" t="str">
        <f t="shared" si="14"/>
        <v>Semi Finalist</v>
      </c>
      <c r="M30" s="202">
        <f t="shared" si="15"/>
        <v>56</v>
      </c>
      <c r="N30" s="201" t="s">
        <v>97</v>
      </c>
      <c r="O30" s="202">
        <v>9</v>
      </c>
      <c r="P30" s="203">
        <f t="shared" si="8"/>
        <v>0</v>
      </c>
      <c r="Q30" t="str">
        <f t="shared" si="16"/>
        <v>Quarter Finalist</v>
      </c>
      <c r="S30" s="202">
        <f t="shared" si="17"/>
        <v>1516</v>
      </c>
      <c r="T30" s="201" t="s">
        <v>97</v>
      </c>
      <c r="U30" s="202">
        <v>9</v>
      </c>
      <c r="V30" s="203">
        <f t="shared" si="10"/>
        <v>0</v>
      </c>
      <c r="W30" t="str">
        <f t="shared" si="18"/>
        <v>Quarter Finalist</v>
      </c>
      <c r="AG30">
        <v>118</v>
      </c>
    </row>
    <row r="31" spans="1:33" x14ac:dyDescent="0.2">
      <c r="A31" s="197">
        <f>D9</f>
        <v>2415</v>
      </c>
      <c r="B31" s="196" t="s">
        <v>98</v>
      </c>
      <c r="C31" s="197">
        <v>8</v>
      </c>
      <c r="D31" s="198">
        <f t="shared" si="4"/>
        <v>0</v>
      </c>
      <c r="E31" t="str">
        <f>E22</f>
        <v>Quarter Finalist</v>
      </c>
      <c r="G31" s="197">
        <f>J9</f>
        <v>79</v>
      </c>
      <c r="H31" s="196" t="s">
        <v>98</v>
      </c>
      <c r="I31" s="197">
        <v>8</v>
      </c>
      <c r="J31" s="198">
        <f t="shared" si="6"/>
        <v>10</v>
      </c>
      <c r="K31" t="str">
        <f>K22</f>
        <v>Semi Finalist</v>
      </c>
      <c r="M31" s="197">
        <f>P9</f>
        <v>207</v>
      </c>
      <c r="N31" s="196" t="s">
        <v>98</v>
      </c>
      <c r="O31" s="197">
        <v>8</v>
      </c>
      <c r="P31" s="198">
        <f t="shared" si="8"/>
        <v>0</v>
      </c>
      <c r="Q31" t="str">
        <f>Q22</f>
        <v>Quarter Finalist</v>
      </c>
      <c r="S31" s="197">
        <f>V9</f>
        <v>88</v>
      </c>
      <c r="T31" s="196" t="s">
        <v>98</v>
      </c>
      <c r="U31" s="197">
        <v>8</v>
      </c>
      <c r="V31" s="198">
        <f t="shared" si="10"/>
        <v>0</v>
      </c>
      <c r="W31" t="str">
        <f>W22</f>
        <v>Quarter Finalist</v>
      </c>
      <c r="AG31">
        <v>692</v>
      </c>
    </row>
    <row r="32" spans="1:33" x14ac:dyDescent="0.2">
      <c r="A32" s="197">
        <f>D8</f>
        <v>931</v>
      </c>
      <c r="B32" s="196" t="s">
        <v>99</v>
      </c>
      <c r="C32" s="197">
        <v>7</v>
      </c>
      <c r="D32" s="198">
        <f t="shared" si="4"/>
        <v>0</v>
      </c>
      <c r="E32" t="str">
        <f>E21</f>
        <v>Quarter Finalist</v>
      </c>
      <c r="G32" s="197">
        <f>J8</f>
        <v>247</v>
      </c>
      <c r="H32" s="196" t="s">
        <v>99</v>
      </c>
      <c r="I32" s="197">
        <v>7</v>
      </c>
      <c r="J32" s="198">
        <f t="shared" si="6"/>
        <v>30</v>
      </c>
      <c r="K32" t="str">
        <f>K21</f>
        <v>Winner</v>
      </c>
      <c r="M32" s="197">
        <f>P8</f>
        <v>716</v>
      </c>
      <c r="N32" s="196" t="s">
        <v>99</v>
      </c>
      <c r="O32" s="197">
        <v>7</v>
      </c>
      <c r="P32" s="198">
        <f t="shared" si="8"/>
        <v>0</v>
      </c>
      <c r="Q32" t="str">
        <f>Q21</f>
        <v>Quarter Finalist</v>
      </c>
      <c r="S32" s="197">
        <f>V8</f>
        <v>368</v>
      </c>
      <c r="T32" s="196" t="s">
        <v>99</v>
      </c>
      <c r="U32" s="197">
        <v>7</v>
      </c>
      <c r="V32" s="198">
        <f t="shared" si="10"/>
        <v>0</v>
      </c>
      <c r="W32" t="str">
        <f>W21</f>
        <v>Quarter Finalist</v>
      </c>
      <c r="AG32">
        <v>280</v>
      </c>
    </row>
    <row r="33" spans="1:33" x14ac:dyDescent="0.2">
      <c r="A33" s="197">
        <f>D7</f>
        <v>343</v>
      </c>
      <c r="B33" s="196" t="s">
        <v>100</v>
      </c>
      <c r="C33" s="197">
        <v>6</v>
      </c>
      <c r="D33" s="198">
        <f t="shared" si="4"/>
        <v>20</v>
      </c>
      <c r="E33" t="str">
        <f>E20</f>
        <v>Finalist</v>
      </c>
      <c r="G33" s="197">
        <v>245</v>
      </c>
      <c r="H33" s="196" t="s">
        <v>100</v>
      </c>
      <c r="I33" s="197">
        <v>6</v>
      </c>
      <c r="J33" s="198">
        <f t="shared" si="6"/>
        <v>10</v>
      </c>
      <c r="K33" t="str">
        <f>K20</f>
        <v>Semi Finalist</v>
      </c>
      <c r="M33" s="197">
        <f>P7</f>
        <v>2775</v>
      </c>
      <c r="N33" s="196" t="s">
        <v>100</v>
      </c>
      <c r="O33" s="197">
        <v>6</v>
      </c>
      <c r="P33" s="198">
        <f t="shared" si="8"/>
        <v>20</v>
      </c>
      <c r="Q33" t="str">
        <f>Q20</f>
        <v>Finalist</v>
      </c>
      <c r="S33" s="197">
        <f>V7</f>
        <v>33</v>
      </c>
      <c r="T33" s="196" t="s">
        <v>100</v>
      </c>
      <c r="U33" s="197">
        <v>6</v>
      </c>
      <c r="V33" s="198">
        <f t="shared" si="10"/>
        <v>10</v>
      </c>
      <c r="W33" t="str">
        <f>W20</f>
        <v>Semi Finalist</v>
      </c>
      <c r="AG33">
        <v>2848</v>
      </c>
    </row>
    <row r="34" spans="1:33" x14ac:dyDescent="0.2">
      <c r="A34" s="197">
        <f>D6</f>
        <v>2753</v>
      </c>
      <c r="B34" s="196" t="s">
        <v>101</v>
      </c>
      <c r="C34" s="197">
        <v>5</v>
      </c>
      <c r="D34" s="198">
        <f t="shared" si="4"/>
        <v>30</v>
      </c>
      <c r="E34" t="str">
        <f>E19</f>
        <v>Winner</v>
      </c>
      <c r="G34" s="197">
        <f>J6</f>
        <v>190</v>
      </c>
      <c r="H34" s="196" t="s">
        <v>101</v>
      </c>
      <c r="I34" s="197">
        <v>5</v>
      </c>
      <c r="J34" s="198">
        <f t="shared" si="6"/>
        <v>0</v>
      </c>
      <c r="K34" t="str">
        <f>K19</f>
        <v>Quarter Finalist</v>
      </c>
      <c r="M34" s="197">
        <f>P6</f>
        <v>1902</v>
      </c>
      <c r="N34" s="196" t="s">
        <v>101</v>
      </c>
      <c r="O34" s="197">
        <v>5</v>
      </c>
      <c r="P34" s="198">
        <f t="shared" si="8"/>
        <v>10</v>
      </c>
      <c r="Q34" t="str">
        <f>Q19</f>
        <v>Semi Finalist</v>
      </c>
      <c r="S34" s="197">
        <f>V6</f>
        <v>177</v>
      </c>
      <c r="T34" s="196" t="s">
        <v>101</v>
      </c>
      <c r="U34" s="197">
        <v>5</v>
      </c>
      <c r="V34" s="198">
        <f t="shared" si="10"/>
        <v>30</v>
      </c>
      <c r="W34" t="str">
        <f>W19</f>
        <v>Winner</v>
      </c>
      <c r="AG34">
        <v>1014</v>
      </c>
    </row>
    <row r="35" spans="1:33" x14ac:dyDescent="0.2">
      <c r="A35" s="197">
        <f>D5</f>
        <v>624</v>
      </c>
      <c r="B35" s="196" t="s">
        <v>102</v>
      </c>
      <c r="C35" s="197">
        <v>4</v>
      </c>
      <c r="D35" s="198">
        <f t="shared" si="4"/>
        <v>0</v>
      </c>
      <c r="E35" t="str">
        <f>E26</f>
        <v>Quarter Finalist</v>
      </c>
      <c r="G35" s="197">
        <f>J5</f>
        <v>329</v>
      </c>
      <c r="H35" s="196" t="s">
        <v>102</v>
      </c>
      <c r="I35" s="197">
        <v>4</v>
      </c>
      <c r="J35" s="198">
        <f t="shared" si="6"/>
        <v>20</v>
      </c>
      <c r="K35" t="str">
        <f>K26</f>
        <v>Finalist</v>
      </c>
      <c r="M35" s="197">
        <f>P5</f>
        <v>65</v>
      </c>
      <c r="N35" s="196" t="s">
        <v>102</v>
      </c>
      <c r="O35" s="197">
        <v>4</v>
      </c>
      <c r="P35" s="198">
        <f t="shared" si="8"/>
        <v>0</v>
      </c>
      <c r="Q35" t="str">
        <f>Q26</f>
        <v>Quarter Finalist</v>
      </c>
      <c r="S35" s="197">
        <f>V5</f>
        <v>1726</v>
      </c>
      <c r="T35" s="196" t="s">
        <v>102</v>
      </c>
      <c r="U35" s="197">
        <v>4</v>
      </c>
      <c r="V35" s="198">
        <f t="shared" si="10"/>
        <v>0</v>
      </c>
      <c r="W35" t="str">
        <f>W26</f>
        <v>Quarter Finalist</v>
      </c>
      <c r="AG35">
        <v>1535</v>
      </c>
    </row>
    <row r="36" spans="1:33" x14ac:dyDescent="0.2">
      <c r="A36" s="197">
        <f>D4</f>
        <v>353</v>
      </c>
      <c r="B36" s="196" t="s">
        <v>103</v>
      </c>
      <c r="C36" s="197">
        <v>3</v>
      </c>
      <c r="D36" s="198">
        <f t="shared" si="4"/>
        <v>0</v>
      </c>
      <c r="E36" t="str">
        <f>E25</f>
        <v>Quarter Finalist</v>
      </c>
      <c r="G36" s="197">
        <f>J4</f>
        <v>2185</v>
      </c>
      <c r="H36" s="196" t="s">
        <v>103</v>
      </c>
      <c r="I36" s="197">
        <v>3</v>
      </c>
      <c r="J36" s="198">
        <f t="shared" si="6"/>
        <v>0</v>
      </c>
      <c r="K36" t="str">
        <f>K25</f>
        <v>Quarter Finalist</v>
      </c>
      <c r="M36" s="197">
        <f>P4</f>
        <v>1923</v>
      </c>
      <c r="N36" s="196" t="s">
        <v>103</v>
      </c>
      <c r="O36" s="197">
        <v>3</v>
      </c>
      <c r="P36" s="198">
        <f t="shared" si="8"/>
        <v>0</v>
      </c>
      <c r="Q36" t="str">
        <f>Q25</f>
        <v>Quarter Finalist</v>
      </c>
      <c r="S36" s="197">
        <f>V4</f>
        <v>126</v>
      </c>
      <c r="T36" s="196" t="s">
        <v>103</v>
      </c>
      <c r="U36" s="197">
        <v>3</v>
      </c>
      <c r="V36" s="198">
        <f t="shared" si="10"/>
        <v>0</v>
      </c>
      <c r="W36" t="str">
        <f>W25</f>
        <v>Quarter Finalist</v>
      </c>
      <c r="AG36">
        <v>1538</v>
      </c>
    </row>
    <row r="37" spans="1:33" x14ac:dyDescent="0.2">
      <c r="A37" s="197">
        <f>D3</f>
        <v>1649</v>
      </c>
      <c r="B37" s="196" t="s">
        <v>104</v>
      </c>
      <c r="C37" s="197">
        <v>2</v>
      </c>
      <c r="D37" s="198">
        <f t="shared" si="4"/>
        <v>10</v>
      </c>
      <c r="E37" t="str">
        <f>E24</f>
        <v>Semi Finalist</v>
      </c>
      <c r="G37" s="197">
        <f>J3</f>
        <v>668</v>
      </c>
      <c r="H37" s="196" t="s">
        <v>104</v>
      </c>
      <c r="I37" s="197">
        <v>2</v>
      </c>
      <c r="J37" s="198">
        <f t="shared" si="6"/>
        <v>0</v>
      </c>
      <c r="K37" t="str">
        <f>K24</f>
        <v>Quarter Finalist</v>
      </c>
      <c r="M37" s="197">
        <f>P3</f>
        <v>25</v>
      </c>
      <c r="N37" s="196" t="s">
        <v>104</v>
      </c>
      <c r="O37" s="197">
        <v>2</v>
      </c>
      <c r="P37" s="198">
        <f t="shared" si="8"/>
        <v>10</v>
      </c>
      <c r="Q37" t="str">
        <f>Q24</f>
        <v>Semi Finalist</v>
      </c>
      <c r="S37" s="197">
        <f>V3</f>
        <v>135</v>
      </c>
      <c r="T37" s="196" t="s">
        <v>104</v>
      </c>
      <c r="U37" s="197">
        <v>2</v>
      </c>
      <c r="V37" s="198">
        <f t="shared" si="10"/>
        <v>20</v>
      </c>
      <c r="W37" t="str">
        <f>W24</f>
        <v>Finalist</v>
      </c>
      <c r="AG37">
        <v>1746</v>
      </c>
    </row>
    <row r="38" spans="1:33" x14ac:dyDescent="0.2">
      <c r="A38" s="202">
        <f>D2</f>
        <v>503</v>
      </c>
      <c r="B38" s="201" t="s">
        <v>105</v>
      </c>
      <c r="C38" s="202">
        <v>1</v>
      </c>
      <c r="D38" s="203">
        <f t="shared" si="4"/>
        <v>10</v>
      </c>
      <c r="E38" t="str">
        <f>E23</f>
        <v>Semi Finalist</v>
      </c>
      <c r="G38" s="202">
        <v>1747</v>
      </c>
      <c r="H38" s="201" t="s">
        <v>105</v>
      </c>
      <c r="I38" s="202">
        <v>1</v>
      </c>
      <c r="J38" s="203">
        <f t="shared" si="6"/>
        <v>0</v>
      </c>
      <c r="K38" t="str">
        <f>K23</f>
        <v>Quarter Finalist</v>
      </c>
      <c r="M38" s="202">
        <f>P2</f>
        <v>971</v>
      </c>
      <c r="N38" s="201" t="s">
        <v>105</v>
      </c>
      <c r="O38" s="202">
        <v>1</v>
      </c>
      <c r="P38" s="203">
        <f t="shared" si="8"/>
        <v>30</v>
      </c>
      <c r="Q38" t="str">
        <f>Q23</f>
        <v>Winner</v>
      </c>
      <c r="S38" s="202">
        <f>V2</f>
        <v>768</v>
      </c>
      <c r="T38" s="201" t="s">
        <v>105</v>
      </c>
      <c r="U38" s="202">
        <v>1</v>
      </c>
      <c r="V38" s="203">
        <f t="shared" si="10"/>
        <v>10</v>
      </c>
      <c r="W38" t="str">
        <f>W23</f>
        <v>Semi Finalist</v>
      </c>
      <c r="AG38">
        <v>93</v>
      </c>
    </row>
    <row r="39" spans="1:33" x14ac:dyDescent="0.2">
      <c r="C39" s="234">
        <f>SUM(C15:C38)</f>
        <v>236</v>
      </c>
      <c r="D39" s="234">
        <f>SUM(D15:D38)</f>
        <v>210</v>
      </c>
      <c r="I39" s="234">
        <f>SUM(I15:I38)</f>
        <v>236</v>
      </c>
      <c r="J39" s="234">
        <f>SUM(J15:J38)</f>
        <v>210</v>
      </c>
      <c r="O39" s="234">
        <f>SUM(O15:O38)</f>
        <v>236</v>
      </c>
      <c r="P39" s="234">
        <f>SUM(P15:P38)</f>
        <v>210</v>
      </c>
      <c r="U39" s="234">
        <f>SUM(U15:U38)</f>
        <v>236</v>
      </c>
      <c r="V39" s="234">
        <f>SUM(V15:V38)</f>
        <v>210</v>
      </c>
      <c r="AG39">
        <v>857</v>
      </c>
    </row>
    <row r="40" spans="1:33" x14ac:dyDescent="0.2">
      <c r="A40" s="222"/>
      <c r="B40" s="222"/>
      <c r="C40" s="222"/>
      <c r="D40" s="222"/>
      <c r="E40" s="222"/>
      <c r="AG40">
        <v>558</v>
      </c>
    </row>
    <row r="41" spans="1:33" x14ac:dyDescent="0.2">
      <c r="A41" s="222"/>
      <c r="B41" s="222"/>
      <c r="C41" s="222"/>
      <c r="D41" s="222"/>
      <c r="E41" s="222"/>
      <c r="AG41">
        <v>2075</v>
      </c>
    </row>
    <row r="42" spans="1:33" x14ac:dyDescent="0.2">
      <c r="A42" s="222"/>
      <c r="B42" s="222"/>
      <c r="C42" s="222"/>
      <c r="D42" s="222"/>
      <c r="E42" s="222"/>
      <c r="AG42">
        <v>1739</v>
      </c>
    </row>
    <row r="43" spans="1:33" x14ac:dyDescent="0.2">
      <c r="A43" s="157" t="s">
        <v>306</v>
      </c>
      <c r="B43" s="157" t="s">
        <v>307</v>
      </c>
      <c r="C43" s="353" t="s">
        <v>308</v>
      </c>
      <c r="D43" s="151">
        <f>SUM(D44:D139)</f>
        <v>86</v>
      </c>
      <c r="E43" s="222"/>
      <c r="AG43">
        <v>314</v>
      </c>
    </row>
    <row r="44" spans="1:33" x14ac:dyDescent="0.2">
      <c r="A44" s="194">
        <v>25</v>
      </c>
      <c r="B44" s="194">
        <v>2</v>
      </c>
      <c r="C44" s="10">
        <v>10</v>
      </c>
      <c r="D44" s="10"/>
      <c r="E44" s="10"/>
      <c r="H44" s="414" t="str">
        <f>INDEX('[1]2012 Teams'!$B$2:$B$2344,MATCH(A44,'[1]2012 Teams'!$A$2:$A$2344))</f>
        <v>North Brunswick, NJ USA</v>
      </c>
      <c r="AG44">
        <v>548</v>
      </c>
    </row>
    <row r="45" spans="1:33" x14ac:dyDescent="0.2">
      <c r="A45" s="197">
        <v>27</v>
      </c>
      <c r="B45" s="197">
        <v>9</v>
      </c>
      <c r="C45" s="276">
        <v>10</v>
      </c>
      <c r="D45" s="276"/>
      <c r="E45" s="276"/>
      <c r="F45" s="2"/>
      <c r="G45" s="98"/>
      <c r="H45" s="414" t="str">
        <f>INDEX('[1]2012 Teams'!$B$2:$B$2344,MATCH(A45,'[1]2012 Teams'!$A$2:$A$2344))</f>
        <v>Clarkston, MI USA</v>
      </c>
      <c r="I45" s="98"/>
      <c r="J45" s="153"/>
      <c r="K45" s="97"/>
      <c r="AG45">
        <v>2826</v>
      </c>
    </row>
    <row r="46" spans="1:33" x14ac:dyDescent="0.2">
      <c r="A46" s="197">
        <v>33</v>
      </c>
      <c r="B46" s="197">
        <v>6</v>
      </c>
      <c r="C46" s="10">
        <v>10</v>
      </c>
      <c r="D46" s="10"/>
      <c r="E46" s="10"/>
      <c r="F46" s="2"/>
      <c r="G46" s="98"/>
      <c r="H46" s="414" t="str">
        <f>INDEX('[1]2012 Teams'!$B$2:$B$2344,MATCH(A46,'[1]2012 Teams'!$A$2:$A$2344))</f>
        <v>Auburn Hills, MI USA</v>
      </c>
      <c r="I46" s="98"/>
      <c r="J46" s="153"/>
      <c r="K46" s="97"/>
      <c r="AG46">
        <v>2486</v>
      </c>
    </row>
    <row r="47" spans="1:33" x14ac:dyDescent="0.2">
      <c r="A47" s="277">
        <v>40</v>
      </c>
      <c r="B47" s="197">
        <v>12</v>
      </c>
      <c r="C47" s="10">
        <v>10</v>
      </c>
      <c r="D47" s="10"/>
      <c r="E47" s="10"/>
      <c r="H47" s="414" t="str">
        <f>INDEX('[1]2012 Teams'!$B$2:$B$2344,MATCH(A47,'[1]2012 Teams'!$A$2:$A$2344))</f>
        <v>Athens, AL USA</v>
      </c>
      <c r="AG47">
        <v>3020</v>
      </c>
    </row>
    <row r="48" spans="1:33" x14ac:dyDescent="0.2">
      <c r="A48" s="197">
        <v>45</v>
      </c>
      <c r="B48" s="197">
        <v>14</v>
      </c>
      <c r="C48" s="10">
        <v>0</v>
      </c>
      <c r="D48" s="10"/>
      <c r="E48" s="10"/>
      <c r="H48" s="414" t="str">
        <f>INDEX('[1]2012 Teams'!$B$2:$B$2344,MATCH(A48,'[1]2012 Teams'!$A$2:$A$2344))</f>
        <v>Kokomo, IN USA</v>
      </c>
      <c r="AG48">
        <v>1712</v>
      </c>
    </row>
    <row r="49" spans="1:33" x14ac:dyDescent="0.2">
      <c r="A49" s="153">
        <v>56</v>
      </c>
      <c r="B49" s="197">
        <v>9</v>
      </c>
      <c r="C49" s="10">
        <v>0</v>
      </c>
      <c r="D49" s="10"/>
      <c r="E49" s="10"/>
      <c r="H49" s="414" t="str">
        <f>INDEX('[1]2012 Teams'!$B$2:$B$2344,MATCH(A49,'[1]2012 Teams'!$A$2:$A$2344))</f>
        <v>Bound Brook, NJ USA</v>
      </c>
      <c r="AG49">
        <v>811</v>
      </c>
    </row>
    <row r="50" spans="1:33" x14ac:dyDescent="0.2">
      <c r="A50" s="224">
        <v>51</v>
      </c>
      <c r="B50" s="197">
        <v>4</v>
      </c>
      <c r="C50" s="10">
        <v>0</v>
      </c>
      <c r="D50" s="10"/>
      <c r="E50" s="157" t="s">
        <v>314</v>
      </c>
      <c r="H50" s="414" t="str">
        <f>INDEX('[1]2012 Teams'!$B$2:$B$2344,MATCH(A50,'[1]2012 Teams'!$A$2:$A$2344))</f>
        <v>Pontiac, MI USA</v>
      </c>
      <c r="AG50">
        <v>665</v>
      </c>
    </row>
    <row r="51" spans="1:33" x14ac:dyDescent="0.2">
      <c r="A51" s="235">
        <v>67</v>
      </c>
      <c r="B51" s="202">
        <v>16</v>
      </c>
      <c r="C51" s="355">
        <v>50</v>
      </c>
      <c r="D51" s="10">
        <v>20</v>
      </c>
      <c r="E51" s="10"/>
      <c r="H51" s="414" t="str">
        <f>INDEX('[1]2012 Teams'!$B$2:$B$2344,MATCH(A51,'[1]2012 Teams'!$A$2:$A$2344))</f>
        <v>Milford, MI USA</v>
      </c>
      <c r="AG51">
        <v>3062</v>
      </c>
    </row>
    <row r="52" spans="1:33" x14ac:dyDescent="0.2">
      <c r="A52" s="197">
        <v>68</v>
      </c>
      <c r="B52" s="197">
        <v>10</v>
      </c>
      <c r="C52" s="362">
        <v>40</v>
      </c>
      <c r="D52" s="276">
        <v>10</v>
      </c>
      <c r="E52" s="276"/>
      <c r="H52" s="414" t="str">
        <f>INDEX('[1]2012 Teams'!$B$2:$B$2344,MATCH(A52,'[1]2012 Teams'!$A$2:$A$2344))</f>
        <v>Ortonville, MI USA</v>
      </c>
      <c r="AG52">
        <v>1302</v>
      </c>
    </row>
    <row r="53" spans="1:33" x14ac:dyDescent="0.2">
      <c r="A53" s="197">
        <v>70</v>
      </c>
      <c r="B53" s="197">
        <v>9</v>
      </c>
      <c r="C53" s="276">
        <v>10</v>
      </c>
      <c r="D53" s="276"/>
      <c r="E53" s="276"/>
      <c r="H53" s="414" t="str">
        <f>INDEX('[1]2012 Teams'!$B$2:$B$2344,MATCH(A53,'[1]2012 Teams'!$A$2:$A$2344))</f>
        <v>Goodrich, MI USA</v>
      </c>
      <c r="AG53">
        <v>503</v>
      </c>
    </row>
    <row r="54" spans="1:33" x14ac:dyDescent="0.2">
      <c r="A54" s="197">
        <v>71</v>
      </c>
      <c r="B54" s="197">
        <v>13</v>
      </c>
      <c r="C54" s="10">
        <v>0</v>
      </c>
      <c r="D54" s="10"/>
      <c r="E54" s="10"/>
      <c r="H54" s="414" t="str">
        <f>INDEX('[1]2012 Teams'!$B$2:$B$2344,MATCH(A54,'[1]2012 Teams'!$A$2:$A$2344))</f>
        <v>Hammond, IN USA</v>
      </c>
      <c r="AG54">
        <v>2813</v>
      </c>
    </row>
    <row r="55" spans="1:33" x14ac:dyDescent="0.2">
      <c r="A55" s="197">
        <v>79</v>
      </c>
      <c r="B55" s="197">
        <v>8</v>
      </c>
      <c r="C55" s="276">
        <v>10</v>
      </c>
      <c r="D55" s="276"/>
      <c r="E55" s="276"/>
      <c r="H55" s="414" t="str">
        <f>INDEX('[1]2012 Teams'!$B$2:$B$2344,MATCH(A55,'[1]2012 Teams'!$A$2:$A$2344))</f>
        <v>Tarpon Springs , FL USA</v>
      </c>
      <c r="AG55">
        <v>2415</v>
      </c>
    </row>
    <row r="56" spans="1:33" x14ac:dyDescent="0.2">
      <c r="A56" s="197">
        <v>85</v>
      </c>
      <c r="B56" s="197">
        <v>15</v>
      </c>
      <c r="C56" s="10">
        <v>20</v>
      </c>
      <c r="D56" s="10"/>
      <c r="E56" s="10"/>
      <c r="H56" s="414" t="str">
        <f>INDEX('[1]2012 Teams'!$B$2:$B$2344,MATCH(A56,'[1]2012 Teams'!$A$2:$A$2344))</f>
        <v>Zeeland, MI USA</v>
      </c>
      <c r="AG56">
        <v>1341</v>
      </c>
    </row>
    <row r="57" spans="1:33" x14ac:dyDescent="0.2">
      <c r="A57" s="197">
        <v>88</v>
      </c>
      <c r="B57" s="197">
        <v>8</v>
      </c>
      <c r="C57" s="10">
        <v>0</v>
      </c>
      <c r="D57" s="10"/>
      <c r="E57" s="10"/>
      <c r="H57" s="414" t="str">
        <f>INDEX('[1]2012 Teams'!$B$2:$B$2344,MATCH(A57,'[1]2012 Teams'!$A$2:$A$2344))</f>
        <v>Bridgewater, MA USA</v>
      </c>
      <c r="AG57">
        <v>1555</v>
      </c>
    </row>
    <row r="58" spans="1:33" x14ac:dyDescent="0.2">
      <c r="A58" s="197">
        <v>102</v>
      </c>
      <c r="B58" s="197">
        <v>11</v>
      </c>
      <c r="C58" s="10">
        <v>10</v>
      </c>
      <c r="D58" s="10"/>
      <c r="E58" s="10"/>
      <c r="H58" s="414" t="str">
        <f>INDEX('[1]2012 Teams'!$B$2:$B$2344,MATCH(A58,'[1]2012 Teams'!$A$2:$A$2344))</f>
        <v>Somerville, NJ USA</v>
      </c>
      <c r="AG58">
        <v>2070</v>
      </c>
    </row>
    <row r="59" spans="1:33" x14ac:dyDescent="0.2">
      <c r="A59" s="202">
        <v>107</v>
      </c>
      <c r="B59" s="202">
        <v>9</v>
      </c>
      <c r="C59" s="276">
        <v>0</v>
      </c>
      <c r="D59" s="276"/>
      <c r="E59" s="276"/>
      <c r="H59" s="414" t="str">
        <f>INDEX('[1]2012 Teams'!$B$2:$B$2344,MATCH(A59,'[1]2012 Teams'!$A$2:$A$2344))</f>
        <v>Holland, MI USA</v>
      </c>
      <c r="AG59">
        <v>1421</v>
      </c>
    </row>
    <row r="60" spans="1:33" x14ac:dyDescent="0.2">
      <c r="A60" s="277">
        <v>111</v>
      </c>
      <c r="B60" s="197">
        <v>16</v>
      </c>
      <c r="C60" s="355">
        <v>50</v>
      </c>
      <c r="D60" s="10">
        <v>20</v>
      </c>
      <c r="E60" s="10"/>
      <c r="H60" s="414" t="str">
        <f>INDEX('[1]2012 Teams'!$B$2:$B$2344,MATCH(A60,'[1]2012 Teams'!$A$2:$A$2344))</f>
        <v>Schaumburg, IL USA</v>
      </c>
      <c r="AG60">
        <v>2220</v>
      </c>
    </row>
    <row r="61" spans="1:33" x14ac:dyDescent="0.2">
      <c r="A61" s="197">
        <v>118</v>
      </c>
      <c r="B61" s="197">
        <v>11</v>
      </c>
      <c r="C61" s="276">
        <v>20</v>
      </c>
      <c r="D61" s="276"/>
      <c r="E61" s="276"/>
      <c r="H61" s="414" t="str">
        <f>INDEX('[1]2012 Teams'!$B$2:$B$2344,MATCH(A61,'[1]2012 Teams'!$A$2:$A$2344))</f>
        <v>League City, TX USA</v>
      </c>
      <c r="AG61">
        <v>2655</v>
      </c>
    </row>
    <row r="62" spans="1:33" x14ac:dyDescent="0.2">
      <c r="A62" s="197">
        <v>121</v>
      </c>
      <c r="B62" s="197">
        <v>12</v>
      </c>
      <c r="C62" s="10">
        <v>30</v>
      </c>
      <c r="D62" s="10"/>
      <c r="E62" s="10"/>
      <c r="H62" s="414" t="str">
        <f>INDEX('[1]2012 Teams'!$B$2:$B$2344,MATCH(A62,'[1]2012 Teams'!$A$2:$A$2344))</f>
        <v>Newport County, RI USA</v>
      </c>
      <c r="AG62">
        <v>2169</v>
      </c>
    </row>
    <row r="63" spans="1:33" x14ac:dyDescent="0.2">
      <c r="A63" s="197">
        <v>125</v>
      </c>
      <c r="B63" s="197">
        <v>13</v>
      </c>
      <c r="C63" s="276">
        <v>0</v>
      </c>
      <c r="D63" s="276"/>
      <c r="E63" s="276"/>
      <c r="H63" s="414" t="str">
        <f>INDEX('[1]2012 Teams'!$B$2:$B$2344,MATCH(A63,'[1]2012 Teams'!$A$2:$A$2344))</f>
        <v>Boston, MA USA</v>
      </c>
      <c r="AG63">
        <v>1743</v>
      </c>
    </row>
    <row r="64" spans="1:33" x14ac:dyDescent="0.2">
      <c r="A64" s="197">
        <v>126</v>
      </c>
      <c r="B64" s="197">
        <v>3</v>
      </c>
      <c r="C64" s="10">
        <v>0</v>
      </c>
      <c r="D64" s="10"/>
      <c r="E64" s="10"/>
      <c r="H64" s="414" t="str">
        <f>INDEX('[1]2012 Teams'!$B$2:$B$2344,MATCH(A64,'[1]2012 Teams'!$A$2:$A$2344))</f>
        <v>Clinton, MA USA</v>
      </c>
      <c r="AG64">
        <v>2543</v>
      </c>
    </row>
    <row r="65" spans="1:33" x14ac:dyDescent="0.2">
      <c r="A65" s="197">
        <v>135</v>
      </c>
      <c r="B65" s="197">
        <v>2</v>
      </c>
      <c r="C65" s="10">
        <v>20</v>
      </c>
      <c r="D65" s="10"/>
      <c r="E65" s="10"/>
      <c r="H65" s="414" t="str">
        <f>INDEX('[1]2012 Teams'!$B$2:$B$2344,MATCH(A65,'[1]2012 Teams'!$A$2:$A$2344))</f>
        <v>Mishawaka, IN USA</v>
      </c>
      <c r="AG65">
        <v>39</v>
      </c>
    </row>
    <row r="66" spans="1:33" x14ac:dyDescent="0.2">
      <c r="A66" s="197">
        <v>148</v>
      </c>
      <c r="B66" s="197">
        <v>14</v>
      </c>
      <c r="C66" s="10">
        <v>0</v>
      </c>
      <c r="D66" s="10"/>
      <c r="E66" s="10"/>
      <c r="H66" s="414" t="str">
        <f>INDEX('[1]2012 Teams'!$B$2:$B$2344,MATCH(A66,'[1]2012 Teams'!$A$2:$A$2344))</f>
        <v>Greenville, TX USA</v>
      </c>
      <c r="AG66">
        <v>180</v>
      </c>
    </row>
    <row r="67" spans="1:33" ht="15.75" x14ac:dyDescent="0.25">
      <c r="A67" s="202">
        <v>175</v>
      </c>
      <c r="B67" s="202">
        <v>14</v>
      </c>
      <c r="C67" s="361">
        <v>0</v>
      </c>
      <c r="D67" s="351"/>
      <c r="E67" s="351"/>
      <c r="H67" s="414" t="str">
        <f>INDEX('[1]2012 Teams'!$B$2:$B$2344,MATCH(A67,'[1]2012 Teams'!$A$2:$A$2344))</f>
        <v>Enfield, CT USA</v>
      </c>
      <c r="AG67">
        <v>604</v>
      </c>
    </row>
    <row r="68" spans="1:33" x14ac:dyDescent="0.2">
      <c r="A68" s="194">
        <v>177</v>
      </c>
      <c r="B68" s="194">
        <v>5</v>
      </c>
      <c r="C68" s="10">
        <v>30</v>
      </c>
      <c r="D68" s="10"/>
      <c r="E68" s="10"/>
      <c r="H68" s="414" t="str">
        <f>INDEX('[1]2012 Teams'!$B$2:$B$2344,MATCH(A68,'[1]2012 Teams'!$A$2:$A$2344))</f>
        <v>South Windsor, CT USA</v>
      </c>
      <c r="AG68">
        <v>533</v>
      </c>
    </row>
    <row r="69" spans="1:33" x14ac:dyDescent="0.2">
      <c r="A69" s="197">
        <v>188</v>
      </c>
      <c r="B69" s="197">
        <v>13</v>
      </c>
      <c r="C69" s="276">
        <v>20</v>
      </c>
      <c r="D69" s="276"/>
      <c r="E69" s="276"/>
      <c r="H69" s="414" t="str">
        <f>INDEX('[1]2012 Teams'!$B$2:$B$2344,MATCH(A69,'[1]2012 Teams'!$A$2:$A$2344))</f>
        <v>Toronto, ON Canada</v>
      </c>
      <c r="AG69">
        <v>1986</v>
      </c>
    </row>
    <row r="70" spans="1:33" x14ac:dyDescent="0.2">
      <c r="A70" s="197">
        <v>190</v>
      </c>
      <c r="B70" s="197">
        <v>5</v>
      </c>
      <c r="C70" s="222">
        <v>0</v>
      </c>
      <c r="D70" s="222"/>
      <c r="E70" s="222"/>
      <c r="H70" s="414" t="str">
        <f>INDEX('[1]2012 Teams'!$B$2:$B$2344,MATCH(A70,'[1]2012 Teams'!$A$2:$A$2344))</f>
        <v>Worcester, MA USA</v>
      </c>
      <c r="AG70">
        <v>353</v>
      </c>
    </row>
    <row r="71" spans="1:33" x14ac:dyDescent="0.2">
      <c r="A71" s="197">
        <v>201</v>
      </c>
      <c r="B71" s="197">
        <v>10</v>
      </c>
      <c r="C71" s="276">
        <v>0</v>
      </c>
      <c r="D71" s="276"/>
      <c r="E71" s="276"/>
      <c r="H71" s="414" t="str">
        <f>INDEX('[1]2012 Teams'!$B$2:$B$2344,MATCH(A71,'[1]2012 Teams'!$A$2:$A$2344))</f>
        <v>Rochester Hills, MI USA</v>
      </c>
      <c r="AG71">
        <v>1592</v>
      </c>
    </row>
    <row r="72" spans="1:33" x14ac:dyDescent="0.2">
      <c r="A72" s="304">
        <v>207</v>
      </c>
      <c r="B72" s="197">
        <v>8</v>
      </c>
      <c r="C72" s="10">
        <v>0</v>
      </c>
      <c r="D72" s="10"/>
      <c r="E72" s="10"/>
      <c r="H72" s="414" t="str">
        <f>INDEX('[1]2012 Teams'!$B$2:$B$2344,MATCH(A72,'[1]2012 Teams'!$A$2:$A$2344))</f>
        <v>Hawthorne, CA USA</v>
      </c>
      <c r="AG72">
        <v>1334</v>
      </c>
    </row>
    <row r="73" spans="1:33" x14ac:dyDescent="0.2">
      <c r="A73" s="197">
        <v>217</v>
      </c>
      <c r="B73" s="197">
        <v>10</v>
      </c>
      <c r="C73" s="362">
        <v>40</v>
      </c>
      <c r="D73" s="276">
        <v>10</v>
      </c>
      <c r="E73" s="276"/>
      <c r="H73" s="414" t="str">
        <f>INDEX('[1]2012 Teams'!$B$2:$B$2344,MATCH(A73,'[1]2012 Teams'!$A$2:$A$2344))</f>
        <v>Sterling Heights, MI USA</v>
      </c>
      <c r="AG73">
        <v>3009</v>
      </c>
    </row>
    <row r="74" spans="1:33" ht="15" x14ac:dyDescent="0.2">
      <c r="A74" s="197">
        <v>222</v>
      </c>
      <c r="B74" s="197">
        <v>12</v>
      </c>
      <c r="C74" s="352">
        <v>30</v>
      </c>
      <c r="D74" s="352"/>
      <c r="E74" s="352"/>
      <c r="H74" s="414" t="str">
        <f>INDEX('[1]2012 Teams'!$B$2:$B$2344,MATCH(A74,'[1]2012 Teams'!$A$2:$A$2344))</f>
        <v>Tunkhannock, PA USA</v>
      </c>
      <c r="AG74">
        <v>2340</v>
      </c>
    </row>
    <row r="75" spans="1:33" x14ac:dyDescent="0.2">
      <c r="A75" s="202">
        <v>234</v>
      </c>
      <c r="B75" s="202">
        <v>16</v>
      </c>
      <c r="C75" s="10">
        <v>10</v>
      </c>
      <c r="D75" s="10"/>
      <c r="E75" s="10"/>
      <c r="H75" s="414" t="str">
        <f>INDEX('[1]2012 Teams'!$B$2:$B$2344,MATCH(A75,'[1]2012 Teams'!$A$2:$A$2344))</f>
        <v>Indianapolis, IN USA</v>
      </c>
      <c r="AG75">
        <v>48</v>
      </c>
    </row>
    <row r="76" spans="1:33" x14ac:dyDescent="0.2">
      <c r="A76" s="197">
        <v>245</v>
      </c>
      <c r="B76" s="197">
        <v>6</v>
      </c>
      <c r="C76" s="276">
        <v>10</v>
      </c>
      <c r="D76" s="276"/>
      <c r="E76" s="276"/>
      <c r="H76" s="414" t="str">
        <f>INDEX('[1]2012 Teams'!$B$2:$B$2344,MATCH(A76,'[1]2012 Teams'!$A$2:$A$2344))</f>
        <v>Rochester Hills, MI USA</v>
      </c>
      <c r="AG76">
        <v>231</v>
      </c>
    </row>
    <row r="77" spans="1:33" x14ac:dyDescent="0.2">
      <c r="A77" s="197">
        <v>247</v>
      </c>
      <c r="B77" s="197">
        <v>7</v>
      </c>
      <c r="C77" s="362">
        <v>40</v>
      </c>
      <c r="D77" s="276">
        <v>10</v>
      </c>
      <c r="E77" s="276"/>
      <c r="H77" s="414" t="str">
        <f>INDEX('[1]2012 Teams'!$B$2:$B$2344,MATCH(A77,'[1]2012 Teams'!$A$2:$A$2344))</f>
        <v>Berkley, MI USA</v>
      </c>
      <c r="AG77">
        <v>585</v>
      </c>
    </row>
    <row r="78" spans="1:33" x14ac:dyDescent="0.2">
      <c r="A78" s="197">
        <v>254</v>
      </c>
      <c r="B78" s="197">
        <v>14</v>
      </c>
      <c r="C78" s="276">
        <v>0</v>
      </c>
      <c r="D78" s="276"/>
      <c r="E78" s="276"/>
      <c r="H78" s="414" t="str">
        <f>INDEX('[1]2012 Teams'!$B$2:$B$2344,MATCH(A78,'[1]2012 Teams'!$A$2:$A$2344))</f>
        <v>San Jose, CA USA</v>
      </c>
      <c r="AG78">
        <v>714</v>
      </c>
    </row>
    <row r="79" spans="1:33" x14ac:dyDescent="0.2">
      <c r="A79" s="197">
        <v>329</v>
      </c>
      <c r="B79" s="197">
        <v>4</v>
      </c>
      <c r="C79" s="10">
        <v>20</v>
      </c>
      <c r="D79" s="10"/>
      <c r="E79" s="10"/>
      <c r="H79" s="414" t="str">
        <f>INDEX('[1]2012 Teams'!$B$2:$B$2344,MATCH(A79,'[1]2012 Teams'!$A$2:$A$2344))</f>
        <v>Medford, NY USA</v>
      </c>
      <c r="AG79">
        <v>120</v>
      </c>
    </row>
    <row r="80" spans="1:33" x14ac:dyDescent="0.2">
      <c r="A80" s="197">
        <v>341</v>
      </c>
      <c r="B80" s="197">
        <v>11</v>
      </c>
      <c r="C80" s="276">
        <v>10</v>
      </c>
      <c r="D80" s="276"/>
      <c r="E80" s="276"/>
      <c r="H80" s="414" t="str">
        <f>INDEX('[1]2012 Teams'!$B$2:$B$2344,MATCH(A80,'[1]2012 Teams'!$A$2:$A$2344))</f>
        <v>Ambler, PA USA</v>
      </c>
      <c r="AG80">
        <v>1390</v>
      </c>
    </row>
    <row r="81" spans="1:33" x14ac:dyDescent="0.2">
      <c r="A81" s="197">
        <v>343</v>
      </c>
      <c r="B81" s="197">
        <v>6</v>
      </c>
      <c r="C81" s="276">
        <v>20</v>
      </c>
      <c r="D81" s="276"/>
      <c r="E81" s="276"/>
      <c r="H81" s="414" t="str">
        <f>INDEX('[1]2012 Teams'!$B$2:$B$2344,MATCH(A81,'[1]2012 Teams'!$A$2:$A$2344))</f>
        <v>Seneca, SC USA</v>
      </c>
      <c r="AG81">
        <v>433</v>
      </c>
    </row>
    <row r="82" spans="1:33" x14ac:dyDescent="0.2">
      <c r="A82" s="197">
        <v>346</v>
      </c>
      <c r="B82" s="197">
        <v>16</v>
      </c>
      <c r="C82" s="9">
        <v>0</v>
      </c>
      <c r="D82" s="9"/>
      <c r="E82" s="9"/>
      <c r="H82" s="414" t="str">
        <f>INDEX('[1]2012 Teams'!$B$2:$B$2344,MATCH(A82,'[1]2012 Teams'!$A$2:$A$2344))</f>
        <v>Chesterfield, VA USA</v>
      </c>
      <c r="AG82">
        <v>2470</v>
      </c>
    </row>
    <row r="83" spans="1:33" x14ac:dyDescent="0.2">
      <c r="A83" s="202">
        <v>353</v>
      </c>
      <c r="B83" s="202">
        <v>3</v>
      </c>
      <c r="C83" s="276">
        <v>0</v>
      </c>
      <c r="D83" s="276"/>
      <c r="E83" s="276"/>
      <c r="H83" s="414" t="str">
        <f>INDEX('[1]2012 Teams'!$B$2:$B$2344,MATCH(A83,'[1]2012 Teams'!$A$2:$A$2344))</f>
        <v>Plainview, NY USA</v>
      </c>
      <c r="AG83">
        <v>1289</v>
      </c>
    </row>
    <row r="84" spans="1:33" x14ac:dyDescent="0.2">
      <c r="A84" s="197">
        <v>365</v>
      </c>
      <c r="B84" s="197">
        <v>13</v>
      </c>
      <c r="C84" s="10">
        <v>0</v>
      </c>
      <c r="D84" s="10"/>
      <c r="E84" s="10"/>
      <c r="H84" s="414" t="str">
        <f>INDEX('[1]2012 Teams'!$B$2:$B$2344,MATCH(A84,'[1]2012 Teams'!$A$2:$A$2344))</f>
        <v>Wilmington, DE USA</v>
      </c>
      <c r="AG84">
        <v>3091</v>
      </c>
    </row>
    <row r="85" spans="1:33" x14ac:dyDescent="0.2">
      <c r="A85" s="197">
        <v>368</v>
      </c>
      <c r="B85" s="197">
        <v>7</v>
      </c>
      <c r="C85" s="10">
        <v>0</v>
      </c>
      <c r="D85" s="10"/>
      <c r="E85" s="10"/>
      <c r="H85" s="414" t="str">
        <f>INDEX('[1]2012 Teams'!$B$2:$B$2344,MATCH(A85,'[1]2012 Teams'!$A$2:$A$2344))</f>
        <v>Honolulu, HI USA</v>
      </c>
      <c r="AG85">
        <v>2915</v>
      </c>
    </row>
    <row r="86" spans="1:33" x14ac:dyDescent="0.2">
      <c r="A86" s="197">
        <v>375</v>
      </c>
      <c r="B86" s="197">
        <v>12</v>
      </c>
      <c r="C86" s="276">
        <v>0</v>
      </c>
      <c r="D86" s="276"/>
      <c r="E86" s="276"/>
      <c r="H86" s="414" t="str">
        <f>INDEX('[1]2012 Teams'!$B$2:$B$2344,MATCH(A86,'[1]2012 Teams'!$A$2:$A$2344))</f>
        <v>Staten Island, NY USA</v>
      </c>
      <c r="AG86">
        <v>125</v>
      </c>
    </row>
    <row r="87" spans="1:33" x14ac:dyDescent="0.2">
      <c r="A87" s="197">
        <v>399</v>
      </c>
      <c r="B87" s="197">
        <v>13</v>
      </c>
      <c r="C87" s="276">
        <v>20</v>
      </c>
      <c r="D87" s="276"/>
      <c r="E87" s="276"/>
      <c r="H87" s="414" t="str">
        <f>INDEX('[1]2012 Teams'!$B$2:$B$2344,MATCH(A87,'[1]2012 Teams'!$A$2:$A$2344))</f>
        <v>Lancaster, CA USA</v>
      </c>
      <c r="AG87">
        <v>2779</v>
      </c>
    </row>
    <row r="88" spans="1:33" x14ac:dyDescent="0.2">
      <c r="A88" s="197">
        <v>469</v>
      </c>
      <c r="B88" s="197">
        <v>10</v>
      </c>
      <c r="C88" s="10">
        <v>0</v>
      </c>
      <c r="D88" s="10"/>
      <c r="E88" s="10"/>
      <c r="H88" s="414" t="str">
        <f>INDEX('[1]2012 Teams'!$B$2:$B$2344,MATCH(A88,'[1]2012 Teams'!$A$2:$A$2344))</f>
        <v>Bloomfield Hills, MI USA</v>
      </c>
      <c r="AG88">
        <v>2874</v>
      </c>
    </row>
    <row r="89" spans="1:33" ht="15" x14ac:dyDescent="0.2">
      <c r="A89" s="197">
        <v>488</v>
      </c>
      <c r="B89" s="197">
        <v>11</v>
      </c>
      <c r="C89" s="352">
        <v>20</v>
      </c>
      <c r="D89" s="352"/>
      <c r="E89" s="352"/>
      <c r="H89" s="414" t="str">
        <f>INDEX('[1]2012 Teams'!$B$2:$B$2344,MATCH(A89,'[1]2012 Teams'!$A$2:$A$2344))</f>
        <v>Seattle, WA USA</v>
      </c>
      <c r="AG89">
        <v>346</v>
      </c>
    </row>
    <row r="90" spans="1:33" x14ac:dyDescent="0.2">
      <c r="A90" s="197">
        <v>503</v>
      </c>
      <c r="B90" s="197">
        <v>1</v>
      </c>
      <c r="C90" s="249">
        <v>10</v>
      </c>
      <c r="D90" s="249"/>
      <c r="E90" s="249"/>
      <c r="H90" s="414" t="str">
        <f>INDEX('[1]2012 Teams'!$B$2:$B$2344,MATCH(A90,'[1]2012 Teams'!$A$2:$A$2344))</f>
        <v>Novi, MI USA</v>
      </c>
      <c r="AG90">
        <v>1806</v>
      </c>
    </row>
    <row r="91" spans="1:33" x14ac:dyDescent="0.2">
      <c r="A91" s="202">
        <v>548</v>
      </c>
      <c r="B91" s="202">
        <v>14</v>
      </c>
      <c r="C91" s="249">
        <v>0</v>
      </c>
      <c r="D91" s="249"/>
      <c r="E91" s="249"/>
      <c r="H91" s="414" t="str">
        <f>INDEX('[1]2012 Teams'!$B$2:$B$2344,MATCH(A91,'[1]2012 Teams'!$A$2:$A$2344))</f>
        <v>Northville, MI USA</v>
      </c>
      <c r="AG91">
        <v>175</v>
      </c>
    </row>
    <row r="92" spans="1:33" x14ac:dyDescent="0.2">
      <c r="A92" s="194">
        <v>624</v>
      </c>
      <c r="B92" s="194">
        <v>4</v>
      </c>
      <c r="C92" s="276">
        <v>0</v>
      </c>
      <c r="D92" s="276"/>
      <c r="E92" s="276"/>
      <c r="H92" s="414" t="str">
        <f>INDEX('[1]2012 Teams'!$B$2:$B$2344,MATCH(A92,'[1]2012 Teams'!$A$2:$A$2344))</f>
        <v>Katy, TX USA</v>
      </c>
      <c r="AG92">
        <v>399</v>
      </c>
    </row>
    <row r="93" spans="1:33" x14ac:dyDescent="0.2">
      <c r="A93" s="197">
        <v>668</v>
      </c>
      <c r="B93" s="197">
        <v>2</v>
      </c>
      <c r="C93" s="10">
        <v>0</v>
      </c>
      <c r="D93" s="10"/>
      <c r="E93" s="10"/>
      <c r="H93" s="414" t="str">
        <f>INDEX('[1]2012 Teams'!$B$2:$B$2344,MATCH(A93,'[1]2012 Teams'!$A$2:$A$2344))</f>
        <v>Orlando, FL USA</v>
      </c>
      <c r="AG93">
        <v>375</v>
      </c>
    </row>
    <row r="94" spans="1:33" x14ac:dyDescent="0.2">
      <c r="A94" s="197">
        <v>708</v>
      </c>
      <c r="B94" s="197">
        <v>14</v>
      </c>
      <c r="C94" s="10">
        <v>0</v>
      </c>
      <c r="D94" s="10"/>
      <c r="E94" s="10"/>
      <c r="H94" s="414" t="str">
        <f>INDEX('[1]2012 Teams'!$B$2:$B$2344,MATCH(A94,'[1]2012 Teams'!$A$2:$A$2344))</f>
        <v>Horsham, PA USA</v>
      </c>
      <c r="AG94">
        <v>816</v>
      </c>
    </row>
    <row r="95" spans="1:33" x14ac:dyDescent="0.2">
      <c r="A95" s="305">
        <v>716</v>
      </c>
      <c r="B95" s="197">
        <v>7</v>
      </c>
      <c r="C95" s="10">
        <v>0</v>
      </c>
      <c r="D95" s="10"/>
      <c r="E95" s="10"/>
      <c r="H95" s="414" t="str">
        <f>INDEX('[1]2012 Teams'!$B$2:$B$2344,MATCH(A95,'[1]2012 Teams'!$A$2:$A$2344))</f>
        <v>Falls Village, CT USA</v>
      </c>
      <c r="AG95">
        <v>217</v>
      </c>
    </row>
    <row r="96" spans="1:33" x14ac:dyDescent="0.2">
      <c r="A96" s="197">
        <v>768</v>
      </c>
      <c r="B96" s="197">
        <v>1</v>
      </c>
      <c r="C96" s="10">
        <v>10</v>
      </c>
      <c r="D96" s="10"/>
      <c r="E96" s="10"/>
      <c r="H96" s="414" t="str">
        <f>INDEX('[1]2012 Teams'!$B$2:$B$2344,MATCH(A96,'[1]2012 Teams'!$A$2:$A$2344))</f>
        <v>Baltimore, MD USA</v>
      </c>
      <c r="AG96">
        <v>27</v>
      </c>
    </row>
    <row r="97" spans="1:33" x14ac:dyDescent="0.2">
      <c r="A97" s="197">
        <v>816</v>
      </c>
      <c r="B97" s="197">
        <v>11</v>
      </c>
      <c r="C97" s="222">
        <v>10</v>
      </c>
      <c r="D97" s="222"/>
      <c r="E97" s="222"/>
      <c r="H97" s="414" t="str">
        <f>INDEX('[1]2012 Teams'!$B$2:$B$2344,MATCH(A97,'[1]2012 Teams'!$A$2:$A$2344))</f>
        <v>Westampton, NJ USA</v>
      </c>
      <c r="AG97">
        <v>188</v>
      </c>
    </row>
    <row r="98" spans="1:33" x14ac:dyDescent="0.2">
      <c r="A98" s="197">
        <v>870</v>
      </c>
      <c r="B98" s="197">
        <v>11</v>
      </c>
      <c r="C98" s="10">
        <v>20</v>
      </c>
      <c r="D98" s="10"/>
      <c r="E98" s="10"/>
      <c r="H98" s="414" t="str">
        <f>INDEX('[1]2012 Teams'!$B$2:$B$2344,MATCH(A98,'[1]2012 Teams'!$A$2:$A$2344))</f>
        <v>Southold, NY USA</v>
      </c>
      <c r="AG98">
        <v>2809</v>
      </c>
    </row>
    <row r="99" spans="1:33" x14ac:dyDescent="0.2">
      <c r="A99" s="202">
        <v>931</v>
      </c>
      <c r="B99" s="202">
        <v>7</v>
      </c>
      <c r="C99" s="276">
        <v>0</v>
      </c>
      <c r="D99" s="276"/>
      <c r="E99" s="276"/>
      <c r="H99" s="414" t="str">
        <f>INDEX('[1]2012 Teams'!$B$2:$B$2344,MATCH(A99,'[1]2012 Teams'!$A$2:$A$2344))</f>
        <v>St. Louis, MO USA</v>
      </c>
      <c r="AG99">
        <v>2815</v>
      </c>
    </row>
    <row r="100" spans="1:33" x14ac:dyDescent="0.2">
      <c r="A100" s="197">
        <v>971</v>
      </c>
      <c r="B100" s="197">
        <v>1</v>
      </c>
      <c r="C100" s="355">
        <v>40</v>
      </c>
      <c r="D100" s="10">
        <v>16</v>
      </c>
      <c r="E100" s="10"/>
      <c r="H100" s="414" t="str">
        <f>INDEX('[1]2012 Teams'!$B$2:$B$2344,MATCH(A100,'[1]2012 Teams'!$A$2:$A$2344))</f>
        <v>Mountain View, CA USA</v>
      </c>
      <c r="AG100">
        <v>1983</v>
      </c>
    </row>
    <row r="101" spans="1:33" x14ac:dyDescent="0.2">
      <c r="A101" s="153">
        <v>973</v>
      </c>
      <c r="B101" s="197">
        <v>15</v>
      </c>
      <c r="C101" s="10">
        <v>10</v>
      </c>
      <c r="D101" s="10"/>
      <c r="E101" s="10"/>
      <c r="H101" s="414" t="str">
        <f>INDEX('[1]2012 Teams'!$B$2:$B$2344,MATCH(A101,'[1]2012 Teams'!$A$2:$A$2344))</f>
        <v>Atascadero, CA USA</v>
      </c>
      <c r="AG101">
        <v>1519</v>
      </c>
    </row>
    <row r="102" spans="1:33" x14ac:dyDescent="0.2">
      <c r="A102" s="10">
        <v>987</v>
      </c>
      <c r="B102" s="197">
        <v>13</v>
      </c>
      <c r="C102" s="10">
        <v>0</v>
      </c>
      <c r="D102" s="10"/>
      <c r="E102" s="10"/>
      <c r="H102" s="414" t="str">
        <f>INDEX('[1]2012 Teams'!$B$2:$B$2344,MATCH(A102,'[1]2012 Teams'!$A$2:$A$2344))</f>
        <v>Las Vegas, NV USA</v>
      </c>
      <c r="AG102">
        <v>271</v>
      </c>
    </row>
    <row r="103" spans="1:33" x14ac:dyDescent="0.2">
      <c r="A103" s="197">
        <v>1002</v>
      </c>
      <c r="B103" s="197">
        <v>9</v>
      </c>
      <c r="C103" s="276">
        <v>0</v>
      </c>
      <c r="D103" s="276"/>
      <c r="E103" s="276"/>
      <c r="H103" s="414" t="str">
        <f>INDEX('[1]2012 Teams'!$B$2:$B$2344,MATCH(A103,'[1]2012 Teams'!$A$2:$A$2344))</f>
        <v>Marietta, GA USA</v>
      </c>
      <c r="AG103">
        <v>766</v>
      </c>
    </row>
    <row r="104" spans="1:33" x14ac:dyDescent="0.2">
      <c r="A104" s="197">
        <v>1114</v>
      </c>
      <c r="B104" s="197">
        <v>16</v>
      </c>
      <c r="C104" s="222">
        <v>10</v>
      </c>
      <c r="D104" s="222"/>
      <c r="E104" s="222"/>
      <c r="H104" s="414" t="str">
        <f>INDEX('[1]2012 Teams'!$B$2:$B$2344,MATCH(A104,'[1]2012 Teams'!$A$2:$A$2344))</f>
        <v>St. Catharines, ON Canada</v>
      </c>
      <c r="AG104">
        <v>49</v>
      </c>
    </row>
    <row r="105" spans="1:33" x14ac:dyDescent="0.2">
      <c r="A105" s="304">
        <v>1124</v>
      </c>
      <c r="B105" s="197">
        <v>10</v>
      </c>
      <c r="C105" s="10">
        <v>0</v>
      </c>
      <c r="D105" s="10"/>
      <c r="E105" s="10"/>
      <c r="H105" s="414" t="str">
        <f>INDEX('[1]2012 Teams'!$B$2:$B$2344,MATCH(A105,'[1]2012 Teams'!$A$2:$A$2344))</f>
        <v>Avon, CT USA</v>
      </c>
      <c r="AG105">
        <v>1502</v>
      </c>
    </row>
    <row r="106" spans="1:33" x14ac:dyDescent="0.2">
      <c r="A106" s="153">
        <v>1208</v>
      </c>
      <c r="B106" s="197">
        <v>9</v>
      </c>
      <c r="C106" s="10">
        <v>0</v>
      </c>
      <c r="D106" s="10"/>
      <c r="E106" s="10"/>
      <c r="H106" s="414" t="str">
        <f>INDEX('[1]2012 Teams'!$B$2:$B$2344,MATCH(A106,'[1]2012 Teams'!$A$2:$A$2344))</f>
        <v>O'Fallon, IL USA</v>
      </c>
      <c r="AG106">
        <v>2443</v>
      </c>
    </row>
    <row r="107" spans="1:33" x14ac:dyDescent="0.2">
      <c r="A107" s="202">
        <v>1218</v>
      </c>
      <c r="B107" s="202">
        <v>12</v>
      </c>
      <c r="C107" s="276">
        <v>30</v>
      </c>
      <c r="D107" s="276"/>
      <c r="E107" s="276"/>
      <c r="H107" s="414" t="str">
        <f>INDEX('[1]2012 Teams'!$B$2:$B$2344,MATCH(A107,'[1]2012 Teams'!$A$2:$A$2344))</f>
        <v>Philadelphia, PA USA</v>
      </c>
      <c r="AG107">
        <v>1287</v>
      </c>
    </row>
    <row r="108" spans="1:33" x14ac:dyDescent="0.2">
      <c r="A108" s="197">
        <v>1250</v>
      </c>
      <c r="B108" s="197">
        <v>10</v>
      </c>
      <c r="C108" s="10">
        <v>0</v>
      </c>
      <c r="D108" s="10"/>
      <c r="E108" s="10"/>
      <c r="H108" s="414" t="str">
        <f>INDEX('[1]2012 Teams'!$B$2:$B$2344,MATCH(A108,'[1]2012 Teams'!$A$2:$A$2344))</f>
        <v>Dearborn, MI USA</v>
      </c>
      <c r="AG108">
        <v>1165</v>
      </c>
    </row>
    <row r="109" spans="1:33" x14ac:dyDescent="0.2">
      <c r="A109" s="153">
        <v>1318</v>
      </c>
      <c r="B109" s="197">
        <v>15</v>
      </c>
      <c r="C109" s="10">
        <v>10</v>
      </c>
      <c r="D109" s="10"/>
      <c r="E109" s="10"/>
      <c r="H109" s="414" t="str">
        <f>INDEX('[1]2012 Teams'!$B$2:$B$2344,MATCH(A109,'[1]2012 Teams'!$A$2:$A$2344))</f>
        <v>Issaquah, WA USA</v>
      </c>
      <c r="AG109">
        <v>236</v>
      </c>
    </row>
    <row r="110" spans="1:33" x14ac:dyDescent="0.2">
      <c r="A110" s="197">
        <v>1332</v>
      </c>
      <c r="B110" s="197">
        <v>12</v>
      </c>
      <c r="C110" s="10">
        <v>10</v>
      </c>
      <c r="D110" s="10"/>
      <c r="E110" s="10"/>
      <c r="H110" s="414" t="str">
        <f>INDEX('[1]2012 Teams'!$B$2:$B$2344,MATCH(A110,'[1]2012 Teams'!$A$2:$A$2344))</f>
        <v>Collbran, CO USA</v>
      </c>
      <c r="AG110">
        <v>830</v>
      </c>
    </row>
    <row r="111" spans="1:33" x14ac:dyDescent="0.2">
      <c r="A111" s="197">
        <v>1503</v>
      </c>
      <c r="B111" s="197">
        <v>15</v>
      </c>
      <c r="C111" s="249">
        <v>10</v>
      </c>
      <c r="D111" s="249"/>
      <c r="E111" s="249"/>
      <c r="H111" s="414" t="str">
        <f>INDEX('[1]2012 Teams'!$B$2:$B$2344,MATCH(A111,'[1]2012 Teams'!$A$2:$A$2344))</f>
        <v>Niagara Falls, ON Canada</v>
      </c>
      <c r="AG111">
        <v>2834</v>
      </c>
    </row>
    <row r="112" spans="1:33" x14ac:dyDescent="0.2">
      <c r="A112" s="197">
        <v>1507</v>
      </c>
      <c r="B112" s="197">
        <v>12</v>
      </c>
      <c r="C112" s="10">
        <v>30</v>
      </c>
      <c r="D112" s="10"/>
      <c r="E112" s="10"/>
      <c r="H112" s="414" t="str">
        <f>INDEX('[1]2012 Teams'!$B$2:$B$2344,MATCH(A112,'[1]2012 Teams'!$A$2:$A$2344))</f>
        <v>Lockport, NY USA</v>
      </c>
      <c r="AG112">
        <v>2992</v>
      </c>
    </row>
    <row r="113" spans="1:33" x14ac:dyDescent="0.2">
      <c r="A113" s="197">
        <v>1516</v>
      </c>
      <c r="B113" s="197">
        <v>9</v>
      </c>
      <c r="C113" s="10">
        <v>0</v>
      </c>
      <c r="D113" s="10"/>
      <c r="E113" s="10"/>
      <c r="H113" s="414" t="str">
        <f>INDEX('[1]2012 Teams'!$B$2:$B$2344,MATCH(A113,'[1]2012 Teams'!$A$2:$A$2344))</f>
        <v>San Ramon, CA USA</v>
      </c>
      <c r="AG113">
        <v>2194</v>
      </c>
    </row>
    <row r="114" spans="1:33" x14ac:dyDescent="0.2">
      <c r="A114" s="197">
        <v>1538</v>
      </c>
      <c r="B114" s="197">
        <v>15</v>
      </c>
      <c r="C114" s="276">
        <v>10</v>
      </c>
      <c r="D114" s="276"/>
      <c r="E114" s="276"/>
      <c r="H114" s="414" t="str">
        <f>INDEX('[1]2012 Teams'!$B$2:$B$2344,MATCH(A114,'[1]2012 Teams'!$A$2:$A$2344))</f>
        <v>San Diego, CA USA</v>
      </c>
      <c r="AG114">
        <v>3115</v>
      </c>
    </row>
    <row r="115" spans="1:33" x14ac:dyDescent="0.2">
      <c r="A115" s="202">
        <v>1555</v>
      </c>
      <c r="B115" s="202">
        <v>10</v>
      </c>
      <c r="C115" s="276">
        <v>0</v>
      </c>
      <c r="D115" s="276"/>
      <c r="E115" s="276"/>
      <c r="H115" s="414" t="str">
        <f>INDEX('[1]2012 Teams'!$B$2:$B$2344,MATCH(A115,'[1]2012 Teams'!$A$2:$A$2344))</f>
        <v>Oceanside, NY USA</v>
      </c>
      <c r="AG115">
        <v>904</v>
      </c>
    </row>
    <row r="116" spans="1:33" x14ac:dyDescent="0.2">
      <c r="A116" s="197">
        <v>1561</v>
      </c>
      <c r="B116" s="194">
        <v>13</v>
      </c>
      <c r="C116" s="249">
        <v>0</v>
      </c>
      <c r="D116" s="249"/>
      <c r="E116" s="249"/>
      <c r="H116" s="414" t="str">
        <f>INDEX('[1]2012 Teams'!$B$2:$B$2344,MATCH(A116,'[1]2012 Teams'!$A$2:$A$2344))</f>
        <v>Oklahoma City, OK USA</v>
      </c>
      <c r="AG116">
        <v>75</v>
      </c>
    </row>
    <row r="117" spans="1:33" x14ac:dyDescent="0.2">
      <c r="A117" s="10">
        <v>1622</v>
      </c>
      <c r="B117" s="197">
        <v>12</v>
      </c>
      <c r="C117" s="276">
        <v>0</v>
      </c>
      <c r="D117" s="276"/>
      <c r="E117" s="276"/>
      <c r="H117" s="414" t="str">
        <f>INDEX('[1]2012 Teams'!$B$2:$B$2344,MATCH(A117,'[1]2012 Teams'!$A$2:$A$2344))</f>
        <v>Poway, CA USA</v>
      </c>
      <c r="AG117">
        <v>245</v>
      </c>
    </row>
    <row r="118" spans="1:33" x14ac:dyDescent="0.2">
      <c r="A118" s="10">
        <v>1625</v>
      </c>
      <c r="B118" s="197">
        <v>16</v>
      </c>
      <c r="C118" s="10">
        <v>10</v>
      </c>
      <c r="D118" s="10"/>
      <c r="E118" s="10"/>
      <c r="H118" s="414" t="str">
        <f>INDEX('[1]2012 Teams'!$B$2:$B$2344,MATCH(A118,'[1]2012 Teams'!$A$2:$A$2344))</f>
        <v>Winnebago, IL USA</v>
      </c>
      <c r="AG118">
        <v>341</v>
      </c>
    </row>
    <row r="119" spans="1:33" x14ac:dyDescent="0.2">
      <c r="A119" s="10">
        <v>1629</v>
      </c>
      <c r="B119" s="197">
        <v>10</v>
      </c>
      <c r="C119" s="10">
        <v>0</v>
      </c>
      <c r="D119" s="10"/>
      <c r="E119" s="10"/>
      <c r="H119" s="414" t="str">
        <f>INDEX('[1]2012 Teams'!$B$2:$B$2344,MATCH(A119,'[1]2012 Teams'!$A$2:$A$2344))</f>
        <v>McHenry, MD USA</v>
      </c>
      <c r="AG119">
        <v>141</v>
      </c>
    </row>
    <row r="120" spans="1:33" x14ac:dyDescent="0.2">
      <c r="A120" s="197">
        <v>1649</v>
      </c>
      <c r="B120" s="197">
        <v>2</v>
      </c>
      <c r="C120" s="249">
        <v>10</v>
      </c>
      <c r="D120" s="249"/>
      <c r="E120" s="249"/>
      <c r="H120" s="414" t="str">
        <f>INDEX('[1]2012 Teams'!$B$2:$B$2344,MATCH(A120,'[1]2012 Teams'!$A$2:$A$2344))</f>
        <v>Windemere, FL USA</v>
      </c>
      <c r="AG120">
        <v>2635</v>
      </c>
    </row>
    <row r="121" spans="1:33" x14ac:dyDescent="0.2">
      <c r="A121" s="10">
        <v>1717</v>
      </c>
      <c r="B121" s="197">
        <v>11</v>
      </c>
      <c r="C121" s="10">
        <v>20</v>
      </c>
      <c r="D121" s="10"/>
      <c r="E121" s="10"/>
      <c r="H121" s="414" t="str">
        <f>INDEX('[1]2012 Teams'!$B$2:$B$2344,MATCH(A121,'[1]2012 Teams'!$A$2:$A$2344))</f>
        <v>Goleta, CA USA</v>
      </c>
      <c r="AG121">
        <v>1429</v>
      </c>
    </row>
    <row r="122" spans="1:33" x14ac:dyDescent="0.2">
      <c r="A122" s="10">
        <v>1726</v>
      </c>
      <c r="B122" s="197">
        <v>4</v>
      </c>
      <c r="C122" s="10">
        <v>0</v>
      </c>
      <c r="D122" s="10"/>
      <c r="E122" s="10"/>
      <c r="H122" s="414" t="str">
        <f>INDEX('[1]2012 Teams'!$B$2:$B$2344,MATCH(A122,'[1]2012 Teams'!$A$2:$A$2344))</f>
        <v>Sierra Vista, AZ USA</v>
      </c>
      <c r="AG122">
        <v>254</v>
      </c>
    </row>
    <row r="123" spans="1:33" x14ac:dyDescent="0.2">
      <c r="A123" s="10">
        <v>1747</v>
      </c>
      <c r="B123" s="202">
        <v>1</v>
      </c>
      <c r="C123" s="276">
        <v>0</v>
      </c>
      <c r="D123" s="276"/>
      <c r="E123" s="276"/>
      <c r="H123" s="414" t="str">
        <f>INDEX('[1]2012 Teams'!$B$2:$B$2344,MATCH(A123,'[1]2012 Teams'!$A$2:$A$2344))</f>
        <v>West Lafayette, IN USA</v>
      </c>
      <c r="AG123">
        <v>2767</v>
      </c>
    </row>
    <row r="124" spans="1:33" x14ac:dyDescent="0.2">
      <c r="A124" s="10">
        <v>1771</v>
      </c>
      <c r="B124" s="197">
        <v>16</v>
      </c>
      <c r="C124" s="10">
        <v>0</v>
      </c>
      <c r="D124" s="10"/>
      <c r="E124" s="10"/>
      <c r="H124" s="414" t="str">
        <f>INDEX('[1]2012 Teams'!$B$2:$B$2344,MATCH(A124,'[1]2012 Teams'!$A$2:$A$2344))</f>
        <v>Suwanee, GA USA</v>
      </c>
      <c r="AG124">
        <v>1771</v>
      </c>
    </row>
    <row r="125" spans="1:33" ht="15.75" x14ac:dyDescent="0.25">
      <c r="A125" s="10">
        <v>1806</v>
      </c>
      <c r="B125" s="197">
        <v>15</v>
      </c>
      <c r="C125" s="249">
        <v>0</v>
      </c>
      <c r="D125" s="351"/>
      <c r="E125" s="351"/>
      <c r="H125" s="414" t="str">
        <f>INDEX('[1]2012 Teams'!$B$2:$B$2344,MATCH(A125,'[1]2012 Teams'!$A$2:$A$2344))</f>
        <v>SMITHVILLE, MO USA</v>
      </c>
      <c r="AG125">
        <v>2039</v>
      </c>
    </row>
    <row r="126" spans="1:33" x14ac:dyDescent="0.2">
      <c r="A126" s="10">
        <v>1868</v>
      </c>
      <c r="B126" s="197">
        <v>9</v>
      </c>
      <c r="C126" s="10">
        <v>0</v>
      </c>
      <c r="D126" s="10"/>
      <c r="E126" s="10"/>
      <c r="H126" s="414" t="str">
        <f>INDEX('[1]2012 Teams'!$B$2:$B$2344,MATCH(A126,'[1]2012 Teams'!$A$2:$A$2344))</f>
        <v>Moffett Field, CA USA</v>
      </c>
      <c r="AG126">
        <v>3010</v>
      </c>
    </row>
    <row r="127" spans="1:33" x14ac:dyDescent="0.2">
      <c r="A127" s="277">
        <v>1902</v>
      </c>
      <c r="B127" s="197">
        <v>5</v>
      </c>
      <c r="C127" s="10">
        <v>10</v>
      </c>
      <c r="D127" s="10"/>
      <c r="E127" s="10"/>
      <c r="H127" s="414" t="str">
        <f>INDEX('[1]2012 Teams'!$B$2:$B$2344,MATCH(A127,'[1]2012 Teams'!$A$2:$A$2344))</f>
        <v>Winter Park, FL USA</v>
      </c>
      <c r="AG127">
        <v>2791</v>
      </c>
    </row>
    <row r="128" spans="1:33" x14ac:dyDescent="0.2">
      <c r="A128" s="10">
        <v>1918</v>
      </c>
      <c r="B128" s="197">
        <v>15</v>
      </c>
      <c r="C128" s="10">
        <v>20</v>
      </c>
      <c r="D128" s="10"/>
      <c r="E128" s="10"/>
      <c r="H128" s="414" t="str">
        <f>INDEX('[1]2012 Teams'!$B$2:$B$2344,MATCH(A128,'[1]2012 Teams'!$A$2:$A$2344))</f>
        <v>Fremont, MI USA</v>
      </c>
      <c r="AG128">
        <v>337</v>
      </c>
    </row>
    <row r="129" spans="1:33" x14ac:dyDescent="0.2">
      <c r="A129" s="10">
        <v>1923</v>
      </c>
      <c r="B129" s="197">
        <v>3</v>
      </c>
      <c r="C129" s="10">
        <v>0</v>
      </c>
      <c r="D129" s="10"/>
      <c r="E129" s="10"/>
      <c r="H129" s="414" t="str">
        <f>INDEX('[1]2012 Teams'!$B$2:$B$2344,MATCH(A129,'[1]2012 Teams'!$A$2:$A$2344))</f>
        <v>Plainsboro, NJ USA</v>
      </c>
      <c r="AG129">
        <v>1024</v>
      </c>
    </row>
    <row r="130" spans="1:33" x14ac:dyDescent="0.2">
      <c r="A130" s="10">
        <v>1987</v>
      </c>
      <c r="B130" s="197">
        <v>14</v>
      </c>
      <c r="C130" s="276">
        <v>0</v>
      </c>
      <c r="D130" s="276"/>
      <c r="E130" s="276"/>
      <c r="H130" s="414" t="str">
        <f>INDEX('[1]2012 Teams'!$B$2:$B$2344,MATCH(A130,'[1]2012 Teams'!$A$2:$A$2344))</f>
        <v>Lees Summit, MO USA</v>
      </c>
      <c r="AG130">
        <v>1731</v>
      </c>
    </row>
    <row r="131" spans="1:33" x14ac:dyDescent="0.2">
      <c r="A131" s="10">
        <v>2039</v>
      </c>
      <c r="B131" s="202">
        <v>15</v>
      </c>
      <c r="C131" s="276">
        <v>0</v>
      </c>
      <c r="D131" s="276"/>
      <c r="E131" s="276"/>
      <c r="H131" s="414" t="str">
        <f>INDEX('[1]2012 Teams'!$B$2:$B$2344,MATCH(A131,'[1]2012 Teams'!$A$2:$A$2344))</f>
        <v>Rockford, IL USA</v>
      </c>
      <c r="AG131">
        <v>60</v>
      </c>
    </row>
    <row r="132" spans="1:33" x14ac:dyDescent="0.2">
      <c r="A132" s="10">
        <v>2056</v>
      </c>
      <c r="B132" s="197">
        <v>16</v>
      </c>
      <c r="C132" s="276">
        <v>10</v>
      </c>
      <c r="D132" s="276"/>
      <c r="E132" s="276"/>
      <c r="H132" s="414" t="str">
        <f>INDEX('[1]2012 Teams'!$B$2:$B$2344,MATCH(A132,'[1]2012 Teams'!$A$2:$A$2344))</f>
        <v>Stoney Creek, ON Canada</v>
      </c>
      <c r="AG132">
        <v>668</v>
      </c>
    </row>
    <row r="133" spans="1:33" x14ac:dyDescent="0.2">
      <c r="A133" s="10">
        <v>2185</v>
      </c>
      <c r="B133" s="197">
        <v>3</v>
      </c>
      <c r="C133" s="10">
        <v>0</v>
      </c>
      <c r="D133" s="10"/>
      <c r="E133" s="10"/>
      <c r="H133" s="414" t="str">
        <f>INDEX('[1]2012 Teams'!$B$2:$B$2344,MATCH(A133,'[1]2012 Teams'!$A$2:$A$2344))</f>
        <v>Toronto, ON Canada</v>
      </c>
      <c r="AG133">
        <v>70</v>
      </c>
    </row>
    <row r="134" spans="1:33" x14ac:dyDescent="0.2">
      <c r="A134" s="10">
        <v>2377</v>
      </c>
      <c r="B134" s="197">
        <v>14</v>
      </c>
      <c r="C134" s="10">
        <v>0</v>
      </c>
      <c r="D134" s="10"/>
      <c r="E134" s="10"/>
      <c r="H134" s="414" t="str">
        <f>INDEX('[1]2012 Teams'!$B$2:$B$2344,MATCH(A134,'[1]2012 Teams'!$A$2:$A$2344))</f>
        <v>Pasadena, MD USA</v>
      </c>
      <c r="AG134">
        <v>2884</v>
      </c>
    </row>
    <row r="135" spans="1:33" x14ac:dyDescent="0.2">
      <c r="A135" s="197">
        <v>2415</v>
      </c>
      <c r="B135" s="197">
        <v>8</v>
      </c>
      <c r="C135" s="276">
        <v>0</v>
      </c>
      <c r="D135" s="276"/>
      <c r="E135" s="276"/>
      <c r="H135" s="414" t="str">
        <f>INDEX('[1]2012 Teams'!$B$2:$B$2344,MATCH(A135,'[1]2012 Teams'!$A$2:$A$2344))</f>
        <v>Atlanta, GA USA</v>
      </c>
      <c r="AG135">
        <v>1622</v>
      </c>
    </row>
    <row r="136" spans="1:33" x14ac:dyDescent="0.2">
      <c r="A136" s="10">
        <v>2753</v>
      </c>
      <c r="B136" s="197">
        <v>5</v>
      </c>
      <c r="C136" s="276">
        <v>30</v>
      </c>
      <c r="D136" s="276"/>
      <c r="E136" s="276"/>
      <c r="H136" s="414" t="str">
        <f>INDEX('[1]2012 Teams'!$B$2:$B$2344,MATCH(A136,'[1]2012 Teams'!$A$2:$A$2344))</f>
        <v>Pendleton, SC USA</v>
      </c>
      <c r="AG136">
        <v>1747</v>
      </c>
    </row>
    <row r="137" spans="1:33" x14ac:dyDescent="0.2">
      <c r="A137" s="10">
        <v>2771</v>
      </c>
      <c r="B137" s="197">
        <v>13</v>
      </c>
      <c r="C137" s="10">
        <v>0</v>
      </c>
      <c r="D137" s="10"/>
      <c r="E137" s="10"/>
      <c r="H137" s="414" t="str">
        <f>INDEX('[1]2012 Teams'!$B$2:$B$2344,MATCH(A137,'[1]2012 Teams'!$A$2:$A$2344))</f>
        <v>Grandville , MI USA</v>
      </c>
      <c r="AG137">
        <v>2185</v>
      </c>
    </row>
    <row r="138" spans="1:33" x14ac:dyDescent="0.2">
      <c r="A138" s="10">
        <v>2775</v>
      </c>
      <c r="B138" s="197">
        <v>6</v>
      </c>
      <c r="C138" s="10">
        <v>20</v>
      </c>
      <c r="D138" s="10"/>
      <c r="E138" s="10"/>
      <c r="H138" s="414" t="str">
        <f>INDEX('[1]2012 Teams'!$B$2:$B$2344,MATCH(A138,'[1]2012 Teams'!$A$2:$A$2344))</f>
        <v>Edmond, OK USA</v>
      </c>
      <c r="AG138">
        <v>190</v>
      </c>
    </row>
    <row r="139" spans="1:33" x14ac:dyDescent="0.2">
      <c r="A139" s="10">
        <v>2970</v>
      </c>
      <c r="B139" s="202">
        <v>11</v>
      </c>
      <c r="C139" s="10">
        <v>10</v>
      </c>
      <c r="D139" s="10"/>
      <c r="E139" s="10"/>
      <c r="H139" s="414" t="str">
        <f>INDEX('[1]2012 Teams'!$B$2:$B$2344,MATCH(A139,'[1]2012 Teams'!$A$2:$A$2344))</f>
        <v>San Antonio, TX USA</v>
      </c>
      <c r="AG139">
        <v>68</v>
      </c>
    </row>
    <row r="140" spans="1:33" x14ac:dyDescent="0.2">
      <c r="AG140">
        <v>1288</v>
      </c>
    </row>
    <row r="141" spans="1:33" x14ac:dyDescent="0.2">
      <c r="AG141">
        <v>2590</v>
      </c>
    </row>
    <row r="142" spans="1:33" x14ac:dyDescent="0.2">
      <c r="AG142">
        <v>395</v>
      </c>
    </row>
    <row r="143" spans="1:33" x14ac:dyDescent="0.2">
      <c r="AG143">
        <v>131</v>
      </c>
    </row>
    <row r="144" spans="1:33" x14ac:dyDescent="0.2">
      <c r="AG144">
        <v>1796</v>
      </c>
    </row>
    <row r="145" spans="33:33" x14ac:dyDescent="0.2">
      <c r="AG145">
        <v>1893</v>
      </c>
    </row>
    <row r="146" spans="33:33" x14ac:dyDescent="0.2">
      <c r="AG146">
        <v>597</v>
      </c>
    </row>
    <row r="147" spans="33:33" x14ac:dyDescent="0.2">
      <c r="AG147">
        <v>922</v>
      </c>
    </row>
    <row r="148" spans="33:33" x14ac:dyDescent="0.2">
      <c r="AG148">
        <v>1566</v>
      </c>
    </row>
    <row r="149" spans="33:33" x14ac:dyDescent="0.2">
      <c r="AG149">
        <v>247</v>
      </c>
    </row>
    <row r="150" spans="33:33" x14ac:dyDescent="0.2">
      <c r="AG150">
        <v>1</v>
      </c>
    </row>
    <row r="151" spans="33:33" x14ac:dyDescent="0.2">
      <c r="AG151">
        <v>329</v>
      </c>
    </row>
    <row r="152" spans="33:33" x14ac:dyDescent="0.2">
      <c r="AG152">
        <v>499</v>
      </c>
    </row>
    <row r="153" spans="33:33" x14ac:dyDescent="0.2">
      <c r="AG153">
        <v>2621</v>
      </c>
    </row>
    <row r="154" spans="33:33" x14ac:dyDescent="0.2">
      <c r="AG154">
        <v>3105</v>
      </c>
    </row>
    <row r="155" spans="33:33" x14ac:dyDescent="0.2">
      <c r="AG155">
        <v>930</v>
      </c>
    </row>
    <row r="156" spans="33:33" x14ac:dyDescent="0.2">
      <c r="AG156">
        <v>79</v>
      </c>
    </row>
    <row r="157" spans="33:33" x14ac:dyDescent="0.2">
      <c r="AG157">
        <v>287</v>
      </c>
    </row>
    <row r="158" spans="33:33" x14ac:dyDescent="0.2">
      <c r="AG158">
        <v>1425</v>
      </c>
    </row>
    <row r="159" spans="33:33" x14ac:dyDescent="0.2">
      <c r="AG159">
        <v>1527</v>
      </c>
    </row>
    <row r="160" spans="33:33" x14ac:dyDescent="0.2">
      <c r="AG160">
        <v>263</v>
      </c>
    </row>
    <row r="161" spans="33:33" x14ac:dyDescent="0.2">
      <c r="AG161">
        <v>894</v>
      </c>
    </row>
    <row r="162" spans="33:33" x14ac:dyDescent="0.2">
      <c r="AG162">
        <v>2877</v>
      </c>
    </row>
    <row r="163" spans="33:33" x14ac:dyDescent="0.2">
      <c r="AG163">
        <v>1927</v>
      </c>
    </row>
    <row r="164" spans="33:33" x14ac:dyDescent="0.2">
      <c r="AG164">
        <v>1305</v>
      </c>
    </row>
    <row r="165" spans="33:33" x14ac:dyDescent="0.2">
      <c r="AG165">
        <v>2500</v>
      </c>
    </row>
    <row r="166" spans="33:33" x14ac:dyDescent="0.2">
      <c r="AG166">
        <v>1323</v>
      </c>
    </row>
    <row r="167" spans="33:33" x14ac:dyDescent="0.2">
      <c r="AG167">
        <v>1099</v>
      </c>
    </row>
    <row r="168" spans="33:33" x14ac:dyDescent="0.2">
      <c r="AG168">
        <v>1108</v>
      </c>
    </row>
    <row r="169" spans="33:33" x14ac:dyDescent="0.2">
      <c r="AG169">
        <v>1577</v>
      </c>
    </row>
    <row r="170" spans="33:33" x14ac:dyDescent="0.2">
      <c r="AG170">
        <v>2520</v>
      </c>
    </row>
    <row r="171" spans="33:33" x14ac:dyDescent="0.2">
      <c r="AG171">
        <v>538</v>
      </c>
    </row>
    <row r="172" spans="33:33" x14ac:dyDescent="0.2">
      <c r="AG172">
        <v>2173</v>
      </c>
    </row>
    <row r="173" spans="33:33" x14ac:dyDescent="0.2">
      <c r="AG173">
        <v>1675</v>
      </c>
    </row>
    <row r="174" spans="33:33" x14ac:dyDescent="0.2">
      <c r="AG174">
        <v>1089</v>
      </c>
    </row>
    <row r="175" spans="33:33" x14ac:dyDescent="0.2">
      <c r="AG175">
        <v>1013</v>
      </c>
    </row>
    <row r="176" spans="33:33" x14ac:dyDescent="0.2">
      <c r="AG176">
        <v>111</v>
      </c>
    </row>
    <row r="177" spans="33:33" x14ac:dyDescent="0.2">
      <c r="AG177">
        <v>1318</v>
      </c>
    </row>
    <row r="178" spans="33:33" x14ac:dyDescent="0.2">
      <c r="AG178">
        <v>708</v>
      </c>
    </row>
    <row r="179" spans="33:33" x14ac:dyDescent="0.2">
      <c r="AG179">
        <v>67</v>
      </c>
    </row>
    <row r="180" spans="33:33" x14ac:dyDescent="0.2">
      <c r="AG180">
        <v>71</v>
      </c>
    </row>
    <row r="181" spans="33:33" x14ac:dyDescent="0.2">
      <c r="AG181">
        <v>40</v>
      </c>
    </row>
    <row r="182" spans="33:33" x14ac:dyDescent="0.2">
      <c r="AG182">
        <v>1717</v>
      </c>
    </row>
    <row r="183" spans="33:33" x14ac:dyDescent="0.2">
      <c r="AG183">
        <v>1250</v>
      </c>
    </row>
    <row r="184" spans="33:33" x14ac:dyDescent="0.2">
      <c r="AG184">
        <v>1208</v>
      </c>
    </row>
    <row r="185" spans="33:33" x14ac:dyDescent="0.2">
      <c r="AG185">
        <v>461</v>
      </c>
    </row>
    <row r="186" spans="33:33" x14ac:dyDescent="0.2">
      <c r="AG186">
        <v>973</v>
      </c>
    </row>
    <row r="187" spans="33:33" x14ac:dyDescent="0.2">
      <c r="AG187">
        <v>25</v>
      </c>
    </row>
    <row r="188" spans="33:33" x14ac:dyDescent="0.2">
      <c r="AG188">
        <v>151</v>
      </c>
    </row>
    <row r="189" spans="33:33" x14ac:dyDescent="0.2">
      <c r="AG189">
        <v>716</v>
      </c>
    </row>
    <row r="190" spans="33:33" x14ac:dyDescent="0.2">
      <c r="AG190">
        <v>11</v>
      </c>
    </row>
    <row r="191" spans="33:33" x14ac:dyDescent="0.2">
      <c r="AG191">
        <v>1124</v>
      </c>
    </row>
    <row r="192" spans="33:33" x14ac:dyDescent="0.2">
      <c r="AG192">
        <v>494</v>
      </c>
    </row>
    <row r="193" spans="33:33" x14ac:dyDescent="0.2">
      <c r="AG193">
        <v>1601</v>
      </c>
    </row>
    <row r="194" spans="33:33" x14ac:dyDescent="0.2">
      <c r="AG194">
        <v>279</v>
      </c>
    </row>
    <row r="195" spans="33:33" x14ac:dyDescent="0.2">
      <c r="AG195">
        <v>20</v>
      </c>
    </row>
    <row r="196" spans="33:33" x14ac:dyDescent="0.2">
      <c r="AG196">
        <v>1450</v>
      </c>
    </row>
    <row r="197" spans="33:33" x14ac:dyDescent="0.2">
      <c r="AG197">
        <v>1261</v>
      </c>
    </row>
    <row r="198" spans="33:33" x14ac:dyDescent="0.2">
      <c r="AG198">
        <v>1836</v>
      </c>
    </row>
    <row r="199" spans="33:33" x14ac:dyDescent="0.2">
      <c r="AG199">
        <v>45</v>
      </c>
    </row>
    <row r="200" spans="33:33" x14ac:dyDescent="0.2">
      <c r="AG200">
        <v>1923</v>
      </c>
    </row>
    <row r="201" spans="33:33" x14ac:dyDescent="0.2">
      <c r="AG201">
        <v>418</v>
      </c>
    </row>
    <row r="202" spans="33:33" x14ac:dyDescent="0.2">
      <c r="AG202">
        <v>987</v>
      </c>
    </row>
    <row r="203" spans="33:33" x14ac:dyDescent="0.2">
      <c r="AG203">
        <v>226</v>
      </c>
    </row>
    <row r="204" spans="33:33" x14ac:dyDescent="0.2">
      <c r="AG204">
        <v>47</v>
      </c>
    </row>
    <row r="205" spans="33:33" x14ac:dyDescent="0.2">
      <c r="AG205">
        <v>2729</v>
      </c>
    </row>
    <row r="206" spans="33:33" x14ac:dyDescent="0.2">
      <c r="AG206">
        <v>2775</v>
      </c>
    </row>
    <row r="207" spans="33:33" x14ac:dyDescent="0.2">
      <c r="AG207">
        <v>2936</v>
      </c>
    </row>
    <row r="208" spans="33:33" x14ac:dyDescent="0.2">
      <c r="AG208">
        <v>2579</v>
      </c>
    </row>
    <row r="209" spans="33:33" x14ac:dyDescent="0.2">
      <c r="AG209">
        <v>870</v>
      </c>
    </row>
    <row r="210" spans="33:33" x14ac:dyDescent="0.2">
      <c r="AG210">
        <v>1676</v>
      </c>
    </row>
    <row r="211" spans="33:33" x14ac:dyDescent="0.2">
      <c r="AG211">
        <v>3059</v>
      </c>
    </row>
    <row r="212" spans="33:33" x14ac:dyDescent="0.2">
      <c r="AG212">
        <v>179</v>
      </c>
    </row>
    <row r="213" spans="33:33" x14ac:dyDescent="0.2">
      <c r="AG213">
        <v>1332</v>
      </c>
    </row>
    <row r="214" spans="33:33" x14ac:dyDescent="0.2">
      <c r="AG214">
        <v>1745</v>
      </c>
    </row>
    <row r="215" spans="33:33" x14ac:dyDescent="0.2">
      <c r="AG215">
        <v>303</v>
      </c>
    </row>
    <row r="216" spans="33:33" x14ac:dyDescent="0.2">
      <c r="AG216">
        <v>359</v>
      </c>
    </row>
    <row r="217" spans="33:33" x14ac:dyDescent="0.2">
      <c r="AG217">
        <v>56</v>
      </c>
    </row>
    <row r="218" spans="33:33" x14ac:dyDescent="0.2">
      <c r="AG218">
        <v>115</v>
      </c>
    </row>
    <row r="219" spans="33:33" x14ac:dyDescent="0.2">
      <c r="AG219">
        <v>1710</v>
      </c>
    </row>
    <row r="220" spans="33:33" x14ac:dyDescent="0.2">
      <c r="AG220">
        <v>1646</v>
      </c>
    </row>
    <row r="221" spans="33:33" x14ac:dyDescent="0.2">
      <c r="AG221">
        <v>2741</v>
      </c>
    </row>
    <row r="222" spans="33:33" x14ac:dyDescent="0.2">
      <c r="AG222">
        <v>999</v>
      </c>
    </row>
    <row r="223" spans="33:33" x14ac:dyDescent="0.2">
      <c r="AG223">
        <v>207</v>
      </c>
    </row>
    <row r="224" spans="33:33" x14ac:dyDescent="0.2">
      <c r="AG224">
        <v>2234</v>
      </c>
    </row>
    <row r="225" spans="33:33" x14ac:dyDescent="0.2">
      <c r="AG225">
        <v>1477</v>
      </c>
    </row>
    <row r="226" spans="33:33" x14ac:dyDescent="0.2">
      <c r="AG226">
        <v>1902</v>
      </c>
    </row>
    <row r="227" spans="33:33" x14ac:dyDescent="0.2">
      <c r="AG227">
        <v>281</v>
      </c>
    </row>
    <row r="228" spans="33:33" x14ac:dyDescent="0.2">
      <c r="AG228">
        <v>2214</v>
      </c>
    </row>
    <row r="229" spans="33:33" x14ac:dyDescent="0.2">
      <c r="AG229">
        <v>435</v>
      </c>
    </row>
    <row r="230" spans="33:33" x14ac:dyDescent="0.2">
      <c r="AG230">
        <v>704</v>
      </c>
    </row>
    <row r="231" spans="33:33" x14ac:dyDescent="0.2">
      <c r="AG231">
        <v>2910</v>
      </c>
    </row>
    <row r="232" spans="33:33" x14ac:dyDescent="0.2">
      <c r="AG232">
        <v>753</v>
      </c>
    </row>
    <row r="233" spans="33:33" x14ac:dyDescent="0.2">
      <c r="AG233">
        <v>1829</v>
      </c>
    </row>
    <row r="234" spans="33:33" x14ac:dyDescent="0.2">
      <c r="AG234">
        <v>1772</v>
      </c>
    </row>
    <row r="235" spans="33:33" x14ac:dyDescent="0.2">
      <c r="AG235">
        <v>2230</v>
      </c>
    </row>
    <row r="236" spans="33:33" x14ac:dyDescent="0.2">
      <c r="AG236">
        <v>1941</v>
      </c>
    </row>
    <row r="237" spans="33:33" x14ac:dyDescent="0.2">
      <c r="AG237">
        <v>744</v>
      </c>
    </row>
    <row r="238" spans="33:33" x14ac:dyDescent="0.2">
      <c r="AG238">
        <v>555</v>
      </c>
    </row>
    <row r="239" spans="33:33" x14ac:dyDescent="0.2">
      <c r="AG239">
        <v>65</v>
      </c>
    </row>
    <row r="240" spans="33:33" x14ac:dyDescent="0.2">
      <c r="AG240">
        <v>1195</v>
      </c>
    </row>
    <row r="241" spans="33:33" x14ac:dyDescent="0.2">
      <c r="AG241">
        <v>971</v>
      </c>
    </row>
    <row r="242" spans="33:33" x14ac:dyDescent="0.2">
      <c r="AG242">
        <v>1551</v>
      </c>
    </row>
    <row r="243" spans="33:33" x14ac:dyDescent="0.2">
      <c r="AG243">
        <v>203</v>
      </c>
    </row>
    <row r="244" spans="33:33" x14ac:dyDescent="0.2">
      <c r="AG244">
        <v>2550</v>
      </c>
    </row>
    <row r="245" spans="33:33" x14ac:dyDescent="0.2">
      <c r="AG245">
        <v>815</v>
      </c>
    </row>
    <row r="246" spans="33:33" x14ac:dyDescent="0.2">
      <c r="AG246">
        <v>1058</v>
      </c>
    </row>
    <row r="247" spans="33:33" x14ac:dyDescent="0.2">
      <c r="AG247">
        <v>2348</v>
      </c>
    </row>
    <row r="248" spans="33:33" x14ac:dyDescent="0.2">
      <c r="AG248">
        <v>1598</v>
      </c>
    </row>
    <row r="249" spans="33:33" x14ac:dyDescent="0.2">
      <c r="AG249">
        <v>932</v>
      </c>
    </row>
    <row r="250" spans="33:33" x14ac:dyDescent="0.2">
      <c r="AG250">
        <v>2844</v>
      </c>
    </row>
    <row r="251" spans="33:33" x14ac:dyDescent="0.2">
      <c r="AG251">
        <v>1270</v>
      </c>
    </row>
    <row r="252" spans="33:33" x14ac:dyDescent="0.2">
      <c r="AG252">
        <v>967</v>
      </c>
    </row>
    <row r="253" spans="33:33" x14ac:dyDescent="0.2">
      <c r="AG253">
        <v>1742</v>
      </c>
    </row>
    <row r="254" spans="33:33" x14ac:dyDescent="0.2">
      <c r="AG254">
        <v>1540</v>
      </c>
    </row>
    <row r="255" spans="33:33" x14ac:dyDescent="0.2">
      <c r="AG255">
        <v>2638</v>
      </c>
    </row>
    <row r="256" spans="33:33" x14ac:dyDescent="0.2">
      <c r="AG256">
        <v>1662</v>
      </c>
    </row>
    <row r="257" spans="33:33" x14ac:dyDescent="0.2">
      <c r="AG257">
        <v>440</v>
      </c>
    </row>
    <row r="258" spans="33:33" x14ac:dyDescent="0.2">
      <c r="AG258">
        <v>230</v>
      </c>
    </row>
    <row r="259" spans="33:33" x14ac:dyDescent="0.2">
      <c r="AG259">
        <v>168</v>
      </c>
    </row>
    <row r="260" spans="33:33" x14ac:dyDescent="0.2">
      <c r="AG260">
        <v>2642</v>
      </c>
    </row>
    <row r="261" spans="33:33" x14ac:dyDescent="0.2">
      <c r="AG261">
        <v>1885</v>
      </c>
    </row>
    <row r="262" spans="33:33" x14ac:dyDescent="0.2">
      <c r="AG262">
        <v>1625</v>
      </c>
    </row>
    <row r="263" spans="33:33" x14ac:dyDescent="0.2">
      <c r="AG263">
        <v>1918</v>
      </c>
    </row>
    <row r="264" spans="33:33" x14ac:dyDescent="0.2">
      <c r="AG264">
        <v>2377</v>
      </c>
    </row>
    <row r="265" spans="33:33" x14ac:dyDescent="0.2">
      <c r="AG265">
        <v>234</v>
      </c>
    </row>
    <row r="266" spans="33:33" x14ac:dyDescent="0.2">
      <c r="AG266">
        <v>2771</v>
      </c>
    </row>
    <row r="267" spans="33:33" x14ac:dyDescent="0.2">
      <c r="AG267">
        <v>1507</v>
      </c>
    </row>
    <row r="268" spans="33:33" x14ac:dyDescent="0.2">
      <c r="AG268">
        <v>2970</v>
      </c>
    </row>
    <row r="269" spans="33:33" x14ac:dyDescent="0.2">
      <c r="AG269">
        <v>1629</v>
      </c>
    </row>
    <row r="270" spans="33:33" x14ac:dyDescent="0.2">
      <c r="AG270">
        <v>102</v>
      </c>
    </row>
    <row r="271" spans="33:33" x14ac:dyDescent="0.2">
      <c r="AG271">
        <v>1516</v>
      </c>
    </row>
    <row r="272" spans="33:33" x14ac:dyDescent="0.2">
      <c r="AG272">
        <v>1714</v>
      </c>
    </row>
    <row r="273" spans="33:33" x14ac:dyDescent="0.2">
      <c r="AG273">
        <v>1511</v>
      </c>
    </row>
    <row r="274" spans="33:33" x14ac:dyDescent="0.2">
      <c r="AG274">
        <v>126</v>
      </c>
    </row>
    <row r="275" spans="33:33" x14ac:dyDescent="0.2">
      <c r="AG275">
        <v>1155</v>
      </c>
    </row>
    <row r="276" spans="33:33" x14ac:dyDescent="0.2">
      <c r="AG276">
        <v>121</v>
      </c>
    </row>
    <row r="277" spans="33:33" x14ac:dyDescent="0.2">
      <c r="AG277">
        <v>687</v>
      </c>
    </row>
    <row r="278" spans="33:33" x14ac:dyDescent="0.2">
      <c r="AG278">
        <v>1726</v>
      </c>
    </row>
    <row r="279" spans="33:33" x14ac:dyDescent="0.2">
      <c r="AG279">
        <v>2609</v>
      </c>
    </row>
    <row r="280" spans="33:33" x14ac:dyDescent="0.2">
      <c r="AG280">
        <v>852</v>
      </c>
    </row>
    <row r="281" spans="33:33" x14ac:dyDescent="0.2">
      <c r="AG281">
        <v>1138</v>
      </c>
    </row>
    <row r="282" spans="33:33" x14ac:dyDescent="0.2">
      <c r="AG282">
        <v>16</v>
      </c>
    </row>
    <row r="283" spans="33:33" x14ac:dyDescent="0.2">
      <c r="AG283">
        <v>195</v>
      </c>
    </row>
    <row r="284" spans="33:33" x14ac:dyDescent="0.2">
      <c r="AG284">
        <v>368</v>
      </c>
    </row>
    <row r="285" spans="33:33" x14ac:dyDescent="0.2">
      <c r="AG285">
        <v>33</v>
      </c>
    </row>
    <row r="286" spans="33:33" x14ac:dyDescent="0.2">
      <c r="AG286">
        <v>177</v>
      </c>
    </row>
    <row r="287" spans="33:33" x14ac:dyDescent="0.2">
      <c r="AG287">
        <v>469</v>
      </c>
    </row>
    <row r="288" spans="33:33" x14ac:dyDescent="0.2">
      <c r="AG288">
        <v>340</v>
      </c>
    </row>
    <row r="289" spans="33:33" x14ac:dyDescent="0.2">
      <c r="AG289">
        <v>3075</v>
      </c>
    </row>
    <row r="290" spans="33:33" x14ac:dyDescent="0.2">
      <c r="AG290">
        <v>135</v>
      </c>
    </row>
    <row r="291" spans="33:33" x14ac:dyDescent="0.2">
      <c r="AG291">
        <v>612</v>
      </c>
    </row>
    <row r="292" spans="33:33" x14ac:dyDescent="0.2">
      <c r="AG292">
        <v>148</v>
      </c>
    </row>
    <row r="293" spans="33:33" x14ac:dyDescent="0.2">
      <c r="AG293">
        <v>339</v>
      </c>
    </row>
    <row r="294" spans="33:33" x14ac:dyDescent="0.2">
      <c r="AG294">
        <v>2344</v>
      </c>
    </row>
    <row r="295" spans="33:33" x14ac:dyDescent="0.2">
      <c r="AG295">
        <v>1311</v>
      </c>
    </row>
    <row r="296" spans="33:33" x14ac:dyDescent="0.2">
      <c r="AG296">
        <v>842</v>
      </c>
    </row>
    <row r="297" spans="33:33" x14ac:dyDescent="0.2">
      <c r="AG297">
        <v>1038</v>
      </c>
    </row>
    <row r="298" spans="33:33" x14ac:dyDescent="0.2">
      <c r="AG298">
        <v>1700</v>
      </c>
    </row>
    <row r="299" spans="33:33" x14ac:dyDescent="0.2">
      <c r="AG299">
        <v>1732</v>
      </c>
    </row>
    <row r="300" spans="33:33" x14ac:dyDescent="0.2">
      <c r="AG300">
        <v>832</v>
      </c>
    </row>
    <row r="301" spans="33:33" x14ac:dyDescent="0.2">
      <c r="AG301">
        <v>86</v>
      </c>
    </row>
    <row r="302" spans="33:33" x14ac:dyDescent="0.2">
      <c r="AG302">
        <v>364</v>
      </c>
    </row>
    <row r="303" spans="33:33" x14ac:dyDescent="0.2">
      <c r="AG303">
        <v>620</v>
      </c>
    </row>
    <row r="304" spans="33:33" x14ac:dyDescent="0.2">
      <c r="AG304">
        <v>2702</v>
      </c>
    </row>
    <row r="305" spans="33:33" x14ac:dyDescent="0.2">
      <c r="AG305">
        <v>1730</v>
      </c>
    </row>
    <row r="306" spans="33:33" x14ac:dyDescent="0.2">
      <c r="AG306">
        <v>2783</v>
      </c>
    </row>
    <row r="307" spans="33:33" x14ac:dyDescent="0.2">
      <c r="AG307">
        <v>2836</v>
      </c>
    </row>
    <row r="308" spans="33:33" x14ac:dyDescent="0.2">
      <c r="AG308">
        <v>2659</v>
      </c>
    </row>
    <row r="309" spans="33:33" x14ac:dyDescent="0.2">
      <c r="AG309">
        <v>1868</v>
      </c>
    </row>
    <row r="310" spans="33:33" x14ac:dyDescent="0.2">
      <c r="AG310">
        <v>358</v>
      </c>
    </row>
    <row r="311" spans="33:33" x14ac:dyDescent="0.2">
      <c r="AG311">
        <v>85</v>
      </c>
    </row>
    <row r="312" spans="33:33" x14ac:dyDescent="0.2">
      <c r="AG312">
        <v>233</v>
      </c>
    </row>
    <row r="313" spans="33:33" x14ac:dyDescent="0.2">
      <c r="AG313">
        <v>1657</v>
      </c>
    </row>
    <row r="314" spans="33:33" x14ac:dyDescent="0.2">
      <c r="AG314">
        <v>1701</v>
      </c>
    </row>
    <row r="315" spans="33:33" x14ac:dyDescent="0.2">
      <c r="AG315">
        <v>365</v>
      </c>
    </row>
    <row r="316" spans="33:33" x14ac:dyDescent="0.2">
      <c r="AG316">
        <v>1569</v>
      </c>
    </row>
    <row r="317" spans="33:33" x14ac:dyDescent="0.2">
      <c r="AG317">
        <v>980</v>
      </c>
    </row>
    <row r="318" spans="33:33" x14ac:dyDescent="0.2">
      <c r="AG318">
        <v>1547</v>
      </c>
    </row>
    <row r="319" spans="33:33" x14ac:dyDescent="0.2">
      <c r="AG319">
        <v>578</v>
      </c>
    </row>
    <row r="320" spans="33:33" x14ac:dyDescent="0.2">
      <c r="AG320">
        <v>2004</v>
      </c>
    </row>
    <row r="321" spans="33:33" x14ac:dyDescent="0.2">
      <c r="AG321">
        <v>846</v>
      </c>
    </row>
    <row r="322" spans="33:33" x14ac:dyDescent="0.2">
      <c r="AG322">
        <v>862</v>
      </c>
    </row>
    <row r="323" spans="33:33" x14ac:dyDescent="0.2">
      <c r="AG323">
        <v>2067</v>
      </c>
    </row>
    <row r="324" spans="33:33" x14ac:dyDescent="0.2">
      <c r="AG324">
        <v>292</v>
      </c>
    </row>
    <row r="325" spans="33:33" x14ac:dyDescent="0.2">
      <c r="AG325">
        <v>1506</v>
      </c>
    </row>
    <row r="326" spans="33:33" x14ac:dyDescent="0.2">
      <c r="AG326">
        <v>360</v>
      </c>
    </row>
    <row r="327" spans="33:33" x14ac:dyDescent="0.2">
      <c r="AG327">
        <v>1086</v>
      </c>
    </row>
    <row r="328" spans="33:33" x14ac:dyDescent="0.2">
      <c r="AG328">
        <v>88</v>
      </c>
    </row>
    <row r="329" spans="33:33" x14ac:dyDescent="0.2">
      <c r="AG329">
        <v>529</v>
      </c>
    </row>
    <row r="330" spans="33:33" x14ac:dyDescent="0.2">
      <c r="AG330">
        <v>2890</v>
      </c>
    </row>
    <row r="331" spans="33:33" x14ac:dyDescent="0.2">
      <c r="AG331">
        <v>768</v>
      </c>
    </row>
    <row r="332" spans="33:33" x14ac:dyDescent="0.2">
      <c r="AG332">
        <v>122</v>
      </c>
    </row>
    <row r="333" spans="33:33" x14ac:dyDescent="0.2">
      <c r="AG333">
        <v>159</v>
      </c>
    </row>
    <row r="334" spans="33:33" x14ac:dyDescent="0.2">
      <c r="AG334">
        <v>2549</v>
      </c>
    </row>
    <row r="335" spans="33:33" x14ac:dyDescent="0.2">
      <c r="AG335">
        <v>228</v>
      </c>
    </row>
    <row r="336" spans="33:33" x14ac:dyDescent="0.2">
      <c r="AG336">
        <v>191</v>
      </c>
    </row>
    <row r="337" spans="33:33" x14ac:dyDescent="0.2">
      <c r="AG337">
        <v>1350</v>
      </c>
    </row>
    <row r="338" spans="33:33" x14ac:dyDescent="0.2">
      <c r="AG338">
        <v>1706</v>
      </c>
    </row>
    <row r="339" spans="33:33" x14ac:dyDescent="0.2">
      <c r="AG339">
        <v>1811</v>
      </c>
    </row>
    <row r="340" spans="33:33" x14ac:dyDescent="0.2">
      <c r="AG340">
        <v>2283</v>
      </c>
    </row>
    <row r="341" spans="33:33" x14ac:dyDescent="0.2">
      <c r="AG341">
        <v>2866</v>
      </c>
    </row>
    <row r="342" spans="33:33" x14ac:dyDescent="0.2">
      <c r="AG342">
        <v>1458</v>
      </c>
    </row>
    <row r="343" spans="33:33" x14ac:dyDescent="0.2">
      <c r="AG343">
        <v>2875</v>
      </c>
    </row>
    <row r="344" spans="33:33" x14ac:dyDescent="0.2">
      <c r="AG344">
        <v>1557</v>
      </c>
    </row>
    <row r="345" spans="33:33" x14ac:dyDescent="0.2">
      <c r="AG345">
        <v>2996</v>
      </c>
    </row>
    <row r="346" spans="33:33" x14ac:dyDescent="0.2">
      <c r="AG346">
        <v>1209</v>
      </c>
    </row>
    <row r="347" spans="33:33" x14ac:dyDescent="0.2">
      <c r="AG347">
        <v>1023</v>
      </c>
    </row>
    <row r="348" spans="33:33" x14ac:dyDescent="0.2">
      <c r="AG348">
        <v>1098</v>
      </c>
    </row>
    <row r="349" spans="33:33" x14ac:dyDescent="0.2">
      <c r="AG349">
        <v>138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S345"/>
  <sheetViews>
    <sheetView topLeftCell="A115" workbookViewId="0">
      <selection activeCell="D151" sqref="D151"/>
    </sheetView>
  </sheetViews>
  <sheetFormatPr defaultRowHeight="12.75" x14ac:dyDescent="0.2"/>
  <cols>
    <col min="5" max="5" width="17.85546875" customWidth="1"/>
  </cols>
  <sheetData>
    <row r="1" spans="1:45" x14ac:dyDescent="0.2">
      <c r="A1" s="3" t="s">
        <v>0</v>
      </c>
      <c r="B1" s="7" t="s">
        <v>1</v>
      </c>
      <c r="C1" s="7" t="s">
        <v>2</v>
      </c>
      <c r="D1" s="7" t="s">
        <v>3</v>
      </c>
      <c r="E1" s="8" t="s">
        <v>4</v>
      </c>
      <c r="G1" s="3" t="s">
        <v>8</v>
      </c>
      <c r="H1" s="7" t="s">
        <v>1</v>
      </c>
      <c r="I1" s="7" t="s">
        <v>2</v>
      </c>
      <c r="J1" s="7" t="s">
        <v>3</v>
      </c>
      <c r="K1" s="8" t="s">
        <v>4</v>
      </c>
      <c r="M1" s="3" t="s">
        <v>9</v>
      </c>
      <c r="N1" s="7" t="s">
        <v>1</v>
      </c>
      <c r="O1" s="7" t="s">
        <v>2</v>
      </c>
      <c r="P1" s="7" t="s">
        <v>3</v>
      </c>
      <c r="Q1" s="8" t="s">
        <v>4</v>
      </c>
      <c r="S1" s="3" t="s">
        <v>10</v>
      </c>
      <c r="T1" s="7" t="s">
        <v>1</v>
      </c>
      <c r="U1" s="7" t="s">
        <v>2</v>
      </c>
      <c r="V1" s="7" t="s">
        <v>3</v>
      </c>
      <c r="W1" s="8" t="s">
        <v>4</v>
      </c>
      <c r="X1" s="197"/>
      <c r="Y1" s="3" t="s">
        <v>12</v>
      </c>
      <c r="Z1" s="7" t="s">
        <v>1</v>
      </c>
      <c r="AA1" s="7" t="s">
        <v>2</v>
      </c>
      <c r="AB1" s="7" t="s">
        <v>3</v>
      </c>
      <c r="AC1" s="8" t="s">
        <v>4</v>
      </c>
      <c r="AD1" s="2" t="s">
        <v>20</v>
      </c>
      <c r="AF1" s="235" t="s">
        <v>64</v>
      </c>
      <c r="AG1" s="202"/>
      <c r="AH1" s="235" t="s">
        <v>63</v>
      </c>
      <c r="AI1" s="202"/>
      <c r="AJ1" s="235" t="s">
        <v>62</v>
      </c>
      <c r="AK1" s="202"/>
      <c r="AL1" s="235" t="s">
        <v>61</v>
      </c>
      <c r="AM1" s="202"/>
      <c r="AN1" s="235" t="s">
        <v>66</v>
      </c>
      <c r="AO1" s="202"/>
      <c r="AP1" s="235" t="s">
        <v>67</v>
      </c>
      <c r="AQ1" s="97"/>
      <c r="AS1" s="157" t="s">
        <v>304</v>
      </c>
    </row>
    <row r="2" spans="1:45" x14ac:dyDescent="0.2">
      <c r="A2" s="128">
        <v>1</v>
      </c>
      <c r="B2" s="160">
        <v>254</v>
      </c>
      <c r="C2" s="161">
        <v>233</v>
      </c>
      <c r="D2" s="228">
        <v>3357</v>
      </c>
      <c r="E2" s="226" t="s">
        <v>11</v>
      </c>
      <c r="G2" s="128">
        <v>1</v>
      </c>
      <c r="H2" s="160">
        <v>1114</v>
      </c>
      <c r="I2" s="258">
        <v>469</v>
      </c>
      <c r="J2" s="162">
        <v>2041</v>
      </c>
      <c r="K2" s="226" t="s">
        <v>11</v>
      </c>
      <c r="M2" s="128">
        <v>1</v>
      </c>
      <c r="N2" s="160">
        <v>1086</v>
      </c>
      <c r="O2" s="258">
        <v>217</v>
      </c>
      <c r="P2" s="162">
        <v>2429</v>
      </c>
      <c r="Q2" s="226" t="s">
        <v>6</v>
      </c>
      <c r="S2" s="128">
        <v>1</v>
      </c>
      <c r="T2" s="160">
        <v>294</v>
      </c>
      <c r="U2" s="258">
        <v>67</v>
      </c>
      <c r="V2" s="162">
        <v>177</v>
      </c>
      <c r="W2" s="226" t="s">
        <v>11</v>
      </c>
      <c r="X2" s="98"/>
      <c r="Y2" s="128" t="s">
        <v>13</v>
      </c>
      <c r="Z2" s="160">
        <v>254</v>
      </c>
      <c r="AA2" s="161">
        <v>233</v>
      </c>
      <c r="AB2" s="228">
        <v>3357</v>
      </c>
      <c r="AC2" s="226" t="s">
        <v>63</v>
      </c>
      <c r="AF2" s="98">
        <v>16</v>
      </c>
      <c r="AG2">
        <v>5.9846482276916504</v>
      </c>
      <c r="AH2" s="98">
        <v>16</v>
      </c>
      <c r="AJ2" s="98">
        <v>16</v>
      </c>
      <c r="AL2" s="224">
        <v>67</v>
      </c>
      <c r="AN2" s="224">
        <v>67</v>
      </c>
      <c r="AP2" s="224">
        <v>67</v>
      </c>
      <c r="AQ2" s="97"/>
      <c r="AS2">
        <v>254</v>
      </c>
    </row>
    <row r="3" spans="1:45" x14ac:dyDescent="0.2">
      <c r="A3" s="128">
        <v>2</v>
      </c>
      <c r="B3" s="259">
        <v>33</v>
      </c>
      <c r="C3" s="98">
        <v>148</v>
      </c>
      <c r="D3" s="223">
        <v>201</v>
      </c>
      <c r="E3" s="217" t="s">
        <v>6</v>
      </c>
      <c r="G3" s="128">
        <v>2</v>
      </c>
      <c r="H3" s="164">
        <v>111</v>
      </c>
      <c r="I3" s="98">
        <v>1538</v>
      </c>
      <c r="J3" s="98">
        <v>2630</v>
      </c>
      <c r="K3" s="217" t="s">
        <v>5</v>
      </c>
      <c r="M3" s="128">
        <v>2</v>
      </c>
      <c r="N3" s="164">
        <v>78</v>
      </c>
      <c r="O3" s="223">
        <v>51</v>
      </c>
      <c r="P3" s="98">
        <v>2122</v>
      </c>
      <c r="Q3" s="217" t="s">
        <v>5</v>
      </c>
      <c r="S3" s="128">
        <v>2</v>
      </c>
      <c r="T3" s="259">
        <v>1718</v>
      </c>
      <c r="U3" s="98">
        <v>16</v>
      </c>
      <c r="V3" s="98">
        <v>343</v>
      </c>
      <c r="W3" s="217" t="s">
        <v>6</v>
      </c>
      <c r="X3" s="98"/>
      <c r="Y3" s="128" t="s">
        <v>14</v>
      </c>
      <c r="Z3" s="164">
        <v>1114</v>
      </c>
      <c r="AA3" s="224">
        <v>469</v>
      </c>
      <c r="AB3" s="98">
        <v>2041</v>
      </c>
      <c r="AC3" s="217" t="s">
        <v>62</v>
      </c>
      <c r="AF3" s="153">
        <v>20</v>
      </c>
      <c r="AG3">
        <v>3.28135085105896</v>
      </c>
      <c r="AH3" s="153">
        <v>20</v>
      </c>
      <c r="AJ3" s="223">
        <v>33</v>
      </c>
      <c r="AL3" s="98">
        <v>177</v>
      </c>
      <c r="AN3" s="98">
        <v>177</v>
      </c>
      <c r="AP3" s="98">
        <v>177</v>
      </c>
      <c r="AQ3" s="97"/>
      <c r="AS3">
        <v>33</v>
      </c>
    </row>
    <row r="4" spans="1:45" x14ac:dyDescent="0.2">
      <c r="A4" s="128">
        <v>3</v>
      </c>
      <c r="B4" s="166">
        <v>1124</v>
      </c>
      <c r="C4" s="153">
        <v>968</v>
      </c>
      <c r="D4" s="98">
        <v>2854</v>
      </c>
      <c r="E4" s="217" t="s">
        <v>5</v>
      </c>
      <c r="F4" t="s">
        <v>60</v>
      </c>
      <c r="G4" s="128">
        <v>3</v>
      </c>
      <c r="H4" s="166">
        <v>1986</v>
      </c>
      <c r="I4" s="153">
        <v>1676</v>
      </c>
      <c r="J4" s="98">
        <v>888</v>
      </c>
      <c r="K4" s="217" t="s">
        <v>6</v>
      </c>
      <c r="M4" s="128">
        <v>3</v>
      </c>
      <c r="N4" s="166">
        <v>1625</v>
      </c>
      <c r="O4" s="153">
        <v>2056</v>
      </c>
      <c r="P4" s="98">
        <v>3138</v>
      </c>
      <c r="Q4" s="217" t="s">
        <v>11</v>
      </c>
      <c r="S4" s="128">
        <v>3</v>
      </c>
      <c r="T4" s="166">
        <v>1592</v>
      </c>
      <c r="U4" s="224">
        <v>910</v>
      </c>
      <c r="V4" s="98">
        <v>706</v>
      </c>
      <c r="W4" s="165" t="s">
        <v>7</v>
      </c>
      <c r="X4" s="98"/>
      <c r="Y4" s="128" t="s">
        <v>15</v>
      </c>
      <c r="Z4" s="166">
        <v>1625</v>
      </c>
      <c r="AA4" s="153">
        <v>2056</v>
      </c>
      <c r="AB4" s="98">
        <v>3138</v>
      </c>
      <c r="AC4" s="217" t="s">
        <v>63</v>
      </c>
      <c r="AF4" s="98">
        <v>25</v>
      </c>
      <c r="AG4">
        <v>6.0666379928588867</v>
      </c>
      <c r="AH4" s="98">
        <v>25</v>
      </c>
      <c r="AJ4" s="224">
        <v>67</v>
      </c>
      <c r="AL4" s="153">
        <v>233</v>
      </c>
      <c r="AN4" s="98">
        <v>294</v>
      </c>
      <c r="AP4" s="98">
        <v>294</v>
      </c>
      <c r="AQ4" s="97"/>
      <c r="AS4">
        <v>1124</v>
      </c>
    </row>
    <row r="5" spans="1:45" x14ac:dyDescent="0.2">
      <c r="A5" s="128">
        <v>4</v>
      </c>
      <c r="B5" s="164">
        <v>330</v>
      </c>
      <c r="C5" s="98">
        <v>25</v>
      </c>
      <c r="D5" s="98">
        <v>1622</v>
      </c>
      <c r="E5" s="217" t="s">
        <v>5</v>
      </c>
      <c r="G5" s="128">
        <v>4</v>
      </c>
      <c r="H5" s="259">
        <v>2612</v>
      </c>
      <c r="I5" s="223">
        <v>27</v>
      </c>
      <c r="J5" s="223">
        <v>141</v>
      </c>
      <c r="K5" s="217" t="s">
        <v>5</v>
      </c>
      <c r="M5" s="128">
        <v>4</v>
      </c>
      <c r="N5" s="164">
        <v>263</v>
      </c>
      <c r="O5" s="98">
        <v>1717</v>
      </c>
      <c r="P5" s="98">
        <v>271</v>
      </c>
      <c r="Q5" s="165" t="s">
        <v>7</v>
      </c>
      <c r="S5" s="128">
        <v>4</v>
      </c>
      <c r="T5" s="259">
        <v>2137</v>
      </c>
      <c r="U5" s="98">
        <v>971</v>
      </c>
      <c r="V5" s="98">
        <v>525</v>
      </c>
      <c r="W5" s="165" t="s">
        <v>7</v>
      </c>
      <c r="X5" s="98"/>
      <c r="Y5" s="131" t="s">
        <v>16</v>
      </c>
      <c r="Z5" s="167">
        <v>294</v>
      </c>
      <c r="AA5" s="227">
        <v>67</v>
      </c>
      <c r="AB5" s="159">
        <v>177</v>
      </c>
      <c r="AC5" s="220" t="s">
        <v>61</v>
      </c>
      <c r="AF5" s="223">
        <v>27</v>
      </c>
      <c r="AG5">
        <v>4.8919544219970703</v>
      </c>
      <c r="AH5" s="223">
        <v>27</v>
      </c>
      <c r="AJ5" s="98">
        <v>148</v>
      </c>
      <c r="AL5" s="98">
        <v>254</v>
      </c>
      <c r="AN5" s="224">
        <v>469</v>
      </c>
      <c r="AP5" s="153"/>
      <c r="AQ5" s="97"/>
      <c r="AS5">
        <v>330</v>
      </c>
    </row>
    <row r="6" spans="1:45" x14ac:dyDescent="0.2">
      <c r="A6" s="128">
        <v>5</v>
      </c>
      <c r="B6" s="164">
        <v>1519</v>
      </c>
      <c r="C6" s="224">
        <v>1918</v>
      </c>
      <c r="D6" s="223">
        <v>70</v>
      </c>
      <c r="E6" s="165" t="s">
        <v>7</v>
      </c>
      <c r="G6" s="128">
        <v>5</v>
      </c>
      <c r="H6" s="164">
        <v>1306</v>
      </c>
      <c r="I6" s="224">
        <v>2337</v>
      </c>
      <c r="J6" s="98">
        <v>624</v>
      </c>
      <c r="K6" s="165" t="s">
        <v>7</v>
      </c>
      <c r="M6" s="128">
        <v>5</v>
      </c>
      <c r="N6" s="164">
        <v>1305</v>
      </c>
      <c r="O6" s="153">
        <v>1714</v>
      </c>
      <c r="P6" s="98">
        <v>230</v>
      </c>
      <c r="Q6" s="217" t="s">
        <v>5</v>
      </c>
      <c r="S6" s="128">
        <v>5</v>
      </c>
      <c r="T6" s="164">
        <v>2757</v>
      </c>
      <c r="U6" s="153">
        <v>20</v>
      </c>
      <c r="V6" s="98">
        <v>668</v>
      </c>
      <c r="W6" s="217" t="s">
        <v>5</v>
      </c>
      <c r="X6" s="98"/>
      <c r="AF6" s="223">
        <v>33</v>
      </c>
      <c r="AG6">
        <v>6.3629965782165527</v>
      </c>
      <c r="AH6" s="223">
        <v>33</v>
      </c>
      <c r="AJ6" s="98">
        <v>177</v>
      </c>
      <c r="AL6" s="98">
        <v>294</v>
      </c>
      <c r="AN6" s="98">
        <v>1114</v>
      </c>
      <c r="AP6" s="153"/>
      <c r="AQ6" s="97"/>
      <c r="AS6">
        <v>1519</v>
      </c>
    </row>
    <row r="7" spans="1:45" x14ac:dyDescent="0.2">
      <c r="A7" s="128">
        <v>6</v>
      </c>
      <c r="B7" s="164">
        <v>604</v>
      </c>
      <c r="C7" s="98">
        <v>3256</v>
      </c>
      <c r="D7" s="98">
        <v>341</v>
      </c>
      <c r="E7" s="165" t="s">
        <v>7</v>
      </c>
      <c r="G7" s="128">
        <v>6</v>
      </c>
      <c r="H7" s="164">
        <v>175</v>
      </c>
      <c r="I7" s="223">
        <v>573</v>
      </c>
      <c r="J7" s="98">
        <v>88</v>
      </c>
      <c r="K7" s="165" t="s">
        <v>7</v>
      </c>
      <c r="M7" s="128">
        <v>6</v>
      </c>
      <c r="N7" s="164">
        <v>188</v>
      </c>
      <c r="O7" s="98">
        <v>2016</v>
      </c>
      <c r="P7" s="98">
        <v>1058</v>
      </c>
      <c r="Q7" s="165" t="s">
        <v>7</v>
      </c>
      <c r="S7" s="128">
        <v>6</v>
      </c>
      <c r="T7" s="164">
        <v>1922</v>
      </c>
      <c r="U7" s="98">
        <v>1073</v>
      </c>
      <c r="V7" s="98">
        <v>102</v>
      </c>
      <c r="W7" s="217" t="s">
        <v>5</v>
      </c>
      <c r="X7" s="98"/>
      <c r="Y7" s="221"/>
      <c r="Z7" s="222"/>
      <c r="AA7" s="222"/>
      <c r="AB7" s="222"/>
      <c r="AC7" s="222"/>
      <c r="AD7" s="222"/>
      <c r="AE7" s="222"/>
      <c r="AF7" s="98">
        <v>40</v>
      </c>
      <c r="AG7">
        <v>3.0194952487945557</v>
      </c>
      <c r="AH7" s="223">
        <v>51</v>
      </c>
      <c r="AJ7" s="223">
        <v>201</v>
      </c>
      <c r="AL7" s="224">
        <v>469</v>
      </c>
      <c r="AN7" s="98">
        <v>2041</v>
      </c>
      <c r="AP7" s="153"/>
      <c r="AQ7" s="97"/>
      <c r="AS7">
        <v>604</v>
      </c>
    </row>
    <row r="8" spans="1:45" x14ac:dyDescent="0.2">
      <c r="A8" s="128">
        <v>7</v>
      </c>
      <c r="B8" s="164">
        <v>3280</v>
      </c>
      <c r="C8" s="98">
        <v>359</v>
      </c>
      <c r="D8" s="98">
        <v>71</v>
      </c>
      <c r="E8" s="165" t="s">
        <v>7</v>
      </c>
      <c r="G8" s="128">
        <v>7</v>
      </c>
      <c r="H8" s="259">
        <v>3234</v>
      </c>
      <c r="I8" s="98">
        <v>2775</v>
      </c>
      <c r="J8" s="98">
        <v>40</v>
      </c>
      <c r="K8" s="165" t="s">
        <v>7</v>
      </c>
      <c r="M8" s="128">
        <v>7</v>
      </c>
      <c r="N8" s="164">
        <v>744</v>
      </c>
      <c r="O8" s="98">
        <v>79</v>
      </c>
      <c r="P8" s="98">
        <v>365</v>
      </c>
      <c r="Q8" s="165" t="s">
        <v>7</v>
      </c>
      <c r="S8" s="128">
        <v>7</v>
      </c>
      <c r="T8" s="164">
        <v>1868</v>
      </c>
      <c r="U8" s="98">
        <v>337</v>
      </c>
      <c r="V8" s="98">
        <v>1902</v>
      </c>
      <c r="W8" s="165" t="s">
        <v>7</v>
      </c>
      <c r="X8" s="98"/>
      <c r="Y8" s="221"/>
      <c r="Z8" s="222"/>
      <c r="AA8" s="222"/>
      <c r="AB8" s="222"/>
      <c r="AC8" s="222"/>
      <c r="AD8" s="222"/>
      <c r="AE8" s="222"/>
      <c r="AF8" s="98">
        <v>51</v>
      </c>
      <c r="AG8">
        <v>3.1909236907958984</v>
      </c>
      <c r="AH8" s="224">
        <v>67</v>
      </c>
      <c r="AJ8" s="224">
        <v>217</v>
      </c>
      <c r="AL8" s="98">
        <v>1114</v>
      </c>
      <c r="AP8" s="98"/>
      <c r="AQ8" s="97"/>
      <c r="AS8">
        <v>3280</v>
      </c>
    </row>
    <row r="9" spans="1:45" x14ac:dyDescent="0.2">
      <c r="A9" s="131">
        <v>8</v>
      </c>
      <c r="B9" s="167">
        <v>1730</v>
      </c>
      <c r="C9" s="159">
        <v>234</v>
      </c>
      <c r="D9" s="159">
        <v>1218</v>
      </c>
      <c r="E9" s="168" t="s">
        <v>7</v>
      </c>
      <c r="F9" s="98"/>
      <c r="G9" s="131">
        <v>8</v>
      </c>
      <c r="H9" s="167">
        <v>1511</v>
      </c>
      <c r="I9" s="159">
        <v>368</v>
      </c>
      <c r="J9" s="159">
        <v>1732</v>
      </c>
      <c r="K9" s="168" t="s">
        <v>7</v>
      </c>
      <c r="L9" s="98"/>
      <c r="M9" s="131">
        <v>8</v>
      </c>
      <c r="N9" s="260">
        <v>85</v>
      </c>
      <c r="O9" s="159">
        <v>1771</v>
      </c>
      <c r="P9" s="159">
        <v>2130</v>
      </c>
      <c r="Q9" s="168" t="s">
        <v>7</v>
      </c>
      <c r="R9" s="98"/>
      <c r="S9" s="131">
        <v>8</v>
      </c>
      <c r="T9" s="260">
        <v>308</v>
      </c>
      <c r="U9" s="225">
        <v>2619</v>
      </c>
      <c r="V9" s="159">
        <v>399</v>
      </c>
      <c r="W9" s="168" t="s">
        <v>7</v>
      </c>
      <c r="X9" s="98"/>
      <c r="Y9" s="221"/>
      <c r="Z9" s="222"/>
      <c r="AA9" s="222"/>
      <c r="AB9" s="222"/>
      <c r="AC9" s="222"/>
      <c r="AD9" s="222"/>
      <c r="AE9" s="222"/>
      <c r="AF9" s="227">
        <v>67</v>
      </c>
      <c r="AG9">
        <v>7.8553614616394043</v>
      </c>
      <c r="AH9" s="98">
        <v>78</v>
      </c>
      <c r="AJ9" s="153">
        <v>233</v>
      </c>
      <c r="AL9" s="153">
        <v>1625</v>
      </c>
      <c r="AP9" s="98"/>
      <c r="AQ9" s="97"/>
      <c r="AS9">
        <v>1918</v>
      </c>
    </row>
    <row r="10" spans="1:45" x14ac:dyDescent="0.2">
      <c r="B10" s="9"/>
      <c r="C10" s="9"/>
      <c r="D10" s="9"/>
      <c r="E10" s="10"/>
      <c r="W10" s="229"/>
      <c r="X10" s="229"/>
      <c r="Y10" s="221"/>
      <c r="Z10" s="222"/>
      <c r="AA10" s="222"/>
      <c r="AB10" s="222"/>
      <c r="AC10" s="222"/>
      <c r="AD10" s="222"/>
      <c r="AE10" s="222"/>
      <c r="AF10" s="223">
        <v>70</v>
      </c>
      <c r="AG10">
        <v>4.0777068138122559</v>
      </c>
      <c r="AH10" s="98">
        <v>102</v>
      </c>
      <c r="AJ10" s="98">
        <v>254</v>
      </c>
      <c r="AL10" s="98">
        <v>2041</v>
      </c>
      <c r="AP10" s="97"/>
      <c r="AQ10" s="97"/>
      <c r="AS10">
        <v>3256</v>
      </c>
    </row>
    <row r="11" spans="1:45" ht="18" x14ac:dyDescent="0.25">
      <c r="A11" s="257" t="s">
        <v>108</v>
      </c>
      <c r="G11" s="257" t="s">
        <v>35</v>
      </c>
      <c r="M11" s="257" t="s">
        <v>109</v>
      </c>
      <c r="S11" s="257" t="s">
        <v>110</v>
      </c>
      <c r="X11" s="229"/>
      <c r="Y11" s="221"/>
      <c r="Z11" s="222"/>
      <c r="AA11" s="222"/>
      <c r="AB11" s="222"/>
      <c r="AC11" s="222"/>
      <c r="AD11" s="222"/>
      <c r="AE11" s="222"/>
      <c r="AF11" s="98">
        <v>71</v>
      </c>
      <c r="AG11">
        <v>4.3178300857543945</v>
      </c>
      <c r="AH11" s="98">
        <v>111</v>
      </c>
      <c r="AJ11" s="98">
        <v>294</v>
      </c>
      <c r="AL11" s="153">
        <v>2056</v>
      </c>
      <c r="AN11" s="1"/>
      <c r="AO11" s="1"/>
      <c r="AS11">
        <v>25</v>
      </c>
    </row>
    <row r="12" spans="1:45" ht="18" x14ac:dyDescent="0.25">
      <c r="A12" s="257" t="s">
        <v>106</v>
      </c>
      <c r="G12" s="257" t="s">
        <v>106</v>
      </c>
      <c r="M12" s="257" t="s">
        <v>106</v>
      </c>
      <c r="S12" s="257" t="s">
        <v>106</v>
      </c>
      <c r="X12" s="229"/>
      <c r="Y12" s="221"/>
      <c r="Z12" s="222"/>
      <c r="AA12" s="222"/>
      <c r="AB12" s="222"/>
      <c r="AC12" s="222"/>
      <c r="AD12" s="222"/>
      <c r="AE12" s="222"/>
      <c r="AF12" s="98">
        <v>78</v>
      </c>
      <c r="AG12">
        <v>4.4373888969421387</v>
      </c>
      <c r="AH12" s="223">
        <v>141</v>
      </c>
      <c r="AJ12" s="98">
        <v>343</v>
      </c>
      <c r="AL12" s="98">
        <v>3138</v>
      </c>
      <c r="AM12" s="98"/>
      <c r="AN12" s="153"/>
      <c r="AO12" s="98"/>
      <c r="AS12">
        <v>1730</v>
      </c>
    </row>
    <row r="13" spans="1:45" x14ac:dyDescent="0.2">
      <c r="B13" s="10"/>
      <c r="C13" s="110" t="s">
        <v>79</v>
      </c>
      <c r="D13" s="110" t="s">
        <v>107</v>
      </c>
      <c r="H13" s="10"/>
      <c r="I13" s="110" t="s">
        <v>79</v>
      </c>
      <c r="J13" s="110" t="s">
        <v>107</v>
      </c>
      <c r="N13" s="10"/>
      <c r="O13" s="110" t="s">
        <v>79</v>
      </c>
      <c r="P13" s="110" t="s">
        <v>107</v>
      </c>
      <c r="T13" s="10"/>
      <c r="U13" s="110" t="s">
        <v>79</v>
      </c>
      <c r="V13" s="110" t="s">
        <v>107</v>
      </c>
      <c r="X13" s="229"/>
      <c r="Y13" s="221"/>
      <c r="Z13" s="222"/>
      <c r="AA13" s="342">
        <f>AA14/Z14</f>
        <v>0.11904761904761904</v>
      </c>
      <c r="AB13" s="342"/>
      <c r="AC13" s="342">
        <f>AC14/AB14</f>
        <v>0.69387755102040816</v>
      </c>
      <c r="AD13" s="342"/>
      <c r="AE13" s="342">
        <f>AE14/AD14</f>
        <v>0.68085106382978722</v>
      </c>
      <c r="AF13" s="98">
        <v>79</v>
      </c>
      <c r="AG13">
        <v>3.2173125743865967</v>
      </c>
      <c r="AH13" s="98">
        <v>148</v>
      </c>
      <c r="AJ13" s="224">
        <v>469</v>
      </c>
      <c r="AL13" s="223">
        <v>3357</v>
      </c>
      <c r="AM13" s="98"/>
      <c r="AN13" s="153"/>
      <c r="AO13" s="98"/>
      <c r="AS13">
        <v>2062</v>
      </c>
    </row>
    <row r="14" spans="1:45" x14ac:dyDescent="0.2">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c r="X14" s="230"/>
      <c r="Z14">
        <f t="shared" ref="Z14:AE14" si="0">COUNT(Z16:Z64)</f>
        <v>42</v>
      </c>
      <c r="AA14">
        <f t="shared" si="0"/>
        <v>5</v>
      </c>
      <c r="AB14">
        <f t="shared" si="0"/>
        <v>49</v>
      </c>
      <c r="AC14">
        <f t="shared" si="0"/>
        <v>34</v>
      </c>
      <c r="AD14">
        <f t="shared" si="0"/>
        <v>47</v>
      </c>
      <c r="AE14">
        <f t="shared" si="0"/>
        <v>32</v>
      </c>
      <c r="AF14" s="98">
        <v>85</v>
      </c>
      <c r="AG14">
        <v>2.4387969970703125</v>
      </c>
      <c r="AH14" s="98">
        <v>177</v>
      </c>
      <c r="AJ14" s="98">
        <v>888</v>
      </c>
      <c r="AM14" s="153"/>
      <c r="AN14" s="153"/>
      <c r="AO14" s="98"/>
      <c r="AS14">
        <v>968</v>
      </c>
    </row>
    <row r="15" spans="1:45" x14ac:dyDescent="0.2">
      <c r="A15" s="194">
        <f t="shared" ref="A15:A22" si="1">B2</f>
        <v>254</v>
      </c>
      <c r="B15" s="193" t="s">
        <v>82</v>
      </c>
      <c r="C15" s="194">
        <v>16</v>
      </c>
      <c r="D15" s="195">
        <f>IF(E15="Winner",30,IF(E15="Finalist",20,IF(E15="Semi Finalist",10,)))</f>
        <v>30</v>
      </c>
      <c r="E15" s="157" t="str">
        <f>E2</f>
        <v>Winner</v>
      </c>
      <c r="G15" s="194">
        <f t="shared" ref="G15:G22" si="2">H2</f>
        <v>1114</v>
      </c>
      <c r="H15" s="193" t="s">
        <v>82</v>
      </c>
      <c r="I15" s="194">
        <v>16</v>
      </c>
      <c r="J15" s="195">
        <f>IF(K15="Winner",30,IF(K15="Finalist",20,IF(K15="Semi Finalist",10,)))</f>
        <v>30</v>
      </c>
      <c r="K15" s="157" t="str">
        <f>K2</f>
        <v>Winner</v>
      </c>
      <c r="M15" s="194">
        <f t="shared" ref="M15:M22" si="3">N2</f>
        <v>1086</v>
      </c>
      <c r="N15" s="193" t="s">
        <v>82</v>
      </c>
      <c r="O15" s="194">
        <v>16</v>
      </c>
      <c r="P15" s="195">
        <f>IF(Q15="Winner",30,IF(Q15="Finalist",20,IF(Q15="Semi Finalist",10,)))</f>
        <v>20</v>
      </c>
      <c r="Q15" s="157" t="str">
        <f>Q2</f>
        <v>Finalist</v>
      </c>
      <c r="S15" s="194">
        <f t="shared" ref="S15:S22" si="4">T2</f>
        <v>294</v>
      </c>
      <c r="T15" s="193" t="s">
        <v>82</v>
      </c>
      <c r="U15" s="194">
        <v>16</v>
      </c>
      <c r="V15" s="195">
        <f>IF(W15="Winner",30,IF(W15="Finalist",20,IF(W15="Semi Finalist",10,)))</f>
        <v>30</v>
      </c>
      <c r="W15" s="157" t="str">
        <f>W2</f>
        <v>Winner</v>
      </c>
      <c r="Y15" s="230"/>
      <c r="Z15" s="157" t="s">
        <v>295</v>
      </c>
      <c r="AB15" s="157" t="s">
        <v>296</v>
      </c>
      <c r="AD15" s="157" t="s">
        <v>297</v>
      </c>
      <c r="AF15" s="98">
        <v>88</v>
      </c>
      <c r="AG15">
        <v>3.7072603702545166</v>
      </c>
      <c r="AH15" s="223">
        <v>201</v>
      </c>
      <c r="AJ15" s="98">
        <v>1086</v>
      </c>
      <c r="AM15" s="98"/>
      <c r="AN15" s="153"/>
      <c r="AO15" s="98"/>
      <c r="AS15">
        <v>122</v>
      </c>
    </row>
    <row r="16" spans="1:45" x14ac:dyDescent="0.2">
      <c r="A16" s="197">
        <f t="shared" si="1"/>
        <v>33</v>
      </c>
      <c r="B16" s="196" t="s">
        <v>83</v>
      </c>
      <c r="C16" s="197">
        <v>15</v>
      </c>
      <c r="D16" s="198">
        <f t="shared" ref="D16:D38" si="5">IF(E16="Winner",30,IF(E16="Finalist",20,IF(E16="Semi Finalist",10,)))</f>
        <v>20</v>
      </c>
      <c r="E16" s="157" t="str">
        <f t="shared" ref="E16:E22" si="6">E3</f>
        <v>Finalist</v>
      </c>
      <c r="G16" s="197">
        <f t="shared" si="2"/>
        <v>111</v>
      </c>
      <c r="H16" s="196" t="s">
        <v>83</v>
      </c>
      <c r="I16" s="197">
        <v>15</v>
      </c>
      <c r="J16" s="198">
        <f t="shared" ref="J16:J38" si="7">IF(K16="Winner",30,IF(K16="Finalist",20,IF(K16="Semi Finalist",10,)))</f>
        <v>10</v>
      </c>
      <c r="K16" s="157" t="str">
        <f t="shared" ref="K16:K22" si="8">K3</f>
        <v>Semi Finalist</v>
      </c>
      <c r="M16" s="197">
        <f t="shared" si="3"/>
        <v>78</v>
      </c>
      <c r="N16" s="196" t="s">
        <v>83</v>
      </c>
      <c r="O16" s="197">
        <v>15</v>
      </c>
      <c r="P16" s="198">
        <f t="shared" ref="P16:P38" si="9">IF(Q16="Winner",30,IF(Q16="Finalist",20,IF(Q16="Semi Finalist",10,)))</f>
        <v>10</v>
      </c>
      <c r="Q16" s="157" t="str">
        <f t="shared" ref="Q16:Q22" si="10">Q3</f>
        <v>Semi Finalist</v>
      </c>
      <c r="S16" s="197">
        <f t="shared" si="4"/>
        <v>1718</v>
      </c>
      <c r="T16" s="196" t="s">
        <v>83</v>
      </c>
      <c r="U16" s="197">
        <v>15</v>
      </c>
      <c r="V16" s="198">
        <f t="shared" ref="V16:V38" si="11">IF(W16="Winner",30,IF(W16="Finalist",20,IF(W16="Semi Finalist",10,)))</f>
        <v>20</v>
      </c>
      <c r="W16" s="157" t="str">
        <f t="shared" ref="W16:W22" si="12">W3</f>
        <v>Finalist</v>
      </c>
      <c r="Y16" s="335" t="s">
        <v>26</v>
      </c>
      <c r="Z16" s="338">
        <v>1987</v>
      </c>
      <c r="AA16" s="50" t="e">
        <f>MATCH(Z16,AF$2:AF$97,0)</f>
        <v>#N/A</v>
      </c>
      <c r="AB16" s="338">
        <v>25</v>
      </c>
      <c r="AC16" s="51">
        <f>MATCH(AB16,$AF$2:$AF$97,0)</f>
        <v>3</v>
      </c>
      <c r="AD16" s="338">
        <v>254</v>
      </c>
      <c r="AE16" s="51">
        <f>MATCH(AD16,$AF$2:$AF$97,0)</f>
        <v>27</v>
      </c>
      <c r="AF16" s="98">
        <v>102</v>
      </c>
      <c r="AG16">
        <v>1.6411310434341431</v>
      </c>
      <c r="AH16" s="224">
        <v>217</v>
      </c>
      <c r="AJ16" s="98">
        <v>1114</v>
      </c>
      <c r="AN16" s="1"/>
      <c r="AO16" s="1"/>
      <c r="AS16">
        <v>233</v>
      </c>
    </row>
    <row r="17" spans="1:45" x14ac:dyDescent="0.2">
      <c r="A17" s="197">
        <f t="shared" si="1"/>
        <v>1124</v>
      </c>
      <c r="B17" s="196" t="s">
        <v>84</v>
      </c>
      <c r="C17" s="197">
        <v>14</v>
      </c>
      <c r="D17" s="198">
        <f t="shared" si="5"/>
        <v>10</v>
      </c>
      <c r="E17" s="157" t="str">
        <f t="shared" si="6"/>
        <v>Semi Finalist</v>
      </c>
      <c r="G17" s="197">
        <f t="shared" si="2"/>
        <v>1986</v>
      </c>
      <c r="H17" s="196" t="s">
        <v>84</v>
      </c>
      <c r="I17" s="197">
        <v>14</v>
      </c>
      <c r="J17" s="198">
        <f t="shared" si="7"/>
        <v>20</v>
      </c>
      <c r="K17" s="157" t="str">
        <f t="shared" si="8"/>
        <v>Finalist</v>
      </c>
      <c r="M17" s="197">
        <f t="shared" si="3"/>
        <v>1625</v>
      </c>
      <c r="N17" s="196" t="s">
        <v>84</v>
      </c>
      <c r="O17" s="197">
        <v>14</v>
      </c>
      <c r="P17" s="198">
        <f t="shared" si="9"/>
        <v>30</v>
      </c>
      <c r="Q17" s="157" t="str">
        <f t="shared" si="10"/>
        <v>Winner</v>
      </c>
      <c r="S17" s="197">
        <f t="shared" si="4"/>
        <v>1592</v>
      </c>
      <c r="T17" s="196" t="s">
        <v>84</v>
      </c>
      <c r="U17" s="197">
        <v>14</v>
      </c>
      <c r="V17" s="198">
        <f t="shared" si="11"/>
        <v>0</v>
      </c>
      <c r="W17" s="157" t="str">
        <f t="shared" si="12"/>
        <v>Quarter Finalist</v>
      </c>
      <c r="Y17" s="230"/>
      <c r="Z17" s="339">
        <v>1683</v>
      </c>
      <c r="AA17" s="97" t="e">
        <f t="shared" ref="AA17:AA57" si="13">MATCH(Z17,AF$2:AF$97,0)</f>
        <v>#N/A</v>
      </c>
      <c r="AB17" s="339">
        <v>1918</v>
      </c>
      <c r="AC17" s="106">
        <f t="shared" ref="AC17:AC64" si="14">MATCH(AB17,$AF$2:$AF$97,0)</f>
        <v>75</v>
      </c>
      <c r="AD17" s="339">
        <v>254</v>
      </c>
      <c r="AE17" s="106">
        <f t="shared" ref="AE17:AE62" si="15">MATCH(AD17,$AF$2:$AF$97,0)</f>
        <v>27</v>
      </c>
      <c r="AF17" s="159">
        <v>111</v>
      </c>
      <c r="AG17">
        <v>6.2259111404418945</v>
      </c>
      <c r="AH17" s="98">
        <v>230</v>
      </c>
      <c r="AJ17" s="153">
        <v>1625</v>
      </c>
      <c r="AS17">
        <v>70</v>
      </c>
    </row>
    <row r="18" spans="1:45" x14ac:dyDescent="0.2">
      <c r="A18" s="197">
        <f t="shared" si="1"/>
        <v>330</v>
      </c>
      <c r="B18" s="196" t="s">
        <v>85</v>
      </c>
      <c r="C18" s="197">
        <v>13</v>
      </c>
      <c r="D18" s="198">
        <f t="shared" si="5"/>
        <v>10</v>
      </c>
      <c r="E18" s="157" t="str">
        <f t="shared" si="6"/>
        <v>Semi Finalist</v>
      </c>
      <c r="G18" s="197">
        <f t="shared" si="2"/>
        <v>2612</v>
      </c>
      <c r="H18" s="196" t="s">
        <v>85</v>
      </c>
      <c r="I18" s="197">
        <v>13</v>
      </c>
      <c r="J18" s="198">
        <f t="shared" si="7"/>
        <v>10</v>
      </c>
      <c r="K18" s="157" t="str">
        <f t="shared" si="8"/>
        <v>Semi Finalist</v>
      </c>
      <c r="M18" s="197">
        <f t="shared" si="3"/>
        <v>263</v>
      </c>
      <c r="N18" s="196" t="s">
        <v>85</v>
      </c>
      <c r="O18" s="197">
        <v>13</v>
      </c>
      <c r="P18" s="198">
        <f t="shared" si="9"/>
        <v>0</v>
      </c>
      <c r="Q18" s="157" t="str">
        <f t="shared" si="10"/>
        <v>Quarter Finalist</v>
      </c>
      <c r="S18" s="197">
        <f t="shared" si="4"/>
        <v>2137</v>
      </c>
      <c r="T18" s="196" t="s">
        <v>85</v>
      </c>
      <c r="U18" s="197">
        <v>13</v>
      </c>
      <c r="V18" s="198">
        <f t="shared" si="11"/>
        <v>0</v>
      </c>
      <c r="W18" s="157" t="str">
        <f t="shared" si="12"/>
        <v>Quarter Finalist</v>
      </c>
      <c r="Y18" s="230"/>
      <c r="Z18" s="339">
        <v>3059</v>
      </c>
      <c r="AA18" s="97" t="e">
        <f t="shared" si="13"/>
        <v>#N/A</v>
      </c>
      <c r="AB18" s="339">
        <v>25</v>
      </c>
      <c r="AC18" s="106">
        <f t="shared" si="14"/>
        <v>3</v>
      </c>
      <c r="AD18" s="339">
        <v>2062</v>
      </c>
      <c r="AE18" s="106" t="e">
        <f t="shared" si="15"/>
        <v>#N/A</v>
      </c>
      <c r="AF18" s="223">
        <v>141</v>
      </c>
      <c r="AG18">
        <v>0.72176927328109741</v>
      </c>
      <c r="AH18" s="153">
        <v>233</v>
      </c>
      <c r="AJ18" s="153">
        <v>1676</v>
      </c>
      <c r="AM18" s="98"/>
      <c r="AN18" s="153"/>
      <c r="AO18" s="98"/>
      <c r="AS18">
        <v>1218</v>
      </c>
    </row>
    <row r="19" spans="1:45" x14ac:dyDescent="0.2">
      <c r="A19" s="197">
        <f t="shared" si="1"/>
        <v>1519</v>
      </c>
      <c r="B19" s="196" t="s">
        <v>86</v>
      </c>
      <c r="C19" s="197">
        <v>12</v>
      </c>
      <c r="D19" s="198">
        <f t="shared" si="5"/>
        <v>0</v>
      </c>
      <c r="E19" s="157" t="str">
        <f t="shared" si="6"/>
        <v>Quarter Finalist</v>
      </c>
      <c r="F19" s="153"/>
      <c r="G19" s="197">
        <f t="shared" si="2"/>
        <v>1306</v>
      </c>
      <c r="H19" s="196" t="s">
        <v>86</v>
      </c>
      <c r="I19" s="197">
        <v>12</v>
      </c>
      <c r="J19" s="198">
        <f t="shared" si="7"/>
        <v>0</v>
      </c>
      <c r="K19" s="157" t="str">
        <f t="shared" si="8"/>
        <v>Quarter Finalist</v>
      </c>
      <c r="L19" s="153"/>
      <c r="M19" s="197">
        <f t="shared" si="3"/>
        <v>1305</v>
      </c>
      <c r="N19" s="196" t="s">
        <v>86</v>
      </c>
      <c r="O19" s="197">
        <v>12</v>
      </c>
      <c r="P19" s="198">
        <f t="shared" si="9"/>
        <v>10</v>
      </c>
      <c r="Q19" s="157" t="str">
        <f t="shared" si="10"/>
        <v>Semi Finalist</v>
      </c>
      <c r="R19" s="153"/>
      <c r="S19" s="197">
        <f t="shared" si="4"/>
        <v>2757</v>
      </c>
      <c r="T19" s="196" t="s">
        <v>86</v>
      </c>
      <c r="U19" s="197">
        <v>12</v>
      </c>
      <c r="V19" s="198">
        <f t="shared" si="11"/>
        <v>10</v>
      </c>
      <c r="W19" s="157" t="str">
        <f t="shared" si="12"/>
        <v>Semi Finalist</v>
      </c>
      <c r="Y19" s="231"/>
      <c r="Z19" s="339">
        <v>1547</v>
      </c>
      <c r="AA19" s="97" t="e">
        <f t="shared" si="13"/>
        <v>#N/A</v>
      </c>
      <c r="AB19" s="339">
        <v>148</v>
      </c>
      <c r="AC19" s="106">
        <f t="shared" si="14"/>
        <v>18</v>
      </c>
      <c r="AD19" s="339">
        <v>330</v>
      </c>
      <c r="AE19" s="106">
        <f t="shared" si="15"/>
        <v>32</v>
      </c>
      <c r="AF19" s="98">
        <v>148</v>
      </c>
      <c r="AG19">
        <v>4.9148335456848145</v>
      </c>
      <c r="AH19" s="98">
        <v>254</v>
      </c>
      <c r="AJ19" s="223">
        <v>1718</v>
      </c>
      <c r="AM19" s="98"/>
      <c r="AN19" s="153"/>
      <c r="AO19" s="98"/>
      <c r="AS19">
        <v>201</v>
      </c>
    </row>
    <row r="20" spans="1:45" x14ac:dyDescent="0.2">
      <c r="A20" s="197">
        <f t="shared" si="1"/>
        <v>604</v>
      </c>
      <c r="B20" s="196" t="s">
        <v>87</v>
      </c>
      <c r="C20" s="197">
        <v>11</v>
      </c>
      <c r="D20" s="198">
        <f t="shared" si="5"/>
        <v>0</v>
      </c>
      <c r="E20" s="157" t="str">
        <f t="shared" si="6"/>
        <v>Quarter Finalist</v>
      </c>
      <c r="G20" s="197">
        <f t="shared" si="2"/>
        <v>175</v>
      </c>
      <c r="H20" s="196" t="s">
        <v>87</v>
      </c>
      <c r="I20" s="197">
        <v>11</v>
      </c>
      <c r="J20" s="198">
        <f t="shared" si="7"/>
        <v>0</v>
      </c>
      <c r="K20" s="157" t="str">
        <f t="shared" si="8"/>
        <v>Quarter Finalist</v>
      </c>
      <c r="M20" s="197">
        <f t="shared" si="3"/>
        <v>188</v>
      </c>
      <c r="N20" s="196" t="s">
        <v>87</v>
      </c>
      <c r="O20" s="197">
        <v>11</v>
      </c>
      <c r="P20" s="198">
        <f t="shared" si="9"/>
        <v>0</v>
      </c>
      <c r="Q20" s="157" t="str">
        <f t="shared" si="10"/>
        <v>Quarter Finalist</v>
      </c>
      <c r="S20" s="197">
        <f t="shared" si="4"/>
        <v>1922</v>
      </c>
      <c r="T20" s="196" t="s">
        <v>87</v>
      </c>
      <c r="U20" s="197">
        <v>11</v>
      </c>
      <c r="V20" s="198">
        <f t="shared" si="11"/>
        <v>10</v>
      </c>
      <c r="W20" s="157" t="str">
        <f t="shared" si="12"/>
        <v>Semi Finalist</v>
      </c>
      <c r="Y20" s="230"/>
      <c r="Z20" s="339">
        <v>2403</v>
      </c>
      <c r="AA20" s="97" t="e">
        <f t="shared" si="13"/>
        <v>#N/A</v>
      </c>
      <c r="AB20" s="339">
        <v>330</v>
      </c>
      <c r="AC20" s="106">
        <f t="shared" si="14"/>
        <v>32</v>
      </c>
      <c r="AD20" s="339">
        <v>118</v>
      </c>
      <c r="AE20" s="106" t="e">
        <f t="shared" si="15"/>
        <v>#N/A</v>
      </c>
      <c r="AF20" s="98">
        <v>175</v>
      </c>
      <c r="AG20">
        <v>4.0535950660705566</v>
      </c>
      <c r="AH20" s="98">
        <v>294</v>
      </c>
      <c r="AJ20" s="153">
        <v>1986</v>
      </c>
      <c r="AM20" s="1"/>
      <c r="AN20" s="1"/>
      <c r="AO20" s="1"/>
      <c r="AS20">
        <v>45</v>
      </c>
    </row>
    <row r="21" spans="1:45" x14ac:dyDescent="0.2">
      <c r="A21" s="197">
        <f t="shared" si="1"/>
        <v>3280</v>
      </c>
      <c r="B21" s="196" t="s">
        <v>88</v>
      </c>
      <c r="C21" s="197">
        <v>10</v>
      </c>
      <c r="D21" s="198">
        <f t="shared" si="5"/>
        <v>0</v>
      </c>
      <c r="E21" s="157" t="str">
        <f t="shared" si="6"/>
        <v>Quarter Finalist</v>
      </c>
      <c r="G21" s="197">
        <f t="shared" si="2"/>
        <v>3234</v>
      </c>
      <c r="H21" s="196" t="s">
        <v>88</v>
      </c>
      <c r="I21" s="197">
        <v>10</v>
      </c>
      <c r="J21" s="198">
        <f t="shared" si="7"/>
        <v>0</v>
      </c>
      <c r="K21" s="157" t="str">
        <f t="shared" si="8"/>
        <v>Quarter Finalist</v>
      </c>
      <c r="M21" s="197">
        <f t="shared" si="3"/>
        <v>744</v>
      </c>
      <c r="N21" s="196" t="s">
        <v>88</v>
      </c>
      <c r="O21" s="197">
        <v>10</v>
      </c>
      <c r="P21" s="198">
        <f t="shared" si="9"/>
        <v>0</v>
      </c>
      <c r="Q21" s="157" t="str">
        <f t="shared" si="10"/>
        <v>Quarter Finalist</v>
      </c>
      <c r="S21" s="197">
        <f t="shared" si="4"/>
        <v>1868</v>
      </c>
      <c r="T21" s="196" t="s">
        <v>88</v>
      </c>
      <c r="U21" s="197">
        <v>10</v>
      </c>
      <c r="V21" s="198">
        <f t="shared" si="11"/>
        <v>0</v>
      </c>
      <c r="W21" s="157" t="str">
        <f t="shared" si="12"/>
        <v>Quarter Finalist</v>
      </c>
      <c r="Y21" s="230"/>
      <c r="Z21" s="339">
        <v>1515</v>
      </c>
      <c r="AA21" s="97" t="e">
        <f t="shared" si="13"/>
        <v>#N/A</v>
      </c>
      <c r="AB21" s="339">
        <v>71</v>
      </c>
      <c r="AC21" s="106">
        <f t="shared" si="14"/>
        <v>10</v>
      </c>
      <c r="AD21" s="339">
        <v>3256</v>
      </c>
      <c r="AE21" s="106">
        <f t="shared" si="15"/>
        <v>94</v>
      </c>
      <c r="AF21" s="98">
        <v>177</v>
      </c>
      <c r="AG21">
        <v>2.6992988586425781</v>
      </c>
      <c r="AH21" s="98">
        <v>330</v>
      </c>
      <c r="AJ21" s="98">
        <v>2041</v>
      </c>
      <c r="AM21" s="1"/>
      <c r="AN21" s="1"/>
      <c r="AO21" s="1"/>
      <c r="AS21">
        <v>1612</v>
      </c>
    </row>
    <row r="22" spans="1:45" x14ac:dyDescent="0.2">
      <c r="A22" s="202">
        <f t="shared" si="1"/>
        <v>1730</v>
      </c>
      <c r="B22" s="201" t="s">
        <v>89</v>
      </c>
      <c r="C22" s="202">
        <v>9</v>
      </c>
      <c r="D22" s="203">
        <f t="shared" si="5"/>
        <v>0</v>
      </c>
      <c r="E22" s="157" t="str">
        <f t="shared" si="6"/>
        <v>Quarter Finalist</v>
      </c>
      <c r="G22" s="202">
        <f t="shared" si="2"/>
        <v>1511</v>
      </c>
      <c r="H22" s="201" t="s">
        <v>89</v>
      </c>
      <c r="I22" s="202">
        <v>9</v>
      </c>
      <c r="J22" s="203">
        <f t="shared" si="7"/>
        <v>0</v>
      </c>
      <c r="K22" s="157" t="str">
        <f t="shared" si="8"/>
        <v>Quarter Finalist</v>
      </c>
      <c r="M22" s="202">
        <f t="shared" si="3"/>
        <v>85</v>
      </c>
      <c r="N22" s="201" t="s">
        <v>89</v>
      </c>
      <c r="O22" s="202">
        <v>9</v>
      </c>
      <c r="P22" s="203">
        <f t="shared" si="9"/>
        <v>0</v>
      </c>
      <c r="Q22" s="157" t="str">
        <f t="shared" si="10"/>
        <v>Quarter Finalist</v>
      </c>
      <c r="S22" s="202">
        <f t="shared" si="4"/>
        <v>308</v>
      </c>
      <c r="T22" s="201" t="s">
        <v>89</v>
      </c>
      <c r="U22" s="202">
        <v>9</v>
      </c>
      <c r="V22" s="203">
        <f t="shared" si="11"/>
        <v>0</v>
      </c>
      <c r="W22" s="157" t="str">
        <f t="shared" si="12"/>
        <v>Quarter Finalist</v>
      </c>
      <c r="Y22" s="230"/>
      <c r="Z22" s="339">
        <v>1817</v>
      </c>
      <c r="AA22" s="97" t="e">
        <f t="shared" si="13"/>
        <v>#N/A</v>
      </c>
      <c r="AB22" s="339">
        <v>148</v>
      </c>
      <c r="AC22" s="106">
        <f t="shared" si="14"/>
        <v>18</v>
      </c>
      <c r="AD22" s="339">
        <v>358</v>
      </c>
      <c r="AE22" s="106" t="e">
        <f t="shared" si="15"/>
        <v>#N/A</v>
      </c>
      <c r="AF22" s="98">
        <v>188</v>
      </c>
      <c r="AG22">
        <v>4.8900012969970703</v>
      </c>
      <c r="AH22" s="98">
        <v>343</v>
      </c>
      <c r="AJ22" s="153">
        <v>2056</v>
      </c>
      <c r="AM22" s="98"/>
      <c r="AN22" s="153"/>
      <c r="AO22" s="98"/>
      <c r="AS22">
        <v>1622</v>
      </c>
    </row>
    <row r="23" spans="1:45" x14ac:dyDescent="0.2">
      <c r="A23" s="197">
        <f t="shared" ref="A23:A30" si="16">C2</f>
        <v>233</v>
      </c>
      <c r="B23" s="196" t="s">
        <v>90</v>
      </c>
      <c r="C23" s="197">
        <v>16</v>
      </c>
      <c r="D23" s="198">
        <f t="shared" si="5"/>
        <v>30</v>
      </c>
      <c r="E23" t="str">
        <f t="shared" ref="E23:E30" si="17">E15</f>
        <v>Winner</v>
      </c>
      <c r="G23" s="197">
        <f t="shared" ref="G23:G30" si="18">I2</f>
        <v>469</v>
      </c>
      <c r="H23" s="196" t="s">
        <v>90</v>
      </c>
      <c r="I23" s="197">
        <v>16</v>
      </c>
      <c r="J23" s="198">
        <f t="shared" si="7"/>
        <v>30</v>
      </c>
      <c r="K23" t="str">
        <f t="shared" ref="K23:K30" si="19">K15</f>
        <v>Winner</v>
      </c>
      <c r="M23" s="197">
        <f t="shared" ref="M23:M30" si="20">O2</f>
        <v>217</v>
      </c>
      <c r="N23" s="196" t="s">
        <v>90</v>
      </c>
      <c r="O23" s="197">
        <v>16</v>
      </c>
      <c r="P23" s="198">
        <f t="shared" si="9"/>
        <v>20</v>
      </c>
      <c r="Q23" t="str">
        <f t="shared" ref="Q23:Q30" si="21">Q15</f>
        <v>Finalist</v>
      </c>
      <c r="S23" s="197">
        <f t="shared" ref="S23:S30" si="22">U2</f>
        <v>67</v>
      </c>
      <c r="T23" s="196" t="s">
        <v>90</v>
      </c>
      <c r="U23" s="197">
        <v>16</v>
      </c>
      <c r="V23" s="198">
        <f t="shared" si="11"/>
        <v>30</v>
      </c>
      <c r="W23" t="str">
        <f t="shared" ref="W23:W30" si="23">W15</f>
        <v>Winner</v>
      </c>
      <c r="Y23" s="337" t="s">
        <v>301</v>
      </c>
      <c r="Z23" s="339">
        <v>70</v>
      </c>
      <c r="AA23" s="97">
        <f t="shared" si="13"/>
        <v>9</v>
      </c>
      <c r="AB23" s="339">
        <v>359</v>
      </c>
      <c r="AC23" s="106">
        <f t="shared" si="14"/>
        <v>36</v>
      </c>
      <c r="AD23" s="339">
        <v>1519</v>
      </c>
      <c r="AE23" s="106">
        <f t="shared" si="15"/>
        <v>61</v>
      </c>
      <c r="AF23" s="223">
        <v>201</v>
      </c>
      <c r="AG23">
        <v>3.6684136390686035</v>
      </c>
      <c r="AH23" s="224">
        <v>469</v>
      </c>
      <c r="AJ23" s="98">
        <v>2429</v>
      </c>
      <c r="AS23">
        <v>2420</v>
      </c>
    </row>
    <row r="24" spans="1:45" x14ac:dyDescent="0.2">
      <c r="A24" s="197">
        <f t="shared" si="16"/>
        <v>148</v>
      </c>
      <c r="B24" s="196" t="s">
        <v>91</v>
      </c>
      <c r="C24" s="197">
        <v>15</v>
      </c>
      <c r="D24" s="198">
        <f t="shared" si="5"/>
        <v>20</v>
      </c>
      <c r="E24" t="str">
        <f t="shared" si="17"/>
        <v>Finalist</v>
      </c>
      <c r="G24" s="197">
        <f t="shared" si="18"/>
        <v>1538</v>
      </c>
      <c r="H24" s="196" t="s">
        <v>91</v>
      </c>
      <c r="I24" s="197">
        <v>15</v>
      </c>
      <c r="J24" s="198">
        <f t="shared" si="7"/>
        <v>10</v>
      </c>
      <c r="K24" t="str">
        <f t="shared" si="19"/>
        <v>Semi Finalist</v>
      </c>
      <c r="M24" s="197">
        <f t="shared" si="20"/>
        <v>51</v>
      </c>
      <c r="N24" s="196" t="s">
        <v>91</v>
      </c>
      <c r="O24" s="197">
        <v>15</v>
      </c>
      <c r="P24" s="198">
        <f t="shared" si="9"/>
        <v>10</v>
      </c>
      <c r="Q24" t="str">
        <f t="shared" si="21"/>
        <v>Semi Finalist</v>
      </c>
      <c r="S24" s="197">
        <f t="shared" si="22"/>
        <v>16</v>
      </c>
      <c r="T24" s="196" t="s">
        <v>91</v>
      </c>
      <c r="U24" s="197">
        <v>15</v>
      </c>
      <c r="V24" s="198">
        <f t="shared" si="11"/>
        <v>20</v>
      </c>
      <c r="W24" t="str">
        <f t="shared" si="23"/>
        <v>Finalist</v>
      </c>
      <c r="Y24" s="230"/>
      <c r="Z24" s="339">
        <v>1418</v>
      </c>
      <c r="AA24" s="97" t="e">
        <f t="shared" si="13"/>
        <v>#N/A</v>
      </c>
      <c r="AB24" s="339">
        <v>1124</v>
      </c>
      <c r="AC24" s="106">
        <f t="shared" si="14"/>
        <v>56</v>
      </c>
      <c r="AD24" s="339">
        <v>1612</v>
      </c>
      <c r="AE24" s="106" t="e">
        <f t="shared" si="15"/>
        <v>#N/A</v>
      </c>
      <c r="AF24" s="153">
        <v>217</v>
      </c>
      <c r="AG24">
        <v>4.1966629028320313</v>
      </c>
      <c r="AH24" s="98">
        <v>668</v>
      </c>
      <c r="AJ24" s="98">
        <v>3138</v>
      </c>
      <c r="AS24">
        <v>2854</v>
      </c>
    </row>
    <row r="25" spans="1:45" x14ac:dyDescent="0.2">
      <c r="A25" s="197">
        <f t="shared" si="16"/>
        <v>968</v>
      </c>
      <c r="B25" s="196" t="s">
        <v>92</v>
      </c>
      <c r="C25" s="197">
        <v>14</v>
      </c>
      <c r="D25" s="198">
        <f t="shared" si="5"/>
        <v>10</v>
      </c>
      <c r="E25" t="str">
        <f t="shared" si="17"/>
        <v>Semi Finalist</v>
      </c>
      <c r="G25" s="197">
        <f t="shared" si="18"/>
        <v>1676</v>
      </c>
      <c r="H25" s="196" t="s">
        <v>92</v>
      </c>
      <c r="I25" s="197">
        <v>14</v>
      </c>
      <c r="J25" s="198">
        <f t="shared" si="7"/>
        <v>20</v>
      </c>
      <c r="K25" t="str">
        <f t="shared" si="19"/>
        <v>Finalist</v>
      </c>
      <c r="M25" s="197">
        <f t="shared" si="20"/>
        <v>2056</v>
      </c>
      <c r="N25" s="196" t="s">
        <v>92</v>
      </c>
      <c r="O25" s="197">
        <v>14</v>
      </c>
      <c r="P25" s="198">
        <f t="shared" si="9"/>
        <v>30</v>
      </c>
      <c r="Q25" t="str">
        <f t="shared" si="21"/>
        <v>Winner</v>
      </c>
      <c r="S25" s="197">
        <f t="shared" si="22"/>
        <v>910</v>
      </c>
      <c r="T25" s="196" t="s">
        <v>92</v>
      </c>
      <c r="U25" s="197">
        <v>14</v>
      </c>
      <c r="V25" s="198">
        <f t="shared" si="11"/>
        <v>0</v>
      </c>
      <c r="W25" t="str">
        <f t="shared" si="23"/>
        <v>Quarter Finalist</v>
      </c>
      <c r="Y25" s="230"/>
      <c r="Z25" s="339">
        <v>176</v>
      </c>
      <c r="AA25" s="97" t="e">
        <f t="shared" si="13"/>
        <v>#N/A</v>
      </c>
      <c r="AB25" s="339">
        <v>1918</v>
      </c>
      <c r="AC25" s="106">
        <f t="shared" si="14"/>
        <v>75</v>
      </c>
      <c r="AD25" s="340">
        <v>3357</v>
      </c>
      <c r="AE25" s="106">
        <f t="shared" si="15"/>
        <v>96</v>
      </c>
      <c r="AF25" s="159">
        <v>230</v>
      </c>
      <c r="AG25">
        <v>4.5988359451293945</v>
      </c>
      <c r="AH25" s="98">
        <v>888</v>
      </c>
      <c r="AJ25" s="223">
        <v>3357</v>
      </c>
      <c r="AS25">
        <v>71</v>
      </c>
    </row>
    <row r="26" spans="1:45" x14ac:dyDescent="0.2">
      <c r="A26" s="197">
        <f t="shared" si="16"/>
        <v>25</v>
      </c>
      <c r="B26" s="196" t="s">
        <v>93</v>
      </c>
      <c r="C26" s="197">
        <v>13</v>
      </c>
      <c r="D26" s="198">
        <f t="shared" si="5"/>
        <v>10</v>
      </c>
      <c r="E26" t="str">
        <f t="shared" si="17"/>
        <v>Semi Finalist</v>
      </c>
      <c r="G26" s="197">
        <f t="shared" si="18"/>
        <v>27</v>
      </c>
      <c r="H26" s="196" t="s">
        <v>93</v>
      </c>
      <c r="I26" s="197">
        <v>13</v>
      </c>
      <c r="J26" s="198">
        <f t="shared" si="7"/>
        <v>10</v>
      </c>
      <c r="K26" t="str">
        <f t="shared" si="19"/>
        <v>Semi Finalist</v>
      </c>
      <c r="M26" s="197">
        <f t="shared" si="20"/>
        <v>1717</v>
      </c>
      <c r="N26" s="196" t="s">
        <v>93</v>
      </c>
      <c r="O26" s="197">
        <v>13</v>
      </c>
      <c r="P26" s="198">
        <f t="shared" si="9"/>
        <v>0</v>
      </c>
      <c r="Q26" t="str">
        <f t="shared" si="21"/>
        <v>Quarter Finalist</v>
      </c>
      <c r="S26" s="197">
        <f t="shared" si="22"/>
        <v>971</v>
      </c>
      <c r="T26" s="196" t="s">
        <v>93</v>
      </c>
      <c r="U26" s="197">
        <v>13</v>
      </c>
      <c r="V26" s="198">
        <f t="shared" si="11"/>
        <v>0</v>
      </c>
      <c r="W26" t="str">
        <f t="shared" si="23"/>
        <v>Quarter Finalist</v>
      </c>
      <c r="Y26" s="230"/>
      <c r="Z26" s="340">
        <v>1768</v>
      </c>
      <c r="AA26" s="97" t="e">
        <f t="shared" si="13"/>
        <v>#N/A</v>
      </c>
      <c r="AB26" s="339">
        <v>341</v>
      </c>
      <c r="AC26" s="106">
        <f t="shared" si="14"/>
        <v>34</v>
      </c>
      <c r="AD26" s="339">
        <v>469</v>
      </c>
      <c r="AE26" s="106">
        <f t="shared" si="15"/>
        <v>40</v>
      </c>
      <c r="AF26" s="153">
        <v>233</v>
      </c>
      <c r="AG26">
        <v>5.3583130836486816</v>
      </c>
      <c r="AH26" s="153">
        <v>968</v>
      </c>
      <c r="AS26">
        <v>358</v>
      </c>
    </row>
    <row r="27" spans="1:45" x14ac:dyDescent="0.2">
      <c r="A27" s="197">
        <f t="shared" si="16"/>
        <v>1918</v>
      </c>
      <c r="B27" s="196" t="s">
        <v>94</v>
      </c>
      <c r="C27" s="197">
        <v>12</v>
      </c>
      <c r="D27" s="198">
        <f t="shared" si="5"/>
        <v>0</v>
      </c>
      <c r="E27" t="str">
        <f t="shared" si="17"/>
        <v>Quarter Finalist</v>
      </c>
      <c r="G27" s="197">
        <f t="shared" si="18"/>
        <v>2337</v>
      </c>
      <c r="H27" s="196" t="s">
        <v>94</v>
      </c>
      <c r="I27" s="197">
        <v>12</v>
      </c>
      <c r="J27" s="198">
        <f t="shared" si="7"/>
        <v>0</v>
      </c>
      <c r="K27" t="str">
        <f t="shared" si="19"/>
        <v>Quarter Finalist</v>
      </c>
      <c r="M27" s="197">
        <f t="shared" si="20"/>
        <v>1714</v>
      </c>
      <c r="N27" s="196" t="s">
        <v>94</v>
      </c>
      <c r="O27" s="197">
        <v>12</v>
      </c>
      <c r="P27" s="198">
        <f t="shared" si="9"/>
        <v>10</v>
      </c>
      <c r="Q27" t="str">
        <f t="shared" si="21"/>
        <v>Semi Finalist</v>
      </c>
      <c r="S27" s="197">
        <f t="shared" si="22"/>
        <v>20</v>
      </c>
      <c r="T27" s="196" t="s">
        <v>94</v>
      </c>
      <c r="U27" s="197">
        <v>12</v>
      </c>
      <c r="V27" s="198">
        <f t="shared" si="11"/>
        <v>10</v>
      </c>
      <c r="W27" t="str">
        <f t="shared" si="23"/>
        <v>Semi Finalist</v>
      </c>
      <c r="X27" s="230"/>
      <c r="Y27" s="334" t="s">
        <v>8</v>
      </c>
      <c r="Z27" s="339">
        <v>171</v>
      </c>
      <c r="AA27" s="97" t="e">
        <f t="shared" si="13"/>
        <v>#N/A</v>
      </c>
      <c r="AB27" s="339">
        <v>997</v>
      </c>
      <c r="AC27" s="106" t="e">
        <f t="shared" si="14"/>
        <v>#N/A</v>
      </c>
      <c r="AD27" s="339">
        <v>1986</v>
      </c>
      <c r="AE27" s="106">
        <f t="shared" si="15"/>
        <v>77</v>
      </c>
      <c r="AF27" s="98">
        <v>234</v>
      </c>
      <c r="AG27">
        <v>3.464414119720459</v>
      </c>
      <c r="AH27" s="98">
        <v>1073</v>
      </c>
      <c r="AS27">
        <v>1629</v>
      </c>
    </row>
    <row r="28" spans="1:45" x14ac:dyDescent="0.2">
      <c r="A28" s="197">
        <f t="shared" si="16"/>
        <v>3256</v>
      </c>
      <c r="B28" s="196" t="s">
        <v>95</v>
      </c>
      <c r="C28" s="197">
        <v>11</v>
      </c>
      <c r="D28" s="198">
        <f t="shared" si="5"/>
        <v>0</v>
      </c>
      <c r="E28" t="str">
        <f t="shared" si="17"/>
        <v>Quarter Finalist</v>
      </c>
      <c r="G28" s="197">
        <f t="shared" si="18"/>
        <v>573</v>
      </c>
      <c r="H28" s="196" t="s">
        <v>95</v>
      </c>
      <c r="I28" s="197">
        <v>11</v>
      </c>
      <c r="J28" s="198">
        <f t="shared" si="7"/>
        <v>0</v>
      </c>
      <c r="K28" t="str">
        <f t="shared" si="19"/>
        <v>Quarter Finalist</v>
      </c>
      <c r="M28" s="197">
        <f t="shared" si="20"/>
        <v>2016</v>
      </c>
      <c r="N28" s="196" t="s">
        <v>95</v>
      </c>
      <c r="O28" s="197">
        <v>11</v>
      </c>
      <c r="P28" s="198">
        <f t="shared" si="9"/>
        <v>0</v>
      </c>
      <c r="Q28" t="str">
        <f t="shared" si="21"/>
        <v>Quarter Finalist</v>
      </c>
      <c r="S28" s="197">
        <f t="shared" si="22"/>
        <v>1073</v>
      </c>
      <c r="T28" s="196" t="s">
        <v>95</v>
      </c>
      <c r="U28" s="197">
        <v>11</v>
      </c>
      <c r="V28" s="198">
        <f t="shared" si="11"/>
        <v>10</v>
      </c>
      <c r="W28" t="str">
        <f t="shared" si="23"/>
        <v>Semi Finalist</v>
      </c>
      <c r="X28" s="230"/>
      <c r="Y28" s="2"/>
      <c r="Z28" s="339">
        <v>1251</v>
      </c>
      <c r="AA28" s="97" t="e">
        <f t="shared" si="13"/>
        <v>#N/A</v>
      </c>
      <c r="AB28" s="339">
        <v>604</v>
      </c>
      <c r="AC28" s="106">
        <f t="shared" si="14"/>
        <v>43</v>
      </c>
      <c r="AD28" s="339">
        <v>368</v>
      </c>
      <c r="AE28" s="106">
        <f t="shared" si="15"/>
        <v>38</v>
      </c>
      <c r="AF28" s="98">
        <v>254</v>
      </c>
      <c r="AG28">
        <v>7.4304323196411133</v>
      </c>
      <c r="AH28" s="98">
        <v>1086</v>
      </c>
      <c r="AS28">
        <v>1772</v>
      </c>
    </row>
    <row r="29" spans="1:45" x14ac:dyDescent="0.2">
      <c r="A29" s="197">
        <f t="shared" si="16"/>
        <v>359</v>
      </c>
      <c r="B29" s="196" t="s">
        <v>96</v>
      </c>
      <c r="C29" s="197">
        <v>10</v>
      </c>
      <c r="D29" s="198">
        <f t="shared" si="5"/>
        <v>0</v>
      </c>
      <c r="E29" t="str">
        <f t="shared" si="17"/>
        <v>Quarter Finalist</v>
      </c>
      <c r="F29" s="153"/>
      <c r="G29" s="197">
        <f t="shared" si="18"/>
        <v>2775</v>
      </c>
      <c r="H29" s="196" t="s">
        <v>96</v>
      </c>
      <c r="I29" s="197">
        <v>10</v>
      </c>
      <c r="J29" s="198">
        <f t="shared" si="7"/>
        <v>0</v>
      </c>
      <c r="K29" t="str">
        <f t="shared" si="19"/>
        <v>Quarter Finalist</v>
      </c>
      <c r="L29" s="153"/>
      <c r="M29" s="197">
        <f t="shared" si="20"/>
        <v>79</v>
      </c>
      <c r="N29" s="196" t="s">
        <v>96</v>
      </c>
      <c r="O29" s="197">
        <v>10</v>
      </c>
      <c r="P29" s="198">
        <f t="shared" si="9"/>
        <v>0</v>
      </c>
      <c r="Q29" t="str">
        <f t="shared" si="21"/>
        <v>Quarter Finalist</v>
      </c>
      <c r="R29" s="153"/>
      <c r="S29" s="197">
        <f t="shared" si="22"/>
        <v>337</v>
      </c>
      <c r="T29" s="196" t="s">
        <v>96</v>
      </c>
      <c r="U29" s="197">
        <v>10</v>
      </c>
      <c r="V29" s="198">
        <f t="shared" si="11"/>
        <v>0</v>
      </c>
      <c r="W29" t="str">
        <f t="shared" si="23"/>
        <v>Quarter Finalist</v>
      </c>
      <c r="X29" s="231"/>
      <c r="Y29" s="118"/>
      <c r="Z29" s="339">
        <v>3405</v>
      </c>
      <c r="AA29" s="97" t="e">
        <f t="shared" si="13"/>
        <v>#N/A</v>
      </c>
      <c r="AB29" s="339">
        <v>359</v>
      </c>
      <c r="AC29" s="106">
        <f t="shared" si="14"/>
        <v>36</v>
      </c>
      <c r="AD29" s="339">
        <v>2775</v>
      </c>
      <c r="AE29" s="106">
        <f t="shared" si="15"/>
        <v>90</v>
      </c>
      <c r="AF29" s="98">
        <v>263</v>
      </c>
      <c r="AG29">
        <v>2.7343926429748535</v>
      </c>
      <c r="AH29" s="98">
        <v>1114</v>
      </c>
      <c r="AS29">
        <v>118</v>
      </c>
    </row>
    <row r="30" spans="1:45" x14ac:dyDescent="0.2">
      <c r="A30" s="202">
        <f t="shared" si="16"/>
        <v>234</v>
      </c>
      <c r="B30" s="201" t="s">
        <v>97</v>
      </c>
      <c r="C30" s="202">
        <v>9</v>
      </c>
      <c r="D30" s="203">
        <f t="shared" si="5"/>
        <v>0</v>
      </c>
      <c r="E30" t="str">
        <f t="shared" si="17"/>
        <v>Quarter Finalist</v>
      </c>
      <c r="G30" s="202">
        <f t="shared" si="18"/>
        <v>368</v>
      </c>
      <c r="H30" s="201" t="s">
        <v>97</v>
      </c>
      <c r="I30" s="202">
        <v>9</v>
      </c>
      <c r="J30" s="203">
        <f t="shared" si="7"/>
        <v>0</v>
      </c>
      <c r="K30" t="str">
        <f t="shared" si="19"/>
        <v>Quarter Finalist</v>
      </c>
      <c r="M30" s="202">
        <f t="shared" si="20"/>
        <v>1771</v>
      </c>
      <c r="N30" s="201" t="s">
        <v>97</v>
      </c>
      <c r="O30" s="202">
        <v>9</v>
      </c>
      <c r="P30" s="203">
        <f t="shared" si="9"/>
        <v>0</v>
      </c>
      <c r="Q30" t="str">
        <f t="shared" si="21"/>
        <v>Quarter Finalist</v>
      </c>
      <c r="S30" s="202">
        <f t="shared" si="22"/>
        <v>2619</v>
      </c>
      <c r="T30" s="201" t="s">
        <v>97</v>
      </c>
      <c r="U30" s="202">
        <v>9</v>
      </c>
      <c r="V30" s="203">
        <f t="shared" si="11"/>
        <v>0</v>
      </c>
      <c r="W30" t="str">
        <f t="shared" si="23"/>
        <v>Quarter Finalist</v>
      </c>
      <c r="X30" s="230"/>
      <c r="Y30" s="98"/>
      <c r="Z30" s="339">
        <v>3284</v>
      </c>
      <c r="AA30" s="97" t="e">
        <f t="shared" si="13"/>
        <v>#N/A</v>
      </c>
      <c r="AB30" s="339">
        <v>341</v>
      </c>
      <c r="AC30" s="106">
        <f t="shared" si="14"/>
        <v>34</v>
      </c>
      <c r="AD30" s="339">
        <v>1676</v>
      </c>
      <c r="AE30" s="106">
        <f t="shared" si="15"/>
        <v>66</v>
      </c>
      <c r="AF30" s="98">
        <v>271</v>
      </c>
      <c r="AG30">
        <v>3.3018817901611328</v>
      </c>
      <c r="AH30" s="153">
        <v>1124</v>
      </c>
      <c r="AS30">
        <v>103</v>
      </c>
    </row>
    <row r="31" spans="1:45" x14ac:dyDescent="0.2">
      <c r="A31" s="197">
        <f>D9</f>
        <v>1218</v>
      </c>
      <c r="B31" s="196" t="s">
        <v>98</v>
      </c>
      <c r="C31" s="197">
        <v>8</v>
      </c>
      <c r="D31" s="198">
        <f t="shared" si="5"/>
        <v>0</v>
      </c>
      <c r="E31" t="str">
        <f>E22</f>
        <v>Quarter Finalist</v>
      </c>
      <c r="G31" s="197">
        <f>J9</f>
        <v>1732</v>
      </c>
      <c r="H31" s="196" t="s">
        <v>98</v>
      </c>
      <c r="I31" s="197">
        <v>8</v>
      </c>
      <c r="J31" s="198">
        <f t="shared" si="7"/>
        <v>0</v>
      </c>
      <c r="K31" t="str">
        <f>K22</f>
        <v>Quarter Finalist</v>
      </c>
      <c r="M31" s="197">
        <f>P9</f>
        <v>2130</v>
      </c>
      <c r="N31" s="196" t="s">
        <v>98</v>
      </c>
      <c r="O31" s="197">
        <v>8</v>
      </c>
      <c r="P31" s="198">
        <f t="shared" si="9"/>
        <v>0</v>
      </c>
      <c r="Q31" t="str">
        <f>Q22</f>
        <v>Quarter Finalist</v>
      </c>
      <c r="S31" s="197">
        <f>V9</f>
        <v>399</v>
      </c>
      <c r="T31" s="196" t="s">
        <v>98</v>
      </c>
      <c r="U31" s="197">
        <v>8</v>
      </c>
      <c r="V31" s="198">
        <f t="shared" si="11"/>
        <v>0</v>
      </c>
      <c r="W31" t="str">
        <f>W22</f>
        <v>Quarter Finalist</v>
      </c>
      <c r="X31" s="230"/>
      <c r="Y31" s="98"/>
      <c r="Z31" s="339">
        <v>3230</v>
      </c>
      <c r="AA31" s="97" t="e">
        <f t="shared" si="13"/>
        <v>#N/A</v>
      </c>
      <c r="AB31" s="339">
        <v>45</v>
      </c>
      <c r="AC31" s="106" t="e">
        <f t="shared" si="14"/>
        <v>#N/A</v>
      </c>
      <c r="AD31" s="339">
        <v>469</v>
      </c>
      <c r="AE31" s="106">
        <f t="shared" si="15"/>
        <v>40</v>
      </c>
      <c r="AF31" s="98">
        <v>294</v>
      </c>
      <c r="AG31">
        <v>5.783440113067627</v>
      </c>
      <c r="AH31" s="98">
        <v>1305</v>
      </c>
      <c r="AS31">
        <v>2574</v>
      </c>
    </row>
    <row r="32" spans="1:45" x14ac:dyDescent="0.2">
      <c r="A32" s="197">
        <f>D8</f>
        <v>71</v>
      </c>
      <c r="B32" s="196" t="s">
        <v>99</v>
      </c>
      <c r="C32" s="197">
        <v>7</v>
      </c>
      <c r="D32" s="198">
        <f t="shared" si="5"/>
        <v>0</v>
      </c>
      <c r="E32" t="str">
        <f>E21</f>
        <v>Quarter Finalist</v>
      </c>
      <c r="G32" s="197">
        <f>J8</f>
        <v>40</v>
      </c>
      <c r="H32" s="196" t="s">
        <v>99</v>
      </c>
      <c r="I32" s="197">
        <v>7</v>
      </c>
      <c r="J32" s="198">
        <f t="shared" si="7"/>
        <v>0</v>
      </c>
      <c r="K32" t="str">
        <f>K21</f>
        <v>Quarter Finalist</v>
      </c>
      <c r="M32" s="197">
        <f>P8</f>
        <v>365</v>
      </c>
      <c r="N32" s="196" t="s">
        <v>99</v>
      </c>
      <c r="O32" s="197">
        <v>7</v>
      </c>
      <c r="P32" s="198">
        <f t="shared" si="9"/>
        <v>0</v>
      </c>
      <c r="Q32" t="str">
        <f>Q21</f>
        <v>Quarter Finalist</v>
      </c>
      <c r="S32" s="197">
        <f>V8</f>
        <v>1902</v>
      </c>
      <c r="T32" s="196" t="s">
        <v>99</v>
      </c>
      <c r="U32" s="197">
        <v>7</v>
      </c>
      <c r="V32" s="198">
        <f t="shared" si="11"/>
        <v>0</v>
      </c>
      <c r="W32" t="str">
        <f>W21</f>
        <v>Quarter Finalist</v>
      </c>
      <c r="X32" s="230"/>
      <c r="Y32" s="98"/>
      <c r="Z32" s="339">
        <v>1398</v>
      </c>
      <c r="AA32" s="97" t="e">
        <f t="shared" si="13"/>
        <v>#N/A</v>
      </c>
      <c r="AB32" s="339">
        <v>86</v>
      </c>
      <c r="AC32" s="106" t="e">
        <f t="shared" si="14"/>
        <v>#N/A</v>
      </c>
      <c r="AD32" s="339">
        <v>2337</v>
      </c>
      <c r="AE32" s="106">
        <f t="shared" si="15"/>
        <v>84</v>
      </c>
      <c r="AF32" s="223">
        <v>308</v>
      </c>
      <c r="AG32">
        <v>3.2503547668457031</v>
      </c>
      <c r="AH32" s="98">
        <v>1538</v>
      </c>
      <c r="AS32">
        <v>3360</v>
      </c>
    </row>
    <row r="33" spans="1:45" x14ac:dyDescent="0.2">
      <c r="A33" s="197">
        <f>D7</f>
        <v>341</v>
      </c>
      <c r="B33" s="196" t="s">
        <v>100</v>
      </c>
      <c r="C33" s="197">
        <v>6</v>
      </c>
      <c r="D33" s="198">
        <f t="shared" si="5"/>
        <v>0</v>
      </c>
      <c r="E33" t="str">
        <f>E20</f>
        <v>Quarter Finalist</v>
      </c>
      <c r="G33" s="197">
        <f>J7</f>
        <v>88</v>
      </c>
      <c r="H33" s="196" t="s">
        <v>100</v>
      </c>
      <c r="I33" s="197">
        <v>6</v>
      </c>
      <c r="J33" s="198">
        <f t="shared" si="7"/>
        <v>0</v>
      </c>
      <c r="K33" t="str">
        <f>K20</f>
        <v>Quarter Finalist</v>
      </c>
      <c r="M33" s="197">
        <f>P7</f>
        <v>1058</v>
      </c>
      <c r="N33" s="196" t="s">
        <v>100</v>
      </c>
      <c r="O33" s="197">
        <v>6</v>
      </c>
      <c r="P33" s="198">
        <f t="shared" si="9"/>
        <v>0</v>
      </c>
      <c r="Q33" t="str">
        <f>Q20</f>
        <v>Quarter Finalist</v>
      </c>
      <c r="S33" s="197">
        <f>V7</f>
        <v>102</v>
      </c>
      <c r="T33" s="196" t="s">
        <v>100</v>
      </c>
      <c r="U33" s="197">
        <v>6</v>
      </c>
      <c r="V33" s="198">
        <f t="shared" si="11"/>
        <v>10</v>
      </c>
      <c r="W33" t="str">
        <f>W20</f>
        <v>Semi Finalist</v>
      </c>
      <c r="X33" s="230"/>
      <c r="Y33" s="98"/>
      <c r="Z33" s="339">
        <v>2667</v>
      </c>
      <c r="AA33" s="97" t="e">
        <f t="shared" si="13"/>
        <v>#N/A</v>
      </c>
      <c r="AB33" s="339">
        <v>2574</v>
      </c>
      <c r="AC33" s="106" t="e">
        <f t="shared" si="14"/>
        <v>#N/A</v>
      </c>
      <c r="AD33" s="339">
        <v>2992</v>
      </c>
      <c r="AE33" s="106" t="e">
        <f t="shared" si="15"/>
        <v>#N/A</v>
      </c>
      <c r="AF33" s="159">
        <v>330</v>
      </c>
      <c r="AG33">
        <v>5.3151159286499023</v>
      </c>
      <c r="AH33" s="98">
        <v>1622</v>
      </c>
      <c r="AS33">
        <v>326</v>
      </c>
    </row>
    <row r="34" spans="1:45" x14ac:dyDescent="0.2">
      <c r="A34" s="197">
        <f>D6</f>
        <v>70</v>
      </c>
      <c r="B34" s="196" t="s">
        <v>101</v>
      </c>
      <c r="C34" s="197">
        <v>5</v>
      </c>
      <c r="D34" s="198">
        <f t="shared" si="5"/>
        <v>0</v>
      </c>
      <c r="E34" t="str">
        <f>E19</f>
        <v>Quarter Finalist</v>
      </c>
      <c r="G34" s="197">
        <f>J6</f>
        <v>624</v>
      </c>
      <c r="H34" s="196" t="s">
        <v>101</v>
      </c>
      <c r="I34" s="197">
        <v>5</v>
      </c>
      <c r="J34" s="198">
        <f t="shared" si="7"/>
        <v>0</v>
      </c>
      <c r="K34" t="str">
        <f>K19</f>
        <v>Quarter Finalist</v>
      </c>
      <c r="M34" s="197">
        <f>P6</f>
        <v>230</v>
      </c>
      <c r="N34" s="196" t="s">
        <v>101</v>
      </c>
      <c r="O34" s="197">
        <v>5</v>
      </c>
      <c r="P34" s="198">
        <f t="shared" si="9"/>
        <v>10</v>
      </c>
      <c r="Q34" t="str">
        <f>Q19</f>
        <v>Semi Finalist</v>
      </c>
      <c r="S34" s="197">
        <f>V6</f>
        <v>668</v>
      </c>
      <c r="T34" s="196" t="s">
        <v>101</v>
      </c>
      <c r="U34" s="197">
        <v>5</v>
      </c>
      <c r="V34" s="198">
        <f t="shared" si="11"/>
        <v>10</v>
      </c>
      <c r="W34" t="str">
        <f>W19</f>
        <v>Semi Finalist</v>
      </c>
      <c r="X34" s="230"/>
      <c r="Y34" s="98"/>
      <c r="Z34" s="339">
        <v>48</v>
      </c>
      <c r="AA34" s="97" t="e">
        <f t="shared" si="13"/>
        <v>#N/A</v>
      </c>
      <c r="AB34" s="339">
        <v>359</v>
      </c>
      <c r="AC34" s="106">
        <f t="shared" si="14"/>
        <v>36</v>
      </c>
      <c r="AD34" s="339">
        <v>1732</v>
      </c>
      <c r="AE34" s="106">
        <f t="shared" si="15"/>
        <v>71</v>
      </c>
      <c r="AF34" s="98">
        <v>337</v>
      </c>
      <c r="AG34">
        <v>3.1799964904785156</v>
      </c>
      <c r="AH34" s="153">
        <v>1625</v>
      </c>
      <c r="AI34" s="165"/>
      <c r="AS34">
        <v>1583</v>
      </c>
    </row>
    <row r="35" spans="1:45" x14ac:dyDescent="0.2">
      <c r="A35" s="197">
        <f>D5</f>
        <v>1622</v>
      </c>
      <c r="B35" s="196" t="s">
        <v>102</v>
      </c>
      <c r="C35" s="197">
        <v>4</v>
      </c>
      <c r="D35" s="198">
        <f t="shared" si="5"/>
        <v>10</v>
      </c>
      <c r="E35" t="str">
        <f>E26</f>
        <v>Semi Finalist</v>
      </c>
      <c r="G35" s="197">
        <f>J5</f>
        <v>141</v>
      </c>
      <c r="H35" s="196" t="s">
        <v>102</v>
      </c>
      <c r="I35" s="197">
        <v>4</v>
      </c>
      <c r="J35" s="198">
        <f t="shared" si="7"/>
        <v>10</v>
      </c>
      <c r="K35" t="str">
        <f>K26</f>
        <v>Semi Finalist</v>
      </c>
      <c r="M35" s="197">
        <f>P5</f>
        <v>271</v>
      </c>
      <c r="N35" s="196" t="s">
        <v>102</v>
      </c>
      <c r="O35" s="197">
        <v>4</v>
      </c>
      <c r="P35" s="198">
        <f t="shared" si="9"/>
        <v>0</v>
      </c>
      <c r="Q35" t="str">
        <f>Q26</f>
        <v>Quarter Finalist</v>
      </c>
      <c r="S35" s="197">
        <f>V5</f>
        <v>525</v>
      </c>
      <c r="T35" s="196" t="s">
        <v>102</v>
      </c>
      <c r="U35" s="197">
        <v>4</v>
      </c>
      <c r="V35" s="198">
        <f t="shared" si="11"/>
        <v>0</v>
      </c>
      <c r="W35" t="str">
        <f>W26</f>
        <v>Quarter Finalist</v>
      </c>
      <c r="X35" s="230"/>
      <c r="Y35" s="98"/>
      <c r="Z35" s="339">
        <v>296</v>
      </c>
      <c r="AA35" s="97" t="e">
        <f t="shared" si="13"/>
        <v>#N/A</v>
      </c>
      <c r="AB35" s="340">
        <v>1540</v>
      </c>
      <c r="AC35" s="106" t="e">
        <f t="shared" si="14"/>
        <v>#N/A</v>
      </c>
      <c r="AD35" s="340">
        <v>2557</v>
      </c>
      <c r="AE35" s="106" t="e">
        <f t="shared" si="15"/>
        <v>#N/A</v>
      </c>
      <c r="AF35" s="98">
        <v>341</v>
      </c>
      <c r="AG35">
        <v>2.9666774272918701</v>
      </c>
      <c r="AH35" s="153">
        <v>1676</v>
      </c>
      <c r="AI35" s="165"/>
      <c r="AS35">
        <v>3389</v>
      </c>
    </row>
    <row r="36" spans="1:45" x14ac:dyDescent="0.2">
      <c r="A36" s="197">
        <f>D4</f>
        <v>2854</v>
      </c>
      <c r="B36" s="196" t="s">
        <v>103</v>
      </c>
      <c r="C36" s="197">
        <v>3</v>
      </c>
      <c r="D36" s="198">
        <f t="shared" si="5"/>
        <v>10</v>
      </c>
      <c r="E36" t="str">
        <f>E25</f>
        <v>Semi Finalist</v>
      </c>
      <c r="G36" s="197">
        <f>J4</f>
        <v>888</v>
      </c>
      <c r="H36" s="196" t="s">
        <v>103</v>
      </c>
      <c r="I36" s="197">
        <v>3</v>
      </c>
      <c r="J36" s="198">
        <f t="shared" si="7"/>
        <v>20</v>
      </c>
      <c r="K36" t="str">
        <f>K25</f>
        <v>Finalist</v>
      </c>
      <c r="M36" s="197">
        <f>P4</f>
        <v>3138</v>
      </c>
      <c r="N36" s="196" t="s">
        <v>103</v>
      </c>
      <c r="O36" s="197">
        <v>3</v>
      </c>
      <c r="P36" s="198">
        <f t="shared" si="9"/>
        <v>30</v>
      </c>
      <c r="Q36" t="str">
        <f>Q25</f>
        <v>Winner</v>
      </c>
      <c r="S36" s="197">
        <f>V4</f>
        <v>706</v>
      </c>
      <c r="T36" s="196" t="s">
        <v>103</v>
      </c>
      <c r="U36" s="197">
        <v>3</v>
      </c>
      <c r="V36" s="198">
        <f t="shared" si="11"/>
        <v>0</v>
      </c>
      <c r="W36" t="str">
        <f>W25</f>
        <v>Quarter Finalist</v>
      </c>
      <c r="X36" s="230"/>
      <c r="Y36" s="98"/>
      <c r="Z36" s="340">
        <v>931</v>
      </c>
      <c r="AA36" s="97" t="e">
        <f t="shared" si="13"/>
        <v>#N/A</v>
      </c>
      <c r="AB36" s="339">
        <v>469</v>
      </c>
      <c r="AC36" s="106">
        <f t="shared" si="14"/>
        <v>40</v>
      </c>
      <c r="AD36" s="339">
        <v>2056</v>
      </c>
      <c r="AE36" s="106">
        <f t="shared" si="15"/>
        <v>80</v>
      </c>
      <c r="AF36" s="98">
        <v>343</v>
      </c>
      <c r="AG36">
        <v>3.6918251514434814</v>
      </c>
      <c r="AH36" s="153">
        <v>1714</v>
      </c>
      <c r="AI36" s="165"/>
      <c r="AS36">
        <v>190</v>
      </c>
    </row>
    <row r="37" spans="1:45" x14ac:dyDescent="0.2">
      <c r="A37" s="197">
        <f>D3</f>
        <v>201</v>
      </c>
      <c r="B37" s="196" t="s">
        <v>104</v>
      </c>
      <c r="C37" s="197">
        <v>2</v>
      </c>
      <c r="D37" s="198">
        <f t="shared" si="5"/>
        <v>20</v>
      </c>
      <c r="E37" t="str">
        <f>E24</f>
        <v>Finalist</v>
      </c>
      <c r="G37" s="197">
        <f>J3</f>
        <v>2630</v>
      </c>
      <c r="H37" s="196" t="s">
        <v>104</v>
      </c>
      <c r="I37" s="197">
        <v>2</v>
      </c>
      <c r="J37" s="198">
        <f t="shared" si="7"/>
        <v>10</v>
      </c>
      <c r="K37" t="str">
        <f>K24</f>
        <v>Semi Finalist</v>
      </c>
      <c r="M37" s="197">
        <f>P3</f>
        <v>2122</v>
      </c>
      <c r="N37" s="196" t="s">
        <v>104</v>
      </c>
      <c r="O37" s="197">
        <v>2</v>
      </c>
      <c r="P37" s="198">
        <f t="shared" si="9"/>
        <v>10</v>
      </c>
      <c r="Q37" t="str">
        <f>Q24</f>
        <v>Semi Finalist</v>
      </c>
      <c r="S37" s="197">
        <f>V3</f>
        <v>343</v>
      </c>
      <c r="T37" s="196" t="s">
        <v>104</v>
      </c>
      <c r="U37" s="197">
        <v>2</v>
      </c>
      <c r="V37" s="198">
        <f t="shared" si="11"/>
        <v>20</v>
      </c>
      <c r="W37" t="str">
        <f>W24</f>
        <v>Finalist</v>
      </c>
      <c r="X37" s="230"/>
      <c r="Y37" s="153" t="s">
        <v>9</v>
      </c>
      <c r="Z37" s="339">
        <v>1584</v>
      </c>
      <c r="AA37" s="97" t="e">
        <f t="shared" si="13"/>
        <v>#N/A</v>
      </c>
      <c r="AB37" s="339">
        <v>1114</v>
      </c>
      <c r="AC37" s="106">
        <f t="shared" si="14"/>
        <v>55</v>
      </c>
      <c r="AD37" s="339">
        <v>2056</v>
      </c>
      <c r="AE37" s="106">
        <f t="shared" si="15"/>
        <v>80</v>
      </c>
      <c r="AF37" s="98">
        <v>359</v>
      </c>
      <c r="AG37">
        <v>3.3163673877716064</v>
      </c>
      <c r="AH37" s="223">
        <v>1718</v>
      </c>
      <c r="AI37" s="165"/>
      <c r="AS37">
        <v>3357</v>
      </c>
    </row>
    <row r="38" spans="1:45" x14ac:dyDescent="0.2">
      <c r="A38" s="202">
        <f>D2</f>
        <v>3357</v>
      </c>
      <c r="B38" s="201" t="s">
        <v>105</v>
      </c>
      <c r="C38" s="202">
        <v>1</v>
      </c>
      <c r="D38" s="203">
        <f t="shared" si="5"/>
        <v>30</v>
      </c>
      <c r="E38" t="str">
        <f>E23</f>
        <v>Winner</v>
      </c>
      <c r="G38" s="202">
        <f>J2</f>
        <v>2041</v>
      </c>
      <c r="H38" s="201" t="s">
        <v>105</v>
      </c>
      <c r="I38" s="202">
        <v>1</v>
      </c>
      <c r="J38" s="203">
        <f t="shared" si="7"/>
        <v>30</v>
      </c>
      <c r="K38" t="str">
        <f>K23</f>
        <v>Winner</v>
      </c>
      <c r="M38" s="202">
        <f>P2</f>
        <v>2429</v>
      </c>
      <c r="N38" s="201" t="s">
        <v>105</v>
      </c>
      <c r="O38" s="202">
        <v>1</v>
      </c>
      <c r="P38" s="203">
        <f t="shared" si="9"/>
        <v>20</v>
      </c>
      <c r="Q38" t="str">
        <f>Q23</f>
        <v>Finalist</v>
      </c>
      <c r="S38" s="202">
        <f>V2</f>
        <v>177</v>
      </c>
      <c r="T38" s="201" t="s">
        <v>105</v>
      </c>
      <c r="U38" s="202">
        <v>1</v>
      </c>
      <c r="V38" s="203">
        <f t="shared" si="11"/>
        <v>30</v>
      </c>
      <c r="W38" t="str">
        <f>W23</f>
        <v>Winner</v>
      </c>
      <c r="X38" s="230"/>
      <c r="Y38" s="98"/>
      <c r="Z38" s="339">
        <v>2990</v>
      </c>
      <c r="AA38" s="97" t="e">
        <f t="shared" si="13"/>
        <v>#N/A</v>
      </c>
      <c r="AB38" s="339">
        <v>1114</v>
      </c>
      <c r="AC38" s="106">
        <f t="shared" si="14"/>
        <v>55</v>
      </c>
      <c r="AD38" s="339">
        <v>1717</v>
      </c>
      <c r="AE38" s="106">
        <f t="shared" si="15"/>
        <v>68</v>
      </c>
      <c r="AF38" s="98">
        <v>365</v>
      </c>
      <c r="AG38">
        <v>2.50388503074646</v>
      </c>
      <c r="AH38" s="98">
        <v>1922</v>
      </c>
      <c r="AI38" s="165"/>
      <c r="AS38">
        <v>1596</v>
      </c>
    </row>
    <row r="39" spans="1:45" x14ac:dyDescent="0.2">
      <c r="C39" s="234">
        <f>SUM(C15:C38)</f>
        <v>236</v>
      </c>
      <c r="D39" s="234">
        <f>SUM(D15:D38)</f>
        <v>210</v>
      </c>
      <c r="I39" s="234">
        <f>SUM(I15:I38)</f>
        <v>236</v>
      </c>
      <c r="J39" s="234">
        <f>SUM(J15:J38)</f>
        <v>210</v>
      </c>
      <c r="O39" s="234">
        <f>SUM(O15:O38)</f>
        <v>236</v>
      </c>
      <c r="P39" s="234">
        <f>SUM(P15:P38)</f>
        <v>210</v>
      </c>
      <c r="U39" s="234">
        <f>SUM(U15:U38)</f>
        <v>236</v>
      </c>
      <c r="V39" s="234">
        <f>SUM(V15:V38)</f>
        <v>210</v>
      </c>
      <c r="X39" s="230"/>
      <c r="Y39" s="336" t="s">
        <v>300</v>
      </c>
      <c r="Z39" s="339">
        <v>263</v>
      </c>
      <c r="AA39" s="97">
        <f t="shared" si="13"/>
        <v>28</v>
      </c>
      <c r="AB39" s="339">
        <v>1114</v>
      </c>
      <c r="AC39" s="106">
        <f t="shared" si="14"/>
        <v>55</v>
      </c>
      <c r="AD39" s="339">
        <v>217</v>
      </c>
      <c r="AE39" s="106">
        <f t="shared" si="15"/>
        <v>23</v>
      </c>
      <c r="AF39" s="98">
        <v>368</v>
      </c>
      <c r="AG39">
        <v>5.0785574913024902</v>
      </c>
      <c r="AH39" s="153">
        <v>1986</v>
      </c>
      <c r="AI39" s="217"/>
      <c r="AS39">
        <v>148</v>
      </c>
    </row>
    <row r="40" spans="1:45" x14ac:dyDescent="0.2">
      <c r="X40" s="230"/>
      <c r="Y40" s="336" t="s">
        <v>300</v>
      </c>
      <c r="Z40" s="339">
        <v>1058</v>
      </c>
      <c r="AA40" s="97">
        <f t="shared" si="13"/>
        <v>52</v>
      </c>
      <c r="AB40" s="339">
        <v>1676</v>
      </c>
      <c r="AC40" s="106">
        <f t="shared" si="14"/>
        <v>66</v>
      </c>
      <c r="AD40" s="339">
        <v>365</v>
      </c>
      <c r="AE40" s="106">
        <f t="shared" si="15"/>
        <v>37</v>
      </c>
      <c r="AF40" s="98">
        <v>399</v>
      </c>
      <c r="AG40">
        <v>2.0292835235595703</v>
      </c>
      <c r="AH40" s="98">
        <v>2041</v>
      </c>
      <c r="AI40" s="217"/>
      <c r="AS40">
        <v>3411</v>
      </c>
    </row>
    <row r="41" spans="1:45" x14ac:dyDescent="0.2">
      <c r="Y41" s="98"/>
      <c r="Z41" s="339">
        <v>3364</v>
      </c>
      <c r="AA41" s="97" t="e">
        <f t="shared" si="13"/>
        <v>#N/A</v>
      </c>
      <c r="AB41" s="339">
        <v>1732</v>
      </c>
      <c r="AC41" s="106">
        <f t="shared" si="14"/>
        <v>71</v>
      </c>
      <c r="AD41" s="339">
        <v>2016</v>
      </c>
      <c r="AE41" s="106">
        <f t="shared" si="15"/>
        <v>78</v>
      </c>
      <c r="AF41" s="227">
        <v>469</v>
      </c>
      <c r="AG41">
        <v>6.5565147399902344</v>
      </c>
      <c r="AH41" s="153">
        <v>2056</v>
      </c>
      <c r="AI41" s="217"/>
      <c r="AS41">
        <v>876</v>
      </c>
    </row>
    <row r="42" spans="1:45" ht="13.5" thickBot="1" x14ac:dyDescent="0.25">
      <c r="Y42" s="98"/>
      <c r="Z42" s="339">
        <v>1657</v>
      </c>
      <c r="AA42" s="97" t="e">
        <f t="shared" si="13"/>
        <v>#N/A</v>
      </c>
      <c r="AB42" s="339">
        <v>2410</v>
      </c>
      <c r="AC42" s="106" t="e">
        <f t="shared" si="14"/>
        <v>#N/A</v>
      </c>
      <c r="AD42" s="339">
        <v>63</v>
      </c>
      <c r="AE42" s="106" t="e">
        <f t="shared" si="15"/>
        <v>#N/A</v>
      </c>
      <c r="AF42" s="98">
        <v>525</v>
      </c>
      <c r="AG42">
        <v>4.5817079544067383</v>
      </c>
      <c r="AH42" s="98">
        <v>2122</v>
      </c>
      <c r="AI42" s="217"/>
      <c r="AS42">
        <v>1241</v>
      </c>
    </row>
    <row r="43" spans="1:45" ht="13.5" thickBot="1" x14ac:dyDescent="0.25">
      <c r="A43" s="157" t="s">
        <v>306</v>
      </c>
      <c r="B43" s="157" t="s">
        <v>307</v>
      </c>
      <c r="C43" s="157" t="s">
        <v>308</v>
      </c>
      <c r="D43" s="151">
        <f>SUM(D44:D139)</f>
        <v>90</v>
      </c>
      <c r="M43" s="3" t="s">
        <v>12</v>
      </c>
      <c r="N43" s="7" t="s">
        <v>1</v>
      </c>
      <c r="O43" s="7" t="s">
        <v>2</v>
      </c>
      <c r="P43" s="7" t="s">
        <v>3</v>
      </c>
      <c r="Q43" s="8" t="s">
        <v>4</v>
      </c>
      <c r="W43" s="230"/>
      <c r="X43" s="230"/>
      <c r="Y43" s="98"/>
      <c r="Z43" s="339">
        <v>2834</v>
      </c>
      <c r="AA43" s="97" t="e">
        <f t="shared" si="13"/>
        <v>#N/A</v>
      </c>
      <c r="AB43" s="339">
        <v>2345</v>
      </c>
      <c r="AC43" s="106" t="e">
        <f t="shared" si="14"/>
        <v>#N/A</v>
      </c>
      <c r="AD43" s="339">
        <v>1086</v>
      </c>
      <c r="AE43" s="106">
        <f t="shared" si="15"/>
        <v>54</v>
      </c>
      <c r="AF43" s="223">
        <v>573</v>
      </c>
      <c r="AG43">
        <v>4.7722821235656738</v>
      </c>
      <c r="AH43" s="98">
        <v>2429</v>
      </c>
      <c r="AI43" s="217"/>
      <c r="AS43">
        <v>359</v>
      </c>
    </row>
    <row r="44" spans="1:45" x14ac:dyDescent="0.2">
      <c r="A44">
        <v>16</v>
      </c>
      <c r="B44" s="193">
        <v>15</v>
      </c>
      <c r="C44" s="195">
        <v>20</v>
      </c>
      <c r="E44" s="414" t="str">
        <f>INDEX('[1]2012 Teams'!$B$2:$B$2344,MATCH(A44,'[1]2012 Teams'!$A$2:$A$2344))</f>
        <v>Mountain Home, AR USA</v>
      </c>
      <c r="M44" s="128" t="s">
        <v>13</v>
      </c>
      <c r="N44" s="160">
        <v>254</v>
      </c>
      <c r="O44" s="161">
        <v>233</v>
      </c>
      <c r="P44" s="228">
        <v>3357</v>
      </c>
      <c r="Q44" s="226" t="s">
        <v>63</v>
      </c>
      <c r="W44" s="230"/>
      <c r="X44" s="230"/>
      <c r="Y44" s="98"/>
      <c r="Z44" s="339">
        <v>649</v>
      </c>
      <c r="AA44" s="97" t="e">
        <f t="shared" si="13"/>
        <v>#N/A</v>
      </c>
      <c r="AB44" s="339">
        <v>573</v>
      </c>
      <c r="AC44" s="106">
        <f t="shared" si="14"/>
        <v>42</v>
      </c>
      <c r="AD44" s="339">
        <v>51</v>
      </c>
      <c r="AE44" s="106">
        <f t="shared" si="15"/>
        <v>7</v>
      </c>
      <c r="AF44" s="98">
        <v>604</v>
      </c>
      <c r="AG44">
        <v>3.851508617401123</v>
      </c>
      <c r="AH44" s="223">
        <v>2612</v>
      </c>
      <c r="AI44" s="217"/>
      <c r="AS44">
        <v>3059</v>
      </c>
    </row>
    <row r="45" spans="1:45" ht="13.5" thickBot="1" x14ac:dyDescent="0.25">
      <c r="A45">
        <v>20</v>
      </c>
      <c r="B45" s="196">
        <v>12</v>
      </c>
      <c r="C45" s="198">
        <v>10</v>
      </c>
      <c r="E45" s="414" t="str">
        <f>INDEX('[1]2012 Teams'!$B$2:$B$2344,MATCH(A45,'[1]2012 Teams'!$A$2:$A$2344))</f>
        <v>Clifton Park, NY USA</v>
      </c>
      <c r="M45" s="128" t="s">
        <v>14</v>
      </c>
      <c r="N45" s="164">
        <v>1114</v>
      </c>
      <c r="O45" s="224">
        <v>469</v>
      </c>
      <c r="P45" s="98">
        <v>2041</v>
      </c>
      <c r="Q45" s="217" t="s">
        <v>62</v>
      </c>
      <c r="W45" s="230"/>
      <c r="X45" s="230"/>
      <c r="Y45" s="98"/>
      <c r="Z45" s="339">
        <v>3352</v>
      </c>
      <c r="AA45" s="97" t="e">
        <f t="shared" si="13"/>
        <v>#N/A</v>
      </c>
      <c r="AB45" s="339">
        <v>2630</v>
      </c>
      <c r="AC45" s="106">
        <f t="shared" si="14"/>
        <v>88</v>
      </c>
      <c r="AD45" s="339">
        <v>217</v>
      </c>
      <c r="AE45" s="106">
        <f t="shared" si="15"/>
        <v>23</v>
      </c>
      <c r="AF45" s="98">
        <v>624</v>
      </c>
      <c r="AG45">
        <v>3.3252503871917725</v>
      </c>
      <c r="AH45" s="98">
        <v>2630</v>
      </c>
      <c r="AI45" s="217"/>
      <c r="AS45">
        <v>2753</v>
      </c>
    </row>
    <row r="46" spans="1:45" x14ac:dyDescent="0.2">
      <c r="A46">
        <v>25</v>
      </c>
      <c r="B46" s="196">
        <v>13</v>
      </c>
      <c r="C46" s="198">
        <v>10</v>
      </c>
      <c r="E46" s="414" t="str">
        <f>INDEX('[1]2012 Teams'!$B$2:$B$2344,MATCH(A46,'[1]2012 Teams'!$A$2:$A$2344))</f>
        <v>North Brunswick, NJ USA</v>
      </c>
      <c r="M46" s="128" t="s">
        <v>15</v>
      </c>
      <c r="N46" s="166">
        <v>1625</v>
      </c>
      <c r="O46" s="153">
        <v>2056</v>
      </c>
      <c r="P46" s="98">
        <v>3138</v>
      </c>
      <c r="Q46" s="217" t="s">
        <v>63</v>
      </c>
      <c r="U46" s="157" t="s">
        <v>296</v>
      </c>
      <c r="V46" s="111">
        <f>AB14</f>
        <v>49</v>
      </c>
      <c r="W46" s="343">
        <f>AC14</f>
        <v>34</v>
      </c>
      <c r="X46" s="344">
        <f>W46/V46</f>
        <v>0.69387755102040816</v>
      </c>
      <c r="Y46" s="98"/>
      <c r="Z46" s="339">
        <v>228</v>
      </c>
      <c r="AA46" s="97" t="e">
        <f t="shared" si="13"/>
        <v>#N/A</v>
      </c>
      <c r="AB46" s="339">
        <v>1421</v>
      </c>
      <c r="AC46" s="106" t="e">
        <f t="shared" si="14"/>
        <v>#N/A</v>
      </c>
      <c r="AD46" s="339">
        <v>1261</v>
      </c>
      <c r="AE46" s="106" t="e">
        <f t="shared" si="15"/>
        <v>#N/A</v>
      </c>
      <c r="AF46" s="98">
        <v>668</v>
      </c>
      <c r="AG46">
        <v>2.3889310359954834</v>
      </c>
      <c r="AH46" s="98">
        <v>2757</v>
      </c>
      <c r="AI46" s="165"/>
      <c r="AS46">
        <v>1540</v>
      </c>
    </row>
    <row r="47" spans="1:45" ht="13.5" thickBot="1" x14ac:dyDescent="0.25">
      <c r="A47">
        <v>27</v>
      </c>
      <c r="B47" s="196">
        <v>13</v>
      </c>
      <c r="C47" s="198">
        <v>10</v>
      </c>
      <c r="E47" s="414" t="str">
        <f>INDEX('[1]2012 Teams'!$B$2:$B$2344,MATCH(A47,'[1]2012 Teams'!$A$2:$A$2344))</f>
        <v>Clarkston, MI USA</v>
      </c>
      <c r="M47" s="131" t="s">
        <v>16</v>
      </c>
      <c r="N47" s="167">
        <v>294</v>
      </c>
      <c r="O47" s="227">
        <v>67</v>
      </c>
      <c r="P47" s="159">
        <v>177</v>
      </c>
      <c r="Q47" s="220" t="s">
        <v>61</v>
      </c>
      <c r="U47" s="329" t="s">
        <v>303</v>
      </c>
      <c r="V47" s="112">
        <f>AD14</f>
        <v>47</v>
      </c>
      <c r="W47" s="345">
        <f>AE14</f>
        <v>32</v>
      </c>
      <c r="X47" s="346">
        <f>W47/V47</f>
        <v>0.68085106382978722</v>
      </c>
      <c r="Y47" s="98"/>
      <c r="Z47" s="339">
        <v>3204</v>
      </c>
      <c r="AA47" s="97" t="e">
        <f t="shared" si="13"/>
        <v>#N/A</v>
      </c>
      <c r="AB47" s="339">
        <v>88</v>
      </c>
      <c r="AC47" s="106">
        <f t="shared" si="14"/>
        <v>14</v>
      </c>
      <c r="AD47" s="339">
        <v>2130</v>
      </c>
      <c r="AE47" s="106">
        <f t="shared" si="15"/>
        <v>82</v>
      </c>
      <c r="AF47" s="98">
        <v>706</v>
      </c>
      <c r="AG47">
        <v>4.7370991706848145</v>
      </c>
      <c r="AH47" s="98">
        <v>2854</v>
      </c>
      <c r="AI47" s="165"/>
      <c r="AS47">
        <v>997</v>
      </c>
    </row>
    <row r="48" spans="1:45" ht="13.5" thickBot="1" x14ac:dyDescent="0.25">
      <c r="A48">
        <v>33</v>
      </c>
      <c r="B48" s="196">
        <v>15</v>
      </c>
      <c r="C48" s="198">
        <v>20</v>
      </c>
      <c r="E48" s="414" t="str">
        <f>INDEX('[1]2012 Teams'!$B$2:$B$2344,MATCH(A48,'[1]2012 Teams'!$A$2:$A$2344))</f>
        <v>Auburn Hills, MI USA</v>
      </c>
      <c r="F48" s="197"/>
      <c r="U48" s="157" t="s">
        <v>302</v>
      </c>
      <c r="V48" s="113">
        <f>Z14</f>
        <v>42</v>
      </c>
      <c r="W48" s="347">
        <f>AA14</f>
        <v>5</v>
      </c>
      <c r="X48" s="348">
        <f>W48/V48</f>
        <v>0.11904761904761904</v>
      </c>
      <c r="Y48" s="98"/>
      <c r="Z48" s="340">
        <v>2467</v>
      </c>
      <c r="AA48" s="97" t="e">
        <f t="shared" si="13"/>
        <v>#N/A</v>
      </c>
      <c r="AB48" s="340">
        <v>2252</v>
      </c>
      <c r="AC48" s="106" t="e">
        <f t="shared" si="14"/>
        <v>#N/A</v>
      </c>
      <c r="AD48" s="339">
        <v>694</v>
      </c>
      <c r="AE48" s="106" t="e">
        <f t="shared" si="15"/>
        <v>#N/A</v>
      </c>
      <c r="AF48" s="98">
        <v>744</v>
      </c>
      <c r="AG48">
        <v>3.6908097267150879</v>
      </c>
      <c r="AH48" s="98">
        <v>3138</v>
      </c>
      <c r="AI48" s="165"/>
      <c r="AS48">
        <v>41</v>
      </c>
    </row>
    <row r="49" spans="1:45" x14ac:dyDescent="0.2">
      <c r="A49">
        <v>40</v>
      </c>
      <c r="B49" s="196">
        <v>7</v>
      </c>
      <c r="C49" s="198">
        <v>0</v>
      </c>
      <c r="E49" s="414" t="str">
        <f>INDEX('[1]2012 Teams'!$B$2:$B$2344,MATCH(A49,'[1]2012 Teams'!$A$2:$A$2344))</f>
        <v>Athens, AL USA</v>
      </c>
      <c r="F49" s="197"/>
      <c r="W49" s="230"/>
      <c r="X49" s="230"/>
      <c r="Y49" s="153" t="s">
        <v>10</v>
      </c>
      <c r="Z49" s="339">
        <v>2506</v>
      </c>
      <c r="AA49" s="97" t="e">
        <f t="shared" si="13"/>
        <v>#N/A</v>
      </c>
      <c r="AB49" s="339">
        <v>1714</v>
      </c>
      <c r="AC49" s="106">
        <f t="shared" si="14"/>
        <v>67</v>
      </c>
      <c r="AD49" s="339">
        <v>1771</v>
      </c>
      <c r="AE49" s="106">
        <f t="shared" si="15"/>
        <v>72</v>
      </c>
      <c r="AF49" s="159">
        <v>888</v>
      </c>
      <c r="AG49">
        <v>2.6003949642181396</v>
      </c>
      <c r="AH49" s="223">
        <v>3357</v>
      </c>
      <c r="AI49" s="165"/>
      <c r="AS49">
        <v>108</v>
      </c>
    </row>
    <row r="50" spans="1:45" x14ac:dyDescent="0.2">
      <c r="A50">
        <v>51</v>
      </c>
      <c r="B50" s="196">
        <v>15</v>
      </c>
      <c r="C50" s="198">
        <v>10</v>
      </c>
      <c r="E50" s="414" t="str">
        <f>INDEX('[1]2012 Teams'!$B$2:$B$2344,MATCH(A50,'[1]2012 Teams'!$A$2:$A$2344))</f>
        <v>Pontiac, MI USA</v>
      </c>
      <c r="F50" s="197"/>
      <c r="W50" s="230"/>
      <c r="X50" s="230"/>
      <c r="Y50" s="336" t="s">
        <v>298</v>
      </c>
      <c r="Z50" s="339">
        <v>294</v>
      </c>
      <c r="AA50" s="97">
        <f t="shared" si="13"/>
        <v>30</v>
      </c>
      <c r="AB50" s="339">
        <v>217</v>
      </c>
      <c r="AC50" s="106">
        <f t="shared" si="14"/>
        <v>23</v>
      </c>
      <c r="AD50" s="339">
        <v>2122</v>
      </c>
      <c r="AE50" s="106">
        <f t="shared" si="15"/>
        <v>81</v>
      </c>
      <c r="AF50" s="224">
        <v>910</v>
      </c>
      <c r="AG50">
        <v>5.047938346862793</v>
      </c>
      <c r="AS50">
        <v>1319</v>
      </c>
    </row>
    <row r="51" spans="1:45" x14ac:dyDescent="0.2">
      <c r="A51">
        <v>67</v>
      </c>
      <c r="B51" s="201">
        <v>16</v>
      </c>
      <c r="C51" s="357">
        <v>50</v>
      </c>
      <c r="D51">
        <v>20</v>
      </c>
      <c r="E51" s="414" t="str">
        <f>INDEX('[1]2012 Teams'!$B$2:$B$2344,MATCH(A51,'[1]2012 Teams'!$A$2:$A$2344))</f>
        <v>Milford, MI USA</v>
      </c>
      <c r="F51" s="197"/>
      <c r="W51" s="230"/>
      <c r="X51" s="230"/>
      <c r="Y51" s="98"/>
      <c r="Z51" s="339">
        <v>2534</v>
      </c>
      <c r="AA51" s="97" t="e">
        <f t="shared" si="13"/>
        <v>#N/A</v>
      </c>
      <c r="AB51" s="339">
        <v>1086</v>
      </c>
      <c r="AC51" s="106">
        <f t="shared" si="14"/>
        <v>54</v>
      </c>
      <c r="AD51" s="339">
        <v>100</v>
      </c>
      <c r="AE51" s="106" t="e">
        <f t="shared" si="15"/>
        <v>#N/A</v>
      </c>
      <c r="AF51" s="153">
        <v>968</v>
      </c>
      <c r="AG51">
        <v>3.7115921974182129</v>
      </c>
      <c r="AS51">
        <v>341</v>
      </c>
    </row>
    <row r="52" spans="1:45" x14ac:dyDescent="0.2">
      <c r="A52">
        <v>70</v>
      </c>
      <c r="B52" s="196">
        <v>5</v>
      </c>
      <c r="C52" s="198">
        <v>0</v>
      </c>
      <c r="E52" s="414" t="str">
        <f>INDEX('[1]2012 Teams'!$B$2:$B$2344,MATCH(A52,'[1]2012 Teams'!$A$2:$A$2344))</f>
        <v>Goodrich, MI USA</v>
      </c>
      <c r="F52" s="197"/>
      <c r="W52" s="230"/>
      <c r="X52" s="230"/>
      <c r="Y52" s="98"/>
      <c r="Z52" s="339">
        <v>486</v>
      </c>
      <c r="AA52" s="97" t="e">
        <f t="shared" si="13"/>
        <v>#N/A</v>
      </c>
      <c r="AB52" s="339">
        <v>230</v>
      </c>
      <c r="AC52" s="106">
        <f t="shared" si="14"/>
        <v>24</v>
      </c>
      <c r="AD52" s="340">
        <v>2036</v>
      </c>
      <c r="AE52" s="106" t="e">
        <f t="shared" si="15"/>
        <v>#N/A</v>
      </c>
      <c r="AF52" s="98">
        <v>971</v>
      </c>
      <c r="AG52">
        <v>5.1698579788208008</v>
      </c>
      <c r="AS52">
        <v>180</v>
      </c>
    </row>
    <row r="53" spans="1:45" x14ac:dyDescent="0.2">
      <c r="A53">
        <v>71</v>
      </c>
      <c r="B53" s="196">
        <v>7</v>
      </c>
      <c r="C53" s="198">
        <v>0</v>
      </c>
      <c r="E53" s="414" t="str">
        <f>INDEX('[1]2012 Teams'!$B$2:$B$2344,MATCH(A53,'[1]2012 Teams'!$A$2:$A$2344))</f>
        <v>Hammond, IN USA</v>
      </c>
      <c r="F53" s="197"/>
      <c r="W53" s="230"/>
      <c r="X53" s="230"/>
      <c r="Y53" s="336" t="s">
        <v>299</v>
      </c>
      <c r="Z53" s="339">
        <v>102</v>
      </c>
      <c r="AA53" s="97">
        <f t="shared" si="13"/>
        <v>15</v>
      </c>
      <c r="AB53" s="339">
        <v>1466</v>
      </c>
      <c r="AC53" s="106" t="e">
        <f t="shared" si="14"/>
        <v>#N/A</v>
      </c>
      <c r="AD53" s="339">
        <v>16</v>
      </c>
      <c r="AE53" s="106">
        <f t="shared" si="15"/>
        <v>1</v>
      </c>
      <c r="AF53" s="98">
        <v>1058</v>
      </c>
      <c r="AG53">
        <v>5.4174685478210449</v>
      </c>
      <c r="AS53">
        <v>1768</v>
      </c>
    </row>
    <row r="54" spans="1:45" x14ac:dyDescent="0.2">
      <c r="A54">
        <v>78</v>
      </c>
      <c r="B54" s="196">
        <v>15</v>
      </c>
      <c r="C54" s="198">
        <v>10</v>
      </c>
      <c r="E54" s="414" t="str">
        <f>INDEX('[1]2012 Teams'!$B$2:$B$2344,MATCH(A54,'[1]2012 Teams'!$A$2:$A$2344))</f>
        <v>Newport County, RI USA</v>
      </c>
      <c r="F54" s="197"/>
      <c r="W54" s="230"/>
      <c r="X54" s="230"/>
      <c r="Y54" s="334"/>
      <c r="Z54" s="339">
        <v>3038</v>
      </c>
      <c r="AA54" s="97" t="e">
        <f t="shared" si="13"/>
        <v>#N/A</v>
      </c>
      <c r="AB54" s="339">
        <v>1696</v>
      </c>
      <c r="AC54" s="106" t="e">
        <f t="shared" si="14"/>
        <v>#N/A</v>
      </c>
      <c r="AD54" s="339">
        <v>910</v>
      </c>
      <c r="AE54" s="106">
        <f t="shared" si="15"/>
        <v>49</v>
      </c>
      <c r="AF54" s="98">
        <v>1073</v>
      </c>
      <c r="AG54">
        <v>1.9738129377365112</v>
      </c>
      <c r="AS54">
        <v>234</v>
      </c>
    </row>
    <row r="55" spans="1:45" x14ac:dyDescent="0.2">
      <c r="A55">
        <v>79</v>
      </c>
      <c r="B55" s="196">
        <v>10</v>
      </c>
      <c r="C55" s="198">
        <v>0</v>
      </c>
      <c r="E55" s="414" t="str">
        <f>INDEX('[1]2012 Teams'!$B$2:$B$2344,MATCH(A55,'[1]2012 Teams'!$A$2:$A$2344))</f>
        <v>Tarpon Springs , FL USA</v>
      </c>
      <c r="F55" s="197"/>
      <c r="W55" s="230"/>
      <c r="X55" s="230"/>
      <c r="Y55" s="334"/>
      <c r="Z55" s="339">
        <v>1452</v>
      </c>
      <c r="AA55" s="97" t="e">
        <f t="shared" si="13"/>
        <v>#N/A</v>
      </c>
      <c r="AB55" s="339">
        <v>271</v>
      </c>
      <c r="AC55" s="106">
        <f t="shared" si="14"/>
        <v>29</v>
      </c>
      <c r="AD55" s="339">
        <v>1902</v>
      </c>
      <c r="AE55" s="106">
        <f t="shared" si="15"/>
        <v>74</v>
      </c>
      <c r="AF55" s="98">
        <v>1086</v>
      </c>
      <c r="AG55">
        <v>5.561518669128418</v>
      </c>
      <c r="AS55">
        <v>1503</v>
      </c>
    </row>
    <row r="56" spans="1:45" x14ac:dyDescent="0.2">
      <c r="A56">
        <v>85</v>
      </c>
      <c r="B56" s="196">
        <v>9</v>
      </c>
      <c r="C56" s="198">
        <v>0</v>
      </c>
      <c r="E56" s="414" t="str">
        <f>INDEX('[1]2012 Teams'!$B$2:$B$2344,MATCH(A56,'[1]2012 Teams'!$A$2:$A$2344))</f>
        <v>Zeeland, MI USA</v>
      </c>
      <c r="F56" s="197"/>
      <c r="W56" s="230"/>
      <c r="X56" s="230"/>
      <c r="Y56" s="334"/>
      <c r="Z56" s="339">
        <v>647</v>
      </c>
      <c r="AA56" s="97" t="e">
        <f t="shared" si="13"/>
        <v>#N/A</v>
      </c>
      <c r="AB56" s="340">
        <v>1517</v>
      </c>
      <c r="AC56" s="106" t="e">
        <f t="shared" si="14"/>
        <v>#N/A</v>
      </c>
      <c r="AD56" s="339">
        <v>525</v>
      </c>
      <c r="AE56" s="106">
        <f t="shared" si="15"/>
        <v>41</v>
      </c>
      <c r="AF56" s="98">
        <v>1114</v>
      </c>
      <c r="AG56">
        <v>7.8256220817565918</v>
      </c>
      <c r="AS56">
        <v>3403</v>
      </c>
    </row>
    <row r="57" spans="1:45" x14ac:dyDescent="0.2">
      <c r="A57">
        <v>88</v>
      </c>
      <c r="B57" s="196">
        <v>6</v>
      </c>
      <c r="C57" s="198">
        <v>0</v>
      </c>
      <c r="E57" s="414" t="str">
        <f>INDEX('[1]2012 Teams'!$B$2:$B$2344,MATCH(A57,'[1]2012 Teams'!$A$2:$A$2344))</f>
        <v>Bridgewater, MA USA</v>
      </c>
      <c r="F57" s="197"/>
      <c r="W57" s="230"/>
      <c r="X57" s="230"/>
      <c r="Y57" s="334"/>
      <c r="Z57" s="341">
        <v>117</v>
      </c>
      <c r="AA57" s="96" t="e">
        <f t="shared" si="13"/>
        <v>#N/A</v>
      </c>
      <c r="AB57" s="339">
        <v>67</v>
      </c>
      <c r="AC57" s="106">
        <f t="shared" si="14"/>
        <v>8</v>
      </c>
      <c r="AD57" s="339">
        <v>3123</v>
      </c>
      <c r="AE57" s="106" t="e">
        <f t="shared" si="15"/>
        <v>#N/A</v>
      </c>
      <c r="AF57" s="218">
        <v>1124</v>
      </c>
      <c r="AG57">
        <v>3.9847707748413086</v>
      </c>
      <c r="AS57">
        <v>86</v>
      </c>
    </row>
    <row r="58" spans="1:45" x14ac:dyDescent="0.2">
      <c r="A58">
        <v>102</v>
      </c>
      <c r="B58" s="196">
        <v>6</v>
      </c>
      <c r="C58" s="198">
        <v>10</v>
      </c>
      <c r="E58" s="414" t="str">
        <f>INDEX('[1]2012 Teams'!$B$2:$B$2344,MATCH(A58,'[1]2012 Teams'!$A$2:$A$2344))</f>
        <v>Somerville, NJ USA</v>
      </c>
      <c r="F58" s="197"/>
      <c r="W58" s="230"/>
      <c r="X58" s="230"/>
      <c r="Y58" s="334"/>
      <c r="Z58" s="334"/>
      <c r="AA58" s="334"/>
      <c r="AB58" s="339">
        <v>971</v>
      </c>
      <c r="AC58" s="106">
        <f t="shared" si="14"/>
        <v>51</v>
      </c>
      <c r="AD58" s="339">
        <v>20</v>
      </c>
      <c r="AE58" s="106">
        <f t="shared" si="15"/>
        <v>2</v>
      </c>
      <c r="AF58" s="98">
        <v>1218</v>
      </c>
      <c r="AG58">
        <v>4.0722699165344238</v>
      </c>
      <c r="AS58">
        <v>329</v>
      </c>
    </row>
    <row r="59" spans="1:45" x14ac:dyDescent="0.2">
      <c r="A59">
        <v>111</v>
      </c>
      <c r="B59" s="201">
        <v>15</v>
      </c>
      <c r="C59" s="203">
        <v>10</v>
      </c>
      <c r="E59" s="414" t="str">
        <f>INDEX('[1]2012 Teams'!$B$2:$B$2344,MATCH(A59,'[1]2012 Teams'!$A$2:$A$2344))</f>
        <v>Schaumburg, IL USA</v>
      </c>
      <c r="F59" s="197"/>
      <c r="W59" s="230"/>
      <c r="X59" s="230"/>
      <c r="Y59" s="334"/>
      <c r="Z59" s="334"/>
      <c r="AA59" s="334"/>
      <c r="AB59" s="339">
        <v>67</v>
      </c>
      <c r="AC59" s="106">
        <f t="shared" si="14"/>
        <v>8</v>
      </c>
      <c r="AD59" s="339">
        <v>2669</v>
      </c>
      <c r="AE59" s="106" t="e">
        <f t="shared" si="15"/>
        <v>#N/A</v>
      </c>
      <c r="AF59" s="98">
        <v>1305</v>
      </c>
      <c r="AG59">
        <v>4.2634124755859375</v>
      </c>
      <c r="AS59">
        <v>375</v>
      </c>
    </row>
    <row r="60" spans="1:45" x14ac:dyDescent="0.2">
      <c r="A60">
        <v>141</v>
      </c>
      <c r="B60" s="196">
        <v>4</v>
      </c>
      <c r="C60" s="198">
        <v>10</v>
      </c>
      <c r="E60" s="414" t="str">
        <f>INDEX('[1]2012 Teams'!$B$2:$B$2344,MATCH(A60,'[1]2012 Teams'!$A$2:$A$2344))</f>
        <v>Holland, MI USA</v>
      </c>
      <c r="F60" s="197"/>
      <c r="W60" s="230"/>
      <c r="X60" s="230"/>
      <c r="Y60" s="334"/>
      <c r="Z60" s="334"/>
      <c r="AA60" s="334"/>
      <c r="AB60" s="339">
        <v>1208</v>
      </c>
      <c r="AC60" s="106" t="e">
        <f t="shared" si="14"/>
        <v>#N/A</v>
      </c>
      <c r="AD60" s="339">
        <v>868</v>
      </c>
      <c r="AE60" s="106" t="e">
        <f t="shared" si="15"/>
        <v>#N/A</v>
      </c>
      <c r="AF60" s="98">
        <v>1306</v>
      </c>
      <c r="AG60">
        <v>2.799527645111084</v>
      </c>
      <c r="AS60">
        <v>2403</v>
      </c>
    </row>
    <row r="61" spans="1:45" x14ac:dyDescent="0.2">
      <c r="A61">
        <v>148</v>
      </c>
      <c r="B61" s="196">
        <v>15</v>
      </c>
      <c r="C61" s="198">
        <v>20</v>
      </c>
      <c r="E61" s="414" t="str">
        <f>INDEX('[1]2012 Teams'!$B$2:$B$2344,MATCH(A61,'[1]2012 Teams'!$A$2:$A$2344))</f>
        <v>Greenville, TX USA</v>
      </c>
      <c r="F61" s="197"/>
      <c r="W61" s="230"/>
      <c r="X61" s="230"/>
      <c r="Y61" s="222"/>
      <c r="Z61" s="222"/>
      <c r="AA61" s="222"/>
      <c r="AB61" s="339">
        <v>1551</v>
      </c>
      <c r="AC61" s="106" t="e">
        <f t="shared" si="14"/>
        <v>#N/A</v>
      </c>
      <c r="AD61" s="339">
        <v>2377</v>
      </c>
      <c r="AE61" s="106" t="e">
        <f t="shared" si="15"/>
        <v>#N/A</v>
      </c>
      <c r="AF61" s="98">
        <v>1511</v>
      </c>
      <c r="AG61">
        <v>3.6448848247528076</v>
      </c>
      <c r="AS61">
        <v>3157</v>
      </c>
    </row>
    <row r="62" spans="1:45" x14ac:dyDescent="0.2">
      <c r="A62">
        <v>175</v>
      </c>
      <c r="B62" s="196">
        <v>11</v>
      </c>
      <c r="C62" s="198">
        <v>0</v>
      </c>
      <c r="E62" s="414" t="str">
        <f>INDEX('[1]2012 Teams'!$B$2:$B$2344,MATCH(A62,'[1]2012 Teams'!$A$2:$A$2344))</f>
        <v>Enfield, CT USA</v>
      </c>
      <c r="F62" s="197"/>
      <c r="W62" s="230"/>
      <c r="X62" s="230"/>
      <c r="Y62" s="222"/>
      <c r="Z62" s="222"/>
      <c r="AA62" s="222"/>
      <c r="AB62" s="339">
        <v>1727</v>
      </c>
      <c r="AC62" s="106" t="e">
        <f t="shared" si="14"/>
        <v>#N/A</v>
      </c>
      <c r="AD62" s="341">
        <v>1922</v>
      </c>
      <c r="AE62" s="109">
        <f t="shared" si="15"/>
        <v>76</v>
      </c>
      <c r="AF62" s="98">
        <v>1519</v>
      </c>
      <c r="AG62">
        <v>4.9453768730163574</v>
      </c>
      <c r="AS62">
        <v>155</v>
      </c>
    </row>
    <row r="63" spans="1:45" x14ac:dyDescent="0.2">
      <c r="A63">
        <v>177</v>
      </c>
      <c r="B63" s="196">
        <v>1</v>
      </c>
      <c r="C63" s="356">
        <v>50</v>
      </c>
      <c r="D63">
        <v>20</v>
      </c>
      <c r="E63" s="414" t="str">
        <f>INDEX('[1]2012 Teams'!$B$2:$B$2344,MATCH(A63,'[1]2012 Teams'!$A$2:$A$2344))</f>
        <v>South Windsor, CT USA</v>
      </c>
      <c r="F63" s="197"/>
      <c r="W63" s="230"/>
      <c r="X63" s="230"/>
      <c r="Y63" s="222"/>
      <c r="Z63" s="222"/>
      <c r="AA63" s="222"/>
      <c r="AB63" s="339">
        <v>343</v>
      </c>
      <c r="AC63" s="106">
        <f t="shared" si="14"/>
        <v>35</v>
      </c>
      <c r="AD63" s="222"/>
      <c r="AF63" s="98">
        <v>1538</v>
      </c>
      <c r="AG63">
        <v>3.3242342472076416</v>
      </c>
      <c r="AS63">
        <v>2751</v>
      </c>
    </row>
    <row r="64" spans="1:45" x14ac:dyDescent="0.2">
      <c r="A64">
        <v>188</v>
      </c>
      <c r="B64" s="196">
        <v>11</v>
      </c>
      <c r="C64" s="198">
        <v>0</v>
      </c>
      <c r="E64" s="414" t="str">
        <f>INDEX('[1]2012 Teams'!$B$2:$B$2344,MATCH(A64,'[1]2012 Teams'!$A$2:$A$2344))</f>
        <v>Toronto, ON Canada</v>
      </c>
      <c r="F64" s="197"/>
      <c r="W64" s="230"/>
      <c r="X64" s="230"/>
      <c r="Y64" s="222"/>
      <c r="Z64" s="222"/>
      <c r="AA64" s="222"/>
      <c r="AB64" s="341">
        <v>1073</v>
      </c>
      <c r="AC64" s="109">
        <f t="shared" si="14"/>
        <v>53</v>
      </c>
      <c r="AD64" s="222"/>
      <c r="AF64" s="153">
        <v>1592</v>
      </c>
      <c r="AG64">
        <v>4.4165277481079102</v>
      </c>
      <c r="AS64">
        <v>3160</v>
      </c>
    </row>
    <row r="65" spans="1:45" x14ac:dyDescent="0.2">
      <c r="A65">
        <v>201</v>
      </c>
      <c r="B65" s="196">
        <v>2</v>
      </c>
      <c r="C65" s="198">
        <v>20</v>
      </c>
      <c r="E65" s="414" t="str">
        <f>INDEX('[1]2012 Teams'!$B$2:$B$2344,MATCH(A65,'[1]2012 Teams'!$A$2:$A$2344))</f>
        <v>Rochester Hills, MI USA</v>
      </c>
      <c r="F65" s="197"/>
      <c r="W65" s="230"/>
      <c r="X65" s="230"/>
      <c r="Y65" s="222"/>
      <c r="Z65" s="222"/>
      <c r="AA65" s="222"/>
      <c r="AB65" s="222"/>
      <c r="AC65" s="222"/>
      <c r="AD65" s="222"/>
      <c r="AF65" s="159">
        <v>1622</v>
      </c>
      <c r="AG65">
        <v>2.498699426651001</v>
      </c>
      <c r="AS65">
        <v>555</v>
      </c>
    </row>
    <row r="66" spans="1:45" x14ac:dyDescent="0.2">
      <c r="A66">
        <v>217</v>
      </c>
      <c r="B66" s="196">
        <v>16</v>
      </c>
      <c r="C66" s="198">
        <v>20</v>
      </c>
      <c r="E66" s="414" t="str">
        <f>INDEX('[1]2012 Teams'!$B$2:$B$2344,MATCH(A66,'[1]2012 Teams'!$A$2:$A$2344))</f>
        <v>Sterling Heights, MI USA</v>
      </c>
      <c r="F66" s="197"/>
      <c r="W66" s="230"/>
      <c r="X66" s="230"/>
      <c r="Y66" s="222"/>
      <c r="Z66" s="222"/>
      <c r="AA66" s="222"/>
      <c r="AB66" s="222"/>
      <c r="AC66" s="222"/>
      <c r="AD66" s="222"/>
      <c r="AF66" s="153">
        <v>1625</v>
      </c>
      <c r="AG66">
        <v>4.5046482086181641</v>
      </c>
      <c r="AS66">
        <v>176</v>
      </c>
    </row>
    <row r="67" spans="1:45" x14ac:dyDescent="0.2">
      <c r="A67">
        <v>230</v>
      </c>
      <c r="B67" s="201">
        <v>5</v>
      </c>
      <c r="C67" s="203">
        <v>10</v>
      </c>
      <c r="E67" s="414" t="str">
        <f>INDEX('[1]2012 Teams'!$B$2:$B$2344,MATCH(A67,'[1]2012 Teams'!$A$2:$A$2344))</f>
        <v>Shelton, CT USA</v>
      </c>
      <c r="F67" s="197"/>
      <c r="W67" s="230"/>
      <c r="X67" s="230"/>
      <c r="Y67" s="222"/>
      <c r="Z67" s="222"/>
      <c r="AA67" s="222"/>
      <c r="AB67" s="222"/>
      <c r="AC67" s="222"/>
      <c r="AD67" s="222"/>
      <c r="AF67" s="153">
        <v>1676</v>
      </c>
      <c r="AG67">
        <v>4.8494749069213867</v>
      </c>
      <c r="AS67">
        <v>3196</v>
      </c>
    </row>
    <row r="68" spans="1:45" x14ac:dyDescent="0.2">
      <c r="A68">
        <v>233</v>
      </c>
      <c r="B68" s="193">
        <v>16</v>
      </c>
      <c r="C68" s="198">
        <v>30</v>
      </c>
      <c r="E68" s="414" t="str">
        <f>INDEX('[1]2012 Teams'!$B$2:$B$2344,MATCH(A68,'[1]2012 Teams'!$A$2:$A$2344))</f>
        <v>Rockledge/Cocoa Beach, FL USA</v>
      </c>
      <c r="F68" s="197"/>
      <c r="W68" s="230"/>
      <c r="X68" s="230"/>
      <c r="Y68" s="222"/>
      <c r="Z68" s="222"/>
      <c r="AA68" s="222"/>
      <c r="AB68" s="222"/>
      <c r="AC68" s="222"/>
      <c r="AD68" s="222"/>
      <c r="AF68" s="153">
        <v>1714</v>
      </c>
      <c r="AG68">
        <v>4.7333788871765137</v>
      </c>
      <c r="AS68">
        <v>527</v>
      </c>
    </row>
    <row r="69" spans="1:45" x14ac:dyDescent="0.2">
      <c r="A69">
        <v>234</v>
      </c>
      <c r="B69" s="196">
        <v>9</v>
      </c>
      <c r="C69" s="198">
        <v>0</v>
      </c>
      <c r="E69" s="414" t="str">
        <f>INDEX('[1]2012 Teams'!$B$2:$B$2344,MATCH(A69,'[1]2012 Teams'!$A$2:$A$2344))</f>
        <v>Indianapolis, IN USA</v>
      </c>
      <c r="F69" s="197"/>
      <c r="W69" s="230"/>
      <c r="X69" s="230"/>
      <c r="Y69" s="222"/>
      <c r="Z69" s="222"/>
      <c r="AA69" s="222"/>
      <c r="AB69" s="222"/>
      <c r="AC69" s="222"/>
      <c r="AD69" s="222"/>
      <c r="AF69" s="98">
        <v>1717</v>
      </c>
      <c r="AG69">
        <v>5.8989720344543457</v>
      </c>
      <c r="AS69">
        <v>1683</v>
      </c>
    </row>
    <row r="70" spans="1:45" x14ac:dyDescent="0.2">
      <c r="A70">
        <v>254</v>
      </c>
      <c r="B70" s="196">
        <v>16</v>
      </c>
      <c r="C70" s="198">
        <v>30</v>
      </c>
      <c r="E70" s="414" t="str">
        <f>INDEX('[1]2012 Teams'!$B$2:$B$2344,MATCH(A70,'[1]2012 Teams'!$A$2:$A$2344))</f>
        <v>San Jose, CA USA</v>
      </c>
      <c r="F70" s="197"/>
      <c r="W70" s="230"/>
      <c r="X70" s="230"/>
      <c r="Y70" s="222"/>
      <c r="Z70" s="222"/>
      <c r="AA70" s="222"/>
      <c r="AB70" s="222"/>
      <c r="AC70" s="222"/>
      <c r="AD70" s="222"/>
      <c r="AF70" s="223">
        <v>1718</v>
      </c>
      <c r="AG70">
        <v>5.0889816284179687</v>
      </c>
      <c r="AS70">
        <v>1111</v>
      </c>
    </row>
    <row r="71" spans="1:45" x14ac:dyDescent="0.2">
      <c r="A71">
        <v>263</v>
      </c>
      <c r="B71" s="196">
        <v>13</v>
      </c>
      <c r="C71" s="198">
        <v>0</v>
      </c>
      <c r="E71" s="414" t="str">
        <f>INDEX('[1]2012 Teams'!$B$2:$B$2344,MATCH(A71,'[1]2012 Teams'!$A$2:$A$2344))</f>
        <v>Lake Ronkonkoma, NY USA</v>
      </c>
      <c r="F71" s="10"/>
      <c r="W71" s="230"/>
      <c r="X71" s="230"/>
      <c r="Y71" s="222"/>
      <c r="Z71" s="222"/>
      <c r="AA71" s="222"/>
      <c r="AB71" s="222"/>
      <c r="AC71" s="222"/>
      <c r="AD71" s="222"/>
      <c r="AF71" s="98">
        <v>1730</v>
      </c>
      <c r="AG71">
        <v>2.9141817092895508</v>
      </c>
      <c r="AS71">
        <v>236</v>
      </c>
    </row>
    <row r="72" spans="1:45" x14ac:dyDescent="0.2">
      <c r="A72">
        <v>271</v>
      </c>
      <c r="B72" s="196">
        <v>4</v>
      </c>
      <c r="C72" s="198">
        <v>0</v>
      </c>
      <c r="E72" s="414" t="str">
        <f>INDEX('[1]2012 Teams'!$B$2:$B$2344,MATCH(A72,'[1]2012 Teams'!$A$2:$A$2344))</f>
        <v>Bay Shore, NY USA</v>
      </c>
      <c r="F72" s="10"/>
      <c r="W72" s="230"/>
      <c r="X72" s="230"/>
      <c r="Y72" s="222"/>
      <c r="Z72" s="222"/>
      <c r="AA72" s="222"/>
      <c r="AB72" s="222"/>
      <c r="AC72" s="222"/>
      <c r="AD72" s="222"/>
      <c r="AF72" s="98">
        <v>1732</v>
      </c>
      <c r="AG72">
        <v>3.7227151393890381</v>
      </c>
      <c r="AS72">
        <v>1153</v>
      </c>
    </row>
    <row r="73" spans="1:45" x14ac:dyDescent="0.2">
      <c r="A73">
        <v>294</v>
      </c>
      <c r="B73" s="196">
        <v>16</v>
      </c>
      <c r="C73" s="356">
        <v>50</v>
      </c>
      <c r="D73">
        <v>20</v>
      </c>
      <c r="E73" s="414" t="str">
        <f>INDEX('[1]2012 Teams'!$B$2:$B$2344,MATCH(A73,'[1]2012 Teams'!$A$2:$A$2344))</f>
        <v>Redondo Beach, CA USA</v>
      </c>
      <c r="F73" s="10"/>
      <c r="W73" s="230"/>
      <c r="X73" s="230"/>
      <c r="Y73" s="222"/>
      <c r="Z73" s="222"/>
      <c r="AA73" s="222"/>
      <c r="AB73" s="222"/>
      <c r="AC73" s="222"/>
      <c r="AD73" s="222"/>
      <c r="AF73" s="159">
        <v>1771</v>
      </c>
      <c r="AG73">
        <v>2.9824869632720947</v>
      </c>
      <c r="AS73">
        <v>1647</v>
      </c>
    </row>
    <row r="74" spans="1:45" x14ac:dyDescent="0.2">
      <c r="A74">
        <v>308</v>
      </c>
      <c r="B74" s="196">
        <v>9</v>
      </c>
      <c r="C74" s="198">
        <v>0</v>
      </c>
      <c r="E74" s="414" t="str">
        <f>INDEX('[1]2012 Teams'!$B$2:$B$2344,MATCH(A74,'[1]2012 Teams'!$A$2:$A$2344))</f>
        <v>Walled Lake, MI USA</v>
      </c>
      <c r="F74" s="10"/>
      <c r="W74" s="230"/>
      <c r="X74" s="230"/>
      <c r="Y74" s="222"/>
      <c r="Z74" s="222"/>
      <c r="AA74" s="222"/>
      <c r="AB74" s="222"/>
      <c r="AC74" s="222"/>
      <c r="AD74" s="222"/>
      <c r="AF74" s="98">
        <v>1868</v>
      </c>
      <c r="AG74">
        <v>3.3017208576202393</v>
      </c>
      <c r="AS74">
        <v>1987</v>
      </c>
    </row>
    <row r="75" spans="1:45" x14ac:dyDescent="0.2">
      <c r="A75">
        <v>330</v>
      </c>
      <c r="B75" s="201">
        <v>13</v>
      </c>
      <c r="C75" s="198">
        <v>10</v>
      </c>
      <c r="E75" s="414" t="str">
        <f>INDEX('[1]2012 Teams'!$B$2:$B$2344,MATCH(A75,'[1]2012 Teams'!$A$2:$A$2344))</f>
        <v>Hermosa Beach, CA USA</v>
      </c>
      <c r="F75" s="197"/>
      <c r="Y75" s="222"/>
      <c r="Z75" s="222"/>
      <c r="AA75" s="222"/>
      <c r="AB75" s="222"/>
      <c r="AC75" s="222"/>
      <c r="AD75" s="222"/>
      <c r="AF75" s="98">
        <v>1902</v>
      </c>
      <c r="AG75">
        <v>3.418910026550293</v>
      </c>
      <c r="AS75">
        <v>967</v>
      </c>
    </row>
    <row r="76" spans="1:45" x14ac:dyDescent="0.2">
      <c r="A76">
        <v>337</v>
      </c>
      <c r="B76" s="196">
        <v>10</v>
      </c>
      <c r="C76" s="198">
        <v>0</v>
      </c>
      <c r="E76" s="414" t="str">
        <f>INDEX('[1]2012 Teams'!$B$2:$B$2344,MATCH(A76,'[1]2012 Teams'!$A$2:$A$2344))</f>
        <v>Logan, WV USA</v>
      </c>
      <c r="F76" s="10"/>
      <c r="Y76" s="222"/>
      <c r="Z76" s="222"/>
      <c r="AA76" s="222"/>
      <c r="AB76" s="222"/>
      <c r="AC76" s="222"/>
      <c r="AD76" s="222"/>
      <c r="AF76" s="224">
        <v>1918</v>
      </c>
      <c r="AG76">
        <v>5.8348121643066406</v>
      </c>
      <c r="AS76">
        <v>159</v>
      </c>
    </row>
    <row r="77" spans="1:45" x14ac:dyDescent="0.2">
      <c r="A77">
        <v>341</v>
      </c>
      <c r="B77" s="196">
        <v>6</v>
      </c>
      <c r="C77" s="198">
        <v>0</v>
      </c>
      <c r="E77" s="414" t="str">
        <f>INDEX('[1]2012 Teams'!$B$2:$B$2344,MATCH(A77,'[1]2012 Teams'!$A$2:$A$2344))</f>
        <v>Ambler, PA USA</v>
      </c>
      <c r="F77" s="197"/>
      <c r="Y77" s="219"/>
      <c r="Z77" s="219"/>
      <c r="AA77" s="219"/>
      <c r="AB77" s="219"/>
      <c r="AC77" s="219"/>
      <c r="AD77" s="219"/>
      <c r="AF77" s="98">
        <v>1922</v>
      </c>
      <c r="AG77">
        <v>4.725100040435791</v>
      </c>
      <c r="AS77">
        <v>269</v>
      </c>
    </row>
    <row r="78" spans="1:45" x14ac:dyDescent="0.2">
      <c r="A78">
        <v>343</v>
      </c>
      <c r="B78" s="196">
        <v>2</v>
      </c>
      <c r="C78" s="198">
        <v>20</v>
      </c>
      <c r="E78" s="414" t="str">
        <f>INDEX('[1]2012 Teams'!$B$2:$B$2344,MATCH(A78,'[1]2012 Teams'!$A$2:$A$2344))</f>
        <v>Seneca, SC USA</v>
      </c>
      <c r="F78" s="10"/>
      <c r="Y78" s="219"/>
      <c r="Z78" s="219"/>
      <c r="AA78" s="219"/>
      <c r="AB78" s="219"/>
      <c r="AC78" s="219"/>
      <c r="AD78" s="219"/>
      <c r="AF78" s="153">
        <v>1986</v>
      </c>
      <c r="AG78">
        <v>4.9819650650024414</v>
      </c>
      <c r="AS78">
        <v>1515</v>
      </c>
    </row>
    <row r="79" spans="1:45" x14ac:dyDescent="0.2">
      <c r="A79">
        <v>359</v>
      </c>
      <c r="B79" s="196">
        <v>10</v>
      </c>
      <c r="C79" s="198">
        <v>0</v>
      </c>
      <c r="E79" s="414" t="str">
        <f>INDEX('[1]2012 Teams'!$B$2:$B$2344,MATCH(A79,'[1]2012 Teams'!$A$2:$A$2344))</f>
        <v>Waialua, HI USA</v>
      </c>
      <c r="F79" s="197"/>
      <c r="Y79" s="219"/>
      <c r="Z79" s="219"/>
      <c r="AA79" s="219"/>
      <c r="AB79" s="219"/>
      <c r="AC79" s="219"/>
      <c r="AD79" s="219"/>
      <c r="AF79" s="98">
        <v>2016</v>
      </c>
      <c r="AG79">
        <v>3.8929028511047363</v>
      </c>
      <c r="AS79">
        <v>540</v>
      </c>
    </row>
    <row r="80" spans="1:45" x14ac:dyDescent="0.2">
      <c r="A80">
        <v>365</v>
      </c>
      <c r="B80" s="196">
        <v>7</v>
      </c>
      <c r="C80" s="198">
        <v>0</v>
      </c>
      <c r="E80" s="414" t="str">
        <f>INDEX('[1]2012 Teams'!$B$2:$B$2344,MATCH(A80,'[1]2012 Teams'!$A$2:$A$2344))</f>
        <v>Wilmington, DE USA</v>
      </c>
      <c r="F80" s="10"/>
      <c r="Y80" s="219"/>
      <c r="Z80" s="219"/>
      <c r="AA80" s="219"/>
      <c r="AB80" s="219"/>
      <c r="AC80" s="219"/>
      <c r="AD80" s="219"/>
      <c r="AF80" s="98">
        <v>2041</v>
      </c>
      <c r="AG80">
        <v>2.3516058921813965</v>
      </c>
      <c r="AS80">
        <v>1506</v>
      </c>
    </row>
    <row r="81" spans="1:45" x14ac:dyDescent="0.2">
      <c r="A81">
        <v>368</v>
      </c>
      <c r="B81" s="196">
        <v>9</v>
      </c>
      <c r="C81" s="198">
        <v>0</v>
      </c>
      <c r="E81" s="414" t="str">
        <f>INDEX('[1]2012 Teams'!$B$2:$B$2344,MATCH(A81,'[1]2012 Teams'!$A$2:$A$2344))</f>
        <v>Honolulu, HI USA</v>
      </c>
      <c r="F81" s="10"/>
      <c r="Y81" s="219"/>
      <c r="Z81" s="219"/>
      <c r="AA81" s="219"/>
      <c r="AB81" s="219"/>
      <c r="AC81" s="219"/>
      <c r="AD81" s="219"/>
      <c r="AF81" s="218">
        <v>2056</v>
      </c>
      <c r="AG81">
        <v>6.5759105682373047</v>
      </c>
      <c r="AS81">
        <v>1</v>
      </c>
    </row>
    <row r="82" spans="1:45" x14ac:dyDescent="0.2">
      <c r="A82">
        <v>399</v>
      </c>
      <c r="B82" s="196">
        <v>8</v>
      </c>
      <c r="C82" s="198">
        <v>0</v>
      </c>
      <c r="E82" s="414" t="str">
        <f>INDEX('[1]2012 Teams'!$B$2:$B$2344,MATCH(A82,'[1]2012 Teams'!$A$2:$A$2344))</f>
        <v>Lancaster, CA USA</v>
      </c>
      <c r="F82" s="197"/>
      <c r="Y82" s="219"/>
      <c r="Z82" s="219"/>
      <c r="AA82" s="219"/>
      <c r="AB82" s="219"/>
      <c r="AC82" s="219"/>
      <c r="AD82" s="219"/>
      <c r="AF82" s="98">
        <v>2122</v>
      </c>
      <c r="AG82">
        <v>3.3396449089050293</v>
      </c>
      <c r="AS82">
        <v>1547</v>
      </c>
    </row>
    <row r="83" spans="1:45" x14ac:dyDescent="0.2">
      <c r="A83">
        <v>469</v>
      </c>
      <c r="B83" s="201">
        <v>16</v>
      </c>
      <c r="C83" s="356">
        <v>40</v>
      </c>
      <c r="D83">
        <v>10</v>
      </c>
      <c r="E83" s="414" t="str">
        <f>INDEX('[1]2012 Teams'!$B$2:$B$2344,MATCH(A83,'[1]2012 Teams'!$A$2:$A$2344))</f>
        <v>Bloomfield Hills, MI USA</v>
      </c>
      <c r="F83" s="197"/>
      <c r="Y83" s="219"/>
      <c r="Z83" s="219"/>
      <c r="AA83" s="219"/>
      <c r="AB83" s="219"/>
      <c r="AC83" s="219"/>
      <c r="AD83" s="219"/>
      <c r="AF83" s="98">
        <v>2130</v>
      </c>
      <c r="AG83">
        <v>2.4638845920562744</v>
      </c>
      <c r="AS83">
        <v>3172</v>
      </c>
    </row>
    <row r="84" spans="1:45" x14ac:dyDescent="0.2">
      <c r="A84">
        <v>525</v>
      </c>
      <c r="B84" s="196">
        <v>4</v>
      </c>
      <c r="C84" s="198">
        <v>0</v>
      </c>
      <c r="E84" s="414" t="str">
        <f>INDEX('[1]2012 Teams'!$B$2:$B$2344,MATCH(A84,'[1]2012 Teams'!$A$2:$A$2344))</f>
        <v>Cedar Falls, IA USA</v>
      </c>
      <c r="F84" s="197"/>
      <c r="Y84" s="219"/>
      <c r="Z84" s="219"/>
      <c r="AA84" s="219"/>
      <c r="AB84" s="219"/>
      <c r="AC84" s="219"/>
      <c r="AD84" s="219"/>
      <c r="AF84" s="98">
        <v>2137</v>
      </c>
      <c r="AG84">
        <v>3.6666018962860107</v>
      </c>
      <c r="AS84">
        <v>3025</v>
      </c>
    </row>
    <row r="85" spans="1:45" x14ac:dyDescent="0.2">
      <c r="A85">
        <v>573</v>
      </c>
      <c r="B85" s="196">
        <v>11</v>
      </c>
      <c r="C85" s="198">
        <v>0</v>
      </c>
      <c r="E85" s="414" t="str">
        <f>INDEX('[1]2012 Teams'!$B$2:$B$2344,MATCH(A85,'[1]2012 Teams'!$A$2:$A$2344))</f>
        <v>Bloomfield Hills, MI USA</v>
      </c>
      <c r="F85" s="197"/>
      <c r="Y85" s="219"/>
      <c r="Z85" s="219"/>
      <c r="AA85" s="219"/>
      <c r="AB85" s="219"/>
      <c r="AC85" s="219"/>
      <c r="AD85" s="219"/>
      <c r="AF85" s="224">
        <v>2337</v>
      </c>
      <c r="AG85">
        <v>2.9944019317626953</v>
      </c>
      <c r="AS85">
        <v>3008</v>
      </c>
    </row>
    <row r="86" spans="1:45" x14ac:dyDescent="0.2">
      <c r="A86">
        <v>604</v>
      </c>
      <c r="B86" s="196">
        <v>11</v>
      </c>
      <c r="C86" s="198">
        <v>0</v>
      </c>
      <c r="E86" s="414" t="str">
        <f>INDEX('[1]2012 Teams'!$B$2:$B$2344,MATCH(A86,'[1]2012 Teams'!$A$2:$A$2344))</f>
        <v>San Jose, CA USA</v>
      </c>
      <c r="F86" s="197"/>
      <c r="Y86" s="219"/>
      <c r="Z86" s="219"/>
      <c r="AA86" s="219"/>
      <c r="AB86" s="219"/>
      <c r="AC86" s="219"/>
      <c r="AD86" s="219"/>
      <c r="AF86" s="98">
        <v>2429</v>
      </c>
      <c r="AG86">
        <v>2.3641202449798584</v>
      </c>
      <c r="AS86">
        <v>1817</v>
      </c>
    </row>
    <row r="87" spans="1:45" x14ac:dyDescent="0.2">
      <c r="A87">
        <v>624</v>
      </c>
      <c r="B87" s="196">
        <v>5</v>
      </c>
      <c r="C87" s="198">
        <v>0</v>
      </c>
      <c r="E87" s="414" t="str">
        <f>INDEX('[1]2012 Teams'!$B$2:$B$2344,MATCH(A87,'[1]2012 Teams'!$A$2:$A$2344))</f>
        <v>Katy, TX USA</v>
      </c>
      <c r="F87" s="197"/>
      <c r="Y87" s="219"/>
      <c r="Z87" s="219"/>
      <c r="AA87" s="219"/>
      <c r="AB87" s="219"/>
      <c r="AC87" s="219"/>
      <c r="AD87" s="219"/>
      <c r="AF87" s="223">
        <v>2612</v>
      </c>
      <c r="AG87">
        <v>4.4322900772094727</v>
      </c>
      <c r="AS87" s="96">
        <v>1418</v>
      </c>
    </row>
    <row r="88" spans="1:45" x14ac:dyDescent="0.2">
      <c r="A88">
        <v>668</v>
      </c>
      <c r="B88" s="196">
        <v>5</v>
      </c>
      <c r="C88" s="198">
        <v>10</v>
      </c>
      <c r="E88" s="414" t="str">
        <f>INDEX('[1]2012 Teams'!$B$2:$B$2344,MATCH(A88,'[1]2012 Teams'!$A$2:$A$2344))</f>
        <v>Orlando, FL USA</v>
      </c>
      <c r="F88" s="197"/>
      <c r="Y88" s="219"/>
      <c r="Z88" s="219"/>
      <c r="AA88" s="219"/>
      <c r="AB88" s="219"/>
      <c r="AC88" s="219"/>
      <c r="AD88" s="219"/>
      <c r="AF88" s="223">
        <v>2619</v>
      </c>
      <c r="AG88">
        <v>4.2887191772460938</v>
      </c>
      <c r="AS88">
        <v>1114</v>
      </c>
    </row>
    <row r="89" spans="1:45" x14ac:dyDescent="0.2">
      <c r="A89">
        <v>706</v>
      </c>
      <c r="B89" s="196">
        <v>3</v>
      </c>
      <c r="C89" s="198">
        <v>0</v>
      </c>
      <c r="E89" s="414" t="str">
        <f>INDEX('[1]2012 Teams'!$B$2:$B$2344,MATCH(A89,'[1]2012 Teams'!$A$2:$A$2344))</f>
        <v>Hartland, WI USA</v>
      </c>
      <c r="F89" s="197"/>
      <c r="Y89" s="219"/>
      <c r="Z89" s="219"/>
      <c r="AA89" s="219"/>
      <c r="AB89" s="219"/>
      <c r="AC89" s="219"/>
      <c r="AD89" s="219"/>
      <c r="AF89" s="159">
        <v>2630</v>
      </c>
      <c r="AG89">
        <v>3.3111567497253418</v>
      </c>
      <c r="AS89">
        <v>111</v>
      </c>
    </row>
    <row r="90" spans="1:45" x14ac:dyDescent="0.2">
      <c r="A90">
        <v>744</v>
      </c>
      <c r="B90" s="196">
        <v>10</v>
      </c>
      <c r="C90" s="198">
        <v>0</v>
      </c>
      <c r="E90" s="414" t="str">
        <f>INDEX('[1]2012 Teams'!$B$2:$B$2344,MATCH(A90,'[1]2012 Teams'!$A$2:$A$2344))</f>
        <v>Ft. Lauderdale, FL USA</v>
      </c>
      <c r="F90" s="197"/>
      <c r="Y90" s="219"/>
      <c r="Z90" s="219"/>
      <c r="AA90" s="219"/>
      <c r="AB90" s="219"/>
      <c r="AC90" s="219"/>
      <c r="AD90" s="219"/>
      <c r="AF90" s="98">
        <v>2757</v>
      </c>
      <c r="AG90">
        <v>1.8762187957763672</v>
      </c>
      <c r="AS90">
        <v>1986</v>
      </c>
    </row>
    <row r="91" spans="1:45" x14ac:dyDescent="0.2">
      <c r="A91">
        <v>888</v>
      </c>
      <c r="B91" s="201">
        <v>3</v>
      </c>
      <c r="C91" s="203">
        <v>20</v>
      </c>
      <c r="E91" s="414" t="str">
        <f>INDEX('[1]2012 Teams'!$B$2:$B$2344,MATCH(A91,'[1]2012 Teams'!$A$2:$A$2344))</f>
        <v>Glenelg, MD USA</v>
      </c>
      <c r="F91" s="197"/>
      <c r="Y91" s="219"/>
      <c r="Z91" s="219"/>
      <c r="AA91" s="219"/>
      <c r="AB91" s="219"/>
      <c r="AC91" s="219"/>
      <c r="AD91" s="219"/>
      <c r="AF91" s="98">
        <v>2775</v>
      </c>
      <c r="AG91">
        <v>4.1847691535949707</v>
      </c>
      <c r="AS91">
        <v>1676</v>
      </c>
    </row>
    <row r="92" spans="1:45" x14ac:dyDescent="0.2">
      <c r="A92">
        <v>910</v>
      </c>
      <c r="B92" s="193">
        <v>14</v>
      </c>
      <c r="C92" s="198">
        <v>0</v>
      </c>
      <c r="E92" s="414" t="str">
        <f>INDEX('[1]2012 Teams'!$B$2:$B$2344,MATCH(A92,'[1]2012 Teams'!$A$2:$A$2344))</f>
        <v>Madison Heights, MI USA</v>
      </c>
      <c r="F92" s="197"/>
      <c r="Y92" s="219"/>
      <c r="Z92" s="219"/>
      <c r="AA92" s="219"/>
      <c r="AB92" s="219"/>
      <c r="AC92" s="219"/>
      <c r="AD92" s="219"/>
      <c r="AF92" s="98">
        <v>2854</v>
      </c>
      <c r="AG92">
        <v>2.0397255420684814</v>
      </c>
      <c r="AS92">
        <v>2612</v>
      </c>
    </row>
    <row r="93" spans="1:45" x14ac:dyDescent="0.2">
      <c r="A93">
        <v>968</v>
      </c>
      <c r="B93" s="196">
        <v>14</v>
      </c>
      <c r="C93" s="198">
        <v>10</v>
      </c>
      <c r="E93" s="414" t="str">
        <f>INDEX('[1]2012 Teams'!$B$2:$B$2344,MATCH(A93,'[1]2012 Teams'!$A$2:$A$2344))</f>
        <v>West Covina, CA USA</v>
      </c>
      <c r="F93" s="197"/>
      <c r="Y93" s="219"/>
      <c r="Z93" s="219"/>
      <c r="AA93" s="219"/>
      <c r="AB93" s="219"/>
      <c r="AC93" s="219"/>
      <c r="AD93" s="219"/>
      <c r="AF93" s="98">
        <v>3138</v>
      </c>
      <c r="AG93">
        <v>4.3121471405029297</v>
      </c>
      <c r="AS93">
        <v>1306</v>
      </c>
    </row>
    <row r="94" spans="1:45" x14ac:dyDescent="0.2">
      <c r="A94">
        <v>971</v>
      </c>
      <c r="B94" s="196">
        <v>13</v>
      </c>
      <c r="C94" s="198">
        <v>0</v>
      </c>
      <c r="E94" s="414" t="str">
        <f>INDEX('[1]2012 Teams'!$B$2:$B$2344,MATCH(A94,'[1]2012 Teams'!$A$2:$A$2344))</f>
        <v>Mountain View, CA USA</v>
      </c>
      <c r="F94" s="197"/>
      <c r="Y94" s="219"/>
      <c r="Z94" s="219"/>
      <c r="AA94" s="219"/>
      <c r="AB94" s="219"/>
      <c r="AC94" s="219"/>
      <c r="AD94" s="219"/>
      <c r="AF94" s="223">
        <v>3234</v>
      </c>
      <c r="AG94">
        <v>3.0480866432189941</v>
      </c>
      <c r="AS94">
        <v>175</v>
      </c>
    </row>
    <row r="95" spans="1:45" x14ac:dyDescent="0.2">
      <c r="A95">
        <v>1058</v>
      </c>
      <c r="B95" s="196">
        <v>6</v>
      </c>
      <c r="C95" s="198">
        <v>0</v>
      </c>
      <c r="E95" s="414" t="str">
        <f>INDEX('[1]2012 Teams'!$B$2:$B$2344,MATCH(A95,'[1]2012 Teams'!$A$2:$A$2344))</f>
        <v>Londonderry, NH USA</v>
      </c>
      <c r="F95" s="197"/>
      <c r="Y95" s="219"/>
      <c r="Z95" s="219"/>
      <c r="AA95" s="219"/>
      <c r="AB95" s="219"/>
      <c r="AC95" s="219"/>
      <c r="AD95" s="219"/>
      <c r="AF95" s="98">
        <v>3256</v>
      </c>
      <c r="AG95">
        <v>2.8395979404449463</v>
      </c>
      <c r="AS95">
        <v>3234</v>
      </c>
    </row>
    <row r="96" spans="1:45" x14ac:dyDescent="0.2">
      <c r="A96">
        <v>1073</v>
      </c>
      <c r="B96" s="196">
        <v>11</v>
      </c>
      <c r="C96" s="198">
        <v>10</v>
      </c>
      <c r="E96" s="414" t="str">
        <f>INDEX('[1]2012 Teams'!$B$2:$B$2344,MATCH(A96,'[1]2012 Teams'!$A$2:$A$2344))</f>
        <v>Hollis, NH USA</v>
      </c>
      <c r="F96" s="197"/>
      <c r="Y96" s="219"/>
      <c r="Z96" s="219"/>
      <c r="AA96" s="219"/>
      <c r="AB96" s="219"/>
      <c r="AC96" s="219"/>
      <c r="AD96" s="219"/>
      <c r="AF96" s="98">
        <v>3280</v>
      </c>
      <c r="AG96">
        <v>3.9541840553283691</v>
      </c>
      <c r="AS96">
        <v>27</v>
      </c>
    </row>
    <row r="97" spans="1:45" x14ac:dyDescent="0.2">
      <c r="A97">
        <v>1086</v>
      </c>
      <c r="B97" s="196">
        <v>16</v>
      </c>
      <c r="C97" s="198">
        <v>20</v>
      </c>
      <c r="E97" s="414" t="str">
        <f>INDEX('[1]2012 Teams'!$B$2:$B$2344,MATCH(A97,'[1]2012 Teams'!$A$2:$A$2344))</f>
        <v>Glen Allen, VA USA</v>
      </c>
      <c r="F97" s="197"/>
      <c r="Y97" s="219"/>
      <c r="Z97" s="219"/>
      <c r="AA97" s="219"/>
      <c r="AB97" s="219"/>
      <c r="AC97" s="219"/>
      <c r="AD97" s="219"/>
      <c r="AF97" s="225">
        <v>3357</v>
      </c>
      <c r="AG97">
        <v>2.3351209163665771</v>
      </c>
      <c r="AS97">
        <v>1511</v>
      </c>
    </row>
    <row r="98" spans="1:45" x14ac:dyDescent="0.2">
      <c r="A98">
        <v>1114</v>
      </c>
      <c r="B98" s="196">
        <v>16</v>
      </c>
      <c r="C98" s="356">
        <v>40</v>
      </c>
      <c r="D98">
        <v>10</v>
      </c>
      <c r="E98" s="414" t="str">
        <f>INDEX('[1]2012 Teams'!$B$2:$B$2344,MATCH(A98,'[1]2012 Teams'!$A$2:$A$2344))</f>
        <v>St. Catharines, ON Canada</v>
      </c>
      <c r="F98" s="197"/>
      <c r="Y98" s="219"/>
      <c r="Z98" s="219"/>
      <c r="AA98" s="219"/>
      <c r="AB98" s="219"/>
      <c r="AC98" s="219"/>
      <c r="AD98" s="219"/>
      <c r="AS98">
        <v>2992</v>
      </c>
    </row>
    <row r="99" spans="1:45" x14ac:dyDescent="0.2">
      <c r="A99">
        <v>1124</v>
      </c>
      <c r="B99" s="201">
        <v>14</v>
      </c>
      <c r="C99" s="198">
        <v>10</v>
      </c>
      <c r="E99" s="414" t="str">
        <f>INDEX('[1]2012 Teams'!$B$2:$B$2344,MATCH(A99,'[1]2012 Teams'!$A$2:$A$2344))</f>
        <v>Avon, CT USA</v>
      </c>
      <c r="F99" s="197"/>
      <c r="Y99" s="219"/>
      <c r="Z99" s="219"/>
      <c r="AA99" s="219"/>
      <c r="AB99" s="219"/>
      <c r="AC99" s="219"/>
      <c r="AD99" s="219"/>
      <c r="AS99">
        <v>2775</v>
      </c>
    </row>
    <row r="100" spans="1:45" x14ac:dyDescent="0.2">
      <c r="A100">
        <v>1218</v>
      </c>
      <c r="B100" s="196">
        <v>8</v>
      </c>
      <c r="C100" s="198">
        <v>0</v>
      </c>
      <c r="E100" s="414" t="str">
        <f>INDEX('[1]2012 Teams'!$B$2:$B$2344,MATCH(A100,'[1]2012 Teams'!$A$2:$A$2344))</f>
        <v>Philadelphia, PA USA</v>
      </c>
      <c r="F100" s="197"/>
      <c r="Y100" s="219"/>
      <c r="Z100" s="219"/>
      <c r="AA100" s="219"/>
      <c r="AB100" s="219"/>
      <c r="AC100" s="219"/>
      <c r="AD100" s="219"/>
      <c r="AG100">
        <f>MIN(AG2:AG97)</f>
        <v>0.72176927328109741</v>
      </c>
      <c r="AS100">
        <v>368</v>
      </c>
    </row>
    <row r="101" spans="1:45" x14ac:dyDescent="0.2">
      <c r="A101">
        <v>1305</v>
      </c>
      <c r="B101" s="196">
        <v>12</v>
      </c>
      <c r="C101" s="198">
        <v>10</v>
      </c>
      <c r="E101" s="414" t="str">
        <f>INDEX('[1]2012 Teams'!$B$2:$B$2344,MATCH(A101,'[1]2012 Teams'!$A$2:$A$2344))</f>
        <v>North Bay, ON Canada</v>
      </c>
      <c r="F101" s="197"/>
      <c r="Y101" s="219"/>
      <c r="Z101" s="219"/>
      <c r="AA101" s="219"/>
      <c r="AB101" s="219"/>
      <c r="AC101" s="219"/>
      <c r="AD101" s="219"/>
      <c r="AS101">
        <v>126</v>
      </c>
    </row>
    <row r="102" spans="1:45" x14ac:dyDescent="0.2">
      <c r="A102">
        <v>1306</v>
      </c>
      <c r="B102" s="196">
        <v>12</v>
      </c>
      <c r="C102" s="198">
        <v>0</v>
      </c>
      <c r="E102" s="414" t="str">
        <f>INDEX('[1]2012 Teams'!$B$2:$B$2344,MATCH(A102,'[1]2012 Teams'!$A$2:$A$2344))</f>
        <v>Madison, WI USA</v>
      </c>
      <c r="F102" s="197"/>
      <c r="Y102" s="219"/>
      <c r="Z102" s="219"/>
      <c r="AA102" s="219"/>
      <c r="AB102" s="219"/>
      <c r="AC102" s="219"/>
      <c r="AD102" s="219"/>
      <c r="AS102">
        <v>1421</v>
      </c>
    </row>
    <row r="103" spans="1:45" x14ac:dyDescent="0.2">
      <c r="A103">
        <v>1511</v>
      </c>
      <c r="B103" s="196">
        <v>9</v>
      </c>
      <c r="C103" s="198">
        <v>0</v>
      </c>
      <c r="E103" s="414" t="str">
        <f>INDEX('[1]2012 Teams'!$B$2:$B$2344,MATCH(A103,'[1]2012 Teams'!$A$2:$A$2344))</f>
        <v>Penfield, NY USA</v>
      </c>
      <c r="F103" s="197"/>
      <c r="Y103" s="219"/>
      <c r="Z103" s="219"/>
      <c r="AA103" s="219"/>
      <c r="AB103" s="219"/>
      <c r="AC103" s="219"/>
      <c r="AD103" s="219"/>
      <c r="AS103">
        <v>2169</v>
      </c>
    </row>
    <row r="104" spans="1:45" x14ac:dyDescent="0.2">
      <c r="A104">
        <v>1519</v>
      </c>
      <c r="B104" s="196">
        <v>12</v>
      </c>
      <c r="C104" s="198">
        <v>0</v>
      </c>
      <c r="E104" s="414" t="str">
        <f>INDEX('[1]2012 Teams'!$B$2:$B$2344,MATCH(A104,'[1]2012 Teams'!$A$2:$A$2344))</f>
        <v>Milford, NH USA</v>
      </c>
      <c r="F104" s="197"/>
      <c r="Y104" s="219"/>
      <c r="Z104" s="219"/>
      <c r="AA104" s="219"/>
      <c r="AB104" s="219"/>
      <c r="AC104" s="219"/>
      <c r="AD104" s="219"/>
      <c r="AS104">
        <v>830</v>
      </c>
    </row>
    <row r="105" spans="1:45" x14ac:dyDescent="0.2">
      <c r="A105">
        <v>1538</v>
      </c>
      <c r="B105" s="196">
        <v>15</v>
      </c>
      <c r="C105" s="198">
        <v>10</v>
      </c>
      <c r="E105" s="414" t="str">
        <f>INDEX('[1]2012 Teams'!$B$2:$B$2344,MATCH(A105,'[1]2012 Teams'!$A$2:$A$2344))</f>
        <v>San Diego, CA USA</v>
      </c>
      <c r="F105" s="197"/>
      <c r="Y105" s="219"/>
      <c r="Z105" s="219"/>
      <c r="AA105" s="219"/>
      <c r="AB105" s="219"/>
      <c r="AC105" s="219"/>
      <c r="AD105" s="219"/>
      <c r="AS105">
        <v>573</v>
      </c>
    </row>
    <row r="106" spans="1:45" x14ac:dyDescent="0.2">
      <c r="A106">
        <v>1592</v>
      </c>
      <c r="B106" s="196">
        <v>14</v>
      </c>
      <c r="C106" s="198">
        <v>0</v>
      </c>
      <c r="E106" s="414" t="str">
        <f>INDEX('[1]2012 Teams'!$B$2:$B$2344,MATCH(A106,'[1]2012 Teams'!$A$2:$A$2344))</f>
        <v>Cocoa, FL USA</v>
      </c>
      <c r="F106" s="197"/>
      <c r="Y106" s="219"/>
      <c r="Z106" s="219"/>
      <c r="AA106" s="219"/>
      <c r="AB106" s="219"/>
      <c r="AC106" s="219"/>
      <c r="AD106" s="219"/>
      <c r="AS106">
        <v>2337</v>
      </c>
    </row>
    <row r="107" spans="1:45" x14ac:dyDescent="0.2">
      <c r="A107">
        <v>1622</v>
      </c>
      <c r="B107" s="201">
        <v>4</v>
      </c>
      <c r="C107" s="198">
        <v>10</v>
      </c>
      <c r="E107" s="414" t="str">
        <f>INDEX('[1]2012 Teams'!$B$2:$B$2344,MATCH(A107,'[1]2012 Teams'!$A$2:$A$2344))</f>
        <v>Poway, CA USA</v>
      </c>
      <c r="F107" s="197"/>
      <c r="Y107" s="219"/>
      <c r="Z107" s="219"/>
      <c r="AA107" s="219"/>
      <c r="AB107" s="219"/>
      <c r="AC107" s="219"/>
      <c r="AD107" s="219"/>
      <c r="AS107">
        <v>88</v>
      </c>
    </row>
    <row r="108" spans="1:45" x14ac:dyDescent="0.2">
      <c r="A108">
        <v>1625</v>
      </c>
      <c r="B108" s="196">
        <v>14</v>
      </c>
      <c r="C108" s="198">
        <v>30</v>
      </c>
      <c r="E108" s="414" t="str">
        <f>INDEX('[1]2012 Teams'!$B$2:$B$2344,MATCH(A108,'[1]2012 Teams'!$A$2:$A$2344))</f>
        <v>Winnebago, IL USA</v>
      </c>
      <c r="F108" s="197"/>
      <c r="Y108" s="219"/>
      <c r="Z108" s="219"/>
      <c r="AA108" s="219"/>
      <c r="AB108" s="219"/>
      <c r="AC108" s="219"/>
      <c r="AD108" s="219"/>
      <c r="AS108">
        <v>469</v>
      </c>
    </row>
    <row r="109" spans="1:45" x14ac:dyDescent="0.2">
      <c r="A109">
        <v>1676</v>
      </c>
      <c r="B109" s="196">
        <v>14</v>
      </c>
      <c r="C109" s="198">
        <v>20</v>
      </c>
      <c r="E109" s="414" t="str">
        <f>INDEX('[1]2012 Teams'!$B$2:$B$2344,MATCH(A109,'[1]2012 Teams'!$A$2:$A$2344))</f>
        <v>Montvale, NJ USA</v>
      </c>
      <c r="F109" s="197"/>
      <c r="Y109" s="219"/>
      <c r="Z109" s="219"/>
      <c r="AA109" s="219"/>
      <c r="AB109" s="219"/>
      <c r="AC109" s="219"/>
      <c r="AD109" s="219"/>
      <c r="AS109">
        <v>115</v>
      </c>
    </row>
    <row r="110" spans="1:45" x14ac:dyDescent="0.2">
      <c r="A110">
        <v>1714</v>
      </c>
      <c r="B110" s="196">
        <v>12</v>
      </c>
      <c r="C110" s="198">
        <v>10</v>
      </c>
      <c r="E110" s="414" t="str">
        <f>INDEX('[1]2012 Teams'!$B$2:$B$2344,MATCH(A110,'[1]2012 Teams'!$A$2:$A$2344))</f>
        <v>Milwaukee, WI USA</v>
      </c>
      <c r="F110" s="197"/>
      <c r="Y110" s="219"/>
      <c r="Z110" s="219"/>
      <c r="AA110" s="219"/>
      <c r="AB110" s="219"/>
      <c r="AC110" s="219"/>
      <c r="AD110" s="219"/>
      <c r="AS110">
        <v>1538</v>
      </c>
    </row>
    <row r="111" spans="1:45" x14ac:dyDescent="0.2">
      <c r="A111">
        <v>1717</v>
      </c>
      <c r="B111" s="196">
        <v>13</v>
      </c>
      <c r="C111" s="198">
        <v>0</v>
      </c>
      <c r="E111" s="414" t="str">
        <f>INDEX('[1]2012 Teams'!$B$2:$B$2344,MATCH(A111,'[1]2012 Teams'!$A$2:$A$2344))</f>
        <v>Goleta, CA USA</v>
      </c>
      <c r="F111" s="197"/>
      <c r="AS111">
        <v>2557</v>
      </c>
    </row>
    <row r="112" spans="1:45" x14ac:dyDescent="0.2">
      <c r="A112">
        <v>1718</v>
      </c>
      <c r="B112" s="196">
        <v>15</v>
      </c>
      <c r="C112" s="198">
        <v>20</v>
      </c>
      <c r="E112" s="414" t="str">
        <f>INDEX('[1]2012 Teams'!$B$2:$B$2344,MATCH(A112,'[1]2012 Teams'!$A$2:$A$2344))</f>
        <v>Armada, MI USA</v>
      </c>
      <c r="F112" s="197"/>
      <c r="AS112">
        <v>1732</v>
      </c>
    </row>
    <row r="113" spans="1:45" x14ac:dyDescent="0.2">
      <c r="A113">
        <v>1730</v>
      </c>
      <c r="B113" s="196">
        <v>9</v>
      </c>
      <c r="C113" s="198">
        <v>0</v>
      </c>
      <c r="E113" s="414" t="str">
        <f>INDEX('[1]2012 Teams'!$B$2:$B$2344,MATCH(A113,'[1]2012 Teams'!$A$2:$A$2344))</f>
        <v>Lees Summit, MO USA</v>
      </c>
      <c r="F113" s="197"/>
      <c r="AS113">
        <v>1764</v>
      </c>
    </row>
    <row r="114" spans="1:45" x14ac:dyDescent="0.2">
      <c r="A114">
        <v>1732</v>
      </c>
      <c r="B114" s="196">
        <v>8</v>
      </c>
      <c r="C114" s="198">
        <v>0</v>
      </c>
      <c r="E114" s="414" t="str">
        <f>INDEX('[1]2012 Teams'!$B$2:$B$2344,MATCH(A114,'[1]2012 Teams'!$A$2:$A$2344))</f>
        <v>Milwaukee, WI USA</v>
      </c>
      <c r="F114" s="197"/>
      <c r="AS114">
        <v>1912</v>
      </c>
    </row>
    <row r="115" spans="1:45" x14ac:dyDescent="0.2">
      <c r="A115">
        <v>1771</v>
      </c>
      <c r="B115" s="201">
        <v>9</v>
      </c>
      <c r="C115" s="203">
        <v>0</v>
      </c>
      <c r="E115" s="414" t="str">
        <f>INDEX('[1]2012 Teams'!$B$2:$B$2344,MATCH(A115,'[1]2012 Teams'!$A$2:$A$2344))</f>
        <v>Suwanee, GA USA</v>
      </c>
      <c r="F115" s="197"/>
      <c r="AS115">
        <v>2041</v>
      </c>
    </row>
    <row r="116" spans="1:45" x14ac:dyDescent="0.2">
      <c r="A116">
        <v>1868</v>
      </c>
      <c r="B116" s="193">
        <v>10</v>
      </c>
      <c r="C116" s="198">
        <v>0</v>
      </c>
      <c r="E116" s="414" t="str">
        <f>INDEX('[1]2012 Teams'!$B$2:$B$2344,MATCH(A116,'[1]2012 Teams'!$A$2:$A$2344))</f>
        <v>Moffett Field, CA USA</v>
      </c>
      <c r="F116" s="197"/>
      <c r="AS116">
        <v>386</v>
      </c>
    </row>
    <row r="117" spans="1:45" x14ac:dyDescent="0.2">
      <c r="A117">
        <v>1902</v>
      </c>
      <c r="B117" s="196">
        <v>7</v>
      </c>
      <c r="C117" s="198">
        <v>0</v>
      </c>
      <c r="E117" s="414" t="str">
        <f>INDEX('[1]2012 Teams'!$B$2:$B$2344,MATCH(A117,'[1]2012 Teams'!$A$2:$A$2344))</f>
        <v>Winter Park, FL USA</v>
      </c>
      <c r="F117" s="197"/>
      <c r="AS117">
        <v>1379</v>
      </c>
    </row>
    <row r="118" spans="1:45" x14ac:dyDescent="0.2">
      <c r="A118">
        <v>1918</v>
      </c>
      <c r="B118" s="196">
        <v>12</v>
      </c>
      <c r="C118" s="198">
        <v>0</v>
      </c>
      <c r="E118" s="414" t="str">
        <f>INDEX('[1]2012 Teams'!$B$2:$B$2344,MATCH(A118,'[1]2012 Teams'!$A$2:$A$2344))</f>
        <v>Fremont, MI USA</v>
      </c>
      <c r="F118" s="197"/>
      <c r="AS118">
        <v>3271</v>
      </c>
    </row>
    <row r="119" spans="1:45" x14ac:dyDescent="0.2">
      <c r="A119">
        <v>1922</v>
      </c>
      <c r="B119" s="196">
        <v>11</v>
      </c>
      <c r="C119" s="198">
        <v>10</v>
      </c>
      <c r="E119" s="414" t="str">
        <f>INDEX('[1]2012 Teams'!$B$2:$B$2344,MATCH(A119,'[1]2012 Teams'!$A$2:$A$2344))</f>
        <v>Contoocook/Weare, NH USA</v>
      </c>
      <c r="F119" s="197"/>
      <c r="AS119">
        <v>832</v>
      </c>
    </row>
    <row r="120" spans="1:45" x14ac:dyDescent="0.2">
      <c r="A120">
        <v>1986</v>
      </c>
      <c r="B120" s="196">
        <v>14</v>
      </c>
      <c r="C120" s="198">
        <v>20</v>
      </c>
      <c r="E120" s="414" t="str">
        <f>INDEX('[1]2012 Teams'!$B$2:$B$2344,MATCH(A120,'[1]2012 Teams'!$A$2:$A$2344))</f>
        <v>Lee's Summit, MO USA</v>
      </c>
      <c r="F120" s="197"/>
      <c r="AS120">
        <v>2252</v>
      </c>
    </row>
    <row r="121" spans="1:45" x14ac:dyDescent="0.2">
      <c r="A121">
        <v>2016</v>
      </c>
      <c r="B121" s="196">
        <v>11</v>
      </c>
      <c r="C121" s="198">
        <v>0</v>
      </c>
      <c r="E121" s="414" t="str">
        <f>INDEX('[1]2012 Teams'!$B$2:$B$2344,MATCH(A121,'[1]2012 Teams'!$A$2:$A$2344))</f>
        <v>Ewing, NJ USA</v>
      </c>
      <c r="F121" s="197"/>
      <c r="AS121">
        <v>931</v>
      </c>
    </row>
    <row r="122" spans="1:45" x14ac:dyDescent="0.2">
      <c r="A122">
        <v>2041</v>
      </c>
      <c r="B122" s="196">
        <v>1</v>
      </c>
      <c r="C122" s="356">
        <v>40</v>
      </c>
      <c r="D122">
        <v>10</v>
      </c>
      <c r="E122" s="414" t="str">
        <f>INDEX('[1]2012 Teams'!$B$2:$B$2344,MATCH(A122,'[1]2012 Teams'!$A$2:$A$2344))</f>
        <v>Dunlap, IL USA</v>
      </c>
      <c r="F122" s="197"/>
      <c r="AS122">
        <v>1649</v>
      </c>
    </row>
    <row r="123" spans="1:45" x14ac:dyDescent="0.2">
      <c r="A123">
        <v>2056</v>
      </c>
      <c r="B123" s="201">
        <v>14</v>
      </c>
      <c r="C123" s="198">
        <v>30</v>
      </c>
      <c r="E123" s="414" t="str">
        <f>INDEX('[1]2012 Teams'!$B$2:$B$2344,MATCH(A123,'[1]2012 Teams'!$A$2:$A$2344))</f>
        <v>Stoney Creek, ON Canada</v>
      </c>
      <c r="F123" s="197"/>
      <c r="AS123">
        <v>2630</v>
      </c>
    </row>
    <row r="124" spans="1:45" x14ac:dyDescent="0.2">
      <c r="A124">
        <v>2122</v>
      </c>
      <c r="B124" s="196">
        <v>2</v>
      </c>
      <c r="C124" s="198">
        <v>10</v>
      </c>
      <c r="E124" s="414" t="str">
        <f>INDEX('[1]2012 Teams'!$B$2:$B$2344,MATCH(A124,'[1]2012 Teams'!$A$2:$A$2344))</f>
        <v>Boise, ID USA</v>
      </c>
      <c r="F124" s="197"/>
      <c r="AS124">
        <v>138</v>
      </c>
    </row>
    <row r="125" spans="1:45" x14ac:dyDescent="0.2">
      <c r="A125">
        <v>2130</v>
      </c>
      <c r="B125" s="196">
        <v>8</v>
      </c>
      <c r="C125" s="198">
        <v>0</v>
      </c>
      <c r="E125" s="414" t="str">
        <f>INDEX('[1]2012 Teams'!$B$2:$B$2344,MATCH(A125,'[1]2012 Teams'!$A$2:$A$2344))</f>
        <v>Bonners Ferry, ID USA</v>
      </c>
      <c r="F125" s="197"/>
      <c r="AS125">
        <v>171</v>
      </c>
    </row>
    <row r="126" spans="1:45" x14ac:dyDescent="0.2">
      <c r="A126">
        <v>2137</v>
      </c>
      <c r="B126" s="196">
        <v>13</v>
      </c>
      <c r="C126" s="198">
        <v>0</v>
      </c>
      <c r="E126" s="414" t="str">
        <f>INDEX('[1]2012 Teams'!$B$2:$B$2344,MATCH(A126,'[1]2012 Teams'!$A$2:$A$2344))</f>
        <v>Oxford, MI USA</v>
      </c>
      <c r="F126" s="197"/>
      <c r="AS126">
        <v>3230</v>
      </c>
    </row>
    <row r="127" spans="1:45" x14ac:dyDescent="0.2">
      <c r="A127">
        <v>2337</v>
      </c>
      <c r="B127" s="196">
        <v>12</v>
      </c>
      <c r="C127" s="198">
        <v>0</v>
      </c>
      <c r="E127" s="414" t="str">
        <f>INDEX('[1]2012 Teams'!$B$2:$B$2344,MATCH(A127,'[1]2012 Teams'!$A$2:$A$2344))</f>
        <v>Grand Blanc, MI USA</v>
      </c>
      <c r="F127" s="197"/>
      <c r="AS127">
        <v>537</v>
      </c>
    </row>
    <row r="128" spans="1:45" x14ac:dyDescent="0.2">
      <c r="A128">
        <v>2429</v>
      </c>
      <c r="B128" s="196">
        <v>1</v>
      </c>
      <c r="C128" s="198">
        <v>20</v>
      </c>
      <c r="E128" s="414" t="str">
        <f>INDEX('[1]2012 Teams'!$B$2:$B$2344,MATCH(A128,'[1]2012 Teams'!$A$2:$A$2344))</f>
        <v>La Cañada, CA USA</v>
      </c>
      <c r="F128" s="197"/>
      <c r="AS128">
        <v>2410</v>
      </c>
    </row>
    <row r="129" spans="1:45" x14ac:dyDescent="0.2">
      <c r="A129">
        <v>2612</v>
      </c>
      <c r="B129" s="196">
        <v>13</v>
      </c>
      <c r="C129" s="198">
        <v>10</v>
      </c>
      <c r="E129" s="414" t="str">
        <f>INDEX('[1]2012 Teams'!$B$2:$B$2344,MATCH(A129,'[1]2012 Teams'!$A$2:$A$2344))</f>
        <v>Waterford, MI USA</v>
      </c>
      <c r="F129" s="197"/>
      <c r="AS129">
        <v>237</v>
      </c>
    </row>
    <row r="130" spans="1:45" x14ac:dyDescent="0.2">
      <c r="A130">
        <v>2619</v>
      </c>
      <c r="B130" s="196">
        <v>9</v>
      </c>
      <c r="C130" s="198">
        <v>0</v>
      </c>
      <c r="E130" s="414" t="str">
        <f>INDEX('[1]2012 Teams'!$B$2:$B$2344,MATCH(A130,'[1]2012 Teams'!$A$2:$A$2344))</f>
        <v>Midland, MI USA</v>
      </c>
      <c r="F130" s="197"/>
      <c r="AS130">
        <v>3405</v>
      </c>
    </row>
    <row r="131" spans="1:45" x14ac:dyDescent="0.2">
      <c r="A131">
        <v>2630</v>
      </c>
      <c r="B131" s="201">
        <v>2</v>
      </c>
      <c r="C131" s="198">
        <v>10</v>
      </c>
      <c r="E131" s="414" t="str">
        <f>INDEX('[1]2012 Teams'!$B$2:$B$2344,MATCH(A131,'[1]2012 Teams'!$A$2:$A$2344))</f>
        <v>Emek hefer, Central Israel</v>
      </c>
      <c r="F131" s="197"/>
      <c r="AS131">
        <v>1391</v>
      </c>
    </row>
    <row r="132" spans="1:45" x14ac:dyDescent="0.2">
      <c r="A132">
        <v>2757</v>
      </c>
      <c r="B132" s="196">
        <v>12</v>
      </c>
      <c r="C132" s="198">
        <v>10</v>
      </c>
      <c r="E132" s="414" t="str">
        <f>INDEX('[1]2012 Teams'!$B$2:$B$2344,MATCH(A132,'[1]2012 Teams'!$A$2:$A$2344))</f>
        <v>Longwood, FL USA</v>
      </c>
      <c r="F132" s="197"/>
      <c r="AS132">
        <v>1033</v>
      </c>
    </row>
    <row r="133" spans="1:45" x14ac:dyDescent="0.2">
      <c r="A133">
        <v>2775</v>
      </c>
      <c r="B133" s="196">
        <v>10</v>
      </c>
      <c r="C133" s="198">
        <v>0</v>
      </c>
      <c r="E133" s="414" t="str">
        <f>INDEX('[1]2012 Teams'!$B$2:$B$2344,MATCH(A133,'[1]2012 Teams'!$A$2:$A$2344))</f>
        <v>Edmond, OK USA</v>
      </c>
      <c r="F133" s="197"/>
      <c r="AS133">
        <v>288</v>
      </c>
    </row>
    <row r="134" spans="1:45" x14ac:dyDescent="0.2">
      <c r="A134">
        <v>2854</v>
      </c>
      <c r="B134" s="196">
        <v>3</v>
      </c>
      <c r="C134" s="198">
        <v>10</v>
      </c>
      <c r="E134" s="414" t="str">
        <f>INDEX('[1]2012 Teams'!$B$2:$B$2344,MATCH(A134,'[1]2012 Teams'!$A$2:$A$2344))</f>
        <v>San Jose, CA USA</v>
      </c>
      <c r="F134" s="197"/>
      <c r="AS134">
        <v>3142</v>
      </c>
    </row>
    <row r="135" spans="1:45" x14ac:dyDescent="0.2">
      <c r="A135">
        <v>3138</v>
      </c>
      <c r="B135" s="196">
        <v>3</v>
      </c>
      <c r="C135" s="198">
        <v>30</v>
      </c>
      <c r="E135" s="414" t="str">
        <f>INDEX('[1]2012 Teams'!$B$2:$B$2344,MATCH(A135,'[1]2012 Teams'!$A$2:$A$2344))</f>
        <v>Dayton, OH USA</v>
      </c>
      <c r="F135" s="197"/>
      <c r="AS135">
        <v>2449</v>
      </c>
    </row>
    <row r="136" spans="1:45" x14ac:dyDescent="0.2">
      <c r="A136">
        <v>3234</v>
      </c>
      <c r="B136" s="196">
        <v>10</v>
      </c>
      <c r="C136" s="198">
        <v>0</v>
      </c>
      <c r="E136" s="414" t="str">
        <f>INDEX('[1]2012 Teams'!$B$2:$B$2344,MATCH(A136,'[1]2012 Teams'!$A$2:$A$2344))</f>
        <v>Lowell, MI USA</v>
      </c>
      <c r="F136" s="197"/>
      <c r="AS136">
        <v>40</v>
      </c>
    </row>
    <row r="137" spans="1:45" x14ac:dyDescent="0.2">
      <c r="A137">
        <v>3256</v>
      </c>
      <c r="B137" s="196">
        <v>11</v>
      </c>
      <c r="C137" s="198">
        <v>0</v>
      </c>
      <c r="E137" s="414" t="str">
        <f>INDEX('[1]2012 Teams'!$B$2:$B$2344,MATCH(A137,'[1]2012 Teams'!$A$2:$A$2344))</f>
        <v>San Jose, CA USA</v>
      </c>
      <c r="F137" s="197"/>
      <c r="AS137">
        <v>1747</v>
      </c>
    </row>
    <row r="138" spans="1:45" x14ac:dyDescent="0.2">
      <c r="A138">
        <v>3280</v>
      </c>
      <c r="B138" s="196">
        <v>10</v>
      </c>
      <c r="C138" s="198">
        <v>0</v>
      </c>
      <c r="E138" s="414" t="str">
        <f>INDEX('[1]2012 Teams'!$B$2:$B$2344,MATCH(A138,'[1]2012 Teams'!$A$2:$A$2344))</f>
        <v>Providence, RI USA</v>
      </c>
      <c r="F138" s="197"/>
      <c r="AS138">
        <v>2667</v>
      </c>
    </row>
    <row r="139" spans="1:45" x14ac:dyDescent="0.2">
      <c r="A139">
        <v>3357</v>
      </c>
      <c r="B139" s="201">
        <v>1</v>
      </c>
      <c r="C139" s="203">
        <v>30</v>
      </c>
      <c r="E139" s="414" t="str">
        <f>INDEX('[1]2012 Teams'!$B$2:$B$2344,MATCH(A139,'[1]2012 Teams'!$A$2:$A$2344))</f>
        <v>Grand Rapids, MI USA</v>
      </c>
      <c r="F139" s="197"/>
      <c r="AS139">
        <v>1398</v>
      </c>
    </row>
    <row r="140" spans="1:45" x14ac:dyDescent="0.2">
      <c r="AS140">
        <v>440</v>
      </c>
    </row>
    <row r="141" spans="1:45" x14ac:dyDescent="0.2">
      <c r="AS141">
        <v>888</v>
      </c>
    </row>
    <row r="142" spans="1:45" x14ac:dyDescent="0.2">
      <c r="AS142">
        <v>231</v>
      </c>
    </row>
    <row r="143" spans="1:45" x14ac:dyDescent="0.2">
      <c r="AS143">
        <v>1251</v>
      </c>
    </row>
    <row r="144" spans="1:45" x14ac:dyDescent="0.2">
      <c r="AS144">
        <v>3207</v>
      </c>
    </row>
    <row r="145" spans="45:45" x14ac:dyDescent="0.2">
      <c r="AS145">
        <v>2345</v>
      </c>
    </row>
    <row r="146" spans="45:45" x14ac:dyDescent="0.2">
      <c r="AS146">
        <v>597</v>
      </c>
    </row>
    <row r="147" spans="45:45" x14ac:dyDescent="0.2">
      <c r="AS147">
        <v>3145</v>
      </c>
    </row>
    <row r="148" spans="45:45" x14ac:dyDescent="0.2">
      <c r="AS148">
        <v>291</v>
      </c>
    </row>
    <row r="149" spans="45:45" x14ac:dyDescent="0.2">
      <c r="AS149">
        <v>191</v>
      </c>
    </row>
    <row r="150" spans="45:45" x14ac:dyDescent="0.2">
      <c r="AS150">
        <v>624</v>
      </c>
    </row>
    <row r="151" spans="45:45" x14ac:dyDescent="0.2">
      <c r="AS151">
        <v>816</v>
      </c>
    </row>
    <row r="152" spans="45:45" x14ac:dyDescent="0.2">
      <c r="AS152">
        <v>3299</v>
      </c>
    </row>
    <row r="153" spans="45:45" x14ac:dyDescent="0.2">
      <c r="AS153">
        <v>223</v>
      </c>
    </row>
    <row r="154" spans="45:45" x14ac:dyDescent="0.2">
      <c r="AS154">
        <v>1075</v>
      </c>
    </row>
    <row r="155" spans="45:45" x14ac:dyDescent="0.2">
      <c r="AS155">
        <v>75</v>
      </c>
    </row>
    <row r="156" spans="45:45" x14ac:dyDescent="0.2">
      <c r="AS156">
        <v>388</v>
      </c>
    </row>
    <row r="157" spans="45:45" x14ac:dyDescent="0.2">
      <c r="AS157">
        <v>1126</v>
      </c>
    </row>
    <row r="158" spans="45:45" x14ac:dyDescent="0.2">
      <c r="AS158">
        <v>692</v>
      </c>
    </row>
    <row r="159" spans="45:45" x14ac:dyDescent="0.2">
      <c r="AS159">
        <v>48</v>
      </c>
    </row>
    <row r="160" spans="45:45" x14ac:dyDescent="0.2">
      <c r="AS160">
        <v>3339</v>
      </c>
    </row>
    <row r="161" spans="45:45" x14ac:dyDescent="0.2">
      <c r="AS161">
        <v>3186</v>
      </c>
    </row>
    <row r="162" spans="45:45" x14ac:dyDescent="0.2">
      <c r="AS162">
        <v>3284</v>
      </c>
    </row>
    <row r="163" spans="45:45" x14ac:dyDescent="0.2">
      <c r="AS163">
        <v>1350</v>
      </c>
    </row>
    <row r="164" spans="45:45" x14ac:dyDescent="0.2">
      <c r="AS164">
        <v>2583</v>
      </c>
    </row>
    <row r="165" spans="45:45" x14ac:dyDescent="0.2">
      <c r="AS165">
        <v>340</v>
      </c>
    </row>
    <row r="166" spans="45:45" x14ac:dyDescent="0.2">
      <c r="AS166">
        <v>1334</v>
      </c>
    </row>
    <row r="167" spans="45:45" x14ac:dyDescent="0.2">
      <c r="AS167">
        <v>141</v>
      </c>
    </row>
    <row r="168" spans="45:45" x14ac:dyDescent="0.2">
      <c r="AS168">
        <v>192</v>
      </c>
    </row>
    <row r="169" spans="45:45" x14ac:dyDescent="0.2">
      <c r="AS169">
        <v>296</v>
      </c>
    </row>
    <row r="170" spans="45:45" x14ac:dyDescent="0.2">
      <c r="AS170">
        <v>1980</v>
      </c>
    </row>
    <row r="171" spans="45:45" x14ac:dyDescent="0.2">
      <c r="AS171">
        <v>2865</v>
      </c>
    </row>
    <row r="172" spans="45:45" x14ac:dyDescent="0.2">
      <c r="AS172">
        <v>2550</v>
      </c>
    </row>
    <row r="173" spans="45:45" x14ac:dyDescent="0.2">
      <c r="AS173" s="96">
        <v>2648</v>
      </c>
    </row>
    <row r="174" spans="45:45" x14ac:dyDescent="0.2">
      <c r="AS174">
        <v>1086</v>
      </c>
    </row>
    <row r="175" spans="45:45" x14ac:dyDescent="0.2">
      <c r="AS175">
        <v>78</v>
      </c>
    </row>
    <row r="176" spans="45:45" x14ac:dyDescent="0.2">
      <c r="AS176">
        <v>1625</v>
      </c>
    </row>
    <row r="177" spans="45:45" x14ac:dyDescent="0.2">
      <c r="AS177">
        <v>263</v>
      </c>
    </row>
    <row r="178" spans="45:45" x14ac:dyDescent="0.2">
      <c r="AS178">
        <v>1305</v>
      </c>
    </row>
    <row r="179" spans="45:45" x14ac:dyDescent="0.2">
      <c r="AS179">
        <v>1717</v>
      </c>
    </row>
    <row r="180" spans="45:45" x14ac:dyDescent="0.2">
      <c r="AS180">
        <v>188</v>
      </c>
    </row>
    <row r="181" spans="45:45" x14ac:dyDescent="0.2">
      <c r="AS181">
        <v>51</v>
      </c>
    </row>
    <row r="182" spans="45:45" x14ac:dyDescent="0.2">
      <c r="AS182">
        <v>744</v>
      </c>
    </row>
    <row r="183" spans="45:45" x14ac:dyDescent="0.2">
      <c r="AS183">
        <v>2056</v>
      </c>
    </row>
    <row r="184" spans="45:45" x14ac:dyDescent="0.2">
      <c r="AS184">
        <v>85</v>
      </c>
    </row>
    <row r="185" spans="45:45" x14ac:dyDescent="0.2">
      <c r="AS185">
        <v>217</v>
      </c>
    </row>
    <row r="186" spans="45:45" x14ac:dyDescent="0.2">
      <c r="AS186">
        <v>2016</v>
      </c>
    </row>
    <row r="187" spans="45:45" x14ac:dyDescent="0.2">
      <c r="AS187">
        <v>2429</v>
      </c>
    </row>
    <row r="188" spans="45:45" x14ac:dyDescent="0.2">
      <c r="AS188">
        <v>1714</v>
      </c>
    </row>
    <row r="189" spans="45:45" x14ac:dyDescent="0.2">
      <c r="AS189">
        <v>1261</v>
      </c>
    </row>
    <row r="190" spans="45:45" x14ac:dyDescent="0.2">
      <c r="AS190">
        <v>3138</v>
      </c>
    </row>
    <row r="191" spans="45:45" x14ac:dyDescent="0.2">
      <c r="AS191">
        <v>1771</v>
      </c>
    </row>
    <row r="192" spans="45:45" x14ac:dyDescent="0.2">
      <c r="AS192">
        <v>2468</v>
      </c>
    </row>
    <row r="193" spans="45:45" x14ac:dyDescent="0.2">
      <c r="AS193">
        <v>107</v>
      </c>
    </row>
    <row r="194" spans="45:45" x14ac:dyDescent="0.2">
      <c r="AS194">
        <v>79</v>
      </c>
    </row>
    <row r="195" spans="45:45" x14ac:dyDescent="0.2">
      <c r="AS195">
        <v>548</v>
      </c>
    </row>
    <row r="196" spans="45:45" x14ac:dyDescent="0.2">
      <c r="AS196">
        <v>714</v>
      </c>
    </row>
    <row r="197" spans="45:45" x14ac:dyDescent="0.2">
      <c r="AS197">
        <v>2122</v>
      </c>
    </row>
    <row r="198" spans="45:45" x14ac:dyDescent="0.2">
      <c r="AS198">
        <v>379</v>
      </c>
    </row>
    <row r="199" spans="45:45" x14ac:dyDescent="0.2">
      <c r="AS199">
        <v>2834</v>
      </c>
    </row>
    <row r="200" spans="45:45" x14ac:dyDescent="0.2">
      <c r="AS200">
        <v>271</v>
      </c>
    </row>
    <row r="201" spans="45:45" x14ac:dyDescent="0.2">
      <c r="AS201">
        <v>1058</v>
      </c>
    </row>
    <row r="202" spans="45:45" x14ac:dyDescent="0.2">
      <c r="AS202">
        <v>1657</v>
      </c>
    </row>
    <row r="203" spans="45:45" x14ac:dyDescent="0.2">
      <c r="AS203">
        <v>1522</v>
      </c>
    </row>
    <row r="204" spans="45:45" x14ac:dyDescent="0.2">
      <c r="AS204">
        <v>230</v>
      </c>
    </row>
    <row r="205" spans="45:45" x14ac:dyDescent="0.2">
      <c r="AS205">
        <v>1584</v>
      </c>
    </row>
    <row r="206" spans="45:45" x14ac:dyDescent="0.2">
      <c r="AS206">
        <v>63</v>
      </c>
    </row>
    <row r="207" spans="45:45" x14ac:dyDescent="0.2">
      <c r="AS207">
        <v>1259</v>
      </c>
    </row>
    <row r="208" spans="45:45" x14ac:dyDescent="0.2">
      <c r="AS208">
        <v>3352</v>
      </c>
    </row>
    <row r="209" spans="45:45" x14ac:dyDescent="0.2">
      <c r="AS209">
        <v>2130</v>
      </c>
    </row>
    <row r="210" spans="45:45" x14ac:dyDescent="0.2">
      <c r="AS210">
        <v>433</v>
      </c>
    </row>
    <row r="211" spans="45:45" x14ac:dyDescent="0.2">
      <c r="AS211">
        <v>365</v>
      </c>
    </row>
    <row r="212" spans="45:45" x14ac:dyDescent="0.2">
      <c r="AS212">
        <v>2036</v>
      </c>
    </row>
    <row r="213" spans="45:45" x14ac:dyDescent="0.2">
      <c r="AS213">
        <v>1735</v>
      </c>
    </row>
    <row r="214" spans="45:45" x14ac:dyDescent="0.2">
      <c r="AS214">
        <v>2437</v>
      </c>
    </row>
    <row r="215" spans="45:45" x14ac:dyDescent="0.2">
      <c r="AS215">
        <v>1466</v>
      </c>
    </row>
    <row r="216" spans="45:45" x14ac:dyDescent="0.2">
      <c r="AS216">
        <v>1816</v>
      </c>
    </row>
    <row r="217" spans="45:45" x14ac:dyDescent="0.2">
      <c r="AS217">
        <v>3164</v>
      </c>
    </row>
    <row r="218" spans="45:45" x14ac:dyDescent="0.2">
      <c r="AS218">
        <v>100</v>
      </c>
    </row>
    <row r="219" spans="45:45" x14ac:dyDescent="0.2">
      <c r="AS219">
        <v>3381</v>
      </c>
    </row>
    <row r="220" spans="45:45" x14ac:dyDescent="0.2">
      <c r="AS220">
        <v>694</v>
      </c>
    </row>
    <row r="221" spans="45:45" x14ac:dyDescent="0.2">
      <c r="AS221">
        <v>68</v>
      </c>
    </row>
    <row r="222" spans="45:45" x14ac:dyDescent="0.2">
      <c r="AS222">
        <v>3006</v>
      </c>
    </row>
    <row r="223" spans="45:45" x14ac:dyDescent="0.2">
      <c r="AS223">
        <v>649</v>
      </c>
    </row>
    <row r="224" spans="45:45" x14ac:dyDescent="0.2">
      <c r="AS224">
        <v>702</v>
      </c>
    </row>
    <row r="225" spans="45:45" x14ac:dyDescent="0.2">
      <c r="AS225">
        <v>503</v>
      </c>
    </row>
    <row r="226" spans="45:45" x14ac:dyDescent="0.2">
      <c r="AS226">
        <v>348</v>
      </c>
    </row>
    <row r="227" spans="45:45" x14ac:dyDescent="0.2">
      <c r="AS227">
        <v>1403</v>
      </c>
    </row>
    <row r="228" spans="45:45" x14ac:dyDescent="0.2">
      <c r="AS228">
        <v>648</v>
      </c>
    </row>
    <row r="229" spans="45:45" x14ac:dyDescent="0.2">
      <c r="AS229">
        <v>292</v>
      </c>
    </row>
    <row r="230" spans="45:45" x14ac:dyDescent="0.2">
      <c r="AS230">
        <v>3204</v>
      </c>
    </row>
    <row r="231" spans="45:45" x14ac:dyDescent="0.2">
      <c r="AS231">
        <v>3364</v>
      </c>
    </row>
    <row r="232" spans="45:45" x14ac:dyDescent="0.2">
      <c r="AS232">
        <v>2990</v>
      </c>
    </row>
    <row r="233" spans="45:45" x14ac:dyDescent="0.2">
      <c r="AS233">
        <v>1696</v>
      </c>
    </row>
    <row r="234" spans="45:45" x14ac:dyDescent="0.2">
      <c r="AS234">
        <v>56</v>
      </c>
    </row>
    <row r="235" spans="45:45" x14ac:dyDescent="0.2">
      <c r="AS235">
        <v>2067</v>
      </c>
    </row>
    <row r="236" spans="45:45" x14ac:dyDescent="0.2">
      <c r="AS236">
        <v>1517</v>
      </c>
    </row>
    <row r="237" spans="45:45" x14ac:dyDescent="0.2">
      <c r="AS237">
        <v>3318</v>
      </c>
    </row>
    <row r="238" spans="45:45" x14ac:dyDescent="0.2">
      <c r="AS238">
        <v>1739</v>
      </c>
    </row>
    <row r="239" spans="45:45" x14ac:dyDescent="0.2">
      <c r="AS239">
        <v>3310</v>
      </c>
    </row>
    <row r="240" spans="45:45" x14ac:dyDescent="0.2">
      <c r="AS240">
        <v>1002</v>
      </c>
    </row>
    <row r="241" spans="45:45" x14ac:dyDescent="0.2">
      <c r="AS241">
        <v>1983</v>
      </c>
    </row>
    <row r="242" spans="45:45" x14ac:dyDescent="0.2">
      <c r="AS242">
        <v>2500</v>
      </c>
    </row>
    <row r="243" spans="45:45" x14ac:dyDescent="0.2">
      <c r="AS243">
        <v>3158</v>
      </c>
    </row>
    <row r="244" spans="45:45" x14ac:dyDescent="0.2">
      <c r="AS244">
        <v>1474</v>
      </c>
    </row>
    <row r="245" spans="45:45" x14ac:dyDescent="0.2">
      <c r="AS245">
        <v>2283</v>
      </c>
    </row>
    <row r="246" spans="45:45" x14ac:dyDescent="0.2">
      <c r="AS246">
        <v>3335</v>
      </c>
    </row>
    <row r="247" spans="45:45" x14ac:dyDescent="0.2">
      <c r="AS247">
        <v>900</v>
      </c>
    </row>
    <row r="248" spans="45:45" x14ac:dyDescent="0.2">
      <c r="AS248">
        <v>3132</v>
      </c>
    </row>
    <row r="249" spans="45:45" x14ac:dyDescent="0.2">
      <c r="AS249">
        <v>957</v>
      </c>
    </row>
    <row r="250" spans="45:45" x14ac:dyDescent="0.2">
      <c r="AS250">
        <v>2467</v>
      </c>
    </row>
    <row r="251" spans="45:45" x14ac:dyDescent="0.2">
      <c r="AS251">
        <v>2108</v>
      </c>
    </row>
    <row r="252" spans="45:45" x14ac:dyDescent="0.2">
      <c r="AS252">
        <v>2077</v>
      </c>
    </row>
    <row r="253" spans="45:45" x14ac:dyDescent="0.2">
      <c r="AS253">
        <v>1577</v>
      </c>
    </row>
    <row r="254" spans="45:45" x14ac:dyDescent="0.2">
      <c r="AS254">
        <v>2839</v>
      </c>
    </row>
    <row r="255" spans="45:45" x14ac:dyDescent="0.2">
      <c r="AS255">
        <v>2486</v>
      </c>
    </row>
    <row r="256" spans="45:45" x14ac:dyDescent="0.2">
      <c r="AS256">
        <v>228</v>
      </c>
    </row>
    <row r="257" spans="45:45" x14ac:dyDescent="0.2">
      <c r="AS257">
        <v>752</v>
      </c>
    </row>
    <row r="258" spans="45:45" x14ac:dyDescent="0.2">
      <c r="AS258">
        <v>1367</v>
      </c>
    </row>
    <row r="259" spans="45:45" x14ac:dyDescent="0.2">
      <c r="AS259" s="96">
        <v>1446</v>
      </c>
    </row>
    <row r="260" spans="45:45" x14ac:dyDescent="0.2">
      <c r="AS260">
        <v>294</v>
      </c>
    </row>
    <row r="261" spans="45:45" x14ac:dyDescent="0.2">
      <c r="AS261">
        <v>67</v>
      </c>
    </row>
    <row r="262" spans="45:45" x14ac:dyDescent="0.2">
      <c r="AS262">
        <v>1718</v>
      </c>
    </row>
    <row r="263" spans="45:45" x14ac:dyDescent="0.2">
      <c r="AS263">
        <v>16</v>
      </c>
    </row>
    <row r="264" spans="45:45" x14ac:dyDescent="0.2">
      <c r="AS264">
        <v>1592</v>
      </c>
    </row>
    <row r="265" spans="45:45" x14ac:dyDescent="0.2">
      <c r="AS265">
        <v>2137</v>
      </c>
    </row>
    <row r="266" spans="45:45" x14ac:dyDescent="0.2">
      <c r="AS266">
        <v>2757</v>
      </c>
    </row>
    <row r="267" spans="45:45" x14ac:dyDescent="0.2">
      <c r="AS267">
        <v>910</v>
      </c>
    </row>
    <row r="268" spans="45:45" x14ac:dyDescent="0.2">
      <c r="AS268">
        <v>1922</v>
      </c>
    </row>
    <row r="269" spans="45:45" x14ac:dyDescent="0.2">
      <c r="AS269">
        <v>1868</v>
      </c>
    </row>
    <row r="270" spans="45:45" x14ac:dyDescent="0.2">
      <c r="AS270">
        <v>308</v>
      </c>
    </row>
    <row r="271" spans="45:45" x14ac:dyDescent="0.2">
      <c r="AS271">
        <v>706</v>
      </c>
    </row>
    <row r="272" spans="45:45" x14ac:dyDescent="0.2">
      <c r="AS272">
        <v>337</v>
      </c>
    </row>
    <row r="273" spans="45:45" x14ac:dyDescent="0.2">
      <c r="AS273">
        <v>2619</v>
      </c>
    </row>
    <row r="274" spans="45:45" x14ac:dyDescent="0.2">
      <c r="AS274">
        <v>343</v>
      </c>
    </row>
    <row r="275" spans="45:45" x14ac:dyDescent="0.2">
      <c r="AS275">
        <v>1902</v>
      </c>
    </row>
    <row r="276" spans="45:45" x14ac:dyDescent="0.2">
      <c r="AS276">
        <v>525</v>
      </c>
    </row>
    <row r="277" spans="45:45" x14ac:dyDescent="0.2">
      <c r="AS277">
        <v>829</v>
      </c>
    </row>
    <row r="278" spans="45:45" x14ac:dyDescent="0.2">
      <c r="AS278">
        <v>971</v>
      </c>
    </row>
    <row r="279" spans="45:45" x14ac:dyDescent="0.2">
      <c r="AS279">
        <v>399</v>
      </c>
    </row>
    <row r="280" spans="45:45" x14ac:dyDescent="0.2">
      <c r="AS280">
        <v>20</v>
      </c>
    </row>
    <row r="281" spans="45:45" x14ac:dyDescent="0.2">
      <c r="AS281">
        <v>3168</v>
      </c>
    </row>
    <row r="282" spans="45:45" x14ac:dyDescent="0.2">
      <c r="AS282">
        <v>1073</v>
      </c>
    </row>
    <row r="283" spans="45:45" x14ac:dyDescent="0.2">
      <c r="AS283">
        <v>668</v>
      </c>
    </row>
    <row r="284" spans="45:45" x14ac:dyDescent="0.2">
      <c r="AS284">
        <v>93</v>
      </c>
    </row>
    <row r="285" spans="45:45" x14ac:dyDescent="0.2">
      <c r="AS285">
        <v>2771</v>
      </c>
    </row>
    <row r="286" spans="45:45" x14ac:dyDescent="0.2">
      <c r="AS286">
        <v>486</v>
      </c>
    </row>
    <row r="287" spans="45:45" x14ac:dyDescent="0.2">
      <c r="AS287">
        <v>842</v>
      </c>
    </row>
    <row r="288" spans="45:45" x14ac:dyDescent="0.2">
      <c r="AS288">
        <v>585</v>
      </c>
    </row>
    <row r="289" spans="45:45" x14ac:dyDescent="0.2">
      <c r="AS289">
        <v>226</v>
      </c>
    </row>
    <row r="290" spans="45:45" x14ac:dyDescent="0.2">
      <c r="AS290">
        <v>2415</v>
      </c>
    </row>
    <row r="291" spans="45:45" x14ac:dyDescent="0.2">
      <c r="AS291">
        <v>1208</v>
      </c>
    </row>
    <row r="292" spans="45:45" x14ac:dyDescent="0.2">
      <c r="AS292">
        <v>2614</v>
      </c>
    </row>
    <row r="293" spans="45:45" x14ac:dyDescent="0.2">
      <c r="AS293">
        <v>2265</v>
      </c>
    </row>
    <row r="294" spans="45:45" x14ac:dyDescent="0.2">
      <c r="AS294">
        <v>102</v>
      </c>
    </row>
    <row r="295" spans="45:45" x14ac:dyDescent="0.2">
      <c r="AS295">
        <v>3083</v>
      </c>
    </row>
    <row r="296" spans="45:45" x14ac:dyDescent="0.2">
      <c r="AS296">
        <v>3038</v>
      </c>
    </row>
    <row r="297" spans="45:45" x14ac:dyDescent="0.2">
      <c r="AS297">
        <v>558</v>
      </c>
    </row>
    <row r="298" spans="45:45" x14ac:dyDescent="0.2">
      <c r="AS298">
        <v>3176</v>
      </c>
    </row>
    <row r="299" spans="45:45" x14ac:dyDescent="0.2">
      <c r="AS299">
        <v>1311</v>
      </c>
    </row>
    <row r="300" spans="45:45" x14ac:dyDescent="0.2">
      <c r="AS300">
        <v>177</v>
      </c>
    </row>
    <row r="301" spans="45:45" x14ac:dyDescent="0.2">
      <c r="AS301">
        <v>2465</v>
      </c>
    </row>
    <row r="302" spans="45:45" x14ac:dyDescent="0.2">
      <c r="AS302">
        <v>3125</v>
      </c>
    </row>
    <row r="303" spans="45:45" x14ac:dyDescent="0.2">
      <c r="AS303">
        <v>868</v>
      </c>
    </row>
    <row r="304" spans="45:45" x14ac:dyDescent="0.2">
      <c r="AS304">
        <v>461</v>
      </c>
    </row>
    <row r="305" spans="45:45" x14ac:dyDescent="0.2">
      <c r="AS305">
        <v>3128</v>
      </c>
    </row>
    <row r="306" spans="45:45" x14ac:dyDescent="0.2">
      <c r="AS306">
        <v>281</v>
      </c>
    </row>
    <row r="307" spans="45:45" x14ac:dyDescent="0.2">
      <c r="AS307">
        <v>1551</v>
      </c>
    </row>
    <row r="308" spans="45:45" x14ac:dyDescent="0.2">
      <c r="AS308">
        <v>932</v>
      </c>
    </row>
    <row r="309" spans="45:45" x14ac:dyDescent="0.2">
      <c r="AS309">
        <v>166</v>
      </c>
    </row>
    <row r="310" spans="45:45" x14ac:dyDescent="0.2">
      <c r="AS310">
        <v>3123</v>
      </c>
    </row>
    <row r="311" spans="45:45" x14ac:dyDescent="0.2">
      <c r="AS311">
        <v>3161</v>
      </c>
    </row>
    <row r="312" spans="45:45" x14ac:dyDescent="0.2">
      <c r="AS312">
        <v>2377</v>
      </c>
    </row>
    <row r="313" spans="45:45" x14ac:dyDescent="0.2">
      <c r="AS313">
        <v>178</v>
      </c>
    </row>
    <row r="314" spans="45:45" x14ac:dyDescent="0.2">
      <c r="AS314">
        <v>612</v>
      </c>
    </row>
    <row r="315" spans="45:45" x14ac:dyDescent="0.2">
      <c r="AS315">
        <v>2497</v>
      </c>
    </row>
    <row r="316" spans="45:45" x14ac:dyDescent="0.2">
      <c r="AS316">
        <v>1727</v>
      </c>
    </row>
    <row r="317" spans="45:45" x14ac:dyDescent="0.2">
      <c r="AS317">
        <v>3231</v>
      </c>
    </row>
    <row r="318" spans="45:45" x14ac:dyDescent="0.2">
      <c r="AS318">
        <v>11</v>
      </c>
    </row>
    <row r="319" spans="45:45" x14ac:dyDescent="0.2">
      <c r="AS319">
        <v>151</v>
      </c>
    </row>
    <row r="320" spans="45:45" x14ac:dyDescent="0.2">
      <c r="AS320">
        <v>3238</v>
      </c>
    </row>
    <row r="321" spans="45:45" x14ac:dyDescent="0.2">
      <c r="AS321">
        <v>772</v>
      </c>
    </row>
    <row r="322" spans="45:45" x14ac:dyDescent="0.2">
      <c r="AS322">
        <v>3306</v>
      </c>
    </row>
    <row r="323" spans="45:45" x14ac:dyDescent="0.2">
      <c r="AS323">
        <v>120</v>
      </c>
    </row>
    <row r="324" spans="45:45" x14ac:dyDescent="0.2">
      <c r="AS324">
        <v>1296</v>
      </c>
    </row>
    <row r="325" spans="45:45" x14ac:dyDescent="0.2">
      <c r="AS325">
        <v>533</v>
      </c>
    </row>
    <row r="326" spans="45:45" x14ac:dyDescent="0.2">
      <c r="AS326">
        <v>2506</v>
      </c>
    </row>
    <row r="327" spans="45:45" x14ac:dyDescent="0.2">
      <c r="AS327">
        <v>647</v>
      </c>
    </row>
    <row r="328" spans="45:45" x14ac:dyDescent="0.2">
      <c r="AS328">
        <v>2534</v>
      </c>
    </row>
    <row r="329" spans="45:45" x14ac:dyDescent="0.2">
      <c r="AS329">
        <v>801</v>
      </c>
    </row>
    <row r="330" spans="45:45" x14ac:dyDescent="0.2">
      <c r="AS330">
        <v>125</v>
      </c>
    </row>
    <row r="331" spans="45:45" x14ac:dyDescent="0.2">
      <c r="AS331">
        <v>1452</v>
      </c>
    </row>
    <row r="332" spans="45:45" x14ac:dyDescent="0.2">
      <c r="AS332">
        <v>2341</v>
      </c>
    </row>
    <row r="333" spans="45:45" x14ac:dyDescent="0.2">
      <c r="AS333">
        <v>128</v>
      </c>
    </row>
    <row r="334" spans="45:45" x14ac:dyDescent="0.2">
      <c r="AS334">
        <v>2669</v>
      </c>
    </row>
    <row r="335" spans="45:45" x14ac:dyDescent="0.2">
      <c r="AS335">
        <v>2102</v>
      </c>
    </row>
    <row r="336" spans="45:45" x14ac:dyDescent="0.2">
      <c r="AS336">
        <v>2914</v>
      </c>
    </row>
    <row r="337" spans="45:45" x14ac:dyDescent="0.2">
      <c r="AS337">
        <v>2164</v>
      </c>
    </row>
    <row r="338" spans="45:45" x14ac:dyDescent="0.2">
      <c r="AS338">
        <v>2638</v>
      </c>
    </row>
    <row r="339" spans="45:45" x14ac:dyDescent="0.2">
      <c r="AS339">
        <v>2895</v>
      </c>
    </row>
    <row r="340" spans="45:45" x14ac:dyDescent="0.2">
      <c r="AS340">
        <v>342</v>
      </c>
    </row>
    <row r="341" spans="45:45" x14ac:dyDescent="0.2">
      <c r="AS341">
        <v>117</v>
      </c>
    </row>
    <row r="342" spans="45:45" x14ac:dyDescent="0.2">
      <c r="AS342">
        <v>116</v>
      </c>
    </row>
    <row r="343" spans="45:45" x14ac:dyDescent="0.2">
      <c r="AS343">
        <v>2424</v>
      </c>
    </row>
    <row r="344" spans="45:45" x14ac:dyDescent="0.2">
      <c r="AS344">
        <v>896</v>
      </c>
    </row>
    <row r="345" spans="45:45" x14ac:dyDescent="0.2">
      <c r="AS345">
        <v>2023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Y259"/>
  <sheetViews>
    <sheetView topLeftCell="A2" workbookViewId="0">
      <selection activeCell="D38" sqref="D38"/>
    </sheetView>
  </sheetViews>
  <sheetFormatPr defaultRowHeight="12.75" x14ac:dyDescent="0.2"/>
  <cols>
    <col min="5" max="5" width="19.140625" customWidth="1"/>
    <col min="11" max="11" width="13.5703125" customWidth="1"/>
    <col min="17" max="17" width="14.42578125" customWidth="1"/>
    <col min="23" max="23" width="15.42578125" customWidth="1"/>
  </cols>
  <sheetData>
    <row r="1" spans="1:51" x14ac:dyDescent="0.2">
      <c r="A1" s="3" t="s">
        <v>0</v>
      </c>
      <c r="B1" s="7" t="s">
        <v>1</v>
      </c>
      <c r="C1" s="7" t="s">
        <v>2</v>
      </c>
      <c r="D1" s="7" t="s">
        <v>3</v>
      </c>
      <c r="E1" s="8" t="s">
        <v>4</v>
      </c>
      <c r="G1" s="3" t="s">
        <v>8</v>
      </c>
      <c r="H1" s="7" t="s">
        <v>1</v>
      </c>
      <c r="I1" s="7" t="s">
        <v>2</v>
      </c>
      <c r="J1" s="7" t="s">
        <v>3</v>
      </c>
      <c r="K1" s="8" t="s">
        <v>4</v>
      </c>
      <c r="M1" s="3" t="s">
        <v>9</v>
      </c>
      <c r="N1" s="7" t="s">
        <v>1</v>
      </c>
      <c r="O1" s="7" t="s">
        <v>2</v>
      </c>
      <c r="P1" s="7" t="s">
        <v>3</v>
      </c>
      <c r="Q1" s="8" t="s">
        <v>4</v>
      </c>
      <c r="S1" s="3" t="s">
        <v>10</v>
      </c>
      <c r="T1" s="7" t="s">
        <v>1</v>
      </c>
      <c r="U1" s="7" t="s">
        <v>2</v>
      </c>
      <c r="V1" s="7" t="s">
        <v>3</v>
      </c>
      <c r="W1" s="8" t="s">
        <v>4</v>
      </c>
      <c r="X1" s="197"/>
      <c r="Y1" s="3" t="s">
        <v>12</v>
      </c>
      <c r="Z1" s="7" t="s">
        <v>1</v>
      </c>
      <c r="AA1" s="7" t="s">
        <v>2</v>
      </c>
      <c r="AB1" s="7" t="s">
        <v>3</v>
      </c>
      <c r="AC1" s="8" t="s">
        <v>4</v>
      </c>
      <c r="AD1" s="2" t="s">
        <v>20</v>
      </c>
      <c r="AF1" s="118" t="s">
        <v>310</v>
      </c>
      <c r="AH1" s="153"/>
      <c r="AI1" s="153" t="s">
        <v>309</v>
      </c>
      <c r="AJ1" s="153"/>
      <c r="AK1" s="98"/>
      <c r="AL1" s="153"/>
      <c r="AM1" s="98"/>
      <c r="AN1" s="153"/>
      <c r="AO1" s="98"/>
      <c r="AP1" s="153"/>
      <c r="AQ1" s="2"/>
      <c r="AS1" s="364"/>
    </row>
    <row r="2" spans="1:51" x14ac:dyDescent="0.2">
      <c r="A2" s="128">
        <v>1</v>
      </c>
      <c r="B2" s="160">
        <v>2016</v>
      </c>
      <c r="C2" s="161">
        <v>177</v>
      </c>
      <c r="D2" s="162">
        <v>781</v>
      </c>
      <c r="E2" s="226" t="s">
        <v>11</v>
      </c>
      <c r="F2" s="1"/>
      <c r="G2" s="128">
        <v>1</v>
      </c>
      <c r="H2" s="160">
        <v>1241</v>
      </c>
      <c r="I2" s="161">
        <v>2056</v>
      </c>
      <c r="J2" s="162">
        <v>368</v>
      </c>
      <c r="K2" s="226" t="s">
        <v>5</v>
      </c>
      <c r="L2" s="1"/>
      <c r="M2" s="128">
        <v>1</v>
      </c>
      <c r="N2" s="160">
        <v>1771</v>
      </c>
      <c r="O2" s="161">
        <v>1114</v>
      </c>
      <c r="P2" s="162">
        <v>294</v>
      </c>
      <c r="Q2" s="226" t="s">
        <v>5</v>
      </c>
      <c r="R2" s="1"/>
      <c r="S2" s="128">
        <v>1</v>
      </c>
      <c r="T2" s="160">
        <v>3138</v>
      </c>
      <c r="U2" s="161">
        <v>233</v>
      </c>
      <c r="V2" s="162">
        <v>1801</v>
      </c>
      <c r="W2" s="226" t="s">
        <v>6</v>
      </c>
      <c r="X2" s="98"/>
      <c r="Y2" s="128" t="s">
        <v>13</v>
      </c>
      <c r="Z2" s="160">
        <v>2016</v>
      </c>
      <c r="AA2" s="161">
        <v>177</v>
      </c>
      <c r="AB2" s="162">
        <v>781</v>
      </c>
      <c r="AC2" s="226" t="s">
        <v>62</v>
      </c>
      <c r="AF2" s="98"/>
      <c r="AG2" s="2"/>
      <c r="AH2" s="98"/>
      <c r="AI2" s="2"/>
      <c r="AJ2" s="98"/>
      <c r="AK2" s="2"/>
      <c r="AL2" s="153"/>
      <c r="AM2" s="2"/>
      <c r="AN2" s="153"/>
      <c r="AO2" s="2"/>
      <c r="AP2" s="153"/>
      <c r="AQ2" s="2"/>
      <c r="AR2" s="2"/>
      <c r="AS2" s="2"/>
      <c r="AT2" s="2"/>
      <c r="AU2" s="97"/>
      <c r="AV2" s="97"/>
      <c r="AW2" s="97"/>
      <c r="AX2" s="97"/>
      <c r="AY2" s="97"/>
    </row>
    <row r="3" spans="1:51" x14ac:dyDescent="0.2">
      <c r="A3" s="128">
        <v>2</v>
      </c>
      <c r="B3" s="259">
        <v>3539</v>
      </c>
      <c r="C3" s="98">
        <v>118</v>
      </c>
      <c r="D3" s="98">
        <v>303</v>
      </c>
      <c r="E3" s="217" t="s">
        <v>7</v>
      </c>
      <c r="F3" s="1"/>
      <c r="G3" s="128">
        <v>2</v>
      </c>
      <c r="H3" s="164">
        <v>1717</v>
      </c>
      <c r="I3" s="223">
        <v>67</v>
      </c>
      <c r="J3" s="98">
        <v>2751</v>
      </c>
      <c r="K3" s="217" t="s">
        <v>5</v>
      </c>
      <c r="L3" s="1"/>
      <c r="M3" s="128">
        <v>2</v>
      </c>
      <c r="N3" s="164">
        <v>254</v>
      </c>
      <c r="O3" s="98">
        <v>111</v>
      </c>
      <c r="P3" s="98">
        <v>973</v>
      </c>
      <c r="Q3" s="217" t="s">
        <v>11</v>
      </c>
      <c r="R3" s="1"/>
      <c r="S3" s="128">
        <v>2</v>
      </c>
      <c r="T3" s="164">
        <v>1676</v>
      </c>
      <c r="U3" s="98">
        <v>2415</v>
      </c>
      <c r="V3" s="98">
        <v>1732</v>
      </c>
      <c r="W3" s="217" t="s">
        <v>7</v>
      </c>
      <c r="X3" s="98"/>
      <c r="Y3" s="128" t="s">
        <v>14</v>
      </c>
      <c r="Z3" s="164">
        <v>987</v>
      </c>
      <c r="AA3" s="153">
        <v>968</v>
      </c>
      <c r="AB3" s="98">
        <v>51</v>
      </c>
      <c r="AC3" s="217" t="s">
        <v>63</v>
      </c>
      <c r="AF3" s="153"/>
      <c r="AG3" s="2"/>
      <c r="AH3" s="153"/>
      <c r="AI3" s="2"/>
      <c r="AJ3" s="98"/>
      <c r="AK3" s="2"/>
      <c r="AL3" s="98"/>
      <c r="AM3" s="2"/>
      <c r="AN3" s="98"/>
      <c r="AO3" s="2"/>
      <c r="AP3" s="98"/>
      <c r="AQ3" s="2"/>
      <c r="AR3" s="2"/>
      <c r="AS3" s="2"/>
      <c r="AT3" s="2"/>
      <c r="AU3" s="97"/>
      <c r="AV3" s="97"/>
      <c r="AW3" s="97"/>
      <c r="AX3" s="97"/>
      <c r="AY3" s="97"/>
    </row>
    <row r="4" spans="1:51" x14ac:dyDescent="0.2">
      <c r="A4" s="128">
        <v>3</v>
      </c>
      <c r="B4" s="398">
        <v>2054</v>
      </c>
      <c r="C4" s="153">
        <v>330</v>
      </c>
      <c r="D4" s="98">
        <v>3747</v>
      </c>
      <c r="E4" s="217" t="s">
        <v>6</v>
      </c>
      <c r="F4" s="1"/>
      <c r="G4" s="128">
        <v>3</v>
      </c>
      <c r="H4" s="166">
        <v>71</v>
      </c>
      <c r="I4" s="153">
        <v>2826</v>
      </c>
      <c r="J4" s="98">
        <v>103</v>
      </c>
      <c r="K4" s="217" t="s">
        <v>6</v>
      </c>
      <c r="L4" s="1"/>
      <c r="M4" s="128">
        <v>3</v>
      </c>
      <c r="N4" s="166">
        <v>399</v>
      </c>
      <c r="O4" s="153">
        <v>40</v>
      </c>
      <c r="P4" s="98">
        <v>175</v>
      </c>
      <c r="Q4" s="217" t="s">
        <v>5</v>
      </c>
      <c r="R4" s="1"/>
      <c r="S4" s="128">
        <v>3</v>
      </c>
      <c r="T4" s="166">
        <v>148</v>
      </c>
      <c r="U4" s="153">
        <v>234</v>
      </c>
      <c r="V4" s="98">
        <v>2481</v>
      </c>
      <c r="W4" s="165" t="s">
        <v>7</v>
      </c>
      <c r="X4" s="98"/>
      <c r="Y4" s="128" t="s">
        <v>15</v>
      </c>
      <c r="Z4" s="166">
        <v>254</v>
      </c>
      <c r="AA4" s="153">
        <v>111</v>
      </c>
      <c r="AB4" s="98">
        <v>973</v>
      </c>
      <c r="AC4" s="217" t="s">
        <v>61</v>
      </c>
      <c r="AF4" s="98"/>
      <c r="AG4" s="2"/>
      <c r="AH4" s="98"/>
      <c r="AI4" s="2"/>
      <c r="AJ4" s="153"/>
      <c r="AK4" s="2"/>
      <c r="AL4" s="153"/>
      <c r="AM4" s="2"/>
      <c r="AN4" s="98"/>
      <c r="AO4" s="2"/>
      <c r="AP4" s="98"/>
      <c r="AQ4" s="2"/>
      <c r="AR4" s="2"/>
      <c r="AS4" s="2"/>
      <c r="AT4" s="2"/>
      <c r="AU4" s="97"/>
      <c r="AV4" s="97"/>
      <c r="AW4" s="97"/>
      <c r="AX4" s="97"/>
      <c r="AY4" s="97"/>
    </row>
    <row r="5" spans="1:51" x14ac:dyDescent="0.2">
      <c r="A5" s="128">
        <v>4</v>
      </c>
      <c r="B5" s="164">
        <v>1014</v>
      </c>
      <c r="C5" s="98">
        <v>2169</v>
      </c>
      <c r="D5" s="98">
        <v>3494</v>
      </c>
      <c r="E5" s="217" t="s">
        <v>7</v>
      </c>
      <c r="F5" s="1"/>
      <c r="G5" s="128">
        <v>4</v>
      </c>
      <c r="H5" s="164">
        <v>364</v>
      </c>
      <c r="I5" s="98">
        <v>1986</v>
      </c>
      <c r="J5" s="98">
        <v>365</v>
      </c>
      <c r="K5" s="217" t="s">
        <v>7</v>
      </c>
      <c r="L5" s="1"/>
      <c r="M5" s="128">
        <v>4</v>
      </c>
      <c r="N5" s="259">
        <v>469</v>
      </c>
      <c r="O5" s="98">
        <v>610</v>
      </c>
      <c r="P5" s="98">
        <v>188</v>
      </c>
      <c r="Q5" s="217" t="s">
        <v>6</v>
      </c>
      <c r="R5" s="1"/>
      <c r="S5" s="128">
        <v>4</v>
      </c>
      <c r="T5" s="164">
        <v>78</v>
      </c>
      <c r="U5" s="98">
        <v>1538</v>
      </c>
      <c r="V5" s="223">
        <v>494</v>
      </c>
      <c r="W5" s="217" t="s">
        <v>5</v>
      </c>
      <c r="X5" s="98"/>
      <c r="Y5" s="131" t="s">
        <v>16</v>
      </c>
      <c r="Z5" s="167">
        <v>217</v>
      </c>
      <c r="AA5" s="218">
        <v>1503</v>
      </c>
      <c r="AB5" s="159">
        <v>25</v>
      </c>
      <c r="AC5" s="220" t="s">
        <v>63</v>
      </c>
      <c r="AF5" s="98"/>
      <c r="AG5" s="2"/>
      <c r="AH5" s="98"/>
      <c r="AI5" s="2"/>
      <c r="AJ5" s="98"/>
      <c r="AK5" s="2"/>
      <c r="AL5" s="98"/>
      <c r="AM5" s="2"/>
      <c r="AN5" s="153"/>
      <c r="AO5" s="2"/>
      <c r="AP5" s="153"/>
      <c r="AQ5" s="2"/>
      <c r="AR5" s="2"/>
      <c r="AS5" s="2"/>
      <c r="AT5" s="2"/>
      <c r="AU5" s="97"/>
      <c r="AV5" s="97"/>
      <c r="AW5" s="97"/>
      <c r="AX5" s="97"/>
      <c r="AY5" s="97"/>
    </row>
    <row r="6" spans="1:51" x14ac:dyDescent="0.2">
      <c r="A6" s="128">
        <v>5</v>
      </c>
      <c r="B6" s="164">
        <v>1477</v>
      </c>
      <c r="C6" s="224">
        <v>33</v>
      </c>
      <c r="D6" s="98">
        <v>191</v>
      </c>
      <c r="E6" s="217" t="s">
        <v>5</v>
      </c>
      <c r="F6" s="1"/>
      <c r="G6" s="128">
        <v>5</v>
      </c>
      <c r="H6" s="164">
        <v>987</v>
      </c>
      <c r="I6" s="153">
        <v>968</v>
      </c>
      <c r="J6" s="223">
        <v>51</v>
      </c>
      <c r="K6" s="217" t="s">
        <v>11</v>
      </c>
      <c r="L6" s="1"/>
      <c r="M6" s="128">
        <v>5</v>
      </c>
      <c r="N6" s="164">
        <v>694</v>
      </c>
      <c r="O6" s="153">
        <v>195</v>
      </c>
      <c r="P6" s="98">
        <v>341</v>
      </c>
      <c r="Q6" s="217" t="s">
        <v>7</v>
      </c>
      <c r="R6" s="1"/>
      <c r="S6" s="128">
        <v>5</v>
      </c>
      <c r="T6" s="164">
        <v>16</v>
      </c>
      <c r="U6" s="224">
        <v>27</v>
      </c>
      <c r="V6" s="98">
        <v>842</v>
      </c>
      <c r="W6" s="217" t="s">
        <v>7</v>
      </c>
      <c r="X6" s="98"/>
      <c r="Y6" s="1"/>
      <c r="Z6" s="1"/>
      <c r="AA6" s="1"/>
      <c r="AB6" s="1"/>
      <c r="AC6" s="1"/>
      <c r="AF6" s="98"/>
      <c r="AG6" s="2"/>
      <c r="AH6" s="98"/>
      <c r="AI6" s="2"/>
      <c r="AJ6" s="98"/>
      <c r="AK6" s="2"/>
      <c r="AL6" s="98"/>
      <c r="AM6" s="2"/>
      <c r="AN6" s="98"/>
      <c r="AO6" s="2"/>
      <c r="AP6" s="153"/>
      <c r="AQ6" s="2"/>
      <c r="AR6" s="2"/>
      <c r="AS6" s="2"/>
      <c r="AT6" s="2"/>
      <c r="AU6" s="97"/>
      <c r="AV6" s="97"/>
      <c r="AW6" s="97"/>
      <c r="AX6" s="97"/>
      <c r="AY6" s="97"/>
    </row>
    <row r="7" spans="1:51" x14ac:dyDescent="0.2">
      <c r="A7" s="128">
        <v>6</v>
      </c>
      <c r="B7" s="259">
        <v>3098</v>
      </c>
      <c r="C7" s="223">
        <v>74</v>
      </c>
      <c r="D7" s="98">
        <v>846</v>
      </c>
      <c r="E7" s="165" t="s">
        <v>7</v>
      </c>
      <c r="F7" s="1"/>
      <c r="G7" s="128">
        <v>6</v>
      </c>
      <c r="H7" s="164">
        <v>1983</v>
      </c>
      <c r="I7" s="98">
        <v>1519</v>
      </c>
      <c r="J7" s="98">
        <v>2363</v>
      </c>
      <c r="K7" s="165" t="s">
        <v>7</v>
      </c>
      <c r="L7" s="1"/>
      <c r="M7" s="128">
        <v>6</v>
      </c>
      <c r="N7" s="259">
        <v>2337</v>
      </c>
      <c r="O7" s="223">
        <v>548</v>
      </c>
      <c r="P7" s="223">
        <v>70</v>
      </c>
      <c r="Q7" s="165" t="s">
        <v>7</v>
      </c>
      <c r="R7" s="1"/>
      <c r="S7" s="128">
        <v>6</v>
      </c>
      <c r="T7" s="164">
        <v>1730</v>
      </c>
      <c r="U7" s="98">
        <v>2122</v>
      </c>
      <c r="V7" s="98">
        <v>11</v>
      </c>
      <c r="W7" s="217" t="s">
        <v>5</v>
      </c>
      <c r="X7" s="98"/>
      <c r="Y7" s="221"/>
      <c r="Z7" s="222"/>
      <c r="AA7" s="222"/>
      <c r="AB7" s="222"/>
      <c r="AC7" s="222"/>
      <c r="AD7" s="222"/>
      <c r="AE7" s="222"/>
      <c r="AF7" s="98"/>
      <c r="AG7" s="2"/>
      <c r="AH7" s="98"/>
      <c r="AI7" s="2"/>
      <c r="AJ7" s="98"/>
      <c r="AK7" s="2"/>
      <c r="AL7" s="153"/>
      <c r="AM7" s="2"/>
      <c r="AN7" s="98"/>
      <c r="AO7" s="2"/>
      <c r="AP7" s="153"/>
      <c r="AQ7" s="2"/>
      <c r="AR7" s="2"/>
      <c r="AS7" s="2"/>
      <c r="AT7" s="2"/>
      <c r="AU7" s="97"/>
      <c r="AV7" s="97"/>
      <c r="AW7" s="97"/>
      <c r="AX7" s="97"/>
      <c r="AY7" s="97"/>
    </row>
    <row r="8" spans="1:51" x14ac:dyDescent="0.2">
      <c r="A8" s="128">
        <v>7</v>
      </c>
      <c r="B8" s="164">
        <v>155</v>
      </c>
      <c r="C8" s="98">
        <v>229</v>
      </c>
      <c r="D8" s="223">
        <v>1023</v>
      </c>
      <c r="E8" s="217" t="s">
        <v>5</v>
      </c>
      <c r="F8" s="1"/>
      <c r="G8" s="128">
        <v>7</v>
      </c>
      <c r="H8" s="164">
        <v>2996</v>
      </c>
      <c r="I8" s="98">
        <v>1625</v>
      </c>
      <c r="J8" s="98">
        <v>1559</v>
      </c>
      <c r="K8" s="165" t="s">
        <v>7</v>
      </c>
      <c r="L8" s="1"/>
      <c r="M8" s="128">
        <v>7</v>
      </c>
      <c r="N8" s="259">
        <v>2137</v>
      </c>
      <c r="O8" s="98">
        <v>967</v>
      </c>
      <c r="P8" s="98">
        <v>935</v>
      </c>
      <c r="Q8" s="165" t="s">
        <v>7</v>
      </c>
      <c r="R8" s="1"/>
      <c r="S8" s="128">
        <v>7</v>
      </c>
      <c r="T8" s="259">
        <v>217</v>
      </c>
      <c r="U8" s="98">
        <v>1503</v>
      </c>
      <c r="V8" s="98">
        <v>25</v>
      </c>
      <c r="W8" s="217" t="s">
        <v>11</v>
      </c>
      <c r="X8" s="98"/>
      <c r="Y8" s="221"/>
      <c r="Z8" s="222"/>
      <c r="AA8" s="222"/>
      <c r="AB8" s="222"/>
      <c r="AC8" s="222"/>
      <c r="AD8" s="222"/>
      <c r="AE8" s="222"/>
      <c r="AF8" s="98"/>
      <c r="AG8" s="2"/>
      <c r="AH8" s="153"/>
      <c r="AI8" s="2"/>
      <c r="AJ8" s="153"/>
      <c r="AK8" s="2"/>
      <c r="AL8" s="98"/>
      <c r="AM8" s="2"/>
      <c r="AN8" s="2"/>
      <c r="AO8" s="2"/>
      <c r="AP8" s="98"/>
      <c r="AQ8" s="2"/>
      <c r="AR8" s="2"/>
      <c r="AS8" s="2"/>
      <c r="AT8" s="2"/>
      <c r="AU8" s="97"/>
      <c r="AV8" s="97"/>
      <c r="AW8" s="97"/>
      <c r="AX8" s="97"/>
      <c r="AY8" s="97"/>
    </row>
    <row r="9" spans="1:51" x14ac:dyDescent="0.2">
      <c r="A9" s="131">
        <v>8</v>
      </c>
      <c r="B9" s="260">
        <v>1718</v>
      </c>
      <c r="C9" s="225">
        <v>1918</v>
      </c>
      <c r="D9" s="159">
        <v>2512</v>
      </c>
      <c r="E9" s="168" t="s">
        <v>7</v>
      </c>
      <c r="F9" s="98"/>
      <c r="G9" s="131">
        <v>8</v>
      </c>
      <c r="H9" s="167">
        <v>1675</v>
      </c>
      <c r="I9" s="159">
        <v>1678</v>
      </c>
      <c r="J9" s="225">
        <v>245</v>
      </c>
      <c r="K9" s="168" t="s">
        <v>7</v>
      </c>
      <c r="L9" s="98"/>
      <c r="M9" s="131">
        <v>8</v>
      </c>
      <c r="N9" s="167">
        <v>1706</v>
      </c>
      <c r="O9" s="159">
        <v>1056</v>
      </c>
      <c r="P9" s="159">
        <v>1218</v>
      </c>
      <c r="Q9" s="168" t="s">
        <v>7</v>
      </c>
      <c r="R9" s="98"/>
      <c r="S9" s="131">
        <v>8</v>
      </c>
      <c r="T9" s="167">
        <v>3456</v>
      </c>
      <c r="U9" s="159">
        <v>525</v>
      </c>
      <c r="V9" s="159">
        <v>2046</v>
      </c>
      <c r="W9" s="168" t="s">
        <v>7</v>
      </c>
      <c r="X9" s="98"/>
      <c r="Y9" s="221"/>
      <c r="Z9" s="222"/>
      <c r="AA9" s="222"/>
      <c r="AB9" s="222"/>
      <c r="AC9" s="222"/>
      <c r="AD9" s="222"/>
      <c r="AE9" s="222"/>
      <c r="AF9" s="153"/>
      <c r="AG9" s="2"/>
      <c r="AH9" s="98"/>
      <c r="AI9" s="2"/>
      <c r="AJ9" s="153"/>
      <c r="AK9" s="2"/>
      <c r="AL9" s="153"/>
      <c r="AM9" s="2"/>
      <c r="AN9" s="2"/>
      <c r="AO9" s="2"/>
      <c r="AP9" s="98"/>
      <c r="AQ9" s="2"/>
      <c r="AR9" s="2"/>
      <c r="AS9" s="2"/>
      <c r="AT9" s="2"/>
      <c r="AU9" s="97"/>
      <c r="AV9" s="97"/>
      <c r="AW9" s="97"/>
      <c r="AX9" s="97"/>
      <c r="AY9" s="97"/>
    </row>
    <row r="10" spans="1:51" x14ac:dyDescent="0.2">
      <c r="B10" s="9"/>
      <c r="C10" s="9"/>
      <c r="D10" s="9"/>
      <c r="E10" s="10"/>
      <c r="W10" s="229"/>
      <c r="X10" s="229"/>
      <c r="Y10" s="221"/>
      <c r="Z10" s="222"/>
      <c r="AA10" s="222"/>
      <c r="AB10" s="222"/>
      <c r="AC10" s="222"/>
      <c r="AD10" s="222"/>
      <c r="AE10" s="222"/>
      <c r="AF10" s="98"/>
      <c r="AG10" s="2"/>
      <c r="AH10" s="98"/>
      <c r="AI10" s="2"/>
      <c r="AJ10" s="98"/>
      <c r="AK10" s="2"/>
      <c r="AL10" s="98"/>
      <c r="AM10" s="2"/>
      <c r="AN10" s="2"/>
      <c r="AO10" s="2"/>
      <c r="AP10" s="2"/>
      <c r="AQ10" s="2"/>
      <c r="AR10" s="2"/>
      <c r="AS10" s="2"/>
      <c r="AT10" s="2"/>
      <c r="AU10" s="97"/>
      <c r="AV10" s="97"/>
      <c r="AW10" s="97"/>
      <c r="AX10" s="97"/>
      <c r="AY10" s="97"/>
    </row>
    <row r="11" spans="1:51" ht="18" x14ac:dyDescent="0.25">
      <c r="A11" s="257" t="s">
        <v>108</v>
      </c>
      <c r="G11" s="257" t="s">
        <v>35</v>
      </c>
      <c r="M11" s="257" t="s">
        <v>109</v>
      </c>
      <c r="S11" s="257" t="s">
        <v>110</v>
      </c>
      <c r="X11" s="229"/>
      <c r="Y11" s="221"/>
      <c r="Z11" s="222"/>
      <c r="AA11" s="222"/>
      <c r="AB11" s="222"/>
      <c r="AC11" s="222"/>
      <c r="AD11" s="222"/>
      <c r="AE11" s="222"/>
      <c r="AF11" s="98"/>
      <c r="AG11" s="2"/>
      <c r="AH11" s="98"/>
      <c r="AI11" s="2"/>
      <c r="AJ11" s="98"/>
      <c r="AK11" s="2"/>
      <c r="AL11" s="153"/>
      <c r="AM11" s="2"/>
      <c r="AN11" s="2"/>
      <c r="AO11" s="2"/>
      <c r="AP11" s="2"/>
      <c r="AQ11" s="2"/>
      <c r="AR11" s="2"/>
      <c r="AS11" s="2"/>
      <c r="AT11" s="2"/>
      <c r="AU11" s="97"/>
      <c r="AV11" s="97"/>
      <c r="AW11" s="97"/>
      <c r="AX11" s="97"/>
      <c r="AY11" s="97"/>
    </row>
    <row r="12" spans="1:51" ht="18" x14ac:dyDescent="0.25">
      <c r="A12" s="257" t="s">
        <v>106</v>
      </c>
      <c r="G12" s="257" t="s">
        <v>106</v>
      </c>
      <c r="M12" s="257" t="s">
        <v>106</v>
      </c>
      <c r="S12" s="257" t="s">
        <v>106</v>
      </c>
      <c r="X12" s="229"/>
      <c r="Y12" s="221"/>
      <c r="Z12" s="222"/>
      <c r="AA12" s="222"/>
      <c r="AB12" s="222"/>
      <c r="AC12" s="222"/>
      <c r="AD12" s="222"/>
      <c r="AE12" s="222"/>
      <c r="AF12" s="98"/>
      <c r="AG12" s="2"/>
      <c r="AH12" s="98"/>
      <c r="AI12" s="2"/>
      <c r="AJ12" s="98"/>
      <c r="AK12" s="2"/>
      <c r="AL12" s="98"/>
      <c r="AM12" s="98"/>
      <c r="AN12" s="153"/>
      <c r="AO12" s="98"/>
      <c r="AP12" s="2"/>
      <c r="AQ12" s="2"/>
      <c r="AR12" s="2"/>
      <c r="AS12" s="2"/>
      <c r="AT12" s="2"/>
      <c r="AU12" s="97"/>
      <c r="AV12" s="97"/>
      <c r="AW12" s="97"/>
      <c r="AX12" s="97"/>
      <c r="AY12" s="97"/>
    </row>
    <row r="13" spans="1:51" x14ac:dyDescent="0.2">
      <c r="B13" s="10"/>
      <c r="C13" s="110" t="s">
        <v>79</v>
      </c>
      <c r="D13" s="110" t="s">
        <v>107</v>
      </c>
      <c r="H13" s="10"/>
      <c r="I13" s="110" t="s">
        <v>79</v>
      </c>
      <c r="J13" s="110" t="s">
        <v>107</v>
      </c>
      <c r="N13" s="10"/>
      <c r="O13" s="110" t="s">
        <v>79</v>
      </c>
      <c r="P13" s="110" t="s">
        <v>107</v>
      </c>
      <c r="T13" s="10"/>
      <c r="U13" s="110" t="s">
        <v>79</v>
      </c>
      <c r="V13" s="110" t="s">
        <v>107</v>
      </c>
      <c r="X13" s="229"/>
      <c r="Y13" s="221"/>
      <c r="Z13" s="334"/>
      <c r="AA13" s="367"/>
      <c r="AB13" s="367"/>
      <c r="AC13" s="367"/>
      <c r="AD13" s="367"/>
      <c r="AE13" s="367"/>
      <c r="AF13" s="98"/>
      <c r="AG13" s="2"/>
      <c r="AH13" s="98"/>
      <c r="AI13" s="2"/>
      <c r="AJ13" s="153"/>
      <c r="AK13" s="2"/>
      <c r="AL13" s="98"/>
      <c r="AM13" s="98"/>
      <c r="AN13" s="153"/>
      <c r="AO13" s="98"/>
      <c r="AP13" s="2"/>
      <c r="AQ13" s="2"/>
      <c r="AR13" s="2"/>
      <c r="AS13" s="2"/>
      <c r="AT13" s="2"/>
      <c r="AU13" s="97"/>
      <c r="AV13" s="97"/>
      <c r="AW13" s="97"/>
      <c r="AX13" s="97"/>
      <c r="AY13" s="97"/>
    </row>
    <row r="14" spans="1:51" x14ac:dyDescent="0.2">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c r="X14" s="230"/>
      <c r="Y14" s="1"/>
      <c r="Z14" s="2"/>
      <c r="AA14" s="2"/>
      <c r="AB14" s="2"/>
      <c r="AC14" s="2"/>
      <c r="AD14" s="2"/>
      <c r="AE14" s="2"/>
      <c r="AF14" s="98"/>
      <c r="AG14" s="2"/>
      <c r="AH14" s="98"/>
      <c r="AI14" s="2"/>
      <c r="AJ14" s="98"/>
      <c r="AK14" s="2"/>
      <c r="AL14" s="2"/>
      <c r="AM14" s="153"/>
      <c r="AN14" s="153"/>
      <c r="AO14" s="98"/>
      <c r="AP14" s="2"/>
      <c r="AQ14" s="2"/>
      <c r="AR14" s="2"/>
      <c r="AS14" s="2"/>
      <c r="AT14" s="2"/>
      <c r="AU14" s="97"/>
      <c r="AV14" s="97"/>
      <c r="AW14" s="97"/>
      <c r="AX14" s="97"/>
      <c r="AY14" s="97"/>
    </row>
    <row r="15" spans="1:51" x14ac:dyDescent="0.2">
      <c r="A15" s="194">
        <f t="shared" ref="A15:A22" si="0">B2</f>
        <v>2016</v>
      </c>
      <c r="B15" s="193" t="s">
        <v>82</v>
      </c>
      <c r="C15" s="194">
        <v>16</v>
      </c>
      <c r="D15" s="195">
        <f>IF(E15="Winner",30,IF(E15="Finalist",20,IF(E15="Semi Finalist",10,)))</f>
        <v>30</v>
      </c>
      <c r="E15" s="157" t="str">
        <f>E2</f>
        <v>Winner</v>
      </c>
      <c r="G15" s="194">
        <f t="shared" ref="G15:G22" si="1">H2</f>
        <v>1241</v>
      </c>
      <c r="H15" s="193" t="s">
        <v>82</v>
      </c>
      <c r="I15" s="194">
        <v>16</v>
      </c>
      <c r="J15" s="195">
        <f>IF(K15="Winner",30,IF(K15="Finalist",20,IF(K15="Semi Finalist",10,)))</f>
        <v>10</v>
      </c>
      <c r="K15" s="157" t="str">
        <f>K2</f>
        <v>Semi Finalist</v>
      </c>
      <c r="M15" s="194">
        <f t="shared" ref="M15:M22" si="2">N2</f>
        <v>1771</v>
      </c>
      <c r="N15" s="193" t="s">
        <v>82</v>
      </c>
      <c r="O15" s="194">
        <v>16</v>
      </c>
      <c r="P15" s="195">
        <f>IF(Q15="Winner",30,IF(Q15="Finalist",20,IF(Q15="Semi Finalist",10,)))</f>
        <v>10</v>
      </c>
      <c r="Q15" s="157" t="str">
        <f>Q2</f>
        <v>Semi Finalist</v>
      </c>
      <c r="S15" s="194">
        <f t="shared" ref="S15:S22" si="3">T2</f>
        <v>3138</v>
      </c>
      <c r="T15" s="193" t="s">
        <v>82</v>
      </c>
      <c r="U15" s="194">
        <v>16</v>
      </c>
      <c r="V15" s="195">
        <f>IF(W15="Winner",30,IF(W15="Finalist",20,IF(W15="Semi Finalist",10,)))</f>
        <v>20</v>
      </c>
      <c r="W15" s="157" t="str">
        <f>W2</f>
        <v>Finalist</v>
      </c>
      <c r="Y15" s="363"/>
      <c r="Z15" s="156"/>
      <c r="AA15" s="2"/>
      <c r="AB15" s="156"/>
      <c r="AC15" s="2"/>
      <c r="AD15" s="156"/>
      <c r="AE15" s="2"/>
      <c r="AF15" s="98"/>
      <c r="AG15" s="2"/>
      <c r="AH15" s="98"/>
      <c r="AI15" s="2"/>
      <c r="AJ15" s="98"/>
      <c r="AK15" s="2"/>
      <c r="AL15" s="2"/>
      <c r="AM15" s="98"/>
      <c r="AN15" s="153"/>
      <c r="AO15" s="98"/>
      <c r="AP15" s="2"/>
      <c r="AQ15" s="2"/>
      <c r="AR15" s="2"/>
      <c r="AS15" s="2"/>
      <c r="AT15" s="2"/>
      <c r="AU15" s="97"/>
      <c r="AV15" s="97"/>
      <c r="AW15" s="97"/>
      <c r="AX15" s="97"/>
      <c r="AY15" s="97"/>
    </row>
    <row r="16" spans="1:51" x14ac:dyDescent="0.2">
      <c r="A16" s="197">
        <f t="shared" si="0"/>
        <v>3539</v>
      </c>
      <c r="B16" s="196" t="s">
        <v>83</v>
      </c>
      <c r="C16" s="197">
        <v>15</v>
      </c>
      <c r="D16" s="198">
        <f t="shared" ref="D16:D38" si="4">IF(E16="Winner",30,IF(E16="Finalist",20,IF(E16="Semi Finalist",10,)))</f>
        <v>0</v>
      </c>
      <c r="E16" s="157" t="str">
        <f t="shared" ref="E16:E22" si="5">E3</f>
        <v>Quarter Finalist</v>
      </c>
      <c r="G16" s="197">
        <f t="shared" si="1"/>
        <v>1717</v>
      </c>
      <c r="H16" s="196" t="s">
        <v>83</v>
      </c>
      <c r="I16" s="197">
        <v>15</v>
      </c>
      <c r="J16" s="198">
        <f t="shared" ref="J16:J38" si="6">IF(K16="Winner",30,IF(K16="Finalist",20,IF(K16="Semi Finalist",10,)))</f>
        <v>10</v>
      </c>
      <c r="K16" s="157" t="str">
        <f t="shared" ref="K16:K22" si="7">K3</f>
        <v>Semi Finalist</v>
      </c>
      <c r="M16" s="197">
        <f t="shared" si="2"/>
        <v>254</v>
      </c>
      <c r="N16" s="196" t="s">
        <v>83</v>
      </c>
      <c r="O16" s="197">
        <v>15</v>
      </c>
      <c r="P16" s="198">
        <f t="shared" ref="P16:P38" si="8">IF(Q16="Winner",30,IF(Q16="Finalist",20,IF(Q16="Semi Finalist",10,)))</f>
        <v>30</v>
      </c>
      <c r="Q16" s="157" t="str">
        <f t="shared" ref="Q16:Q22" si="9">Q3</f>
        <v>Winner</v>
      </c>
      <c r="S16" s="197">
        <f t="shared" si="3"/>
        <v>1676</v>
      </c>
      <c r="T16" s="196" t="s">
        <v>83</v>
      </c>
      <c r="U16" s="197">
        <v>15</v>
      </c>
      <c r="V16" s="198">
        <f t="shared" ref="V16:V38" si="10">IF(W16="Winner",30,IF(W16="Finalist",20,IF(W16="Semi Finalist",10,)))</f>
        <v>0</v>
      </c>
      <c r="W16" s="157" t="str">
        <f t="shared" ref="W16:W22" si="11">W3</f>
        <v>Quarter Finalist</v>
      </c>
      <c r="Y16" s="365"/>
      <c r="Z16" s="368"/>
      <c r="AA16" s="2"/>
      <c r="AB16" s="368"/>
      <c r="AC16" s="2"/>
      <c r="AD16" s="368"/>
      <c r="AE16" s="2"/>
      <c r="AF16" s="98"/>
      <c r="AG16" s="2"/>
      <c r="AH16" s="153"/>
      <c r="AI16" s="2"/>
      <c r="AJ16" s="98"/>
      <c r="AK16" s="2"/>
      <c r="AL16" s="2"/>
      <c r="AM16" s="2"/>
      <c r="AN16" s="2"/>
      <c r="AO16" s="2"/>
      <c r="AP16" s="2"/>
      <c r="AQ16" s="2"/>
      <c r="AR16" s="2"/>
      <c r="AS16" s="2"/>
      <c r="AT16" s="2"/>
      <c r="AU16" s="97"/>
      <c r="AV16" s="97"/>
      <c r="AW16" s="97"/>
      <c r="AX16" s="97"/>
      <c r="AY16" s="97"/>
    </row>
    <row r="17" spans="1:51" x14ac:dyDescent="0.2">
      <c r="A17" s="197">
        <f t="shared" si="0"/>
        <v>2054</v>
      </c>
      <c r="B17" s="196" t="s">
        <v>84</v>
      </c>
      <c r="C17" s="197">
        <v>14</v>
      </c>
      <c r="D17" s="198">
        <f t="shared" si="4"/>
        <v>20</v>
      </c>
      <c r="E17" s="157" t="str">
        <f t="shared" si="5"/>
        <v>Finalist</v>
      </c>
      <c r="G17" s="197">
        <f t="shared" si="1"/>
        <v>71</v>
      </c>
      <c r="H17" s="196" t="s">
        <v>84</v>
      </c>
      <c r="I17" s="197">
        <v>14</v>
      </c>
      <c r="J17" s="198">
        <f t="shared" si="6"/>
        <v>20</v>
      </c>
      <c r="K17" s="157" t="str">
        <f t="shared" si="7"/>
        <v>Finalist</v>
      </c>
      <c r="M17" s="197">
        <f t="shared" si="2"/>
        <v>399</v>
      </c>
      <c r="N17" s="196" t="s">
        <v>84</v>
      </c>
      <c r="O17" s="197">
        <v>14</v>
      </c>
      <c r="P17" s="198">
        <f t="shared" si="8"/>
        <v>10</v>
      </c>
      <c r="Q17" s="157" t="str">
        <f t="shared" si="9"/>
        <v>Semi Finalist</v>
      </c>
      <c r="S17" s="197">
        <f t="shared" si="3"/>
        <v>148</v>
      </c>
      <c r="T17" s="196" t="s">
        <v>84</v>
      </c>
      <c r="U17" s="197">
        <v>14</v>
      </c>
      <c r="V17" s="198">
        <f t="shared" si="10"/>
        <v>0</v>
      </c>
      <c r="W17" s="157" t="str">
        <f t="shared" si="11"/>
        <v>Quarter Finalist</v>
      </c>
      <c r="Y17" s="363"/>
      <c r="Z17" s="368"/>
      <c r="AA17" s="2"/>
      <c r="AB17" s="368"/>
      <c r="AC17" s="2"/>
      <c r="AD17" s="368"/>
      <c r="AE17" s="2"/>
      <c r="AF17" s="98"/>
      <c r="AG17" s="2"/>
      <c r="AH17" s="98"/>
      <c r="AI17" s="2"/>
      <c r="AJ17" s="153"/>
      <c r="AK17" s="2"/>
      <c r="AL17" s="2"/>
      <c r="AM17" s="2"/>
      <c r="AN17" s="2"/>
      <c r="AO17" s="2"/>
      <c r="AP17" s="2"/>
      <c r="AQ17" s="2"/>
      <c r="AR17" s="2"/>
      <c r="AS17" s="2"/>
      <c r="AT17" s="2"/>
      <c r="AU17" s="97"/>
      <c r="AV17" s="97"/>
      <c r="AW17" s="97"/>
      <c r="AX17" s="97"/>
      <c r="AY17" s="97"/>
    </row>
    <row r="18" spans="1:51" x14ac:dyDescent="0.2">
      <c r="A18" s="197">
        <f t="shared" si="0"/>
        <v>1014</v>
      </c>
      <c r="B18" s="196" t="s">
        <v>85</v>
      </c>
      <c r="C18" s="197">
        <v>13</v>
      </c>
      <c r="D18" s="198">
        <f t="shared" si="4"/>
        <v>0</v>
      </c>
      <c r="E18" s="157" t="str">
        <f t="shared" si="5"/>
        <v>Quarter Finalist</v>
      </c>
      <c r="G18" s="197">
        <f t="shared" si="1"/>
        <v>364</v>
      </c>
      <c r="H18" s="196" t="s">
        <v>85</v>
      </c>
      <c r="I18" s="197">
        <v>13</v>
      </c>
      <c r="J18" s="198">
        <f t="shared" si="6"/>
        <v>0</v>
      </c>
      <c r="K18" s="157" t="str">
        <f t="shared" si="7"/>
        <v>Quarter Finalist</v>
      </c>
      <c r="M18" s="197">
        <f t="shared" si="2"/>
        <v>469</v>
      </c>
      <c r="N18" s="196" t="s">
        <v>85</v>
      </c>
      <c r="O18" s="197">
        <v>13</v>
      </c>
      <c r="P18" s="198">
        <f t="shared" si="8"/>
        <v>20</v>
      </c>
      <c r="Q18" s="157" t="str">
        <f t="shared" si="9"/>
        <v>Finalist</v>
      </c>
      <c r="S18" s="197">
        <f t="shared" si="3"/>
        <v>78</v>
      </c>
      <c r="T18" s="196" t="s">
        <v>85</v>
      </c>
      <c r="U18" s="197">
        <v>13</v>
      </c>
      <c r="V18" s="198">
        <f t="shared" si="10"/>
        <v>10</v>
      </c>
      <c r="W18" s="157" t="str">
        <f t="shared" si="11"/>
        <v>Semi Finalist</v>
      </c>
      <c r="Y18" s="363"/>
      <c r="Z18" s="368"/>
      <c r="AA18" s="2"/>
      <c r="AB18" s="368"/>
      <c r="AC18" s="2"/>
      <c r="AD18" s="368"/>
      <c r="AE18" s="2"/>
      <c r="AF18" s="98"/>
      <c r="AG18" s="2"/>
      <c r="AH18" s="153"/>
      <c r="AI18" s="2"/>
      <c r="AJ18" s="153"/>
      <c r="AK18" s="2"/>
      <c r="AL18" s="2"/>
      <c r="AM18" s="98"/>
      <c r="AN18" s="153"/>
      <c r="AO18" s="98"/>
      <c r="AP18" s="2"/>
      <c r="AQ18" s="2"/>
      <c r="AR18" s="2"/>
      <c r="AS18" s="2"/>
      <c r="AT18" s="2"/>
      <c r="AU18" s="97"/>
      <c r="AV18" s="97"/>
      <c r="AW18" s="97"/>
      <c r="AX18" s="97"/>
      <c r="AY18" s="97"/>
    </row>
    <row r="19" spans="1:51" x14ac:dyDescent="0.2">
      <c r="A19" s="197">
        <f t="shared" si="0"/>
        <v>1477</v>
      </c>
      <c r="B19" s="196" t="s">
        <v>86</v>
      </c>
      <c r="C19" s="197">
        <v>12</v>
      </c>
      <c r="D19" s="198">
        <f t="shared" si="4"/>
        <v>10</v>
      </c>
      <c r="E19" s="157" t="str">
        <f t="shared" si="5"/>
        <v>Semi Finalist</v>
      </c>
      <c r="F19" s="153"/>
      <c r="G19" s="197">
        <f t="shared" si="1"/>
        <v>987</v>
      </c>
      <c r="H19" s="196" t="s">
        <v>86</v>
      </c>
      <c r="I19" s="197">
        <v>12</v>
      </c>
      <c r="J19" s="198">
        <f t="shared" si="6"/>
        <v>30</v>
      </c>
      <c r="K19" s="157" t="str">
        <f t="shared" si="7"/>
        <v>Winner</v>
      </c>
      <c r="L19" s="153"/>
      <c r="M19" s="197">
        <f t="shared" si="2"/>
        <v>694</v>
      </c>
      <c r="N19" s="196" t="s">
        <v>86</v>
      </c>
      <c r="O19" s="197">
        <v>12</v>
      </c>
      <c r="P19" s="198">
        <f t="shared" si="8"/>
        <v>0</v>
      </c>
      <c r="Q19" s="157" t="str">
        <f t="shared" si="9"/>
        <v>Quarter Finalist</v>
      </c>
      <c r="R19" s="153"/>
      <c r="S19" s="197">
        <f t="shared" si="3"/>
        <v>16</v>
      </c>
      <c r="T19" s="196" t="s">
        <v>86</v>
      </c>
      <c r="U19" s="197">
        <v>12</v>
      </c>
      <c r="V19" s="198">
        <f t="shared" si="10"/>
        <v>0</v>
      </c>
      <c r="W19" s="157" t="str">
        <f t="shared" si="11"/>
        <v>Quarter Finalist</v>
      </c>
      <c r="Y19" s="231"/>
      <c r="Z19" s="368"/>
      <c r="AA19" s="2"/>
      <c r="AB19" s="368"/>
      <c r="AC19" s="2"/>
      <c r="AD19" s="368"/>
      <c r="AE19" s="2"/>
      <c r="AF19" s="98"/>
      <c r="AG19" s="2"/>
      <c r="AH19" s="98"/>
      <c r="AI19" s="2"/>
      <c r="AJ19" s="98"/>
      <c r="AK19" s="2"/>
      <c r="AL19" s="2"/>
      <c r="AM19" s="98"/>
      <c r="AN19" s="153"/>
      <c r="AO19" s="98"/>
      <c r="AP19" s="2"/>
      <c r="AQ19" s="2"/>
      <c r="AR19" s="2"/>
      <c r="AS19" s="2"/>
      <c r="AT19" s="2"/>
      <c r="AU19" s="97"/>
      <c r="AV19" s="97"/>
      <c r="AW19" s="97"/>
      <c r="AX19" s="97"/>
      <c r="AY19" s="97"/>
    </row>
    <row r="20" spans="1:51" x14ac:dyDescent="0.2">
      <c r="A20" s="197">
        <f t="shared" si="0"/>
        <v>3098</v>
      </c>
      <c r="B20" s="196" t="s">
        <v>87</v>
      </c>
      <c r="C20" s="197">
        <v>11</v>
      </c>
      <c r="D20" s="198">
        <f t="shared" si="4"/>
        <v>0</v>
      </c>
      <c r="E20" s="157" t="str">
        <f t="shared" si="5"/>
        <v>Quarter Finalist</v>
      </c>
      <c r="G20" s="197">
        <f t="shared" si="1"/>
        <v>1983</v>
      </c>
      <c r="H20" s="196" t="s">
        <v>87</v>
      </c>
      <c r="I20" s="197">
        <v>11</v>
      </c>
      <c r="J20" s="198">
        <f t="shared" si="6"/>
        <v>0</v>
      </c>
      <c r="K20" s="157" t="str">
        <f t="shared" si="7"/>
        <v>Quarter Finalist</v>
      </c>
      <c r="M20" s="197">
        <f t="shared" si="2"/>
        <v>2337</v>
      </c>
      <c r="N20" s="196" t="s">
        <v>87</v>
      </c>
      <c r="O20" s="197">
        <v>11</v>
      </c>
      <c r="P20" s="198">
        <f t="shared" si="8"/>
        <v>0</v>
      </c>
      <c r="Q20" s="157" t="str">
        <f t="shared" si="9"/>
        <v>Quarter Finalist</v>
      </c>
      <c r="S20" s="197">
        <f t="shared" si="3"/>
        <v>1730</v>
      </c>
      <c r="T20" s="196" t="s">
        <v>87</v>
      </c>
      <c r="U20" s="197">
        <v>11</v>
      </c>
      <c r="V20" s="198">
        <f t="shared" si="10"/>
        <v>10</v>
      </c>
      <c r="W20" s="157" t="str">
        <f t="shared" si="11"/>
        <v>Semi Finalist</v>
      </c>
      <c r="Y20" s="363"/>
      <c r="Z20" s="368"/>
      <c r="AA20" s="2"/>
      <c r="AB20" s="368"/>
      <c r="AC20" s="2"/>
      <c r="AD20" s="368"/>
      <c r="AE20" s="2"/>
      <c r="AF20" s="98"/>
      <c r="AG20" s="2"/>
      <c r="AH20" s="98"/>
      <c r="AI20" s="2"/>
      <c r="AJ20" s="153"/>
      <c r="AK20" s="2"/>
      <c r="AL20" s="2"/>
      <c r="AM20" s="2"/>
      <c r="AN20" s="2"/>
      <c r="AO20" s="2"/>
      <c r="AP20" s="2"/>
      <c r="AQ20" s="2"/>
      <c r="AR20" s="2"/>
      <c r="AS20" s="2"/>
      <c r="AT20" s="2"/>
      <c r="AU20" s="97"/>
      <c r="AV20" s="97"/>
      <c r="AW20" s="97"/>
      <c r="AX20" s="97"/>
      <c r="AY20" s="97"/>
    </row>
    <row r="21" spans="1:51" x14ac:dyDescent="0.2">
      <c r="A21" s="197">
        <f t="shared" si="0"/>
        <v>155</v>
      </c>
      <c r="B21" s="196" t="s">
        <v>88</v>
      </c>
      <c r="C21" s="197">
        <v>10</v>
      </c>
      <c r="D21" s="198">
        <f t="shared" si="4"/>
        <v>10</v>
      </c>
      <c r="E21" s="157" t="str">
        <f t="shared" si="5"/>
        <v>Semi Finalist</v>
      </c>
      <c r="G21" s="197">
        <f t="shared" si="1"/>
        <v>2996</v>
      </c>
      <c r="H21" s="196" t="s">
        <v>88</v>
      </c>
      <c r="I21" s="197">
        <v>10</v>
      </c>
      <c r="J21" s="198">
        <f t="shared" si="6"/>
        <v>0</v>
      </c>
      <c r="K21" s="157" t="str">
        <f t="shared" si="7"/>
        <v>Quarter Finalist</v>
      </c>
      <c r="M21" s="197">
        <f t="shared" si="2"/>
        <v>2137</v>
      </c>
      <c r="N21" s="196" t="s">
        <v>88</v>
      </c>
      <c r="O21" s="197">
        <v>10</v>
      </c>
      <c r="P21" s="198">
        <f t="shared" si="8"/>
        <v>0</v>
      </c>
      <c r="Q21" s="157" t="str">
        <f t="shared" si="9"/>
        <v>Quarter Finalist</v>
      </c>
      <c r="S21" s="197">
        <f t="shared" si="3"/>
        <v>217</v>
      </c>
      <c r="T21" s="196" t="s">
        <v>88</v>
      </c>
      <c r="U21" s="197">
        <v>10</v>
      </c>
      <c r="V21" s="198">
        <f t="shared" si="10"/>
        <v>30</v>
      </c>
      <c r="W21" s="157" t="str">
        <f t="shared" si="11"/>
        <v>Winner</v>
      </c>
      <c r="Y21" s="363"/>
      <c r="Z21" s="368"/>
      <c r="AA21" s="2"/>
      <c r="AB21" s="368"/>
      <c r="AC21" s="2"/>
      <c r="AD21" s="368"/>
      <c r="AE21" s="2"/>
      <c r="AF21" s="98"/>
      <c r="AG21" s="2"/>
      <c r="AH21" s="98"/>
      <c r="AI21" s="2"/>
      <c r="AJ21" s="98"/>
      <c r="AK21" s="2"/>
      <c r="AL21" s="2"/>
      <c r="AM21" s="2"/>
      <c r="AN21" s="2"/>
      <c r="AO21" s="2"/>
      <c r="AP21" s="2"/>
      <c r="AQ21" s="2"/>
      <c r="AR21" s="2"/>
      <c r="AS21" s="2"/>
      <c r="AT21" s="2"/>
      <c r="AU21" s="97"/>
      <c r="AV21" s="97"/>
      <c r="AW21" s="97"/>
      <c r="AX21" s="97"/>
      <c r="AY21" s="97"/>
    </row>
    <row r="22" spans="1:51" x14ac:dyDescent="0.2">
      <c r="A22" s="202">
        <f t="shared" si="0"/>
        <v>1718</v>
      </c>
      <c r="B22" s="201" t="s">
        <v>89</v>
      </c>
      <c r="C22" s="202">
        <v>9</v>
      </c>
      <c r="D22" s="203">
        <f t="shared" si="4"/>
        <v>0</v>
      </c>
      <c r="E22" s="157" t="str">
        <f t="shared" si="5"/>
        <v>Quarter Finalist</v>
      </c>
      <c r="G22" s="202">
        <f t="shared" si="1"/>
        <v>1675</v>
      </c>
      <c r="H22" s="201" t="s">
        <v>89</v>
      </c>
      <c r="I22" s="202">
        <v>9</v>
      </c>
      <c r="J22" s="203">
        <f t="shared" si="6"/>
        <v>0</v>
      </c>
      <c r="K22" s="157" t="str">
        <f t="shared" si="7"/>
        <v>Quarter Finalist</v>
      </c>
      <c r="M22" s="202">
        <f t="shared" si="2"/>
        <v>1706</v>
      </c>
      <c r="N22" s="201" t="s">
        <v>89</v>
      </c>
      <c r="O22" s="202">
        <v>9</v>
      </c>
      <c r="P22" s="203">
        <f t="shared" si="8"/>
        <v>0</v>
      </c>
      <c r="Q22" s="157" t="str">
        <f t="shared" si="9"/>
        <v>Quarter Finalist</v>
      </c>
      <c r="S22" s="202">
        <f t="shared" si="3"/>
        <v>3456</v>
      </c>
      <c r="T22" s="201" t="s">
        <v>89</v>
      </c>
      <c r="U22" s="202">
        <v>9</v>
      </c>
      <c r="V22" s="203">
        <f t="shared" si="10"/>
        <v>0</v>
      </c>
      <c r="W22" s="157" t="str">
        <f t="shared" si="11"/>
        <v>Quarter Finalist</v>
      </c>
      <c r="Y22" s="363"/>
      <c r="Z22" s="368"/>
      <c r="AA22" s="2"/>
      <c r="AB22" s="368"/>
      <c r="AC22" s="2"/>
      <c r="AD22" s="368"/>
      <c r="AE22" s="2"/>
      <c r="AF22" s="98"/>
      <c r="AG22" s="2"/>
      <c r="AH22" s="98"/>
      <c r="AI22" s="2"/>
      <c r="AJ22" s="153"/>
      <c r="AK22" s="2"/>
      <c r="AL22" s="2"/>
      <c r="AM22" s="98"/>
      <c r="AN22" s="153"/>
      <c r="AO22" s="98"/>
      <c r="AP22" s="2"/>
      <c r="AQ22" s="2"/>
      <c r="AR22" s="2"/>
      <c r="AS22" s="2"/>
      <c r="AT22" s="2"/>
      <c r="AU22" s="97"/>
      <c r="AV22" s="97"/>
      <c r="AW22" s="97"/>
      <c r="AX22" s="97"/>
      <c r="AY22" s="97"/>
    </row>
    <row r="23" spans="1:51" x14ac:dyDescent="0.2">
      <c r="A23" s="197">
        <f t="shared" ref="A23:A30" si="12">C2</f>
        <v>177</v>
      </c>
      <c r="B23" s="196" t="s">
        <v>90</v>
      </c>
      <c r="C23" s="197">
        <v>16</v>
      </c>
      <c r="D23" s="198">
        <f t="shared" si="4"/>
        <v>30</v>
      </c>
      <c r="E23" t="str">
        <f t="shared" ref="E23:E30" si="13">E15</f>
        <v>Winner</v>
      </c>
      <c r="G23" s="197">
        <f t="shared" ref="G23:G30" si="14">I2</f>
        <v>2056</v>
      </c>
      <c r="H23" s="196" t="s">
        <v>90</v>
      </c>
      <c r="I23" s="197">
        <v>16</v>
      </c>
      <c r="J23" s="198">
        <f t="shared" si="6"/>
        <v>10</v>
      </c>
      <c r="K23" t="str">
        <f t="shared" ref="K23:K30" si="15">K15</f>
        <v>Semi Finalist</v>
      </c>
      <c r="M23" s="197">
        <f t="shared" ref="M23:M30" si="16">O2</f>
        <v>1114</v>
      </c>
      <c r="N23" s="196" t="s">
        <v>90</v>
      </c>
      <c r="O23" s="197">
        <v>16</v>
      </c>
      <c r="P23" s="198">
        <f t="shared" si="8"/>
        <v>10</v>
      </c>
      <c r="Q23" t="str">
        <f t="shared" ref="Q23:Q30" si="17">Q15</f>
        <v>Semi Finalist</v>
      </c>
      <c r="S23" s="197">
        <f t="shared" ref="S23:S30" si="18">U2</f>
        <v>233</v>
      </c>
      <c r="T23" s="196" t="s">
        <v>90</v>
      </c>
      <c r="U23" s="197">
        <v>16</v>
      </c>
      <c r="V23" s="198">
        <f t="shared" si="10"/>
        <v>20</v>
      </c>
      <c r="W23" t="str">
        <f t="shared" ref="W23:W30" si="19">W15</f>
        <v>Finalist</v>
      </c>
      <c r="Y23" s="366"/>
      <c r="Z23" s="368"/>
      <c r="AA23" s="2"/>
      <c r="AB23" s="368"/>
      <c r="AC23" s="2"/>
      <c r="AD23" s="368"/>
      <c r="AE23" s="2"/>
      <c r="AF23" s="98"/>
      <c r="AG23" s="2"/>
      <c r="AH23" s="153"/>
      <c r="AI23" s="2"/>
      <c r="AJ23" s="98"/>
      <c r="AK23" s="2"/>
      <c r="AL23" s="2"/>
      <c r="AM23" s="2"/>
      <c r="AN23" s="2"/>
      <c r="AO23" s="2"/>
      <c r="AP23" s="2"/>
      <c r="AQ23" s="2"/>
      <c r="AR23" s="2"/>
      <c r="AS23" s="2"/>
      <c r="AT23" s="2"/>
      <c r="AU23" s="97"/>
      <c r="AV23" s="97"/>
      <c r="AW23" s="97"/>
      <c r="AX23" s="97"/>
      <c r="AY23" s="97"/>
    </row>
    <row r="24" spans="1:51" x14ac:dyDescent="0.2">
      <c r="A24" s="197">
        <f t="shared" si="12"/>
        <v>118</v>
      </c>
      <c r="B24" s="196" t="s">
        <v>91</v>
      </c>
      <c r="C24" s="197">
        <v>15</v>
      </c>
      <c r="D24" s="198">
        <f t="shared" si="4"/>
        <v>0</v>
      </c>
      <c r="E24" t="str">
        <f t="shared" si="13"/>
        <v>Quarter Finalist</v>
      </c>
      <c r="G24" s="197">
        <f t="shared" si="14"/>
        <v>67</v>
      </c>
      <c r="H24" s="196" t="s">
        <v>91</v>
      </c>
      <c r="I24" s="197">
        <v>15</v>
      </c>
      <c r="J24" s="198">
        <f t="shared" si="6"/>
        <v>10</v>
      </c>
      <c r="K24" t="str">
        <f t="shared" si="15"/>
        <v>Semi Finalist</v>
      </c>
      <c r="M24" s="197">
        <f t="shared" si="16"/>
        <v>111</v>
      </c>
      <c r="N24" s="196" t="s">
        <v>91</v>
      </c>
      <c r="O24" s="197">
        <v>15</v>
      </c>
      <c r="P24" s="198">
        <f t="shared" si="8"/>
        <v>30</v>
      </c>
      <c r="Q24" t="str">
        <f t="shared" si="17"/>
        <v>Winner</v>
      </c>
      <c r="S24" s="197">
        <f t="shared" si="18"/>
        <v>2415</v>
      </c>
      <c r="T24" s="196" t="s">
        <v>91</v>
      </c>
      <c r="U24" s="197">
        <v>15</v>
      </c>
      <c r="V24" s="198">
        <f t="shared" si="10"/>
        <v>0</v>
      </c>
      <c r="W24" t="str">
        <f t="shared" si="19"/>
        <v>Quarter Finalist</v>
      </c>
      <c r="Y24" s="363"/>
      <c r="Z24" s="368"/>
      <c r="AA24" s="2"/>
      <c r="AB24" s="368"/>
      <c r="AC24" s="2"/>
      <c r="AD24" s="368"/>
      <c r="AE24" s="2"/>
      <c r="AF24" s="153"/>
      <c r="AG24" s="2"/>
      <c r="AH24" s="98"/>
      <c r="AI24" s="2"/>
      <c r="AJ24" s="98"/>
      <c r="AK24" s="2"/>
      <c r="AL24" s="2"/>
      <c r="AM24" s="2"/>
      <c r="AN24" s="2"/>
      <c r="AO24" s="2"/>
      <c r="AP24" s="2"/>
      <c r="AQ24" s="2"/>
      <c r="AR24" s="2"/>
      <c r="AS24" s="2"/>
      <c r="AT24" s="2"/>
      <c r="AU24" s="97"/>
      <c r="AV24" s="97"/>
      <c r="AW24" s="97"/>
      <c r="AX24" s="97"/>
      <c r="AY24" s="97"/>
    </row>
    <row r="25" spans="1:51" x14ac:dyDescent="0.2">
      <c r="A25" s="197">
        <f t="shared" si="12"/>
        <v>330</v>
      </c>
      <c r="B25" s="196" t="s">
        <v>92</v>
      </c>
      <c r="C25" s="197">
        <v>14</v>
      </c>
      <c r="D25" s="198">
        <f t="shared" si="4"/>
        <v>20</v>
      </c>
      <c r="E25" t="str">
        <f t="shared" si="13"/>
        <v>Finalist</v>
      </c>
      <c r="G25" s="197">
        <f t="shared" si="14"/>
        <v>2826</v>
      </c>
      <c r="H25" s="196" t="s">
        <v>92</v>
      </c>
      <c r="I25" s="197">
        <v>14</v>
      </c>
      <c r="J25" s="198">
        <f t="shared" si="6"/>
        <v>20</v>
      </c>
      <c r="K25" t="str">
        <f t="shared" si="15"/>
        <v>Finalist</v>
      </c>
      <c r="M25" s="197">
        <f t="shared" si="16"/>
        <v>40</v>
      </c>
      <c r="N25" s="196" t="s">
        <v>92</v>
      </c>
      <c r="O25" s="197">
        <v>14</v>
      </c>
      <c r="P25" s="198">
        <f t="shared" si="8"/>
        <v>10</v>
      </c>
      <c r="Q25" t="str">
        <f t="shared" si="17"/>
        <v>Semi Finalist</v>
      </c>
      <c r="S25" s="197">
        <f t="shared" si="18"/>
        <v>234</v>
      </c>
      <c r="T25" s="196" t="s">
        <v>92</v>
      </c>
      <c r="U25" s="197">
        <v>14</v>
      </c>
      <c r="V25" s="198">
        <f t="shared" si="10"/>
        <v>0</v>
      </c>
      <c r="W25" t="str">
        <f t="shared" si="19"/>
        <v>Quarter Finalist</v>
      </c>
      <c r="Y25" s="363"/>
      <c r="Z25" s="368"/>
      <c r="AA25" s="2"/>
      <c r="AB25" s="368"/>
      <c r="AC25" s="2"/>
      <c r="AD25" s="368"/>
      <c r="AE25" s="2"/>
      <c r="AF25" s="98"/>
      <c r="AG25" s="2"/>
      <c r="AH25" s="98"/>
      <c r="AI25" s="2"/>
      <c r="AJ25" s="98"/>
      <c r="AK25" s="2"/>
      <c r="AL25" s="2"/>
      <c r="AM25" s="2"/>
      <c r="AN25" s="2"/>
      <c r="AO25" s="2"/>
      <c r="AP25" s="2"/>
      <c r="AQ25" s="2"/>
      <c r="AR25" s="2"/>
      <c r="AS25" s="2"/>
      <c r="AT25" s="2"/>
      <c r="AU25" s="97"/>
      <c r="AV25" s="97"/>
      <c r="AW25" s="97"/>
      <c r="AX25" s="97"/>
      <c r="AY25" s="97"/>
    </row>
    <row r="26" spans="1:51" x14ac:dyDescent="0.2">
      <c r="A26" s="197">
        <f t="shared" si="12"/>
        <v>2169</v>
      </c>
      <c r="B26" s="196" t="s">
        <v>93</v>
      </c>
      <c r="C26" s="197">
        <v>13</v>
      </c>
      <c r="D26" s="198">
        <f t="shared" si="4"/>
        <v>0</v>
      </c>
      <c r="E26" t="str">
        <f t="shared" si="13"/>
        <v>Quarter Finalist</v>
      </c>
      <c r="G26" s="197">
        <f t="shared" si="14"/>
        <v>1986</v>
      </c>
      <c r="H26" s="196" t="s">
        <v>93</v>
      </c>
      <c r="I26" s="197">
        <v>13</v>
      </c>
      <c r="J26" s="198">
        <f t="shared" si="6"/>
        <v>0</v>
      </c>
      <c r="K26" t="str">
        <f t="shared" si="15"/>
        <v>Quarter Finalist</v>
      </c>
      <c r="M26" s="197">
        <f t="shared" si="16"/>
        <v>610</v>
      </c>
      <c r="N26" s="196" t="s">
        <v>93</v>
      </c>
      <c r="O26" s="197">
        <v>13</v>
      </c>
      <c r="P26" s="198">
        <f t="shared" si="8"/>
        <v>20</v>
      </c>
      <c r="Q26" t="str">
        <f t="shared" si="17"/>
        <v>Finalist</v>
      </c>
      <c r="S26" s="197">
        <f t="shared" si="18"/>
        <v>1538</v>
      </c>
      <c r="T26" s="196" t="s">
        <v>93</v>
      </c>
      <c r="U26" s="197">
        <v>13</v>
      </c>
      <c r="V26" s="198">
        <f t="shared" si="10"/>
        <v>10</v>
      </c>
      <c r="W26" t="str">
        <f t="shared" si="19"/>
        <v>Semi Finalist</v>
      </c>
      <c r="Y26" s="363"/>
      <c r="Z26" s="368"/>
      <c r="AA26" s="2"/>
      <c r="AB26" s="368"/>
      <c r="AC26" s="2"/>
      <c r="AD26" s="368"/>
      <c r="AE26" s="2"/>
      <c r="AF26" s="153"/>
      <c r="AG26" s="2"/>
      <c r="AH26" s="153"/>
      <c r="AI26" s="2"/>
      <c r="AJ26" s="2"/>
      <c r="AK26" s="2"/>
      <c r="AL26" s="2"/>
      <c r="AM26" s="2"/>
      <c r="AN26" s="2"/>
      <c r="AO26" s="2"/>
      <c r="AP26" s="2"/>
      <c r="AQ26" s="2"/>
      <c r="AR26" s="2"/>
      <c r="AS26" s="2"/>
      <c r="AT26" s="2"/>
      <c r="AU26" s="97"/>
      <c r="AV26" s="97"/>
      <c r="AW26" s="97"/>
      <c r="AX26" s="97"/>
      <c r="AY26" s="97"/>
    </row>
    <row r="27" spans="1:51" x14ac:dyDescent="0.2">
      <c r="A27" s="197">
        <f t="shared" si="12"/>
        <v>33</v>
      </c>
      <c r="B27" s="196" t="s">
        <v>94</v>
      </c>
      <c r="C27" s="197">
        <v>12</v>
      </c>
      <c r="D27" s="198">
        <f t="shared" si="4"/>
        <v>10</v>
      </c>
      <c r="E27" t="str">
        <f t="shared" si="13"/>
        <v>Semi Finalist</v>
      </c>
      <c r="G27" s="197">
        <f t="shared" si="14"/>
        <v>968</v>
      </c>
      <c r="H27" s="196" t="s">
        <v>94</v>
      </c>
      <c r="I27" s="197">
        <v>12</v>
      </c>
      <c r="J27" s="198">
        <f t="shared" si="6"/>
        <v>30</v>
      </c>
      <c r="K27" t="str">
        <f t="shared" si="15"/>
        <v>Winner</v>
      </c>
      <c r="M27" s="197">
        <f t="shared" si="16"/>
        <v>195</v>
      </c>
      <c r="N27" s="196" t="s">
        <v>94</v>
      </c>
      <c r="O27" s="197">
        <v>12</v>
      </c>
      <c r="P27" s="198">
        <f t="shared" si="8"/>
        <v>0</v>
      </c>
      <c r="Q27" t="str">
        <f t="shared" si="17"/>
        <v>Quarter Finalist</v>
      </c>
      <c r="S27" s="197">
        <f t="shared" si="18"/>
        <v>27</v>
      </c>
      <c r="T27" s="196" t="s">
        <v>94</v>
      </c>
      <c r="U27" s="197">
        <v>12</v>
      </c>
      <c r="V27" s="198">
        <f t="shared" si="10"/>
        <v>0</v>
      </c>
      <c r="W27" t="str">
        <f t="shared" si="19"/>
        <v>Quarter Finalist</v>
      </c>
      <c r="X27" s="230"/>
      <c r="Y27" s="334"/>
      <c r="Z27" s="368"/>
      <c r="AA27" s="2"/>
      <c r="AB27" s="368"/>
      <c r="AC27" s="2"/>
      <c r="AD27" s="368"/>
      <c r="AE27" s="2"/>
      <c r="AF27" s="98"/>
      <c r="AG27" s="2"/>
      <c r="AH27" s="98"/>
      <c r="AI27" s="2"/>
      <c r="AJ27" s="2"/>
      <c r="AK27" s="2"/>
      <c r="AL27" s="2"/>
      <c r="AM27" s="2"/>
      <c r="AN27" s="2"/>
      <c r="AO27" s="2"/>
      <c r="AP27" s="2"/>
      <c r="AQ27" s="2"/>
      <c r="AR27" s="2"/>
      <c r="AS27" s="2"/>
      <c r="AT27" s="2"/>
      <c r="AU27" s="97"/>
      <c r="AV27" s="97"/>
      <c r="AW27" s="97"/>
      <c r="AX27" s="97"/>
      <c r="AY27" s="97"/>
    </row>
    <row r="28" spans="1:51" x14ac:dyDescent="0.2">
      <c r="A28" s="197">
        <f t="shared" si="12"/>
        <v>74</v>
      </c>
      <c r="B28" s="196" t="s">
        <v>95</v>
      </c>
      <c r="C28" s="197">
        <v>11</v>
      </c>
      <c r="D28" s="198">
        <f t="shared" si="4"/>
        <v>0</v>
      </c>
      <c r="E28" t="str">
        <f t="shared" si="13"/>
        <v>Quarter Finalist</v>
      </c>
      <c r="G28" s="197">
        <f t="shared" si="14"/>
        <v>1519</v>
      </c>
      <c r="H28" s="196" t="s">
        <v>95</v>
      </c>
      <c r="I28" s="197">
        <v>11</v>
      </c>
      <c r="J28" s="198">
        <f t="shared" si="6"/>
        <v>0</v>
      </c>
      <c r="K28" t="str">
        <f t="shared" si="15"/>
        <v>Quarter Finalist</v>
      </c>
      <c r="M28" s="197">
        <f t="shared" si="16"/>
        <v>548</v>
      </c>
      <c r="N28" s="196" t="s">
        <v>95</v>
      </c>
      <c r="O28" s="197">
        <v>11</v>
      </c>
      <c r="P28" s="198">
        <f t="shared" si="8"/>
        <v>0</v>
      </c>
      <c r="Q28" t="str">
        <f t="shared" si="17"/>
        <v>Quarter Finalist</v>
      </c>
      <c r="S28" s="197">
        <f t="shared" si="18"/>
        <v>2122</v>
      </c>
      <c r="T28" s="196" t="s">
        <v>95</v>
      </c>
      <c r="U28" s="197">
        <v>11</v>
      </c>
      <c r="V28" s="198">
        <f t="shared" si="10"/>
        <v>10</v>
      </c>
      <c r="W28" t="str">
        <f t="shared" si="19"/>
        <v>Semi Finalist</v>
      </c>
      <c r="X28" s="230"/>
      <c r="Y28" s="2"/>
      <c r="Z28" s="368"/>
      <c r="AA28" s="2"/>
      <c r="AB28" s="368"/>
      <c r="AC28" s="2"/>
      <c r="AD28" s="368"/>
      <c r="AE28" s="2"/>
      <c r="AF28" s="98"/>
      <c r="AG28" s="2"/>
      <c r="AH28" s="98"/>
      <c r="AI28" s="2"/>
      <c r="AJ28" s="2"/>
      <c r="AK28" s="2"/>
      <c r="AL28" s="2"/>
      <c r="AM28" s="2"/>
      <c r="AN28" s="2"/>
      <c r="AO28" s="2"/>
      <c r="AP28" s="2"/>
      <c r="AQ28" s="2"/>
      <c r="AR28" s="2"/>
      <c r="AS28" s="2"/>
      <c r="AT28" s="2"/>
      <c r="AU28" s="97"/>
      <c r="AV28" s="97"/>
      <c r="AW28" s="97"/>
      <c r="AX28" s="97"/>
      <c r="AY28" s="97"/>
    </row>
    <row r="29" spans="1:51" x14ac:dyDescent="0.2">
      <c r="A29" s="197">
        <f t="shared" si="12"/>
        <v>229</v>
      </c>
      <c r="B29" s="196" t="s">
        <v>96</v>
      </c>
      <c r="C29" s="197">
        <v>10</v>
      </c>
      <c r="D29" s="198">
        <f t="shared" si="4"/>
        <v>10</v>
      </c>
      <c r="E29" t="str">
        <f t="shared" si="13"/>
        <v>Semi Finalist</v>
      </c>
      <c r="F29" s="153"/>
      <c r="G29" s="197">
        <f t="shared" si="14"/>
        <v>1625</v>
      </c>
      <c r="H29" s="196" t="s">
        <v>96</v>
      </c>
      <c r="I29" s="197">
        <v>10</v>
      </c>
      <c r="J29" s="198">
        <f t="shared" si="6"/>
        <v>0</v>
      </c>
      <c r="K29" t="str">
        <f t="shared" si="15"/>
        <v>Quarter Finalist</v>
      </c>
      <c r="L29" s="153"/>
      <c r="M29" s="197">
        <f t="shared" si="16"/>
        <v>967</v>
      </c>
      <c r="N29" s="196" t="s">
        <v>96</v>
      </c>
      <c r="O29" s="197">
        <v>10</v>
      </c>
      <c r="P29" s="198">
        <f t="shared" si="8"/>
        <v>0</v>
      </c>
      <c r="Q29" t="str">
        <f t="shared" si="17"/>
        <v>Quarter Finalist</v>
      </c>
      <c r="R29" s="153"/>
      <c r="S29" s="197">
        <f t="shared" si="18"/>
        <v>1503</v>
      </c>
      <c r="T29" s="196" t="s">
        <v>96</v>
      </c>
      <c r="U29" s="197">
        <v>10</v>
      </c>
      <c r="V29" s="198">
        <f t="shared" si="10"/>
        <v>30</v>
      </c>
      <c r="W29" t="str">
        <f t="shared" si="19"/>
        <v>Winner</v>
      </c>
      <c r="X29" s="231"/>
      <c r="Y29" s="118"/>
      <c r="Z29" s="368"/>
      <c r="AA29" s="2"/>
      <c r="AB29" s="368"/>
      <c r="AC29" s="2"/>
      <c r="AD29" s="368"/>
      <c r="AE29" s="2"/>
      <c r="AF29" s="98"/>
      <c r="AG29" s="2"/>
      <c r="AH29" s="98"/>
      <c r="AI29" s="2"/>
      <c r="AJ29" s="2"/>
      <c r="AK29" s="2"/>
      <c r="AL29" s="2"/>
      <c r="AM29" s="2"/>
      <c r="AN29" s="2"/>
      <c r="AO29" s="2"/>
      <c r="AP29" s="2"/>
      <c r="AQ29" s="2"/>
      <c r="AR29" s="2"/>
      <c r="AS29" s="2"/>
      <c r="AT29" s="2"/>
      <c r="AU29" s="97"/>
      <c r="AV29" s="97"/>
      <c r="AW29" s="97"/>
      <c r="AX29" s="97"/>
      <c r="AY29" s="97"/>
    </row>
    <row r="30" spans="1:51" x14ac:dyDescent="0.2">
      <c r="A30" s="202">
        <f t="shared" si="12"/>
        <v>1918</v>
      </c>
      <c r="B30" s="201" t="s">
        <v>97</v>
      </c>
      <c r="C30" s="202">
        <v>9</v>
      </c>
      <c r="D30" s="203">
        <f t="shared" si="4"/>
        <v>0</v>
      </c>
      <c r="E30" t="str">
        <f t="shared" si="13"/>
        <v>Quarter Finalist</v>
      </c>
      <c r="G30" s="202">
        <f t="shared" si="14"/>
        <v>1678</v>
      </c>
      <c r="H30" s="201" t="s">
        <v>97</v>
      </c>
      <c r="I30" s="202">
        <v>9</v>
      </c>
      <c r="J30" s="203">
        <f t="shared" si="6"/>
        <v>0</v>
      </c>
      <c r="K30" t="str">
        <f t="shared" si="15"/>
        <v>Quarter Finalist</v>
      </c>
      <c r="M30" s="202">
        <f t="shared" si="16"/>
        <v>1056</v>
      </c>
      <c r="N30" s="201" t="s">
        <v>97</v>
      </c>
      <c r="O30" s="202">
        <v>9</v>
      </c>
      <c r="P30" s="203">
        <f t="shared" si="8"/>
        <v>0</v>
      </c>
      <c r="Q30" t="str">
        <f t="shared" si="17"/>
        <v>Quarter Finalist</v>
      </c>
      <c r="S30" s="202">
        <f t="shared" si="18"/>
        <v>525</v>
      </c>
      <c r="T30" s="201" t="s">
        <v>97</v>
      </c>
      <c r="U30" s="202">
        <v>9</v>
      </c>
      <c r="V30" s="203">
        <f t="shared" si="10"/>
        <v>0</v>
      </c>
      <c r="W30" t="str">
        <f t="shared" si="19"/>
        <v>Quarter Finalist</v>
      </c>
      <c r="X30" s="230"/>
      <c r="Y30" s="98"/>
      <c r="Z30" s="368"/>
      <c r="AA30" s="2"/>
      <c r="AB30" s="368"/>
      <c r="AC30" s="2"/>
      <c r="AD30" s="368"/>
      <c r="AE30" s="2"/>
      <c r="AF30" s="98"/>
      <c r="AG30" s="2"/>
      <c r="AH30" s="153"/>
      <c r="AI30" s="2"/>
      <c r="AJ30" s="2"/>
      <c r="AK30" s="2"/>
      <c r="AL30" s="2"/>
      <c r="AM30" s="2"/>
      <c r="AN30" s="2"/>
      <c r="AO30" s="2"/>
      <c r="AP30" s="2"/>
      <c r="AQ30" s="2"/>
      <c r="AR30" s="2"/>
      <c r="AS30" s="2"/>
      <c r="AT30" s="2"/>
      <c r="AU30" s="97"/>
      <c r="AV30" s="97"/>
      <c r="AW30" s="97"/>
      <c r="AX30" s="97"/>
      <c r="AY30" s="97"/>
    </row>
    <row r="31" spans="1:51" x14ac:dyDescent="0.2">
      <c r="A31" s="197">
        <f>D9</f>
        <v>2512</v>
      </c>
      <c r="B31" s="196" t="s">
        <v>98</v>
      </c>
      <c r="C31" s="197">
        <v>8</v>
      </c>
      <c r="D31" s="198">
        <f t="shared" si="4"/>
        <v>0</v>
      </c>
      <c r="E31" t="str">
        <f>E22</f>
        <v>Quarter Finalist</v>
      </c>
      <c r="G31" s="197">
        <f>J9</f>
        <v>245</v>
      </c>
      <c r="H31" s="196" t="s">
        <v>98</v>
      </c>
      <c r="I31" s="197">
        <v>8</v>
      </c>
      <c r="J31" s="198">
        <f t="shared" si="6"/>
        <v>0</v>
      </c>
      <c r="K31" t="str">
        <f>K22</f>
        <v>Quarter Finalist</v>
      </c>
      <c r="M31" s="197">
        <f>P9</f>
        <v>1218</v>
      </c>
      <c r="N31" s="196" t="s">
        <v>98</v>
      </c>
      <c r="O31" s="197">
        <v>8</v>
      </c>
      <c r="P31" s="198">
        <f t="shared" si="8"/>
        <v>0</v>
      </c>
      <c r="Q31" t="str">
        <f>Q22</f>
        <v>Quarter Finalist</v>
      </c>
      <c r="S31" s="197">
        <f>V9</f>
        <v>2046</v>
      </c>
      <c r="T31" s="196" t="s">
        <v>98</v>
      </c>
      <c r="U31" s="197">
        <v>8</v>
      </c>
      <c r="V31" s="198">
        <f t="shared" si="10"/>
        <v>0</v>
      </c>
      <c r="W31" t="str">
        <f>W22</f>
        <v>Quarter Finalist</v>
      </c>
      <c r="X31" s="230"/>
      <c r="Y31" s="98"/>
      <c r="Z31" s="368"/>
      <c r="AA31" s="2"/>
      <c r="AB31" s="368"/>
      <c r="AC31" s="2"/>
      <c r="AD31" s="368"/>
      <c r="AE31" s="2"/>
      <c r="AF31" s="98"/>
      <c r="AG31" s="2"/>
      <c r="AH31" s="98"/>
      <c r="AI31" s="2"/>
      <c r="AJ31" s="2"/>
      <c r="AK31" s="2"/>
      <c r="AL31" s="2"/>
      <c r="AM31" s="2"/>
      <c r="AN31" s="2"/>
      <c r="AO31" s="2"/>
      <c r="AP31" s="2"/>
      <c r="AQ31" s="2"/>
      <c r="AR31" s="2"/>
      <c r="AS31" s="2"/>
      <c r="AT31" s="2"/>
      <c r="AU31" s="97"/>
      <c r="AV31" s="97"/>
      <c r="AW31" s="97"/>
      <c r="AX31" s="97"/>
      <c r="AY31" s="97"/>
    </row>
    <row r="32" spans="1:51" x14ac:dyDescent="0.2">
      <c r="A32" s="197">
        <f>D8</f>
        <v>1023</v>
      </c>
      <c r="B32" s="196" t="s">
        <v>99</v>
      </c>
      <c r="C32" s="197">
        <v>7</v>
      </c>
      <c r="D32" s="198">
        <f t="shared" si="4"/>
        <v>10</v>
      </c>
      <c r="E32" t="str">
        <f>E21</f>
        <v>Semi Finalist</v>
      </c>
      <c r="G32" s="197">
        <f>J8</f>
        <v>1559</v>
      </c>
      <c r="H32" s="196" t="s">
        <v>99</v>
      </c>
      <c r="I32" s="197">
        <v>7</v>
      </c>
      <c r="J32" s="198">
        <f t="shared" si="6"/>
        <v>0</v>
      </c>
      <c r="K32" t="str">
        <f>K21</f>
        <v>Quarter Finalist</v>
      </c>
      <c r="M32" s="197">
        <f>P8</f>
        <v>935</v>
      </c>
      <c r="N32" s="196" t="s">
        <v>99</v>
      </c>
      <c r="O32" s="197">
        <v>7</v>
      </c>
      <c r="P32" s="198">
        <f t="shared" si="8"/>
        <v>0</v>
      </c>
      <c r="Q32" t="str">
        <f>Q21</f>
        <v>Quarter Finalist</v>
      </c>
      <c r="S32" s="197">
        <f>V8</f>
        <v>25</v>
      </c>
      <c r="T32" s="196" t="s">
        <v>99</v>
      </c>
      <c r="U32" s="197">
        <v>7</v>
      </c>
      <c r="V32" s="198">
        <f t="shared" si="10"/>
        <v>30</v>
      </c>
      <c r="W32" t="str">
        <f>W21</f>
        <v>Winner</v>
      </c>
      <c r="X32" s="230"/>
      <c r="Y32" s="98"/>
      <c r="Z32" s="368"/>
      <c r="AA32" s="2"/>
      <c r="AB32" s="368"/>
      <c r="AC32" s="2"/>
      <c r="AD32" s="368"/>
      <c r="AE32" s="2"/>
      <c r="AF32" s="98"/>
      <c r="AG32" s="2"/>
      <c r="AH32" s="98"/>
      <c r="AI32" s="2"/>
      <c r="AJ32" s="2"/>
      <c r="AK32" s="2"/>
      <c r="AL32" s="2"/>
      <c r="AM32" s="2"/>
      <c r="AN32" s="2"/>
      <c r="AO32" s="2"/>
      <c r="AP32" s="2"/>
      <c r="AQ32" s="2"/>
      <c r="AR32" s="2"/>
      <c r="AS32" s="2"/>
      <c r="AT32" s="2"/>
      <c r="AU32" s="97"/>
      <c r="AV32" s="97"/>
      <c r="AW32" s="97"/>
      <c r="AX32" s="97"/>
      <c r="AY32" s="97"/>
    </row>
    <row r="33" spans="1:51" x14ac:dyDescent="0.2">
      <c r="A33" s="197">
        <f>D7</f>
        <v>846</v>
      </c>
      <c r="B33" s="196" t="s">
        <v>100</v>
      </c>
      <c r="C33" s="197">
        <v>6</v>
      </c>
      <c r="D33" s="198">
        <f t="shared" si="4"/>
        <v>0</v>
      </c>
      <c r="E33" t="str">
        <f>E20</f>
        <v>Quarter Finalist</v>
      </c>
      <c r="G33" s="197">
        <f>J7</f>
        <v>2363</v>
      </c>
      <c r="H33" s="196" t="s">
        <v>100</v>
      </c>
      <c r="I33" s="197">
        <v>6</v>
      </c>
      <c r="J33" s="198">
        <f t="shared" si="6"/>
        <v>0</v>
      </c>
      <c r="K33" t="str">
        <f>K20</f>
        <v>Quarter Finalist</v>
      </c>
      <c r="M33" s="197">
        <f>P7</f>
        <v>70</v>
      </c>
      <c r="N33" s="196" t="s">
        <v>100</v>
      </c>
      <c r="O33" s="197">
        <v>6</v>
      </c>
      <c r="P33" s="198">
        <f t="shared" si="8"/>
        <v>0</v>
      </c>
      <c r="Q33" t="str">
        <f>Q20</f>
        <v>Quarter Finalist</v>
      </c>
      <c r="S33" s="197">
        <f>V7</f>
        <v>11</v>
      </c>
      <c r="T33" s="196" t="s">
        <v>100</v>
      </c>
      <c r="U33" s="197">
        <v>6</v>
      </c>
      <c r="V33" s="198">
        <f t="shared" si="10"/>
        <v>10</v>
      </c>
      <c r="W33" t="str">
        <f>W20</f>
        <v>Semi Finalist</v>
      </c>
      <c r="X33" s="230"/>
      <c r="Y33" s="98"/>
      <c r="Z33" s="368"/>
      <c r="AA33" s="2"/>
      <c r="AB33" s="368"/>
      <c r="AC33" s="2"/>
      <c r="AD33" s="368"/>
      <c r="AE33" s="2"/>
      <c r="AF33" s="98"/>
      <c r="AG33" s="2"/>
      <c r="AH33" s="98"/>
      <c r="AI33" s="2"/>
      <c r="AJ33" s="2"/>
      <c r="AK33" s="2"/>
      <c r="AL33" s="2"/>
      <c r="AM33" s="2"/>
      <c r="AN33" s="2"/>
      <c r="AO33" s="2"/>
      <c r="AP33" s="2"/>
      <c r="AQ33" s="2"/>
      <c r="AR33" s="2"/>
      <c r="AS33" s="2"/>
      <c r="AT33" s="2"/>
      <c r="AU33" s="97"/>
      <c r="AV33" s="97"/>
      <c r="AW33" s="97"/>
      <c r="AX33" s="97"/>
      <c r="AY33" s="97"/>
    </row>
    <row r="34" spans="1:51" x14ac:dyDescent="0.2">
      <c r="A34" s="197">
        <f>D6</f>
        <v>191</v>
      </c>
      <c r="B34" s="196" t="s">
        <v>101</v>
      </c>
      <c r="C34" s="197">
        <v>5</v>
      </c>
      <c r="D34" s="198">
        <f t="shared" si="4"/>
        <v>10</v>
      </c>
      <c r="E34" t="str">
        <f>E19</f>
        <v>Semi Finalist</v>
      </c>
      <c r="G34" s="197">
        <f>J6</f>
        <v>51</v>
      </c>
      <c r="H34" s="196" t="s">
        <v>101</v>
      </c>
      <c r="I34" s="197">
        <v>5</v>
      </c>
      <c r="J34" s="198">
        <f t="shared" si="6"/>
        <v>30</v>
      </c>
      <c r="K34" t="str">
        <f>K19</f>
        <v>Winner</v>
      </c>
      <c r="M34" s="197">
        <f>P6</f>
        <v>341</v>
      </c>
      <c r="N34" s="196" t="s">
        <v>101</v>
      </c>
      <c r="O34" s="197">
        <v>5</v>
      </c>
      <c r="P34" s="198">
        <f t="shared" si="8"/>
        <v>0</v>
      </c>
      <c r="Q34" t="str">
        <f>Q19</f>
        <v>Quarter Finalist</v>
      </c>
      <c r="S34" s="197">
        <f>V6</f>
        <v>842</v>
      </c>
      <c r="T34" s="196" t="s">
        <v>101</v>
      </c>
      <c r="U34" s="197">
        <v>5</v>
      </c>
      <c r="V34" s="198">
        <f t="shared" si="10"/>
        <v>0</v>
      </c>
      <c r="W34" t="str">
        <f>W19</f>
        <v>Quarter Finalist</v>
      </c>
      <c r="X34" s="230"/>
      <c r="Y34" s="98"/>
      <c r="Z34" s="368"/>
      <c r="AA34" s="2"/>
      <c r="AB34" s="368"/>
      <c r="AC34" s="2"/>
      <c r="AD34" s="368"/>
      <c r="AE34" s="2"/>
      <c r="AF34" s="98"/>
      <c r="AG34" s="2"/>
      <c r="AH34" s="153"/>
      <c r="AI34" s="98"/>
      <c r="AJ34" s="2"/>
      <c r="AK34" s="2"/>
      <c r="AL34" s="2"/>
      <c r="AM34" s="2"/>
      <c r="AN34" s="2"/>
      <c r="AO34" s="2"/>
      <c r="AP34" s="2"/>
      <c r="AQ34" s="2"/>
      <c r="AR34" s="2"/>
      <c r="AS34" s="2"/>
      <c r="AT34" s="2"/>
      <c r="AU34" s="97"/>
      <c r="AV34" s="97"/>
      <c r="AW34" s="97"/>
      <c r="AX34" s="97"/>
      <c r="AY34" s="97"/>
    </row>
    <row r="35" spans="1:51" x14ac:dyDescent="0.2">
      <c r="A35" s="197">
        <f>D5</f>
        <v>3494</v>
      </c>
      <c r="B35" s="196" t="s">
        <v>102</v>
      </c>
      <c r="C35" s="197">
        <v>4</v>
      </c>
      <c r="D35" s="198">
        <f t="shared" si="4"/>
        <v>0</v>
      </c>
      <c r="E35" t="str">
        <f>E26</f>
        <v>Quarter Finalist</v>
      </c>
      <c r="G35" s="197">
        <f>J5</f>
        <v>365</v>
      </c>
      <c r="H35" s="196" t="s">
        <v>102</v>
      </c>
      <c r="I35" s="197">
        <v>4</v>
      </c>
      <c r="J35" s="198">
        <f t="shared" si="6"/>
        <v>0</v>
      </c>
      <c r="K35" t="str">
        <f>K26</f>
        <v>Quarter Finalist</v>
      </c>
      <c r="M35" s="197">
        <f>P5</f>
        <v>188</v>
      </c>
      <c r="N35" s="196" t="s">
        <v>102</v>
      </c>
      <c r="O35" s="197">
        <v>4</v>
      </c>
      <c r="P35" s="198">
        <f t="shared" si="8"/>
        <v>20</v>
      </c>
      <c r="Q35" t="str">
        <f>Q26</f>
        <v>Finalist</v>
      </c>
      <c r="S35" s="197">
        <f>V5</f>
        <v>494</v>
      </c>
      <c r="T35" s="196" t="s">
        <v>102</v>
      </c>
      <c r="U35" s="197">
        <v>4</v>
      </c>
      <c r="V35" s="198">
        <f t="shared" si="10"/>
        <v>10</v>
      </c>
      <c r="W35" t="str">
        <f>W26</f>
        <v>Semi Finalist</v>
      </c>
      <c r="X35" s="230"/>
      <c r="Y35" s="98"/>
      <c r="Z35" s="368"/>
      <c r="AA35" s="2"/>
      <c r="AB35" s="368"/>
      <c r="AC35" s="2"/>
      <c r="AD35" s="368"/>
      <c r="AE35" s="2"/>
      <c r="AF35" s="98"/>
      <c r="AG35" s="2"/>
      <c r="AH35" s="153"/>
      <c r="AI35" s="98"/>
      <c r="AJ35" s="2"/>
      <c r="AK35" s="2"/>
      <c r="AL35" s="2"/>
      <c r="AM35" s="2"/>
      <c r="AN35" s="2"/>
      <c r="AO35" s="2"/>
      <c r="AP35" s="2"/>
      <c r="AQ35" s="2"/>
      <c r="AR35" s="2"/>
      <c r="AS35" s="2"/>
      <c r="AT35" s="2"/>
      <c r="AU35" s="97"/>
      <c r="AV35" s="97"/>
      <c r="AW35" s="97"/>
      <c r="AX35" s="97"/>
      <c r="AY35" s="97"/>
    </row>
    <row r="36" spans="1:51" x14ac:dyDescent="0.2">
      <c r="A36" s="197">
        <f>D4</f>
        <v>3747</v>
      </c>
      <c r="B36" s="196" t="s">
        <v>103</v>
      </c>
      <c r="C36" s="197">
        <v>3</v>
      </c>
      <c r="D36" s="198">
        <f t="shared" si="4"/>
        <v>20</v>
      </c>
      <c r="E36" t="str">
        <f>E25</f>
        <v>Finalist</v>
      </c>
      <c r="G36" s="197">
        <f>J4</f>
        <v>103</v>
      </c>
      <c r="H36" s="196" t="s">
        <v>103</v>
      </c>
      <c r="I36" s="197">
        <v>3</v>
      </c>
      <c r="J36" s="198">
        <f t="shared" si="6"/>
        <v>20</v>
      </c>
      <c r="K36" t="str">
        <f>K25</f>
        <v>Finalist</v>
      </c>
      <c r="M36" s="197">
        <f>P4</f>
        <v>175</v>
      </c>
      <c r="N36" s="196" t="s">
        <v>103</v>
      </c>
      <c r="O36" s="197">
        <v>3</v>
      </c>
      <c r="P36" s="198">
        <f t="shared" si="8"/>
        <v>10</v>
      </c>
      <c r="Q36" t="str">
        <f>Q25</f>
        <v>Semi Finalist</v>
      </c>
      <c r="S36" s="197">
        <f>V4</f>
        <v>2481</v>
      </c>
      <c r="T36" s="196" t="s">
        <v>103</v>
      </c>
      <c r="U36" s="197">
        <v>3</v>
      </c>
      <c r="V36" s="198">
        <f t="shared" si="10"/>
        <v>0</v>
      </c>
      <c r="W36" t="str">
        <f>W25</f>
        <v>Quarter Finalist</v>
      </c>
      <c r="X36" s="230"/>
      <c r="Y36" s="98"/>
      <c r="Z36" s="368"/>
      <c r="AA36" s="2"/>
      <c r="AB36" s="368"/>
      <c r="AC36" s="2"/>
      <c r="AD36" s="368"/>
      <c r="AE36" s="2"/>
      <c r="AF36" s="98"/>
      <c r="AG36" s="2"/>
      <c r="AH36" s="153"/>
      <c r="AI36" s="98"/>
      <c r="AJ36" s="2"/>
      <c r="AK36" s="2"/>
      <c r="AL36" s="2"/>
      <c r="AM36" s="2"/>
      <c r="AN36" s="2"/>
      <c r="AO36" s="2"/>
      <c r="AP36" s="2"/>
      <c r="AQ36" s="2"/>
      <c r="AR36" s="2"/>
      <c r="AS36" s="2"/>
      <c r="AT36" s="2"/>
      <c r="AU36" s="97"/>
      <c r="AV36" s="97"/>
      <c r="AW36" s="97"/>
      <c r="AX36" s="97"/>
      <c r="AY36" s="97"/>
    </row>
    <row r="37" spans="1:51" x14ac:dyDescent="0.2">
      <c r="A37" s="197">
        <f>D3</f>
        <v>303</v>
      </c>
      <c r="B37" s="196" t="s">
        <v>104</v>
      </c>
      <c r="C37" s="197">
        <v>2</v>
      </c>
      <c r="D37" s="198">
        <f t="shared" si="4"/>
        <v>0</v>
      </c>
      <c r="E37" t="str">
        <f>E24</f>
        <v>Quarter Finalist</v>
      </c>
      <c r="G37" s="197">
        <f>J3</f>
        <v>2751</v>
      </c>
      <c r="H37" s="196" t="s">
        <v>104</v>
      </c>
      <c r="I37" s="197">
        <v>2</v>
      </c>
      <c r="J37" s="198">
        <f t="shared" si="6"/>
        <v>10</v>
      </c>
      <c r="K37" t="str">
        <f>K24</f>
        <v>Semi Finalist</v>
      </c>
      <c r="M37" s="197">
        <f>P3</f>
        <v>973</v>
      </c>
      <c r="N37" s="196" t="s">
        <v>104</v>
      </c>
      <c r="O37" s="197">
        <v>2</v>
      </c>
      <c r="P37" s="198">
        <f t="shared" si="8"/>
        <v>30</v>
      </c>
      <c r="Q37" t="str">
        <f>Q24</f>
        <v>Winner</v>
      </c>
      <c r="S37" s="197">
        <f>V3</f>
        <v>1732</v>
      </c>
      <c r="T37" s="196" t="s">
        <v>104</v>
      </c>
      <c r="U37" s="197">
        <v>2</v>
      </c>
      <c r="V37" s="198">
        <f t="shared" si="10"/>
        <v>0</v>
      </c>
      <c r="W37" t="str">
        <f>W24</f>
        <v>Quarter Finalist</v>
      </c>
      <c r="X37" s="230"/>
      <c r="Y37" s="153"/>
      <c r="Z37" s="368"/>
      <c r="AA37" s="2"/>
      <c r="AB37" s="368"/>
      <c r="AC37" s="2"/>
      <c r="AD37" s="368"/>
      <c r="AE37" s="2"/>
      <c r="AF37" s="98"/>
      <c r="AG37" s="2"/>
      <c r="AH37" s="98"/>
      <c r="AI37" s="98"/>
      <c r="AJ37" s="2"/>
      <c r="AK37" s="2"/>
      <c r="AL37" s="2"/>
      <c r="AM37" s="2"/>
      <c r="AN37" s="2"/>
      <c r="AO37" s="2"/>
      <c r="AP37" s="2"/>
      <c r="AQ37" s="2"/>
      <c r="AR37" s="2"/>
      <c r="AS37" s="2"/>
      <c r="AT37" s="2"/>
      <c r="AU37" s="97"/>
      <c r="AV37" s="97"/>
      <c r="AW37" s="97"/>
      <c r="AX37" s="97"/>
      <c r="AY37" s="97"/>
    </row>
    <row r="38" spans="1:51" x14ac:dyDescent="0.2">
      <c r="A38" s="202">
        <f>D2</f>
        <v>781</v>
      </c>
      <c r="B38" s="201" t="s">
        <v>105</v>
      </c>
      <c r="C38" s="202">
        <v>1</v>
      </c>
      <c r="D38" s="203">
        <f t="shared" si="4"/>
        <v>30</v>
      </c>
      <c r="E38" t="str">
        <f>E23</f>
        <v>Winner</v>
      </c>
      <c r="G38" s="202">
        <f>J2</f>
        <v>368</v>
      </c>
      <c r="H38" s="201" t="s">
        <v>105</v>
      </c>
      <c r="I38" s="202">
        <v>1</v>
      </c>
      <c r="J38" s="203">
        <f t="shared" si="6"/>
        <v>10</v>
      </c>
      <c r="K38" t="str">
        <f>K23</f>
        <v>Semi Finalist</v>
      </c>
      <c r="M38" s="202">
        <f>P2</f>
        <v>294</v>
      </c>
      <c r="N38" s="201" t="s">
        <v>105</v>
      </c>
      <c r="O38" s="202">
        <v>1</v>
      </c>
      <c r="P38" s="203">
        <f t="shared" si="8"/>
        <v>10</v>
      </c>
      <c r="Q38" t="str">
        <f>Q23</f>
        <v>Semi Finalist</v>
      </c>
      <c r="S38" s="202">
        <f>V2</f>
        <v>1801</v>
      </c>
      <c r="T38" s="201" t="s">
        <v>105</v>
      </c>
      <c r="U38" s="202">
        <v>1</v>
      </c>
      <c r="V38" s="203">
        <f t="shared" si="10"/>
        <v>20</v>
      </c>
      <c r="W38" t="str">
        <f>W23</f>
        <v>Finalist</v>
      </c>
      <c r="X38" s="230"/>
      <c r="Y38" s="98"/>
      <c r="Z38" s="368"/>
      <c r="AA38" s="2"/>
      <c r="AB38" s="368"/>
      <c r="AC38" s="2"/>
      <c r="AD38" s="368"/>
      <c r="AE38" s="2"/>
      <c r="AF38" s="98"/>
      <c r="AG38" s="2"/>
      <c r="AH38" s="98"/>
      <c r="AI38" s="98"/>
      <c r="AJ38" s="2"/>
      <c r="AK38" s="2"/>
      <c r="AL38" s="2"/>
      <c r="AM38" s="2"/>
      <c r="AN38" s="2"/>
      <c r="AO38" s="2"/>
      <c r="AP38" s="2"/>
      <c r="AQ38" s="2"/>
      <c r="AR38" s="2"/>
      <c r="AS38" s="2"/>
      <c r="AT38" s="2"/>
      <c r="AU38" s="97"/>
      <c r="AV38" s="97"/>
      <c r="AW38" s="97"/>
      <c r="AX38" s="97"/>
      <c r="AY38" s="97"/>
    </row>
    <row r="39" spans="1:51" x14ac:dyDescent="0.2">
      <c r="C39" s="234">
        <f>SUM(C15:C38)</f>
        <v>236</v>
      </c>
      <c r="D39" s="234">
        <f>SUM(D15:D38)</f>
        <v>210</v>
      </c>
      <c r="I39" s="234">
        <f>SUM(I15:I38)</f>
        <v>236</v>
      </c>
      <c r="J39" s="234">
        <f>SUM(J15:J38)</f>
        <v>210</v>
      </c>
      <c r="O39" s="234">
        <f>SUM(O15:O38)</f>
        <v>236</v>
      </c>
      <c r="P39" s="234">
        <f>SUM(P15:P38)</f>
        <v>210</v>
      </c>
      <c r="U39" s="234">
        <f>SUM(U15:U38)</f>
        <v>236</v>
      </c>
      <c r="V39" s="234">
        <f>SUM(V15:V38)</f>
        <v>210</v>
      </c>
      <c r="X39" s="230"/>
      <c r="Y39" s="153"/>
      <c r="Z39" s="368"/>
      <c r="AA39" s="2"/>
      <c r="AB39" s="368"/>
      <c r="AC39" s="2"/>
      <c r="AD39" s="368"/>
      <c r="AE39" s="2"/>
      <c r="AF39" s="98"/>
      <c r="AG39" s="2"/>
      <c r="AH39" s="153"/>
      <c r="AI39" s="153"/>
      <c r="AJ39" s="2"/>
      <c r="AK39" s="2"/>
      <c r="AL39" s="2"/>
      <c r="AM39" s="2"/>
      <c r="AN39" s="2"/>
      <c r="AO39" s="2"/>
      <c r="AP39" s="2"/>
      <c r="AQ39" s="2"/>
      <c r="AR39" s="2"/>
      <c r="AS39" s="2"/>
      <c r="AT39" s="2"/>
      <c r="AU39" s="97"/>
      <c r="AV39" s="97"/>
      <c r="AW39" s="97"/>
      <c r="AX39" s="97"/>
      <c r="AY39" s="97"/>
    </row>
    <row r="40" spans="1:51" x14ac:dyDescent="0.2">
      <c r="X40" s="230"/>
      <c r="Y40" s="153"/>
      <c r="Z40" s="368"/>
      <c r="AA40" s="2"/>
      <c r="AB40" s="368"/>
      <c r="AC40" s="2"/>
      <c r="AD40" s="368"/>
      <c r="AE40" s="2"/>
      <c r="AF40" s="98"/>
      <c r="AG40" s="2"/>
      <c r="AH40" s="98"/>
      <c r="AI40" s="153"/>
      <c r="AJ40" s="2"/>
      <c r="AK40" s="2"/>
      <c r="AL40" s="2"/>
      <c r="AM40" s="2"/>
      <c r="AN40" s="2"/>
      <c r="AO40" s="2"/>
      <c r="AP40" s="2"/>
      <c r="AQ40" s="2"/>
      <c r="AR40" s="2"/>
      <c r="AS40" s="2"/>
      <c r="AT40" s="2"/>
      <c r="AU40" s="97"/>
      <c r="AV40" s="97"/>
      <c r="AW40" s="97"/>
      <c r="AX40" s="97"/>
      <c r="AY40" s="97"/>
    </row>
    <row r="41" spans="1:51" x14ac:dyDescent="0.2">
      <c r="Y41" s="98"/>
      <c r="Z41" s="368"/>
      <c r="AA41" s="2"/>
      <c r="AB41" s="368"/>
      <c r="AC41" s="2"/>
      <c r="AD41" s="368"/>
      <c r="AE41" s="2"/>
      <c r="AF41" s="153"/>
      <c r="AG41" s="2"/>
      <c r="AH41" s="153"/>
      <c r="AI41" s="153"/>
      <c r="AJ41" s="2"/>
      <c r="AK41" s="2"/>
      <c r="AL41" s="2"/>
      <c r="AM41" s="2"/>
      <c r="AN41" s="2"/>
      <c r="AO41" s="2"/>
      <c r="AP41" s="2"/>
      <c r="AQ41" s="2"/>
      <c r="AR41" s="2"/>
      <c r="AS41" s="2"/>
      <c r="AT41" s="2"/>
      <c r="AU41" s="97"/>
      <c r="AV41" s="97"/>
      <c r="AW41" s="97"/>
      <c r="AX41" s="97"/>
      <c r="AY41" s="97"/>
    </row>
    <row r="42" spans="1:51" x14ac:dyDescent="0.2">
      <c r="Y42" s="98"/>
      <c r="Z42" s="368"/>
      <c r="AA42" s="2"/>
      <c r="AB42" s="368"/>
      <c r="AC42" s="2"/>
      <c r="AD42" s="368"/>
      <c r="AE42" s="2"/>
      <c r="AF42" s="98"/>
      <c r="AG42" s="2"/>
      <c r="AH42" s="98"/>
      <c r="AI42" s="153"/>
      <c r="AJ42" s="2"/>
      <c r="AK42" s="2"/>
      <c r="AL42" s="2"/>
      <c r="AM42" s="2"/>
      <c r="AN42" s="2"/>
      <c r="AO42" s="2"/>
      <c r="AP42" s="2"/>
      <c r="AQ42" s="2"/>
      <c r="AR42" s="2"/>
      <c r="AS42" s="2"/>
      <c r="AT42" s="2"/>
      <c r="AU42" s="97"/>
      <c r="AV42" s="97"/>
      <c r="AW42" s="97"/>
      <c r="AX42" s="97"/>
      <c r="AY42" s="97"/>
    </row>
    <row r="43" spans="1:51" ht="13.5" thickBot="1" x14ac:dyDescent="0.25">
      <c r="A43" s="157" t="s">
        <v>306</v>
      </c>
      <c r="B43" s="157" t="s">
        <v>307</v>
      </c>
      <c r="C43" s="157" t="s">
        <v>308</v>
      </c>
      <c r="D43" s="151">
        <f>SUM(D44:D139)</f>
        <v>90</v>
      </c>
      <c r="F43" s="3" t="s">
        <v>12</v>
      </c>
      <c r="G43" s="7" t="s">
        <v>1</v>
      </c>
      <c r="H43" s="7" t="s">
        <v>2</v>
      </c>
      <c r="I43" s="7" t="s">
        <v>3</v>
      </c>
      <c r="J43" s="8" t="s">
        <v>4</v>
      </c>
      <c r="L43" s="101" t="s">
        <v>26</v>
      </c>
      <c r="M43" s="101" t="s">
        <v>388</v>
      </c>
      <c r="N43" s="101" t="s">
        <v>8</v>
      </c>
      <c r="O43" s="101" t="s">
        <v>388</v>
      </c>
      <c r="P43" s="101" t="s">
        <v>9</v>
      </c>
      <c r="Q43" s="101" t="s">
        <v>388</v>
      </c>
      <c r="R43" s="101" t="s">
        <v>10</v>
      </c>
      <c r="S43" s="101" t="s">
        <v>388</v>
      </c>
      <c r="W43" s="230"/>
      <c r="X43" s="230"/>
      <c r="Y43" s="98"/>
      <c r="Z43" s="368"/>
      <c r="AA43" s="2"/>
      <c r="AB43" s="368"/>
      <c r="AC43" s="2"/>
      <c r="AD43" s="368"/>
      <c r="AE43" s="2"/>
      <c r="AF43" s="98"/>
      <c r="AG43" s="2"/>
      <c r="AH43" s="98"/>
      <c r="AI43" s="153"/>
      <c r="AJ43" s="2"/>
      <c r="AK43" s="2"/>
      <c r="AL43" s="2"/>
      <c r="AM43" s="2"/>
      <c r="AN43" s="2"/>
      <c r="AO43" s="2"/>
      <c r="AP43" s="2"/>
      <c r="AQ43" s="2"/>
      <c r="AR43" s="2"/>
      <c r="AS43" s="2"/>
      <c r="AT43" s="2"/>
      <c r="AU43" s="97"/>
      <c r="AV43" s="97"/>
      <c r="AW43" s="97"/>
      <c r="AX43" s="97"/>
      <c r="AY43" s="97"/>
    </row>
    <row r="44" spans="1:51" x14ac:dyDescent="0.2">
      <c r="A44">
        <v>11</v>
      </c>
      <c r="B44" s="193">
        <v>6</v>
      </c>
      <c r="C44" s="195">
        <v>10</v>
      </c>
      <c r="E44" s="414" t="str">
        <f>INDEX('[1]2012 Teams'!$B$2:$B$2344,MATCH(A44,'[1]2012 Teams'!$A$2:$A$2344))</f>
        <v>Flanders, NJ USA</v>
      </c>
      <c r="F44" s="128" t="s">
        <v>13</v>
      </c>
      <c r="G44" s="160">
        <f t="shared" ref="G44:J47" si="20">Z2</f>
        <v>2016</v>
      </c>
      <c r="H44" s="161">
        <f t="shared" si="20"/>
        <v>177</v>
      </c>
      <c r="I44" s="228">
        <f t="shared" si="20"/>
        <v>781</v>
      </c>
      <c r="J44" s="226" t="str">
        <f t="shared" si="20"/>
        <v>F</v>
      </c>
      <c r="L44" s="111">
        <v>33</v>
      </c>
      <c r="M44" s="51">
        <f>VLOOKUP(L44,[2]OPR_STUDIES!$B$4:$C$2079,2)</f>
        <v>4</v>
      </c>
      <c r="N44" s="111">
        <v>20</v>
      </c>
      <c r="O44" s="51">
        <f>VLOOKUP(N44,[2]OPR_STUDIES!$B$4:$C$2079,2)</f>
        <v>3</v>
      </c>
      <c r="P44" s="111">
        <v>40</v>
      </c>
      <c r="Q44" s="51">
        <f>VLOOKUP(P44,[2]OPR_STUDIES!$B$4:$C$2079,2)</f>
        <v>3</v>
      </c>
      <c r="R44" s="111">
        <v>11</v>
      </c>
      <c r="S44" s="51">
        <f>VLOOKUP(R44,[2]OPR_STUDIES!$B$4:$C$2079,2)</f>
        <v>3</v>
      </c>
      <c r="W44" s="230"/>
      <c r="X44" s="230"/>
      <c r="Y44" s="98"/>
      <c r="Z44" s="368"/>
      <c r="AA44" s="2"/>
      <c r="AB44" s="368"/>
      <c r="AC44" s="2"/>
      <c r="AD44" s="368"/>
      <c r="AE44" s="2"/>
      <c r="AF44" s="98"/>
      <c r="AG44" s="2"/>
      <c r="AH44" s="98"/>
      <c r="AI44" s="153"/>
      <c r="AJ44" s="2"/>
      <c r="AK44" s="2"/>
      <c r="AL44" s="2"/>
      <c r="AM44" s="2"/>
      <c r="AN44" s="2"/>
      <c r="AO44" s="2"/>
      <c r="AP44" s="2"/>
      <c r="AQ44" s="2"/>
      <c r="AR44" s="2"/>
      <c r="AS44" s="2"/>
      <c r="AT44" s="2"/>
      <c r="AU44" s="97"/>
      <c r="AV44" s="97"/>
      <c r="AW44" s="97"/>
      <c r="AX44" s="97"/>
      <c r="AY44" s="97"/>
    </row>
    <row r="45" spans="1:51" ht="13.5" thickBot="1" x14ac:dyDescent="0.25">
      <c r="A45">
        <v>16</v>
      </c>
      <c r="B45" s="196">
        <v>12</v>
      </c>
      <c r="C45" s="165">
        <v>0</v>
      </c>
      <c r="E45" s="414" t="str">
        <f>INDEX('[1]2012 Teams'!$B$2:$B$2344,MATCH(A45,'[1]2012 Teams'!$A$2:$A$2344))</f>
        <v>Mountain Home, AR USA</v>
      </c>
      <c r="F45" s="128" t="s">
        <v>14</v>
      </c>
      <c r="G45" s="164">
        <f t="shared" si="20"/>
        <v>987</v>
      </c>
      <c r="H45" s="224">
        <f t="shared" si="20"/>
        <v>968</v>
      </c>
      <c r="I45" s="98">
        <f t="shared" si="20"/>
        <v>51</v>
      </c>
      <c r="J45" s="217" t="str">
        <f t="shared" si="20"/>
        <v>SF</v>
      </c>
      <c r="L45" s="112">
        <v>45</v>
      </c>
      <c r="M45" s="106">
        <f>VLOOKUP(L45,[2]OPR_STUDIES!$B$4:$C$2079,2)</f>
        <v>3</v>
      </c>
      <c r="N45" s="112">
        <v>51</v>
      </c>
      <c r="O45" s="106">
        <f>VLOOKUP(N45,[2]OPR_STUDIES!$B$4:$C$2079,2)</f>
        <v>4</v>
      </c>
      <c r="P45" s="112">
        <v>48</v>
      </c>
      <c r="Q45" s="106">
        <f>VLOOKUP(P45,[2]OPR_STUDIES!$B$4:$C$2079,2)</f>
        <v>4</v>
      </c>
      <c r="R45" s="112">
        <v>16</v>
      </c>
      <c r="S45" s="106">
        <f>VLOOKUP(R45,[2]OPR_STUDIES!$B$4:$C$2079,2)</f>
        <v>3</v>
      </c>
      <c r="W45" s="230"/>
      <c r="X45" s="230"/>
      <c r="Y45" s="98"/>
      <c r="Z45" s="368"/>
      <c r="AA45" s="2"/>
      <c r="AB45" s="368"/>
      <c r="AC45" s="2"/>
      <c r="AD45" s="368"/>
      <c r="AE45" s="2"/>
      <c r="AF45" s="98"/>
      <c r="AG45" s="2"/>
      <c r="AH45" s="98"/>
      <c r="AI45" s="153"/>
      <c r="AJ45" s="2"/>
      <c r="AK45" s="2"/>
      <c r="AL45" s="2"/>
      <c r="AM45" s="2"/>
      <c r="AN45" s="2"/>
      <c r="AO45" s="2"/>
      <c r="AP45" s="2"/>
      <c r="AQ45" s="2"/>
      <c r="AR45" s="2"/>
      <c r="AS45" s="2"/>
      <c r="AT45" s="2"/>
      <c r="AU45" s="97"/>
      <c r="AV45" s="97"/>
      <c r="AW45" s="97"/>
      <c r="AX45" s="97"/>
      <c r="AY45" s="97"/>
    </row>
    <row r="46" spans="1:51" x14ac:dyDescent="0.2">
      <c r="A46">
        <v>25</v>
      </c>
      <c r="B46" s="196">
        <v>7</v>
      </c>
      <c r="C46" s="198">
        <v>30</v>
      </c>
      <c r="E46" s="414" t="str">
        <f>INDEX('[1]2012 Teams'!$B$2:$B$2344,MATCH(A46,'[1]2012 Teams'!$A$2:$A$2344))</f>
        <v>North Brunswick, NJ USA</v>
      </c>
      <c r="F46" s="128" t="s">
        <v>15</v>
      </c>
      <c r="G46" s="166">
        <f t="shared" si="20"/>
        <v>254</v>
      </c>
      <c r="H46" s="153">
        <f t="shared" si="20"/>
        <v>111</v>
      </c>
      <c r="I46" s="98">
        <f t="shared" si="20"/>
        <v>973</v>
      </c>
      <c r="J46" s="217" t="str">
        <f t="shared" si="20"/>
        <v>W</v>
      </c>
      <c r="L46" s="112">
        <v>74</v>
      </c>
      <c r="M46" s="106">
        <f>VLOOKUP(L46,[2]OPR_STUDIES!$B$4:$C$2079,2)</f>
        <v>5</v>
      </c>
      <c r="N46" s="112">
        <v>57</v>
      </c>
      <c r="O46" s="106">
        <f>VLOOKUP(N46,[2]OPR_STUDIES!$B$4:$C$2079,2)</f>
        <v>3</v>
      </c>
      <c r="P46" s="112">
        <v>63</v>
      </c>
      <c r="Q46" s="106">
        <f>VLOOKUP(P46,[2]OPR_STUDIES!$B$4:$C$2079,2)</f>
        <v>3</v>
      </c>
      <c r="R46" s="112">
        <v>25</v>
      </c>
      <c r="S46" s="106">
        <f>VLOOKUP(R46,[2]OPR_STUDIES!$B$4:$C$2079,2)</f>
        <v>3</v>
      </c>
      <c r="U46" s="157" t="s">
        <v>296</v>
      </c>
      <c r="V46" s="111">
        <f>AB14</f>
        <v>0</v>
      </c>
      <c r="W46" s="343">
        <f>AC14</f>
        <v>0</v>
      </c>
      <c r="X46" s="344" t="e">
        <f>W46/V46</f>
        <v>#DIV/0!</v>
      </c>
      <c r="Y46" s="98"/>
      <c r="Z46" s="368"/>
      <c r="AA46" s="2"/>
      <c r="AB46" s="368"/>
      <c r="AC46" s="2"/>
      <c r="AD46" s="368"/>
      <c r="AE46" s="2"/>
      <c r="AF46" s="98"/>
      <c r="AG46" s="2"/>
      <c r="AH46" s="98"/>
      <c r="AI46" s="98"/>
      <c r="AJ46" s="2"/>
      <c r="AK46" s="2"/>
      <c r="AL46" s="2"/>
      <c r="AM46" s="2"/>
      <c r="AN46" s="2"/>
      <c r="AO46" s="2"/>
      <c r="AP46" s="2"/>
      <c r="AQ46" s="2"/>
      <c r="AR46" s="2"/>
      <c r="AS46" s="2"/>
      <c r="AT46" s="2"/>
      <c r="AU46" s="97"/>
      <c r="AV46" s="97"/>
      <c r="AW46" s="97"/>
      <c r="AX46" s="97"/>
      <c r="AY46" s="97"/>
    </row>
    <row r="47" spans="1:51" ht="13.5" thickBot="1" x14ac:dyDescent="0.25">
      <c r="A47">
        <v>27</v>
      </c>
      <c r="B47" s="196">
        <v>12</v>
      </c>
      <c r="C47" s="165">
        <v>0</v>
      </c>
      <c r="E47" s="414" t="str">
        <f>INDEX('[1]2012 Teams'!$B$2:$B$2344,MATCH(A47,'[1]2012 Teams'!$A$2:$A$2344))</f>
        <v>Clarkston, MI USA</v>
      </c>
      <c r="F47" s="131" t="s">
        <v>16</v>
      </c>
      <c r="G47" s="167">
        <f t="shared" si="20"/>
        <v>217</v>
      </c>
      <c r="H47" s="227">
        <f t="shared" si="20"/>
        <v>1503</v>
      </c>
      <c r="I47" s="159">
        <f t="shared" si="20"/>
        <v>25</v>
      </c>
      <c r="J47" s="220" t="str">
        <f t="shared" si="20"/>
        <v>SF</v>
      </c>
      <c r="L47" s="112">
        <v>108</v>
      </c>
      <c r="M47" s="106">
        <f>VLOOKUP(L47,[2]OPR_STUDIES!$B$4:$C$2079,2)</f>
        <v>2</v>
      </c>
      <c r="N47" s="112">
        <v>60</v>
      </c>
      <c r="O47" s="106">
        <f>VLOOKUP(N47,[2]OPR_STUDIES!$B$4:$C$2079,2)</f>
        <v>3</v>
      </c>
      <c r="P47" s="112">
        <v>70</v>
      </c>
      <c r="Q47" s="106">
        <f>VLOOKUP(P47,[2]OPR_STUDIES!$B$4:$C$2079,2)</f>
        <v>4</v>
      </c>
      <c r="R47" s="112">
        <v>27</v>
      </c>
      <c r="S47" s="106">
        <f>VLOOKUP(R47,[2]OPR_STUDIES!$B$4:$C$2079,2)</f>
        <v>4</v>
      </c>
      <c r="U47" s="329" t="s">
        <v>303</v>
      </c>
      <c r="V47" s="112">
        <f>AD14</f>
        <v>0</v>
      </c>
      <c r="W47" s="345">
        <f>AE14</f>
        <v>0</v>
      </c>
      <c r="X47" s="346" t="e">
        <f>W47/V47</f>
        <v>#DIV/0!</v>
      </c>
      <c r="Y47" s="98"/>
      <c r="Z47" s="368"/>
      <c r="AA47" s="2"/>
      <c r="AB47" s="368"/>
      <c r="AC47" s="2"/>
      <c r="AD47" s="368"/>
      <c r="AE47" s="2"/>
      <c r="AF47" s="98"/>
      <c r="AG47" s="2"/>
      <c r="AH47" s="98"/>
      <c r="AI47" s="98"/>
      <c r="AJ47" s="2"/>
      <c r="AK47" s="2"/>
      <c r="AL47" s="2"/>
      <c r="AM47" s="2"/>
      <c r="AN47" s="2"/>
      <c r="AO47" s="2"/>
      <c r="AP47" s="2"/>
      <c r="AQ47" s="2"/>
      <c r="AR47" s="2"/>
      <c r="AS47" s="2"/>
      <c r="AT47" s="2"/>
      <c r="AU47" s="97"/>
      <c r="AV47" s="97"/>
      <c r="AW47" s="97"/>
      <c r="AX47" s="97"/>
      <c r="AY47" s="97"/>
    </row>
    <row r="48" spans="1:51" ht="13.5" thickBot="1" x14ac:dyDescent="0.25">
      <c r="A48">
        <v>33</v>
      </c>
      <c r="B48" s="196">
        <v>12</v>
      </c>
      <c r="C48" s="165">
        <v>10</v>
      </c>
      <c r="E48" s="414" t="str">
        <f>INDEX('[1]2012 Teams'!$B$2:$B$2344,MATCH(A48,'[1]2012 Teams'!$A$2:$A$2344))</f>
        <v>Auburn Hills, MI USA</v>
      </c>
      <c r="F48" s="197"/>
      <c r="L48" s="112">
        <v>118</v>
      </c>
      <c r="M48" s="106">
        <f>VLOOKUP(L48,[2]OPR_STUDIES!$B$4:$C$2079,2)</f>
        <v>4</v>
      </c>
      <c r="N48" s="112">
        <v>67</v>
      </c>
      <c r="O48" s="106">
        <f>VLOOKUP(N48,[2]OPR_STUDIES!$B$4:$C$2079,2)</f>
        <v>4</v>
      </c>
      <c r="P48" s="112">
        <v>93</v>
      </c>
      <c r="Q48" s="106">
        <f>VLOOKUP(P48,[2]OPR_STUDIES!$B$4:$C$2079,2)</f>
        <v>3</v>
      </c>
      <c r="R48" s="112">
        <v>78</v>
      </c>
      <c r="S48" s="106">
        <f>VLOOKUP(R48,[2]OPR_STUDIES!$B$4:$C$2079,2)</f>
        <v>3</v>
      </c>
      <c r="U48" s="157" t="s">
        <v>302</v>
      </c>
      <c r="V48" s="113">
        <f>Z14</f>
        <v>0</v>
      </c>
      <c r="W48" s="347">
        <f>AA14</f>
        <v>0</v>
      </c>
      <c r="X48" s="348" t="e">
        <f>W48/V48</f>
        <v>#DIV/0!</v>
      </c>
      <c r="Y48" s="98"/>
      <c r="Z48" s="368"/>
      <c r="AA48" s="2"/>
      <c r="AB48" s="368"/>
      <c r="AC48" s="2"/>
      <c r="AD48" s="368"/>
      <c r="AE48" s="2"/>
      <c r="AF48" s="98"/>
      <c r="AG48" s="2"/>
      <c r="AH48" s="98"/>
      <c r="AI48" s="98"/>
      <c r="AJ48" s="2"/>
      <c r="AK48" s="2"/>
      <c r="AL48" s="2"/>
      <c r="AM48" s="2"/>
      <c r="AN48" s="2"/>
      <c r="AO48" s="2"/>
      <c r="AP48" s="2"/>
      <c r="AQ48" s="2"/>
      <c r="AR48" s="2"/>
      <c r="AS48" s="2"/>
      <c r="AT48" s="2"/>
      <c r="AU48" s="97"/>
      <c r="AV48" s="97"/>
      <c r="AW48" s="97"/>
      <c r="AX48" s="97"/>
      <c r="AY48" s="97"/>
    </row>
    <row r="49" spans="1:51" x14ac:dyDescent="0.2">
      <c r="A49">
        <v>40</v>
      </c>
      <c r="B49" s="196">
        <v>14</v>
      </c>
      <c r="C49" s="165">
        <v>10</v>
      </c>
      <c r="E49" s="414" t="str">
        <f>INDEX('[1]2012 Teams'!$B$2:$B$2344,MATCH(A49,'[1]2012 Teams'!$A$2:$A$2344))</f>
        <v>Athens, AL USA</v>
      </c>
      <c r="F49" s="197"/>
      <c r="L49" s="112">
        <v>131</v>
      </c>
      <c r="M49" s="106">
        <f>VLOOKUP(L49,[2]OPR_STUDIES!$B$4:$C$2079,2)</f>
        <v>2</v>
      </c>
      <c r="N49" s="112">
        <v>71</v>
      </c>
      <c r="O49" s="106">
        <f>VLOOKUP(N49,[2]OPR_STUDIES!$B$4:$C$2079,2)</f>
        <v>3</v>
      </c>
      <c r="P49" s="112">
        <v>111</v>
      </c>
      <c r="Q49" s="106">
        <f>VLOOKUP(P49,[2]OPR_STUDIES!$B$4:$C$2079,2)</f>
        <v>3</v>
      </c>
      <c r="R49" s="112">
        <v>79</v>
      </c>
      <c r="S49" s="106">
        <f>VLOOKUP(R49,[2]OPR_STUDIES!$B$4:$C$2079,2)</f>
        <v>3</v>
      </c>
      <c r="W49" s="230"/>
      <c r="X49" s="230"/>
      <c r="Y49" s="153" t="s">
        <v>10</v>
      </c>
      <c r="Z49" s="368"/>
      <c r="AA49" s="2"/>
      <c r="AB49" s="368"/>
      <c r="AC49" s="2"/>
      <c r="AD49" s="368"/>
      <c r="AE49" s="2"/>
      <c r="AF49" s="98"/>
      <c r="AG49" s="2"/>
      <c r="AH49" s="98"/>
      <c r="AI49" s="98"/>
      <c r="AJ49" s="2"/>
      <c r="AK49" s="2"/>
      <c r="AL49" s="2"/>
      <c r="AM49" s="2"/>
      <c r="AN49" s="2"/>
      <c r="AO49" s="2"/>
      <c r="AP49" s="2"/>
      <c r="AQ49" s="2"/>
      <c r="AR49" s="2"/>
      <c r="AS49" s="2"/>
      <c r="AT49" s="2"/>
      <c r="AU49" s="97"/>
      <c r="AV49" s="97"/>
      <c r="AW49" s="97"/>
      <c r="AX49" s="97"/>
      <c r="AY49" s="97"/>
    </row>
    <row r="50" spans="1:51" x14ac:dyDescent="0.2">
      <c r="A50">
        <v>51</v>
      </c>
      <c r="B50" s="196">
        <v>5</v>
      </c>
      <c r="C50" s="165">
        <v>30</v>
      </c>
      <c r="E50" s="414" t="str">
        <f>INDEX('[1]2012 Teams'!$B$2:$B$2344,MATCH(A50,'[1]2012 Teams'!$A$2:$A$2344))</f>
        <v>Pontiac, MI USA</v>
      </c>
      <c r="F50" s="197"/>
      <c r="L50" s="112">
        <v>155</v>
      </c>
      <c r="M50" s="106">
        <f>VLOOKUP(L50,[2]OPR_STUDIES!$B$4:$C$2079,2)</f>
        <v>3</v>
      </c>
      <c r="N50" s="112">
        <v>103</v>
      </c>
      <c r="O50" s="106">
        <f>VLOOKUP(N50,[2]OPR_STUDIES!$B$4:$C$2079,2)</f>
        <v>3</v>
      </c>
      <c r="P50" s="112">
        <v>151</v>
      </c>
      <c r="Q50" s="106">
        <f>VLOOKUP(P50,[2]OPR_STUDIES!$B$4:$C$2079,2)</f>
        <v>2</v>
      </c>
      <c r="R50" s="112">
        <v>88</v>
      </c>
      <c r="S50" s="106">
        <f>VLOOKUP(R50,[2]OPR_STUDIES!$B$4:$C$2079,2)</f>
        <v>3</v>
      </c>
      <c r="W50" s="230"/>
      <c r="X50" s="230"/>
      <c r="Y50" s="336" t="s">
        <v>298</v>
      </c>
      <c r="Z50" s="368"/>
      <c r="AA50" s="2"/>
      <c r="AB50" s="368"/>
      <c r="AC50" s="2"/>
      <c r="AD50" s="368"/>
      <c r="AE50" s="2"/>
      <c r="AF50" s="153"/>
      <c r="AG50" s="2"/>
      <c r="AH50" s="2"/>
      <c r="AI50" s="2"/>
      <c r="AJ50" s="2"/>
      <c r="AK50" s="2"/>
      <c r="AL50" s="2"/>
      <c r="AM50" s="2"/>
      <c r="AN50" s="2"/>
      <c r="AO50" s="2"/>
      <c r="AP50" s="2"/>
      <c r="AQ50" s="2"/>
      <c r="AR50" s="2"/>
      <c r="AS50" s="2"/>
      <c r="AT50" s="2"/>
      <c r="AU50" s="97"/>
      <c r="AV50" s="97"/>
      <c r="AW50" s="97"/>
      <c r="AX50" s="97"/>
      <c r="AY50" s="97"/>
    </row>
    <row r="51" spans="1:51" ht="13.5" thickBot="1" x14ac:dyDescent="0.25">
      <c r="A51">
        <v>67</v>
      </c>
      <c r="B51" s="201">
        <v>15</v>
      </c>
      <c r="C51" s="168">
        <v>10</v>
      </c>
      <c r="E51" s="414" t="str">
        <f>INDEX('[1]2012 Teams'!$B$2:$B$2344,MATCH(A51,'[1]2012 Teams'!$A$2:$A$2344))</f>
        <v>Milford, MI USA</v>
      </c>
      <c r="F51" s="197"/>
      <c r="L51" s="112">
        <v>167</v>
      </c>
      <c r="M51" s="106">
        <f>VLOOKUP(L51,[2]OPR_STUDIES!$B$4:$C$2079,2)</f>
        <v>2</v>
      </c>
      <c r="N51" s="112">
        <v>120</v>
      </c>
      <c r="O51" s="106">
        <f>VLOOKUP(N51,[2]OPR_STUDIES!$B$4:$C$2079,2)</f>
        <v>2</v>
      </c>
      <c r="P51" s="112">
        <v>159</v>
      </c>
      <c r="Q51" s="106">
        <f>VLOOKUP(P51,[2]OPR_STUDIES!$B$4:$C$2079,2)</f>
        <v>2</v>
      </c>
      <c r="R51" s="112">
        <v>148</v>
      </c>
      <c r="S51" s="106">
        <f>VLOOKUP(R51,[2]OPR_STUDIES!$B$4:$C$2079,2)</f>
        <v>3</v>
      </c>
      <c r="W51" s="230"/>
      <c r="X51" s="230"/>
      <c r="Y51" s="98"/>
      <c r="Z51" s="368"/>
      <c r="AA51" s="2"/>
      <c r="AB51" s="368"/>
      <c r="AC51" s="2"/>
      <c r="AD51" s="368"/>
      <c r="AE51" s="2"/>
      <c r="AF51" s="153"/>
      <c r="AG51" s="2"/>
      <c r="AH51" s="2"/>
      <c r="AI51" s="2"/>
      <c r="AJ51" s="2"/>
      <c r="AK51" s="2"/>
      <c r="AL51" s="2"/>
      <c r="AM51" s="2"/>
      <c r="AN51" s="2"/>
      <c r="AO51" s="2"/>
      <c r="AP51" s="2"/>
      <c r="AQ51" s="2"/>
      <c r="AR51" s="2"/>
      <c r="AS51" s="2"/>
      <c r="AT51" s="2"/>
      <c r="AU51" s="97"/>
      <c r="AV51" s="97"/>
      <c r="AW51" s="97"/>
      <c r="AX51" s="97"/>
      <c r="AY51" s="97"/>
    </row>
    <row r="52" spans="1:51" x14ac:dyDescent="0.2">
      <c r="A52">
        <v>70</v>
      </c>
      <c r="B52" s="196">
        <v>6</v>
      </c>
      <c r="C52" s="165">
        <v>0</v>
      </c>
      <c r="E52" s="414" t="str">
        <f>INDEX('[1]2012 Teams'!$B$2:$B$2344,MATCH(A52,'[1]2012 Teams'!$A$2:$A$2344))</f>
        <v>Goodrich, MI USA</v>
      </c>
      <c r="F52" s="197"/>
      <c r="L52" s="112">
        <v>177</v>
      </c>
      <c r="M52" s="106">
        <f>VLOOKUP(L52,[2]OPR_STUDIES!$B$4:$C$2079,2)</f>
        <v>3</v>
      </c>
      <c r="N52" s="112">
        <v>122</v>
      </c>
      <c r="O52" s="106">
        <f>VLOOKUP(N52,[2]OPR_STUDIES!$B$4:$C$2079,2)</f>
        <v>3</v>
      </c>
      <c r="P52" s="112">
        <v>173</v>
      </c>
      <c r="Q52" s="106">
        <f>VLOOKUP(P52,[2]OPR_STUDIES!$B$4:$C$2079,2)</f>
        <v>2</v>
      </c>
      <c r="R52" s="112">
        <v>179</v>
      </c>
      <c r="S52" s="106">
        <f>VLOOKUP(R52,[2]OPR_STUDIES!$B$4:$C$2079,2)</f>
        <v>2</v>
      </c>
      <c r="W52" s="230"/>
      <c r="X52" s="230"/>
      <c r="Y52" s="98"/>
      <c r="Z52" s="368"/>
      <c r="AA52" s="2"/>
      <c r="AB52" s="368"/>
      <c r="AC52" s="2"/>
      <c r="AD52" s="368"/>
      <c r="AE52" s="2"/>
      <c r="AF52" s="98"/>
      <c r="AG52" s="2"/>
      <c r="AH52" s="2"/>
      <c r="AI52" s="2"/>
      <c r="AJ52" s="2"/>
      <c r="AK52" s="2"/>
      <c r="AL52" s="2"/>
      <c r="AM52" s="2"/>
      <c r="AN52" s="2"/>
      <c r="AO52" s="2"/>
      <c r="AP52" s="2"/>
      <c r="AQ52" s="2"/>
      <c r="AR52" s="2"/>
      <c r="AS52" s="2"/>
      <c r="AT52" s="2"/>
      <c r="AU52" s="97"/>
      <c r="AV52" s="97"/>
      <c r="AW52" s="97"/>
      <c r="AX52" s="97"/>
      <c r="AY52" s="97"/>
    </row>
    <row r="53" spans="1:51" x14ac:dyDescent="0.2">
      <c r="A53">
        <v>71</v>
      </c>
      <c r="B53" s="196">
        <v>14</v>
      </c>
      <c r="C53" s="165">
        <v>20</v>
      </c>
      <c r="E53" s="414" t="str">
        <f>INDEX('[1]2012 Teams'!$B$2:$B$2344,MATCH(A53,'[1]2012 Teams'!$A$2:$A$2344))</f>
        <v>Hammond, IN USA</v>
      </c>
      <c r="F53" s="197"/>
      <c r="L53" s="112">
        <v>190</v>
      </c>
      <c r="M53" s="106">
        <f>VLOOKUP(L53,[2]OPR_STUDIES!$B$4:$C$2079,2)</f>
        <v>3</v>
      </c>
      <c r="N53" s="112">
        <v>126</v>
      </c>
      <c r="O53" s="106">
        <f>VLOOKUP(N53,[2]OPR_STUDIES!$B$4:$C$2079,2)</f>
        <v>3</v>
      </c>
      <c r="P53" s="112">
        <v>175</v>
      </c>
      <c r="Q53" s="106">
        <f>VLOOKUP(P53,[2]OPR_STUDIES!$B$4:$C$2079,2)</f>
        <v>3</v>
      </c>
      <c r="R53" s="112">
        <v>217</v>
      </c>
      <c r="S53" s="106">
        <f>VLOOKUP(R53,[2]OPR_STUDIES!$B$4:$C$2079,2)</f>
        <v>5</v>
      </c>
      <c r="W53" s="230"/>
      <c r="X53" s="230"/>
      <c r="Y53" s="336" t="s">
        <v>299</v>
      </c>
      <c r="Z53" s="368"/>
      <c r="AA53" s="2"/>
      <c r="AB53" s="368"/>
      <c r="AC53" s="2"/>
      <c r="AD53" s="368"/>
      <c r="AE53" s="2"/>
      <c r="AF53" s="98"/>
      <c r="AG53" s="2"/>
      <c r="AH53" s="2"/>
      <c r="AI53" s="2"/>
      <c r="AJ53" s="2"/>
      <c r="AK53" s="2"/>
      <c r="AL53" s="2"/>
      <c r="AM53" s="2"/>
      <c r="AN53" s="2"/>
      <c r="AO53" s="2"/>
      <c r="AP53" s="2"/>
      <c r="AQ53" s="2"/>
      <c r="AR53" s="2"/>
      <c r="AS53" s="2"/>
      <c r="AT53" s="2"/>
      <c r="AU53" s="97"/>
      <c r="AV53" s="97"/>
      <c r="AW53" s="97"/>
      <c r="AX53" s="97"/>
      <c r="AY53" s="97"/>
    </row>
    <row r="54" spans="1:51" x14ac:dyDescent="0.2">
      <c r="A54">
        <v>74</v>
      </c>
      <c r="B54" s="196">
        <v>11</v>
      </c>
      <c r="C54" s="165">
        <v>0</v>
      </c>
      <c r="E54" s="414" t="str">
        <f>INDEX('[1]2012 Teams'!$B$2:$B$2344,MATCH(A54,'[1]2012 Teams'!$A$2:$A$2344))</f>
        <v>Holland, MI USA</v>
      </c>
      <c r="F54" s="197"/>
      <c r="L54" s="112">
        <v>191</v>
      </c>
      <c r="M54" s="106">
        <f>VLOOKUP(L54,[2]OPR_STUDIES!$B$4:$C$2079,2)</f>
        <v>2</v>
      </c>
      <c r="N54" s="112">
        <v>135</v>
      </c>
      <c r="O54" s="106">
        <f>VLOOKUP(N54,[2]OPR_STUDIES!$B$4:$C$2079,2)</f>
        <v>3</v>
      </c>
      <c r="P54" s="112">
        <v>188</v>
      </c>
      <c r="Q54" s="106">
        <f>VLOOKUP(P54,[2]OPR_STUDIES!$B$4:$C$2079,2)</f>
        <v>3</v>
      </c>
      <c r="R54" s="112">
        <v>228</v>
      </c>
      <c r="S54" s="106">
        <f>VLOOKUP(R54,[2]OPR_STUDIES!$B$4:$C$2079,2)</f>
        <v>2</v>
      </c>
      <c r="W54" s="230"/>
      <c r="X54" s="230"/>
      <c r="Y54" s="334"/>
      <c r="Z54" s="368"/>
      <c r="AA54" s="2"/>
      <c r="AB54" s="368"/>
      <c r="AC54" s="2"/>
      <c r="AD54" s="368"/>
      <c r="AE54" s="2"/>
      <c r="AF54" s="98"/>
      <c r="AG54" s="2"/>
      <c r="AH54" s="2"/>
      <c r="AI54" s="2"/>
      <c r="AJ54" s="2"/>
      <c r="AK54" s="2"/>
      <c r="AL54" s="2"/>
      <c r="AM54" s="2"/>
      <c r="AN54" s="2"/>
      <c r="AO54" s="2"/>
      <c r="AP54" s="2"/>
      <c r="AQ54" s="2"/>
      <c r="AR54" s="2"/>
      <c r="AS54" s="2"/>
      <c r="AT54" s="2"/>
      <c r="AU54" s="97"/>
      <c r="AV54" s="97"/>
      <c r="AW54" s="97"/>
      <c r="AX54" s="97"/>
      <c r="AY54" s="97"/>
    </row>
    <row r="55" spans="1:51" x14ac:dyDescent="0.2">
      <c r="A55">
        <v>78</v>
      </c>
      <c r="B55" s="196">
        <v>13</v>
      </c>
      <c r="C55" s="165">
        <v>10</v>
      </c>
      <c r="E55" s="414" t="str">
        <f>INDEX('[1]2012 Teams'!$B$2:$B$2344,MATCH(A55,'[1]2012 Teams'!$A$2:$A$2344))</f>
        <v>Newport County, RI USA</v>
      </c>
      <c r="F55" s="197"/>
      <c r="L55" s="112">
        <v>203</v>
      </c>
      <c r="M55" s="106">
        <f>VLOOKUP(L55,[2]OPR_STUDIES!$B$4:$C$2079,2)</f>
        <v>2</v>
      </c>
      <c r="N55" s="112">
        <v>141</v>
      </c>
      <c r="O55" s="106">
        <f>VLOOKUP(N55,[2]OPR_STUDIES!$B$4:$C$2079,2)</f>
        <v>6</v>
      </c>
      <c r="P55" s="112">
        <v>195</v>
      </c>
      <c r="Q55" s="106">
        <f>VLOOKUP(P55,[2]OPR_STUDIES!$B$4:$C$2079,2)</f>
        <v>3</v>
      </c>
      <c r="R55" s="112">
        <v>233</v>
      </c>
      <c r="S55" s="106">
        <f>VLOOKUP(R55,[2]OPR_STUDIES!$B$4:$C$2079,2)</f>
        <v>3</v>
      </c>
      <c r="W55" s="230"/>
      <c r="X55" s="230"/>
      <c r="Y55" s="334"/>
      <c r="Z55" s="368"/>
      <c r="AA55" s="2"/>
      <c r="AB55" s="368"/>
      <c r="AC55" s="2"/>
      <c r="AD55" s="368"/>
      <c r="AE55" s="2"/>
      <c r="AF55" s="98"/>
      <c r="AG55" s="2"/>
      <c r="AH55" s="2"/>
      <c r="AI55" s="2"/>
      <c r="AJ55" s="2"/>
      <c r="AK55" s="2"/>
      <c r="AL55" s="2"/>
      <c r="AM55" s="2"/>
      <c r="AN55" s="2"/>
      <c r="AO55" s="2"/>
      <c r="AP55" s="2"/>
      <c r="AQ55" s="2"/>
      <c r="AR55" s="2"/>
      <c r="AS55" s="2"/>
      <c r="AT55" s="2"/>
      <c r="AU55" s="97"/>
      <c r="AV55" s="97"/>
      <c r="AW55" s="97"/>
      <c r="AX55" s="97"/>
      <c r="AY55" s="97"/>
    </row>
    <row r="56" spans="1:51" x14ac:dyDescent="0.2">
      <c r="A56">
        <v>103</v>
      </c>
      <c r="B56" s="196">
        <v>3</v>
      </c>
      <c r="C56" s="165">
        <v>20</v>
      </c>
      <c r="E56" s="414" t="str">
        <f>INDEX('[1]2012 Teams'!$B$2:$B$2344,MATCH(A56,'[1]2012 Teams'!$A$2:$A$2344))</f>
        <v>Kintnersville, PA USA</v>
      </c>
      <c r="F56" s="197"/>
      <c r="L56" s="112">
        <v>229</v>
      </c>
      <c r="M56" s="106">
        <f>VLOOKUP(L56,[2]OPR_STUDIES!$B$4:$C$2079,2)</f>
        <v>3</v>
      </c>
      <c r="N56" s="112">
        <v>166</v>
      </c>
      <c r="O56" s="106">
        <f>VLOOKUP(N56,[2]OPR_STUDIES!$B$4:$C$2079,2)</f>
        <v>3</v>
      </c>
      <c r="P56" s="112">
        <v>230</v>
      </c>
      <c r="Q56" s="106">
        <f>VLOOKUP(P56,[2]OPR_STUDIES!$B$4:$C$2079,2)</f>
        <v>3</v>
      </c>
      <c r="R56" s="112">
        <v>234</v>
      </c>
      <c r="S56" s="106">
        <f>VLOOKUP(R56,[2]OPR_STUDIES!$B$4:$C$2079,2)</f>
        <v>4</v>
      </c>
      <c r="W56" s="230"/>
      <c r="X56" s="230"/>
      <c r="Y56" s="334"/>
      <c r="Z56" s="368"/>
      <c r="AA56" s="2"/>
      <c r="AB56" s="368"/>
      <c r="AC56" s="2"/>
      <c r="AD56" s="368"/>
      <c r="AE56" s="2"/>
      <c r="AF56" s="98"/>
      <c r="AG56" s="2"/>
      <c r="AH56" s="2"/>
      <c r="AI56" s="2"/>
      <c r="AJ56" s="2"/>
      <c r="AK56" s="2"/>
      <c r="AL56" s="2"/>
      <c r="AM56" s="2"/>
      <c r="AN56" s="2"/>
      <c r="AO56" s="2"/>
      <c r="AP56" s="2"/>
      <c r="AQ56" s="2"/>
      <c r="AR56" s="2"/>
      <c r="AS56" s="2"/>
      <c r="AT56" s="2"/>
      <c r="AU56" s="97"/>
      <c r="AV56" s="97"/>
      <c r="AW56" s="97"/>
      <c r="AX56" s="97"/>
      <c r="AY56" s="97"/>
    </row>
    <row r="57" spans="1:51" x14ac:dyDescent="0.2">
      <c r="A57">
        <v>111</v>
      </c>
      <c r="B57" s="196">
        <v>15</v>
      </c>
      <c r="C57" s="356">
        <v>50</v>
      </c>
      <c r="D57">
        <v>20</v>
      </c>
      <c r="E57" s="414" t="str">
        <f>INDEX('[1]2012 Teams'!$B$2:$B$2344,MATCH(A57,'[1]2012 Teams'!$A$2:$A$2344))</f>
        <v>Schaumburg, IL USA</v>
      </c>
      <c r="F57" s="197"/>
      <c r="L57" s="112">
        <v>238</v>
      </c>
      <c r="M57" s="106">
        <f>VLOOKUP(L57,[2]OPR_STUDIES!$B$4:$C$2079,2)</f>
        <v>2</v>
      </c>
      <c r="N57" s="112">
        <v>176</v>
      </c>
      <c r="O57" s="106">
        <f>VLOOKUP(N57,[2]OPR_STUDIES!$B$4:$C$2079,2)</f>
        <v>3</v>
      </c>
      <c r="P57" s="112">
        <v>254</v>
      </c>
      <c r="Q57" s="106">
        <f>VLOOKUP(P57,[2]OPR_STUDIES!$B$4:$C$2079,2)</f>
        <v>3</v>
      </c>
      <c r="R57" s="112">
        <v>236</v>
      </c>
      <c r="S57" s="106">
        <f>VLOOKUP(R57,[2]OPR_STUDIES!$B$4:$C$2079,2)</f>
        <v>2</v>
      </c>
      <c r="W57" s="230"/>
      <c r="X57" s="230"/>
      <c r="Y57" s="334"/>
      <c r="Z57" s="368"/>
      <c r="AA57" s="2"/>
      <c r="AB57" s="368"/>
      <c r="AC57" s="2"/>
      <c r="AD57" s="368"/>
      <c r="AE57" s="2"/>
      <c r="AF57" s="153"/>
      <c r="AG57" s="2"/>
      <c r="AH57" s="2"/>
      <c r="AI57" s="2"/>
      <c r="AJ57" s="2"/>
      <c r="AK57" s="2"/>
      <c r="AL57" s="2"/>
      <c r="AM57" s="2"/>
      <c r="AN57" s="2"/>
      <c r="AO57" s="2"/>
      <c r="AP57" s="2"/>
      <c r="AQ57" s="2"/>
      <c r="AR57" s="2"/>
      <c r="AS57" s="2"/>
      <c r="AT57" s="2"/>
      <c r="AU57" s="97"/>
      <c r="AV57" s="97"/>
      <c r="AW57" s="97"/>
      <c r="AX57" s="97"/>
      <c r="AY57" s="97"/>
    </row>
    <row r="58" spans="1:51" x14ac:dyDescent="0.2">
      <c r="A58">
        <v>118</v>
      </c>
      <c r="B58" s="196">
        <v>15</v>
      </c>
      <c r="C58" s="165">
        <v>0</v>
      </c>
      <c r="E58" s="414" t="str">
        <f>INDEX('[1]2012 Teams'!$B$2:$B$2344,MATCH(A58,'[1]2012 Teams'!$A$2:$A$2344))</f>
        <v>League City, TX USA</v>
      </c>
      <c r="F58" s="197"/>
      <c r="L58" s="112">
        <v>303</v>
      </c>
      <c r="M58" s="106">
        <f>VLOOKUP(L58,[2]OPR_STUDIES!$B$4:$C$2079,2)</f>
        <v>3</v>
      </c>
      <c r="N58" s="112">
        <v>180</v>
      </c>
      <c r="O58" s="106">
        <f>VLOOKUP(N58,[2]OPR_STUDIES!$B$4:$C$2079,2)</f>
        <v>3</v>
      </c>
      <c r="P58" s="112">
        <v>281</v>
      </c>
      <c r="Q58" s="106">
        <f>VLOOKUP(P58,[2]OPR_STUDIES!$B$4:$C$2079,2)</f>
        <v>3</v>
      </c>
      <c r="R58" s="112">
        <v>302</v>
      </c>
      <c r="S58" s="106">
        <f>VLOOKUP(R58,[2]OPR_STUDIES!$B$4:$C$2079,2)</f>
        <v>4</v>
      </c>
      <c r="W58" s="230"/>
      <c r="X58" s="230"/>
      <c r="Y58" s="334"/>
      <c r="Z58" s="334"/>
      <c r="AA58" s="334"/>
      <c r="AB58" s="368"/>
      <c r="AC58" s="2"/>
      <c r="AD58" s="368"/>
      <c r="AE58" s="2"/>
      <c r="AF58" s="98"/>
      <c r="AG58" s="2"/>
      <c r="AH58" s="2"/>
      <c r="AI58" s="2"/>
      <c r="AJ58" s="2"/>
      <c r="AK58" s="2"/>
      <c r="AL58" s="2"/>
      <c r="AM58" s="2"/>
      <c r="AN58" s="2"/>
      <c r="AO58" s="2"/>
      <c r="AP58" s="2"/>
      <c r="AQ58" s="2"/>
      <c r="AR58" s="2"/>
      <c r="AS58" s="2"/>
      <c r="AT58" s="2"/>
      <c r="AU58" s="97"/>
      <c r="AV58" s="97"/>
      <c r="AW58" s="97"/>
      <c r="AX58" s="97"/>
      <c r="AY58" s="97"/>
    </row>
    <row r="59" spans="1:51" ht="13.5" thickBot="1" x14ac:dyDescent="0.25">
      <c r="A59">
        <v>148</v>
      </c>
      <c r="B59" s="201">
        <v>14</v>
      </c>
      <c r="C59" s="168">
        <v>0</v>
      </c>
      <c r="E59" s="414" t="str">
        <f>INDEX('[1]2012 Teams'!$B$2:$B$2344,MATCH(A59,'[1]2012 Teams'!$A$2:$A$2344))</f>
        <v>Greenville, TX USA</v>
      </c>
      <c r="F59" s="197"/>
      <c r="L59" s="112">
        <v>330</v>
      </c>
      <c r="M59" s="106">
        <f>VLOOKUP(L59,[2]OPR_STUDIES!$B$4:$C$2079,2)</f>
        <v>3</v>
      </c>
      <c r="N59" s="112">
        <v>245</v>
      </c>
      <c r="O59" s="106">
        <f>VLOOKUP(N59,[2]OPR_STUDIES!$B$4:$C$2079,2)</f>
        <v>5</v>
      </c>
      <c r="P59" s="112">
        <v>292</v>
      </c>
      <c r="Q59" s="106">
        <f>VLOOKUP(P59,[2]OPR_STUDIES!$B$4:$C$2079,2)</f>
        <v>2</v>
      </c>
      <c r="R59" s="112">
        <v>337</v>
      </c>
      <c r="S59" s="106">
        <f>VLOOKUP(R59,[2]OPR_STUDIES!$B$4:$C$2079,2)</f>
        <v>3</v>
      </c>
      <c r="W59" s="230"/>
      <c r="X59" s="230"/>
      <c r="Y59" s="334"/>
      <c r="Z59" s="334"/>
      <c r="AA59" s="334"/>
      <c r="AB59" s="368"/>
      <c r="AC59" s="2"/>
      <c r="AD59" s="368"/>
      <c r="AE59" s="2"/>
      <c r="AF59" s="98"/>
      <c r="AG59" s="2"/>
      <c r="AH59" s="2"/>
      <c r="AI59" s="2"/>
      <c r="AJ59" s="2"/>
      <c r="AK59" s="2"/>
      <c r="AL59" s="2"/>
      <c r="AM59" s="2"/>
      <c r="AN59" s="2"/>
      <c r="AO59" s="2"/>
      <c r="AP59" s="2"/>
      <c r="AQ59" s="2"/>
      <c r="AR59" s="2"/>
      <c r="AS59" s="2"/>
      <c r="AT59" s="2"/>
      <c r="AU59" s="97"/>
      <c r="AV59" s="97"/>
      <c r="AW59" s="97"/>
      <c r="AX59" s="97"/>
      <c r="AY59" s="97"/>
    </row>
    <row r="60" spans="1:51" x14ac:dyDescent="0.2">
      <c r="A60">
        <v>155</v>
      </c>
      <c r="B60" s="196">
        <v>10</v>
      </c>
      <c r="C60" s="198">
        <v>10</v>
      </c>
      <c r="E60" s="414" t="str">
        <f>INDEX('[1]2012 Teams'!$B$2:$B$2344,MATCH(A60,'[1]2012 Teams'!$A$2:$A$2344))</f>
        <v>Berlin, CT USA</v>
      </c>
      <c r="F60" s="197"/>
      <c r="L60" s="112">
        <v>360</v>
      </c>
      <c r="M60" s="106">
        <f>VLOOKUP(L60,[2]OPR_STUDIES!$B$4:$C$2079,2)</f>
        <v>3</v>
      </c>
      <c r="N60" s="112">
        <v>246</v>
      </c>
      <c r="O60" s="106">
        <f>VLOOKUP(N60,[2]OPR_STUDIES!$B$4:$C$2079,2)</f>
        <v>2</v>
      </c>
      <c r="P60" s="112">
        <v>294</v>
      </c>
      <c r="Q60" s="106">
        <f>VLOOKUP(P60,[2]OPR_STUDIES!$B$4:$C$2079,2)</f>
        <v>3</v>
      </c>
      <c r="R60" s="112">
        <v>340</v>
      </c>
      <c r="S60" s="106">
        <f>VLOOKUP(R60,[2]OPR_STUDIES!$B$4:$C$2079,2)</f>
        <v>3</v>
      </c>
      <c r="W60" s="230"/>
      <c r="X60" s="230"/>
      <c r="Y60" s="334"/>
      <c r="Z60" s="334"/>
      <c r="AA60" s="334"/>
      <c r="AB60" s="368"/>
      <c r="AC60" s="2"/>
      <c r="AD60" s="368"/>
      <c r="AE60" s="2"/>
      <c r="AF60" s="98"/>
      <c r="AG60" s="2"/>
      <c r="AH60" s="2"/>
      <c r="AI60" s="2"/>
      <c r="AJ60" s="2"/>
      <c r="AK60" s="2"/>
      <c r="AL60" s="2"/>
      <c r="AM60" s="2"/>
      <c r="AN60" s="2"/>
      <c r="AO60" s="2"/>
      <c r="AP60" s="2"/>
      <c r="AQ60" s="2"/>
      <c r="AR60" s="2"/>
      <c r="AS60" s="2"/>
      <c r="AT60" s="2"/>
      <c r="AU60" s="97"/>
      <c r="AV60" s="97"/>
      <c r="AW60" s="97"/>
      <c r="AX60" s="97"/>
      <c r="AY60" s="97"/>
    </row>
    <row r="61" spans="1:51" x14ac:dyDescent="0.2">
      <c r="A61">
        <v>175</v>
      </c>
      <c r="B61" s="196">
        <v>3</v>
      </c>
      <c r="C61" s="165">
        <v>10</v>
      </c>
      <c r="E61" s="414" t="str">
        <f>INDEX('[1]2012 Teams'!$B$2:$B$2344,MATCH(A61,'[1]2012 Teams'!$A$2:$A$2344))</f>
        <v>Enfield, CT USA</v>
      </c>
      <c r="F61" s="197"/>
      <c r="L61" s="112">
        <v>435</v>
      </c>
      <c r="M61" s="106">
        <f>VLOOKUP(L61,[2]OPR_STUDIES!$B$4:$C$2079,2)</f>
        <v>2</v>
      </c>
      <c r="N61" s="112">
        <v>316</v>
      </c>
      <c r="O61" s="106">
        <f>VLOOKUP(N61,[2]OPR_STUDIES!$B$4:$C$2079,2)</f>
        <v>3</v>
      </c>
      <c r="P61" s="112">
        <v>295</v>
      </c>
      <c r="Q61" s="106">
        <f>VLOOKUP(P61,[2]OPR_STUDIES!$B$4:$C$2079,2)</f>
        <v>3</v>
      </c>
      <c r="R61" s="112">
        <v>353</v>
      </c>
      <c r="S61" s="106">
        <f>VLOOKUP(R61,[2]OPR_STUDIES!$B$4:$C$2079,2)</f>
        <v>2</v>
      </c>
      <c r="W61" s="230"/>
      <c r="X61" s="230"/>
      <c r="Y61" s="222"/>
      <c r="Z61" s="334"/>
      <c r="AA61" s="334"/>
      <c r="AB61" s="368"/>
      <c r="AC61" s="2"/>
      <c r="AD61" s="368"/>
      <c r="AE61" s="2"/>
      <c r="AF61" s="98"/>
      <c r="AG61" s="2"/>
      <c r="AH61" s="2"/>
      <c r="AI61" s="2"/>
      <c r="AJ61" s="2"/>
      <c r="AK61" s="2"/>
      <c r="AL61" s="2"/>
      <c r="AM61" s="2"/>
      <c r="AN61" s="2"/>
      <c r="AO61" s="2"/>
      <c r="AP61" s="2"/>
      <c r="AQ61" s="2"/>
      <c r="AR61" s="2"/>
      <c r="AS61" s="2"/>
      <c r="AT61" s="2"/>
      <c r="AU61" s="97"/>
      <c r="AV61" s="97"/>
      <c r="AW61" s="97"/>
      <c r="AX61" s="97"/>
      <c r="AY61" s="97"/>
    </row>
    <row r="62" spans="1:51" x14ac:dyDescent="0.2">
      <c r="A62">
        <v>177</v>
      </c>
      <c r="B62" s="196">
        <v>16</v>
      </c>
      <c r="C62" s="356">
        <v>40</v>
      </c>
      <c r="D62">
        <v>10</v>
      </c>
      <c r="E62" s="414" t="str">
        <f>INDEX('[1]2012 Teams'!$B$2:$B$2344,MATCH(A62,'[1]2012 Teams'!$A$2:$A$2344))</f>
        <v>South Windsor, CT USA</v>
      </c>
      <c r="F62" s="197"/>
      <c r="L62" s="112">
        <v>440</v>
      </c>
      <c r="M62" s="106">
        <f>VLOOKUP(L62,[2]OPR_STUDIES!$B$4:$C$2079,2)</f>
        <v>4</v>
      </c>
      <c r="N62" s="112">
        <v>335</v>
      </c>
      <c r="O62" s="106">
        <f>VLOOKUP(N62,[2]OPR_STUDIES!$B$4:$C$2079,2)</f>
        <v>2</v>
      </c>
      <c r="P62" s="112">
        <v>329</v>
      </c>
      <c r="Q62" s="106">
        <f>VLOOKUP(P62,[2]OPR_STUDIES!$B$4:$C$2079,2)</f>
        <v>2</v>
      </c>
      <c r="R62" s="112">
        <v>386</v>
      </c>
      <c r="S62" s="106">
        <f>VLOOKUP(R62,[2]OPR_STUDIES!$B$4:$C$2079,2)</f>
        <v>2</v>
      </c>
      <c r="W62" s="230"/>
      <c r="X62" s="230"/>
      <c r="Y62" s="222"/>
      <c r="Z62" s="334"/>
      <c r="AA62" s="334"/>
      <c r="AB62" s="368"/>
      <c r="AC62" s="2"/>
      <c r="AD62" s="368"/>
      <c r="AE62" s="2"/>
      <c r="AF62" s="98"/>
      <c r="AG62" s="2"/>
      <c r="AH62" s="2"/>
      <c r="AI62" s="2"/>
      <c r="AJ62" s="2"/>
      <c r="AK62" s="2"/>
      <c r="AL62" s="2"/>
      <c r="AM62" s="2"/>
      <c r="AN62" s="2"/>
      <c r="AO62" s="2"/>
      <c r="AP62" s="2"/>
      <c r="AQ62" s="2"/>
      <c r="AR62" s="2"/>
      <c r="AS62" s="2"/>
      <c r="AT62" s="2"/>
      <c r="AU62" s="97"/>
      <c r="AV62" s="97"/>
      <c r="AW62" s="97"/>
      <c r="AX62" s="97"/>
      <c r="AY62" s="97"/>
    </row>
    <row r="63" spans="1:51" x14ac:dyDescent="0.2">
      <c r="A63">
        <v>188</v>
      </c>
      <c r="B63" s="196">
        <v>4</v>
      </c>
      <c r="C63" s="165">
        <v>20</v>
      </c>
      <c r="E63" s="414" t="str">
        <f>INDEX('[1]2012 Teams'!$B$2:$B$2344,MATCH(A63,'[1]2012 Teams'!$A$2:$A$2344))</f>
        <v>Toronto, ON Canada</v>
      </c>
      <c r="F63" s="197"/>
      <c r="L63" s="112">
        <v>503</v>
      </c>
      <c r="M63" s="106">
        <f>VLOOKUP(L63,[2]OPR_STUDIES!$B$4:$C$2079,2)</f>
        <v>5</v>
      </c>
      <c r="N63" s="112">
        <v>364</v>
      </c>
      <c r="O63" s="106">
        <f>VLOOKUP(N63,[2]OPR_STUDIES!$B$4:$C$2079,2)</f>
        <v>2</v>
      </c>
      <c r="P63" s="112">
        <v>341</v>
      </c>
      <c r="Q63" s="106">
        <f>VLOOKUP(P63,[2]OPR_STUDIES!$B$4:$C$2079,2)</f>
        <v>3</v>
      </c>
      <c r="R63" s="112">
        <v>447</v>
      </c>
      <c r="S63" s="106">
        <f>VLOOKUP(R63,[2]OPR_STUDIES!$B$4:$C$2079,2)</f>
        <v>2</v>
      </c>
      <c r="W63" s="230"/>
      <c r="X63" s="230"/>
      <c r="Y63" s="222"/>
      <c r="Z63" s="334"/>
      <c r="AA63" s="334"/>
      <c r="AB63" s="368"/>
      <c r="AC63" s="2"/>
      <c r="AD63" s="334"/>
      <c r="AE63" s="2"/>
      <c r="AF63" s="98"/>
      <c r="AG63" s="2"/>
      <c r="AH63" s="2"/>
      <c r="AI63" s="2"/>
      <c r="AJ63" s="2"/>
      <c r="AK63" s="2"/>
      <c r="AL63" s="2"/>
      <c r="AM63" s="2"/>
      <c r="AN63" s="2"/>
      <c r="AO63" s="2"/>
      <c r="AP63" s="2"/>
      <c r="AQ63" s="2"/>
      <c r="AR63" s="2"/>
      <c r="AS63" s="2"/>
      <c r="AT63" s="2"/>
      <c r="AU63" s="97"/>
      <c r="AV63" s="97"/>
      <c r="AW63" s="97"/>
      <c r="AX63" s="97"/>
      <c r="AY63" s="97"/>
    </row>
    <row r="64" spans="1:51" x14ac:dyDescent="0.2">
      <c r="A64">
        <v>191</v>
      </c>
      <c r="B64" s="196">
        <v>5</v>
      </c>
      <c r="C64" s="165">
        <v>10</v>
      </c>
      <c r="E64" s="414" t="str">
        <f>INDEX('[1]2012 Teams'!$B$2:$B$2344,MATCH(A64,'[1]2012 Teams'!$A$2:$A$2344))</f>
        <v>Rochester, NY USA</v>
      </c>
      <c r="F64" s="197"/>
      <c r="L64" s="112">
        <v>537</v>
      </c>
      <c r="M64" s="106">
        <f>VLOOKUP(L64,[2]OPR_STUDIES!$B$4:$C$2079,2)</f>
        <v>3</v>
      </c>
      <c r="N64" s="112">
        <v>365</v>
      </c>
      <c r="O64" s="106">
        <f>VLOOKUP(N64,[2]OPR_STUDIES!$B$4:$C$2079,2)</f>
        <v>3</v>
      </c>
      <c r="P64" s="112">
        <v>357</v>
      </c>
      <c r="Q64" s="106">
        <f>VLOOKUP(P64,[2]OPR_STUDIES!$B$4:$C$2079,2)</f>
        <v>2</v>
      </c>
      <c r="R64" s="112">
        <v>494</v>
      </c>
      <c r="S64" s="106">
        <f>VLOOKUP(R64,[2]OPR_STUDIES!$B$4:$C$2079,2)</f>
        <v>4</v>
      </c>
      <c r="W64" s="230"/>
      <c r="X64" s="230"/>
      <c r="Y64" s="222"/>
      <c r="Z64" s="334"/>
      <c r="AA64" s="334"/>
      <c r="AB64" s="368"/>
      <c r="AC64" s="2"/>
      <c r="AD64" s="334"/>
      <c r="AE64" s="2"/>
      <c r="AF64" s="153"/>
      <c r="AG64" s="2"/>
      <c r="AH64" s="2"/>
      <c r="AI64" s="2"/>
      <c r="AJ64" s="2"/>
      <c r="AK64" s="2"/>
      <c r="AL64" s="2"/>
      <c r="AM64" s="2"/>
      <c r="AN64" s="2"/>
      <c r="AO64" s="2"/>
      <c r="AP64" s="2"/>
      <c r="AQ64" s="2"/>
      <c r="AR64" s="2"/>
      <c r="AS64" s="2"/>
      <c r="AT64" s="2"/>
      <c r="AU64" s="97"/>
      <c r="AV64" s="97"/>
      <c r="AW64" s="97"/>
      <c r="AX64" s="97"/>
      <c r="AY64" s="97"/>
    </row>
    <row r="65" spans="1:51" x14ac:dyDescent="0.2">
      <c r="A65">
        <v>195</v>
      </c>
      <c r="B65" s="196">
        <v>12</v>
      </c>
      <c r="C65" s="165">
        <v>0</v>
      </c>
      <c r="E65" s="414" t="str">
        <f>INDEX('[1]2012 Teams'!$B$2:$B$2344,MATCH(A65,'[1]2012 Teams'!$A$2:$A$2344))</f>
        <v>Southington, CT USA</v>
      </c>
      <c r="F65" s="197"/>
      <c r="L65" s="112">
        <v>597</v>
      </c>
      <c r="M65" s="106">
        <f>VLOOKUP(L65,[2]OPR_STUDIES!$B$4:$C$2079,2)</f>
        <v>3</v>
      </c>
      <c r="N65" s="112">
        <v>368</v>
      </c>
      <c r="O65" s="106">
        <f>VLOOKUP(N65,[2]OPR_STUDIES!$B$4:$C$2079,2)</f>
        <v>2</v>
      </c>
      <c r="P65" s="112">
        <v>359</v>
      </c>
      <c r="Q65" s="106">
        <f>VLOOKUP(P65,[2]OPR_STUDIES!$B$4:$C$2079,2)</f>
        <v>4</v>
      </c>
      <c r="R65" s="112">
        <v>525</v>
      </c>
      <c r="S65" s="106">
        <f>VLOOKUP(R65,[2]OPR_STUDIES!$B$4:$C$2079,2)</f>
        <v>3</v>
      </c>
      <c r="W65" s="230"/>
      <c r="X65" s="230"/>
      <c r="Y65" s="222"/>
      <c r="Z65" s="334"/>
      <c r="AA65" s="334"/>
      <c r="AB65" s="334"/>
      <c r="AC65" s="334"/>
      <c r="AD65" s="334"/>
      <c r="AE65" s="2"/>
      <c r="AF65" s="98"/>
      <c r="AG65" s="2"/>
      <c r="AH65" s="2"/>
      <c r="AI65" s="2"/>
      <c r="AJ65" s="2"/>
      <c r="AK65" s="2"/>
      <c r="AL65" s="2"/>
      <c r="AM65" s="2"/>
      <c r="AN65" s="2"/>
      <c r="AO65" s="2"/>
      <c r="AP65" s="2"/>
      <c r="AQ65" s="2"/>
      <c r="AR65" s="2"/>
      <c r="AS65" s="2"/>
      <c r="AT65" s="2"/>
      <c r="AU65" s="97"/>
      <c r="AV65" s="97"/>
      <c r="AW65" s="97"/>
      <c r="AX65" s="97"/>
      <c r="AY65" s="97"/>
    </row>
    <row r="66" spans="1:51" x14ac:dyDescent="0.2">
      <c r="A66">
        <v>217</v>
      </c>
      <c r="B66" s="196">
        <v>10</v>
      </c>
      <c r="C66" s="165">
        <v>30</v>
      </c>
      <c r="E66" s="414" t="str">
        <f>INDEX('[1]2012 Teams'!$B$2:$B$2344,MATCH(A66,'[1]2012 Teams'!$A$2:$A$2344))</f>
        <v>Sterling Heights, MI USA</v>
      </c>
      <c r="F66" s="197"/>
      <c r="L66" s="112">
        <v>677</v>
      </c>
      <c r="M66" s="106">
        <f>VLOOKUP(L66,[2]OPR_STUDIES!$B$4:$C$2079,2)</f>
        <v>2</v>
      </c>
      <c r="N66" s="112">
        <v>375</v>
      </c>
      <c r="O66" s="106">
        <f>VLOOKUP(N66,[2]OPR_STUDIES!$B$4:$C$2079,2)</f>
        <v>3</v>
      </c>
      <c r="P66" s="112">
        <v>395</v>
      </c>
      <c r="Q66" s="106">
        <f>VLOOKUP(P66,[2]OPR_STUDIES!$B$4:$C$2079,2)</f>
        <v>3</v>
      </c>
      <c r="R66" s="112">
        <v>624</v>
      </c>
      <c r="S66" s="106">
        <f>VLOOKUP(R66,[2]OPR_STUDIES!$B$4:$C$2079,2)</f>
        <v>3</v>
      </c>
      <c r="W66" s="230"/>
      <c r="X66" s="230"/>
      <c r="Y66" s="222"/>
      <c r="Z66" s="222"/>
      <c r="AA66" s="222"/>
      <c r="AB66" s="222"/>
      <c r="AC66" s="222"/>
      <c r="AD66" s="222"/>
      <c r="AF66" s="153"/>
      <c r="AG66" s="2"/>
      <c r="AH66" s="2"/>
      <c r="AI66" s="2"/>
      <c r="AJ66" s="2"/>
      <c r="AK66" s="2"/>
      <c r="AL66" s="2"/>
      <c r="AM66" s="2"/>
      <c r="AN66" s="2"/>
      <c r="AO66" s="2"/>
      <c r="AP66" s="2"/>
      <c r="AQ66" s="2"/>
      <c r="AR66" s="2"/>
      <c r="AS66" s="2"/>
      <c r="AT66" s="2"/>
      <c r="AU66" s="97"/>
      <c r="AV66" s="97"/>
      <c r="AW66" s="97"/>
      <c r="AX66" s="97"/>
      <c r="AY66" s="97"/>
    </row>
    <row r="67" spans="1:51" ht="13.5" thickBot="1" x14ac:dyDescent="0.25">
      <c r="A67">
        <v>229</v>
      </c>
      <c r="B67" s="201">
        <v>10</v>
      </c>
      <c r="C67" s="168">
        <v>10</v>
      </c>
      <c r="E67" s="414" t="str">
        <f>INDEX('[1]2012 Teams'!$B$2:$B$2344,MATCH(A67,'[1]2012 Teams'!$A$2:$A$2344))</f>
        <v>Potsdam, NY USA</v>
      </c>
      <c r="F67" s="197"/>
      <c r="L67" s="112">
        <v>701</v>
      </c>
      <c r="M67" s="106">
        <f>VLOOKUP(L67,[2]OPR_STUDIES!$B$4:$C$2079,2)</f>
        <v>3</v>
      </c>
      <c r="N67" s="112">
        <v>401</v>
      </c>
      <c r="O67" s="106">
        <f>VLOOKUP(N67,[2]OPR_STUDIES!$B$4:$C$2079,2)</f>
        <v>2</v>
      </c>
      <c r="P67" s="112">
        <v>399</v>
      </c>
      <c r="Q67" s="106">
        <f>VLOOKUP(P67,[2]OPR_STUDIES!$B$4:$C$2079,2)</f>
        <v>4</v>
      </c>
      <c r="R67" s="112">
        <v>811</v>
      </c>
      <c r="S67" s="106">
        <f>VLOOKUP(R67,[2]OPR_STUDIES!$B$4:$C$2079,2)</f>
        <v>2</v>
      </c>
      <c r="W67" s="230"/>
      <c r="X67" s="230"/>
      <c r="Y67" s="222"/>
      <c r="Z67" s="222"/>
      <c r="AA67" s="222"/>
      <c r="AB67" s="222"/>
      <c r="AC67" s="222"/>
      <c r="AD67" s="222"/>
      <c r="AF67" s="153"/>
      <c r="AG67" s="2"/>
      <c r="AH67" s="2"/>
      <c r="AI67" s="2"/>
      <c r="AJ67" s="2"/>
      <c r="AK67" s="2"/>
      <c r="AL67" s="2"/>
      <c r="AM67" s="2"/>
      <c r="AN67" s="2"/>
      <c r="AO67" s="2"/>
      <c r="AP67" s="2"/>
      <c r="AQ67" s="2"/>
      <c r="AR67" s="2"/>
      <c r="AS67" s="2"/>
      <c r="AT67" s="2"/>
      <c r="AU67" s="97"/>
      <c r="AV67" s="97"/>
      <c r="AW67" s="97"/>
      <c r="AX67" s="97"/>
      <c r="AY67" s="97"/>
    </row>
    <row r="68" spans="1:51" x14ac:dyDescent="0.2">
      <c r="A68">
        <v>233</v>
      </c>
      <c r="B68" s="193">
        <v>16</v>
      </c>
      <c r="C68" s="165">
        <v>20</v>
      </c>
      <c r="E68" s="414" t="str">
        <f>INDEX('[1]2012 Teams'!$B$2:$B$2344,MATCH(A68,'[1]2012 Teams'!$A$2:$A$2344))</f>
        <v>Rockledge/Cocoa Beach, FL USA</v>
      </c>
      <c r="F68" s="197"/>
      <c r="L68" s="112">
        <v>766</v>
      </c>
      <c r="M68" s="106">
        <f>VLOOKUP(L68,[2]OPR_STUDIES!$B$4:$C$2079,2)</f>
        <v>3</v>
      </c>
      <c r="N68" s="112">
        <v>573</v>
      </c>
      <c r="O68" s="106">
        <f>VLOOKUP(N68,[2]OPR_STUDIES!$B$4:$C$2079,2)</f>
        <v>4</v>
      </c>
      <c r="P68" s="112">
        <v>433</v>
      </c>
      <c r="Q68" s="106">
        <f>VLOOKUP(P68,[2]OPR_STUDIES!$B$4:$C$2079,2)</f>
        <v>3</v>
      </c>
      <c r="R68" s="112">
        <v>836</v>
      </c>
      <c r="S68" s="106">
        <f>VLOOKUP(R68,[2]OPR_STUDIES!$B$4:$C$2079,2)</f>
        <v>3</v>
      </c>
      <c r="W68" s="230"/>
      <c r="X68" s="230"/>
      <c r="Y68" s="222"/>
      <c r="Z68" s="222"/>
      <c r="AA68" s="222"/>
      <c r="AB68" s="222"/>
      <c r="AC68" s="222"/>
      <c r="AD68" s="222"/>
      <c r="AF68" s="153"/>
      <c r="AG68" s="2"/>
      <c r="AH68" s="2"/>
      <c r="AI68" s="2"/>
      <c r="AJ68" s="2"/>
      <c r="AK68" s="2"/>
      <c r="AL68" s="2"/>
      <c r="AM68" s="2"/>
      <c r="AN68" s="2"/>
      <c r="AO68" s="2"/>
      <c r="AP68" s="2"/>
      <c r="AQ68" s="2"/>
      <c r="AR68" s="2"/>
      <c r="AS68" s="2"/>
      <c r="AT68" s="2"/>
      <c r="AU68" s="97"/>
      <c r="AV68" s="97"/>
      <c r="AW68" s="97"/>
      <c r="AX68" s="97"/>
      <c r="AY68" s="97"/>
    </row>
    <row r="69" spans="1:51" x14ac:dyDescent="0.2">
      <c r="A69">
        <v>234</v>
      </c>
      <c r="B69" s="196">
        <v>14</v>
      </c>
      <c r="C69" s="165">
        <v>0</v>
      </c>
      <c r="E69" s="414" t="str">
        <f>INDEX('[1]2012 Teams'!$B$2:$B$2344,MATCH(A69,'[1]2012 Teams'!$A$2:$A$2344))</f>
        <v>Indianapolis, IN USA</v>
      </c>
      <c r="F69" s="197"/>
      <c r="L69" s="112">
        <v>771</v>
      </c>
      <c r="M69" s="106">
        <f>VLOOKUP(L69,[2]OPR_STUDIES!$B$4:$C$2079,2)</f>
        <v>3</v>
      </c>
      <c r="N69" s="112">
        <v>599</v>
      </c>
      <c r="O69" s="106">
        <f>VLOOKUP(N69,[2]OPR_STUDIES!$B$4:$C$2079,2)</f>
        <v>3</v>
      </c>
      <c r="P69" s="112">
        <v>469</v>
      </c>
      <c r="Q69" s="106">
        <f>VLOOKUP(P69,[2]OPR_STUDIES!$B$4:$C$2079,2)</f>
        <v>4</v>
      </c>
      <c r="R69" s="112">
        <v>842</v>
      </c>
      <c r="S69" s="106">
        <f>VLOOKUP(R69,[2]OPR_STUDIES!$B$4:$C$2079,2)</f>
        <v>2</v>
      </c>
      <c r="W69" s="230"/>
      <c r="X69" s="230"/>
      <c r="Y69" s="222"/>
      <c r="Z69" s="222"/>
      <c r="AA69" s="222"/>
      <c r="AB69" s="222"/>
      <c r="AC69" s="222"/>
      <c r="AD69" s="222"/>
      <c r="AF69" s="98"/>
      <c r="AG69" s="2"/>
      <c r="AH69" s="2"/>
      <c r="AI69" s="2"/>
      <c r="AJ69" s="2"/>
      <c r="AK69" s="2"/>
      <c r="AL69" s="2"/>
      <c r="AM69" s="2"/>
      <c r="AN69" s="2"/>
      <c r="AO69" s="2"/>
      <c r="AP69" s="2"/>
      <c r="AQ69" s="2"/>
      <c r="AR69" s="2"/>
      <c r="AS69" s="2"/>
      <c r="AT69" s="2"/>
      <c r="AU69" s="97"/>
      <c r="AV69" s="97"/>
      <c r="AW69" s="97"/>
      <c r="AX69" s="97"/>
      <c r="AY69" s="97"/>
    </row>
    <row r="70" spans="1:51" x14ac:dyDescent="0.2">
      <c r="A70">
        <v>245</v>
      </c>
      <c r="B70" s="196">
        <v>8</v>
      </c>
      <c r="C70" s="165">
        <v>0</v>
      </c>
      <c r="E70" s="414" t="str">
        <f>INDEX('[1]2012 Teams'!$B$2:$B$2344,MATCH(A70,'[1]2012 Teams'!$A$2:$A$2344))</f>
        <v>Rochester Hills, MI USA</v>
      </c>
      <c r="F70" s="197"/>
      <c r="L70" s="112">
        <v>781</v>
      </c>
      <c r="M70" s="106">
        <f>VLOOKUP(L70,[2]OPR_STUDIES!$B$4:$C$2079,2)</f>
        <v>4</v>
      </c>
      <c r="N70" s="112">
        <v>687</v>
      </c>
      <c r="O70" s="106">
        <f>VLOOKUP(N70,[2]OPR_STUDIES!$B$4:$C$2079,2)</f>
        <v>3</v>
      </c>
      <c r="P70" s="112">
        <v>476</v>
      </c>
      <c r="Q70" s="106">
        <f>VLOOKUP(P70,[2]OPR_STUDIES!$B$4:$C$2079,2)</f>
        <v>3</v>
      </c>
      <c r="R70" s="112">
        <v>980</v>
      </c>
      <c r="S70" s="106">
        <f>VLOOKUP(R70,[2]OPR_STUDIES!$B$4:$C$2079,2)</f>
        <v>3</v>
      </c>
      <c r="W70" s="230"/>
      <c r="X70" s="230"/>
      <c r="Y70" s="222"/>
      <c r="Z70" s="222"/>
      <c r="AA70" s="222"/>
      <c r="AB70" s="222"/>
      <c r="AC70" s="222"/>
      <c r="AD70" s="222"/>
      <c r="AF70" s="98"/>
      <c r="AG70" s="2"/>
      <c r="AH70" s="2"/>
      <c r="AI70" s="2"/>
      <c r="AJ70" s="2"/>
      <c r="AK70" s="2"/>
      <c r="AL70" s="2"/>
      <c r="AM70" s="2"/>
      <c r="AN70" s="2"/>
      <c r="AO70" s="2"/>
      <c r="AP70" s="2"/>
      <c r="AQ70" s="2"/>
      <c r="AR70" s="2"/>
      <c r="AS70" s="2"/>
      <c r="AT70" s="2"/>
      <c r="AU70" s="97"/>
      <c r="AV70" s="97"/>
      <c r="AW70" s="97"/>
      <c r="AX70" s="97"/>
      <c r="AY70" s="97"/>
    </row>
    <row r="71" spans="1:51" x14ac:dyDescent="0.2">
      <c r="A71">
        <v>254</v>
      </c>
      <c r="B71" s="196">
        <v>15</v>
      </c>
      <c r="C71" s="356">
        <v>50</v>
      </c>
      <c r="D71">
        <v>20</v>
      </c>
      <c r="E71" s="414" t="str">
        <f>INDEX('[1]2012 Teams'!$B$2:$B$2344,MATCH(A71,'[1]2012 Teams'!$A$2:$A$2344))</f>
        <v>San Jose, CA USA</v>
      </c>
      <c r="F71" s="10"/>
      <c r="L71" s="112">
        <v>846</v>
      </c>
      <c r="M71" s="106">
        <f>VLOOKUP(L71,[2]OPR_STUDIES!$B$4:$C$2079,2)</f>
        <v>3</v>
      </c>
      <c r="N71" s="112">
        <v>768</v>
      </c>
      <c r="O71" s="106">
        <f>VLOOKUP(N71,[2]OPR_STUDIES!$B$4:$C$2079,2)</f>
        <v>3</v>
      </c>
      <c r="P71" s="112">
        <v>548</v>
      </c>
      <c r="Q71" s="106">
        <f>VLOOKUP(P71,[2]OPR_STUDIES!$B$4:$C$2079,2)</f>
        <v>4</v>
      </c>
      <c r="R71" s="112">
        <v>1100</v>
      </c>
      <c r="S71" s="106">
        <f>VLOOKUP(R71,[2]OPR_STUDIES!$B$4:$C$2079,2)</f>
        <v>3</v>
      </c>
      <c r="W71" s="230"/>
      <c r="X71" s="230"/>
      <c r="Y71" s="222"/>
      <c r="Z71" s="222"/>
      <c r="AA71" s="222"/>
      <c r="AB71" s="222"/>
      <c r="AC71" s="222"/>
      <c r="AD71" s="222"/>
      <c r="AF71" s="98"/>
      <c r="AG71" s="2"/>
      <c r="AH71" s="2"/>
      <c r="AI71" s="2"/>
      <c r="AJ71" s="2"/>
      <c r="AK71" s="2"/>
      <c r="AL71" s="2"/>
      <c r="AM71" s="2"/>
      <c r="AN71" s="2"/>
      <c r="AO71" s="2"/>
      <c r="AP71" s="2"/>
      <c r="AQ71" s="2"/>
      <c r="AR71" s="2"/>
      <c r="AS71" s="2"/>
      <c r="AT71" s="2"/>
      <c r="AU71" s="97"/>
      <c r="AV71" s="97"/>
      <c r="AW71" s="97"/>
      <c r="AX71" s="97"/>
      <c r="AY71" s="97"/>
    </row>
    <row r="72" spans="1:51" x14ac:dyDescent="0.2">
      <c r="A72">
        <v>294</v>
      </c>
      <c r="B72" s="196">
        <v>1</v>
      </c>
      <c r="C72" s="165">
        <v>10</v>
      </c>
      <c r="E72" s="414" t="str">
        <f>INDEX('[1]2012 Teams'!$B$2:$B$2344,MATCH(A72,'[1]2012 Teams'!$A$2:$A$2344))</f>
        <v>Redondo Beach, CA USA</v>
      </c>
      <c r="F72" s="10"/>
      <c r="L72" s="112">
        <v>862</v>
      </c>
      <c r="M72" s="106">
        <f>VLOOKUP(L72,[2]OPR_STUDIES!$B$4:$C$2079,2)</f>
        <v>3</v>
      </c>
      <c r="N72" s="112">
        <v>968</v>
      </c>
      <c r="O72" s="106">
        <f>VLOOKUP(N72,[2]OPR_STUDIES!$B$4:$C$2079,2)</f>
        <v>3</v>
      </c>
      <c r="P72" s="112">
        <v>610</v>
      </c>
      <c r="Q72" s="106">
        <f>VLOOKUP(P72,[2]OPR_STUDIES!$B$4:$C$2079,2)</f>
        <v>3</v>
      </c>
      <c r="R72" s="112">
        <v>1108</v>
      </c>
      <c r="S72" s="106">
        <f>VLOOKUP(R72,[2]OPR_STUDIES!$B$4:$C$2079,2)</f>
        <v>2</v>
      </c>
      <c r="W72" s="230"/>
      <c r="X72" s="230"/>
      <c r="Y72" s="222"/>
      <c r="Z72" s="222"/>
      <c r="AA72" s="222"/>
      <c r="AB72" s="222"/>
      <c r="AC72" s="222"/>
      <c r="AD72" s="222"/>
      <c r="AF72" s="98"/>
      <c r="AG72" s="2"/>
      <c r="AH72" s="2"/>
      <c r="AI72" s="2"/>
      <c r="AJ72" s="2"/>
      <c r="AK72" s="2"/>
      <c r="AL72" s="2"/>
      <c r="AM72" s="2"/>
      <c r="AN72" s="2"/>
      <c r="AO72" s="2"/>
      <c r="AP72" s="2"/>
      <c r="AQ72" s="2"/>
      <c r="AR72" s="2"/>
      <c r="AS72" s="2"/>
      <c r="AT72" s="2"/>
      <c r="AU72" s="97"/>
      <c r="AV72" s="97"/>
      <c r="AW72" s="97"/>
      <c r="AX72" s="97"/>
      <c r="AY72" s="97"/>
    </row>
    <row r="73" spans="1:51" x14ac:dyDescent="0.2">
      <c r="A73">
        <v>303</v>
      </c>
      <c r="B73" s="196">
        <v>2</v>
      </c>
      <c r="C73" s="165">
        <v>0</v>
      </c>
      <c r="E73" s="414" t="str">
        <f>INDEX('[1]2012 Teams'!$B$2:$B$2344,MATCH(A73,'[1]2012 Teams'!$A$2:$A$2344))</f>
        <v>Bridgewater, NJ USA</v>
      </c>
      <c r="F73" s="10"/>
      <c r="L73" s="112">
        <v>876</v>
      </c>
      <c r="M73" s="106">
        <f>VLOOKUP(L73,[2]OPR_STUDIES!$B$4:$C$2079,2)</f>
        <v>2</v>
      </c>
      <c r="N73" s="112">
        <v>987</v>
      </c>
      <c r="O73" s="106">
        <f>VLOOKUP(N73,[2]OPR_STUDIES!$B$4:$C$2079,2)</f>
        <v>3</v>
      </c>
      <c r="P73" s="112">
        <v>694</v>
      </c>
      <c r="Q73" s="106">
        <f>VLOOKUP(P73,[2]OPR_STUDIES!$B$4:$C$2079,2)</f>
        <v>3</v>
      </c>
      <c r="R73" s="112">
        <v>1165</v>
      </c>
      <c r="S73" s="106">
        <f>VLOOKUP(R73,[2]OPR_STUDIES!$B$4:$C$2079,2)</f>
        <v>2</v>
      </c>
      <c r="W73" s="230"/>
      <c r="X73" s="230"/>
      <c r="Y73" s="222"/>
      <c r="Z73" s="222"/>
      <c r="AA73" s="222"/>
      <c r="AB73" s="222"/>
      <c r="AC73" s="222"/>
      <c r="AD73" s="222"/>
      <c r="AF73" s="98"/>
      <c r="AG73" s="2"/>
      <c r="AH73" s="2"/>
      <c r="AI73" s="2"/>
      <c r="AJ73" s="2"/>
      <c r="AK73" s="2"/>
      <c r="AL73" s="2"/>
      <c r="AM73" s="2"/>
      <c r="AN73" s="2"/>
      <c r="AO73" s="2"/>
      <c r="AP73" s="2"/>
      <c r="AQ73" s="2"/>
      <c r="AR73" s="2"/>
      <c r="AS73" s="2"/>
      <c r="AT73" s="2"/>
      <c r="AU73" s="97"/>
      <c r="AV73" s="97"/>
      <c r="AW73" s="97"/>
      <c r="AX73" s="97"/>
      <c r="AY73" s="97"/>
    </row>
    <row r="74" spans="1:51" x14ac:dyDescent="0.2">
      <c r="A74">
        <v>330</v>
      </c>
      <c r="B74" s="196">
        <v>14</v>
      </c>
      <c r="C74" s="165">
        <v>20</v>
      </c>
      <c r="E74" s="414" t="str">
        <f>INDEX('[1]2012 Teams'!$B$2:$B$2344,MATCH(A74,'[1]2012 Teams'!$A$2:$A$2344))</f>
        <v>Hermosa Beach, CA USA</v>
      </c>
      <c r="F74" s="10"/>
      <c r="L74" s="112">
        <v>930</v>
      </c>
      <c r="M74" s="106">
        <f>VLOOKUP(L74,[2]OPR_STUDIES!$B$4:$C$2079,2)</f>
        <v>2</v>
      </c>
      <c r="N74" s="112">
        <v>1024</v>
      </c>
      <c r="O74" s="106">
        <f>VLOOKUP(N74,[2]OPR_STUDIES!$B$4:$C$2079,2)</f>
        <v>3</v>
      </c>
      <c r="P74" s="112">
        <v>751</v>
      </c>
      <c r="Q74" s="106">
        <f>VLOOKUP(P74,[2]OPR_STUDIES!$B$4:$C$2079,2)</f>
        <v>3</v>
      </c>
      <c r="R74" s="112">
        <v>1195</v>
      </c>
      <c r="S74" s="106">
        <f>VLOOKUP(R74,[2]OPR_STUDIES!$B$4:$C$2079,2)</f>
        <v>2</v>
      </c>
      <c r="W74" s="230"/>
      <c r="X74" s="230"/>
      <c r="Y74" s="222"/>
      <c r="Z74" s="222"/>
      <c r="AA74" s="222"/>
      <c r="AB74" s="222"/>
      <c r="AC74" s="222"/>
      <c r="AD74" s="222"/>
      <c r="AF74" s="98"/>
      <c r="AG74" s="2"/>
      <c r="AH74" s="2"/>
      <c r="AI74" s="2"/>
      <c r="AJ74" s="2"/>
      <c r="AK74" s="2"/>
      <c r="AL74" s="2"/>
      <c r="AM74" s="2"/>
      <c r="AN74" s="2"/>
      <c r="AO74" s="2"/>
      <c r="AP74" s="2"/>
      <c r="AQ74" s="2"/>
      <c r="AR74" s="2"/>
      <c r="AS74" s="2"/>
      <c r="AT74" s="2"/>
      <c r="AU74" s="97"/>
      <c r="AV74" s="97"/>
      <c r="AW74" s="97"/>
      <c r="AX74" s="97"/>
      <c r="AY74" s="97"/>
    </row>
    <row r="75" spans="1:51" ht="13.5" thickBot="1" x14ac:dyDescent="0.25">
      <c r="A75">
        <v>341</v>
      </c>
      <c r="B75" s="201">
        <v>5</v>
      </c>
      <c r="C75" s="165">
        <v>0</v>
      </c>
      <c r="E75" s="414" t="str">
        <f>INDEX('[1]2012 Teams'!$B$2:$B$2344,MATCH(A75,'[1]2012 Teams'!$A$2:$A$2344))</f>
        <v>Ambler, PA USA</v>
      </c>
      <c r="F75" s="197"/>
      <c r="L75" s="112">
        <v>931</v>
      </c>
      <c r="M75" s="106">
        <f>VLOOKUP(L75,[2]OPR_STUDIES!$B$4:$C$2079,2)</f>
        <v>3</v>
      </c>
      <c r="N75" s="112">
        <v>1241</v>
      </c>
      <c r="O75" s="106">
        <f>VLOOKUP(N75,[2]OPR_STUDIES!$B$4:$C$2079,2)</f>
        <v>4</v>
      </c>
      <c r="P75" s="112">
        <v>884</v>
      </c>
      <c r="Q75" s="106">
        <f>VLOOKUP(P75,[2]OPR_STUDIES!$B$4:$C$2079,2)</f>
        <v>2</v>
      </c>
      <c r="R75" s="112">
        <v>1502</v>
      </c>
      <c r="S75" s="106">
        <f>VLOOKUP(R75,[2]OPR_STUDIES!$B$4:$C$2079,2)</f>
        <v>3</v>
      </c>
      <c r="Y75" s="222"/>
      <c r="Z75" s="222"/>
      <c r="AA75" s="222"/>
      <c r="AB75" s="222"/>
      <c r="AC75" s="222"/>
      <c r="AD75" s="222"/>
      <c r="AF75" s="98"/>
      <c r="AG75" s="2"/>
      <c r="AH75" s="2"/>
      <c r="AI75" s="2"/>
      <c r="AJ75" s="2"/>
      <c r="AK75" s="2"/>
      <c r="AL75" s="2"/>
      <c r="AM75" s="2"/>
      <c r="AN75" s="2"/>
      <c r="AO75" s="2"/>
      <c r="AP75" s="2"/>
      <c r="AQ75" s="2"/>
      <c r="AR75" s="2"/>
      <c r="AS75" s="2"/>
      <c r="AT75" s="2"/>
      <c r="AU75" s="97"/>
      <c r="AV75" s="97"/>
      <c r="AW75" s="97"/>
      <c r="AX75" s="97"/>
      <c r="AY75" s="97"/>
    </row>
    <row r="76" spans="1:51" x14ac:dyDescent="0.2">
      <c r="A76">
        <v>364</v>
      </c>
      <c r="B76" s="196">
        <v>13</v>
      </c>
      <c r="C76" s="165">
        <v>0</v>
      </c>
      <c r="E76" s="414" t="str">
        <f>INDEX('[1]2012 Teams'!$B$2:$B$2344,MATCH(A76,'[1]2012 Teams'!$A$2:$A$2344))</f>
        <v>Gulfport, MS USA</v>
      </c>
      <c r="F76" s="10"/>
      <c r="L76" s="112">
        <v>932</v>
      </c>
      <c r="M76" s="106">
        <f>VLOOKUP(L76,[2]OPR_STUDIES!$B$4:$C$2079,2)</f>
        <v>3</v>
      </c>
      <c r="N76" s="112">
        <v>1507</v>
      </c>
      <c r="O76" s="106">
        <f>VLOOKUP(N76,[2]OPR_STUDIES!$B$4:$C$2079,2)</f>
        <v>2</v>
      </c>
      <c r="P76" s="112">
        <v>935</v>
      </c>
      <c r="Q76" s="106">
        <f>VLOOKUP(P76,[2]OPR_STUDIES!$B$4:$C$2079,2)</f>
        <v>3</v>
      </c>
      <c r="R76" s="112">
        <v>1503</v>
      </c>
      <c r="S76" s="106">
        <f>VLOOKUP(R76,[2]OPR_STUDIES!$B$4:$C$2079,2)</f>
        <v>3</v>
      </c>
      <c r="Y76" s="222"/>
      <c r="Z76" s="222"/>
      <c r="AA76" s="222"/>
      <c r="AB76" s="222"/>
      <c r="AC76" s="222"/>
      <c r="AD76" s="222"/>
      <c r="AF76" s="153"/>
      <c r="AG76" s="2"/>
      <c r="AH76" s="2"/>
      <c r="AI76" s="2"/>
      <c r="AJ76" s="2"/>
      <c r="AK76" s="2"/>
      <c r="AL76" s="2"/>
      <c r="AM76" s="2"/>
      <c r="AN76" s="2"/>
      <c r="AO76" s="2"/>
      <c r="AP76" s="2"/>
      <c r="AQ76" s="2"/>
      <c r="AR76" s="2"/>
      <c r="AS76" s="2"/>
      <c r="AT76" s="2"/>
      <c r="AU76" s="97"/>
      <c r="AV76" s="97"/>
      <c r="AW76" s="97"/>
      <c r="AX76" s="97"/>
      <c r="AY76" s="97"/>
    </row>
    <row r="77" spans="1:51" x14ac:dyDescent="0.2">
      <c r="A77">
        <v>365</v>
      </c>
      <c r="B77" s="196">
        <v>4</v>
      </c>
      <c r="C77" s="165">
        <v>0</v>
      </c>
      <c r="E77" s="414" t="str">
        <f>INDEX('[1]2012 Teams'!$B$2:$B$2344,MATCH(A77,'[1]2012 Teams'!$A$2:$A$2344))</f>
        <v>Wilmington, DE USA</v>
      </c>
      <c r="F77" s="197"/>
      <c r="L77" s="112">
        <v>1000</v>
      </c>
      <c r="M77" s="106">
        <f>VLOOKUP(L77,[2]OPR_STUDIES!$B$4:$C$2079,2)</f>
        <v>2</v>
      </c>
      <c r="N77" s="112">
        <v>1519</v>
      </c>
      <c r="O77" s="106">
        <f>VLOOKUP(N77,[2]OPR_STUDIES!$B$4:$C$2079,2)</f>
        <v>3</v>
      </c>
      <c r="P77" s="112">
        <v>967</v>
      </c>
      <c r="Q77" s="106">
        <f>VLOOKUP(P77,[2]OPR_STUDIES!$B$4:$C$2079,2)</f>
        <v>3</v>
      </c>
      <c r="R77" s="112">
        <v>1511</v>
      </c>
      <c r="S77" s="106">
        <f>VLOOKUP(R77,[2]OPR_STUDIES!$B$4:$C$2079,2)</f>
        <v>3</v>
      </c>
      <c r="Y77" s="219"/>
      <c r="Z77" s="219"/>
      <c r="AA77" s="219"/>
      <c r="AB77" s="219"/>
      <c r="AC77" s="219"/>
      <c r="AD77" s="219"/>
      <c r="AF77" s="98"/>
      <c r="AG77" s="2"/>
      <c r="AH77" s="2"/>
      <c r="AI77" s="2"/>
      <c r="AJ77" s="2"/>
      <c r="AK77" s="2"/>
      <c r="AL77" s="2"/>
      <c r="AM77" s="2"/>
      <c r="AN77" s="2"/>
      <c r="AO77" s="2"/>
      <c r="AP77" s="2"/>
      <c r="AQ77" s="2"/>
      <c r="AR77" s="2"/>
      <c r="AS77" s="2"/>
      <c r="AT77" s="2"/>
      <c r="AU77" s="97"/>
      <c r="AV77" s="97"/>
      <c r="AW77" s="97"/>
      <c r="AX77" s="97"/>
      <c r="AY77" s="97"/>
    </row>
    <row r="78" spans="1:51" x14ac:dyDescent="0.2">
      <c r="A78">
        <v>368</v>
      </c>
      <c r="B78" s="196">
        <v>1</v>
      </c>
      <c r="C78" s="165">
        <v>10</v>
      </c>
      <c r="E78" s="414" t="str">
        <f>INDEX('[1]2012 Teams'!$B$2:$B$2344,MATCH(A78,'[1]2012 Teams'!$A$2:$A$2344))</f>
        <v>Honolulu, HI USA</v>
      </c>
      <c r="F78" s="10"/>
      <c r="L78" s="112">
        <v>1014</v>
      </c>
      <c r="M78" s="106">
        <f>VLOOKUP(L78,[2]OPR_STUDIES!$B$4:$C$2079,2)</f>
        <v>2</v>
      </c>
      <c r="N78" s="112">
        <v>1559</v>
      </c>
      <c r="O78" s="106">
        <f>VLOOKUP(N78,[2]OPR_STUDIES!$B$4:$C$2079,2)</f>
        <v>3</v>
      </c>
      <c r="P78" s="112">
        <v>973</v>
      </c>
      <c r="Q78" s="106">
        <f>VLOOKUP(P78,[2]OPR_STUDIES!$B$4:$C$2079,2)</f>
        <v>3</v>
      </c>
      <c r="R78" s="112">
        <v>1538</v>
      </c>
      <c r="S78" s="106">
        <f>VLOOKUP(R78,[2]OPR_STUDIES!$B$4:$C$2079,2)</f>
        <v>3</v>
      </c>
      <c r="Y78" s="219"/>
      <c r="Z78" s="219"/>
      <c r="AA78" s="219"/>
      <c r="AB78" s="219"/>
      <c r="AC78" s="219"/>
      <c r="AD78" s="219"/>
      <c r="AF78" s="153"/>
      <c r="AG78" s="2"/>
      <c r="AH78" s="2"/>
      <c r="AI78" s="2"/>
      <c r="AJ78" s="2"/>
      <c r="AK78" s="2"/>
      <c r="AL78" s="2"/>
      <c r="AM78" s="2"/>
      <c r="AN78" s="2"/>
      <c r="AO78" s="2"/>
      <c r="AP78" s="2"/>
      <c r="AQ78" s="2"/>
      <c r="AR78" s="2"/>
      <c r="AS78" s="2"/>
      <c r="AT78" s="2"/>
      <c r="AU78" s="97"/>
      <c r="AV78" s="97"/>
      <c r="AW78" s="97"/>
      <c r="AX78" s="97"/>
      <c r="AY78" s="97"/>
    </row>
    <row r="79" spans="1:51" x14ac:dyDescent="0.2">
      <c r="A79">
        <v>399</v>
      </c>
      <c r="B79" s="196">
        <v>14</v>
      </c>
      <c r="C79" s="165">
        <v>10</v>
      </c>
      <c r="E79" s="414" t="str">
        <f>INDEX('[1]2012 Teams'!$B$2:$B$2344,MATCH(A79,'[1]2012 Teams'!$A$2:$A$2344))</f>
        <v>Lancaster, CA USA</v>
      </c>
      <c r="F79" s="197"/>
      <c r="L79" s="112">
        <v>1023</v>
      </c>
      <c r="M79" s="106">
        <f>VLOOKUP(L79,[2]OPR_STUDIES!$B$4:$C$2079,2)</f>
        <v>4</v>
      </c>
      <c r="N79" s="112">
        <v>1574</v>
      </c>
      <c r="O79" s="106">
        <f>VLOOKUP(N79,[2]OPR_STUDIES!$B$4:$C$2079,2)</f>
        <v>2</v>
      </c>
      <c r="P79" s="112">
        <v>999</v>
      </c>
      <c r="Q79" s="106">
        <f>VLOOKUP(P79,[2]OPR_STUDIES!$B$4:$C$2079,2)</f>
        <v>2</v>
      </c>
      <c r="R79" s="112">
        <v>1604</v>
      </c>
      <c r="S79" s="106">
        <f>VLOOKUP(R79,[2]OPR_STUDIES!$B$4:$C$2079,2)</f>
        <v>2</v>
      </c>
      <c r="Y79" s="219"/>
      <c r="Z79" s="219"/>
      <c r="AA79" s="219"/>
      <c r="AB79" s="219"/>
      <c r="AC79" s="219"/>
      <c r="AD79" s="219"/>
      <c r="AF79" s="98"/>
      <c r="AG79" s="2"/>
      <c r="AH79" s="2"/>
      <c r="AI79" s="2"/>
      <c r="AJ79" s="2"/>
      <c r="AK79" s="2"/>
      <c r="AL79" s="2"/>
      <c r="AM79" s="2"/>
      <c r="AN79" s="2"/>
      <c r="AO79" s="2"/>
      <c r="AP79" s="2"/>
      <c r="AQ79" s="2"/>
      <c r="AR79" s="2"/>
      <c r="AS79" s="2"/>
      <c r="AT79" s="2"/>
      <c r="AU79" s="97"/>
      <c r="AV79" s="97"/>
      <c r="AW79" s="97"/>
      <c r="AX79" s="97"/>
      <c r="AY79" s="97"/>
    </row>
    <row r="80" spans="1:51" x14ac:dyDescent="0.2">
      <c r="A80">
        <v>469</v>
      </c>
      <c r="B80" s="196">
        <v>13</v>
      </c>
      <c r="C80" s="165">
        <v>20</v>
      </c>
      <c r="E80" s="414" t="str">
        <f>INDEX('[1]2012 Teams'!$B$2:$B$2344,MATCH(A80,'[1]2012 Teams'!$A$2:$A$2344))</f>
        <v>Bloomfield Hills, MI USA</v>
      </c>
      <c r="F80" s="10"/>
      <c r="L80" s="112">
        <v>1065</v>
      </c>
      <c r="M80" s="106">
        <f>VLOOKUP(L80,[2]OPR_STUDIES!$B$4:$C$2079,2)</f>
        <v>2</v>
      </c>
      <c r="N80" s="112">
        <v>1625</v>
      </c>
      <c r="O80" s="106">
        <f>VLOOKUP(N80,[2]OPR_STUDIES!$B$4:$C$2079,2)</f>
        <v>3</v>
      </c>
      <c r="P80" s="112">
        <v>1056</v>
      </c>
      <c r="Q80" s="106">
        <f>VLOOKUP(P80,[2]OPR_STUDIES!$B$4:$C$2079,2)</f>
        <v>2</v>
      </c>
      <c r="R80" s="112">
        <v>1676</v>
      </c>
      <c r="S80" s="106">
        <f>VLOOKUP(R80,[2]OPR_STUDIES!$B$4:$C$2079,2)</f>
        <v>3</v>
      </c>
      <c r="Y80" s="219"/>
      <c r="Z80" s="219"/>
      <c r="AA80" s="219"/>
      <c r="AB80" s="219"/>
      <c r="AC80" s="219"/>
      <c r="AD80" s="219"/>
      <c r="AF80" s="98"/>
      <c r="AG80" s="2"/>
      <c r="AH80" s="2"/>
      <c r="AI80" s="2"/>
      <c r="AJ80" s="2"/>
      <c r="AK80" s="2"/>
      <c r="AL80" s="2"/>
      <c r="AM80" s="2"/>
      <c r="AN80" s="2"/>
      <c r="AO80" s="2"/>
      <c r="AP80" s="2"/>
      <c r="AQ80" s="2"/>
      <c r="AR80" s="2"/>
      <c r="AS80" s="2"/>
      <c r="AT80" s="2"/>
      <c r="AU80" s="97"/>
      <c r="AV80" s="97"/>
      <c r="AW80" s="97"/>
      <c r="AX80" s="97"/>
      <c r="AY80" s="97"/>
    </row>
    <row r="81" spans="1:51" x14ac:dyDescent="0.2">
      <c r="A81">
        <v>494</v>
      </c>
      <c r="B81" s="196">
        <v>4</v>
      </c>
      <c r="C81" s="198">
        <v>10</v>
      </c>
      <c r="E81" s="414" t="str">
        <f>INDEX('[1]2012 Teams'!$B$2:$B$2344,MATCH(A81,'[1]2012 Teams'!$A$2:$A$2344))</f>
        <v>Goodrich, MI USA</v>
      </c>
      <c r="F81" s="10"/>
      <c r="L81" s="112">
        <v>1138</v>
      </c>
      <c r="M81" s="106">
        <f>VLOOKUP(L81,[2]OPR_STUDIES!$B$4:$C$2079,2)</f>
        <v>3</v>
      </c>
      <c r="N81" s="112">
        <v>1626</v>
      </c>
      <c r="O81" s="106">
        <f>VLOOKUP(N81,[2]OPR_STUDIES!$B$4:$C$2079,2)</f>
        <v>3</v>
      </c>
      <c r="P81" s="112">
        <v>1086</v>
      </c>
      <c r="Q81" s="106">
        <f>VLOOKUP(P81,[2]OPR_STUDIES!$B$4:$C$2079,2)</f>
        <v>3</v>
      </c>
      <c r="R81" s="112">
        <v>1710</v>
      </c>
      <c r="S81" s="106">
        <f>VLOOKUP(R81,[2]OPR_STUDIES!$B$4:$C$2079,2)</f>
        <v>2</v>
      </c>
      <c r="Y81" s="219"/>
      <c r="Z81" s="219"/>
      <c r="AA81" s="219"/>
      <c r="AB81" s="219"/>
      <c r="AC81" s="219"/>
      <c r="AD81" s="219"/>
      <c r="AF81" s="153"/>
      <c r="AG81" s="2"/>
      <c r="AH81" s="2"/>
      <c r="AI81" s="2"/>
      <c r="AJ81" s="2"/>
      <c r="AK81" s="2"/>
      <c r="AL81" s="2"/>
      <c r="AM81" s="2"/>
      <c r="AN81" s="2"/>
      <c r="AO81" s="2"/>
      <c r="AP81" s="2"/>
      <c r="AQ81" s="2"/>
      <c r="AR81" s="2"/>
      <c r="AS81" s="2"/>
      <c r="AT81" s="2"/>
      <c r="AU81" s="97"/>
      <c r="AV81" s="97"/>
      <c r="AW81" s="97"/>
      <c r="AX81" s="97"/>
      <c r="AY81" s="97"/>
    </row>
    <row r="82" spans="1:51" x14ac:dyDescent="0.2">
      <c r="A82">
        <v>525</v>
      </c>
      <c r="B82" s="196">
        <v>9</v>
      </c>
      <c r="C82" s="165">
        <v>0</v>
      </c>
      <c r="E82" s="414" t="str">
        <f>INDEX('[1]2012 Teams'!$B$2:$B$2344,MATCH(A82,'[1]2012 Teams'!$A$2:$A$2344))</f>
        <v>Cedar Falls, IA USA</v>
      </c>
      <c r="F82" s="197"/>
      <c r="L82" s="112">
        <v>1182</v>
      </c>
      <c r="M82" s="106">
        <f>VLOOKUP(L82,[2]OPR_STUDIES!$B$4:$C$2079,2)</f>
        <v>2</v>
      </c>
      <c r="N82" s="112">
        <v>1675</v>
      </c>
      <c r="O82" s="106">
        <f>VLOOKUP(N82,[2]OPR_STUDIES!$B$4:$C$2079,2)</f>
        <v>3</v>
      </c>
      <c r="P82" s="112">
        <v>1094</v>
      </c>
      <c r="Q82" s="106">
        <f>VLOOKUP(P82,[2]OPR_STUDIES!$B$4:$C$2079,2)</f>
        <v>2</v>
      </c>
      <c r="R82" s="112">
        <v>1730</v>
      </c>
      <c r="S82" s="106">
        <f>VLOOKUP(R82,[2]OPR_STUDIES!$B$4:$C$2079,2)</f>
        <v>3</v>
      </c>
      <c r="Y82" s="219"/>
      <c r="Z82" s="219"/>
      <c r="AA82" s="219"/>
      <c r="AB82" s="219"/>
      <c r="AC82" s="219"/>
      <c r="AD82" s="219"/>
      <c r="AF82" s="98"/>
      <c r="AG82" s="2"/>
      <c r="AH82" s="2"/>
      <c r="AI82" s="2"/>
      <c r="AJ82" s="2"/>
      <c r="AK82" s="2"/>
      <c r="AL82" s="2"/>
      <c r="AM82" s="2"/>
      <c r="AN82" s="2"/>
      <c r="AO82" s="2"/>
      <c r="AP82" s="2"/>
      <c r="AQ82" s="2"/>
      <c r="AR82" s="2"/>
      <c r="AS82" s="2"/>
      <c r="AT82" s="2"/>
      <c r="AU82" s="97"/>
      <c r="AV82" s="97"/>
      <c r="AW82" s="97"/>
      <c r="AX82" s="97"/>
      <c r="AY82" s="97"/>
    </row>
    <row r="83" spans="1:51" ht="13.5" thickBot="1" x14ac:dyDescent="0.25">
      <c r="A83">
        <v>548</v>
      </c>
      <c r="B83" s="201">
        <v>11</v>
      </c>
      <c r="C83" s="165">
        <v>0</v>
      </c>
      <c r="E83" s="414" t="str">
        <f>INDEX('[1]2012 Teams'!$B$2:$B$2344,MATCH(A83,'[1]2012 Teams'!$A$2:$A$2344))</f>
        <v>Northville, MI USA</v>
      </c>
      <c r="F83" s="197"/>
      <c r="L83" s="112">
        <v>1270</v>
      </c>
      <c r="M83" s="106">
        <f>VLOOKUP(L83,[2]OPR_STUDIES!$B$4:$C$2079,2)</f>
        <v>2</v>
      </c>
      <c r="N83" s="112">
        <v>1678</v>
      </c>
      <c r="O83" s="106">
        <f>VLOOKUP(N83,[2]OPR_STUDIES!$B$4:$C$2079,2)</f>
        <v>2</v>
      </c>
      <c r="P83" s="112">
        <v>1098</v>
      </c>
      <c r="Q83" s="106">
        <f>VLOOKUP(P83,[2]OPR_STUDIES!$B$4:$C$2079,2)</f>
        <v>3</v>
      </c>
      <c r="R83" s="112">
        <v>1731</v>
      </c>
      <c r="S83" s="106">
        <f>VLOOKUP(R83,[2]OPR_STUDIES!$B$4:$C$2079,2)</f>
        <v>2</v>
      </c>
      <c r="Y83" s="219"/>
      <c r="Z83" s="219"/>
      <c r="AA83" s="219"/>
      <c r="AB83" s="219"/>
      <c r="AC83" s="219"/>
      <c r="AD83" s="219"/>
      <c r="AF83" s="98"/>
      <c r="AG83" s="2"/>
      <c r="AH83" s="2"/>
      <c r="AI83" s="2"/>
      <c r="AJ83" s="2"/>
      <c r="AK83" s="2"/>
      <c r="AL83" s="2"/>
      <c r="AM83" s="2"/>
      <c r="AN83" s="2"/>
      <c r="AO83" s="2"/>
      <c r="AP83" s="2"/>
      <c r="AQ83" s="2"/>
      <c r="AR83" s="2"/>
      <c r="AS83" s="2"/>
      <c r="AT83" s="2"/>
      <c r="AU83" s="97"/>
      <c r="AV83" s="97"/>
      <c r="AW83" s="97"/>
      <c r="AX83" s="97"/>
      <c r="AY83" s="97"/>
    </row>
    <row r="84" spans="1:51" x14ac:dyDescent="0.2">
      <c r="A84">
        <v>610</v>
      </c>
      <c r="B84" s="196">
        <v>13</v>
      </c>
      <c r="C84" s="165">
        <v>20</v>
      </c>
      <c r="E84" s="414" t="str">
        <f>INDEX('[1]2012 Teams'!$B$2:$B$2344,MATCH(A84,'[1]2012 Teams'!$A$2:$A$2344))</f>
        <v>Toronto, ON Canada</v>
      </c>
      <c r="F84" s="197"/>
      <c r="L84" s="112">
        <v>1323</v>
      </c>
      <c r="M84" s="106">
        <f>VLOOKUP(L84,[2]OPR_STUDIES!$B$4:$C$2079,2)</f>
        <v>3</v>
      </c>
      <c r="N84" s="112">
        <v>1717</v>
      </c>
      <c r="O84" s="106">
        <f>VLOOKUP(N84,[2]OPR_STUDIES!$B$4:$C$2079,2)</f>
        <v>3</v>
      </c>
      <c r="P84" s="112">
        <v>1099</v>
      </c>
      <c r="Q84" s="106">
        <f>VLOOKUP(P84,[2]OPR_STUDIES!$B$4:$C$2079,2)</f>
        <v>2</v>
      </c>
      <c r="R84" s="112">
        <v>1732</v>
      </c>
      <c r="S84" s="106">
        <f>VLOOKUP(R84,[2]OPR_STUDIES!$B$4:$C$2079,2)</f>
        <v>3</v>
      </c>
      <c r="Y84" s="219"/>
      <c r="Z84" s="219"/>
      <c r="AA84" s="219"/>
      <c r="AB84" s="219"/>
      <c r="AC84" s="219"/>
      <c r="AD84" s="219"/>
      <c r="AF84" s="98"/>
      <c r="AG84" s="2"/>
      <c r="AH84" s="2"/>
      <c r="AI84" s="2"/>
      <c r="AJ84" s="2"/>
      <c r="AK84" s="2"/>
      <c r="AL84" s="2"/>
      <c r="AM84" s="2"/>
      <c r="AN84" s="2"/>
      <c r="AO84" s="2"/>
      <c r="AP84" s="2"/>
      <c r="AQ84" s="2"/>
      <c r="AR84" s="2"/>
      <c r="AS84" s="2"/>
      <c r="AT84" s="2"/>
      <c r="AU84" s="97"/>
      <c r="AV84" s="97"/>
      <c r="AW84" s="97"/>
      <c r="AX84" s="97"/>
      <c r="AY84" s="97"/>
    </row>
    <row r="85" spans="1:51" x14ac:dyDescent="0.2">
      <c r="A85">
        <v>694</v>
      </c>
      <c r="B85" s="196">
        <v>12</v>
      </c>
      <c r="C85" s="165">
        <v>0</v>
      </c>
      <c r="E85" s="414" t="str">
        <f>INDEX('[1]2012 Teams'!$B$2:$B$2344,MATCH(A85,'[1]2012 Teams'!$A$2:$A$2344))</f>
        <v>New York, NY USA</v>
      </c>
      <c r="F85" s="197"/>
      <c r="L85" s="112">
        <v>1477</v>
      </c>
      <c r="M85" s="106">
        <f>VLOOKUP(L85,[2]OPR_STUDIES!$B$4:$C$2079,2)</f>
        <v>3</v>
      </c>
      <c r="N85" s="112">
        <v>1739</v>
      </c>
      <c r="O85" s="106">
        <f>VLOOKUP(N85,[2]OPR_STUDIES!$B$4:$C$2079,2)</f>
        <v>3</v>
      </c>
      <c r="P85" s="112">
        <v>1114</v>
      </c>
      <c r="Q85" s="106">
        <f>VLOOKUP(P85,[2]OPR_STUDIES!$B$4:$C$2079,2)</f>
        <v>4</v>
      </c>
      <c r="R85" s="112">
        <v>1764</v>
      </c>
      <c r="S85" s="106">
        <f>VLOOKUP(R85,[2]OPR_STUDIES!$B$4:$C$2079,2)</f>
        <v>3</v>
      </c>
      <c r="Y85" s="219"/>
      <c r="Z85" s="219"/>
      <c r="AA85" s="219"/>
      <c r="AB85" s="219"/>
      <c r="AC85" s="219"/>
      <c r="AD85" s="219"/>
      <c r="AF85" s="153"/>
      <c r="AG85" s="2"/>
      <c r="AH85" s="2"/>
      <c r="AI85" s="2"/>
      <c r="AJ85" s="2"/>
      <c r="AK85" s="2"/>
      <c r="AL85" s="2"/>
      <c r="AM85" s="2"/>
      <c r="AN85" s="2"/>
      <c r="AO85" s="2"/>
      <c r="AP85" s="2"/>
      <c r="AQ85" s="2"/>
      <c r="AR85" s="2"/>
      <c r="AS85" s="2"/>
      <c r="AT85" s="2"/>
      <c r="AU85" s="97"/>
      <c r="AV85" s="97"/>
      <c r="AW85" s="97"/>
      <c r="AX85" s="97"/>
      <c r="AY85" s="97"/>
    </row>
    <row r="86" spans="1:51" x14ac:dyDescent="0.2">
      <c r="A86">
        <v>781</v>
      </c>
      <c r="B86" s="196">
        <v>1</v>
      </c>
      <c r="C86" s="356">
        <v>40</v>
      </c>
      <c r="D86">
        <v>10</v>
      </c>
      <c r="E86" s="414" t="str">
        <f>INDEX('[1]2012 Teams'!$B$2:$B$2344,MATCH(A86,'[1]2012 Teams'!$A$2:$A$2344))</f>
        <v>Kincardine, ON Canada</v>
      </c>
      <c r="F86" s="197"/>
      <c r="L86" s="112">
        <v>1482</v>
      </c>
      <c r="M86" s="106">
        <f>VLOOKUP(L86,[2]OPR_STUDIES!$B$4:$C$2079,2)</f>
        <v>2</v>
      </c>
      <c r="N86" s="112">
        <v>1741</v>
      </c>
      <c r="O86" s="106">
        <f>VLOOKUP(N86,[2]OPR_STUDIES!$B$4:$C$2079,2)</f>
        <v>3</v>
      </c>
      <c r="P86" s="112">
        <v>1188</v>
      </c>
      <c r="Q86" s="106">
        <f>VLOOKUP(P86,[2]OPR_STUDIES!$B$4:$C$2079,2)</f>
        <v>3</v>
      </c>
      <c r="R86" s="112">
        <v>1801</v>
      </c>
      <c r="S86" s="106">
        <f>VLOOKUP(R86,[2]OPR_STUDIES!$B$4:$C$2079,2)</f>
        <v>2</v>
      </c>
      <c r="Y86" s="219"/>
      <c r="Z86" s="219"/>
      <c r="AA86" s="219"/>
      <c r="AB86" s="219"/>
      <c r="AC86" s="219"/>
      <c r="AD86" s="219"/>
      <c r="AF86" s="98"/>
      <c r="AG86" s="2"/>
      <c r="AH86" s="2"/>
      <c r="AI86" s="2"/>
      <c r="AJ86" s="2"/>
      <c r="AK86" s="2"/>
      <c r="AL86" s="2"/>
      <c r="AM86" s="2"/>
      <c r="AN86" s="2"/>
      <c r="AO86" s="2"/>
      <c r="AP86" s="2"/>
      <c r="AQ86" s="2"/>
      <c r="AR86" s="2"/>
      <c r="AS86" s="2"/>
      <c r="AT86" s="2"/>
      <c r="AU86" s="97"/>
      <c r="AV86" s="97"/>
      <c r="AW86" s="97"/>
      <c r="AX86" s="97"/>
      <c r="AY86" s="97"/>
    </row>
    <row r="87" spans="1:51" x14ac:dyDescent="0.2">
      <c r="A87">
        <v>842</v>
      </c>
      <c r="B87" s="196">
        <v>5</v>
      </c>
      <c r="C87" s="198">
        <v>0</v>
      </c>
      <c r="E87" s="414" t="str">
        <f>INDEX('[1]2012 Teams'!$B$2:$B$2344,MATCH(A87,'[1]2012 Teams'!$A$2:$A$2344))</f>
        <v>Phoenix, AZ USA</v>
      </c>
      <c r="F87" s="197"/>
      <c r="L87" s="112">
        <v>1510</v>
      </c>
      <c r="M87" s="106">
        <f>VLOOKUP(L87,[2]OPR_STUDIES!$B$4:$C$2079,2)</f>
        <v>3</v>
      </c>
      <c r="N87" s="112">
        <v>1836</v>
      </c>
      <c r="O87" s="106">
        <f>VLOOKUP(N87,[2]OPR_STUDIES!$B$4:$C$2079,2)</f>
        <v>2</v>
      </c>
      <c r="P87" s="112">
        <v>1197</v>
      </c>
      <c r="Q87" s="106">
        <f>VLOOKUP(P87,[2]OPR_STUDIES!$B$4:$C$2079,2)</f>
        <v>3</v>
      </c>
      <c r="R87" s="112">
        <v>1829</v>
      </c>
      <c r="S87" s="106">
        <f>VLOOKUP(R87,[2]OPR_STUDIES!$B$4:$C$2079,2)</f>
        <v>2</v>
      </c>
      <c r="Y87" s="219"/>
      <c r="Z87" s="219"/>
      <c r="AA87" s="219"/>
      <c r="AB87" s="219"/>
      <c r="AC87" s="219"/>
      <c r="AD87" s="219"/>
      <c r="AF87" s="98"/>
      <c r="AG87" s="2"/>
      <c r="AH87" s="2"/>
      <c r="AI87" s="2"/>
      <c r="AJ87" s="2"/>
      <c r="AK87" s="2"/>
      <c r="AL87" s="2"/>
      <c r="AM87" s="2"/>
      <c r="AN87" s="2"/>
      <c r="AO87" s="2"/>
      <c r="AP87" s="2"/>
      <c r="AQ87" s="2"/>
      <c r="AR87" s="2"/>
      <c r="AS87" s="2"/>
      <c r="AT87" s="2"/>
      <c r="AU87" s="97"/>
      <c r="AV87" s="97"/>
      <c r="AW87" s="97"/>
      <c r="AX87" s="97"/>
      <c r="AY87" s="97"/>
    </row>
    <row r="88" spans="1:51" x14ac:dyDescent="0.2">
      <c r="A88">
        <v>846</v>
      </c>
      <c r="B88" s="196">
        <v>6</v>
      </c>
      <c r="C88" s="165">
        <v>0</v>
      </c>
      <c r="E88" s="414" t="str">
        <f>INDEX('[1]2012 Teams'!$B$2:$B$2344,MATCH(A88,'[1]2012 Teams'!$A$2:$A$2344))</f>
        <v>San Jose, CA USA</v>
      </c>
      <c r="F88" s="197"/>
      <c r="L88" s="112">
        <v>1518</v>
      </c>
      <c r="M88" s="106">
        <f>VLOOKUP(L88,[2]OPR_STUDIES!$B$4:$C$2079,2)</f>
        <v>2</v>
      </c>
      <c r="N88" s="112">
        <v>1891</v>
      </c>
      <c r="O88" s="106">
        <f>VLOOKUP(N88,[2]OPR_STUDIES!$B$4:$C$2079,2)</f>
        <v>2</v>
      </c>
      <c r="P88" s="112">
        <v>1212</v>
      </c>
      <c r="Q88" s="106">
        <f>VLOOKUP(P88,[2]OPR_STUDIES!$B$4:$C$2079,2)</f>
        <v>2</v>
      </c>
      <c r="R88" s="112">
        <v>1942</v>
      </c>
      <c r="S88" s="106">
        <f>VLOOKUP(R88,[2]OPR_STUDIES!$B$4:$C$2079,2)</f>
        <v>2</v>
      </c>
      <c r="Y88" s="219"/>
      <c r="Z88" s="219"/>
      <c r="AA88" s="219"/>
      <c r="AB88" s="219"/>
      <c r="AC88" s="219"/>
      <c r="AD88" s="219"/>
      <c r="AF88" s="98"/>
      <c r="AG88" s="2"/>
      <c r="AH88" s="2"/>
      <c r="AI88" s="2"/>
      <c r="AJ88" s="2"/>
      <c r="AK88" s="2"/>
      <c r="AL88" s="2"/>
      <c r="AM88" s="2"/>
      <c r="AN88" s="2"/>
      <c r="AO88" s="2"/>
      <c r="AP88" s="2"/>
      <c r="AQ88" s="2"/>
      <c r="AR88" s="2"/>
      <c r="AS88" s="2"/>
      <c r="AT88" s="2"/>
      <c r="AU88" s="97"/>
      <c r="AV88" s="97"/>
      <c r="AW88" s="97"/>
      <c r="AX88" s="97"/>
      <c r="AY88" s="97"/>
    </row>
    <row r="89" spans="1:51" x14ac:dyDescent="0.2">
      <c r="A89">
        <v>935</v>
      </c>
      <c r="B89" s="196">
        <v>7</v>
      </c>
      <c r="C89" s="165">
        <v>0</v>
      </c>
      <c r="E89" s="414" t="str">
        <f>INDEX('[1]2012 Teams'!$B$2:$B$2344,MATCH(A89,'[1]2012 Teams'!$A$2:$A$2344))</f>
        <v>Newton, KS USA</v>
      </c>
      <c r="F89" s="197"/>
      <c r="L89" s="112">
        <v>1535</v>
      </c>
      <c r="M89" s="106">
        <f>VLOOKUP(L89,[2]OPR_STUDIES!$B$4:$C$2079,2)</f>
        <v>2</v>
      </c>
      <c r="N89" s="112">
        <v>1923</v>
      </c>
      <c r="O89" s="106">
        <f>VLOOKUP(N89,[2]OPR_STUDIES!$B$4:$C$2079,2)</f>
        <v>3</v>
      </c>
      <c r="P89" s="112">
        <v>1218</v>
      </c>
      <c r="Q89" s="106">
        <f>VLOOKUP(P89,[2]OPR_STUDIES!$B$4:$C$2079,2)</f>
        <v>3</v>
      </c>
      <c r="R89" s="112">
        <v>1984</v>
      </c>
      <c r="S89" s="106">
        <f>VLOOKUP(R89,[2]OPR_STUDIES!$B$4:$C$2079,2)</f>
        <v>2</v>
      </c>
      <c r="Y89" s="219"/>
      <c r="Z89" s="219"/>
      <c r="AA89" s="219"/>
      <c r="AB89" s="219"/>
      <c r="AC89" s="219"/>
      <c r="AD89" s="219"/>
      <c r="AF89" s="98"/>
      <c r="AG89" s="2"/>
      <c r="AH89" s="2"/>
      <c r="AI89" s="2"/>
      <c r="AJ89" s="2"/>
      <c r="AK89" s="2"/>
      <c r="AL89" s="2"/>
      <c r="AM89" s="2"/>
      <c r="AN89" s="2"/>
      <c r="AO89" s="2"/>
      <c r="AP89" s="2"/>
      <c r="AQ89" s="2"/>
      <c r="AR89" s="2"/>
      <c r="AS89" s="2"/>
      <c r="AT89" s="2"/>
      <c r="AU89" s="97"/>
      <c r="AV89" s="97"/>
      <c r="AW89" s="97"/>
      <c r="AX89" s="97"/>
      <c r="AY89" s="97"/>
    </row>
    <row r="90" spans="1:51" x14ac:dyDescent="0.2">
      <c r="A90">
        <v>967</v>
      </c>
      <c r="B90" s="196">
        <v>10</v>
      </c>
      <c r="C90" s="165">
        <v>0</v>
      </c>
      <c r="E90" s="414" t="str">
        <f>INDEX('[1]2012 Teams'!$B$2:$B$2344,MATCH(A90,'[1]2012 Teams'!$A$2:$A$2344))</f>
        <v>Marion, IA USA</v>
      </c>
      <c r="F90" s="197"/>
      <c r="L90" s="112">
        <v>1547</v>
      </c>
      <c r="M90" s="106">
        <f>VLOOKUP(L90,[2]OPR_STUDIES!$B$4:$C$2079,2)</f>
        <v>3</v>
      </c>
      <c r="N90" s="112">
        <v>1927</v>
      </c>
      <c r="O90" s="106">
        <f>VLOOKUP(N90,[2]OPR_STUDIES!$B$4:$C$2079,2)</f>
        <v>2</v>
      </c>
      <c r="P90" s="112">
        <v>1266</v>
      </c>
      <c r="Q90" s="106">
        <f>VLOOKUP(P90,[2]OPR_STUDIES!$B$4:$C$2079,2)</f>
        <v>3</v>
      </c>
      <c r="R90" s="112">
        <v>2039</v>
      </c>
      <c r="S90" s="106">
        <f>VLOOKUP(R90,[2]OPR_STUDIES!$B$4:$C$2079,2)</f>
        <v>2</v>
      </c>
      <c r="Y90" s="219"/>
      <c r="Z90" s="219"/>
      <c r="AA90" s="219"/>
      <c r="AB90" s="219"/>
      <c r="AC90" s="219"/>
      <c r="AD90" s="219"/>
      <c r="AF90" s="98"/>
      <c r="AG90" s="2"/>
      <c r="AH90" s="2"/>
      <c r="AI90" s="2"/>
      <c r="AJ90" s="2"/>
      <c r="AK90" s="2"/>
      <c r="AL90" s="2"/>
      <c r="AM90" s="2"/>
      <c r="AN90" s="2"/>
      <c r="AO90" s="2"/>
      <c r="AP90" s="2"/>
      <c r="AQ90" s="2"/>
      <c r="AR90" s="2"/>
      <c r="AS90" s="2"/>
      <c r="AT90" s="2"/>
      <c r="AU90" s="97"/>
      <c r="AV90" s="97"/>
      <c r="AW90" s="97"/>
      <c r="AX90" s="97"/>
      <c r="AY90" s="97"/>
    </row>
    <row r="91" spans="1:51" ht="13.5" thickBot="1" x14ac:dyDescent="0.25">
      <c r="A91">
        <v>968</v>
      </c>
      <c r="B91" s="201">
        <v>12</v>
      </c>
      <c r="C91" s="168">
        <v>30</v>
      </c>
      <c r="E91" s="414" t="str">
        <f>INDEX('[1]2012 Teams'!$B$2:$B$2344,MATCH(A91,'[1]2012 Teams'!$A$2:$A$2344))</f>
        <v>West Covina, CA USA</v>
      </c>
      <c r="F91" s="197"/>
      <c r="L91" s="112">
        <v>1622</v>
      </c>
      <c r="M91" s="106">
        <f>VLOOKUP(L91,[2]OPR_STUDIES!$B$4:$C$2079,2)</f>
        <v>3</v>
      </c>
      <c r="N91" s="112">
        <v>1983</v>
      </c>
      <c r="O91" s="106">
        <f>VLOOKUP(N91,[2]OPR_STUDIES!$B$4:$C$2079,2)</f>
        <v>3</v>
      </c>
      <c r="P91" s="112">
        <v>1288</v>
      </c>
      <c r="Q91" s="106">
        <f>VLOOKUP(P91,[2]OPR_STUDIES!$B$4:$C$2079,2)</f>
        <v>2</v>
      </c>
      <c r="R91" s="112">
        <v>2046</v>
      </c>
      <c r="S91" s="106">
        <f>VLOOKUP(R91,[2]OPR_STUDIES!$B$4:$C$2079,2)</f>
        <v>3</v>
      </c>
      <c r="Y91" s="219"/>
      <c r="Z91" s="219"/>
      <c r="AA91" s="219"/>
      <c r="AB91" s="219"/>
      <c r="AC91" s="219"/>
      <c r="AD91" s="219"/>
      <c r="AF91" s="98"/>
      <c r="AG91" s="2"/>
      <c r="AH91" s="2"/>
      <c r="AI91" s="2"/>
      <c r="AJ91" s="2"/>
      <c r="AK91" s="2"/>
      <c r="AL91" s="2"/>
      <c r="AM91" s="2"/>
      <c r="AN91" s="2"/>
      <c r="AO91" s="2"/>
      <c r="AP91" s="2"/>
      <c r="AQ91" s="2"/>
      <c r="AR91" s="2"/>
      <c r="AS91" s="2"/>
      <c r="AT91" s="2"/>
      <c r="AU91" s="97"/>
      <c r="AV91" s="97"/>
      <c r="AW91" s="97"/>
      <c r="AX91" s="97"/>
      <c r="AY91" s="97"/>
    </row>
    <row r="92" spans="1:51" x14ac:dyDescent="0.2">
      <c r="A92">
        <v>973</v>
      </c>
      <c r="B92" s="193">
        <v>2</v>
      </c>
      <c r="C92" s="356">
        <v>50</v>
      </c>
      <c r="D92">
        <v>20</v>
      </c>
      <c r="E92" s="414" t="str">
        <f>INDEX('[1]2012 Teams'!$B$2:$B$2344,MATCH(A92,'[1]2012 Teams'!$A$2:$A$2344))</f>
        <v>Atascadero, CA USA</v>
      </c>
      <c r="F92" s="197"/>
      <c r="L92" s="112">
        <v>1629</v>
      </c>
      <c r="M92" s="106">
        <f>VLOOKUP(L92,[2]OPR_STUDIES!$B$4:$C$2079,2)</f>
        <v>3</v>
      </c>
      <c r="N92" s="112">
        <v>1986</v>
      </c>
      <c r="O92" s="106">
        <f>VLOOKUP(N92,[2]OPR_STUDIES!$B$4:$C$2079,2)</f>
        <v>3</v>
      </c>
      <c r="P92" s="112">
        <v>1305</v>
      </c>
      <c r="Q92" s="106">
        <f>VLOOKUP(P92,[2]OPR_STUDIES!$B$4:$C$2079,2)</f>
        <v>3</v>
      </c>
      <c r="R92" s="112">
        <v>2080</v>
      </c>
      <c r="S92" s="106">
        <f>VLOOKUP(R92,[2]OPR_STUDIES!$B$4:$C$2079,2)</f>
        <v>2</v>
      </c>
      <c r="Y92" s="219"/>
      <c r="Z92" s="219"/>
      <c r="AA92" s="219"/>
      <c r="AB92" s="219"/>
      <c r="AC92" s="219"/>
      <c r="AD92" s="219"/>
      <c r="AF92" s="98"/>
      <c r="AG92" s="2"/>
      <c r="AH92" s="2"/>
      <c r="AI92" s="2"/>
      <c r="AJ92" s="2"/>
      <c r="AK92" s="2"/>
      <c r="AL92" s="2"/>
      <c r="AM92" s="2"/>
      <c r="AN92" s="2"/>
      <c r="AO92" s="2"/>
      <c r="AP92" s="2"/>
      <c r="AQ92" s="2"/>
      <c r="AR92" s="2"/>
      <c r="AS92" s="2"/>
      <c r="AT92" s="2"/>
      <c r="AU92" s="97"/>
      <c r="AV92" s="97"/>
      <c r="AW92" s="97"/>
      <c r="AX92" s="97"/>
      <c r="AY92" s="97"/>
    </row>
    <row r="93" spans="1:51" x14ac:dyDescent="0.2">
      <c r="A93">
        <v>987</v>
      </c>
      <c r="B93" s="196">
        <v>12</v>
      </c>
      <c r="C93" s="165">
        <v>30</v>
      </c>
      <c r="E93" s="414" t="str">
        <f>INDEX('[1]2012 Teams'!$B$2:$B$2344,MATCH(A93,'[1]2012 Teams'!$A$2:$A$2344))</f>
        <v>Las Vegas, NV USA</v>
      </c>
      <c r="F93" s="197"/>
      <c r="L93" s="112">
        <v>1640</v>
      </c>
      <c r="M93" s="106">
        <f>VLOOKUP(L93,[2]OPR_STUDIES!$B$4:$C$2079,2)</f>
        <v>3</v>
      </c>
      <c r="N93" s="112">
        <v>2040</v>
      </c>
      <c r="O93" s="106">
        <f>VLOOKUP(N93,[2]OPR_STUDIES!$B$4:$C$2079,2)</f>
        <v>2</v>
      </c>
      <c r="P93" s="112">
        <v>1334</v>
      </c>
      <c r="Q93" s="106">
        <f>VLOOKUP(P93,[2]OPR_STUDIES!$B$4:$C$2079,2)</f>
        <v>3</v>
      </c>
      <c r="R93" s="112">
        <v>2122</v>
      </c>
      <c r="S93" s="106">
        <f>VLOOKUP(R93,[2]OPR_STUDIES!$B$4:$C$2079,2)</f>
        <v>3</v>
      </c>
      <c r="Y93" s="219"/>
      <c r="Z93" s="219"/>
      <c r="AA93" s="219"/>
      <c r="AB93" s="219"/>
      <c r="AC93" s="219"/>
      <c r="AD93" s="219"/>
      <c r="AF93" s="98"/>
      <c r="AG93" s="2"/>
      <c r="AH93" s="2"/>
      <c r="AI93" s="2"/>
      <c r="AJ93" s="2"/>
      <c r="AK93" s="2"/>
      <c r="AL93" s="2"/>
      <c r="AM93" s="2"/>
      <c r="AN93" s="2"/>
      <c r="AO93" s="2"/>
      <c r="AP93" s="2"/>
      <c r="AQ93" s="2"/>
      <c r="AR93" s="2"/>
      <c r="AS93" s="2"/>
      <c r="AT93" s="2"/>
      <c r="AU93" s="97"/>
      <c r="AV93" s="97"/>
      <c r="AW93" s="97"/>
      <c r="AX93" s="97"/>
      <c r="AY93" s="97"/>
    </row>
    <row r="94" spans="1:51" x14ac:dyDescent="0.2">
      <c r="A94">
        <v>1014</v>
      </c>
      <c r="B94" s="196">
        <v>13</v>
      </c>
      <c r="C94" s="198">
        <v>0</v>
      </c>
      <c r="E94" s="414" t="str">
        <f>INDEX('[1]2012 Teams'!$B$2:$B$2344,MATCH(A94,'[1]2012 Teams'!$A$2:$A$2344))</f>
        <v>Dublin, OH USA</v>
      </c>
      <c r="F94" s="197"/>
      <c r="L94" s="112">
        <v>1690</v>
      </c>
      <c r="M94" s="106">
        <f>VLOOKUP(L94,[2]OPR_STUDIES!$B$4:$C$2079,2)</f>
        <v>2</v>
      </c>
      <c r="N94" s="112">
        <v>2056</v>
      </c>
      <c r="O94" s="106">
        <f>VLOOKUP(N94,[2]OPR_STUDIES!$B$4:$C$2079,2)</f>
        <v>4</v>
      </c>
      <c r="P94" s="112">
        <v>1425</v>
      </c>
      <c r="Q94" s="106">
        <f>VLOOKUP(P94,[2]OPR_STUDIES!$B$4:$C$2079,2)</f>
        <v>3</v>
      </c>
      <c r="R94" s="112">
        <v>2197</v>
      </c>
      <c r="S94" s="106">
        <f>VLOOKUP(R94,[2]OPR_STUDIES!$B$4:$C$2079,2)</f>
        <v>3</v>
      </c>
      <c r="Y94" s="219"/>
      <c r="Z94" s="219"/>
      <c r="AA94" s="219"/>
      <c r="AB94" s="219"/>
      <c r="AC94" s="219"/>
      <c r="AD94" s="219"/>
      <c r="AF94" s="98"/>
      <c r="AG94" s="2"/>
      <c r="AH94" s="2"/>
      <c r="AI94" s="2"/>
      <c r="AJ94" s="2"/>
      <c r="AK94" s="2"/>
      <c r="AL94" s="2"/>
      <c r="AM94" s="2"/>
      <c r="AN94" s="2"/>
      <c r="AO94" s="2"/>
      <c r="AP94" s="2"/>
      <c r="AQ94" s="2"/>
      <c r="AR94" s="2"/>
      <c r="AS94" s="2"/>
      <c r="AT94" s="2"/>
      <c r="AU94" s="97"/>
      <c r="AV94" s="97"/>
      <c r="AW94" s="97"/>
      <c r="AX94" s="97"/>
      <c r="AY94" s="97"/>
    </row>
    <row r="95" spans="1:51" x14ac:dyDescent="0.2">
      <c r="A95">
        <v>1023</v>
      </c>
      <c r="B95" s="196">
        <v>7</v>
      </c>
      <c r="C95" s="165">
        <v>10</v>
      </c>
      <c r="E95" s="414" t="str">
        <f>INDEX('[1]2012 Teams'!$B$2:$B$2344,MATCH(A95,'[1]2012 Teams'!$A$2:$A$2344))</f>
        <v>Temperance, MI USA</v>
      </c>
      <c r="F95" s="197"/>
      <c r="L95" s="112">
        <v>1718</v>
      </c>
      <c r="M95" s="106">
        <f>VLOOKUP(L95,[2]OPR_STUDIES!$B$4:$C$2079,2)</f>
        <v>4</v>
      </c>
      <c r="N95" s="112">
        <v>2081</v>
      </c>
      <c r="O95" s="106">
        <f>VLOOKUP(N95,[2]OPR_STUDIES!$B$4:$C$2079,2)</f>
        <v>2</v>
      </c>
      <c r="P95" s="112">
        <v>1429</v>
      </c>
      <c r="Q95" s="106">
        <f>VLOOKUP(P95,[2]OPR_STUDIES!$B$4:$C$2079,2)</f>
        <v>3</v>
      </c>
      <c r="R95" s="112">
        <v>2264</v>
      </c>
      <c r="S95" s="106">
        <f>VLOOKUP(R95,[2]OPR_STUDIES!$B$4:$C$2079,2)</f>
        <v>2</v>
      </c>
      <c r="Y95" s="219"/>
      <c r="Z95" s="219"/>
      <c r="AA95" s="219"/>
      <c r="AB95" s="219"/>
      <c r="AC95" s="219"/>
      <c r="AD95" s="219"/>
      <c r="AF95" s="98"/>
      <c r="AG95" s="2"/>
      <c r="AH95" s="2"/>
      <c r="AI95" s="2"/>
      <c r="AJ95" s="2"/>
      <c r="AK95" s="2"/>
      <c r="AL95" s="2"/>
      <c r="AM95" s="2"/>
      <c r="AN95" s="2"/>
      <c r="AO95" s="2"/>
      <c r="AP95" s="2"/>
      <c r="AQ95" s="2"/>
      <c r="AR95" s="2"/>
      <c r="AS95" s="2"/>
      <c r="AT95" s="2"/>
      <c r="AU95" s="97"/>
      <c r="AV95" s="97"/>
      <c r="AW95" s="97"/>
      <c r="AX95" s="97"/>
      <c r="AY95" s="97"/>
    </row>
    <row r="96" spans="1:51" x14ac:dyDescent="0.2">
      <c r="A96">
        <v>1056</v>
      </c>
      <c r="B96" s="196">
        <v>9</v>
      </c>
      <c r="C96" s="165">
        <v>0</v>
      </c>
      <c r="E96" s="414" t="str">
        <f>INDEX('[1]2012 Teams'!$B$2:$B$2344,MATCH(A96,'[1]2012 Teams'!$A$2:$A$2344))</f>
        <v>Hilo, HI USA</v>
      </c>
      <c r="F96" s="197"/>
      <c r="L96" s="112">
        <v>1811</v>
      </c>
      <c r="M96" s="106">
        <f>VLOOKUP(L96,[2]OPR_STUDIES!$B$4:$C$2079,2)</f>
        <v>2</v>
      </c>
      <c r="N96" s="112">
        <v>2102</v>
      </c>
      <c r="O96" s="106">
        <f>VLOOKUP(N96,[2]OPR_STUDIES!$B$4:$C$2079,2)</f>
        <v>3</v>
      </c>
      <c r="P96" s="112">
        <v>1444</v>
      </c>
      <c r="Q96" s="106">
        <f>VLOOKUP(P96,[2]OPR_STUDIES!$B$4:$C$2079,2)</f>
        <v>2</v>
      </c>
      <c r="R96" s="112">
        <v>2338</v>
      </c>
      <c r="S96" s="106">
        <f>VLOOKUP(R96,[2]OPR_STUDIES!$B$4:$C$2079,2)</f>
        <v>2</v>
      </c>
      <c r="Y96" s="219"/>
      <c r="Z96" s="219"/>
      <c r="AA96" s="219"/>
      <c r="AB96" s="219"/>
      <c r="AC96" s="219"/>
      <c r="AD96" s="219"/>
      <c r="AF96" s="98"/>
      <c r="AG96" s="2"/>
      <c r="AH96" s="2"/>
      <c r="AI96" s="2"/>
      <c r="AJ96" s="2"/>
      <c r="AK96" s="2"/>
      <c r="AL96" s="2"/>
      <c r="AM96" s="2"/>
      <c r="AN96" s="2"/>
      <c r="AO96" s="2"/>
      <c r="AP96" s="2"/>
      <c r="AQ96" s="2"/>
      <c r="AR96" s="2"/>
      <c r="AS96" s="2"/>
      <c r="AT96" s="2"/>
      <c r="AU96" s="97"/>
      <c r="AV96" s="97"/>
      <c r="AW96" s="97"/>
      <c r="AX96" s="97"/>
      <c r="AY96" s="97"/>
    </row>
    <row r="97" spans="1:51" x14ac:dyDescent="0.2">
      <c r="A97">
        <v>1114</v>
      </c>
      <c r="B97" s="196">
        <v>16</v>
      </c>
      <c r="C97" s="165">
        <v>10</v>
      </c>
      <c r="E97" s="414" t="str">
        <f>INDEX('[1]2012 Teams'!$B$2:$B$2344,MATCH(A97,'[1]2012 Teams'!$A$2:$A$2344))</f>
        <v>St. Catharines, ON Canada</v>
      </c>
      <c r="F97" s="197"/>
      <c r="L97" s="112">
        <v>1899</v>
      </c>
      <c r="M97" s="106">
        <f>VLOOKUP(L97,[2]OPR_STUDIES!$B$4:$C$2079,2)</f>
        <v>2</v>
      </c>
      <c r="N97" s="112">
        <v>2177</v>
      </c>
      <c r="O97" s="106">
        <f>VLOOKUP(N97,[2]OPR_STUDIES!$B$4:$C$2079,2)</f>
        <v>3</v>
      </c>
      <c r="P97" s="270">
        <v>1522</v>
      </c>
      <c r="Q97" s="106">
        <f>VLOOKUP(P97,[2]OPR_STUDIES!$B$4:$C$2079,2)</f>
        <v>3</v>
      </c>
      <c r="R97" s="112">
        <v>2342</v>
      </c>
      <c r="S97" s="106">
        <f>VLOOKUP(R97,[2]OPR_STUDIES!$B$4:$C$2079,2)</f>
        <v>2</v>
      </c>
      <c r="Y97" s="219"/>
      <c r="Z97" s="219"/>
      <c r="AA97" s="219"/>
      <c r="AB97" s="219"/>
      <c r="AC97" s="219"/>
      <c r="AD97" s="219"/>
      <c r="AF97" s="98"/>
      <c r="AG97" s="2"/>
      <c r="AH97" s="2"/>
      <c r="AI97" s="2"/>
      <c r="AJ97" s="2"/>
      <c r="AK97" s="2"/>
      <c r="AL97" s="2"/>
      <c r="AM97" s="2"/>
      <c r="AN97" s="2"/>
      <c r="AO97" s="2"/>
      <c r="AP97" s="2"/>
      <c r="AQ97" s="2"/>
      <c r="AR97" s="2"/>
      <c r="AS97" s="2"/>
      <c r="AT97" s="2"/>
      <c r="AU97" s="97"/>
      <c r="AV97" s="97"/>
      <c r="AW97" s="97"/>
      <c r="AX97" s="97"/>
      <c r="AY97" s="97"/>
    </row>
    <row r="98" spans="1:51" x14ac:dyDescent="0.2">
      <c r="A98">
        <v>1218</v>
      </c>
      <c r="B98" s="196">
        <v>8</v>
      </c>
      <c r="C98" s="165">
        <v>0</v>
      </c>
      <c r="E98" s="414" t="str">
        <f>INDEX('[1]2012 Teams'!$B$2:$B$2344,MATCH(A98,'[1]2012 Teams'!$A$2:$A$2344))</f>
        <v>Philadelphia, PA USA</v>
      </c>
      <c r="F98" s="197"/>
      <c r="L98" s="112">
        <v>1912</v>
      </c>
      <c r="M98" s="106">
        <f>VLOOKUP(L98,[2]OPR_STUDIES!$B$4:$C$2079,2)</f>
        <v>2</v>
      </c>
      <c r="N98" s="112">
        <v>2283</v>
      </c>
      <c r="O98" s="106">
        <f>VLOOKUP(N98,[2]OPR_STUDIES!$B$4:$C$2079,2)</f>
        <v>2</v>
      </c>
      <c r="P98" s="112">
        <v>1557</v>
      </c>
      <c r="Q98" s="106">
        <f>VLOOKUP(P98,[2]OPR_STUDIES!$B$4:$C$2079,2)</f>
        <v>2</v>
      </c>
      <c r="R98" s="112">
        <v>2415</v>
      </c>
      <c r="S98" s="106">
        <f>VLOOKUP(R98,[2]OPR_STUDIES!$B$4:$C$2079,2)</f>
        <v>4</v>
      </c>
      <c r="Y98" s="219"/>
      <c r="Z98" s="219"/>
      <c r="AA98" s="219"/>
      <c r="AB98" s="219"/>
      <c r="AC98" s="219"/>
      <c r="AD98" s="219"/>
      <c r="AF98" s="2"/>
      <c r="AG98" s="2"/>
      <c r="AH98" s="2"/>
      <c r="AI98" s="2"/>
      <c r="AJ98" s="2"/>
      <c r="AK98" s="2"/>
      <c r="AL98" s="2"/>
      <c r="AM98" s="2"/>
      <c r="AN98" s="2"/>
      <c r="AO98" s="2"/>
      <c r="AP98" s="2"/>
      <c r="AQ98" s="2"/>
      <c r="AR98" s="2"/>
      <c r="AS98" s="2"/>
      <c r="AT98" s="2"/>
      <c r="AU98" s="97"/>
      <c r="AV98" s="97"/>
      <c r="AW98" s="97"/>
      <c r="AX98" s="97"/>
      <c r="AY98" s="97"/>
    </row>
    <row r="99" spans="1:51" ht="13.5" thickBot="1" x14ac:dyDescent="0.25">
      <c r="A99">
        <v>1241</v>
      </c>
      <c r="B99" s="201">
        <v>16</v>
      </c>
      <c r="C99" s="165">
        <v>10</v>
      </c>
      <c r="E99" s="414" t="str">
        <f>INDEX('[1]2012 Teams'!$B$2:$B$2344,MATCH(A99,'[1]2012 Teams'!$A$2:$A$2344))</f>
        <v>Mississauga, ON Canada</v>
      </c>
      <c r="F99" s="197"/>
      <c r="L99" s="112">
        <v>1918</v>
      </c>
      <c r="M99" s="106">
        <f>VLOOKUP(L99,[2]OPR_STUDIES!$B$4:$C$2079,2)</f>
        <v>4</v>
      </c>
      <c r="N99" s="112">
        <v>2359</v>
      </c>
      <c r="O99" s="106">
        <f>VLOOKUP(N99,[2]OPR_STUDIES!$B$4:$C$2079,2)</f>
        <v>2</v>
      </c>
      <c r="P99" s="112">
        <v>1646</v>
      </c>
      <c r="Q99" s="106">
        <f>VLOOKUP(P99,[2]OPR_STUDIES!$B$4:$C$2079,2)</f>
        <v>2</v>
      </c>
      <c r="R99" s="112">
        <v>2437</v>
      </c>
      <c r="S99" s="106">
        <f>VLOOKUP(R99,[2]OPR_STUDIES!$B$4:$C$2079,2)</f>
        <v>3</v>
      </c>
      <c r="Y99" s="219"/>
      <c r="Z99" s="219"/>
      <c r="AA99" s="219"/>
      <c r="AB99" s="219"/>
      <c r="AC99" s="219"/>
      <c r="AD99" s="219"/>
      <c r="AF99" s="2"/>
      <c r="AG99" s="2"/>
      <c r="AH99" s="2"/>
      <c r="AI99" s="2"/>
      <c r="AJ99" s="2"/>
      <c r="AK99" s="2"/>
      <c r="AL99" s="2"/>
      <c r="AM99" s="2"/>
      <c r="AN99" s="2"/>
      <c r="AO99" s="2"/>
      <c r="AP99" s="2"/>
      <c r="AQ99" s="2"/>
      <c r="AR99" s="2"/>
      <c r="AS99" s="2"/>
      <c r="AT99" s="2"/>
      <c r="AU99" s="97"/>
      <c r="AV99" s="97"/>
      <c r="AW99" s="97"/>
      <c r="AX99" s="97"/>
      <c r="AY99" s="97"/>
    </row>
    <row r="100" spans="1:51" x14ac:dyDescent="0.2">
      <c r="A100">
        <v>1477</v>
      </c>
      <c r="B100" s="196">
        <v>12</v>
      </c>
      <c r="C100" s="198">
        <v>10</v>
      </c>
      <c r="E100" s="414" t="str">
        <f>INDEX('[1]2012 Teams'!$B$2:$B$2344,MATCH(A100,'[1]2012 Teams'!$A$2:$A$2344))</f>
        <v>The Woodlands, TX USA</v>
      </c>
      <c r="F100" s="197"/>
      <c r="L100" s="112">
        <v>2016</v>
      </c>
      <c r="M100" s="106">
        <f>VLOOKUP(L100,[2]OPR_STUDIES!$B$4:$C$2079,2)</f>
        <v>3</v>
      </c>
      <c r="N100" s="112">
        <v>2363</v>
      </c>
      <c r="O100" s="106">
        <f>VLOOKUP(N100,[2]OPR_STUDIES!$B$4:$C$2079,2)</f>
        <v>3</v>
      </c>
      <c r="P100" s="112">
        <v>1700</v>
      </c>
      <c r="Q100" s="106">
        <f>VLOOKUP(P100,[2]OPR_STUDIES!$B$4:$C$2079,2)</f>
        <v>2</v>
      </c>
      <c r="R100" s="112">
        <v>2481</v>
      </c>
      <c r="S100" s="106">
        <f>VLOOKUP(R100,[2]OPR_STUDIES!$B$4:$C$2079,2)</f>
        <v>2</v>
      </c>
      <c r="Y100" s="219"/>
      <c r="Z100" s="219"/>
      <c r="AA100" s="219"/>
      <c r="AB100" s="219"/>
      <c r="AC100" s="219"/>
      <c r="AD100" s="219"/>
      <c r="AF100" s="2"/>
      <c r="AG100" s="2"/>
      <c r="AH100" s="2"/>
      <c r="AI100" s="2"/>
      <c r="AJ100" s="2"/>
      <c r="AK100" s="2"/>
      <c r="AL100" s="2"/>
      <c r="AM100" s="2"/>
      <c r="AN100" s="2"/>
      <c r="AO100" s="2"/>
      <c r="AP100" s="2"/>
      <c r="AQ100" s="2"/>
      <c r="AR100" s="2"/>
      <c r="AS100" s="2"/>
      <c r="AT100" s="2"/>
      <c r="AU100" s="97"/>
      <c r="AV100" s="97"/>
      <c r="AW100" s="97"/>
      <c r="AX100" s="97"/>
      <c r="AY100" s="97"/>
    </row>
    <row r="101" spans="1:51" x14ac:dyDescent="0.2">
      <c r="A101">
        <v>1503</v>
      </c>
      <c r="B101" s="196">
        <v>10</v>
      </c>
      <c r="C101" s="165">
        <v>30</v>
      </c>
      <c r="E101" s="414" t="str">
        <f>INDEX('[1]2012 Teams'!$B$2:$B$2344,MATCH(A101,'[1]2012 Teams'!$A$2:$A$2344))</f>
        <v>Niagara Falls, ON Canada</v>
      </c>
      <c r="F101" s="197"/>
      <c r="L101" s="112">
        <v>2022</v>
      </c>
      <c r="M101" s="106">
        <f>VLOOKUP(L101,[2]OPR_STUDIES!$B$4:$C$2079,2)</f>
        <v>3</v>
      </c>
      <c r="N101" s="112">
        <v>2377</v>
      </c>
      <c r="O101" s="106">
        <f>VLOOKUP(N101,[2]OPR_STUDIES!$B$4:$C$2079,2)</f>
        <v>3</v>
      </c>
      <c r="P101" s="112">
        <v>1706</v>
      </c>
      <c r="Q101" s="106">
        <f>VLOOKUP(P101,[2]OPR_STUDIES!$B$4:$C$2079,2)</f>
        <v>2</v>
      </c>
      <c r="R101" s="112">
        <v>2614</v>
      </c>
      <c r="S101" s="106">
        <f>VLOOKUP(R101,[2]OPR_STUDIES!$B$4:$C$2079,2)</f>
        <v>3</v>
      </c>
      <c r="Y101" s="219"/>
      <c r="Z101" s="219"/>
      <c r="AA101" s="219"/>
      <c r="AB101" s="219"/>
      <c r="AC101" s="219"/>
      <c r="AD101" s="219"/>
      <c r="AF101" s="2"/>
      <c r="AG101" s="2"/>
      <c r="AH101" s="2"/>
      <c r="AI101" s="2"/>
      <c r="AJ101" s="2"/>
      <c r="AK101" s="2"/>
      <c r="AL101" s="2"/>
      <c r="AM101" s="2"/>
      <c r="AN101" s="2"/>
      <c r="AO101" s="2"/>
      <c r="AP101" s="2"/>
      <c r="AQ101" s="2"/>
      <c r="AR101" s="2"/>
      <c r="AS101" s="2"/>
      <c r="AT101" s="2"/>
      <c r="AU101" s="97"/>
      <c r="AV101" s="97"/>
      <c r="AW101" s="97"/>
      <c r="AX101" s="97"/>
      <c r="AY101" s="97"/>
    </row>
    <row r="102" spans="1:51" x14ac:dyDescent="0.2">
      <c r="A102">
        <v>1519</v>
      </c>
      <c r="B102" s="196">
        <v>11</v>
      </c>
      <c r="C102" s="165">
        <v>0</v>
      </c>
      <c r="E102" s="414" t="str">
        <f>INDEX('[1]2012 Teams'!$B$2:$B$2344,MATCH(A102,'[1]2012 Teams'!$A$2:$A$2344))</f>
        <v>Milford, NH USA</v>
      </c>
      <c r="F102" s="197"/>
      <c r="L102" s="112">
        <v>2054</v>
      </c>
      <c r="M102" s="106">
        <f>VLOOKUP(L102,[2]OPR_STUDIES!$B$4:$C$2079,2)</f>
        <v>4</v>
      </c>
      <c r="N102" s="112">
        <v>2471</v>
      </c>
      <c r="O102" s="106">
        <f>VLOOKUP(N102,[2]OPR_STUDIES!$B$4:$C$2079,2)</f>
        <v>3</v>
      </c>
      <c r="P102" s="112">
        <v>1714</v>
      </c>
      <c r="Q102" s="106">
        <f>VLOOKUP(P102,[2]OPR_STUDIES!$B$4:$C$2079,2)</f>
        <v>3</v>
      </c>
      <c r="R102" s="112">
        <v>2655</v>
      </c>
      <c r="S102" s="106">
        <f>VLOOKUP(R102,[2]OPR_STUDIES!$B$4:$C$2079,2)</f>
        <v>3</v>
      </c>
      <c r="Y102" s="219"/>
      <c r="Z102" s="219"/>
      <c r="AA102" s="219"/>
      <c r="AB102" s="219"/>
      <c r="AC102" s="219"/>
      <c r="AD102" s="219"/>
      <c r="AF102" s="2"/>
      <c r="AG102" s="2"/>
      <c r="AH102" s="2"/>
      <c r="AI102" s="2"/>
      <c r="AJ102" s="2"/>
      <c r="AK102" s="2"/>
      <c r="AL102" s="2"/>
      <c r="AM102" s="2"/>
      <c r="AN102" s="2"/>
      <c r="AO102" s="2"/>
      <c r="AP102" s="2"/>
      <c r="AQ102" s="2"/>
      <c r="AR102" s="2"/>
      <c r="AS102" s="2"/>
      <c r="AT102" s="2"/>
      <c r="AU102" s="97"/>
      <c r="AV102" s="97"/>
      <c r="AW102" s="97"/>
      <c r="AX102" s="97"/>
      <c r="AY102" s="97"/>
    </row>
    <row r="103" spans="1:51" x14ac:dyDescent="0.2">
      <c r="A103">
        <v>1538</v>
      </c>
      <c r="B103" s="196">
        <v>13</v>
      </c>
      <c r="C103" s="165">
        <v>10</v>
      </c>
      <c r="E103" s="414" t="str">
        <f>INDEX('[1]2012 Teams'!$B$2:$B$2344,MATCH(A103,'[1]2012 Teams'!$A$2:$A$2344))</f>
        <v>San Diego, CA USA</v>
      </c>
      <c r="F103" s="197"/>
      <c r="L103" s="112">
        <v>2169</v>
      </c>
      <c r="M103" s="106">
        <f>VLOOKUP(L103,[2]OPR_STUDIES!$B$4:$C$2079,2)</f>
        <v>3</v>
      </c>
      <c r="N103" s="112">
        <v>2486</v>
      </c>
      <c r="O103" s="106">
        <f>VLOOKUP(N103,[2]OPR_STUDIES!$B$4:$C$2079,2)</f>
        <v>2</v>
      </c>
      <c r="P103" s="112">
        <v>1771</v>
      </c>
      <c r="Q103" s="106">
        <f>VLOOKUP(P103,[2]OPR_STUDIES!$B$4:$C$2079,2)</f>
        <v>2</v>
      </c>
      <c r="R103" s="112">
        <v>2660</v>
      </c>
      <c r="S103" s="106">
        <f>VLOOKUP(R103,[2]OPR_STUDIES!$B$4:$C$2079,2)</f>
        <v>2</v>
      </c>
      <c r="Y103" s="219"/>
      <c r="Z103" s="219"/>
      <c r="AA103" s="219"/>
      <c r="AB103" s="219"/>
      <c r="AC103" s="219"/>
      <c r="AD103" s="219"/>
      <c r="AF103" s="2"/>
      <c r="AG103" s="2"/>
      <c r="AH103" s="2"/>
      <c r="AI103" s="2"/>
      <c r="AJ103" s="2"/>
      <c r="AK103" s="2"/>
      <c r="AL103" s="2"/>
      <c r="AM103" s="2"/>
      <c r="AN103" s="2"/>
      <c r="AO103" s="2"/>
      <c r="AP103" s="2"/>
      <c r="AQ103" s="2"/>
      <c r="AR103" s="2"/>
      <c r="AS103" s="2"/>
      <c r="AT103" s="2"/>
      <c r="AU103" s="97"/>
      <c r="AV103" s="97"/>
      <c r="AW103" s="97"/>
      <c r="AX103" s="97"/>
      <c r="AY103" s="97"/>
    </row>
    <row r="104" spans="1:51" x14ac:dyDescent="0.2">
      <c r="A104">
        <v>1559</v>
      </c>
      <c r="B104" s="196">
        <v>7</v>
      </c>
      <c r="C104" s="165">
        <v>0</v>
      </c>
      <c r="E104" s="414" t="str">
        <f>INDEX('[1]2012 Teams'!$B$2:$B$2344,MATCH(A104,'[1]2012 Teams'!$A$2:$A$2344))</f>
        <v>Victor, NY USA</v>
      </c>
      <c r="F104" s="197"/>
      <c r="L104" s="112">
        <v>2175</v>
      </c>
      <c r="M104" s="106">
        <f>VLOOKUP(L104,[2]OPR_STUDIES!$B$4:$C$2079,2)</f>
        <v>2</v>
      </c>
      <c r="N104" s="112">
        <v>2556</v>
      </c>
      <c r="O104" s="106">
        <f>VLOOKUP(N104,[2]OPR_STUDIES!$B$4:$C$2079,2)</f>
        <v>2</v>
      </c>
      <c r="P104" s="112">
        <v>1816</v>
      </c>
      <c r="Q104" s="106">
        <f>VLOOKUP(P104,[2]OPR_STUDIES!$B$4:$C$2079,2)</f>
        <v>3</v>
      </c>
      <c r="R104" s="112">
        <v>2662</v>
      </c>
      <c r="S104" s="106">
        <f>VLOOKUP(R104,[2]OPR_STUDIES!$B$4:$C$2079,2)</f>
        <v>2</v>
      </c>
      <c r="Y104" s="219"/>
      <c r="Z104" s="219"/>
      <c r="AA104" s="219"/>
      <c r="AB104" s="219"/>
      <c r="AC104" s="219"/>
      <c r="AD104" s="219"/>
      <c r="AF104" s="2"/>
      <c r="AG104" s="2"/>
      <c r="AH104" s="2"/>
      <c r="AI104" s="2"/>
      <c r="AJ104" s="2"/>
      <c r="AK104" s="2"/>
      <c r="AL104" s="2"/>
      <c r="AM104" s="2"/>
      <c r="AN104" s="2"/>
      <c r="AO104" s="2"/>
      <c r="AP104" s="2"/>
      <c r="AQ104" s="2"/>
      <c r="AR104" s="2"/>
      <c r="AS104" s="2"/>
      <c r="AT104" s="2"/>
      <c r="AU104" s="97"/>
      <c r="AV104" s="97"/>
      <c r="AW104" s="97"/>
      <c r="AX104" s="97"/>
      <c r="AY104" s="97"/>
    </row>
    <row r="105" spans="1:51" x14ac:dyDescent="0.2">
      <c r="A105">
        <v>1625</v>
      </c>
      <c r="B105" s="196">
        <v>10</v>
      </c>
      <c r="C105" s="165">
        <v>0</v>
      </c>
      <c r="E105" s="414" t="str">
        <f>INDEX('[1]2012 Teams'!$B$2:$B$2344,MATCH(A105,'[1]2012 Teams'!$A$2:$A$2344))</f>
        <v>Winnebago, IL USA</v>
      </c>
      <c r="F105" s="197"/>
      <c r="L105" s="112">
        <v>2500</v>
      </c>
      <c r="M105" s="106">
        <f>VLOOKUP(L105,[2]OPR_STUDIES!$B$4:$C$2079,2)</f>
        <v>3</v>
      </c>
      <c r="N105" s="112">
        <v>2702</v>
      </c>
      <c r="O105" s="106">
        <f>VLOOKUP(N105,[2]OPR_STUDIES!$B$4:$C$2079,2)</f>
        <v>3</v>
      </c>
      <c r="P105" s="112">
        <v>1868</v>
      </c>
      <c r="Q105" s="106">
        <f>VLOOKUP(P105,[2]OPR_STUDIES!$B$4:$C$2079,2)</f>
        <v>3</v>
      </c>
      <c r="R105" s="112">
        <v>2797</v>
      </c>
      <c r="S105" s="106">
        <f>VLOOKUP(R105,[2]OPR_STUDIES!$B$4:$C$2079,2)</f>
        <v>2</v>
      </c>
      <c r="Y105" s="219"/>
      <c r="Z105" s="219"/>
      <c r="AA105" s="219"/>
      <c r="AB105" s="219"/>
      <c r="AC105" s="219"/>
      <c r="AD105" s="219"/>
      <c r="AF105" s="2"/>
      <c r="AG105" s="2"/>
      <c r="AH105" s="2"/>
      <c r="AI105" s="2"/>
      <c r="AJ105" s="2"/>
      <c r="AK105" s="2"/>
      <c r="AL105" s="2"/>
      <c r="AM105" s="2"/>
      <c r="AN105" s="2"/>
      <c r="AO105" s="2"/>
      <c r="AP105" s="2"/>
      <c r="AQ105" s="2"/>
      <c r="AR105" s="2"/>
      <c r="AS105" s="2"/>
      <c r="AT105" s="2"/>
      <c r="AU105" s="97"/>
      <c r="AV105" s="97"/>
      <c r="AW105" s="97"/>
      <c r="AX105" s="97"/>
      <c r="AY105" s="97"/>
    </row>
    <row r="106" spans="1:51" x14ac:dyDescent="0.2">
      <c r="A106">
        <v>1675</v>
      </c>
      <c r="B106" s="196">
        <v>9</v>
      </c>
      <c r="C106" s="165">
        <v>0</v>
      </c>
      <c r="E106" s="414" t="str">
        <f>INDEX('[1]2012 Teams'!$B$2:$B$2344,MATCH(A106,'[1]2012 Teams'!$A$2:$A$2344))</f>
        <v>Milwaukee, WI USA</v>
      </c>
      <c r="F106" s="197"/>
      <c r="L106" s="112">
        <v>2512</v>
      </c>
      <c r="M106" s="106">
        <f>VLOOKUP(L106,[2]OPR_STUDIES!$B$4:$C$2079,2)</f>
        <v>3</v>
      </c>
      <c r="N106" s="112">
        <v>2751</v>
      </c>
      <c r="O106" s="106">
        <f>VLOOKUP(N106,[2]OPR_STUDIES!$B$4:$C$2079,2)</f>
        <v>3</v>
      </c>
      <c r="P106" s="112">
        <v>1885</v>
      </c>
      <c r="Q106" s="106">
        <f>VLOOKUP(P106,[2]OPR_STUDIES!$B$4:$C$2079,2)</f>
        <v>3</v>
      </c>
      <c r="R106" s="112">
        <v>2809</v>
      </c>
      <c r="S106" s="106">
        <f>VLOOKUP(R106,[2]OPR_STUDIES!$B$4:$C$2079,2)</f>
        <v>3</v>
      </c>
      <c r="Y106" s="219"/>
      <c r="Z106" s="219"/>
      <c r="AA106" s="219"/>
      <c r="AB106" s="219"/>
      <c r="AC106" s="219"/>
      <c r="AD106" s="219"/>
      <c r="AF106" s="2"/>
      <c r="AG106" s="2"/>
      <c r="AH106" s="2"/>
      <c r="AI106" s="2"/>
      <c r="AJ106" s="2"/>
      <c r="AK106" s="2"/>
      <c r="AL106" s="2"/>
      <c r="AM106" s="2"/>
      <c r="AN106" s="2"/>
      <c r="AO106" s="2"/>
      <c r="AP106" s="2"/>
      <c r="AQ106" s="2"/>
      <c r="AR106" s="2"/>
      <c r="AS106" s="2"/>
      <c r="AT106" s="2"/>
      <c r="AU106" s="97"/>
      <c r="AV106" s="97"/>
      <c r="AW106" s="97"/>
      <c r="AX106" s="97"/>
      <c r="AY106" s="97"/>
    </row>
    <row r="107" spans="1:51" ht="13.5" thickBot="1" x14ac:dyDescent="0.25">
      <c r="A107">
        <v>1676</v>
      </c>
      <c r="B107" s="201">
        <v>15</v>
      </c>
      <c r="C107" s="165">
        <v>0</v>
      </c>
      <c r="E107" s="414" t="str">
        <f>INDEX('[1]2012 Teams'!$B$2:$B$2344,MATCH(A107,'[1]2012 Teams'!$A$2:$A$2344))</f>
        <v>Montvale, NJ USA</v>
      </c>
      <c r="F107" s="197"/>
      <c r="L107" s="112">
        <v>2543</v>
      </c>
      <c r="M107" s="106">
        <f>VLOOKUP(L107,[2]OPR_STUDIES!$B$4:$C$2079,2)</f>
        <v>2</v>
      </c>
      <c r="N107" s="112">
        <v>2761</v>
      </c>
      <c r="O107" s="106">
        <f>VLOOKUP(N107,[2]OPR_STUDIES!$B$4:$C$2079,2)</f>
        <v>2</v>
      </c>
      <c r="P107" s="112">
        <v>1985</v>
      </c>
      <c r="Q107" s="106">
        <f>VLOOKUP(P107,[2]OPR_STUDIES!$B$4:$C$2079,2)</f>
        <v>3</v>
      </c>
      <c r="R107" s="112">
        <v>2815</v>
      </c>
      <c r="S107" s="106">
        <f>VLOOKUP(R107,[2]OPR_STUDIES!$B$4:$C$2079,2)</f>
        <v>3</v>
      </c>
      <c r="Y107" s="219"/>
      <c r="Z107" s="219"/>
      <c r="AA107" s="219"/>
      <c r="AB107" s="219"/>
      <c r="AC107" s="219"/>
      <c r="AD107" s="219"/>
      <c r="AF107" s="2"/>
      <c r="AG107" s="2"/>
      <c r="AH107" s="2"/>
      <c r="AI107" s="2"/>
      <c r="AJ107" s="2"/>
      <c r="AK107" s="2"/>
      <c r="AL107" s="2"/>
      <c r="AM107" s="2"/>
      <c r="AN107" s="2"/>
      <c r="AO107" s="2"/>
      <c r="AP107" s="2"/>
      <c r="AQ107" s="2"/>
      <c r="AR107" s="2"/>
      <c r="AS107" s="2"/>
      <c r="AT107" s="2"/>
      <c r="AU107" s="97"/>
      <c r="AV107" s="97"/>
      <c r="AW107" s="97"/>
      <c r="AX107" s="97"/>
      <c r="AY107" s="97"/>
    </row>
    <row r="108" spans="1:51" x14ac:dyDescent="0.2">
      <c r="A108">
        <v>1678</v>
      </c>
      <c r="B108" s="196">
        <v>9</v>
      </c>
      <c r="C108" s="165">
        <v>0</v>
      </c>
      <c r="E108" s="414" t="str">
        <f>INDEX('[1]2012 Teams'!$B$2:$B$2344,MATCH(A108,'[1]2012 Teams'!$A$2:$A$2344))</f>
        <v>Davis, CA USA</v>
      </c>
      <c r="F108" s="197"/>
      <c r="L108" s="112">
        <v>2549</v>
      </c>
      <c r="M108" s="106">
        <f>VLOOKUP(L108,[2]OPR_STUDIES!$B$4:$C$2079,2)</f>
        <v>2</v>
      </c>
      <c r="N108" s="112">
        <v>2783</v>
      </c>
      <c r="O108" s="106">
        <f>VLOOKUP(N108,[2]OPR_STUDIES!$B$4:$C$2079,2)</f>
        <v>2</v>
      </c>
      <c r="P108" s="112">
        <v>2073</v>
      </c>
      <c r="Q108" s="106">
        <f>VLOOKUP(P108,[2]OPR_STUDIES!$B$4:$C$2079,2)</f>
        <v>2</v>
      </c>
      <c r="R108" s="112">
        <v>2848</v>
      </c>
      <c r="S108" s="106">
        <f>VLOOKUP(R108,[2]OPR_STUDIES!$B$4:$C$2079,2)</f>
        <v>3</v>
      </c>
      <c r="Y108" s="219"/>
      <c r="Z108" s="219"/>
      <c r="AA108" s="219"/>
      <c r="AB108" s="219"/>
      <c r="AC108" s="219"/>
      <c r="AD108" s="219"/>
      <c r="AF108" s="2"/>
      <c r="AG108" s="2"/>
      <c r="AH108" s="2"/>
      <c r="AI108" s="2"/>
      <c r="AJ108" s="2"/>
      <c r="AK108" s="2"/>
      <c r="AL108" s="2"/>
      <c r="AM108" s="2"/>
      <c r="AN108" s="2"/>
      <c r="AO108" s="2"/>
      <c r="AP108" s="2"/>
      <c r="AQ108" s="2"/>
      <c r="AR108" s="2"/>
      <c r="AS108" s="2"/>
      <c r="AT108" s="2"/>
      <c r="AU108" s="97"/>
      <c r="AV108" s="97"/>
      <c r="AW108" s="97"/>
      <c r="AX108" s="97"/>
      <c r="AY108" s="97"/>
    </row>
    <row r="109" spans="1:51" x14ac:dyDescent="0.2">
      <c r="A109">
        <v>1706</v>
      </c>
      <c r="B109" s="196">
        <v>9</v>
      </c>
      <c r="C109" s="165">
        <v>0</v>
      </c>
      <c r="E109" s="414" t="str">
        <f>INDEX('[1]2012 Teams'!$B$2:$B$2344,MATCH(A109,'[1]2012 Teams'!$A$2:$A$2344))</f>
        <v>Wentzville, MO USA</v>
      </c>
      <c r="F109" s="197"/>
      <c r="L109" s="112">
        <v>2949</v>
      </c>
      <c r="M109" s="106">
        <f>VLOOKUP(L109,[2]OPR_STUDIES!$B$4:$C$2079,2)</f>
        <v>2</v>
      </c>
      <c r="N109" s="112">
        <v>2826</v>
      </c>
      <c r="O109" s="106">
        <f>VLOOKUP(N109,[2]OPR_STUDIES!$B$4:$C$2079,2)</f>
        <v>3</v>
      </c>
      <c r="P109" s="112">
        <v>2137</v>
      </c>
      <c r="Q109" s="106">
        <f>VLOOKUP(P109,[2]OPR_STUDIES!$B$4:$C$2079,2)</f>
        <v>4</v>
      </c>
      <c r="R109" s="112">
        <v>2974</v>
      </c>
      <c r="S109" s="106">
        <f>VLOOKUP(R109,[2]OPR_STUDIES!$B$4:$C$2079,2)</f>
        <v>3</v>
      </c>
      <c r="Y109" s="219"/>
      <c r="Z109" s="219"/>
      <c r="AA109" s="219"/>
      <c r="AB109" s="219"/>
      <c r="AC109" s="219"/>
      <c r="AD109" s="219"/>
      <c r="AF109" s="2"/>
      <c r="AG109" s="2"/>
      <c r="AH109" s="2"/>
      <c r="AI109" s="2"/>
      <c r="AJ109" s="2"/>
      <c r="AK109" s="2"/>
      <c r="AL109" s="2"/>
      <c r="AM109" s="2"/>
      <c r="AN109" s="2"/>
      <c r="AO109" s="2"/>
      <c r="AP109" s="2"/>
      <c r="AQ109" s="2"/>
      <c r="AR109" s="2"/>
      <c r="AS109" s="2"/>
      <c r="AT109" s="2"/>
      <c r="AU109" s="97"/>
      <c r="AV109" s="97"/>
      <c r="AW109" s="97"/>
      <c r="AX109" s="97"/>
      <c r="AY109" s="97"/>
    </row>
    <row r="110" spans="1:51" x14ac:dyDescent="0.2">
      <c r="A110">
        <v>1717</v>
      </c>
      <c r="B110" s="196">
        <v>15</v>
      </c>
      <c r="C110" s="165">
        <v>10</v>
      </c>
      <c r="E110" s="414" t="str">
        <f>INDEX('[1]2012 Teams'!$B$2:$B$2344,MATCH(A110,'[1]2012 Teams'!$A$2:$A$2344))</f>
        <v>Goleta, CA USA</v>
      </c>
      <c r="F110" s="197"/>
      <c r="L110" s="430">
        <v>2972</v>
      </c>
      <c r="M110" s="106">
        <f>VLOOKUP(L110,[2]OPR_STUDIES!$B$4:$C$2079,2)</f>
        <v>2</v>
      </c>
      <c r="N110" s="112">
        <v>2990</v>
      </c>
      <c r="O110" s="106">
        <f>VLOOKUP(N110,[2]OPR_STUDIES!$B$4:$C$2079,2)</f>
        <v>3</v>
      </c>
      <c r="P110" s="112">
        <v>2199</v>
      </c>
      <c r="Q110" s="106">
        <f>VLOOKUP(P110,[2]OPR_STUDIES!$B$4:$C$2079,2)</f>
        <v>3</v>
      </c>
      <c r="R110" s="112">
        <v>3009</v>
      </c>
      <c r="S110" s="106">
        <f>VLOOKUP(R110,[2]OPR_STUDIES!$B$4:$C$2079,2)</f>
        <v>2</v>
      </c>
      <c r="Y110" s="219"/>
      <c r="Z110" s="219"/>
      <c r="AA110" s="219"/>
      <c r="AB110" s="219"/>
      <c r="AC110" s="219"/>
      <c r="AD110" s="219"/>
      <c r="AF110" s="2"/>
      <c r="AG110" s="2"/>
      <c r="AH110" s="2"/>
      <c r="AI110" s="2"/>
      <c r="AJ110" s="2"/>
      <c r="AK110" s="2"/>
      <c r="AL110" s="2"/>
      <c r="AM110" s="2"/>
      <c r="AN110" s="2"/>
      <c r="AO110" s="2"/>
      <c r="AP110" s="2"/>
      <c r="AQ110" s="2"/>
      <c r="AR110" s="2"/>
      <c r="AS110" s="2"/>
      <c r="AT110" s="2"/>
      <c r="AU110" s="97"/>
      <c r="AV110" s="97"/>
      <c r="AW110" s="97"/>
      <c r="AX110" s="97"/>
      <c r="AY110" s="97"/>
    </row>
    <row r="111" spans="1:51" x14ac:dyDescent="0.2">
      <c r="A111">
        <v>1718</v>
      </c>
      <c r="B111" s="196">
        <v>9</v>
      </c>
      <c r="C111" s="165">
        <v>0</v>
      </c>
      <c r="E111" s="414" t="str">
        <f>INDEX('[1]2012 Teams'!$B$2:$B$2344,MATCH(A111,'[1]2012 Teams'!$A$2:$A$2344))</f>
        <v>Armada, MI USA</v>
      </c>
      <c r="F111" s="197"/>
      <c r="L111" s="112">
        <v>2984</v>
      </c>
      <c r="M111" s="106">
        <f>VLOOKUP(L111,[2]OPR_STUDIES!$B$4:$C$2079,2)</f>
        <v>3</v>
      </c>
      <c r="N111" s="112">
        <v>2996</v>
      </c>
      <c r="O111" s="106">
        <f>VLOOKUP(N111,[2]OPR_STUDIES!$B$4:$C$2079,2)</f>
        <v>3</v>
      </c>
      <c r="P111" s="112">
        <v>2337</v>
      </c>
      <c r="Q111" s="106">
        <f>VLOOKUP(P111,[2]OPR_STUDIES!$B$4:$C$2079,2)</f>
        <v>5</v>
      </c>
      <c r="R111" s="112">
        <v>3103</v>
      </c>
      <c r="S111" s="106">
        <f>VLOOKUP(R111,[2]OPR_STUDIES!$B$4:$C$2079,2)</f>
        <v>3</v>
      </c>
      <c r="AF111" s="2"/>
      <c r="AG111" s="2"/>
      <c r="AH111" s="2"/>
      <c r="AI111" s="2"/>
      <c r="AJ111" s="2"/>
      <c r="AK111" s="2"/>
      <c r="AL111" s="2"/>
      <c r="AM111" s="2"/>
      <c r="AN111" s="2"/>
      <c r="AO111" s="2"/>
      <c r="AP111" s="2"/>
      <c r="AQ111" s="2"/>
      <c r="AR111" s="2"/>
      <c r="AS111" s="2"/>
      <c r="AT111" s="2"/>
      <c r="AU111" s="97"/>
      <c r="AV111" s="97"/>
      <c r="AW111" s="97"/>
      <c r="AX111" s="97"/>
      <c r="AY111" s="97"/>
    </row>
    <row r="112" spans="1:51" x14ac:dyDescent="0.2">
      <c r="A112">
        <v>1730</v>
      </c>
      <c r="B112" s="196">
        <v>11</v>
      </c>
      <c r="C112" s="165">
        <v>10</v>
      </c>
      <c r="E112" s="414" t="str">
        <f>INDEX('[1]2012 Teams'!$B$2:$B$2344,MATCH(A112,'[1]2012 Teams'!$A$2:$A$2344))</f>
        <v>Lees Summit, MO USA</v>
      </c>
      <c r="F112" s="197"/>
      <c r="L112" s="112">
        <v>3010</v>
      </c>
      <c r="M112" s="106">
        <f>VLOOKUP(L112,[2]OPR_STUDIES!$B$4:$C$2079,2)</f>
        <v>2</v>
      </c>
      <c r="N112" s="112">
        <v>3037</v>
      </c>
      <c r="O112" s="106">
        <f>VLOOKUP(N112,[2]OPR_STUDIES!$B$4:$C$2079,2)</f>
        <v>2</v>
      </c>
      <c r="P112" s="112">
        <v>2472</v>
      </c>
      <c r="Q112" s="106">
        <f>VLOOKUP(P112,[2]OPR_STUDIES!$B$4:$C$2079,2)</f>
        <v>2</v>
      </c>
      <c r="R112" s="112">
        <v>3126</v>
      </c>
      <c r="S112" s="106">
        <f>VLOOKUP(R112,[2]OPR_STUDIES!$B$4:$C$2079,2)</f>
        <v>2</v>
      </c>
      <c r="AF112" s="2"/>
      <c r="AG112" s="2"/>
      <c r="AH112" s="2"/>
      <c r="AI112" s="2"/>
      <c r="AJ112" s="2"/>
      <c r="AK112" s="2"/>
      <c r="AL112" s="2"/>
      <c r="AM112" s="2"/>
      <c r="AN112" s="2"/>
      <c r="AO112" s="2"/>
      <c r="AP112" s="2"/>
      <c r="AQ112" s="2"/>
      <c r="AR112" s="2"/>
      <c r="AS112" s="2"/>
      <c r="AT112" s="2"/>
      <c r="AU112" s="97"/>
      <c r="AV112" s="97"/>
      <c r="AW112" s="97"/>
      <c r="AX112" s="97"/>
      <c r="AY112" s="97"/>
    </row>
    <row r="113" spans="1:51" x14ac:dyDescent="0.2">
      <c r="A113">
        <v>1732</v>
      </c>
      <c r="B113" s="196">
        <v>2</v>
      </c>
      <c r="C113" s="198">
        <v>0</v>
      </c>
      <c r="E113" s="414" t="str">
        <f>INDEX('[1]2012 Teams'!$B$2:$B$2344,MATCH(A113,'[1]2012 Teams'!$A$2:$A$2344))</f>
        <v>Milwaukee, WI USA</v>
      </c>
      <c r="F113" s="197"/>
      <c r="L113" s="112">
        <v>3017</v>
      </c>
      <c r="M113" s="106">
        <f>VLOOKUP(L113,[2]OPR_STUDIES!$B$4:$C$2079,2)</f>
        <v>2</v>
      </c>
      <c r="N113" s="112">
        <v>3130</v>
      </c>
      <c r="O113" s="106">
        <f>VLOOKUP(N113,[2]OPR_STUDIES!$B$4:$C$2079,2)</f>
        <v>2</v>
      </c>
      <c r="P113" s="112">
        <v>2607</v>
      </c>
      <c r="Q113" s="106">
        <f>VLOOKUP(P113,[2]OPR_STUDIES!$B$4:$C$2079,2)</f>
        <v>3</v>
      </c>
      <c r="R113" s="112">
        <v>3138</v>
      </c>
      <c r="S113" s="106">
        <f>VLOOKUP(R113,[2]OPR_STUDIES!$B$4:$C$2079,2)</f>
        <v>3</v>
      </c>
      <c r="AF113" s="2"/>
      <c r="AG113" s="2"/>
      <c r="AH113" s="2"/>
      <c r="AI113" s="2"/>
      <c r="AJ113" s="2"/>
      <c r="AK113" s="2"/>
      <c r="AL113" s="2"/>
      <c r="AM113" s="2"/>
      <c r="AN113" s="2"/>
      <c r="AO113" s="2"/>
      <c r="AP113" s="2"/>
      <c r="AQ113" s="2"/>
      <c r="AR113" s="2"/>
      <c r="AS113" s="2"/>
      <c r="AT113" s="2"/>
      <c r="AU113" s="97"/>
      <c r="AV113" s="97"/>
      <c r="AW113" s="97"/>
      <c r="AX113" s="97"/>
      <c r="AY113" s="97"/>
    </row>
    <row r="114" spans="1:51" x14ac:dyDescent="0.2">
      <c r="A114">
        <v>1771</v>
      </c>
      <c r="B114" s="196">
        <v>16</v>
      </c>
      <c r="C114" s="165">
        <v>10</v>
      </c>
      <c r="E114" s="414" t="str">
        <f>INDEX('[1]2012 Teams'!$B$2:$B$2344,MATCH(A114,'[1]2012 Teams'!$A$2:$A$2344))</f>
        <v>Suwanee, GA USA</v>
      </c>
      <c r="F114" s="197"/>
      <c r="L114" s="112">
        <v>3098</v>
      </c>
      <c r="M114" s="106">
        <f>VLOOKUP(L114,[2]OPR_STUDIES!$B$4:$C$2079,2)</f>
        <v>4</v>
      </c>
      <c r="N114" s="112">
        <v>3158</v>
      </c>
      <c r="O114" s="106">
        <f>VLOOKUP(N114,[2]OPR_STUDIES!$B$4:$C$2079,2)</f>
        <v>2</v>
      </c>
      <c r="P114" s="112">
        <v>3132</v>
      </c>
      <c r="Q114" s="106">
        <f>VLOOKUP(P114,[2]OPR_STUDIES!$B$4:$C$2079,2)</f>
        <v>2</v>
      </c>
      <c r="R114" s="112">
        <v>3242</v>
      </c>
      <c r="S114" s="106">
        <f>VLOOKUP(R114,[2]OPR_STUDIES!$B$4:$C$2079,2)</f>
        <v>2</v>
      </c>
      <c r="AF114" s="2"/>
      <c r="AG114" s="2"/>
      <c r="AH114" s="2"/>
      <c r="AI114" s="2"/>
      <c r="AJ114" s="2"/>
      <c r="AK114" s="2"/>
      <c r="AL114" s="2"/>
      <c r="AM114" s="2"/>
      <c r="AN114" s="2"/>
      <c r="AO114" s="2"/>
      <c r="AP114" s="2"/>
      <c r="AQ114" s="2"/>
      <c r="AR114" s="2"/>
      <c r="AS114" s="2"/>
      <c r="AT114" s="2"/>
      <c r="AU114" s="97"/>
      <c r="AV114" s="97"/>
      <c r="AW114" s="97"/>
      <c r="AX114" s="97"/>
      <c r="AY114" s="97"/>
    </row>
    <row r="115" spans="1:51" ht="13.5" thickBot="1" x14ac:dyDescent="0.25">
      <c r="A115">
        <v>1801</v>
      </c>
      <c r="B115" s="201">
        <v>1</v>
      </c>
      <c r="C115" s="203">
        <v>20</v>
      </c>
      <c r="E115" s="414" t="str">
        <f>INDEX('[1]2012 Teams'!$B$2:$B$2344,MATCH(A115,'[1]2012 Teams'!$A$2:$A$2344))</f>
        <v>Kountze, TX USA</v>
      </c>
      <c r="F115" s="197"/>
      <c r="L115" s="112">
        <v>3256</v>
      </c>
      <c r="M115" s="106">
        <f>VLOOKUP(L115,[2]OPR_STUDIES!$B$4:$C$2079,2)</f>
        <v>3</v>
      </c>
      <c r="N115" s="112">
        <v>3160</v>
      </c>
      <c r="O115" s="106">
        <f>VLOOKUP(N115,[2]OPR_STUDIES!$B$4:$C$2079,2)</f>
        <v>2</v>
      </c>
      <c r="P115" s="112">
        <v>3374</v>
      </c>
      <c r="Q115" s="106">
        <f>VLOOKUP(P115,[2]OPR_STUDIES!$B$4:$C$2079,2)</f>
        <v>2</v>
      </c>
      <c r="R115" s="112">
        <v>3278</v>
      </c>
      <c r="S115" s="106">
        <f>VLOOKUP(R115,[2]OPR_STUDIES!$B$4:$C$2079,2)</f>
        <v>2</v>
      </c>
      <c r="AF115" s="2"/>
      <c r="AG115" s="2"/>
      <c r="AH115" s="2"/>
      <c r="AI115" s="2"/>
      <c r="AJ115" s="2"/>
      <c r="AK115" s="2"/>
      <c r="AL115" s="2"/>
      <c r="AM115" s="2"/>
      <c r="AN115" s="2"/>
      <c r="AO115" s="2"/>
      <c r="AP115" s="2"/>
      <c r="AQ115" s="2"/>
      <c r="AR115" s="2"/>
      <c r="AS115" s="2"/>
      <c r="AT115" s="2"/>
      <c r="AU115" s="97"/>
      <c r="AV115" s="97"/>
      <c r="AW115" s="97"/>
      <c r="AX115" s="97"/>
      <c r="AY115" s="97"/>
    </row>
    <row r="116" spans="1:51" x14ac:dyDescent="0.2">
      <c r="A116">
        <v>1918</v>
      </c>
      <c r="B116" s="193">
        <v>9</v>
      </c>
      <c r="C116" s="165">
        <v>0</v>
      </c>
      <c r="E116" s="414" t="str">
        <f>INDEX('[1]2012 Teams'!$B$2:$B$2344,MATCH(A116,'[1]2012 Teams'!$A$2:$A$2344))</f>
        <v>Fremont, MI USA</v>
      </c>
      <c r="F116" s="197"/>
      <c r="L116" s="112">
        <v>3322</v>
      </c>
      <c r="M116" s="106">
        <f>VLOOKUP(L116,[2]OPR_STUDIES!$B$4:$C$2079,2)</f>
        <v>3</v>
      </c>
      <c r="N116" s="112">
        <v>3172</v>
      </c>
      <c r="O116" s="106">
        <f>VLOOKUP(N116,[2]OPR_STUDIES!$B$4:$C$2079,2)</f>
        <v>2</v>
      </c>
      <c r="P116" s="112">
        <v>3393</v>
      </c>
      <c r="Q116" s="106">
        <f>VLOOKUP(P116,[2]OPR_STUDIES!$B$4:$C$2079,2)</f>
        <v>2</v>
      </c>
      <c r="R116" s="112">
        <v>3284</v>
      </c>
      <c r="S116" s="106">
        <f>VLOOKUP(R116,[2]OPR_STUDIES!$B$4:$C$2079,2)</f>
        <v>3</v>
      </c>
      <c r="AF116" s="2"/>
      <c r="AG116" s="2"/>
      <c r="AH116" s="2"/>
      <c r="AI116" s="2"/>
      <c r="AJ116" s="2"/>
      <c r="AK116" s="2"/>
      <c r="AL116" s="2"/>
      <c r="AM116" s="2"/>
      <c r="AN116" s="2"/>
      <c r="AO116" s="2"/>
      <c r="AP116" s="2"/>
      <c r="AQ116" s="2"/>
      <c r="AR116" s="2"/>
      <c r="AS116" s="2"/>
      <c r="AT116" s="2"/>
      <c r="AU116" s="97"/>
      <c r="AV116" s="97"/>
      <c r="AW116" s="97"/>
      <c r="AX116" s="97"/>
      <c r="AY116" s="97"/>
    </row>
    <row r="117" spans="1:51" x14ac:dyDescent="0.2">
      <c r="A117">
        <v>1983</v>
      </c>
      <c r="B117" s="196">
        <v>11</v>
      </c>
      <c r="C117" s="165">
        <v>0</v>
      </c>
      <c r="E117" s="414" t="str">
        <f>INDEX('[1]2012 Teams'!$B$2:$B$2344,MATCH(A117,'[1]2012 Teams'!$A$2:$A$2344))</f>
        <v>Des Moines, WA USA</v>
      </c>
      <c r="F117" s="197"/>
      <c r="L117" s="112">
        <v>3337</v>
      </c>
      <c r="M117" s="106">
        <f>VLOOKUP(L117,[2]OPR_STUDIES!$B$4:$C$2079,2)</f>
        <v>2</v>
      </c>
      <c r="N117" s="112">
        <v>3239</v>
      </c>
      <c r="O117" s="106">
        <f>VLOOKUP(N117,[2]OPR_STUDIES!$B$4:$C$2079,2)</f>
        <v>2</v>
      </c>
      <c r="P117" s="112">
        <v>3397</v>
      </c>
      <c r="Q117" s="106">
        <f>VLOOKUP(P117,[2]OPR_STUDIES!$B$4:$C$2079,2)</f>
        <v>2</v>
      </c>
      <c r="R117" s="112">
        <v>3344</v>
      </c>
      <c r="S117" s="106">
        <f>VLOOKUP(R117,[2]OPR_STUDIES!$B$4:$C$2079,2)</f>
        <v>2</v>
      </c>
      <c r="AF117" s="2"/>
      <c r="AG117" s="2"/>
      <c r="AH117" s="2"/>
      <c r="AI117" s="2"/>
      <c r="AJ117" s="2"/>
      <c r="AK117" s="2"/>
      <c r="AL117" s="2"/>
      <c r="AM117" s="2"/>
      <c r="AN117" s="2"/>
      <c r="AO117" s="2"/>
      <c r="AP117" s="2"/>
      <c r="AQ117" s="2"/>
      <c r="AR117" s="2"/>
      <c r="AS117" s="2"/>
      <c r="AT117" s="2"/>
      <c r="AU117" s="97"/>
      <c r="AV117" s="97"/>
      <c r="AW117" s="97"/>
      <c r="AX117" s="97"/>
      <c r="AY117" s="97"/>
    </row>
    <row r="118" spans="1:51" x14ac:dyDescent="0.2">
      <c r="A118">
        <v>1986</v>
      </c>
      <c r="B118" s="196">
        <v>13</v>
      </c>
      <c r="C118" s="165">
        <v>0</v>
      </c>
      <c r="E118" s="414" t="str">
        <f>INDEX('[1]2012 Teams'!$B$2:$B$2344,MATCH(A118,'[1]2012 Teams'!$A$2:$A$2344))</f>
        <v>Lee's Summit, MO USA</v>
      </c>
      <c r="F118" s="197"/>
      <c r="L118" s="112">
        <v>3351</v>
      </c>
      <c r="M118" s="106">
        <f>VLOOKUP(L118,[2]OPR_STUDIES!$B$4:$C$2079,2)</f>
        <v>2</v>
      </c>
      <c r="N118" s="112">
        <v>3459</v>
      </c>
      <c r="O118" s="106">
        <f>VLOOKUP(N118,[2]OPR_STUDIES!$B$4:$C$2079,2)</f>
        <v>2</v>
      </c>
      <c r="P118" s="112">
        <v>3464</v>
      </c>
      <c r="Q118" s="106">
        <f>VLOOKUP(P118,[2]OPR_STUDIES!$B$4:$C$2079,2)</f>
        <v>2</v>
      </c>
      <c r="R118" s="112">
        <v>3358</v>
      </c>
      <c r="S118" s="106">
        <f>VLOOKUP(R118,[2]OPR_STUDIES!$B$4:$C$2079,2)</f>
        <v>2</v>
      </c>
      <c r="AF118" s="2"/>
      <c r="AG118" s="2"/>
      <c r="AH118" s="2"/>
      <c r="AI118" s="2"/>
      <c r="AJ118" s="2"/>
      <c r="AK118" s="2"/>
      <c r="AL118" s="2"/>
      <c r="AM118" s="2"/>
      <c r="AN118" s="2"/>
      <c r="AO118" s="2"/>
      <c r="AP118" s="2"/>
      <c r="AQ118" s="2"/>
      <c r="AR118" s="2"/>
      <c r="AS118" s="2"/>
      <c r="AT118" s="2"/>
      <c r="AU118" s="97"/>
      <c r="AV118" s="97"/>
      <c r="AW118" s="97"/>
      <c r="AX118" s="97"/>
      <c r="AY118" s="97"/>
    </row>
    <row r="119" spans="1:51" x14ac:dyDescent="0.2">
      <c r="A119">
        <v>2016</v>
      </c>
      <c r="B119" s="196">
        <v>16</v>
      </c>
      <c r="C119" s="356">
        <v>40</v>
      </c>
      <c r="D119">
        <v>10</v>
      </c>
      <c r="E119" s="414" t="str">
        <f>INDEX('[1]2012 Teams'!$B$2:$B$2344,MATCH(A119,'[1]2012 Teams'!$A$2:$A$2344))</f>
        <v>Ewing, NJ USA</v>
      </c>
      <c r="F119" s="197"/>
      <c r="L119" s="112">
        <v>3462</v>
      </c>
      <c r="M119" s="106">
        <f>VLOOKUP(L119,[2]OPR_STUDIES!$B$4:$C$2079,2)</f>
        <v>2</v>
      </c>
      <c r="N119" s="112">
        <v>3473</v>
      </c>
      <c r="O119" s="106">
        <f>VLOOKUP(N119,[2]OPR_STUDIES!$B$4:$C$2079,2)</f>
        <v>2</v>
      </c>
      <c r="P119" s="112">
        <v>3466</v>
      </c>
      <c r="Q119" s="106">
        <f>VLOOKUP(P119,[2]OPR_STUDIES!$B$4:$C$2079,2)</f>
        <v>2</v>
      </c>
      <c r="R119" s="112">
        <v>3456</v>
      </c>
      <c r="S119" s="106">
        <f>VLOOKUP(R119,[2]OPR_STUDIES!$B$4:$C$2079,2)</f>
        <v>2</v>
      </c>
      <c r="AF119" s="2"/>
      <c r="AG119" s="2"/>
      <c r="AH119" s="2"/>
      <c r="AI119" s="2"/>
      <c r="AJ119" s="2"/>
      <c r="AK119" s="2"/>
      <c r="AL119" s="2"/>
      <c r="AM119" s="2"/>
      <c r="AN119" s="2"/>
      <c r="AO119" s="2"/>
      <c r="AP119" s="2"/>
      <c r="AQ119" s="2"/>
      <c r="AR119" s="2"/>
      <c r="AS119" s="2"/>
      <c r="AT119" s="2"/>
      <c r="AU119" s="97"/>
      <c r="AV119" s="97"/>
      <c r="AW119" s="97"/>
      <c r="AX119" s="97"/>
      <c r="AY119" s="97"/>
    </row>
    <row r="120" spans="1:51" x14ac:dyDescent="0.2">
      <c r="A120">
        <v>2046</v>
      </c>
      <c r="B120" s="196">
        <v>8</v>
      </c>
      <c r="C120" s="198">
        <v>0</v>
      </c>
      <c r="E120" s="414" t="str">
        <f>INDEX('[1]2012 Teams'!$B$2:$B$2344,MATCH(A120,'[1]2012 Teams'!$A$2:$A$2344))</f>
        <v>Maple Valley, WA USA</v>
      </c>
      <c r="F120" s="197"/>
      <c r="L120" s="112">
        <v>3467</v>
      </c>
      <c r="M120" s="106">
        <f>VLOOKUP(L120,[2]OPR_STUDIES!$B$4:$C$2079,2)</f>
        <v>2</v>
      </c>
      <c r="N120" s="112">
        <v>3477</v>
      </c>
      <c r="O120" s="106">
        <f>VLOOKUP(N120,[2]OPR_STUDIES!$B$4:$C$2079,2)</f>
        <v>2</v>
      </c>
      <c r="P120" s="112">
        <v>3487</v>
      </c>
      <c r="Q120" s="106">
        <f>VLOOKUP(P120,[2]OPR_STUDIES!$B$4:$C$2079,2)</f>
        <v>2</v>
      </c>
      <c r="R120" s="112">
        <v>3472</v>
      </c>
      <c r="S120" s="106">
        <f>VLOOKUP(R120,[2]OPR_STUDIES!$B$4:$C$2079,2)</f>
        <v>2</v>
      </c>
      <c r="AF120" s="2"/>
      <c r="AG120" s="2"/>
      <c r="AH120" s="2"/>
      <c r="AI120" s="2"/>
      <c r="AJ120" s="2"/>
      <c r="AK120" s="2"/>
      <c r="AL120" s="2"/>
      <c r="AM120" s="2"/>
      <c r="AN120" s="2"/>
      <c r="AO120" s="2"/>
      <c r="AP120" s="2"/>
      <c r="AQ120" s="2"/>
      <c r="AR120" s="2"/>
      <c r="AS120" s="2"/>
      <c r="AT120" s="2"/>
      <c r="AU120" s="97"/>
      <c r="AV120" s="97"/>
      <c r="AW120" s="97"/>
      <c r="AX120" s="97"/>
      <c r="AY120" s="97"/>
    </row>
    <row r="121" spans="1:51" x14ac:dyDescent="0.2">
      <c r="A121">
        <v>2054</v>
      </c>
      <c r="B121" s="196">
        <v>14</v>
      </c>
      <c r="C121" s="198">
        <v>20</v>
      </c>
      <c r="E121" s="414" t="str">
        <f>INDEX('[1]2012 Teams'!$B$2:$B$2344,MATCH(A121,'[1]2012 Teams'!$A$2:$A$2344))</f>
        <v>Hopkins, MI USA</v>
      </c>
      <c r="F121" s="197"/>
      <c r="L121" s="112">
        <v>3481</v>
      </c>
      <c r="M121" s="106">
        <f>VLOOKUP(L121,[2]OPR_STUDIES!$B$4:$C$2079,2)</f>
        <v>2</v>
      </c>
      <c r="N121" s="112">
        <v>3492</v>
      </c>
      <c r="O121" s="106">
        <f>VLOOKUP(N121,[2]OPR_STUDIES!$B$4:$C$2079,2)</f>
        <v>2</v>
      </c>
      <c r="P121" s="112">
        <v>3504</v>
      </c>
      <c r="Q121" s="106">
        <f>VLOOKUP(P121,[2]OPR_STUDIES!$B$4:$C$2079,2)</f>
        <v>3</v>
      </c>
      <c r="R121" s="112">
        <v>3478</v>
      </c>
      <c r="S121" s="106">
        <f>VLOOKUP(R121,[2]OPR_STUDIES!$B$4:$C$2079,2)</f>
        <v>2</v>
      </c>
      <c r="AF121" s="2"/>
      <c r="AG121" s="2"/>
      <c r="AH121" s="2"/>
      <c r="AI121" s="2"/>
      <c r="AJ121" s="2"/>
      <c r="AK121" s="2"/>
      <c r="AL121" s="2"/>
      <c r="AM121" s="2"/>
      <c r="AN121" s="2"/>
      <c r="AO121" s="2"/>
      <c r="AP121" s="2"/>
      <c r="AQ121" s="2"/>
      <c r="AR121" s="2"/>
      <c r="AS121" s="2"/>
      <c r="AT121" s="2"/>
      <c r="AU121" s="97"/>
      <c r="AV121" s="97"/>
      <c r="AW121" s="97"/>
      <c r="AX121" s="97"/>
      <c r="AY121" s="97"/>
    </row>
    <row r="122" spans="1:51" x14ac:dyDescent="0.2">
      <c r="A122">
        <v>2056</v>
      </c>
      <c r="B122" s="196">
        <v>16</v>
      </c>
      <c r="C122" s="165">
        <v>10</v>
      </c>
      <c r="E122" s="414" t="str">
        <f>INDEX('[1]2012 Teams'!$B$2:$B$2344,MATCH(A122,'[1]2012 Teams'!$A$2:$A$2344))</f>
        <v>Stoney Creek, ON Canada</v>
      </c>
      <c r="F122" s="197"/>
      <c r="L122" s="112">
        <v>3494</v>
      </c>
      <c r="M122" s="106">
        <f>VLOOKUP(L122,[2]OPR_STUDIES!$B$4:$C$2079,2)</f>
        <v>3</v>
      </c>
      <c r="N122" s="112">
        <v>3507</v>
      </c>
      <c r="O122" s="106">
        <f>VLOOKUP(N122,[2]OPR_STUDIES!$B$4:$C$2079,2)</f>
        <v>3</v>
      </c>
      <c r="P122" s="112">
        <v>3526</v>
      </c>
      <c r="Q122" s="106">
        <f>VLOOKUP(P122,[2]OPR_STUDIES!$B$4:$C$2079,2)</f>
        <v>2</v>
      </c>
      <c r="R122" s="112">
        <v>3483</v>
      </c>
      <c r="S122" s="106">
        <f>VLOOKUP(R122,[2]OPR_STUDIES!$B$4:$C$2079,2)</f>
        <v>2</v>
      </c>
      <c r="AF122" s="2"/>
      <c r="AG122" s="2"/>
      <c r="AH122" s="2"/>
      <c r="AI122" s="2"/>
      <c r="AJ122" s="2"/>
      <c r="AK122" s="2"/>
      <c r="AL122" s="2"/>
      <c r="AM122" s="2"/>
      <c r="AN122" s="2"/>
      <c r="AO122" s="2"/>
      <c r="AP122" s="2"/>
      <c r="AQ122" s="2"/>
      <c r="AR122" s="2"/>
      <c r="AS122" s="2"/>
      <c r="AT122" s="2"/>
      <c r="AU122" s="97"/>
      <c r="AV122" s="97"/>
      <c r="AW122" s="97"/>
      <c r="AX122" s="97"/>
      <c r="AY122" s="97"/>
    </row>
    <row r="123" spans="1:51" ht="13.5" thickBot="1" x14ac:dyDescent="0.25">
      <c r="A123">
        <v>2122</v>
      </c>
      <c r="B123" s="201">
        <v>11</v>
      </c>
      <c r="C123" s="165">
        <v>10</v>
      </c>
      <c r="E123" s="414" t="str">
        <f>INDEX('[1]2012 Teams'!$B$2:$B$2344,MATCH(A123,'[1]2012 Teams'!$A$2:$A$2344))</f>
        <v>Boise, ID USA</v>
      </c>
      <c r="F123" s="197"/>
      <c r="L123" s="112">
        <v>3506</v>
      </c>
      <c r="M123" s="106">
        <f>VLOOKUP(L123,[2]OPR_STUDIES!$B$4:$C$2079,2)</f>
        <v>2</v>
      </c>
      <c r="N123" s="112">
        <v>3553</v>
      </c>
      <c r="O123" s="106">
        <f>VLOOKUP(N123,[2]OPR_STUDIES!$B$4:$C$2079,2)</f>
        <v>2</v>
      </c>
      <c r="P123" s="112">
        <v>3527</v>
      </c>
      <c r="Q123" s="106">
        <f>VLOOKUP(P123,[2]OPR_STUDIES!$B$4:$C$2079,2)</f>
        <v>2</v>
      </c>
      <c r="R123" s="112">
        <v>3505</v>
      </c>
      <c r="S123" s="106">
        <f>VLOOKUP(R123,[2]OPR_STUDIES!$B$4:$C$2079,2)</f>
        <v>2</v>
      </c>
    </row>
    <row r="124" spans="1:51" x14ac:dyDescent="0.2">
      <c r="A124">
        <v>2137</v>
      </c>
      <c r="B124" s="196">
        <v>10</v>
      </c>
      <c r="C124" s="165">
        <v>0</v>
      </c>
      <c r="E124" s="414" t="str">
        <f>INDEX('[1]2012 Teams'!$B$2:$B$2344,MATCH(A124,'[1]2012 Teams'!$A$2:$A$2344))</f>
        <v>Oxford, MI USA</v>
      </c>
      <c r="F124" s="197"/>
      <c r="L124" s="112">
        <v>3539</v>
      </c>
      <c r="M124" s="106">
        <f>VLOOKUP(L124,[2]OPR_STUDIES!$B$4:$C$2079,2)</f>
        <v>4</v>
      </c>
      <c r="N124" s="112">
        <v>3624</v>
      </c>
      <c r="O124" s="106">
        <f>VLOOKUP(N124,[2]OPR_STUDIES!$B$4:$C$2079,2)</f>
        <v>2</v>
      </c>
      <c r="P124" s="112">
        <v>3528</v>
      </c>
      <c r="Q124" s="106">
        <f>VLOOKUP(P124,[2]OPR_STUDIES!$B$4:$C$2079,2)</f>
        <v>2</v>
      </c>
      <c r="R124" s="112">
        <v>3521</v>
      </c>
      <c r="S124" s="106">
        <f>VLOOKUP(R124,[2]OPR_STUDIES!$B$4:$C$2079,2)</f>
        <v>2</v>
      </c>
    </row>
    <row r="125" spans="1:51" x14ac:dyDescent="0.2">
      <c r="A125">
        <v>2169</v>
      </c>
      <c r="B125" s="196">
        <v>13</v>
      </c>
      <c r="C125" s="165">
        <v>0</v>
      </c>
      <c r="E125" s="414" t="str">
        <f>INDEX('[1]2012 Teams'!$B$2:$B$2344,MATCH(A125,'[1]2012 Teams'!$A$2:$A$2344))</f>
        <v>Prior Lake/Savage, MN USA</v>
      </c>
      <c r="F125" s="197"/>
      <c r="L125" s="112">
        <v>3596</v>
      </c>
      <c r="M125" s="106">
        <f>VLOOKUP(L125,[2]OPR_STUDIES!$B$4:$C$2079,2)</f>
        <v>2</v>
      </c>
      <c r="N125" s="112">
        <v>3630</v>
      </c>
      <c r="O125" s="106">
        <f>VLOOKUP(N125,[2]OPR_STUDIES!$B$4:$C$2079,2)</f>
        <v>2</v>
      </c>
      <c r="P125" s="112">
        <v>3574</v>
      </c>
      <c r="Q125" s="106">
        <f>VLOOKUP(P125,[2]OPR_STUDIES!$B$4:$C$2079,2)</f>
        <v>2</v>
      </c>
      <c r="R125" s="112">
        <v>3536</v>
      </c>
      <c r="S125" s="106">
        <f>VLOOKUP(R125,[2]OPR_STUDIES!$B$4:$C$2079,2)</f>
        <v>4</v>
      </c>
    </row>
    <row r="126" spans="1:51" x14ac:dyDescent="0.2">
      <c r="A126">
        <v>2337</v>
      </c>
      <c r="B126" s="196">
        <v>11</v>
      </c>
      <c r="C126" s="165">
        <v>0</v>
      </c>
      <c r="E126" s="414" t="str">
        <f>INDEX('[1]2012 Teams'!$B$2:$B$2344,MATCH(A126,'[1]2012 Teams'!$A$2:$A$2344))</f>
        <v>Grand Blanc, MI USA</v>
      </c>
      <c r="F126" s="197"/>
      <c r="L126" s="112">
        <v>3616</v>
      </c>
      <c r="M126" s="106">
        <f>VLOOKUP(L126,[2]OPR_STUDIES!$B$4:$C$2079,2)</f>
        <v>2</v>
      </c>
      <c r="N126" s="112">
        <v>3651</v>
      </c>
      <c r="O126" s="106">
        <f>VLOOKUP(N126,[2]OPR_STUDIES!$B$4:$C$2079,2)</f>
        <v>2</v>
      </c>
      <c r="P126" s="112">
        <v>3588</v>
      </c>
      <c r="Q126" s="106">
        <f>VLOOKUP(P126,[2]OPR_STUDIES!$B$4:$C$2079,2)</f>
        <v>2</v>
      </c>
      <c r="R126" s="112">
        <v>3547</v>
      </c>
      <c r="S126" s="106">
        <f>VLOOKUP(R126,[2]OPR_STUDIES!$B$4:$C$2079,2)</f>
        <v>5</v>
      </c>
    </row>
    <row r="127" spans="1:51" x14ac:dyDescent="0.2">
      <c r="A127">
        <v>2363</v>
      </c>
      <c r="B127" s="196">
        <v>6</v>
      </c>
      <c r="C127" s="165">
        <v>0</v>
      </c>
      <c r="E127" s="414" t="str">
        <f>INDEX('[1]2012 Teams'!$B$2:$B$2344,MATCH(A127,'[1]2012 Teams'!$A$2:$A$2344))</f>
        <v>Newport News, VA USA</v>
      </c>
      <c r="F127" s="197"/>
      <c r="L127" s="112">
        <v>3642</v>
      </c>
      <c r="M127" s="106">
        <f>VLOOKUP(L127,[2]OPR_STUDIES!$B$4:$C$2079,2)</f>
        <v>2</v>
      </c>
      <c r="N127" s="112">
        <v>3685</v>
      </c>
      <c r="O127" s="106">
        <f>VLOOKUP(N127,[2]OPR_STUDIES!$B$4:$C$2079,2)</f>
        <v>2</v>
      </c>
      <c r="P127" s="112">
        <v>3645</v>
      </c>
      <c r="Q127" s="106">
        <f>VLOOKUP(P127,[2]OPR_STUDIES!$B$4:$C$2079,2)</f>
        <v>2</v>
      </c>
      <c r="R127" s="112">
        <v>3612</v>
      </c>
      <c r="S127" s="106">
        <f>VLOOKUP(R127,[2]OPR_STUDIES!$B$4:$C$2079,2)</f>
        <v>2</v>
      </c>
    </row>
    <row r="128" spans="1:51" x14ac:dyDescent="0.2">
      <c r="A128">
        <v>2415</v>
      </c>
      <c r="B128" s="196">
        <v>15</v>
      </c>
      <c r="C128" s="165">
        <v>0</v>
      </c>
      <c r="E128" s="414" t="str">
        <f>INDEX('[1]2012 Teams'!$B$2:$B$2344,MATCH(A128,'[1]2012 Teams'!$A$2:$A$2344))</f>
        <v>Atlanta, GA USA</v>
      </c>
      <c r="F128" s="197"/>
      <c r="L128" s="112">
        <v>3694</v>
      </c>
      <c r="M128" s="106">
        <f>VLOOKUP(L128,[2]OPR_STUDIES!$B$4:$C$2079,2)</f>
        <v>2</v>
      </c>
      <c r="N128" s="112">
        <v>3739</v>
      </c>
      <c r="O128" s="106">
        <f>VLOOKUP(N128,[2]OPR_STUDIES!$B$4:$C$2079,2)</f>
        <v>2</v>
      </c>
      <c r="P128" s="112">
        <v>3711</v>
      </c>
      <c r="Q128" s="106">
        <f>VLOOKUP(P128,[2]OPR_STUDIES!$B$4:$C$2079,2)</f>
        <v>2</v>
      </c>
      <c r="R128" s="112">
        <v>3622</v>
      </c>
      <c r="S128" s="106">
        <f>VLOOKUP(R128,[2]OPR_STUDIES!$B$4:$C$2079,2)</f>
        <v>2</v>
      </c>
    </row>
    <row r="129" spans="1:19" x14ac:dyDescent="0.2">
      <c r="A129">
        <v>2481</v>
      </c>
      <c r="B129" s="196">
        <v>3</v>
      </c>
      <c r="C129" s="198">
        <v>0</v>
      </c>
      <c r="E129" s="414" t="str">
        <f>INDEX('[1]2012 Teams'!$B$2:$B$2344,MATCH(A129,'[1]2012 Teams'!$A$2:$A$2344))</f>
        <v>Tremont, IL USA</v>
      </c>
      <c r="F129" s="197"/>
      <c r="L129" s="112">
        <v>3704</v>
      </c>
      <c r="M129" s="106">
        <f>VLOOKUP(L129,[2]OPR_STUDIES!$B$4:$C$2079,2)</f>
        <v>2</v>
      </c>
      <c r="N129" s="112">
        <v>3766</v>
      </c>
      <c r="O129" s="106">
        <f>VLOOKUP(N129,[2]OPR_STUDIES!$B$4:$C$2079,2)</f>
        <v>2</v>
      </c>
      <c r="P129" s="112">
        <v>3729</v>
      </c>
      <c r="Q129" s="106">
        <f>VLOOKUP(P129,[2]OPR_STUDIES!$B$4:$C$2079,2)</f>
        <v>2</v>
      </c>
      <c r="R129" s="112">
        <v>3748</v>
      </c>
      <c r="S129" s="106">
        <f>VLOOKUP(R129,[2]OPR_STUDIES!$B$4:$C$2079,2)</f>
        <v>2</v>
      </c>
    </row>
    <row r="130" spans="1:19" x14ac:dyDescent="0.2">
      <c r="A130">
        <v>2512</v>
      </c>
      <c r="B130" s="196">
        <v>8</v>
      </c>
      <c r="C130" s="165">
        <v>0</v>
      </c>
      <c r="E130" s="414" t="str">
        <f>INDEX('[1]2012 Teams'!$B$2:$B$2344,MATCH(A130,'[1]2012 Teams'!$A$2:$A$2344))</f>
        <v>Duluth, MN USA</v>
      </c>
      <c r="F130" s="197"/>
      <c r="L130" s="112">
        <v>3747</v>
      </c>
      <c r="M130" s="106">
        <f>VLOOKUP(L130,[2]OPR_STUDIES!$B$4:$C$2079,2)</f>
        <v>2</v>
      </c>
      <c r="N130" s="112">
        <v>3784</v>
      </c>
      <c r="O130" s="106">
        <f>VLOOKUP(N130,[2]OPR_STUDIES!$B$4:$C$2079,2)</f>
        <v>2</v>
      </c>
      <c r="P130" s="112">
        <v>3750</v>
      </c>
      <c r="Q130" s="106">
        <f>VLOOKUP(P130,[2]OPR_STUDIES!$B$4:$C$2079,2)</f>
        <v>2</v>
      </c>
      <c r="R130" s="112">
        <v>3792</v>
      </c>
      <c r="S130" s="106">
        <f>VLOOKUP(R130,[2]OPR_STUDIES!$B$4:$C$2079,2)</f>
        <v>2</v>
      </c>
    </row>
    <row r="131" spans="1:19" ht="13.5" thickBot="1" x14ac:dyDescent="0.25">
      <c r="A131">
        <v>2751</v>
      </c>
      <c r="B131" s="201">
        <v>2</v>
      </c>
      <c r="C131" s="165">
        <v>10</v>
      </c>
      <c r="E131" s="414" t="str">
        <f>INDEX('[1]2012 Teams'!$B$2:$B$2344,MATCH(A131,'[1]2012 Teams'!$A$2:$A$2344))</f>
        <v>Pendleton, SC USA</v>
      </c>
      <c r="F131" s="197"/>
      <c r="L131" s="113">
        <v>3756</v>
      </c>
      <c r="M131" s="109">
        <f>VLOOKUP(L131,[2]OPR_STUDIES!$B$4:$C$2079,2)</f>
        <v>2</v>
      </c>
      <c r="N131" s="113">
        <v>3799</v>
      </c>
      <c r="O131" s="109">
        <f>VLOOKUP(N131,[2]OPR_STUDIES!$B$4:$C$2079,2)</f>
        <v>2</v>
      </c>
      <c r="P131" s="113">
        <v>3824</v>
      </c>
      <c r="Q131" s="109">
        <f>VLOOKUP(P131,[2]OPR_STUDIES!$B$4:$C$2079,2)</f>
        <v>2</v>
      </c>
      <c r="R131" s="113">
        <v>3880</v>
      </c>
      <c r="S131" s="109">
        <f>VLOOKUP(R131,[2]OPR_STUDIES!$B$4:$C$2079,2)</f>
        <v>2</v>
      </c>
    </row>
    <row r="132" spans="1:19" x14ac:dyDescent="0.2">
      <c r="A132">
        <v>2826</v>
      </c>
      <c r="B132" s="196">
        <v>14</v>
      </c>
      <c r="C132" s="165">
        <v>20</v>
      </c>
      <c r="E132" s="414" t="str">
        <f>INDEX('[1]2012 Teams'!$B$2:$B$2344,MATCH(A132,'[1]2012 Teams'!$A$2:$A$2344))</f>
        <v>Oshkosh, WI USA</v>
      </c>
      <c r="F132" s="197"/>
    </row>
    <row r="133" spans="1:19" x14ac:dyDescent="0.2">
      <c r="A133">
        <v>2996</v>
      </c>
      <c r="B133" s="196">
        <v>10</v>
      </c>
      <c r="C133" s="165">
        <v>0</v>
      </c>
      <c r="E133" s="414" t="str">
        <f>INDEX('[1]2012 Teams'!$B$2:$B$2344,MATCH(A133,'[1]2012 Teams'!$A$2:$A$2344))</f>
        <v>Colorado Springs, CO USA</v>
      </c>
      <c r="F133" s="197"/>
    </row>
    <row r="134" spans="1:19" x14ac:dyDescent="0.2">
      <c r="A134">
        <v>3098</v>
      </c>
      <c r="B134" s="196">
        <v>11</v>
      </c>
      <c r="C134" s="198">
        <v>0</v>
      </c>
      <c r="E134" s="414" t="str">
        <f>INDEX('[1]2012 Teams'!$B$2:$B$2344,MATCH(A134,'[1]2012 Teams'!$A$2:$A$2344))</f>
        <v>Waterford, MI USA</v>
      </c>
      <c r="F134" s="197"/>
    </row>
    <row r="135" spans="1:19" x14ac:dyDescent="0.2">
      <c r="A135">
        <v>3138</v>
      </c>
      <c r="B135" s="196">
        <v>16</v>
      </c>
      <c r="C135" s="165">
        <v>20</v>
      </c>
      <c r="E135" s="414" t="str">
        <f>INDEX('[1]2012 Teams'!$B$2:$B$2344,MATCH(A135,'[1]2012 Teams'!$A$2:$A$2344))</f>
        <v>Dayton, OH USA</v>
      </c>
      <c r="F135" s="197"/>
    </row>
    <row r="136" spans="1:19" x14ac:dyDescent="0.2">
      <c r="A136">
        <v>3456</v>
      </c>
      <c r="B136" s="196">
        <v>9</v>
      </c>
      <c r="C136" s="165">
        <v>0</v>
      </c>
      <c r="E136" s="414" t="str">
        <f>INDEX('[1]2012 Teams'!$B$2:$B$2344,MATCH(A136,'[1]2012 Teams'!$A$2:$A$2344))</f>
        <v>Pocatello, ID USA</v>
      </c>
      <c r="F136" s="197"/>
    </row>
    <row r="137" spans="1:19" x14ac:dyDescent="0.2">
      <c r="A137">
        <v>3494</v>
      </c>
      <c r="B137" s="196">
        <v>4</v>
      </c>
      <c r="C137" s="165">
        <v>0</v>
      </c>
      <c r="E137" s="414" t="str">
        <f>INDEX('[1]2012 Teams'!$B$2:$B$2344,MATCH(A137,'[1]2012 Teams'!$A$2:$A$2344))</f>
        <v>Bloomington, IN USA</v>
      </c>
      <c r="F137" s="197"/>
    </row>
    <row r="138" spans="1:19" x14ac:dyDescent="0.2">
      <c r="A138">
        <v>3539</v>
      </c>
      <c r="B138" s="196">
        <v>15</v>
      </c>
      <c r="C138" s="198">
        <v>0</v>
      </c>
      <c r="E138" s="414" t="str">
        <f>INDEX('[1]2012 Teams'!$B$2:$B$2344,MATCH(A138,'[1]2012 Teams'!$A$2:$A$2344))</f>
        <v>Washington, MI USA</v>
      </c>
      <c r="F138" s="197"/>
    </row>
    <row r="139" spans="1:19" x14ac:dyDescent="0.2">
      <c r="A139">
        <v>3747</v>
      </c>
      <c r="B139" s="201">
        <v>3</v>
      </c>
      <c r="C139" s="168">
        <v>20</v>
      </c>
      <c r="E139" s="414" t="str">
        <f>INDEX('[1]2012 Teams'!$B$2:$B$2344,MATCH(A139,'[1]2012 Teams'!$A$2:$A$2344))</f>
        <v>Mankato, MN USA</v>
      </c>
      <c r="F139" s="197"/>
    </row>
    <row r="173" spans="45:45" x14ac:dyDescent="0.2">
      <c r="AS173" s="151"/>
    </row>
    <row r="259" spans="45:45" x14ac:dyDescent="0.2">
      <c r="AS259" s="15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Y259"/>
  <sheetViews>
    <sheetView topLeftCell="A60" workbookViewId="0">
      <selection activeCell="C60" sqref="C60"/>
    </sheetView>
  </sheetViews>
  <sheetFormatPr defaultRowHeight="12.75" x14ac:dyDescent="0.2"/>
  <cols>
    <col min="5" max="5" width="19.42578125" customWidth="1"/>
    <col min="11" max="11" width="13.5703125" customWidth="1"/>
    <col min="17" max="17" width="14.42578125" customWidth="1"/>
    <col min="23" max="23" width="15.42578125" customWidth="1"/>
  </cols>
  <sheetData>
    <row r="1" spans="1:51" ht="13.5" thickBot="1" x14ac:dyDescent="0.25">
      <c r="A1" s="3" t="s">
        <v>0</v>
      </c>
      <c r="B1" s="7" t="s">
        <v>1</v>
      </c>
      <c r="C1" s="7" t="s">
        <v>2</v>
      </c>
      <c r="D1" s="7" t="s">
        <v>3</v>
      </c>
      <c r="E1" s="8" t="s">
        <v>4</v>
      </c>
      <c r="G1" s="3" t="s">
        <v>8</v>
      </c>
      <c r="H1" s="7" t="s">
        <v>1</v>
      </c>
      <c r="I1" s="7" t="s">
        <v>2</v>
      </c>
      <c r="J1" s="7" t="s">
        <v>3</v>
      </c>
      <c r="K1" s="8" t="s">
        <v>4</v>
      </c>
      <c r="M1" s="3" t="s">
        <v>9</v>
      </c>
      <c r="N1" s="7" t="s">
        <v>1</v>
      </c>
      <c r="O1" s="7" t="s">
        <v>2</v>
      </c>
      <c r="P1" s="7" t="s">
        <v>3</v>
      </c>
      <c r="Q1" s="8" t="s">
        <v>4</v>
      </c>
      <c r="S1" s="3" t="s">
        <v>10</v>
      </c>
      <c r="T1" s="7" t="s">
        <v>1</v>
      </c>
      <c r="U1" s="7" t="s">
        <v>2</v>
      </c>
      <c r="V1" s="7" t="s">
        <v>3</v>
      </c>
      <c r="W1" s="8" t="s">
        <v>4</v>
      </c>
      <c r="X1" s="197"/>
      <c r="Y1" s="3" t="s">
        <v>12</v>
      </c>
      <c r="Z1" s="7" t="s">
        <v>1</v>
      </c>
      <c r="AA1" s="7" t="s">
        <v>2</v>
      </c>
      <c r="AB1" s="7" t="s">
        <v>3</v>
      </c>
      <c r="AC1" s="8" t="s">
        <v>4</v>
      </c>
      <c r="AD1" s="2" t="s">
        <v>20</v>
      </c>
      <c r="AF1" s="118" t="s">
        <v>310</v>
      </c>
      <c r="AH1" s="153"/>
      <c r="AI1" s="153" t="s">
        <v>309</v>
      </c>
      <c r="AJ1" s="153"/>
      <c r="AK1" s="98"/>
      <c r="AL1" s="153"/>
      <c r="AM1" s="98"/>
      <c r="AN1" s="153"/>
      <c r="AO1" s="98"/>
      <c r="AP1" s="153"/>
      <c r="AQ1" s="2"/>
      <c r="AS1" s="364"/>
    </row>
    <row r="2" spans="1:51" x14ac:dyDescent="0.2">
      <c r="A2" s="128">
        <v>1</v>
      </c>
      <c r="B2" s="160">
        <v>2826</v>
      </c>
      <c r="C2" s="258">
        <v>67</v>
      </c>
      <c r="D2" s="162">
        <v>4143</v>
      </c>
      <c r="E2" s="226" t="s">
        <v>6</v>
      </c>
      <c r="F2" s="1"/>
      <c r="G2" s="128">
        <v>1</v>
      </c>
      <c r="H2" s="160">
        <v>341</v>
      </c>
      <c r="I2" s="161">
        <v>254</v>
      </c>
      <c r="J2" s="162">
        <v>78</v>
      </c>
      <c r="K2" s="226" t="s">
        <v>6</v>
      </c>
      <c r="L2" s="1"/>
      <c r="M2" s="128">
        <v>1</v>
      </c>
      <c r="N2" s="399">
        <v>33</v>
      </c>
      <c r="O2" s="161">
        <v>148</v>
      </c>
      <c r="P2" s="228">
        <v>3322</v>
      </c>
      <c r="Q2" s="226" t="s">
        <v>7</v>
      </c>
      <c r="R2" s="1"/>
      <c r="S2" s="128">
        <v>1</v>
      </c>
      <c r="T2" s="399">
        <v>548</v>
      </c>
      <c r="U2" s="161">
        <v>118</v>
      </c>
      <c r="V2" s="162">
        <v>2194</v>
      </c>
      <c r="W2" s="226" t="s">
        <v>11</v>
      </c>
      <c r="X2" s="98"/>
      <c r="Y2" s="128" t="s">
        <v>13</v>
      </c>
      <c r="Z2" s="160">
        <v>2056</v>
      </c>
      <c r="AA2" s="161">
        <v>1114</v>
      </c>
      <c r="AB2" s="162">
        <v>4334</v>
      </c>
      <c r="AC2" s="226" t="s">
        <v>63</v>
      </c>
      <c r="AF2" s="98"/>
      <c r="AG2" s="2"/>
      <c r="AH2" s="98"/>
      <c r="AI2" s="2"/>
      <c r="AJ2" s="98"/>
      <c r="AK2" s="2"/>
      <c r="AL2" s="153"/>
      <c r="AM2" s="2"/>
      <c r="AN2" s="153"/>
      <c r="AO2" s="2"/>
      <c r="AP2" s="153"/>
      <c r="AQ2" s="2"/>
      <c r="AR2" s="2"/>
      <c r="AS2" s="2"/>
      <c r="AT2" s="2"/>
      <c r="AU2" s="97"/>
      <c r="AV2" s="97"/>
      <c r="AW2" s="97"/>
      <c r="AX2" s="97"/>
      <c r="AY2" s="97"/>
    </row>
    <row r="3" spans="1:51" x14ac:dyDescent="0.2">
      <c r="A3" s="128">
        <v>2</v>
      </c>
      <c r="B3" s="164">
        <v>2056</v>
      </c>
      <c r="C3" s="98">
        <v>1114</v>
      </c>
      <c r="D3" s="98">
        <v>4334</v>
      </c>
      <c r="E3" s="217" t="s">
        <v>11</v>
      </c>
      <c r="F3" s="1"/>
      <c r="G3" s="128">
        <v>2</v>
      </c>
      <c r="H3" s="164">
        <v>233</v>
      </c>
      <c r="I3" s="98">
        <v>987</v>
      </c>
      <c r="J3" s="98">
        <v>207</v>
      </c>
      <c r="K3" s="217" t="s">
        <v>11</v>
      </c>
      <c r="L3" s="1"/>
      <c r="M3" s="128">
        <v>2</v>
      </c>
      <c r="N3" s="164">
        <v>492</v>
      </c>
      <c r="O3" s="98">
        <v>358</v>
      </c>
      <c r="P3" s="98">
        <v>2016</v>
      </c>
      <c r="Q3" s="217" t="s">
        <v>7</v>
      </c>
      <c r="R3" s="1"/>
      <c r="S3" s="128">
        <v>2</v>
      </c>
      <c r="T3" s="164">
        <v>1717</v>
      </c>
      <c r="U3" s="223">
        <v>469</v>
      </c>
      <c r="V3" s="98">
        <v>2471</v>
      </c>
      <c r="W3" s="217" t="s">
        <v>5</v>
      </c>
      <c r="X3" s="98"/>
      <c r="Y3" s="128" t="s">
        <v>14</v>
      </c>
      <c r="Z3" s="164">
        <v>233</v>
      </c>
      <c r="AA3" s="98">
        <v>987</v>
      </c>
      <c r="AB3" s="98">
        <v>207</v>
      </c>
      <c r="AC3" s="217" t="s">
        <v>62</v>
      </c>
      <c r="AF3" s="153"/>
      <c r="AG3" s="2"/>
      <c r="AH3" s="153"/>
      <c r="AI3" s="2"/>
      <c r="AJ3" s="98"/>
      <c r="AK3" s="2"/>
      <c r="AL3" s="98"/>
      <c r="AM3" s="2"/>
      <c r="AN3" s="98"/>
      <c r="AO3" s="2"/>
      <c r="AP3" s="98"/>
      <c r="AQ3" s="2"/>
      <c r="AR3" s="2"/>
      <c r="AS3" s="2"/>
      <c r="AT3" s="2"/>
      <c r="AU3" s="97"/>
      <c r="AV3" s="97"/>
      <c r="AW3" s="97"/>
      <c r="AX3" s="97"/>
      <c r="AY3" s="97"/>
    </row>
    <row r="4" spans="1:51" x14ac:dyDescent="0.2">
      <c r="A4" s="128">
        <v>3</v>
      </c>
      <c r="B4" s="166">
        <v>2648</v>
      </c>
      <c r="C4" s="153">
        <v>973</v>
      </c>
      <c r="D4" s="98">
        <v>2557</v>
      </c>
      <c r="E4" s="217" t="s">
        <v>7</v>
      </c>
      <c r="F4" s="1"/>
      <c r="G4" s="128">
        <v>3</v>
      </c>
      <c r="H4" s="166">
        <v>1986</v>
      </c>
      <c r="I4" s="153">
        <v>1678</v>
      </c>
      <c r="J4" s="223">
        <v>85</v>
      </c>
      <c r="K4" s="217" t="s">
        <v>7</v>
      </c>
      <c r="L4" s="1"/>
      <c r="M4" s="128">
        <v>3</v>
      </c>
      <c r="N4" s="166">
        <v>3173</v>
      </c>
      <c r="O4" s="153">
        <v>1671</v>
      </c>
      <c r="P4" s="98">
        <v>868</v>
      </c>
      <c r="Q4" s="217" t="s">
        <v>5</v>
      </c>
      <c r="R4" s="1"/>
      <c r="S4" s="128">
        <v>3</v>
      </c>
      <c r="T4" s="398">
        <v>68</v>
      </c>
      <c r="U4" s="153">
        <v>330</v>
      </c>
      <c r="V4" s="98">
        <v>639</v>
      </c>
      <c r="W4" s="217" t="s">
        <v>6</v>
      </c>
      <c r="X4" s="98"/>
      <c r="Y4" s="128" t="s">
        <v>15</v>
      </c>
      <c r="Z4" s="164">
        <v>180</v>
      </c>
      <c r="AA4" s="98">
        <v>25</v>
      </c>
      <c r="AB4" s="98">
        <v>16</v>
      </c>
      <c r="AC4" s="217" t="s">
        <v>61</v>
      </c>
      <c r="AF4" s="98"/>
      <c r="AG4" s="2"/>
      <c r="AH4" s="98"/>
      <c r="AI4" s="2"/>
      <c r="AJ4" s="153"/>
      <c r="AK4" s="2"/>
      <c r="AL4" s="153"/>
      <c r="AM4" s="2"/>
      <c r="AN4" s="98"/>
      <c r="AO4" s="2"/>
      <c r="AP4" s="98"/>
      <c r="AQ4" s="2"/>
      <c r="AR4" s="2"/>
      <c r="AS4" s="2"/>
      <c r="AT4" s="2"/>
      <c r="AU4" s="97"/>
      <c r="AV4" s="97"/>
      <c r="AW4" s="97"/>
      <c r="AX4" s="97"/>
      <c r="AY4" s="97"/>
    </row>
    <row r="5" spans="1:51" ht="13.5" thickBot="1" x14ac:dyDescent="0.25">
      <c r="A5" s="128">
        <v>4</v>
      </c>
      <c r="B5" s="164">
        <v>781</v>
      </c>
      <c r="C5" s="98">
        <v>2949</v>
      </c>
      <c r="D5" s="98">
        <v>190</v>
      </c>
      <c r="E5" s="217" t="s">
        <v>7</v>
      </c>
      <c r="F5" s="1"/>
      <c r="G5" s="128">
        <v>4</v>
      </c>
      <c r="H5" s="164">
        <v>1507</v>
      </c>
      <c r="I5" s="223">
        <v>3098</v>
      </c>
      <c r="J5" s="223">
        <v>51</v>
      </c>
      <c r="K5" s="217" t="s">
        <v>7</v>
      </c>
      <c r="L5" s="1"/>
      <c r="M5" s="128">
        <v>4</v>
      </c>
      <c r="N5" s="164">
        <v>180</v>
      </c>
      <c r="O5" s="98">
        <v>25</v>
      </c>
      <c r="P5" s="98">
        <v>16</v>
      </c>
      <c r="Q5" s="217" t="s">
        <v>11</v>
      </c>
      <c r="R5" s="1"/>
      <c r="S5" s="128">
        <v>4</v>
      </c>
      <c r="T5" s="164">
        <v>11</v>
      </c>
      <c r="U5" s="223">
        <v>1023</v>
      </c>
      <c r="V5" s="98">
        <v>2200</v>
      </c>
      <c r="W5" s="217" t="s">
        <v>7</v>
      </c>
      <c r="X5" s="98"/>
      <c r="Y5" s="131" t="s">
        <v>16</v>
      </c>
      <c r="Z5" s="167">
        <v>548</v>
      </c>
      <c r="AA5" s="218">
        <v>118</v>
      </c>
      <c r="AB5" s="159">
        <v>2194</v>
      </c>
      <c r="AC5" s="220" t="s">
        <v>63</v>
      </c>
      <c r="AF5" s="98"/>
      <c r="AG5" s="2"/>
      <c r="AH5" s="98"/>
      <c r="AI5" s="2"/>
      <c r="AJ5" s="98"/>
      <c r="AK5" s="2"/>
      <c r="AL5" s="98"/>
      <c r="AM5" s="2"/>
      <c r="AN5" s="153"/>
      <c r="AO5" s="2"/>
      <c r="AP5" s="153"/>
      <c r="AQ5" s="2"/>
      <c r="AR5" s="2"/>
      <c r="AS5" s="2"/>
      <c r="AT5" s="2"/>
      <c r="AU5" s="97"/>
      <c r="AV5" s="97"/>
      <c r="AW5" s="97"/>
      <c r="AX5" s="97"/>
      <c r="AY5" s="97"/>
    </row>
    <row r="6" spans="1:51" x14ac:dyDescent="0.2">
      <c r="A6" s="128">
        <v>5</v>
      </c>
      <c r="B6" s="164">
        <v>3481</v>
      </c>
      <c r="C6" s="153">
        <v>359</v>
      </c>
      <c r="D6" s="98">
        <v>234</v>
      </c>
      <c r="E6" s="217" t="s">
        <v>5</v>
      </c>
      <c r="F6" s="1"/>
      <c r="G6" s="128">
        <v>5</v>
      </c>
      <c r="H6" s="259">
        <v>244</v>
      </c>
      <c r="I6" s="153">
        <v>624</v>
      </c>
      <c r="J6" s="98">
        <v>1885</v>
      </c>
      <c r="K6" s="217" t="s">
        <v>5</v>
      </c>
      <c r="L6" s="1"/>
      <c r="M6" s="128">
        <v>5</v>
      </c>
      <c r="N6" s="259">
        <v>1718</v>
      </c>
      <c r="O6" s="224">
        <v>1918</v>
      </c>
      <c r="P6" s="223">
        <v>2337</v>
      </c>
      <c r="Q6" s="217" t="s">
        <v>7</v>
      </c>
      <c r="R6" s="1"/>
      <c r="S6" s="128">
        <v>5</v>
      </c>
      <c r="T6" s="164">
        <v>1519</v>
      </c>
      <c r="U6" s="153">
        <v>1983</v>
      </c>
      <c r="V6" s="98">
        <v>181</v>
      </c>
      <c r="W6" s="217" t="s">
        <v>5</v>
      </c>
      <c r="X6" s="98"/>
      <c r="Y6" s="1"/>
      <c r="Z6" s="1"/>
      <c r="AA6" s="1"/>
      <c r="AB6" s="1"/>
      <c r="AC6" s="1"/>
      <c r="AF6" s="98"/>
      <c r="AG6" s="2"/>
      <c r="AH6" s="98"/>
      <c r="AI6" s="2"/>
      <c r="AJ6" s="98"/>
      <c r="AK6" s="2"/>
      <c r="AL6" s="98"/>
      <c r="AM6" s="2"/>
      <c r="AN6" s="98"/>
      <c r="AO6" s="2"/>
      <c r="AP6" s="153"/>
      <c r="AQ6" s="2"/>
      <c r="AR6" s="2"/>
      <c r="AS6" s="2"/>
      <c r="AT6" s="2"/>
      <c r="AU6" s="97"/>
      <c r="AV6" s="97"/>
      <c r="AW6" s="97"/>
      <c r="AX6" s="97"/>
      <c r="AY6" s="97"/>
    </row>
    <row r="7" spans="1:51" x14ac:dyDescent="0.2">
      <c r="A7" s="128">
        <v>6</v>
      </c>
      <c r="B7" s="164">
        <v>2590</v>
      </c>
      <c r="C7" s="98">
        <v>1218</v>
      </c>
      <c r="D7" s="223">
        <v>2851</v>
      </c>
      <c r="E7" s="217" t="s">
        <v>5</v>
      </c>
      <c r="F7" s="1"/>
      <c r="G7" s="128">
        <v>6</v>
      </c>
      <c r="H7" s="164">
        <v>3528</v>
      </c>
      <c r="I7" s="98">
        <v>1477</v>
      </c>
      <c r="J7" s="98">
        <v>1741</v>
      </c>
      <c r="K7" s="217" t="s">
        <v>5</v>
      </c>
      <c r="L7" s="1"/>
      <c r="M7" s="128">
        <v>6</v>
      </c>
      <c r="N7" s="164">
        <v>231</v>
      </c>
      <c r="O7" s="98">
        <v>744</v>
      </c>
      <c r="P7" s="98">
        <v>1714</v>
      </c>
      <c r="Q7" s="217" t="s">
        <v>6</v>
      </c>
      <c r="R7" s="1"/>
      <c r="S7" s="128">
        <v>6</v>
      </c>
      <c r="T7" s="164">
        <v>365</v>
      </c>
      <c r="U7" s="98">
        <v>111</v>
      </c>
      <c r="V7" s="98">
        <v>1540</v>
      </c>
      <c r="W7" s="217" t="s">
        <v>7</v>
      </c>
      <c r="X7" s="98"/>
      <c r="Y7" s="221"/>
      <c r="Z7" s="222"/>
      <c r="AA7" s="222"/>
      <c r="AB7" s="222"/>
      <c r="AC7" s="222"/>
      <c r="AD7" s="222"/>
      <c r="AE7" s="222"/>
      <c r="AF7" s="98"/>
      <c r="AG7" s="2"/>
      <c r="AH7" s="98"/>
      <c r="AI7" s="2"/>
      <c r="AJ7" s="98"/>
      <c r="AK7" s="2"/>
      <c r="AL7" s="153"/>
      <c r="AM7" s="2"/>
      <c r="AN7" s="98"/>
      <c r="AO7" s="2"/>
      <c r="AP7" s="153"/>
      <c r="AQ7" s="2"/>
      <c r="AR7" s="2"/>
      <c r="AS7" s="2"/>
      <c r="AT7" s="2"/>
      <c r="AU7" s="97"/>
      <c r="AV7" s="97"/>
      <c r="AW7" s="97"/>
      <c r="AX7" s="97"/>
      <c r="AY7" s="97"/>
    </row>
    <row r="8" spans="1:51" x14ac:dyDescent="0.2">
      <c r="A8" s="128">
        <v>7</v>
      </c>
      <c r="B8" s="164">
        <v>195</v>
      </c>
      <c r="C8" s="98">
        <v>2046</v>
      </c>
      <c r="D8" s="98">
        <v>2415</v>
      </c>
      <c r="E8" s="217" t="s">
        <v>7</v>
      </c>
      <c r="F8" s="1"/>
      <c r="G8" s="128">
        <v>7</v>
      </c>
      <c r="H8" s="164">
        <v>58</v>
      </c>
      <c r="I8" s="223">
        <v>2474</v>
      </c>
      <c r="J8" s="98">
        <v>525</v>
      </c>
      <c r="K8" s="217" t="s">
        <v>7</v>
      </c>
      <c r="L8" s="1"/>
      <c r="M8" s="128">
        <v>7</v>
      </c>
      <c r="N8" s="164">
        <v>48</v>
      </c>
      <c r="O8" s="98">
        <v>1323</v>
      </c>
      <c r="P8" s="98">
        <v>1732</v>
      </c>
      <c r="Q8" s="165" t="s">
        <v>7</v>
      </c>
      <c r="R8" s="1"/>
      <c r="S8" s="128">
        <v>7</v>
      </c>
      <c r="T8" s="164">
        <v>2122</v>
      </c>
      <c r="U8" s="98">
        <v>610</v>
      </c>
      <c r="V8" s="98">
        <v>488</v>
      </c>
      <c r="W8" s="217" t="s">
        <v>7</v>
      </c>
      <c r="X8" s="98"/>
      <c r="Y8" s="221"/>
      <c r="Z8" s="222"/>
      <c r="AA8" s="222"/>
      <c r="AB8" s="222"/>
      <c r="AC8" s="222"/>
      <c r="AD8" s="222"/>
      <c r="AE8" s="222"/>
      <c r="AF8" s="98"/>
      <c r="AG8" s="2"/>
      <c r="AH8" s="153"/>
      <c r="AI8" s="2"/>
      <c r="AJ8" s="153"/>
      <c r="AK8" s="2"/>
      <c r="AL8" s="98"/>
      <c r="AM8" s="2"/>
      <c r="AN8" s="2"/>
      <c r="AO8" s="2"/>
      <c r="AP8" s="98"/>
      <c r="AQ8" s="2"/>
      <c r="AR8" s="2"/>
      <c r="AS8" s="2"/>
      <c r="AT8" s="2"/>
      <c r="AU8" s="97"/>
      <c r="AV8" s="97"/>
      <c r="AW8" s="97"/>
      <c r="AX8" s="97"/>
      <c r="AY8" s="97"/>
    </row>
    <row r="9" spans="1:51" ht="13.5" thickBot="1" x14ac:dyDescent="0.25">
      <c r="A9" s="131">
        <v>8</v>
      </c>
      <c r="B9" s="260">
        <v>245</v>
      </c>
      <c r="C9" s="159">
        <v>1676</v>
      </c>
      <c r="D9" s="159">
        <v>1592</v>
      </c>
      <c r="E9" s="168" t="s">
        <v>7</v>
      </c>
      <c r="F9" s="98"/>
      <c r="G9" s="131">
        <v>8</v>
      </c>
      <c r="H9" s="260">
        <v>27</v>
      </c>
      <c r="I9" s="159">
        <v>971</v>
      </c>
      <c r="J9" s="225">
        <v>503</v>
      </c>
      <c r="K9" s="168" t="s">
        <v>7</v>
      </c>
      <c r="L9" s="98"/>
      <c r="M9" s="131">
        <v>8</v>
      </c>
      <c r="N9" s="260">
        <v>573</v>
      </c>
      <c r="O9" s="225">
        <v>2054</v>
      </c>
      <c r="P9" s="159">
        <v>2169</v>
      </c>
      <c r="Q9" s="220" t="s">
        <v>5</v>
      </c>
      <c r="R9" s="98"/>
      <c r="S9" s="131">
        <v>8</v>
      </c>
      <c r="T9" s="167">
        <v>1662</v>
      </c>
      <c r="U9" s="225">
        <v>2834</v>
      </c>
      <c r="V9" s="225">
        <v>3357</v>
      </c>
      <c r="W9" s="220" t="s">
        <v>7</v>
      </c>
      <c r="X9" s="98"/>
      <c r="Y9" s="221"/>
      <c r="Z9" s="222"/>
      <c r="AA9" s="222"/>
      <c r="AB9" s="222"/>
      <c r="AC9" s="222"/>
      <c r="AD9" s="222"/>
      <c r="AE9" s="222"/>
      <c r="AF9" s="153"/>
      <c r="AG9" s="2"/>
      <c r="AH9" s="98"/>
      <c r="AI9" s="2"/>
      <c r="AJ9" s="153"/>
      <c r="AK9" s="2"/>
      <c r="AL9" s="153"/>
      <c r="AM9" s="2"/>
      <c r="AN9" s="2"/>
      <c r="AO9" s="2"/>
      <c r="AP9" s="98"/>
      <c r="AQ9" s="2"/>
      <c r="AR9" s="2"/>
      <c r="AS9" s="2"/>
      <c r="AT9" s="2"/>
      <c r="AU9" s="97"/>
      <c r="AV9" s="97"/>
      <c r="AW9" s="97"/>
      <c r="AX9" s="97"/>
      <c r="AY9" s="97"/>
    </row>
    <row r="10" spans="1:51" x14ac:dyDescent="0.2">
      <c r="B10" s="9"/>
      <c r="C10" s="9"/>
      <c r="D10" s="9"/>
      <c r="E10" s="10"/>
      <c r="W10" s="229"/>
      <c r="X10" s="229"/>
      <c r="Y10" s="221"/>
      <c r="Z10" s="222"/>
      <c r="AA10" s="222"/>
      <c r="AB10" s="222"/>
      <c r="AC10" s="222"/>
      <c r="AD10" s="222"/>
      <c r="AE10" s="222"/>
      <c r="AF10" s="98"/>
      <c r="AG10" s="2"/>
      <c r="AH10" s="98"/>
      <c r="AI10" s="2"/>
      <c r="AJ10" s="98"/>
      <c r="AK10" s="2"/>
      <c r="AL10" s="98"/>
      <c r="AM10" s="2"/>
      <c r="AN10" s="2"/>
      <c r="AO10" s="2"/>
      <c r="AP10" s="2"/>
      <c r="AQ10" s="2"/>
      <c r="AR10" s="2"/>
      <c r="AS10" s="2"/>
      <c r="AT10" s="2"/>
      <c r="AU10" s="97"/>
      <c r="AV10" s="97"/>
      <c r="AW10" s="97"/>
      <c r="AX10" s="97"/>
      <c r="AY10" s="97"/>
    </row>
    <row r="11" spans="1:51" ht="18" x14ac:dyDescent="0.25">
      <c r="A11" s="257" t="s">
        <v>108</v>
      </c>
      <c r="G11" s="257" t="s">
        <v>35</v>
      </c>
      <c r="M11" s="257" t="s">
        <v>109</v>
      </c>
      <c r="S11" s="257" t="s">
        <v>110</v>
      </c>
      <c r="X11" s="229"/>
      <c r="Y11" s="221"/>
      <c r="Z11" s="222"/>
      <c r="AA11" s="222"/>
      <c r="AB11" s="222"/>
      <c r="AC11" s="222"/>
      <c r="AD11" s="222"/>
      <c r="AE11" s="222"/>
      <c r="AF11" s="98"/>
      <c r="AG11" s="2"/>
      <c r="AH11" s="98"/>
      <c r="AI11" s="2"/>
      <c r="AJ11" s="98"/>
      <c r="AK11" s="2"/>
      <c r="AL11" s="153"/>
      <c r="AM11" s="2"/>
      <c r="AN11" s="2"/>
      <c r="AO11" s="2"/>
      <c r="AP11" s="2"/>
      <c r="AQ11" s="2"/>
      <c r="AR11" s="2"/>
      <c r="AS11" s="2"/>
      <c r="AT11" s="2"/>
      <c r="AU11" s="97"/>
      <c r="AV11" s="97"/>
      <c r="AW11" s="97"/>
      <c r="AX11" s="97"/>
      <c r="AY11" s="97"/>
    </row>
    <row r="12" spans="1:51" ht="18" x14ac:dyDescent="0.25">
      <c r="A12" s="257" t="s">
        <v>106</v>
      </c>
      <c r="G12" s="257" t="s">
        <v>106</v>
      </c>
      <c r="M12" s="257" t="s">
        <v>106</v>
      </c>
      <c r="S12" s="257" t="s">
        <v>106</v>
      </c>
      <c r="X12" s="229"/>
      <c r="Y12" s="221"/>
      <c r="Z12" s="222"/>
      <c r="AA12" s="222"/>
      <c r="AB12" s="222"/>
      <c r="AC12" s="222"/>
      <c r="AD12" s="222"/>
      <c r="AE12" s="222"/>
      <c r="AF12" s="98"/>
      <c r="AG12" s="2"/>
      <c r="AH12" s="98"/>
      <c r="AI12" s="2"/>
      <c r="AJ12" s="98"/>
      <c r="AK12" s="2"/>
      <c r="AL12" s="98"/>
      <c r="AM12" s="98"/>
      <c r="AN12" s="153"/>
      <c r="AO12" s="98"/>
      <c r="AP12" s="2"/>
      <c r="AQ12" s="2"/>
      <c r="AR12" s="2"/>
      <c r="AS12" s="2"/>
      <c r="AT12" s="2"/>
      <c r="AU12" s="97"/>
      <c r="AV12" s="97"/>
      <c r="AW12" s="97"/>
      <c r="AX12" s="97"/>
      <c r="AY12" s="97"/>
    </row>
    <row r="13" spans="1:51" x14ac:dyDescent="0.2">
      <c r="B13" s="10"/>
      <c r="C13" s="110" t="s">
        <v>79</v>
      </c>
      <c r="D13" s="110" t="s">
        <v>107</v>
      </c>
      <c r="H13" s="10"/>
      <c r="I13" s="110" t="s">
        <v>79</v>
      </c>
      <c r="J13" s="110" t="s">
        <v>107</v>
      </c>
      <c r="N13" s="10"/>
      <c r="O13" s="110" t="s">
        <v>79</v>
      </c>
      <c r="P13" s="110" t="s">
        <v>107</v>
      </c>
      <c r="T13" s="10"/>
      <c r="U13" s="110" t="s">
        <v>79</v>
      </c>
      <c r="V13" s="110" t="s">
        <v>107</v>
      </c>
      <c r="X13" s="229"/>
      <c r="Y13" s="221"/>
      <c r="Z13" s="334"/>
      <c r="AA13" s="367"/>
      <c r="AB13" s="367"/>
      <c r="AC13" s="367"/>
      <c r="AD13" s="367"/>
      <c r="AE13" s="367"/>
      <c r="AF13" s="98"/>
      <c r="AG13" s="2"/>
      <c r="AH13" s="98"/>
      <c r="AI13" s="2"/>
      <c r="AJ13" s="153"/>
      <c r="AK13" s="2"/>
      <c r="AL13" s="98"/>
      <c r="AM13" s="98"/>
      <c r="AN13" s="153"/>
      <c r="AO13" s="98"/>
      <c r="AP13" s="2"/>
      <c r="AQ13" s="2"/>
      <c r="AR13" s="2"/>
      <c r="AS13" s="2"/>
      <c r="AT13" s="2"/>
      <c r="AU13" s="97"/>
      <c r="AV13" s="97"/>
      <c r="AW13" s="97"/>
      <c r="AX13" s="97"/>
      <c r="AY13" s="97"/>
    </row>
    <row r="14" spans="1:51" ht="13.5" thickBot="1" x14ac:dyDescent="0.25">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c r="X14" s="230"/>
      <c r="Y14" s="1"/>
      <c r="Z14" s="2"/>
      <c r="AA14" s="2"/>
      <c r="AB14" s="2"/>
      <c r="AC14" s="2"/>
      <c r="AD14" s="2"/>
      <c r="AE14" s="2"/>
      <c r="AF14" s="98"/>
      <c r="AG14" s="2"/>
      <c r="AH14" s="98"/>
      <c r="AI14" s="2"/>
      <c r="AJ14" s="98"/>
      <c r="AK14" s="2"/>
      <c r="AL14" s="2"/>
      <c r="AM14" s="153"/>
      <c r="AN14" s="153"/>
      <c r="AO14" s="98"/>
      <c r="AP14" s="2"/>
      <c r="AQ14" s="2"/>
      <c r="AR14" s="2"/>
      <c r="AS14" s="2"/>
      <c r="AT14" s="2"/>
      <c r="AU14" s="97"/>
      <c r="AV14" s="97"/>
      <c r="AW14" s="97"/>
      <c r="AX14" s="97"/>
      <c r="AY14" s="97"/>
    </row>
    <row r="15" spans="1:51" x14ac:dyDescent="0.2">
      <c r="A15" s="194">
        <f t="shared" ref="A15:A22" si="0">B2</f>
        <v>2826</v>
      </c>
      <c r="B15" s="193" t="s">
        <v>82</v>
      </c>
      <c r="C15" s="194">
        <v>16</v>
      </c>
      <c r="D15" s="195">
        <f>IF(E15="Winner",30,IF(E15="Finalist",20,IF(E15="Semi Finalist",10,)))</f>
        <v>20</v>
      </c>
      <c r="E15" s="157" t="str">
        <f>E2</f>
        <v>Finalist</v>
      </c>
      <c r="G15" s="194">
        <f t="shared" ref="G15:G22" si="1">H2</f>
        <v>341</v>
      </c>
      <c r="H15" s="193" t="s">
        <v>82</v>
      </c>
      <c r="I15" s="194">
        <v>16</v>
      </c>
      <c r="J15" s="195">
        <f>IF(K15="Winner",30,IF(K15="Finalist",20,IF(K15="Semi Finalist",10,)))</f>
        <v>20</v>
      </c>
      <c r="K15" s="157" t="str">
        <f>K2</f>
        <v>Finalist</v>
      </c>
      <c r="M15" s="194">
        <f t="shared" ref="M15:M22" si="2">N2</f>
        <v>33</v>
      </c>
      <c r="N15" s="193" t="s">
        <v>82</v>
      </c>
      <c r="O15" s="194">
        <v>16</v>
      </c>
      <c r="P15" s="195">
        <f>IF(Q15="Winner",30,IF(Q15="Finalist",20,IF(Q15="Semi Finalist",10,)))</f>
        <v>0</v>
      </c>
      <c r="Q15" s="157" t="str">
        <f>Q2</f>
        <v>Quarter Finalist</v>
      </c>
      <c r="S15" s="194">
        <f t="shared" ref="S15:S22" si="3">T2</f>
        <v>548</v>
      </c>
      <c r="T15" s="193" t="s">
        <v>82</v>
      </c>
      <c r="U15" s="194">
        <v>16</v>
      </c>
      <c r="V15" s="195">
        <f>IF(W15="Winner",30,IF(W15="Finalist",20,IF(W15="Semi Finalist",10,)))</f>
        <v>30</v>
      </c>
      <c r="W15" s="157" t="str">
        <f>W2</f>
        <v>Winner</v>
      </c>
      <c r="Y15" s="363"/>
      <c r="Z15" s="156"/>
      <c r="AA15" s="2"/>
      <c r="AB15" s="156"/>
      <c r="AC15" s="2"/>
      <c r="AD15" s="156"/>
      <c r="AE15" s="2"/>
      <c r="AF15" s="98"/>
      <c r="AG15" s="2"/>
      <c r="AH15" s="98"/>
      <c r="AI15" s="2"/>
      <c r="AJ15" s="98"/>
      <c r="AK15" s="2"/>
      <c r="AL15" s="2"/>
      <c r="AM15" s="98"/>
      <c r="AN15" s="153"/>
      <c r="AO15" s="98"/>
      <c r="AP15" s="2"/>
      <c r="AQ15" s="2"/>
      <c r="AR15" s="2"/>
      <c r="AS15" s="2"/>
      <c r="AT15" s="2"/>
      <c r="AU15" s="97"/>
      <c r="AV15" s="97"/>
      <c r="AW15" s="97"/>
      <c r="AX15" s="97"/>
      <c r="AY15" s="97"/>
    </row>
    <row r="16" spans="1:51" x14ac:dyDescent="0.2">
      <c r="A16" s="197">
        <f t="shared" si="0"/>
        <v>2056</v>
      </c>
      <c r="B16" s="196" t="s">
        <v>83</v>
      </c>
      <c r="C16" s="197">
        <v>15</v>
      </c>
      <c r="D16" s="198">
        <f t="shared" ref="D16:D38" si="4">IF(E16="Winner",30,IF(E16="Finalist",20,IF(E16="Semi Finalist",10,)))</f>
        <v>30</v>
      </c>
      <c r="E16" s="157" t="str">
        <f t="shared" ref="E16:E22" si="5">E3</f>
        <v>Winner</v>
      </c>
      <c r="G16" s="197">
        <f t="shared" si="1"/>
        <v>233</v>
      </c>
      <c r="H16" s="196" t="s">
        <v>83</v>
      </c>
      <c r="I16" s="197">
        <v>15</v>
      </c>
      <c r="J16" s="198">
        <f t="shared" ref="J16:J38" si="6">IF(K16="Winner",30,IF(K16="Finalist",20,IF(K16="Semi Finalist",10,)))</f>
        <v>30</v>
      </c>
      <c r="K16" s="157" t="str">
        <f t="shared" ref="K16:K22" si="7">K3</f>
        <v>Winner</v>
      </c>
      <c r="M16" s="197">
        <f t="shared" si="2"/>
        <v>492</v>
      </c>
      <c r="N16" s="196" t="s">
        <v>83</v>
      </c>
      <c r="O16" s="197">
        <v>15</v>
      </c>
      <c r="P16" s="198">
        <f t="shared" ref="P16:P38" si="8">IF(Q16="Winner",30,IF(Q16="Finalist",20,IF(Q16="Semi Finalist",10,)))</f>
        <v>0</v>
      </c>
      <c r="Q16" s="157" t="str">
        <f t="shared" ref="Q16:Q22" si="9">Q3</f>
        <v>Quarter Finalist</v>
      </c>
      <c r="S16" s="197">
        <f t="shared" si="3"/>
        <v>1717</v>
      </c>
      <c r="T16" s="196" t="s">
        <v>83</v>
      </c>
      <c r="U16" s="197">
        <v>15</v>
      </c>
      <c r="V16" s="198">
        <f t="shared" ref="V16:V38" si="10">IF(W16="Winner",30,IF(W16="Finalist",20,IF(W16="Semi Finalist",10,)))</f>
        <v>10</v>
      </c>
      <c r="W16" s="157" t="str">
        <f t="shared" ref="W16:W22" si="11">W3</f>
        <v>Semi Finalist</v>
      </c>
      <c r="Y16" s="365"/>
      <c r="Z16" s="368"/>
      <c r="AA16" s="2"/>
      <c r="AB16" s="368"/>
      <c r="AC16" s="2"/>
      <c r="AD16" s="368"/>
      <c r="AE16" s="2"/>
      <c r="AF16" s="98"/>
      <c r="AG16" s="2"/>
      <c r="AH16" s="153"/>
      <c r="AI16" s="2"/>
      <c r="AJ16" s="98"/>
      <c r="AK16" s="2"/>
      <c r="AL16" s="2"/>
      <c r="AM16" s="2"/>
      <c r="AN16" s="2"/>
      <c r="AO16" s="2"/>
      <c r="AP16" s="2"/>
      <c r="AQ16" s="2"/>
      <c r="AR16" s="2"/>
      <c r="AS16" s="2"/>
      <c r="AT16" s="2"/>
      <c r="AU16" s="97"/>
      <c r="AV16" s="97"/>
      <c r="AW16" s="97"/>
      <c r="AX16" s="97"/>
      <c r="AY16" s="97"/>
    </row>
    <row r="17" spans="1:51" x14ac:dyDescent="0.2">
      <c r="A17" s="197">
        <f t="shared" si="0"/>
        <v>2648</v>
      </c>
      <c r="B17" s="196" t="s">
        <v>84</v>
      </c>
      <c r="C17" s="197">
        <v>14</v>
      </c>
      <c r="D17" s="198">
        <f t="shared" si="4"/>
        <v>0</v>
      </c>
      <c r="E17" s="157" t="str">
        <f t="shared" si="5"/>
        <v>Quarter Finalist</v>
      </c>
      <c r="G17" s="197">
        <f t="shared" si="1"/>
        <v>1986</v>
      </c>
      <c r="H17" s="196" t="s">
        <v>84</v>
      </c>
      <c r="I17" s="197">
        <v>14</v>
      </c>
      <c r="J17" s="198">
        <f t="shared" si="6"/>
        <v>0</v>
      </c>
      <c r="K17" s="157" t="str">
        <f t="shared" si="7"/>
        <v>Quarter Finalist</v>
      </c>
      <c r="M17" s="197">
        <f t="shared" si="2"/>
        <v>3173</v>
      </c>
      <c r="N17" s="196" t="s">
        <v>84</v>
      </c>
      <c r="O17" s="197">
        <v>14</v>
      </c>
      <c r="P17" s="198">
        <f t="shared" si="8"/>
        <v>10</v>
      </c>
      <c r="Q17" s="157" t="str">
        <f t="shared" si="9"/>
        <v>Semi Finalist</v>
      </c>
      <c r="S17" s="197">
        <f t="shared" si="3"/>
        <v>68</v>
      </c>
      <c r="T17" s="196" t="s">
        <v>84</v>
      </c>
      <c r="U17" s="197">
        <v>14</v>
      </c>
      <c r="V17" s="198">
        <f t="shared" si="10"/>
        <v>20</v>
      </c>
      <c r="W17" s="157" t="str">
        <f t="shared" si="11"/>
        <v>Finalist</v>
      </c>
      <c r="Y17" s="363"/>
      <c r="Z17" s="368"/>
      <c r="AA17" s="2"/>
      <c r="AB17" s="368"/>
      <c r="AC17" s="2"/>
      <c r="AD17" s="368"/>
      <c r="AE17" s="2"/>
      <c r="AF17" s="98"/>
      <c r="AG17" s="2"/>
      <c r="AH17" s="98"/>
      <c r="AI17" s="2"/>
      <c r="AJ17" s="153"/>
      <c r="AK17" s="2"/>
      <c r="AL17" s="2"/>
      <c r="AM17" s="2"/>
      <c r="AN17" s="2"/>
      <c r="AO17" s="2"/>
      <c r="AP17" s="2"/>
      <c r="AQ17" s="2"/>
      <c r="AR17" s="2"/>
      <c r="AS17" s="2"/>
      <c r="AT17" s="2"/>
      <c r="AU17" s="97"/>
      <c r="AV17" s="97"/>
      <c r="AW17" s="97"/>
      <c r="AX17" s="97"/>
      <c r="AY17" s="97"/>
    </row>
    <row r="18" spans="1:51" x14ac:dyDescent="0.2">
      <c r="A18" s="197">
        <f t="shared" si="0"/>
        <v>781</v>
      </c>
      <c r="B18" s="196" t="s">
        <v>85</v>
      </c>
      <c r="C18" s="197">
        <v>13</v>
      </c>
      <c r="D18" s="198">
        <f t="shared" si="4"/>
        <v>0</v>
      </c>
      <c r="E18" s="157" t="str">
        <f t="shared" si="5"/>
        <v>Quarter Finalist</v>
      </c>
      <c r="G18" s="197">
        <f t="shared" si="1"/>
        <v>1507</v>
      </c>
      <c r="H18" s="196" t="s">
        <v>85</v>
      </c>
      <c r="I18" s="197">
        <v>13</v>
      </c>
      <c r="J18" s="198">
        <f t="shared" si="6"/>
        <v>0</v>
      </c>
      <c r="K18" s="157" t="str">
        <f t="shared" si="7"/>
        <v>Quarter Finalist</v>
      </c>
      <c r="M18" s="197">
        <f t="shared" si="2"/>
        <v>180</v>
      </c>
      <c r="N18" s="196" t="s">
        <v>85</v>
      </c>
      <c r="O18" s="197">
        <v>13</v>
      </c>
      <c r="P18" s="198">
        <f t="shared" si="8"/>
        <v>30</v>
      </c>
      <c r="Q18" s="157" t="str">
        <f t="shared" si="9"/>
        <v>Winner</v>
      </c>
      <c r="S18" s="197">
        <f t="shared" si="3"/>
        <v>11</v>
      </c>
      <c r="T18" s="196" t="s">
        <v>85</v>
      </c>
      <c r="U18" s="197">
        <v>13</v>
      </c>
      <c r="V18" s="198">
        <f t="shared" si="10"/>
        <v>0</v>
      </c>
      <c r="W18" s="157" t="str">
        <f t="shared" si="11"/>
        <v>Quarter Finalist</v>
      </c>
      <c r="Y18" s="363"/>
      <c r="Z18" s="368"/>
      <c r="AA18" s="2"/>
      <c r="AB18" s="368"/>
      <c r="AC18" s="2"/>
      <c r="AD18" s="368"/>
      <c r="AE18" s="2"/>
      <c r="AF18" s="98"/>
      <c r="AG18" s="2"/>
      <c r="AH18" s="153"/>
      <c r="AI18" s="2"/>
      <c r="AJ18" s="153"/>
      <c r="AK18" s="2"/>
      <c r="AL18" s="2"/>
      <c r="AM18" s="98"/>
      <c r="AN18" s="153"/>
      <c r="AO18" s="98"/>
      <c r="AP18" s="2"/>
      <c r="AQ18" s="2"/>
      <c r="AR18" s="2"/>
      <c r="AS18" s="2"/>
      <c r="AT18" s="2"/>
      <c r="AU18" s="97"/>
      <c r="AV18" s="97"/>
      <c r="AW18" s="97"/>
      <c r="AX18" s="97"/>
      <c r="AY18" s="97"/>
    </row>
    <row r="19" spans="1:51" x14ac:dyDescent="0.2">
      <c r="A19" s="197">
        <v>3481</v>
      </c>
      <c r="B19" s="196" t="s">
        <v>86</v>
      </c>
      <c r="C19" s="197">
        <v>12</v>
      </c>
      <c r="D19" s="198">
        <f t="shared" si="4"/>
        <v>10</v>
      </c>
      <c r="E19" s="157" t="str">
        <f t="shared" si="5"/>
        <v>Semi Finalist</v>
      </c>
      <c r="F19" s="153"/>
      <c r="G19" s="197">
        <f t="shared" si="1"/>
        <v>244</v>
      </c>
      <c r="H19" s="196" t="s">
        <v>86</v>
      </c>
      <c r="I19" s="197">
        <v>12</v>
      </c>
      <c r="J19" s="198">
        <f t="shared" si="6"/>
        <v>10</v>
      </c>
      <c r="K19" s="157" t="str">
        <f t="shared" si="7"/>
        <v>Semi Finalist</v>
      </c>
      <c r="L19" s="153"/>
      <c r="M19" s="197">
        <f t="shared" si="2"/>
        <v>1718</v>
      </c>
      <c r="N19" s="196" t="s">
        <v>86</v>
      </c>
      <c r="O19" s="197">
        <v>12</v>
      </c>
      <c r="P19" s="198">
        <f t="shared" si="8"/>
        <v>0</v>
      </c>
      <c r="Q19" s="157" t="str">
        <f t="shared" si="9"/>
        <v>Quarter Finalist</v>
      </c>
      <c r="R19" s="153"/>
      <c r="S19" s="197">
        <f t="shared" si="3"/>
        <v>1519</v>
      </c>
      <c r="T19" s="196" t="s">
        <v>86</v>
      </c>
      <c r="U19" s="197">
        <v>12</v>
      </c>
      <c r="V19" s="198">
        <f t="shared" si="10"/>
        <v>10</v>
      </c>
      <c r="W19" s="157" t="str">
        <f t="shared" si="11"/>
        <v>Semi Finalist</v>
      </c>
      <c r="Y19" s="231"/>
      <c r="Z19" s="368"/>
      <c r="AA19" s="2"/>
      <c r="AB19" s="368"/>
      <c r="AC19" s="2"/>
      <c r="AD19" s="368"/>
      <c r="AE19" s="2"/>
      <c r="AF19" s="98"/>
      <c r="AG19" s="2"/>
      <c r="AH19" s="98"/>
      <c r="AI19" s="2"/>
      <c r="AJ19" s="98"/>
      <c r="AK19" s="2"/>
      <c r="AL19" s="2"/>
      <c r="AM19" s="98"/>
      <c r="AN19" s="153"/>
      <c r="AO19" s="98"/>
      <c r="AP19" s="2"/>
      <c r="AQ19" s="2"/>
      <c r="AR19" s="2"/>
      <c r="AS19" s="2"/>
      <c r="AT19" s="2"/>
      <c r="AU19" s="97"/>
      <c r="AV19" s="97"/>
      <c r="AW19" s="97"/>
      <c r="AX19" s="97"/>
      <c r="AY19" s="97"/>
    </row>
    <row r="20" spans="1:51" x14ac:dyDescent="0.2">
      <c r="A20" s="197">
        <f t="shared" si="0"/>
        <v>2590</v>
      </c>
      <c r="B20" s="196" t="s">
        <v>87</v>
      </c>
      <c r="C20" s="197">
        <v>11</v>
      </c>
      <c r="D20" s="198">
        <f t="shared" si="4"/>
        <v>10</v>
      </c>
      <c r="E20" s="157" t="str">
        <f t="shared" si="5"/>
        <v>Semi Finalist</v>
      </c>
      <c r="G20" s="197">
        <f t="shared" si="1"/>
        <v>3528</v>
      </c>
      <c r="H20" s="196" t="s">
        <v>87</v>
      </c>
      <c r="I20" s="197">
        <v>11</v>
      </c>
      <c r="J20" s="198">
        <f t="shared" si="6"/>
        <v>10</v>
      </c>
      <c r="K20" s="157" t="str">
        <f t="shared" si="7"/>
        <v>Semi Finalist</v>
      </c>
      <c r="M20" s="197">
        <f t="shared" si="2"/>
        <v>231</v>
      </c>
      <c r="N20" s="196" t="s">
        <v>87</v>
      </c>
      <c r="O20" s="197">
        <v>11</v>
      </c>
      <c r="P20" s="198">
        <f t="shared" si="8"/>
        <v>20</v>
      </c>
      <c r="Q20" s="157" t="str">
        <f t="shared" si="9"/>
        <v>Finalist</v>
      </c>
      <c r="S20" s="197">
        <f t="shared" si="3"/>
        <v>365</v>
      </c>
      <c r="T20" s="196" t="s">
        <v>87</v>
      </c>
      <c r="U20" s="197">
        <v>11</v>
      </c>
      <c r="V20" s="198">
        <f t="shared" si="10"/>
        <v>0</v>
      </c>
      <c r="W20" s="157" t="str">
        <f t="shared" si="11"/>
        <v>Quarter Finalist</v>
      </c>
      <c r="Y20" s="363"/>
      <c r="Z20" s="368"/>
      <c r="AA20" s="2"/>
      <c r="AB20" s="368"/>
      <c r="AC20" s="2"/>
      <c r="AD20" s="368"/>
      <c r="AE20" s="2"/>
      <c r="AF20" s="98"/>
      <c r="AG20" s="2"/>
      <c r="AH20" s="98"/>
      <c r="AI20" s="2"/>
      <c r="AJ20" s="153"/>
      <c r="AK20" s="2"/>
      <c r="AL20" s="2"/>
      <c r="AM20" s="2"/>
      <c r="AN20" s="2"/>
      <c r="AO20" s="2"/>
      <c r="AP20" s="2"/>
      <c r="AQ20" s="2"/>
      <c r="AR20" s="2"/>
      <c r="AS20" s="2"/>
      <c r="AT20" s="2"/>
      <c r="AU20" s="97"/>
      <c r="AV20" s="97"/>
      <c r="AW20" s="97"/>
      <c r="AX20" s="97"/>
      <c r="AY20" s="97"/>
    </row>
    <row r="21" spans="1:51" x14ac:dyDescent="0.2">
      <c r="A21" s="197">
        <f t="shared" si="0"/>
        <v>195</v>
      </c>
      <c r="B21" s="196" t="s">
        <v>88</v>
      </c>
      <c r="C21" s="197">
        <v>10</v>
      </c>
      <c r="D21" s="198">
        <f t="shared" si="4"/>
        <v>0</v>
      </c>
      <c r="E21" s="157" t="str">
        <f t="shared" si="5"/>
        <v>Quarter Finalist</v>
      </c>
      <c r="G21" s="197">
        <f t="shared" si="1"/>
        <v>58</v>
      </c>
      <c r="H21" s="196" t="s">
        <v>88</v>
      </c>
      <c r="I21" s="197">
        <v>10</v>
      </c>
      <c r="J21" s="198">
        <f t="shared" si="6"/>
        <v>0</v>
      </c>
      <c r="K21" s="157" t="str">
        <f t="shared" si="7"/>
        <v>Quarter Finalist</v>
      </c>
      <c r="M21" s="197">
        <f t="shared" si="2"/>
        <v>48</v>
      </c>
      <c r="N21" s="196" t="s">
        <v>88</v>
      </c>
      <c r="O21" s="197">
        <v>10</v>
      </c>
      <c r="P21" s="198">
        <f t="shared" si="8"/>
        <v>0</v>
      </c>
      <c r="Q21" s="157" t="str">
        <f t="shared" si="9"/>
        <v>Quarter Finalist</v>
      </c>
      <c r="S21" s="197">
        <f t="shared" si="3"/>
        <v>2122</v>
      </c>
      <c r="T21" s="196" t="s">
        <v>88</v>
      </c>
      <c r="U21" s="197">
        <v>10</v>
      </c>
      <c r="V21" s="198">
        <f t="shared" si="10"/>
        <v>0</v>
      </c>
      <c r="W21" s="157" t="str">
        <f t="shared" si="11"/>
        <v>Quarter Finalist</v>
      </c>
      <c r="Y21" s="363"/>
      <c r="Z21" s="368"/>
      <c r="AA21" s="2"/>
      <c r="AB21" s="368"/>
      <c r="AC21" s="2"/>
      <c r="AD21" s="368"/>
      <c r="AE21" s="2"/>
      <c r="AF21" s="98"/>
      <c r="AG21" s="2"/>
      <c r="AH21" s="98"/>
      <c r="AI21" s="2"/>
      <c r="AJ21" s="98"/>
      <c r="AK21" s="2"/>
      <c r="AL21" s="2"/>
      <c r="AM21" s="2"/>
      <c r="AN21" s="2"/>
      <c r="AO21" s="2"/>
      <c r="AP21" s="2"/>
      <c r="AQ21" s="2"/>
      <c r="AR21" s="2"/>
      <c r="AS21" s="2"/>
      <c r="AT21" s="2"/>
      <c r="AU21" s="97"/>
      <c r="AV21" s="97"/>
      <c r="AW21" s="97"/>
      <c r="AX21" s="97"/>
      <c r="AY21" s="97"/>
    </row>
    <row r="22" spans="1:51" ht="13.5" thickBot="1" x14ac:dyDescent="0.25">
      <c r="A22" s="202">
        <f t="shared" si="0"/>
        <v>245</v>
      </c>
      <c r="B22" s="201" t="s">
        <v>89</v>
      </c>
      <c r="C22" s="202">
        <v>9</v>
      </c>
      <c r="D22" s="203">
        <f t="shared" si="4"/>
        <v>0</v>
      </c>
      <c r="E22" s="157" t="str">
        <f t="shared" si="5"/>
        <v>Quarter Finalist</v>
      </c>
      <c r="G22" s="202">
        <f t="shared" si="1"/>
        <v>27</v>
      </c>
      <c r="H22" s="201" t="s">
        <v>89</v>
      </c>
      <c r="I22" s="202">
        <v>9</v>
      </c>
      <c r="J22" s="203">
        <f t="shared" si="6"/>
        <v>0</v>
      </c>
      <c r="K22" s="157" t="str">
        <f t="shared" si="7"/>
        <v>Quarter Finalist</v>
      </c>
      <c r="M22" s="202">
        <f t="shared" si="2"/>
        <v>573</v>
      </c>
      <c r="N22" s="201" t="s">
        <v>89</v>
      </c>
      <c r="O22" s="202">
        <v>9</v>
      </c>
      <c r="P22" s="203">
        <f t="shared" si="8"/>
        <v>10</v>
      </c>
      <c r="Q22" s="157" t="str">
        <f t="shared" si="9"/>
        <v>Semi Finalist</v>
      </c>
      <c r="S22" s="202">
        <f t="shared" si="3"/>
        <v>1662</v>
      </c>
      <c r="T22" s="201" t="s">
        <v>89</v>
      </c>
      <c r="U22" s="202">
        <v>9</v>
      </c>
      <c r="V22" s="203">
        <f t="shared" si="10"/>
        <v>0</v>
      </c>
      <c r="W22" s="157" t="str">
        <f t="shared" si="11"/>
        <v>Quarter Finalist</v>
      </c>
      <c r="Y22" s="363"/>
      <c r="Z22" s="368"/>
      <c r="AA22" s="2"/>
      <c r="AB22" s="368"/>
      <c r="AC22" s="2"/>
      <c r="AD22" s="368"/>
      <c r="AE22" s="2"/>
      <c r="AF22" s="98"/>
      <c r="AG22" s="2"/>
      <c r="AH22" s="98"/>
      <c r="AI22" s="2"/>
      <c r="AJ22" s="153"/>
      <c r="AK22" s="2"/>
      <c r="AL22" s="2"/>
      <c r="AM22" s="98"/>
      <c r="AN22" s="153"/>
      <c r="AO22" s="98"/>
      <c r="AP22" s="2"/>
      <c r="AQ22" s="2"/>
      <c r="AR22" s="2"/>
      <c r="AS22" s="2"/>
      <c r="AT22" s="2"/>
      <c r="AU22" s="97"/>
      <c r="AV22" s="97"/>
      <c r="AW22" s="97"/>
      <c r="AX22" s="97"/>
      <c r="AY22" s="97"/>
    </row>
    <row r="23" spans="1:51" x14ac:dyDescent="0.2">
      <c r="A23" s="197">
        <f t="shared" ref="A23:A30" si="12">C2</f>
        <v>67</v>
      </c>
      <c r="B23" s="196" t="s">
        <v>90</v>
      </c>
      <c r="C23" s="197">
        <v>16</v>
      </c>
      <c r="D23" s="198">
        <f t="shared" si="4"/>
        <v>20</v>
      </c>
      <c r="E23" t="str">
        <f t="shared" ref="E23:E30" si="13">E15</f>
        <v>Finalist</v>
      </c>
      <c r="G23" s="197">
        <f t="shared" ref="G23:G30" si="14">I2</f>
        <v>254</v>
      </c>
      <c r="H23" s="196" t="s">
        <v>90</v>
      </c>
      <c r="I23" s="197">
        <v>16</v>
      </c>
      <c r="J23" s="198">
        <f t="shared" si="6"/>
        <v>20</v>
      </c>
      <c r="K23" t="str">
        <f t="shared" ref="K23:K30" si="15">K15</f>
        <v>Finalist</v>
      </c>
      <c r="M23" s="197">
        <f t="shared" ref="M23:M30" si="16">O2</f>
        <v>148</v>
      </c>
      <c r="N23" s="196" t="s">
        <v>90</v>
      </c>
      <c r="O23" s="197">
        <v>16</v>
      </c>
      <c r="P23" s="198">
        <f t="shared" si="8"/>
        <v>0</v>
      </c>
      <c r="Q23" t="str">
        <f t="shared" ref="Q23:Q30" si="17">Q15</f>
        <v>Quarter Finalist</v>
      </c>
      <c r="S23" s="197">
        <f t="shared" ref="S23:S30" si="18">U2</f>
        <v>118</v>
      </c>
      <c r="T23" s="196" t="s">
        <v>90</v>
      </c>
      <c r="U23" s="197">
        <v>16</v>
      </c>
      <c r="V23" s="198">
        <f t="shared" si="10"/>
        <v>30</v>
      </c>
      <c r="W23" t="str">
        <f t="shared" ref="W23:W30" si="19">W15</f>
        <v>Winner</v>
      </c>
      <c r="Y23" s="366"/>
      <c r="Z23" s="368"/>
      <c r="AA23" s="2"/>
      <c r="AB23" s="368"/>
      <c r="AC23" s="2"/>
      <c r="AD23" s="368"/>
      <c r="AE23" s="2"/>
      <c r="AF23" s="98"/>
      <c r="AG23" s="2"/>
      <c r="AH23" s="153"/>
      <c r="AI23" s="2"/>
      <c r="AJ23" s="98"/>
      <c r="AK23" s="2"/>
      <c r="AL23" s="2"/>
      <c r="AM23" s="2"/>
      <c r="AN23" s="2"/>
      <c r="AO23" s="2"/>
      <c r="AP23" s="2"/>
      <c r="AQ23" s="2"/>
      <c r="AR23" s="2"/>
      <c r="AS23" s="2"/>
      <c r="AT23" s="2"/>
      <c r="AU23" s="97"/>
      <c r="AV23" s="97"/>
      <c r="AW23" s="97"/>
      <c r="AX23" s="97"/>
      <c r="AY23" s="97"/>
    </row>
    <row r="24" spans="1:51" x14ac:dyDescent="0.2">
      <c r="A24" s="197">
        <f t="shared" si="12"/>
        <v>1114</v>
      </c>
      <c r="B24" s="196" t="s">
        <v>91</v>
      </c>
      <c r="C24" s="197">
        <v>15</v>
      </c>
      <c r="D24" s="198">
        <f t="shared" si="4"/>
        <v>30</v>
      </c>
      <c r="E24" t="str">
        <f t="shared" si="13"/>
        <v>Winner</v>
      </c>
      <c r="G24" s="197">
        <f t="shared" si="14"/>
        <v>987</v>
      </c>
      <c r="H24" s="196" t="s">
        <v>91</v>
      </c>
      <c r="I24" s="197">
        <v>15</v>
      </c>
      <c r="J24" s="198">
        <f t="shared" si="6"/>
        <v>30</v>
      </c>
      <c r="K24" t="str">
        <f t="shared" si="15"/>
        <v>Winner</v>
      </c>
      <c r="M24" s="197">
        <f t="shared" si="16"/>
        <v>358</v>
      </c>
      <c r="N24" s="196" t="s">
        <v>91</v>
      </c>
      <c r="O24" s="197">
        <v>15</v>
      </c>
      <c r="P24" s="198">
        <f t="shared" si="8"/>
        <v>0</v>
      </c>
      <c r="Q24" t="str">
        <f t="shared" si="17"/>
        <v>Quarter Finalist</v>
      </c>
      <c r="S24" s="197">
        <f t="shared" si="18"/>
        <v>469</v>
      </c>
      <c r="T24" s="196" t="s">
        <v>91</v>
      </c>
      <c r="U24" s="197">
        <v>15</v>
      </c>
      <c r="V24" s="198">
        <f t="shared" si="10"/>
        <v>10</v>
      </c>
      <c r="W24" t="str">
        <f t="shared" si="19"/>
        <v>Semi Finalist</v>
      </c>
      <c r="Y24" s="363"/>
      <c r="Z24" s="368"/>
      <c r="AA24" s="2"/>
      <c r="AB24" s="368"/>
      <c r="AC24" s="2"/>
      <c r="AD24" s="368"/>
      <c r="AE24" s="2"/>
      <c r="AF24" s="153"/>
      <c r="AG24" s="2"/>
      <c r="AH24" s="98"/>
      <c r="AI24" s="2"/>
      <c r="AJ24" s="98"/>
      <c r="AK24" s="2"/>
      <c r="AL24" s="2"/>
      <c r="AM24" s="2"/>
      <c r="AN24" s="2"/>
      <c r="AO24" s="2"/>
      <c r="AP24" s="2"/>
      <c r="AQ24" s="2"/>
      <c r="AR24" s="2"/>
      <c r="AS24" s="2"/>
      <c r="AT24" s="2"/>
      <c r="AU24" s="97"/>
      <c r="AV24" s="97"/>
      <c r="AW24" s="97"/>
      <c r="AX24" s="97"/>
      <c r="AY24" s="97"/>
    </row>
    <row r="25" spans="1:51" x14ac:dyDescent="0.2">
      <c r="A25" s="197">
        <f t="shared" si="12"/>
        <v>973</v>
      </c>
      <c r="B25" s="196" t="s">
        <v>92</v>
      </c>
      <c r="C25" s="197">
        <v>14</v>
      </c>
      <c r="D25" s="198">
        <f t="shared" si="4"/>
        <v>0</v>
      </c>
      <c r="E25" t="str">
        <f t="shared" si="13"/>
        <v>Quarter Finalist</v>
      </c>
      <c r="G25" s="197">
        <f t="shared" si="14"/>
        <v>1678</v>
      </c>
      <c r="H25" s="196" t="s">
        <v>92</v>
      </c>
      <c r="I25" s="197">
        <v>14</v>
      </c>
      <c r="J25" s="198">
        <f t="shared" si="6"/>
        <v>0</v>
      </c>
      <c r="K25" t="str">
        <f t="shared" si="15"/>
        <v>Quarter Finalist</v>
      </c>
      <c r="M25" s="197">
        <f t="shared" si="16"/>
        <v>1671</v>
      </c>
      <c r="N25" s="196" t="s">
        <v>92</v>
      </c>
      <c r="O25" s="197">
        <v>14</v>
      </c>
      <c r="P25" s="198">
        <f t="shared" si="8"/>
        <v>10</v>
      </c>
      <c r="Q25" t="str">
        <f t="shared" si="17"/>
        <v>Semi Finalist</v>
      </c>
      <c r="S25" s="197">
        <f t="shared" si="18"/>
        <v>330</v>
      </c>
      <c r="T25" s="196" t="s">
        <v>92</v>
      </c>
      <c r="U25" s="197">
        <v>14</v>
      </c>
      <c r="V25" s="198">
        <f t="shared" si="10"/>
        <v>20</v>
      </c>
      <c r="W25" t="str">
        <f t="shared" si="19"/>
        <v>Finalist</v>
      </c>
      <c r="Y25" s="363"/>
      <c r="Z25" s="368"/>
      <c r="AA25" s="2"/>
      <c r="AB25" s="368"/>
      <c r="AC25" s="2"/>
      <c r="AD25" s="368"/>
      <c r="AE25" s="2"/>
      <c r="AF25" s="98"/>
      <c r="AG25" s="2"/>
      <c r="AH25" s="98"/>
      <c r="AI25" s="2"/>
      <c r="AJ25" s="98"/>
      <c r="AK25" s="2"/>
      <c r="AL25" s="2"/>
      <c r="AM25" s="2"/>
      <c r="AN25" s="2"/>
      <c r="AO25" s="2"/>
      <c r="AP25" s="2"/>
      <c r="AQ25" s="2"/>
      <c r="AR25" s="2"/>
      <c r="AS25" s="2"/>
      <c r="AT25" s="2"/>
      <c r="AU25" s="97"/>
      <c r="AV25" s="97"/>
      <c r="AW25" s="97"/>
      <c r="AX25" s="97"/>
      <c r="AY25" s="97"/>
    </row>
    <row r="26" spans="1:51" x14ac:dyDescent="0.2">
      <c r="A26" s="197">
        <f t="shared" si="12"/>
        <v>2949</v>
      </c>
      <c r="B26" s="196" t="s">
        <v>93</v>
      </c>
      <c r="C26" s="197">
        <v>13</v>
      </c>
      <c r="D26" s="198">
        <f t="shared" si="4"/>
        <v>0</v>
      </c>
      <c r="E26" t="str">
        <f t="shared" si="13"/>
        <v>Quarter Finalist</v>
      </c>
      <c r="G26" s="197">
        <f t="shared" si="14"/>
        <v>3098</v>
      </c>
      <c r="H26" s="196" t="s">
        <v>93</v>
      </c>
      <c r="I26" s="197">
        <v>13</v>
      </c>
      <c r="J26" s="198">
        <f t="shared" si="6"/>
        <v>0</v>
      </c>
      <c r="K26" t="str">
        <f t="shared" si="15"/>
        <v>Quarter Finalist</v>
      </c>
      <c r="M26" s="197">
        <f t="shared" si="16"/>
        <v>25</v>
      </c>
      <c r="N26" s="196" t="s">
        <v>93</v>
      </c>
      <c r="O26" s="197">
        <v>13</v>
      </c>
      <c r="P26" s="198">
        <f t="shared" si="8"/>
        <v>30</v>
      </c>
      <c r="Q26" t="str">
        <f t="shared" si="17"/>
        <v>Winner</v>
      </c>
      <c r="S26" s="197">
        <f t="shared" si="18"/>
        <v>1023</v>
      </c>
      <c r="T26" s="196" t="s">
        <v>93</v>
      </c>
      <c r="U26" s="197">
        <v>13</v>
      </c>
      <c r="V26" s="198">
        <f t="shared" si="10"/>
        <v>0</v>
      </c>
      <c r="W26" t="str">
        <f t="shared" si="19"/>
        <v>Quarter Finalist</v>
      </c>
      <c r="Y26" s="363"/>
      <c r="Z26" s="368"/>
      <c r="AA26" s="2"/>
      <c r="AB26" s="368"/>
      <c r="AC26" s="2"/>
      <c r="AD26" s="368"/>
      <c r="AE26" s="2"/>
      <c r="AF26" s="153"/>
      <c r="AG26" s="2"/>
      <c r="AH26" s="153"/>
      <c r="AI26" s="2"/>
      <c r="AJ26" s="2"/>
      <c r="AK26" s="2"/>
      <c r="AL26" s="2"/>
      <c r="AM26" s="2"/>
      <c r="AN26" s="2"/>
      <c r="AO26" s="2"/>
      <c r="AP26" s="2"/>
      <c r="AQ26" s="2"/>
      <c r="AR26" s="2"/>
      <c r="AS26" s="2"/>
      <c r="AT26" s="2"/>
      <c r="AU26" s="97"/>
      <c r="AV26" s="97"/>
      <c r="AW26" s="97"/>
      <c r="AX26" s="97"/>
      <c r="AY26" s="97"/>
    </row>
    <row r="27" spans="1:51" x14ac:dyDescent="0.2">
      <c r="A27" s="197">
        <f t="shared" si="12"/>
        <v>359</v>
      </c>
      <c r="B27" s="196" t="s">
        <v>94</v>
      </c>
      <c r="C27" s="197">
        <v>12</v>
      </c>
      <c r="D27" s="198">
        <f t="shared" si="4"/>
        <v>10</v>
      </c>
      <c r="E27" t="str">
        <f t="shared" si="13"/>
        <v>Semi Finalist</v>
      </c>
      <c r="G27" s="197">
        <f t="shared" si="14"/>
        <v>624</v>
      </c>
      <c r="H27" s="196" t="s">
        <v>94</v>
      </c>
      <c r="I27" s="197">
        <v>12</v>
      </c>
      <c r="J27" s="198">
        <f t="shared" si="6"/>
        <v>10</v>
      </c>
      <c r="K27" t="str">
        <f t="shared" si="15"/>
        <v>Semi Finalist</v>
      </c>
      <c r="M27" s="197">
        <f t="shared" si="16"/>
        <v>1918</v>
      </c>
      <c r="N27" s="196" t="s">
        <v>94</v>
      </c>
      <c r="O27" s="197">
        <v>12</v>
      </c>
      <c r="P27" s="198">
        <f t="shared" si="8"/>
        <v>0</v>
      </c>
      <c r="Q27" t="str">
        <f t="shared" si="17"/>
        <v>Quarter Finalist</v>
      </c>
      <c r="S27" s="197">
        <f t="shared" si="18"/>
        <v>1983</v>
      </c>
      <c r="T27" s="196" t="s">
        <v>94</v>
      </c>
      <c r="U27" s="197">
        <v>12</v>
      </c>
      <c r="V27" s="198">
        <f t="shared" si="10"/>
        <v>10</v>
      </c>
      <c r="W27" t="str">
        <f t="shared" si="19"/>
        <v>Semi Finalist</v>
      </c>
      <c r="X27" s="230"/>
      <c r="Y27" s="334"/>
      <c r="Z27" s="368"/>
      <c r="AA27" s="2"/>
      <c r="AB27" s="368"/>
      <c r="AC27" s="2"/>
      <c r="AD27" s="368"/>
      <c r="AE27" s="2"/>
      <c r="AF27" s="98"/>
      <c r="AG27" s="2"/>
      <c r="AH27" s="98"/>
      <c r="AI27" s="2"/>
      <c r="AJ27" s="2"/>
      <c r="AK27" s="2"/>
      <c r="AL27" s="2"/>
      <c r="AM27" s="2"/>
      <c r="AN27" s="2"/>
      <c r="AO27" s="2"/>
      <c r="AP27" s="2"/>
      <c r="AQ27" s="2"/>
      <c r="AR27" s="2"/>
      <c r="AS27" s="2"/>
      <c r="AT27" s="2"/>
      <c r="AU27" s="97"/>
      <c r="AV27" s="97"/>
      <c r="AW27" s="97"/>
      <c r="AX27" s="97"/>
      <c r="AY27" s="97"/>
    </row>
    <row r="28" spans="1:51" x14ac:dyDescent="0.2">
      <c r="A28" s="197">
        <f t="shared" si="12"/>
        <v>1218</v>
      </c>
      <c r="B28" s="196" t="s">
        <v>95</v>
      </c>
      <c r="C28" s="197">
        <v>11</v>
      </c>
      <c r="D28" s="198">
        <f t="shared" si="4"/>
        <v>10</v>
      </c>
      <c r="E28" t="str">
        <f t="shared" si="13"/>
        <v>Semi Finalist</v>
      </c>
      <c r="G28" s="197">
        <f t="shared" si="14"/>
        <v>1477</v>
      </c>
      <c r="H28" s="196" t="s">
        <v>95</v>
      </c>
      <c r="I28" s="197">
        <v>11</v>
      </c>
      <c r="J28" s="198">
        <f t="shared" si="6"/>
        <v>10</v>
      </c>
      <c r="K28" t="str">
        <f t="shared" si="15"/>
        <v>Semi Finalist</v>
      </c>
      <c r="M28" s="197">
        <f t="shared" si="16"/>
        <v>744</v>
      </c>
      <c r="N28" s="196" t="s">
        <v>95</v>
      </c>
      <c r="O28" s="197">
        <v>11</v>
      </c>
      <c r="P28" s="198">
        <f t="shared" si="8"/>
        <v>20</v>
      </c>
      <c r="Q28" t="str">
        <f t="shared" si="17"/>
        <v>Finalist</v>
      </c>
      <c r="S28" s="197">
        <f t="shared" si="18"/>
        <v>111</v>
      </c>
      <c r="T28" s="196" t="s">
        <v>95</v>
      </c>
      <c r="U28" s="197">
        <v>11</v>
      </c>
      <c r="V28" s="198">
        <f t="shared" si="10"/>
        <v>0</v>
      </c>
      <c r="W28" t="str">
        <f t="shared" si="19"/>
        <v>Quarter Finalist</v>
      </c>
      <c r="X28" s="230"/>
      <c r="Y28" s="2"/>
      <c r="Z28" s="368"/>
      <c r="AA28" s="2"/>
      <c r="AB28" s="368"/>
      <c r="AC28" s="2"/>
      <c r="AD28" s="368"/>
      <c r="AE28" s="2"/>
      <c r="AF28" s="98"/>
      <c r="AG28" s="2"/>
      <c r="AH28" s="98"/>
      <c r="AI28" s="2"/>
      <c r="AJ28" s="2"/>
      <c r="AK28" s="2"/>
      <c r="AL28" s="2"/>
      <c r="AM28" s="2"/>
      <c r="AN28" s="2"/>
      <c r="AO28" s="2"/>
      <c r="AP28" s="2"/>
      <c r="AQ28" s="2"/>
      <c r="AR28" s="2"/>
      <c r="AS28" s="2"/>
      <c r="AT28" s="2"/>
      <c r="AU28" s="97"/>
      <c r="AV28" s="97"/>
      <c r="AW28" s="97"/>
      <c r="AX28" s="97"/>
      <c r="AY28" s="97"/>
    </row>
    <row r="29" spans="1:51" x14ac:dyDescent="0.2">
      <c r="A29" s="197">
        <f t="shared" si="12"/>
        <v>2046</v>
      </c>
      <c r="B29" s="196" t="s">
        <v>96</v>
      </c>
      <c r="C29" s="197">
        <v>10</v>
      </c>
      <c r="D29" s="198">
        <f t="shared" si="4"/>
        <v>0</v>
      </c>
      <c r="E29" t="str">
        <f t="shared" si="13"/>
        <v>Quarter Finalist</v>
      </c>
      <c r="F29" s="153"/>
      <c r="G29" s="197">
        <f t="shared" si="14"/>
        <v>2474</v>
      </c>
      <c r="H29" s="196" t="s">
        <v>96</v>
      </c>
      <c r="I29" s="197">
        <v>10</v>
      </c>
      <c r="J29" s="198">
        <f t="shared" si="6"/>
        <v>0</v>
      </c>
      <c r="K29" t="str">
        <f t="shared" si="15"/>
        <v>Quarter Finalist</v>
      </c>
      <c r="L29" s="153"/>
      <c r="M29" s="197">
        <f t="shared" si="16"/>
        <v>1323</v>
      </c>
      <c r="N29" s="196" t="s">
        <v>96</v>
      </c>
      <c r="O29" s="197">
        <v>10</v>
      </c>
      <c r="P29" s="198">
        <f t="shared" si="8"/>
        <v>0</v>
      </c>
      <c r="Q29" t="str">
        <f t="shared" si="17"/>
        <v>Quarter Finalist</v>
      </c>
      <c r="R29" s="153"/>
      <c r="S29" s="197">
        <f t="shared" si="18"/>
        <v>610</v>
      </c>
      <c r="T29" s="196" t="s">
        <v>96</v>
      </c>
      <c r="U29" s="197">
        <v>10</v>
      </c>
      <c r="V29" s="198">
        <f t="shared" si="10"/>
        <v>0</v>
      </c>
      <c r="W29" t="str">
        <f t="shared" si="19"/>
        <v>Quarter Finalist</v>
      </c>
      <c r="X29" s="231"/>
      <c r="Y29" s="118"/>
      <c r="Z29" s="368"/>
      <c r="AA29" s="2"/>
      <c r="AB29" s="368"/>
      <c r="AC29" s="2"/>
      <c r="AD29" s="368"/>
      <c r="AE29" s="2"/>
      <c r="AF29" s="98"/>
      <c r="AG29" s="2"/>
      <c r="AH29" s="98"/>
      <c r="AI29" s="2"/>
      <c r="AJ29" s="2"/>
      <c r="AK29" s="2"/>
      <c r="AL29" s="2"/>
      <c r="AM29" s="2"/>
      <c r="AN29" s="2"/>
      <c r="AO29" s="2"/>
      <c r="AP29" s="2"/>
      <c r="AQ29" s="2"/>
      <c r="AR29" s="2"/>
      <c r="AS29" s="2"/>
      <c r="AT29" s="2"/>
      <c r="AU29" s="97"/>
      <c r="AV29" s="97"/>
      <c r="AW29" s="97"/>
      <c r="AX29" s="97"/>
      <c r="AY29" s="97"/>
    </row>
    <row r="30" spans="1:51" ht="13.5" thickBot="1" x14ac:dyDescent="0.25">
      <c r="A30" s="202">
        <f t="shared" si="12"/>
        <v>1676</v>
      </c>
      <c r="B30" s="201" t="s">
        <v>97</v>
      </c>
      <c r="C30" s="202">
        <v>9</v>
      </c>
      <c r="D30" s="203">
        <f t="shared" si="4"/>
        <v>0</v>
      </c>
      <c r="E30" t="str">
        <f t="shared" si="13"/>
        <v>Quarter Finalist</v>
      </c>
      <c r="G30" s="202">
        <f t="shared" si="14"/>
        <v>971</v>
      </c>
      <c r="H30" s="201" t="s">
        <v>97</v>
      </c>
      <c r="I30" s="202">
        <v>9</v>
      </c>
      <c r="J30" s="203">
        <f t="shared" si="6"/>
        <v>0</v>
      </c>
      <c r="K30" t="str">
        <f t="shared" si="15"/>
        <v>Quarter Finalist</v>
      </c>
      <c r="M30" s="202">
        <f t="shared" si="16"/>
        <v>2054</v>
      </c>
      <c r="N30" s="201" t="s">
        <v>97</v>
      </c>
      <c r="O30" s="202">
        <v>9</v>
      </c>
      <c r="P30" s="203">
        <f t="shared" si="8"/>
        <v>10</v>
      </c>
      <c r="Q30" t="str">
        <f t="shared" si="17"/>
        <v>Semi Finalist</v>
      </c>
      <c r="S30" s="202">
        <f t="shared" si="18"/>
        <v>2834</v>
      </c>
      <c r="T30" s="201" t="s">
        <v>97</v>
      </c>
      <c r="U30" s="202">
        <v>9</v>
      </c>
      <c r="V30" s="203">
        <f t="shared" si="10"/>
        <v>0</v>
      </c>
      <c r="W30" t="str">
        <f t="shared" si="19"/>
        <v>Quarter Finalist</v>
      </c>
      <c r="X30" s="230"/>
      <c r="Y30" s="98"/>
      <c r="Z30" s="368"/>
      <c r="AA30" s="2"/>
      <c r="AB30" s="368"/>
      <c r="AC30" s="2"/>
      <c r="AD30" s="368"/>
      <c r="AE30" s="2"/>
      <c r="AF30" s="98"/>
      <c r="AG30" s="2"/>
      <c r="AH30" s="153"/>
      <c r="AI30" s="2"/>
      <c r="AJ30" s="2"/>
      <c r="AK30" s="2"/>
      <c r="AL30" s="2"/>
      <c r="AM30" s="2"/>
      <c r="AN30" s="2"/>
      <c r="AO30" s="2"/>
      <c r="AP30" s="2"/>
      <c r="AQ30" s="2"/>
      <c r="AR30" s="2"/>
      <c r="AS30" s="2"/>
      <c r="AT30" s="2"/>
      <c r="AU30" s="97"/>
      <c r="AV30" s="97"/>
      <c r="AW30" s="97"/>
      <c r="AX30" s="97"/>
      <c r="AY30" s="97"/>
    </row>
    <row r="31" spans="1:51" x14ac:dyDescent="0.2">
      <c r="A31" s="197">
        <f>D9</f>
        <v>1592</v>
      </c>
      <c r="B31" s="196" t="s">
        <v>98</v>
      </c>
      <c r="C31" s="197">
        <v>8</v>
      </c>
      <c r="D31" s="198">
        <f t="shared" si="4"/>
        <v>0</v>
      </c>
      <c r="E31" t="str">
        <f>E22</f>
        <v>Quarter Finalist</v>
      </c>
      <c r="G31" s="197">
        <f>J9</f>
        <v>503</v>
      </c>
      <c r="H31" s="196" t="s">
        <v>98</v>
      </c>
      <c r="I31" s="197">
        <v>8</v>
      </c>
      <c r="J31" s="198">
        <f t="shared" si="6"/>
        <v>0</v>
      </c>
      <c r="K31" t="str">
        <f>K22</f>
        <v>Quarter Finalist</v>
      </c>
      <c r="M31" s="197">
        <f>P9</f>
        <v>2169</v>
      </c>
      <c r="N31" s="196" t="s">
        <v>98</v>
      </c>
      <c r="O31" s="197">
        <v>8</v>
      </c>
      <c r="P31" s="198">
        <f t="shared" si="8"/>
        <v>10</v>
      </c>
      <c r="Q31" t="str">
        <f>Q22</f>
        <v>Semi Finalist</v>
      </c>
      <c r="S31" s="197">
        <f>V9</f>
        <v>3357</v>
      </c>
      <c r="T31" s="196" t="s">
        <v>98</v>
      </c>
      <c r="U31" s="197">
        <v>8</v>
      </c>
      <c r="V31" s="198">
        <f t="shared" si="10"/>
        <v>0</v>
      </c>
      <c r="W31" t="str">
        <f>W22</f>
        <v>Quarter Finalist</v>
      </c>
      <c r="X31" s="230"/>
      <c r="Y31" s="98"/>
      <c r="Z31" s="368"/>
      <c r="AA31" s="2"/>
      <c r="AB31" s="368"/>
      <c r="AC31" s="2"/>
      <c r="AD31" s="368"/>
      <c r="AE31" s="2"/>
      <c r="AF31" s="98"/>
      <c r="AG31" s="2"/>
      <c r="AH31" s="98"/>
      <c r="AI31" s="2"/>
      <c r="AJ31" s="2"/>
      <c r="AK31" s="2"/>
      <c r="AL31" s="2"/>
      <c r="AM31" s="2"/>
      <c r="AN31" s="2"/>
      <c r="AO31" s="2"/>
      <c r="AP31" s="2"/>
      <c r="AQ31" s="2"/>
      <c r="AR31" s="2"/>
      <c r="AS31" s="2"/>
      <c r="AT31" s="2"/>
      <c r="AU31" s="97"/>
      <c r="AV31" s="97"/>
      <c r="AW31" s="97"/>
      <c r="AX31" s="97"/>
      <c r="AY31" s="97"/>
    </row>
    <row r="32" spans="1:51" x14ac:dyDescent="0.2">
      <c r="A32" s="197">
        <f>D8</f>
        <v>2415</v>
      </c>
      <c r="B32" s="196" t="s">
        <v>99</v>
      </c>
      <c r="C32" s="197">
        <v>7</v>
      </c>
      <c r="D32" s="198">
        <f t="shared" si="4"/>
        <v>0</v>
      </c>
      <c r="E32" t="str">
        <f>E21</f>
        <v>Quarter Finalist</v>
      </c>
      <c r="G32" s="197">
        <f>J8</f>
        <v>525</v>
      </c>
      <c r="H32" s="196" t="s">
        <v>99</v>
      </c>
      <c r="I32" s="197">
        <v>7</v>
      </c>
      <c r="J32" s="198">
        <f t="shared" si="6"/>
        <v>0</v>
      </c>
      <c r="K32" t="str">
        <f>K21</f>
        <v>Quarter Finalist</v>
      </c>
      <c r="M32" s="197">
        <f>P8</f>
        <v>1732</v>
      </c>
      <c r="N32" s="196" t="s">
        <v>99</v>
      </c>
      <c r="O32" s="197">
        <v>7</v>
      </c>
      <c r="P32" s="198">
        <f t="shared" si="8"/>
        <v>0</v>
      </c>
      <c r="Q32" t="str">
        <f>Q21</f>
        <v>Quarter Finalist</v>
      </c>
      <c r="S32" s="197">
        <f>V8</f>
        <v>488</v>
      </c>
      <c r="T32" s="196" t="s">
        <v>99</v>
      </c>
      <c r="U32" s="197">
        <v>7</v>
      </c>
      <c r="V32" s="198">
        <f t="shared" si="10"/>
        <v>0</v>
      </c>
      <c r="W32" t="str">
        <f>W21</f>
        <v>Quarter Finalist</v>
      </c>
      <c r="X32" s="230"/>
      <c r="Y32" s="98"/>
      <c r="Z32" s="368"/>
      <c r="AA32" s="2"/>
      <c r="AB32" s="368"/>
      <c r="AC32" s="2"/>
      <c r="AD32" s="368"/>
      <c r="AE32" s="2"/>
      <c r="AF32" s="98"/>
      <c r="AG32" s="2"/>
      <c r="AH32" s="98"/>
      <c r="AI32" s="2"/>
      <c r="AJ32" s="2"/>
      <c r="AK32" s="2"/>
      <c r="AL32" s="2"/>
      <c r="AM32" s="2"/>
      <c r="AN32" s="2"/>
      <c r="AO32" s="2"/>
      <c r="AP32" s="2"/>
      <c r="AQ32" s="2"/>
      <c r="AR32" s="2"/>
      <c r="AS32" s="2"/>
      <c r="AT32" s="2"/>
      <c r="AU32" s="97"/>
      <c r="AV32" s="97"/>
      <c r="AW32" s="97"/>
      <c r="AX32" s="97"/>
      <c r="AY32" s="97"/>
    </row>
    <row r="33" spans="1:51" x14ac:dyDescent="0.2">
      <c r="A33" s="197">
        <f>D7</f>
        <v>2851</v>
      </c>
      <c r="B33" s="196" t="s">
        <v>100</v>
      </c>
      <c r="C33" s="197">
        <v>6</v>
      </c>
      <c r="D33" s="198">
        <f t="shared" si="4"/>
        <v>10</v>
      </c>
      <c r="E33" t="str">
        <f>E20</f>
        <v>Semi Finalist</v>
      </c>
      <c r="G33" s="197">
        <f>J7</f>
        <v>1741</v>
      </c>
      <c r="H33" s="196" t="s">
        <v>100</v>
      </c>
      <c r="I33" s="197">
        <v>6</v>
      </c>
      <c r="J33" s="198">
        <f t="shared" si="6"/>
        <v>10</v>
      </c>
      <c r="K33" t="str">
        <f>K20</f>
        <v>Semi Finalist</v>
      </c>
      <c r="M33" s="197">
        <f>P7</f>
        <v>1714</v>
      </c>
      <c r="N33" s="196" t="s">
        <v>100</v>
      </c>
      <c r="O33" s="197">
        <v>6</v>
      </c>
      <c r="P33" s="198">
        <f t="shared" si="8"/>
        <v>20</v>
      </c>
      <c r="Q33" t="str">
        <f>Q20</f>
        <v>Finalist</v>
      </c>
      <c r="S33" s="197">
        <f>V7</f>
        <v>1540</v>
      </c>
      <c r="T33" s="196" t="s">
        <v>100</v>
      </c>
      <c r="U33" s="197">
        <v>6</v>
      </c>
      <c r="V33" s="198">
        <f t="shared" si="10"/>
        <v>0</v>
      </c>
      <c r="W33" t="str">
        <f>W20</f>
        <v>Quarter Finalist</v>
      </c>
      <c r="X33" s="230"/>
      <c r="Y33" s="98"/>
      <c r="Z33" s="368"/>
      <c r="AA33" s="2"/>
      <c r="AB33" s="368"/>
      <c r="AC33" s="2"/>
      <c r="AD33" s="368"/>
      <c r="AE33" s="2"/>
      <c r="AF33" s="98"/>
      <c r="AG33" s="2"/>
      <c r="AH33" s="98"/>
      <c r="AI33" s="2"/>
      <c r="AJ33" s="2"/>
      <c r="AK33" s="2"/>
      <c r="AL33" s="2"/>
      <c r="AM33" s="2"/>
      <c r="AN33" s="2"/>
      <c r="AO33" s="2"/>
      <c r="AP33" s="2"/>
      <c r="AQ33" s="2"/>
      <c r="AR33" s="2"/>
      <c r="AS33" s="2"/>
      <c r="AT33" s="2"/>
      <c r="AU33" s="97"/>
      <c r="AV33" s="97"/>
      <c r="AW33" s="97"/>
      <c r="AX33" s="97"/>
      <c r="AY33" s="97"/>
    </row>
    <row r="34" spans="1:51" x14ac:dyDescent="0.2">
      <c r="A34" s="197">
        <f>D6</f>
        <v>234</v>
      </c>
      <c r="B34" s="196" t="s">
        <v>101</v>
      </c>
      <c r="C34" s="197">
        <v>5</v>
      </c>
      <c r="D34" s="198">
        <f t="shared" si="4"/>
        <v>10</v>
      </c>
      <c r="E34" t="str">
        <f>E19</f>
        <v>Semi Finalist</v>
      </c>
      <c r="G34" s="197">
        <f>J6</f>
        <v>1885</v>
      </c>
      <c r="H34" s="196" t="s">
        <v>101</v>
      </c>
      <c r="I34" s="197">
        <v>5</v>
      </c>
      <c r="J34" s="198">
        <f t="shared" si="6"/>
        <v>10</v>
      </c>
      <c r="K34" t="str">
        <f>K19</f>
        <v>Semi Finalist</v>
      </c>
      <c r="M34" s="197">
        <f>P6</f>
        <v>2337</v>
      </c>
      <c r="N34" s="196" t="s">
        <v>101</v>
      </c>
      <c r="O34" s="197">
        <v>5</v>
      </c>
      <c r="P34" s="198">
        <f t="shared" si="8"/>
        <v>0</v>
      </c>
      <c r="Q34" t="str">
        <f>Q19</f>
        <v>Quarter Finalist</v>
      </c>
      <c r="S34" s="197">
        <f>V6</f>
        <v>181</v>
      </c>
      <c r="T34" s="196" t="s">
        <v>101</v>
      </c>
      <c r="U34" s="197">
        <v>5</v>
      </c>
      <c r="V34" s="198">
        <f t="shared" si="10"/>
        <v>10</v>
      </c>
      <c r="W34" t="str">
        <f>W19</f>
        <v>Semi Finalist</v>
      </c>
      <c r="X34" s="230"/>
      <c r="Y34" s="98"/>
      <c r="Z34" s="368"/>
      <c r="AA34" s="2"/>
      <c r="AB34" s="368"/>
      <c r="AC34" s="2"/>
      <c r="AD34" s="368"/>
      <c r="AE34" s="2"/>
      <c r="AF34" s="98"/>
      <c r="AG34" s="2"/>
      <c r="AH34" s="153"/>
      <c r="AI34" s="98"/>
      <c r="AJ34" s="2"/>
      <c r="AK34" s="2"/>
      <c r="AL34" s="2"/>
      <c r="AM34" s="2"/>
      <c r="AN34" s="2"/>
      <c r="AO34" s="2"/>
      <c r="AP34" s="2"/>
      <c r="AQ34" s="2"/>
      <c r="AR34" s="2"/>
      <c r="AS34" s="2"/>
      <c r="AT34" s="2"/>
      <c r="AU34" s="97"/>
      <c r="AV34" s="97"/>
      <c r="AW34" s="97"/>
      <c r="AX34" s="97"/>
      <c r="AY34" s="97"/>
    </row>
    <row r="35" spans="1:51" x14ac:dyDescent="0.2">
      <c r="A35" s="197">
        <f>D5</f>
        <v>190</v>
      </c>
      <c r="B35" s="196" t="s">
        <v>102</v>
      </c>
      <c r="C35" s="197">
        <v>4</v>
      </c>
      <c r="D35" s="198">
        <f t="shared" si="4"/>
        <v>0</v>
      </c>
      <c r="E35" t="str">
        <f>E26</f>
        <v>Quarter Finalist</v>
      </c>
      <c r="G35" s="197">
        <f>J5</f>
        <v>51</v>
      </c>
      <c r="H35" s="196" t="s">
        <v>102</v>
      </c>
      <c r="I35" s="197">
        <v>4</v>
      </c>
      <c r="J35" s="198">
        <f t="shared" si="6"/>
        <v>0</v>
      </c>
      <c r="K35" t="str">
        <f>K26</f>
        <v>Quarter Finalist</v>
      </c>
      <c r="M35" s="197">
        <f>P5</f>
        <v>16</v>
      </c>
      <c r="N35" s="196" t="s">
        <v>102</v>
      </c>
      <c r="O35" s="197">
        <v>4</v>
      </c>
      <c r="P35" s="198">
        <f t="shared" si="8"/>
        <v>30</v>
      </c>
      <c r="Q35" t="str">
        <f>Q26</f>
        <v>Winner</v>
      </c>
      <c r="S35" s="197">
        <f>V5</f>
        <v>2200</v>
      </c>
      <c r="T35" s="196" t="s">
        <v>102</v>
      </c>
      <c r="U35" s="197">
        <v>4</v>
      </c>
      <c r="V35" s="198">
        <f t="shared" si="10"/>
        <v>0</v>
      </c>
      <c r="W35" t="str">
        <f>W26</f>
        <v>Quarter Finalist</v>
      </c>
      <c r="X35" s="230"/>
      <c r="Y35" s="98"/>
      <c r="Z35" s="368"/>
      <c r="AA35" s="2"/>
      <c r="AB35" s="368"/>
      <c r="AC35" s="2"/>
      <c r="AD35" s="368"/>
      <c r="AE35" s="2"/>
      <c r="AF35" s="98"/>
      <c r="AG35" s="2"/>
      <c r="AH35" s="153"/>
      <c r="AI35" s="98"/>
      <c r="AJ35" s="2"/>
      <c r="AK35" s="2"/>
      <c r="AL35" s="2"/>
      <c r="AM35" s="2"/>
      <c r="AN35" s="2"/>
      <c r="AO35" s="2"/>
      <c r="AP35" s="2"/>
      <c r="AQ35" s="2"/>
      <c r="AR35" s="2"/>
      <c r="AS35" s="2"/>
      <c r="AT35" s="2"/>
      <c r="AU35" s="97"/>
      <c r="AV35" s="97"/>
      <c r="AW35" s="97"/>
      <c r="AX35" s="97"/>
      <c r="AY35" s="97"/>
    </row>
    <row r="36" spans="1:51" x14ac:dyDescent="0.2">
      <c r="A36" s="197">
        <f>D4</f>
        <v>2557</v>
      </c>
      <c r="B36" s="196" t="s">
        <v>103</v>
      </c>
      <c r="C36" s="197">
        <v>3</v>
      </c>
      <c r="D36" s="198">
        <f t="shared" si="4"/>
        <v>0</v>
      </c>
      <c r="E36" t="str">
        <f>E25</f>
        <v>Quarter Finalist</v>
      </c>
      <c r="G36" s="197">
        <f>J4</f>
        <v>85</v>
      </c>
      <c r="H36" s="196" t="s">
        <v>103</v>
      </c>
      <c r="I36" s="197">
        <v>3</v>
      </c>
      <c r="J36" s="198">
        <f t="shared" si="6"/>
        <v>0</v>
      </c>
      <c r="K36" t="str">
        <f>K25</f>
        <v>Quarter Finalist</v>
      </c>
      <c r="M36" s="197">
        <f>P4</f>
        <v>868</v>
      </c>
      <c r="N36" s="196" t="s">
        <v>103</v>
      </c>
      <c r="O36" s="197">
        <v>3</v>
      </c>
      <c r="P36" s="198">
        <f t="shared" si="8"/>
        <v>10</v>
      </c>
      <c r="Q36" t="str">
        <f>Q25</f>
        <v>Semi Finalist</v>
      </c>
      <c r="S36" s="197">
        <f>V4</f>
        <v>639</v>
      </c>
      <c r="T36" s="196" t="s">
        <v>103</v>
      </c>
      <c r="U36" s="197">
        <v>3</v>
      </c>
      <c r="V36" s="198">
        <f t="shared" si="10"/>
        <v>20</v>
      </c>
      <c r="W36" t="str">
        <f>W25</f>
        <v>Finalist</v>
      </c>
      <c r="X36" s="230"/>
      <c r="Y36" s="98"/>
      <c r="Z36" s="368"/>
      <c r="AA36" s="2"/>
      <c r="AB36" s="368"/>
      <c r="AC36" s="2"/>
      <c r="AD36" s="368"/>
      <c r="AE36" s="2"/>
      <c r="AF36" s="98"/>
      <c r="AG36" s="2"/>
      <c r="AH36" s="153"/>
      <c r="AI36" s="98"/>
      <c r="AJ36" s="2"/>
      <c r="AK36" s="2"/>
      <c r="AL36" s="2"/>
      <c r="AM36" s="2"/>
      <c r="AN36" s="2"/>
      <c r="AO36" s="2"/>
      <c r="AP36" s="2"/>
      <c r="AQ36" s="2"/>
      <c r="AR36" s="2"/>
      <c r="AS36" s="2"/>
      <c r="AT36" s="2"/>
      <c r="AU36" s="97"/>
      <c r="AV36" s="97"/>
      <c r="AW36" s="97"/>
      <c r="AX36" s="97"/>
      <c r="AY36" s="97"/>
    </row>
    <row r="37" spans="1:51" x14ac:dyDescent="0.2">
      <c r="A37" s="197">
        <f>D3</f>
        <v>4334</v>
      </c>
      <c r="B37" s="196" t="s">
        <v>104</v>
      </c>
      <c r="C37" s="197">
        <v>2</v>
      </c>
      <c r="D37" s="198">
        <f t="shared" si="4"/>
        <v>30</v>
      </c>
      <c r="E37" t="str">
        <f>E24</f>
        <v>Winner</v>
      </c>
      <c r="G37" s="197">
        <f>J3</f>
        <v>207</v>
      </c>
      <c r="H37" s="196" t="s">
        <v>104</v>
      </c>
      <c r="I37" s="197">
        <v>2</v>
      </c>
      <c r="J37" s="198">
        <f t="shared" si="6"/>
        <v>30</v>
      </c>
      <c r="K37" t="str">
        <f>K24</f>
        <v>Winner</v>
      </c>
      <c r="M37" s="197">
        <f>P3</f>
        <v>2016</v>
      </c>
      <c r="N37" s="196" t="s">
        <v>104</v>
      </c>
      <c r="O37" s="197">
        <v>2</v>
      </c>
      <c r="P37" s="198">
        <f t="shared" si="8"/>
        <v>0</v>
      </c>
      <c r="Q37" t="str">
        <f>Q24</f>
        <v>Quarter Finalist</v>
      </c>
      <c r="S37" s="197">
        <f>V3</f>
        <v>2471</v>
      </c>
      <c r="T37" s="196" t="s">
        <v>104</v>
      </c>
      <c r="U37" s="197">
        <v>2</v>
      </c>
      <c r="V37" s="198">
        <f t="shared" si="10"/>
        <v>10</v>
      </c>
      <c r="W37" t="str">
        <f>W24</f>
        <v>Semi Finalist</v>
      </c>
      <c r="X37" s="230"/>
      <c r="Y37" s="153"/>
      <c r="Z37" s="368"/>
      <c r="AA37" s="2"/>
      <c r="AB37" s="368"/>
      <c r="AC37" s="2"/>
      <c r="AD37" s="368"/>
      <c r="AE37" s="2"/>
      <c r="AF37" s="98"/>
      <c r="AG37" s="2"/>
      <c r="AH37" s="98"/>
      <c r="AI37" s="98"/>
      <c r="AJ37" s="2"/>
      <c r="AK37" s="2"/>
      <c r="AL37" s="2"/>
      <c r="AM37" s="2"/>
      <c r="AN37" s="2"/>
      <c r="AO37" s="2"/>
      <c r="AP37" s="2"/>
      <c r="AQ37" s="2"/>
      <c r="AR37" s="2"/>
      <c r="AS37" s="2"/>
      <c r="AT37" s="2"/>
      <c r="AU37" s="97"/>
      <c r="AV37" s="97"/>
      <c r="AW37" s="97"/>
      <c r="AX37" s="97"/>
      <c r="AY37" s="97"/>
    </row>
    <row r="38" spans="1:51" ht="13.5" thickBot="1" x14ac:dyDescent="0.25">
      <c r="A38" s="202">
        <f>D2</f>
        <v>4143</v>
      </c>
      <c r="B38" s="201" t="s">
        <v>105</v>
      </c>
      <c r="C38" s="202">
        <v>1</v>
      </c>
      <c r="D38" s="203">
        <f t="shared" si="4"/>
        <v>20</v>
      </c>
      <c r="E38" t="str">
        <f>E23</f>
        <v>Finalist</v>
      </c>
      <c r="G38" s="202">
        <f>J2</f>
        <v>78</v>
      </c>
      <c r="H38" s="201" t="s">
        <v>105</v>
      </c>
      <c r="I38" s="202">
        <v>1</v>
      </c>
      <c r="J38" s="203">
        <f t="shared" si="6"/>
        <v>20</v>
      </c>
      <c r="K38" t="str">
        <f>K23</f>
        <v>Finalist</v>
      </c>
      <c r="M38" s="202">
        <f>P2</f>
        <v>3322</v>
      </c>
      <c r="N38" s="201" t="s">
        <v>105</v>
      </c>
      <c r="O38" s="202">
        <v>1</v>
      </c>
      <c r="P38" s="203">
        <f t="shared" si="8"/>
        <v>0</v>
      </c>
      <c r="Q38" t="str">
        <f>Q23</f>
        <v>Quarter Finalist</v>
      </c>
      <c r="S38" s="202">
        <f>V2</f>
        <v>2194</v>
      </c>
      <c r="T38" s="201" t="s">
        <v>105</v>
      </c>
      <c r="U38" s="202">
        <v>1</v>
      </c>
      <c r="V38" s="203">
        <f t="shared" si="10"/>
        <v>30</v>
      </c>
      <c r="W38" t="str">
        <f>W23</f>
        <v>Winner</v>
      </c>
      <c r="X38" s="230"/>
      <c r="Y38" s="98"/>
      <c r="Z38" s="368"/>
      <c r="AA38" s="2"/>
      <c r="AB38" s="368"/>
      <c r="AC38" s="2"/>
      <c r="AD38" s="368"/>
      <c r="AE38" s="2"/>
      <c r="AF38" s="98"/>
      <c r="AG38" s="2"/>
      <c r="AH38" s="98"/>
      <c r="AI38" s="98"/>
      <c r="AJ38" s="2"/>
      <c r="AK38" s="2"/>
      <c r="AL38" s="2"/>
      <c r="AM38" s="2"/>
      <c r="AN38" s="2"/>
      <c r="AO38" s="2"/>
      <c r="AP38" s="2"/>
      <c r="AQ38" s="2"/>
      <c r="AR38" s="2"/>
      <c r="AS38" s="2"/>
      <c r="AT38" s="2"/>
      <c r="AU38" s="97"/>
      <c r="AV38" s="97"/>
      <c r="AW38" s="97"/>
      <c r="AX38" s="97"/>
      <c r="AY38" s="97"/>
    </row>
    <row r="39" spans="1:51" x14ac:dyDescent="0.2">
      <c r="C39" s="234">
        <f>SUM(C15:C38)</f>
        <v>236</v>
      </c>
      <c r="D39" s="234">
        <f>SUM(D15:D38)</f>
        <v>210</v>
      </c>
      <c r="I39" s="234">
        <f>SUM(I15:I38)</f>
        <v>236</v>
      </c>
      <c r="J39" s="234">
        <f>SUM(J15:J38)</f>
        <v>210</v>
      </c>
      <c r="O39" s="234">
        <f>SUM(O15:O38)</f>
        <v>236</v>
      </c>
      <c r="P39" s="234">
        <f>SUM(P15:P38)</f>
        <v>210</v>
      </c>
      <c r="U39" s="234">
        <f>SUM(U15:U38)</f>
        <v>236</v>
      </c>
      <c r="V39" s="234">
        <f>SUM(V15:V38)</f>
        <v>210</v>
      </c>
      <c r="X39" s="230"/>
      <c r="Y39" s="153"/>
      <c r="Z39" s="368"/>
      <c r="AA39" s="2"/>
      <c r="AB39" s="368"/>
      <c r="AC39" s="2"/>
      <c r="AD39" s="368"/>
      <c r="AE39" s="2"/>
      <c r="AF39" s="98"/>
      <c r="AG39" s="2"/>
      <c r="AH39" s="153"/>
      <c r="AI39" s="153"/>
      <c r="AJ39" s="2"/>
      <c r="AK39" s="2"/>
      <c r="AL39" s="2"/>
      <c r="AM39" s="2"/>
      <c r="AN39" s="2"/>
      <c r="AO39" s="2"/>
      <c r="AP39" s="2"/>
      <c r="AQ39" s="2"/>
      <c r="AR39" s="2"/>
      <c r="AS39" s="2"/>
      <c r="AT39" s="2"/>
      <c r="AU39" s="97"/>
      <c r="AV39" s="97"/>
      <c r="AW39" s="97"/>
      <c r="AX39" s="97"/>
      <c r="AY39" s="97"/>
    </row>
    <row r="40" spans="1:51" x14ac:dyDescent="0.2">
      <c r="X40" s="230"/>
      <c r="Y40" s="153"/>
      <c r="Z40" s="368"/>
      <c r="AA40" s="2"/>
      <c r="AB40" s="368"/>
      <c r="AC40" s="2"/>
      <c r="AD40" s="368"/>
      <c r="AE40" s="2"/>
      <c r="AF40" s="98"/>
      <c r="AG40" s="2"/>
      <c r="AH40" s="98"/>
      <c r="AI40" s="153"/>
      <c r="AJ40" s="2"/>
      <c r="AK40" s="2"/>
      <c r="AL40" s="2"/>
      <c r="AM40" s="2"/>
      <c r="AN40" s="2"/>
      <c r="AO40" s="2"/>
      <c r="AP40" s="2"/>
      <c r="AQ40" s="2"/>
      <c r="AR40" s="2"/>
      <c r="AS40" s="2"/>
      <c r="AT40" s="2"/>
      <c r="AU40" s="97"/>
      <c r="AV40" s="97"/>
      <c r="AW40" s="97"/>
      <c r="AX40" s="97"/>
      <c r="AY40" s="97"/>
    </row>
    <row r="41" spans="1:51" x14ac:dyDescent="0.2">
      <c r="Y41" s="98"/>
      <c r="Z41" s="368"/>
      <c r="AA41" s="2"/>
      <c r="AB41" s="368"/>
      <c r="AC41" s="2"/>
      <c r="AD41" s="368"/>
      <c r="AE41" s="2"/>
      <c r="AF41" s="153"/>
      <c r="AG41" s="2"/>
      <c r="AH41" s="153"/>
      <c r="AI41" s="153"/>
      <c r="AJ41" s="2"/>
      <c r="AK41" s="2"/>
      <c r="AL41" s="2"/>
      <c r="AM41" s="2"/>
      <c r="AN41" s="2"/>
      <c r="AO41" s="2"/>
      <c r="AP41" s="2"/>
      <c r="AQ41" s="2"/>
      <c r="AR41" s="2"/>
      <c r="AS41" s="2"/>
      <c r="AT41" s="2"/>
      <c r="AU41" s="97"/>
      <c r="AV41" s="97"/>
      <c r="AW41" s="97"/>
      <c r="AX41" s="97"/>
      <c r="AY41" s="97"/>
    </row>
    <row r="42" spans="1:51" ht="13.5" thickBot="1" x14ac:dyDescent="0.25">
      <c r="Y42" s="98"/>
      <c r="Z42" s="368"/>
      <c r="AA42" s="2"/>
      <c r="AB42" s="368"/>
      <c r="AC42" s="2"/>
      <c r="AD42" s="368"/>
      <c r="AE42" s="2"/>
      <c r="AF42" s="98"/>
      <c r="AG42" s="2"/>
      <c r="AH42" s="98"/>
      <c r="AI42" s="153"/>
      <c r="AJ42" s="2"/>
      <c r="AK42" s="2"/>
      <c r="AL42" s="2"/>
      <c r="AM42" s="2"/>
      <c r="AN42" s="2"/>
      <c r="AO42" s="2"/>
      <c r="AP42" s="2"/>
      <c r="AQ42" s="2"/>
      <c r="AR42" s="2"/>
      <c r="AS42" s="2"/>
      <c r="AT42" s="2"/>
      <c r="AU42" s="97"/>
      <c r="AV42" s="97"/>
      <c r="AW42" s="97"/>
      <c r="AX42" s="97"/>
      <c r="AY42" s="97"/>
    </row>
    <row r="43" spans="1:51" ht="13.5" thickBot="1" x14ac:dyDescent="0.25">
      <c r="A43" s="157" t="s">
        <v>306</v>
      </c>
      <c r="B43" s="157" t="s">
        <v>307</v>
      </c>
      <c r="C43" s="157" t="s">
        <v>308</v>
      </c>
      <c r="D43" s="151">
        <f>SUM(D44:D139)</f>
        <v>90</v>
      </c>
      <c r="F43" s="3" t="s">
        <v>12</v>
      </c>
      <c r="G43" s="7" t="s">
        <v>1</v>
      </c>
      <c r="H43" s="7" t="s">
        <v>2</v>
      </c>
      <c r="I43" s="7" t="s">
        <v>3</v>
      </c>
      <c r="J43" s="8" t="s">
        <v>4</v>
      </c>
      <c r="L43">
        <f>COUNT(L44:L139)</f>
        <v>8</v>
      </c>
      <c r="W43" s="230"/>
      <c r="X43" s="230"/>
      <c r="Y43" s="98"/>
      <c r="Z43" s="368"/>
      <c r="AA43" s="2"/>
      <c r="AB43" s="368"/>
      <c r="AC43" s="2"/>
      <c r="AD43" s="368"/>
      <c r="AE43" s="2"/>
      <c r="AF43" s="98"/>
      <c r="AG43" s="2"/>
      <c r="AH43" s="98"/>
      <c r="AI43" s="153"/>
      <c r="AJ43" s="2"/>
      <c r="AK43" s="2"/>
      <c r="AL43" s="2"/>
      <c r="AM43" s="2"/>
      <c r="AN43" s="2"/>
      <c r="AO43" s="2"/>
      <c r="AP43" s="2"/>
      <c r="AQ43" s="2"/>
      <c r="AR43" s="2"/>
      <c r="AS43" s="2"/>
      <c r="AT43" s="2"/>
      <c r="AU43" s="97"/>
      <c r="AV43" s="97"/>
      <c r="AW43" s="97"/>
      <c r="AX43" s="97"/>
      <c r="AY43" s="97"/>
    </row>
    <row r="44" spans="1:51" x14ac:dyDescent="0.2">
      <c r="A44" s="194">
        <v>11</v>
      </c>
      <c r="B44" s="193">
        <v>13</v>
      </c>
      <c r="C44" s="163">
        <v>0</v>
      </c>
      <c r="E44" s="415" t="str">
        <f>INDEX('[1]2012 Teams'!$B$2:$B$2344,MATCH(A44,'[1]2012 Teams'!$A$2:$A$2344))</f>
        <v>Flanders, NJ USA</v>
      </c>
      <c r="F44" s="128" t="s">
        <v>13</v>
      </c>
      <c r="G44" s="160">
        <f>Z2</f>
        <v>2056</v>
      </c>
      <c r="H44" s="161">
        <f>AA2</f>
        <v>1114</v>
      </c>
      <c r="I44" s="228">
        <f>AB2</f>
        <v>4334</v>
      </c>
      <c r="J44" s="226" t="str">
        <f>AC2</f>
        <v>SF</v>
      </c>
      <c r="L44" s="153">
        <f>MATCH(A44,MAR!B$3:B$101,0)</f>
        <v>13</v>
      </c>
      <c r="W44" s="230"/>
      <c r="X44" s="230"/>
      <c r="Y44" s="98"/>
      <c r="Z44" s="368"/>
      <c r="AA44" s="2"/>
      <c r="AB44" s="368"/>
      <c r="AC44" s="2"/>
      <c r="AD44" s="368"/>
      <c r="AE44" s="2"/>
      <c r="AF44" s="98"/>
      <c r="AG44" s="2"/>
      <c r="AH44" s="98"/>
      <c r="AI44" s="153"/>
      <c r="AJ44" s="2"/>
      <c r="AK44" s="2"/>
      <c r="AL44" s="2"/>
      <c r="AM44" s="2"/>
      <c r="AN44" s="2"/>
      <c r="AO44" s="2"/>
      <c r="AP44" s="2"/>
      <c r="AQ44" s="2"/>
      <c r="AR44" s="2"/>
      <c r="AS44" s="2"/>
      <c r="AT44" s="2"/>
      <c r="AU44" s="97"/>
      <c r="AV44" s="97"/>
      <c r="AW44" s="97"/>
      <c r="AX44" s="97"/>
      <c r="AY44" s="97"/>
    </row>
    <row r="45" spans="1:51" ht="13.5" thickBot="1" x14ac:dyDescent="0.25">
      <c r="A45" s="10">
        <v>16</v>
      </c>
      <c r="B45" s="196">
        <v>4</v>
      </c>
      <c r="C45" s="165">
        <v>50</v>
      </c>
      <c r="D45">
        <v>20</v>
      </c>
      <c r="E45" s="415" t="str">
        <f>INDEX('[1]2012 Teams'!$B$2:$B$2344,MATCH(A45,'[1]2012 Teams'!$A$2:$A$2344))</f>
        <v>Mountain Home, AR USA</v>
      </c>
      <c r="F45" s="128" t="s">
        <v>14</v>
      </c>
      <c r="G45" s="164">
        <f t="shared" ref="G45:J47" si="20">Z3</f>
        <v>233</v>
      </c>
      <c r="H45" s="224">
        <f t="shared" si="20"/>
        <v>987</v>
      </c>
      <c r="I45" s="98">
        <f t="shared" si="20"/>
        <v>207</v>
      </c>
      <c r="J45" s="217" t="str">
        <f t="shared" si="20"/>
        <v>F</v>
      </c>
      <c r="L45" s="153" t="e">
        <f>MATCH(A45,MAR!B$3:B$101,0)</f>
        <v>#N/A</v>
      </c>
      <c r="W45" s="230"/>
      <c r="X45" s="230"/>
      <c r="Y45" s="98"/>
      <c r="Z45" s="368"/>
      <c r="AA45" s="2"/>
      <c r="AB45" s="368"/>
      <c r="AC45" s="2"/>
      <c r="AD45" s="368"/>
      <c r="AE45" s="2"/>
      <c r="AF45" s="98"/>
      <c r="AG45" s="2"/>
      <c r="AH45" s="98"/>
      <c r="AI45" s="153"/>
      <c r="AJ45" s="2"/>
      <c r="AK45" s="2"/>
      <c r="AL45" s="2"/>
      <c r="AM45" s="2"/>
      <c r="AN45" s="2"/>
      <c r="AO45" s="2"/>
      <c r="AP45" s="2"/>
      <c r="AQ45" s="2"/>
      <c r="AR45" s="2"/>
      <c r="AS45" s="2"/>
      <c r="AT45" s="2"/>
      <c r="AU45" s="97"/>
      <c r="AV45" s="97"/>
      <c r="AW45" s="97"/>
      <c r="AX45" s="97"/>
      <c r="AY45" s="97"/>
    </row>
    <row r="46" spans="1:51" x14ac:dyDescent="0.2">
      <c r="A46" s="10">
        <v>25</v>
      </c>
      <c r="B46" s="196">
        <v>13</v>
      </c>
      <c r="C46" s="165">
        <v>50</v>
      </c>
      <c r="D46">
        <v>20</v>
      </c>
      <c r="E46" s="415" t="str">
        <f>INDEX('[1]2012 Teams'!$B$2:$B$2344,MATCH(A46,'[1]2012 Teams'!$A$2:$A$2344))</f>
        <v>North Brunswick, NJ USA</v>
      </c>
      <c r="F46" s="128" t="s">
        <v>15</v>
      </c>
      <c r="G46" s="166">
        <f t="shared" si="20"/>
        <v>180</v>
      </c>
      <c r="H46" s="153">
        <f t="shared" si="20"/>
        <v>25</v>
      </c>
      <c r="I46" s="98">
        <f t="shared" si="20"/>
        <v>16</v>
      </c>
      <c r="J46" s="217" t="str">
        <f t="shared" si="20"/>
        <v>W</v>
      </c>
      <c r="L46" s="153">
        <f>MATCH(A46,MAR!B$3:B$101,0)</f>
        <v>2</v>
      </c>
      <c r="U46" s="157" t="s">
        <v>296</v>
      </c>
      <c r="V46" s="111">
        <f>AB14</f>
        <v>0</v>
      </c>
      <c r="W46" s="343">
        <f>AC14</f>
        <v>0</v>
      </c>
      <c r="X46" s="344" t="e">
        <f>W46/V46</f>
        <v>#DIV/0!</v>
      </c>
      <c r="Y46" s="98"/>
      <c r="Z46" s="368"/>
      <c r="AA46" s="2"/>
      <c r="AB46" s="368"/>
      <c r="AC46" s="2"/>
      <c r="AD46" s="368"/>
      <c r="AE46" s="2"/>
      <c r="AF46" s="98"/>
      <c r="AG46" s="2"/>
      <c r="AH46" s="98"/>
      <c r="AI46" s="98"/>
      <c r="AJ46" s="2"/>
      <c r="AK46" s="2"/>
      <c r="AL46" s="2"/>
      <c r="AM46" s="2"/>
      <c r="AN46" s="2"/>
      <c r="AO46" s="2"/>
      <c r="AP46" s="2"/>
      <c r="AQ46" s="2"/>
      <c r="AR46" s="2"/>
      <c r="AS46" s="2"/>
      <c r="AT46" s="2"/>
      <c r="AU46" s="97"/>
      <c r="AV46" s="97"/>
      <c r="AW46" s="97"/>
      <c r="AX46" s="97"/>
      <c r="AY46" s="97"/>
    </row>
    <row r="47" spans="1:51" ht="13.5" thickBot="1" x14ac:dyDescent="0.25">
      <c r="A47" s="197">
        <v>27</v>
      </c>
      <c r="B47" s="196">
        <v>9</v>
      </c>
      <c r="C47" s="165">
        <v>0</v>
      </c>
      <c r="D47" s="1"/>
      <c r="E47" s="415" t="str">
        <f>INDEX('[1]2012 Teams'!$B$2:$B$2344,MATCH(A47,'[1]2012 Teams'!$A$2:$A$2344))</f>
        <v>Clarkston, MI USA</v>
      </c>
      <c r="F47" s="131" t="s">
        <v>16</v>
      </c>
      <c r="G47" s="167">
        <f t="shared" si="20"/>
        <v>548</v>
      </c>
      <c r="H47" s="227">
        <f t="shared" si="20"/>
        <v>118</v>
      </c>
      <c r="I47" s="159">
        <f t="shared" si="20"/>
        <v>2194</v>
      </c>
      <c r="J47" s="220" t="str">
        <f t="shared" si="20"/>
        <v>SF</v>
      </c>
      <c r="L47" s="153" t="e">
        <f>MATCH(A47,MAR!B$3:B$101,0)</f>
        <v>#N/A</v>
      </c>
      <c r="U47" s="329" t="s">
        <v>303</v>
      </c>
      <c r="V47" s="112">
        <f>AD14</f>
        <v>0</v>
      </c>
      <c r="W47" s="345">
        <f>AE14</f>
        <v>0</v>
      </c>
      <c r="X47" s="346" t="e">
        <f>W47/V47</f>
        <v>#DIV/0!</v>
      </c>
      <c r="Y47" s="98"/>
      <c r="Z47" s="368"/>
      <c r="AA47" s="2"/>
      <c r="AB47" s="368"/>
      <c r="AC47" s="2"/>
      <c r="AD47" s="368"/>
      <c r="AE47" s="2"/>
      <c r="AF47" s="98"/>
      <c r="AG47" s="2"/>
      <c r="AH47" s="98"/>
      <c r="AI47" s="98"/>
      <c r="AJ47" s="2"/>
      <c r="AK47" s="2"/>
      <c r="AL47" s="2"/>
      <c r="AM47" s="2"/>
      <c r="AN47" s="2"/>
      <c r="AO47" s="2"/>
      <c r="AP47" s="2"/>
      <c r="AQ47" s="2"/>
      <c r="AR47" s="2"/>
      <c r="AS47" s="2"/>
      <c r="AT47" s="2"/>
      <c r="AU47" s="97"/>
      <c r="AV47" s="97"/>
      <c r="AW47" s="97"/>
      <c r="AX47" s="97"/>
      <c r="AY47" s="97"/>
    </row>
    <row r="48" spans="1:51" ht="13.5" thickBot="1" x14ac:dyDescent="0.25">
      <c r="A48" s="98">
        <v>33</v>
      </c>
      <c r="B48" s="196">
        <v>16</v>
      </c>
      <c r="C48" s="165">
        <v>0</v>
      </c>
      <c r="D48" s="1"/>
      <c r="E48" s="415" t="str">
        <f>INDEX('[1]2012 Teams'!$B$2:$B$2344,MATCH(A48,'[1]2012 Teams'!$A$2:$A$2344))</f>
        <v>Auburn Hills, MI USA</v>
      </c>
      <c r="F48" s="197"/>
      <c r="L48" s="153" t="e">
        <f>MATCH(A48,MAR!B$3:B$101,0)</f>
        <v>#N/A</v>
      </c>
      <c r="U48" s="157" t="s">
        <v>302</v>
      </c>
      <c r="V48" s="113">
        <f>Z14</f>
        <v>0</v>
      </c>
      <c r="W48" s="347">
        <f>AA14</f>
        <v>0</v>
      </c>
      <c r="X48" s="348" t="e">
        <f>W48/V48</f>
        <v>#DIV/0!</v>
      </c>
      <c r="Y48" s="98"/>
      <c r="Z48" s="368"/>
      <c r="AA48" s="2"/>
      <c r="AB48" s="368"/>
      <c r="AC48" s="2"/>
      <c r="AD48" s="368"/>
      <c r="AE48" s="2"/>
      <c r="AF48" s="98"/>
      <c r="AG48" s="2"/>
      <c r="AH48" s="98"/>
      <c r="AI48" s="98"/>
      <c r="AJ48" s="2"/>
      <c r="AK48" s="2"/>
      <c r="AL48" s="2"/>
      <c r="AM48" s="2"/>
      <c r="AN48" s="2"/>
      <c r="AO48" s="2"/>
      <c r="AP48" s="2"/>
      <c r="AQ48" s="2"/>
      <c r="AR48" s="2"/>
      <c r="AS48" s="2"/>
      <c r="AT48" s="2"/>
      <c r="AU48" s="97"/>
      <c r="AV48" s="97"/>
      <c r="AW48" s="97"/>
      <c r="AX48" s="97"/>
      <c r="AY48" s="97"/>
    </row>
    <row r="49" spans="1:51" x14ac:dyDescent="0.2">
      <c r="A49" s="10">
        <v>48</v>
      </c>
      <c r="B49" s="196">
        <v>10</v>
      </c>
      <c r="C49" s="165">
        <v>0</v>
      </c>
      <c r="E49" s="415" t="str">
        <f>INDEX('[1]2012 Teams'!$B$2:$B$2344,MATCH(A49,'[1]2012 Teams'!$A$2:$A$2344))</f>
        <v>Warren, OH USA</v>
      </c>
      <c r="F49" s="197"/>
      <c r="L49" s="153" t="e">
        <f>MATCH(A49,MAR!B$3:B$101,0)</f>
        <v>#N/A</v>
      </c>
      <c r="W49" s="230"/>
      <c r="X49" s="230"/>
      <c r="Y49" s="153" t="s">
        <v>10</v>
      </c>
      <c r="Z49" s="368"/>
      <c r="AA49" s="2"/>
      <c r="AB49" s="368"/>
      <c r="AC49" s="2"/>
      <c r="AD49" s="368"/>
      <c r="AE49" s="2"/>
      <c r="AF49" s="98"/>
      <c r="AG49" s="2"/>
      <c r="AH49" s="98"/>
      <c r="AI49" s="98"/>
      <c r="AJ49" s="2"/>
      <c r="AK49" s="2"/>
      <c r="AL49" s="2"/>
      <c r="AM49" s="2"/>
      <c r="AN49" s="2"/>
      <c r="AO49" s="2"/>
      <c r="AP49" s="2"/>
      <c r="AQ49" s="2"/>
      <c r="AR49" s="2"/>
      <c r="AS49" s="2"/>
      <c r="AT49" s="2"/>
      <c r="AU49" s="97"/>
      <c r="AV49" s="97"/>
      <c r="AW49" s="97"/>
      <c r="AX49" s="97"/>
      <c r="AY49" s="97"/>
    </row>
    <row r="50" spans="1:51" x14ac:dyDescent="0.2">
      <c r="A50" s="197">
        <v>51</v>
      </c>
      <c r="B50" s="196">
        <v>4</v>
      </c>
      <c r="C50" s="165">
        <v>0</v>
      </c>
      <c r="E50" s="415" t="str">
        <f>INDEX('[1]2012 Teams'!$B$2:$B$2344,MATCH(A50,'[1]2012 Teams'!$A$2:$A$2344))</f>
        <v>Pontiac, MI USA</v>
      </c>
      <c r="F50" s="197"/>
      <c r="L50" s="153" t="e">
        <f>MATCH(A50,MAR!B$3:B$101,0)</f>
        <v>#N/A</v>
      </c>
      <c r="W50" s="230"/>
      <c r="X50" s="230"/>
      <c r="Y50" s="336" t="s">
        <v>298</v>
      </c>
      <c r="Z50" s="368"/>
      <c r="AA50" s="2"/>
      <c r="AB50" s="368"/>
      <c r="AC50" s="2"/>
      <c r="AD50" s="368"/>
      <c r="AE50" s="2"/>
      <c r="AF50" s="153"/>
      <c r="AG50" s="2"/>
      <c r="AH50" s="2"/>
      <c r="AI50" s="2"/>
      <c r="AJ50" s="2"/>
      <c r="AK50" s="2"/>
      <c r="AL50" s="2"/>
      <c r="AM50" s="2"/>
      <c r="AN50" s="2"/>
      <c r="AO50" s="2"/>
      <c r="AP50" s="2"/>
      <c r="AQ50" s="2"/>
      <c r="AR50" s="2"/>
      <c r="AS50" s="2"/>
      <c r="AT50" s="2"/>
      <c r="AU50" s="97"/>
      <c r="AV50" s="97"/>
      <c r="AW50" s="97"/>
      <c r="AX50" s="97"/>
      <c r="AY50" s="97"/>
    </row>
    <row r="51" spans="1:51" ht="13.5" thickBot="1" x14ac:dyDescent="0.25">
      <c r="A51" s="202">
        <v>58</v>
      </c>
      <c r="B51" s="201">
        <v>10</v>
      </c>
      <c r="C51" s="168">
        <v>0</v>
      </c>
      <c r="D51" s="1"/>
      <c r="E51" s="415" t="str">
        <f>INDEX('[1]2012 Teams'!$B$2:$B$2344,MATCH(A51,'[1]2012 Teams'!$A$2:$A$2344))</f>
        <v>South Portland, ME USA</v>
      </c>
      <c r="F51" s="197"/>
      <c r="L51" s="153" t="e">
        <f>MATCH(A51,MAR!B$3:B$101,0)</f>
        <v>#N/A</v>
      </c>
      <c r="W51" s="230"/>
      <c r="X51" s="230"/>
      <c r="Y51" s="98"/>
      <c r="Z51" s="368"/>
      <c r="AA51" s="2"/>
      <c r="AB51" s="368"/>
      <c r="AC51" s="2"/>
      <c r="AD51" s="368"/>
      <c r="AE51" s="2"/>
      <c r="AF51" s="153"/>
      <c r="AG51" s="2"/>
      <c r="AH51" s="2"/>
      <c r="AI51" s="2"/>
      <c r="AJ51" s="2"/>
      <c r="AK51" s="2"/>
      <c r="AL51" s="2"/>
      <c r="AM51" s="2"/>
      <c r="AN51" s="2"/>
      <c r="AO51" s="2"/>
      <c r="AP51" s="2"/>
      <c r="AQ51" s="2"/>
      <c r="AR51" s="2"/>
      <c r="AS51" s="2"/>
      <c r="AT51" s="2"/>
      <c r="AU51" s="97"/>
      <c r="AV51" s="97"/>
      <c r="AW51" s="97"/>
      <c r="AX51" s="97"/>
      <c r="AY51" s="97"/>
    </row>
    <row r="52" spans="1:51" x14ac:dyDescent="0.2">
      <c r="A52" s="197">
        <v>67</v>
      </c>
      <c r="B52" s="196">
        <v>16</v>
      </c>
      <c r="C52" s="165">
        <v>20</v>
      </c>
      <c r="D52" s="1"/>
      <c r="E52" s="415" t="str">
        <f>INDEX('[1]2012 Teams'!$B$2:$B$2344,MATCH(A52,'[1]2012 Teams'!$A$2:$A$2344))</f>
        <v>Milford, MI USA</v>
      </c>
      <c r="F52" s="197"/>
      <c r="L52" s="153" t="e">
        <f>MATCH(A52,MAR!B$3:B$101,0)</f>
        <v>#N/A</v>
      </c>
      <c r="W52" s="230"/>
      <c r="X52" s="230"/>
      <c r="Y52" s="98"/>
      <c r="Z52" s="368"/>
      <c r="AA52" s="2"/>
      <c r="AB52" s="368"/>
      <c r="AC52" s="2"/>
      <c r="AD52" s="368"/>
      <c r="AE52" s="2"/>
      <c r="AF52" s="98"/>
      <c r="AG52" s="2"/>
      <c r="AH52" s="2"/>
      <c r="AI52" s="2"/>
      <c r="AJ52" s="2"/>
      <c r="AK52" s="2"/>
      <c r="AL52" s="2"/>
      <c r="AM52" s="2"/>
      <c r="AN52" s="2"/>
      <c r="AO52" s="2"/>
      <c r="AP52" s="2"/>
      <c r="AQ52" s="2"/>
      <c r="AR52" s="2"/>
      <c r="AS52" s="2"/>
      <c r="AT52" s="2"/>
      <c r="AU52" s="97"/>
      <c r="AV52" s="97"/>
      <c r="AW52" s="97"/>
      <c r="AX52" s="97"/>
      <c r="AY52" s="97"/>
    </row>
    <row r="53" spans="1:51" x14ac:dyDescent="0.2">
      <c r="A53" s="10">
        <v>68</v>
      </c>
      <c r="B53" s="196">
        <v>14</v>
      </c>
      <c r="C53" s="165">
        <v>20</v>
      </c>
      <c r="E53" s="415" t="str">
        <f>INDEX('[1]2012 Teams'!$B$2:$B$2344,MATCH(A53,'[1]2012 Teams'!$A$2:$A$2344))</f>
        <v>Ortonville, MI USA</v>
      </c>
      <c r="F53" s="197"/>
      <c r="L53" s="153" t="e">
        <f>MATCH(A53,MAR!B$3:B$101,0)</f>
        <v>#N/A</v>
      </c>
      <c r="W53" s="230"/>
      <c r="X53" s="230"/>
      <c r="Y53" s="336" t="s">
        <v>299</v>
      </c>
      <c r="Z53" s="368"/>
      <c r="AA53" s="2"/>
      <c r="AB53" s="368"/>
      <c r="AC53" s="2"/>
      <c r="AD53" s="368"/>
      <c r="AE53" s="2"/>
      <c r="AF53" s="98"/>
      <c r="AG53" s="2"/>
      <c r="AH53" s="2"/>
      <c r="AI53" s="2"/>
      <c r="AJ53" s="2"/>
      <c r="AK53" s="2"/>
      <c r="AL53" s="2"/>
      <c r="AM53" s="2"/>
      <c r="AN53" s="2"/>
      <c r="AO53" s="2"/>
      <c r="AP53" s="2"/>
      <c r="AQ53" s="2"/>
      <c r="AR53" s="2"/>
      <c r="AS53" s="2"/>
      <c r="AT53" s="2"/>
      <c r="AU53" s="97"/>
      <c r="AV53" s="97"/>
      <c r="AW53" s="97"/>
      <c r="AX53" s="97"/>
      <c r="AY53" s="97"/>
    </row>
    <row r="54" spans="1:51" x14ac:dyDescent="0.2">
      <c r="A54" s="197">
        <v>78</v>
      </c>
      <c r="B54" s="196">
        <v>1</v>
      </c>
      <c r="C54" s="165">
        <v>20</v>
      </c>
      <c r="E54" s="415" t="str">
        <f>INDEX('[1]2012 Teams'!$B$2:$B$2344,MATCH(A54,'[1]2012 Teams'!$A$2:$A$2344))</f>
        <v>Newport County, RI USA</v>
      </c>
      <c r="F54" s="197"/>
      <c r="L54" s="153" t="e">
        <f>MATCH(A54,MAR!B$3:B$101,0)</f>
        <v>#N/A</v>
      </c>
      <c r="W54" s="230"/>
      <c r="X54" s="230"/>
      <c r="Y54" s="334"/>
      <c r="Z54" s="368"/>
      <c r="AA54" s="2"/>
      <c r="AB54" s="368"/>
      <c r="AC54" s="2"/>
      <c r="AD54" s="368"/>
      <c r="AE54" s="2"/>
      <c r="AF54" s="98"/>
      <c r="AG54" s="2"/>
      <c r="AH54" s="2"/>
      <c r="AI54" s="2"/>
      <c r="AJ54" s="2"/>
      <c r="AK54" s="2"/>
      <c r="AL54" s="2"/>
      <c r="AM54" s="2"/>
      <c r="AN54" s="2"/>
      <c r="AO54" s="2"/>
      <c r="AP54" s="2"/>
      <c r="AQ54" s="2"/>
      <c r="AR54" s="2"/>
      <c r="AS54" s="2"/>
      <c r="AT54" s="2"/>
      <c r="AU54" s="97"/>
      <c r="AV54" s="97"/>
      <c r="AW54" s="97"/>
      <c r="AX54" s="97"/>
      <c r="AY54" s="97"/>
    </row>
    <row r="55" spans="1:51" x14ac:dyDescent="0.2">
      <c r="A55" s="197">
        <v>85</v>
      </c>
      <c r="B55" s="196">
        <v>3</v>
      </c>
      <c r="C55" s="165">
        <v>0</v>
      </c>
      <c r="E55" s="415" t="str">
        <f>INDEX('[1]2012 Teams'!$B$2:$B$2344,MATCH(A55,'[1]2012 Teams'!$A$2:$A$2344))</f>
        <v>Zeeland, MI USA</v>
      </c>
      <c r="F55" s="197"/>
      <c r="L55" s="153" t="e">
        <f>MATCH(A55,MAR!B$3:B$101,0)</f>
        <v>#N/A</v>
      </c>
      <c r="W55" s="230"/>
      <c r="X55" s="230"/>
      <c r="Y55" s="334"/>
      <c r="Z55" s="368"/>
      <c r="AA55" s="2"/>
      <c r="AB55" s="368"/>
      <c r="AC55" s="2"/>
      <c r="AD55" s="368"/>
      <c r="AE55" s="2"/>
      <c r="AF55" s="98"/>
      <c r="AG55" s="2"/>
      <c r="AH55" s="2"/>
      <c r="AI55" s="2"/>
      <c r="AJ55" s="2"/>
      <c r="AK55" s="2"/>
      <c r="AL55" s="2"/>
      <c r="AM55" s="2"/>
      <c r="AN55" s="2"/>
      <c r="AO55" s="2"/>
      <c r="AP55" s="2"/>
      <c r="AQ55" s="2"/>
      <c r="AR55" s="2"/>
      <c r="AS55" s="2"/>
      <c r="AT55" s="2"/>
      <c r="AU55" s="97"/>
      <c r="AV55" s="97"/>
      <c r="AW55" s="97"/>
      <c r="AX55" s="97"/>
      <c r="AY55" s="97"/>
    </row>
    <row r="56" spans="1:51" x14ac:dyDescent="0.2">
      <c r="A56" s="10">
        <v>111</v>
      </c>
      <c r="B56" s="196">
        <v>11</v>
      </c>
      <c r="C56" s="198">
        <v>0</v>
      </c>
      <c r="E56" s="415" t="str">
        <f>INDEX('[1]2012 Teams'!$B$2:$B$2344,MATCH(A56,'[1]2012 Teams'!$A$2:$A$2344))</f>
        <v>Schaumburg, IL USA</v>
      </c>
      <c r="F56" s="197"/>
      <c r="L56" s="153" t="e">
        <f>MATCH(A56,MAR!B$3:B$101,0)</f>
        <v>#N/A</v>
      </c>
      <c r="W56" s="230"/>
      <c r="X56" s="230"/>
      <c r="Y56" s="334"/>
      <c r="Z56" s="368"/>
      <c r="AA56" s="2"/>
      <c r="AB56" s="368"/>
      <c r="AC56" s="2"/>
      <c r="AD56" s="368"/>
      <c r="AE56" s="2"/>
      <c r="AF56" s="98"/>
      <c r="AG56" s="2"/>
      <c r="AH56" s="2"/>
      <c r="AI56" s="2"/>
      <c r="AJ56" s="2"/>
      <c r="AK56" s="2"/>
      <c r="AL56" s="2"/>
      <c r="AM56" s="2"/>
      <c r="AN56" s="2"/>
      <c r="AO56" s="2"/>
      <c r="AP56" s="2"/>
      <c r="AQ56" s="2"/>
      <c r="AR56" s="2"/>
      <c r="AS56" s="2"/>
      <c r="AT56" s="2"/>
      <c r="AU56" s="97"/>
      <c r="AV56" s="97"/>
      <c r="AW56" s="97"/>
      <c r="AX56" s="97"/>
      <c r="AY56" s="97"/>
    </row>
    <row r="57" spans="1:51" x14ac:dyDescent="0.2">
      <c r="A57" s="10">
        <v>118</v>
      </c>
      <c r="B57" s="196">
        <v>16</v>
      </c>
      <c r="C57" s="165">
        <v>30</v>
      </c>
      <c r="E57" s="415" t="str">
        <f>INDEX('[1]2012 Teams'!$B$2:$B$2344,MATCH(A57,'[1]2012 Teams'!$A$2:$A$2344))</f>
        <v>League City, TX USA</v>
      </c>
      <c r="F57" s="197"/>
      <c r="L57" s="153" t="e">
        <f>MATCH(A57,MAR!B$3:B$101,0)</f>
        <v>#N/A</v>
      </c>
      <c r="W57" s="230"/>
      <c r="X57" s="230"/>
      <c r="Y57" s="334"/>
      <c r="Z57" s="368"/>
      <c r="AA57" s="2"/>
      <c r="AB57" s="368"/>
      <c r="AC57" s="2"/>
      <c r="AD57" s="368"/>
      <c r="AE57" s="2"/>
      <c r="AF57" s="153"/>
      <c r="AG57" s="2"/>
      <c r="AH57" s="2"/>
      <c r="AI57" s="2"/>
      <c r="AJ57" s="2"/>
      <c r="AK57" s="2"/>
      <c r="AL57" s="2"/>
      <c r="AM57" s="2"/>
      <c r="AN57" s="2"/>
      <c r="AO57" s="2"/>
      <c r="AP57" s="2"/>
      <c r="AQ57" s="2"/>
      <c r="AR57" s="2"/>
      <c r="AS57" s="2"/>
      <c r="AT57" s="2"/>
      <c r="AU57" s="97"/>
      <c r="AV57" s="97"/>
      <c r="AW57" s="97"/>
      <c r="AX57" s="97"/>
      <c r="AY57" s="97"/>
    </row>
    <row r="58" spans="1:51" x14ac:dyDescent="0.2">
      <c r="A58" s="10">
        <v>148</v>
      </c>
      <c r="B58" s="196">
        <v>16</v>
      </c>
      <c r="C58" s="198">
        <v>0</v>
      </c>
      <c r="E58" s="415" t="str">
        <f>INDEX('[1]2012 Teams'!$B$2:$B$2344,MATCH(A58,'[1]2012 Teams'!$A$2:$A$2344))</f>
        <v>Greenville, TX USA</v>
      </c>
      <c r="F58" s="197"/>
      <c r="L58" s="153" t="e">
        <f>MATCH(A58,MAR!B$3:B$101,0)</f>
        <v>#N/A</v>
      </c>
      <c r="W58" s="230"/>
      <c r="X58" s="230"/>
      <c r="Y58" s="334"/>
      <c r="Z58" s="334"/>
      <c r="AA58" s="334"/>
      <c r="AB58" s="368"/>
      <c r="AC58" s="2"/>
      <c r="AD58" s="368"/>
      <c r="AE58" s="2"/>
      <c r="AF58" s="98"/>
      <c r="AG58" s="2"/>
      <c r="AH58" s="2"/>
      <c r="AI58" s="2"/>
      <c r="AJ58" s="2"/>
      <c r="AK58" s="2"/>
      <c r="AL58" s="2"/>
      <c r="AM58" s="2"/>
      <c r="AN58" s="2"/>
      <c r="AO58" s="2"/>
      <c r="AP58" s="2"/>
      <c r="AQ58" s="2"/>
      <c r="AR58" s="2"/>
      <c r="AS58" s="2"/>
      <c r="AT58" s="2"/>
      <c r="AU58" s="97"/>
      <c r="AV58" s="97"/>
      <c r="AW58" s="97"/>
      <c r="AX58" s="97"/>
      <c r="AY58" s="97"/>
    </row>
    <row r="59" spans="1:51" ht="13.5" thickBot="1" x14ac:dyDescent="0.25">
      <c r="A59" s="202">
        <v>180</v>
      </c>
      <c r="B59" s="201">
        <v>13</v>
      </c>
      <c r="C59" s="168">
        <v>50</v>
      </c>
      <c r="D59">
        <v>20</v>
      </c>
      <c r="E59" s="415" t="str">
        <f>INDEX('[1]2012 Teams'!$B$2:$B$2344,MATCH(A59,'[1]2012 Teams'!$A$2:$A$2344))</f>
        <v>Stuart, FL USA</v>
      </c>
      <c r="F59" s="197"/>
      <c r="L59" s="153" t="e">
        <f>MATCH(A59,MAR!B$3:B$101,0)</f>
        <v>#N/A</v>
      </c>
      <c r="W59" s="230"/>
      <c r="X59" s="230"/>
      <c r="Y59" s="334"/>
      <c r="Z59" s="334"/>
      <c r="AA59" s="334"/>
      <c r="AB59" s="368"/>
      <c r="AC59" s="2"/>
      <c r="AD59" s="368"/>
      <c r="AE59" s="2"/>
      <c r="AF59" s="98"/>
      <c r="AG59" s="2"/>
      <c r="AH59" s="2"/>
      <c r="AI59" s="2"/>
      <c r="AJ59" s="2"/>
      <c r="AK59" s="2"/>
      <c r="AL59" s="2"/>
      <c r="AM59" s="2"/>
      <c r="AN59" s="2"/>
      <c r="AO59" s="2"/>
      <c r="AP59" s="2"/>
      <c r="AQ59" s="2"/>
      <c r="AR59" s="2"/>
      <c r="AS59" s="2"/>
      <c r="AT59" s="2"/>
      <c r="AU59" s="97"/>
      <c r="AV59" s="97"/>
      <c r="AW59" s="97"/>
      <c r="AX59" s="97"/>
      <c r="AY59" s="97"/>
    </row>
    <row r="60" spans="1:51" x14ac:dyDescent="0.2">
      <c r="A60" s="10">
        <v>181</v>
      </c>
      <c r="B60" s="196">
        <v>5</v>
      </c>
      <c r="C60" s="165">
        <v>10</v>
      </c>
      <c r="E60" s="415" t="str">
        <f>INDEX('[1]2012 Teams'!$B$2:$B$2344,MATCH(A60,'[1]2012 Teams'!$A$2:$A$2344))</f>
        <v>Hartford, CT USA</v>
      </c>
      <c r="F60" s="197"/>
      <c r="L60" s="153" t="e">
        <f>MATCH(A60,MAR!B$3:B$101,0)</f>
        <v>#N/A</v>
      </c>
      <c r="W60" s="230"/>
      <c r="X60" s="230"/>
      <c r="Y60" s="334"/>
      <c r="Z60" s="334"/>
      <c r="AA60" s="334"/>
      <c r="AB60" s="368"/>
      <c r="AC60" s="2"/>
      <c r="AD60" s="368"/>
      <c r="AE60" s="2"/>
      <c r="AF60" s="98"/>
      <c r="AG60" s="2"/>
      <c r="AH60" s="2"/>
      <c r="AI60" s="2"/>
      <c r="AJ60" s="2"/>
      <c r="AK60" s="2"/>
      <c r="AL60" s="2"/>
      <c r="AM60" s="2"/>
      <c r="AN60" s="2"/>
      <c r="AO60" s="2"/>
      <c r="AP60" s="2"/>
      <c r="AQ60" s="2"/>
      <c r="AR60" s="2"/>
      <c r="AS60" s="2"/>
      <c r="AT60" s="2"/>
      <c r="AU60" s="97"/>
      <c r="AV60" s="97"/>
      <c r="AW60" s="97"/>
      <c r="AX60" s="97"/>
      <c r="AY60" s="97"/>
    </row>
    <row r="61" spans="1:51" x14ac:dyDescent="0.2">
      <c r="A61" s="197">
        <v>190</v>
      </c>
      <c r="B61" s="196">
        <v>4</v>
      </c>
      <c r="C61" s="165">
        <v>0</v>
      </c>
      <c r="D61" s="1"/>
      <c r="E61" s="415" t="str">
        <f>INDEX('[1]2012 Teams'!$B$2:$B$2344,MATCH(A61,'[1]2012 Teams'!$A$2:$A$2344))</f>
        <v>Worcester, MA USA</v>
      </c>
      <c r="F61" s="197"/>
      <c r="L61" s="153" t="e">
        <f>MATCH(A61,MAR!B$3:B$101,0)</f>
        <v>#N/A</v>
      </c>
      <c r="W61" s="230"/>
      <c r="X61" s="230"/>
      <c r="Y61" s="222"/>
      <c r="Z61" s="334"/>
      <c r="AA61" s="334"/>
      <c r="AB61" s="368"/>
      <c r="AC61" s="2"/>
      <c r="AD61" s="368"/>
      <c r="AE61" s="2"/>
      <c r="AF61" s="98"/>
      <c r="AG61" s="2"/>
      <c r="AH61" s="2"/>
      <c r="AI61" s="2"/>
      <c r="AJ61" s="2"/>
      <c r="AK61" s="2"/>
      <c r="AL61" s="2"/>
      <c r="AM61" s="2"/>
      <c r="AN61" s="2"/>
      <c r="AO61" s="2"/>
      <c r="AP61" s="2"/>
      <c r="AQ61" s="2"/>
      <c r="AR61" s="2"/>
      <c r="AS61" s="2"/>
      <c r="AT61" s="2"/>
      <c r="AU61" s="97"/>
      <c r="AV61" s="97"/>
      <c r="AW61" s="97"/>
      <c r="AX61" s="97"/>
      <c r="AY61" s="97"/>
    </row>
    <row r="62" spans="1:51" x14ac:dyDescent="0.2">
      <c r="A62" s="197">
        <v>195</v>
      </c>
      <c r="B62" s="196">
        <v>10</v>
      </c>
      <c r="C62" s="165">
        <v>0</v>
      </c>
      <c r="E62" s="415" t="str">
        <f>INDEX('[1]2012 Teams'!$B$2:$B$2344,MATCH(A62,'[1]2012 Teams'!$A$2:$A$2344))</f>
        <v>Southington, CT USA</v>
      </c>
      <c r="F62" s="197"/>
      <c r="L62" s="153" t="e">
        <f>MATCH(A62,MAR!B$3:B$101,0)</f>
        <v>#N/A</v>
      </c>
      <c r="W62" s="230"/>
      <c r="X62" s="230"/>
      <c r="Y62" s="222"/>
      <c r="Z62" s="334"/>
      <c r="AA62" s="334"/>
      <c r="AB62" s="368"/>
      <c r="AC62" s="2"/>
      <c r="AD62" s="368"/>
      <c r="AE62" s="2"/>
      <c r="AF62" s="98"/>
      <c r="AG62" s="2"/>
      <c r="AH62" s="2"/>
      <c r="AI62" s="2"/>
      <c r="AJ62" s="2"/>
      <c r="AK62" s="2"/>
      <c r="AL62" s="2"/>
      <c r="AM62" s="2"/>
      <c r="AN62" s="2"/>
      <c r="AO62" s="2"/>
      <c r="AP62" s="2"/>
      <c r="AQ62" s="2"/>
      <c r="AR62" s="2"/>
      <c r="AS62" s="2"/>
      <c r="AT62" s="2"/>
      <c r="AU62" s="97"/>
      <c r="AV62" s="97"/>
      <c r="AW62" s="97"/>
      <c r="AX62" s="97"/>
      <c r="AY62" s="97"/>
    </row>
    <row r="63" spans="1:51" x14ac:dyDescent="0.2">
      <c r="A63" s="197">
        <v>207</v>
      </c>
      <c r="B63" s="196">
        <v>2</v>
      </c>
      <c r="C63" s="165">
        <v>40</v>
      </c>
      <c r="D63">
        <v>10</v>
      </c>
      <c r="E63" s="415" t="str">
        <f>INDEX('[1]2012 Teams'!$B$2:$B$2344,MATCH(A63,'[1]2012 Teams'!$A$2:$A$2344))</f>
        <v>Hawthorne, CA USA</v>
      </c>
      <c r="F63" s="197"/>
      <c r="L63" s="153" t="e">
        <f>MATCH(A63,MAR!B$3:B$101,0)</f>
        <v>#N/A</v>
      </c>
      <c r="W63" s="230"/>
      <c r="X63" s="230"/>
      <c r="Y63" s="222"/>
      <c r="Z63" s="334"/>
      <c r="AA63" s="334"/>
      <c r="AB63" s="368"/>
      <c r="AC63" s="2"/>
      <c r="AD63" s="334"/>
      <c r="AE63" s="2"/>
      <c r="AF63" s="98"/>
      <c r="AG63" s="2"/>
      <c r="AH63" s="2"/>
      <c r="AI63" s="2"/>
      <c r="AJ63" s="2"/>
      <c r="AK63" s="2"/>
      <c r="AL63" s="2"/>
      <c r="AM63" s="2"/>
      <c r="AN63" s="2"/>
      <c r="AO63" s="2"/>
      <c r="AP63" s="2"/>
      <c r="AQ63" s="2"/>
      <c r="AR63" s="2"/>
      <c r="AS63" s="2"/>
      <c r="AT63" s="2"/>
      <c r="AU63" s="97"/>
      <c r="AV63" s="97"/>
      <c r="AW63" s="97"/>
      <c r="AX63" s="97"/>
      <c r="AY63" s="97"/>
    </row>
    <row r="64" spans="1:51" x14ac:dyDescent="0.2">
      <c r="A64" s="10">
        <v>231</v>
      </c>
      <c r="B64" s="196">
        <v>11</v>
      </c>
      <c r="C64" s="165">
        <v>20</v>
      </c>
      <c r="E64" s="415" t="str">
        <f>INDEX('[1]2012 Teams'!$B$2:$B$2344,MATCH(A64,'[1]2012 Teams'!$A$2:$A$2344))</f>
        <v>Pasadena, TX USA</v>
      </c>
      <c r="F64" s="197"/>
      <c r="L64" s="153" t="e">
        <f>MATCH(A64,MAR!B$3:B$101,0)</f>
        <v>#N/A</v>
      </c>
      <c r="W64" s="230"/>
      <c r="X64" s="230"/>
      <c r="Y64" s="222"/>
      <c r="Z64" s="334"/>
      <c r="AA64" s="334"/>
      <c r="AB64" s="368"/>
      <c r="AC64" s="2"/>
      <c r="AD64" s="334"/>
      <c r="AE64" s="2"/>
      <c r="AF64" s="153"/>
      <c r="AG64" s="2"/>
      <c r="AH64" s="2"/>
      <c r="AI64" s="2"/>
      <c r="AJ64" s="2"/>
      <c r="AK64" s="2"/>
      <c r="AL64" s="2"/>
      <c r="AM64" s="2"/>
      <c r="AN64" s="2"/>
      <c r="AO64" s="2"/>
      <c r="AP64" s="2"/>
      <c r="AQ64" s="2"/>
      <c r="AR64" s="2"/>
      <c r="AS64" s="2"/>
      <c r="AT64" s="2"/>
      <c r="AU64" s="97"/>
      <c r="AV64" s="97"/>
      <c r="AW64" s="97"/>
      <c r="AX64" s="97"/>
      <c r="AY64" s="97"/>
    </row>
    <row r="65" spans="1:51" x14ac:dyDescent="0.2">
      <c r="A65" s="197">
        <v>233</v>
      </c>
      <c r="B65" s="196">
        <v>15</v>
      </c>
      <c r="C65" s="165">
        <v>40</v>
      </c>
      <c r="D65" s="1">
        <v>10</v>
      </c>
      <c r="E65" s="415" t="str">
        <f>INDEX('[1]2012 Teams'!$B$2:$B$2344,MATCH(A65,'[1]2012 Teams'!$A$2:$A$2344))</f>
        <v>Rockledge/Cocoa Beach, FL USA</v>
      </c>
      <c r="F65" s="197"/>
      <c r="L65" s="153" t="e">
        <f>MATCH(A65,MAR!B$3:B$101,0)</f>
        <v>#N/A</v>
      </c>
      <c r="W65" s="230"/>
      <c r="X65" s="230"/>
      <c r="Y65" s="222"/>
      <c r="Z65" s="334"/>
      <c r="AA65" s="334"/>
      <c r="AB65" s="334"/>
      <c r="AC65" s="334"/>
      <c r="AD65" s="334"/>
      <c r="AE65" s="2"/>
      <c r="AF65" s="98"/>
      <c r="AG65" s="2"/>
      <c r="AH65" s="2"/>
      <c r="AI65" s="2"/>
      <c r="AJ65" s="2"/>
      <c r="AK65" s="2"/>
      <c r="AL65" s="2"/>
      <c r="AM65" s="2"/>
      <c r="AN65" s="2"/>
      <c r="AO65" s="2"/>
      <c r="AP65" s="2"/>
      <c r="AQ65" s="2"/>
      <c r="AR65" s="2"/>
      <c r="AS65" s="2"/>
      <c r="AT65" s="2"/>
      <c r="AU65" s="97"/>
      <c r="AV65" s="97"/>
      <c r="AW65" s="97"/>
      <c r="AX65" s="97"/>
      <c r="AY65" s="97"/>
    </row>
    <row r="66" spans="1:51" x14ac:dyDescent="0.2">
      <c r="A66" s="197">
        <v>234</v>
      </c>
      <c r="B66" s="196">
        <v>5</v>
      </c>
      <c r="C66" s="165">
        <v>10</v>
      </c>
      <c r="D66" s="1"/>
      <c r="E66" s="415" t="str">
        <f>INDEX('[1]2012 Teams'!$B$2:$B$2344,MATCH(A66,'[1]2012 Teams'!$A$2:$A$2344))</f>
        <v>Indianapolis, IN USA</v>
      </c>
      <c r="F66" s="197"/>
      <c r="L66" s="153" t="e">
        <f>MATCH(A66,MAR!B$3:B$101,0)</f>
        <v>#N/A</v>
      </c>
      <c r="W66" s="230"/>
      <c r="X66" s="230"/>
      <c r="Y66" s="222"/>
      <c r="Z66" s="222"/>
      <c r="AA66" s="222"/>
      <c r="AB66" s="222"/>
      <c r="AC66" s="222"/>
      <c r="AD66" s="222"/>
      <c r="AF66" s="153"/>
      <c r="AG66" s="2"/>
      <c r="AH66" s="2"/>
      <c r="AI66" s="2"/>
      <c r="AJ66" s="2"/>
      <c r="AK66" s="2"/>
      <c r="AL66" s="2"/>
      <c r="AM66" s="2"/>
      <c r="AN66" s="2"/>
      <c r="AO66" s="2"/>
      <c r="AP66" s="2"/>
      <c r="AQ66" s="2"/>
      <c r="AR66" s="2"/>
      <c r="AS66" s="2"/>
      <c r="AT66" s="2"/>
      <c r="AU66" s="97"/>
      <c r="AV66" s="97"/>
      <c r="AW66" s="97"/>
      <c r="AX66" s="97"/>
      <c r="AY66" s="97"/>
    </row>
    <row r="67" spans="1:51" ht="13.5" thickBot="1" x14ac:dyDescent="0.25">
      <c r="A67" s="202">
        <v>244</v>
      </c>
      <c r="B67" s="201">
        <v>12</v>
      </c>
      <c r="C67" s="168">
        <v>10</v>
      </c>
      <c r="D67" s="1"/>
      <c r="E67" s="415" t="str">
        <f>INDEX('[1]2012 Teams'!$B$2:$B$2344,MATCH(A67,'[1]2012 Teams'!$A$2:$A$2344))</f>
        <v>Grandville, MI USA</v>
      </c>
      <c r="F67" s="197"/>
      <c r="L67" s="153" t="e">
        <f>MATCH(A67,MAR!B$3:B$101,0)</f>
        <v>#N/A</v>
      </c>
      <c r="W67" s="230"/>
      <c r="X67" s="230"/>
      <c r="Y67" s="222"/>
      <c r="Z67" s="222"/>
      <c r="AA67" s="222"/>
      <c r="AB67" s="222"/>
      <c r="AC67" s="222"/>
      <c r="AD67" s="222"/>
      <c r="AF67" s="153"/>
      <c r="AG67" s="2"/>
      <c r="AH67" s="2"/>
      <c r="AI67" s="2"/>
      <c r="AJ67" s="2"/>
      <c r="AK67" s="2"/>
      <c r="AL67" s="2"/>
      <c r="AM67" s="2"/>
      <c r="AN67" s="2"/>
      <c r="AO67" s="2"/>
      <c r="AP67" s="2"/>
      <c r="AQ67" s="2"/>
      <c r="AR67" s="2"/>
      <c r="AS67" s="2"/>
      <c r="AT67" s="2"/>
      <c r="AU67" s="97"/>
      <c r="AV67" s="97"/>
      <c r="AW67" s="97"/>
      <c r="AX67" s="97"/>
      <c r="AY67" s="97"/>
    </row>
    <row r="68" spans="1:51" ht="13.5" thickBot="1" x14ac:dyDescent="0.25">
      <c r="A68" s="197">
        <v>245</v>
      </c>
      <c r="B68" s="193">
        <v>9</v>
      </c>
      <c r="C68" s="165">
        <v>0</v>
      </c>
      <c r="D68" s="1"/>
      <c r="E68" s="415" t="str">
        <f>INDEX('[1]2012 Teams'!$B$2:$B$2344,MATCH(A68,'[1]2012 Teams'!$A$2:$A$2344))</f>
        <v>Rochester Hills, MI USA</v>
      </c>
      <c r="F68" s="197"/>
      <c r="L68" s="153" t="e">
        <f>MATCH(A68,MAR!B$3:B$101,0)</f>
        <v>#N/A</v>
      </c>
      <c r="W68" s="230"/>
      <c r="X68" s="230"/>
      <c r="Y68" s="222"/>
      <c r="Z68" s="222"/>
      <c r="AA68" s="222"/>
      <c r="AB68" s="222"/>
      <c r="AC68" s="222"/>
      <c r="AD68" s="222"/>
      <c r="AF68" s="153"/>
      <c r="AG68" s="2"/>
      <c r="AH68" s="2"/>
      <c r="AI68" s="2"/>
      <c r="AJ68" s="2"/>
      <c r="AK68" s="2"/>
      <c r="AL68" s="2"/>
      <c r="AM68" s="2"/>
      <c r="AN68" s="2"/>
      <c r="AO68" s="2"/>
      <c r="AP68" s="2"/>
      <c r="AQ68" s="2"/>
      <c r="AR68" s="2"/>
      <c r="AS68" s="2"/>
      <c r="AT68" s="2"/>
      <c r="AU68" s="97"/>
      <c r="AV68" s="97"/>
      <c r="AW68" s="97"/>
      <c r="AX68" s="97"/>
      <c r="AY68" s="97"/>
    </row>
    <row r="69" spans="1:51" x14ac:dyDescent="0.2">
      <c r="A69" s="214">
        <v>254</v>
      </c>
      <c r="B69" s="196">
        <v>16</v>
      </c>
      <c r="C69" s="165">
        <v>20</v>
      </c>
      <c r="D69" s="1"/>
      <c r="E69" s="415" t="str">
        <f>INDEX('[1]2012 Teams'!$B$2:$B$2344,MATCH(A69,'[1]2012 Teams'!$A$2:$A$2344))</f>
        <v>San Jose, CA USA</v>
      </c>
      <c r="F69" s="197"/>
      <c r="L69" s="153" t="e">
        <f>MATCH(A69,MAR!B$3:B$101,0)</f>
        <v>#N/A</v>
      </c>
      <c r="W69" s="230"/>
      <c r="X69" s="230"/>
      <c r="Y69" s="222"/>
      <c r="Z69" s="222"/>
      <c r="AA69" s="222"/>
      <c r="AB69" s="222"/>
      <c r="AC69" s="222"/>
      <c r="AD69" s="222"/>
      <c r="AF69" s="98"/>
      <c r="AG69" s="2"/>
      <c r="AH69" s="2"/>
      <c r="AI69" s="2"/>
      <c r="AJ69" s="2"/>
      <c r="AK69" s="2"/>
      <c r="AL69" s="2"/>
      <c r="AM69" s="2"/>
      <c r="AN69" s="2"/>
      <c r="AO69" s="2"/>
      <c r="AP69" s="2"/>
      <c r="AQ69" s="2"/>
      <c r="AR69" s="2"/>
      <c r="AS69" s="2"/>
      <c r="AT69" s="2"/>
      <c r="AU69" s="97"/>
      <c r="AV69" s="97"/>
      <c r="AW69" s="97"/>
      <c r="AX69" s="97"/>
      <c r="AY69" s="97"/>
    </row>
    <row r="70" spans="1:51" x14ac:dyDescent="0.2">
      <c r="A70" s="215">
        <v>330</v>
      </c>
      <c r="B70" s="196">
        <v>14</v>
      </c>
      <c r="C70" s="165">
        <v>20</v>
      </c>
      <c r="E70" s="415" t="str">
        <f>INDEX('[1]2012 Teams'!$B$2:$B$2344,MATCH(A70,'[1]2012 Teams'!$A$2:$A$2344))</f>
        <v>Hermosa Beach, CA USA</v>
      </c>
      <c r="F70" s="197"/>
      <c r="L70" s="153" t="e">
        <f>MATCH(A70,MAR!B$3:B$101,0)</f>
        <v>#N/A</v>
      </c>
      <c r="W70" s="230"/>
      <c r="X70" s="230"/>
      <c r="Y70" s="222"/>
      <c r="Z70" s="222"/>
      <c r="AA70" s="222"/>
      <c r="AB70" s="222"/>
      <c r="AC70" s="222"/>
      <c r="AD70" s="222"/>
      <c r="AF70" s="98"/>
      <c r="AG70" s="2"/>
      <c r="AH70" s="2"/>
      <c r="AI70" s="2"/>
      <c r="AJ70" s="2"/>
      <c r="AK70" s="2"/>
      <c r="AL70" s="2"/>
      <c r="AM70" s="2"/>
      <c r="AN70" s="2"/>
      <c r="AO70" s="2"/>
      <c r="AP70" s="2"/>
      <c r="AQ70" s="2"/>
      <c r="AR70" s="2"/>
      <c r="AS70" s="2"/>
      <c r="AT70" s="2"/>
      <c r="AU70" s="97"/>
      <c r="AV70" s="97"/>
      <c r="AW70" s="97"/>
      <c r="AX70" s="97"/>
      <c r="AY70" s="97"/>
    </row>
    <row r="71" spans="1:51" x14ac:dyDescent="0.2">
      <c r="A71" s="133">
        <v>341</v>
      </c>
      <c r="B71" s="196">
        <v>16</v>
      </c>
      <c r="C71" s="165">
        <v>20</v>
      </c>
      <c r="D71" s="1"/>
      <c r="E71" s="415" t="str">
        <f>INDEX('[1]2012 Teams'!$B$2:$B$2344,MATCH(A71,'[1]2012 Teams'!$A$2:$A$2344))</f>
        <v>Ambler, PA USA</v>
      </c>
      <c r="F71" s="10"/>
      <c r="L71" s="153">
        <f>MATCH(A71,MAR!B$3:B$101,0)</f>
        <v>1</v>
      </c>
      <c r="W71" s="230"/>
      <c r="X71" s="230"/>
      <c r="Y71" s="222"/>
      <c r="Z71" s="222"/>
      <c r="AA71" s="222"/>
      <c r="AB71" s="222"/>
      <c r="AC71" s="222"/>
      <c r="AD71" s="222"/>
      <c r="AF71" s="98"/>
      <c r="AG71" s="2"/>
      <c r="AH71" s="2"/>
      <c r="AI71" s="2"/>
      <c r="AJ71" s="2"/>
      <c r="AK71" s="2"/>
      <c r="AL71" s="2"/>
      <c r="AM71" s="2"/>
      <c r="AN71" s="2"/>
      <c r="AO71" s="2"/>
      <c r="AP71" s="2"/>
      <c r="AQ71" s="2"/>
      <c r="AR71" s="2"/>
      <c r="AS71" s="2"/>
      <c r="AT71" s="2"/>
      <c r="AU71" s="97"/>
      <c r="AV71" s="97"/>
      <c r="AW71" s="97"/>
      <c r="AX71" s="97"/>
      <c r="AY71" s="97"/>
    </row>
    <row r="72" spans="1:51" x14ac:dyDescent="0.2">
      <c r="A72" s="215">
        <v>358</v>
      </c>
      <c r="B72" s="196">
        <v>15</v>
      </c>
      <c r="C72" s="165">
        <v>0</v>
      </c>
      <c r="E72" s="415" t="str">
        <f>INDEX('[1]2012 Teams'!$B$2:$B$2344,MATCH(A72,'[1]2012 Teams'!$A$2:$A$2344))</f>
        <v>Hauppauge, NY USA</v>
      </c>
      <c r="F72" s="10"/>
      <c r="L72" s="153" t="e">
        <f>MATCH(A72,MAR!B$3:B$101,0)</f>
        <v>#N/A</v>
      </c>
      <c r="W72" s="230"/>
      <c r="X72" s="230"/>
      <c r="Y72" s="222"/>
      <c r="Z72" s="222"/>
      <c r="AA72" s="222"/>
      <c r="AB72" s="222"/>
      <c r="AC72" s="222"/>
      <c r="AD72" s="222"/>
      <c r="AF72" s="98"/>
      <c r="AG72" s="2"/>
      <c r="AH72" s="2"/>
      <c r="AI72" s="2"/>
      <c r="AJ72" s="2"/>
      <c r="AK72" s="2"/>
      <c r="AL72" s="2"/>
      <c r="AM72" s="2"/>
      <c r="AN72" s="2"/>
      <c r="AO72" s="2"/>
      <c r="AP72" s="2"/>
      <c r="AQ72" s="2"/>
      <c r="AR72" s="2"/>
      <c r="AS72" s="2"/>
      <c r="AT72" s="2"/>
      <c r="AU72" s="97"/>
      <c r="AV72" s="97"/>
      <c r="AW72" s="97"/>
      <c r="AX72" s="97"/>
      <c r="AY72" s="97"/>
    </row>
    <row r="73" spans="1:51" x14ac:dyDescent="0.2">
      <c r="A73" s="215">
        <v>359</v>
      </c>
      <c r="B73" s="196">
        <v>12</v>
      </c>
      <c r="C73" s="165">
        <v>10</v>
      </c>
      <c r="D73" s="1"/>
      <c r="E73" s="415" t="str">
        <f>INDEX('[1]2012 Teams'!$B$2:$B$2344,MATCH(A73,'[1]2012 Teams'!$A$2:$A$2344))</f>
        <v>Waialua, HI USA</v>
      </c>
      <c r="F73" s="10"/>
      <c r="L73" s="153" t="e">
        <f>MATCH(A73,MAR!B$3:B$101,0)</f>
        <v>#N/A</v>
      </c>
      <c r="W73" s="230"/>
      <c r="X73" s="230"/>
      <c r="Y73" s="222"/>
      <c r="Z73" s="222"/>
      <c r="AA73" s="222"/>
      <c r="AB73" s="222"/>
      <c r="AC73" s="222"/>
      <c r="AD73" s="222"/>
      <c r="AF73" s="98"/>
      <c r="AG73" s="2"/>
      <c r="AH73" s="2"/>
      <c r="AI73" s="2"/>
      <c r="AJ73" s="2"/>
      <c r="AK73" s="2"/>
      <c r="AL73" s="2"/>
      <c r="AM73" s="2"/>
      <c r="AN73" s="2"/>
      <c r="AO73" s="2"/>
      <c r="AP73" s="2"/>
      <c r="AQ73" s="2"/>
      <c r="AR73" s="2"/>
      <c r="AS73" s="2"/>
      <c r="AT73" s="2"/>
      <c r="AU73" s="97"/>
      <c r="AV73" s="97"/>
      <c r="AW73" s="97"/>
      <c r="AX73" s="97"/>
      <c r="AY73" s="97"/>
    </row>
    <row r="74" spans="1:51" x14ac:dyDescent="0.2">
      <c r="A74" s="215">
        <v>365</v>
      </c>
      <c r="B74" s="196">
        <v>11</v>
      </c>
      <c r="C74" s="198">
        <v>0</v>
      </c>
      <c r="E74" s="415" t="str">
        <f>INDEX('[1]2012 Teams'!$B$2:$B$2344,MATCH(A74,'[1]2012 Teams'!$A$2:$A$2344))</f>
        <v>Wilmington, DE USA</v>
      </c>
      <c r="F74" s="10"/>
      <c r="L74" s="153">
        <f>MATCH(A74,MAR!B$3:B$101,0)</f>
        <v>4</v>
      </c>
      <c r="W74" s="230"/>
      <c r="X74" s="230"/>
      <c r="Y74" s="222"/>
      <c r="Z74" s="222"/>
      <c r="AA74" s="222"/>
      <c r="AB74" s="222"/>
      <c r="AC74" s="222"/>
      <c r="AD74" s="222"/>
      <c r="AF74" s="98"/>
      <c r="AG74" s="2"/>
      <c r="AH74" s="2"/>
      <c r="AI74" s="2"/>
      <c r="AJ74" s="2"/>
      <c r="AK74" s="2"/>
      <c r="AL74" s="2"/>
      <c r="AM74" s="2"/>
      <c r="AN74" s="2"/>
      <c r="AO74" s="2"/>
      <c r="AP74" s="2"/>
      <c r="AQ74" s="2"/>
      <c r="AR74" s="2"/>
      <c r="AS74" s="2"/>
      <c r="AT74" s="2"/>
      <c r="AU74" s="97"/>
      <c r="AV74" s="97"/>
      <c r="AW74" s="97"/>
      <c r="AX74" s="97"/>
      <c r="AY74" s="97"/>
    </row>
    <row r="75" spans="1:51" ht="13.5" thickBot="1" x14ac:dyDescent="0.25">
      <c r="A75" s="215">
        <v>469</v>
      </c>
      <c r="B75" s="201">
        <v>15</v>
      </c>
      <c r="C75" s="165">
        <v>10</v>
      </c>
      <c r="E75" s="415" t="str">
        <f>INDEX('[1]2012 Teams'!$B$2:$B$2344,MATCH(A75,'[1]2012 Teams'!$A$2:$A$2344))</f>
        <v>Bloomfield Hills, MI USA</v>
      </c>
      <c r="F75" s="197"/>
      <c r="L75" s="153" t="e">
        <f>MATCH(A75,MAR!B$3:B$101,0)</f>
        <v>#N/A</v>
      </c>
      <c r="Y75" s="222"/>
      <c r="Z75" s="222"/>
      <c r="AA75" s="222"/>
      <c r="AB75" s="222"/>
      <c r="AC75" s="222"/>
      <c r="AD75" s="222"/>
      <c r="AF75" s="98"/>
      <c r="AG75" s="2"/>
      <c r="AH75" s="2"/>
      <c r="AI75" s="2"/>
      <c r="AJ75" s="2"/>
      <c r="AK75" s="2"/>
      <c r="AL75" s="2"/>
      <c r="AM75" s="2"/>
      <c r="AN75" s="2"/>
      <c r="AO75" s="2"/>
      <c r="AP75" s="2"/>
      <c r="AQ75" s="2"/>
      <c r="AR75" s="2"/>
      <c r="AS75" s="2"/>
      <c r="AT75" s="2"/>
      <c r="AU75" s="97"/>
      <c r="AV75" s="97"/>
      <c r="AW75" s="97"/>
      <c r="AX75" s="97"/>
      <c r="AY75" s="97"/>
    </row>
    <row r="76" spans="1:51" x14ac:dyDescent="0.2">
      <c r="A76" s="215">
        <v>488</v>
      </c>
      <c r="B76" s="196">
        <v>7</v>
      </c>
      <c r="C76" s="165">
        <v>0</v>
      </c>
      <c r="E76" s="415" t="str">
        <f>INDEX('[1]2012 Teams'!$B$2:$B$2344,MATCH(A76,'[1]2012 Teams'!$A$2:$A$2344))</f>
        <v>Seattle, WA USA</v>
      </c>
      <c r="F76" s="10"/>
      <c r="L76" s="153" t="e">
        <f>MATCH(A76,MAR!B$3:B$101,0)</f>
        <v>#N/A</v>
      </c>
      <c r="Y76" s="222"/>
      <c r="Z76" s="222"/>
      <c r="AA76" s="222"/>
      <c r="AB76" s="222"/>
      <c r="AC76" s="222"/>
      <c r="AD76" s="222"/>
      <c r="AF76" s="153"/>
      <c r="AG76" s="2"/>
      <c r="AH76" s="2"/>
      <c r="AI76" s="2"/>
      <c r="AJ76" s="2"/>
      <c r="AK76" s="2"/>
      <c r="AL76" s="2"/>
      <c r="AM76" s="2"/>
      <c r="AN76" s="2"/>
      <c r="AO76" s="2"/>
      <c r="AP76" s="2"/>
      <c r="AQ76" s="2"/>
      <c r="AR76" s="2"/>
      <c r="AS76" s="2"/>
      <c r="AT76" s="2"/>
      <c r="AU76" s="97"/>
      <c r="AV76" s="97"/>
      <c r="AW76" s="97"/>
      <c r="AX76" s="97"/>
      <c r="AY76" s="97"/>
    </row>
    <row r="77" spans="1:51" x14ac:dyDescent="0.2">
      <c r="A77" s="215">
        <v>492</v>
      </c>
      <c r="B77" s="196">
        <v>15</v>
      </c>
      <c r="C77" s="165">
        <v>0</v>
      </c>
      <c r="E77" s="415" t="str">
        <f>INDEX('[1]2012 Teams'!$B$2:$B$2344,MATCH(A77,'[1]2012 Teams'!$A$2:$A$2344))</f>
        <v>Bellevue, WA USA</v>
      </c>
      <c r="F77" s="197"/>
      <c r="L77" s="153" t="e">
        <f>MATCH(A77,MAR!B$3:B$101,0)</f>
        <v>#N/A</v>
      </c>
      <c r="Y77" s="219"/>
      <c r="Z77" s="219"/>
      <c r="AA77" s="219"/>
      <c r="AB77" s="219"/>
      <c r="AC77" s="219"/>
      <c r="AD77" s="219"/>
      <c r="AF77" s="98"/>
      <c r="AG77" s="2"/>
      <c r="AH77" s="2"/>
      <c r="AI77" s="2"/>
      <c r="AJ77" s="2"/>
      <c r="AK77" s="2"/>
      <c r="AL77" s="2"/>
      <c r="AM77" s="2"/>
      <c r="AN77" s="2"/>
      <c r="AO77" s="2"/>
      <c r="AP77" s="2"/>
      <c r="AQ77" s="2"/>
      <c r="AR77" s="2"/>
      <c r="AS77" s="2"/>
      <c r="AT77" s="2"/>
      <c r="AU77" s="97"/>
      <c r="AV77" s="97"/>
      <c r="AW77" s="97"/>
      <c r="AX77" s="97"/>
      <c r="AY77" s="97"/>
    </row>
    <row r="78" spans="1:51" x14ac:dyDescent="0.2">
      <c r="A78" s="215">
        <v>503</v>
      </c>
      <c r="B78" s="196">
        <v>8</v>
      </c>
      <c r="C78" s="165">
        <v>0</v>
      </c>
      <c r="D78" s="1"/>
      <c r="E78" s="415" t="str">
        <f>INDEX('[1]2012 Teams'!$B$2:$B$2344,MATCH(A78,'[1]2012 Teams'!$A$2:$A$2344))</f>
        <v>Novi, MI USA</v>
      </c>
      <c r="F78" s="10"/>
      <c r="L78" s="153" t="e">
        <f>MATCH(A78,MAR!B$3:B$101,0)</f>
        <v>#N/A</v>
      </c>
      <c r="Y78" s="219"/>
      <c r="Z78" s="219"/>
      <c r="AA78" s="219"/>
      <c r="AB78" s="219"/>
      <c r="AC78" s="219"/>
      <c r="AD78" s="219"/>
      <c r="AF78" s="153"/>
      <c r="AG78" s="2"/>
      <c r="AH78" s="2"/>
      <c r="AI78" s="2"/>
      <c r="AJ78" s="2"/>
      <c r="AK78" s="2"/>
      <c r="AL78" s="2"/>
      <c r="AM78" s="2"/>
      <c r="AN78" s="2"/>
      <c r="AO78" s="2"/>
      <c r="AP78" s="2"/>
      <c r="AQ78" s="2"/>
      <c r="AR78" s="2"/>
      <c r="AS78" s="2"/>
      <c r="AT78" s="2"/>
      <c r="AU78" s="97"/>
      <c r="AV78" s="97"/>
      <c r="AW78" s="97"/>
      <c r="AX78" s="97"/>
      <c r="AY78" s="97"/>
    </row>
    <row r="79" spans="1:51" x14ac:dyDescent="0.2">
      <c r="A79" s="215">
        <v>525</v>
      </c>
      <c r="B79" s="196">
        <v>7</v>
      </c>
      <c r="C79" s="165">
        <v>0</v>
      </c>
      <c r="D79" s="1"/>
      <c r="E79" s="415" t="str">
        <f>INDEX('[1]2012 Teams'!$B$2:$B$2344,MATCH(A79,'[1]2012 Teams'!$A$2:$A$2344))</f>
        <v>Cedar Falls, IA USA</v>
      </c>
      <c r="F79" s="197"/>
      <c r="L79" s="153" t="e">
        <f>MATCH(A79,MAR!B$3:B$101,0)</f>
        <v>#N/A</v>
      </c>
      <c r="Y79" s="219"/>
      <c r="Z79" s="219"/>
      <c r="AA79" s="219"/>
      <c r="AB79" s="219"/>
      <c r="AC79" s="219"/>
      <c r="AD79" s="219"/>
      <c r="AF79" s="98"/>
      <c r="AG79" s="2"/>
      <c r="AH79" s="2"/>
      <c r="AI79" s="2"/>
      <c r="AJ79" s="2"/>
      <c r="AK79" s="2"/>
      <c r="AL79" s="2"/>
      <c r="AM79" s="2"/>
      <c r="AN79" s="2"/>
      <c r="AO79" s="2"/>
      <c r="AP79" s="2"/>
      <c r="AQ79" s="2"/>
      <c r="AR79" s="2"/>
      <c r="AS79" s="2"/>
      <c r="AT79" s="2"/>
      <c r="AU79" s="97"/>
      <c r="AV79" s="97"/>
      <c r="AW79" s="97"/>
      <c r="AX79" s="97"/>
      <c r="AY79" s="97"/>
    </row>
    <row r="80" spans="1:51" x14ac:dyDescent="0.2">
      <c r="A80" s="215">
        <v>548</v>
      </c>
      <c r="B80" s="196">
        <v>16</v>
      </c>
      <c r="C80" s="165">
        <v>30</v>
      </c>
      <c r="E80" s="415" t="str">
        <f>INDEX('[1]2012 Teams'!$B$2:$B$2344,MATCH(A80,'[1]2012 Teams'!$A$2:$A$2344))</f>
        <v>Northville, MI USA</v>
      </c>
      <c r="F80" s="10"/>
      <c r="L80" s="153" t="e">
        <f>MATCH(A80,MAR!B$3:B$101,0)</f>
        <v>#N/A</v>
      </c>
      <c r="Y80" s="219"/>
      <c r="Z80" s="219"/>
      <c r="AA80" s="219"/>
      <c r="AB80" s="219"/>
      <c r="AC80" s="219"/>
      <c r="AD80" s="219"/>
      <c r="AF80" s="98"/>
      <c r="AG80" s="2"/>
      <c r="AH80" s="2"/>
      <c r="AI80" s="2"/>
      <c r="AJ80" s="2"/>
      <c r="AK80" s="2"/>
      <c r="AL80" s="2"/>
      <c r="AM80" s="2"/>
      <c r="AN80" s="2"/>
      <c r="AO80" s="2"/>
      <c r="AP80" s="2"/>
      <c r="AQ80" s="2"/>
      <c r="AR80" s="2"/>
      <c r="AS80" s="2"/>
      <c r="AT80" s="2"/>
      <c r="AU80" s="97"/>
      <c r="AV80" s="97"/>
      <c r="AW80" s="97"/>
      <c r="AX80" s="97"/>
      <c r="AY80" s="97"/>
    </row>
    <row r="81" spans="1:51" x14ac:dyDescent="0.2">
      <c r="A81" s="215">
        <v>573</v>
      </c>
      <c r="B81" s="196">
        <v>9</v>
      </c>
      <c r="C81" s="165">
        <v>10</v>
      </c>
      <c r="E81" s="415" t="str">
        <f>INDEX('[1]2012 Teams'!$B$2:$B$2344,MATCH(A81,'[1]2012 Teams'!$A$2:$A$2344))</f>
        <v>Bloomfield Hills, MI USA</v>
      </c>
      <c r="F81" s="10"/>
      <c r="L81" s="153" t="e">
        <f>MATCH(A81,MAR!B$3:B$101,0)</f>
        <v>#N/A</v>
      </c>
      <c r="Y81" s="219"/>
      <c r="Z81" s="219"/>
      <c r="AA81" s="219"/>
      <c r="AB81" s="219"/>
      <c r="AC81" s="219"/>
      <c r="AD81" s="219"/>
      <c r="AF81" s="153"/>
      <c r="AG81" s="2"/>
      <c r="AH81" s="2"/>
      <c r="AI81" s="2"/>
      <c r="AJ81" s="2"/>
      <c r="AK81" s="2"/>
      <c r="AL81" s="2"/>
      <c r="AM81" s="2"/>
      <c r="AN81" s="2"/>
      <c r="AO81" s="2"/>
      <c r="AP81" s="2"/>
      <c r="AQ81" s="2"/>
      <c r="AR81" s="2"/>
      <c r="AS81" s="2"/>
      <c r="AT81" s="2"/>
      <c r="AU81" s="97"/>
      <c r="AV81" s="97"/>
      <c r="AW81" s="97"/>
      <c r="AX81" s="97"/>
      <c r="AY81" s="97"/>
    </row>
    <row r="82" spans="1:51" x14ac:dyDescent="0.2">
      <c r="A82" s="215">
        <v>610</v>
      </c>
      <c r="B82" s="196">
        <v>10</v>
      </c>
      <c r="C82" s="165">
        <v>0</v>
      </c>
      <c r="E82" s="415" t="str">
        <f>INDEX('[1]2012 Teams'!$B$2:$B$2344,MATCH(A82,'[1]2012 Teams'!$A$2:$A$2344))</f>
        <v>Toronto, ON Canada</v>
      </c>
      <c r="F82" s="197"/>
      <c r="L82" s="153" t="e">
        <f>MATCH(A82,MAR!B$3:B$101,0)</f>
        <v>#N/A</v>
      </c>
      <c r="Y82" s="219"/>
      <c r="Z82" s="219"/>
      <c r="AA82" s="219"/>
      <c r="AB82" s="219"/>
      <c r="AC82" s="219"/>
      <c r="AD82" s="219"/>
      <c r="AF82" s="98"/>
      <c r="AG82" s="2"/>
      <c r="AH82" s="2"/>
      <c r="AI82" s="2"/>
      <c r="AJ82" s="2"/>
      <c r="AK82" s="2"/>
      <c r="AL82" s="2"/>
      <c r="AM82" s="2"/>
      <c r="AN82" s="2"/>
      <c r="AO82" s="2"/>
      <c r="AP82" s="2"/>
      <c r="AQ82" s="2"/>
      <c r="AR82" s="2"/>
      <c r="AS82" s="2"/>
      <c r="AT82" s="2"/>
      <c r="AU82" s="97"/>
      <c r="AV82" s="97"/>
      <c r="AW82" s="97"/>
      <c r="AX82" s="97"/>
      <c r="AY82" s="97"/>
    </row>
    <row r="83" spans="1:51" ht="13.5" thickBot="1" x14ac:dyDescent="0.25">
      <c r="A83" s="215">
        <v>624</v>
      </c>
      <c r="B83" s="201">
        <v>12</v>
      </c>
      <c r="C83" s="165">
        <v>10</v>
      </c>
      <c r="D83" s="1"/>
      <c r="E83" s="415" t="str">
        <f>INDEX('[1]2012 Teams'!$B$2:$B$2344,MATCH(A83,'[1]2012 Teams'!$A$2:$A$2344))</f>
        <v>Katy, TX USA</v>
      </c>
      <c r="F83" s="197"/>
      <c r="L83" s="153" t="e">
        <f>MATCH(A83,MAR!B$3:B$101,0)</f>
        <v>#N/A</v>
      </c>
      <c r="Y83" s="219"/>
      <c r="Z83" s="219"/>
      <c r="AA83" s="219"/>
      <c r="AB83" s="219"/>
      <c r="AC83" s="219"/>
      <c r="AD83" s="219"/>
      <c r="AF83" s="98"/>
      <c r="AG83" s="2"/>
      <c r="AH83" s="2"/>
      <c r="AI83" s="2"/>
      <c r="AJ83" s="2"/>
      <c r="AK83" s="2"/>
      <c r="AL83" s="2"/>
      <c r="AM83" s="2"/>
      <c r="AN83" s="2"/>
      <c r="AO83" s="2"/>
      <c r="AP83" s="2"/>
      <c r="AQ83" s="2"/>
      <c r="AR83" s="2"/>
      <c r="AS83" s="2"/>
      <c r="AT83" s="2"/>
      <c r="AU83" s="97"/>
      <c r="AV83" s="97"/>
      <c r="AW83" s="97"/>
      <c r="AX83" s="97"/>
      <c r="AY83" s="97"/>
    </row>
    <row r="84" spans="1:51" x14ac:dyDescent="0.2">
      <c r="A84" s="215">
        <v>639</v>
      </c>
      <c r="B84" s="196">
        <v>3</v>
      </c>
      <c r="C84" s="165">
        <v>20</v>
      </c>
      <c r="E84" s="415" t="str">
        <f>INDEX('[1]2012 Teams'!$B$2:$B$2344,MATCH(A84,'[1]2012 Teams'!$A$2:$A$2344))</f>
        <v>Ithaca, NY USA</v>
      </c>
      <c r="F84" s="197"/>
      <c r="L84" s="153" t="e">
        <f>MATCH(A84,MAR!B$3:B$101,0)</f>
        <v>#N/A</v>
      </c>
      <c r="Y84" s="219"/>
      <c r="Z84" s="219"/>
      <c r="AA84" s="219"/>
      <c r="AB84" s="219"/>
      <c r="AC84" s="219"/>
      <c r="AD84" s="219"/>
      <c r="AF84" s="98"/>
      <c r="AG84" s="2"/>
      <c r="AH84" s="2"/>
      <c r="AI84" s="2"/>
      <c r="AJ84" s="2"/>
      <c r="AK84" s="2"/>
      <c r="AL84" s="2"/>
      <c r="AM84" s="2"/>
      <c r="AN84" s="2"/>
      <c r="AO84" s="2"/>
      <c r="AP84" s="2"/>
      <c r="AQ84" s="2"/>
      <c r="AR84" s="2"/>
      <c r="AS84" s="2"/>
      <c r="AT84" s="2"/>
      <c r="AU84" s="97"/>
      <c r="AV84" s="97"/>
      <c r="AW84" s="97"/>
      <c r="AX84" s="97"/>
      <c r="AY84" s="97"/>
    </row>
    <row r="85" spans="1:51" x14ac:dyDescent="0.2">
      <c r="A85" s="215">
        <v>744</v>
      </c>
      <c r="B85" s="196">
        <v>11</v>
      </c>
      <c r="C85" s="165">
        <v>20</v>
      </c>
      <c r="E85" s="415" t="str">
        <f>INDEX('[1]2012 Teams'!$B$2:$B$2344,MATCH(A85,'[1]2012 Teams'!$A$2:$A$2344))</f>
        <v>Ft. Lauderdale, FL USA</v>
      </c>
      <c r="F85" s="197"/>
      <c r="L85" s="153" t="e">
        <f>MATCH(A85,MAR!B$3:B$101,0)</f>
        <v>#N/A</v>
      </c>
      <c r="Y85" s="219"/>
      <c r="Z85" s="219"/>
      <c r="AA85" s="219"/>
      <c r="AB85" s="219"/>
      <c r="AC85" s="219"/>
      <c r="AD85" s="219"/>
      <c r="AF85" s="153"/>
      <c r="AG85" s="2"/>
      <c r="AH85" s="2"/>
      <c r="AI85" s="2"/>
      <c r="AJ85" s="2"/>
      <c r="AK85" s="2"/>
      <c r="AL85" s="2"/>
      <c r="AM85" s="2"/>
      <c r="AN85" s="2"/>
      <c r="AO85" s="2"/>
      <c r="AP85" s="2"/>
      <c r="AQ85" s="2"/>
      <c r="AR85" s="2"/>
      <c r="AS85" s="2"/>
      <c r="AT85" s="2"/>
      <c r="AU85" s="97"/>
      <c r="AV85" s="97"/>
      <c r="AW85" s="97"/>
      <c r="AX85" s="97"/>
      <c r="AY85" s="97"/>
    </row>
    <row r="86" spans="1:51" x14ac:dyDescent="0.2">
      <c r="A86" s="215">
        <v>781</v>
      </c>
      <c r="B86" s="196">
        <v>13</v>
      </c>
      <c r="C86" s="165">
        <v>0</v>
      </c>
      <c r="E86" s="415" t="str">
        <f>INDEX('[1]2012 Teams'!$B$2:$B$2344,MATCH(A86,'[1]2012 Teams'!$A$2:$A$2344))</f>
        <v>Kincardine, ON Canada</v>
      </c>
      <c r="F86" s="197"/>
      <c r="L86" s="153" t="e">
        <f>MATCH(A86,MAR!B$3:B$101,0)</f>
        <v>#N/A</v>
      </c>
      <c r="Y86" s="219"/>
      <c r="Z86" s="219"/>
      <c r="AA86" s="219"/>
      <c r="AB86" s="219"/>
      <c r="AC86" s="219"/>
      <c r="AD86" s="219"/>
      <c r="AF86" s="98"/>
      <c r="AG86" s="2"/>
      <c r="AH86" s="2"/>
      <c r="AI86" s="2"/>
      <c r="AJ86" s="2"/>
      <c r="AK86" s="2"/>
      <c r="AL86" s="2"/>
      <c r="AM86" s="2"/>
      <c r="AN86" s="2"/>
      <c r="AO86" s="2"/>
      <c r="AP86" s="2"/>
      <c r="AQ86" s="2"/>
      <c r="AR86" s="2"/>
      <c r="AS86" s="2"/>
      <c r="AT86" s="2"/>
      <c r="AU86" s="97"/>
      <c r="AV86" s="97"/>
      <c r="AW86" s="97"/>
      <c r="AX86" s="97"/>
      <c r="AY86" s="97"/>
    </row>
    <row r="87" spans="1:51" x14ac:dyDescent="0.2">
      <c r="A87" s="215">
        <v>868</v>
      </c>
      <c r="B87" s="196">
        <v>3</v>
      </c>
      <c r="C87" s="198">
        <v>10</v>
      </c>
      <c r="E87" s="415" t="str">
        <f>INDEX('[1]2012 Teams'!$B$2:$B$2344,MATCH(A87,'[1]2012 Teams'!$A$2:$A$2344))</f>
        <v>Carmel, IN USA</v>
      </c>
      <c r="F87" s="197"/>
      <c r="L87" s="153" t="e">
        <f>MATCH(A87,MAR!B$3:B$101,0)</f>
        <v>#N/A</v>
      </c>
      <c r="Y87" s="219"/>
      <c r="Z87" s="219"/>
      <c r="AA87" s="219"/>
      <c r="AB87" s="219"/>
      <c r="AC87" s="219"/>
      <c r="AD87" s="219"/>
      <c r="AF87" s="98"/>
      <c r="AG87" s="2"/>
      <c r="AH87" s="2"/>
      <c r="AI87" s="2"/>
      <c r="AJ87" s="2"/>
      <c r="AK87" s="2"/>
      <c r="AL87" s="2"/>
      <c r="AM87" s="2"/>
      <c r="AN87" s="2"/>
      <c r="AO87" s="2"/>
      <c r="AP87" s="2"/>
      <c r="AQ87" s="2"/>
      <c r="AR87" s="2"/>
      <c r="AS87" s="2"/>
      <c r="AT87" s="2"/>
      <c r="AU87" s="97"/>
      <c r="AV87" s="97"/>
      <c r="AW87" s="97"/>
      <c r="AX87" s="97"/>
      <c r="AY87" s="97"/>
    </row>
    <row r="88" spans="1:51" x14ac:dyDescent="0.2">
      <c r="A88" s="215">
        <v>971</v>
      </c>
      <c r="B88" s="196">
        <v>9</v>
      </c>
      <c r="C88" s="165">
        <v>0</v>
      </c>
      <c r="D88" s="1"/>
      <c r="E88" s="415" t="str">
        <f>INDEX('[1]2012 Teams'!$B$2:$B$2344,MATCH(A88,'[1]2012 Teams'!$A$2:$A$2344))</f>
        <v>Mountain View, CA USA</v>
      </c>
      <c r="F88" s="197"/>
      <c r="L88" s="153" t="e">
        <f>MATCH(A88,MAR!B$3:B$101,0)</f>
        <v>#N/A</v>
      </c>
      <c r="Y88" s="219"/>
      <c r="Z88" s="219"/>
      <c r="AA88" s="219"/>
      <c r="AB88" s="219"/>
      <c r="AC88" s="219"/>
      <c r="AD88" s="219"/>
      <c r="AF88" s="98"/>
      <c r="AG88" s="2"/>
      <c r="AH88" s="2"/>
      <c r="AI88" s="2"/>
      <c r="AJ88" s="2"/>
      <c r="AK88" s="2"/>
      <c r="AL88" s="2"/>
      <c r="AM88" s="2"/>
      <c r="AN88" s="2"/>
      <c r="AO88" s="2"/>
      <c r="AP88" s="2"/>
      <c r="AQ88" s="2"/>
      <c r="AR88" s="2"/>
      <c r="AS88" s="2"/>
      <c r="AT88" s="2"/>
      <c r="AU88" s="97"/>
      <c r="AV88" s="97"/>
      <c r="AW88" s="97"/>
      <c r="AX88" s="97"/>
      <c r="AY88" s="97"/>
    </row>
    <row r="89" spans="1:51" x14ac:dyDescent="0.2">
      <c r="A89" s="215">
        <v>973</v>
      </c>
      <c r="B89" s="196">
        <v>14</v>
      </c>
      <c r="C89" s="165">
        <v>0</v>
      </c>
      <c r="D89" s="1"/>
      <c r="E89" s="415" t="str">
        <f>INDEX('[1]2012 Teams'!$B$2:$B$2344,MATCH(A89,'[1]2012 Teams'!$A$2:$A$2344))</f>
        <v>Atascadero, CA USA</v>
      </c>
      <c r="F89" s="197"/>
      <c r="L89" s="153" t="e">
        <f>MATCH(A89,MAR!B$3:B$101,0)</f>
        <v>#N/A</v>
      </c>
      <c r="Y89" s="219"/>
      <c r="Z89" s="219"/>
      <c r="AA89" s="219"/>
      <c r="AB89" s="219"/>
      <c r="AC89" s="219"/>
      <c r="AD89" s="219"/>
      <c r="AF89" s="98"/>
      <c r="AG89" s="2"/>
      <c r="AH89" s="2"/>
      <c r="AI89" s="2"/>
      <c r="AJ89" s="2"/>
      <c r="AK89" s="2"/>
      <c r="AL89" s="2"/>
      <c r="AM89" s="2"/>
      <c r="AN89" s="2"/>
      <c r="AO89" s="2"/>
      <c r="AP89" s="2"/>
      <c r="AQ89" s="2"/>
      <c r="AR89" s="2"/>
      <c r="AS89" s="2"/>
      <c r="AT89" s="2"/>
      <c r="AU89" s="97"/>
      <c r="AV89" s="97"/>
      <c r="AW89" s="97"/>
      <c r="AX89" s="97"/>
      <c r="AY89" s="97"/>
    </row>
    <row r="90" spans="1:51" x14ac:dyDescent="0.2">
      <c r="A90" s="215">
        <v>987</v>
      </c>
      <c r="B90" s="196">
        <v>15</v>
      </c>
      <c r="C90" s="165">
        <v>40</v>
      </c>
      <c r="D90" s="1">
        <v>10</v>
      </c>
      <c r="E90" s="415" t="str">
        <f>INDEX('[1]2012 Teams'!$B$2:$B$2344,MATCH(A90,'[1]2012 Teams'!$A$2:$A$2344))</f>
        <v>Las Vegas, NV USA</v>
      </c>
      <c r="F90" s="197"/>
      <c r="L90" s="153" t="e">
        <f>MATCH(A90,MAR!B$3:B$101,0)</f>
        <v>#N/A</v>
      </c>
      <c r="Y90" s="219"/>
      <c r="Z90" s="219"/>
      <c r="AA90" s="219"/>
      <c r="AB90" s="219"/>
      <c r="AC90" s="219"/>
      <c r="AD90" s="219"/>
      <c r="AF90" s="98"/>
      <c r="AG90" s="2"/>
      <c r="AH90" s="2"/>
      <c r="AI90" s="2"/>
      <c r="AJ90" s="2"/>
      <c r="AK90" s="2"/>
      <c r="AL90" s="2"/>
      <c r="AM90" s="2"/>
      <c r="AN90" s="2"/>
      <c r="AO90" s="2"/>
      <c r="AP90" s="2"/>
      <c r="AQ90" s="2"/>
      <c r="AR90" s="2"/>
      <c r="AS90" s="2"/>
      <c r="AT90" s="2"/>
      <c r="AU90" s="97"/>
      <c r="AV90" s="97"/>
      <c r="AW90" s="97"/>
      <c r="AX90" s="97"/>
      <c r="AY90" s="97"/>
    </row>
    <row r="91" spans="1:51" ht="13.5" thickBot="1" x14ac:dyDescent="0.25">
      <c r="A91" s="216">
        <v>1023</v>
      </c>
      <c r="B91" s="201">
        <v>13</v>
      </c>
      <c r="C91" s="168">
        <v>0</v>
      </c>
      <c r="E91" s="415" t="str">
        <f>INDEX('[1]2012 Teams'!$B$2:$B$2344,MATCH(A91,'[1]2012 Teams'!$A$2:$A$2344))</f>
        <v>Temperance, MI USA</v>
      </c>
      <c r="F91" s="197"/>
      <c r="L91" s="153" t="e">
        <f>MATCH(A91,MAR!B$3:B$101,0)</f>
        <v>#N/A</v>
      </c>
      <c r="Y91" s="219"/>
      <c r="Z91" s="219"/>
      <c r="AA91" s="219"/>
      <c r="AB91" s="219"/>
      <c r="AC91" s="219"/>
      <c r="AD91" s="219"/>
      <c r="AF91" s="98"/>
      <c r="AG91" s="2"/>
      <c r="AH91" s="2"/>
      <c r="AI91" s="2"/>
      <c r="AJ91" s="2"/>
      <c r="AK91" s="2"/>
      <c r="AL91" s="2"/>
      <c r="AM91" s="2"/>
      <c r="AN91" s="2"/>
      <c r="AO91" s="2"/>
      <c r="AP91" s="2"/>
      <c r="AQ91" s="2"/>
      <c r="AR91" s="2"/>
      <c r="AS91" s="2"/>
      <c r="AT91" s="2"/>
      <c r="AU91" s="97"/>
      <c r="AV91" s="97"/>
      <c r="AW91" s="97"/>
      <c r="AX91" s="97"/>
      <c r="AY91" s="97"/>
    </row>
    <row r="92" spans="1:51" x14ac:dyDescent="0.2">
      <c r="A92" s="215">
        <v>1114</v>
      </c>
      <c r="B92" s="193">
        <v>15</v>
      </c>
      <c r="C92" s="165">
        <v>30</v>
      </c>
      <c r="D92" s="1"/>
      <c r="E92" s="415" t="str">
        <f>INDEX('[1]2012 Teams'!$B$2:$B$2344,MATCH(A92,'[1]2012 Teams'!$A$2:$A$2344))</f>
        <v>St. Catharines, ON Canada</v>
      </c>
      <c r="F92" s="197"/>
      <c r="L92" s="153" t="e">
        <f>MATCH(A92,MAR!B$3:B$101,0)</f>
        <v>#N/A</v>
      </c>
      <c r="Y92" s="219"/>
      <c r="Z92" s="219"/>
      <c r="AA92" s="219"/>
      <c r="AB92" s="219"/>
      <c r="AC92" s="219"/>
      <c r="AD92" s="219"/>
      <c r="AF92" s="98"/>
      <c r="AG92" s="2"/>
      <c r="AH92" s="2"/>
      <c r="AI92" s="2"/>
      <c r="AJ92" s="2"/>
      <c r="AK92" s="2"/>
      <c r="AL92" s="2"/>
      <c r="AM92" s="2"/>
      <c r="AN92" s="2"/>
      <c r="AO92" s="2"/>
      <c r="AP92" s="2"/>
      <c r="AQ92" s="2"/>
      <c r="AR92" s="2"/>
      <c r="AS92" s="2"/>
      <c r="AT92" s="2"/>
      <c r="AU92" s="97"/>
      <c r="AV92" s="97"/>
      <c r="AW92" s="97"/>
      <c r="AX92" s="97"/>
      <c r="AY92" s="97"/>
    </row>
    <row r="93" spans="1:51" x14ac:dyDescent="0.2">
      <c r="A93" s="197">
        <v>1218</v>
      </c>
      <c r="B93" s="196">
        <v>11</v>
      </c>
      <c r="C93" s="165">
        <v>10</v>
      </c>
      <c r="D93" s="1"/>
      <c r="E93" s="415" t="str">
        <f>INDEX('[1]2012 Teams'!$B$2:$B$2344,MATCH(A93,'[1]2012 Teams'!$A$2:$A$2344))</f>
        <v>Philadelphia, PA USA</v>
      </c>
      <c r="F93" s="197"/>
      <c r="L93" s="153">
        <f>MATCH(A93,MAR!B$3:B$101,0)</f>
        <v>3</v>
      </c>
      <c r="Y93" s="219"/>
      <c r="Z93" s="219"/>
      <c r="AA93" s="219"/>
      <c r="AB93" s="219"/>
      <c r="AC93" s="219"/>
      <c r="AD93" s="219"/>
      <c r="AF93" s="98"/>
      <c r="AG93" s="2"/>
      <c r="AH93" s="2"/>
      <c r="AI93" s="2"/>
      <c r="AJ93" s="2"/>
      <c r="AK93" s="2"/>
      <c r="AL93" s="2"/>
      <c r="AM93" s="2"/>
      <c r="AN93" s="2"/>
      <c r="AO93" s="2"/>
      <c r="AP93" s="2"/>
      <c r="AQ93" s="2"/>
      <c r="AR93" s="2"/>
      <c r="AS93" s="2"/>
      <c r="AT93" s="2"/>
      <c r="AU93" s="97"/>
      <c r="AV93" s="97"/>
      <c r="AW93" s="97"/>
      <c r="AX93" s="97"/>
      <c r="AY93" s="97"/>
    </row>
    <row r="94" spans="1:51" x14ac:dyDescent="0.2">
      <c r="A94" s="10">
        <v>1323</v>
      </c>
      <c r="B94" s="196">
        <v>10</v>
      </c>
      <c r="C94" s="165">
        <v>0</v>
      </c>
      <c r="E94" s="415" t="str">
        <f>INDEX('[1]2012 Teams'!$B$2:$B$2344,MATCH(A94,'[1]2012 Teams'!$A$2:$A$2344))</f>
        <v>Madera, CA USA</v>
      </c>
      <c r="F94" s="197"/>
      <c r="L94" s="153" t="e">
        <f>MATCH(A94,MAR!B$3:B$101,0)</f>
        <v>#N/A</v>
      </c>
      <c r="Y94" s="219"/>
      <c r="Z94" s="219"/>
      <c r="AA94" s="219"/>
      <c r="AB94" s="219"/>
      <c r="AC94" s="219"/>
      <c r="AD94" s="219"/>
      <c r="AF94" s="98"/>
      <c r="AG94" s="2"/>
      <c r="AH94" s="2"/>
      <c r="AI94" s="2"/>
      <c r="AJ94" s="2"/>
      <c r="AK94" s="2"/>
      <c r="AL94" s="2"/>
      <c r="AM94" s="2"/>
      <c r="AN94" s="2"/>
      <c r="AO94" s="2"/>
      <c r="AP94" s="2"/>
      <c r="AQ94" s="2"/>
      <c r="AR94" s="2"/>
      <c r="AS94" s="2"/>
      <c r="AT94" s="2"/>
      <c r="AU94" s="97"/>
      <c r="AV94" s="97"/>
      <c r="AW94" s="97"/>
      <c r="AX94" s="97"/>
      <c r="AY94" s="97"/>
    </row>
    <row r="95" spans="1:51" x14ac:dyDescent="0.2">
      <c r="A95" s="197">
        <v>1477</v>
      </c>
      <c r="B95" s="196">
        <v>11</v>
      </c>
      <c r="C95" s="165">
        <v>10</v>
      </c>
      <c r="D95" s="1"/>
      <c r="E95" s="415" t="str">
        <f>INDEX('[1]2012 Teams'!$B$2:$B$2344,MATCH(A95,'[1]2012 Teams'!$A$2:$A$2344))</f>
        <v>The Woodlands, TX USA</v>
      </c>
      <c r="F95" s="197"/>
      <c r="L95" s="153" t="e">
        <f>MATCH(A95,MAR!B$3:B$101,0)</f>
        <v>#N/A</v>
      </c>
      <c r="Y95" s="219"/>
      <c r="Z95" s="219"/>
      <c r="AA95" s="219"/>
      <c r="AB95" s="219"/>
      <c r="AC95" s="219"/>
      <c r="AD95" s="219"/>
      <c r="AF95" s="98"/>
      <c r="AG95" s="2"/>
      <c r="AH95" s="2"/>
      <c r="AI95" s="2"/>
      <c r="AJ95" s="2"/>
      <c r="AK95" s="2"/>
      <c r="AL95" s="2"/>
      <c r="AM95" s="2"/>
      <c r="AN95" s="2"/>
      <c r="AO95" s="2"/>
      <c r="AP95" s="2"/>
      <c r="AQ95" s="2"/>
      <c r="AR95" s="2"/>
      <c r="AS95" s="2"/>
      <c r="AT95" s="2"/>
      <c r="AU95" s="97"/>
      <c r="AV95" s="97"/>
      <c r="AW95" s="97"/>
      <c r="AX95" s="97"/>
      <c r="AY95" s="97"/>
    </row>
    <row r="96" spans="1:51" x14ac:dyDescent="0.2">
      <c r="A96" s="197">
        <v>1507</v>
      </c>
      <c r="B96" s="196">
        <v>13</v>
      </c>
      <c r="C96" s="165">
        <v>0</v>
      </c>
      <c r="D96" s="1"/>
      <c r="E96" s="415" t="str">
        <f>INDEX('[1]2012 Teams'!$B$2:$B$2344,MATCH(A96,'[1]2012 Teams'!$A$2:$A$2344))</f>
        <v>Lockport, NY USA</v>
      </c>
      <c r="F96" s="197"/>
      <c r="L96" s="153" t="e">
        <f>MATCH(A96,MAR!B$3:B$101,0)</f>
        <v>#N/A</v>
      </c>
      <c r="Y96" s="219"/>
      <c r="Z96" s="219"/>
      <c r="AA96" s="219"/>
      <c r="AB96" s="219"/>
      <c r="AC96" s="219"/>
      <c r="AD96" s="219"/>
      <c r="AF96" s="98"/>
      <c r="AG96" s="2"/>
      <c r="AH96" s="2"/>
      <c r="AI96" s="2"/>
      <c r="AJ96" s="2"/>
      <c r="AK96" s="2"/>
      <c r="AL96" s="2"/>
      <c r="AM96" s="2"/>
      <c r="AN96" s="2"/>
      <c r="AO96" s="2"/>
      <c r="AP96" s="2"/>
      <c r="AQ96" s="2"/>
      <c r="AR96" s="2"/>
      <c r="AS96" s="2"/>
      <c r="AT96" s="2"/>
      <c r="AU96" s="97"/>
      <c r="AV96" s="97"/>
      <c r="AW96" s="97"/>
      <c r="AX96" s="97"/>
      <c r="AY96" s="97"/>
    </row>
    <row r="97" spans="1:51" x14ac:dyDescent="0.2">
      <c r="A97" s="10">
        <v>1519</v>
      </c>
      <c r="B97" s="196">
        <v>12</v>
      </c>
      <c r="C97" s="198">
        <v>10</v>
      </c>
      <c r="E97" s="415" t="str">
        <f>INDEX('[1]2012 Teams'!$B$2:$B$2344,MATCH(A97,'[1]2012 Teams'!$A$2:$A$2344))</f>
        <v>Milford, NH USA</v>
      </c>
      <c r="F97" s="197"/>
      <c r="L97" s="153" t="e">
        <f>MATCH(A97,MAR!B$3:B$101,0)</f>
        <v>#N/A</v>
      </c>
      <c r="Y97" s="219"/>
      <c r="Z97" s="219"/>
      <c r="AA97" s="219"/>
      <c r="AB97" s="219"/>
      <c r="AC97" s="219"/>
      <c r="AD97" s="219"/>
      <c r="AF97" s="98"/>
      <c r="AG97" s="2"/>
      <c r="AH97" s="2"/>
      <c r="AI97" s="2"/>
      <c r="AJ97" s="2"/>
      <c r="AK97" s="2"/>
      <c r="AL97" s="2"/>
      <c r="AM97" s="2"/>
      <c r="AN97" s="2"/>
      <c r="AO97" s="2"/>
      <c r="AP97" s="2"/>
      <c r="AQ97" s="2"/>
      <c r="AR97" s="2"/>
      <c r="AS97" s="2"/>
      <c r="AT97" s="2"/>
      <c r="AU97" s="97"/>
      <c r="AV97" s="97"/>
      <c r="AW97" s="97"/>
      <c r="AX97" s="97"/>
      <c r="AY97" s="97"/>
    </row>
    <row r="98" spans="1:51" x14ac:dyDescent="0.2">
      <c r="A98" s="10">
        <v>1540</v>
      </c>
      <c r="B98" s="196">
        <v>6</v>
      </c>
      <c r="C98" s="198">
        <v>0</v>
      </c>
      <c r="E98" s="415" t="str">
        <f>INDEX('[1]2012 Teams'!$B$2:$B$2344,MATCH(A98,'[1]2012 Teams'!$A$2:$A$2344))</f>
        <v>Portland, OR USA</v>
      </c>
      <c r="F98" s="197"/>
      <c r="L98" s="153" t="e">
        <f>MATCH(A98,MAR!B$3:B$101,0)</f>
        <v>#N/A</v>
      </c>
      <c r="Y98" s="219"/>
      <c r="Z98" s="219"/>
      <c r="AA98" s="219"/>
      <c r="AB98" s="219"/>
      <c r="AC98" s="219"/>
      <c r="AD98" s="219"/>
      <c r="AF98" s="2"/>
      <c r="AG98" s="2"/>
      <c r="AH98" s="2"/>
      <c r="AI98" s="2"/>
      <c r="AJ98" s="2"/>
      <c r="AK98" s="2"/>
      <c r="AL98" s="2"/>
      <c r="AM98" s="2"/>
      <c r="AN98" s="2"/>
      <c r="AO98" s="2"/>
      <c r="AP98" s="2"/>
      <c r="AQ98" s="2"/>
      <c r="AR98" s="2"/>
      <c r="AS98" s="2"/>
      <c r="AT98" s="2"/>
      <c r="AU98" s="97"/>
      <c r="AV98" s="97"/>
      <c r="AW98" s="97"/>
      <c r="AX98" s="97"/>
      <c r="AY98" s="97"/>
    </row>
    <row r="99" spans="1:51" ht="13.5" thickBot="1" x14ac:dyDescent="0.25">
      <c r="A99" s="197">
        <v>1592</v>
      </c>
      <c r="B99" s="201">
        <v>8</v>
      </c>
      <c r="C99" s="165">
        <v>0</v>
      </c>
      <c r="D99" s="1"/>
      <c r="E99" s="415" t="str">
        <f>INDEX('[1]2012 Teams'!$B$2:$B$2344,MATCH(A99,'[1]2012 Teams'!$A$2:$A$2344))</f>
        <v>Cocoa, FL USA</v>
      </c>
      <c r="F99" s="197"/>
      <c r="L99" s="153" t="e">
        <f>MATCH(A99,MAR!B$3:B$101,0)</f>
        <v>#N/A</v>
      </c>
      <c r="Y99" s="219"/>
      <c r="Z99" s="219"/>
      <c r="AA99" s="219"/>
      <c r="AB99" s="219"/>
      <c r="AC99" s="219"/>
      <c r="AD99" s="219"/>
      <c r="AF99" s="2"/>
      <c r="AG99" s="2"/>
      <c r="AH99" s="2"/>
      <c r="AI99" s="2"/>
      <c r="AJ99" s="2"/>
      <c r="AK99" s="2"/>
      <c r="AL99" s="2"/>
      <c r="AM99" s="2"/>
      <c r="AN99" s="2"/>
      <c r="AO99" s="2"/>
      <c r="AP99" s="2"/>
      <c r="AQ99" s="2"/>
      <c r="AR99" s="2"/>
      <c r="AS99" s="2"/>
      <c r="AT99" s="2"/>
      <c r="AU99" s="97"/>
      <c r="AV99" s="97"/>
      <c r="AW99" s="97"/>
      <c r="AX99" s="97"/>
      <c r="AY99" s="97"/>
    </row>
    <row r="100" spans="1:51" x14ac:dyDescent="0.2">
      <c r="A100" s="10">
        <v>1662</v>
      </c>
      <c r="B100" s="196">
        <v>9</v>
      </c>
      <c r="C100" s="165">
        <v>0</v>
      </c>
      <c r="E100" s="415" t="str">
        <f>INDEX('[1]2012 Teams'!$B$2:$B$2344,MATCH(A100,'[1]2012 Teams'!$A$2:$A$2344))</f>
        <v>Lodi, CA USA</v>
      </c>
      <c r="F100" s="197"/>
      <c r="L100" s="153" t="e">
        <f>MATCH(A100,MAR!B$3:B$101,0)</f>
        <v>#N/A</v>
      </c>
      <c r="Y100" s="219"/>
      <c r="Z100" s="219"/>
      <c r="AA100" s="219"/>
      <c r="AB100" s="219"/>
      <c r="AC100" s="219"/>
      <c r="AD100" s="219"/>
      <c r="AF100" s="2"/>
      <c r="AG100" s="2"/>
      <c r="AH100" s="2"/>
      <c r="AI100" s="2"/>
      <c r="AJ100" s="2"/>
      <c r="AK100" s="2"/>
      <c r="AL100" s="2"/>
      <c r="AM100" s="2"/>
      <c r="AN100" s="2"/>
      <c r="AO100" s="2"/>
      <c r="AP100" s="2"/>
      <c r="AQ100" s="2"/>
      <c r="AR100" s="2"/>
      <c r="AS100" s="2"/>
      <c r="AT100" s="2"/>
      <c r="AU100" s="97"/>
      <c r="AV100" s="97"/>
      <c r="AW100" s="97"/>
      <c r="AX100" s="97"/>
      <c r="AY100" s="97"/>
    </row>
    <row r="101" spans="1:51" x14ac:dyDescent="0.2">
      <c r="A101" s="10">
        <v>1671</v>
      </c>
      <c r="B101" s="196">
        <v>14</v>
      </c>
      <c r="C101" s="165">
        <v>10</v>
      </c>
      <c r="E101" s="415" t="str">
        <f>INDEX('[1]2012 Teams'!$B$2:$B$2344,MATCH(A101,'[1]2012 Teams'!$A$2:$A$2344))</f>
        <v>Clovis, CA USA</v>
      </c>
      <c r="F101" s="197"/>
      <c r="L101" s="153" t="e">
        <f>MATCH(A101,MAR!B$3:B$101,0)</f>
        <v>#N/A</v>
      </c>
      <c r="Y101" s="219"/>
      <c r="Z101" s="219"/>
      <c r="AA101" s="219"/>
      <c r="AB101" s="219"/>
      <c r="AC101" s="219"/>
      <c r="AD101" s="219"/>
      <c r="AF101" s="2"/>
      <c r="AG101" s="2"/>
      <c r="AH101" s="2"/>
      <c r="AI101" s="2"/>
      <c r="AJ101" s="2"/>
      <c r="AK101" s="2"/>
      <c r="AL101" s="2"/>
      <c r="AM101" s="2"/>
      <c r="AN101" s="2"/>
      <c r="AO101" s="2"/>
      <c r="AP101" s="2"/>
      <c r="AQ101" s="2"/>
      <c r="AR101" s="2"/>
      <c r="AS101" s="2"/>
      <c r="AT101" s="2"/>
      <c r="AU101" s="97"/>
      <c r="AV101" s="97"/>
      <c r="AW101" s="97"/>
      <c r="AX101" s="97"/>
      <c r="AY101" s="97"/>
    </row>
    <row r="102" spans="1:51" x14ac:dyDescent="0.2">
      <c r="A102" s="197">
        <v>1676</v>
      </c>
      <c r="B102" s="196">
        <v>9</v>
      </c>
      <c r="C102" s="165">
        <v>0</v>
      </c>
      <c r="D102" s="1"/>
      <c r="E102" s="415" t="str">
        <f>INDEX('[1]2012 Teams'!$B$2:$B$2344,MATCH(A102,'[1]2012 Teams'!$A$2:$A$2344))</f>
        <v>Montvale, NJ USA</v>
      </c>
      <c r="F102" s="197"/>
      <c r="L102" s="153">
        <f>MATCH(A102,MAR!B$3:B$101,0)</f>
        <v>6</v>
      </c>
      <c r="Y102" s="219"/>
      <c r="Z102" s="219"/>
      <c r="AA102" s="219"/>
      <c r="AB102" s="219"/>
      <c r="AC102" s="219"/>
      <c r="AD102" s="219"/>
      <c r="AF102" s="2"/>
      <c r="AG102" s="2"/>
      <c r="AH102" s="2"/>
      <c r="AI102" s="2"/>
      <c r="AJ102" s="2"/>
      <c r="AK102" s="2"/>
      <c r="AL102" s="2"/>
      <c r="AM102" s="2"/>
      <c r="AN102" s="2"/>
      <c r="AO102" s="2"/>
      <c r="AP102" s="2"/>
      <c r="AQ102" s="2"/>
      <c r="AR102" s="2"/>
      <c r="AS102" s="2"/>
      <c r="AT102" s="2"/>
      <c r="AU102" s="97"/>
      <c r="AV102" s="97"/>
      <c r="AW102" s="97"/>
      <c r="AX102" s="97"/>
      <c r="AY102" s="97"/>
    </row>
    <row r="103" spans="1:51" x14ac:dyDescent="0.2">
      <c r="A103" s="197">
        <v>1678</v>
      </c>
      <c r="B103" s="196">
        <v>14</v>
      </c>
      <c r="C103" s="165">
        <v>0</v>
      </c>
      <c r="D103" s="1"/>
      <c r="E103" s="415" t="str">
        <f>INDEX('[1]2012 Teams'!$B$2:$B$2344,MATCH(A103,'[1]2012 Teams'!$A$2:$A$2344))</f>
        <v>Davis, CA USA</v>
      </c>
      <c r="F103" s="197"/>
      <c r="L103" s="153" t="e">
        <f>MATCH(A103,MAR!B$3:B$101,0)</f>
        <v>#N/A</v>
      </c>
      <c r="Y103" s="219"/>
      <c r="Z103" s="219"/>
      <c r="AA103" s="219"/>
      <c r="AB103" s="219"/>
      <c r="AC103" s="219"/>
      <c r="AD103" s="219"/>
      <c r="AF103" s="2"/>
      <c r="AG103" s="2"/>
      <c r="AH103" s="2"/>
      <c r="AI103" s="2"/>
      <c r="AJ103" s="2"/>
      <c r="AK103" s="2"/>
      <c r="AL103" s="2"/>
      <c r="AM103" s="2"/>
      <c r="AN103" s="2"/>
      <c r="AO103" s="2"/>
      <c r="AP103" s="2"/>
      <c r="AQ103" s="2"/>
      <c r="AR103" s="2"/>
      <c r="AS103" s="2"/>
      <c r="AT103" s="2"/>
      <c r="AU103" s="97"/>
      <c r="AV103" s="97"/>
      <c r="AW103" s="97"/>
      <c r="AX103" s="97"/>
      <c r="AY103" s="97"/>
    </row>
    <row r="104" spans="1:51" x14ac:dyDescent="0.2">
      <c r="A104" s="10">
        <v>1714</v>
      </c>
      <c r="B104" s="196">
        <v>6</v>
      </c>
      <c r="C104" s="165">
        <v>20</v>
      </c>
      <c r="E104" s="415" t="str">
        <f>INDEX('[1]2012 Teams'!$B$2:$B$2344,MATCH(A104,'[1]2012 Teams'!$A$2:$A$2344))</f>
        <v>Milwaukee, WI USA</v>
      </c>
      <c r="F104" s="197"/>
      <c r="L104" s="153" t="e">
        <f>MATCH(A104,MAR!B$3:B$101,0)</f>
        <v>#N/A</v>
      </c>
      <c r="Y104" s="219"/>
      <c r="Z104" s="219"/>
      <c r="AA104" s="219"/>
      <c r="AB104" s="219"/>
      <c r="AC104" s="219"/>
      <c r="AD104" s="219"/>
      <c r="AF104" s="2"/>
      <c r="AG104" s="2"/>
      <c r="AH104" s="2"/>
      <c r="AI104" s="2"/>
      <c r="AJ104" s="2"/>
      <c r="AK104" s="2"/>
      <c r="AL104" s="2"/>
      <c r="AM104" s="2"/>
      <c r="AN104" s="2"/>
      <c r="AO104" s="2"/>
      <c r="AP104" s="2"/>
      <c r="AQ104" s="2"/>
      <c r="AR104" s="2"/>
      <c r="AS104" s="2"/>
      <c r="AT104" s="2"/>
      <c r="AU104" s="97"/>
      <c r="AV104" s="97"/>
      <c r="AW104" s="97"/>
      <c r="AX104" s="97"/>
      <c r="AY104" s="97"/>
    </row>
    <row r="105" spans="1:51" x14ac:dyDescent="0.2">
      <c r="A105" s="10">
        <v>1717</v>
      </c>
      <c r="B105" s="196">
        <v>15</v>
      </c>
      <c r="C105" s="165">
        <v>10</v>
      </c>
      <c r="E105" s="415" t="str">
        <f>INDEX('[1]2012 Teams'!$B$2:$B$2344,MATCH(A105,'[1]2012 Teams'!$A$2:$A$2344))</f>
        <v>Goleta, CA USA</v>
      </c>
      <c r="F105" s="197"/>
      <c r="L105" s="153" t="e">
        <f>MATCH(A105,MAR!B$3:B$101,0)</f>
        <v>#N/A</v>
      </c>
      <c r="Y105" s="219"/>
      <c r="Z105" s="219"/>
      <c r="AA105" s="219"/>
      <c r="AB105" s="219"/>
      <c r="AC105" s="219"/>
      <c r="AD105" s="219"/>
      <c r="AF105" s="2"/>
      <c r="AG105" s="2"/>
      <c r="AH105" s="2"/>
      <c r="AI105" s="2"/>
      <c r="AJ105" s="2"/>
      <c r="AK105" s="2"/>
      <c r="AL105" s="2"/>
      <c r="AM105" s="2"/>
      <c r="AN105" s="2"/>
      <c r="AO105" s="2"/>
      <c r="AP105" s="2"/>
      <c r="AQ105" s="2"/>
      <c r="AR105" s="2"/>
      <c r="AS105" s="2"/>
      <c r="AT105" s="2"/>
      <c r="AU105" s="97"/>
      <c r="AV105" s="97"/>
      <c r="AW105" s="97"/>
      <c r="AX105" s="97"/>
      <c r="AY105" s="97"/>
    </row>
    <row r="106" spans="1:51" x14ac:dyDescent="0.2">
      <c r="A106" s="10">
        <v>1718</v>
      </c>
      <c r="B106" s="196">
        <v>12</v>
      </c>
      <c r="C106" s="165">
        <v>0</v>
      </c>
      <c r="E106" s="415" t="str">
        <f>INDEX('[1]2012 Teams'!$B$2:$B$2344,MATCH(A106,'[1]2012 Teams'!$A$2:$A$2344))</f>
        <v>Armada, MI USA</v>
      </c>
      <c r="F106" s="197"/>
      <c r="L106" s="153" t="e">
        <f>MATCH(A106,MAR!B$3:B$101,0)</f>
        <v>#N/A</v>
      </c>
      <c r="Y106" s="219"/>
      <c r="Z106" s="219"/>
      <c r="AA106" s="219"/>
      <c r="AB106" s="219"/>
      <c r="AC106" s="219"/>
      <c r="AD106" s="219"/>
      <c r="AF106" s="2"/>
      <c r="AG106" s="2"/>
      <c r="AH106" s="2"/>
      <c r="AI106" s="2"/>
      <c r="AJ106" s="2"/>
      <c r="AK106" s="2"/>
      <c r="AL106" s="2"/>
      <c r="AM106" s="2"/>
      <c r="AN106" s="2"/>
      <c r="AO106" s="2"/>
      <c r="AP106" s="2"/>
      <c r="AQ106" s="2"/>
      <c r="AR106" s="2"/>
      <c r="AS106" s="2"/>
      <c r="AT106" s="2"/>
      <c r="AU106" s="97"/>
      <c r="AV106" s="97"/>
      <c r="AW106" s="97"/>
      <c r="AX106" s="97"/>
      <c r="AY106" s="97"/>
    </row>
    <row r="107" spans="1:51" ht="13.5" thickBot="1" x14ac:dyDescent="0.25">
      <c r="A107" s="10">
        <v>1732</v>
      </c>
      <c r="B107" s="201">
        <v>7</v>
      </c>
      <c r="C107" s="165">
        <v>0</v>
      </c>
      <c r="E107" s="415" t="str">
        <f>INDEX('[1]2012 Teams'!$B$2:$B$2344,MATCH(A107,'[1]2012 Teams'!$A$2:$A$2344))</f>
        <v>Milwaukee, WI USA</v>
      </c>
      <c r="F107" s="197"/>
      <c r="L107" s="153" t="e">
        <f>MATCH(A107,MAR!B$3:B$101,0)</f>
        <v>#N/A</v>
      </c>
      <c r="Y107" s="219"/>
      <c r="Z107" s="219"/>
      <c r="AA107" s="219"/>
      <c r="AB107" s="219"/>
      <c r="AC107" s="219"/>
      <c r="AD107" s="219"/>
      <c r="AF107" s="2"/>
      <c r="AG107" s="2"/>
      <c r="AH107" s="2"/>
      <c r="AI107" s="2"/>
      <c r="AJ107" s="2"/>
      <c r="AK107" s="2"/>
      <c r="AL107" s="2"/>
      <c r="AM107" s="2"/>
      <c r="AN107" s="2"/>
      <c r="AO107" s="2"/>
      <c r="AP107" s="2"/>
      <c r="AQ107" s="2"/>
      <c r="AR107" s="2"/>
      <c r="AS107" s="2"/>
      <c r="AT107" s="2"/>
      <c r="AU107" s="97"/>
      <c r="AV107" s="97"/>
      <c r="AW107" s="97"/>
      <c r="AX107" s="97"/>
      <c r="AY107" s="97"/>
    </row>
    <row r="108" spans="1:51" x14ac:dyDescent="0.2">
      <c r="A108" s="197">
        <v>1741</v>
      </c>
      <c r="B108" s="196">
        <v>6</v>
      </c>
      <c r="C108" s="165">
        <v>10</v>
      </c>
      <c r="D108" s="1"/>
      <c r="E108" s="415" t="str">
        <f>INDEX('[1]2012 Teams'!$B$2:$B$2344,MATCH(A108,'[1]2012 Teams'!$A$2:$A$2344))</f>
        <v>Greenwood, IN USA</v>
      </c>
      <c r="F108" s="197"/>
      <c r="L108" s="153" t="e">
        <f>MATCH(A108,MAR!B$3:B$101,0)</f>
        <v>#N/A</v>
      </c>
      <c r="Y108" s="219"/>
      <c r="Z108" s="219"/>
      <c r="AA108" s="219"/>
      <c r="AB108" s="219"/>
      <c r="AC108" s="219"/>
      <c r="AD108" s="219"/>
      <c r="AF108" s="2"/>
      <c r="AG108" s="2"/>
      <c r="AH108" s="2"/>
      <c r="AI108" s="2"/>
      <c r="AJ108" s="2"/>
      <c r="AK108" s="2"/>
      <c r="AL108" s="2"/>
      <c r="AM108" s="2"/>
      <c r="AN108" s="2"/>
      <c r="AO108" s="2"/>
      <c r="AP108" s="2"/>
      <c r="AQ108" s="2"/>
      <c r="AR108" s="2"/>
      <c r="AS108" s="2"/>
      <c r="AT108" s="2"/>
      <c r="AU108" s="97"/>
      <c r="AV108" s="97"/>
      <c r="AW108" s="97"/>
      <c r="AX108" s="97"/>
      <c r="AY108" s="97"/>
    </row>
    <row r="109" spans="1:51" x14ac:dyDescent="0.2">
      <c r="A109" s="197">
        <v>1885</v>
      </c>
      <c r="B109" s="196">
        <v>5</v>
      </c>
      <c r="C109" s="198">
        <v>10</v>
      </c>
      <c r="E109" s="415" t="str">
        <f>INDEX('[1]2012 Teams'!$B$2:$B$2344,MATCH(A109,'[1]2012 Teams'!$A$2:$A$2344))</f>
        <v>Haymarket, VA USA</v>
      </c>
      <c r="F109" s="197"/>
      <c r="L109" s="153" t="e">
        <f>MATCH(A109,MAR!B$3:B$101,0)</f>
        <v>#N/A</v>
      </c>
      <c r="Y109" s="219"/>
      <c r="Z109" s="219"/>
      <c r="AA109" s="219"/>
      <c r="AB109" s="219"/>
      <c r="AC109" s="219"/>
      <c r="AD109" s="219"/>
      <c r="AF109" s="2"/>
      <c r="AG109" s="2"/>
      <c r="AH109" s="2"/>
      <c r="AI109" s="2"/>
      <c r="AJ109" s="2"/>
      <c r="AK109" s="2"/>
      <c r="AL109" s="2"/>
      <c r="AM109" s="2"/>
      <c r="AN109" s="2"/>
      <c r="AO109" s="2"/>
      <c r="AP109" s="2"/>
      <c r="AQ109" s="2"/>
      <c r="AR109" s="2"/>
      <c r="AS109" s="2"/>
      <c r="AT109" s="2"/>
      <c r="AU109" s="97"/>
      <c r="AV109" s="97"/>
      <c r="AW109" s="97"/>
      <c r="AX109" s="97"/>
      <c r="AY109" s="97"/>
    </row>
    <row r="110" spans="1:51" x14ac:dyDescent="0.2">
      <c r="A110" s="10">
        <v>1918</v>
      </c>
      <c r="B110" s="196">
        <v>12</v>
      </c>
      <c r="C110" s="165">
        <v>0</v>
      </c>
      <c r="E110" s="415" t="str">
        <f>INDEX('[1]2012 Teams'!$B$2:$B$2344,MATCH(A110,'[1]2012 Teams'!$A$2:$A$2344))</f>
        <v>Fremont, MI USA</v>
      </c>
      <c r="F110" s="197"/>
      <c r="L110" s="153" t="e">
        <f>MATCH(A110,MAR!B$3:B$101,0)</f>
        <v>#N/A</v>
      </c>
      <c r="Y110" s="219"/>
      <c r="Z110" s="219"/>
      <c r="AA110" s="219"/>
      <c r="AB110" s="219"/>
      <c r="AC110" s="219"/>
      <c r="AD110" s="219"/>
      <c r="AF110" s="2"/>
      <c r="AG110" s="2"/>
      <c r="AH110" s="2"/>
      <c r="AI110" s="2"/>
      <c r="AJ110" s="2"/>
      <c r="AK110" s="2"/>
      <c r="AL110" s="2"/>
      <c r="AM110" s="2"/>
      <c r="AN110" s="2"/>
      <c r="AO110" s="2"/>
      <c r="AP110" s="2"/>
      <c r="AQ110" s="2"/>
      <c r="AR110" s="2"/>
      <c r="AS110" s="2"/>
      <c r="AT110" s="2"/>
      <c r="AU110" s="97"/>
      <c r="AV110" s="97"/>
      <c r="AW110" s="97"/>
      <c r="AX110" s="97"/>
      <c r="AY110" s="97"/>
    </row>
    <row r="111" spans="1:51" x14ac:dyDescent="0.2">
      <c r="A111" s="10">
        <v>1983</v>
      </c>
      <c r="B111" s="196">
        <v>12</v>
      </c>
      <c r="C111" s="165">
        <v>10</v>
      </c>
      <c r="E111" s="415" t="str">
        <f>INDEX('[1]2012 Teams'!$B$2:$B$2344,MATCH(A111,'[1]2012 Teams'!$A$2:$A$2344))</f>
        <v>Des Moines, WA USA</v>
      </c>
      <c r="F111" s="197"/>
      <c r="L111" s="153" t="e">
        <f>MATCH(A111,MAR!B$3:B$101,0)</f>
        <v>#N/A</v>
      </c>
      <c r="AF111" s="2"/>
      <c r="AG111" s="2"/>
      <c r="AH111" s="2"/>
      <c r="AI111" s="2"/>
      <c r="AJ111" s="2"/>
      <c r="AK111" s="2"/>
      <c r="AL111" s="2"/>
      <c r="AM111" s="2"/>
      <c r="AN111" s="2"/>
      <c r="AO111" s="2"/>
      <c r="AP111" s="2"/>
      <c r="AQ111" s="2"/>
      <c r="AR111" s="2"/>
      <c r="AS111" s="2"/>
      <c r="AT111" s="2"/>
      <c r="AU111" s="97"/>
      <c r="AV111" s="97"/>
      <c r="AW111" s="97"/>
      <c r="AX111" s="97"/>
      <c r="AY111" s="97"/>
    </row>
    <row r="112" spans="1:51" x14ac:dyDescent="0.2">
      <c r="A112" s="197">
        <v>1986</v>
      </c>
      <c r="B112" s="196">
        <v>14</v>
      </c>
      <c r="C112" s="165">
        <v>0</v>
      </c>
      <c r="D112" s="1"/>
      <c r="E112" s="415" t="str">
        <f>INDEX('[1]2012 Teams'!$B$2:$B$2344,MATCH(A112,'[1]2012 Teams'!$A$2:$A$2344))</f>
        <v>Lee's Summit, MO USA</v>
      </c>
      <c r="F112" s="197"/>
      <c r="L112" s="153" t="e">
        <f>MATCH(A112,MAR!B$3:B$101,0)</f>
        <v>#N/A</v>
      </c>
      <c r="AF112" s="2"/>
      <c r="AG112" s="2"/>
      <c r="AH112" s="2"/>
      <c r="AI112" s="2"/>
      <c r="AJ112" s="2"/>
      <c r="AK112" s="2"/>
      <c r="AL112" s="2"/>
      <c r="AM112" s="2"/>
      <c r="AN112" s="2"/>
      <c r="AO112" s="2"/>
      <c r="AP112" s="2"/>
      <c r="AQ112" s="2"/>
      <c r="AR112" s="2"/>
      <c r="AS112" s="2"/>
      <c r="AT112" s="2"/>
      <c r="AU112" s="97"/>
      <c r="AV112" s="97"/>
      <c r="AW112" s="97"/>
      <c r="AX112" s="97"/>
      <c r="AY112" s="97"/>
    </row>
    <row r="113" spans="1:51" x14ac:dyDescent="0.2">
      <c r="A113" s="10">
        <v>2016</v>
      </c>
      <c r="B113" s="196">
        <v>2</v>
      </c>
      <c r="C113" s="165">
        <v>0</v>
      </c>
      <c r="E113" s="415" t="str">
        <f>INDEX('[1]2012 Teams'!$B$2:$B$2344,MATCH(A113,'[1]2012 Teams'!$A$2:$A$2344))</f>
        <v>Ewing, NJ USA</v>
      </c>
      <c r="F113" s="197"/>
      <c r="L113" s="153">
        <f>MATCH(A113,MAR!B$3:B$101,0)</f>
        <v>8</v>
      </c>
      <c r="AF113" s="2"/>
      <c r="AG113" s="2"/>
      <c r="AH113" s="2"/>
      <c r="AI113" s="2"/>
      <c r="AJ113" s="2"/>
      <c r="AK113" s="2"/>
      <c r="AL113" s="2"/>
      <c r="AM113" s="2"/>
      <c r="AN113" s="2"/>
      <c r="AO113" s="2"/>
      <c r="AP113" s="2"/>
      <c r="AQ113" s="2"/>
      <c r="AR113" s="2"/>
      <c r="AS113" s="2"/>
      <c r="AT113" s="2"/>
      <c r="AU113" s="97"/>
      <c r="AV113" s="97"/>
      <c r="AW113" s="97"/>
      <c r="AX113" s="97"/>
      <c r="AY113" s="97"/>
    </row>
    <row r="114" spans="1:51" x14ac:dyDescent="0.2">
      <c r="A114" s="197">
        <v>2046</v>
      </c>
      <c r="B114" s="196">
        <v>10</v>
      </c>
      <c r="C114" s="165">
        <v>0</v>
      </c>
      <c r="D114" s="1"/>
      <c r="E114" s="415" t="str">
        <f>INDEX('[1]2012 Teams'!$B$2:$B$2344,MATCH(A114,'[1]2012 Teams'!$A$2:$A$2344))</f>
        <v>Maple Valley, WA USA</v>
      </c>
      <c r="F114" s="197"/>
      <c r="L114" s="153" t="e">
        <f>MATCH(A114,MAR!B$3:B$101,0)</f>
        <v>#N/A</v>
      </c>
      <c r="AF114" s="2"/>
      <c r="AG114" s="2"/>
      <c r="AH114" s="2"/>
      <c r="AI114" s="2"/>
      <c r="AJ114" s="2"/>
      <c r="AK114" s="2"/>
      <c r="AL114" s="2"/>
      <c r="AM114" s="2"/>
      <c r="AN114" s="2"/>
      <c r="AO114" s="2"/>
      <c r="AP114" s="2"/>
      <c r="AQ114" s="2"/>
      <c r="AR114" s="2"/>
      <c r="AS114" s="2"/>
      <c r="AT114" s="2"/>
      <c r="AU114" s="97"/>
      <c r="AV114" s="97"/>
      <c r="AW114" s="97"/>
      <c r="AX114" s="97"/>
      <c r="AY114" s="97"/>
    </row>
    <row r="115" spans="1:51" ht="13.5" thickBot="1" x14ac:dyDescent="0.25">
      <c r="A115" s="10">
        <v>2054</v>
      </c>
      <c r="B115" s="201">
        <v>9</v>
      </c>
      <c r="C115" s="168">
        <v>10</v>
      </c>
      <c r="E115" s="415" t="str">
        <f>INDEX('[1]2012 Teams'!$B$2:$B$2344,MATCH(A115,'[1]2012 Teams'!$A$2:$A$2344))</f>
        <v>Hopkins, MI USA</v>
      </c>
      <c r="F115" s="197"/>
      <c r="L115" s="153" t="e">
        <f>MATCH(A115,MAR!B$3:B$101,0)</f>
        <v>#N/A</v>
      </c>
      <c r="AF115" s="2"/>
      <c r="AG115" s="2"/>
      <c r="AH115" s="2"/>
      <c r="AI115" s="2"/>
      <c r="AJ115" s="2"/>
      <c r="AK115" s="2"/>
      <c r="AL115" s="2"/>
      <c r="AM115" s="2"/>
      <c r="AN115" s="2"/>
      <c r="AO115" s="2"/>
      <c r="AP115" s="2"/>
      <c r="AQ115" s="2"/>
      <c r="AR115" s="2"/>
      <c r="AS115" s="2"/>
      <c r="AT115" s="2"/>
      <c r="AU115" s="97"/>
      <c r="AV115" s="97"/>
      <c r="AW115" s="97"/>
      <c r="AX115" s="97"/>
      <c r="AY115" s="97"/>
    </row>
    <row r="116" spans="1:51" x14ac:dyDescent="0.2">
      <c r="A116" s="197">
        <v>2056</v>
      </c>
      <c r="B116" s="193">
        <v>15</v>
      </c>
      <c r="C116" s="165">
        <v>30</v>
      </c>
      <c r="E116" s="415" t="str">
        <f>INDEX('[1]2012 Teams'!$B$2:$B$2344,MATCH(A116,'[1]2012 Teams'!$A$2:$A$2344))</f>
        <v>Stoney Creek, ON Canada</v>
      </c>
      <c r="F116" s="197"/>
      <c r="L116" s="153" t="e">
        <f>MATCH(A116,MAR!B$3:B$101,0)</f>
        <v>#N/A</v>
      </c>
      <c r="AF116" s="2"/>
      <c r="AG116" s="2"/>
      <c r="AH116" s="2"/>
      <c r="AI116" s="2"/>
      <c r="AJ116" s="2"/>
      <c r="AK116" s="2"/>
      <c r="AL116" s="2"/>
      <c r="AM116" s="2"/>
      <c r="AN116" s="2"/>
      <c r="AO116" s="2"/>
      <c r="AP116" s="2"/>
      <c r="AQ116" s="2"/>
      <c r="AR116" s="2"/>
      <c r="AS116" s="2"/>
      <c r="AT116" s="2"/>
      <c r="AU116" s="97"/>
      <c r="AV116" s="97"/>
      <c r="AW116" s="97"/>
      <c r="AX116" s="97"/>
      <c r="AY116" s="97"/>
    </row>
    <row r="117" spans="1:51" x14ac:dyDescent="0.2">
      <c r="A117" s="10">
        <v>2122</v>
      </c>
      <c r="B117" s="196">
        <v>10</v>
      </c>
      <c r="C117" s="165">
        <v>0</v>
      </c>
      <c r="E117" s="415" t="str">
        <f>INDEX('[1]2012 Teams'!$B$2:$B$2344,MATCH(A117,'[1]2012 Teams'!$A$2:$A$2344))</f>
        <v>Boise, ID USA</v>
      </c>
      <c r="F117" s="197"/>
      <c r="L117" s="153" t="e">
        <f>MATCH(A117,MAR!B$3:B$101,0)</f>
        <v>#N/A</v>
      </c>
      <c r="AF117" s="2"/>
      <c r="AG117" s="2"/>
      <c r="AH117" s="2"/>
      <c r="AI117" s="2"/>
      <c r="AJ117" s="2"/>
      <c r="AK117" s="2"/>
      <c r="AL117" s="2"/>
      <c r="AM117" s="2"/>
      <c r="AN117" s="2"/>
      <c r="AO117" s="2"/>
      <c r="AP117" s="2"/>
      <c r="AQ117" s="2"/>
      <c r="AR117" s="2"/>
      <c r="AS117" s="2"/>
      <c r="AT117" s="2"/>
      <c r="AU117" s="97"/>
      <c r="AV117" s="97"/>
      <c r="AW117" s="97"/>
      <c r="AX117" s="97"/>
      <c r="AY117" s="97"/>
    </row>
    <row r="118" spans="1:51" x14ac:dyDescent="0.2">
      <c r="A118" s="10">
        <v>2169</v>
      </c>
      <c r="B118" s="196">
        <v>8</v>
      </c>
      <c r="C118" s="165">
        <v>10</v>
      </c>
      <c r="E118" s="415" t="str">
        <f>INDEX('[1]2012 Teams'!$B$2:$B$2344,MATCH(A118,'[1]2012 Teams'!$A$2:$A$2344))</f>
        <v>Prior Lake/Savage, MN USA</v>
      </c>
      <c r="F118" s="197"/>
      <c r="L118" s="153" t="e">
        <f>MATCH(A118,MAR!B$3:B$101,0)</f>
        <v>#N/A</v>
      </c>
      <c r="AF118" s="2"/>
      <c r="AG118" s="2"/>
      <c r="AH118" s="2"/>
      <c r="AI118" s="2"/>
      <c r="AJ118" s="2"/>
      <c r="AK118" s="2"/>
      <c r="AL118" s="2"/>
      <c r="AM118" s="2"/>
      <c r="AN118" s="2"/>
      <c r="AO118" s="2"/>
      <c r="AP118" s="2"/>
      <c r="AQ118" s="2"/>
      <c r="AR118" s="2"/>
      <c r="AS118" s="2"/>
      <c r="AT118" s="2"/>
      <c r="AU118" s="97"/>
      <c r="AV118" s="97"/>
      <c r="AW118" s="97"/>
      <c r="AX118" s="97"/>
      <c r="AY118" s="97"/>
    </row>
    <row r="119" spans="1:51" x14ac:dyDescent="0.2">
      <c r="A119" s="10">
        <v>2194</v>
      </c>
      <c r="B119" s="196">
        <v>1</v>
      </c>
      <c r="C119" s="165">
        <v>30</v>
      </c>
      <c r="E119" s="415" t="str">
        <f>INDEX('[1]2012 Teams'!$B$2:$B$2344,MATCH(A119,'[1]2012 Teams'!$A$2:$A$2344))</f>
        <v>Fond du Lac, WI USA</v>
      </c>
      <c r="F119" s="197"/>
      <c r="L119" s="153" t="e">
        <f>MATCH(A119,MAR!B$3:B$101,0)</f>
        <v>#N/A</v>
      </c>
      <c r="AF119" s="2"/>
      <c r="AG119" s="2"/>
      <c r="AH119" s="2"/>
      <c r="AI119" s="2"/>
      <c r="AJ119" s="2"/>
      <c r="AK119" s="2"/>
      <c r="AL119" s="2"/>
      <c r="AM119" s="2"/>
      <c r="AN119" s="2"/>
      <c r="AO119" s="2"/>
      <c r="AP119" s="2"/>
      <c r="AQ119" s="2"/>
      <c r="AR119" s="2"/>
      <c r="AS119" s="2"/>
      <c r="AT119" s="2"/>
      <c r="AU119" s="97"/>
      <c r="AV119" s="97"/>
      <c r="AW119" s="97"/>
      <c r="AX119" s="97"/>
      <c r="AY119" s="97"/>
    </row>
    <row r="120" spans="1:51" x14ac:dyDescent="0.2">
      <c r="A120" s="10">
        <v>2200</v>
      </c>
      <c r="B120" s="196">
        <v>4</v>
      </c>
      <c r="C120" s="165">
        <v>0</v>
      </c>
      <c r="E120" s="415" t="str">
        <f>INDEX('[1]2012 Teams'!$B$2:$B$2344,MATCH(A120,'[1]2012 Teams'!$A$2:$A$2344))</f>
        <v>Burlington, ON Canada</v>
      </c>
      <c r="F120" s="197"/>
      <c r="L120" s="153" t="e">
        <f>MATCH(A120,MAR!B$3:B$101,0)</f>
        <v>#N/A</v>
      </c>
      <c r="AF120" s="2"/>
      <c r="AG120" s="2"/>
      <c r="AH120" s="2"/>
      <c r="AI120" s="2"/>
      <c r="AJ120" s="2"/>
      <c r="AK120" s="2"/>
      <c r="AL120" s="2"/>
      <c r="AM120" s="2"/>
      <c r="AN120" s="2"/>
      <c r="AO120" s="2"/>
      <c r="AP120" s="2"/>
      <c r="AQ120" s="2"/>
      <c r="AR120" s="2"/>
      <c r="AS120" s="2"/>
      <c r="AT120" s="2"/>
      <c r="AU120" s="97"/>
      <c r="AV120" s="97"/>
      <c r="AW120" s="97"/>
      <c r="AX120" s="97"/>
      <c r="AY120" s="97"/>
    </row>
    <row r="121" spans="1:51" x14ac:dyDescent="0.2">
      <c r="A121" s="10">
        <v>2337</v>
      </c>
      <c r="B121" s="196">
        <v>5</v>
      </c>
      <c r="C121" s="165">
        <v>0</v>
      </c>
      <c r="E121" s="415" t="str">
        <f>INDEX('[1]2012 Teams'!$B$2:$B$2344,MATCH(A121,'[1]2012 Teams'!$A$2:$A$2344))</f>
        <v>Grand Blanc, MI USA</v>
      </c>
      <c r="F121" s="197"/>
      <c r="L121" s="153" t="e">
        <f>MATCH(A121,MAR!B$3:B$101,0)</f>
        <v>#N/A</v>
      </c>
      <c r="AF121" s="2"/>
      <c r="AG121" s="2"/>
      <c r="AH121" s="2"/>
      <c r="AI121" s="2"/>
      <c r="AJ121" s="2"/>
      <c r="AK121" s="2"/>
      <c r="AL121" s="2"/>
      <c r="AM121" s="2"/>
      <c r="AN121" s="2"/>
      <c r="AO121" s="2"/>
      <c r="AP121" s="2"/>
      <c r="AQ121" s="2"/>
      <c r="AR121" s="2"/>
      <c r="AS121" s="2"/>
      <c r="AT121" s="2"/>
      <c r="AU121" s="97"/>
      <c r="AV121" s="97"/>
      <c r="AW121" s="97"/>
      <c r="AX121" s="97"/>
      <c r="AY121" s="97"/>
    </row>
    <row r="122" spans="1:51" x14ac:dyDescent="0.2">
      <c r="A122" s="197">
        <v>2415</v>
      </c>
      <c r="B122" s="196">
        <v>7</v>
      </c>
      <c r="C122" s="165">
        <v>0</v>
      </c>
      <c r="D122" s="1"/>
      <c r="E122" s="415" t="str">
        <f>INDEX('[1]2012 Teams'!$B$2:$B$2344,MATCH(A122,'[1]2012 Teams'!$A$2:$A$2344))</f>
        <v>Atlanta, GA USA</v>
      </c>
      <c r="F122" s="197"/>
      <c r="L122" s="153" t="e">
        <f>MATCH(A122,MAR!B$3:B$101,0)</f>
        <v>#N/A</v>
      </c>
      <c r="AF122" s="2"/>
      <c r="AG122" s="2"/>
      <c r="AH122" s="2"/>
      <c r="AI122" s="2"/>
      <c r="AJ122" s="2"/>
      <c r="AK122" s="2"/>
      <c r="AL122" s="2"/>
      <c r="AM122" s="2"/>
      <c r="AN122" s="2"/>
      <c r="AO122" s="2"/>
      <c r="AP122" s="2"/>
      <c r="AQ122" s="2"/>
      <c r="AR122" s="2"/>
      <c r="AS122" s="2"/>
      <c r="AT122" s="2"/>
      <c r="AU122" s="97"/>
      <c r="AV122" s="97"/>
      <c r="AW122" s="97"/>
      <c r="AX122" s="97"/>
      <c r="AY122" s="97"/>
    </row>
    <row r="123" spans="1:51" ht="13.5" thickBot="1" x14ac:dyDescent="0.25">
      <c r="A123" s="10">
        <v>2471</v>
      </c>
      <c r="B123" s="201">
        <v>2</v>
      </c>
      <c r="C123" s="198">
        <v>10</v>
      </c>
      <c r="E123" s="415" t="str">
        <f>INDEX('[1]2012 Teams'!$B$2:$B$2344,MATCH(A123,'[1]2012 Teams'!$A$2:$A$2344))</f>
        <v>Camas, WA USA</v>
      </c>
      <c r="F123" s="197"/>
      <c r="L123" s="153" t="e">
        <f>MATCH(A123,MAR!B$3:B$101,0)</f>
        <v>#N/A</v>
      </c>
    </row>
    <row r="124" spans="1:51" x14ac:dyDescent="0.2">
      <c r="A124" s="197">
        <v>2474</v>
      </c>
      <c r="B124" s="196">
        <v>10</v>
      </c>
      <c r="C124" s="165">
        <v>0</v>
      </c>
      <c r="D124" s="1"/>
      <c r="E124" s="415" t="str">
        <f>INDEX('[1]2012 Teams'!$B$2:$B$2344,MATCH(A124,'[1]2012 Teams'!$A$2:$A$2344))</f>
        <v>Niles, MI USA</v>
      </c>
      <c r="F124" s="197"/>
      <c r="L124" s="153" t="e">
        <f>MATCH(A124,MAR!B$3:B$101,0)</f>
        <v>#N/A</v>
      </c>
    </row>
    <row r="125" spans="1:51" x14ac:dyDescent="0.2">
      <c r="A125" s="197">
        <v>2557</v>
      </c>
      <c r="B125" s="196">
        <v>3</v>
      </c>
      <c r="C125" s="165">
        <v>0</v>
      </c>
      <c r="D125" s="1"/>
      <c r="E125" s="415" t="str">
        <f>INDEX('[1]2012 Teams'!$B$2:$B$2344,MATCH(A125,'[1]2012 Teams'!$A$2:$A$2344))</f>
        <v>Tacoma, WA USA</v>
      </c>
      <c r="F125" s="197"/>
      <c r="L125" s="153" t="e">
        <f>MATCH(A125,MAR!B$3:B$101,0)</f>
        <v>#N/A</v>
      </c>
    </row>
    <row r="126" spans="1:51" x14ac:dyDescent="0.2">
      <c r="A126" s="197">
        <v>2590</v>
      </c>
      <c r="B126" s="196">
        <v>11</v>
      </c>
      <c r="C126" s="165">
        <v>10</v>
      </c>
      <c r="E126" s="415" t="str">
        <f>INDEX('[1]2012 Teams'!$B$2:$B$2344,MATCH(A126,'[1]2012 Teams'!$A$2:$A$2344))</f>
        <v>Robbinsville, NJ USA</v>
      </c>
      <c r="F126" s="197"/>
      <c r="L126" s="153">
        <f>MATCH(A126,MAR!B$3:B$101,0)</f>
        <v>9</v>
      </c>
    </row>
    <row r="127" spans="1:51" x14ac:dyDescent="0.2">
      <c r="A127" s="197">
        <v>2648</v>
      </c>
      <c r="B127" s="196">
        <v>14</v>
      </c>
      <c r="C127" s="198">
        <v>0</v>
      </c>
      <c r="E127" s="415" t="str">
        <f>INDEX('[1]2012 Teams'!$B$2:$B$2344,MATCH(A127,'[1]2012 Teams'!$A$2:$A$2344))</f>
        <v>Oakland, ME USA</v>
      </c>
      <c r="F127" s="197"/>
      <c r="L127" s="153" t="e">
        <f>MATCH(A127,MAR!B$3:B$101,0)</f>
        <v>#N/A</v>
      </c>
    </row>
    <row r="128" spans="1:51" x14ac:dyDescent="0.2">
      <c r="A128" s="197">
        <v>2826</v>
      </c>
      <c r="B128" s="196">
        <v>16</v>
      </c>
      <c r="C128" s="198">
        <v>20</v>
      </c>
      <c r="E128" s="415" t="str">
        <f>INDEX('[1]2012 Teams'!$B$2:$B$2344,MATCH(A128,'[1]2012 Teams'!$A$2:$A$2344))</f>
        <v>Oshkosh, WI USA</v>
      </c>
      <c r="F128" s="197"/>
      <c r="L128" s="153" t="e">
        <f>MATCH(A128,MAR!B$3:B$101,0)</f>
        <v>#N/A</v>
      </c>
    </row>
    <row r="129" spans="1:12" x14ac:dyDescent="0.2">
      <c r="A129" s="10">
        <v>2834</v>
      </c>
      <c r="B129" s="196">
        <v>9</v>
      </c>
      <c r="C129" s="165">
        <v>0</v>
      </c>
      <c r="E129" s="415" t="str">
        <f>INDEX('[1]2012 Teams'!$B$2:$B$2344,MATCH(A129,'[1]2012 Teams'!$A$2:$A$2344))</f>
        <v>Bloomfield Hills, MI USA</v>
      </c>
      <c r="F129" s="197"/>
      <c r="L129" s="153" t="e">
        <f>MATCH(A129,MAR!B$3:B$101,0)</f>
        <v>#N/A</v>
      </c>
    </row>
    <row r="130" spans="1:12" x14ac:dyDescent="0.2">
      <c r="A130" s="197">
        <v>2851</v>
      </c>
      <c r="B130" s="196">
        <v>6</v>
      </c>
      <c r="C130" s="165">
        <v>10</v>
      </c>
      <c r="D130" s="1"/>
      <c r="E130" s="415" t="str">
        <f>INDEX('[1]2012 Teams'!$B$2:$B$2344,MATCH(A130,'[1]2012 Teams'!$A$2:$A$2344))</f>
        <v>Sterling Heights, MI USA</v>
      </c>
      <c r="F130" s="197"/>
      <c r="L130" s="153" t="e">
        <f>MATCH(A130,MAR!B$3:B$101,0)</f>
        <v>#N/A</v>
      </c>
    </row>
    <row r="131" spans="1:12" ht="13.5" thickBot="1" x14ac:dyDescent="0.25">
      <c r="A131" s="197">
        <v>2949</v>
      </c>
      <c r="B131" s="201">
        <v>13</v>
      </c>
      <c r="C131" s="165">
        <v>0</v>
      </c>
      <c r="D131" s="1"/>
      <c r="E131" s="415" t="str">
        <f>INDEX('[1]2012 Teams'!$B$2:$B$2344,MATCH(A131,'[1]2012 Teams'!$A$2:$A$2344))</f>
        <v>Batavia, IL USA</v>
      </c>
      <c r="F131" s="197"/>
      <c r="L131" s="153" t="e">
        <f>MATCH(A131,MAR!B$3:B$101,0)</f>
        <v>#N/A</v>
      </c>
    </row>
    <row r="132" spans="1:12" x14ac:dyDescent="0.2">
      <c r="A132" s="197">
        <v>3098</v>
      </c>
      <c r="B132" s="196">
        <v>13</v>
      </c>
      <c r="C132" s="165">
        <v>0</v>
      </c>
      <c r="D132" s="1"/>
      <c r="E132" s="415" t="str">
        <f>INDEX('[1]2012 Teams'!$B$2:$B$2344,MATCH(A132,'[1]2012 Teams'!$A$2:$A$2344))</f>
        <v>Waterford, MI USA</v>
      </c>
      <c r="F132" s="197"/>
      <c r="L132" s="153" t="e">
        <f>MATCH(A132,MAR!B$3:B$101,0)</f>
        <v>#N/A</v>
      </c>
    </row>
    <row r="133" spans="1:12" x14ac:dyDescent="0.2">
      <c r="A133" s="10">
        <v>3173</v>
      </c>
      <c r="B133" s="196">
        <v>14</v>
      </c>
      <c r="C133" s="198">
        <v>10</v>
      </c>
      <c r="E133" s="415" t="str">
        <f>INDEX('[1]2012 Teams'!$B$2:$B$2344,MATCH(A133,'[1]2012 Teams'!$A$2:$A$2344))</f>
        <v>Rochester, NY USA</v>
      </c>
      <c r="F133" s="197"/>
      <c r="L133" s="153" t="e">
        <f>MATCH(A133,MAR!B$3:B$101,0)</f>
        <v>#N/A</v>
      </c>
    </row>
    <row r="134" spans="1:12" x14ac:dyDescent="0.2">
      <c r="A134" s="10">
        <v>3322</v>
      </c>
      <c r="B134" s="196">
        <v>1</v>
      </c>
      <c r="C134" s="198">
        <v>0</v>
      </c>
      <c r="E134" s="415" t="str">
        <f>INDEX('[1]2012 Teams'!$B$2:$B$2344,MATCH(A134,'[1]2012 Teams'!$A$2:$A$2344))</f>
        <v>Ann Arbor, MI USA</v>
      </c>
      <c r="F134" s="197"/>
      <c r="L134" s="153" t="e">
        <f>MATCH(A134,MAR!B$3:B$101,0)</f>
        <v>#N/A</v>
      </c>
    </row>
    <row r="135" spans="1:12" x14ac:dyDescent="0.2">
      <c r="A135" s="10">
        <v>3357</v>
      </c>
      <c r="B135" s="196">
        <v>8</v>
      </c>
      <c r="C135" s="165">
        <v>0</v>
      </c>
      <c r="E135" s="415" t="str">
        <f>INDEX('[1]2012 Teams'!$B$2:$B$2344,MATCH(A135,'[1]2012 Teams'!$A$2:$A$2344))</f>
        <v>Grand Rapids, MI USA</v>
      </c>
      <c r="F135" s="197"/>
      <c r="L135" s="153" t="e">
        <f>MATCH(A135,MAR!B$3:B$101,0)</f>
        <v>#N/A</v>
      </c>
    </row>
    <row r="136" spans="1:12" x14ac:dyDescent="0.2">
      <c r="A136" s="197">
        <v>3481</v>
      </c>
      <c r="B136" s="196">
        <v>12</v>
      </c>
      <c r="C136" s="165">
        <v>10</v>
      </c>
      <c r="E136" s="415" t="str">
        <f>INDEX('[1]2012 Teams'!$B$2:$B$2344,MATCH(A136,'[1]2012 Teams'!$A$2:$A$2344))</f>
        <v>San Antonio, TX USA</v>
      </c>
      <c r="F136" s="197"/>
      <c r="L136" s="153" t="e">
        <f>MATCH(A136,MAR!B$3:B$101,0)</f>
        <v>#N/A</v>
      </c>
    </row>
    <row r="137" spans="1:12" x14ac:dyDescent="0.2">
      <c r="A137" s="197">
        <v>3528</v>
      </c>
      <c r="B137" s="196">
        <v>11</v>
      </c>
      <c r="C137" s="165">
        <v>10</v>
      </c>
      <c r="D137" s="1"/>
      <c r="E137" s="415" t="str">
        <f>INDEX('[1]2012 Teams'!$B$2:$B$2344,MATCH(A137,'[1]2012 Teams'!$A$2:$A$2344))</f>
        <v>Kansas City, MO USA</v>
      </c>
      <c r="F137" s="197"/>
      <c r="L137" s="153" t="e">
        <f>MATCH(A137,MAR!B$3:B$101,0)</f>
        <v>#N/A</v>
      </c>
    </row>
    <row r="138" spans="1:12" x14ac:dyDescent="0.2">
      <c r="A138" s="197">
        <v>4143</v>
      </c>
      <c r="B138" s="196">
        <v>1</v>
      </c>
      <c r="C138" s="165">
        <v>20</v>
      </c>
      <c r="D138" s="1"/>
      <c r="E138" s="415" t="str">
        <f>INDEX('[1]2012 Teams'!$B$2:$B$2344,MATCH(A138,'[1]2012 Teams'!$A$2:$A$2344))</f>
        <v>METAMORA, IL USA</v>
      </c>
      <c r="F138" s="197"/>
      <c r="L138" s="153" t="e">
        <f>MATCH(A138,MAR!B$3:B$101,0)</f>
        <v>#N/A</v>
      </c>
    </row>
    <row r="139" spans="1:12" ht="13.5" thickBot="1" x14ac:dyDescent="0.25">
      <c r="A139" s="197">
        <v>4334</v>
      </c>
      <c r="B139" s="201">
        <v>2</v>
      </c>
      <c r="C139" s="168">
        <v>30</v>
      </c>
      <c r="D139" s="1"/>
      <c r="E139" s="415" t="str">
        <f>INDEX('[1]2012 Teams'!$B$2:$B$2344,MATCH(A139,'[1]2012 Teams'!$A$2:$A$2344))</f>
        <v>Calgary, AB Canada</v>
      </c>
      <c r="F139" s="197"/>
      <c r="L139" s="153" t="e">
        <f>MATCH(A139,MAR!B$3:B$101,0)</f>
        <v>#N/A</v>
      </c>
    </row>
    <row r="140" spans="1:12" x14ac:dyDescent="0.2">
      <c r="B140" s="164">
        <v>0</v>
      </c>
      <c r="C140" s="165">
        <v>0</v>
      </c>
    </row>
    <row r="173" spans="45:45" ht="13.5" thickBot="1" x14ac:dyDescent="0.25">
      <c r="AS173" s="151"/>
    </row>
    <row r="259" spans="45:45" ht="13.5" thickBot="1" x14ac:dyDescent="0.25">
      <c r="AS259" s="151"/>
    </row>
  </sheetData>
  <sortState ref="A44:D139">
    <sortCondition ref="A44:A139"/>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H140"/>
  <sheetViews>
    <sheetView topLeftCell="A22" zoomScale="85" zoomScaleNormal="85" workbookViewId="0">
      <selection activeCell="A62" sqref="A62"/>
    </sheetView>
  </sheetViews>
  <sheetFormatPr defaultRowHeight="12.75" x14ac:dyDescent="0.2"/>
  <cols>
    <col min="5" max="5" width="16" customWidth="1"/>
    <col min="6" max="6" width="12.28515625" customWidth="1"/>
    <col min="11" max="11" width="14.85546875" customWidth="1"/>
    <col min="17" max="17" width="14" customWidth="1"/>
    <col min="23" max="23" width="15" customWidth="1"/>
  </cols>
  <sheetData>
    <row r="1" spans="1:34" ht="13.5" thickBot="1" x14ac:dyDescent="0.25">
      <c r="A1" s="3" t="s">
        <v>0</v>
      </c>
      <c r="B1" s="7" t="s">
        <v>1</v>
      </c>
      <c r="C1" s="7" t="s">
        <v>2</v>
      </c>
      <c r="D1" s="7" t="s">
        <v>3</v>
      </c>
      <c r="E1" s="8" t="s">
        <v>4</v>
      </c>
      <c r="G1" s="3" t="s">
        <v>8</v>
      </c>
      <c r="H1" s="7" t="s">
        <v>1</v>
      </c>
      <c r="I1" s="7" t="s">
        <v>2</v>
      </c>
      <c r="J1" s="7" t="s">
        <v>3</v>
      </c>
      <c r="K1" s="8" t="s">
        <v>4</v>
      </c>
      <c r="M1" s="3" t="s">
        <v>9</v>
      </c>
      <c r="N1" s="7" t="s">
        <v>1</v>
      </c>
      <c r="O1" s="7" t="s">
        <v>2</v>
      </c>
      <c r="P1" s="7" t="s">
        <v>3</v>
      </c>
      <c r="Q1" s="8" t="s">
        <v>4</v>
      </c>
      <c r="S1" s="3" t="s">
        <v>10</v>
      </c>
      <c r="T1" s="7" t="s">
        <v>1</v>
      </c>
      <c r="U1" s="7" t="s">
        <v>2</v>
      </c>
      <c r="V1" s="7" t="s">
        <v>3</v>
      </c>
      <c r="W1" s="8" t="s">
        <v>4</v>
      </c>
      <c r="X1" s="197"/>
      <c r="Y1" s="3" t="s">
        <v>12</v>
      </c>
      <c r="Z1" s="7" t="s">
        <v>1</v>
      </c>
      <c r="AA1" s="7" t="s">
        <v>2</v>
      </c>
      <c r="AB1" s="7" t="s">
        <v>3</v>
      </c>
      <c r="AC1" s="8" t="s">
        <v>4</v>
      </c>
      <c r="AD1" s="2" t="s">
        <v>20</v>
      </c>
      <c r="AF1" s="118" t="s">
        <v>310</v>
      </c>
      <c r="AH1" s="153"/>
    </row>
    <row r="2" spans="1:34" x14ac:dyDescent="0.2">
      <c r="A2" s="128">
        <v>1</v>
      </c>
      <c r="B2" s="160">
        <v>2415</v>
      </c>
      <c r="C2" s="161">
        <v>987</v>
      </c>
      <c r="D2" s="162">
        <v>2959</v>
      </c>
      <c r="E2" s="226" t="s">
        <v>6</v>
      </c>
      <c r="F2" s="1"/>
      <c r="G2" s="128">
        <v>1</v>
      </c>
      <c r="H2" s="111">
        <v>1678</v>
      </c>
      <c r="I2" s="50">
        <v>148</v>
      </c>
      <c r="J2" s="50">
        <v>862</v>
      </c>
      <c r="K2" s="435" t="s">
        <v>11</v>
      </c>
      <c r="L2" s="1"/>
      <c r="M2" s="128">
        <v>1</v>
      </c>
      <c r="N2" s="111">
        <v>118</v>
      </c>
      <c r="O2" s="50">
        <v>1114</v>
      </c>
      <c r="P2" s="50">
        <v>4039</v>
      </c>
      <c r="Q2" s="435" t="s">
        <v>5</v>
      </c>
      <c r="R2" s="1"/>
      <c r="S2" s="128">
        <v>1</v>
      </c>
      <c r="T2" s="160">
        <v>1538</v>
      </c>
      <c r="U2" s="161">
        <v>1986</v>
      </c>
      <c r="V2" s="162">
        <v>217</v>
      </c>
      <c r="W2" s="435" t="s">
        <v>6</v>
      </c>
      <c r="X2" s="98"/>
      <c r="Y2" s="128" t="s">
        <v>13</v>
      </c>
      <c r="Z2" s="160">
        <v>33</v>
      </c>
      <c r="AA2" s="161">
        <v>469</v>
      </c>
      <c r="AB2" s="162">
        <v>1519</v>
      </c>
      <c r="AC2" s="226" t="s">
        <v>62</v>
      </c>
      <c r="AF2" s="98"/>
      <c r="AG2" s="2"/>
      <c r="AH2" s="98"/>
    </row>
    <row r="3" spans="1:34" x14ac:dyDescent="0.2">
      <c r="A3" s="128">
        <v>2</v>
      </c>
      <c r="B3" s="164">
        <v>33</v>
      </c>
      <c r="C3" s="98">
        <v>469</v>
      </c>
      <c r="D3" s="98">
        <v>1519</v>
      </c>
      <c r="E3" s="217" t="s">
        <v>11</v>
      </c>
      <c r="F3" s="1"/>
      <c r="G3" s="128">
        <v>2</v>
      </c>
      <c r="H3" s="112">
        <v>1983</v>
      </c>
      <c r="I3" s="97">
        <v>3539</v>
      </c>
      <c r="J3" s="97">
        <v>2996</v>
      </c>
      <c r="K3" s="436" t="s">
        <v>5</v>
      </c>
      <c r="L3" s="1"/>
      <c r="M3" s="128">
        <v>2</v>
      </c>
      <c r="N3" s="112">
        <v>2169</v>
      </c>
      <c r="O3" s="97">
        <v>3284</v>
      </c>
      <c r="P3" s="97">
        <v>2175</v>
      </c>
      <c r="Q3" s="436" t="s">
        <v>6</v>
      </c>
      <c r="R3" s="1"/>
      <c r="S3" s="128">
        <v>2</v>
      </c>
      <c r="T3" s="164">
        <v>128</v>
      </c>
      <c r="U3" s="98">
        <v>195</v>
      </c>
      <c r="V3" s="98">
        <v>1676</v>
      </c>
      <c r="W3" s="436" t="s">
        <v>5</v>
      </c>
      <c r="X3" s="98"/>
      <c r="Y3" s="128" t="s">
        <v>14</v>
      </c>
      <c r="Z3" s="164">
        <v>1678</v>
      </c>
      <c r="AA3" s="98">
        <v>148</v>
      </c>
      <c r="AB3" s="98">
        <v>862</v>
      </c>
      <c r="AC3" s="217" t="s">
        <v>63</v>
      </c>
      <c r="AF3" s="153"/>
      <c r="AG3" s="2"/>
      <c r="AH3" s="153"/>
    </row>
    <row r="4" spans="1:34" x14ac:dyDescent="0.2">
      <c r="A4" s="128">
        <v>3</v>
      </c>
      <c r="B4" s="166">
        <v>2468</v>
      </c>
      <c r="C4" s="153">
        <v>254</v>
      </c>
      <c r="D4" s="98">
        <v>11</v>
      </c>
      <c r="E4" s="217" t="s">
        <v>5</v>
      </c>
      <c r="F4" s="1"/>
      <c r="G4" s="128">
        <v>3</v>
      </c>
      <c r="H4" s="112">
        <v>4814</v>
      </c>
      <c r="I4" s="97">
        <v>67</v>
      </c>
      <c r="J4" s="97">
        <v>1918</v>
      </c>
      <c r="K4" s="436" t="s">
        <v>6</v>
      </c>
      <c r="L4" s="1"/>
      <c r="M4" s="128">
        <v>3</v>
      </c>
      <c r="N4" s="112">
        <v>1425</v>
      </c>
      <c r="O4" s="97">
        <v>2474</v>
      </c>
      <c r="P4" s="97">
        <v>2337</v>
      </c>
      <c r="Q4" s="436" t="s">
        <v>5</v>
      </c>
      <c r="R4" s="1"/>
      <c r="S4" s="128">
        <v>3</v>
      </c>
      <c r="T4" s="166">
        <v>303</v>
      </c>
      <c r="U4" s="153">
        <v>3476</v>
      </c>
      <c r="V4" s="98">
        <v>1640</v>
      </c>
      <c r="W4" s="436" t="s">
        <v>11</v>
      </c>
      <c r="X4" s="98"/>
      <c r="Y4" s="128" t="s">
        <v>15</v>
      </c>
      <c r="Z4" s="164">
        <v>1241</v>
      </c>
      <c r="AA4" s="98">
        <v>1477</v>
      </c>
      <c r="AB4" s="98">
        <v>610</v>
      </c>
      <c r="AC4" s="217" t="s">
        <v>61</v>
      </c>
      <c r="AF4" s="98"/>
      <c r="AG4" s="2"/>
      <c r="AH4" s="98"/>
    </row>
    <row r="5" spans="1:34" ht="13.5" thickBot="1" x14ac:dyDescent="0.25">
      <c r="A5" s="128">
        <v>4</v>
      </c>
      <c r="B5" s="164">
        <v>868</v>
      </c>
      <c r="C5" s="98">
        <v>2590</v>
      </c>
      <c r="D5" s="98">
        <v>71</v>
      </c>
      <c r="E5" s="436" t="s">
        <v>7</v>
      </c>
      <c r="F5" s="1"/>
      <c r="G5" s="128">
        <v>4</v>
      </c>
      <c r="H5" s="112">
        <v>2056</v>
      </c>
      <c r="I5" s="97">
        <v>967</v>
      </c>
      <c r="J5" s="97">
        <v>3990</v>
      </c>
      <c r="K5" s="436" t="s">
        <v>5</v>
      </c>
      <c r="L5" s="1"/>
      <c r="M5" s="128">
        <v>4</v>
      </c>
      <c r="N5" s="112">
        <v>2630</v>
      </c>
      <c r="O5" s="97">
        <v>111</v>
      </c>
      <c r="P5" s="97">
        <v>3641</v>
      </c>
      <c r="Q5" s="436" t="s">
        <v>7</v>
      </c>
      <c r="R5" s="1"/>
      <c r="S5" s="128">
        <v>4</v>
      </c>
      <c r="T5" s="164">
        <v>3997</v>
      </c>
      <c r="U5" s="98">
        <v>829</v>
      </c>
      <c r="V5" s="98">
        <v>1741</v>
      </c>
      <c r="W5" s="436" t="s">
        <v>5</v>
      </c>
      <c r="X5" s="98"/>
      <c r="Y5" s="131" t="s">
        <v>16</v>
      </c>
      <c r="Z5" s="167">
        <v>303</v>
      </c>
      <c r="AA5" s="218">
        <v>3476</v>
      </c>
      <c r="AB5" s="159">
        <v>1640</v>
      </c>
      <c r="AC5" s="220" t="s">
        <v>63</v>
      </c>
      <c r="AF5" s="98"/>
      <c r="AG5" s="2"/>
      <c r="AH5" s="98"/>
    </row>
    <row r="6" spans="1:34" x14ac:dyDescent="0.2">
      <c r="A6" s="128">
        <v>5</v>
      </c>
      <c r="B6" s="164">
        <v>126</v>
      </c>
      <c r="C6" s="153">
        <v>3310</v>
      </c>
      <c r="D6" s="98">
        <v>1756</v>
      </c>
      <c r="E6" s="217" t="s">
        <v>5</v>
      </c>
      <c r="F6" s="1"/>
      <c r="G6" s="128">
        <v>5</v>
      </c>
      <c r="H6" s="112">
        <v>1310</v>
      </c>
      <c r="I6" s="97">
        <v>3824</v>
      </c>
      <c r="J6" s="97">
        <v>1684</v>
      </c>
      <c r="K6" s="436" t="s">
        <v>7</v>
      </c>
      <c r="L6" s="1"/>
      <c r="M6" s="128">
        <v>5</v>
      </c>
      <c r="N6" s="112">
        <v>1241</v>
      </c>
      <c r="O6" s="97">
        <v>1477</v>
      </c>
      <c r="P6" s="97">
        <v>610</v>
      </c>
      <c r="Q6" s="436" t="s">
        <v>11</v>
      </c>
      <c r="R6" s="1"/>
      <c r="S6" s="128">
        <v>5</v>
      </c>
      <c r="T6" s="164">
        <v>341</v>
      </c>
      <c r="U6" s="153">
        <v>68</v>
      </c>
      <c r="V6" s="98">
        <v>2826</v>
      </c>
      <c r="W6" s="436" t="s">
        <v>7</v>
      </c>
      <c r="X6" s="98"/>
      <c r="Y6" s="1"/>
      <c r="Z6" s="1"/>
      <c r="AA6" s="1"/>
      <c r="AB6" s="1"/>
      <c r="AC6" s="1"/>
      <c r="AF6" s="98"/>
      <c r="AG6" s="2"/>
      <c r="AH6" s="98"/>
    </row>
    <row r="7" spans="1:34" x14ac:dyDescent="0.2">
      <c r="A7" s="128">
        <v>6</v>
      </c>
      <c r="B7" s="164">
        <v>948</v>
      </c>
      <c r="C7" s="98">
        <v>20</v>
      </c>
      <c r="D7" s="98">
        <v>973</v>
      </c>
      <c r="E7" s="436" t="s">
        <v>7</v>
      </c>
      <c r="F7" s="1"/>
      <c r="G7" s="128">
        <v>6</v>
      </c>
      <c r="H7" s="112">
        <v>1717</v>
      </c>
      <c r="I7" s="97">
        <v>234</v>
      </c>
      <c r="J7" s="97">
        <v>135</v>
      </c>
      <c r="K7" s="436" t="s">
        <v>7</v>
      </c>
      <c r="L7" s="1"/>
      <c r="M7" s="128">
        <v>6</v>
      </c>
      <c r="N7" s="112">
        <v>3656</v>
      </c>
      <c r="O7" s="97">
        <v>1806</v>
      </c>
      <c r="P7" s="97">
        <v>4334</v>
      </c>
      <c r="Q7" s="436" t="s">
        <v>7</v>
      </c>
      <c r="R7" s="1"/>
      <c r="S7" s="128">
        <v>6</v>
      </c>
      <c r="T7" s="164">
        <v>2252</v>
      </c>
      <c r="U7" s="98">
        <v>1718</v>
      </c>
      <c r="V7" s="98">
        <v>141</v>
      </c>
      <c r="W7" s="436" t="s">
        <v>7</v>
      </c>
      <c r="X7" s="98"/>
      <c r="Y7" s="221"/>
      <c r="Z7" s="222"/>
      <c r="AA7" s="222"/>
      <c r="AB7" s="222"/>
      <c r="AC7" s="222"/>
      <c r="AD7" s="222"/>
      <c r="AE7" s="222"/>
      <c r="AF7" s="98"/>
      <c r="AG7" s="2"/>
      <c r="AH7" s="98"/>
    </row>
    <row r="8" spans="1:34" x14ac:dyDescent="0.2">
      <c r="A8" s="128">
        <v>7</v>
      </c>
      <c r="B8" s="164">
        <v>3467</v>
      </c>
      <c r="C8" s="98">
        <v>379</v>
      </c>
      <c r="D8" s="98">
        <v>365</v>
      </c>
      <c r="E8" s="436" t="s">
        <v>7</v>
      </c>
      <c r="F8" s="1"/>
      <c r="G8" s="128">
        <v>7</v>
      </c>
      <c r="H8" s="112">
        <v>359</v>
      </c>
      <c r="I8" s="97">
        <v>233</v>
      </c>
      <c r="J8" s="97">
        <v>16</v>
      </c>
      <c r="K8" s="436" t="s">
        <v>7</v>
      </c>
      <c r="L8" s="1"/>
      <c r="M8" s="128">
        <v>7</v>
      </c>
      <c r="N8" s="112">
        <v>2338</v>
      </c>
      <c r="O8" s="97">
        <v>2512</v>
      </c>
      <c r="P8" s="97">
        <v>1323</v>
      </c>
      <c r="Q8" s="256" t="s">
        <v>7</v>
      </c>
      <c r="R8" s="1"/>
      <c r="S8" s="128">
        <v>7</v>
      </c>
      <c r="T8" s="164">
        <v>2052</v>
      </c>
      <c r="U8" s="98">
        <v>2054</v>
      </c>
      <c r="V8" s="98">
        <v>225</v>
      </c>
      <c r="W8" s="436" t="s">
        <v>7</v>
      </c>
      <c r="X8" s="98"/>
      <c r="Y8" s="221"/>
      <c r="Z8" s="222"/>
      <c r="AA8" s="222"/>
      <c r="AB8" s="222"/>
      <c r="AC8" s="222"/>
      <c r="AD8" s="222"/>
      <c r="AE8" s="222"/>
      <c r="AF8" s="98"/>
      <c r="AG8" s="2"/>
      <c r="AH8" s="153"/>
    </row>
    <row r="9" spans="1:34" ht="13.5" thickBot="1" x14ac:dyDescent="0.25">
      <c r="A9" s="131">
        <v>8</v>
      </c>
      <c r="B9" s="167">
        <v>4450</v>
      </c>
      <c r="C9" s="159">
        <v>1334</v>
      </c>
      <c r="D9" s="159">
        <v>1660</v>
      </c>
      <c r="E9" s="403" t="s">
        <v>7</v>
      </c>
      <c r="F9" s="98"/>
      <c r="G9" s="131">
        <v>8</v>
      </c>
      <c r="H9" s="113">
        <v>4565</v>
      </c>
      <c r="I9" s="96">
        <v>103</v>
      </c>
      <c r="J9" s="96">
        <v>2168</v>
      </c>
      <c r="K9" s="403" t="s">
        <v>7</v>
      </c>
      <c r="L9" s="98"/>
      <c r="M9" s="131">
        <v>8</v>
      </c>
      <c r="N9" s="113">
        <v>245</v>
      </c>
      <c r="O9" s="96">
        <v>1732</v>
      </c>
      <c r="P9" s="96">
        <v>27</v>
      </c>
      <c r="Q9" s="437" t="s">
        <v>7</v>
      </c>
      <c r="R9" s="98"/>
      <c r="S9" s="131">
        <v>8</v>
      </c>
      <c r="T9" s="167">
        <v>1569</v>
      </c>
      <c r="U9" s="159">
        <v>175</v>
      </c>
      <c r="V9" s="159">
        <v>190</v>
      </c>
      <c r="W9" s="437" t="s">
        <v>7</v>
      </c>
      <c r="X9" s="98"/>
      <c r="Y9" s="221"/>
      <c r="Z9" s="222"/>
      <c r="AA9" s="222"/>
      <c r="AB9" s="222"/>
      <c r="AC9" s="222"/>
      <c r="AD9" s="222"/>
      <c r="AE9" s="222"/>
      <c r="AF9" s="153"/>
      <c r="AG9" s="2"/>
      <c r="AH9" s="98"/>
    </row>
    <row r="10" spans="1:34" x14ac:dyDescent="0.2">
      <c r="B10" s="9"/>
      <c r="C10" s="9"/>
      <c r="D10" s="9"/>
      <c r="E10" s="10"/>
      <c r="W10" s="229"/>
      <c r="X10" s="229"/>
      <c r="Y10" s="221"/>
      <c r="Z10" s="222" t="s">
        <v>11</v>
      </c>
      <c r="AA10" s="222"/>
      <c r="AB10" s="222"/>
      <c r="AC10" s="222"/>
      <c r="AD10" s="222"/>
      <c r="AE10" s="222"/>
      <c r="AF10" s="98"/>
      <c r="AG10" s="2"/>
      <c r="AH10" s="98"/>
    </row>
    <row r="11" spans="1:34" ht="24.75" x14ac:dyDescent="0.25">
      <c r="A11" s="257" t="s">
        <v>108</v>
      </c>
      <c r="G11" s="257" t="s">
        <v>35</v>
      </c>
      <c r="M11" s="257" t="s">
        <v>109</v>
      </c>
      <c r="S11" s="257" t="s">
        <v>110</v>
      </c>
      <c r="X11" s="229"/>
      <c r="Y11" s="221"/>
      <c r="Z11" s="222" t="s">
        <v>5</v>
      </c>
      <c r="AA11" s="222"/>
      <c r="AB11" s="222"/>
      <c r="AC11" s="222"/>
      <c r="AD11" s="222"/>
      <c r="AE11" s="222"/>
      <c r="AF11" s="98"/>
      <c r="AG11" s="2"/>
      <c r="AH11" s="98"/>
    </row>
    <row r="12" spans="1:34" ht="18" x14ac:dyDescent="0.25">
      <c r="A12" s="257" t="s">
        <v>106</v>
      </c>
      <c r="G12" s="257" t="s">
        <v>106</v>
      </c>
      <c r="M12" s="257" t="s">
        <v>106</v>
      </c>
      <c r="S12" s="257" t="s">
        <v>106</v>
      </c>
      <c r="X12" s="229"/>
      <c r="Y12" s="221"/>
      <c r="Z12" s="222" t="s">
        <v>6</v>
      </c>
      <c r="AA12" s="222"/>
      <c r="AB12" s="222"/>
      <c r="AC12" s="222"/>
      <c r="AD12" s="222"/>
      <c r="AE12" s="222"/>
      <c r="AF12" s="98"/>
      <c r="AG12" s="2"/>
      <c r="AH12" s="98"/>
    </row>
    <row r="13" spans="1:34" ht="24" x14ac:dyDescent="0.2">
      <c r="B13" s="10"/>
      <c r="C13" s="110" t="s">
        <v>79</v>
      </c>
      <c r="D13" s="110" t="s">
        <v>107</v>
      </c>
      <c r="H13" s="10"/>
      <c r="I13" s="110" t="s">
        <v>79</v>
      </c>
      <c r="J13" s="110" t="s">
        <v>107</v>
      </c>
      <c r="N13" s="10"/>
      <c r="O13" s="110" t="s">
        <v>79</v>
      </c>
      <c r="P13" s="110" t="s">
        <v>107</v>
      </c>
      <c r="T13" s="10"/>
      <c r="U13" s="110" t="s">
        <v>79</v>
      </c>
      <c r="V13" s="110" t="s">
        <v>107</v>
      </c>
      <c r="X13" s="229"/>
      <c r="Y13" s="221"/>
      <c r="Z13" s="334" t="s">
        <v>7</v>
      </c>
      <c r="AA13" s="367"/>
      <c r="AB13" s="367"/>
      <c r="AC13" s="367"/>
      <c r="AD13" s="367"/>
      <c r="AE13" s="367"/>
      <c r="AF13" s="98"/>
      <c r="AG13" s="2"/>
      <c r="AH13" s="98"/>
    </row>
    <row r="14" spans="1:34" ht="13.5" thickBot="1" x14ac:dyDescent="0.25">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c r="X14" s="230"/>
      <c r="Y14" s="1"/>
      <c r="Z14" s="2"/>
      <c r="AA14" s="2"/>
      <c r="AB14" s="2"/>
      <c r="AC14" s="2"/>
      <c r="AD14" s="2"/>
      <c r="AE14" s="2"/>
      <c r="AF14" s="98"/>
      <c r="AG14" s="2"/>
      <c r="AH14" s="98"/>
    </row>
    <row r="15" spans="1:34" x14ac:dyDescent="0.2">
      <c r="A15" s="194">
        <f t="shared" ref="A15:A22" si="0">B2</f>
        <v>2415</v>
      </c>
      <c r="B15" s="193" t="s">
        <v>82</v>
      </c>
      <c r="C15" s="194">
        <v>16</v>
      </c>
      <c r="D15" s="195">
        <f>IF(E15="Winner",30,IF(E15="Finalist",20,IF(E15="Semi Finalist",10,)))</f>
        <v>20</v>
      </c>
      <c r="E15" s="157" t="str">
        <f>E2</f>
        <v>Finalist</v>
      </c>
      <c r="G15" s="194">
        <f t="shared" ref="G15:G22" si="1">H2</f>
        <v>1678</v>
      </c>
      <c r="H15" s="193" t="s">
        <v>82</v>
      </c>
      <c r="I15" s="194">
        <v>16</v>
      </c>
      <c r="J15" s="195">
        <f>IF(K15="Winner",30,IF(K15="Finalist",20,IF(K15="Semi Finalist",10,)))</f>
        <v>30</v>
      </c>
      <c r="K15" s="157" t="str">
        <f>K2</f>
        <v>Winner</v>
      </c>
      <c r="M15" s="194">
        <f t="shared" ref="M15:M22" si="2">N2</f>
        <v>118</v>
      </c>
      <c r="N15" s="193" t="s">
        <v>82</v>
      </c>
      <c r="O15" s="194">
        <v>16</v>
      </c>
      <c r="P15" s="195">
        <f>IF(Q15="Winner",30,IF(Q15="Finalist",20,IF(Q15="Semi Finalist",10,)))</f>
        <v>10</v>
      </c>
      <c r="Q15" s="157" t="str">
        <f>Q2</f>
        <v>Semi Finalist</v>
      </c>
      <c r="S15" s="194">
        <f t="shared" ref="S15:S22" si="3">T2</f>
        <v>1538</v>
      </c>
      <c r="T15" s="193" t="s">
        <v>82</v>
      </c>
      <c r="U15" s="194">
        <v>16</v>
      </c>
      <c r="V15" s="195">
        <f>IF(W15="Winner",30,IF(W15="Finalist",20,IF(W15="Semi Finalist",10,)))</f>
        <v>20</v>
      </c>
      <c r="W15" s="157" t="str">
        <f>W2</f>
        <v>Finalist</v>
      </c>
      <c r="Y15" s="363"/>
      <c r="Z15" s="156"/>
      <c r="AA15" s="2"/>
      <c r="AB15" s="156"/>
      <c r="AC15" s="2"/>
      <c r="AD15" s="156"/>
      <c r="AE15" s="2"/>
      <c r="AF15" s="98"/>
      <c r="AG15" s="2"/>
      <c r="AH15" s="98"/>
    </row>
    <row r="16" spans="1:34" x14ac:dyDescent="0.2">
      <c r="A16" s="197">
        <f t="shared" si="0"/>
        <v>33</v>
      </c>
      <c r="B16" s="196" t="s">
        <v>83</v>
      </c>
      <c r="C16" s="197">
        <v>15</v>
      </c>
      <c r="D16" s="198">
        <f t="shared" ref="D16:D38" si="4">IF(E16="Winner",30,IF(E16="Finalist",20,IF(E16="Semi Finalist",10,)))</f>
        <v>30</v>
      </c>
      <c r="E16" s="157" t="str">
        <f t="shared" ref="E16:E22" si="5">E3</f>
        <v>Winner</v>
      </c>
      <c r="G16" s="197">
        <f t="shared" si="1"/>
        <v>1983</v>
      </c>
      <c r="H16" s="196" t="s">
        <v>83</v>
      </c>
      <c r="I16" s="197">
        <v>15</v>
      </c>
      <c r="J16" s="198">
        <f t="shared" ref="J16:J38" si="6">IF(K16="Winner",30,IF(K16="Finalist",20,IF(K16="Semi Finalist",10,)))</f>
        <v>10</v>
      </c>
      <c r="K16" s="157" t="str">
        <f t="shared" ref="K16:K22" si="7">K3</f>
        <v>Semi Finalist</v>
      </c>
      <c r="M16" s="197">
        <f t="shared" si="2"/>
        <v>2169</v>
      </c>
      <c r="N16" s="196" t="s">
        <v>83</v>
      </c>
      <c r="O16" s="197">
        <v>15</v>
      </c>
      <c r="P16" s="198">
        <f t="shared" ref="P16:P38" si="8">IF(Q16="Winner",30,IF(Q16="Finalist",20,IF(Q16="Semi Finalist",10,)))</f>
        <v>20</v>
      </c>
      <c r="Q16" s="157" t="str">
        <f t="shared" ref="Q16:Q22" si="9">Q3</f>
        <v>Finalist</v>
      </c>
      <c r="S16" s="197">
        <f t="shared" si="3"/>
        <v>128</v>
      </c>
      <c r="T16" s="196" t="s">
        <v>83</v>
      </c>
      <c r="U16" s="197">
        <v>15</v>
      </c>
      <c r="V16" s="198">
        <f t="shared" ref="V16:V38" si="10">IF(W16="Winner",30,IF(W16="Finalist",20,IF(W16="Semi Finalist",10,)))</f>
        <v>10</v>
      </c>
      <c r="W16" s="157" t="str">
        <f t="shared" ref="W16:W22" si="11">W3</f>
        <v>Semi Finalist</v>
      </c>
      <c r="Y16" s="365"/>
      <c r="Z16" s="368"/>
      <c r="AA16" s="2"/>
      <c r="AB16" s="368"/>
      <c r="AC16" s="2"/>
      <c r="AD16" s="368"/>
      <c r="AE16" s="2"/>
      <c r="AF16" s="98"/>
      <c r="AG16" s="2"/>
      <c r="AH16" s="153"/>
    </row>
    <row r="17" spans="1:34" x14ac:dyDescent="0.2">
      <c r="A17" s="197">
        <f t="shared" si="0"/>
        <v>2468</v>
      </c>
      <c r="B17" s="196" t="s">
        <v>84</v>
      </c>
      <c r="C17" s="197">
        <v>14</v>
      </c>
      <c r="D17" s="198">
        <f t="shared" si="4"/>
        <v>10</v>
      </c>
      <c r="E17" s="157" t="str">
        <f t="shared" si="5"/>
        <v>Semi Finalist</v>
      </c>
      <c r="G17" s="197">
        <f t="shared" si="1"/>
        <v>4814</v>
      </c>
      <c r="H17" s="196" t="s">
        <v>84</v>
      </c>
      <c r="I17" s="197">
        <v>14</v>
      </c>
      <c r="J17" s="198">
        <f t="shared" si="6"/>
        <v>20</v>
      </c>
      <c r="K17" s="157" t="str">
        <f t="shared" si="7"/>
        <v>Finalist</v>
      </c>
      <c r="M17" s="197">
        <f t="shared" si="2"/>
        <v>1425</v>
      </c>
      <c r="N17" s="196" t="s">
        <v>84</v>
      </c>
      <c r="O17" s="197">
        <v>14</v>
      </c>
      <c r="P17" s="198">
        <f t="shared" si="8"/>
        <v>10</v>
      </c>
      <c r="Q17" s="157" t="str">
        <f t="shared" si="9"/>
        <v>Semi Finalist</v>
      </c>
      <c r="S17" s="197">
        <f t="shared" si="3"/>
        <v>303</v>
      </c>
      <c r="T17" s="196" t="s">
        <v>84</v>
      </c>
      <c r="U17" s="197">
        <v>14</v>
      </c>
      <c r="V17" s="198">
        <f t="shared" si="10"/>
        <v>30</v>
      </c>
      <c r="W17" s="157" t="str">
        <f t="shared" si="11"/>
        <v>Winner</v>
      </c>
      <c r="Y17" s="363"/>
      <c r="Z17" s="368"/>
      <c r="AA17" s="2"/>
      <c r="AB17" s="368"/>
      <c r="AC17" s="2"/>
      <c r="AD17" s="368"/>
      <c r="AE17" s="2"/>
      <c r="AF17" s="98"/>
      <c r="AG17" s="2"/>
      <c r="AH17" s="98"/>
    </row>
    <row r="18" spans="1:34" x14ac:dyDescent="0.2">
      <c r="A18" s="197">
        <f t="shared" si="0"/>
        <v>868</v>
      </c>
      <c r="B18" s="196" t="s">
        <v>85</v>
      </c>
      <c r="C18" s="197">
        <v>13</v>
      </c>
      <c r="D18" s="198">
        <f t="shared" si="4"/>
        <v>0</v>
      </c>
      <c r="E18" s="157" t="str">
        <f t="shared" si="5"/>
        <v>Quarter Finalist</v>
      </c>
      <c r="G18" s="197">
        <f t="shared" si="1"/>
        <v>2056</v>
      </c>
      <c r="H18" s="196" t="s">
        <v>85</v>
      </c>
      <c r="I18" s="197">
        <v>13</v>
      </c>
      <c r="J18" s="198">
        <f t="shared" si="6"/>
        <v>10</v>
      </c>
      <c r="K18" s="157" t="str">
        <f t="shared" si="7"/>
        <v>Semi Finalist</v>
      </c>
      <c r="M18" s="197">
        <f t="shared" si="2"/>
        <v>2630</v>
      </c>
      <c r="N18" s="196" t="s">
        <v>85</v>
      </c>
      <c r="O18" s="197">
        <v>13</v>
      </c>
      <c r="P18" s="198">
        <f t="shared" si="8"/>
        <v>0</v>
      </c>
      <c r="Q18" s="157" t="str">
        <f t="shared" si="9"/>
        <v>Quarter Finalist</v>
      </c>
      <c r="S18" s="197">
        <f t="shared" si="3"/>
        <v>3997</v>
      </c>
      <c r="T18" s="196" t="s">
        <v>85</v>
      </c>
      <c r="U18" s="197">
        <v>13</v>
      </c>
      <c r="V18" s="198">
        <f t="shared" si="10"/>
        <v>10</v>
      </c>
      <c r="W18" s="157" t="str">
        <f t="shared" si="11"/>
        <v>Semi Finalist</v>
      </c>
      <c r="Y18" s="363"/>
      <c r="Z18" s="368"/>
      <c r="AA18" s="2"/>
      <c r="AB18" s="368"/>
      <c r="AC18" s="2"/>
      <c r="AD18" s="368"/>
      <c r="AE18" s="2"/>
      <c r="AF18" s="98"/>
      <c r="AG18" s="2"/>
      <c r="AH18" s="153"/>
    </row>
    <row r="19" spans="1:34" x14ac:dyDescent="0.2">
      <c r="A19" s="197">
        <v>3481</v>
      </c>
      <c r="B19" s="196" t="s">
        <v>86</v>
      </c>
      <c r="C19" s="197">
        <v>12</v>
      </c>
      <c r="D19" s="198">
        <f t="shared" si="4"/>
        <v>10</v>
      </c>
      <c r="E19" s="157" t="str">
        <f t="shared" si="5"/>
        <v>Semi Finalist</v>
      </c>
      <c r="F19" s="153"/>
      <c r="G19" s="197">
        <f t="shared" si="1"/>
        <v>1310</v>
      </c>
      <c r="H19" s="196" t="s">
        <v>86</v>
      </c>
      <c r="I19" s="197">
        <v>12</v>
      </c>
      <c r="J19" s="198">
        <f t="shared" si="6"/>
        <v>0</v>
      </c>
      <c r="K19" s="157" t="str">
        <f t="shared" si="7"/>
        <v>Quarter Finalist</v>
      </c>
      <c r="L19" s="153"/>
      <c r="M19" s="197">
        <f t="shared" si="2"/>
        <v>1241</v>
      </c>
      <c r="N19" s="196" t="s">
        <v>86</v>
      </c>
      <c r="O19" s="197">
        <v>12</v>
      </c>
      <c r="P19" s="198">
        <f t="shared" si="8"/>
        <v>30</v>
      </c>
      <c r="Q19" s="157" t="str">
        <f t="shared" si="9"/>
        <v>Winner</v>
      </c>
      <c r="R19" s="153"/>
      <c r="S19" s="197">
        <f t="shared" si="3"/>
        <v>341</v>
      </c>
      <c r="T19" s="196" t="s">
        <v>86</v>
      </c>
      <c r="U19" s="197">
        <v>12</v>
      </c>
      <c r="V19" s="198">
        <f t="shared" si="10"/>
        <v>0</v>
      </c>
      <c r="W19" s="157" t="str">
        <f t="shared" si="11"/>
        <v>Quarter Finalist</v>
      </c>
      <c r="Y19" s="231"/>
      <c r="Z19" s="368"/>
      <c r="AA19" s="2"/>
      <c r="AB19" s="368"/>
      <c r="AC19" s="2"/>
      <c r="AD19" s="368"/>
      <c r="AE19" s="2"/>
      <c r="AF19" s="98"/>
      <c r="AG19" s="2"/>
      <c r="AH19" s="98"/>
    </row>
    <row r="20" spans="1:34" x14ac:dyDescent="0.2">
      <c r="A20" s="197">
        <f t="shared" si="0"/>
        <v>948</v>
      </c>
      <c r="B20" s="196" t="s">
        <v>87</v>
      </c>
      <c r="C20" s="197">
        <v>11</v>
      </c>
      <c r="D20" s="198">
        <f t="shared" si="4"/>
        <v>0</v>
      </c>
      <c r="E20" s="157" t="str">
        <f t="shared" si="5"/>
        <v>Quarter Finalist</v>
      </c>
      <c r="G20" s="197">
        <f t="shared" si="1"/>
        <v>1717</v>
      </c>
      <c r="H20" s="196" t="s">
        <v>87</v>
      </c>
      <c r="I20" s="197">
        <v>11</v>
      </c>
      <c r="J20" s="198">
        <f t="shared" si="6"/>
        <v>0</v>
      </c>
      <c r="K20" s="157" t="str">
        <f t="shared" si="7"/>
        <v>Quarter Finalist</v>
      </c>
      <c r="M20" s="197">
        <f t="shared" si="2"/>
        <v>3656</v>
      </c>
      <c r="N20" s="196" t="s">
        <v>87</v>
      </c>
      <c r="O20" s="197">
        <v>11</v>
      </c>
      <c r="P20" s="198">
        <f t="shared" si="8"/>
        <v>0</v>
      </c>
      <c r="Q20" s="157" t="str">
        <f t="shared" si="9"/>
        <v>Quarter Finalist</v>
      </c>
      <c r="S20" s="197">
        <f t="shared" si="3"/>
        <v>2252</v>
      </c>
      <c r="T20" s="196" t="s">
        <v>87</v>
      </c>
      <c r="U20" s="197">
        <v>11</v>
      </c>
      <c r="V20" s="198">
        <f t="shared" si="10"/>
        <v>0</v>
      </c>
      <c r="W20" s="157" t="str">
        <f t="shared" si="11"/>
        <v>Quarter Finalist</v>
      </c>
      <c r="Y20" s="363"/>
      <c r="Z20" s="368"/>
      <c r="AA20" s="2"/>
      <c r="AB20" s="368"/>
      <c r="AC20" s="2"/>
      <c r="AD20" s="368"/>
      <c r="AE20" s="2"/>
      <c r="AF20" s="98"/>
      <c r="AG20" s="2"/>
      <c r="AH20" s="98"/>
    </row>
    <row r="21" spans="1:34" x14ac:dyDescent="0.2">
      <c r="A21" s="197">
        <f t="shared" si="0"/>
        <v>3467</v>
      </c>
      <c r="B21" s="196" t="s">
        <v>88</v>
      </c>
      <c r="C21" s="197">
        <v>10</v>
      </c>
      <c r="D21" s="198">
        <f t="shared" si="4"/>
        <v>0</v>
      </c>
      <c r="E21" s="157" t="str">
        <f t="shared" si="5"/>
        <v>Quarter Finalist</v>
      </c>
      <c r="G21" s="197">
        <f t="shared" si="1"/>
        <v>359</v>
      </c>
      <c r="H21" s="196" t="s">
        <v>88</v>
      </c>
      <c r="I21" s="197">
        <v>10</v>
      </c>
      <c r="J21" s="198">
        <f t="shared" si="6"/>
        <v>0</v>
      </c>
      <c r="K21" s="157" t="str">
        <f t="shared" si="7"/>
        <v>Quarter Finalist</v>
      </c>
      <c r="M21" s="197">
        <f t="shared" si="2"/>
        <v>2338</v>
      </c>
      <c r="N21" s="196" t="s">
        <v>88</v>
      </c>
      <c r="O21" s="197">
        <v>10</v>
      </c>
      <c r="P21" s="198">
        <f t="shared" si="8"/>
        <v>0</v>
      </c>
      <c r="Q21" s="157" t="str">
        <f t="shared" si="9"/>
        <v>Quarter Finalist</v>
      </c>
      <c r="S21" s="197">
        <f t="shared" si="3"/>
        <v>2052</v>
      </c>
      <c r="T21" s="196" t="s">
        <v>88</v>
      </c>
      <c r="U21" s="197">
        <v>10</v>
      </c>
      <c r="V21" s="198">
        <f t="shared" si="10"/>
        <v>0</v>
      </c>
      <c r="W21" s="157" t="str">
        <f t="shared" si="11"/>
        <v>Quarter Finalist</v>
      </c>
      <c r="Y21" s="363"/>
      <c r="Z21" s="368"/>
      <c r="AA21" s="2"/>
      <c r="AB21" s="368"/>
      <c r="AC21" s="2"/>
      <c r="AD21" s="368"/>
      <c r="AE21" s="2"/>
      <c r="AF21" s="98"/>
      <c r="AG21" s="2"/>
      <c r="AH21" s="98"/>
    </row>
    <row r="22" spans="1:34" ht="13.5" thickBot="1" x14ac:dyDescent="0.25">
      <c r="A22" s="202">
        <f t="shared" si="0"/>
        <v>4450</v>
      </c>
      <c r="B22" s="201" t="s">
        <v>89</v>
      </c>
      <c r="C22" s="202">
        <v>9</v>
      </c>
      <c r="D22" s="203">
        <f t="shared" si="4"/>
        <v>0</v>
      </c>
      <c r="E22" s="157" t="str">
        <f t="shared" si="5"/>
        <v>Quarter Finalist</v>
      </c>
      <c r="G22" s="202">
        <f t="shared" si="1"/>
        <v>4565</v>
      </c>
      <c r="H22" s="201" t="s">
        <v>89</v>
      </c>
      <c r="I22" s="202">
        <v>9</v>
      </c>
      <c r="J22" s="203">
        <f t="shared" si="6"/>
        <v>0</v>
      </c>
      <c r="K22" s="157" t="str">
        <f t="shared" si="7"/>
        <v>Quarter Finalist</v>
      </c>
      <c r="M22" s="202">
        <f t="shared" si="2"/>
        <v>245</v>
      </c>
      <c r="N22" s="201" t="s">
        <v>89</v>
      </c>
      <c r="O22" s="202">
        <v>9</v>
      </c>
      <c r="P22" s="203">
        <f t="shared" si="8"/>
        <v>0</v>
      </c>
      <c r="Q22" s="157" t="str">
        <f t="shared" si="9"/>
        <v>Quarter Finalist</v>
      </c>
      <c r="S22" s="202">
        <f t="shared" si="3"/>
        <v>1569</v>
      </c>
      <c r="T22" s="201" t="s">
        <v>89</v>
      </c>
      <c r="U22" s="202">
        <v>9</v>
      </c>
      <c r="V22" s="203">
        <f t="shared" si="10"/>
        <v>0</v>
      </c>
      <c r="W22" s="157" t="str">
        <f t="shared" si="11"/>
        <v>Quarter Finalist</v>
      </c>
      <c r="Y22" s="363"/>
      <c r="Z22" s="368"/>
      <c r="AA22" s="2"/>
      <c r="AB22" s="368"/>
      <c r="AC22" s="2"/>
      <c r="AD22" s="368"/>
      <c r="AE22" s="2"/>
      <c r="AF22" s="98"/>
      <c r="AG22" s="2"/>
      <c r="AH22" s="98"/>
    </row>
    <row r="23" spans="1:34" x14ac:dyDescent="0.2">
      <c r="A23" s="197">
        <f t="shared" ref="A23:A30" si="12">C2</f>
        <v>987</v>
      </c>
      <c r="B23" s="196" t="s">
        <v>90</v>
      </c>
      <c r="C23" s="197">
        <v>16</v>
      </c>
      <c r="D23" s="198">
        <f t="shared" si="4"/>
        <v>20</v>
      </c>
      <c r="E23" t="str">
        <f t="shared" ref="E23:E30" si="13">E15</f>
        <v>Finalist</v>
      </c>
      <c r="G23" s="197">
        <f t="shared" ref="G23:G30" si="14">I2</f>
        <v>148</v>
      </c>
      <c r="H23" s="196" t="s">
        <v>90</v>
      </c>
      <c r="I23" s="197">
        <v>16</v>
      </c>
      <c r="J23" s="198">
        <f t="shared" si="6"/>
        <v>30</v>
      </c>
      <c r="K23" t="str">
        <f t="shared" ref="K23:K30" si="15">K15</f>
        <v>Winner</v>
      </c>
      <c r="M23" s="197">
        <f t="shared" ref="M23:M30" si="16">O2</f>
        <v>1114</v>
      </c>
      <c r="N23" s="196" t="s">
        <v>90</v>
      </c>
      <c r="O23" s="197">
        <v>16</v>
      </c>
      <c r="P23" s="198">
        <f t="shared" si="8"/>
        <v>10</v>
      </c>
      <c r="Q23" t="str">
        <f t="shared" ref="Q23:Q30" si="17">Q15</f>
        <v>Semi Finalist</v>
      </c>
      <c r="S23" s="197">
        <f t="shared" ref="S23:S30" si="18">U2</f>
        <v>1986</v>
      </c>
      <c r="T23" s="196" t="s">
        <v>90</v>
      </c>
      <c r="U23" s="197">
        <v>16</v>
      </c>
      <c r="V23" s="198">
        <f t="shared" si="10"/>
        <v>20</v>
      </c>
      <c r="W23" t="str">
        <f t="shared" ref="W23:W30" si="19">W15</f>
        <v>Finalist</v>
      </c>
      <c r="Y23" s="366"/>
      <c r="Z23" s="368"/>
      <c r="AA23" s="2"/>
      <c r="AB23" s="368"/>
      <c r="AC23" s="2"/>
      <c r="AD23" s="368"/>
      <c r="AE23" s="2"/>
      <c r="AF23" s="98"/>
      <c r="AG23" s="2"/>
      <c r="AH23" s="153"/>
    </row>
    <row r="24" spans="1:34" x14ac:dyDescent="0.2">
      <c r="A24" s="197">
        <f t="shared" si="12"/>
        <v>469</v>
      </c>
      <c r="B24" s="196" t="s">
        <v>91</v>
      </c>
      <c r="C24" s="197">
        <v>15</v>
      </c>
      <c r="D24" s="198">
        <f t="shared" si="4"/>
        <v>30</v>
      </c>
      <c r="E24" t="str">
        <f t="shared" si="13"/>
        <v>Winner</v>
      </c>
      <c r="G24" s="197">
        <f t="shared" si="14"/>
        <v>3539</v>
      </c>
      <c r="H24" s="196" t="s">
        <v>91</v>
      </c>
      <c r="I24" s="197">
        <v>15</v>
      </c>
      <c r="J24" s="198">
        <f t="shared" si="6"/>
        <v>10</v>
      </c>
      <c r="K24" t="str">
        <f t="shared" si="15"/>
        <v>Semi Finalist</v>
      </c>
      <c r="M24" s="197">
        <f t="shared" si="16"/>
        <v>3284</v>
      </c>
      <c r="N24" s="196" t="s">
        <v>91</v>
      </c>
      <c r="O24" s="197">
        <v>15</v>
      </c>
      <c r="P24" s="198">
        <f t="shared" si="8"/>
        <v>20</v>
      </c>
      <c r="Q24" t="str">
        <f t="shared" si="17"/>
        <v>Finalist</v>
      </c>
      <c r="S24" s="197">
        <f t="shared" si="18"/>
        <v>195</v>
      </c>
      <c r="T24" s="196" t="s">
        <v>91</v>
      </c>
      <c r="U24" s="197">
        <v>15</v>
      </c>
      <c r="V24" s="198">
        <f t="shared" si="10"/>
        <v>10</v>
      </c>
      <c r="W24" t="str">
        <f t="shared" si="19"/>
        <v>Semi Finalist</v>
      </c>
      <c r="Y24" s="363"/>
      <c r="Z24" s="368"/>
      <c r="AA24" s="2"/>
      <c r="AB24" s="368"/>
      <c r="AC24" s="2"/>
      <c r="AD24" s="368"/>
      <c r="AE24" s="2"/>
      <c r="AF24" s="153"/>
      <c r="AG24" s="2"/>
      <c r="AH24" s="98"/>
    </row>
    <row r="25" spans="1:34" x14ac:dyDescent="0.2">
      <c r="A25" s="197">
        <f t="shared" si="12"/>
        <v>254</v>
      </c>
      <c r="B25" s="196" t="s">
        <v>92</v>
      </c>
      <c r="C25" s="197">
        <v>14</v>
      </c>
      <c r="D25" s="198">
        <f t="shared" si="4"/>
        <v>10</v>
      </c>
      <c r="E25" t="str">
        <f t="shared" si="13"/>
        <v>Semi Finalist</v>
      </c>
      <c r="G25" s="197">
        <f t="shared" si="14"/>
        <v>67</v>
      </c>
      <c r="H25" s="196" t="s">
        <v>92</v>
      </c>
      <c r="I25" s="197">
        <v>14</v>
      </c>
      <c r="J25" s="198">
        <f t="shared" si="6"/>
        <v>20</v>
      </c>
      <c r="K25" t="str">
        <f t="shared" si="15"/>
        <v>Finalist</v>
      </c>
      <c r="M25" s="197">
        <f t="shared" si="16"/>
        <v>2474</v>
      </c>
      <c r="N25" s="196" t="s">
        <v>92</v>
      </c>
      <c r="O25" s="197">
        <v>14</v>
      </c>
      <c r="P25" s="198">
        <f t="shared" si="8"/>
        <v>10</v>
      </c>
      <c r="Q25" t="str">
        <f t="shared" si="17"/>
        <v>Semi Finalist</v>
      </c>
      <c r="S25" s="197">
        <f t="shared" si="18"/>
        <v>3476</v>
      </c>
      <c r="T25" s="196" t="s">
        <v>92</v>
      </c>
      <c r="U25" s="197">
        <v>14</v>
      </c>
      <c r="V25" s="198">
        <f t="shared" si="10"/>
        <v>30</v>
      </c>
      <c r="W25" t="str">
        <f t="shared" si="19"/>
        <v>Winner</v>
      </c>
      <c r="Y25" s="363"/>
      <c r="Z25" s="368"/>
      <c r="AA25" s="2"/>
      <c r="AB25" s="368"/>
      <c r="AC25" s="2"/>
      <c r="AD25" s="368"/>
      <c r="AE25" s="2"/>
      <c r="AF25" s="98"/>
      <c r="AG25" s="2"/>
      <c r="AH25" s="98"/>
    </row>
    <row r="26" spans="1:34" x14ac:dyDescent="0.2">
      <c r="A26" s="197">
        <f t="shared" si="12"/>
        <v>2590</v>
      </c>
      <c r="B26" s="196" t="s">
        <v>93</v>
      </c>
      <c r="C26" s="197">
        <v>13</v>
      </c>
      <c r="D26" s="198">
        <f t="shared" si="4"/>
        <v>0</v>
      </c>
      <c r="E26" t="str">
        <f t="shared" si="13"/>
        <v>Quarter Finalist</v>
      </c>
      <c r="G26" s="197">
        <f t="shared" si="14"/>
        <v>967</v>
      </c>
      <c r="H26" s="196" t="s">
        <v>93</v>
      </c>
      <c r="I26" s="197">
        <v>13</v>
      </c>
      <c r="J26" s="198">
        <f t="shared" si="6"/>
        <v>10</v>
      </c>
      <c r="K26" t="str">
        <f t="shared" si="15"/>
        <v>Semi Finalist</v>
      </c>
      <c r="M26" s="197">
        <f t="shared" si="16"/>
        <v>111</v>
      </c>
      <c r="N26" s="196" t="s">
        <v>93</v>
      </c>
      <c r="O26" s="197">
        <v>13</v>
      </c>
      <c r="P26" s="198">
        <f t="shared" si="8"/>
        <v>0</v>
      </c>
      <c r="Q26" t="str">
        <f t="shared" si="17"/>
        <v>Quarter Finalist</v>
      </c>
      <c r="S26" s="197">
        <f t="shared" si="18"/>
        <v>829</v>
      </c>
      <c r="T26" s="196" t="s">
        <v>93</v>
      </c>
      <c r="U26" s="197">
        <v>13</v>
      </c>
      <c r="V26" s="198">
        <f t="shared" si="10"/>
        <v>10</v>
      </c>
      <c r="W26" t="str">
        <f t="shared" si="19"/>
        <v>Semi Finalist</v>
      </c>
      <c r="Y26" s="363"/>
      <c r="Z26" s="368"/>
      <c r="AA26" s="2"/>
      <c r="AB26" s="368"/>
      <c r="AC26" s="2"/>
      <c r="AD26" s="368"/>
      <c r="AE26" s="2"/>
      <c r="AF26" s="153"/>
      <c r="AG26" s="2"/>
      <c r="AH26" s="153"/>
    </row>
    <row r="27" spans="1:34" x14ac:dyDescent="0.2">
      <c r="A27" s="197">
        <f t="shared" si="12"/>
        <v>3310</v>
      </c>
      <c r="B27" s="196" t="s">
        <v>94</v>
      </c>
      <c r="C27" s="197">
        <v>12</v>
      </c>
      <c r="D27" s="198">
        <f t="shared" si="4"/>
        <v>10</v>
      </c>
      <c r="E27" t="str">
        <f t="shared" si="13"/>
        <v>Semi Finalist</v>
      </c>
      <c r="G27" s="197">
        <f t="shared" si="14"/>
        <v>3824</v>
      </c>
      <c r="H27" s="196" t="s">
        <v>94</v>
      </c>
      <c r="I27" s="197">
        <v>12</v>
      </c>
      <c r="J27" s="198">
        <f t="shared" si="6"/>
        <v>0</v>
      </c>
      <c r="K27" t="str">
        <f t="shared" si="15"/>
        <v>Quarter Finalist</v>
      </c>
      <c r="M27" s="197">
        <f t="shared" si="16"/>
        <v>1477</v>
      </c>
      <c r="N27" s="196" t="s">
        <v>94</v>
      </c>
      <c r="O27" s="197">
        <v>12</v>
      </c>
      <c r="P27" s="198">
        <f t="shared" si="8"/>
        <v>30</v>
      </c>
      <c r="Q27" t="str">
        <f t="shared" si="17"/>
        <v>Winner</v>
      </c>
      <c r="S27" s="197">
        <f t="shared" si="18"/>
        <v>68</v>
      </c>
      <c r="T27" s="196" t="s">
        <v>94</v>
      </c>
      <c r="U27" s="197">
        <v>12</v>
      </c>
      <c r="V27" s="198">
        <f t="shared" si="10"/>
        <v>0</v>
      </c>
      <c r="W27" t="str">
        <f t="shared" si="19"/>
        <v>Quarter Finalist</v>
      </c>
      <c r="X27" s="230"/>
      <c r="Y27" s="334"/>
      <c r="Z27" s="368"/>
      <c r="AA27" s="2"/>
      <c r="AB27" s="368"/>
      <c r="AC27" s="2"/>
      <c r="AD27" s="368"/>
      <c r="AE27" s="2"/>
      <c r="AF27" s="98"/>
      <c r="AG27" s="2"/>
      <c r="AH27" s="98"/>
    </row>
    <row r="28" spans="1:34" x14ac:dyDescent="0.2">
      <c r="A28" s="197">
        <f t="shared" si="12"/>
        <v>20</v>
      </c>
      <c r="B28" s="196" t="s">
        <v>95</v>
      </c>
      <c r="C28" s="197">
        <v>11</v>
      </c>
      <c r="D28" s="198">
        <f t="shared" si="4"/>
        <v>0</v>
      </c>
      <c r="E28" t="str">
        <f t="shared" si="13"/>
        <v>Quarter Finalist</v>
      </c>
      <c r="G28" s="197">
        <f t="shared" si="14"/>
        <v>234</v>
      </c>
      <c r="H28" s="196" t="s">
        <v>95</v>
      </c>
      <c r="I28" s="197">
        <v>11</v>
      </c>
      <c r="J28" s="198">
        <f t="shared" si="6"/>
        <v>0</v>
      </c>
      <c r="K28" t="str">
        <f t="shared" si="15"/>
        <v>Quarter Finalist</v>
      </c>
      <c r="M28" s="197">
        <f t="shared" si="16"/>
        <v>1806</v>
      </c>
      <c r="N28" s="196" t="s">
        <v>95</v>
      </c>
      <c r="O28" s="197">
        <v>11</v>
      </c>
      <c r="P28" s="198">
        <f t="shared" si="8"/>
        <v>0</v>
      </c>
      <c r="Q28" t="str">
        <f t="shared" si="17"/>
        <v>Quarter Finalist</v>
      </c>
      <c r="S28" s="197">
        <f t="shared" si="18"/>
        <v>1718</v>
      </c>
      <c r="T28" s="196" t="s">
        <v>95</v>
      </c>
      <c r="U28" s="197">
        <v>11</v>
      </c>
      <c r="V28" s="198">
        <f t="shared" si="10"/>
        <v>0</v>
      </c>
      <c r="W28" t="str">
        <f t="shared" si="19"/>
        <v>Quarter Finalist</v>
      </c>
      <c r="X28" s="230"/>
      <c r="Y28" s="2"/>
      <c r="Z28" s="368"/>
      <c r="AA28" s="2"/>
      <c r="AB28" s="368"/>
      <c r="AC28" s="2"/>
      <c r="AD28" s="368"/>
      <c r="AE28" s="2"/>
      <c r="AF28" s="98"/>
      <c r="AG28" s="2"/>
      <c r="AH28" s="98"/>
    </row>
    <row r="29" spans="1:34" x14ac:dyDescent="0.2">
      <c r="A29" s="197">
        <f t="shared" si="12"/>
        <v>379</v>
      </c>
      <c r="B29" s="196" t="s">
        <v>96</v>
      </c>
      <c r="C29" s="197">
        <v>10</v>
      </c>
      <c r="D29" s="198">
        <f t="shared" si="4"/>
        <v>0</v>
      </c>
      <c r="E29" t="str">
        <f t="shared" si="13"/>
        <v>Quarter Finalist</v>
      </c>
      <c r="F29" s="153"/>
      <c r="G29" s="197">
        <f t="shared" si="14"/>
        <v>233</v>
      </c>
      <c r="H29" s="196" t="s">
        <v>96</v>
      </c>
      <c r="I29" s="197">
        <v>10</v>
      </c>
      <c r="J29" s="198">
        <f t="shared" si="6"/>
        <v>0</v>
      </c>
      <c r="K29" t="str">
        <f t="shared" si="15"/>
        <v>Quarter Finalist</v>
      </c>
      <c r="L29" s="153"/>
      <c r="M29" s="197">
        <f t="shared" si="16"/>
        <v>2512</v>
      </c>
      <c r="N29" s="196" t="s">
        <v>96</v>
      </c>
      <c r="O29" s="197">
        <v>10</v>
      </c>
      <c r="P29" s="198">
        <f t="shared" si="8"/>
        <v>0</v>
      </c>
      <c r="Q29" t="str">
        <f t="shared" si="17"/>
        <v>Quarter Finalist</v>
      </c>
      <c r="R29" s="153"/>
      <c r="S29" s="197">
        <f t="shared" si="18"/>
        <v>2054</v>
      </c>
      <c r="T29" s="196" t="s">
        <v>96</v>
      </c>
      <c r="U29" s="197">
        <v>10</v>
      </c>
      <c r="V29" s="198">
        <f t="shared" si="10"/>
        <v>0</v>
      </c>
      <c r="W29" t="str">
        <f t="shared" si="19"/>
        <v>Quarter Finalist</v>
      </c>
      <c r="X29" s="231"/>
      <c r="Y29" s="118"/>
      <c r="Z29" s="368"/>
      <c r="AA29" s="2"/>
      <c r="AB29" s="368"/>
      <c r="AC29" s="2"/>
      <c r="AD29" s="368"/>
      <c r="AE29" s="2"/>
      <c r="AF29" s="98"/>
      <c r="AG29" s="2"/>
      <c r="AH29" s="98"/>
    </row>
    <row r="30" spans="1:34" ht="13.5" thickBot="1" x14ac:dyDescent="0.25">
      <c r="A30" s="202">
        <f t="shared" si="12"/>
        <v>1334</v>
      </c>
      <c r="B30" s="201" t="s">
        <v>97</v>
      </c>
      <c r="C30" s="202">
        <v>9</v>
      </c>
      <c r="D30" s="203">
        <f t="shared" si="4"/>
        <v>0</v>
      </c>
      <c r="E30" t="str">
        <f t="shared" si="13"/>
        <v>Quarter Finalist</v>
      </c>
      <c r="G30" s="202">
        <f t="shared" si="14"/>
        <v>103</v>
      </c>
      <c r="H30" s="201" t="s">
        <v>97</v>
      </c>
      <c r="I30" s="202">
        <v>9</v>
      </c>
      <c r="J30" s="203">
        <f t="shared" si="6"/>
        <v>0</v>
      </c>
      <c r="K30" t="str">
        <f t="shared" si="15"/>
        <v>Quarter Finalist</v>
      </c>
      <c r="M30" s="202">
        <f t="shared" si="16"/>
        <v>1732</v>
      </c>
      <c r="N30" s="201" t="s">
        <v>97</v>
      </c>
      <c r="O30" s="202">
        <v>9</v>
      </c>
      <c r="P30" s="203">
        <f t="shared" si="8"/>
        <v>0</v>
      </c>
      <c r="Q30" t="str">
        <f t="shared" si="17"/>
        <v>Quarter Finalist</v>
      </c>
      <c r="S30" s="202">
        <f t="shared" si="18"/>
        <v>175</v>
      </c>
      <c r="T30" s="201" t="s">
        <v>97</v>
      </c>
      <c r="U30" s="202">
        <v>9</v>
      </c>
      <c r="V30" s="203">
        <f t="shared" si="10"/>
        <v>0</v>
      </c>
      <c r="W30" t="str">
        <f t="shared" si="19"/>
        <v>Quarter Finalist</v>
      </c>
      <c r="X30" s="230"/>
      <c r="Y30" s="98"/>
      <c r="Z30" s="368"/>
      <c r="AA30" s="2"/>
      <c r="AB30" s="368"/>
      <c r="AC30" s="2"/>
      <c r="AD30" s="368"/>
      <c r="AE30" s="2"/>
      <c r="AF30" s="98"/>
      <c r="AG30" s="2"/>
      <c r="AH30" s="153"/>
    </row>
    <row r="31" spans="1:34" x14ac:dyDescent="0.2">
      <c r="A31" s="197">
        <f>D9</f>
        <v>1660</v>
      </c>
      <c r="B31" s="196" t="s">
        <v>98</v>
      </c>
      <c r="C31" s="197">
        <v>8</v>
      </c>
      <c r="D31" s="198">
        <f t="shared" si="4"/>
        <v>0</v>
      </c>
      <c r="E31" t="str">
        <f>E22</f>
        <v>Quarter Finalist</v>
      </c>
      <c r="G31" s="197">
        <f>J9</f>
        <v>2168</v>
      </c>
      <c r="H31" s="196" t="s">
        <v>98</v>
      </c>
      <c r="I31" s="197">
        <v>8</v>
      </c>
      <c r="J31" s="198">
        <f t="shared" si="6"/>
        <v>0</v>
      </c>
      <c r="K31" t="str">
        <f>K22</f>
        <v>Quarter Finalist</v>
      </c>
      <c r="M31" s="197">
        <f>P9</f>
        <v>27</v>
      </c>
      <c r="N31" s="196" t="s">
        <v>98</v>
      </c>
      <c r="O31" s="197">
        <v>8</v>
      </c>
      <c r="P31" s="198">
        <f t="shared" si="8"/>
        <v>0</v>
      </c>
      <c r="Q31" t="str">
        <f>Q22</f>
        <v>Quarter Finalist</v>
      </c>
      <c r="S31" s="197">
        <f>V9</f>
        <v>190</v>
      </c>
      <c r="T31" s="196" t="s">
        <v>98</v>
      </c>
      <c r="U31" s="197">
        <v>8</v>
      </c>
      <c r="V31" s="198">
        <f t="shared" si="10"/>
        <v>0</v>
      </c>
      <c r="W31" t="str">
        <f>W22</f>
        <v>Quarter Finalist</v>
      </c>
      <c r="X31" s="230"/>
      <c r="Y31" s="98"/>
      <c r="Z31" s="368"/>
      <c r="AA31" s="2"/>
      <c r="AB31" s="368"/>
      <c r="AC31" s="2"/>
      <c r="AD31" s="368"/>
      <c r="AE31" s="2"/>
      <c r="AF31" s="98"/>
      <c r="AG31" s="2"/>
      <c r="AH31" s="98"/>
    </row>
    <row r="32" spans="1:34" x14ac:dyDescent="0.2">
      <c r="A32" s="197">
        <f>D8</f>
        <v>365</v>
      </c>
      <c r="B32" s="196" t="s">
        <v>99</v>
      </c>
      <c r="C32" s="197">
        <v>7</v>
      </c>
      <c r="D32" s="198">
        <f t="shared" si="4"/>
        <v>0</v>
      </c>
      <c r="E32" t="str">
        <f>E21</f>
        <v>Quarter Finalist</v>
      </c>
      <c r="G32" s="197">
        <f>J8</f>
        <v>16</v>
      </c>
      <c r="H32" s="196" t="s">
        <v>99</v>
      </c>
      <c r="I32" s="197">
        <v>7</v>
      </c>
      <c r="J32" s="198">
        <f t="shared" si="6"/>
        <v>0</v>
      </c>
      <c r="K32" t="str">
        <f>K21</f>
        <v>Quarter Finalist</v>
      </c>
      <c r="M32" s="197">
        <f>P8</f>
        <v>1323</v>
      </c>
      <c r="N32" s="196" t="s">
        <v>99</v>
      </c>
      <c r="O32" s="197">
        <v>7</v>
      </c>
      <c r="P32" s="198">
        <f t="shared" si="8"/>
        <v>0</v>
      </c>
      <c r="Q32" t="str">
        <f>Q21</f>
        <v>Quarter Finalist</v>
      </c>
      <c r="S32" s="197">
        <f>V8</f>
        <v>225</v>
      </c>
      <c r="T32" s="196" t="s">
        <v>99</v>
      </c>
      <c r="U32" s="197">
        <v>7</v>
      </c>
      <c r="V32" s="198">
        <f t="shared" si="10"/>
        <v>0</v>
      </c>
      <c r="W32" t="str">
        <f>W21</f>
        <v>Quarter Finalist</v>
      </c>
      <c r="X32" s="230"/>
      <c r="Y32" s="98"/>
      <c r="Z32" s="368"/>
      <c r="AA32" s="2"/>
      <c r="AB32" s="368"/>
      <c r="AC32" s="2"/>
      <c r="AD32" s="368"/>
      <c r="AE32" s="2"/>
      <c r="AF32" s="98"/>
      <c r="AG32" s="2"/>
      <c r="AH32" s="98"/>
    </row>
    <row r="33" spans="1:34" x14ac:dyDescent="0.2">
      <c r="A33" s="197">
        <f>D7</f>
        <v>973</v>
      </c>
      <c r="B33" s="196" t="s">
        <v>100</v>
      </c>
      <c r="C33" s="197">
        <v>6</v>
      </c>
      <c r="D33" s="198">
        <f t="shared" si="4"/>
        <v>0</v>
      </c>
      <c r="E33" t="str">
        <f>E20</f>
        <v>Quarter Finalist</v>
      </c>
      <c r="G33" s="197">
        <f>J7</f>
        <v>135</v>
      </c>
      <c r="H33" s="196" t="s">
        <v>100</v>
      </c>
      <c r="I33" s="197">
        <v>6</v>
      </c>
      <c r="J33" s="198">
        <f t="shared" si="6"/>
        <v>0</v>
      </c>
      <c r="K33" t="str">
        <f>K20</f>
        <v>Quarter Finalist</v>
      </c>
      <c r="M33" s="197">
        <f>P7</f>
        <v>4334</v>
      </c>
      <c r="N33" s="196" t="s">
        <v>100</v>
      </c>
      <c r="O33" s="197">
        <v>6</v>
      </c>
      <c r="P33" s="198">
        <f t="shared" si="8"/>
        <v>0</v>
      </c>
      <c r="Q33" t="str">
        <f>Q20</f>
        <v>Quarter Finalist</v>
      </c>
      <c r="S33" s="197">
        <f>V7</f>
        <v>141</v>
      </c>
      <c r="T33" s="196" t="s">
        <v>100</v>
      </c>
      <c r="U33" s="197">
        <v>6</v>
      </c>
      <c r="V33" s="198">
        <f t="shared" si="10"/>
        <v>0</v>
      </c>
      <c r="W33" t="str">
        <f>W20</f>
        <v>Quarter Finalist</v>
      </c>
      <c r="X33" s="230"/>
      <c r="Y33" s="98"/>
      <c r="Z33" s="368"/>
      <c r="AA33" s="2"/>
      <c r="AB33" s="368"/>
      <c r="AC33" s="2"/>
      <c r="AD33" s="368"/>
      <c r="AE33" s="2"/>
      <c r="AF33" s="98"/>
      <c r="AG33" s="2"/>
      <c r="AH33" s="98"/>
    </row>
    <row r="34" spans="1:34" x14ac:dyDescent="0.2">
      <c r="A34" s="197">
        <f>D6</f>
        <v>1756</v>
      </c>
      <c r="B34" s="196" t="s">
        <v>101</v>
      </c>
      <c r="C34" s="197">
        <v>5</v>
      </c>
      <c r="D34" s="198">
        <f t="shared" si="4"/>
        <v>10</v>
      </c>
      <c r="E34" t="str">
        <f>E19</f>
        <v>Semi Finalist</v>
      </c>
      <c r="G34" s="197">
        <f>J6</f>
        <v>1684</v>
      </c>
      <c r="H34" s="196" t="s">
        <v>101</v>
      </c>
      <c r="I34" s="197">
        <v>5</v>
      </c>
      <c r="J34" s="198">
        <f t="shared" si="6"/>
        <v>0</v>
      </c>
      <c r="K34" t="str">
        <f>K19</f>
        <v>Quarter Finalist</v>
      </c>
      <c r="M34" s="197">
        <f>P6</f>
        <v>610</v>
      </c>
      <c r="N34" s="196" t="s">
        <v>101</v>
      </c>
      <c r="O34" s="197">
        <v>5</v>
      </c>
      <c r="P34" s="198">
        <f t="shared" si="8"/>
        <v>30</v>
      </c>
      <c r="Q34" t="str">
        <f>Q19</f>
        <v>Winner</v>
      </c>
      <c r="S34" s="197">
        <f>V6</f>
        <v>2826</v>
      </c>
      <c r="T34" s="196" t="s">
        <v>101</v>
      </c>
      <c r="U34" s="197">
        <v>5</v>
      </c>
      <c r="V34" s="198">
        <f t="shared" si="10"/>
        <v>0</v>
      </c>
      <c r="W34" t="str">
        <f>W19</f>
        <v>Quarter Finalist</v>
      </c>
      <c r="X34" s="230"/>
      <c r="Y34" s="98"/>
      <c r="Z34" s="368"/>
      <c r="AA34" s="2"/>
      <c r="AB34" s="368"/>
      <c r="AC34" s="2"/>
      <c r="AD34" s="368"/>
      <c r="AE34" s="2"/>
      <c r="AF34" s="98"/>
      <c r="AG34" s="2"/>
      <c r="AH34" s="153"/>
    </row>
    <row r="35" spans="1:34" x14ac:dyDescent="0.2">
      <c r="A35" s="197">
        <f>D5</f>
        <v>71</v>
      </c>
      <c r="B35" s="196" t="s">
        <v>102</v>
      </c>
      <c r="C35" s="197">
        <v>4</v>
      </c>
      <c r="D35" s="198">
        <f t="shared" si="4"/>
        <v>0</v>
      </c>
      <c r="E35" t="str">
        <f>E26</f>
        <v>Quarter Finalist</v>
      </c>
      <c r="G35" s="197">
        <f>J5</f>
        <v>3990</v>
      </c>
      <c r="H35" s="196" t="s">
        <v>102</v>
      </c>
      <c r="I35" s="197">
        <v>4</v>
      </c>
      <c r="J35" s="198">
        <f t="shared" si="6"/>
        <v>10</v>
      </c>
      <c r="K35" t="str">
        <f>K26</f>
        <v>Semi Finalist</v>
      </c>
      <c r="M35" s="197">
        <f>P5</f>
        <v>3641</v>
      </c>
      <c r="N35" s="196" t="s">
        <v>102</v>
      </c>
      <c r="O35" s="197">
        <v>4</v>
      </c>
      <c r="P35" s="198">
        <f t="shared" si="8"/>
        <v>0</v>
      </c>
      <c r="Q35" t="str">
        <f>Q26</f>
        <v>Quarter Finalist</v>
      </c>
      <c r="S35" s="197">
        <f>V5</f>
        <v>1741</v>
      </c>
      <c r="T35" s="196" t="s">
        <v>102</v>
      </c>
      <c r="U35" s="197">
        <v>4</v>
      </c>
      <c r="V35" s="198">
        <f t="shared" si="10"/>
        <v>10</v>
      </c>
      <c r="W35" t="str">
        <f>W26</f>
        <v>Semi Finalist</v>
      </c>
      <c r="X35" s="230"/>
      <c r="Y35" s="98"/>
      <c r="Z35" s="368"/>
      <c r="AA35" s="2"/>
      <c r="AB35" s="368"/>
      <c r="AC35" s="2"/>
      <c r="AD35" s="368"/>
      <c r="AE35" s="2"/>
      <c r="AF35" s="98"/>
      <c r="AG35" s="2"/>
      <c r="AH35" s="153"/>
    </row>
    <row r="36" spans="1:34" x14ac:dyDescent="0.2">
      <c r="A36" s="197">
        <f>D4</f>
        <v>11</v>
      </c>
      <c r="B36" s="196" t="s">
        <v>103</v>
      </c>
      <c r="C36" s="197">
        <v>3</v>
      </c>
      <c r="D36" s="198">
        <f t="shared" si="4"/>
        <v>10</v>
      </c>
      <c r="E36" t="str">
        <f>E25</f>
        <v>Semi Finalist</v>
      </c>
      <c r="G36" s="197">
        <f>J4</f>
        <v>1918</v>
      </c>
      <c r="H36" s="196" t="s">
        <v>103</v>
      </c>
      <c r="I36" s="197">
        <v>3</v>
      </c>
      <c r="J36" s="198">
        <f t="shared" si="6"/>
        <v>20</v>
      </c>
      <c r="K36" t="str">
        <f>K25</f>
        <v>Finalist</v>
      </c>
      <c r="M36" s="197">
        <f>P4</f>
        <v>2337</v>
      </c>
      <c r="N36" s="196" t="s">
        <v>103</v>
      </c>
      <c r="O36" s="197">
        <v>3</v>
      </c>
      <c r="P36" s="198">
        <f t="shared" si="8"/>
        <v>10</v>
      </c>
      <c r="Q36" t="str">
        <f>Q25</f>
        <v>Semi Finalist</v>
      </c>
      <c r="S36" s="197">
        <f>V4</f>
        <v>1640</v>
      </c>
      <c r="T36" s="196" t="s">
        <v>103</v>
      </c>
      <c r="U36" s="197">
        <v>3</v>
      </c>
      <c r="V36" s="198">
        <f t="shared" si="10"/>
        <v>30</v>
      </c>
      <c r="W36" t="str">
        <f>W25</f>
        <v>Winner</v>
      </c>
      <c r="X36" s="230"/>
      <c r="Y36" s="98"/>
      <c r="Z36" s="368"/>
      <c r="AA36" s="2"/>
      <c r="AB36" s="368"/>
      <c r="AC36" s="2"/>
      <c r="AD36" s="368"/>
      <c r="AE36" s="2"/>
      <c r="AF36" s="98"/>
      <c r="AG36" s="2"/>
      <c r="AH36" s="153"/>
    </row>
    <row r="37" spans="1:34" x14ac:dyDescent="0.2">
      <c r="A37" s="197">
        <f>D3</f>
        <v>1519</v>
      </c>
      <c r="B37" s="196" t="s">
        <v>104</v>
      </c>
      <c r="C37" s="197">
        <v>2</v>
      </c>
      <c r="D37" s="198">
        <f t="shared" si="4"/>
        <v>30</v>
      </c>
      <c r="E37" t="str">
        <f>E24</f>
        <v>Winner</v>
      </c>
      <c r="G37" s="197">
        <f>J3</f>
        <v>2996</v>
      </c>
      <c r="H37" s="196" t="s">
        <v>104</v>
      </c>
      <c r="I37" s="197">
        <v>2</v>
      </c>
      <c r="J37" s="198">
        <f t="shared" si="6"/>
        <v>10</v>
      </c>
      <c r="K37" t="str">
        <f>K24</f>
        <v>Semi Finalist</v>
      </c>
      <c r="M37" s="197">
        <f>P3</f>
        <v>2175</v>
      </c>
      <c r="N37" s="196" t="s">
        <v>104</v>
      </c>
      <c r="O37" s="197">
        <v>2</v>
      </c>
      <c r="P37" s="198">
        <f t="shared" si="8"/>
        <v>20</v>
      </c>
      <c r="Q37" t="str">
        <f>Q24</f>
        <v>Finalist</v>
      </c>
      <c r="S37" s="197">
        <f>V3</f>
        <v>1676</v>
      </c>
      <c r="T37" s="196" t="s">
        <v>104</v>
      </c>
      <c r="U37" s="197">
        <v>2</v>
      </c>
      <c r="V37" s="198">
        <f t="shared" si="10"/>
        <v>10</v>
      </c>
      <c r="W37" t="str">
        <f>W24</f>
        <v>Semi Finalist</v>
      </c>
      <c r="X37" s="230"/>
      <c r="Y37" s="153"/>
      <c r="Z37" s="368"/>
      <c r="AA37" s="2"/>
      <c r="AB37" s="368"/>
      <c r="AC37" s="2"/>
      <c r="AD37" s="368"/>
      <c r="AE37" s="2"/>
      <c r="AF37" s="98"/>
      <c r="AG37" s="2"/>
      <c r="AH37" s="98"/>
    </row>
    <row r="38" spans="1:34" ht="13.5" thickBot="1" x14ac:dyDescent="0.25">
      <c r="A38" s="202">
        <f>D2</f>
        <v>2959</v>
      </c>
      <c r="B38" s="201" t="s">
        <v>105</v>
      </c>
      <c r="C38" s="202">
        <v>1</v>
      </c>
      <c r="D38" s="203">
        <f t="shared" si="4"/>
        <v>20</v>
      </c>
      <c r="E38" t="str">
        <f>E23</f>
        <v>Finalist</v>
      </c>
      <c r="G38" s="202">
        <f>J2</f>
        <v>862</v>
      </c>
      <c r="H38" s="201" t="s">
        <v>105</v>
      </c>
      <c r="I38" s="202">
        <v>1</v>
      </c>
      <c r="J38" s="203">
        <f t="shared" si="6"/>
        <v>30</v>
      </c>
      <c r="K38" t="str">
        <f>K23</f>
        <v>Winner</v>
      </c>
      <c r="M38" s="202">
        <f>P2</f>
        <v>4039</v>
      </c>
      <c r="N38" s="201" t="s">
        <v>105</v>
      </c>
      <c r="O38" s="202">
        <v>1</v>
      </c>
      <c r="P38" s="203">
        <f t="shared" si="8"/>
        <v>10</v>
      </c>
      <c r="Q38" t="str">
        <f>Q23</f>
        <v>Semi Finalist</v>
      </c>
      <c r="S38" s="202">
        <f>V2</f>
        <v>217</v>
      </c>
      <c r="T38" s="201" t="s">
        <v>105</v>
      </c>
      <c r="U38" s="202">
        <v>1</v>
      </c>
      <c r="V38" s="203">
        <f t="shared" si="10"/>
        <v>20</v>
      </c>
      <c r="W38" t="str">
        <f>W23</f>
        <v>Finalist</v>
      </c>
      <c r="X38" s="230"/>
      <c r="Y38" s="98"/>
      <c r="Z38" s="368"/>
      <c r="AA38" s="2"/>
      <c r="AB38" s="368"/>
      <c r="AC38" s="2"/>
      <c r="AD38" s="368"/>
      <c r="AE38" s="2"/>
      <c r="AF38" s="98"/>
      <c r="AG38" s="2"/>
      <c r="AH38" s="98"/>
    </row>
    <row r="39" spans="1:34" x14ac:dyDescent="0.2">
      <c r="C39" s="234">
        <f>SUM(C15:C38)</f>
        <v>236</v>
      </c>
      <c r="D39" s="234">
        <f>SUM(D15:D38)</f>
        <v>210</v>
      </c>
      <c r="I39" s="234">
        <f>SUM(I15:I38)</f>
        <v>236</v>
      </c>
      <c r="J39" s="234">
        <f>SUM(J15:J38)</f>
        <v>210</v>
      </c>
      <c r="O39" s="234">
        <f>SUM(O15:O38)</f>
        <v>236</v>
      </c>
      <c r="P39" s="234">
        <f>SUM(P15:P38)</f>
        <v>210</v>
      </c>
      <c r="U39" s="234">
        <f>SUM(U15:U38)</f>
        <v>236</v>
      </c>
      <c r="V39" s="234">
        <f>SUM(V15:V38)</f>
        <v>210</v>
      </c>
      <c r="X39" s="230"/>
      <c r="Y39" s="153"/>
      <c r="Z39" s="368"/>
      <c r="AA39" s="2"/>
      <c r="AB39" s="368"/>
      <c r="AC39" s="2"/>
      <c r="AD39" s="368"/>
      <c r="AE39" s="2"/>
      <c r="AF39" s="98"/>
      <c r="AG39" s="2"/>
      <c r="AH39" s="153"/>
    </row>
    <row r="43" spans="1:34" ht="13.5" thickBot="1" x14ac:dyDescent="0.25">
      <c r="A43" s="157" t="s">
        <v>306</v>
      </c>
      <c r="B43" s="157" t="s">
        <v>307</v>
      </c>
      <c r="C43" s="157" t="s">
        <v>308</v>
      </c>
      <c r="D43" s="151">
        <f>SUM(D44:D139)</f>
        <v>90</v>
      </c>
    </row>
    <row r="44" spans="1:34" x14ac:dyDescent="0.2">
      <c r="A44" s="194">
        <v>11</v>
      </c>
      <c r="B44" s="193">
        <v>3</v>
      </c>
      <c r="C44" s="163">
        <v>10</v>
      </c>
      <c r="D44" s="1"/>
      <c r="E44" s="448" t="str">
        <f>VLOOKUP(A44,'[3]Raw Data'!$A$3:$D$3699,4)</f>
        <v>Flanders, NJ USA</v>
      </c>
      <c r="G44">
        <v>2415</v>
      </c>
      <c r="H44" t="s">
        <v>6</v>
      </c>
      <c r="K44">
        <v>11</v>
      </c>
      <c r="L44" t="s">
        <v>5</v>
      </c>
      <c r="O44">
        <v>33</v>
      </c>
      <c r="P44" t="s">
        <v>11</v>
      </c>
      <c r="S44">
        <v>33</v>
      </c>
      <c r="T44" t="s">
        <v>11</v>
      </c>
      <c r="W44">
        <v>33</v>
      </c>
      <c r="X44" t="s">
        <v>11</v>
      </c>
      <c r="AA44">
        <v>610</v>
      </c>
      <c r="AB44" t="s">
        <v>11</v>
      </c>
    </row>
    <row r="45" spans="1:34" x14ac:dyDescent="0.2">
      <c r="A45" s="197">
        <v>16</v>
      </c>
      <c r="B45" s="196">
        <v>7</v>
      </c>
      <c r="C45" s="165">
        <v>0</v>
      </c>
      <c r="E45" t="str">
        <f>VLOOKUP(A45,'[3]Raw Data'!$A$3:$D$3699,4)</f>
        <v>Mountain Home, AR USA</v>
      </c>
      <c r="G45">
        <v>987</v>
      </c>
      <c r="H45" t="s">
        <v>6</v>
      </c>
      <c r="K45">
        <v>33</v>
      </c>
      <c r="L45" t="s">
        <v>11</v>
      </c>
      <c r="O45">
        <v>67</v>
      </c>
      <c r="P45" t="s">
        <v>6</v>
      </c>
      <c r="S45">
        <v>148</v>
      </c>
      <c r="T45" t="s">
        <v>11</v>
      </c>
      <c r="W45">
        <v>469</v>
      </c>
      <c r="X45" t="s">
        <v>11</v>
      </c>
      <c r="AA45">
        <v>1241</v>
      </c>
      <c r="AB45" t="s">
        <v>11</v>
      </c>
    </row>
    <row r="46" spans="1:34" x14ac:dyDescent="0.2">
      <c r="A46" s="10">
        <v>20</v>
      </c>
      <c r="B46" s="196">
        <v>11</v>
      </c>
      <c r="C46" s="165">
        <v>0</v>
      </c>
      <c r="E46" t="str">
        <f>VLOOKUP(A46,'[3]Raw Data'!$A$3:$D$3699,4)</f>
        <v>Clifton Park, NY USA</v>
      </c>
      <c r="G46">
        <v>2959</v>
      </c>
      <c r="H46" t="s">
        <v>6</v>
      </c>
      <c r="K46">
        <v>67</v>
      </c>
      <c r="L46" t="s">
        <v>6</v>
      </c>
      <c r="O46">
        <v>148</v>
      </c>
      <c r="P46" t="s">
        <v>11</v>
      </c>
      <c r="S46">
        <v>303</v>
      </c>
      <c r="T46" s="157" t="s">
        <v>11</v>
      </c>
      <c r="W46">
        <v>610</v>
      </c>
      <c r="X46" t="s">
        <v>11</v>
      </c>
      <c r="AA46">
        <v>1477</v>
      </c>
      <c r="AB46" t="s">
        <v>11</v>
      </c>
    </row>
    <row r="47" spans="1:34" x14ac:dyDescent="0.2">
      <c r="A47" s="197">
        <v>27</v>
      </c>
      <c r="B47" s="196">
        <v>8</v>
      </c>
      <c r="C47" s="165">
        <v>0</v>
      </c>
      <c r="D47" s="1"/>
      <c r="E47" t="str">
        <f>VLOOKUP(A47,'[3]Raw Data'!$A$3:$D$3699,4)</f>
        <v>Clarkston, MI USA</v>
      </c>
      <c r="G47">
        <v>4814</v>
      </c>
      <c r="H47" t="s">
        <v>6</v>
      </c>
      <c r="K47">
        <v>118</v>
      </c>
      <c r="L47" t="s">
        <v>5</v>
      </c>
      <c r="O47">
        <v>217</v>
      </c>
      <c r="P47" t="s">
        <v>6</v>
      </c>
      <c r="S47">
        <v>469</v>
      </c>
      <c r="T47" t="s">
        <v>11</v>
      </c>
      <c r="W47">
        <v>1241</v>
      </c>
      <c r="X47" t="s">
        <v>11</v>
      </c>
    </row>
    <row r="48" spans="1:34" x14ac:dyDescent="0.2">
      <c r="A48" s="10">
        <v>33</v>
      </c>
      <c r="B48" s="196">
        <v>15</v>
      </c>
      <c r="C48" s="165">
        <v>40</v>
      </c>
      <c r="D48" s="98">
        <v>10</v>
      </c>
      <c r="E48" t="str">
        <f>VLOOKUP(A48,'[3]Raw Data'!$A$3:$D$3699,4)</f>
        <v>Auburn Hills, MI USA</v>
      </c>
      <c r="G48">
        <v>67</v>
      </c>
      <c r="H48" t="s">
        <v>6</v>
      </c>
      <c r="K48">
        <v>128</v>
      </c>
      <c r="L48" s="157" t="s">
        <v>5</v>
      </c>
      <c r="O48">
        <v>303</v>
      </c>
      <c r="P48" s="157" t="s">
        <v>11</v>
      </c>
      <c r="S48">
        <v>610</v>
      </c>
      <c r="T48" t="s">
        <v>11</v>
      </c>
      <c r="W48">
        <v>1477</v>
      </c>
      <c r="X48" t="s">
        <v>11</v>
      </c>
    </row>
    <row r="49" spans="1:24" x14ac:dyDescent="0.2">
      <c r="A49" s="197">
        <v>67</v>
      </c>
      <c r="B49" s="196">
        <v>14</v>
      </c>
      <c r="C49" s="165">
        <v>20</v>
      </c>
      <c r="D49" s="1"/>
      <c r="E49" t="str">
        <f>VLOOKUP(A49,'[3]Raw Data'!$A$3:$D$3699,4)</f>
        <v>Milford, MI USA</v>
      </c>
      <c r="G49">
        <v>1918</v>
      </c>
      <c r="H49" t="s">
        <v>6</v>
      </c>
      <c r="K49">
        <v>148</v>
      </c>
      <c r="L49" t="s">
        <v>11</v>
      </c>
      <c r="O49">
        <v>469</v>
      </c>
      <c r="P49" t="s">
        <v>11</v>
      </c>
      <c r="S49">
        <v>862</v>
      </c>
      <c r="T49" t="s">
        <v>11</v>
      </c>
      <c r="W49">
        <v>1519</v>
      </c>
      <c r="X49" t="s">
        <v>11</v>
      </c>
    </row>
    <row r="50" spans="1:24" x14ac:dyDescent="0.2">
      <c r="A50" s="197">
        <v>68</v>
      </c>
      <c r="B50" s="196">
        <v>12</v>
      </c>
      <c r="C50" s="198">
        <v>0</v>
      </c>
      <c r="E50" t="str">
        <f>VLOOKUP(A50,'[3]Raw Data'!$A$3:$D$3699,4)</f>
        <v>Ortonville, MI USA</v>
      </c>
      <c r="G50">
        <v>2169</v>
      </c>
      <c r="H50" t="s">
        <v>6</v>
      </c>
      <c r="K50">
        <v>195</v>
      </c>
      <c r="L50" t="s">
        <v>5</v>
      </c>
      <c r="O50">
        <v>610</v>
      </c>
      <c r="P50" t="s">
        <v>11</v>
      </c>
      <c r="S50">
        <v>1241</v>
      </c>
      <c r="T50" t="s">
        <v>11</v>
      </c>
    </row>
    <row r="51" spans="1:24" ht="13.5" thickBot="1" x14ac:dyDescent="0.25">
      <c r="A51" s="202">
        <v>71</v>
      </c>
      <c r="B51" s="201">
        <v>4</v>
      </c>
      <c r="C51" s="168">
        <v>0</v>
      </c>
      <c r="E51" t="str">
        <f>VLOOKUP(A51,'[3]Raw Data'!$A$3:$D$3699,4)</f>
        <v>Hammond, IN USA</v>
      </c>
      <c r="G51">
        <v>3284</v>
      </c>
      <c r="H51" t="s">
        <v>6</v>
      </c>
      <c r="K51">
        <v>217</v>
      </c>
      <c r="L51" t="s">
        <v>6</v>
      </c>
      <c r="O51">
        <v>862</v>
      </c>
      <c r="P51" t="s">
        <v>11</v>
      </c>
      <c r="S51">
        <v>1477</v>
      </c>
      <c r="T51" t="s">
        <v>11</v>
      </c>
    </row>
    <row r="52" spans="1:24" x14ac:dyDescent="0.2">
      <c r="A52" s="197">
        <v>103</v>
      </c>
      <c r="B52" s="196">
        <v>9</v>
      </c>
      <c r="C52" s="165">
        <v>0</v>
      </c>
      <c r="D52" s="1"/>
      <c r="E52" t="str">
        <f>VLOOKUP(A52,'[3]Raw Data'!$A$3:$D$3699,4)</f>
        <v>Kintnersville, PA USA</v>
      </c>
      <c r="G52">
        <v>2175</v>
      </c>
      <c r="H52" t="s">
        <v>6</v>
      </c>
      <c r="K52">
        <v>254</v>
      </c>
      <c r="L52" t="s">
        <v>5</v>
      </c>
      <c r="O52">
        <v>987</v>
      </c>
      <c r="P52" t="s">
        <v>6</v>
      </c>
      <c r="S52">
        <v>1519</v>
      </c>
      <c r="T52" t="s">
        <v>11</v>
      </c>
    </row>
    <row r="53" spans="1:24" x14ac:dyDescent="0.2">
      <c r="A53" s="197">
        <v>111</v>
      </c>
      <c r="B53" s="196">
        <v>13</v>
      </c>
      <c r="C53" s="165">
        <v>0</v>
      </c>
      <c r="D53" s="1"/>
      <c r="E53" t="str">
        <f>VLOOKUP(A53,'[3]Raw Data'!$A$3:$D$3699,4)</f>
        <v>Schaumburg, IL USA</v>
      </c>
      <c r="G53">
        <v>1538</v>
      </c>
      <c r="H53" s="157" t="s">
        <v>6</v>
      </c>
      <c r="K53">
        <v>303</v>
      </c>
      <c r="L53" s="157" t="s">
        <v>11</v>
      </c>
      <c r="O53">
        <v>1241</v>
      </c>
      <c r="P53" t="s">
        <v>11</v>
      </c>
      <c r="S53">
        <v>1640</v>
      </c>
      <c r="T53" t="s">
        <v>11</v>
      </c>
    </row>
    <row r="54" spans="1:24" x14ac:dyDescent="0.2">
      <c r="A54" s="197">
        <v>118</v>
      </c>
      <c r="B54" s="196">
        <v>16</v>
      </c>
      <c r="C54" s="165">
        <v>10</v>
      </c>
      <c r="D54" s="1"/>
      <c r="E54" s="438" t="str">
        <f>VLOOKUP(A54,'[3]Raw Data'!$A$3:$D$3699,4)</f>
        <v>League City, TX USA</v>
      </c>
      <c r="G54">
        <v>1986</v>
      </c>
      <c r="H54" t="s">
        <v>6</v>
      </c>
      <c r="K54">
        <v>469</v>
      </c>
      <c r="L54" t="s">
        <v>11</v>
      </c>
      <c r="O54">
        <v>1477</v>
      </c>
      <c r="P54" t="s">
        <v>11</v>
      </c>
      <c r="S54">
        <v>1678</v>
      </c>
      <c r="T54" t="s">
        <v>11</v>
      </c>
    </row>
    <row r="55" spans="1:24" x14ac:dyDescent="0.2">
      <c r="A55" s="10">
        <v>128</v>
      </c>
      <c r="B55" s="196">
        <v>15</v>
      </c>
      <c r="C55" s="198">
        <v>10</v>
      </c>
      <c r="E55" t="str">
        <f>VLOOKUP(A55,'[3]Raw Data'!$A$3:$D$3699,4)</f>
        <v>Grandview Heights, OH USA</v>
      </c>
      <c r="G55">
        <v>217</v>
      </c>
      <c r="H55" t="s">
        <v>6</v>
      </c>
      <c r="K55">
        <v>610</v>
      </c>
      <c r="L55" t="s">
        <v>11</v>
      </c>
      <c r="O55">
        <v>1519</v>
      </c>
      <c r="P55" t="s">
        <v>11</v>
      </c>
      <c r="S55">
        <v>3476</v>
      </c>
      <c r="T55" t="s">
        <v>11</v>
      </c>
    </row>
    <row r="56" spans="1:24" x14ac:dyDescent="0.2">
      <c r="A56" s="197">
        <v>135</v>
      </c>
      <c r="B56" s="196">
        <v>6</v>
      </c>
      <c r="C56" s="165">
        <v>0</v>
      </c>
      <c r="E56" t="str">
        <f>VLOOKUP(A56,'[3]Raw Data'!$A$3:$D$3699,4)</f>
        <v>Mishawaka, IN USA</v>
      </c>
      <c r="G56">
        <v>868</v>
      </c>
      <c r="H56" t="s">
        <v>7</v>
      </c>
      <c r="K56">
        <v>829</v>
      </c>
      <c r="L56" t="s">
        <v>5</v>
      </c>
      <c r="O56">
        <v>1538</v>
      </c>
      <c r="P56" s="157" t="s">
        <v>6</v>
      </c>
    </row>
    <row r="57" spans="1:24" x14ac:dyDescent="0.2">
      <c r="A57" s="10">
        <v>141</v>
      </c>
      <c r="B57" s="196">
        <v>6</v>
      </c>
      <c r="C57" s="198">
        <v>0</v>
      </c>
      <c r="E57" t="str">
        <f>VLOOKUP(A57,'[3]Raw Data'!$A$3:$D$3699,4)</f>
        <v>Holland, MI USA</v>
      </c>
      <c r="G57">
        <v>948</v>
      </c>
      <c r="H57" t="s">
        <v>7</v>
      </c>
      <c r="K57">
        <v>862</v>
      </c>
      <c r="L57" t="s">
        <v>11</v>
      </c>
      <c r="O57">
        <v>1640</v>
      </c>
      <c r="P57" t="s">
        <v>11</v>
      </c>
    </row>
    <row r="58" spans="1:24" x14ac:dyDescent="0.2">
      <c r="A58" s="197">
        <v>148</v>
      </c>
      <c r="B58" s="196">
        <v>16</v>
      </c>
      <c r="C58" s="165">
        <v>30</v>
      </c>
      <c r="E58" s="438" t="str">
        <f>VLOOKUP(A58,'[3]Raw Data'!$A$3:$D$3699,4)</f>
        <v>Greenville, TX USA</v>
      </c>
      <c r="G58">
        <v>3467</v>
      </c>
      <c r="H58" t="s">
        <v>7</v>
      </c>
      <c r="K58">
        <v>967</v>
      </c>
      <c r="L58" t="s">
        <v>5</v>
      </c>
      <c r="O58">
        <v>1678</v>
      </c>
      <c r="P58" t="s">
        <v>11</v>
      </c>
    </row>
    <row r="59" spans="1:24" ht="13.5" thickBot="1" x14ac:dyDescent="0.25">
      <c r="A59" s="202">
        <v>175</v>
      </c>
      <c r="B59" s="201">
        <v>9</v>
      </c>
      <c r="C59" s="203">
        <v>0</v>
      </c>
      <c r="D59" s="1"/>
      <c r="E59" t="str">
        <f>VLOOKUP(A59,'[3]Raw Data'!$A$3:$D$3699,4)</f>
        <v>Enfield, CT USA</v>
      </c>
      <c r="G59">
        <v>4450</v>
      </c>
      <c r="H59" t="s">
        <v>7</v>
      </c>
      <c r="K59">
        <v>987</v>
      </c>
      <c r="L59" t="s">
        <v>6</v>
      </c>
      <c r="O59">
        <v>1918</v>
      </c>
      <c r="P59" t="s">
        <v>6</v>
      </c>
    </row>
    <row r="60" spans="1:24" x14ac:dyDescent="0.2">
      <c r="A60" s="197">
        <v>190</v>
      </c>
      <c r="B60" s="196">
        <v>8</v>
      </c>
      <c r="C60" s="198">
        <v>0</v>
      </c>
      <c r="D60" s="1"/>
      <c r="E60" t="str">
        <f>VLOOKUP(A60,'[3]Raw Data'!$A$3:$D$3699,4)</f>
        <v>Worcester, MA USA</v>
      </c>
      <c r="G60">
        <v>2590</v>
      </c>
      <c r="H60" t="s">
        <v>7</v>
      </c>
      <c r="K60">
        <v>1114</v>
      </c>
      <c r="L60" t="s">
        <v>5</v>
      </c>
      <c r="O60">
        <v>1986</v>
      </c>
      <c r="P60" t="s">
        <v>6</v>
      </c>
    </row>
    <row r="61" spans="1:24" x14ac:dyDescent="0.2">
      <c r="A61" s="197">
        <v>195</v>
      </c>
      <c r="B61" s="196">
        <v>15</v>
      </c>
      <c r="C61" s="198">
        <v>10</v>
      </c>
      <c r="D61" s="1"/>
      <c r="E61" t="str">
        <f>VLOOKUP(A61,'[3]Raw Data'!$A$3:$D$3699,4)</f>
        <v>Southington, CT USA</v>
      </c>
      <c r="G61">
        <v>20</v>
      </c>
      <c r="H61" t="s">
        <v>7</v>
      </c>
      <c r="K61">
        <v>1241</v>
      </c>
      <c r="L61" t="s">
        <v>11</v>
      </c>
      <c r="O61">
        <v>2169</v>
      </c>
      <c r="P61" t="s">
        <v>6</v>
      </c>
    </row>
    <row r="62" spans="1:24" x14ac:dyDescent="0.2">
      <c r="A62" s="197">
        <v>217</v>
      </c>
      <c r="B62" s="196">
        <v>1</v>
      </c>
      <c r="C62" s="198">
        <v>20</v>
      </c>
      <c r="D62" s="1"/>
      <c r="E62" t="str">
        <f>VLOOKUP(A62,'[3]Raw Data'!$A$3:$D$3699,4)</f>
        <v>Sterling Heights, MI USA</v>
      </c>
      <c r="G62">
        <v>379</v>
      </c>
      <c r="H62" t="s">
        <v>7</v>
      </c>
      <c r="K62">
        <v>1425</v>
      </c>
      <c r="L62" t="s">
        <v>5</v>
      </c>
      <c r="O62">
        <v>2175</v>
      </c>
      <c r="P62" t="s">
        <v>6</v>
      </c>
    </row>
    <row r="63" spans="1:24" x14ac:dyDescent="0.2">
      <c r="A63" s="10">
        <v>225</v>
      </c>
      <c r="B63" s="196">
        <v>7</v>
      </c>
      <c r="C63" s="198">
        <v>0</v>
      </c>
      <c r="E63" s="448" t="str">
        <f>VLOOKUP(A63,'[3]Raw Data'!$A$3:$D$3699,4)</f>
        <v>York, PA USA</v>
      </c>
      <c r="G63">
        <v>1334</v>
      </c>
      <c r="H63" t="s">
        <v>7</v>
      </c>
      <c r="K63">
        <v>1477</v>
      </c>
      <c r="L63" t="s">
        <v>11</v>
      </c>
      <c r="O63">
        <v>2415</v>
      </c>
      <c r="P63" t="s">
        <v>6</v>
      </c>
    </row>
    <row r="64" spans="1:24" x14ac:dyDescent="0.2">
      <c r="A64" s="197">
        <v>233</v>
      </c>
      <c r="B64" s="196">
        <v>10</v>
      </c>
      <c r="C64" s="165">
        <v>0</v>
      </c>
      <c r="E64" t="str">
        <f>VLOOKUP(A64,'[3]Raw Data'!$A$3:$D$3699,4)</f>
        <v>Rockledge/Cocoa Beach, FL USA</v>
      </c>
      <c r="G64">
        <v>1660</v>
      </c>
      <c r="H64" t="s">
        <v>7</v>
      </c>
      <c r="K64">
        <v>1519</v>
      </c>
      <c r="L64" t="s">
        <v>11</v>
      </c>
      <c r="O64">
        <v>2959</v>
      </c>
      <c r="P64" t="s">
        <v>6</v>
      </c>
    </row>
    <row r="65" spans="1:16" x14ac:dyDescent="0.2">
      <c r="A65" s="197">
        <v>234</v>
      </c>
      <c r="B65" s="196">
        <v>11</v>
      </c>
      <c r="C65" s="165">
        <v>0</v>
      </c>
      <c r="E65" t="str">
        <f>VLOOKUP(A65,'[3]Raw Data'!$A$3:$D$3699,4)</f>
        <v>Indianapolis, IN USA</v>
      </c>
      <c r="G65">
        <v>365</v>
      </c>
      <c r="H65" t="s">
        <v>7</v>
      </c>
      <c r="K65">
        <v>1538</v>
      </c>
      <c r="L65" s="157" t="s">
        <v>6</v>
      </c>
      <c r="O65">
        <v>3284</v>
      </c>
      <c r="P65" t="s">
        <v>6</v>
      </c>
    </row>
    <row r="66" spans="1:16" x14ac:dyDescent="0.2">
      <c r="A66" s="197">
        <v>245</v>
      </c>
      <c r="B66" s="196">
        <v>9</v>
      </c>
      <c r="C66" s="165">
        <v>0</v>
      </c>
      <c r="D66" s="1"/>
      <c r="E66" t="str">
        <f>VLOOKUP(A66,'[3]Raw Data'!$A$3:$D$3699,4)</f>
        <v>Rochester Hills, MI USA</v>
      </c>
      <c r="G66">
        <v>973</v>
      </c>
      <c r="H66" t="s">
        <v>7</v>
      </c>
      <c r="K66">
        <v>1640</v>
      </c>
      <c r="L66" t="s">
        <v>11</v>
      </c>
      <c r="O66">
        <v>3476</v>
      </c>
      <c r="P66" t="s">
        <v>11</v>
      </c>
    </row>
    <row r="67" spans="1:16" ht="13.5" thickBot="1" x14ac:dyDescent="0.25">
      <c r="A67" s="202">
        <v>254</v>
      </c>
      <c r="B67" s="201">
        <v>14</v>
      </c>
      <c r="C67" s="168">
        <v>10</v>
      </c>
      <c r="E67" s="439" t="str">
        <f>VLOOKUP(A67,'[3]Raw Data'!$A$3:$D$3699,4)</f>
        <v>San Jose, CA USA</v>
      </c>
      <c r="G67">
        <v>71</v>
      </c>
      <c r="H67" t="s">
        <v>7</v>
      </c>
      <c r="K67">
        <v>1676</v>
      </c>
      <c r="L67" t="s">
        <v>5</v>
      </c>
      <c r="O67">
        <v>4814</v>
      </c>
      <c r="P67" t="s">
        <v>6</v>
      </c>
    </row>
    <row r="68" spans="1:16" ht="13.5" thickBot="1" x14ac:dyDescent="0.25">
      <c r="A68" s="10">
        <v>303</v>
      </c>
      <c r="B68" s="193">
        <v>14</v>
      </c>
      <c r="C68" s="198">
        <v>30</v>
      </c>
      <c r="E68" s="448" t="str">
        <f>VLOOKUP(A68,'[3]Raw Data'!$A$3:$D$3699,4)</f>
        <v>Bridgewater, NJ USA</v>
      </c>
      <c r="G68">
        <v>1310</v>
      </c>
      <c r="H68" t="s">
        <v>7</v>
      </c>
      <c r="K68">
        <v>1678</v>
      </c>
      <c r="L68" t="s">
        <v>11</v>
      </c>
    </row>
    <row r="69" spans="1:16" x14ac:dyDescent="0.2">
      <c r="A69" s="214">
        <v>341</v>
      </c>
      <c r="B69" s="196">
        <v>12</v>
      </c>
      <c r="C69" s="198">
        <v>0</v>
      </c>
      <c r="E69" s="448" t="str">
        <f>VLOOKUP(A69,'[3]Raw Data'!$A$3:$D$3699,4)</f>
        <v>Ambler, PA USA</v>
      </c>
      <c r="G69">
        <v>1717</v>
      </c>
      <c r="H69" t="s">
        <v>7</v>
      </c>
      <c r="K69">
        <v>1741</v>
      </c>
      <c r="L69" t="s">
        <v>5</v>
      </c>
    </row>
    <row r="70" spans="1:16" x14ac:dyDescent="0.2">
      <c r="A70" s="215">
        <v>359</v>
      </c>
      <c r="B70" s="196">
        <v>10</v>
      </c>
      <c r="C70" s="198">
        <v>0</v>
      </c>
      <c r="E70" t="str">
        <f>VLOOKUP(A70,'[3]Raw Data'!$A$3:$D$3699,4)</f>
        <v>Waialua, HI USA</v>
      </c>
      <c r="G70">
        <v>359</v>
      </c>
      <c r="H70" t="s">
        <v>7</v>
      </c>
      <c r="K70">
        <v>1756</v>
      </c>
      <c r="L70" t="s">
        <v>5</v>
      </c>
    </row>
    <row r="71" spans="1:16" x14ac:dyDescent="0.2">
      <c r="A71" s="215">
        <v>365</v>
      </c>
      <c r="B71" s="196">
        <v>7</v>
      </c>
      <c r="C71" s="165">
        <v>0</v>
      </c>
      <c r="D71" s="1"/>
      <c r="E71" t="str">
        <f>VLOOKUP(A71,'[3]Raw Data'!$A$3:$D$3699,4)</f>
        <v>Wilmington, DE USA</v>
      </c>
      <c r="G71">
        <v>4565</v>
      </c>
      <c r="H71" t="s">
        <v>7</v>
      </c>
      <c r="K71">
        <v>1918</v>
      </c>
      <c r="L71" t="s">
        <v>6</v>
      </c>
    </row>
    <row r="72" spans="1:16" x14ac:dyDescent="0.2">
      <c r="A72" s="215">
        <v>379</v>
      </c>
      <c r="B72" s="196">
        <v>10</v>
      </c>
      <c r="C72" s="198">
        <v>0</v>
      </c>
      <c r="E72" t="str">
        <f>VLOOKUP(A72,'[3]Raw Data'!$A$3:$D$3699,4)</f>
        <v>Girard, OH USA</v>
      </c>
      <c r="G72">
        <v>3824</v>
      </c>
      <c r="H72" t="s">
        <v>7</v>
      </c>
      <c r="K72">
        <v>1983</v>
      </c>
      <c r="L72" t="s">
        <v>5</v>
      </c>
    </row>
    <row r="73" spans="1:16" x14ac:dyDescent="0.2">
      <c r="A73" s="215">
        <v>469</v>
      </c>
      <c r="B73" s="196">
        <v>15</v>
      </c>
      <c r="C73" s="165">
        <v>40</v>
      </c>
      <c r="D73" s="98">
        <v>10</v>
      </c>
      <c r="E73" t="str">
        <f>VLOOKUP(A73,'[3]Raw Data'!$A$3:$D$3699,4)</f>
        <v>Bloomfield Hills, MI USA</v>
      </c>
      <c r="G73">
        <v>234</v>
      </c>
      <c r="H73" t="s">
        <v>7</v>
      </c>
      <c r="K73">
        <v>1986</v>
      </c>
      <c r="L73" t="s">
        <v>6</v>
      </c>
    </row>
    <row r="74" spans="1:16" x14ac:dyDescent="0.2">
      <c r="A74" s="215">
        <v>610</v>
      </c>
      <c r="B74" s="196">
        <v>5</v>
      </c>
      <c r="C74" s="165">
        <v>50</v>
      </c>
      <c r="D74" s="98">
        <v>20</v>
      </c>
      <c r="E74" t="str">
        <f>VLOOKUP(A74,'[3]Raw Data'!$A$3:$D$3699,4)</f>
        <v>Toronto, ON Canada</v>
      </c>
      <c r="G74">
        <v>233</v>
      </c>
      <c r="H74" t="s">
        <v>7</v>
      </c>
      <c r="K74">
        <v>2056</v>
      </c>
      <c r="L74" t="s">
        <v>5</v>
      </c>
    </row>
    <row r="75" spans="1:16" ht="13.5" thickBot="1" x14ac:dyDescent="0.25">
      <c r="A75" s="215">
        <v>829</v>
      </c>
      <c r="B75" s="201">
        <v>13</v>
      </c>
      <c r="C75" s="198">
        <v>10</v>
      </c>
      <c r="E75" t="str">
        <f>VLOOKUP(A75,'[3]Raw Data'!$A$3:$D$3699,4)</f>
        <v>Indianapolis, IN USA</v>
      </c>
      <c r="G75">
        <v>103</v>
      </c>
      <c r="H75" t="s">
        <v>7</v>
      </c>
      <c r="K75">
        <v>2169</v>
      </c>
      <c r="L75" t="s">
        <v>6</v>
      </c>
    </row>
    <row r="76" spans="1:16" x14ac:dyDescent="0.2">
      <c r="A76" s="215">
        <v>862</v>
      </c>
      <c r="B76" s="196">
        <v>1</v>
      </c>
      <c r="C76" s="165">
        <v>30</v>
      </c>
      <c r="E76" t="str">
        <f>VLOOKUP(A76,'[3]Raw Data'!$A$3:$D$3699,4)</f>
        <v>Canton, MI USA</v>
      </c>
      <c r="G76">
        <v>2168</v>
      </c>
      <c r="H76" t="s">
        <v>7</v>
      </c>
      <c r="K76">
        <v>2175</v>
      </c>
      <c r="L76" t="s">
        <v>6</v>
      </c>
    </row>
    <row r="77" spans="1:16" x14ac:dyDescent="0.2">
      <c r="A77" s="215">
        <v>868</v>
      </c>
      <c r="B77" s="196">
        <v>13</v>
      </c>
      <c r="C77" s="165">
        <v>0</v>
      </c>
      <c r="D77" s="1"/>
      <c r="E77" t="str">
        <f>VLOOKUP(A77,'[3]Raw Data'!$A$3:$D$3699,4)</f>
        <v>Carmel, IN USA</v>
      </c>
      <c r="G77">
        <v>16</v>
      </c>
      <c r="H77" t="s">
        <v>7</v>
      </c>
      <c r="K77">
        <v>2337</v>
      </c>
      <c r="L77" t="s">
        <v>5</v>
      </c>
    </row>
    <row r="78" spans="1:16" x14ac:dyDescent="0.2">
      <c r="A78" s="215">
        <v>948</v>
      </c>
      <c r="B78" s="196">
        <v>11</v>
      </c>
      <c r="C78" s="165">
        <v>0</v>
      </c>
      <c r="E78" t="str">
        <f>VLOOKUP(A78,'[3]Raw Data'!$A$3:$D$3699,4)</f>
        <v>Bellevue, WA USA</v>
      </c>
      <c r="G78">
        <v>135</v>
      </c>
      <c r="H78" t="s">
        <v>7</v>
      </c>
      <c r="K78">
        <v>2415</v>
      </c>
      <c r="L78" t="s">
        <v>6</v>
      </c>
    </row>
    <row r="79" spans="1:16" x14ac:dyDescent="0.2">
      <c r="A79" s="215">
        <v>967</v>
      </c>
      <c r="B79" s="196">
        <v>13</v>
      </c>
      <c r="C79" s="165">
        <v>10</v>
      </c>
      <c r="D79" s="1"/>
      <c r="E79" t="str">
        <f>VLOOKUP(A79,'[3]Raw Data'!$A$3:$D$3699,4)</f>
        <v>Marion, IA USA</v>
      </c>
      <c r="G79">
        <v>1684</v>
      </c>
      <c r="H79" t="s">
        <v>7</v>
      </c>
      <c r="K79">
        <v>2468</v>
      </c>
      <c r="L79" t="s">
        <v>5</v>
      </c>
    </row>
    <row r="80" spans="1:16" x14ac:dyDescent="0.2">
      <c r="A80" s="215">
        <v>973</v>
      </c>
      <c r="B80" s="196">
        <v>6</v>
      </c>
      <c r="C80" s="165">
        <v>0</v>
      </c>
      <c r="E80" s="439" t="str">
        <f>VLOOKUP(A80,'[3]Raw Data'!$A$3:$D$3699,4)</f>
        <v>Atascadero, CA USA</v>
      </c>
      <c r="G80">
        <v>2630</v>
      </c>
      <c r="H80" t="s">
        <v>7</v>
      </c>
      <c r="K80">
        <v>2474</v>
      </c>
      <c r="L80" t="s">
        <v>5</v>
      </c>
    </row>
    <row r="81" spans="1:12" x14ac:dyDescent="0.2">
      <c r="A81" s="215">
        <v>987</v>
      </c>
      <c r="B81" s="196">
        <v>16</v>
      </c>
      <c r="C81" s="165">
        <v>20</v>
      </c>
      <c r="D81" s="1"/>
      <c r="E81" t="str">
        <f>VLOOKUP(A81,'[3]Raw Data'!$A$3:$D$3699,4)</f>
        <v>Las Vegas, NV USA</v>
      </c>
      <c r="G81">
        <v>3656</v>
      </c>
      <c r="H81" t="s">
        <v>7</v>
      </c>
      <c r="K81">
        <v>2959</v>
      </c>
      <c r="L81" t="s">
        <v>6</v>
      </c>
    </row>
    <row r="82" spans="1:12" x14ac:dyDescent="0.2">
      <c r="A82" s="215">
        <v>1114</v>
      </c>
      <c r="B82" s="196">
        <v>16</v>
      </c>
      <c r="C82" s="165">
        <v>10</v>
      </c>
      <c r="E82" t="str">
        <f>VLOOKUP(A82,'[3]Raw Data'!$A$3:$D$3699,4)</f>
        <v>St. Catharines, ON Canada</v>
      </c>
      <c r="G82">
        <v>2338</v>
      </c>
      <c r="H82" t="s">
        <v>7</v>
      </c>
      <c r="K82">
        <v>2996</v>
      </c>
      <c r="L82" t="s">
        <v>5</v>
      </c>
    </row>
    <row r="83" spans="1:12" ht="13.5" thickBot="1" x14ac:dyDescent="0.25">
      <c r="A83" s="215">
        <v>1241</v>
      </c>
      <c r="B83" s="201">
        <v>12</v>
      </c>
      <c r="C83" s="165">
        <v>50</v>
      </c>
      <c r="D83" s="98">
        <v>20</v>
      </c>
      <c r="E83" t="str">
        <f>VLOOKUP(A83,'[3]Raw Data'!$A$3:$D$3699,4)</f>
        <v>Mississauga, ON Canada</v>
      </c>
      <c r="G83">
        <v>245</v>
      </c>
      <c r="H83" t="s">
        <v>7</v>
      </c>
      <c r="K83">
        <v>3284</v>
      </c>
      <c r="L83" t="s">
        <v>6</v>
      </c>
    </row>
    <row r="84" spans="1:12" x14ac:dyDescent="0.2">
      <c r="A84" s="215">
        <v>1310</v>
      </c>
      <c r="B84" s="196">
        <v>12</v>
      </c>
      <c r="C84" s="165">
        <v>0</v>
      </c>
      <c r="E84" t="str">
        <f>VLOOKUP(A84,'[3]Raw Data'!$A$3:$D$3699,4)</f>
        <v>Toronto, ON Canada</v>
      </c>
      <c r="G84">
        <v>111</v>
      </c>
      <c r="H84" t="s">
        <v>7</v>
      </c>
      <c r="K84">
        <v>3310</v>
      </c>
      <c r="L84" t="s">
        <v>5</v>
      </c>
    </row>
    <row r="85" spans="1:12" x14ac:dyDescent="0.2">
      <c r="A85" s="215">
        <v>1323</v>
      </c>
      <c r="B85" s="196">
        <v>7</v>
      </c>
      <c r="C85" s="198">
        <v>0</v>
      </c>
      <c r="E85" s="439" t="str">
        <f>VLOOKUP(A85,'[3]Raw Data'!$A$3:$D$3699,4)</f>
        <v>Madera, CA USA</v>
      </c>
      <c r="G85">
        <v>1806</v>
      </c>
      <c r="H85" t="s">
        <v>7</v>
      </c>
      <c r="K85">
        <v>3476</v>
      </c>
      <c r="L85" t="s">
        <v>11</v>
      </c>
    </row>
    <row r="86" spans="1:12" x14ac:dyDescent="0.2">
      <c r="A86" s="215">
        <v>1334</v>
      </c>
      <c r="B86" s="196">
        <v>9</v>
      </c>
      <c r="C86" s="165">
        <v>0</v>
      </c>
      <c r="E86" t="str">
        <f>VLOOKUP(A86,'[3]Raw Data'!$A$3:$D$3699,4)</f>
        <v>Oakville, ON Canada</v>
      </c>
      <c r="G86">
        <v>2512</v>
      </c>
      <c r="H86" t="s">
        <v>7</v>
      </c>
      <c r="K86">
        <v>3481</v>
      </c>
      <c r="L86" t="s">
        <v>5</v>
      </c>
    </row>
    <row r="87" spans="1:12" x14ac:dyDescent="0.2">
      <c r="A87" s="215">
        <v>1425</v>
      </c>
      <c r="B87" s="196">
        <v>14</v>
      </c>
      <c r="C87" s="165">
        <v>10</v>
      </c>
      <c r="E87" t="str">
        <f>VLOOKUP(A87,'[3]Raw Data'!$A$3:$D$3699,4)</f>
        <v>Wilsonville, OR USA</v>
      </c>
      <c r="G87">
        <v>1732</v>
      </c>
      <c r="H87" t="s">
        <v>7</v>
      </c>
      <c r="K87">
        <v>3539</v>
      </c>
      <c r="L87" t="s">
        <v>5</v>
      </c>
    </row>
    <row r="88" spans="1:12" x14ac:dyDescent="0.2">
      <c r="A88" s="215">
        <v>1477</v>
      </c>
      <c r="B88" s="196">
        <v>12</v>
      </c>
      <c r="C88" s="165">
        <v>50</v>
      </c>
      <c r="D88" s="98">
        <v>20</v>
      </c>
      <c r="E88" s="438" t="str">
        <f>VLOOKUP(A88,'[3]Raw Data'!$A$3:$D$3699,4)</f>
        <v>The Woodlands, TX USA</v>
      </c>
      <c r="G88">
        <v>27</v>
      </c>
      <c r="H88" t="s">
        <v>7</v>
      </c>
      <c r="K88">
        <v>3990</v>
      </c>
      <c r="L88" t="s">
        <v>5</v>
      </c>
    </row>
    <row r="89" spans="1:12" x14ac:dyDescent="0.2">
      <c r="A89" s="215">
        <v>1519</v>
      </c>
      <c r="B89" s="196">
        <v>2</v>
      </c>
      <c r="C89" s="165">
        <v>40</v>
      </c>
      <c r="D89" s="98">
        <v>10</v>
      </c>
      <c r="E89" t="str">
        <f>VLOOKUP(A89,'[3]Raw Data'!$A$3:$D$3699,4)</f>
        <v>Milford, NH USA</v>
      </c>
      <c r="G89">
        <v>1323</v>
      </c>
      <c r="H89" t="s">
        <v>7</v>
      </c>
      <c r="K89">
        <v>3997</v>
      </c>
      <c r="L89" s="157" t="s">
        <v>5</v>
      </c>
    </row>
    <row r="90" spans="1:12" x14ac:dyDescent="0.2">
      <c r="A90" s="215">
        <v>1538</v>
      </c>
      <c r="B90" s="196">
        <v>16</v>
      </c>
      <c r="C90" s="198">
        <v>20</v>
      </c>
      <c r="E90" s="439" t="str">
        <f>VLOOKUP(A90,'[3]Raw Data'!$A$3:$D$3699,4)</f>
        <v>San Diego, CA USA</v>
      </c>
      <c r="G90">
        <v>4334</v>
      </c>
      <c r="H90" t="s">
        <v>7</v>
      </c>
      <c r="K90">
        <v>4039</v>
      </c>
      <c r="L90" t="s">
        <v>5</v>
      </c>
    </row>
    <row r="91" spans="1:12" ht="13.5" thickBot="1" x14ac:dyDescent="0.25">
      <c r="A91" s="216">
        <v>1569</v>
      </c>
      <c r="B91" s="201">
        <v>9</v>
      </c>
      <c r="C91" s="203">
        <v>0</v>
      </c>
      <c r="E91" t="str">
        <f>VLOOKUP(A91,'[3]Raw Data'!$A$3:$D$3699,4)</f>
        <v>Pocatello, ID USA</v>
      </c>
      <c r="G91">
        <v>3641</v>
      </c>
      <c r="H91" t="s">
        <v>7</v>
      </c>
      <c r="K91">
        <v>4814</v>
      </c>
      <c r="L91" t="s">
        <v>6</v>
      </c>
    </row>
    <row r="92" spans="1:12" x14ac:dyDescent="0.2">
      <c r="A92" s="215">
        <v>1640</v>
      </c>
      <c r="B92" s="193">
        <v>3</v>
      </c>
      <c r="C92" s="198">
        <v>30</v>
      </c>
      <c r="D92" s="1"/>
      <c r="E92" t="str">
        <f>VLOOKUP(A92,'[3]Raw Data'!$A$3:$D$3699,4)</f>
        <v>Downingtown/Exton, PA USA</v>
      </c>
      <c r="G92">
        <v>341</v>
      </c>
      <c r="H92" s="157" t="s">
        <v>7</v>
      </c>
    </row>
    <row r="93" spans="1:12" x14ac:dyDescent="0.2">
      <c r="A93" s="10">
        <v>1660</v>
      </c>
      <c r="B93" s="196">
        <v>8</v>
      </c>
      <c r="C93" s="165">
        <v>0</v>
      </c>
      <c r="E93" t="str">
        <f>VLOOKUP(A93,'[3]Raw Data'!$A$3:$D$3699,4)</f>
        <v>New York, NY USA</v>
      </c>
      <c r="G93">
        <v>2252</v>
      </c>
      <c r="H93" s="157" t="s">
        <v>7</v>
      </c>
    </row>
    <row r="94" spans="1:12" x14ac:dyDescent="0.2">
      <c r="A94" s="197">
        <v>1676</v>
      </c>
      <c r="B94" s="196">
        <v>2</v>
      </c>
      <c r="C94" s="198">
        <v>10</v>
      </c>
      <c r="D94" s="1"/>
      <c r="E94" s="448" t="str">
        <f>VLOOKUP(A94,'[3]Raw Data'!$A$3:$D$3699,4)</f>
        <v>Montvale, NJ USA</v>
      </c>
      <c r="G94">
        <v>2052</v>
      </c>
      <c r="H94" s="157" t="s">
        <v>7</v>
      </c>
    </row>
    <row r="95" spans="1:12" x14ac:dyDescent="0.2">
      <c r="A95" s="197">
        <v>1678</v>
      </c>
      <c r="B95" s="196">
        <v>16</v>
      </c>
      <c r="C95" s="165">
        <v>30</v>
      </c>
      <c r="D95" s="1"/>
      <c r="E95" s="439" t="str">
        <f>VLOOKUP(A95,'[3]Raw Data'!$A$3:$D$3699,4)</f>
        <v>Davis, CA USA</v>
      </c>
      <c r="G95">
        <v>1569</v>
      </c>
      <c r="H95" s="157" t="s">
        <v>7</v>
      </c>
    </row>
    <row r="96" spans="1:12" x14ac:dyDescent="0.2">
      <c r="A96" s="197">
        <v>1684</v>
      </c>
      <c r="B96" s="196">
        <v>5</v>
      </c>
      <c r="C96" s="198">
        <v>0</v>
      </c>
      <c r="E96" t="str">
        <f>VLOOKUP(A96,'[3]Raw Data'!$A$3:$D$3699,4)</f>
        <v>Lapeer, MI USA</v>
      </c>
      <c r="G96">
        <v>68</v>
      </c>
      <c r="H96" t="s">
        <v>7</v>
      </c>
    </row>
    <row r="97" spans="1:8" x14ac:dyDescent="0.2">
      <c r="A97" s="197">
        <v>1717</v>
      </c>
      <c r="B97" s="196">
        <v>11</v>
      </c>
      <c r="C97" s="165">
        <v>0</v>
      </c>
      <c r="D97" s="1"/>
      <c r="E97" s="439" t="str">
        <f>VLOOKUP(A97,'[3]Raw Data'!$A$3:$D$3699,4)</f>
        <v>Goleta, CA USA</v>
      </c>
      <c r="G97">
        <v>1718</v>
      </c>
      <c r="H97" t="s">
        <v>7</v>
      </c>
    </row>
    <row r="98" spans="1:8" x14ac:dyDescent="0.2">
      <c r="A98" s="10">
        <v>1718</v>
      </c>
      <c r="B98" s="196">
        <v>11</v>
      </c>
      <c r="C98" s="198">
        <v>0</v>
      </c>
      <c r="E98" t="str">
        <f>VLOOKUP(A98,'[3]Raw Data'!$A$3:$D$3699,4)</f>
        <v>Armada, MI USA</v>
      </c>
      <c r="G98">
        <v>2054</v>
      </c>
      <c r="H98" t="s">
        <v>7</v>
      </c>
    </row>
    <row r="99" spans="1:8" ht="13.5" thickBot="1" x14ac:dyDescent="0.25">
      <c r="A99" s="10">
        <v>1732</v>
      </c>
      <c r="B99" s="201">
        <v>9</v>
      </c>
      <c r="C99" s="165">
        <v>0</v>
      </c>
      <c r="E99" t="str">
        <f>VLOOKUP(A99,'[3]Raw Data'!$A$3:$D$3699,4)</f>
        <v>Milwaukee, WI USA</v>
      </c>
      <c r="G99">
        <v>175</v>
      </c>
      <c r="H99" t="s">
        <v>7</v>
      </c>
    </row>
    <row r="100" spans="1:8" x14ac:dyDescent="0.2">
      <c r="A100" s="197">
        <v>1741</v>
      </c>
      <c r="B100" s="196">
        <v>4</v>
      </c>
      <c r="C100" s="198">
        <v>10</v>
      </c>
      <c r="E100" t="str">
        <f>VLOOKUP(A100,'[3]Raw Data'!$A$3:$D$3699,4)</f>
        <v>Greenwood, IN USA</v>
      </c>
      <c r="G100">
        <v>190</v>
      </c>
      <c r="H100" t="s">
        <v>7</v>
      </c>
    </row>
    <row r="101" spans="1:8" x14ac:dyDescent="0.2">
      <c r="A101" s="197">
        <v>1756</v>
      </c>
      <c r="B101" s="196">
        <v>5</v>
      </c>
      <c r="C101" s="165">
        <v>10</v>
      </c>
      <c r="E101" t="str">
        <f>VLOOKUP(A101,'[3]Raw Data'!$A$3:$D$3699,4)</f>
        <v>Peoria, IL USA</v>
      </c>
      <c r="G101">
        <v>225</v>
      </c>
      <c r="H101" t="s">
        <v>7</v>
      </c>
    </row>
    <row r="102" spans="1:8" x14ac:dyDescent="0.2">
      <c r="A102" s="10">
        <v>1806</v>
      </c>
      <c r="B102" s="196">
        <v>11</v>
      </c>
      <c r="C102" s="165">
        <v>0</v>
      </c>
      <c r="E102" t="str">
        <f>VLOOKUP(A102,'[3]Raw Data'!$A$3:$D$3699,4)</f>
        <v>SMITHVILLE, MO USA</v>
      </c>
      <c r="G102">
        <v>141</v>
      </c>
      <c r="H102" t="s">
        <v>7</v>
      </c>
    </row>
    <row r="103" spans="1:8" x14ac:dyDescent="0.2">
      <c r="A103" s="197">
        <v>1918</v>
      </c>
      <c r="B103" s="196">
        <v>3</v>
      </c>
      <c r="C103" s="165">
        <v>20</v>
      </c>
      <c r="D103" s="1"/>
      <c r="E103" t="str">
        <f>VLOOKUP(A103,'[3]Raw Data'!$A$3:$D$3699,4)</f>
        <v>Fremont, MI USA</v>
      </c>
      <c r="G103">
        <v>2826</v>
      </c>
      <c r="H103" t="s">
        <v>7</v>
      </c>
    </row>
    <row r="104" spans="1:8" x14ac:dyDescent="0.2">
      <c r="A104" s="197">
        <v>1983</v>
      </c>
      <c r="B104" s="196">
        <v>15</v>
      </c>
      <c r="C104" s="165">
        <v>10</v>
      </c>
      <c r="D104" s="1"/>
      <c r="E104" t="str">
        <f>VLOOKUP(A104,'[3]Raw Data'!$A$3:$D$3699,4)</f>
        <v>Des Moines, WA USA</v>
      </c>
      <c r="G104">
        <v>2468</v>
      </c>
      <c r="H104" t="s">
        <v>5</v>
      </c>
    </row>
    <row r="105" spans="1:8" x14ac:dyDescent="0.2">
      <c r="A105" s="197">
        <v>1986</v>
      </c>
      <c r="B105" s="196">
        <v>16</v>
      </c>
      <c r="C105" s="198">
        <v>20</v>
      </c>
      <c r="D105" s="1"/>
      <c r="E105" t="str">
        <f>VLOOKUP(A105,'[3]Raw Data'!$A$3:$D$3699,4)</f>
        <v>Lee's Summit, MO USA</v>
      </c>
      <c r="G105">
        <v>3481</v>
      </c>
      <c r="H105" t="s">
        <v>5</v>
      </c>
    </row>
    <row r="106" spans="1:8" x14ac:dyDescent="0.2">
      <c r="A106" s="197">
        <v>2052</v>
      </c>
      <c r="B106" s="196">
        <v>10</v>
      </c>
      <c r="C106" s="198">
        <v>0</v>
      </c>
      <c r="D106" s="1"/>
      <c r="E106" t="str">
        <f>VLOOKUP(A106,'[3]Raw Data'!$A$3:$D$3699,4)</f>
        <v>New Brighton, MN USA</v>
      </c>
      <c r="G106">
        <v>254</v>
      </c>
      <c r="H106" t="s">
        <v>5</v>
      </c>
    </row>
    <row r="107" spans="1:8" ht="13.5" thickBot="1" x14ac:dyDescent="0.25">
      <c r="A107" s="197">
        <v>2054</v>
      </c>
      <c r="B107" s="201">
        <v>10</v>
      </c>
      <c r="C107" s="198">
        <v>0</v>
      </c>
      <c r="D107" s="1"/>
      <c r="E107" t="str">
        <f>VLOOKUP(A107,'[3]Raw Data'!$A$3:$D$3699,4)</f>
        <v>Hopkins, MI USA</v>
      </c>
      <c r="G107">
        <v>3310</v>
      </c>
      <c r="H107" t="s">
        <v>5</v>
      </c>
    </row>
    <row r="108" spans="1:8" x14ac:dyDescent="0.2">
      <c r="A108" s="98">
        <v>2056</v>
      </c>
      <c r="B108" s="196">
        <v>13</v>
      </c>
      <c r="C108" s="165">
        <v>10</v>
      </c>
      <c r="D108" s="1"/>
      <c r="E108" t="str">
        <f>VLOOKUP(A108,'[3]Raw Data'!$A$3:$D$3699,4)</f>
        <v>Stoney Creek, ON Canada</v>
      </c>
      <c r="G108">
        <v>1756</v>
      </c>
      <c r="H108" t="s">
        <v>5</v>
      </c>
    </row>
    <row r="109" spans="1:8" x14ac:dyDescent="0.2">
      <c r="A109" s="197">
        <v>2168</v>
      </c>
      <c r="B109" s="196">
        <v>8</v>
      </c>
      <c r="C109" s="165">
        <v>0</v>
      </c>
      <c r="E109" t="str">
        <f>VLOOKUP(A109,'[3]Raw Data'!$A$3:$D$3699,4)</f>
        <v>Groton, CT USA</v>
      </c>
      <c r="G109">
        <v>11</v>
      </c>
      <c r="H109" t="s">
        <v>5</v>
      </c>
    </row>
    <row r="110" spans="1:8" x14ac:dyDescent="0.2">
      <c r="A110" s="197">
        <v>2169</v>
      </c>
      <c r="B110" s="196">
        <v>15</v>
      </c>
      <c r="C110" s="165">
        <v>20</v>
      </c>
      <c r="D110" s="1"/>
      <c r="E110" t="str">
        <f>VLOOKUP(A110,'[3]Raw Data'!$A$3:$D$3699,4)</f>
        <v>Prior Lake/Savage, MN USA</v>
      </c>
      <c r="G110">
        <v>1983</v>
      </c>
      <c r="H110" t="s">
        <v>5</v>
      </c>
    </row>
    <row r="111" spans="1:8" x14ac:dyDescent="0.2">
      <c r="A111" s="197">
        <v>2175</v>
      </c>
      <c r="B111" s="196">
        <v>2</v>
      </c>
      <c r="C111" s="165">
        <v>20</v>
      </c>
      <c r="D111" s="1"/>
      <c r="E111" t="str">
        <f>VLOOKUP(A111,'[3]Raw Data'!$A$3:$D$3699,4)</f>
        <v>Woodbury, MN USA</v>
      </c>
      <c r="G111">
        <v>2056</v>
      </c>
      <c r="H111" t="s">
        <v>5</v>
      </c>
    </row>
    <row r="112" spans="1:8" x14ac:dyDescent="0.2">
      <c r="A112" s="10">
        <v>2252</v>
      </c>
      <c r="B112" s="196">
        <v>11</v>
      </c>
      <c r="C112" s="198">
        <v>0</v>
      </c>
      <c r="E112" t="str">
        <f>VLOOKUP(A112,'[3]Raw Data'!$A$3:$D$3699,4)</f>
        <v>Milan, OH USA</v>
      </c>
      <c r="G112">
        <v>3539</v>
      </c>
      <c r="H112" t="s">
        <v>5</v>
      </c>
    </row>
    <row r="113" spans="1:8" x14ac:dyDescent="0.2">
      <c r="A113" s="10">
        <v>2337</v>
      </c>
      <c r="B113" s="196">
        <v>3</v>
      </c>
      <c r="C113" s="165">
        <v>10</v>
      </c>
      <c r="E113" t="str">
        <f>VLOOKUP(A113,'[3]Raw Data'!$A$3:$D$3699,4)</f>
        <v>Grand Blanc, MI USA</v>
      </c>
      <c r="G113">
        <v>967</v>
      </c>
      <c r="H113" t="s">
        <v>5</v>
      </c>
    </row>
    <row r="114" spans="1:8" x14ac:dyDescent="0.2">
      <c r="A114" s="10">
        <v>2338</v>
      </c>
      <c r="B114" s="196">
        <v>10</v>
      </c>
      <c r="C114" s="198">
        <v>0</v>
      </c>
      <c r="E114" t="str">
        <f>VLOOKUP(A114,'[3]Raw Data'!$A$3:$D$3699,4)</f>
        <v>Oswego, IL USA</v>
      </c>
      <c r="G114">
        <v>3990</v>
      </c>
      <c r="H114" t="s">
        <v>5</v>
      </c>
    </row>
    <row r="115" spans="1:8" ht="13.5" thickBot="1" x14ac:dyDescent="0.25">
      <c r="A115" s="197">
        <v>2415</v>
      </c>
      <c r="B115" s="201">
        <v>16</v>
      </c>
      <c r="C115" s="168">
        <v>20</v>
      </c>
      <c r="E115" t="str">
        <f>VLOOKUP(A115,'[3]Raw Data'!$A$3:$D$3699,4)</f>
        <v>Atlanta, GA USA</v>
      </c>
      <c r="G115">
        <v>2996</v>
      </c>
      <c r="H115" t="s">
        <v>5</v>
      </c>
    </row>
    <row r="116" spans="1:8" x14ac:dyDescent="0.2">
      <c r="A116" s="10">
        <v>2468</v>
      </c>
      <c r="B116" s="194">
        <v>14</v>
      </c>
      <c r="C116" s="163">
        <v>10</v>
      </c>
      <c r="E116" s="438" t="str">
        <f>VLOOKUP(A116,'[3]Raw Data'!$A$3:$D$3699,4)</f>
        <v>Austin, TX USA</v>
      </c>
      <c r="G116">
        <v>118</v>
      </c>
      <c r="H116" t="s">
        <v>5</v>
      </c>
    </row>
    <row r="117" spans="1:8" x14ac:dyDescent="0.2">
      <c r="A117" s="197">
        <v>2474</v>
      </c>
      <c r="B117" s="197">
        <v>14</v>
      </c>
      <c r="C117" s="165">
        <v>10</v>
      </c>
      <c r="D117" s="1"/>
      <c r="E117" t="str">
        <f>VLOOKUP(A117,'[3]Raw Data'!$A$3:$D$3699,4)</f>
        <v>Niles, MI USA</v>
      </c>
      <c r="G117">
        <v>1425</v>
      </c>
      <c r="H117" t="s">
        <v>5</v>
      </c>
    </row>
    <row r="118" spans="1:8" x14ac:dyDescent="0.2">
      <c r="A118" s="10">
        <v>2512</v>
      </c>
      <c r="B118" s="197">
        <v>10</v>
      </c>
      <c r="C118" s="165">
        <v>0</v>
      </c>
      <c r="E118" t="str">
        <f>VLOOKUP(A118,'[3]Raw Data'!$A$3:$D$3699,4)</f>
        <v>Duluth, MN USA</v>
      </c>
      <c r="G118">
        <v>1114</v>
      </c>
      <c r="H118" t="s">
        <v>5</v>
      </c>
    </row>
    <row r="119" spans="1:8" x14ac:dyDescent="0.2">
      <c r="A119" s="197">
        <v>2590</v>
      </c>
      <c r="B119" s="197">
        <v>13</v>
      </c>
      <c r="C119" s="165">
        <v>0</v>
      </c>
      <c r="E119" s="448" t="str">
        <f>VLOOKUP(A119,'[3]Raw Data'!$A$3:$D$3699,4)</f>
        <v>Robbinsville, NJ USA</v>
      </c>
      <c r="G119">
        <v>2474</v>
      </c>
      <c r="H119" t="s">
        <v>5</v>
      </c>
    </row>
    <row r="120" spans="1:8" x14ac:dyDescent="0.2">
      <c r="A120" s="197">
        <v>2630</v>
      </c>
      <c r="B120" s="197">
        <v>13</v>
      </c>
      <c r="C120" s="165">
        <v>0</v>
      </c>
      <c r="D120" s="1"/>
      <c r="E120" t="str">
        <f>VLOOKUP(A120,'[3]Raw Data'!$A$3:$D$3699,4)</f>
        <v>Emek hefer, M Israel</v>
      </c>
      <c r="G120">
        <v>2337</v>
      </c>
      <c r="H120" t="s">
        <v>5</v>
      </c>
    </row>
    <row r="121" spans="1:8" x14ac:dyDescent="0.2">
      <c r="A121" s="10">
        <v>2826</v>
      </c>
      <c r="B121" s="197">
        <v>5</v>
      </c>
      <c r="C121" s="198">
        <v>0</v>
      </c>
      <c r="E121" t="str">
        <f>VLOOKUP(A121,'[3]Raw Data'!$A$3:$D$3699,4)</f>
        <v>Oshkosh, WI USA</v>
      </c>
      <c r="G121">
        <v>4039</v>
      </c>
      <c r="H121" t="s">
        <v>5</v>
      </c>
    </row>
    <row r="122" spans="1:8" x14ac:dyDescent="0.2">
      <c r="A122" s="197">
        <v>2959</v>
      </c>
      <c r="B122" s="197">
        <v>1</v>
      </c>
      <c r="C122" s="165">
        <v>20</v>
      </c>
      <c r="D122" s="1"/>
      <c r="E122" t="str">
        <f>VLOOKUP(A122,'[3]Raw Data'!$A$3:$D$3699,4)</f>
        <v>Coloma, MI USA</v>
      </c>
      <c r="G122">
        <v>128</v>
      </c>
      <c r="H122" s="157" t="s">
        <v>5</v>
      </c>
    </row>
    <row r="123" spans="1:8" ht="13.5" thickBot="1" x14ac:dyDescent="0.25">
      <c r="A123" s="197">
        <v>2996</v>
      </c>
      <c r="B123" s="202">
        <v>2</v>
      </c>
      <c r="C123" s="168">
        <v>10</v>
      </c>
      <c r="D123" s="1"/>
      <c r="E123" t="str">
        <f>VLOOKUP(A123,'[3]Raw Data'!$A$3:$D$3699,4)</f>
        <v>Colorado Springs, CO USA</v>
      </c>
      <c r="G123">
        <v>3997</v>
      </c>
      <c r="H123" s="157" t="s">
        <v>5</v>
      </c>
    </row>
    <row r="124" spans="1:8" x14ac:dyDescent="0.2">
      <c r="A124" s="10">
        <v>3284</v>
      </c>
      <c r="B124" s="197">
        <v>15</v>
      </c>
      <c r="C124" s="165">
        <v>20</v>
      </c>
      <c r="E124" t="str">
        <f>VLOOKUP(A124,'[3]Raw Data'!$A$3:$D$3699,4)</f>
        <v>Camdenton, MO USA</v>
      </c>
      <c r="G124">
        <v>195</v>
      </c>
      <c r="H124" t="s">
        <v>5</v>
      </c>
    </row>
    <row r="125" spans="1:8" x14ac:dyDescent="0.2">
      <c r="A125" s="10">
        <v>3310</v>
      </c>
      <c r="B125" s="197">
        <v>12</v>
      </c>
      <c r="C125" s="198">
        <v>10</v>
      </c>
      <c r="E125" s="438" t="str">
        <f>VLOOKUP(A125,'[3]Raw Data'!$A$3:$D$3699,4)</f>
        <v>Heath, TX USA</v>
      </c>
      <c r="G125">
        <v>829</v>
      </c>
      <c r="H125" t="s">
        <v>5</v>
      </c>
    </row>
    <row r="126" spans="1:8" x14ac:dyDescent="0.2">
      <c r="A126" s="197">
        <v>3467</v>
      </c>
      <c r="B126" s="197">
        <v>10</v>
      </c>
      <c r="C126" s="165">
        <v>0</v>
      </c>
      <c r="E126" t="str">
        <f>VLOOKUP(A126,'[3]Raw Data'!$A$3:$D$3699,4)</f>
        <v>Windham, NH USA</v>
      </c>
      <c r="G126">
        <v>1741</v>
      </c>
      <c r="H126" t="s">
        <v>5</v>
      </c>
    </row>
    <row r="127" spans="1:8" x14ac:dyDescent="0.2">
      <c r="A127" s="197">
        <v>3476</v>
      </c>
      <c r="B127" s="197">
        <v>14</v>
      </c>
      <c r="C127" s="198">
        <v>30</v>
      </c>
      <c r="E127" s="439" t="str">
        <f>VLOOKUP(A127,'[3]Raw Data'!$A$3:$D$3699,4)</f>
        <v>Dana Point, CA USA</v>
      </c>
      <c r="G127">
        <v>1676</v>
      </c>
      <c r="H127" t="s">
        <v>5</v>
      </c>
    </row>
    <row r="128" spans="1:8" x14ac:dyDescent="0.2">
      <c r="A128" s="98">
        <v>3481</v>
      </c>
      <c r="B128" s="197">
        <v>12</v>
      </c>
      <c r="C128" s="165">
        <v>10</v>
      </c>
      <c r="D128" s="1"/>
      <c r="E128" t="str">
        <f>VLOOKUP(A128,'[3]Raw Data'!$A$3:$D$3699,4)</f>
        <v>San Antonio, TX USA</v>
      </c>
      <c r="G128">
        <v>33</v>
      </c>
      <c r="H128" t="s">
        <v>11</v>
      </c>
    </row>
    <row r="129" spans="1:8" x14ac:dyDescent="0.2">
      <c r="A129" s="197">
        <v>3539</v>
      </c>
      <c r="B129" s="197">
        <v>15</v>
      </c>
      <c r="C129" s="165">
        <v>10</v>
      </c>
      <c r="E129" t="str">
        <f>VLOOKUP(A129,'[3]Raw Data'!$A$3:$D$3699,4)</f>
        <v>Washington, MI USA</v>
      </c>
      <c r="G129">
        <v>469</v>
      </c>
      <c r="H129" t="s">
        <v>11</v>
      </c>
    </row>
    <row r="130" spans="1:8" x14ac:dyDescent="0.2">
      <c r="A130" s="197">
        <v>3641</v>
      </c>
      <c r="B130" s="197">
        <v>4</v>
      </c>
      <c r="C130" s="165">
        <v>0</v>
      </c>
      <c r="D130" s="1"/>
      <c r="E130" t="str">
        <f>VLOOKUP(A130,'[3]Raw Data'!$A$3:$D$3699,4)</f>
        <v>South Lyon, MI USA</v>
      </c>
      <c r="G130">
        <v>1519</v>
      </c>
      <c r="H130" t="s">
        <v>11</v>
      </c>
    </row>
    <row r="131" spans="1:8" ht="13.5" thickBot="1" x14ac:dyDescent="0.25">
      <c r="A131" s="10">
        <v>3656</v>
      </c>
      <c r="B131" s="202">
        <v>11</v>
      </c>
      <c r="C131" s="203">
        <v>0</v>
      </c>
      <c r="E131" t="str">
        <f>VLOOKUP(A131,'[3]Raw Data'!$A$3:$D$3699,4)</f>
        <v>Dexter, MI USA</v>
      </c>
      <c r="G131">
        <v>1678</v>
      </c>
      <c r="H131" t="s">
        <v>11</v>
      </c>
    </row>
    <row r="132" spans="1:8" x14ac:dyDescent="0.2">
      <c r="A132" s="197">
        <v>3824</v>
      </c>
      <c r="B132" s="197">
        <v>12</v>
      </c>
      <c r="C132" s="165">
        <v>0</v>
      </c>
      <c r="E132" t="str">
        <f>VLOOKUP(A132,'[3]Raw Data'!$A$3:$D$3699,4)</f>
        <v>Knoxville, TN USA</v>
      </c>
      <c r="G132">
        <v>148</v>
      </c>
      <c r="H132" t="s">
        <v>11</v>
      </c>
    </row>
    <row r="133" spans="1:8" x14ac:dyDescent="0.2">
      <c r="A133" s="197">
        <v>3990</v>
      </c>
      <c r="B133" s="197">
        <v>4</v>
      </c>
      <c r="C133" s="165">
        <v>10</v>
      </c>
      <c r="D133" s="1"/>
      <c r="E133" t="str">
        <f>VLOOKUP(A133,'[3]Raw Data'!$A$3:$D$3699,4)</f>
        <v>Montral, QC Canada</v>
      </c>
      <c r="G133">
        <v>862</v>
      </c>
      <c r="H133" t="s">
        <v>11</v>
      </c>
    </row>
    <row r="134" spans="1:8" x14ac:dyDescent="0.2">
      <c r="A134" s="10">
        <v>3997</v>
      </c>
      <c r="B134" s="197">
        <v>13</v>
      </c>
      <c r="C134" s="198">
        <v>10</v>
      </c>
      <c r="E134" s="438" t="str">
        <f>VLOOKUP(A134,'[3]Raw Data'!$A$3:$D$3699,4)</f>
        <v>San Antonio, TX USA</v>
      </c>
      <c r="G134">
        <v>1241</v>
      </c>
      <c r="H134" t="s">
        <v>11</v>
      </c>
    </row>
    <row r="135" spans="1:8" x14ac:dyDescent="0.2">
      <c r="A135" s="10">
        <v>4039</v>
      </c>
      <c r="B135" s="197">
        <v>1</v>
      </c>
      <c r="C135" s="165">
        <v>10</v>
      </c>
      <c r="E135" t="str">
        <f>VLOOKUP(A135,'[3]Raw Data'!$A$3:$D$3699,4)</f>
        <v>Hamilton, ON Canada</v>
      </c>
      <c r="G135">
        <v>1477</v>
      </c>
      <c r="H135" t="s">
        <v>11</v>
      </c>
    </row>
    <row r="136" spans="1:8" x14ac:dyDescent="0.2">
      <c r="A136" s="10">
        <v>4334</v>
      </c>
      <c r="B136" s="197">
        <v>6</v>
      </c>
      <c r="C136" s="165">
        <v>0</v>
      </c>
      <c r="E136" t="str">
        <f>VLOOKUP(A136,'[3]Raw Data'!$A$3:$D$3699,4)</f>
        <v>Calgary, AB Canada</v>
      </c>
      <c r="G136">
        <v>610</v>
      </c>
      <c r="H136" t="s">
        <v>11</v>
      </c>
    </row>
    <row r="137" spans="1:8" x14ac:dyDescent="0.2">
      <c r="A137" s="197">
        <v>4450</v>
      </c>
      <c r="B137" s="197">
        <v>9</v>
      </c>
      <c r="C137" s="165">
        <v>0</v>
      </c>
      <c r="D137" s="1"/>
      <c r="E137" t="str">
        <f>VLOOKUP(A137,'[3]Raw Data'!$A$3:$D$3699,4)</f>
        <v>Olympia, WA USA</v>
      </c>
      <c r="G137">
        <v>303</v>
      </c>
      <c r="H137" s="157" t="s">
        <v>11</v>
      </c>
    </row>
    <row r="138" spans="1:8" x14ac:dyDescent="0.2">
      <c r="A138" s="197">
        <v>4565</v>
      </c>
      <c r="B138" s="197">
        <v>9</v>
      </c>
      <c r="C138" s="165">
        <v>0</v>
      </c>
      <c r="E138" t="str">
        <f>VLOOKUP(A138,'[3]Raw Data'!$A$3:$D$3699,4)</f>
        <v>Mesa, AZ USA</v>
      </c>
      <c r="G138">
        <v>3476</v>
      </c>
      <c r="H138" t="s">
        <v>11</v>
      </c>
    </row>
    <row r="139" spans="1:8" ht="13.5" thickBot="1" x14ac:dyDescent="0.25">
      <c r="A139" s="197">
        <v>4814</v>
      </c>
      <c r="B139" s="202">
        <v>14</v>
      </c>
      <c r="C139" s="168">
        <v>20</v>
      </c>
      <c r="E139" t="str">
        <f>VLOOKUP(A139,'[3]Raw Data'!$A$3:$D$3699,4)</f>
        <v>London, ON Canada</v>
      </c>
      <c r="G139">
        <v>1640</v>
      </c>
      <c r="H139" t="s">
        <v>11</v>
      </c>
    </row>
    <row r="140" spans="1:8" x14ac:dyDescent="0.2">
      <c r="B140" s="164">
        <v>0</v>
      </c>
      <c r="C140" s="165">
        <v>0</v>
      </c>
    </row>
  </sheetData>
  <sortState ref="AA44:AB46">
    <sortCondition ref="AA44:AA46"/>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80"/>
  <sheetViews>
    <sheetView topLeftCell="A140" zoomScale="90" zoomScaleNormal="90" workbookViewId="0">
      <selection activeCell="I173" sqref="I173"/>
    </sheetView>
  </sheetViews>
  <sheetFormatPr defaultRowHeight="12.75" x14ac:dyDescent="0.2"/>
  <cols>
    <col min="6" max="6" width="10.85546875" customWidth="1"/>
  </cols>
  <sheetData>
    <row r="1" spans="1:37" ht="13.5" thickBot="1" x14ac:dyDescent="0.25">
      <c r="A1" s="3" t="s">
        <v>0</v>
      </c>
      <c r="B1" s="7" t="s">
        <v>1</v>
      </c>
      <c r="C1" s="7" t="s">
        <v>2</v>
      </c>
      <c r="D1" s="7" t="s">
        <v>3</v>
      </c>
      <c r="E1" s="452" t="s">
        <v>28</v>
      </c>
      <c r="F1" s="8" t="s">
        <v>4</v>
      </c>
      <c r="H1" s="3" t="s">
        <v>8</v>
      </c>
      <c r="I1" s="7" t="s">
        <v>1</v>
      </c>
      <c r="J1" s="7" t="s">
        <v>2</v>
      </c>
      <c r="K1" s="7" t="s">
        <v>3</v>
      </c>
      <c r="L1" s="452" t="s">
        <v>28</v>
      </c>
      <c r="M1" s="8" t="s">
        <v>4</v>
      </c>
      <c r="O1" s="3" t="s">
        <v>9</v>
      </c>
      <c r="P1" s="7" t="s">
        <v>1</v>
      </c>
      <c r="Q1" s="7" t="s">
        <v>2</v>
      </c>
      <c r="R1" s="7" t="s">
        <v>3</v>
      </c>
      <c r="S1" s="452" t="s">
        <v>28</v>
      </c>
      <c r="T1" s="8" t="s">
        <v>4</v>
      </c>
      <c r="V1" s="3" t="s">
        <v>10</v>
      </c>
      <c r="W1" s="7" t="s">
        <v>1</v>
      </c>
      <c r="X1" s="7" t="s">
        <v>2</v>
      </c>
      <c r="Y1" s="7" t="s">
        <v>3</v>
      </c>
      <c r="Z1" s="452" t="s">
        <v>28</v>
      </c>
      <c r="AA1" s="8" t="s">
        <v>4</v>
      </c>
      <c r="AB1" s="197"/>
      <c r="AC1" s="3" t="s">
        <v>12</v>
      </c>
      <c r="AD1" s="7" t="s">
        <v>1</v>
      </c>
      <c r="AE1" s="7" t="s">
        <v>2</v>
      </c>
      <c r="AF1" s="7" t="s">
        <v>3</v>
      </c>
      <c r="AG1" s="452" t="s">
        <v>28</v>
      </c>
      <c r="AH1" s="8" t="s">
        <v>4</v>
      </c>
      <c r="AI1" s="2" t="s">
        <v>20</v>
      </c>
      <c r="AK1" s="118" t="s">
        <v>310</v>
      </c>
    </row>
    <row r="2" spans="1:37" x14ac:dyDescent="0.2">
      <c r="A2" s="128">
        <v>1</v>
      </c>
      <c r="B2" s="160">
        <v>399</v>
      </c>
      <c r="C2" s="161">
        <v>2056</v>
      </c>
      <c r="D2" s="162">
        <v>2175</v>
      </c>
      <c r="E2" s="162">
        <v>2834</v>
      </c>
      <c r="F2" s="226" t="s">
        <v>7</v>
      </c>
      <c r="G2" s="1"/>
      <c r="H2" s="128">
        <v>1</v>
      </c>
      <c r="I2" s="111">
        <v>254</v>
      </c>
      <c r="J2" s="50">
        <v>469</v>
      </c>
      <c r="K2" s="50">
        <v>2848</v>
      </c>
      <c r="L2" s="50">
        <v>74</v>
      </c>
      <c r="M2" s="435" t="s">
        <v>11</v>
      </c>
      <c r="N2" s="1"/>
      <c r="O2" s="128">
        <v>1</v>
      </c>
      <c r="P2" s="111">
        <v>1756</v>
      </c>
      <c r="Q2" s="50">
        <v>148</v>
      </c>
      <c r="R2" s="50">
        <v>558</v>
      </c>
      <c r="S2" s="50">
        <v>3098</v>
      </c>
      <c r="T2" s="435" t="s">
        <v>5</v>
      </c>
      <c r="U2" s="1"/>
      <c r="V2" s="128">
        <v>1</v>
      </c>
      <c r="W2" s="128">
        <v>1678</v>
      </c>
      <c r="X2" s="160">
        <v>1114</v>
      </c>
      <c r="Y2" s="161">
        <v>1640</v>
      </c>
      <c r="Z2" s="162">
        <v>5136</v>
      </c>
      <c r="AA2" s="435" t="s">
        <v>11</v>
      </c>
      <c r="AB2" s="98"/>
      <c r="AC2" s="128" t="s">
        <v>13</v>
      </c>
      <c r="AD2" s="160">
        <v>1678</v>
      </c>
      <c r="AE2" s="161">
        <v>1640</v>
      </c>
      <c r="AF2" s="162">
        <v>1114</v>
      </c>
      <c r="AG2" s="162">
        <v>5136</v>
      </c>
      <c r="AH2" s="226" t="s">
        <v>62</v>
      </c>
      <c r="AK2" s="98"/>
    </row>
    <row r="3" spans="1:37" x14ac:dyDescent="0.2">
      <c r="A3" s="128">
        <v>2</v>
      </c>
      <c r="B3" s="164">
        <v>2907</v>
      </c>
      <c r="C3" s="98">
        <v>3393</v>
      </c>
      <c r="D3" s="98">
        <v>2557</v>
      </c>
      <c r="E3" s="98">
        <v>4911</v>
      </c>
      <c r="F3" s="217" t="s">
        <v>5</v>
      </c>
      <c r="G3" s="1"/>
      <c r="H3" s="128">
        <v>2</v>
      </c>
      <c r="I3" s="112">
        <v>1718</v>
      </c>
      <c r="J3" s="97">
        <v>2451</v>
      </c>
      <c r="K3" s="2">
        <v>573</v>
      </c>
      <c r="L3" s="97">
        <v>2016</v>
      </c>
      <c r="M3" s="436" t="s">
        <v>6</v>
      </c>
      <c r="N3" s="1"/>
      <c r="O3" s="128">
        <v>2</v>
      </c>
      <c r="P3" s="112">
        <v>1153</v>
      </c>
      <c r="Q3" s="97">
        <v>4488</v>
      </c>
      <c r="R3" s="97">
        <v>1318</v>
      </c>
      <c r="S3" s="97">
        <v>1218</v>
      </c>
      <c r="T3" s="436" t="s">
        <v>6</v>
      </c>
      <c r="U3" s="1"/>
      <c r="V3" s="128">
        <v>2</v>
      </c>
      <c r="W3" s="128">
        <v>868</v>
      </c>
      <c r="X3" s="164">
        <v>16</v>
      </c>
      <c r="Y3" s="98">
        <v>340</v>
      </c>
      <c r="Z3" s="98">
        <v>1592</v>
      </c>
      <c r="AA3" s="436" t="s">
        <v>7</v>
      </c>
      <c r="AB3" s="98"/>
      <c r="AC3" s="128" t="s">
        <v>14</v>
      </c>
      <c r="AD3" s="164">
        <v>1477</v>
      </c>
      <c r="AE3" s="98">
        <v>2590</v>
      </c>
      <c r="AF3" s="98">
        <v>1625</v>
      </c>
      <c r="AG3" s="98">
        <v>3467</v>
      </c>
      <c r="AH3" s="217" t="s">
        <v>63</v>
      </c>
      <c r="AK3" s="153"/>
    </row>
    <row r="4" spans="1:37" x14ac:dyDescent="0.2">
      <c r="A4" s="128">
        <v>3</v>
      </c>
      <c r="B4" s="166">
        <v>27</v>
      </c>
      <c r="C4" s="153">
        <v>33</v>
      </c>
      <c r="D4" s="98">
        <v>334</v>
      </c>
      <c r="E4" s="98">
        <v>175</v>
      </c>
      <c r="F4" s="217" t="s">
        <v>6</v>
      </c>
      <c r="G4" s="1"/>
      <c r="H4" s="128">
        <v>3</v>
      </c>
      <c r="I4" s="112">
        <v>2928</v>
      </c>
      <c r="J4" s="97">
        <v>2013</v>
      </c>
      <c r="K4" s="97">
        <v>1311</v>
      </c>
      <c r="L4" s="97">
        <v>842</v>
      </c>
      <c r="M4" s="436" t="s">
        <v>5</v>
      </c>
      <c r="N4" s="1"/>
      <c r="O4" s="128">
        <v>3</v>
      </c>
      <c r="P4" s="112">
        <v>1730</v>
      </c>
      <c r="Q4" s="97">
        <v>188</v>
      </c>
      <c r="R4" s="97">
        <v>494</v>
      </c>
      <c r="S4" s="97">
        <v>1310</v>
      </c>
      <c r="T4" s="436" t="s">
        <v>5</v>
      </c>
      <c r="U4" s="1"/>
      <c r="V4" s="128">
        <v>3</v>
      </c>
      <c r="W4" s="128">
        <v>910</v>
      </c>
      <c r="X4" s="166">
        <v>846</v>
      </c>
      <c r="Y4" s="153">
        <v>330</v>
      </c>
      <c r="Z4" s="98">
        <v>1507</v>
      </c>
      <c r="AA4" s="436" t="s">
        <v>7</v>
      </c>
      <c r="AB4" s="98"/>
      <c r="AC4" s="128" t="s">
        <v>15</v>
      </c>
      <c r="AD4" s="164">
        <v>469</v>
      </c>
      <c r="AE4" s="98">
        <v>254</v>
      </c>
      <c r="AF4" s="98">
        <v>2848</v>
      </c>
      <c r="AG4" s="98">
        <v>74</v>
      </c>
      <c r="AH4" s="217" t="s">
        <v>61</v>
      </c>
      <c r="AK4" s="98"/>
    </row>
    <row r="5" spans="1:37" ht="13.5" thickBot="1" x14ac:dyDescent="0.25">
      <c r="A5" s="128">
        <v>4</v>
      </c>
      <c r="B5" s="164">
        <v>2137</v>
      </c>
      <c r="C5" s="98">
        <v>2067</v>
      </c>
      <c r="D5" s="98">
        <v>2959</v>
      </c>
      <c r="E5" s="98">
        <v>548</v>
      </c>
      <c r="F5" s="436" t="s">
        <v>7</v>
      </c>
      <c r="G5" s="1"/>
      <c r="H5" s="128">
        <v>4</v>
      </c>
      <c r="I5" s="112">
        <v>180</v>
      </c>
      <c r="J5" s="2">
        <v>125</v>
      </c>
      <c r="K5" s="2">
        <v>1323</v>
      </c>
      <c r="L5" s="2">
        <v>2468</v>
      </c>
      <c r="M5" s="436" t="s">
        <v>7</v>
      </c>
      <c r="N5" s="1"/>
      <c r="O5" s="128">
        <v>4</v>
      </c>
      <c r="P5" s="112">
        <v>862</v>
      </c>
      <c r="Q5" s="97">
        <v>2337</v>
      </c>
      <c r="R5" s="97">
        <v>179</v>
      </c>
      <c r="S5" s="97">
        <v>488</v>
      </c>
      <c r="T5" s="436" t="s">
        <v>7</v>
      </c>
      <c r="U5" s="1"/>
      <c r="V5" s="128">
        <v>4</v>
      </c>
      <c r="W5" s="128">
        <v>1986</v>
      </c>
      <c r="X5" s="164">
        <v>368</v>
      </c>
      <c r="Y5" s="98">
        <v>1806</v>
      </c>
      <c r="Z5" s="98">
        <v>3928</v>
      </c>
      <c r="AA5" s="436" t="s">
        <v>5</v>
      </c>
      <c r="AB5" s="98"/>
      <c r="AC5" s="131" t="s">
        <v>16</v>
      </c>
      <c r="AD5" s="167">
        <v>973</v>
      </c>
      <c r="AE5" s="218">
        <v>67</v>
      </c>
      <c r="AF5" s="159">
        <v>2481</v>
      </c>
      <c r="AG5" s="159">
        <v>2363</v>
      </c>
      <c r="AH5" s="220" t="s">
        <v>63</v>
      </c>
      <c r="AK5" s="98"/>
    </row>
    <row r="6" spans="1:37" x14ac:dyDescent="0.2">
      <c r="A6" s="128">
        <v>5</v>
      </c>
      <c r="B6" s="164">
        <v>2590</v>
      </c>
      <c r="C6" s="153">
        <v>1625</v>
      </c>
      <c r="D6" s="98">
        <v>1477</v>
      </c>
      <c r="E6" s="98">
        <v>3467</v>
      </c>
      <c r="F6" s="217" t="s">
        <v>11</v>
      </c>
      <c r="G6" s="1"/>
      <c r="H6" s="128">
        <v>5</v>
      </c>
      <c r="I6" s="112">
        <v>118</v>
      </c>
      <c r="J6" s="2">
        <v>359</v>
      </c>
      <c r="K6" s="2">
        <v>4334</v>
      </c>
      <c r="L6" s="2">
        <v>865</v>
      </c>
      <c r="M6" s="436" t="s">
        <v>5</v>
      </c>
      <c r="N6" s="1"/>
      <c r="O6" s="128">
        <v>5</v>
      </c>
      <c r="P6" s="112">
        <v>67</v>
      </c>
      <c r="Q6" s="97">
        <v>973</v>
      </c>
      <c r="R6" s="97">
        <v>2481</v>
      </c>
      <c r="S6" s="97">
        <v>2363</v>
      </c>
      <c r="T6" s="436" t="s">
        <v>11</v>
      </c>
      <c r="U6" s="1"/>
      <c r="V6" s="128">
        <v>5</v>
      </c>
      <c r="W6" s="128">
        <v>2054</v>
      </c>
      <c r="X6" s="164">
        <v>314</v>
      </c>
      <c r="Y6" s="153">
        <v>1511</v>
      </c>
      <c r="Z6" s="98">
        <v>2283</v>
      </c>
      <c r="AA6" s="436" t="s">
        <v>7</v>
      </c>
      <c r="AB6" s="98"/>
      <c r="AC6" s="1"/>
      <c r="AD6" s="1"/>
      <c r="AE6" s="1"/>
      <c r="AF6" s="1"/>
      <c r="AG6" s="1"/>
      <c r="AH6" s="1"/>
      <c r="AK6" s="98"/>
    </row>
    <row r="7" spans="1:37" x14ac:dyDescent="0.2">
      <c r="A7" s="128">
        <v>6</v>
      </c>
      <c r="B7" s="164">
        <v>4077</v>
      </c>
      <c r="C7" s="98">
        <v>195</v>
      </c>
      <c r="D7" s="98">
        <v>20</v>
      </c>
      <c r="E7" s="98">
        <v>4265</v>
      </c>
      <c r="F7" s="436" t="s">
        <v>7</v>
      </c>
      <c r="G7" s="1"/>
      <c r="H7" s="128">
        <v>6</v>
      </c>
      <c r="I7" s="112">
        <v>135</v>
      </c>
      <c r="J7" s="2">
        <v>1241</v>
      </c>
      <c r="K7" s="2">
        <v>11</v>
      </c>
      <c r="L7" s="2">
        <v>68</v>
      </c>
      <c r="M7" s="436" t="s">
        <v>7</v>
      </c>
      <c r="N7" s="1"/>
      <c r="O7" s="128">
        <v>6</v>
      </c>
      <c r="P7" s="112">
        <v>2052</v>
      </c>
      <c r="Q7" s="97">
        <v>70</v>
      </c>
      <c r="R7" s="97">
        <v>3310</v>
      </c>
      <c r="S7" s="97">
        <v>3360</v>
      </c>
      <c r="T7" s="436" t="s">
        <v>7</v>
      </c>
      <c r="U7" s="1"/>
      <c r="V7" s="128">
        <v>6</v>
      </c>
      <c r="W7" s="128">
        <v>971</v>
      </c>
      <c r="X7" s="164">
        <v>341</v>
      </c>
      <c r="Y7" s="98">
        <v>1983</v>
      </c>
      <c r="Z7" s="98">
        <v>3147</v>
      </c>
      <c r="AA7" s="436" t="s">
        <v>6</v>
      </c>
      <c r="AB7" s="98"/>
      <c r="AC7" s="221"/>
      <c r="AD7" s="222"/>
      <c r="AE7" s="222"/>
      <c r="AF7" s="222"/>
      <c r="AG7" s="222"/>
      <c r="AH7" s="222"/>
      <c r="AI7" s="222"/>
      <c r="AJ7" s="222"/>
      <c r="AK7" s="98"/>
    </row>
    <row r="8" spans="1:37" x14ac:dyDescent="0.2">
      <c r="A8" s="128">
        <v>7</v>
      </c>
      <c r="B8" s="164">
        <v>503</v>
      </c>
      <c r="C8" s="98">
        <v>1538</v>
      </c>
      <c r="D8" s="98">
        <v>900</v>
      </c>
      <c r="E8" s="98">
        <v>1671</v>
      </c>
      <c r="F8" s="436" t="s">
        <v>7</v>
      </c>
      <c r="G8" s="1"/>
      <c r="H8" s="128">
        <v>7</v>
      </c>
      <c r="I8" s="112">
        <v>3478</v>
      </c>
      <c r="J8" s="2">
        <v>177</v>
      </c>
      <c r="K8" s="2">
        <v>294</v>
      </c>
      <c r="L8" s="2">
        <v>230</v>
      </c>
      <c r="M8" s="436" t="s">
        <v>7</v>
      </c>
      <c r="N8" s="1"/>
      <c r="O8" s="128">
        <v>7</v>
      </c>
      <c r="P8" s="112">
        <v>836</v>
      </c>
      <c r="Q8" s="97">
        <v>1023</v>
      </c>
      <c r="R8" s="97">
        <v>225</v>
      </c>
      <c r="S8" s="97">
        <v>217</v>
      </c>
      <c r="T8" s="256" t="s">
        <v>7</v>
      </c>
      <c r="U8" s="1"/>
      <c r="V8" s="128">
        <v>7</v>
      </c>
      <c r="W8" s="128">
        <v>4039</v>
      </c>
      <c r="X8" s="164">
        <v>3539</v>
      </c>
      <c r="Y8" s="98">
        <v>25</v>
      </c>
      <c r="Z8" s="98">
        <v>1817</v>
      </c>
      <c r="AA8" s="436" t="s">
        <v>5</v>
      </c>
      <c r="AB8" s="98"/>
      <c r="AC8" s="221"/>
      <c r="AD8" s="222"/>
      <c r="AE8" s="222"/>
      <c r="AF8" s="222"/>
      <c r="AG8" s="222"/>
      <c r="AH8" s="222"/>
      <c r="AI8" s="222"/>
      <c r="AJ8" s="222"/>
      <c r="AK8" s="98"/>
    </row>
    <row r="9" spans="1:37" ht="13.5" thickBot="1" x14ac:dyDescent="0.25">
      <c r="A9" s="131">
        <v>8</v>
      </c>
      <c r="B9" s="167">
        <v>51</v>
      </c>
      <c r="C9" s="159">
        <v>2485</v>
      </c>
      <c r="D9" s="159">
        <v>1918</v>
      </c>
      <c r="E9" s="159">
        <v>781</v>
      </c>
      <c r="F9" s="403" t="s">
        <v>5</v>
      </c>
      <c r="G9" s="98"/>
      <c r="H9" s="131">
        <v>8</v>
      </c>
      <c r="I9" s="113">
        <v>624</v>
      </c>
      <c r="J9" s="96">
        <v>987</v>
      </c>
      <c r="K9" s="96">
        <v>3476</v>
      </c>
      <c r="L9" s="96">
        <v>3015</v>
      </c>
      <c r="M9" s="403" t="s">
        <v>7</v>
      </c>
      <c r="N9" s="98"/>
      <c r="O9" s="131">
        <v>8</v>
      </c>
      <c r="P9" s="113">
        <v>1717</v>
      </c>
      <c r="Q9" s="96">
        <v>2122</v>
      </c>
      <c r="R9" s="96">
        <v>3683</v>
      </c>
      <c r="S9" s="96">
        <v>193</v>
      </c>
      <c r="T9" s="437" t="s">
        <v>7</v>
      </c>
      <c r="U9" s="98"/>
      <c r="V9" s="131">
        <v>8</v>
      </c>
      <c r="W9" s="131">
        <v>2486</v>
      </c>
      <c r="X9" s="167">
        <v>610</v>
      </c>
      <c r="Y9" s="159">
        <v>1285</v>
      </c>
      <c r="Z9" s="159">
        <v>3284</v>
      </c>
      <c r="AA9" s="437" t="s">
        <v>7</v>
      </c>
      <c r="AB9" s="98"/>
      <c r="AC9" s="221"/>
      <c r="AD9" s="222"/>
      <c r="AE9" s="222"/>
      <c r="AF9" s="222"/>
      <c r="AG9" s="222"/>
      <c r="AH9" s="222"/>
      <c r="AI9" s="222"/>
      <c r="AJ9" s="222"/>
      <c r="AK9" s="153"/>
    </row>
    <row r="10" spans="1:37" x14ac:dyDescent="0.2">
      <c r="B10" s="9"/>
      <c r="C10" s="9"/>
      <c r="D10" s="9"/>
      <c r="E10" s="9"/>
      <c r="F10" s="10"/>
      <c r="AA10" s="229"/>
      <c r="AB10" s="229"/>
      <c r="AC10" s="221"/>
      <c r="AD10" s="222" t="s">
        <v>11</v>
      </c>
      <c r="AE10" s="222"/>
      <c r="AF10" s="222"/>
      <c r="AG10" s="222"/>
      <c r="AH10" s="222"/>
      <c r="AI10" s="222"/>
      <c r="AJ10" s="222"/>
      <c r="AK10" s="98"/>
    </row>
    <row r="11" spans="1:37" ht="24.75" x14ac:dyDescent="0.25">
      <c r="A11" s="257" t="s">
        <v>108</v>
      </c>
      <c r="H11" s="257" t="s">
        <v>35</v>
      </c>
      <c r="O11" s="257" t="s">
        <v>109</v>
      </c>
      <c r="V11" s="257" t="s">
        <v>110</v>
      </c>
      <c r="AB11" s="229"/>
      <c r="AC11" s="221"/>
      <c r="AD11" s="222" t="s">
        <v>5</v>
      </c>
      <c r="AE11" s="222"/>
      <c r="AF11" s="222"/>
      <c r="AG11" s="222"/>
      <c r="AH11" s="222"/>
      <c r="AI11" s="222"/>
      <c r="AJ11" s="222"/>
      <c r="AK11" s="98"/>
    </row>
    <row r="12" spans="1:37" ht="18" x14ac:dyDescent="0.25">
      <c r="A12" s="257" t="s">
        <v>106</v>
      </c>
      <c r="H12" s="257" t="s">
        <v>106</v>
      </c>
      <c r="O12" s="257" t="s">
        <v>106</v>
      </c>
      <c r="V12" s="257" t="s">
        <v>106</v>
      </c>
      <c r="AB12" s="229"/>
      <c r="AC12" s="221"/>
      <c r="AD12" s="222" t="s">
        <v>6</v>
      </c>
      <c r="AE12" s="222"/>
      <c r="AF12" s="222"/>
      <c r="AG12" s="222"/>
      <c r="AH12" s="222"/>
      <c r="AI12" s="222"/>
      <c r="AJ12" s="222"/>
      <c r="AK12" s="98"/>
    </row>
    <row r="13" spans="1:37" ht="24" x14ac:dyDescent="0.2">
      <c r="B13" s="10"/>
      <c r="C13" s="110" t="s">
        <v>79</v>
      </c>
      <c r="D13" s="110" t="s">
        <v>107</v>
      </c>
      <c r="E13" s="110"/>
      <c r="I13" s="10"/>
      <c r="J13" s="110" t="s">
        <v>79</v>
      </c>
      <c r="K13" s="110" t="s">
        <v>107</v>
      </c>
      <c r="L13" s="110"/>
      <c r="P13" s="10"/>
      <c r="Q13" s="110" t="s">
        <v>79</v>
      </c>
      <c r="R13" s="110" t="s">
        <v>107</v>
      </c>
      <c r="S13" s="110"/>
      <c r="W13" s="10"/>
      <c r="X13" s="110" t="s">
        <v>79</v>
      </c>
      <c r="Y13" s="110" t="s">
        <v>107</v>
      </c>
      <c r="Z13" s="110"/>
      <c r="AB13" s="229"/>
      <c r="AC13" s="221"/>
      <c r="AD13" s="334" t="s">
        <v>7</v>
      </c>
      <c r="AE13" s="367"/>
      <c r="AF13" s="367"/>
      <c r="AG13" s="367"/>
      <c r="AH13" s="367"/>
      <c r="AI13" s="367"/>
      <c r="AJ13" s="367"/>
      <c r="AK13" s="98"/>
    </row>
    <row r="14" spans="1:37" ht="13.5" thickBot="1" x14ac:dyDescent="0.25">
      <c r="A14" s="110" t="s">
        <v>80</v>
      </c>
      <c r="B14" s="110" t="s">
        <v>81</v>
      </c>
      <c r="C14" s="110" t="s">
        <v>71</v>
      </c>
      <c r="D14" s="110" t="s">
        <v>71</v>
      </c>
      <c r="E14" s="110"/>
      <c r="H14" s="110" t="s">
        <v>80</v>
      </c>
      <c r="I14" s="110" t="s">
        <v>81</v>
      </c>
      <c r="J14" s="110" t="s">
        <v>71</v>
      </c>
      <c r="K14" s="110" t="s">
        <v>71</v>
      </c>
      <c r="L14" s="110"/>
      <c r="O14" s="110" t="s">
        <v>80</v>
      </c>
      <c r="P14" s="110" t="s">
        <v>81</v>
      </c>
      <c r="Q14" s="110" t="s">
        <v>71</v>
      </c>
      <c r="R14" s="110" t="s">
        <v>71</v>
      </c>
      <c r="S14" s="110"/>
      <c r="V14" s="110" t="s">
        <v>80</v>
      </c>
      <c r="W14" s="110" t="s">
        <v>81</v>
      </c>
      <c r="X14" s="110" t="s">
        <v>71</v>
      </c>
      <c r="Y14" s="110" t="s">
        <v>71</v>
      </c>
      <c r="Z14" s="110"/>
      <c r="AB14" s="230"/>
      <c r="AC14" s="1"/>
      <c r="AD14" s="2"/>
      <c r="AE14" s="2"/>
      <c r="AF14" s="2"/>
      <c r="AG14" s="2"/>
      <c r="AH14" s="2"/>
      <c r="AI14" s="2"/>
      <c r="AJ14" s="2"/>
      <c r="AK14" s="98"/>
    </row>
    <row r="15" spans="1:37" x14ac:dyDescent="0.2">
      <c r="A15" s="194">
        <f t="shared" ref="A15:A22" si="0">B2</f>
        <v>399</v>
      </c>
      <c r="B15" s="193" t="s">
        <v>82</v>
      </c>
      <c r="C15" s="194">
        <v>16</v>
      </c>
      <c r="D15" s="195">
        <f>IF(E15="Winner",30,IF(E15="Finalist",20,IF(E15="Semi Finalist",10,)))+F15</f>
        <v>0</v>
      </c>
      <c r="E15" s="157" t="str">
        <f>F2</f>
        <v>Quarter Finalist</v>
      </c>
      <c r="H15" s="193">
        <f t="shared" ref="H15:H22" si="1">I2</f>
        <v>254</v>
      </c>
      <c r="I15" s="193" t="s">
        <v>82</v>
      </c>
      <c r="J15" s="194">
        <v>16</v>
      </c>
      <c r="K15" s="195">
        <f>IF(L15="Winner",30,IF(L15="Finalist",20,IF(L15="Semi Finalist",10,)))+M15</f>
        <v>30</v>
      </c>
      <c r="L15" s="157" t="str">
        <f>M2</f>
        <v>Winner</v>
      </c>
      <c r="O15" s="193">
        <f t="shared" ref="O15:O22" si="2">P2</f>
        <v>1756</v>
      </c>
      <c r="P15" s="193" t="s">
        <v>82</v>
      </c>
      <c r="Q15" s="194">
        <v>16</v>
      </c>
      <c r="R15" s="195">
        <f>IF(S15="Winner",30,IF(S15="Finalist",20,IF(S15="Semi Finalist",10,)))+T15</f>
        <v>10</v>
      </c>
      <c r="S15" s="157" t="str">
        <f>T2</f>
        <v>Semi Finalist</v>
      </c>
      <c r="V15" s="193">
        <f t="shared" ref="V15:V22" si="3">W2</f>
        <v>1678</v>
      </c>
      <c r="W15" s="193" t="s">
        <v>82</v>
      </c>
      <c r="X15" s="194">
        <v>16</v>
      </c>
      <c r="Y15" s="195">
        <f>IF(Z15="Winner",30,IF(Z15="Finalist",20,IF(Z15="Semi Finalist",10,)))+AA15</f>
        <v>30</v>
      </c>
      <c r="Z15" s="157" t="str">
        <f>AA2</f>
        <v>Winner</v>
      </c>
      <c r="AC15" s="363"/>
      <c r="AD15" s="156"/>
      <c r="AE15" s="2"/>
      <c r="AF15" s="156"/>
      <c r="AG15" s="156"/>
      <c r="AH15" s="2"/>
      <c r="AI15" s="156"/>
      <c r="AJ15" s="2"/>
      <c r="AK15" s="98"/>
    </row>
    <row r="16" spans="1:37" x14ac:dyDescent="0.2">
      <c r="A16" s="197">
        <f t="shared" si="0"/>
        <v>2907</v>
      </c>
      <c r="B16" s="196" t="s">
        <v>83</v>
      </c>
      <c r="C16" s="197">
        <v>15</v>
      </c>
      <c r="D16" s="198">
        <f t="shared" ref="D16:D22" si="4">IF(E16="Winner",30,IF(E16="Finalist",20,IF(E16="Semi Finalist",10,)))+F16</f>
        <v>10</v>
      </c>
      <c r="E16" s="157" t="str">
        <f>F3</f>
        <v>Semi Finalist</v>
      </c>
      <c r="H16" s="196">
        <f t="shared" si="1"/>
        <v>1718</v>
      </c>
      <c r="I16" s="196" t="s">
        <v>83</v>
      </c>
      <c r="J16" s="197">
        <v>15</v>
      </c>
      <c r="K16" s="198">
        <f t="shared" ref="K16:K22" si="5">IF(L16="Winner",30,IF(L16="Finalist",20,IF(L16="Semi Finalist",10,)))+M16</f>
        <v>20</v>
      </c>
      <c r="L16" s="157" t="str">
        <f>M3</f>
        <v>Finalist</v>
      </c>
      <c r="O16" s="196">
        <f t="shared" si="2"/>
        <v>1153</v>
      </c>
      <c r="P16" s="196" t="s">
        <v>83</v>
      </c>
      <c r="Q16" s="197">
        <v>15</v>
      </c>
      <c r="R16" s="198">
        <f t="shared" ref="R16:R22" si="6">IF(S16="Winner",30,IF(S16="Finalist",20,IF(S16="Semi Finalist",10,)))+T16</f>
        <v>15</v>
      </c>
      <c r="S16" s="157" t="str">
        <f>T3</f>
        <v>Finalist</v>
      </c>
      <c r="T16">
        <v>-5</v>
      </c>
      <c r="V16" s="196">
        <f t="shared" si="3"/>
        <v>868</v>
      </c>
      <c r="W16" s="196" t="s">
        <v>83</v>
      </c>
      <c r="X16" s="197">
        <v>15</v>
      </c>
      <c r="Y16" s="198">
        <f t="shared" ref="Y16:Y22" si="7">IF(Z16="Winner",30,IF(Z16="Finalist",20,IF(Z16="Semi Finalist",10,)))+AA16</f>
        <v>0</v>
      </c>
      <c r="Z16" s="157" t="str">
        <f>AA3</f>
        <v>Quarter Finalist</v>
      </c>
      <c r="AC16" s="365"/>
      <c r="AD16" s="368"/>
      <c r="AE16" s="2"/>
      <c r="AF16" s="368"/>
      <c r="AG16" s="368"/>
      <c r="AH16" s="2"/>
      <c r="AI16" s="368"/>
      <c r="AJ16" s="2"/>
      <c r="AK16" s="98"/>
    </row>
    <row r="17" spans="1:37" x14ac:dyDescent="0.2">
      <c r="A17" s="197">
        <f t="shared" si="0"/>
        <v>27</v>
      </c>
      <c r="B17" s="196" t="s">
        <v>84</v>
      </c>
      <c r="C17" s="197">
        <v>14</v>
      </c>
      <c r="D17" s="198">
        <f t="shared" si="4"/>
        <v>20</v>
      </c>
      <c r="E17" s="157" t="str">
        <f>F4</f>
        <v>Finalist</v>
      </c>
      <c r="H17" s="196">
        <f t="shared" si="1"/>
        <v>2928</v>
      </c>
      <c r="I17" s="196" t="s">
        <v>84</v>
      </c>
      <c r="J17" s="197">
        <v>14</v>
      </c>
      <c r="K17" s="198">
        <f t="shared" si="5"/>
        <v>10</v>
      </c>
      <c r="L17" s="157" t="str">
        <f>M4</f>
        <v>Semi Finalist</v>
      </c>
      <c r="O17" s="196">
        <f t="shared" si="2"/>
        <v>1730</v>
      </c>
      <c r="P17" s="196" t="s">
        <v>84</v>
      </c>
      <c r="Q17" s="197">
        <v>14</v>
      </c>
      <c r="R17" s="198">
        <f t="shared" si="6"/>
        <v>10</v>
      </c>
      <c r="S17" s="157" t="str">
        <f>T4</f>
        <v>Semi Finalist</v>
      </c>
      <c r="V17" s="196">
        <f t="shared" si="3"/>
        <v>910</v>
      </c>
      <c r="W17" s="196" t="s">
        <v>84</v>
      </c>
      <c r="X17" s="197">
        <v>14</v>
      </c>
      <c r="Y17" s="198">
        <f t="shared" si="7"/>
        <v>0</v>
      </c>
      <c r="Z17" s="157" t="str">
        <f>AA4</f>
        <v>Quarter Finalist</v>
      </c>
      <c r="AC17" s="363"/>
      <c r="AD17" s="368"/>
      <c r="AE17" s="2"/>
      <c r="AF17" s="368"/>
      <c r="AG17" s="368"/>
      <c r="AH17" s="2"/>
      <c r="AI17" s="368"/>
      <c r="AJ17" s="2"/>
      <c r="AK17" s="98"/>
    </row>
    <row r="18" spans="1:37" x14ac:dyDescent="0.2">
      <c r="A18" s="197">
        <f t="shared" si="0"/>
        <v>2137</v>
      </c>
      <c r="B18" s="196" t="s">
        <v>85</v>
      </c>
      <c r="C18" s="197">
        <v>13</v>
      </c>
      <c r="D18" s="198">
        <f t="shared" si="4"/>
        <v>0</v>
      </c>
      <c r="E18" s="157" t="str">
        <f>F5</f>
        <v>Quarter Finalist</v>
      </c>
      <c r="H18" s="196">
        <f t="shared" si="1"/>
        <v>180</v>
      </c>
      <c r="I18" s="196" t="s">
        <v>85</v>
      </c>
      <c r="J18" s="197">
        <v>13</v>
      </c>
      <c r="K18" s="198">
        <f t="shared" si="5"/>
        <v>0</v>
      </c>
      <c r="L18" s="157" t="str">
        <f>M5</f>
        <v>Quarter Finalist</v>
      </c>
      <c r="O18" s="196">
        <f t="shared" si="2"/>
        <v>862</v>
      </c>
      <c r="P18" s="196" t="s">
        <v>85</v>
      </c>
      <c r="Q18" s="197">
        <v>13</v>
      </c>
      <c r="R18" s="198">
        <f t="shared" si="6"/>
        <v>0</v>
      </c>
      <c r="S18" s="157" t="str">
        <f>T5</f>
        <v>Quarter Finalist</v>
      </c>
      <c r="V18" s="196">
        <f t="shared" si="3"/>
        <v>1986</v>
      </c>
      <c r="W18" s="196" t="s">
        <v>85</v>
      </c>
      <c r="X18" s="197">
        <v>13</v>
      </c>
      <c r="Y18" s="198">
        <f t="shared" si="7"/>
        <v>10</v>
      </c>
      <c r="Z18" s="157" t="str">
        <f>AA5</f>
        <v>Semi Finalist</v>
      </c>
      <c r="AC18" s="363"/>
      <c r="AD18" s="368"/>
      <c r="AE18" s="2"/>
      <c r="AF18" s="368"/>
      <c r="AG18" s="368"/>
      <c r="AH18" s="2"/>
      <c r="AI18" s="368"/>
      <c r="AJ18" s="2"/>
      <c r="AK18" s="98"/>
    </row>
    <row r="19" spans="1:37" x14ac:dyDescent="0.2">
      <c r="A19" s="197">
        <f t="shared" si="0"/>
        <v>2590</v>
      </c>
      <c r="B19" s="196" t="s">
        <v>86</v>
      </c>
      <c r="C19" s="197">
        <v>12</v>
      </c>
      <c r="D19" s="198">
        <f t="shared" si="4"/>
        <v>30</v>
      </c>
      <c r="E19" s="157" t="str">
        <f>F6</f>
        <v>Winner</v>
      </c>
      <c r="G19" s="153"/>
      <c r="H19" s="196">
        <f t="shared" si="1"/>
        <v>118</v>
      </c>
      <c r="I19" s="196" t="s">
        <v>86</v>
      </c>
      <c r="J19" s="197">
        <v>12</v>
      </c>
      <c r="K19" s="198">
        <f t="shared" si="5"/>
        <v>10</v>
      </c>
      <c r="L19" s="157" t="str">
        <f>M6</f>
        <v>Semi Finalist</v>
      </c>
      <c r="N19" s="153"/>
      <c r="O19" s="196">
        <f t="shared" si="2"/>
        <v>67</v>
      </c>
      <c r="P19" s="196" t="s">
        <v>86</v>
      </c>
      <c r="Q19" s="197">
        <v>12</v>
      </c>
      <c r="R19" s="198">
        <f t="shared" si="6"/>
        <v>30</v>
      </c>
      <c r="S19" s="157" t="str">
        <f>T6</f>
        <v>Winner</v>
      </c>
      <c r="U19" s="153"/>
      <c r="V19" s="196">
        <f t="shared" si="3"/>
        <v>2054</v>
      </c>
      <c r="W19" s="196" t="s">
        <v>86</v>
      </c>
      <c r="X19" s="197">
        <v>12</v>
      </c>
      <c r="Y19" s="198">
        <f t="shared" si="7"/>
        <v>0</v>
      </c>
      <c r="Z19" s="157" t="str">
        <f>AA6</f>
        <v>Quarter Finalist</v>
      </c>
      <c r="AC19" s="231"/>
      <c r="AD19" s="368"/>
      <c r="AE19" s="2"/>
      <c r="AF19" s="368"/>
      <c r="AG19" s="368"/>
      <c r="AH19" s="2"/>
      <c r="AI19" s="368"/>
      <c r="AJ19" s="2"/>
      <c r="AK19" s="98"/>
    </row>
    <row r="20" spans="1:37" x14ac:dyDescent="0.2">
      <c r="A20" s="197">
        <f t="shared" si="0"/>
        <v>4077</v>
      </c>
      <c r="B20" s="196" t="s">
        <v>87</v>
      </c>
      <c r="C20" s="197">
        <v>11</v>
      </c>
      <c r="D20" s="198">
        <f t="shared" si="4"/>
        <v>0</v>
      </c>
      <c r="E20" s="157" t="str">
        <f>F7</f>
        <v>Quarter Finalist</v>
      </c>
      <c r="H20" s="196">
        <f t="shared" si="1"/>
        <v>135</v>
      </c>
      <c r="I20" s="196" t="s">
        <v>87</v>
      </c>
      <c r="J20" s="197">
        <v>11</v>
      </c>
      <c r="K20" s="198">
        <f t="shared" si="5"/>
        <v>0</v>
      </c>
      <c r="L20" s="157" t="str">
        <f>M7</f>
        <v>Quarter Finalist</v>
      </c>
      <c r="O20" s="196">
        <f t="shared" si="2"/>
        <v>2052</v>
      </c>
      <c r="P20" s="196" t="s">
        <v>87</v>
      </c>
      <c r="Q20" s="197">
        <v>11</v>
      </c>
      <c r="R20" s="198">
        <f t="shared" si="6"/>
        <v>0</v>
      </c>
      <c r="S20" s="157" t="str">
        <f>T7</f>
        <v>Quarter Finalist</v>
      </c>
      <c r="V20" s="196">
        <f t="shared" si="3"/>
        <v>971</v>
      </c>
      <c r="W20" s="196" t="s">
        <v>87</v>
      </c>
      <c r="X20" s="197">
        <v>11</v>
      </c>
      <c r="Y20" s="198">
        <f t="shared" si="7"/>
        <v>20</v>
      </c>
      <c r="Z20" s="157" t="str">
        <f>AA7</f>
        <v>Finalist</v>
      </c>
      <c r="AC20" s="363"/>
      <c r="AD20" s="368"/>
      <c r="AE20" s="2"/>
      <c r="AF20" s="368"/>
      <c r="AG20" s="368"/>
      <c r="AH20" s="2"/>
      <c r="AI20" s="368"/>
      <c r="AJ20" s="2"/>
      <c r="AK20" s="98"/>
    </row>
    <row r="21" spans="1:37" x14ac:dyDescent="0.2">
      <c r="A21" s="197">
        <f t="shared" si="0"/>
        <v>503</v>
      </c>
      <c r="B21" s="196" t="s">
        <v>88</v>
      </c>
      <c r="C21" s="197">
        <v>10</v>
      </c>
      <c r="D21" s="198">
        <f t="shared" si="4"/>
        <v>0</v>
      </c>
      <c r="E21" s="157" t="str">
        <f>F8</f>
        <v>Quarter Finalist</v>
      </c>
      <c r="H21" s="196">
        <f t="shared" si="1"/>
        <v>3478</v>
      </c>
      <c r="I21" s="196" t="s">
        <v>88</v>
      </c>
      <c r="J21" s="197">
        <v>10</v>
      </c>
      <c r="K21" s="198">
        <f t="shared" si="5"/>
        <v>0</v>
      </c>
      <c r="L21" s="157" t="str">
        <f>M8</f>
        <v>Quarter Finalist</v>
      </c>
      <c r="O21" s="196">
        <f t="shared" si="2"/>
        <v>836</v>
      </c>
      <c r="P21" s="196" t="s">
        <v>88</v>
      </c>
      <c r="Q21" s="197">
        <v>10</v>
      </c>
      <c r="R21" s="198">
        <f t="shared" si="6"/>
        <v>0</v>
      </c>
      <c r="S21" s="157" t="str">
        <f>T8</f>
        <v>Quarter Finalist</v>
      </c>
      <c r="V21" s="196">
        <f t="shared" si="3"/>
        <v>4039</v>
      </c>
      <c r="W21" s="196" t="s">
        <v>88</v>
      </c>
      <c r="X21" s="197">
        <v>10</v>
      </c>
      <c r="Y21" s="198">
        <f t="shared" si="7"/>
        <v>10</v>
      </c>
      <c r="Z21" s="157" t="str">
        <f>AA8</f>
        <v>Semi Finalist</v>
      </c>
      <c r="AC21" s="363"/>
      <c r="AD21" s="368"/>
      <c r="AE21" s="2"/>
      <c r="AF21" s="368"/>
      <c r="AG21" s="368"/>
      <c r="AH21" s="2"/>
      <c r="AI21" s="368"/>
      <c r="AJ21" s="2"/>
      <c r="AK21" s="98"/>
    </row>
    <row r="22" spans="1:37" ht="13.5" thickBot="1" x14ac:dyDescent="0.25">
      <c r="A22" s="202">
        <f t="shared" si="0"/>
        <v>51</v>
      </c>
      <c r="B22" s="201" t="s">
        <v>89</v>
      </c>
      <c r="C22" s="202">
        <v>9</v>
      </c>
      <c r="D22" s="203">
        <f t="shared" si="4"/>
        <v>10</v>
      </c>
      <c r="E22" s="157" t="str">
        <f>F9</f>
        <v>Semi Finalist</v>
      </c>
      <c r="H22" s="201">
        <f t="shared" si="1"/>
        <v>624</v>
      </c>
      <c r="I22" s="201" t="s">
        <v>89</v>
      </c>
      <c r="J22" s="202">
        <v>9</v>
      </c>
      <c r="K22" s="203">
        <f t="shared" si="5"/>
        <v>0</v>
      </c>
      <c r="L22" s="157" t="str">
        <f>M9</f>
        <v>Quarter Finalist</v>
      </c>
      <c r="O22" s="201">
        <f t="shared" si="2"/>
        <v>1717</v>
      </c>
      <c r="P22" s="201" t="s">
        <v>89</v>
      </c>
      <c r="Q22" s="202">
        <v>9</v>
      </c>
      <c r="R22" s="203">
        <f t="shared" si="6"/>
        <v>0</v>
      </c>
      <c r="S22" s="157" t="str">
        <f>T9</f>
        <v>Quarter Finalist</v>
      </c>
      <c r="V22" s="201">
        <f t="shared" si="3"/>
        <v>2486</v>
      </c>
      <c r="W22" s="201" t="s">
        <v>89</v>
      </c>
      <c r="X22" s="202">
        <v>9</v>
      </c>
      <c r="Y22" s="203">
        <f t="shared" si="7"/>
        <v>0</v>
      </c>
      <c r="Z22" s="157" t="str">
        <f>AA9</f>
        <v>Quarter Finalist</v>
      </c>
      <c r="AC22" s="363"/>
      <c r="AD22" s="368"/>
      <c r="AE22" s="2"/>
      <c r="AF22" s="368"/>
      <c r="AG22" s="368"/>
      <c r="AH22" s="2"/>
      <c r="AI22" s="368"/>
      <c r="AJ22" s="2"/>
      <c r="AK22" s="98"/>
    </row>
    <row r="23" spans="1:37" x14ac:dyDescent="0.2">
      <c r="A23" s="197">
        <f t="shared" ref="A23:A30" si="8">C2</f>
        <v>2056</v>
      </c>
      <c r="B23" s="196" t="s">
        <v>90</v>
      </c>
      <c r="C23" s="197">
        <v>16</v>
      </c>
      <c r="D23" s="198">
        <f>IF(E23="Winner",30,IF(E23="Finalist",20,IF(E23="Semi Finalist",10,)))+F23</f>
        <v>0</v>
      </c>
      <c r="E23" t="str">
        <f t="shared" ref="E23:E30" si="9">E15</f>
        <v>Quarter Finalist</v>
      </c>
      <c r="H23" s="196">
        <f t="shared" ref="H23:H30" si="10">J2</f>
        <v>469</v>
      </c>
      <c r="I23" s="196" t="s">
        <v>90</v>
      </c>
      <c r="J23" s="197">
        <v>16</v>
      </c>
      <c r="K23" s="198">
        <f>IF(L23="Winner",30,IF(L23="Finalist",20,IF(L23="Semi Finalist",10,)))+M23</f>
        <v>30</v>
      </c>
      <c r="L23" t="str">
        <f t="shared" ref="L23:L30" si="11">L15</f>
        <v>Winner</v>
      </c>
      <c r="O23" s="196">
        <f t="shared" ref="O23:O30" si="12">Q2</f>
        <v>148</v>
      </c>
      <c r="P23" s="196" t="s">
        <v>90</v>
      </c>
      <c r="Q23" s="197">
        <v>16</v>
      </c>
      <c r="R23" s="198">
        <f>IF(S23="Winner",30,IF(S23="Finalist",20,IF(S23="Semi Finalist",10,)))+T23</f>
        <v>10</v>
      </c>
      <c r="S23" t="str">
        <f>S15</f>
        <v>Semi Finalist</v>
      </c>
      <c r="V23" s="196">
        <f t="shared" ref="V23:V30" si="13">X2</f>
        <v>1114</v>
      </c>
      <c r="W23" s="196" t="s">
        <v>90</v>
      </c>
      <c r="X23" s="197">
        <v>16</v>
      </c>
      <c r="Y23" s="198">
        <f>IF(Z23="Winner",30,IF(Z23="Finalist",20,IF(Z23="Semi Finalist",10,)))+AA23</f>
        <v>30</v>
      </c>
      <c r="Z23" t="str">
        <f t="shared" ref="Z23:Z30" si="14">Z15</f>
        <v>Winner</v>
      </c>
      <c r="AC23" s="366"/>
      <c r="AD23" s="368"/>
      <c r="AE23" s="2"/>
      <c r="AF23" s="368"/>
      <c r="AG23" s="368"/>
      <c r="AH23" s="2"/>
      <c r="AI23" s="368"/>
      <c r="AJ23" s="2"/>
      <c r="AK23" s="98"/>
    </row>
    <row r="24" spans="1:37" x14ac:dyDescent="0.2">
      <c r="A24" s="197">
        <f t="shared" si="8"/>
        <v>3393</v>
      </c>
      <c r="B24" s="196" t="s">
        <v>91</v>
      </c>
      <c r="C24" s="197">
        <v>15</v>
      </c>
      <c r="D24" s="198">
        <f t="shared" ref="D24:D30" si="15">IF(E24="Winner",30,IF(E24="Finalist",20,IF(E24="Semi Finalist",10,)))+F24</f>
        <v>10</v>
      </c>
      <c r="E24" t="str">
        <f t="shared" si="9"/>
        <v>Semi Finalist</v>
      </c>
      <c r="H24" s="196">
        <f t="shared" si="10"/>
        <v>2451</v>
      </c>
      <c r="I24" s="196" t="s">
        <v>91</v>
      </c>
      <c r="J24" s="197">
        <v>15</v>
      </c>
      <c r="K24" s="198">
        <f t="shared" ref="K24:K30" si="16">IF(L24="Winner",30,IF(L24="Finalist",20,IF(L24="Semi Finalist",10,)))+M24</f>
        <v>20</v>
      </c>
      <c r="L24" t="str">
        <f t="shared" si="11"/>
        <v>Finalist</v>
      </c>
      <c r="O24" s="196">
        <f t="shared" si="12"/>
        <v>4488</v>
      </c>
      <c r="P24" s="196" t="s">
        <v>91</v>
      </c>
      <c r="Q24" s="197">
        <v>15</v>
      </c>
      <c r="R24" s="198">
        <f t="shared" ref="R24:R30" si="17">IF(S24="Winner",30,IF(S24="Finalist",20,IF(S24="Semi Finalist",10,)))+T24</f>
        <v>20</v>
      </c>
      <c r="S24" t="str">
        <f t="shared" ref="S23:S30" si="18">S16</f>
        <v>Finalist</v>
      </c>
      <c r="V24" s="196">
        <f t="shared" si="13"/>
        <v>16</v>
      </c>
      <c r="W24" s="196" t="s">
        <v>91</v>
      </c>
      <c r="X24" s="197">
        <v>15</v>
      </c>
      <c r="Y24" s="198">
        <f t="shared" ref="Y24:Y30" si="19">IF(Z24="Winner",30,IF(Z24="Finalist",20,IF(Z24="Semi Finalist",10,)))+AA24</f>
        <v>0</v>
      </c>
      <c r="Z24" t="str">
        <f t="shared" si="14"/>
        <v>Quarter Finalist</v>
      </c>
      <c r="AC24" s="363"/>
      <c r="AD24" s="368"/>
      <c r="AE24" s="2"/>
      <c r="AF24" s="368"/>
      <c r="AG24" s="368"/>
      <c r="AH24" s="2"/>
      <c r="AI24" s="368"/>
      <c r="AJ24" s="2"/>
      <c r="AK24" s="153"/>
    </row>
    <row r="25" spans="1:37" x14ac:dyDescent="0.2">
      <c r="A25" s="197">
        <f t="shared" si="8"/>
        <v>33</v>
      </c>
      <c r="B25" s="196" t="s">
        <v>92</v>
      </c>
      <c r="C25" s="197">
        <v>14</v>
      </c>
      <c r="D25" s="198">
        <f t="shared" si="15"/>
        <v>20</v>
      </c>
      <c r="E25" t="str">
        <f t="shared" si="9"/>
        <v>Finalist</v>
      </c>
      <c r="H25" s="196">
        <f t="shared" si="10"/>
        <v>2013</v>
      </c>
      <c r="I25" s="196" t="s">
        <v>92</v>
      </c>
      <c r="J25" s="197">
        <v>14</v>
      </c>
      <c r="K25" s="198">
        <f t="shared" si="16"/>
        <v>10</v>
      </c>
      <c r="L25" t="str">
        <f t="shared" si="11"/>
        <v>Semi Finalist</v>
      </c>
      <c r="O25" s="196">
        <f t="shared" si="12"/>
        <v>188</v>
      </c>
      <c r="P25" s="196" t="s">
        <v>92</v>
      </c>
      <c r="Q25" s="197">
        <v>14</v>
      </c>
      <c r="R25" s="198">
        <f t="shared" si="17"/>
        <v>10</v>
      </c>
      <c r="S25" t="str">
        <f t="shared" si="18"/>
        <v>Semi Finalist</v>
      </c>
      <c r="V25" s="196">
        <f t="shared" si="13"/>
        <v>846</v>
      </c>
      <c r="W25" s="196" t="s">
        <v>92</v>
      </c>
      <c r="X25" s="197">
        <v>14</v>
      </c>
      <c r="Y25" s="198">
        <f t="shared" si="19"/>
        <v>0</v>
      </c>
      <c r="Z25" t="str">
        <f t="shared" si="14"/>
        <v>Quarter Finalist</v>
      </c>
      <c r="AC25" s="363"/>
      <c r="AD25" s="368"/>
      <c r="AE25" s="2"/>
      <c r="AF25" s="368"/>
      <c r="AG25" s="368"/>
      <c r="AH25" s="2"/>
      <c r="AI25" s="368"/>
      <c r="AJ25" s="2"/>
      <c r="AK25" s="98"/>
    </row>
    <row r="26" spans="1:37" x14ac:dyDescent="0.2">
      <c r="A26" s="197">
        <f t="shared" si="8"/>
        <v>2067</v>
      </c>
      <c r="B26" s="196" t="s">
        <v>93</v>
      </c>
      <c r="C26" s="197">
        <v>13</v>
      </c>
      <c r="D26" s="198">
        <f t="shared" si="15"/>
        <v>0</v>
      </c>
      <c r="E26" t="str">
        <f t="shared" si="9"/>
        <v>Quarter Finalist</v>
      </c>
      <c r="H26" s="196">
        <f t="shared" si="10"/>
        <v>125</v>
      </c>
      <c r="I26" s="196" t="s">
        <v>93</v>
      </c>
      <c r="J26" s="197">
        <v>13</v>
      </c>
      <c r="K26" s="198">
        <f t="shared" si="16"/>
        <v>0</v>
      </c>
      <c r="L26" t="str">
        <f t="shared" si="11"/>
        <v>Quarter Finalist</v>
      </c>
      <c r="O26" s="196">
        <f t="shared" si="12"/>
        <v>2337</v>
      </c>
      <c r="P26" s="196" t="s">
        <v>93</v>
      </c>
      <c r="Q26" s="197">
        <v>13</v>
      </c>
      <c r="R26" s="198">
        <f t="shared" si="17"/>
        <v>0</v>
      </c>
      <c r="S26" t="str">
        <f t="shared" si="18"/>
        <v>Quarter Finalist</v>
      </c>
      <c r="V26" s="196">
        <f t="shared" si="13"/>
        <v>368</v>
      </c>
      <c r="W26" s="196" t="s">
        <v>93</v>
      </c>
      <c r="X26" s="197">
        <v>13</v>
      </c>
      <c r="Y26" s="198">
        <f t="shared" si="19"/>
        <v>10</v>
      </c>
      <c r="Z26" t="str">
        <f t="shared" si="14"/>
        <v>Semi Finalist</v>
      </c>
      <c r="AC26" s="363"/>
      <c r="AD26" s="368"/>
      <c r="AE26" s="2"/>
      <c r="AF26" s="368"/>
      <c r="AG26" s="368"/>
      <c r="AH26" s="2"/>
      <c r="AI26" s="368"/>
      <c r="AJ26" s="2"/>
      <c r="AK26" s="153"/>
    </row>
    <row r="27" spans="1:37" x14ac:dyDescent="0.2">
      <c r="A27" s="197">
        <f t="shared" si="8"/>
        <v>1625</v>
      </c>
      <c r="B27" s="196" t="s">
        <v>94</v>
      </c>
      <c r="C27" s="197">
        <v>12</v>
      </c>
      <c r="D27" s="198">
        <f t="shared" si="15"/>
        <v>30</v>
      </c>
      <c r="E27" t="str">
        <f t="shared" si="9"/>
        <v>Winner</v>
      </c>
      <c r="H27" s="196">
        <f t="shared" si="10"/>
        <v>359</v>
      </c>
      <c r="I27" s="196" t="s">
        <v>94</v>
      </c>
      <c r="J27" s="197">
        <v>12</v>
      </c>
      <c r="K27" s="198">
        <f t="shared" si="16"/>
        <v>10</v>
      </c>
      <c r="L27" t="str">
        <f t="shared" si="11"/>
        <v>Semi Finalist</v>
      </c>
      <c r="O27" s="196">
        <f t="shared" si="12"/>
        <v>973</v>
      </c>
      <c r="P27" s="196" t="s">
        <v>94</v>
      </c>
      <c r="Q27" s="197">
        <v>12</v>
      </c>
      <c r="R27" s="198">
        <f t="shared" si="17"/>
        <v>30</v>
      </c>
      <c r="S27" t="str">
        <f t="shared" si="18"/>
        <v>Winner</v>
      </c>
      <c r="V27" s="196">
        <f t="shared" si="13"/>
        <v>314</v>
      </c>
      <c r="W27" s="196" t="s">
        <v>94</v>
      </c>
      <c r="X27" s="197">
        <v>12</v>
      </c>
      <c r="Y27" s="198">
        <f t="shared" si="19"/>
        <v>0</v>
      </c>
      <c r="Z27" t="str">
        <f t="shared" si="14"/>
        <v>Quarter Finalist</v>
      </c>
      <c r="AB27" s="230"/>
      <c r="AC27" s="334"/>
      <c r="AD27" s="368"/>
      <c r="AE27" s="2"/>
      <c r="AF27" s="368"/>
      <c r="AG27" s="368"/>
      <c r="AH27" s="2"/>
      <c r="AI27" s="368"/>
      <c r="AJ27" s="2"/>
      <c r="AK27" s="98"/>
    </row>
    <row r="28" spans="1:37" x14ac:dyDescent="0.2">
      <c r="A28" s="197">
        <f t="shared" si="8"/>
        <v>195</v>
      </c>
      <c r="B28" s="196" t="s">
        <v>95</v>
      </c>
      <c r="C28" s="197">
        <v>11</v>
      </c>
      <c r="D28" s="198">
        <f t="shared" si="15"/>
        <v>0</v>
      </c>
      <c r="E28" t="str">
        <f t="shared" si="9"/>
        <v>Quarter Finalist</v>
      </c>
      <c r="H28" s="196">
        <f t="shared" si="10"/>
        <v>1241</v>
      </c>
      <c r="I28" s="196" t="s">
        <v>95</v>
      </c>
      <c r="J28" s="197">
        <v>11</v>
      </c>
      <c r="K28" s="198">
        <f t="shared" si="16"/>
        <v>0</v>
      </c>
      <c r="L28" t="str">
        <f t="shared" si="11"/>
        <v>Quarter Finalist</v>
      </c>
      <c r="O28" s="196">
        <f t="shared" si="12"/>
        <v>70</v>
      </c>
      <c r="P28" s="196" t="s">
        <v>95</v>
      </c>
      <c r="Q28" s="197">
        <v>11</v>
      </c>
      <c r="R28" s="198">
        <f t="shared" si="17"/>
        <v>0</v>
      </c>
      <c r="S28" t="str">
        <f t="shared" si="18"/>
        <v>Quarter Finalist</v>
      </c>
      <c r="V28" s="196">
        <f t="shared" si="13"/>
        <v>341</v>
      </c>
      <c r="W28" s="196" t="s">
        <v>95</v>
      </c>
      <c r="X28" s="197">
        <v>11</v>
      </c>
      <c r="Y28" s="198">
        <f t="shared" si="19"/>
        <v>20</v>
      </c>
      <c r="Z28" t="str">
        <f t="shared" si="14"/>
        <v>Finalist</v>
      </c>
      <c r="AB28" s="230"/>
      <c r="AC28" s="2"/>
      <c r="AD28" s="368"/>
      <c r="AE28" s="2"/>
      <c r="AF28" s="368"/>
      <c r="AG28" s="368"/>
      <c r="AH28" s="2"/>
      <c r="AI28" s="368"/>
      <c r="AJ28" s="2"/>
      <c r="AK28" s="98"/>
    </row>
    <row r="29" spans="1:37" x14ac:dyDescent="0.2">
      <c r="A29" s="197">
        <f t="shared" si="8"/>
        <v>1538</v>
      </c>
      <c r="B29" s="196" t="s">
        <v>96</v>
      </c>
      <c r="C29" s="197">
        <v>10</v>
      </c>
      <c r="D29" s="198">
        <f t="shared" si="15"/>
        <v>0</v>
      </c>
      <c r="E29" t="str">
        <f t="shared" si="9"/>
        <v>Quarter Finalist</v>
      </c>
      <c r="G29" s="153"/>
      <c r="H29" s="196">
        <f t="shared" si="10"/>
        <v>177</v>
      </c>
      <c r="I29" s="196" t="s">
        <v>96</v>
      </c>
      <c r="J29" s="197">
        <v>10</v>
      </c>
      <c r="K29" s="198">
        <f t="shared" si="16"/>
        <v>0</v>
      </c>
      <c r="L29" t="str">
        <f t="shared" si="11"/>
        <v>Quarter Finalist</v>
      </c>
      <c r="N29" s="153"/>
      <c r="O29" s="196">
        <f t="shared" si="12"/>
        <v>1023</v>
      </c>
      <c r="P29" s="196" t="s">
        <v>96</v>
      </c>
      <c r="Q29" s="197">
        <v>10</v>
      </c>
      <c r="R29" s="198">
        <f t="shared" si="17"/>
        <v>0</v>
      </c>
      <c r="S29" t="str">
        <f t="shared" si="18"/>
        <v>Quarter Finalist</v>
      </c>
      <c r="U29" s="153"/>
      <c r="V29" s="196">
        <f t="shared" si="13"/>
        <v>3539</v>
      </c>
      <c r="W29" s="196" t="s">
        <v>96</v>
      </c>
      <c r="X29" s="197">
        <v>10</v>
      </c>
      <c r="Y29" s="198">
        <f t="shared" si="19"/>
        <v>10</v>
      </c>
      <c r="Z29" t="str">
        <f t="shared" si="14"/>
        <v>Semi Finalist</v>
      </c>
      <c r="AB29" s="231"/>
      <c r="AC29" s="118"/>
      <c r="AD29" s="368"/>
      <c r="AE29" s="2"/>
      <c r="AF29" s="368"/>
      <c r="AG29" s="368"/>
      <c r="AH29" s="2"/>
      <c r="AI29" s="368"/>
      <c r="AJ29" s="2"/>
      <c r="AK29" s="98"/>
    </row>
    <row r="30" spans="1:37" ht="13.5" thickBot="1" x14ac:dyDescent="0.25">
      <c r="A30" s="202">
        <f t="shared" si="8"/>
        <v>2485</v>
      </c>
      <c r="B30" s="201" t="s">
        <v>97</v>
      </c>
      <c r="C30" s="202">
        <v>9</v>
      </c>
      <c r="D30" s="203">
        <f t="shared" si="15"/>
        <v>10</v>
      </c>
      <c r="E30" t="str">
        <f t="shared" si="9"/>
        <v>Semi Finalist</v>
      </c>
      <c r="H30" s="201">
        <f t="shared" si="10"/>
        <v>987</v>
      </c>
      <c r="I30" s="201" t="s">
        <v>97</v>
      </c>
      <c r="J30" s="202">
        <v>9</v>
      </c>
      <c r="K30" s="203">
        <f t="shared" si="16"/>
        <v>0</v>
      </c>
      <c r="L30" t="str">
        <f t="shared" si="11"/>
        <v>Quarter Finalist</v>
      </c>
      <c r="O30" s="201">
        <f t="shared" si="12"/>
        <v>2122</v>
      </c>
      <c r="P30" s="201" t="s">
        <v>97</v>
      </c>
      <c r="Q30" s="202">
        <v>9</v>
      </c>
      <c r="R30" s="203">
        <f t="shared" si="17"/>
        <v>0</v>
      </c>
      <c r="S30" t="str">
        <f t="shared" si="18"/>
        <v>Quarter Finalist</v>
      </c>
      <c r="V30" s="201">
        <f t="shared" si="13"/>
        <v>610</v>
      </c>
      <c r="W30" s="201" t="s">
        <v>97</v>
      </c>
      <c r="X30" s="202">
        <v>9</v>
      </c>
      <c r="Y30" s="203">
        <f t="shared" si="19"/>
        <v>0</v>
      </c>
      <c r="Z30" t="str">
        <f t="shared" si="14"/>
        <v>Quarter Finalist</v>
      </c>
      <c r="AB30" s="230"/>
      <c r="AC30" s="98"/>
      <c r="AD30" s="368"/>
      <c r="AE30" s="2"/>
      <c r="AF30" s="368"/>
      <c r="AG30" s="368"/>
      <c r="AH30" s="2"/>
      <c r="AI30" s="368"/>
      <c r="AJ30" s="2"/>
      <c r="AK30" s="98"/>
    </row>
    <row r="31" spans="1:37" x14ac:dyDescent="0.2">
      <c r="A31" s="197">
        <f>D9</f>
        <v>1918</v>
      </c>
      <c r="B31" s="196" t="s">
        <v>98</v>
      </c>
      <c r="C31" s="197">
        <v>8</v>
      </c>
      <c r="D31" s="198">
        <f>IF(E31="Winner",30,IF(E31="Finalist",20,IF(E31="Semi Finalist",10,)))+F31</f>
        <v>10</v>
      </c>
      <c r="E31" t="str">
        <f>E22</f>
        <v>Semi Finalist</v>
      </c>
      <c r="H31" s="196">
        <f>K9</f>
        <v>3476</v>
      </c>
      <c r="I31" s="196" t="s">
        <v>98</v>
      </c>
      <c r="J31" s="197">
        <v>8</v>
      </c>
      <c r="K31" s="198">
        <f>IF(L31="Winner",30,IF(L31="Finalist",20,IF(L31="Semi Finalist",10,)))+M31</f>
        <v>0</v>
      </c>
      <c r="L31" t="str">
        <f>L22</f>
        <v>Quarter Finalist</v>
      </c>
      <c r="O31" s="196">
        <f>R9</f>
        <v>3683</v>
      </c>
      <c r="P31" s="196" t="s">
        <v>98</v>
      </c>
      <c r="Q31" s="197">
        <v>8</v>
      </c>
      <c r="R31" s="198">
        <f>IF(S31="Winner",30,IF(S31="Finalist",20,IF(S31="Semi Finalist",10,)))+T31</f>
        <v>0</v>
      </c>
      <c r="S31" t="str">
        <f>S22</f>
        <v>Quarter Finalist</v>
      </c>
      <c r="V31" s="196">
        <f>Y9</f>
        <v>1285</v>
      </c>
      <c r="W31" s="196" t="s">
        <v>98</v>
      </c>
      <c r="X31" s="197">
        <v>8</v>
      </c>
      <c r="Y31" s="198">
        <f>IF(Z31="Winner",30,IF(Z31="Finalist",20,IF(Z31="Semi Finalist",10,)))+AA31</f>
        <v>0</v>
      </c>
      <c r="Z31" t="str">
        <f>Z22</f>
        <v>Quarter Finalist</v>
      </c>
      <c r="AB31" s="230"/>
      <c r="AC31" s="98"/>
      <c r="AD31" s="368"/>
      <c r="AE31" s="2"/>
      <c r="AF31" s="368"/>
      <c r="AG31" s="368"/>
      <c r="AH31" s="2"/>
      <c r="AI31" s="368"/>
      <c r="AJ31" s="2"/>
      <c r="AK31" s="98"/>
    </row>
    <row r="32" spans="1:37" x14ac:dyDescent="0.2">
      <c r="A32" s="197">
        <f>D8</f>
        <v>900</v>
      </c>
      <c r="B32" s="196" t="s">
        <v>99</v>
      </c>
      <c r="C32" s="197">
        <v>7</v>
      </c>
      <c r="D32" s="198">
        <f t="shared" ref="D32:D38" si="20">IF(E32="Winner",30,IF(E32="Finalist",20,IF(E32="Semi Finalist",10,)))+F32</f>
        <v>0</v>
      </c>
      <c r="E32" t="str">
        <f>E21</f>
        <v>Quarter Finalist</v>
      </c>
      <c r="H32" s="196">
        <f>K8</f>
        <v>294</v>
      </c>
      <c r="I32" s="196" t="s">
        <v>99</v>
      </c>
      <c r="J32" s="197">
        <v>7</v>
      </c>
      <c r="K32" s="198">
        <f t="shared" ref="K32:K38" si="21">IF(L32="Winner",30,IF(L32="Finalist",20,IF(L32="Semi Finalist",10,)))+M32</f>
        <v>0</v>
      </c>
      <c r="L32" t="str">
        <f>L21</f>
        <v>Quarter Finalist</v>
      </c>
      <c r="O32" s="196">
        <f>R8</f>
        <v>225</v>
      </c>
      <c r="P32" s="196" t="s">
        <v>99</v>
      </c>
      <c r="Q32" s="197">
        <v>7</v>
      </c>
      <c r="R32" s="198">
        <f t="shared" ref="R32:R38" si="22">IF(S32="Winner",30,IF(S32="Finalist",20,IF(S32="Semi Finalist",10,)))+T32</f>
        <v>0</v>
      </c>
      <c r="S32" t="str">
        <f>S21</f>
        <v>Quarter Finalist</v>
      </c>
      <c r="V32" s="196">
        <f>Y8</f>
        <v>25</v>
      </c>
      <c r="W32" s="196" t="s">
        <v>99</v>
      </c>
      <c r="X32" s="197">
        <v>7</v>
      </c>
      <c r="Y32" s="198">
        <f t="shared" ref="Y32:Y38" si="23">IF(Z32="Winner",30,IF(Z32="Finalist",20,IF(Z32="Semi Finalist",10,)))+AA32</f>
        <v>10</v>
      </c>
      <c r="Z32" t="str">
        <f>Z21</f>
        <v>Semi Finalist</v>
      </c>
      <c r="AB32" s="230"/>
      <c r="AC32" s="98"/>
      <c r="AD32" s="368"/>
      <c r="AE32" s="2"/>
      <c r="AF32" s="368"/>
      <c r="AG32" s="368"/>
      <c r="AH32" s="2"/>
      <c r="AI32" s="368"/>
      <c r="AJ32" s="2"/>
      <c r="AK32" s="98"/>
    </row>
    <row r="33" spans="1:37" x14ac:dyDescent="0.2">
      <c r="A33" s="197">
        <f>D7</f>
        <v>20</v>
      </c>
      <c r="B33" s="196" t="s">
        <v>100</v>
      </c>
      <c r="C33" s="197">
        <v>6</v>
      </c>
      <c r="D33" s="198">
        <f t="shared" si="20"/>
        <v>0</v>
      </c>
      <c r="E33" t="str">
        <f>E20</f>
        <v>Quarter Finalist</v>
      </c>
      <c r="H33" s="196">
        <f>K7</f>
        <v>11</v>
      </c>
      <c r="I33" s="196" t="s">
        <v>100</v>
      </c>
      <c r="J33" s="197">
        <v>6</v>
      </c>
      <c r="K33" s="198">
        <f t="shared" si="21"/>
        <v>0</v>
      </c>
      <c r="L33" t="str">
        <f>L20</f>
        <v>Quarter Finalist</v>
      </c>
      <c r="O33" s="196">
        <f>R7</f>
        <v>3310</v>
      </c>
      <c r="P33" s="196" t="s">
        <v>100</v>
      </c>
      <c r="Q33" s="197">
        <v>6</v>
      </c>
      <c r="R33" s="198">
        <f t="shared" si="22"/>
        <v>0</v>
      </c>
      <c r="S33" t="str">
        <f>S20</f>
        <v>Quarter Finalist</v>
      </c>
      <c r="V33" s="196">
        <f>Y7</f>
        <v>1983</v>
      </c>
      <c r="W33" s="196" t="s">
        <v>100</v>
      </c>
      <c r="X33" s="197">
        <v>6</v>
      </c>
      <c r="Y33" s="198">
        <f t="shared" si="23"/>
        <v>20</v>
      </c>
      <c r="Z33" t="str">
        <f>Z20</f>
        <v>Finalist</v>
      </c>
      <c r="AB33" s="230"/>
      <c r="AC33" s="98"/>
      <c r="AD33" s="368"/>
      <c r="AE33" s="2"/>
      <c r="AF33" s="368"/>
      <c r="AG33" s="368"/>
      <c r="AH33" s="2"/>
      <c r="AI33" s="368"/>
      <c r="AJ33" s="2"/>
      <c r="AK33" s="98"/>
    </row>
    <row r="34" spans="1:37" x14ac:dyDescent="0.2">
      <c r="A34" s="197">
        <f>D6</f>
        <v>1477</v>
      </c>
      <c r="B34" s="196" t="s">
        <v>101</v>
      </c>
      <c r="C34" s="197">
        <v>5</v>
      </c>
      <c r="D34" s="198">
        <f t="shared" si="20"/>
        <v>30</v>
      </c>
      <c r="E34" t="str">
        <f>E19</f>
        <v>Winner</v>
      </c>
      <c r="H34" s="196">
        <f>K6</f>
        <v>4334</v>
      </c>
      <c r="I34" s="196" t="s">
        <v>101</v>
      </c>
      <c r="J34" s="197">
        <v>5</v>
      </c>
      <c r="K34" s="198">
        <f t="shared" si="21"/>
        <v>10</v>
      </c>
      <c r="L34" t="str">
        <f>L19</f>
        <v>Semi Finalist</v>
      </c>
      <c r="O34" s="196">
        <f>R6</f>
        <v>2481</v>
      </c>
      <c r="P34" s="196" t="s">
        <v>101</v>
      </c>
      <c r="Q34" s="197">
        <v>5</v>
      </c>
      <c r="R34" s="198">
        <f t="shared" si="22"/>
        <v>30</v>
      </c>
      <c r="S34" t="str">
        <f>S19</f>
        <v>Winner</v>
      </c>
      <c r="V34" s="196">
        <f>Y6</f>
        <v>1511</v>
      </c>
      <c r="W34" s="196" t="s">
        <v>101</v>
      </c>
      <c r="X34" s="197">
        <v>5</v>
      </c>
      <c r="Y34" s="198">
        <f t="shared" si="23"/>
        <v>0</v>
      </c>
      <c r="Z34" t="str">
        <f>Z19</f>
        <v>Quarter Finalist</v>
      </c>
      <c r="AB34" s="230"/>
      <c r="AC34" s="98"/>
      <c r="AD34" s="368"/>
      <c r="AE34" s="2"/>
      <c r="AF34" s="368"/>
      <c r="AG34" s="368"/>
      <c r="AH34" s="2"/>
      <c r="AI34" s="368"/>
      <c r="AJ34" s="2"/>
      <c r="AK34" s="98"/>
    </row>
    <row r="35" spans="1:37" x14ac:dyDescent="0.2">
      <c r="A35" s="197">
        <f>D5</f>
        <v>2959</v>
      </c>
      <c r="B35" s="196" t="s">
        <v>102</v>
      </c>
      <c r="C35" s="197">
        <v>4</v>
      </c>
      <c r="D35" s="198">
        <f t="shared" si="20"/>
        <v>0</v>
      </c>
      <c r="E35" t="str">
        <f>E26</f>
        <v>Quarter Finalist</v>
      </c>
      <c r="H35" s="196">
        <f>K5</f>
        <v>1323</v>
      </c>
      <c r="I35" s="196" t="s">
        <v>102</v>
      </c>
      <c r="J35" s="197">
        <v>4</v>
      </c>
      <c r="K35" s="198">
        <f t="shared" si="21"/>
        <v>0</v>
      </c>
      <c r="L35" t="str">
        <f>L26</f>
        <v>Quarter Finalist</v>
      </c>
      <c r="O35" s="196">
        <f>R5</f>
        <v>179</v>
      </c>
      <c r="P35" s="196" t="s">
        <v>102</v>
      </c>
      <c r="Q35" s="197">
        <v>4</v>
      </c>
      <c r="R35" s="198">
        <f t="shared" si="22"/>
        <v>0</v>
      </c>
      <c r="S35" t="str">
        <f>S26</f>
        <v>Quarter Finalist</v>
      </c>
      <c r="V35" s="196">
        <f>Y5</f>
        <v>1806</v>
      </c>
      <c r="W35" s="196" t="s">
        <v>102</v>
      </c>
      <c r="X35" s="197">
        <v>4</v>
      </c>
      <c r="Y35" s="198">
        <f t="shared" si="23"/>
        <v>10</v>
      </c>
      <c r="Z35" t="str">
        <f>Z26</f>
        <v>Semi Finalist</v>
      </c>
      <c r="AB35" s="230"/>
      <c r="AC35" s="98"/>
      <c r="AD35" s="368"/>
      <c r="AE35" s="2"/>
      <c r="AF35" s="368"/>
      <c r="AG35" s="368"/>
      <c r="AH35" s="2"/>
      <c r="AI35" s="368"/>
      <c r="AJ35" s="2"/>
      <c r="AK35" s="98"/>
    </row>
    <row r="36" spans="1:37" x14ac:dyDescent="0.2">
      <c r="A36" s="197">
        <f>D4</f>
        <v>334</v>
      </c>
      <c r="B36" s="196" t="s">
        <v>103</v>
      </c>
      <c r="C36" s="197">
        <v>3</v>
      </c>
      <c r="D36" s="198">
        <f t="shared" si="20"/>
        <v>5</v>
      </c>
      <c r="E36" t="str">
        <f>E25</f>
        <v>Finalist</v>
      </c>
      <c r="F36">
        <v>-15</v>
      </c>
      <c r="H36" s="196">
        <f>K4</f>
        <v>1311</v>
      </c>
      <c r="I36" s="196" t="s">
        <v>103</v>
      </c>
      <c r="J36" s="197">
        <v>3</v>
      </c>
      <c r="K36" s="198">
        <f t="shared" si="21"/>
        <v>5</v>
      </c>
      <c r="L36" t="str">
        <f>L25</f>
        <v>Semi Finalist</v>
      </c>
      <c r="M36">
        <v>-5</v>
      </c>
      <c r="O36" s="196">
        <f>R4</f>
        <v>494</v>
      </c>
      <c r="P36" s="196" t="s">
        <v>103</v>
      </c>
      <c r="Q36" s="197">
        <v>3</v>
      </c>
      <c r="R36" s="198">
        <f t="shared" si="22"/>
        <v>5</v>
      </c>
      <c r="S36" t="str">
        <f>S25</f>
        <v>Semi Finalist</v>
      </c>
      <c r="T36">
        <v>-5</v>
      </c>
      <c r="V36" s="196">
        <f>Y4</f>
        <v>330</v>
      </c>
      <c r="W36" s="196" t="s">
        <v>103</v>
      </c>
      <c r="X36" s="197">
        <v>3</v>
      </c>
      <c r="Y36" s="198">
        <f t="shared" si="23"/>
        <v>0</v>
      </c>
      <c r="Z36" t="str">
        <f>Z25</f>
        <v>Quarter Finalist</v>
      </c>
      <c r="AB36" s="230"/>
      <c r="AC36" s="98"/>
      <c r="AD36" s="368"/>
      <c r="AE36" s="2"/>
      <c r="AF36" s="368"/>
      <c r="AG36" s="368"/>
      <c r="AH36" s="2"/>
      <c r="AI36" s="368"/>
      <c r="AJ36" s="2"/>
      <c r="AK36" s="98"/>
    </row>
    <row r="37" spans="1:37" x14ac:dyDescent="0.2">
      <c r="A37" s="197">
        <f>D3</f>
        <v>2557</v>
      </c>
      <c r="B37" s="196" t="s">
        <v>104</v>
      </c>
      <c r="C37" s="197">
        <v>2</v>
      </c>
      <c r="D37" s="198">
        <f t="shared" si="20"/>
        <v>10</v>
      </c>
      <c r="E37" t="str">
        <f>E24</f>
        <v>Semi Finalist</v>
      </c>
      <c r="H37" s="196">
        <f>K3</f>
        <v>573</v>
      </c>
      <c r="I37" s="196" t="s">
        <v>104</v>
      </c>
      <c r="J37" s="197">
        <v>2</v>
      </c>
      <c r="K37" s="198">
        <f t="shared" si="21"/>
        <v>20</v>
      </c>
      <c r="L37" t="str">
        <f>L24</f>
        <v>Finalist</v>
      </c>
      <c r="O37" s="196">
        <f>R3</f>
        <v>1318</v>
      </c>
      <c r="P37" s="196" t="s">
        <v>104</v>
      </c>
      <c r="Q37" s="197">
        <v>2</v>
      </c>
      <c r="R37" s="198">
        <f t="shared" si="22"/>
        <v>10</v>
      </c>
      <c r="S37" t="str">
        <f>S24</f>
        <v>Finalist</v>
      </c>
      <c r="T37">
        <v>-10</v>
      </c>
      <c r="V37" s="196">
        <f>Y3</f>
        <v>340</v>
      </c>
      <c r="W37" s="196" t="s">
        <v>104</v>
      </c>
      <c r="X37" s="197">
        <v>2</v>
      </c>
      <c r="Y37" s="198">
        <f t="shared" si="23"/>
        <v>0</v>
      </c>
      <c r="Z37" t="str">
        <f>Z24</f>
        <v>Quarter Finalist</v>
      </c>
      <c r="AB37" s="230"/>
      <c r="AC37" s="153"/>
      <c r="AD37" s="368"/>
      <c r="AE37" s="2"/>
      <c r="AF37" s="368"/>
      <c r="AG37" s="368"/>
      <c r="AH37" s="2"/>
      <c r="AI37" s="368"/>
      <c r="AJ37" s="2"/>
      <c r="AK37" s="98"/>
    </row>
    <row r="38" spans="1:37" ht="13.5" thickBot="1" x14ac:dyDescent="0.25">
      <c r="A38" s="202">
        <f>D2</f>
        <v>2175</v>
      </c>
      <c r="B38" s="201" t="s">
        <v>105</v>
      </c>
      <c r="C38" s="202">
        <v>1</v>
      </c>
      <c r="D38" s="203">
        <f t="shared" si="20"/>
        <v>0</v>
      </c>
      <c r="E38" t="str">
        <f>E23</f>
        <v>Quarter Finalist</v>
      </c>
      <c r="H38" s="201">
        <f>K2</f>
        <v>2848</v>
      </c>
      <c r="I38" s="201" t="s">
        <v>105</v>
      </c>
      <c r="J38" s="202">
        <v>1</v>
      </c>
      <c r="K38" s="203">
        <f t="shared" si="21"/>
        <v>30</v>
      </c>
      <c r="L38" t="str">
        <f>L23</f>
        <v>Winner</v>
      </c>
      <c r="O38" s="201">
        <f>R2</f>
        <v>558</v>
      </c>
      <c r="P38" s="201" t="s">
        <v>105</v>
      </c>
      <c r="Q38" s="202">
        <v>1</v>
      </c>
      <c r="R38" s="203">
        <f t="shared" si="22"/>
        <v>10</v>
      </c>
      <c r="S38" t="str">
        <f>S23</f>
        <v>Semi Finalist</v>
      </c>
      <c r="V38" s="201">
        <f>Y2</f>
        <v>1640</v>
      </c>
      <c r="W38" s="201" t="s">
        <v>105</v>
      </c>
      <c r="X38" s="202">
        <v>1</v>
      </c>
      <c r="Y38" s="203">
        <f t="shared" si="23"/>
        <v>30</v>
      </c>
      <c r="Z38" t="str">
        <f>Z23</f>
        <v>Winner</v>
      </c>
      <c r="AB38" s="230"/>
      <c r="AC38" s="98"/>
      <c r="AD38" s="368"/>
      <c r="AE38" s="2"/>
      <c r="AF38" s="368"/>
      <c r="AG38" s="368"/>
      <c r="AH38" s="2"/>
      <c r="AI38" s="368"/>
      <c r="AJ38" s="2"/>
      <c r="AK38" s="98"/>
    </row>
    <row r="39" spans="1:37" x14ac:dyDescent="0.2">
      <c r="A39" s="214">
        <f>E2</f>
        <v>2834</v>
      </c>
      <c r="B39" s="453" t="s">
        <v>397</v>
      </c>
      <c r="C39" s="194"/>
      <c r="D39" s="195">
        <f>F39</f>
        <v>0</v>
      </c>
      <c r="E39" t="str">
        <f>E15</f>
        <v>Quarter Finalist</v>
      </c>
      <c r="F39">
        <v>0</v>
      </c>
      <c r="H39" s="214">
        <f>L2</f>
        <v>74</v>
      </c>
      <c r="I39" s="453" t="s">
        <v>397</v>
      </c>
      <c r="J39" s="194"/>
      <c r="K39" s="195">
        <f>M39</f>
        <v>0</v>
      </c>
      <c r="L39" t="str">
        <f>L15</f>
        <v>Winner</v>
      </c>
      <c r="M39">
        <v>0</v>
      </c>
      <c r="O39" s="214">
        <f>S2</f>
        <v>3098</v>
      </c>
      <c r="P39" s="453" t="s">
        <v>397</v>
      </c>
      <c r="Q39" s="194"/>
      <c r="R39" s="195">
        <f>T39</f>
        <v>0</v>
      </c>
      <c r="S39" t="str">
        <f>S15</f>
        <v>Semi Finalist</v>
      </c>
      <c r="T39">
        <v>0</v>
      </c>
      <c r="V39" s="214">
        <f>Z2</f>
        <v>5136</v>
      </c>
      <c r="W39" s="453" t="s">
        <v>397</v>
      </c>
      <c r="X39" s="194"/>
      <c r="Y39" s="195">
        <f>AA39</f>
        <v>0</v>
      </c>
      <c r="Z39" t="str">
        <f>Z15</f>
        <v>Winner</v>
      </c>
      <c r="AA39">
        <v>0</v>
      </c>
      <c r="AB39" s="230"/>
      <c r="AC39" s="98"/>
      <c r="AD39" s="368"/>
      <c r="AE39" s="2"/>
      <c r="AF39" s="368"/>
      <c r="AG39" s="368"/>
      <c r="AH39" s="2"/>
      <c r="AI39" s="368"/>
      <c r="AJ39" s="2"/>
      <c r="AK39" s="98"/>
    </row>
    <row r="40" spans="1:37" x14ac:dyDescent="0.2">
      <c r="A40" s="215">
        <f t="shared" ref="A40:A46" si="24">E3</f>
        <v>4911</v>
      </c>
      <c r="B40" s="305" t="s">
        <v>398</v>
      </c>
      <c r="C40" s="197"/>
      <c r="D40" s="198">
        <f t="shared" ref="D40:D46" si="25">F40</f>
        <v>0</v>
      </c>
      <c r="E40" t="str">
        <f t="shared" ref="E40:E46" si="26">E16</f>
        <v>Semi Finalist</v>
      </c>
      <c r="F40">
        <v>0</v>
      </c>
      <c r="H40" s="215">
        <f t="shared" ref="H40:H46" si="27">L3</f>
        <v>2016</v>
      </c>
      <c r="I40" s="305" t="s">
        <v>398</v>
      </c>
      <c r="J40" s="197"/>
      <c r="K40" s="198">
        <f t="shared" ref="K40:K46" si="28">M40</f>
        <v>0</v>
      </c>
      <c r="L40" t="str">
        <f t="shared" ref="L40:L46" si="29">L16</f>
        <v>Finalist</v>
      </c>
      <c r="M40">
        <v>0</v>
      </c>
      <c r="O40" s="215">
        <f t="shared" ref="O40:O46" si="30">S3</f>
        <v>1218</v>
      </c>
      <c r="P40" s="305" t="s">
        <v>398</v>
      </c>
      <c r="Q40" s="197"/>
      <c r="R40" s="198">
        <f t="shared" ref="R40:R46" si="31">T40</f>
        <v>15</v>
      </c>
      <c r="S40" t="str">
        <f t="shared" ref="S40:S46" si="32">S16</f>
        <v>Finalist</v>
      </c>
      <c r="T40">
        <v>15</v>
      </c>
      <c r="V40" s="215">
        <f t="shared" ref="V40:V46" si="33">Z3</f>
        <v>1592</v>
      </c>
      <c r="W40" s="305" t="s">
        <v>398</v>
      </c>
      <c r="X40" s="197"/>
      <c r="Y40" s="198">
        <f t="shared" ref="Y40:Y46" si="34">AA40</f>
        <v>0</v>
      </c>
      <c r="Z40" t="str">
        <f t="shared" ref="Z40:Z46" si="35">Z16</f>
        <v>Quarter Finalist</v>
      </c>
      <c r="AA40">
        <v>0</v>
      </c>
      <c r="AB40" s="230"/>
      <c r="AC40" s="98"/>
      <c r="AD40" s="368"/>
      <c r="AE40" s="2"/>
      <c r="AF40" s="368"/>
      <c r="AG40" s="368"/>
      <c r="AH40" s="2"/>
      <c r="AI40" s="368"/>
      <c r="AJ40" s="2"/>
      <c r="AK40" s="98"/>
    </row>
    <row r="41" spans="1:37" x14ac:dyDescent="0.2">
      <c r="A41" s="215">
        <f t="shared" si="24"/>
        <v>175</v>
      </c>
      <c r="B41" s="305" t="s">
        <v>399</v>
      </c>
      <c r="C41" s="197"/>
      <c r="D41" s="198">
        <f t="shared" si="25"/>
        <v>15</v>
      </c>
      <c r="E41" t="str">
        <f t="shared" si="26"/>
        <v>Finalist</v>
      </c>
      <c r="F41">
        <v>15</v>
      </c>
      <c r="H41" s="215">
        <f t="shared" si="27"/>
        <v>842</v>
      </c>
      <c r="I41" s="305" t="s">
        <v>399</v>
      </c>
      <c r="J41" s="197"/>
      <c r="K41" s="198">
        <f t="shared" si="28"/>
        <v>5</v>
      </c>
      <c r="L41" t="str">
        <f t="shared" si="29"/>
        <v>Semi Finalist</v>
      </c>
      <c r="M41">
        <v>5</v>
      </c>
      <c r="O41" s="215">
        <f t="shared" si="30"/>
        <v>1310</v>
      </c>
      <c r="P41" s="305" t="s">
        <v>399</v>
      </c>
      <c r="Q41" s="197"/>
      <c r="R41" s="198">
        <f t="shared" si="31"/>
        <v>5</v>
      </c>
      <c r="S41" t="str">
        <f t="shared" si="32"/>
        <v>Semi Finalist</v>
      </c>
      <c r="T41">
        <v>5</v>
      </c>
      <c r="V41" s="215">
        <f t="shared" si="33"/>
        <v>1507</v>
      </c>
      <c r="W41" s="305" t="s">
        <v>399</v>
      </c>
      <c r="X41" s="197"/>
      <c r="Y41" s="198">
        <f t="shared" si="34"/>
        <v>0</v>
      </c>
      <c r="Z41" t="str">
        <f t="shared" si="35"/>
        <v>Quarter Finalist</v>
      </c>
      <c r="AA41">
        <v>0</v>
      </c>
      <c r="AB41" s="230"/>
      <c r="AC41" s="98"/>
      <c r="AD41" s="368"/>
      <c r="AE41" s="2"/>
      <c r="AF41" s="368"/>
      <c r="AG41" s="368"/>
      <c r="AH41" s="2"/>
      <c r="AI41" s="368"/>
      <c r="AJ41" s="2"/>
      <c r="AK41" s="98"/>
    </row>
    <row r="42" spans="1:37" x14ac:dyDescent="0.2">
      <c r="A42" s="215">
        <f t="shared" si="24"/>
        <v>548</v>
      </c>
      <c r="B42" s="305" t="s">
        <v>400</v>
      </c>
      <c r="C42" s="197"/>
      <c r="D42" s="198">
        <f t="shared" si="25"/>
        <v>0</v>
      </c>
      <c r="E42" t="str">
        <f t="shared" si="26"/>
        <v>Quarter Finalist</v>
      </c>
      <c r="F42">
        <v>0</v>
      </c>
      <c r="H42" s="215">
        <f t="shared" si="27"/>
        <v>2468</v>
      </c>
      <c r="I42" s="305" t="s">
        <v>400</v>
      </c>
      <c r="J42" s="197"/>
      <c r="K42" s="198">
        <f t="shared" si="28"/>
        <v>0</v>
      </c>
      <c r="L42" t="str">
        <f t="shared" si="29"/>
        <v>Quarter Finalist</v>
      </c>
      <c r="M42">
        <v>0</v>
      </c>
      <c r="O42" s="215">
        <f t="shared" si="30"/>
        <v>488</v>
      </c>
      <c r="P42" s="305" t="s">
        <v>400</v>
      </c>
      <c r="Q42" s="197"/>
      <c r="R42" s="198">
        <f t="shared" si="31"/>
        <v>0</v>
      </c>
      <c r="S42" t="str">
        <f t="shared" si="32"/>
        <v>Quarter Finalist</v>
      </c>
      <c r="T42">
        <v>0</v>
      </c>
      <c r="V42" s="215">
        <f t="shared" si="33"/>
        <v>3928</v>
      </c>
      <c r="W42" s="305" t="s">
        <v>400</v>
      </c>
      <c r="X42" s="197"/>
      <c r="Y42" s="198">
        <f t="shared" si="34"/>
        <v>0</v>
      </c>
      <c r="Z42" t="str">
        <f t="shared" si="35"/>
        <v>Semi Finalist</v>
      </c>
      <c r="AA42">
        <v>0</v>
      </c>
      <c r="AB42" s="230"/>
      <c r="AC42" s="98"/>
      <c r="AD42" s="368"/>
      <c r="AE42" s="2"/>
      <c r="AF42" s="368"/>
      <c r="AG42" s="368"/>
      <c r="AH42" s="2"/>
      <c r="AI42" s="368"/>
      <c r="AJ42" s="2"/>
      <c r="AK42" s="98"/>
    </row>
    <row r="43" spans="1:37" x14ac:dyDescent="0.2">
      <c r="A43" s="215">
        <f t="shared" si="24"/>
        <v>3467</v>
      </c>
      <c r="B43" s="305" t="s">
        <v>401</v>
      </c>
      <c r="C43" s="197"/>
      <c r="D43" s="198">
        <f t="shared" si="25"/>
        <v>0</v>
      </c>
      <c r="E43" t="str">
        <f t="shared" si="26"/>
        <v>Winner</v>
      </c>
      <c r="F43">
        <v>0</v>
      </c>
      <c r="H43" s="215">
        <f t="shared" si="27"/>
        <v>865</v>
      </c>
      <c r="I43" s="305" t="s">
        <v>401</v>
      </c>
      <c r="J43" s="197"/>
      <c r="K43" s="198">
        <f t="shared" si="28"/>
        <v>0</v>
      </c>
      <c r="L43" t="str">
        <f t="shared" si="29"/>
        <v>Semi Finalist</v>
      </c>
      <c r="M43">
        <v>0</v>
      </c>
      <c r="O43" s="215">
        <f t="shared" si="30"/>
        <v>2363</v>
      </c>
      <c r="P43" s="305" t="s">
        <v>401</v>
      </c>
      <c r="Q43" s="197"/>
      <c r="R43" s="198">
        <f t="shared" si="31"/>
        <v>0</v>
      </c>
      <c r="S43" t="str">
        <f t="shared" si="32"/>
        <v>Winner</v>
      </c>
      <c r="T43">
        <v>0</v>
      </c>
      <c r="V43" s="215">
        <f t="shared" si="33"/>
        <v>2283</v>
      </c>
      <c r="W43" s="305" t="s">
        <v>401</v>
      </c>
      <c r="X43" s="197"/>
      <c r="Y43" s="198">
        <f t="shared" si="34"/>
        <v>0</v>
      </c>
      <c r="Z43" t="str">
        <f t="shared" si="35"/>
        <v>Quarter Finalist</v>
      </c>
      <c r="AA43">
        <v>0</v>
      </c>
      <c r="AB43" s="230"/>
      <c r="AC43" s="98"/>
      <c r="AD43" s="368"/>
      <c r="AE43" s="2"/>
      <c r="AF43" s="368"/>
      <c r="AG43" s="368"/>
      <c r="AH43" s="2"/>
      <c r="AI43" s="368"/>
      <c r="AJ43" s="2"/>
      <c r="AK43" s="98"/>
    </row>
    <row r="44" spans="1:37" x14ac:dyDescent="0.2">
      <c r="A44" s="215">
        <f t="shared" si="24"/>
        <v>4265</v>
      </c>
      <c r="B44" s="305" t="s">
        <v>402</v>
      </c>
      <c r="C44" s="197"/>
      <c r="D44" s="198">
        <f t="shared" si="25"/>
        <v>0</v>
      </c>
      <c r="E44" t="str">
        <f t="shared" si="26"/>
        <v>Quarter Finalist</v>
      </c>
      <c r="F44">
        <v>0</v>
      </c>
      <c r="H44" s="215">
        <f t="shared" si="27"/>
        <v>68</v>
      </c>
      <c r="I44" s="305" t="s">
        <v>402</v>
      </c>
      <c r="J44" s="197"/>
      <c r="K44" s="198">
        <f t="shared" si="28"/>
        <v>0</v>
      </c>
      <c r="L44" t="str">
        <f t="shared" si="29"/>
        <v>Quarter Finalist</v>
      </c>
      <c r="M44">
        <v>0</v>
      </c>
      <c r="O44" s="215">
        <f t="shared" si="30"/>
        <v>3360</v>
      </c>
      <c r="P44" s="305" t="s">
        <v>402</v>
      </c>
      <c r="Q44" s="197"/>
      <c r="R44" s="198">
        <f t="shared" si="31"/>
        <v>0</v>
      </c>
      <c r="S44" t="str">
        <f t="shared" si="32"/>
        <v>Quarter Finalist</v>
      </c>
      <c r="T44">
        <v>0</v>
      </c>
      <c r="V44" s="215">
        <f t="shared" si="33"/>
        <v>3147</v>
      </c>
      <c r="W44" s="305" t="s">
        <v>402</v>
      </c>
      <c r="X44" s="197"/>
      <c r="Y44" s="198">
        <f t="shared" si="34"/>
        <v>0</v>
      </c>
      <c r="Z44" t="str">
        <f t="shared" si="35"/>
        <v>Finalist</v>
      </c>
      <c r="AA44">
        <v>0</v>
      </c>
      <c r="AB44" s="230"/>
      <c r="AC44" s="98"/>
      <c r="AD44" s="368"/>
      <c r="AE44" s="2"/>
      <c r="AF44" s="368"/>
      <c r="AG44" s="368"/>
      <c r="AH44" s="2"/>
      <c r="AI44" s="368"/>
      <c r="AJ44" s="2"/>
      <c r="AK44" s="98"/>
    </row>
    <row r="45" spans="1:37" x14ac:dyDescent="0.2">
      <c r="A45" s="215">
        <f t="shared" si="24"/>
        <v>1671</v>
      </c>
      <c r="B45" s="305" t="s">
        <v>403</v>
      </c>
      <c r="C45" s="197"/>
      <c r="D45" s="198">
        <f t="shared" si="25"/>
        <v>0</v>
      </c>
      <c r="E45" t="str">
        <f t="shared" si="26"/>
        <v>Quarter Finalist</v>
      </c>
      <c r="F45">
        <v>0</v>
      </c>
      <c r="H45" s="215">
        <f t="shared" si="27"/>
        <v>230</v>
      </c>
      <c r="I45" s="305" t="s">
        <v>403</v>
      </c>
      <c r="J45" s="197"/>
      <c r="K45" s="198">
        <f t="shared" si="28"/>
        <v>0</v>
      </c>
      <c r="L45" t="str">
        <f t="shared" si="29"/>
        <v>Quarter Finalist</v>
      </c>
      <c r="M45">
        <v>0</v>
      </c>
      <c r="O45" s="215">
        <f t="shared" si="30"/>
        <v>217</v>
      </c>
      <c r="P45" s="305" t="s">
        <v>403</v>
      </c>
      <c r="Q45" s="197"/>
      <c r="R45" s="198">
        <f t="shared" si="31"/>
        <v>0</v>
      </c>
      <c r="S45" t="str">
        <f t="shared" si="32"/>
        <v>Quarter Finalist</v>
      </c>
      <c r="T45">
        <v>0</v>
      </c>
      <c r="V45" s="215">
        <f t="shared" si="33"/>
        <v>1817</v>
      </c>
      <c r="W45" s="305" t="s">
        <v>403</v>
      </c>
      <c r="X45" s="197"/>
      <c r="Y45" s="198">
        <f t="shared" si="34"/>
        <v>0</v>
      </c>
      <c r="Z45" t="str">
        <f t="shared" si="35"/>
        <v>Semi Finalist</v>
      </c>
      <c r="AA45">
        <v>0</v>
      </c>
      <c r="AB45" s="230"/>
      <c r="AC45" s="98"/>
      <c r="AD45" s="368"/>
      <c r="AE45" s="2"/>
      <c r="AF45" s="368"/>
      <c r="AG45" s="368"/>
      <c r="AH45" s="2"/>
      <c r="AI45" s="368"/>
      <c r="AJ45" s="2"/>
      <c r="AK45" s="98"/>
    </row>
    <row r="46" spans="1:37" ht="13.5" thickBot="1" x14ac:dyDescent="0.25">
      <c r="A46" s="216">
        <f t="shared" si="24"/>
        <v>781</v>
      </c>
      <c r="B46" s="235" t="s">
        <v>404</v>
      </c>
      <c r="C46" s="202"/>
      <c r="D46" s="203">
        <f t="shared" si="25"/>
        <v>0</v>
      </c>
      <c r="E46" t="str">
        <f t="shared" si="26"/>
        <v>Semi Finalist</v>
      </c>
      <c r="F46">
        <v>0</v>
      </c>
      <c r="H46" s="216">
        <f t="shared" si="27"/>
        <v>3015</v>
      </c>
      <c r="I46" s="235" t="s">
        <v>404</v>
      </c>
      <c r="J46" s="202"/>
      <c r="K46" s="203">
        <f t="shared" si="28"/>
        <v>0</v>
      </c>
      <c r="L46" t="str">
        <f t="shared" si="29"/>
        <v>Quarter Finalist</v>
      </c>
      <c r="M46">
        <v>0</v>
      </c>
      <c r="O46" s="216">
        <f t="shared" si="30"/>
        <v>193</v>
      </c>
      <c r="P46" s="235" t="s">
        <v>404</v>
      </c>
      <c r="Q46" s="202"/>
      <c r="R46" s="203">
        <f t="shared" si="31"/>
        <v>0</v>
      </c>
      <c r="S46" t="str">
        <f t="shared" si="32"/>
        <v>Quarter Finalist</v>
      </c>
      <c r="T46">
        <v>0</v>
      </c>
      <c r="V46" s="216">
        <f t="shared" si="33"/>
        <v>3284</v>
      </c>
      <c r="W46" s="235" t="s">
        <v>404</v>
      </c>
      <c r="X46" s="202"/>
      <c r="Y46" s="203">
        <f t="shared" si="34"/>
        <v>0</v>
      </c>
      <c r="Z46" t="str">
        <f t="shared" si="35"/>
        <v>Quarter Finalist</v>
      </c>
      <c r="AA46">
        <v>0</v>
      </c>
      <c r="AB46" s="230"/>
      <c r="AC46" s="98"/>
      <c r="AD46" s="368"/>
      <c r="AE46" s="2"/>
      <c r="AF46" s="368"/>
      <c r="AG46" s="368"/>
      <c r="AH46" s="2"/>
      <c r="AI46" s="368"/>
      <c r="AJ46" s="2"/>
      <c r="AK46" s="98"/>
    </row>
    <row r="47" spans="1:37" x14ac:dyDescent="0.2">
      <c r="C47" s="234">
        <f>SUM(C15:C46)</f>
        <v>236</v>
      </c>
      <c r="D47" s="234">
        <f>SUM(D15:D46)</f>
        <v>210</v>
      </c>
      <c r="E47" s="118"/>
      <c r="F47" s="101">
        <f>SUM(F15:F46)</f>
        <v>0</v>
      </c>
      <c r="J47" s="234">
        <f>SUM(J15:J46)</f>
        <v>236</v>
      </c>
      <c r="K47" s="234">
        <f>SUM(K15:K46)</f>
        <v>210</v>
      </c>
      <c r="L47" s="118"/>
      <c r="Q47" s="234">
        <f>SUM(Q15:Q46)</f>
        <v>236</v>
      </c>
      <c r="R47" s="234">
        <f>SUM(R15:R46)</f>
        <v>210</v>
      </c>
      <c r="S47" s="118"/>
      <c r="X47" s="234">
        <f>SUM(X15:X46)</f>
        <v>236</v>
      </c>
      <c r="Y47" s="234">
        <f>SUM(Y15:Y46)</f>
        <v>210</v>
      </c>
      <c r="Z47" s="118"/>
      <c r="AB47" s="230"/>
      <c r="AC47" s="153"/>
      <c r="AD47" s="368"/>
      <c r="AE47" s="2"/>
      <c r="AF47" s="368"/>
      <c r="AG47" s="368"/>
      <c r="AH47" s="2"/>
      <c r="AI47" s="368"/>
      <c r="AJ47" s="2"/>
      <c r="AK47" s="98"/>
    </row>
    <row r="51" spans="1:32" ht="13.5" thickBot="1" x14ac:dyDescent="0.25">
      <c r="A51" s="157" t="s">
        <v>306</v>
      </c>
      <c r="B51" s="157" t="s">
        <v>307</v>
      </c>
      <c r="C51" s="157" t="s">
        <v>308</v>
      </c>
      <c r="D51" s="151">
        <f>SUM(D52:D147)</f>
        <v>70</v>
      </c>
      <c r="E51" s="2"/>
    </row>
    <row r="52" spans="1:32" x14ac:dyDescent="0.2">
      <c r="A52" s="194">
        <v>11</v>
      </c>
      <c r="B52" s="454">
        <v>6</v>
      </c>
      <c r="C52" s="464">
        <v>0</v>
      </c>
      <c r="D52" s="1"/>
      <c r="E52" s="1"/>
      <c r="F52" s="1" t="str">
        <f>VLOOKUP(A52,'[3]Raw Data'!$A$3:$D$3699,4)</f>
        <v>Flanders, NJ USA</v>
      </c>
      <c r="I52" s="400">
        <v>11</v>
      </c>
      <c r="J52" t="s">
        <v>7</v>
      </c>
      <c r="M52">
        <v>25</v>
      </c>
      <c r="N52" t="s">
        <v>5</v>
      </c>
      <c r="Q52">
        <v>27</v>
      </c>
      <c r="R52" t="s">
        <v>6</v>
      </c>
      <c r="V52">
        <v>67</v>
      </c>
      <c r="W52" t="s">
        <v>11</v>
      </c>
      <c r="AA52">
        <v>74</v>
      </c>
      <c r="AB52" t="s">
        <v>11</v>
      </c>
      <c r="AE52">
        <v>74</v>
      </c>
      <c r="AF52" t="s">
        <v>11</v>
      </c>
    </row>
    <row r="53" spans="1:32" x14ac:dyDescent="0.2">
      <c r="A53" s="10">
        <v>16</v>
      </c>
      <c r="B53" s="455">
        <v>15</v>
      </c>
      <c r="C53" s="457">
        <v>0</v>
      </c>
      <c r="F53" s="1" t="str">
        <f>VLOOKUP(A53,'[3]Raw Data'!$A$3:$D$3699,4)</f>
        <v>Mountain Home, AR USA</v>
      </c>
      <c r="I53">
        <v>16</v>
      </c>
      <c r="J53" t="s">
        <v>7</v>
      </c>
      <c r="M53">
        <v>27</v>
      </c>
      <c r="N53" t="s">
        <v>6</v>
      </c>
      <c r="Q53">
        <v>33</v>
      </c>
      <c r="R53" t="s">
        <v>6</v>
      </c>
      <c r="V53" s="400">
        <v>74</v>
      </c>
      <c r="W53" t="s">
        <v>11</v>
      </c>
      <c r="AA53">
        <v>254</v>
      </c>
      <c r="AB53" t="s">
        <v>11</v>
      </c>
      <c r="AE53">
        <v>254</v>
      </c>
      <c r="AF53" t="s">
        <v>11</v>
      </c>
    </row>
    <row r="54" spans="1:32" x14ac:dyDescent="0.2">
      <c r="A54" s="197">
        <v>20</v>
      </c>
      <c r="B54" s="455">
        <v>6</v>
      </c>
      <c r="C54" s="457">
        <v>0</v>
      </c>
      <c r="F54" s="1" t="str">
        <f>VLOOKUP(A54,'[3]Raw Data'!$A$3:$D$3699,4)</f>
        <v>Clifton Park, NY USA</v>
      </c>
      <c r="I54">
        <v>20</v>
      </c>
      <c r="J54" t="s">
        <v>7</v>
      </c>
      <c r="M54">
        <v>33</v>
      </c>
      <c r="N54" t="s">
        <v>6</v>
      </c>
      <c r="Q54">
        <v>67</v>
      </c>
      <c r="R54" t="s">
        <v>11</v>
      </c>
      <c r="V54" s="400">
        <v>254</v>
      </c>
      <c r="W54" t="s">
        <v>11</v>
      </c>
      <c r="AA54">
        <v>469</v>
      </c>
      <c r="AB54" t="s">
        <v>11</v>
      </c>
      <c r="AE54">
        <v>469</v>
      </c>
      <c r="AF54" t="s">
        <v>11</v>
      </c>
    </row>
    <row r="55" spans="1:32" x14ac:dyDescent="0.2">
      <c r="A55" s="10">
        <v>25</v>
      </c>
      <c r="B55" s="455">
        <v>7</v>
      </c>
      <c r="C55" s="457">
        <v>10</v>
      </c>
      <c r="D55" s="1"/>
      <c r="E55" s="1"/>
      <c r="F55" s="1" t="str">
        <f>VLOOKUP(A55,'[3]Raw Data'!$A$3:$D$3699,4)</f>
        <v>North Brunswick, NJ USA</v>
      </c>
      <c r="I55">
        <v>25</v>
      </c>
      <c r="J55" t="s">
        <v>5</v>
      </c>
      <c r="M55">
        <v>51</v>
      </c>
      <c r="N55" t="s">
        <v>5</v>
      </c>
      <c r="Q55" s="400">
        <v>74</v>
      </c>
      <c r="R55" t="s">
        <v>11</v>
      </c>
      <c r="V55" s="400">
        <v>469</v>
      </c>
      <c r="W55" t="s">
        <v>11</v>
      </c>
      <c r="AA55">
        <v>1114</v>
      </c>
      <c r="AB55" t="s">
        <v>11</v>
      </c>
      <c r="AE55">
        <v>2848</v>
      </c>
      <c r="AF55" t="s">
        <v>11</v>
      </c>
    </row>
    <row r="56" spans="1:32" x14ac:dyDescent="0.2">
      <c r="A56" s="10">
        <v>27</v>
      </c>
      <c r="B56" s="455">
        <v>14</v>
      </c>
      <c r="C56" s="456">
        <v>20</v>
      </c>
      <c r="D56" s="98"/>
      <c r="E56" s="98"/>
      <c r="F56" s="1" t="str">
        <f>VLOOKUP(A56,'[3]Raw Data'!$A$3:$D$3699,4)</f>
        <v>Clarkston, MI USA</v>
      </c>
      <c r="I56">
        <v>27</v>
      </c>
      <c r="J56" t="s">
        <v>6</v>
      </c>
      <c r="M56">
        <v>67</v>
      </c>
      <c r="N56" t="s">
        <v>11</v>
      </c>
      <c r="Q56">
        <v>175</v>
      </c>
      <c r="R56" t="s">
        <v>6</v>
      </c>
      <c r="S56" s="157"/>
      <c r="V56">
        <v>973</v>
      </c>
      <c r="W56" t="s">
        <v>11</v>
      </c>
      <c r="AA56">
        <v>1640</v>
      </c>
      <c r="AB56" t="s">
        <v>11</v>
      </c>
    </row>
    <row r="57" spans="1:32" x14ac:dyDescent="0.2">
      <c r="A57" s="197">
        <v>33</v>
      </c>
      <c r="B57" s="455">
        <v>14</v>
      </c>
      <c r="C57" s="456">
        <v>20</v>
      </c>
      <c r="D57" s="1"/>
      <c r="E57" s="1"/>
      <c r="F57" s="1" t="str">
        <f>VLOOKUP(A57,'[3]Raw Data'!$A$3:$D$3699,4)</f>
        <v>Auburn Hills, MI USA</v>
      </c>
      <c r="I57">
        <v>33</v>
      </c>
      <c r="J57" t="s">
        <v>6</v>
      </c>
      <c r="M57" s="400">
        <v>74</v>
      </c>
      <c r="N57" t="s">
        <v>11</v>
      </c>
      <c r="Q57" s="400">
        <v>254</v>
      </c>
      <c r="R57" t="s">
        <v>11</v>
      </c>
      <c r="V57">
        <v>1114</v>
      </c>
      <c r="W57" t="s">
        <v>11</v>
      </c>
      <c r="AA57">
        <v>1678</v>
      </c>
      <c r="AB57" t="s">
        <v>11</v>
      </c>
    </row>
    <row r="58" spans="1:32" x14ac:dyDescent="0.2">
      <c r="A58" s="197">
        <v>51</v>
      </c>
      <c r="B58" s="455">
        <v>9</v>
      </c>
      <c r="C58" s="456">
        <v>10</v>
      </c>
      <c r="F58" s="1" t="str">
        <f>VLOOKUP(A58,'[3]Raw Data'!$A$3:$D$3699,4)</f>
        <v>Pontiac, MI USA</v>
      </c>
      <c r="I58">
        <v>51</v>
      </c>
      <c r="J58" t="s">
        <v>5</v>
      </c>
      <c r="M58" s="400">
        <v>118</v>
      </c>
      <c r="N58" t="s">
        <v>5</v>
      </c>
      <c r="Q58">
        <v>334</v>
      </c>
      <c r="R58" t="s">
        <v>6</v>
      </c>
      <c r="V58">
        <v>1477</v>
      </c>
      <c r="W58" t="s">
        <v>11</v>
      </c>
      <c r="AA58">
        <v>2848</v>
      </c>
      <c r="AB58" t="s">
        <v>11</v>
      </c>
    </row>
    <row r="59" spans="1:32" ht="13.5" thickBot="1" x14ac:dyDescent="0.25">
      <c r="A59" s="202">
        <v>67</v>
      </c>
      <c r="B59" s="458">
        <v>12</v>
      </c>
      <c r="C59" s="460">
        <v>30</v>
      </c>
      <c r="F59" s="1" t="str">
        <f>VLOOKUP(A59,'[3]Raw Data'!$A$3:$D$3699,4)</f>
        <v>Milford, MI USA</v>
      </c>
      <c r="I59">
        <v>67</v>
      </c>
      <c r="J59" t="s">
        <v>11</v>
      </c>
      <c r="M59">
        <v>148</v>
      </c>
      <c r="N59" t="s">
        <v>5</v>
      </c>
      <c r="Q59">
        <v>341</v>
      </c>
      <c r="R59" t="s">
        <v>6</v>
      </c>
      <c r="V59">
        <v>1625</v>
      </c>
      <c r="W59" t="s">
        <v>11</v>
      </c>
    </row>
    <row r="60" spans="1:32" x14ac:dyDescent="0.2">
      <c r="A60" s="197">
        <v>68</v>
      </c>
      <c r="B60" s="455"/>
      <c r="C60" s="457">
        <v>0</v>
      </c>
      <c r="D60" s="1"/>
      <c r="E60" s="1"/>
      <c r="F60" s="1" t="str">
        <f>VLOOKUP(A60,'[3]Raw Data'!$A$3:$D$3699,4)</f>
        <v>Ortonville, MI USA</v>
      </c>
      <c r="I60" s="400">
        <v>68</v>
      </c>
      <c r="J60" t="s">
        <v>7</v>
      </c>
      <c r="M60">
        <v>175</v>
      </c>
      <c r="N60" t="s">
        <v>6</v>
      </c>
      <c r="Q60" s="400">
        <v>469</v>
      </c>
      <c r="R60" t="s">
        <v>11</v>
      </c>
      <c r="V60">
        <v>1640</v>
      </c>
      <c r="W60" t="s">
        <v>11</v>
      </c>
    </row>
    <row r="61" spans="1:32" x14ac:dyDescent="0.2">
      <c r="A61" s="10">
        <v>70</v>
      </c>
      <c r="B61" s="455">
        <v>11</v>
      </c>
      <c r="C61" s="457">
        <v>0</v>
      </c>
      <c r="D61" s="1"/>
      <c r="E61" s="1"/>
      <c r="F61" s="1" t="str">
        <f>VLOOKUP(A61,'[3]Raw Data'!$A$3:$D$3699,4)</f>
        <v>Goodrich, MI USA</v>
      </c>
      <c r="I61">
        <v>70</v>
      </c>
      <c r="J61" t="s">
        <v>7</v>
      </c>
      <c r="M61">
        <v>188</v>
      </c>
      <c r="N61" t="s">
        <v>5</v>
      </c>
      <c r="Q61" s="400">
        <v>573</v>
      </c>
      <c r="R61" t="s">
        <v>6</v>
      </c>
      <c r="V61">
        <v>1678</v>
      </c>
      <c r="W61" t="s">
        <v>11</v>
      </c>
    </row>
    <row r="62" spans="1:32" x14ac:dyDescent="0.2">
      <c r="A62" s="197">
        <v>74</v>
      </c>
      <c r="B62" s="455"/>
      <c r="C62" s="457">
        <v>0</v>
      </c>
      <c r="D62" s="1"/>
      <c r="E62" s="1"/>
      <c r="F62" s="1" t="str">
        <f>VLOOKUP(A62,'[3]Raw Data'!$A$3:$D$3699,4)</f>
        <v>Holland, MI USA</v>
      </c>
      <c r="I62" s="400">
        <v>74</v>
      </c>
      <c r="J62" t="s">
        <v>11</v>
      </c>
      <c r="M62" s="400">
        <v>254</v>
      </c>
      <c r="N62" t="s">
        <v>11</v>
      </c>
      <c r="Q62">
        <v>971</v>
      </c>
      <c r="R62" t="s">
        <v>6</v>
      </c>
      <c r="V62">
        <v>2481</v>
      </c>
      <c r="W62" t="s">
        <v>11</v>
      </c>
    </row>
    <row r="63" spans="1:32" x14ac:dyDescent="0.2">
      <c r="A63" s="197">
        <v>118</v>
      </c>
      <c r="B63" s="455">
        <v>12</v>
      </c>
      <c r="C63" s="456">
        <v>10</v>
      </c>
      <c r="F63" s="1" t="str">
        <f>VLOOKUP(A63,'[3]Raw Data'!$A$3:$D$3699,4)</f>
        <v>League City, TX USA</v>
      </c>
      <c r="I63" s="400">
        <v>118</v>
      </c>
      <c r="J63" t="s">
        <v>5</v>
      </c>
      <c r="M63">
        <v>334</v>
      </c>
      <c r="N63" t="s">
        <v>6</v>
      </c>
      <c r="Q63">
        <v>973</v>
      </c>
      <c r="R63" t="s">
        <v>11</v>
      </c>
      <c r="V63">
        <v>2590</v>
      </c>
      <c r="W63" t="s">
        <v>11</v>
      </c>
    </row>
    <row r="64" spans="1:32" x14ac:dyDescent="0.2">
      <c r="A64" s="197">
        <v>125</v>
      </c>
      <c r="B64" s="455">
        <v>13</v>
      </c>
      <c r="C64" s="456">
        <v>0</v>
      </c>
      <c r="F64" s="1" t="str">
        <f>VLOOKUP(A64,'[3]Raw Data'!$A$3:$D$3699,4)</f>
        <v>Boston, MA USA</v>
      </c>
      <c r="I64" s="400">
        <v>125</v>
      </c>
      <c r="J64" t="s">
        <v>7</v>
      </c>
      <c r="M64">
        <v>341</v>
      </c>
      <c r="N64" t="s">
        <v>6</v>
      </c>
      <c r="Q64">
        <v>1114</v>
      </c>
      <c r="R64" t="s">
        <v>11</v>
      </c>
      <c r="S64" s="157"/>
      <c r="V64" s="400">
        <v>2848</v>
      </c>
      <c r="W64" t="s">
        <v>11</v>
      </c>
    </row>
    <row r="65" spans="1:18" x14ac:dyDescent="0.2">
      <c r="A65" s="197">
        <v>135</v>
      </c>
      <c r="B65" s="455">
        <v>11</v>
      </c>
      <c r="C65" s="456">
        <v>0</v>
      </c>
      <c r="F65" s="1" t="str">
        <f>VLOOKUP(A65,'[3]Raw Data'!$A$3:$D$3699,4)</f>
        <v>Mishawaka, IN USA</v>
      </c>
      <c r="I65" s="400">
        <v>135</v>
      </c>
      <c r="J65" t="s">
        <v>7</v>
      </c>
      <c r="M65" s="400">
        <v>359</v>
      </c>
      <c r="N65" t="s">
        <v>5</v>
      </c>
      <c r="Q65">
        <v>1153</v>
      </c>
      <c r="R65" t="s">
        <v>6</v>
      </c>
    </row>
    <row r="66" spans="1:18" x14ac:dyDescent="0.2">
      <c r="A66" s="10">
        <v>148</v>
      </c>
      <c r="B66" s="455">
        <v>16</v>
      </c>
      <c r="C66" s="456">
        <v>10</v>
      </c>
      <c r="F66" s="1" t="str">
        <f>VLOOKUP(A66,'[3]Raw Data'!$A$3:$D$3699,4)</f>
        <v>Greenville, TX USA</v>
      </c>
      <c r="I66">
        <v>148</v>
      </c>
      <c r="J66" t="s">
        <v>5</v>
      </c>
      <c r="M66">
        <v>368</v>
      </c>
      <c r="N66" t="s">
        <v>5</v>
      </c>
      <c r="Q66">
        <v>1218</v>
      </c>
      <c r="R66" t="s">
        <v>6</v>
      </c>
    </row>
    <row r="67" spans="1:18" ht="13.5" thickBot="1" x14ac:dyDescent="0.25">
      <c r="A67" s="202">
        <v>175</v>
      </c>
      <c r="B67" s="458"/>
      <c r="C67" s="460">
        <v>15</v>
      </c>
      <c r="D67" s="1"/>
      <c r="E67" s="1"/>
      <c r="F67" s="1" t="str">
        <f>VLOOKUP(A67,'[3]Raw Data'!$A$3:$D$3699,4)</f>
        <v>Enfield, CT USA</v>
      </c>
      <c r="I67">
        <v>175</v>
      </c>
      <c r="J67" t="s">
        <v>6</v>
      </c>
      <c r="M67" s="400">
        <v>469</v>
      </c>
      <c r="N67" t="s">
        <v>11</v>
      </c>
      <c r="Q67">
        <v>1318</v>
      </c>
      <c r="R67" t="s">
        <v>6</v>
      </c>
    </row>
    <row r="68" spans="1:18" x14ac:dyDescent="0.2">
      <c r="A68" s="197">
        <v>177</v>
      </c>
      <c r="B68" s="455">
        <v>10</v>
      </c>
      <c r="C68" s="457">
        <v>0</v>
      </c>
      <c r="D68" s="1"/>
      <c r="E68" s="1"/>
      <c r="F68" s="1" t="str">
        <f>VLOOKUP(A68,'[3]Raw Data'!$A$3:$D$3699,4)</f>
        <v>South Windsor, CT USA</v>
      </c>
      <c r="I68" s="400">
        <v>177</v>
      </c>
      <c r="J68" t="s">
        <v>7</v>
      </c>
      <c r="M68">
        <v>494</v>
      </c>
      <c r="N68" t="s">
        <v>5</v>
      </c>
      <c r="Q68">
        <v>1477</v>
      </c>
      <c r="R68" t="s">
        <v>11</v>
      </c>
    </row>
    <row r="69" spans="1:18" x14ac:dyDescent="0.2">
      <c r="A69" s="98">
        <v>179</v>
      </c>
      <c r="B69" s="455">
        <v>4</v>
      </c>
      <c r="C69" s="456">
        <v>0</v>
      </c>
      <c r="D69" s="1"/>
      <c r="E69" s="1"/>
      <c r="F69" s="1" t="str">
        <f>VLOOKUP(A69,'[3]Raw Data'!$A$3:$D$3699,4)</f>
        <v>Riviera Beach, FL USA</v>
      </c>
      <c r="I69">
        <v>179</v>
      </c>
      <c r="J69" t="s">
        <v>7</v>
      </c>
      <c r="M69">
        <v>558</v>
      </c>
      <c r="N69" t="s">
        <v>5</v>
      </c>
      <c r="Q69">
        <v>1625</v>
      </c>
      <c r="R69" t="s">
        <v>11</v>
      </c>
    </row>
    <row r="70" spans="1:18" x14ac:dyDescent="0.2">
      <c r="A70" s="197">
        <v>180</v>
      </c>
      <c r="B70" s="455">
        <v>13</v>
      </c>
      <c r="C70" s="456">
        <v>0</v>
      </c>
      <c r="D70" s="1"/>
      <c r="E70" s="1"/>
      <c r="F70" s="1" t="str">
        <f>VLOOKUP(A70,'[3]Raw Data'!$A$3:$D$3699,4)</f>
        <v>Stuart, FL USA</v>
      </c>
      <c r="I70" s="400">
        <v>180</v>
      </c>
      <c r="J70" t="s">
        <v>7</v>
      </c>
      <c r="M70" s="400">
        <v>573</v>
      </c>
      <c r="N70" t="s">
        <v>6</v>
      </c>
      <c r="Q70">
        <v>1640</v>
      </c>
      <c r="R70" t="s">
        <v>11</v>
      </c>
    </row>
    <row r="71" spans="1:18" x14ac:dyDescent="0.2">
      <c r="A71" s="10">
        <v>188</v>
      </c>
      <c r="B71" s="455">
        <v>14</v>
      </c>
      <c r="C71" s="456">
        <v>10</v>
      </c>
      <c r="F71" s="1" t="str">
        <f>VLOOKUP(A71,'[3]Raw Data'!$A$3:$D$3699,4)</f>
        <v>Hartford, CT USA</v>
      </c>
      <c r="I71">
        <v>188</v>
      </c>
      <c r="J71" t="s">
        <v>5</v>
      </c>
      <c r="M71" s="400">
        <v>842</v>
      </c>
      <c r="N71" t="s">
        <v>5</v>
      </c>
      <c r="Q71">
        <v>1678</v>
      </c>
      <c r="R71" t="s">
        <v>11</v>
      </c>
    </row>
    <row r="72" spans="1:18" x14ac:dyDescent="0.2">
      <c r="A72" s="223">
        <v>193</v>
      </c>
      <c r="B72" s="455"/>
      <c r="C72" s="456">
        <v>0</v>
      </c>
      <c r="F72" s="1" t="str">
        <f>VLOOKUP(A72,'[3]Raw Data'!$A$3:$D$3699,4)</f>
        <v>Flanders, NJ USA</v>
      </c>
      <c r="I72">
        <v>195</v>
      </c>
      <c r="J72" t="s">
        <v>7</v>
      </c>
      <c r="M72">
        <v>971</v>
      </c>
      <c r="N72" t="s">
        <v>6</v>
      </c>
      <c r="Q72" s="400">
        <v>1718</v>
      </c>
      <c r="R72" t="s">
        <v>6</v>
      </c>
    </row>
    <row r="73" spans="1:18" x14ac:dyDescent="0.2">
      <c r="A73" s="10">
        <v>195</v>
      </c>
      <c r="B73" s="455">
        <v>11</v>
      </c>
      <c r="C73" s="457">
        <v>0</v>
      </c>
      <c r="F73" s="1" t="str">
        <f>VLOOKUP(A73,'[3]Raw Data'!$A$3:$D$3699,4)</f>
        <v>Southington, CT USA</v>
      </c>
      <c r="I73">
        <v>225</v>
      </c>
      <c r="J73" t="s">
        <v>7</v>
      </c>
      <c r="M73">
        <v>973</v>
      </c>
      <c r="N73" t="s">
        <v>11</v>
      </c>
      <c r="Q73">
        <v>1983</v>
      </c>
      <c r="R73" t="s">
        <v>6</v>
      </c>
    </row>
    <row r="74" spans="1:18" x14ac:dyDescent="0.2">
      <c r="A74" s="223">
        <v>217</v>
      </c>
      <c r="B74" s="455"/>
      <c r="C74" s="456">
        <v>0</v>
      </c>
      <c r="D74" s="1"/>
      <c r="E74" s="1"/>
      <c r="F74" s="1" t="str">
        <f>VLOOKUP(A74,'[3]Raw Data'!$A$3:$D$3699,4)</f>
        <v>Sterling Heights, MI USA</v>
      </c>
      <c r="I74" s="400">
        <v>230</v>
      </c>
      <c r="J74" t="s">
        <v>7</v>
      </c>
      <c r="M74">
        <v>1114</v>
      </c>
      <c r="N74" t="s">
        <v>11</v>
      </c>
      <c r="Q74" s="400">
        <v>2451</v>
      </c>
      <c r="R74" t="s">
        <v>6</v>
      </c>
    </row>
    <row r="75" spans="1:18" ht="13.5" thickBot="1" x14ac:dyDescent="0.25">
      <c r="A75" s="202">
        <v>225</v>
      </c>
      <c r="B75" s="458">
        <v>7</v>
      </c>
      <c r="C75" s="460">
        <v>0</v>
      </c>
      <c r="F75" s="1" t="str">
        <f>VLOOKUP(A75,'[3]Raw Data'!$A$3:$D$3699,4)</f>
        <v>York, PA USA</v>
      </c>
      <c r="I75" s="400">
        <v>254</v>
      </c>
      <c r="J75" t="s">
        <v>11</v>
      </c>
      <c r="M75">
        <v>1153</v>
      </c>
      <c r="N75" t="s">
        <v>6</v>
      </c>
      <c r="Q75">
        <v>2481</v>
      </c>
      <c r="R75" t="s">
        <v>11</v>
      </c>
    </row>
    <row r="76" spans="1:18" ht="13.5" thickBot="1" x14ac:dyDescent="0.25">
      <c r="A76" s="197">
        <v>230</v>
      </c>
      <c r="B76" s="454"/>
      <c r="C76" s="457">
        <v>0</v>
      </c>
      <c r="F76" s="1" t="str">
        <f>VLOOKUP(A76,'[3]Raw Data'!$A$3:$D$3699,4)</f>
        <v>Shelton, CT USA</v>
      </c>
      <c r="I76" s="400">
        <v>294</v>
      </c>
      <c r="J76" t="s">
        <v>7</v>
      </c>
      <c r="M76">
        <v>1218</v>
      </c>
      <c r="N76" t="s">
        <v>6</v>
      </c>
      <c r="Q76">
        <v>2590</v>
      </c>
      <c r="R76" t="s">
        <v>11</v>
      </c>
    </row>
    <row r="77" spans="1:18" x14ac:dyDescent="0.2">
      <c r="A77" s="214">
        <v>254</v>
      </c>
      <c r="B77" s="455">
        <v>16</v>
      </c>
      <c r="C77" s="456">
        <v>50</v>
      </c>
      <c r="D77">
        <v>20</v>
      </c>
      <c r="F77" s="1" t="str">
        <f>VLOOKUP(A77,'[3]Raw Data'!$A$3:$D$3699,4)</f>
        <v>San Jose, CA USA</v>
      </c>
      <c r="I77">
        <v>314</v>
      </c>
      <c r="J77" t="s">
        <v>7</v>
      </c>
      <c r="M77">
        <v>1310</v>
      </c>
      <c r="N77" t="s">
        <v>5</v>
      </c>
      <c r="Q77" s="400">
        <v>2848</v>
      </c>
      <c r="R77" t="s">
        <v>11</v>
      </c>
    </row>
    <row r="78" spans="1:18" x14ac:dyDescent="0.2">
      <c r="A78" s="215">
        <v>294</v>
      </c>
      <c r="B78" s="455">
        <v>7</v>
      </c>
      <c r="C78" s="456">
        <v>0</v>
      </c>
      <c r="F78" s="1" t="str">
        <f>VLOOKUP(A78,'[3]Raw Data'!$A$3:$D$3699,4)</f>
        <v>Redondo Beach, CA USA</v>
      </c>
      <c r="I78">
        <v>330</v>
      </c>
      <c r="J78" t="s">
        <v>7</v>
      </c>
      <c r="M78" s="400">
        <v>1311</v>
      </c>
      <c r="N78" t="s">
        <v>5</v>
      </c>
      <c r="Q78">
        <v>4488</v>
      </c>
      <c r="R78" t="s">
        <v>6</v>
      </c>
    </row>
    <row r="79" spans="1:18" x14ac:dyDescent="0.2">
      <c r="A79" s="215">
        <v>314</v>
      </c>
      <c r="B79" s="455">
        <v>12</v>
      </c>
      <c r="C79" s="457">
        <v>0</v>
      </c>
      <c r="D79" s="1"/>
      <c r="E79" s="1"/>
      <c r="F79" s="1" t="str">
        <f>VLOOKUP(A79,'[3]Raw Data'!$A$3:$D$3699,4)</f>
        <v>Flint, MI USA</v>
      </c>
      <c r="I79">
        <v>334</v>
      </c>
      <c r="J79" t="s">
        <v>6</v>
      </c>
      <c r="M79">
        <v>1318</v>
      </c>
      <c r="N79" t="s">
        <v>6</v>
      </c>
    </row>
    <row r="80" spans="1:18" x14ac:dyDescent="0.2">
      <c r="A80" s="215">
        <v>330</v>
      </c>
      <c r="B80" s="455">
        <v>3</v>
      </c>
      <c r="C80" s="457">
        <v>0</v>
      </c>
      <c r="F80" s="1" t="str">
        <f>VLOOKUP(A80,'[3]Raw Data'!$A$3:$D$3699,4)</f>
        <v>Hermosa Beach, CA USA</v>
      </c>
      <c r="I80">
        <v>340</v>
      </c>
      <c r="J80" t="s">
        <v>7</v>
      </c>
      <c r="M80">
        <v>1477</v>
      </c>
      <c r="N80" t="s">
        <v>11</v>
      </c>
    </row>
    <row r="81" spans="1:14" x14ac:dyDescent="0.2">
      <c r="A81" s="215">
        <v>334</v>
      </c>
      <c r="B81" s="455">
        <v>3</v>
      </c>
      <c r="C81" s="456">
        <v>5</v>
      </c>
      <c r="D81" s="98"/>
      <c r="E81" s="98"/>
      <c r="F81" s="1" t="str">
        <f>VLOOKUP(A81,'[3]Raw Data'!$A$3:$D$3699,4)</f>
        <v>Brooklyn, NY USA</v>
      </c>
      <c r="I81">
        <v>341</v>
      </c>
      <c r="J81" t="s">
        <v>6</v>
      </c>
      <c r="M81">
        <v>1625</v>
      </c>
      <c r="N81" t="s">
        <v>11</v>
      </c>
    </row>
    <row r="82" spans="1:14" x14ac:dyDescent="0.2">
      <c r="A82" s="215">
        <v>340</v>
      </c>
      <c r="B82" s="455">
        <v>2</v>
      </c>
      <c r="C82" s="457">
        <v>0</v>
      </c>
      <c r="D82" s="98"/>
      <c r="E82" s="98"/>
      <c r="F82" s="1" t="str">
        <f>VLOOKUP(A82,'[3]Raw Data'!$A$3:$D$3699,4)</f>
        <v>Churchville, NY USA</v>
      </c>
      <c r="I82" s="400">
        <v>359</v>
      </c>
      <c r="J82" t="s">
        <v>5</v>
      </c>
      <c r="M82">
        <v>1640</v>
      </c>
      <c r="N82" t="s">
        <v>11</v>
      </c>
    </row>
    <row r="83" spans="1:14" ht="13.5" thickBot="1" x14ac:dyDescent="0.25">
      <c r="A83" s="215">
        <v>341</v>
      </c>
      <c r="B83" s="458">
        <v>11</v>
      </c>
      <c r="C83" s="457">
        <v>20</v>
      </c>
      <c r="F83" s="1" t="str">
        <f>VLOOKUP(A83,'[3]Raw Data'!$A$3:$D$3699,4)</f>
        <v>Ambler, PA USA</v>
      </c>
      <c r="I83">
        <v>368</v>
      </c>
      <c r="J83" t="s">
        <v>5</v>
      </c>
      <c r="M83">
        <v>1678</v>
      </c>
      <c r="N83" t="s">
        <v>11</v>
      </c>
    </row>
    <row r="84" spans="1:14" x14ac:dyDescent="0.2">
      <c r="A84" s="215">
        <v>359</v>
      </c>
      <c r="B84" s="455">
        <v>12</v>
      </c>
      <c r="C84" s="456">
        <v>10</v>
      </c>
      <c r="F84" s="1" t="str">
        <f>VLOOKUP(A84,'[3]Raw Data'!$A$3:$D$3699,4)</f>
        <v>Waialua, HI USA</v>
      </c>
      <c r="I84">
        <v>399</v>
      </c>
      <c r="J84" t="s">
        <v>7</v>
      </c>
      <c r="M84" s="400">
        <v>1718</v>
      </c>
      <c r="N84" t="s">
        <v>6</v>
      </c>
    </row>
    <row r="85" spans="1:14" x14ac:dyDescent="0.2">
      <c r="A85" s="215">
        <v>368</v>
      </c>
      <c r="B85" s="455">
        <v>13</v>
      </c>
      <c r="C85" s="457">
        <v>10</v>
      </c>
      <c r="D85" s="1"/>
      <c r="E85" s="1"/>
      <c r="F85" t="str">
        <f>VLOOKUP(A85,'[3]Raw Data'!$A$3:$D$3699,4)</f>
        <v>Wilmington, DE USA</v>
      </c>
      <c r="I85" s="400">
        <v>469</v>
      </c>
      <c r="J85" t="s">
        <v>11</v>
      </c>
      <c r="M85">
        <v>1730</v>
      </c>
      <c r="N85" t="s">
        <v>5</v>
      </c>
    </row>
    <row r="86" spans="1:14" x14ac:dyDescent="0.2">
      <c r="A86" s="215">
        <v>399</v>
      </c>
      <c r="B86" s="455">
        <v>16</v>
      </c>
      <c r="C86" s="456">
        <v>0</v>
      </c>
      <c r="F86" t="str">
        <f>VLOOKUP(A86,'[3]Raw Data'!$A$3:$D$3699,4)</f>
        <v>Lancaster, CA USA</v>
      </c>
      <c r="I86">
        <v>488</v>
      </c>
      <c r="J86" t="s">
        <v>7</v>
      </c>
      <c r="M86">
        <v>1756</v>
      </c>
      <c r="N86" t="s">
        <v>5</v>
      </c>
    </row>
    <row r="87" spans="1:14" x14ac:dyDescent="0.2">
      <c r="A87" s="215">
        <v>469</v>
      </c>
      <c r="B87" s="455">
        <v>16</v>
      </c>
      <c r="C87" s="456">
        <v>50</v>
      </c>
      <c r="D87" s="1">
        <v>20</v>
      </c>
      <c r="E87" s="1"/>
      <c r="F87" t="str">
        <f>VLOOKUP(A87,'[3]Raw Data'!$A$3:$D$3699,4)</f>
        <v>Bloomfield Hills, MI USA</v>
      </c>
      <c r="I87">
        <v>494</v>
      </c>
      <c r="J87" t="s">
        <v>5</v>
      </c>
      <c r="M87">
        <v>1806</v>
      </c>
      <c r="N87" t="s">
        <v>5</v>
      </c>
    </row>
    <row r="88" spans="1:14" x14ac:dyDescent="0.2">
      <c r="A88" s="215">
        <v>488</v>
      </c>
      <c r="B88" s="455"/>
      <c r="C88" s="456">
        <v>0</v>
      </c>
      <c r="F88" s="1" t="str">
        <f>VLOOKUP(A88,'[3]Raw Data'!$A$3:$D$3699,4)</f>
        <v>Seattle, WA USA</v>
      </c>
      <c r="I88">
        <v>503</v>
      </c>
      <c r="J88" t="s">
        <v>7</v>
      </c>
      <c r="M88">
        <v>1918</v>
      </c>
      <c r="N88" t="s">
        <v>5</v>
      </c>
    </row>
    <row r="89" spans="1:14" x14ac:dyDescent="0.2">
      <c r="A89" s="215">
        <v>494</v>
      </c>
      <c r="B89" s="455">
        <v>3</v>
      </c>
      <c r="C89" s="456">
        <v>5</v>
      </c>
      <c r="D89" s="1"/>
      <c r="E89" s="1"/>
      <c r="F89" s="1" t="str">
        <f>VLOOKUP(A89,'[3]Raw Data'!$A$3:$D$3699,4)</f>
        <v>Goodrich, MI USA</v>
      </c>
      <c r="I89">
        <v>548</v>
      </c>
      <c r="J89" t="s">
        <v>7</v>
      </c>
      <c r="M89">
        <v>1983</v>
      </c>
      <c r="N89" t="s">
        <v>6</v>
      </c>
    </row>
    <row r="90" spans="1:14" x14ac:dyDescent="0.2">
      <c r="A90" s="215">
        <v>503</v>
      </c>
      <c r="B90" s="455">
        <v>10</v>
      </c>
      <c r="C90" s="457">
        <v>0</v>
      </c>
      <c r="F90" s="1" t="str">
        <f>VLOOKUP(A90,'[3]Raw Data'!$A$3:$D$3699,4)</f>
        <v>Novi, MI USA</v>
      </c>
      <c r="I90">
        <v>558</v>
      </c>
      <c r="J90" t="s">
        <v>5</v>
      </c>
      <c r="M90">
        <v>1986</v>
      </c>
      <c r="N90" t="s">
        <v>5</v>
      </c>
    </row>
    <row r="91" spans="1:14" ht="13.5" thickBot="1" x14ac:dyDescent="0.25">
      <c r="A91" s="215">
        <v>548</v>
      </c>
      <c r="B91" s="458"/>
      <c r="C91" s="456">
        <v>0</v>
      </c>
      <c r="D91" s="98"/>
      <c r="E91" s="98"/>
      <c r="F91" s="1" t="str">
        <f>VLOOKUP(A91,'[3]Raw Data'!$A$3:$D$3699,4)</f>
        <v>Northville, MI USA</v>
      </c>
      <c r="I91" s="400">
        <v>573</v>
      </c>
      <c r="J91" t="s">
        <v>6</v>
      </c>
      <c r="M91" s="400">
        <v>2013</v>
      </c>
      <c r="N91" t="s">
        <v>5</v>
      </c>
    </row>
    <row r="92" spans="1:14" x14ac:dyDescent="0.2">
      <c r="A92" s="215">
        <v>558</v>
      </c>
      <c r="B92" s="455">
        <v>1</v>
      </c>
      <c r="C92" s="457">
        <v>10</v>
      </c>
      <c r="F92" s="1" t="str">
        <f>VLOOKUP(A92,'[3]Raw Data'!$A$3:$D$3699,4)</f>
        <v>New Haven, CT USA</v>
      </c>
      <c r="I92">
        <v>610</v>
      </c>
      <c r="J92" t="s">
        <v>7</v>
      </c>
      <c r="M92" s="400">
        <v>2451</v>
      </c>
      <c r="N92" t="s">
        <v>6</v>
      </c>
    </row>
    <row r="93" spans="1:14" x14ac:dyDescent="0.2">
      <c r="A93" s="215">
        <v>573</v>
      </c>
      <c r="B93" s="455">
        <v>2</v>
      </c>
      <c r="C93" s="457">
        <v>20</v>
      </c>
      <c r="F93" s="1" t="str">
        <f>VLOOKUP(A93,'[3]Raw Data'!$A$3:$D$3699,4)</f>
        <v>Bloomfield Hills, MI USA</v>
      </c>
      <c r="I93" s="400">
        <v>624</v>
      </c>
      <c r="J93" t="s">
        <v>7</v>
      </c>
      <c r="M93">
        <v>2481</v>
      </c>
      <c r="N93" t="s">
        <v>11</v>
      </c>
    </row>
    <row r="94" spans="1:14" x14ac:dyDescent="0.2">
      <c r="A94" s="215">
        <v>610</v>
      </c>
      <c r="B94" s="455">
        <v>9</v>
      </c>
      <c r="C94" s="457">
        <v>0</v>
      </c>
      <c r="F94" s="1" t="str">
        <f>VLOOKUP(A94,'[3]Raw Data'!$A$3:$D$3699,4)</f>
        <v>Toronto, ON Canada</v>
      </c>
      <c r="I94">
        <v>836</v>
      </c>
      <c r="J94" t="s">
        <v>7</v>
      </c>
      <c r="M94">
        <v>2485</v>
      </c>
      <c r="N94" t="s">
        <v>5</v>
      </c>
    </row>
    <row r="95" spans="1:14" x14ac:dyDescent="0.2">
      <c r="A95" s="215">
        <v>624</v>
      </c>
      <c r="B95" s="455">
        <v>9</v>
      </c>
      <c r="C95" s="456">
        <v>0</v>
      </c>
      <c r="F95" s="1" t="str">
        <f>VLOOKUP(A95,'[3]Raw Data'!$A$3:$D$3699,4)</f>
        <v>Katy, TX USA</v>
      </c>
      <c r="I95" s="400">
        <v>842</v>
      </c>
      <c r="J95" t="s">
        <v>5</v>
      </c>
      <c r="M95">
        <v>2557</v>
      </c>
      <c r="N95" t="s">
        <v>5</v>
      </c>
    </row>
    <row r="96" spans="1:14" x14ac:dyDescent="0.2">
      <c r="A96" s="370">
        <v>781</v>
      </c>
      <c r="B96" s="455"/>
      <c r="C96" s="457">
        <v>0</v>
      </c>
      <c r="D96" s="98"/>
      <c r="E96" s="98"/>
      <c r="F96" s="1" t="str">
        <f>VLOOKUP(A96,'[3]Raw Data'!$A$3:$D$3699,4)</f>
        <v>Kincardine, ON Canada</v>
      </c>
      <c r="I96">
        <v>846</v>
      </c>
      <c r="J96" t="s">
        <v>7</v>
      </c>
      <c r="M96">
        <v>2590</v>
      </c>
      <c r="N96" t="s">
        <v>11</v>
      </c>
    </row>
    <row r="97" spans="1:14" x14ac:dyDescent="0.2">
      <c r="A97" s="215">
        <v>836</v>
      </c>
      <c r="B97" s="455">
        <v>10</v>
      </c>
      <c r="C97" s="457">
        <v>0</v>
      </c>
      <c r="D97" s="98"/>
      <c r="E97" s="98"/>
      <c r="F97" s="1" t="str">
        <f>VLOOKUP(A97,'[3]Raw Data'!$A$3:$D$3699,4)</f>
        <v>Leonardtown, MD USA</v>
      </c>
      <c r="I97">
        <v>862</v>
      </c>
      <c r="J97" t="s">
        <v>7</v>
      </c>
      <c r="M97" s="400">
        <v>2848</v>
      </c>
      <c r="N97" t="s">
        <v>11</v>
      </c>
    </row>
    <row r="98" spans="1:14" x14ac:dyDescent="0.2">
      <c r="A98" s="215">
        <v>842</v>
      </c>
      <c r="B98" s="455"/>
      <c r="C98" s="456">
        <v>5</v>
      </c>
      <c r="F98" s="1" t="str">
        <f>VLOOKUP(A98,'[3]Raw Data'!$A$3:$D$3699,4)</f>
        <v>Phoenix, AZ USA</v>
      </c>
      <c r="I98">
        <v>868</v>
      </c>
      <c r="J98" t="s">
        <v>7</v>
      </c>
      <c r="M98">
        <v>2907</v>
      </c>
      <c r="N98" t="s">
        <v>5</v>
      </c>
    </row>
    <row r="99" spans="1:14" ht="13.5" thickBot="1" x14ac:dyDescent="0.25">
      <c r="A99" s="216">
        <v>846</v>
      </c>
      <c r="B99" s="458">
        <v>14</v>
      </c>
      <c r="C99" s="460">
        <v>0</v>
      </c>
      <c r="F99" s="1" t="str">
        <f>VLOOKUP(A99,'[3]Raw Data'!$A$3:$D$3699,4)</f>
        <v>San Jose, CA USA</v>
      </c>
      <c r="I99">
        <v>900</v>
      </c>
      <c r="J99" t="s">
        <v>7</v>
      </c>
      <c r="M99" s="400">
        <v>2928</v>
      </c>
      <c r="N99" t="s">
        <v>5</v>
      </c>
    </row>
    <row r="100" spans="1:14" x14ac:dyDescent="0.2">
      <c r="A100" s="215">
        <v>862</v>
      </c>
      <c r="B100" s="454">
        <v>13</v>
      </c>
      <c r="C100" s="456">
        <v>0</v>
      </c>
      <c r="D100" s="1"/>
      <c r="E100" s="1"/>
      <c r="F100" s="1" t="str">
        <f>VLOOKUP(A100,'[3]Raw Data'!$A$3:$D$3699,4)</f>
        <v>Canton, MI USA</v>
      </c>
      <c r="I100">
        <v>910</v>
      </c>
      <c r="J100" t="s">
        <v>7</v>
      </c>
      <c r="M100">
        <v>3098</v>
      </c>
      <c r="N100" t="s">
        <v>5</v>
      </c>
    </row>
    <row r="101" spans="1:14" x14ac:dyDescent="0.2">
      <c r="A101" s="223">
        <v>865</v>
      </c>
      <c r="B101" s="455"/>
      <c r="C101" s="456">
        <v>0</v>
      </c>
      <c r="F101" s="1" t="str">
        <f>VLOOKUP(A101,'[3]Raw Data'!$A$3:$D$3699,4)</f>
        <v>Toronto, ON Canada</v>
      </c>
      <c r="I101">
        <v>971</v>
      </c>
      <c r="J101" t="s">
        <v>6</v>
      </c>
      <c r="M101">
        <v>3393</v>
      </c>
      <c r="N101" t="s">
        <v>5</v>
      </c>
    </row>
    <row r="102" spans="1:14" x14ac:dyDescent="0.2">
      <c r="A102" s="10">
        <v>868</v>
      </c>
      <c r="B102" s="455">
        <v>15</v>
      </c>
      <c r="C102" s="457">
        <v>0</v>
      </c>
      <c r="D102" s="1"/>
      <c r="E102" s="1"/>
      <c r="F102" s="1" t="str">
        <f>VLOOKUP(A102,'[3]Raw Data'!$A$3:$D$3699,4)</f>
        <v>Carmel, IN USA</v>
      </c>
      <c r="I102">
        <v>973</v>
      </c>
      <c r="J102" t="s">
        <v>11</v>
      </c>
      <c r="M102">
        <v>3539</v>
      </c>
      <c r="N102" t="s">
        <v>5</v>
      </c>
    </row>
    <row r="103" spans="1:14" x14ac:dyDescent="0.2">
      <c r="A103" s="197">
        <v>900</v>
      </c>
      <c r="B103" s="455">
        <v>7</v>
      </c>
      <c r="C103" s="457">
        <v>0</v>
      </c>
      <c r="D103" s="1"/>
      <c r="E103" s="1"/>
      <c r="F103" s="1" t="str">
        <f>VLOOKUP(A103,'[3]Raw Data'!$A$3:$D$3699,4)</f>
        <v>Durham, NC USA</v>
      </c>
      <c r="I103" s="400">
        <v>987</v>
      </c>
      <c r="J103" t="s">
        <v>7</v>
      </c>
      <c r="M103">
        <v>3928</v>
      </c>
      <c r="N103" t="s">
        <v>5</v>
      </c>
    </row>
    <row r="104" spans="1:14" x14ac:dyDescent="0.2">
      <c r="A104" s="10">
        <v>910</v>
      </c>
      <c r="B104" s="455">
        <v>14</v>
      </c>
      <c r="C104" s="457">
        <v>0</v>
      </c>
      <c r="F104" s="1" t="str">
        <f>VLOOKUP(A104,'[3]Raw Data'!$A$3:$D$3699,4)</f>
        <v>Madison Heights, MI USA</v>
      </c>
      <c r="I104" s="157">
        <v>1023</v>
      </c>
      <c r="J104" t="s">
        <v>7</v>
      </c>
      <c r="M104">
        <v>4039</v>
      </c>
      <c r="N104" t="s">
        <v>5</v>
      </c>
    </row>
    <row r="105" spans="1:14" x14ac:dyDescent="0.2">
      <c r="A105" s="10">
        <v>971</v>
      </c>
      <c r="B105" s="455">
        <v>11</v>
      </c>
      <c r="C105" s="457">
        <v>20</v>
      </c>
      <c r="D105" s="1"/>
      <c r="E105" s="1"/>
      <c r="F105" s="1" t="str">
        <f>VLOOKUP(A105,'[3]Raw Data'!$A$3:$D$3699,4)</f>
        <v>Mountain View, CA USA</v>
      </c>
      <c r="I105">
        <v>1114</v>
      </c>
      <c r="J105" t="s">
        <v>11</v>
      </c>
      <c r="M105" s="400">
        <v>4334</v>
      </c>
      <c r="N105" t="s">
        <v>5</v>
      </c>
    </row>
    <row r="106" spans="1:14" x14ac:dyDescent="0.2">
      <c r="A106" s="197">
        <v>973</v>
      </c>
      <c r="B106" s="455">
        <v>12</v>
      </c>
      <c r="C106" s="456">
        <v>30</v>
      </c>
      <c r="F106" s="1" t="str">
        <f>VLOOKUP(A106,'[3]Raw Data'!$A$3:$D$3699,4)</f>
        <v>Atascadero, CA USA</v>
      </c>
      <c r="I106">
        <v>1153</v>
      </c>
      <c r="J106" t="s">
        <v>6</v>
      </c>
      <c r="M106">
        <v>4488</v>
      </c>
      <c r="N106" t="s">
        <v>6</v>
      </c>
    </row>
    <row r="107" spans="1:14" ht="13.5" thickBot="1" x14ac:dyDescent="0.25">
      <c r="A107" s="197">
        <v>987</v>
      </c>
      <c r="B107" s="458">
        <v>9</v>
      </c>
      <c r="C107" s="457">
        <v>0</v>
      </c>
      <c r="F107" s="1" t="str">
        <f>VLOOKUP(A107,'[3]Raw Data'!$A$3:$D$3699,4)</f>
        <v>Las Vegas, NV USA</v>
      </c>
      <c r="I107">
        <v>1218</v>
      </c>
      <c r="J107" t="s">
        <v>6</v>
      </c>
      <c r="M107">
        <v>4911</v>
      </c>
      <c r="N107" t="s">
        <v>5</v>
      </c>
    </row>
    <row r="108" spans="1:14" x14ac:dyDescent="0.2">
      <c r="A108" s="197">
        <v>1023</v>
      </c>
      <c r="B108" s="455">
        <v>10</v>
      </c>
      <c r="C108" s="456">
        <v>0</v>
      </c>
      <c r="F108" s="1" t="str">
        <f>VLOOKUP(A108,'[3]Raw Data'!$A$3:$D$3699,4)</f>
        <v>Temperance, MI USA</v>
      </c>
      <c r="I108" s="400">
        <v>1241</v>
      </c>
      <c r="J108" t="s">
        <v>7</v>
      </c>
    </row>
    <row r="109" spans="1:14" x14ac:dyDescent="0.2">
      <c r="A109" s="10">
        <v>1114</v>
      </c>
      <c r="B109" s="455">
        <v>16</v>
      </c>
      <c r="C109" s="457">
        <v>40</v>
      </c>
      <c r="D109">
        <v>10</v>
      </c>
      <c r="F109" s="1" t="str">
        <f>VLOOKUP(A109,'[3]Raw Data'!$A$3:$D$3699,4)</f>
        <v>St. Catharines, ON Canada</v>
      </c>
      <c r="I109">
        <v>1285</v>
      </c>
      <c r="J109" t="s">
        <v>7</v>
      </c>
    </row>
    <row r="110" spans="1:14" x14ac:dyDescent="0.2">
      <c r="A110" s="197">
        <v>1153</v>
      </c>
      <c r="B110" s="455">
        <v>15</v>
      </c>
      <c r="C110" s="456">
        <v>15</v>
      </c>
      <c r="F110" s="1" t="str">
        <f>VLOOKUP(A110,'[3]Raw Data'!$A$3:$D$3699,4)</f>
        <v>Walpole, MA USA</v>
      </c>
      <c r="I110">
        <v>1310</v>
      </c>
      <c r="J110" t="s">
        <v>5</v>
      </c>
    </row>
    <row r="111" spans="1:14" x14ac:dyDescent="0.2">
      <c r="A111" s="197">
        <v>1218</v>
      </c>
      <c r="B111" s="455"/>
      <c r="C111" s="456">
        <v>15</v>
      </c>
      <c r="D111" s="1"/>
      <c r="E111" s="1"/>
      <c r="F111" s="1" t="str">
        <f>VLOOKUP(A111,'[3]Raw Data'!$A$3:$D$3699,4)</f>
        <v>Philadelphia, PA USA</v>
      </c>
      <c r="I111" s="400">
        <v>1311</v>
      </c>
      <c r="J111" t="s">
        <v>5</v>
      </c>
    </row>
    <row r="112" spans="1:14" x14ac:dyDescent="0.2">
      <c r="A112" s="197">
        <v>1241</v>
      </c>
      <c r="B112" s="455">
        <v>11</v>
      </c>
      <c r="C112" s="456">
        <v>0</v>
      </c>
      <c r="D112" s="1"/>
      <c r="E112" s="1"/>
      <c r="F112" s="1" t="str">
        <f>VLOOKUP(A112,'[3]Raw Data'!$A$3:$D$3699,4)</f>
        <v>Mississauga, ON Canada</v>
      </c>
      <c r="I112">
        <v>1318</v>
      </c>
      <c r="J112" t="s">
        <v>6</v>
      </c>
    </row>
    <row r="113" spans="1:10" x14ac:dyDescent="0.2">
      <c r="A113" s="10">
        <v>1285</v>
      </c>
      <c r="B113" s="455">
        <v>8</v>
      </c>
      <c r="C113" s="457">
        <v>0</v>
      </c>
      <c r="D113" s="1"/>
      <c r="E113" s="1"/>
      <c r="F113" s="1" t="str">
        <f>VLOOKUP(A113,'[3]Raw Data'!$A$3:$D$3699,4)</f>
        <v>Danville, CA USA</v>
      </c>
      <c r="I113" s="400">
        <v>1323</v>
      </c>
      <c r="J113" t="s">
        <v>7</v>
      </c>
    </row>
    <row r="114" spans="1:10" x14ac:dyDescent="0.2">
      <c r="A114" s="10">
        <v>1310</v>
      </c>
      <c r="B114" s="455"/>
      <c r="C114" s="457">
        <v>5</v>
      </c>
      <c r="D114" s="1"/>
      <c r="E114" s="1"/>
      <c r="F114" s="1" t="str">
        <f>VLOOKUP(A114,'[3]Raw Data'!$A$3:$D$3699,4)</f>
        <v>Toronto, ON Canada</v>
      </c>
      <c r="I114">
        <v>1477</v>
      </c>
      <c r="J114" t="s">
        <v>11</v>
      </c>
    </row>
    <row r="115" spans="1:10" ht="13.5" thickBot="1" x14ac:dyDescent="0.25">
      <c r="A115" s="197">
        <v>1311</v>
      </c>
      <c r="B115" s="458">
        <v>3</v>
      </c>
      <c r="C115" s="456">
        <v>5</v>
      </c>
      <c r="D115" s="1"/>
      <c r="E115" s="1"/>
      <c r="F115" s="1" t="str">
        <f>VLOOKUP(A115,'[3]Raw Data'!$A$3:$D$3699,4)</f>
        <v>Marietta, GA USA</v>
      </c>
      <c r="I115">
        <v>1511</v>
      </c>
      <c r="J115" t="s">
        <v>7</v>
      </c>
    </row>
    <row r="116" spans="1:10" x14ac:dyDescent="0.2">
      <c r="A116" s="197">
        <v>1318</v>
      </c>
      <c r="B116" s="455">
        <v>2</v>
      </c>
      <c r="C116" s="456">
        <v>10</v>
      </c>
      <c r="D116" s="1"/>
      <c r="E116" s="1"/>
      <c r="F116" s="1" t="str">
        <f>VLOOKUP(A116,'[3]Raw Data'!$A$3:$D$3699,4)</f>
        <v>Issaquah, WA USA</v>
      </c>
      <c r="I116">
        <v>1538</v>
      </c>
      <c r="J116" t="s">
        <v>7</v>
      </c>
    </row>
    <row r="117" spans="1:10" x14ac:dyDescent="0.2">
      <c r="A117" s="197">
        <v>1323</v>
      </c>
      <c r="B117" s="455">
        <v>4</v>
      </c>
      <c r="C117" s="457">
        <v>0</v>
      </c>
      <c r="F117" s="1" t="str">
        <f>VLOOKUP(A117,'[3]Raw Data'!$A$3:$D$3699,4)</f>
        <v>Madera, CA USA</v>
      </c>
      <c r="I117">
        <v>1625</v>
      </c>
      <c r="J117" t="s">
        <v>11</v>
      </c>
    </row>
    <row r="118" spans="1:10" x14ac:dyDescent="0.2">
      <c r="A118" s="10">
        <v>1477</v>
      </c>
      <c r="B118" s="455">
        <v>5</v>
      </c>
      <c r="C118" s="457">
        <v>30</v>
      </c>
      <c r="D118" s="1"/>
      <c r="E118" s="1"/>
      <c r="F118" s="1" t="str">
        <f>VLOOKUP(A118,'[3]Raw Data'!$A$3:$D$3699,4)</f>
        <v>The Woodlands, TX USA</v>
      </c>
      <c r="I118">
        <v>1640</v>
      </c>
      <c r="J118" t="s">
        <v>11</v>
      </c>
    </row>
    <row r="119" spans="1:10" x14ac:dyDescent="0.2">
      <c r="A119" s="355">
        <v>1507</v>
      </c>
      <c r="B119" s="455"/>
      <c r="C119" s="457">
        <v>0</v>
      </c>
      <c r="D119" s="1"/>
      <c r="E119" s="1"/>
      <c r="F119" s="1" t="str">
        <f>VLOOKUP(A119,'[3]Raw Data'!$A$3:$D$3699,4)</f>
        <v>Lockport, NY USA</v>
      </c>
      <c r="I119">
        <v>1671</v>
      </c>
      <c r="J119" t="s">
        <v>7</v>
      </c>
    </row>
    <row r="120" spans="1:10" x14ac:dyDescent="0.2">
      <c r="A120" s="10">
        <v>1511</v>
      </c>
      <c r="B120" s="455">
        <v>5</v>
      </c>
      <c r="C120" s="457">
        <v>0</v>
      </c>
      <c r="F120" s="1" t="str">
        <f>VLOOKUP(A120,'[3]Raw Data'!$A$3:$D$3699,4)</f>
        <v>Penfield, NY USA</v>
      </c>
      <c r="I120">
        <v>1678</v>
      </c>
      <c r="J120" t="s">
        <v>11</v>
      </c>
    </row>
    <row r="121" spans="1:10" x14ac:dyDescent="0.2">
      <c r="A121" s="197">
        <v>1538</v>
      </c>
      <c r="B121" s="455">
        <v>10</v>
      </c>
      <c r="C121" s="456">
        <v>0</v>
      </c>
      <c r="F121" s="1" t="str">
        <f>VLOOKUP(A121,'[3]Raw Data'!$A$3:$D$3699,4)</f>
        <v>San Diego, CA USA</v>
      </c>
      <c r="I121">
        <v>1717</v>
      </c>
      <c r="J121" t="s">
        <v>7</v>
      </c>
    </row>
    <row r="122" spans="1:10" x14ac:dyDescent="0.2">
      <c r="A122" s="355">
        <v>1592</v>
      </c>
      <c r="B122" s="455"/>
      <c r="C122" s="457">
        <v>0</v>
      </c>
      <c r="F122" s="1" t="str">
        <f>VLOOKUP(A122,'[3]Raw Data'!$A$3:$D$3699,4)</f>
        <v>Cocoa, FL USA</v>
      </c>
      <c r="I122" s="400">
        <v>1718</v>
      </c>
      <c r="J122" t="s">
        <v>6</v>
      </c>
    </row>
    <row r="123" spans="1:10" ht="13.5" thickBot="1" x14ac:dyDescent="0.25">
      <c r="A123" s="197">
        <v>1625</v>
      </c>
      <c r="B123" s="458">
        <v>12</v>
      </c>
      <c r="C123" s="459">
        <v>30</v>
      </c>
      <c r="F123" s="1" t="str">
        <f>VLOOKUP(A123,'[3]Raw Data'!$A$3:$D$3699,4)</f>
        <v>Winnebago, IL USA</v>
      </c>
      <c r="I123">
        <v>1730</v>
      </c>
      <c r="J123" t="s">
        <v>5</v>
      </c>
    </row>
    <row r="124" spans="1:10" x14ac:dyDescent="0.2">
      <c r="A124" s="10">
        <v>1640</v>
      </c>
      <c r="B124" s="461">
        <v>1</v>
      </c>
      <c r="C124" s="464">
        <v>40</v>
      </c>
      <c r="D124">
        <v>10</v>
      </c>
      <c r="F124" s="1" t="str">
        <f>VLOOKUP(A124,'[3]Raw Data'!$A$3:$D$3699,4)</f>
        <v>Downingtown/Exton, PA USA</v>
      </c>
      <c r="I124">
        <v>1756</v>
      </c>
      <c r="J124" t="s">
        <v>5</v>
      </c>
    </row>
    <row r="125" spans="1:10" x14ac:dyDescent="0.2">
      <c r="A125" s="197">
        <v>1671</v>
      </c>
      <c r="B125" s="415"/>
      <c r="C125" s="456">
        <v>0</v>
      </c>
      <c r="D125" s="1"/>
      <c r="E125" s="1"/>
      <c r="F125" s="1" t="str">
        <f>VLOOKUP(A125,'[3]Raw Data'!$A$3:$D$3699,4)</f>
        <v>Clovis, CA USA</v>
      </c>
      <c r="I125">
        <v>1806</v>
      </c>
      <c r="J125" t="s">
        <v>5</v>
      </c>
    </row>
    <row r="126" spans="1:10" x14ac:dyDescent="0.2">
      <c r="A126" s="10">
        <v>1678</v>
      </c>
      <c r="B126" s="261">
        <v>16</v>
      </c>
      <c r="C126" s="456">
        <v>40</v>
      </c>
      <c r="D126">
        <v>10</v>
      </c>
      <c r="F126" s="1" t="str">
        <f>VLOOKUP(A126,'[3]Raw Data'!$A$3:$D$3699,4)</f>
        <v>Davis, CA USA</v>
      </c>
      <c r="I126">
        <v>1918</v>
      </c>
      <c r="J126" t="s">
        <v>5</v>
      </c>
    </row>
    <row r="127" spans="1:10" x14ac:dyDescent="0.2">
      <c r="A127" s="197">
        <v>1717</v>
      </c>
      <c r="B127" s="415">
        <v>9</v>
      </c>
      <c r="C127" s="456">
        <v>0</v>
      </c>
      <c r="F127" s="1" t="str">
        <f>VLOOKUP(A127,'[3]Raw Data'!$A$3:$D$3699,4)</f>
        <v>Goleta, CA USA</v>
      </c>
      <c r="I127">
        <v>1983</v>
      </c>
      <c r="J127" t="s">
        <v>6</v>
      </c>
    </row>
    <row r="128" spans="1:10" x14ac:dyDescent="0.2">
      <c r="A128" s="197">
        <v>1718</v>
      </c>
      <c r="B128" s="415">
        <v>15</v>
      </c>
      <c r="C128" s="456">
        <v>20</v>
      </c>
      <c r="D128" s="1"/>
      <c r="E128" s="1"/>
      <c r="F128" s="1" t="str">
        <f>VLOOKUP(A128,'[3]Raw Data'!$A$3:$D$3699,4)</f>
        <v>Armada, MI USA</v>
      </c>
      <c r="I128">
        <v>1986</v>
      </c>
      <c r="J128" t="s">
        <v>5</v>
      </c>
    </row>
    <row r="129" spans="1:10" x14ac:dyDescent="0.2">
      <c r="A129" s="197">
        <v>1730</v>
      </c>
      <c r="B129" s="415">
        <v>14</v>
      </c>
      <c r="C129" s="456">
        <v>10</v>
      </c>
      <c r="F129" s="1" t="str">
        <f>VLOOKUP(A129,'[3]Raw Data'!$A$3:$D$3699,4)</f>
        <v>Lees Summit, MO USA</v>
      </c>
      <c r="I129" s="400">
        <v>2013</v>
      </c>
      <c r="J129" t="s">
        <v>5</v>
      </c>
    </row>
    <row r="130" spans="1:10" x14ac:dyDescent="0.2">
      <c r="A130" s="98">
        <v>1756</v>
      </c>
      <c r="B130" s="415">
        <v>16</v>
      </c>
      <c r="C130" s="456">
        <v>10</v>
      </c>
      <c r="D130" s="1"/>
      <c r="E130" s="1"/>
      <c r="F130" s="1" t="str">
        <f>VLOOKUP(A130,'[3]Raw Data'!$A$3:$D$3699,4)</f>
        <v>Peoria, IL USA</v>
      </c>
      <c r="I130">
        <v>2052</v>
      </c>
      <c r="J130" t="s">
        <v>7</v>
      </c>
    </row>
    <row r="131" spans="1:10" ht="13.5" thickBot="1" x14ac:dyDescent="0.25">
      <c r="A131" s="10">
        <v>1806</v>
      </c>
      <c r="B131" s="462">
        <v>4</v>
      </c>
      <c r="C131" s="460">
        <v>10</v>
      </c>
      <c r="D131" s="1"/>
      <c r="E131" s="1"/>
      <c r="F131" s="1" t="str">
        <f>VLOOKUP(A131,'[3]Raw Data'!$A$3:$D$3699,4)</f>
        <v>SMITHVILLE, MO USA</v>
      </c>
      <c r="I131">
        <v>2054</v>
      </c>
      <c r="J131" t="s">
        <v>7</v>
      </c>
    </row>
    <row r="132" spans="1:10" x14ac:dyDescent="0.2">
      <c r="A132" s="355">
        <v>1817</v>
      </c>
      <c r="B132" s="463"/>
      <c r="C132" s="457">
        <v>0</v>
      </c>
      <c r="F132" s="1" t="str">
        <f>VLOOKUP(A132,'[3]Raw Data'!$A$3:$D$3699,4)</f>
        <v>Lubbock, TX USA</v>
      </c>
      <c r="I132">
        <v>2056</v>
      </c>
      <c r="J132" t="s">
        <v>7</v>
      </c>
    </row>
    <row r="133" spans="1:10" x14ac:dyDescent="0.2">
      <c r="A133" s="197">
        <v>1918</v>
      </c>
      <c r="B133" s="415">
        <v>8</v>
      </c>
      <c r="C133" s="457">
        <v>10</v>
      </c>
      <c r="F133" s="1" t="str">
        <f>VLOOKUP(A133,'[3]Raw Data'!$A$3:$D$3699,4)</f>
        <v>Fremont, MI USA</v>
      </c>
      <c r="I133">
        <v>2067</v>
      </c>
      <c r="J133" t="s">
        <v>7</v>
      </c>
    </row>
    <row r="134" spans="1:10" x14ac:dyDescent="0.2">
      <c r="A134" s="10">
        <v>1983</v>
      </c>
      <c r="B134" s="463">
        <v>6</v>
      </c>
      <c r="C134" s="457">
        <v>20</v>
      </c>
      <c r="F134" s="1" t="str">
        <f>VLOOKUP(A134,'[3]Raw Data'!$A$3:$D$3699,4)</f>
        <v>Des Moines, WA USA</v>
      </c>
      <c r="I134" s="157">
        <v>2122</v>
      </c>
      <c r="J134" t="s">
        <v>7</v>
      </c>
    </row>
    <row r="135" spans="1:10" x14ac:dyDescent="0.2">
      <c r="A135" s="10">
        <v>1986</v>
      </c>
      <c r="B135" s="463">
        <v>13</v>
      </c>
      <c r="C135" s="457">
        <v>10</v>
      </c>
      <c r="F135" s="1" t="str">
        <f>VLOOKUP(A135,'[3]Raw Data'!$A$3:$D$3699,4)</f>
        <v>Lee's Summit, MO USA</v>
      </c>
      <c r="I135">
        <v>2137</v>
      </c>
      <c r="J135" t="s">
        <v>7</v>
      </c>
    </row>
    <row r="136" spans="1:10" x14ac:dyDescent="0.2">
      <c r="A136" s="197">
        <v>2013</v>
      </c>
      <c r="B136" s="415">
        <v>14</v>
      </c>
      <c r="C136" s="456">
        <v>10</v>
      </c>
      <c r="D136" s="1"/>
      <c r="E136" s="1"/>
      <c r="F136" s="1" t="str">
        <f>VLOOKUP(A136,'[3]Raw Data'!$A$3:$D$3699,4)</f>
        <v>Stayner, ON Canada</v>
      </c>
      <c r="I136">
        <v>2175</v>
      </c>
      <c r="J136" t="s">
        <v>7</v>
      </c>
    </row>
    <row r="137" spans="1:10" x14ac:dyDescent="0.2">
      <c r="A137" s="223">
        <v>2016</v>
      </c>
      <c r="B137" s="415"/>
      <c r="C137" s="456">
        <v>0</v>
      </c>
      <c r="F137" s="1" t="str">
        <f>VLOOKUP(A137,'[3]Raw Data'!$A$3:$D$3699,4)</f>
        <v>Ewing, NJ USA</v>
      </c>
      <c r="I137">
        <v>2337</v>
      </c>
      <c r="J137" t="s">
        <v>7</v>
      </c>
    </row>
    <row r="138" spans="1:10" x14ac:dyDescent="0.2">
      <c r="A138" s="10">
        <v>2052</v>
      </c>
      <c r="B138" s="415">
        <v>11</v>
      </c>
      <c r="C138" s="456">
        <v>0</v>
      </c>
      <c r="D138" s="1"/>
      <c r="E138" s="1"/>
      <c r="F138" s="1" t="str">
        <f>VLOOKUP(A138,'[3]Raw Data'!$A$3:$D$3699,4)</f>
        <v>New Brighton, MN USA</v>
      </c>
      <c r="I138" s="400">
        <v>2451</v>
      </c>
      <c r="J138" t="s">
        <v>6</v>
      </c>
    </row>
    <row r="139" spans="1:10" ht="13.5" thickBot="1" x14ac:dyDescent="0.25">
      <c r="A139" s="10">
        <v>2054</v>
      </c>
      <c r="B139" s="462">
        <v>12</v>
      </c>
      <c r="C139" s="460">
        <v>0</v>
      </c>
      <c r="F139" s="1" t="str">
        <f>VLOOKUP(A139,'[3]Raw Data'!$A$3:$D$3699,4)</f>
        <v>Hopkins, MI USA</v>
      </c>
      <c r="I139" s="400">
        <v>2468</v>
      </c>
      <c r="J139" t="s">
        <v>7</v>
      </c>
    </row>
    <row r="140" spans="1:10" x14ac:dyDescent="0.2">
      <c r="A140" s="197">
        <v>2056</v>
      </c>
      <c r="B140" s="415">
        <v>16</v>
      </c>
      <c r="C140" s="456">
        <v>0</v>
      </c>
      <c r="F140" s="1" t="str">
        <f>VLOOKUP(A140,'[3]Raw Data'!$A$3:$D$3699,4)</f>
        <v>Stoney Creek, ON Canada</v>
      </c>
      <c r="I140">
        <v>2481</v>
      </c>
      <c r="J140" t="s">
        <v>11</v>
      </c>
    </row>
    <row r="141" spans="1:10" x14ac:dyDescent="0.2">
      <c r="A141" s="10">
        <v>2067</v>
      </c>
      <c r="B141" s="415">
        <v>13</v>
      </c>
      <c r="C141" s="457">
        <v>0</v>
      </c>
      <c r="D141" s="1"/>
      <c r="E141" s="1"/>
      <c r="F141" s="1" t="str">
        <f>VLOOKUP(A141,'[3]Raw Data'!$A$3:$D$3699,4)</f>
        <v>Guilford, CT USA</v>
      </c>
      <c r="I141">
        <v>2485</v>
      </c>
      <c r="J141" t="s">
        <v>5</v>
      </c>
    </row>
    <row r="142" spans="1:10" x14ac:dyDescent="0.2">
      <c r="A142" s="197">
        <v>2122</v>
      </c>
      <c r="B142" s="415">
        <v>9</v>
      </c>
      <c r="C142" s="456">
        <v>0</v>
      </c>
      <c r="F142" s="1" t="str">
        <f>VLOOKUP(A142,'[3]Raw Data'!$A$3:$D$3699,4)</f>
        <v>Boise, ID USA</v>
      </c>
      <c r="I142">
        <v>2486</v>
      </c>
      <c r="J142" t="s">
        <v>7</v>
      </c>
    </row>
    <row r="143" spans="1:10" x14ac:dyDescent="0.2">
      <c r="A143" s="197">
        <v>2137</v>
      </c>
      <c r="B143" s="415">
        <v>13</v>
      </c>
      <c r="C143" s="456">
        <v>0</v>
      </c>
      <c r="F143" s="1" t="str">
        <f>VLOOKUP(A143,'[3]Raw Data'!$A$3:$D$3699,4)</f>
        <v>Oxford, MI USA</v>
      </c>
      <c r="I143">
        <v>2557</v>
      </c>
      <c r="J143" t="s">
        <v>5</v>
      </c>
    </row>
    <row r="144" spans="1:10" x14ac:dyDescent="0.2">
      <c r="A144" s="197">
        <v>2175</v>
      </c>
      <c r="B144" s="415">
        <v>1</v>
      </c>
      <c r="C144" s="456">
        <v>0</v>
      </c>
      <c r="F144" s="1" t="str">
        <f>VLOOKUP(A144,'[3]Raw Data'!$A$3:$D$3699,4)</f>
        <v>Woodbury, MN USA</v>
      </c>
      <c r="I144">
        <v>2590</v>
      </c>
      <c r="J144" t="s">
        <v>11</v>
      </c>
    </row>
    <row r="145" spans="1:10" x14ac:dyDescent="0.2">
      <c r="A145" s="355">
        <v>2283</v>
      </c>
      <c r="B145" s="463"/>
      <c r="C145" s="457">
        <v>0</v>
      </c>
      <c r="D145" s="1"/>
      <c r="E145" s="1"/>
      <c r="F145" s="1" t="str">
        <f>VLOOKUP(A145,'[3]Raw Data'!$A$3:$D$3699,4)</f>
        <v>Mexico City, DIF Mexico</v>
      </c>
      <c r="I145" s="400">
        <v>2848</v>
      </c>
      <c r="J145" t="s">
        <v>11</v>
      </c>
    </row>
    <row r="146" spans="1:10" x14ac:dyDescent="0.2">
      <c r="A146" s="197">
        <v>2337</v>
      </c>
      <c r="B146" s="415">
        <v>13</v>
      </c>
      <c r="C146" s="456">
        <v>0</v>
      </c>
      <c r="F146" s="1" t="str">
        <f>VLOOKUP(A146,'[3]Raw Data'!$A$3:$D$3699,4)</f>
        <v>Grand Blanc, MI USA</v>
      </c>
      <c r="I146">
        <v>2907</v>
      </c>
      <c r="J146" t="s">
        <v>5</v>
      </c>
    </row>
    <row r="147" spans="1:10" ht="13.5" thickBot="1" x14ac:dyDescent="0.25">
      <c r="A147" s="355">
        <v>2363</v>
      </c>
      <c r="B147" s="462"/>
      <c r="C147" s="459">
        <v>0</v>
      </c>
      <c r="F147" s="1" t="str">
        <f>VLOOKUP(A147,'[3]Raw Data'!$A$3:$D$3699,4)</f>
        <v>Newport News, VA USA</v>
      </c>
      <c r="I147" s="400">
        <v>2928</v>
      </c>
      <c r="J147" t="s">
        <v>5</v>
      </c>
    </row>
    <row r="148" spans="1:10" x14ac:dyDescent="0.2">
      <c r="A148" s="197">
        <v>2451</v>
      </c>
      <c r="B148" s="455">
        <v>15</v>
      </c>
      <c r="C148" s="457">
        <v>20</v>
      </c>
      <c r="F148" s="1" t="str">
        <f>VLOOKUP(A148,'[3]Raw Data'!$A$3:$D$3699,4)</f>
        <v>Saint Charles, IL USA</v>
      </c>
      <c r="I148">
        <v>2959</v>
      </c>
      <c r="J148" t="s">
        <v>7</v>
      </c>
    </row>
    <row r="149" spans="1:10" x14ac:dyDescent="0.2">
      <c r="A149" s="197">
        <v>2468</v>
      </c>
      <c r="B149" s="415"/>
      <c r="C149" s="261">
        <v>0</v>
      </c>
      <c r="F149" s="1" t="str">
        <f>VLOOKUP(A149,'[3]Raw Data'!$A$3:$D$3699,4)</f>
        <v>Austin, TX USA</v>
      </c>
      <c r="I149">
        <v>3098</v>
      </c>
      <c r="J149" t="s">
        <v>5</v>
      </c>
    </row>
    <row r="150" spans="1:10" x14ac:dyDescent="0.2">
      <c r="A150" s="197">
        <v>2481</v>
      </c>
      <c r="B150" s="415">
        <v>5</v>
      </c>
      <c r="C150" s="415">
        <v>30</v>
      </c>
      <c r="F150" s="1" t="str">
        <f>VLOOKUP(A150,'[3]Raw Data'!$A$3:$D$3699,4)</f>
        <v>Tremont, IL USA</v>
      </c>
      <c r="I150">
        <v>3284</v>
      </c>
      <c r="J150" t="s">
        <v>7</v>
      </c>
    </row>
    <row r="151" spans="1:10" x14ac:dyDescent="0.2">
      <c r="A151" s="197">
        <v>2485</v>
      </c>
      <c r="B151" s="415">
        <v>9</v>
      </c>
      <c r="C151" s="415">
        <v>10</v>
      </c>
      <c r="F151" s="1" t="str">
        <f>VLOOKUP(A151,'[3]Raw Data'!$A$3:$D$3699,4)</f>
        <v>San Diego, CA USA</v>
      </c>
      <c r="I151">
        <v>3310</v>
      </c>
      <c r="J151" t="s">
        <v>7</v>
      </c>
    </row>
    <row r="152" spans="1:10" x14ac:dyDescent="0.2">
      <c r="A152" s="10">
        <v>2486</v>
      </c>
      <c r="B152" s="463">
        <v>9</v>
      </c>
      <c r="C152" s="463">
        <v>0</v>
      </c>
      <c r="F152" s="1" t="str">
        <f>VLOOKUP(A152,'[3]Raw Data'!$A$3:$D$3699,4)</f>
        <v>Flagstaff, AZ USA</v>
      </c>
      <c r="I152">
        <v>3393</v>
      </c>
      <c r="J152" t="s">
        <v>5</v>
      </c>
    </row>
    <row r="153" spans="1:10" x14ac:dyDescent="0.2">
      <c r="A153" s="197">
        <v>2557</v>
      </c>
      <c r="B153" s="415">
        <v>2</v>
      </c>
      <c r="C153" s="261">
        <v>10</v>
      </c>
      <c r="F153" s="1" t="str">
        <f>VLOOKUP(A153,'[3]Raw Data'!$A$3:$D$3699,4)</f>
        <v>Tacoma, WA USA</v>
      </c>
      <c r="I153" s="400">
        <v>3476</v>
      </c>
      <c r="J153" t="s">
        <v>7</v>
      </c>
    </row>
    <row r="154" spans="1:10" x14ac:dyDescent="0.2">
      <c r="A154" s="10">
        <v>2590</v>
      </c>
      <c r="B154" s="415">
        <v>12</v>
      </c>
      <c r="C154" s="261">
        <v>30</v>
      </c>
      <c r="F154" s="1" t="str">
        <f>VLOOKUP(A154,'[3]Raw Data'!$A$3:$D$3699,4)</f>
        <v>Robbinsville, NJ USA</v>
      </c>
      <c r="I154" s="400">
        <v>3478</v>
      </c>
      <c r="J154" t="s">
        <v>7</v>
      </c>
    </row>
    <row r="155" spans="1:10" x14ac:dyDescent="0.2">
      <c r="A155" s="355">
        <v>2834</v>
      </c>
      <c r="B155" s="415"/>
      <c r="C155" s="415">
        <v>0</v>
      </c>
      <c r="F155" s="1" t="str">
        <f>VLOOKUP(A155,'[3]Raw Data'!$A$3:$D$3699,4)</f>
        <v>Bloomfield Hills, MI USA</v>
      </c>
      <c r="I155">
        <v>3539</v>
      </c>
      <c r="J155" t="s">
        <v>5</v>
      </c>
    </row>
    <row r="156" spans="1:10" x14ac:dyDescent="0.2">
      <c r="A156" s="10">
        <v>2848</v>
      </c>
      <c r="B156" s="415">
        <v>1</v>
      </c>
      <c r="C156" s="261">
        <v>50</v>
      </c>
      <c r="D156">
        <v>20</v>
      </c>
      <c r="F156" s="1" t="str">
        <f>VLOOKUP(A156,'[3]Raw Data'!$A$3:$D$3699,4)</f>
        <v>Dallas, TX USA</v>
      </c>
      <c r="I156">
        <v>3683</v>
      </c>
      <c r="J156" t="s">
        <v>7</v>
      </c>
    </row>
    <row r="157" spans="1:10" x14ac:dyDescent="0.2">
      <c r="A157" s="197">
        <v>2907</v>
      </c>
      <c r="B157" s="415">
        <v>15</v>
      </c>
      <c r="C157" s="261">
        <v>10</v>
      </c>
      <c r="F157" s="1" t="str">
        <f>VLOOKUP(A157,'[3]Raw Data'!$A$3:$D$3699,4)</f>
        <v>Auburn, WA USA</v>
      </c>
      <c r="I157">
        <v>3928</v>
      </c>
      <c r="J157" t="s">
        <v>5</v>
      </c>
    </row>
    <row r="158" spans="1:10" x14ac:dyDescent="0.2">
      <c r="A158" s="197">
        <v>2928</v>
      </c>
      <c r="B158" s="415">
        <v>14</v>
      </c>
      <c r="C158" s="261">
        <v>10</v>
      </c>
      <c r="F158" s="1" t="str">
        <f>VLOOKUP(A158,'[3]Raw Data'!$A$3:$D$3699,4)</f>
        <v>Seattle, WA USA</v>
      </c>
      <c r="I158">
        <v>4039</v>
      </c>
      <c r="J158" t="s">
        <v>5</v>
      </c>
    </row>
    <row r="159" spans="1:10" x14ac:dyDescent="0.2">
      <c r="A159" s="197">
        <v>2959</v>
      </c>
      <c r="B159" s="415">
        <v>4</v>
      </c>
      <c r="C159" s="261">
        <v>0</v>
      </c>
      <c r="F159" s="1" t="str">
        <f>VLOOKUP(A159,'[3]Raw Data'!$A$3:$D$3699,4)</f>
        <v>Coloma, MI USA</v>
      </c>
      <c r="I159">
        <v>4077</v>
      </c>
      <c r="J159" t="s">
        <v>7</v>
      </c>
    </row>
    <row r="160" spans="1:10" x14ac:dyDescent="0.2">
      <c r="A160" s="223">
        <v>3015</v>
      </c>
      <c r="B160" s="415"/>
      <c r="C160" s="415">
        <v>0</v>
      </c>
      <c r="F160" s="1" t="str">
        <f>VLOOKUP(A160,'[3]Raw Data'!$A$3:$D$3699,4)</f>
        <v>Spencerport, NY USA</v>
      </c>
      <c r="I160">
        <v>4265</v>
      </c>
      <c r="J160" t="s">
        <v>7</v>
      </c>
    </row>
    <row r="161" spans="1:10" x14ac:dyDescent="0.2">
      <c r="A161" s="197">
        <v>3098</v>
      </c>
      <c r="B161" s="415"/>
      <c r="C161" s="261">
        <v>0</v>
      </c>
      <c r="F161" s="1" t="str">
        <f>VLOOKUP(A161,'[3]Raw Data'!$A$3:$D$3699,4)</f>
        <v>Waterford, MI USA</v>
      </c>
      <c r="I161" s="400">
        <v>4334</v>
      </c>
      <c r="J161" t="s">
        <v>5</v>
      </c>
    </row>
    <row r="162" spans="1:10" x14ac:dyDescent="0.2">
      <c r="A162" s="355">
        <v>3147</v>
      </c>
      <c r="B162" s="463"/>
      <c r="C162" s="463">
        <v>0</v>
      </c>
      <c r="F162" s="1" t="str">
        <f>VLOOKUP(A162,'[3]Raw Data'!$A$3:$D$3699,4)</f>
        <v>Munster, IN USA</v>
      </c>
      <c r="I162">
        <v>4488</v>
      </c>
      <c r="J162" t="s">
        <v>6</v>
      </c>
    </row>
    <row r="163" spans="1:10" x14ac:dyDescent="0.2">
      <c r="A163" s="10">
        <v>3284</v>
      </c>
      <c r="B163" s="463"/>
      <c r="C163" s="463">
        <v>0</v>
      </c>
      <c r="F163" s="1" t="str">
        <f>VLOOKUP(A163,'[3]Raw Data'!$A$3:$D$3699,4)</f>
        <v>Camdenton, MO USA</v>
      </c>
      <c r="I163">
        <v>4911</v>
      </c>
      <c r="J163" t="s">
        <v>5</v>
      </c>
    </row>
    <row r="164" spans="1:10" x14ac:dyDescent="0.2">
      <c r="A164" s="197">
        <v>3310</v>
      </c>
      <c r="B164" s="415">
        <v>6</v>
      </c>
      <c r="C164" s="261">
        <v>0</v>
      </c>
      <c r="F164" s="1" t="str">
        <f>VLOOKUP(A164,'[3]Raw Data'!$A$3:$D$3699,4)</f>
        <v>Heath, TX USA</v>
      </c>
    </row>
    <row r="165" spans="1:10" x14ac:dyDescent="0.2">
      <c r="A165" s="223">
        <v>3360</v>
      </c>
      <c r="B165" s="415"/>
      <c r="C165" s="261">
        <v>0</v>
      </c>
      <c r="F165" s="1" t="str">
        <f>VLOOKUP(A165,'[3]Raw Data'!$A$3:$D$3699,4)</f>
        <v>Sherbrooke, QC Canada</v>
      </c>
    </row>
    <row r="166" spans="1:10" x14ac:dyDescent="0.2">
      <c r="A166" s="197">
        <v>3393</v>
      </c>
      <c r="B166" s="415">
        <v>15</v>
      </c>
      <c r="C166" s="261">
        <v>10</v>
      </c>
      <c r="F166" s="1" t="str">
        <f>VLOOKUP(A166,'[3]Raw Data'!$A$3:$D$3699,4)</f>
        <v>Puyallup , WA USA</v>
      </c>
    </row>
    <row r="167" spans="1:10" x14ac:dyDescent="0.2">
      <c r="A167" s="223">
        <v>3467</v>
      </c>
      <c r="B167" s="415"/>
      <c r="C167" s="415">
        <v>0</v>
      </c>
      <c r="F167" s="1" t="str">
        <f>VLOOKUP(A167,'[3]Raw Data'!$A$3:$D$3699,4)</f>
        <v>Windham, NH USA</v>
      </c>
      <c r="I167" s="400"/>
    </row>
    <row r="168" spans="1:10" x14ac:dyDescent="0.2">
      <c r="A168" s="197">
        <v>3476</v>
      </c>
      <c r="B168" s="415">
        <v>8</v>
      </c>
      <c r="C168" s="415">
        <v>0</v>
      </c>
      <c r="F168" s="1" t="str">
        <f>VLOOKUP(A168,'[3]Raw Data'!$A$3:$D$3699,4)</f>
        <v>Dana Point, CA USA</v>
      </c>
    </row>
    <row r="169" spans="1:10" x14ac:dyDescent="0.2">
      <c r="A169" s="197">
        <v>3478</v>
      </c>
      <c r="B169" s="415">
        <v>10</v>
      </c>
      <c r="C169" s="261">
        <v>0</v>
      </c>
      <c r="F169" s="1" t="str">
        <f>VLOOKUP(A169,'[3]Raw Data'!$A$3:$D$3699,4)</f>
        <v>San Luis Potos, SLP Mexico</v>
      </c>
    </row>
    <row r="170" spans="1:10" x14ac:dyDescent="0.2">
      <c r="A170" s="10">
        <v>3539</v>
      </c>
      <c r="B170" s="463">
        <v>10</v>
      </c>
      <c r="C170" s="463">
        <v>10</v>
      </c>
      <c r="F170" s="1" t="str">
        <f>VLOOKUP(A170,'[3]Raw Data'!$A$3:$D$3699,4)</f>
        <v>Washington, MI USA</v>
      </c>
    </row>
    <row r="171" spans="1:10" x14ac:dyDescent="0.2">
      <c r="A171" s="10">
        <v>3683</v>
      </c>
      <c r="B171" s="415">
        <v>8</v>
      </c>
      <c r="C171" s="261">
        <v>0</v>
      </c>
      <c r="F171" s="1" t="str">
        <f>VLOOKUP(A171,'[3]Raw Data'!$A$3:$D$3699,4)</f>
        <v>Waterloo, ON Canada</v>
      </c>
      <c r="I171" s="400"/>
    </row>
    <row r="172" spans="1:10" x14ac:dyDescent="0.2">
      <c r="A172" s="10">
        <v>3928</v>
      </c>
      <c r="B172" s="463"/>
      <c r="C172" s="463">
        <v>0</v>
      </c>
      <c r="F172" s="1" t="str">
        <f>VLOOKUP(A172,'[3]Raw Data'!$A$3:$D$3699,4)</f>
        <v>Ames, IA USA</v>
      </c>
    </row>
    <row r="173" spans="1:10" x14ac:dyDescent="0.2">
      <c r="A173" s="10">
        <v>4039</v>
      </c>
      <c r="B173" s="463">
        <v>10</v>
      </c>
      <c r="C173" s="463">
        <v>10</v>
      </c>
      <c r="F173" s="1" t="str">
        <f>VLOOKUP(A173,'[3]Raw Data'!$A$3:$D$3699,4)</f>
        <v>Hamilton, ON Canada</v>
      </c>
    </row>
    <row r="174" spans="1:10" x14ac:dyDescent="0.2">
      <c r="A174" s="197">
        <v>4077</v>
      </c>
      <c r="B174" s="415">
        <v>11</v>
      </c>
      <c r="C174" s="261">
        <v>0</v>
      </c>
      <c r="F174" s="1" t="str">
        <f>VLOOKUP(A174,'[3]Raw Data'!$A$3:$D$3699,4)</f>
        <v>Edmonds, WA USA</v>
      </c>
    </row>
    <row r="175" spans="1:10" x14ac:dyDescent="0.2">
      <c r="A175" s="197">
        <v>4265</v>
      </c>
      <c r="B175" s="415"/>
      <c r="C175" s="261">
        <v>0</v>
      </c>
      <c r="F175" s="1" t="str">
        <f>VLOOKUP(A175,'[3]Raw Data'!$A$3:$D$3699,4)</f>
        <v>Oak Ridge, TN USA</v>
      </c>
      <c r="I175" s="400"/>
    </row>
    <row r="176" spans="1:10" x14ac:dyDescent="0.2">
      <c r="A176" s="197">
        <v>4334</v>
      </c>
      <c r="B176" s="415">
        <v>5</v>
      </c>
      <c r="C176" s="261">
        <v>10</v>
      </c>
      <c r="F176" s="1" t="str">
        <f>VLOOKUP(A176,'[3]Raw Data'!$A$3:$D$3699,4)</f>
        <v>Calgary, AB Canada</v>
      </c>
    </row>
    <row r="177" spans="1:9" x14ac:dyDescent="0.2">
      <c r="A177" s="197">
        <v>4488</v>
      </c>
      <c r="B177" s="415">
        <v>15</v>
      </c>
      <c r="C177" s="261">
        <v>20</v>
      </c>
      <c r="F177" s="1" t="str">
        <f>VLOOKUP(A177,'[3]Raw Data'!$A$3:$D$3699,4)</f>
        <v>Hillsboro, OR USA</v>
      </c>
      <c r="I177" s="157"/>
    </row>
    <row r="178" spans="1:9" x14ac:dyDescent="0.2">
      <c r="A178" s="197">
        <v>4911</v>
      </c>
      <c r="B178" s="415"/>
      <c r="C178" s="415">
        <v>0</v>
      </c>
      <c r="F178" t="str">
        <f>VLOOKUP(A178,'[3]Raw Data'!$A$3:$D$3699,4)</f>
        <v>Byron, MN USA</v>
      </c>
    </row>
    <row r="179" spans="1:9" x14ac:dyDescent="0.2">
      <c r="A179" s="355">
        <v>5136</v>
      </c>
      <c r="B179" s="463"/>
      <c r="C179" s="463">
        <v>0</v>
      </c>
      <c r="F179" t="str">
        <f>VLOOKUP(A179,'[3]Raw Data'!$A$3:$D$3699,4)</f>
        <v>Byron, MN USA</v>
      </c>
    </row>
    <row r="180" spans="1:9" x14ac:dyDescent="0.2">
      <c r="B180">
        <v>0</v>
      </c>
      <c r="C180" s="463">
        <v>0</v>
      </c>
    </row>
  </sheetData>
  <sortState ref="Q52:R78">
    <sortCondition ref="Q52:Q78"/>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EJ405"/>
  <sheetViews>
    <sheetView topLeftCell="DR1" zoomScale="70" zoomScaleNormal="70" workbookViewId="0">
      <selection activeCell="EL19" sqref="EL19"/>
    </sheetView>
  </sheetViews>
  <sheetFormatPr defaultRowHeight="12.75" x14ac:dyDescent="0.2"/>
  <sheetData>
    <row r="1" spans="1:140" x14ac:dyDescent="0.2">
      <c r="J1" t="s">
        <v>77</v>
      </c>
      <c r="R1" t="s">
        <v>76</v>
      </c>
      <c r="AR1" t="s">
        <v>75</v>
      </c>
      <c r="BA1" t="s">
        <v>74</v>
      </c>
      <c r="BJ1" t="s">
        <v>73</v>
      </c>
      <c r="CS1" s="110"/>
      <c r="CT1" s="10" t="s">
        <v>78</v>
      </c>
      <c r="DC1" t="s">
        <v>319</v>
      </c>
      <c r="DL1" s="157" t="s">
        <v>328</v>
      </c>
      <c r="DU1" s="157" t="s">
        <v>392</v>
      </c>
      <c r="ED1" s="157" t="s">
        <v>406</v>
      </c>
    </row>
    <row r="2" spans="1:140" x14ac:dyDescent="0.2">
      <c r="A2" s="110">
        <v>1999</v>
      </c>
      <c r="B2" s="10"/>
      <c r="C2">
        <v>48</v>
      </c>
      <c r="D2">
        <v>24</v>
      </c>
      <c r="E2">
        <v>12</v>
      </c>
      <c r="F2">
        <v>6</v>
      </c>
      <c r="G2">
        <v>3</v>
      </c>
      <c r="I2" s="110">
        <v>2000</v>
      </c>
      <c r="J2" s="10"/>
      <c r="K2">
        <v>48</v>
      </c>
      <c r="L2">
        <v>24</v>
      </c>
      <c r="M2">
        <v>12</v>
      </c>
      <c r="N2">
        <v>6</v>
      </c>
      <c r="O2">
        <v>3</v>
      </c>
      <c r="Q2" s="110">
        <v>2001</v>
      </c>
      <c r="R2" s="10"/>
      <c r="S2">
        <v>80</v>
      </c>
      <c r="T2">
        <v>40</v>
      </c>
      <c r="U2">
        <v>20</v>
      </c>
      <c r="V2">
        <v>10</v>
      </c>
      <c r="W2">
        <v>5</v>
      </c>
      <c r="Y2" s="110">
        <v>2002</v>
      </c>
      <c r="Z2" s="10"/>
      <c r="AA2">
        <v>96</v>
      </c>
      <c r="AB2">
        <v>48</v>
      </c>
      <c r="AC2">
        <v>24</v>
      </c>
      <c r="AD2">
        <v>12</v>
      </c>
      <c r="AE2">
        <v>6</v>
      </c>
      <c r="AF2">
        <v>3</v>
      </c>
      <c r="AH2" s="110">
        <v>2003</v>
      </c>
      <c r="AI2" s="10"/>
      <c r="AJ2">
        <v>96</v>
      </c>
      <c r="AK2">
        <v>48</v>
      </c>
      <c r="AL2">
        <v>24</v>
      </c>
      <c r="AM2">
        <v>12</v>
      </c>
      <c r="AN2">
        <v>6</v>
      </c>
      <c r="AO2">
        <v>3</v>
      </c>
      <c r="AQ2" s="110">
        <v>2004</v>
      </c>
      <c r="AR2" s="10"/>
      <c r="AS2">
        <v>96</v>
      </c>
      <c r="AT2">
        <v>48</v>
      </c>
      <c r="AU2">
        <v>24</v>
      </c>
      <c r="AV2">
        <v>12</v>
      </c>
      <c r="AW2">
        <v>6</v>
      </c>
      <c r="AX2">
        <v>3</v>
      </c>
      <c r="AZ2" s="110">
        <v>2005</v>
      </c>
      <c r="BA2" s="10"/>
      <c r="BB2">
        <v>96</v>
      </c>
      <c r="BC2">
        <v>48</v>
      </c>
      <c r="BD2">
        <v>24</v>
      </c>
      <c r="BE2">
        <v>12</v>
      </c>
      <c r="BF2">
        <v>6</v>
      </c>
      <c r="BG2">
        <v>3</v>
      </c>
      <c r="BI2" s="110">
        <v>2006</v>
      </c>
      <c r="BJ2" s="10"/>
      <c r="BK2">
        <v>96</v>
      </c>
      <c r="BL2">
        <v>48</v>
      </c>
      <c r="BM2">
        <v>24</v>
      </c>
      <c r="BN2">
        <v>12</v>
      </c>
      <c r="BO2">
        <v>6</v>
      </c>
      <c r="BP2">
        <v>3</v>
      </c>
      <c r="BR2" s="110">
        <v>2007</v>
      </c>
      <c r="BS2" s="10"/>
      <c r="BT2">
        <v>96</v>
      </c>
      <c r="BU2">
        <v>48</v>
      </c>
      <c r="BV2">
        <v>24</v>
      </c>
      <c r="BW2">
        <v>12</v>
      </c>
      <c r="BX2">
        <v>6</v>
      </c>
      <c r="BY2">
        <v>3</v>
      </c>
      <c r="CA2" s="110">
        <v>2008</v>
      </c>
      <c r="CC2">
        <v>96</v>
      </c>
      <c r="CD2">
        <v>48</v>
      </c>
      <c r="CE2">
        <v>24</v>
      </c>
      <c r="CF2">
        <v>12</v>
      </c>
      <c r="CG2">
        <v>6</v>
      </c>
      <c r="CH2">
        <v>3</v>
      </c>
      <c r="CJ2" s="110">
        <v>2009</v>
      </c>
      <c r="CL2">
        <v>96</v>
      </c>
      <c r="CM2">
        <v>48</v>
      </c>
      <c r="CN2">
        <v>24</v>
      </c>
      <c r="CO2">
        <v>12</v>
      </c>
      <c r="CP2">
        <v>6</v>
      </c>
      <c r="CQ2">
        <v>3</v>
      </c>
      <c r="CS2" s="110">
        <v>2010</v>
      </c>
      <c r="CU2">
        <v>96</v>
      </c>
      <c r="CV2">
        <v>48</v>
      </c>
      <c r="CW2">
        <v>24</v>
      </c>
      <c r="CX2">
        <v>12</v>
      </c>
      <c r="CY2">
        <v>6</v>
      </c>
      <c r="CZ2">
        <v>3</v>
      </c>
      <c r="DB2" s="110">
        <v>2011</v>
      </c>
      <c r="DC2" s="10"/>
      <c r="DD2">
        <v>96</v>
      </c>
      <c r="DE2">
        <v>48</v>
      </c>
      <c r="DF2">
        <v>24</v>
      </c>
      <c r="DG2">
        <v>12</v>
      </c>
      <c r="DH2">
        <v>6</v>
      </c>
      <c r="DI2">
        <v>3</v>
      </c>
      <c r="DK2" s="110">
        <v>2012</v>
      </c>
      <c r="DL2" s="10"/>
      <c r="DM2">
        <v>96</v>
      </c>
      <c r="DN2">
        <v>48</v>
      </c>
      <c r="DO2">
        <v>24</v>
      </c>
      <c r="DP2">
        <v>12</v>
      </c>
      <c r="DQ2">
        <v>6</v>
      </c>
      <c r="DR2">
        <v>3</v>
      </c>
      <c r="DT2" s="110">
        <v>2013</v>
      </c>
      <c r="DU2" s="10"/>
      <c r="DV2">
        <v>96</v>
      </c>
      <c r="DW2">
        <v>48</v>
      </c>
      <c r="DX2">
        <v>24</v>
      </c>
      <c r="DY2">
        <v>12</v>
      </c>
      <c r="DZ2">
        <v>6</v>
      </c>
      <c r="EA2">
        <v>3</v>
      </c>
      <c r="EC2" s="110">
        <v>2014</v>
      </c>
      <c r="ED2" s="10"/>
      <c r="EE2">
        <f>COUNT(EE4:EE130)</f>
        <v>112</v>
      </c>
      <c r="EF2">
        <f>COUNT(EF4:EF130)</f>
        <v>56</v>
      </c>
      <c r="EG2">
        <f>COUNT(EG4:EG130)</f>
        <v>27</v>
      </c>
      <c r="EH2">
        <f>COUNT(EH4:EH130)</f>
        <v>13</v>
      </c>
      <c r="EI2">
        <f>COUNT(EI4:EI130)</f>
        <v>7</v>
      </c>
      <c r="EJ2">
        <f>COUNT(EJ4:EJ130)</f>
        <v>4</v>
      </c>
    </row>
    <row r="3" spans="1:140" ht="13.5" thickBot="1" x14ac:dyDescent="0.25">
      <c r="A3" s="202">
        <f>SUM(A4:A99)</f>
        <v>0</v>
      </c>
      <c r="B3" s="202">
        <f>COUNTIF(B4:B99,"SF")</f>
        <v>0</v>
      </c>
      <c r="C3" s="243" t="s">
        <v>63</v>
      </c>
      <c r="D3" s="244" t="s">
        <v>62</v>
      </c>
      <c r="E3" s="245" t="s">
        <v>61</v>
      </c>
      <c r="F3" s="246" t="s">
        <v>66</v>
      </c>
      <c r="G3" s="247" t="s">
        <v>67</v>
      </c>
      <c r="I3" s="202">
        <f>SUM(I4:I99)</f>
        <v>48</v>
      </c>
      <c r="J3" s="202">
        <f>COUNTIF(J4:J99,"SF")</f>
        <v>24</v>
      </c>
      <c r="K3" s="243" t="s">
        <v>63</v>
      </c>
      <c r="L3" s="244" t="s">
        <v>62</v>
      </c>
      <c r="M3" s="245" t="s">
        <v>61</v>
      </c>
      <c r="N3" s="246" t="s">
        <v>66</v>
      </c>
      <c r="O3" s="247" t="s">
        <v>67</v>
      </c>
      <c r="Q3" s="202">
        <f>SUM(Q4:Q99)</f>
        <v>80</v>
      </c>
      <c r="R3" s="202">
        <f>COUNTIF(R4:R99,"WC")</f>
        <v>0</v>
      </c>
      <c r="S3" s="243" t="s">
        <v>63</v>
      </c>
      <c r="T3" s="244" t="s">
        <v>62</v>
      </c>
      <c r="U3" s="245" t="s">
        <v>61</v>
      </c>
      <c r="V3" s="246" t="s">
        <v>66</v>
      </c>
      <c r="W3" s="247" t="s">
        <v>67</v>
      </c>
      <c r="Y3" s="202">
        <f>SUM(Y4:Y99)</f>
        <v>96</v>
      </c>
      <c r="Z3" s="202">
        <f>COUNTIF(Z4:Z99,"SF")</f>
        <v>24</v>
      </c>
      <c r="AA3" s="248" t="s">
        <v>64</v>
      </c>
      <c r="AB3" s="243" t="s">
        <v>63</v>
      </c>
      <c r="AC3" s="244" t="s">
        <v>62</v>
      </c>
      <c r="AD3" s="245" t="s">
        <v>61</v>
      </c>
      <c r="AE3" s="246" t="s">
        <v>66</v>
      </c>
      <c r="AF3" s="247" t="s">
        <v>67</v>
      </c>
      <c r="AH3" s="202">
        <f>SUM(AH4:AH99)</f>
        <v>96</v>
      </c>
      <c r="AI3" s="202">
        <f>COUNTIF(AI4:AI99,"SF")</f>
        <v>24</v>
      </c>
      <c r="AJ3" s="248" t="s">
        <v>64</v>
      </c>
      <c r="AK3" s="243" t="s">
        <v>63</v>
      </c>
      <c r="AL3" s="244" t="s">
        <v>62</v>
      </c>
      <c r="AM3" s="245" t="s">
        <v>61</v>
      </c>
      <c r="AN3" s="246" t="s">
        <v>66</v>
      </c>
      <c r="AO3" s="247" t="s">
        <v>67</v>
      </c>
      <c r="AQ3" s="202">
        <f>SUM(AQ4:AQ99)</f>
        <v>96</v>
      </c>
      <c r="AR3" s="202">
        <f>COUNTIF(AR4:AR99,"SF")</f>
        <v>24</v>
      </c>
      <c r="AS3" s="248" t="s">
        <v>64</v>
      </c>
      <c r="AT3" s="243" t="s">
        <v>63</v>
      </c>
      <c r="AU3" s="244" t="s">
        <v>62</v>
      </c>
      <c r="AV3" s="245" t="s">
        <v>61</v>
      </c>
      <c r="AW3" s="246" t="s">
        <v>66</v>
      </c>
      <c r="AX3" s="247" t="s">
        <v>67</v>
      </c>
      <c r="AZ3" s="202">
        <f>SUM(AZ4:AZ99)</f>
        <v>96</v>
      </c>
      <c r="BA3" s="202">
        <f>COUNTIF(BA4:BA99,"SF")</f>
        <v>24</v>
      </c>
      <c r="BB3" s="248" t="s">
        <v>64</v>
      </c>
      <c r="BC3" s="243" t="s">
        <v>63</v>
      </c>
      <c r="BD3" s="244" t="s">
        <v>62</v>
      </c>
      <c r="BE3" s="245" t="s">
        <v>61</v>
      </c>
      <c r="BF3" s="246" t="s">
        <v>66</v>
      </c>
      <c r="BG3" s="247" t="s">
        <v>67</v>
      </c>
      <c r="BI3" s="202">
        <f>SUM(BI4:BI99)</f>
        <v>96</v>
      </c>
      <c r="BJ3" s="202">
        <f>COUNTIF(BJ4:BJ99,"SF")</f>
        <v>24</v>
      </c>
      <c r="BK3" s="248" t="s">
        <v>64</v>
      </c>
      <c r="BL3" s="243" t="s">
        <v>63</v>
      </c>
      <c r="BM3" s="244" t="s">
        <v>62</v>
      </c>
      <c r="BN3" s="245" t="s">
        <v>61</v>
      </c>
      <c r="BO3" s="246" t="s">
        <v>66</v>
      </c>
      <c r="BP3" s="247" t="s">
        <v>67</v>
      </c>
      <c r="BR3" s="202">
        <f>SUM(BR4:BR99)</f>
        <v>96</v>
      </c>
      <c r="BS3" s="202">
        <f>COUNTIF(BS4:BS99,"SF")</f>
        <v>24</v>
      </c>
      <c r="BT3" s="248" t="s">
        <v>64</v>
      </c>
      <c r="BU3" s="243" t="s">
        <v>63</v>
      </c>
      <c r="BV3" s="244" t="s">
        <v>62</v>
      </c>
      <c r="BW3" s="245" t="s">
        <v>61</v>
      </c>
      <c r="BX3" s="246" t="s">
        <v>66</v>
      </c>
      <c r="BY3" s="247" t="s">
        <v>67</v>
      </c>
      <c r="CA3" s="202">
        <f>SUM(CA4:CA99)</f>
        <v>96</v>
      </c>
      <c r="CB3" s="202">
        <f>COUNTIF(CB4:CB99,"F")</f>
        <v>12</v>
      </c>
      <c r="CC3" s="248" t="s">
        <v>64</v>
      </c>
      <c r="CD3" s="243" t="s">
        <v>63</v>
      </c>
      <c r="CE3" s="244" t="s">
        <v>62</v>
      </c>
      <c r="CF3" s="245" t="s">
        <v>61</v>
      </c>
      <c r="CG3" s="246" t="s">
        <v>66</v>
      </c>
      <c r="CH3" s="247" t="s">
        <v>67</v>
      </c>
      <c r="CJ3" s="202">
        <f>SUM(CJ4:CJ99)</f>
        <v>96</v>
      </c>
      <c r="CK3" s="202">
        <f>COUNTIF(CK4:CK99,"SF")</f>
        <v>24</v>
      </c>
      <c r="CL3" s="248" t="s">
        <v>64</v>
      </c>
      <c r="CM3" s="243" t="s">
        <v>63</v>
      </c>
      <c r="CN3" s="244" t="s">
        <v>62</v>
      </c>
      <c r="CO3" s="245" t="s">
        <v>61</v>
      </c>
      <c r="CP3" s="246" t="s">
        <v>66</v>
      </c>
      <c r="CQ3" s="247" t="s">
        <v>67</v>
      </c>
      <c r="CR3" s="249"/>
      <c r="CS3" s="202">
        <f>SUM(CS4:CS99)</f>
        <v>96</v>
      </c>
      <c r="CT3" s="202">
        <f>COUNTIF(CT4:CT99,"SF")</f>
        <v>24</v>
      </c>
      <c r="CU3" s="248" t="s">
        <v>64</v>
      </c>
      <c r="CV3" s="243" t="s">
        <v>63</v>
      </c>
      <c r="CW3" s="244" t="s">
        <v>62</v>
      </c>
      <c r="CX3" s="245" t="s">
        <v>61</v>
      </c>
      <c r="CY3" s="246" t="s">
        <v>66</v>
      </c>
      <c r="CZ3" s="247" t="s">
        <v>67</v>
      </c>
      <c r="DB3" s="202">
        <f>SUM(DB4:DB99)</f>
        <v>96</v>
      </c>
      <c r="DC3" s="202">
        <f>COUNTIF(DC4:DC99,"SF")</f>
        <v>24</v>
      </c>
      <c r="DD3" s="248" t="s">
        <v>64</v>
      </c>
      <c r="DE3" s="243" t="s">
        <v>63</v>
      </c>
      <c r="DF3" s="244" t="s">
        <v>62</v>
      </c>
      <c r="DG3" s="245" t="s">
        <v>61</v>
      </c>
      <c r="DH3" s="246" t="s">
        <v>66</v>
      </c>
      <c r="DI3" s="247" t="s">
        <v>67</v>
      </c>
      <c r="DK3" s="202">
        <f>SUM(DK4:DK99)</f>
        <v>96</v>
      </c>
      <c r="DL3" s="202">
        <f>COUNTIF(DL4:DL99,"SF")</f>
        <v>24</v>
      </c>
      <c r="DM3" s="248" t="s">
        <v>64</v>
      </c>
      <c r="DN3" s="243" t="s">
        <v>63</v>
      </c>
      <c r="DO3" s="244" t="s">
        <v>62</v>
      </c>
      <c r="DP3" s="245" t="s">
        <v>61</v>
      </c>
      <c r="DQ3" s="246" t="s">
        <v>66</v>
      </c>
      <c r="DR3" s="247" t="s">
        <v>67</v>
      </c>
      <c r="DT3" s="202">
        <f>SUM(DT4:DT99)</f>
        <v>96</v>
      </c>
      <c r="DU3" s="202">
        <f>COUNTIF(DU4:DU99,"SF")</f>
        <v>24</v>
      </c>
      <c r="DV3" s="248" t="s">
        <v>64</v>
      </c>
      <c r="DW3" s="243" t="s">
        <v>63</v>
      </c>
      <c r="DX3" s="244" t="s">
        <v>62</v>
      </c>
      <c r="DY3" s="245" t="s">
        <v>61</v>
      </c>
      <c r="DZ3" s="246" t="s">
        <v>66</v>
      </c>
      <c r="EA3" s="247" t="s">
        <v>67</v>
      </c>
      <c r="EC3" s="197">
        <f>SUM(EC4:EC132)</f>
        <v>112</v>
      </c>
      <c r="ED3" s="197">
        <f>COUNTIF(ED4:ED130,"SF")</f>
        <v>29</v>
      </c>
      <c r="EE3" s="248" t="s">
        <v>64</v>
      </c>
      <c r="EF3" s="243" t="s">
        <v>63</v>
      </c>
      <c r="EG3" s="244" t="s">
        <v>62</v>
      </c>
      <c r="EH3" s="245" t="s">
        <v>61</v>
      </c>
      <c r="EI3" s="246" t="s">
        <v>66</v>
      </c>
      <c r="EJ3" s="247" t="s">
        <v>67</v>
      </c>
    </row>
    <row r="4" spans="1:140" x14ac:dyDescent="0.2">
      <c r="A4" s="153">
        <f t="shared" ref="A4:A51" si="0">IF(ISTEXT(B4),1,0)</f>
        <v>0</v>
      </c>
      <c r="B4" s="166"/>
      <c r="C4" s="160"/>
      <c r="D4" s="132"/>
      <c r="E4" s="162">
        <v>27</v>
      </c>
      <c r="F4" s="160"/>
      <c r="G4" s="132">
        <v>1</v>
      </c>
      <c r="I4" s="153">
        <f t="shared" ref="I4:I51" si="1">IF(ISTEXT(J4),1,0)</f>
        <v>1</v>
      </c>
      <c r="J4" s="166" t="s">
        <v>63</v>
      </c>
      <c r="K4" s="160">
        <v>16</v>
      </c>
      <c r="L4" s="273">
        <v>25</v>
      </c>
      <c r="M4" s="273">
        <v>25</v>
      </c>
      <c r="N4" s="273">
        <v>25</v>
      </c>
      <c r="O4" s="273">
        <v>25</v>
      </c>
      <c r="Q4" s="153">
        <f t="shared" ref="Q4:Q67" si="2">IF(ISTEXT(R4),1,0)</f>
        <v>1</v>
      </c>
      <c r="R4" s="144" t="str">
        <f>IF(ISNA(MATCH(S4,T$4:T$51,0)),"QF",IF(ISNA(MATCH(S4,U$4:U$51,0)),"SF",IF(ISNA(MATCH(S4,V$4:V$51,0)),"F",IF(ISNA(MATCH(S4,W$4:W$51,0)),"W",IF(ISNA(MATCH(S4,X$4:X$51,0)),"WF","WC")))))</f>
        <v>QF</v>
      </c>
      <c r="S4" s="145">
        <v>8</v>
      </c>
      <c r="T4" s="127">
        <v>21</v>
      </c>
      <c r="U4" s="127">
        <v>33</v>
      </c>
      <c r="V4" s="127">
        <v>33</v>
      </c>
      <c r="W4" s="127">
        <v>71</v>
      </c>
      <c r="Y4" s="153">
        <f t="shared" ref="Y4:Y67" si="3">IF(ISTEXT(Z4),1,0)</f>
        <v>1</v>
      </c>
      <c r="Z4" s="144" t="str">
        <f>IF(ISNA(MATCH(AA4,AB$4:AB$51,0)),"QF",IF(ISNA(MATCH(AA4,AC$4:AC$51,0)),"SF",IF(ISNA(MATCH(AA4,AD$4:AD$51,0)),"F",IF(ISNA(MATCH(AA4,AE$4:AE$51,0)),"W",IF(ISNA(MATCH(AA4,AF$4:AF$51,0)),"WF","WC")))))</f>
        <v>SF</v>
      </c>
      <c r="AA4" s="127">
        <v>1</v>
      </c>
      <c r="AB4" s="135">
        <v>1</v>
      </c>
      <c r="AC4" s="135">
        <v>25</v>
      </c>
      <c r="AD4" s="127">
        <v>25</v>
      </c>
      <c r="AE4" s="135">
        <v>66</v>
      </c>
      <c r="AF4" s="238">
        <v>66</v>
      </c>
      <c r="AH4" s="153">
        <f t="shared" ref="AH4:AH67" si="4">IF(ISTEXT(AI4),1,0)</f>
        <v>1</v>
      </c>
      <c r="AI4" s="144" t="str">
        <f>IF(ISNA(MATCH(AJ4,AK$4:AK$51,0)),"QF",IF(ISNA(MATCH(AJ4,AL$4:AL$51,0)),"SF",IF(ISNA(MATCH(AJ4,AM$4:AM$51,0)),"F",IF(ISNA(MATCH(AJ4,AN$4:AN$51,0)),"W",IF(ISNA(MATCH(AJ4,AO$4:AO$51,0)),"WF","WC")))))</f>
        <v>SF</v>
      </c>
      <c r="AJ4" s="135">
        <v>9</v>
      </c>
      <c r="AK4" s="135">
        <v>9</v>
      </c>
      <c r="AL4" s="135">
        <v>25</v>
      </c>
      <c r="AM4" s="135">
        <v>25</v>
      </c>
      <c r="AN4" s="135">
        <v>25</v>
      </c>
      <c r="AO4" s="238">
        <v>51</v>
      </c>
      <c r="AQ4" s="153">
        <f t="shared" ref="AQ4:AQ35" si="5">IF(ISTEXT(AR4),1,0)</f>
        <v>1</v>
      </c>
      <c r="AR4" s="144" t="str">
        <f>IF(ISNA(MATCH(AS4,AT$4:AT$51,0)),"QF",IF(ISNA(MATCH(AS4,AU$4:AU$51,0)),"SF",IF(ISNA(MATCH(AS4,AV$4:AV$51,0)),"F",IF(ISNA(MATCH(AS4,AW$4:AW$51,0)),"W",IF(ISNA(MATCH(AS4,AX$4:AX$51,0)),"WF","WC")))))</f>
        <v>QF</v>
      </c>
      <c r="AS4" s="132">
        <v>11</v>
      </c>
      <c r="AT4" s="132">
        <v>16</v>
      </c>
      <c r="AU4" s="132">
        <v>27</v>
      </c>
      <c r="AV4" s="154">
        <v>67</v>
      </c>
      <c r="AW4" s="132">
        <v>71</v>
      </c>
      <c r="AX4" s="132">
        <v>71</v>
      </c>
      <c r="AZ4" s="153">
        <f t="shared" ref="AZ4:AZ35" si="6">IF(ISTEXT(BA4),1,0)</f>
        <v>1</v>
      </c>
      <c r="BA4" s="144" t="str">
        <f>IF(ISNA(MATCH(BB4,BC$4:BC$51,0)),"QF",IF(ISNA(MATCH(BB4,BD$4:BD$51,0)),"SF",IF(ISNA(MATCH(BB4,BE$4:BE$51,0)),"F",IF(ISNA(MATCH(BB4,BF$4:BF$51,0)),"W",IF(ISNA(MATCH(BB4,BG$4:BG$51,0)),"WF","WC")))))</f>
        <v>SF</v>
      </c>
      <c r="BB4" s="132">
        <v>16</v>
      </c>
      <c r="BC4" s="132">
        <v>16</v>
      </c>
      <c r="BD4" s="132">
        <v>33</v>
      </c>
      <c r="BE4" s="132">
        <v>33</v>
      </c>
      <c r="BF4" s="214">
        <v>56</v>
      </c>
      <c r="BG4" s="214">
        <v>67</v>
      </c>
      <c r="BI4" s="153">
        <f t="shared" ref="BI4:BI35" si="7">IF(ISTEXT(BJ4),1,0)</f>
        <v>1</v>
      </c>
      <c r="BJ4" s="144" t="str">
        <f>IF(ISNA(MATCH(BK4,BL$4:BL$51,0)),"QF",IF(ISNA(MATCH(BK4,BM$4:BM$51,0)),"SF",IF(ISNA(MATCH(BK4,BN$4:BN$51,0)),"F",IF(ISNA(MATCH(BK4,BO$4:BO$51,0)),"W",IF(ISNA(MATCH(BK4,BP$4:BP$51,0)),"WF","WC")))))</f>
        <v>QF</v>
      </c>
      <c r="BK4" s="154">
        <v>11</v>
      </c>
      <c r="BL4" s="154">
        <v>25</v>
      </c>
      <c r="BM4" s="154">
        <v>25</v>
      </c>
      <c r="BN4" s="154">
        <v>25</v>
      </c>
      <c r="BO4" s="214">
        <v>25</v>
      </c>
      <c r="BP4" s="214">
        <v>217</v>
      </c>
      <c r="BR4" s="153">
        <f t="shared" ref="BR4:BR35" si="8">IF(ISTEXT(BS4),1,0)</f>
        <v>1</v>
      </c>
      <c r="BS4" s="144" t="str">
        <f>IF(ISNA(MATCH(BT4,BU$4:BU$51,0)),"QF",IF(ISNA(MATCH(BT4,BV$4:BV$51,0)),"SF",IF(ISNA(MATCH(BT4,BW$4:BW$51,0)),"F",IF(ISNA(MATCH(BT4,BX$4:BX$51,0)),"W",IF(ISNA(MATCH(BT4,BY$4:BY$51,0)),"WF","WC")))))</f>
        <v>QF</v>
      </c>
      <c r="BT4" s="154">
        <v>25</v>
      </c>
      <c r="BU4" s="154">
        <v>27</v>
      </c>
      <c r="BV4" s="132">
        <v>48</v>
      </c>
      <c r="BW4" s="132">
        <v>71</v>
      </c>
      <c r="BX4" s="214">
        <v>71</v>
      </c>
      <c r="BY4" s="214">
        <v>177</v>
      </c>
      <c r="BZ4" s="98"/>
      <c r="CA4" s="153">
        <f t="shared" ref="CA4:CA35" si="9">IF(ISTEXT(CB4),1,0)</f>
        <v>1</v>
      </c>
      <c r="CB4" s="144" t="str">
        <f>IF(ISNA(MATCH(CC4,CD$4:CD$51,0)),"QF",IF(ISNA(MATCH(CC4,CE$4:CE$51,0)),"SF",IF(ISNA(MATCH(CC4,CF$4:CF$51,0)),"F",IF(ISNA(MATCH(CC4,CG$4:CG$51,0)),"W",IF(ISNA(MATCH(CC4,CH$4:CH$51,0)),"WF","WC")))))</f>
        <v>QF</v>
      </c>
      <c r="CC4" s="160">
        <v>8</v>
      </c>
      <c r="CD4" s="160">
        <v>11</v>
      </c>
      <c r="CE4" s="132">
        <v>16</v>
      </c>
      <c r="CF4" s="154">
        <v>16</v>
      </c>
      <c r="CG4" s="154">
        <v>16</v>
      </c>
      <c r="CH4" s="154">
        <v>148</v>
      </c>
      <c r="CJ4" s="166">
        <f t="shared" ref="CJ4:CJ35" si="10">IF(ISTEXT(CK4),1,0)</f>
        <v>1</v>
      </c>
      <c r="CK4" s="144" t="str">
        <f>IF(ISNA(MATCH(CL4,CM$4:CM$51,0)),"QF",IF(ISNA(MATCH(CL4,CN$4:CN$51,0)),"SF",IF(ISNA(MATCH(CL4,CO$4:CO$51,0)),"F",IF(ISNA(MATCH(CL4,CP$4:CP$51,0)),"W",IF(ISNA(MATCH(CL4,CQ$4:CQ$51,0)),"WF","WC")))))</f>
        <v>SF</v>
      </c>
      <c r="CL4" s="160">
        <v>25</v>
      </c>
      <c r="CM4" s="160">
        <v>25</v>
      </c>
      <c r="CN4" s="132">
        <v>67</v>
      </c>
      <c r="CO4" s="154">
        <v>67</v>
      </c>
      <c r="CP4" s="154">
        <v>67</v>
      </c>
      <c r="CQ4" s="154">
        <v>67</v>
      </c>
      <c r="CR4" s="166"/>
      <c r="CS4" s="166">
        <f>IF(ISTEXT(CT4),1,0)</f>
        <v>1</v>
      </c>
      <c r="CT4" s="144" t="str">
        <f>IF(ISNA(MATCH(CU4,CV$4:CV$51,0)),"QF",IF(ISNA(MATCH(CU4,CW$4:CW$51,0)),"SF",IF(ISNA(MATCH(CU4,CX$4:CX$51,0)),"F",IF(ISNA(MATCH(CU4,CY$4:CY$51,0)),"W",IF(ISNA(MATCH(CU4,CZ$4:CZ$51,0)),"WF","WC")))))</f>
        <v>F</v>
      </c>
      <c r="CU4" s="160">
        <v>16</v>
      </c>
      <c r="CV4" s="160">
        <v>16</v>
      </c>
      <c r="CW4" s="132">
        <v>16</v>
      </c>
      <c r="CX4" s="154">
        <v>67</v>
      </c>
      <c r="CY4" s="154">
        <v>67</v>
      </c>
      <c r="CZ4" s="154">
        <v>67</v>
      </c>
      <c r="DB4" s="166">
        <f>IF(ISTEXT(DC4),1,0)</f>
        <v>1</v>
      </c>
      <c r="DC4" s="144" t="str">
        <f>IF(ISNA(MATCH(DD4,DE$4:DE$51,0)),"QF",IF(ISNA(MATCH(DD4,DF$4:DF$51,0)),"SF",IF(ISNA(MATCH(DD4,DG$4:DG$51,0)),"F",IF(ISNA(MATCH(DD4,DH$4:DH$51,0)),"W",IF(ISNA(MATCH(DD4,DI$4:DI$51,0)),"WF","WC")))))</f>
        <v>SF</v>
      </c>
      <c r="DD4" s="132">
        <v>11</v>
      </c>
      <c r="DE4" s="162">
        <v>11</v>
      </c>
      <c r="DF4" s="132">
        <v>25</v>
      </c>
      <c r="DG4" s="154">
        <v>25</v>
      </c>
      <c r="DH4" s="154">
        <v>111</v>
      </c>
      <c r="DI4" s="154">
        <v>111</v>
      </c>
      <c r="DK4" s="166">
        <f>IF(ISTEXT(DL4),1,0)</f>
        <v>1</v>
      </c>
      <c r="DL4" s="144" t="str">
        <f>IF(ISNA(MATCH(DM4,DN$4:DN$51,0)),"QF",IF(ISNA(MATCH(DM4,DO$4:DO$51,0)),"SF",IF(ISNA(MATCH(DM4,DP$4:DP$51,0)),"F",IF(ISNA(MATCH(DM4,DQ$4:DQ$51,0)),"W",IF(ISNA(MATCH(DM4,DR$4:DR$51,0)),"WF","WC")))))</f>
        <v>QF</v>
      </c>
      <c r="DM4" s="132">
        <v>11</v>
      </c>
      <c r="DN4" s="162">
        <v>16</v>
      </c>
      <c r="DO4" s="132">
        <v>16</v>
      </c>
      <c r="DP4" s="154">
        <v>16</v>
      </c>
      <c r="DQ4" s="154">
        <v>16</v>
      </c>
      <c r="DR4" s="154">
        <v>16</v>
      </c>
      <c r="DT4" s="252">
        <f>IF(ISTEXT(DU4),1,0)</f>
        <v>1</v>
      </c>
      <c r="DU4" s="144" t="str">
        <f>IF(ISNA(MATCH(DV4,DW$4:DW$51,0)),"QF",IF(ISNA(MATCH(DV4,DX$4:DX$51,0)),"SF",IF(ISNA(MATCH(DV4,DY$4:DY$51,0)),"F",IF(ISNA(MATCH(DV4,DZ$4:DZ$51,0)),"W",IF(ISNA(MATCH(DV4,EA$4:EA$51,0)),"WF","WC")))))</f>
        <v>SF</v>
      </c>
      <c r="DV4" s="132">
        <v>11</v>
      </c>
      <c r="DW4" s="162">
        <v>11</v>
      </c>
      <c r="DX4" s="132">
        <v>33</v>
      </c>
      <c r="DY4" s="154">
        <v>33</v>
      </c>
      <c r="DZ4" s="154">
        <v>33</v>
      </c>
      <c r="EA4" s="154">
        <v>610</v>
      </c>
      <c r="EC4" s="252">
        <f>IF(ISTEXT(ED4),1,0)</f>
        <v>1</v>
      </c>
      <c r="ED4" s="154" t="str">
        <f>IF(ISNA(MATCH(EE4,EF$4:EF$64,0)),"QF",IF(ISNA(MATCH(EE4,EG$4:EG$64,0)),"SF",IF(ISNA(MATCH(EE4,EH$4:EH$64,0)),"F",IF(ISNA(MATCH(EE4,EI$4:EI$64,0)),"W",IF(ISNA(MATCH(EE4,EJ$4:EJ$64,0)),"WF","WC")))))</f>
        <v>QF</v>
      </c>
      <c r="EE4" s="162">
        <v>11</v>
      </c>
      <c r="EF4" s="132">
        <v>25</v>
      </c>
      <c r="EG4" s="162">
        <v>27</v>
      </c>
      <c r="EH4" s="252">
        <v>67</v>
      </c>
      <c r="EI4" s="252">
        <v>74</v>
      </c>
      <c r="EJ4" s="154">
        <v>74</v>
      </c>
    </row>
    <row r="5" spans="1:140" x14ac:dyDescent="0.2">
      <c r="A5" s="153">
        <f t="shared" si="0"/>
        <v>0</v>
      </c>
      <c r="B5" s="166"/>
      <c r="C5" s="164"/>
      <c r="D5" s="133"/>
      <c r="E5" s="98">
        <v>71</v>
      </c>
      <c r="F5" s="164"/>
      <c r="G5" s="133">
        <v>48</v>
      </c>
      <c r="I5" s="153">
        <f t="shared" si="1"/>
        <v>1</v>
      </c>
      <c r="J5" s="166" t="s">
        <v>63</v>
      </c>
      <c r="K5" s="164">
        <v>22</v>
      </c>
      <c r="L5" s="274">
        <v>41</v>
      </c>
      <c r="M5" s="274">
        <v>65</v>
      </c>
      <c r="N5" s="274">
        <v>102</v>
      </c>
      <c r="O5" s="274">
        <v>232</v>
      </c>
      <c r="Q5" s="153">
        <f t="shared" si="2"/>
        <v>1</v>
      </c>
      <c r="R5" s="144" t="str">
        <f t="shared" ref="R5:R68" si="11">IF(ISNA(MATCH(S5,T$4:T$51,0)),"QF",IF(ISNA(MATCH(S5,U$4:U$51,0)),"SF",IF(ISNA(MATCH(S5,V$4:V$51,0)),"F",IF(ISNA(MATCH(S5,W$4:W$51,0)),"W",IF(ISNA(MATCH(S5,X$4:X$51,0)),"WF","WC")))))</f>
        <v>SF</v>
      </c>
      <c r="S5" s="148">
        <v>21</v>
      </c>
      <c r="T5" s="128">
        <v>33</v>
      </c>
      <c r="U5" s="128">
        <v>53</v>
      </c>
      <c r="V5" s="128">
        <v>254</v>
      </c>
      <c r="W5" s="128">
        <v>294</v>
      </c>
      <c r="Y5" s="153">
        <f t="shared" si="3"/>
        <v>1</v>
      </c>
      <c r="Z5" s="144" t="str">
        <f t="shared" ref="Z5:Z68" si="12">IF(ISNA(MATCH(AA5,AB$4:AB$51,0)),"QF",IF(ISNA(MATCH(AA5,AC$4:AC$51,0)),"SF",IF(ISNA(MATCH(AA5,AD$4:AD$51,0)),"F",IF(ISNA(MATCH(AA5,AE$4:AE$51,0)),"W",IF(ISNA(MATCH(AA5,AF$4:AF$51,0)),"WF","WC")))))</f>
        <v>SF</v>
      </c>
      <c r="AA5" s="128">
        <v>16</v>
      </c>
      <c r="AB5" s="130">
        <v>16</v>
      </c>
      <c r="AC5" s="128">
        <v>60</v>
      </c>
      <c r="AD5" s="128">
        <v>60</v>
      </c>
      <c r="AE5" s="129">
        <v>71</v>
      </c>
      <c r="AF5" s="128">
        <v>71</v>
      </c>
      <c r="AH5" s="153">
        <f t="shared" si="4"/>
        <v>1</v>
      </c>
      <c r="AI5" s="144" t="str">
        <f t="shared" ref="AI5:AI68" si="13">IF(ISNA(MATCH(AJ5,AK$4:AK$51,0)),"QF",IF(ISNA(MATCH(AJ5,AL$4:AL$51,0)),"SF",IF(ISNA(MATCH(AJ5,AM$4:AM$51,0)),"F",IF(ISNA(MATCH(AJ5,AN$4:AN$51,0)),"W",IF(ISNA(MATCH(AJ5,AO$4:AO$51,0)),"WF","WC")))))</f>
        <v>SF</v>
      </c>
      <c r="AJ5" s="128">
        <v>16</v>
      </c>
      <c r="AK5" s="128">
        <v>16</v>
      </c>
      <c r="AL5" s="128">
        <v>47</v>
      </c>
      <c r="AM5" s="129">
        <v>51</v>
      </c>
      <c r="AN5" s="129">
        <v>51</v>
      </c>
      <c r="AO5" s="128">
        <v>111</v>
      </c>
      <c r="AQ5" s="153">
        <f t="shared" si="5"/>
        <v>1</v>
      </c>
      <c r="AR5" s="144" t="str">
        <f t="shared" ref="AR5:AR68" si="14">IF(ISNA(MATCH(AS5,AT$4:AT$51,0)),"QF",IF(ISNA(MATCH(AS5,AU$4:AU$51,0)),"SF",IF(ISNA(MATCH(AS5,AV$4:AV$51,0)),"F",IF(ISNA(MATCH(AS5,AW$4:AW$51,0)),"W",IF(ISNA(MATCH(AS5,AX$4:AX$51,0)),"WF","WC")))))</f>
        <v>SF</v>
      </c>
      <c r="AS5" s="133">
        <v>16</v>
      </c>
      <c r="AT5" s="133">
        <v>27</v>
      </c>
      <c r="AU5" s="144">
        <v>45</v>
      </c>
      <c r="AV5" s="133">
        <v>71</v>
      </c>
      <c r="AW5" s="144">
        <v>494</v>
      </c>
      <c r="AX5" s="144">
        <v>494</v>
      </c>
      <c r="AZ5" s="153">
        <f t="shared" si="6"/>
        <v>1</v>
      </c>
      <c r="BA5" s="144" t="str">
        <f t="shared" ref="BA5:BA68" si="15">IF(ISNA(MATCH(BB5,BC$4:BC$51,0)),"QF",IF(ISNA(MATCH(BB5,BD$4:BD$51,0)),"SF",IF(ISNA(MATCH(BB5,BE$4:BE$51,0)),"F",IF(ISNA(MATCH(BB5,BF$4:BF$51,0)),"W",IF(ISNA(MATCH(BB5,BG$4:BG$51,0)),"WF","WC")))))</f>
        <v>QF</v>
      </c>
      <c r="BB5" s="133">
        <v>22</v>
      </c>
      <c r="BC5" s="133">
        <v>33</v>
      </c>
      <c r="BD5" s="133">
        <v>56</v>
      </c>
      <c r="BE5" s="133">
        <v>56</v>
      </c>
      <c r="BF5" s="215">
        <v>64</v>
      </c>
      <c r="BG5" s="215">
        <v>330</v>
      </c>
      <c r="BI5" s="153">
        <f t="shared" si="7"/>
        <v>1</v>
      </c>
      <c r="BJ5" s="144" t="str">
        <f t="shared" ref="BJ5:BJ68" si="16">IF(ISNA(MATCH(BK5,BL$4:BL$51,0)),"QF",IF(ISNA(MATCH(BK5,BM$4:BM$51,0)),"SF",IF(ISNA(MATCH(BK5,BN$4:BN$51,0)),"F",IF(ISNA(MATCH(BK5,BO$4:BO$51,0)),"W",IF(ISNA(MATCH(BK5,BP$4:BP$51,0)),"WF","WC")))))</f>
        <v>QF</v>
      </c>
      <c r="BK5" s="133">
        <v>16</v>
      </c>
      <c r="BL5" s="144">
        <v>27</v>
      </c>
      <c r="BM5" s="144">
        <v>27</v>
      </c>
      <c r="BN5" s="133">
        <v>177</v>
      </c>
      <c r="BO5" s="215">
        <v>195</v>
      </c>
      <c r="BP5" s="215">
        <v>296</v>
      </c>
      <c r="BR5" s="153">
        <f t="shared" si="8"/>
        <v>1</v>
      </c>
      <c r="BS5" s="144" t="str">
        <f t="shared" ref="BS5:BS68" si="17">IF(ISNA(MATCH(BT5,BU$4:BU$51,0)),"QF",IF(ISNA(MATCH(BT5,BV$4:BV$51,0)),"SF",IF(ISNA(MATCH(BT5,BW$4:BW$51,0)),"F",IF(ISNA(MATCH(BT5,BX$4:BX$51,0)),"W",IF(ISNA(MATCH(BT5,BY$4:BY$51,0)),"WF","WC")))))</f>
        <v>SF</v>
      </c>
      <c r="BT5" s="144">
        <v>27</v>
      </c>
      <c r="BU5" s="133">
        <v>48</v>
      </c>
      <c r="BV5" s="377">
        <v>51</v>
      </c>
      <c r="BW5" s="133">
        <v>173</v>
      </c>
      <c r="BX5" s="215">
        <v>177</v>
      </c>
      <c r="BY5" s="215">
        <v>190</v>
      </c>
      <c r="BZ5" s="98"/>
      <c r="CA5" s="153">
        <f t="shared" si="9"/>
        <v>1</v>
      </c>
      <c r="CB5" s="144" t="str">
        <f t="shared" ref="CB5:CB68" si="18">IF(ISNA(MATCH(CC5,CD$4:CD$51,0)),"QF",IF(ISNA(MATCH(CC5,CE$4:CE$51,0)),"SF",IF(ISNA(MATCH(CC5,CF$4:CF$51,0)),"F",IF(ISNA(MATCH(CC5,CG$4:CG$51,0)),"W",IF(ISNA(MATCH(CC5,CH$4:CH$51,0)),"WF","WC")))))</f>
        <v>SF</v>
      </c>
      <c r="CC5" s="164">
        <v>11</v>
      </c>
      <c r="CD5" s="144">
        <v>16</v>
      </c>
      <c r="CE5" s="133">
        <v>60</v>
      </c>
      <c r="CF5" s="144">
        <v>60</v>
      </c>
      <c r="CG5" s="133">
        <v>67</v>
      </c>
      <c r="CH5" s="133">
        <v>217</v>
      </c>
      <c r="CJ5" s="166">
        <f t="shared" si="10"/>
        <v>1</v>
      </c>
      <c r="CK5" s="144" t="str">
        <f t="shared" ref="CK5:CK68" si="19">IF(ISNA(MATCH(CL5,CM$4:CM$51,0)),"QF",IF(ISNA(MATCH(CL5,CN$4:CN$51,0)),"SF",IF(ISNA(MATCH(CL5,CO$4:CO$51,0)),"F",IF(ISNA(MATCH(CL5,CP$4:CP$51,0)),"W",IF(ISNA(MATCH(CL5,CQ$4:CQ$51,0)),"WF","WC")))))</f>
        <v>SF</v>
      </c>
      <c r="CL5" s="164">
        <v>27</v>
      </c>
      <c r="CM5" s="144">
        <v>27</v>
      </c>
      <c r="CN5" s="133">
        <v>68</v>
      </c>
      <c r="CO5" s="144">
        <v>68</v>
      </c>
      <c r="CP5" s="133">
        <v>68</v>
      </c>
      <c r="CQ5" s="133">
        <v>111</v>
      </c>
      <c r="CR5" s="164"/>
      <c r="CS5" s="166">
        <f t="shared" ref="CS5:CS68" si="20">IF(ISTEXT(CT5),1,0)</f>
        <v>1</v>
      </c>
      <c r="CT5" s="144" t="str">
        <f t="shared" ref="CT5:CT68" si="21">IF(ISNA(MATCH(CU5,CV$4:CV$51,0)),"QF",IF(ISNA(MATCH(CU5,CW$4:CW$51,0)),"SF",IF(ISNA(MATCH(CU5,CX$4:CX$51,0)),"F",IF(ISNA(MATCH(CU5,CY$4:CY$51,0)),"W",IF(ISNA(MATCH(CU5,CZ$4:CZ$51,0)),"WF","WC")))))</f>
        <v>SF</v>
      </c>
      <c r="CU5" s="164">
        <v>20</v>
      </c>
      <c r="CV5" s="144">
        <v>20</v>
      </c>
      <c r="CW5" s="133">
        <v>33</v>
      </c>
      <c r="CX5" s="133">
        <v>177</v>
      </c>
      <c r="CY5" s="133">
        <v>177</v>
      </c>
      <c r="CZ5" s="133">
        <v>177</v>
      </c>
      <c r="DB5" s="166">
        <f t="shared" ref="DB5:DB68" si="22">IF(ISTEXT(DC5),1,0)</f>
        <v>1</v>
      </c>
      <c r="DC5" s="144" t="str">
        <f t="shared" ref="DC5:DC68" si="23">IF(ISNA(MATCH(DD5,DE$4:DE$51,0)),"QF",IF(ISNA(MATCH(DD5,DF$4:DF$51,0)),"SF",IF(ISNA(MATCH(DD5,DG$4:DG$51,0)),"F",IF(ISNA(MATCH(DD5,DH$4:DH$51,0)),"W",IF(ISNA(MATCH(DD5,DI$4:DI$51,0)),"WF","WC")))))</f>
        <v>QF</v>
      </c>
      <c r="DD5" s="133">
        <v>16</v>
      </c>
      <c r="DE5" s="217">
        <v>25</v>
      </c>
      <c r="DF5" s="133">
        <v>51</v>
      </c>
      <c r="DG5" s="133">
        <v>51</v>
      </c>
      <c r="DH5" s="133">
        <v>177</v>
      </c>
      <c r="DI5" s="133">
        <v>254</v>
      </c>
      <c r="DK5" s="166">
        <f t="shared" ref="DK5:DK68" si="24">IF(ISTEXT(DL5),1,0)</f>
        <v>1</v>
      </c>
      <c r="DL5" s="144" t="str">
        <f t="shared" ref="DL5:DL68" si="25">IF(ISNA(MATCH(DM5,DN$4:DN$51,0)),"QF",IF(ISNA(MATCH(DM5,DO$4:DO$51,0)),"SF",IF(ISNA(MATCH(DM5,DP$4:DP$51,0)),"F",IF(ISNA(MATCH(DM5,DQ$4:DQ$51,0)),"W",IF(ISNA(MATCH(DM5,DR$4:DR$51,0)),"WF","WC")))))</f>
        <v>WC</v>
      </c>
      <c r="DM5" s="133">
        <v>16</v>
      </c>
      <c r="DN5" s="217">
        <v>25</v>
      </c>
      <c r="DO5" s="133">
        <v>25</v>
      </c>
      <c r="DP5" s="133">
        <v>25</v>
      </c>
      <c r="DQ5" s="133">
        <v>25</v>
      </c>
      <c r="DR5" s="133">
        <v>25</v>
      </c>
      <c r="DT5" s="166">
        <f t="shared" ref="DT5:DT68" si="26">IF(ISTEXT(DU5),1,0)</f>
        <v>1</v>
      </c>
      <c r="DU5" s="144" t="str">
        <f t="shared" ref="DU5:DU68" si="27">IF(ISNA(MATCH(DV5,DW$4:DW$51,0)),"QF",IF(ISNA(MATCH(DV5,DX$4:DX$51,0)),"SF",IF(ISNA(MATCH(DV5,DY$4:DY$51,0)),"F",IF(ISNA(MATCH(DV5,DZ$4:DZ$51,0)),"W",IF(ISNA(MATCH(DV5,EA$4:EA$51,0)),"WF","WC")))))</f>
        <v>QF</v>
      </c>
      <c r="DV5" s="133">
        <v>16</v>
      </c>
      <c r="DW5" s="217">
        <v>33</v>
      </c>
      <c r="DX5" s="133">
        <v>67</v>
      </c>
      <c r="DY5" s="133">
        <v>148</v>
      </c>
      <c r="DZ5" s="133">
        <v>469</v>
      </c>
      <c r="EA5" s="133">
        <v>1241</v>
      </c>
      <c r="EC5" s="166">
        <f t="shared" ref="EC5:EC68" si="28">IF(ISTEXT(ED5),1,0)</f>
        <v>1</v>
      </c>
      <c r="ED5" s="144" t="str">
        <f t="shared" ref="ED5:ED68" si="29">IF(ISNA(MATCH(EE5,EF$4:EF$64,0)),"QF",IF(ISNA(MATCH(EE5,EG$4:EG$64,0)),"SF",IF(ISNA(MATCH(EE5,EH$4:EH$64,0)),"F",IF(ISNA(MATCH(EE5,EI$4:EI$64,0)),"W",IF(ISNA(MATCH(EE5,EJ$4:EJ$64,0)),"WF","WC")))))</f>
        <v>QF</v>
      </c>
      <c r="EE5" s="98">
        <v>16</v>
      </c>
      <c r="EF5" s="144">
        <v>27</v>
      </c>
      <c r="EG5" s="98">
        <v>33</v>
      </c>
      <c r="EH5" s="164">
        <v>74</v>
      </c>
      <c r="EI5" s="164">
        <v>254</v>
      </c>
      <c r="EJ5" s="133">
        <v>254</v>
      </c>
    </row>
    <row r="6" spans="1:140" ht="13.5" thickBot="1" x14ac:dyDescent="0.25">
      <c r="A6" s="153">
        <f t="shared" si="0"/>
        <v>0</v>
      </c>
      <c r="B6" s="166"/>
      <c r="C6" s="164"/>
      <c r="D6" s="133"/>
      <c r="E6" s="98"/>
      <c r="F6" s="164"/>
      <c r="G6" s="134">
        <v>176</v>
      </c>
      <c r="I6" s="153">
        <f t="shared" si="1"/>
        <v>1</v>
      </c>
      <c r="J6" s="166" t="s">
        <v>67</v>
      </c>
      <c r="K6" s="164">
        <v>25</v>
      </c>
      <c r="L6" s="274">
        <v>48</v>
      </c>
      <c r="M6" s="274">
        <v>102</v>
      </c>
      <c r="N6" s="274">
        <v>126</v>
      </c>
      <c r="O6" s="275">
        <v>255</v>
      </c>
      <c r="Q6" s="153">
        <f t="shared" si="2"/>
        <v>1</v>
      </c>
      <c r="R6" s="144" t="str">
        <f t="shared" si="11"/>
        <v>QF</v>
      </c>
      <c r="S6" s="148">
        <v>25</v>
      </c>
      <c r="T6" s="128">
        <v>45</v>
      </c>
      <c r="U6" s="128">
        <v>59</v>
      </c>
      <c r="V6" s="128">
        <v>111</v>
      </c>
      <c r="W6" s="128">
        <v>125</v>
      </c>
      <c r="Y6" s="153">
        <f t="shared" si="3"/>
        <v>1</v>
      </c>
      <c r="Z6" s="144" t="str">
        <f t="shared" si="12"/>
        <v>W</v>
      </c>
      <c r="AA6" s="129">
        <v>25</v>
      </c>
      <c r="AB6" s="130">
        <v>25</v>
      </c>
      <c r="AC6" s="130">
        <v>64</v>
      </c>
      <c r="AD6" s="130">
        <v>64</v>
      </c>
      <c r="AE6" s="128">
        <v>173</v>
      </c>
      <c r="AF6" s="239">
        <v>173</v>
      </c>
      <c r="AH6" s="153">
        <f t="shared" si="4"/>
        <v>1</v>
      </c>
      <c r="AI6" s="144" t="str">
        <f t="shared" si="13"/>
        <v>WF</v>
      </c>
      <c r="AJ6" s="130">
        <v>25</v>
      </c>
      <c r="AK6" s="130">
        <v>25</v>
      </c>
      <c r="AL6" s="129">
        <v>51</v>
      </c>
      <c r="AM6" s="128">
        <v>111</v>
      </c>
      <c r="AN6" s="128">
        <v>111</v>
      </c>
      <c r="AO6" s="239">
        <v>469</v>
      </c>
      <c r="AQ6" s="153">
        <f t="shared" si="5"/>
        <v>1</v>
      </c>
      <c r="AR6" s="144" t="str">
        <f t="shared" si="14"/>
        <v>F</v>
      </c>
      <c r="AS6" s="133">
        <v>27</v>
      </c>
      <c r="AT6" s="144">
        <v>45</v>
      </c>
      <c r="AU6" s="144">
        <v>66</v>
      </c>
      <c r="AV6" s="133">
        <v>175</v>
      </c>
      <c r="AW6" s="133">
        <v>435</v>
      </c>
      <c r="AX6" s="134">
        <v>435</v>
      </c>
      <c r="AZ6" s="153">
        <f t="shared" si="6"/>
        <v>1</v>
      </c>
      <c r="BA6" s="144" t="str">
        <f t="shared" si="15"/>
        <v>QF</v>
      </c>
      <c r="BB6" s="133">
        <v>27</v>
      </c>
      <c r="BC6" s="133">
        <v>45</v>
      </c>
      <c r="BD6" s="133">
        <v>64</v>
      </c>
      <c r="BE6" s="133">
        <v>64</v>
      </c>
      <c r="BF6" s="215">
        <v>67</v>
      </c>
      <c r="BG6" s="216">
        <v>503</v>
      </c>
      <c r="BI6" s="153">
        <f t="shared" si="7"/>
        <v>1</v>
      </c>
      <c r="BJ6" s="144" t="str">
        <f t="shared" si="16"/>
        <v>QF</v>
      </c>
      <c r="BK6" s="133">
        <v>20</v>
      </c>
      <c r="BL6" s="144">
        <v>33</v>
      </c>
      <c r="BM6" s="144">
        <v>33</v>
      </c>
      <c r="BN6" s="133">
        <v>195</v>
      </c>
      <c r="BO6" s="215">
        <v>217</v>
      </c>
      <c r="BP6" s="216">
        <v>522</v>
      </c>
      <c r="BR6" s="153">
        <f t="shared" si="8"/>
        <v>1</v>
      </c>
      <c r="BS6" s="144" t="str">
        <f t="shared" si="17"/>
        <v>QF</v>
      </c>
      <c r="BT6" s="144">
        <v>33</v>
      </c>
      <c r="BU6" s="377">
        <v>51</v>
      </c>
      <c r="BV6" s="144">
        <v>67</v>
      </c>
      <c r="BW6" s="133">
        <v>177</v>
      </c>
      <c r="BX6" s="215">
        <v>179</v>
      </c>
      <c r="BY6" s="216">
        <v>987</v>
      </c>
      <c r="BZ6" s="153"/>
      <c r="CA6" s="153">
        <f t="shared" si="9"/>
        <v>1</v>
      </c>
      <c r="CB6" s="144" t="str">
        <f t="shared" si="18"/>
        <v>WF</v>
      </c>
      <c r="CC6" s="164">
        <v>16</v>
      </c>
      <c r="CD6" s="133">
        <v>20</v>
      </c>
      <c r="CE6" s="144">
        <v>67</v>
      </c>
      <c r="CF6" s="133">
        <v>67</v>
      </c>
      <c r="CG6" s="133">
        <v>148</v>
      </c>
      <c r="CH6" s="134">
        <v>1114</v>
      </c>
      <c r="CJ6" s="166">
        <f t="shared" si="10"/>
        <v>1</v>
      </c>
      <c r="CK6" s="144" t="str">
        <f t="shared" si="19"/>
        <v>SF</v>
      </c>
      <c r="CL6" s="164">
        <v>33</v>
      </c>
      <c r="CM6" s="133">
        <v>33</v>
      </c>
      <c r="CN6" s="144">
        <v>85</v>
      </c>
      <c r="CO6" s="133">
        <v>111</v>
      </c>
      <c r="CP6" s="133">
        <v>111</v>
      </c>
      <c r="CQ6" s="134">
        <v>971</v>
      </c>
      <c r="CR6" s="164"/>
      <c r="CS6" s="166">
        <f t="shared" si="20"/>
        <v>1</v>
      </c>
      <c r="CT6" s="144" t="str">
        <f t="shared" si="21"/>
        <v>SF</v>
      </c>
      <c r="CU6" s="164">
        <v>25</v>
      </c>
      <c r="CV6" s="133">
        <v>25</v>
      </c>
      <c r="CW6" s="144">
        <v>67</v>
      </c>
      <c r="CX6" s="144">
        <v>233</v>
      </c>
      <c r="CY6" s="133">
        <v>294</v>
      </c>
      <c r="CZ6" s="134">
        <v>294</v>
      </c>
      <c r="DB6" s="166">
        <f t="shared" si="22"/>
        <v>1</v>
      </c>
      <c r="DC6" s="144" t="str">
        <f t="shared" si="23"/>
        <v>W</v>
      </c>
      <c r="DD6" s="133">
        <v>25</v>
      </c>
      <c r="DE6" s="165">
        <v>33</v>
      </c>
      <c r="DF6" s="144">
        <v>71</v>
      </c>
      <c r="DG6" s="144">
        <v>111</v>
      </c>
      <c r="DH6" s="133">
        <v>254</v>
      </c>
      <c r="DI6" s="134">
        <v>973</v>
      </c>
      <c r="DK6" s="166">
        <f t="shared" si="24"/>
        <v>1</v>
      </c>
      <c r="DL6" s="144" t="str">
        <f t="shared" si="25"/>
        <v>WC</v>
      </c>
      <c r="DM6" s="133">
        <v>25</v>
      </c>
      <c r="DN6" s="165">
        <v>67</v>
      </c>
      <c r="DO6" s="144">
        <v>67</v>
      </c>
      <c r="DP6" s="144">
        <v>118</v>
      </c>
      <c r="DQ6" s="133">
        <v>180</v>
      </c>
      <c r="DR6" s="134">
        <v>180</v>
      </c>
      <c r="DT6" s="166">
        <f t="shared" si="26"/>
        <v>1</v>
      </c>
      <c r="DU6" s="144" t="str">
        <f t="shared" si="27"/>
        <v>QF</v>
      </c>
      <c r="DV6" s="133">
        <v>20</v>
      </c>
      <c r="DW6" s="165">
        <v>67</v>
      </c>
      <c r="DX6" s="144">
        <v>148</v>
      </c>
      <c r="DY6" s="144">
        <v>303</v>
      </c>
      <c r="DZ6" s="133">
        <v>610</v>
      </c>
      <c r="EA6" s="134">
        <v>1477</v>
      </c>
      <c r="EC6" s="166">
        <f t="shared" si="28"/>
        <v>1</v>
      </c>
      <c r="ED6" s="144" t="str">
        <f t="shared" si="29"/>
        <v>QF</v>
      </c>
      <c r="EE6" s="98">
        <v>20</v>
      </c>
      <c r="EF6" s="133">
        <v>33</v>
      </c>
      <c r="EG6" s="153">
        <v>67</v>
      </c>
      <c r="EH6" s="166">
        <v>254</v>
      </c>
      <c r="EI6" s="164">
        <v>469</v>
      </c>
      <c r="EJ6" s="133">
        <v>469</v>
      </c>
    </row>
    <row r="7" spans="1:140" ht="13.5" thickBot="1" x14ac:dyDescent="0.25">
      <c r="A7" s="153">
        <f t="shared" si="0"/>
        <v>0</v>
      </c>
      <c r="B7" s="166"/>
      <c r="C7" s="164"/>
      <c r="D7" s="133"/>
      <c r="E7" s="98"/>
      <c r="F7" s="133">
        <v>45</v>
      </c>
      <c r="G7" s="2"/>
      <c r="I7" s="153">
        <f t="shared" si="1"/>
        <v>1</v>
      </c>
      <c r="J7" s="166" t="s">
        <v>63</v>
      </c>
      <c r="K7" s="164">
        <v>28</v>
      </c>
      <c r="L7" s="274">
        <v>61</v>
      </c>
      <c r="M7" s="274">
        <v>126</v>
      </c>
      <c r="N7" s="274">
        <v>131</v>
      </c>
      <c r="O7" s="2"/>
      <c r="Q7" s="153">
        <f t="shared" si="2"/>
        <v>1</v>
      </c>
      <c r="R7" s="144" t="str">
        <f t="shared" si="11"/>
        <v>QF</v>
      </c>
      <c r="S7" s="148">
        <v>31</v>
      </c>
      <c r="T7" s="128">
        <v>47</v>
      </c>
      <c r="U7" s="128">
        <v>60</v>
      </c>
      <c r="V7" s="128">
        <v>349</v>
      </c>
      <c r="W7" s="128">
        <v>365</v>
      </c>
      <c r="Y7" s="153">
        <f t="shared" si="3"/>
        <v>1</v>
      </c>
      <c r="Z7" s="144" t="str">
        <f t="shared" si="12"/>
        <v>QF</v>
      </c>
      <c r="AA7" s="129">
        <v>27</v>
      </c>
      <c r="AB7" s="130">
        <v>45</v>
      </c>
      <c r="AC7" s="130">
        <v>66</v>
      </c>
      <c r="AD7" s="130">
        <v>66</v>
      </c>
      <c r="AE7" s="128">
        <v>180</v>
      </c>
      <c r="AF7" s="158"/>
      <c r="AH7" s="153">
        <f t="shared" si="4"/>
        <v>1</v>
      </c>
      <c r="AI7" s="144" t="str">
        <f t="shared" si="13"/>
        <v>SF</v>
      </c>
      <c r="AJ7" s="128">
        <v>27</v>
      </c>
      <c r="AK7" s="128">
        <v>27</v>
      </c>
      <c r="AL7" s="130">
        <v>67</v>
      </c>
      <c r="AM7" s="128">
        <v>175</v>
      </c>
      <c r="AN7" s="128">
        <v>343</v>
      </c>
      <c r="AO7" s="158"/>
      <c r="AQ7" s="153">
        <f t="shared" si="5"/>
        <v>1</v>
      </c>
      <c r="AR7" s="144" t="str">
        <f t="shared" si="14"/>
        <v>QF</v>
      </c>
      <c r="AS7" s="144">
        <v>33</v>
      </c>
      <c r="AT7" s="133">
        <v>48</v>
      </c>
      <c r="AU7" s="144">
        <v>67</v>
      </c>
      <c r="AV7" s="133">
        <v>340</v>
      </c>
      <c r="AW7" s="133">
        <v>1218</v>
      </c>
      <c r="AX7" s="98"/>
      <c r="AZ7" s="153">
        <f t="shared" si="6"/>
        <v>1</v>
      </c>
      <c r="BA7" s="144" t="str">
        <f t="shared" si="15"/>
        <v>W</v>
      </c>
      <c r="BB7" s="133">
        <v>33</v>
      </c>
      <c r="BC7" s="133">
        <v>56</v>
      </c>
      <c r="BD7" s="133">
        <v>67</v>
      </c>
      <c r="BE7" s="133">
        <v>67</v>
      </c>
      <c r="BF7" s="215">
        <v>254</v>
      </c>
      <c r="BI7" s="153">
        <f t="shared" si="7"/>
        <v>1</v>
      </c>
      <c r="BJ7" s="144" t="str">
        <f t="shared" si="16"/>
        <v>WF</v>
      </c>
      <c r="BK7" s="144">
        <v>25</v>
      </c>
      <c r="BL7" s="133">
        <v>48</v>
      </c>
      <c r="BM7" s="133">
        <v>48</v>
      </c>
      <c r="BN7" s="133">
        <v>201</v>
      </c>
      <c r="BO7" s="215">
        <v>296</v>
      </c>
      <c r="BR7" s="153">
        <f t="shared" si="8"/>
        <v>1</v>
      </c>
      <c r="BS7" s="144" t="str">
        <f t="shared" si="17"/>
        <v>QF</v>
      </c>
      <c r="BT7" s="133">
        <v>39</v>
      </c>
      <c r="BU7" s="144">
        <v>67</v>
      </c>
      <c r="BV7" s="133">
        <v>71</v>
      </c>
      <c r="BW7" s="133">
        <v>179</v>
      </c>
      <c r="BX7" s="215">
        <v>190</v>
      </c>
      <c r="BZ7" s="98"/>
      <c r="CA7" s="153">
        <f t="shared" si="9"/>
        <v>1</v>
      </c>
      <c r="CB7" s="144" t="str">
        <f t="shared" si="18"/>
        <v>SF</v>
      </c>
      <c r="CC7" s="164">
        <v>20</v>
      </c>
      <c r="CD7" s="133">
        <v>27</v>
      </c>
      <c r="CE7" s="133">
        <v>100</v>
      </c>
      <c r="CF7" s="133">
        <v>148</v>
      </c>
      <c r="CG7" s="144">
        <v>217</v>
      </c>
      <c r="CH7" s="1"/>
      <c r="CJ7" s="166">
        <f t="shared" si="10"/>
        <v>1</v>
      </c>
      <c r="CK7" s="144" t="str">
        <f t="shared" si="19"/>
        <v>SF</v>
      </c>
      <c r="CL7" s="164">
        <v>40</v>
      </c>
      <c r="CM7" s="133">
        <v>40</v>
      </c>
      <c r="CN7" s="133">
        <v>111</v>
      </c>
      <c r="CO7" s="133">
        <v>121</v>
      </c>
      <c r="CP7" s="144">
        <v>217</v>
      </c>
      <c r="CQ7" s="1"/>
      <c r="CR7" s="1"/>
      <c r="CS7" s="166">
        <f t="shared" si="20"/>
        <v>1</v>
      </c>
      <c r="CT7" s="144" t="str">
        <f t="shared" si="21"/>
        <v>SF</v>
      </c>
      <c r="CU7" s="164">
        <v>27</v>
      </c>
      <c r="CV7" s="133">
        <v>27</v>
      </c>
      <c r="CW7" s="133">
        <v>148</v>
      </c>
      <c r="CX7" s="133">
        <v>254</v>
      </c>
      <c r="CY7" s="144">
        <v>469</v>
      </c>
      <c r="CZ7" s="1"/>
      <c r="DB7" s="166">
        <f t="shared" si="22"/>
        <v>1</v>
      </c>
      <c r="DC7" s="144" t="str">
        <f t="shared" si="23"/>
        <v>QF</v>
      </c>
      <c r="DD7" s="133">
        <v>27</v>
      </c>
      <c r="DE7" s="165">
        <v>40</v>
      </c>
      <c r="DF7" s="133">
        <v>103</v>
      </c>
      <c r="DG7" s="133">
        <v>177</v>
      </c>
      <c r="DH7" s="144">
        <v>781</v>
      </c>
      <c r="DI7" s="1"/>
      <c r="DK7" s="166">
        <f t="shared" si="24"/>
        <v>1</v>
      </c>
      <c r="DL7" s="144" t="str">
        <f t="shared" si="25"/>
        <v>QF</v>
      </c>
      <c r="DM7" s="133">
        <v>27</v>
      </c>
      <c r="DN7" s="165">
        <v>68</v>
      </c>
      <c r="DO7" s="133">
        <v>68</v>
      </c>
      <c r="DP7" s="133">
        <v>180</v>
      </c>
      <c r="DQ7" s="144">
        <v>207</v>
      </c>
      <c r="DR7" s="1"/>
      <c r="DT7" s="166">
        <f t="shared" si="26"/>
        <v>1</v>
      </c>
      <c r="DU7" s="144" t="str">
        <f t="shared" si="27"/>
        <v>QF</v>
      </c>
      <c r="DV7" s="133">
        <v>27</v>
      </c>
      <c r="DW7" s="165">
        <v>118</v>
      </c>
      <c r="DX7" s="133">
        <v>217</v>
      </c>
      <c r="DY7" s="133">
        <v>469</v>
      </c>
      <c r="DZ7" s="144">
        <v>1241</v>
      </c>
      <c r="EA7" s="1"/>
      <c r="EC7" s="166">
        <f t="shared" si="28"/>
        <v>1</v>
      </c>
      <c r="ED7" s="144" t="str">
        <f t="shared" si="29"/>
        <v>SF</v>
      </c>
      <c r="EE7" s="98">
        <v>25</v>
      </c>
      <c r="EF7" s="133">
        <v>51</v>
      </c>
      <c r="EG7" s="98">
        <v>74</v>
      </c>
      <c r="EH7" s="164">
        <v>469</v>
      </c>
      <c r="EI7" s="166">
        <v>1114</v>
      </c>
      <c r="EJ7" s="134">
        <v>2848</v>
      </c>
    </row>
    <row r="8" spans="1:140" ht="13.5" thickBot="1" x14ac:dyDescent="0.25">
      <c r="A8" s="153">
        <f t="shared" si="0"/>
        <v>0</v>
      </c>
      <c r="B8" s="166"/>
      <c r="C8" s="164"/>
      <c r="D8" s="133"/>
      <c r="E8" s="98"/>
      <c r="F8" s="133">
        <v>111</v>
      </c>
      <c r="G8" s="2"/>
      <c r="I8" s="153">
        <f t="shared" si="1"/>
        <v>1</v>
      </c>
      <c r="J8" s="166" t="s">
        <v>63</v>
      </c>
      <c r="K8" s="164">
        <v>33</v>
      </c>
      <c r="L8" s="274">
        <v>64</v>
      </c>
      <c r="M8" s="274">
        <v>131</v>
      </c>
      <c r="N8" s="274">
        <v>232</v>
      </c>
      <c r="O8" s="2"/>
      <c r="Q8" s="153">
        <f t="shared" si="2"/>
        <v>1</v>
      </c>
      <c r="R8" s="144" t="str">
        <f t="shared" si="11"/>
        <v>W</v>
      </c>
      <c r="S8" s="148">
        <v>33</v>
      </c>
      <c r="T8" s="128">
        <v>53</v>
      </c>
      <c r="U8" s="128">
        <v>71</v>
      </c>
      <c r="V8" s="128">
        <v>144</v>
      </c>
      <c r="W8" s="131">
        <v>279</v>
      </c>
      <c r="Y8" s="153">
        <f t="shared" si="3"/>
        <v>1</v>
      </c>
      <c r="Z8" s="144" t="str">
        <f t="shared" si="12"/>
        <v>QF</v>
      </c>
      <c r="AA8" s="128">
        <v>33</v>
      </c>
      <c r="AB8" s="130">
        <v>48</v>
      </c>
      <c r="AC8" s="130">
        <v>71</v>
      </c>
      <c r="AD8" s="128">
        <v>71</v>
      </c>
      <c r="AE8" s="129">
        <v>308</v>
      </c>
      <c r="AF8" s="158"/>
      <c r="AH8" s="153">
        <f t="shared" si="4"/>
        <v>1</v>
      </c>
      <c r="AI8" s="144" t="str">
        <f t="shared" si="13"/>
        <v>QF</v>
      </c>
      <c r="AJ8" s="128">
        <v>33</v>
      </c>
      <c r="AK8" s="128">
        <v>47</v>
      </c>
      <c r="AL8" s="130">
        <v>87</v>
      </c>
      <c r="AM8" s="128">
        <v>236</v>
      </c>
      <c r="AN8" s="129">
        <v>469</v>
      </c>
      <c r="AO8" s="158"/>
      <c r="AQ8" s="153">
        <f t="shared" si="5"/>
        <v>1</v>
      </c>
      <c r="AR8" s="144" t="str">
        <f t="shared" si="14"/>
        <v>F</v>
      </c>
      <c r="AS8" s="144">
        <v>45</v>
      </c>
      <c r="AT8" s="133">
        <v>61</v>
      </c>
      <c r="AU8" s="133">
        <v>71</v>
      </c>
      <c r="AV8" s="133">
        <v>435</v>
      </c>
      <c r="AW8" s="133">
        <v>868</v>
      </c>
      <c r="AX8" s="98"/>
      <c r="AZ8" s="153">
        <f t="shared" si="6"/>
        <v>1</v>
      </c>
      <c r="BA8" s="144" t="str">
        <f t="shared" si="15"/>
        <v>QF</v>
      </c>
      <c r="BB8" s="133">
        <v>40</v>
      </c>
      <c r="BC8" s="133">
        <v>64</v>
      </c>
      <c r="BD8" s="133">
        <v>85</v>
      </c>
      <c r="BE8" s="133">
        <v>108</v>
      </c>
      <c r="BF8" s="215">
        <v>330</v>
      </c>
      <c r="BI8" s="153">
        <f t="shared" si="7"/>
        <v>1</v>
      </c>
      <c r="BJ8" s="144" t="str">
        <f t="shared" si="16"/>
        <v>F</v>
      </c>
      <c r="BK8" s="144">
        <v>27</v>
      </c>
      <c r="BL8" s="377">
        <v>51</v>
      </c>
      <c r="BM8" s="133">
        <v>70</v>
      </c>
      <c r="BN8" s="144">
        <v>217</v>
      </c>
      <c r="BO8" s="215">
        <v>522</v>
      </c>
      <c r="BR8" s="153">
        <f t="shared" si="8"/>
        <v>1</v>
      </c>
      <c r="BS8" s="144" t="str">
        <f t="shared" si="17"/>
        <v>QF</v>
      </c>
      <c r="BT8" s="144">
        <v>45</v>
      </c>
      <c r="BU8" s="133">
        <v>68</v>
      </c>
      <c r="BV8" s="133">
        <v>79</v>
      </c>
      <c r="BW8" s="133">
        <v>190</v>
      </c>
      <c r="BX8" s="215">
        <v>233</v>
      </c>
      <c r="BZ8" s="98"/>
      <c r="CA8" s="153">
        <f t="shared" si="9"/>
        <v>1</v>
      </c>
      <c r="CB8" s="144" t="str">
        <f t="shared" si="18"/>
        <v>QF</v>
      </c>
      <c r="CC8" s="166">
        <v>25</v>
      </c>
      <c r="CD8" s="133">
        <v>33</v>
      </c>
      <c r="CE8" s="133">
        <v>141</v>
      </c>
      <c r="CF8" s="133">
        <v>177</v>
      </c>
      <c r="CG8" s="133">
        <v>348</v>
      </c>
      <c r="CH8" s="1"/>
      <c r="CJ8" s="166">
        <f t="shared" si="10"/>
        <v>1</v>
      </c>
      <c r="CK8" s="144" t="str">
        <f t="shared" si="19"/>
        <v>QF</v>
      </c>
      <c r="CL8" s="166">
        <v>45</v>
      </c>
      <c r="CM8" s="133">
        <v>67</v>
      </c>
      <c r="CN8" s="133">
        <v>118</v>
      </c>
      <c r="CO8" s="133">
        <v>177</v>
      </c>
      <c r="CP8" s="133">
        <v>247</v>
      </c>
      <c r="CQ8" s="1"/>
      <c r="CR8" s="1"/>
      <c r="CS8" s="166">
        <f t="shared" si="20"/>
        <v>1</v>
      </c>
      <c r="CT8" s="144" t="str">
        <f t="shared" si="21"/>
        <v>F</v>
      </c>
      <c r="CU8" s="166">
        <v>33</v>
      </c>
      <c r="CV8" s="133">
        <v>33</v>
      </c>
      <c r="CW8" s="133">
        <v>177</v>
      </c>
      <c r="CX8" s="133">
        <v>294</v>
      </c>
      <c r="CY8" s="133">
        <v>1114</v>
      </c>
      <c r="CZ8" s="1"/>
      <c r="DB8" s="166">
        <f t="shared" si="22"/>
        <v>1</v>
      </c>
      <c r="DC8" s="144" t="str">
        <f t="shared" si="23"/>
        <v>SF</v>
      </c>
      <c r="DD8" s="144">
        <v>33</v>
      </c>
      <c r="DE8" s="165">
        <v>51</v>
      </c>
      <c r="DF8" s="133">
        <v>111</v>
      </c>
      <c r="DG8" s="133">
        <v>217</v>
      </c>
      <c r="DH8" s="133">
        <v>973</v>
      </c>
      <c r="DI8" s="1"/>
      <c r="DK8" s="166">
        <f t="shared" si="24"/>
        <v>1</v>
      </c>
      <c r="DL8" s="144" t="str">
        <f t="shared" si="25"/>
        <v>QF</v>
      </c>
      <c r="DM8" s="144">
        <v>33</v>
      </c>
      <c r="DN8" s="165">
        <v>78</v>
      </c>
      <c r="DO8" s="133">
        <v>78</v>
      </c>
      <c r="DP8" s="133">
        <v>207</v>
      </c>
      <c r="DQ8" s="133">
        <v>233</v>
      </c>
      <c r="DR8" s="1"/>
      <c r="DT8" s="166">
        <f t="shared" si="26"/>
        <v>1</v>
      </c>
      <c r="DU8" s="144" t="str">
        <f t="shared" si="27"/>
        <v>WF</v>
      </c>
      <c r="DV8" s="144">
        <v>33</v>
      </c>
      <c r="DW8" s="165">
        <v>128</v>
      </c>
      <c r="DX8" s="133">
        <v>303</v>
      </c>
      <c r="DY8" s="133">
        <v>610</v>
      </c>
      <c r="DZ8" s="133">
        <v>1477</v>
      </c>
      <c r="EA8" s="1"/>
      <c r="EC8" s="166">
        <f t="shared" si="28"/>
        <v>1</v>
      </c>
      <c r="ED8" s="144" t="str">
        <f t="shared" si="29"/>
        <v>F</v>
      </c>
      <c r="EE8" s="153">
        <v>27</v>
      </c>
      <c r="EF8" s="133">
        <v>67</v>
      </c>
      <c r="EG8" s="98">
        <v>175</v>
      </c>
      <c r="EH8" s="164">
        <v>973</v>
      </c>
      <c r="EI8" s="133">
        <v>1640</v>
      </c>
      <c r="EJ8" s="1"/>
    </row>
    <row r="9" spans="1:140" ht="13.5" thickBot="1" x14ac:dyDescent="0.25">
      <c r="A9" s="153">
        <f t="shared" si="0"/>
        <v>0</v>
      </c>
      <c r="B9" s="166"/>
      <c r="C9" s="164"/>
      <c r="D9" s="133"/>
      <c r="E9" s="98"/>
      <c r="F9" s="134"/>
      <c r="G9" s="2"/>
      <c r="I9" s="153">
        <f t="shared" si="1"/>
        <v>1</v>
      </c>
      <c r="J9" s="166" t="s">
        <v>63</v>
      </c>
      <c r="K9" s="164">
        <v>37</v>
      </c>
      <c r="L9" s="274">
        <v>65</v>
      </c>
      <c r="M9" s="274">
        <v>157</v>
      </c>
      <c r="N9" s="275">
        <v>255</v>
      </c>
      <c r="O9" s="2"/>
      <c r="Q9" s="153">
        <f t="shared" si="2"/>
        <v>1</v>
      </c>
      <c r="R9" s="144" t="str">
        <f t="shared" si="11"/>
        <v>QF</v>
      </c>
      <c r="S9" s="148">
        <v>37</v>
      </c>
      <c r="T9" s="128">
        <v>59</v>
      </c>
      <c r="U9" s="128">
        <v>75</v>
      </c>
      <c r="V9" s="128">
        <v>71</v>
      </c>
      <c r="W9" s="2"/>
      <c r="Y9" s="153">
        <f t="shared" si="3"/>
        <v>1</v>
      </c>
      <c r="Z9" s="144" t="str">
        <f t="shared" si="12"/>
        <v>SF</v>
      </c>
      <c r="AA9" s="128">
        <v>45</v>
      </c>
      <c r="AB9" s="129">
        <v>60</v>
      </c>
      <c r="AC9" s="130">
        <v>93</v>
      </c>
      <c r="AD9" s="128">
        <v>118</v>
      </c>
      <c r="AE9" s="237">
        <v>311</v>
      </c>
      <c r="AF9" s="158"/>
      <c r="AH9" s="153">
        <f t="shared" si="4"/>
        <v>1</v>
      </c>
      <c r="AI9" s="144" t="str">
        <f t="shared" si="13"/>
        <v>QF</v>
      </c>
      <c r="AJ9" s="130">
        <v>34</v>
      </c>
      <c r="AK9" s="129">
        <v>51</v>
      </c>
      <c r="AL9" s="130">
        <v>103</v>
      </c>
      <c r="AM9" s="128">
        <v>292</v>
      </c>
      <c r="AN9" s="237">
        <v>494</v>
      </c>
      <c r="AO9" s="158"/>
      <c r="AQ9" s="153">
        <f t="shared" si="5"/>
        <v>1</v>
      </c>
      <c r="AR9" s="144" t="str">
        <f t="shared" si="14"/>
        <v>QF</v>
      </c>
      <c r="AS9" s="133">
        <v>47</v>
      </c>
      <c r="AT9" s="144">
        <v>64</v>
      </c>
      <c r="AU9" s="133">
        <v>175</v>
      </c>
      <c r="AV9" s="144">
        <v>469</v>
      </c>
      <c r="AW9" s="134">
        <v>469</v>
      </c>
      <c r="AX9" s="98"/>
      <c r="AZ9" s="153">
        <f t="shared" si="6"/>
        <v>1</v>
      </c>
      <c r="BA9" s="144" t="str">
        <f t="shared" si="15"/>
        <v>SF</v>
      </c>
      <c r="BB9" s="133">
        <v>45</v>
      </c>
      <c r="BC9" s="377">
        <v>51</v>
      </c>
      <c r="BD9" s="133">
        <v>108</v>
      </c>
      <c r="BE9" s="133">
        <v>175</v>
      </c>
      <c r="BF9" s="216">
        <v>503</v>
      </c>
      <c r="BI9" s="153">
        <f t="shared" si="7"/>
        <v>1</v>
      </c>
      <c r="BJ9" s="144" t="str">
        <f t="shared" si="16"/>
        <v>F</v>
      </c>
      <c r="BK9" s="144">
        <v>33</v>
      </c>
      <c r="BL9" s="133">
        <v>70</v>
      </c>
      <c r="BM9" s="144">
        <v>111</v>
      </c>
      <c r="BN9" s="133">
        <v>296</v>
      </c>
      <c r="BO9" s="216">
        <v>968</v>
      </c>
      <c r="BR9" s="153">
        <f t="shared" si="8"/>
        <v>1</v>
      </c>
      <c r="BS9" s="144" t="str">
        <f t="shared" si="17"/>
        <v>QF</v>
      </c>
      <c r="BT9" s="133">
        <v>47</v>
      </c>
      <c r="BU9" s="133">
        <v>71</v>
      </c>
      <c r="BV9" s="133">
        <v>85</v>
      </c>
      <c r="BW9" s="133">
        <v>233</v>
      </c>
      <c r="BX9" s="216">
        <v>987</v>
      </c>
      <c r="BZ9" s="98"/>
      <c r="CA9" s="153">
        <f t="shared" si="9"/>
        <v>1</v>
      </c>
      <c r="CB9" s="144" t="str">
        <f t="shared" si="18"/>
        <v>SF</v>
      </c>
      <c r="CC9" s="164">
        <v>27</v>
      </c>
      <c r="CD9" s="133">
        <v>39</v>
      </c>
      <c r="CE9" s="133">
        <v>148</v>
      </c>
      <c r="CF9" s="133">
        <v>217</v>
      </c>
      <c r="CG9" s="134">
        <v>1114</v>
      </c>
      <c r="CH9" s="1"/>
      <c r="CJ9" s="166">
        <f t="shared" si="10"/>
        <v>1</v>
      </c>
      <c r="CK9" s="144" t="str">
        <f t="shared" si="19"/>
        <v>QF</v>
      </c>
      <c r="CL9" s="164">
        <v>56</v>
      </c>
      <c r="CM9" s="133">
        <v>68</v>
      </c>
      <c r="CN9" s="133">
        <v>121</v>
      </c>
      <c r="CO9" s="133">
        <v>217</v>
      </c>
      <c r="CP9" s="134">
        <v>971</v>
      </c>
      <c r="CQ9" s="1"/>
      <c r="CR9" s="1"/>
      <c r="CS9" s="166">
        <f t="shared" si="20"/>
        <v>1</v>
      </c>
      <c r="CT9" s="144" t="str">
        <f t="shared" si="21"/>
        <v>QF</v>
      </c>
      <c r="CU9" s="164">
        <v>40</v>
      </c>
      <c r="CV9" s="133">
        <v>51</v>
      </c>
      <c r="CW9" s="133">
        <v>201</v>
      </c>
      <c r="CX9" s="144">
        <v>469</v>
      </c>
      <c r="CY9" s="134">
        <v>2041</v>
      </c>
      <c r="CZ9" s="1"/>
      <c r="DB9" s="166">
        <f t="shared" si="22"/>
        <v>1</v>
      </c>
      <c r="DC9" s="144" t="str">
        <f t="shared" si="23"/>
        <v>SF</v>
      </c>
      <c r="DD9" s="133">
        <v>40</v>
      </c>
      <c r="DE9" s="165">
        <v>67</v>
      </c>
      <c r="DF9" s="133">
        <v>177</v>
      </c>
      <c r="DG9" s="144">
        <v>254</v>
      </c>
      <c r="DH9" s="134">
        <v>2016</v>
      </c>
      <c r="DI9" s="1"/>
      <c r="DK9" s="166">
        <f t="shared" si="24"/>
        <v>1</v>
      </c>
      <c r="DL9" s="144" t="str">
        <f t="shared" si="25"/>
        <v>QF</v>
      </c>
      <c r="DM9" s="133">
        <v>48</v>
      </c>
      <c r="DN9" s="165">
        <v>118</v>
      </c>
      <c r="DO9" s="133">
        <v>118</v>
      </c>
      <c r="DP9" s="144">
        <v>233</v>
      </c>
      <c r="DQ9" s="134">
        <v>987</v>
      </c>
      <c r="DR9" s="1"/>
      <c r="DT9" s="166">
        <f t="shared" si="26"/>
        <v>1</v>
      </c>
      <c r="DU9" s="144" t="str">
        <f t="shared" si="27"/>
        <v>F</v>
      </c>
      <c r="DV9" s="133">
        <v>67</v>
      </c>
      <c r="DW9" s="165">
        <v>148</v>
      </c>
      <c r="DX9" s="133">
        <v>469</v>
      </c>
      <c r="DY9" s="144">
        <v>862</v>
      </c>
      <c r="DZ9" s="134">
        <v>1519</v>
      </c>
      <c r="EA9" s="1"/>
      <c r="EC9" s="166">
        <f t="shared" si="28"/>
        <v>1</v>
      </c>
      <c r="ED9" s="144" t="str">
        <f t="shared" si="29"/>
        <v>F</v>
      </c>
      <c r="EE9" s="98">
        <v>33</v>
      </c>
      <c r="EF9" s="133">
        <v>74</v>
      </c>
      <c r="EG9" s="98">
        <v>254</v>
      </c>
      <c r="EH9" s="166">
        <v>1114</v>
      </c>
      <c r="EI9" s="133">
        <v>1678</v>
      </c>
      <c r="EJ9" s="1"/>
    </row>
    <row r="10" spans="1:140" ht="13.5" thickBot="1" x14ac:dyDescent="0.25">
      <c r="A10" s="153">
        <f t="shared" si="0"/>
        <v>0</v>
      </c>
      <c r="B10" s="166"/>
      <c r="C10" s="164"/>
      <c r="D10" s="133"/>
      <c r="E10" s="165"/>
      <c r="F10" s="2"/>
      <c r="G10" s="2"/>
      <c r="I10" s="153">
        <f t="shared" si="1"/>
        <v>1</v>
      </c>
      <c r="J10" s="166" t="s">
        <v>62</v>
      </c>
      <c r="K10" s="164">
        <v>41</v>
      </c>
      <c r="L10" s="274">
        <v>80</v>
      </c>
      <c r="M10" s="274">
        <v>173</v>
      </c>
      <c r="N10" s="2"/>
      <c r="O10" s="2"/>
      <c r="Q10" s="153">
        <f t="shared" si="2"/>
        <v>1</v>
      </c>
      <c r="R10" s="144" t="str">
        <f t="shared" si="11"/>
        <v>QF</v>
      </c>
      <c r="S10" s="148">
        <v>38</v>
      </c>
      <c r="T10" s="128">
        <v>60</v>
      </c>
      <c r="U10" s="128">
        <v>85</v>
      </c>
      <c r="V10" s="128">
        <v>294</v>
      </c>
      <c r="W10" s="2"/>
      <c r="Y10" s="153">
        <f t="shared" si="3"/>
        <v>1</v>
      </c>
      <c r="Z10" s="144" t="str">
        <f t="shared" si="12"/>
        <v>QF</v>
      </c>
      <c r="AA10" s="129">
        <v>47</v>
      </c>
      <c r="AB10" s="130">
        <v>63</v>
      </c>
      <c r="AC10" s="129">
        <v>118</v>
      </c>
      <c r="AD10" s="129">
        <v>144</v>
      </c>
      <c r="AE10" s="158"/>
      <c r="AF10" s="158"/>
      <c r="AH10" s="153">
        <f t="shared" si="4"/>
        <v>1</v>
      </c>
      <c r="AI10" s="144" t="str">
        <f t="shared" si="13"/>
        <v>QF</v>
      </c>
      <c r="AJ10" s="130">
        <v>45</v>
      </c>
      <c r="AK10" s="130">
        <v>67</v>
      </c>
      <c r="AL10" s="128">
        <v>111</v>
      </c>
      <c r="AM10" s="130">
        <v>302</v>
      </c>
      <c r="AN10" s="158"/>
      <c r="AO10" s="158"/>
      <c r="AQ10" s="153">
        <f t="shared" si="5"/>
        <v>1</v>
      </c>
      <c r="AR10" s="144" t="str">
        <f t="shared" si="14"/>
        <v>SF</v>
      </c>
      <c r="AS10" s="133">
        <v>48</v>
      </c>
      <c r="AT10" s="144">
        <v>66</v>
      </c>
      <c r="AU10" s="133">
        <v>176</v>
      </c>
      <c r="AV10" s="144">
        <v>494</v>
      </c>
      <c r="AW10" s="98"/>
      <c r="AX10" s="98"/>
      <c r="AZ10" s="153">
        <f t="shared" si="6"/>
        <v>1</v>
      </c>
      <c r="BA10" s="144" t="str">
        <f t="shared" si="15"/>
        <v>QF</v>
      </c>
      <c r="BB10" s="133">
        <v>47</v>
      </c>
      <c r="BC10" s="133">
        <v>67</v>
      </c>
      <c r="BD10" s="133">
        <v>135</v>
      </c>
      <c r="BE10" s="133">
        <v>217</v>
      </c>
      <c r="BI10" s="153">
        <f t="shared" si="7"/>
        <v>1</v>
      </c>
      <c r="BJ10" s="144" t="str">
        <f t="shared" si="16"/>
        <v>QF</v>
      </c>
      <c r="BK10" s="133">
        <v>40</v>
      </c>
      <c r="BL10" s="133">
        <v>71</v>
      </c>
      <c r="BM10" s="133">
        <v>122</v>
      </c>
      <c r="BN10" s="144">
        <v>451</v>
      </c>
      <c r="BR10" s="153">
        <f t="shared" si="8"/>
        <v>1</v>
      </c>
      <c r="BS10" s="144" t="str">
        <f t="shared" si="17"/>
        <v>F</v>
      </c>
      <c r="BT10" s="133">
        <v>48</v>
      </c>
      <c r="BU10" s="133">
        <v>79</v>
      </c>
      <c r="BV10" s="133">
        <v>107</v>
      </c>
      <c r="BW10" s="133">
        <v>330</v>
      </c>
      <c r="BZ10" s="98"/>
      <c r="CA10" s="153">
        <f t="shared" si="9"/>
        <v>1</v>
      </c>
      <c r="CB10" s="144" t="str">
        <f t="shared" si="18"/>
        <v>SF</v>
      </c>
      <c r="CC10" s="164">
        <v>33</v>
      </c>
      <c r="CD10" s="144">
        <v>40</v>
      </c>
      <c r="CE10" s="144">
        <v>177</v>
      </c>
      <c r="CF10" s="144">
        <v>233</v>
      </c>
      <c r="CG10" s="1"/>
      <c r="CH10" s="1"/>
      <c r="CJ10" s="166">
        <f t="shared" si="10"/>
        <v>1</v>
      </c>
      <c r="CK10" s="144" t="str">
        <f t="shared" si="19"/>
        <v>QF</v>
      </c>
      <c r="CL10" s="259">
        <v>51</v>
      </c>
      <c r="CM10" s="144">
        <v>70</v>
      </c>
      <c r="CN10" s="144">
        <v>135</v>
      </c>
      <c r="CO10" s="144">
        <v>222</v>
      </c>
      <c r="CP10" s="1"/>
      <c r="CQ10" s="1"/>
      <c r="CR10" s="1"/>
      <c r="CS10" s="166">
        <f t="shared" si="20"/>
        <v>1</v>
      </c>
      <c r="CT10" s="144" t="str">
        <f t="shared" si="21"/>
        <v>SF</v>
      </c>
      <c r="CU10" s="164">
        <v>51</v>
      </c>
      <c r="CV10" s="144">
        <v>67</v>
      </c>
      <c r="CW10" s="144">
        <v>217</v>
      </c>
      <c r="CX10" s="133">
        <v>1114</v>
      </c>
      <c r="CY10" s="1"/>
      <c r="CZ10" s="1"/>
      <c r="DB10" s="166">
        <f t="shared" si="22"/>
        <v>1</v>
      </c>
      <c r="DC10" s="144" t="str">
        <f t="shared" si="23"/>
        <v>W</v>
      </c>
      <c r="DD10" s="133">
        <v>51</v>
      </c>
      <c r="DE10" s="217">
        <v>71</v>
      </c>
      <c r="DF10" s="144">
        <v>188</v>
      </c>
      <c r="DG10" s="133">
        <v>781</v>
      </c>
      <c r="DH10" s="1"/>
      <c r="DI10" s="1"/>
      <c r="DK10" s="166">
        <f t="shared" si="24"/>
        <v>1</v>
      </c>
      <c r="DL10" s="144" t="str">
        <f t="shared" si="25"/>
        <v>QF</v>
      </c>
      <c r="DM10" s="133">
        <v>51</v>
      </c>
      <c r="DN10" s="217">
        <v>180</v>
      </c>
      <c r="DO10" s="144">
        <v>180</v>
      </c>
      <c r="DP10" s="133">
        <v>548</v>
      </c>
      <c r="DQ10" s="1"/>
      <c r="DR10" s="1"/>
      <c r="DT10" s="166">
        <f t="shared" si="26"/>
        <v>1</v>
      </c>
      <c r="DU10" s="144" t="str">
        <f t="shared" si="27"/>
        <v>QF</v>
      </c>
      <c r="DV10" s="133">
        <v>68</v>
      </c>
      <c r="DW10" s="217">
        <v>195</v>
      </c>
      <c r="DX10" s="144">
        <v>610</v>
      </c>
      <c r="DY10" s="133">
        <v>1241</v>
      </c>
      <c r="DZ10" s="1"/>
      <c r="EA10" s="1"/>
      <c r="EC10" s="166">
        <f t="shared" si="28"/>
        <v>1</v>
      </c>
      <c r="ED10" s="144" t="str">
        <f t="shared" si="29"/>
        <v>SF</v>
      </c>
      <c r="EE10" s="98">
        <v>51</v>
      </c>
      <c r="EF10" s="144">
        <v>118</v>
      </c>
      <c r="EG10" s="153">
        <v>334</v>
      </c>
      <c r="EH10" s="164">
        <v>1477</v>
      </c>
      <c r="EI10" s="134">
        <v>2848</v>
      </c>
      <c r="EJ10" s="1"/>
    </row>
    <row r="11" spans="1:140" x14ac:dyDescent="0.2">
      <c r="A11" s="153">
        <f t="shared" si="0"/>
        <v>0</v>
      </c>
      <c r="B11" s="166"/>
      <c r="C11" s="164"/>
      <c r="D11" s="133"/>
      <c r="E11" s="165"/>
      <c r="F11" s="2"/>
      <c r="G11" s="2"/>
      <c r="I11" s="153">
        <f t="shared" si="1"/>
        <v>1</v>
      </c>
      <c r="J11" s="166" t="s">
        <v>63</v>
      </c>
      <c r="K11" s="164">
        <v>45</v>
      </c>
      <c r="L11" s="274">
        <v>102</v>
      </c>
      <c r="M11" s="274">
        <v>232</v>
      </c>
      <c r="N11" s="2"/>
      <c r="O11" s="2"/>
      <c r="Q11" s="153">
        <f t="shared" si="2"/>
        <v>1</v>
      </c>
      <c r="R11" s="144" t="str">
        <f t="shared" si="11"/>
        <v>SF</v>
      </c>
      <c r="S11" s="148">
        <v>45</v>
      </c>
      <c r="T11" s="128">
        <v>71</v>
      </c>
      <c r="U11" s="128">
        <v>111</v>
      </c>
      <c r="V11" s="128">
        <v>125</v>
      </c>
      <c r="W11" s="2"/>
      <c r="Y11" s="153">
        <f t="shared" si="3"/>
        <v>1</v>
      </c>
      <c r="Z11" s="144" t="str">
        <f t="shared" si="12"/>
        <v>SF</v>
      </c>
      <c r="AA11" s="129">
        <v>48</v>
      </c>
      <c r="AB11" s="128">
        <v>64</v>
      </c>
      <c r="AC11" s="130">
        <v>121</v>
      </c>
      <c r="AD11" s="128">
        <v>173</v>
      </c>
      <c r="AE11" s="158"/>
      <c r="AF11" s="158"/>
      <c r="AH11" s="153">
        <f t="shared" si="4"/>
        <v>1</v>
      </c>
      <c r="AI11" s="144" t="str">
        <f t="shared" si="13"/>
        <v>F</v>
      </c>
      <c r="AJ11" s="128">
        <v>47</v>
      </c>
      <c r="AK11" s="130">
        <v>68</v>
      </c>
      <c r="AL11" s="128">
        <v>167</v>
      </c>
      <c r="AM11" s="128">
        <v>341</v>
      </c>
      <c r="AN11" s="158"/>
      <c r="AO11" s="158"/>
      <c r="AQ11" s="153">
        <f t="shared" si="5"/>
        <v>1</v>
      </c>
      <c r="AR11" s="144" t="str">
        <f t="shared" si="14"/>
        <v>QF</v>
      </c>
      <c r="AS11" s="133">
        <v>56</v>
      </c>
      <c r="AT11" s="144">
        <v>67</v>
      </c>
      <c r="AU11" s="133">
        <v>177</v>
      </c>
      <c r="AV11" s="133">
        <v>868</v>
      </c>
      <c r="AW11" s="98"/>
      <c r="AX11" s="98"/>
      <c r="AZ11" s="153">
        <f t="shared" si="6"/>
        <v>1</v>
      </c>
      <c r="BA11" s="144" t="str">
        <f t="shared" si="15"/>
        <v>WF</v>
      </c>
      <c r="BB11" s="133">
        <v>56</v>
      </c>
      <c r="BC11" s="133">
        <v>74</v>
      </c>
      <c r="BD11" s="133">
        <v>175</v>
      </c>
      <c r="BE11" s="133">
        <v>245</v>
      </c>
      <c r="BI11" s="153">
        <f t="shared" si="7"/>
        <v>1</v>
      </c>
      <c r="BJ11" s="144" t="str">
        <f t="shared" si="16"/>
        <v>F</v>
      </c>
      <c r="BK11" s="133">
        <v>48</v>
      </c>
      <c r="BL11" s="133">
        <v>79</v>
      </c>
      <c r="BM11" s="133">
        <v>176</v>
      </c>
      <c r="BN11" s="144">
        <v>503</v>
      </c>
      <c r="BR11" s="153">
        <f t="shared" si="8"/>
        <v>1</v>
      </c>
      <c r="BS11" s="144" t="str">
        <f t="shared" si="17"/>
        <v>QF</v>
      </c>
      <c r="BT11" s="133">
        <v>56</v>
      </c>
      <c r="BU11" s="133">
        <v>85</v>
      </c>
      <c r="BV11" s="133">
        <v>173</v>
      </c>
      <c r="BW11" s="133">
        <v>910</v>
      </c>
      <c r="BZ11" s="98"/>
      <c r="CA11" s="153">
        <f t="shared" si="9"/>
        <v>1</v>
      </c>
      <c r="CB11" s="144" t="str">
        <f t="shared" si="18"/>
        <v>SF</v>
      </c>
      <c r="CC11" s="166">
        <v>39</v>
      </c>
      <c r="CD11" s="133">
        <v>45</v>
      </c>
      <c r="CE11" s="144">
        <v>217</v>
      </c>
      <c r="CF11" s="144">
        <v>348</v>
      </c>
      <c r="CG11" s="1"/>
      <c r="CH11" s="1"/>
      <c r="CJ11" s="166">
        <f t="shared" si="10"/>
        <v>1</v>
      </c>
      <c r="CK11" s="144" t="str">
        <f t="shared" si="19"/>
        <v>WC</v>
      </c>
      <c r="CL11" s="166">
        <v>67</v>
      </c>
      <c r="CM11" s="133">
        <v>79</v>
      </c>
      <c r="CN11" s="144">
        <v>177</v>
      </c>
      <c r="CO11" s="144">
        <v>247</v>
      </c>
      <c r="CP11" s="1"/>
      <c r="CQ11" s="1"/>
      <c r="CR11" s="1"/>
      <c r="CS11" s="166">
        <f t="shared" si="20"/>
        <v>1</v>
      </c>
      <c r="CT11" s="144" t="str">
        <f t="shared" si="21"/>
        <v>WC</v>
      </c>
      <c r="CU11" s="166">
        <v>67</v>
      </c>
      <c r="CV11" s="133">
        <v>78</v>
      </c>
      <c r="CW11" s="144">
        <v>233</v>
      </c>
      <c r="CX11" s="144">
        <v>1625</v>
      </c>
      <c r="CY11" s="1"/>
      <c r="CZ11" s="1"/>
      <c r="DB11" s="166">
        <f t="shared" si="22"/>
        <v>1</v>
      </c>
      <c r="DC11" s="144" t="str">
        <f t="shared" si="23"/>
        <v>SF</v>
      </c>
      <c r="DD11" s="144">
        <v>67</v>
      </c>
      <c r="DE11" s="165">
        <v>78</v>
      </c>
      <c r="DF11" s="144">
        <v>217</v>
      </c>
      <c r="DG11" s="144">
        <v>968</v>
      </c>
      <c r="DH11" s="1"/>
      <c r="DI11" s="1"/>
      <c r="DK11" s="166">
        <f t="shared" si="24"/>
        <v>1</v>
      </c>
      <c r="DL11" s="144" t="str">
        <f t="shared" si="25"/>
        <v>QF</v>
      </c>
      <c r="DM11" s="144">
        <v>58</v>
      </c>
      <c r="DN11" s="165">
        <v>181</v>
      </c>
      <c r="DO11" s="144">
        <v>207</v>
      </c>
      <c r="DP11" s="144">
        <v>987</v>
      </c>
      <c r="DQ11" s="1"/>
      <c r="DR11" s="1"/>
      <c r="DT11" s="166">
        <f t="shared" si="26"/>
        <v>1</v>
      </c>
      <c r="DU11" s="144" t="str">
        <f t="shared" si="27"/>
        <v>QF</v>
      </c>
      <c r="DV11" s="144">
        <v>71</v>
      </c>
      <c r="DW11" s="165">
        <v>217</v>
      </c>
      <c r="DX11" s="144">
        <v>862</v>
      </c>
      <c r="DY11" s="144">
        <v>1477</v>
      </c>
      <c r="DZ11" s="1"/>
      <c r="EA11" s="1"/>
      <c r="EC11" s="166">
        <f t="shared" si="28"/>
        <v>1</v>
      </c>
      <c r="ED11" s="144" t="str">
        <f t="shared" si="29"/>
        <v>W</v>
      </c>
      <c r="EE11" s="153">
        <v>67</v>
      </c>
      <c r="EF11" s="133">
        <v>148</v>
      </c>
      <c r="EG11" s="153">
        <v>341</v>
      </c>
      <c r="EH11" s="144">
        <v>1625</v>
      </c>
      <c r="EI11" s="1"/>
      <c r="EJ11" s="1"/>
    </row>
    <row r="12" spans="1:140" x14ac:dyDescent="0.2">
      <c r="A12" s="153">
        <f t="shared" si="0"/>
        <v>0</v>
      </c>
      <c r="B12" s="166"/>
      <c r="C12" s="164"/>
      <c r="D12" s="133"/>
      <c r="E12" s="165"/>
      <c r="F12" s="2"/>
      <c r="G12" s="2"/>
      <c r="I12" s="153">
        <f t="shared" si="1"/>
        <v>1</v>
      </c>
      <c r="J12" s="166" t="s">
        <v>63</v>
      </c>
      <c r="K12" s="164">
        <v>47</v>
      </c>
      <c r="L12" s="274">
        <v>111</v>
      </c>
      <c r="M12" s="274">
        <v>255</v>
      </c>
      <c r="N12" s="2"/>
      <c r="O12" s="2"/>
      <c r="Q12" s="153">
        <f t="shared" si="2"/>
        <v>1</v>
      </c>
      <c r="R12" s="144" t="str">
        <f t="shared" si="11"/>
        <v>QF</v>
      </c>
      <c r="S12" s="374">
        <v>51</v>
      </c>
      <c r="T12" s="128">
        <v>74</v>
      </c>
      <c r="U12" s="128">
        <v>115</v>
      </c>
      <c r="V12" s="128">
        <v>365</v>
      </c>
      <c r="W12" s="2"/>
      <c r="Y12" s="153">
        <f t="shared" si="3"/>
        <v>1</v>
      </c>
      <c r="Z12" s="144" t="str">
        <f t="shared" si="12"/>
        <v>QF</v>
      </c>
      <c r="AA12" s="129">
        <v>57</v>
      </c>
      <c r="AB12" s="375">
        <v>51</v>
      </c>
      <c r="AC12" s="128">
        <v>144</v>
      </c>
      <c r="AD12" s="129">
        <v>180</v>
      </c>
      <c r="AE12" s="158"/>
      <c r="AF12" s="158"/>
      <c r="AH12" s="153">
        <f t="shared" si="4"/>
        <v>1</v>
      </c>
      <c r="AI12" s="144" t="str">
        <f t="shared" si="13"/>
        <v>QF</v>
      </c>
      <c r="AJ12" s="128">
        <v>48</v>
      </c>
      <c r="AK12" s="128">
        <v>74</v>
      </c>
      <c r="AL12" s="130">
        <v>173</v>
      </c>
      <c r="AM12" s="128">
        <v>343</v>
      </c>
      <c r="AN12" s="158"/>
      <c r="AO12" s="158"/>
      <c r="AQ12" s="153">
        <f t="shared" si="5"/>
        <v>1</v>
      </c>
      <c r="AR12" s="144" t="str">
        <f t="shared" si="14"/>
        <v>QF</v>
      </c>
      <c r="AS12" s="133">
        <v>57</v>
      </c>
      <c r="AT12" s="133">
        <v>71</v>
      </c>
      <c r="AU12" s="144">
        <v>279</v>
      </c>
      <c r="AV12" s="133">
        <v>1038</v>
      </c>
      <c r="AW12" s="153"/>
      <c r="AX12" s="98"/>
      <c r="AZ12" s="153">
        <f t="shared" si="6"/>
        <v>1</v>
      </c>
      <c r="BA12" s="144" t="str">
        <f t="shared" si="15"/>
        <v>WF</v>
      </c>
      <c r="BB12" s="133">
        <v>64</v>
      </c>
      <c r="BC12" s="133">
        <v>79</v>
      </c>
      <c r="BD12" s="133">
        <v>179</v>
      </c>
      <c r="BE12" s="133">
        <v>254</v>
      </c>
      <c r="BI12" s="153">
        <f t="shared" si="7"/>
        <v>1</v>
      </c>
      <c r="BJ12" s="144" t="str">
        <f t="shared" si="16"/>
        <v>QF</v>
      </c>
      <c r="BK12" s="133">
        <v>60</v>
      </c>
      <c r="BL12" s="133">
        <v>86</v>
      </c>
      <c r="BM12" s="133">
        <v>177</v>
      </c>
      <c r="BN12" s="133">
        <v>522</v>
      </c>
      <c r="BR12" s="153">
        <f t="shared" si="8"/>
        <v>1</v>
      </c>
      <c r="BS12" s="144" t="str">
        <f t="shared" si="17"/>
        <v>QF</v>
      </c>
      <c r="BT12" s="133">
        <v>60</v>
      </c>
      <c r="BU12" s="133">
        <v>93</v>
      </c>
      <c r="BV12" s="133">
        <v>177</v>
      </c>
      <c r="BW12" s="133">
        <v>987</v>
      </c>
      <c r="BZ12" s="98"/>
      <c r="CA12" s="153">
        <f t="shared" si="9"/>
        <v>1</v>
      </c>
      <c r="CB12" s="144" t="str">
        <f t="shared" si="18"/>
        <v>SF</v>
      </c>
      <c r="CC12" s="164">
        <v>40</v>
      </c>
      <c r="CD12" s="133">
        <v>60</v>
      </c>
      <c r="CE12" s="133">
        <v>233</v>
      </c>
      <c r="CF12" s="133">
        <v>968</v>
      </c>
      <c r="CG12" s="1"/>
      <c r="CH12" s="1"/>
      <c r="CJ12" s="166">
        <f t="shared" si="10"/>
        <v>1</v>
      </c>
      <c r="CK12" s="144" t="str">
        <f t="shared" si="19"/>
        <v>WF</v>
      </c>
      <c r="CL12" s="164">
        <v>68</v>
      </c>
      <c r="CM12" s="133">
        <v>85</v>
      </c>
      <c r="CN12" s="133">
        <v>188</v>
      </c>
      <c r="CO12" s="133">
        <v>971</v>
      </c>
      <c r="CP12" s="1"/>
      <c r="CQ12" s="1"/>
      <c r="CR12" s="1"/>
      <c r="CS12" s="166">
        <f t="shared" si="20"/>
        <v>1</v>
      </c>
      <c r="CT12" s="144" t="str">
        <f t="shared" si="21"/>
        <v>QF</v>
      </c>
      <c r="CU12" s="164">
        <v>70</v>
      </c>
      <c r="CV12" s="133">
        <v>102</v>
      </c>
      <c r="CW12" s="133">
        <v>254</v>
      </c>
      <c r="CX12" s="133">
        <v>2041</v>
      </c>
      <c r="CY12" s="1"/>
      <c r="CZ12" s="1"/>
      <c r="DB12" s="166">
        <f t="shared" si="22"/>
        <v>1</v>
      </c>
      <c r="DC12" s="144" t="str">
        <f t="shared" si="23"/>
        <v>QF</v>
      </c>
      <c r="DD12" s="133">
        <v>70</v>
      </c>
      <c r="DE12" s="165">
        <v>103</v>
      </c>
      <c r="DF12" s="133">
        <v>233</v>
      </c>
      <c r="DG12" s="133">
        <v>973</v>
      </c>
      <c r="DH12" s="1"/>
      <c r="DI12" s="1"/>
      <c r="DK12" s="166">
        <f t="shared" si="24"/>
        <v>1</v>
      </c>
      <c r="DL12" s="144" t="str">
        <f t="shared" si="25"/>
        <v>F</v>
      </c>
      <c r="DM12" s="133">
        <v>67</v>
      </c>
      <c r="DN12" s="165">
        <v>207</v>
      </c>
      <c r="DO12" s="133">
        <v>231</v>
      </c>
      <c r="DP12" s="133">
        <v>1114</v>
      </c>
      <c r="DQ12" s="1"/>
      <c r="DR12" s="1"/>
      <c r="DT12" s="166">
        <f t="shared" si="26"/>
        <v>1</v>
      </c>
      <c r="DU12" s="144" t="str">
        <f t="shared" si="27"/>
        <v>QF</v>
      </c>
      <c r="DV12" s="133">
        <v>103</v>
      </c>
      <c r="DW12" s="165">
        <v>254</v>
      </c>
      <c r="DX12" s="133">
        <v>987</v>
      </c>
      <c r="DY12" s="133">
        <v>1519</v>
      </c>
      <c r="DZ12" s="1"/>
      <c r="EA12" s="1"/>
      <c r="EC12" s="166">
        <f t="shared" si="28"/>
        <v>1</v>
      </c>
      <c r="ED12" s="144" t="str">
        <f t="shared" si="29"/>
        <v>QF</v>
      </c>
      <c r="EE12" s="98">
        <v>68</v>
      </c>
      <c r="EF12" s="133">
        <v>175</v>
      </c>
      <c r="EG12" s="98">
        <v>469</v>
      </c>
      <c r="EH12" s="133">
        <v>1640</v>
      </c>
      <c r="EI12" s="1"/>
      <c r="EJ12" s="1"/>
    </row>
    <row r="13" spans="1:140" ht="13.5" thickBot="1" x14ac:dyDescent="0.25">
      <c r="A13" s="153">
        <f t="shared" si="0"/>
        <v>0</v>
      </c>
      <c r="B13" s="166"/>
      <c r="C13" s="164"/>
      <c r="D13" s="133"/>
      <c r="E13" s="165"/>
      <c r="F13" s="2"/>
      <c r="G13" s="2"/>
      <c r="I13" s="153">
        <f t="shared" si="1"/>
        <v>1</v>
      </c>
      <c r="J13" s="166" t="s">
        <v>62</v>
      </c>
      <c r="K13" s="164">
        <v>48</v>
      </c>
      <c r="L13" s="274">
        <v>126</v>
      </c>
      <c r="M13" s="274">
        <v>267</v>
      </c>
      <c r="N13" s="2"/>
      <c r="O13" s="2"/>
      <c r="Q13" s="153">
        <f t="shared" si="2"/>
        <v>1</v>
      </c>
      <c r="R13" s="144" t="str">
        <f t="shared" si="11"/>
        <v>F</v>
      </c>
      <c r="S13" s="148">
        <v>53</v>
      </c>
      <c r="T13" s="128">
        <v>75</v>
      </c>
      <c r="U13" s="128">
        <v>122</v>
      </c>
      <c r="V13" s="131">
        <v>279</v>
      </c>
      <c r="W13" s="2"/>
      <c r="Y13" s="153">
        <f t="shared" si="3"/>
        <v>1</v>
      </c>
      <c r="Z13" s="144" t="str">
        <f t="shared" si="12"/>
        <v>W</v>
      </c>
      <c r="AA13" s="130">
        <v>60</v>
      </c>
      <c r="AB13" s="128">
        <v>66</v>
      </c>
      <c r="AC13" s="128">
        <v>168</v>
      </c>
      <c r="AD13" s="130">
        <v>233</v>
      </c>
      <c r="AE13" s="158"/>
      <c r="AF13" s="158"/>
      <c r="AH13" s="153">
        <f t="shared" si="4"/>
        <v>1</v>
      </c>
      <c r="AI13" s="144" t="str">
        <f t="shared" si="13"/>
        <v>QF</v>
      </c>
      <c r="AJ13" s="130">
        <v>59</v>
      </c>
      <c r="AK13" s="130">
        <v>79</v>
      </c>
      <c r="AL13" s="128">
        <v>175</v>
      </c>
      <c r="AM13" s="130">
        <v>378</v>
      </c>
      <c r="AN13" s="158"/>
      <c r="AO13" s="158"/>
      <c r="AQ13" s="153">
        <f t="shared" si="5"/>
        <v>1</v>
      </c>
      <c r="AR13" s="144" t="str">
        <f t="shared" si="14"/>
        <v>QF</v>
      </c>
      <c r="AS13" s="133">
        <v>60</v>
      </c>
      <c r="AT13" s="133">
        <v>79</v>
      </c>
      <c r="AU13" s="133">
        <v>322</v>
      </c>
      <c r="AV13" s="133">
        <v>1126</v>
      </c>
      <c r="AW13" s="153"/>
      <c r="AX13" s="98"/>
      <c r="AZ13" s="153">
        <f t="shared" si="6"/>
        <v>1</v>
      </c>
      <c r="BA13" s="144" t="str">
        <f t="shared" si="15"/>
        <v>SF</v>
      </c>
      <c r="BB13" s="377">
        <v>51</v>
      </c>
      <c r="BC13" s="133">
        <v>85</v>
      </c>
      <c r="BD13" s="133">
        <v>191</v>
      </c>
      <c r="BE13" s="133">
        <v>330</v>
      </c>
      <c r="BI13" s="153">
        <f t="shared" si="7"/>
        <v>1</v>
      </c>
      <c r="BJ13" s="144" t="str">
        <f t="shared" si="16"/>
        <v>SF</v>
      </c>
      <c r="BK13" s="377">
        <v>51</v>
      </c>
      <c r="BL13" s="144">
        <v>111</v>
      </c>
      <c r="BM13" s="133">
        <v>195</v>
      </c>
      <c r="BN13" s="144">
        <v>968</v>
      </c>
      <c r="BR13" s="153">
        <f t="shared" si="8"/>
        <v>1</v>
      </c>
      <c r="BS13" s="144" t="str">
        <f t="shared" si="17"/>
        <v>F</v>
      </c>
      <c r="BT13" s="377">
        <v>51</v>
      </c>
      <c r="BU13" s="133">
        <v>107</v>
      </c>
      <c r="BV13" s="133">
        <v>179</v>
      </c>
      <c r="BW13" s="133">
        <v>1270</v>
      </c>
      <c r="BZ13" s="98"/>
      <c r="CA13" s="153">
        <f t="shared" si="9"/>
        <v>1</v>
      </c>
      <c r="CB13" s="144" t="str">
        <f t="shared" si="18"/>
        <v>QF</v>
      </c>
      <c r="CC13" s="164">
        <v>41</v>
      </c>
      <c r="CD13" s="133">
        <v>67</v>
      </c>
      <c r="CE13" s="133">
        <v>254</v>
      </c>
      <c r="CF13" s="133">
        <v>1024</v>
      </c>
      <c r="CG13" s="1"/>
      <c r="CH13" s="1"/>
      <c r="CJ13" s="166">
        <f t="shared" si="10"/>
        <v>1</v>
      </c>
      <c r="CK13" s="144" t="str">
        <f t="shared" si="19"/>
        <v>SF</v>
      </c>
      <c r="CL13" s="164">
        <v>70</v>
      </c>
      <c r="CM13" s="133">
        <v>102</v>
      </c>
      <c r="CN13" s="133">
        <v>217</v>
      </c>
      <c r="CO13" s="133">
        <v>1218</v>
      </c>
      <c r="CP13" s="1"/>
      <c r="CQ13" s="1"/>
      <c r="CR13" s="1"/>
      <c r="CS13" s="166">
        <f t="shared" si="20"/>
        <v>1</v>
      </c>
      <c r="CT13" s="144" t="str">
        <f t="shared" si="21"/>
        <v>QF</v>
      </c>
      <c r="CU13" s="164">
        <v>71</v>
      </c>
      <c r="CV13" s="133">
        <v>111</v>
      </c>
      <c r="CW13" s="133">
        <v>294</v>
      </c>
      <c r="CX13" s="144">
        <v>2056</v>
      </c>
      <c r="CY13" s="1"/>
      <c r="CZ13" s="1"/>
      <c r="DB13" s="166">
        <f t="shared" si="22"/>
        <v>1</v>
      </c>
      <c r="DC13" s="144" t="str">
        <f t="shared" si="23"/>
        <v>F</v>
      </c>
      <c r="DD13" s="133">
        <v>71</v>
      </c>
      <c r="DE13" s="165">
        <v>111</v>
      </c>
      <c r="DF13" s="133">
        <v>254</v>
      </c>
      <c r="DG13" s="144">
        <v>987</v>
      </c>
      <c r="DH13" s="1"/>
      <c r="DI13" s="1"/>
      <c r="DK13" s="166">
        <f t="shared" si="24"/>
        <v>1</v>
      </c>
      <c r="DL13" s="144" t="str">
        <f t="shared" si="25"/>
        <v>F</v>
      </c>
      <c r="DM13" s="133">
        <v>68</v>
      </c>
      <c r="DN13" s="165">
        <v>231</v>
      </c>
      <c r="DO13" s="133">
        <v>233</v>
      </c>
      <c r="DP13" s="144">
        <v>2056</v>
      </c>
      <c r="DQ13" s="1"/>
      <c r="DR13" s="1"/>
      <c r="DT13" s="166">
        <f t="shared" si="26"/>
        <v>1</v>
      </c>
      <c r="DU13" s="144" t="str">
        <f t="shared" si="27"/>
        <v>QF</v>
      </c>
      <c r="DV13" s="133">
        <v>111</v>
      </c>
      <c r="DW13" s="165">
        <v>303</v>
      </c>
      <c r="DX13" s="133">
        <v>1241</v>
      </c>
      <c r="DY13" s="144">
        <v>1640</v>
      </c>
      <c r="DZ13" s="1"/>
      <c r="EA13" s="1"/>
      <c r="EC13" s="166">
        <f t="shared" si="28"/>
        <v>1</v>
      </c>
      <c r="ED13" s="144" t="str">
        <f t="shared" si="29"/>
        <v>QF</v>
      </c>
      <c r="EE13" s="98">
        <v>70</v>
      </c>
      <c r="EF13" s="133">
        <v>188</v>
      </c>
      <c r="EG13" s="98">
        <v>573</v>
      </c>
      <c r="EH13" s="144">
        <v>1678</v>
      </c>
      <c r="EI13" s="1"/>
      <c r="EJ13" s="1"/>
    </row>
    <row r="14" spans="1:140" x14ac:dyDescent="0.2">
      <c r="A14" s="153">
        <f t="shared" si="0"/>
        <v>0</v>
      </c>
      <c r="B14" s="166"/>
      <c r="C14" s="164"/>
      <c r="D14" s="133"/>
      <c r="E14" s="165"/>
      <c r="F14" s="2"/>
      <c r="G14" s="2"/>
      <c r="I14" s="153">
        <f t="shared" si="1"/>
        <v>1</v>
      </c>
      <c r="J14" s="166" t="s">
        <v>63</v>
      </c>
      <c r="K14" s="164">
        <v>59</v>
      </c>
      <c r="L14" s="274">
        <v>131</v>
      </c>
      <c r="M14" s="274">
        <v>269</v>
      </c>
      <c r="N14" s="2"/>
      <c r="O14" s="2"/>
      <c r="Q14" s="153">
        <f t="shared" si="2"/>
        <v>1</v>
      </c>
      <c r="R14" s="144" t="str">
        <f t="shared" si="11"/>
        <v>QF</v>
      </c>
      <c r="S14" s="148">
        <v>56</v>
      </c>
      <c r="T14" s="128">
        <v>85</v>
      </c>
      <c r="U14" s="128">
        <v>125</v>
      </c>
      <c r="V14" s="2"/>
      <c r="W14" s="2"/>
      <c r="Y14" s="153">
        <f t="shared" si="3"/>
        <v>1</v>
      </c>
      <c r="Z14" s="144" t="str">
        <f t="shared" si="12"/>
        <v>SF</v>
      </c>
      <c r="AA14" s="128">
        <v>63</v>
      </c>
      <c r="AB14" s="130">
        <v>67</v>
      </c>
      <c r="AC14" s="130">
        <v>173</v>
      </c>
      <c r="AD14" s="130">
        <v>308</v>
      </c>
      <c r="AE14" s="2"/>
      <c r="AF14" s="2"/>
      <c r="AH14" s="153">
        <f t="shared" si="4"/>
        <v>1</v>
      </c>
      <c r="AI14" s="144" t="str">
        <f t="shared" si="13"/>
        <v>QF</v>
      </c>
      <c r="AJ14" s="128">
        <v>60</v>
      </c>
      <c r="AK14" s="130">
        <v>87</v>
      </c>
      <c r="AL14" s="130">
        <v>180</v>
      </c>
      <c r="AM14" s="129">
        <v>469</v>
      </c>
      <c r="AN14" s="2"/>
      <c r="AO14" s="2"/>
      <c r="AQ14" s="153">
        <f t="shared" si="5"/>
        <v>1</v>
      </c>
      <c r="AR14" s="144" t="str">
        <f t="shared" si="14"/>
        <v>SF</v>
      </c>
      <c r="AS14" s="133">
        <v>61</v>
      </c>
      <c r="AT14" s="133">
        <v>93</v>
      </c>
      <c r="AU14" s="133">
        <v>340</v>
      </c>
      <c r="AV14" s="133">
        <v>1218</v>
      </c>
      <c r="AW14" s="153"/>
      <c r="AX14" s="98"/>
      <c r="AZ14" s="153">
        <f t="shared" si="6"/>
        <v>1</v>
      </c>
      <c r="BA14" s="144" t="str">
        <f t="shared" si="15"/>
        <v>QF</v>
      </c>
      <c r="BB14" s="133">
        <v>66</v>
      </c>
      <c r="BC14" s="133">
        <v>103</v>
      </c>
      <c r="BD14" s="133">
        <v>217</v>
      </c>
      <c r="BE14" s="133">
        <v>503</v>
      </c>
      <c r="BI14" s="153">
        <f t="shared" si="7"/>
        <v>1</v>
      </c>
      <c r="BJ14" s="144" t="str">
        <f t="shared" si="16"/>
        <v>QF</v>
      </c>
      <c r="BK14" s="133">
        <v>66</v>
      </c>
      <c r="BL14" s="133">
        <v>121</v>
      </c>
      <c r="BM14" s="133">
        <v>201</v>
      </c>
      <c r="BN14" s="133">
        <v>1126</v>
      </c>
      <c r="BR14" s="153">
        <f t="shared" si="8"/>
        <v>1</v>
      </c>
      <c r="BS14" s="144" t="str">
        <f t="shared" si="17"/>
        <v>F</v>
      </c>
      <c r="BT14" s="144">
        <v>67</v>
      </c>
      <c r="BU14" s="133">
        <v>111</v>
      </c>
      <c r="BV14" s="133">
        <v>190</v>
      </c>
      <c r="BW14" s="133">
        <v>1319</v>
      </c>
      <c r="BZ14" s="98"/>
      <c r="CA14" s="153">
        <f t="shared" si="9"/>
        <v>1</v>
      </c>
      <c r="CB14" s="144" t="str">
        <f t="shared" si="18"/>
        <v>SF</v>
      </c>
      <c r="CC14" s="164">
        <v>45</v>
      </c>
      <c r="CD14" s="133">
        <v>68</v>
      </c>
      <c r="CE14" s="133">
        <v>348</v>
      </c>
      <c r="CF14" s="144">
        <v>1114</v>
      </c>
      <c r="CG14" s="1"/>
      <c r="CH14" s="1"/>
      <c r="CJ14" s="166">
        <f t="shared" si="10"/>
        <v>1</v>
      </c>
      <c r="CK14" s="144" t="str">
        <f t="shared" si="19"/>
        <v>QF</v>
      </c>
      <c r="CL14" s="164">
        <v>71</v>
      </c>
      <c r="CM14" s="133">
        <v>111</v>
      </c>
      <c r="CN14" s="133">
        <v>222</v>
      </c>
      <c r="CO14" s="144">
        <v>1507</v>
      </c>
      <c r="CP14" s="1"/>
      <c r="CQ14" s="1"/>
      <c r="CR14" s="1"/>
      <c r="CS14" s="166">
        <f t="shared" si="20"/>
        <v>1</v>
      </c>
      <c r="CT14" s="144" t="str">
        <f t="shared" si="21"/>
        <v>SF</v>
      </c>
      <c r="CU14" s="164">
        <v>78</v>
      </c>
      <c r="CV14" s="133">
        <v>141</v>
      </c>
      <c r="CW14" s="133">
        <v>343</v>
      </c>
      <c r="CX14" s="133">
        <v>3138</v>
      </c>
      <c r="CY14" s="1"/>
      <c r="CZ14" s="1"/>
      <c r="DB14" s="166">
        <f t="shared" si="22"/>
        <v>1</v>
      </c>
      <c r="DC14" s="144" t="str">
        <f t="shared" si="23"/>
        <v>QF</v>
      </c>
      <c r="DD14" s="133">
        <v>74</v>
      </c>
      <c r="DE14" s="165">
        <v>155</v>
      </c>
      <c r="DF14" s="133">
        <v>330</v>
      </c>
      <c r="DG14" s="133">
        <v>1503</v>
      </c>
      <c r="DH14" s="1"/>
      <c r="DI14" s="1"/>
      <c r="DK14" s="166">
        <f t="shared" si="24"/>
        <v>1</v>
      </c>
      <c r="DL14" s="144" t="str">
        <f t="shared" si="25"/>
        <v>F</v>
      </c>
      <c r="DM14" s="133">
        <v>78</v>
      </c>
      <c r="DN14" s="165">
        <v>233</v>
      </c>
      <c r="DO14" s="133">
        <v>254</v>
      </c>
      <c r="DP14" s="133">
        <v>2194</v>
      </c>
      <c r="DQ14" s="1"/>
      <c r="DR14" s="1"/>
      <c r="DT14" s="166">
        <f t="shared" si="26"/>
        <v>1</v>
      </c>
      <c r="DU14" s="144" t="str">
        <f t="shared" si="27"/>
        <v>SF</v>
      </c>
      <c r="DV14" s="133">
        <v>118</v>
      </c>
      <c r="DW14" s="165">
        <v>469</v>
      </c>
      <c r="DX14" s="133">
        <v>1477</v>
      </c>
      <c r="DY14" s="133">
        <v>1678</v>
      </c>
      <c r="DZ14" s="1"/>
      <c r="EA14" s="1"/>
      <c r="EC14" s="166">
        <f t="shared" si="28"/>
        <v>1</v>
      </c>
      <c r="ED14" s="144" t="str">
        <f t="shared" si="29"/>
        <v>WC</v>
      </c>
      <c r="EE14" s="98">
        <v>74</v>
      </c>
      <c r="EF14" s="133">
        <v>254</v>
      </c>
      <c r="EG14" s="98">
        <v>971</v>
      </c>
      <c r="EH14" s="133">
        <v>2481</v>
      </c>
      <c r="EI14" s="1"/>
      <c r="EJ14" s="1"/>
    </row>
    <row r="15" spans="1:140" ht="13.5" thickBot="1" x14ac:dyDescent="0.25">
      <c r="A15" s="153">
        <f t="shared" si="0"/>
        <v>0</v>
      </c>
      <c r="B15" s="166"/>
      <c r="C15" s="164"/>
      <c r="D15" s="133"/>
      <c r="E15" s="168"/>
      <c r="F15" s="2"/>
      <c r="G15" s="2"/>
      <c r="I15" s="153">
        <f t="shared" si="1"/>
        <v>1</v>
      </c>
      <c r="J15" s="166" t="s">
        <v>63</v>
      </c>
      <c r="K15" s="164">
        <v>60</v>
      </c>
      <c r="L15" s="274">
        <v>157</v>
      </c>
      <c r="M15" s="275">
        <v>274</v>
      </c>
      <c r="N15" s="2"/>
      <c r="O15" s="2"/>
      <c r="Q15" s="153">
        <f t="shared" si="2"/>
        <v>1</v>
      </c>
      <c r="R15" s="144" t="str">
        <f t="shared" si="11"/>
        <v>QF</v>
      </c>
      <c r="S15" s="148">
        <v>58</v>
      </c>
      <c r="T15" s="128">
        <v>108</v>
      </c>
      <c r="U15" s="128">
        <v>144</v>
      </c>
      <c r="V15" s="2"/>
      <c r="W15" s="2"/>
      <c r="Y15" s="153">
        <f t="shared" si="3"/>
        <v>1</v>
      </c>
      <c r="Z15" s="144" t="str">
        <f t="shared" si="12"/>
        <v>W</v>
      </c>
      <c r="AA15" s="130">
        <v>64</v>
      </c>
      <c r="AB15" s="128">
        <v>68</v>
      </c>
      <c r="AC15" s="128">
        <v>180</v>
      </c>
      <c r="AD15" s="131">
        <v>311</v>
      </c>
      <c r="AE15" s="158"/>
      <c r="AF15" s="158"/>
      <c r="AH15" s="153">
        <f t="shared" si="4"/>
        <v>1</v>
      </c>
      <c r="AI15" s="144" t="str">
        <f t="shared" si="13"/>
        <v>WC</v>
      </c>
      <c r="AJ15" s="375">
        <v>51</v>
      </c>
      <c r="AK15" s="130">
        <v>103</v>
      </c>
      <c r="AL15" s="128">
        <v>201</v>
      </c>
      <c r="AM15" s="237">
        <v>494</v>
      </c>
      <c r="AN15" s="158"/>
      <c r="AO15" s="158"/>
      <c r="AQ15" s="153">
        <f t="shared" si="5"/>
        <v>1</v>
      </c>
      <c r="AR15" s="144" t="str">
        <f t="shared" si="14"/>
        <v>SF</v>
      </c>
      <c r="AS15" s="144">
        <v>64</v>
      </c>
      <c r="AT15" s="133">
        <v>121</v>
      </c>
      <c r="AU15" s="133">
        <v>365</v>
      </c>
      <c r="AV15" s="134">
        <v>1388</v>
      </c>
      <c r="AW15" s="98"/>
      <c r="AX15" s="98"/>
      <c r="AZ15" s="153">
        <f t="shared" si="6"/>
        <v>1</v>
      </c>
      <c r="BA15" s="144" t="str">
        <f t="shared" si="15"/>
        <v>WC</v>
      </c>
      <c r="BB15" s="133">
        <v>67</v>
      </c>
      <c r="BC15" s="133">
        <v>108</v>
      </c>
      <c r="BD15" s="133">
        <v>245</v>
      </c>
      <c r="BE15" s="134">
        <v>766</v>
      </c>
      <c r="BI15" s="153">
        <f t="shared" si="7"/>
        <v>1</v>
      </c>
      <c r="BJ15" s="144" t="str">
        <f t="shared" si="16"/>
        <v>QF</v>
      </c>
      <c r="BK15" s="133">
        <v>69</v>
      </c>
      <c r="BL15" s="133">
        <v>122</v>
      </c>
      <c r="BM15" s="144">
        <v>217</v>
      </c>
      <c r="BN15" s="134">
        <v>1139</v>
      </c>
      <c r="BR15" s="153">
        <f t="shared" si="8"/>
        <v>1</v>
      </c>
      <c r="BS15" s="144" t="str">
        <f t="shared" si="17"/>
        <v>SF</v>
      </c>
      <c r="BT15" s="133">
        <v>68</v>
      </c>
      <c r="BU15" s="133">
        <v>116</v>
      </c>
      <c r="BV15" s="133">
        <v>233</v>
      </c>
      <c r="BW15" s="134">
        <v>1902</v>
      </c>
      <c r="BZ15" s="98"/>
      <c r="CA15" s="153">
        <f t="shared" si="9"/>
        <v>1</v>
      </c>
      <c r="CB15" s="144" t="str">
        <f t="shared" si="18"/>
        <v>QF</v>
      </c>
      <c r="CC15" s="376">
        <v>51</v>
      </c>
      <c r="CD15" s="133">
        <v>71</v>
      </c>
      <c r="CE15" s="144">
        <v>365</v>
      </c>
      <c r="CF15" s="134">
        <v>1124</v>
      </c>
      <c r="CG15" s="1"/>
      <c r="CH15" s="1"/>
      <c r="CJ15" s="166">
        <f t="shared" si="10"/>
        <v>1</v>
      </c>
      <c r="CK15" s="144" t="str">
        <f t="shared" si="19"/>
        <v>SF</v>
      </c>
      <c r="CL15" s="164">
        <v>79</v>
      </c>
      <c r="CM15" s="133">
        <v>118</v>
      </c>
      <c r="CN15" s="144">
        <v>247</v>
      </c>
      <c r="CO15" s="134">
        <v>2753</v>
      </c>
      <c r="CP15" s="1"/>
      <c r="CQ15" s="1"/>
      <c r="CR15" s="1"/>
      <c r="CS15" s="166">
        <f t="shared" si="20"/>
        <v>1</v>
      </c>
      <c r="CT15" s="144" t="str">
        <f t="shared" si="21"/>
        <v>QF</v>
      </c>
      <c r="CU15" s="164">
        <v>79</v>
      </c>
      <c r="CV15" s="133">
        <v>148</v>
      </c>
      <c r="CW15" s="144">
        <v>469</v>
      </c>
      <c r="CX15" s="134">
        <v>3357</v>
      </c>
      <c r="CY15" s="1"/>
      <c r="CZ15" s="1"/>
      <c r="DB15" s="166">
        <f t="shared" si="22"/>
        <v>1</v>
      </c>
      <c r="DC15" s="144" t="str">
        <f t="shared" si="23"/>
        <v>SF</v>
      </c>
      <c r="DD15" s="133">
        <v>78</v>
      </c>
      <c r="DE15" s="165">
        <v>175</v>
      </c>
      <c r="DF15" s="144">
        <v>469</v>
      </c>
      <c r="DG15" s="134">
        <v>2016</v>
      </c>
      <c r="DH15" s="1"/>
      <c r="DI15" s="1"/>
      <c r="DK15" s="166">
        <f t="shared" si="24"/>
        <v>1</v>
      </c>
      <c r="DL15" s="144" t="str">
        <f t="shared" si="25"/>
        <v>QF</v>
      </c>
      <c r="DM15" s="133">
        <v>85</v>
      </c>
      <c r="DN15" s="165">
        <v>234</v>
      </c>
      <c r="DO15" s="144">
        <v>330</v>
      </c>
      <c r="DP15" s="134">
        <v>4334</v>
      </c>
      <c r="DQ15" s="1"/>
      <c r="DR15" s="1"/>
      <c r="DT15" s="166">
        <f t="shared" si="26"/>
        <v>1</v>
      </c>
      <c r="DU15" s="144" t="str">
        <f t="shared" si="27"/>
        <v>SF</v>
      </c>
      <c r="DV15" s="133">
        <v>128</v>
      </c>
      <c r="DW15" s="165">
        <v>610</v>
      </c>
      <c r="DX15" s="144">
        <v>1519</v>
      </c>
      <c r="DY15" s="134">
        <v>3476</v>
      </c>
      <c r="DZ15" s="1"/>
      <c r="EA15" s="1"/>
      <c r="EC15" s="166">
        <f t="shared" si="28"/>
        <v>1</v>
      </c>
      <c r="ED15" s="144" t="str">
        <f t="shared" si="29"/>
        <v>SF</v>
      </c>
      <c r="EE15" s="98">
        <v>118</v>
      </c>
      <c r="EF15" s="133">
        <v>334</v>
      </c>
      <c r="EG15" s="153">
        <v>973</v>
      </c>
      <c r="EH15" s="133">
        <v>2590</v>
      </c>
      <c r="EI15" s="1"/>
      <c r="EJ15" s="1"/>
    </row>
    <row r="16" spans="1:140" ht="13.5" thickBot="1" x14ac:dyDescent="0.25">
      <c r="A16" s="153">
        <f t="shared" si="0"/>
        <v>0</v>
      </c>
      <c r="B16" s="166"/>
      <c r="C16" s="164"/>
      <c r="D16" s="133">
        <v>33</v>
      </c>
      <c r="E16" s="1"/>
      <c r="F16" s="1"/>
      <c r="G16" s="2"/>
      <c r="I16" s="153">
        <f t="shared" si="1"/>
        <v>1</v>
      </c>
      <c r="J16" s="166" t="s">
        <v>62</v>
      </c>
      <c r="K16" s="164">
        <v>61</v>
      </c>
      <c r="L16" s="274">
        <v>173</v>
      </c>
      <c r="M16" s="2"/>
      <c r="N16" s="2"/>
      <c r="O16" s="2"/>
      <c r="Q16" s="153">
        <f t="shared" si="2"/>
        <v>1</v>
      </c>
      <c r="R16" s="144" t="str">
        <f t="shared" si="11"/>
        <v>F</v>
      </c>
      <c r="S16" s="148">
        <v>59</v>
      </c>
      <c r="T16" s="128">
        <v>111</v>
      </c>
      <c r="U16" s="128">
        <v>177</v>
      </c>
      <c r="V16" s="2"/>
      <c r="W16" s="2"/>
      <c r="Y16" s="153">
        <f t="shared" si="3"/>
        <v>1</v>
      </c>
      <c r="Z16" s="144" t="str">
        <f t="shared" si="12"/>
        <v>SF</v>
      </c>
      <c r="AA16" s="375">
        <v>51</v>
      </c>
      <c r="AB16" s="128">
        <v>71</v>
      </c>
      <c r="AC16" s="129">
        <v>201</v>
      </c>
      <c r="AD16" s="2"/>
      <c r="AE16" s="158"/>
      <c r="AF16" s="158"/>
      <c r="AH16" s="153">
        <f t="shared" si="4"/>
        <v>1</v>
      </c>
      <c r="AI16" s="144" t="str">
        <f t="shared" si="13"/>
        <v>F</v>
      </c>
      <c r="AJ16" s="130">
        <v>67</v>
      </c>
      <c r="AK16" s="128">
        <v>111</v>
      </c>
      <c r="AL16" s="130">
        <v>231</v>
      </c>
      <c r="AM16" s="2"/>
      <c r="AN16" s="158"/>
      <c r="AO16" s="158"/>
      <c r="AQ16" s="153">
        <f t="shared" si="5"/>
        <v>1</v>
      </c>
      <c r="AR16" s="144" t="str">
        <f t="shared" si="14"/>
        <v>QF</v>
      </c>
      <c r="AS16" s="377">
        <v>51</v>
      </c>
      <c r="AT16" s="133">
        <v>157</v>
      </c>
      <c r="AU16" s="133">
        <v>435</v>
      </c>
      <c r="AV16" s="98"/>
      <c r="AW16" s="153"/>
      <c r="AX16" s="98"/>
      <c r="AZ16" s="153">
        <f t="shared" si="6"/>
        <v>1</v>
      </c>
      <c r="BA16" s="144" t="str">
        <f t="shared" si="15"/>
        <v>QF</v>
      </c>
      <c r="BB16" s="133">
        <v>68</v>
      </c>
      <c r="BC16" s="133">
        <v>118</v>
      </c>
      <c r="BD16" s="133">
        <v>254</v>
      </c>
      <c r="BI16" s="153">
        <f t="shared" si="7"/>
        <v>1</v>
      </c>
      <c r="BJ16" s="144" t="str">
        <f t="shared" si="16"/>
        <v>F</v>
      </c>
      <c r="BK16" s="133">
        <v>70</v>
      </c>
      <c r="BL16" s="144">
        <v>126</v>
      </c>
      <c r="BM16" s="144">
        <v>233</v>
      </c>
      <c r="BR16" s="153">
        <f t="shared" si="8"/>
        <v>1</v>
      </c>
      <c r="BS16" s="144" t="str">
        <f t="shared" si="17"/>
        <v>WF</v>
      </c>
      <c r="BT16" s="133">
        <v>71</v>
      </c>
      <c r="BU16" s="144">
        <v>121</v>
      </c>
      <c r="BV16" s="133">
        <v>330</v>
      </c>
      <c r="BZ16" s="98"/>
      <c r="CA16" s="153">
        <f t="shared" si="9"/>
        <v>1</v>
      </c>
      <c r="CB16" s="144" t="str">
        <f t="shared" si="18"/>
        <v>W</v>
      </c>
      <c r="CC16" s="164">
        <v>60</v>
      </c>
      <c r="CD16" s="133">
        <v>93</v>
      </c>
      <c r="CE16" s="133">
        <v>368</v>
      </c>
      <c r="CF16" s="1"/>
      <c r="CG16" s="1"/>
      <c r="CH16" s="1"/>
      <c r="CJ16" s="166">
        <f t="shared" si="10"/>
        <v>1</v>
      </c>
      <c r="CK16" s="144" t="str">
        <f t="shared" si="19"/>
        <v>F</v>
      </c>
      <c r="CL16" s="164">
        <v>85</v>
      </c>
      <c r="CM16" s="133">
        <v>121</v>
      </c>
      <c r="CN16" s="133">
        <v>329</v>
      </c>
      <c r="CO16" s="1"/>
      <c r="CP16" s="1"/>
      <c r="CQ16" s="1"/>
      <c r="CS16" s="166">
        <f t="shared" si="20"/>
        <v>1</v>
      </c>
      <c r="CT16" s="144" t="str">
        <f t="shared" si="21"/>
        <v>QF</v>
      </c>
      <c r="CU16" s="164">
        <v>85</v>
      </c>
      <c r="CV16" s="133">
        <v>177</v>
      </c>
      <c r="CW16" s="133">
        <v>888</v>
      </c>
      <c r="DB16" s="166">
        <f t="shared" si="22"/>
        <v>1</v>
      </c>
      <c r="DC16" s="144" t="str">
        <f t="shared" si="23"/>
        <v>F</v>
      </c>
      <c r="DD16" s="133">
        <v>103</v>
      </c>
      <c r="DE16" s="165">
        <v>177</v>
      </c>
      <c r="DF16" s="133">
        <v>610</v>
      </c>
      <c r="DK16" s="166">
        <f t="shared" si="24"/>
        <v>1</v>
      </c>
      <c r="DL16" s="144" t="str">
        <f t="shared" si="25"/>
        <v>QF</v>
      </c>
      <c r="DM16" s="133">
        <v>111</v>
      </c>
      <c r="DN16" s="165">
        <v>244</v>
      </c>
      <c r="DO16" s="133">
        <v>341</v>
      </c>
      <c r="DT16" s="166">
        <f t="shared" si="26"/>
        <v>1</v>
      </c>
      <c r="DU16" s="144" t="str">
        <f t="shared" si="27"/>
        <v>QF</v>
      </c>
      <c r="DV16" s="133">
        <v>135</v>
      </c>
      <c r="DW16" s="165">
        <v>829</v>
      </c>
      <c r="DX16" s="133">
        <v>1538</v>
      </c>
      <c r="EC16" s="166">
        <f t="shared" si="28"/>
        <v>1</v>
      </c>
      <c r="ED16" s="144" t="str">
        <f t="shared" si="29"/>
        <v>QF</v>
      </c>
      <c r="EE16" s="98">
        <v>125</v>
      </c>
      <c r="EF16" s="133">
        <v>341</v>
      </c>
      <c r="EG16" s="98">
        <v>1114</v>
      </c>
      <c r="EH16" s="216">
        <v>2848</v>
      </c>
    </row>
    <row r="17" spans="1:140" x14ac:dyDescent="0.2">
      <c r="A17" s="153">
        <f t="shared" si="0"/>
        <v>0</v>
      </c>
      <c r="B17" s="166"/>
      <c r="C17" s="164"/>
      <c r="D17" s="133">
        <v>175</v>
      </c>
      <c r="E17" s="1"/>
      <c r="F17" s="1"/>
      <c r="G17" s="2"/>
      <c r="I17" s="153">
        <f t="shared" si="1"/>
        <v>1</v>
      </c>
      <c r="J17" s="166" t="s">
        <v>62</v>
      </c>
      <c r="K17" s="164">
        <v>64</v>
      </c>
      <c r="L17" s="274">
        <v>175</v>
      </c>
      <c r="M17" s="2"/>
      <c r="N17" s="2"/>
      <c r="O17" s="2"/>
      <c r="Q17" s="153">
        <f t="shared" si="2"/>
        <v>1</v>
      </c>
      <c r="R17" s="144" t="str">
        <f t="shared" si="11"/>
        <v>F</v>
      </c>
      <c r="S17" s="148">
        <v>60</v>
      </c>
      <c r="T17" s="128">
        <v>115</v>
      </c>
      <c r="U17" s="128">
        <v>217</v>
      </c>
      <c r="V17" s="2"/>
      <c r="W17" s="2"/>
      <c r="Y17" s="153">
        <f t="shared" si="3"/>
        <v>1</v>
      </c>
      <c r="Z17" s="144" t="str">
        <f t="shared" si="12"/>
        <v>WC</v>
      </c>
      <c r="AA17" s="130">
        <v>66</v>
      </c>
      <c r="AB17" s="130">
        <v>84</v>
      </c>
      <c r="AC17" s="130">
        <v>230</v>
      </c>
      <c r="AD17" s="2"/>
      <c r="AE17" s="158"/>
      <c r="AF17" s="158"/>
      <c r="AH17" s="153">
        <f t="shared" si="4"/>
        <v>1</v>
      </c>
      <c r="AI17" s="144" t="str">
        <f t="shared" si="13"/>
        <v>SF</v>
      </c>
      <c r="AJ17" s="130">
        <v>68</v>
      </c>
      <c r="AK17" s="130">
        <v>123</v>
      </c>
      <c r="AL17" s="128">
        <v>236</v>
      </c>
      <c r="AM17" s="2"/>
      <c r="AN17" s="158"/>
      <c r="AO17" s="158"/>
      <c r="AQ17" s="153">
        <f t="shared" si="5"/>
        <v>1</v>
      </c>
      <c r="AR17" s="144" t="str">
        <f t="shared" si="14"/>
        <v>F</v>
      </c>
      <c r="AS17" s="144">
        <v>66</v>
      </c>
      <c r="AT17" s="133">
        <v>175</v>
      </c>
      <c r="AU17" s="133">
        <v>461</v>
      </c>
      <c r="AV17" s="98"/>
      <c r="AW17" s="98"/>
      <c r="AX17" s="98"/>
      <c r="AZ17" s="153">
        <f t="shared" si="6"/>
        <v>1</v>
      </c>
      <c r="BA17" s="144" t="str">
        <f t="shared" si="15"/>
        <v>QF</v>
      </c>
      <c r="BB17" s="133">
        <v>71</v>
      </c>
      <c r="BC17" s="133">
        <v>135</v>
      </c>
      <c r="BD17" s="133">
        <v>330</v>
      </c>
      <c r="BI17" s="153">
        <f t="shared" si="7"/>
        <v>1</v>
      </c>
      <c r="BJ17" s="144" t="str">
        <f t="shared" si="16"/>
        <v>SF</v>
      </c>
      <c r="BK17" s="133">
        <v>71</v>
      </c>
      <c r="BL17" s="133">
        <v>176</v>
      </c>
      <c r="BM17" s="133">
        <v>296</v>
      </c>
      <c r="BR17" s="153">
        <f t="shared" si="8"/>
        <v>1</v>
      </c>
      <c r="BS17" s="144" t="str">
        <f t="shared" si="17"/>
        <v>F</v>
      </c>
      <c r="BT17" s="133">
        <v>79</v>
      </c>
      <c r="BU17" s="133">
        <v>126</v>
      </c>
      <c r="BV17" s="133">
        <v>386</v>
      </c>
      <c r="BZ17" s="153"/>
      <c r="CA17" s="153">
        <f t="shared" si="9"/>
        <v>1</v>
      </c>
      <c r="CB17" s="144" t="str">
        <f t="shared" si="18"/>
        <v>WF</v>
      </c>
      <c r="CC17" s="164">
        <v>67</v>
      </c>
      <c r="CD17" s="133">
        <v>100</v>
      </c>
      <c r="CE17" s="133">
        <v>384</v>
      </c>
      <c r="CF17" s="1"/>
      <c r="CG17" s="1"/>
      <c r="CH17" s="1"/>
      <c r="CJ17" s="166">
        <f t="shared" si="10"/>
        <v>1</v>
      </c>
      <c r="CK17" s="144" t="str">
        <f t="shared" si="19"/>
        <v>QF</v>
      </c>
      <c r="CL17" s="164">
        <v>88</v>
      </c>
      <c r="CM17" s="133">
        <v>135</v>
      </c>
      <c r="CN17" s="133">
        <v>343</v>
      </c>
      <c r="CO17" s="1"/>
      <c r="CP17" s="1"/>
      <c r="CQ17" s="1"/>
      <c r="CS17" s="166">
        <f t="shared" si="20"/>
        <v>1</v>
      </c>
      <c r="CT17" s="144" t="str">
        <f t="shared" si="21"/>
        <v>QF</v>
      </c>
      <c r="CU17" s="164">
        <v>88</v>
      </c>
      <c r="CV17" s="133">
        <v>201</v>
      </c>
      <c r="CW17" s="133">
        <v>1086</v>
      </c>
      <c r="DB17" s="166">
        <f t="shared" si="22"/>
        <v>1</v>
      </c>
      <c r="DC17" s="144" t="str">
        <f t="shared" si="23"/>
        <v>WC</v>
      </c>
      <c r="DD17" s="133">
        <v>111</v>
      </c>
      <c r="DE17" s="165">
        <v>188</v>
      </c>
      <c r="DF17" s="133">
        <v>781</v>
      </c>
      <c r="DK17" s="166">
        <f t="shared" si="24"/>
        <v>1</v>
      </c>
      <c r="DL17" s="144" t="str">
        <f t="shared" si="25"/>
        <v>W</v>
      </c>
      <c r="DM17" s="133">
        <v>118</v>
      </c>
      <c r="DN17" s="165">
        <v>254</v>
      </c>
      <c r="DO17" s="133">
        <v>548</v>
      </c>
      <c r="DT17" s="166">
        <f t="shared" si="26"/>
        <v>1</v>
      </c>
      <c r="DU17" s="144" t="str">
        <f t="shared" si="27"/>
        <v>QF</v>
      </c>
      <c r="DV17" s="133">
        <v>141</v>
      </c>
      <c r="DW17" s="165">
        <v>862</v>
      </c>
      <c r="DX17" s="133">
        <v>1640</v>
      </c>
      <c r="EC17" s="166">
        <f t="shared" si="28"/>
        <v>1</v>
      </c>
      <c r="ED17" s="144" t="str">
        <f t="shared" si="29"/>
        <v>QF</v>
      </c>
      <c r="EE17" s="98">
        <v>135</v>
      </c>
      <c r="EF17" s="133">
        <v>359</v>
      </c>
      <c r="EG17" s="165">
        <v>1153</v>
      </c>
    </row>
    <row r="18" spans="1:140" x14ac:dyDescent="0.2">
      <c r="A18" s="153">
        <f t="shared" si="0"/>
        <v>0</v>
      </c>
      <c r="B18" s="166"/>
      <c r="C18" s="164"/>
      <c r="D18" s="133">
        <v>190</v>
      </c>
      <c r="E18" s="1"/>
      <c r="F18" s="1"/>
      <c r="G18" s="2"/>
      <c r="I18" s="153">
        <f t="shared" si="1"/>
        <v>1</v>
      </c>
      <c r="J18" s="166" t="s">
        <v>61</v>
      </c>
      <c r="K18" s="164">
        <v>65</v>
      </c>
      <c r="L18" s="274">
        <v>177</v>
      </c>
      <c r="M18" s="2"/>
      <c r="N18" s="2"/>
      <c r="O18" s="2"/>
      <c r="Q18" s="153">
        <f t="shared" si="2"/>
        <v>1</v>
      </c>
      <c r="R18" s="144" t="str">
        <f t="shared" si="11"/>
        <v>QF</v>
      </c>
      <c r="S18" s="148">
        <v>61</v>
      </c>
      <c r="T18" s="128">
        <v>122</v>
      </c>
      <c r="U18" s="128">
        <v>254</v>
      </c>
      <c r="V18" s="2"/>
      <c r="W18" s="2"/>
      <c r="Y18" s="153">
        <f t="shared" si="3"/>
        <v>1</v>
      </c>
      <c r="Z18" s="144" t="str">
        <f t="shared" si="12"/>
        <v>SF</v>
      </c>
      <c r="AA18" s="128">
        <v>67</v>
      </c>
      <c r="AB18" s="130">
        <v>93</v>
      </c>
      <c r="AC18" s="130">
        <v>233</v>
      </c>
      <c r="AD18" s="158"/>
      <c r="AE18" s="158"/>
      <c r="AF18" s="158"/>
      <c r="AH18" s="153">
        <f t="shared" si="4"/>
        <v>1</v>
      </c>
      <c r="AI18" s="144" t="str">
        <f t="shared" si="13"/>
        <v>QF</v>
      </c>
      <c r="AJ18" s="128">
        <v>69</v>
      </c>
      <c r="AK18" s="128">
        <v>126</v>
      </c>
      <c r="AL18" s="128">
        <v>292</v>
      </c>
      <c r="AM18" s="158"/>
      <c r="AN18" s="158"/>
      <c r="AO18" s="158"/>
      <c r="AQ18" s="153">
        <f t="shared" si="5"/>
        <v>1</v>
      </c>
      <c r="AR18" s="144" t="str">
        <f t="shared" si="14"/>
        <v>W</v>
      </c>
      <c r="AS18" s="144">
        <v>67</v>
      </c>
      <c r="AT18" s="133">
        <v>176</v>
      </c>
      <c r="AU18" s="144">
        <v>469</v>
      </c>
      <c r="AV18" s="98"/>
      <c r="AW18" s="98"/>
      <c r="AX18" s="98"/>
      <c r="AZ18" s="153">
        <f t="shared" si="6"/>
        <v>1</v>
      </c>
      <c r="BA18" s="144" t="str">
        <f t="shared" si="15"/>
        <v>SF</v>
      </c>
      <c r="BB18" s="133">
        <v>74</v>
      </c>
      <c r="BC18" s="133">
        <v>148</v>
      </c>
      <c r="BD18" s="133">
        <v>337</v>
      </c>
      <c r="BI18" s="153">
        <f t="shared" si="7"/>
        <v>1</v>
      </c>
      <c r="BJ18" s="144" t="str">
        <f t="shared" si="16"/>
        <v>SF</v>
      </c>
      <c r="BK18" s="133">
        <v>79</v>
      </c>
      <c r="BL18" s="133">
        <v>177</v>
      </c>
      <c r="BM18" s="144">
        <v>451</v>
      </c>
      <c r="BR18" s="153">
        <f t="shared" si="8"/>
        <v>1</v>
      </c>
      <c r="BS18" s="144" t="str">
        <f t="shared" si="17"/>
        <v>F</v>
      </c>
      <c r="BT18" s="133">
        <v>85</v>
      </c>
      <c r="BU18" s="133">
        <v>148</v>
      </c>
      <c r="BV18" s="133">
        <v>503</v>
      </c>
      <c r="BZ18" s="98"/>
      <c r="CA18" s="153">
        <f t="shared" si="9"/>
        <v>1</v>
      </c>
      <c r="CB18" s="144" t="str">
        <f t="shared" si="18"/>
        <v>SF</v>
      </c>
      <c r="CC18" s="164">
        <v>68</v>
      </c>
      <c r="CD18" s="144">
        <v>103</v>
      </c>
      <c r="CE18" s="133">
        <v>842</v>
      </c>
      <c r="CF18" s="1"/>
      <c r="CG18" s="1"/>
      <c r="CH18" s="1"/>
      <c r="CJ18" s="166">
        <f t="shared" si="10"/>
        <v>1</v>
      </c>
      <c r="CK18" s="144" t="str">
        <f t="shared" si="19"/>
        <v>SF</v>
      </c>
      <c r="CL18" s="164">
        <v>102</v>
      </c>
      <c r="CM18" s="144">
        <v>177</v>
      </c>
      <c r="CN18" s="133">
        <v>399</v>
      </c>
      <c r="CO18" s="1"/>
      <c r="CP18" s="1"/>
      <c r="CQ18" s="1"/>
      <c r="CS18" s="166">
        <f t="shared" si="20"/>
        <v>1</v>
      </c>
      <c r="CT18" s="144" t="str">
        <f t="shared" si="21"/>
        <v>SF</v>
      </c>
      <c r="CU18" s="164">
        <v>102</v>
      </c>
      <c r="CV18" s="144">
        <v>217</v>
      </c>
      <c r="CW18" s="133">
        <v>1114</v>
      </c>
      <c r="DB18" s="166">
        <f t="shared" si="22"/>
        <v>1</v>
      </c>
      <c r="DC18" s="144" t="str">
        <f t="shared" si="23"/>
        <v>QF</v>
      </c>
      <c r="DD18" s="133">
        <v>118</v>
      </c>
      <c r="DE18" s="217">
        <v>191</v>
      </c>
      <c r="DF18" s="133">
        <v>968</v>
      </c>
      <c r="DK18" s="166">
        <f t="shared" si="24"/>
        <v>1</v>
      </c>
      <c r="DL18" s="144" t="str">
        <f t="shared" si="25"/>
        <v>QF</v>
      </c>
      <c r="DM18" s="133">
        <v>148</v>
      </c>
      <c r="DN18" s="217">
        <v>330</v>
      </c>
      <c r="DO18" s="133">
        <v>639</v>
      </c>
      <c r="DR18" s="98"/>
      <c r="DS18" s="153"/>
      <c r="DT18" s="166">
        <f t="shared" si="26"/>
        <v>1</v>
      </c>
      <c r="DU18" s="144" t="str">
        <f t="shared" si="27"/>
        <v>W</v>
      </c>
      <c r="DV18" s="133">
        <v>148</v>
      </c>
      <c r="DW18" s="217">
        <v>967</v>
      </c>
      <c r="DX18" s="133">
        <v>1678</v>
      </c>
      <c r="EA18" s="98"/>
      <c r="EC18" s="166">
        <f t="shared" si="28"/>
        <v>1</v>
      </c>
      <c r="ED18" s="144" t="str">
        <f t="shared" si="29"/>
        <v>SF</v>
      </c>
      <c r="EE18" s="98">
        <v>148</v>
      </c>
      <c r="EF18" s="144">
        <v>368</v>
      </c>
      <c r="EG18" s="165">
        <v>1218</v>
      </c>
      <c r="EJ18" s="98"/>
    </row>
    <row r="19" spans="1:140" x14ac:dyDescent="0.2">
      <c r="A19" s="153">
        <f t="shared" si="0"/>
        <v>0</v>
      </c>
      <c r="B19" s="166"/>
      <c r="C19" s="164"/>
      <c r="D19" s="133"/>
      <c r="E19" s="1"/>
      <c r="F19" s="1"/>
      <c r="G19" s="2"/>
      <c r="I19" s="153">
        <f t="shared" si="1"/>
        <v>1</v>
      </c>
      <c r="J19" s="166" t="s">
        <v>63</v>
      </c>
      <c r="K19" s="164">
        <v>67</v>
      </c>
      <c r="L19" s="274">
        <v>232</v>
      </c>
      <c r="M19" s="2"/>
      <c r="N19" s="2"/>
      <c r="O19" s="2"/>
      <c r="Q19" s="153">
        <f t="shared" si="2"/>
        <v>1</v>
      </c>
      <c r="R19" s="144" t="str">
        <f t="shared" si="11"/>
        <v>QF</v>
      </c>
      <c r="S19" s="148">
        <v>67</v>
      </c>
      <c r="T19" s="128">
        <v>125</v>
      </c>
      <c r="U19" s="128">
        <v>279</v>
      </c>
      <c r="V19" s="2"/>
      <c r="W19" s="2"/>
      <c r="Y19" s="153">
        <f t="shared" si="3"/>
        <v>1</v>
      </c>
      <c r="Z19" s="144" t="str">
        <f t="shared" si="12"/>
        <v>SF</v>
      </c>
      <c r="AA19" s="129">
        <v>68</v>
      </c>
      <c r="AB19" s="128">
        <v>108</v>
      </c>
      <c r="AC19" s="130">
        <v>267</v>
      </c>
      <c r="AD19" s="2"/>
      <c r="AE19" s="2"/>
      <c r="AF19" s="2"/>
      <c r="AH19" s="153">
        <f t="shared" si="4"/>
        <v>1</v>
      </c>
      <c r="AI19" s="144" t="str">
        <f t="shared" si="13"/>
        <v>QF</v>
      </c>
      <c r="AJ19" s="128">
        <v>71</v>
      </c>
      <c r="AK19" s="128">
        <v>167</v>
      </c>
      <c r="AL19" s="130">
        <v>302</v>
      </c>
      <c r="AM19" s="2"/>
      <c r="AN19" s="2"/>
      <c r="AO19" s="2"/>
      <c r="AQ19" s="153">
        <f t="shared" si="5"/>
        <v>1</v>
      </c>
      <c r="AR19" s="144" t="str">
        <f t="shared" si="14"/>
        <v>QF</v>
      </c>
      <c r="AS19" s="133">
        <v>68</v>
      </c>
      <c r="AT19" s="133">
        <v>177</v>
      </c>
      <c r="AU19" s="144">
        <v>494</v>
      </c>
      <c r="AV19" s="98"/>
      <c r="AW19" s="98"/>
      <c r="AX19" s="98"/>
      <c r="AZ19" s="153">
        <f t="shared" si="6"/>
        <v>1</v>
      </c>
      <c r="BA19" s="144" t="str">
        <f t="shared" si="15"/>
        <v>SF</v>
      </c>
      <c r="BB19" s="133">
        <v>79</v>
      </c>
      <c r="BC19" s="133">
        <v>175</v>
      </c>
      <c r="BD19" s="133">
        <v>447</v>
      </c>
      <c r="BI19" s="153">
        <f t="shared" si="7"/>
        <v>1</v>
      </c>
      <c r="BJ19" s="144" t="str">
        <f t="shared" si="16"/>
        <v>QF</v>
      </c>
      <c r="BK19" s="133">
        <v>85</v>
      </c>
      <c r="BL19" s="133">
        <v>179</v>
      </c>
      <c r="BM19" s="144">
        <v>503</v>
      </c>
      <c r="BR19" s="153">
        <f t="shared" si="8"/>
        <v>1</v>
      </c>
      <c r="BS19" s="144" t="str">
        <f t="shared" si="17"/>
        <v>SF</v>
      </c>
      <c r="BT19" s="133">
        <v>93</v>
      </c>
      <c r="BU19" s="133">
        <v>173</v>
      </c>
      <c r="BV19" s="133">
        <v>910</v>
      </c>
      <c r="BZ19" s="153"/>
      <c r="CA19" s="153">
        <f t="shared" si="9"/>
        <v>1</v>
      </c>
      <c r="CB19" s="144" t="str">
        <f t="shared" si="18"/>
        <v>SF</v>
      </c>
      <c r="CC19" s="164">
        <v>71</v>
      </c>
      <c r="CD19" s="133">
        <v>111</v>
      </c>
      <c r="CE19" s="144">
        <v>968</v>
      </c>
      <c r="CF19" s="1"/>
      <c r="CG19" s="1"/>
      <c r="CH19" s="1"/>
      <c r="CJ19" s="166">
        <f t="shared" si="10"/>
        <v>1</v>
      </c>
      <c r="CK19" s="144" t="str">
        <f t="shared" si="19"/>
        <v>QF</v>
      </c>
      <c r="CL19" s="164">
        <v>107</v>
      </c>
      <c r="CM19" s="133">
        <v>188</v>
      </c>
      <c r="CN19" s="144">
        <v>488</v>
      </c>
      <c r="CO19" s="1"/>
      <c r="CP19" s="1"/>
      <c r="CQ19" s="1"/>
      <c r="CS19" s="166">
        <f t="shared" si="20"/>
        <v>1</v>
      </c>
      <c r="CT19" s="144" t="str">
        <f t="shared" si="21"/>
        <v>SF</v>
      </c>
      <c r="CU19" s="164">
        <v>111</v>
      </c>
      <c r="CV19" s="133">
        <v>230</v>
      </c>
      <c r="CW19" s="144">
        <v>1625</v>
      </c>
      <c r="DB19" s="166">
        <f t="shared" si="22"/>
        <v>1</v>
      </c>
      <c r="DC19" s="144" t="str">
        <f t="shared" si="23"/>
        <v>QF</v>
      </c>
      <c r="DD19" s="133">
        <v>148</v>
      </c>
      <c r="DE19" s="165">
        <v>217</v>
      </c>
      <c r="DF19" s="144">
        <v>973</v>
      </c>
      <c r="DK19" s="166">
        <f t="shared" si="24"/>
        <v>1</v>
      </c>
      <c r="DL19" s="144" t="str">
        <f t="shared" si="25"/>
        <v>WC</v>
      </c>
      <c r="DM19" s="133">
        <v>180</v>
      </c>
      <c r="DN19" s="165">
        <v>341</v>
      </c>
      <c r="DO19" s="144">
        <v>744</v>
      </c>
      <c r="DR19" s="98"/>
      <c r="DS19" s="98"/>
      <c r="DT19" s="166">
        <f t="shared" si="26"/>
        <v>1</v>
      </c>
      <c r="DU19" s="144" t="str">
        <f t="shared" si="27"/>
        <v>QF</v>
      </c>
      <c r="DV19" s="133">
        <v>175</v>
      </c>
      <c r="DW19" s="165">
        <v>987</v>
      </c>
      <c r="DX19" s="144">
        <v>1918</v>
      </c>
      <c r="EA19" s="98"/>
      <c r="EC19" s="166">
        <f t="shared" si="28"/>
        <v>1</v>
      </c>
      <c r="ED19" s="144" t="str">
        <f t="shared" si="29"/>
        <v>F</v>
      </c>
      <c r="EE19" s="98">
        <v>175</v>
      </c>
      <c r="EF19" s="133">
        <v>469</v>
      </c>
      <c r="EG19" s="217">
        <v>1318</v>
      </c>
      <c r="EJ19" s="98"/>
    </row>
    <row r="20" spans="1:140" x14ac:dyDescent="0.2">
      <c r="A20" s="153">
        <f t="shared" si="0"/>
        <v>0</v>
      </c>
      <c r="B20" s="166"/>
      <c r="C20" s="164"/>
      <c r="D20" s="133"/>
      <c r="E20" s="1"/>
      <c r="F20" s="2"/>
      <c r="G20" s="2"/>
      <c r="I20" s="153">
        <f t="shared" si="1"/>
        <v>1</v>
      </c>
      <c r="J20" s="166" t="s">
        <v>63</v>
      </c>
      <c r="K20" s="164">
        <v>68</v>
      </c>
      <c r="L20" s="274">
        <v>254</v>
      </c>
      <c r="M20" s="2"/>
      <c r="N20" s="2"/>
      <c r="O20" s="2"/>
      <c r="Q20" s="153">
        <f t="shared" si="2"/>
        <v>1</v>
      </c>
      <c r="R20" s="144" t="str">
        <f t="shared" si="11"/>
        <v>QF</v>
      </c>
      <c r="S20" s="148">
        <v>68</v>
      </c>
      <c r="T20" s="128">
        <v>128</v>
      </c>
      <c r="U20" s="128">
        <v>294</v>
      </c>
      <c r="V20" s="2"/>
      <c r="W20" s="2"/>
      <c r="Y20" s="153">
        <f t="shared" si="3"/>
        <v>1</v>
      </c>
      <c r="Z20" s="144" t="str">
        <f t="shared" si="12"/>
        <v>WC</v>
      </c>
      <c r="AA20" s="130">
        <v>71</v>
      </c>
      <c r="AB20" s="129">
        <v>111</v>
      </c>
      <c r="AC20" s="130">
        <v>271</v>
      </c>
      <c r="AD20" s="1"/>
      <c r="AE20" s="1"/>
      <c r="AF20" s="1"/>
      <c r="AH20" s="153">
        <f t="shared" si="4"/>
        <v>1</v>
      </c>
      <c r="AI20" s="144" t="str">
        <f t="shared" si="13"/>
        <v>SF</v>
      </c>
      <c r="AJ20" s="128">
        <v>74</v>
      </c>
      <c r="AK20" s="130">
        <v>173</v>
      </c>
      <c r="AL20" s="130">
        <v>312</v>
      </c>
      <c r="AM20" s="1"/>
      <c r="AN20" s="1"/>
      <c r="AO20" s="1"/>
      <c r="AQ20" s="153">
        <f t="shared" si="5"/>
        <v>1</v>
      </c>
      <c r="AR20" s="144" t="str">
        <f t="shared" si="14"/>
        <v>WC</v>
      </c>
      <c r="AS20" s="133">
        <v>71</v>
      </c>
      <c r="AT20" s="144">
        <v>222</v>
      </c>
      <c r="AU20" s="144">
        <v>716</v>
      </c>
      <c r="AV20" s="2"/>
      <c r="AW20" s="236"/>
      <c r="AX20" s="2"/>
      <c r="AZ20" s="153">
        <f t="shared" si="6"/>
        <v>1</v>
      </c>
      <c r="BA20" s="144" t="str">
        <f t="shared" si="15"/>
        <v>F</v>
      </c>
      <c r="BB20" s="133">
        <v>85</v>
      </c>
      <c r="BC20" s="133">
        <v>179</v>
      </c>
      <c r="BD20" s="133">
        <v>492</v>
      </c>
      <c r="BI20" s="153">
        <f t="shared" si="7"/>
        <v>1</v>
      </c>
      <c r="BJ20" s="144" t="str">
        <f t="shared" si="16"/>
        <v>SF</v>
      </c>
      <c r="BK20" s="133">
        <v>86</v>
      </c>
      <c r="BL20" s="133">
        <v>190</v>
      </c>
      <c r="BM20" s="133">
        <v>522</v>
      </c>
      <c r="BR20" s="153">
        <f t="shared" si="8"/>
        <v>1</v>
      </c>
      <c r="BS20" s="144" t="str">
        <f t="shared" si="17"/>
        <v>QF</v>
      </c>
      <c r="BT20" s="133">
        <v>100</v>
      </c>
      <c r="BU20" s="133">
        <v>177</v>
      </c>
      <c r="BV20" s="133">
        <v>987</v>
      </c>
      <c r="BZ20" s="98"/>
      <c r="CA20" s="153">
        <f t="shared" si="9"/>
        <v>1</v>
      </c>
      <c r="CB20" s="144" t="str">
        <f t="shared" si="18"/>
        <v>QF</v>
      </c>
      <c r="CC20" s="164">
        <v>79</v>
      </c>
      <c r="CD20" s="144">
        <v>141</v>
      </c>
      <c r="CE20" s="144">
        <v>987</v>
      </c>
      <c r="CF20" s="1"/>
      <c r="CG20" s="1"/>
      <c r="CH20" s="1"/>
      <c r="CJ20" s="166">
        <f t="shared" si="10"/>
        <v>1</v>
      </c>
      <c r="CK20" s="144" t="str">
        <f t="shared" si="19"/>
        <v>WC</v>
      </c>
      <c r="CL20" s="164">
        <v>111</v>
      </c>
      <c r="CM20" s="144">
        <v>217</v>
      </c>
      <c r="CN20" s="144">
        <v>870</v>
      </c>
      <c r="CO20" s="1"/>
      <c r="CP20" s="1"/>
      <c r="CQ20" s="1"/>
      <c r="CS20" s="166">
        <f t="shared" si="20"/>
        <v>1</v>
      </c>
      <c r="CT20" s="144" t="str">
        <f t="shared" si="21"/>
        <v>SF</v>
      </c>
      <c r="CU20" s="164">
        <v>141</v>
      </c>
      <c r="CV20" s="144">
        <v>233</v>
      </c>
      <c r="CW20" s="144">
        <v>1676</v>
      </c>
      <c r="DB20" s="166">
        <f t="shared" si="22"/>
        <v>1</v>
      </c>
      <c r="DC20" s="144" t="str">
        <f t="shared" si="23"/>
        <v>SF</v>
      </c>
      <c r="DD20" s="133">
        <v>155</v>
      </c>
      <c r="DE20" s="217">
        <v>229</v>
      </c>
      <c r="DF20" s="144">
        <v>987</v>
      </c>
      <c r="DK20" s="166">
        <f t="shared" si="24"/>
        <v>1</v>
      </c>
      <c r="DL20" s="144" t="str">
        <f t="shared" si="25"/>
        <v>SF</v>
      </c>
      <c r="DM20" s="133">
        <v>181</v>
      </c>
      <c r="DN20" s="217">
        <v>359</v>
      </c>
      <c r="DO20" s="144">
        <v>987</v>
      </c>
      <c r="DR20" s="153"/>
      <c r="DS20" s="153"/>
      <c r="DT20" s="166">
        <f t="shared" si="26"/>
        <v>1</v>
      </c>
      <c r="DU20" s="144" t="str">
        <f t="shared" si="27"/>
        <v>QF</v>
      </c>
      <c r="DV20" s="133">
        <v>190</v>
      </c>
      <c r="DW20" s="217">
        <v>1114</v>
      </c>
      <c r="DX20" s="144">
        <v>1986</v>
      </c>
      <c r="EA20" s="153"/>
      <c r="EC20" s="166">
        <f t="shared" si="28"/>
        <v>1</v>
      </c>
      <c r="ED20" s="144" t="str">
        <f t="shared" si="29"/>
        <v>QF</v>
      </c>
      <c r="EE20" s="98">
        <v>177</v>
      </c>
      <c r="EF20" s="144">
        <v>494</v>
      </c>
      <c r="EG20" s="217">
        <v>1477</v>
      </c>
      <c r="EJ20" s="153"/>
    </row>
    <row r="21" spans="1:140" x14ac:dyDescent="0.2">
      <c r="A21" s="153">
        <f t="shared" si="0"/>
        <v>0</v>
      </c>
      <c r="B21" s="166"/>
      <c r="C21" s="164"/>
      <c r="D21" s="133"/>
      <c r="E21" s="1"/>
      <c r="F21" s="2"/>
      <c r="G21" s="2"/>
      <c r="I21" s="153">
        <f t="shared" si="1"/>
        <v>1</v>
      </c>
      <c r="J21" s="166" t="s">
        <v>63</v>
      </c>
      <c r="K21" s="164">
        <v>71</v>
      </c>
      <c r="L21" s="274">
        <v>255</v>
      </c>
      <c r="M21" s="2"/>
      <c r="N21" s="2"/>
      <c r="O21" s="2"/>
      <c r="Q21" s="153">
        <f t="shared" si="2"/>
        <v>1</v>
      </c>
      <c r="R21" s="144" t="str">
        <f t="shared" si="11"/>
        <v>QF</v>
      </c>
      <c r="S21" s="148">
        <v>69</v>
      </c>
      <c r="T21" s="128">
        <v>135</v>
      </c>
      <c r="U21" s="128">
        <v>340</v>
      </c>
      <c r="V21" s="2"/>
      <c r="W21" s="2"/>
      <c r="Y21" s="153">
        <f t="shared" si="3"/>
        <v>1</v>
      </c>
      <c r="Z21" s="144" t="str">
        <f t="shared" si="12"/>
        <v>QF</v>
      </c>
      <c r="AA21" s="128">
        <v>79</v>
      </c>
      <c r="AB21" s="130">
        <v>118</v>
      </c>
      <c r="AC21" s="128">
        <v>303</v>
      </c>
      <c r="AD21" s="1"/>
      <c r="AE21" s="1"/>
      <c r="AF21" s="1"/>
      <c r="AH21" s="153">
        <f t="shared" si="4"/>
        <v>1</v>
      </c>
      <c r="AI21" s="144" t="str">
        <f t="shared" si="13"/>
        <v>SF</v>
      </c>
      <c r="AJ21" s="130">
        <v>79</v>
      </c>
      <c r="AK21" s="128">
        <v>175</v>
      </c>
      <c r="AL21" s="128">
        <v>341</v>
      </c>
      <c r="AM21" s="1"/>
      <c r="AN21" s="1"/>
      <c r="AO21" s="1"/>
      <c r="AQ21" s="153">
        <f t="shared" si="5"/>
        <v>1</v>
      </c>
      <c r="AR21" s="144" t="str">
        <f t="shared" si="14"/>
        <v>SF</v>
      </c>
      <c r="AS21" s="133">
        <v>79</v>
      </c>
      <c r="AT21" s="133">
        <v>224</v>
      </c>
      <c r="AU21" s="133">
        <v>811</v>
      </c>
      <c r="AW21" s="116"/>
      <c r="AZ21" s="153">
        <f t="shared" si="6"/>
        <v>1</v>
      </c>
      <c r="BA21" s="144" t="str">
        <f t="shared" si="15"/>
        <v>QF</v>
      </c>
      <c r="BB21" s="133">
        <v>93</v>
      </c>
      <c r="BC21" s="133">
        <v>191</v>
      </c>
      <c r="BD21" s="133">
        <v>494</v>
      </c>
      <c r="BI21" s="153">
        <f t="shared" si="7"/>
        <v>1</v>
      </c>
      <c r="BJ21" s="144" t="str">
        <f t="shared" si="16"/>
        <v>QF</v>
      </c>
      <c r="BK21" s="133">
        <v>93</v>
      </c>
      <c r="BL21" s="133">
        <v>195</v>
      </c>
      <c r="BM21" s="133">
        <v>547</v>
      </c>
      <c r="BR21" s="153">
        <f t="shared" si="8"/>
        <v>1</v>
      </c>
      <c r="BS21" s="144" t="str">
        <f t="shared" si="17"/>
        <v>F</v>
      </c>
      <c r="BT21" s="133">
        <v>107</v>
      </c>
      <c r="BU21" s="133">
        <v>179</v>
      </c>
      <c r="BV21" s="144">
        <v>1124</v>
      </c>
      <c r="BZ21" s="98"/>
      <c r="CA21" s="153">
        <f t="shared" si="9"/>
        <v>1</v>
      </c>
      <c r="CB21" s="144" t="str">
        <f t="shared" si="18"/>
        <v>QF</v>
      </c>
      <c r="CC21" s="164">
        <v>88</v>
      </c>
      <c r="CD21" s="133">
        <v>148</v>
      </c>
      <c r="CE21" s="133">
        <v>1024</v>
      </c>
      <c r="CF21" s="1"/>
      <c r="CG21" s="1"/>
      <c r="CH21" s="1"/>
      <c r="CJ21" s="166">
        <f t="shared" si="10"/>
        <v>1</v>
      </c>
      <c r="CK21" s="144" t="str">
        <f t="shared" si="19"/>
        <v>F</v>
      </c>
      <c r="CL21" s="164">
        <v>118</v>
      </c>
      <c r="CM21" s="133">
        <v>222</v>
      </c>
      <c r="CN21" s="133">
        <v>971</v>
      </c>
      <c r="CO21" s="1"/>
      <c r="CP21" s="1"/>
      <c r="CQ21" s="1"/>
      <c r="CS21" s="166">
        <f t="shared" si="20"/>
        <v>1</v>
      </c>
      <c r="CT21" s="144" t="str">
        <f t="shared" si="21"/>
        <v>F</v>
      </c>
      <c r="CU21" s="164">
        <v>148</v>
      </c>
      <c r="CV21" s="133">
        <v>254</v>
      </c>
      <c r="CW21" s="133">
        <v>1718</v>
      </c>
      <c r="DB21" s="166">
        <f t="shared" si="22"/>
        <v>1</v>
      </c>
      <c r="DC21" s="144" t="str">
        <f t="shared" si="23"/>
        <v>SF</v>
      </c>
      <c r="DD21" s="133">
        <v>175</v>
      </c>
      <c r="DE21" s="165">
        <v>233</v>
      </c>
      <c r="DF21" s="133">
        <v>1503</v>
      </c>
      <c r="DK21" s="166">
        <f t="shared" si="24"/>
        <v>1</v>
      </c>
      <c r="DL21" s="144" t="str">
        <f t="shared" si="25"/>
        <v>QF</v>
      </c>
      <c r="DM21" s="133">
        <v>190</v>
      </c>
      <c r="DN21" s="165">
        <v>469</v>
      </c>
      <c r="DO21" s="133">
        <v>1114</v>
      </c>
      <c r="DR21" s="98"/>
      <c r="DS21" s="98"/>
      <c r="DT21" s="166">
        <f t="shared" si="26"/>
        <v>1</v>
      </c>
      <c r="DU21" s="144" t="str">
        <f t="shared" si="27"/>
        <v>SF</v>
      </c>
      <c r="DV21" s="133">
        <v>195</v>
      </c>
      <c r="DW21" s="165">
        <v>1241</v>
      </c>
      <c r="DX21" s="133">
        <v>2169</v>
      </c>
      <c r="EA21" s="98"/>
      <c r="EC21" s="166">
        <f t="shared" si="28"/>
        <v>1</v>
      </c>
      <c r="ED21" s="144" t="str">
        <f t="shared" si="29"/>
        <v>QF</v>
      </c>
      <c r="EE21" s="98">
        <v>179</v>
      </c>
      <c r="EF21" s="133">
        <v>558</v>
      </c>
      <c r="EG21" s="165">
        <v>1625</v>
      </c>
      <c r="EJ21" s="98"/>
    </row>
    <row r="22" spans="1:140" x14ac:dyDescent="0.2">
      <c r="A22" s="153">
        <f t="shared" si="0"/>
        <v>0</v>
      </c>
      <c r="B22" s="166"/>
      <c r="C22" s="164"/>
      <c r="D22" s="133"/>
      <c r="E22" s="1"/>
      <c r="F22" s="2"/>
      <c r="G22" s="2"/>
      <c r="I22" s="153">
        <f t="shared" si="1"/>
        <v>1</v>
      </c>
      <c r="J22" s="166" t="s">
        <v>63</v>
      </c>
      <c r="K22" s="164">
        <v>75</v>
      </c>
      <c r="L22" s="274">
        <v>267</v>
      </c>
      <c r="M22" s="2"/>
      <c r="N22" s="2"/>
      <c r="O22" s="2"/>
      <c r="Q22" s="153">
        <f t="shared" si="2"/>
        <v>1</v>
      </c>
      <c r="R22" s="144" t="str">
        <f t="shared" si="11"/>
        <v>WF</v>
      </c>
      <c r="S22" s="148">
        <v>71</v>
      </c>
      <c r="T22" s="128">
        <v>141</v>
      </c>
      <c r="U22" s="128">
        <v>349</v>
      </c>
      <c r="V22" s="2"/>
      <c r="W22" s="2"/>
      <c r="Y22" s="153">
        <f t="shared" si="3"/>
        <v>1</v>
      </c>
      <c r="Z22" s="144" t="str">
        <f t="shared" si="12"/>
        <v>SF</v>
      </c>
      <c r="AA22" s="128">
        <v>84</v>
      </c>
      <c r="AB22" s="130">
        <v>121</v>
      </c>
      <c r="AC22" s="128">
        <v>308</v>
      </c>
      <c r="AD22" s="1"/>
      <c r="AE22" s="1"/>
      <c r="AF22" s="1"/>
      <c r="AH22" s="153">
        <f t="shared" si="4"/>
        <v>1</v>
      </c>
      <c r="AI22" s="144" t="str">
        <f t="shared" si="13"/>
        <v>F</v>
      </c>
      <c r="AJ22" s="130">
        <v>87</v>
      </c>
      <c r="AK22" s="130">
        <v>180</v>
      </c>
      <c r="AL22" s="128">
        <v>343</v>
      </c>
      <c r="AM22" s="1"/>
      <c r="AN22" s="1"/>
      <c r="AO22" s="1"/>
      <c r="AQ22" s="153">
        <f t="shared" si="5"/>
        <v>1</v>
      </c>
      <c r="AR22" s="144" t="str">
        <f t="shared" si="14"/>
        <v>SF</v>
      </c>
      <c r="AS22" s="133">
        <v>93</v>
      </c>
      <c r="AT22" s="133">
        <v>237</v>
      </c>
      <c r="AU22" s="133">
        <v>868</v>
      </c>
      <c r="AW22" s="116"/>
      <c r="AZ22" s="153">
        <f t="shared" si="6"/>
        <v>1</v>
      </c>
      <c r="BA22" s="144" t="str">
        <f t="shared" si="15"/>
        <v>SF</v>
      </c>
      <c r="BB22" s="133">
        <v>103</v>
      </c>
      <c r="BC22" s="133">
        <v>217</v>
      </c>
      <c r="BD22" s="133">
        <v>503</v>
      </c>
      <c r="BI22" s="153">
        <f t="shared" si="7"/>
        <v>1</v>
      </c>
      <c r="BJ22" s="144" t="str">
        <f t="shared" si="16"/>
        <v>QF</v>
      </c>
      <c r="BK22" s="133">
        <v>103</v>
      </c>
      <c r="BL22" s="133">
        <v>201</v>
      </c>
      <c r="BM22" s="144">
        <v>968</v>
      </c>
      <c r="BR22" s="153">
        <f t="shared" si="8"/>
        <v>1</v>
      </c>
      <c r="BS22" s="144" t="str">
        <f t="shared" si="17"/>
        <v>SF</v>
      </c>
      <c r="BT22" s="133">
        <v>111</v>
      </c>
      <c r="BU22" s="133">
        <v>190</v>
      </c>
      <c r="BV22" s="133">
        <v>1270</v>
      </c>
      <c r="BZ22" s="98"/>
      <c r="CA22" s="153">
        <f t="shared" si="9"/>
        <v>1</v>
      </c>
      <c r="CB22" s="144" t="str">
        <f t="shared" si="18"/>
        <v>SF</v>
      </c>
      <c r="CC22" s="166">
        <v>93</v>
      </c>
      <c r="CD22" s="133">
        <v>177</v>
      </c>
      <c r="CE22" s="144">
        <v>1114</v>
      </c>
      <c r="CF22" s="1"/>
      <c r="CG22" s="1"/>
      <c r="CH22" s="1"/>
      <c r="CJ22" s="166">
        <f t="shared" si="10"/>
        <v>1</v>
      </c>
      <c r="CK22" s="144" t="str">
        <f t="shared" si="19"/>
        <v>W</v>
      </c>
      <c r="CL22" s="166">
        <v>121</v>
      </c>
      <c r="CM22" s="133">
        <v>234</v>
      </c>
      <c r="CN22" s="144">
        <v>1218</v>
      </c>
      <c r="CO22" s="1"/>
      <c r="CP22" s="1"/>
      <c r="CQ22" s="1"/>
      <c r="CS22" s="166">
        <f t="shared" si="20"/>
        <v>1</v>
      </c>
      <c r="CT22" s="144" t="str">
        <f t="shared" si="21"/>
        <v>QF</v>
      </c>
      <c r="CU22" s="166">
        <v>175</v>
      </c>
      <c r="CV22" s="133">
        <v>294</v>
      </c>
      <c r="CW22" s="144">
        <v>1986</v>
      </c>
      <c r="DB22" s="166">
        <f t="shared" si="22"/>
        <v>1</v>
      </c>
      <c r="DC22" s="144" t="str">
        <f t="shared" si="23"/>
        <v>WF</v>
      </c>
      <c r="DD22" s="144">
        <v>177</v>
      </c>
      <c r="DE22" s="165">
        <v>254</v>
      </c>
      <c r="DF22" s="144">
        <v>1801</v>
      </c>
      <c r="DK22" s="166">
        <f t="shared" si="24"/>
        <v>1</v>
      </c>
      <c r="DL22" s="144" t="str">
        <f t="shared" si="25"/>
        <v>QF</v>
      </c>
      <c r="DM22" s="144">
        <v>195</v>
      </c>
      <c r="DN22" s="165">
        <v>548</v>
      </c>
      <c r="DO22" s="144">
        <v>1714</v>
      </c>
      <c r="DR22" s="98"/>
      <c r="DS22" s="153"/>
      <c r="DT22" s="166">
        <f t="shared" si="26"/>
        <v>1</v>
      </c>
      <c r="DU22" s="144" t="str">
        <f t="shared" si="27"/>
        <v>F</v>
      </c>
      <c r="DV22" s="144">
        <v>217</v>
      </c>
      <c r="DW22" s="165">
        <v>1425</v>
      </c>
      <c r="DX22" s="144">
        <v>2175</v>
      </c>
      <c r="EA22" s="98"/>
      <c r="EC22" s="166">
        <f t="shared" si="28"/>
        <v>1</v>
      </c>
      <c r="ED22" s="144" t="str">
        <f t="shared" si="29"/>
        <v>QF</v>
      </c>
      <c r="EE22" s="153">
        <v>180</v>
      </c>
      <c r="EF22" s="133">
        <v>573</v>
      </c>
      <c r="EG22" s="217">
        <v>1640</v>
      </c>
      <c r="EJ22" s="98"/>
    </row>
    <row r="23" spans="1:140" ht="13.5" thickBot="1" x14ac:dyDescent="0.25">
      <c r="A23" s="153">
        <f t="shared" si="0"/>
        <v>0</v>
      </c>
      <c r="B23" s="166"/>
      <c r="C23" s="164"/>
      <c r="D23" s="133"/>
      <c r="E23" s="1"/>
      <c r="F23" s="2"/>
      <c r="G23" s="2"/>
      <c r="I23" s="153">
        <f t="shared" si="1"/>
        <v>1</v>
      </c>
      <c r="J23" s="166" t="s">
        <v>62</v>
      </c>
      <c r="K23" s="164">
        <v>80</v>
      </c>
      <c r="L23" s="274">
        <v>269</v>
      </c>
      <c r="M23" s="2"/>
      <c r="N23" s="2"/>
      <c r="O23" s="2"/>
      <c r="Q23" s="153">
        <f t="shared" si="2"/>
        <v>1</v>
      </c>
      <c r="R23" s="144" t="str">
        <f t="shared" si="11"/>
        <v>SF</v>
      </c>
      <c r="S23" s="148">
        <v>74</v>
      </c>
      <c r="T23" s="128">
        <v>144</v>
      </c>
      <c r="U23" s="131">
        <v>365</v>
      </c>
      <c r="V23" s="2"/>
      <c r="W23" s="2"/>
      <c r="Y23" s="153">
        <f t="shared" si="3"/>
        <v>1</v>
      </c>
      <c r="Z23" s="144" t="str">
        <f t="shared" si="12"/>
        <v>QF</v>
      </c>
      <c r="AA23" s="129">
        <v>86</v>
      </c>
      <c r="AB23" s="128">
        <v>138</v>
      </c>
      <c r="AC23" s="128">
        <v>311</v>
      </c>
      <c r="AD23" s="1"/>
      <c r="AE23" s="1"/>
      <c r="AF23" s="1"/>
      <c r="AH23" s="153">
        <f t="shared" si="4"/>
        <v>1</v>
      </c>
      <c r="AI23" s="144" t="str">
        <f t="shared" si="13"/>
        <v>F</v>
      </c>
      <c r="AJ23" s="130">
        <v>103</v>
      </c>
      <c r="AK23" s="130">
        <v>192</v>
      </c>
      <c r="AL23" s="130">
        <v>378</v>
      </c>
      <c r="AM23" s="1"/>
      <c r="AN23" s="1"/>
      <c r="AO23" s="1"/>
      <c r="AQ23" s="153">
        <f t="shared" si="5"/>
        <v>1</v>
      </c>
      <c r="AR23" s="144" t="str">
        <f t="shared" si="14"/>
        <v>QF</v>
      </c>
      <c r="AS23" s="133">
        <v>107</v>
      </c>
      <c r="AT23" s="144">
        <v>279</v>
      </c>
      <c r="AU23" s="133">
        <v>1038</v>
      </c>
      <c r="AW23" s="116"/>
      <c r="AZ23" s="153">
        <f t="shared" si="6"/>
        <v>1</v>
      </c>
      <c r="BA23" s="144" t="str">
        <f t="shared" si="15"/>
        <v>QF</v>
      </c>
      <c r="BB23" s="133">
        <v>107</v>
      </c>
      <c r="BC23" s="133">
        <v>229</v>
      </c>
      <c r="BD23" s="133">
        <v>537</v>
      </c>
      <c r="BI23" s="153">
        <f t="shared" si="7"/>
        <v>1</v>
      </c>
      <c r="BJ23" s="144" t="str">
        <f t="shared" si="16"/>
        <v>QF</v>
      </c>
      <c r="BK23" s="133">
        <v>108</v>
      </c>
      <c r="BL23" s="144">
        <v>217</v>
      </c>
      <c r="BM23" s="144">
        <v>1114</v>
      </c>
      <c r="BR23" s="153">
        <f t="shared" si="8"/>
        <v>1</v>
      </c>
      <c r="BS23" s="144" t="str">
        <f t="shared" si="17"/>
        <v>SF</v>
      </c>
      <c r="BT23" s="133">
        <v>116</v>
      </c>
      <c r="BU23" s="144">
        <v>195</v>
      </c>
      <c r="BV23" s="133">
        <v>1319</v>
      </c>
      <c r="BZ23" s="98"/>
      <c r="CA23" s="153">
        <f t="shared" si="9"/>
        <v>1</v>
      </c>
      <c r="CB23" s="144" t="str">
        <f t="shared" si="18"/>
        <v>F</v>
      </c>
      <c r="CC23" s="166">
        <v>100</v>
      </c>
      <c r="CD23" s="133">
        <v>195</v>
      </c>
      <c r="CE23" s="133">
        <v>1124</v>
      </c>
      <c r="CF23" s="1"/>
      <c r="CG23" s="1"/>
      <c r="CH23" s="1"/>
      <c r="CJ23" s="166">
        <f t="shared" si="10"/>
        <v>1</v>
      </c>
      <c r="CK23" s="144" t="str">
        <f t="shared" si="19"/>
        <v>QF</v>
      </c>
      <c r="CL23" s="166">
        <v>125</v>
      </c>
      <c r="CM23" s="133">
        <v>245</v>
      </c>
      <c r="CN23" s="133">
        <v>1507</v>
      </c>
      <c r="CO23" s="1"/>
      <c r="CP23" s="1"/>
      <c r="CQ23" s="1"/>
      <c r="CS23" s="166">
        <f t="shared" si="20"/>
        <v>1</v>
      </c>
      <c r="CT23" s="144" t="str">
        <f t="shared" si="21"/>
        <v>WC</v>
      </c>
      <c r="CU23" s="166">
        <v>177</v>
      </c>
      <c r="CV23" s="133">
        <v>330</v>
      </c>
      <c r="CW23" s="133">
        <v>2041</v>
      </c>
      <c r="DB23" s="166">
        <f t="shared" si="22"/>
        <v>1</v>
      </c>
      <c r="DC23" s="144" t="str">
        <f t="shared" si="23"/>
        <v>F</v>
      </c>
      <c r="DD23" s="144">
        <v>188</v>
      </c>
      <c r="DE23" s="165">
        <v>294</v>
      </c>
      <c r="DF23" s="133">
        <v>2016</v>
      </c>
      <c r="DK23" s="166">
        <f t="shared" si="24"/>
        <v>1</v>
      </c>
      <c r="DL23" s="144" t="str">
        <f t="shared" si="25"/>
        <v>WF</v>
      </c>
      <c r="DM23" s="144">
        <v>207</v>
      </c>
      <c r="DN23" s="165">
        <v>573</v>
      </c>
      <c r="DO23" s="133">
        <v>2056</v>
      </c>
      <c r="DR23" s="98"/>
      <c r="DS23" s="98"/>
      <c r="DT23" s="166">
        <f t="shared" si="26"/>
        <v>1</v>
      </c>
      <c r="DU23" s="144" t="str">
        <f t="shared" si="27"/>
        <v>QF</v>
      </c>
      <c r="DV23" s="144">
        <v>225</v>
      </c>
      <c r="DW23" s="165">
        <v>1477</v>
      </c>
      <c r="DX23" s="133">
        <v>2415</v>
      </c>
      <c r="EA23" s="98"/>
      <c r="EC23" s="166">
        <f t="shared" si="28"/>
        <v>1</v>
      </c>
      <c r="ED23" s="144" t="str">
        <f t="shared" si="29"/>
        <v>SF</v>
      </c>
      <c r="EE23" s="153">
        <v>188</v>
      </c>
      <c r="EF23" s="133">
        <v>842</v>
      </c>
      <c r="EG23" s="165">
        <v>1678</v>
      </c>
      <c r="EJ23" s="98"/>
    </row>
    <row r="24" spans="1:140" x14ac:dyDescent="0.2">
      <c r="A24" s="153">
        <f t="shared" si="0"/>
        <v>0</v>
      </c>
      <c r="B24" s="166"/>
      <c r="C24" s="164"/>
      <c r="D24" s="133"/>
      <c r="E24" s="2"/>
      <c r="F24" s="2"/>
      <c r="G24" s="2"/>
      <c r="I24" s="153">
        <f t="shared" si="1"/>
        <v>1</v>
      </c>
      <c r="J24" s="166" t="s">
        <v>63</v>
      </c>
      <c r="K24" s="164">
        <v>88</v>
      </c>
      <c r="L24" s="274">
        <v>274</v>
      </c>
      <c r="M24" s="2"/>
      <c r="N24" s="2"/>
      <c r="O24" s="2"/>
      <c r="Q24" s="153">
        <f t="shared" si="2"/>
        <v>1</v>
      </c>
      <c r="R24" s="144" t="str">
        <f t="shared" si="11"/>
        <v>F</v>
      </c>
      <c r="S24" s="148">
        <v>75</v>
      </c>
      <c r="T24" s="128">
        <v>177</v>
      </c>
      <c r="U24" s="2"/>
      <c r="V24" s="2"/>
      <c r="W24" s="2"/>
      <c r="Y24" s="153">
        <f t="shared" si="3"/>
        <v>1</v>
      </c>
      <c r="Z24" s="144" t="str">
        <f t="shared" si="12"/>
        <v>QF</v>
      </c>
      <c r="AA24" s="128">
        <v>88</v>
      </c>
      <c r="AB24" s="128">
        <v>144</v>
      </c>
      <c r="AC24" s="128">
        <v>343</v>
      </c>
      <c r="AD24" s="1"/>
      <c r="AE24" s="1"/>
      <c r="AF24" s="1"/>
      <c r="AH24" s="153">
        <f t="shared" si="4"/>
        <v>1</v>
      </c>
      <c r="AI24" s="144" t="str">
        <f t="shared" si="13"/>
        <v>QF</v>
      </c>
      <c r="AJ24" s="130">
        <v>108</v>
      </c>
      <c r="AK24" s="128">
        <v>201</v>
      </c>
      <c r="AL24" s="129">
        <v>469</v>
      </c>
      <c r="AM24" s="1"/>
      <c r="AN24" s="1"/>
      <c r="AO24" s="1"/>
      <c r="AQ24" s="153">
        <f t="shared" si="5"/>
        <v>1</v>
      </c>
      <c r="AR24" s="144" t="str">
        <f t="shared" si="14"/>
        <v>QF</v>
      </c>
      <c r="AS24" s="133">
        <v>111</v>
      </c>
      <c r="AT24" s="133">
        <v>288</v>
      </c>
      <c r="AU24" s="133">
        <v>1126</v>
      </c>
      <c r="AW24" s="116"/>
      <c r="AZ24" s="153">
        <f t="shared" si="6"/>
        <v>1</v>
      </c>
      <c r="BA24" s="144" t="str">
        <f t="shared" si="15"/>
        <v>W</v>
      </c>
      <c r="BB24" s="133">
        <v>108</v>
      </c>
      <c r="BC24" s="133">
        <v>233</v>
      </c>
      <c r="BD24" s="133">
        <v>766</v>
      </c>
      <c r="BI24" s="153">
        <f t="shared" si="7"/>
        <v>1</v>
      </c>
      <c r="BJ24" s="144" t="str">
        <f t="shared" si="16"/>
        <v>F</v>
      </c>
      <c r="BK24" s="144">
        <v>111</v>
      </c>
      <c r="BL24" s="133">
        <v>222</v>
      </c>
      <c r="BM24" s="133">
        <v>1126</v>
      </c>
      <c r="BR24" s="153">
        <f t="shared" si="8"/>
        <v>1</v>
      </c>
      <c r="BS24" s="144" t="str">
        <f t="shared" si="17"/>
        <v>QF</v>
      </c>
      <c r="BT24" s="133">
        <v>118</v>
      </c>
      <c r="BU24" s="133">
        <v>223</v>
      </c>
      <c r="BV24" s="144">
        <v>1592</v>
      </c>
      <c r="BZ24" s="98"/>
      <c r="CA24" s="153">
        <f t="shared" si="9"/>
        <v>1</v>
      </c>
      <c r="CB24" s="144" t="str">
        <f t="shared" si="18"/>
        <v>SF</v>
      </c>
      <c r="CC24" s="164">
        <v>103</v>
      </c>
      <c r="CD24" s="133">
        <v>207</v>
      </c>
      <c r="CE24" s="144">
        <v>1577</v>
      </c>
      <c r="CF24" s="1"/>
      <c r="CG24" s="1"/>
      <c r="CH24" s="1"/>
      <c r="CJ24" s="166">
        <f t="shared" si="10"/>
        <v>1</v>
      </c>
      <c r="CK24" s="144" t="str">
        <f t="shared" si="19"/>
        <v>QF</v>
      </c>
      <c r="CL24" s="164">
        <v>126</v>
      </c>
      <c r="CM24" s="133">
        <v>247</v>
      </c>
      <c r="CN24" s="144">
        <v>1717</v>
      </c>
      <c r="CO24" s="1"/>
      <c r="CP24" s="1"/>
      <c r="CQ24" s="1"/>
      <c r="CS24" s="166">
        <f t="shared" si="20"/>
        <v>1</v>
      </c>
      <c r="CT24" s="144" t="str">
        <f t="shared" si="21"/>
        <v>QF</v>
      </c>
      <c r="CU24" s="164">
        <v>188</v>
      </c>
      <c r="CV24" s="133">
        <v>343</v>
      </c>
      <c r="CW24" s="144">
        <v>2056</v>
      </c>
      <c r="DB24" s="166">
        <f t="shared" si="22"/>
        <v>1</v>
      </c>
      <c r="DC24" s="144" t="str">
        <f t="shared" si="23"/>
        <v>SF</v>
      </c>
      <c r="DD24" s="133">
        <v>191</v>
      </c>
      <c r="DE24" s="165">
        <v>330</v>
      </c>
      <c r="DF24" s="144">
        <v>2054</v>
      </c>
      <c r="DK24" s="166">
        <f t="shared" si="24"/>
        <v>1</v>
      </c>
      <c r="DL24" s="144" t="str">
        <f t="shared" si="25"/>
        <v>F</v>
      </c>
      <c r="DM24" s="133">
        <v>231</v>
      </c>
      <c r="DN24" s="165">
        <v>624</v>
      </c>
      <c r="DO24" s="144">
        <v>2194</v>
      </c>
      <c r="DR24" s="98"/>
      <c r="DS24" s="98"/>
      <c r="DT24" s="166">
        <f t="shared" si="26"/>
        <v>1</v>
      </c>
      <c r="DU24" s="144" t="str">
        <f t="shared" si="27"/>
        <v>QF</v>
      </c>
      <c r="DV24" s="133">
        <v>233</v>
      </c>
      <c r="DW24" s="165">
        <v>1519</v>
      </c>
      <c r="DX24" s="144">
        <v>2959</v>
      </c>
      <c r="EA24" s="98"/>
      <c r="EC24" s="166">
        <f t="shared" si="28"/>
        <v>1</v>
      </c>
      <c r="ED24" s="144" t="str">
        <f t="shared" si="29"/>
        <v>QF</v>
      </c>
      <c r="EE24" s="98">
        <v>195</v>
      </c>
      <c r="EF24" s="133">
        <v>971</v>
      </c>
      <c r="EG24" s="217">
        <v>1718</v>
      </c>
      <c r="EJ24" s="98"/>
    </row>
    <row r="25" spans="1:140" x14ac:dyDescent="0.2">
      <c r="A25" s="153">
        <f t="shared" si="0"/>
        <v>0</v>
      </c>
      <c r="B25" s="166"/>
      <c r="C25" s="164"/>
      <c r="D25" s="133"/>
      <c r="E25" s="2"/>
      <c r="F25" s="2"/>
      <c r="G25" s="2"/>
      <c r="I25" s="153">
        <f t="shared" si="1"/>
        <v>1</v>
      </c>
      <c r="J25" s="166" t="s">
        <v>66</v>
      </c>
      <c r="K25" s="164">
        <v>102</v>
      </c>
      <c r="L25" s="274">
        <v>364</v>
      </c>
      <c r="M25" s="2"/>
      <c r="N25" s="2"/>
      <c r="O25" s="2"/>
      <c r="Q25" s="153">
        <f t="shared" si="2"/>
        <v>1</v>
      </c>
      <c r="R25" s="144" t="str">
        <f t="shared" si="11"/>
        <v>F</v>
      </c>
      <c r="S25" s="148">
        <v>85</v>
      </c>
      <c r="T25" s="128">
        <v>192</v>
      </c>
      <c r="U25" s="2"/>
      <c r="V25" s="2"/>
      <c r="W25" s="2"/>
      <c r="Y25" s="153">
        <f t="shared" si="3"/>
        <v>1</v>
      </c>
      <c r="Z25" s="144" t="str">
        <f t="shared" si="12"/>
        <v>F</v>
      </c>
      <c r="AA25" s="130">
        <v>93</v>
      </c>
      <c r="AB25" s="130">
        <v>151</v>
      </c>
      <c r="AC25" s="128">
        <v>353</v>
      </c>
      <c r="AD25" s="1"/>
      <c r="AE25" s="1"/>
      <c r="AF25" s="1"/>
      <c r="AH25" s="153">
        <f t="shared" si="4"/>
        <v>1</v>
      </c>
      <c r="AI25" s="144" t="str">
        <f t="shared" si="13"/>
        <v>WC</v>
      </c>
      <c r="AJ25" s="128">
        <v>111</v>
      </c>
      <c r="AK25" s="130">
        <v>222</v>
      </c>
      <c r="AL25" s="130">
        <v>494</v>
      </c>
      <c r="AM25" s="1"/>
      <c r="AN25" s="1"/>
      <c r="AO25" s="1"/>
      <c r="AQ25" s="153">
        <f t="shared" si="5"/>
        <v>1</v>
      </c>
      <c r="AR25" s="144" t="str">
        <f t="shared" si="14"/>
        <v>SF</v>
      </c>
      <c r="AS25" s="133">
        <v>121</v>
      </c>
      <c r="AT25" s="133">
        <v>292</v>
      </c>
      <c r="AU25" s="133">
        <v>1218</v>
      </c>
      <c r="AW25" s="116"/>
      <c r="AZ25" s="153">
        <f t="shared" si="6"/>
        <v>1</v>
      </c>
      <c r="BA25" s="144" t="str">
        <f t="shared" si="15"/>
        <v>QF</v>
      </c>
      <c r="BB25" s="133">
        <v>111</v>
      </c>
      <c r="BC25" s="133">
        <v>245</v>
      </c>
      <c r="BD25" s="133">
        <v>910</v>
      </c>
      <c r="BI25" s="153">
        <f t="shared" si="7"/>
        <v>1</v>
      </c>
      <c r="BJ25" s="144" t="str">
        <f t="shared" si="16"/>
        <v>QF</v>
      </c>
      <c r="BK25" s="133">
        <v>118</v>
      </c>
      <c r="BL25" s="144">
        <v>233</v>
      </c>
      <c r="BM25" s="133">
        <v>1139</v>
      </c>
      <c r="BR25" s="153">
        <f t="shared" si="8"/>
        <v>1</v>
      </c>
      <c r="BS25" s="144" t="str">
        <f t="shared" si="17"/>
        <v>SF</v>
      </c>
      <c r="BT25" s="144">
        <v>121</v>
      </c>
      <c r="BU25" s="133">
        <v>233</v>
      </c>
      <c r="BV25" s="133">
        <v>1732</v>
      </c>
      <c r="BZ25" s="98"/>
      <c r="CA25" s="153">
        <f t="shared" si="9"/>
        <v>1</v>
      </c>
      <c r="CB25" s="144" t="str">
        <f t="shared" si="18"/>
        <v>QF</v>
      </c>
      <c r="CC25" s="164">
        <v>108</v>
      </c>
      <c r="CD25" s="144">
        <v>217</v>
      </c>
      <c r="CE25" s="133">
        <v>1717</v>
      </c>
      <c r="CF25" s="1"/>
      <c r="CG25" s="1"/>
      <c r="CH25" s="1"/>
      <c r="CJ25" s="166">
        <f t="shared" si="10"/>
        <v>1</v>
      </c>
      <c r="CK25" s="144" t="str">
        <f t="shared" si="19"/>
        <v>F</v>
      </c>
      <c r="CL25" s="164">
        <v>135</v>
      </c>
      <c r="CM25" s="144">
        <v>329</v>
      </c>
      <c r="CN25" s="133">
        <v>1918</v>
      </c>
      <c r="CO25" s="1"/>
      <c r="CP25" s="1"/>
      <c r="CQ25" s="1"/>
      <c r="CS25" s="166">
        <f t="shared" si="20"/>
        <v>1</v>
      </c>
      <c r="CT25" s="144" t="str">
        <f t="shared" si="21"/>
        <v>F</v>
      </c>
      <c r="CU25" s="164">
        <v>201</v>
      </c>
      <c r="CV25" s="144">
        <v>469</v>
      </c>
      <c r="CW25" s="133">
        <v>2429</v>
      </c>
      <c r="DB25" s="166">
        <f t="shared" si="22"/>
        <v>1</v>
      </c>
      <c r="DC25" s="144" t="str">
        <f t="shared" si="23"/>
        <v>QF</v>
      </c>
      <c r="DD25" s="133">
        <v>195</v>
      </c>
      <c r="DE25" s="217">
        <v>368</v>
      </c>
      <c r="DF25" s="133">
        <v>2826</v>
      </c>
      <c r="DK25" s="166">
        <f t="shared" si="24"/>
        <v>1</v>
      </c>
      <c r="DL25" s="144" t="str">
        <f t="shared" si="25"/>
        <v>WF</v>
      </c>
      <c r="DM25" s="133">
        <v>233</v>
      </c>
      <c r="DN25" s="217">
        <v>639</v>
      </c>
      <c r="DO25" s="133">
        <v>2826</v>
      </c>
      <c r="DR25" s="98"/>
      <c r="DS25" s="98"/>
      <c r="DT25" s="166">
        <f t="shared" si="26"/>
        <v>1</v>
      </c>
      <c r="DU25" s="144" t="str">
        <f t="shared" si="27"/>
        <v>QF</v>
      </c>
      <c r="DV25" s="133">
        <v>234</v>
      </c>
      <c r="DW25" s="217">
        <v>1538</v>
      </c>
      <c r="DX25" s="133">
        <v>3284</v>
      </c>
      <c r="EA25" s="98"/>
      <c r="EC25" s="166">
        <f t="shared" si="28"/>
        <v>1</v>
      </c>
      <c r="ED25" s="144" t="str">
        <f t="shared" si="29"/>
        <v>QF</v>
      </c>
      <c r="EE25" s="98">
        <v>225</v>
      </c>
      <c r="EF25" s="144">
        <v>973</v>
      </c>
      <c r="EG25" s="165">
        <v>1983</v>
      </c>
      <c r="EJ25" s="98"/>
    </row>
    <row r="26" spans="1:140" x14ac:dyDescent="0.2">
      <c r="A26" s="153">
        <f t="shared" si="0"/>
        <v>0</v>
      </c>
      <c r="B26" s="242"/>
      <c r="C26" s="164"/>
      <c r="D26" s="133"/>
      <c r="E26" s="2"/>
      <c r="F26" s="2"/>
      <c r="G26" s="2"/>
      <c r="I26" s="153">
        <f t="shared" si="1"/>
        <v>1</v>
      </c>
      <c r="J26" s="242" t="s">
        <v>62</v>
      </c>
      <c r="K26" s="164">
        <v>111</v>
      </c>
      <c r="L26" s="274">
        <v>365</v>
      </c>
      <c r="M26" s="2"/>
      <c r="N26" s="2"/>
      <c r="O26" s="2"/>
      <c r="Q26" s="153">
        <f t="shared" si="2"/>
        <v>1</v>
      </c>
      <c r="R26" s="144" t="str">
        <f t="shared" si="11"/>
        <v>SF</v>
      </c>
      <c r="S26" s="148">
        <v>108</v>
      </c>
      <c r="T26" s="128">
        <v>217</v>
      </c>
      <c r="U26" s="373" t="s">
        <v>312</v>
      </c>
      <c r="V26" s="369"/>
      <c r="W26" s="369"/>
      <c r="Y26" s="153">
        <f t="shared" si="3"/>
        <v>1</v>
      </c>
      <c r="Z26" s="144" t="str">
        <f t="shared" si="12"/>
        <v>QF</v>
      </c>
      <c r="AA26" s="128">
        <v>94</v>
      </c>
      <c r="AB26" s="130">
        <v>157</v>
      </c>
      <c r="AC26" s="130">
        <v>469</v>
      </c>
      <c r="AD26" s="373" t="s">
        <v>313</v>
      </c>
      <c r="AE26" s="308"/>
      <c r="AF26" s="308"/>
      <c r="AH26" s="153">
        <f t="shared" si="4"/>
        <v>1</v>
      </c>
      <c r="AI26" s="144" t="str">
        <f t="shared" si="13"/>
        <v>QF</v>
      </c>
      <c r="AJ26" s="128">
        <v>118</v>
      </c>
      <c r="AK26" s="130">
        <v>231</v>
      </c>
      <c r="AL26" s="128">
        <v>547</v>
      </c>
      <c r="AM26" s="373" t="s">
        <v>313</v>
      </c>
      <c r="AN26" s="308"/>
      <c r="AO26" s="308"/>
      <c r="AQ26" s="153">
        <f t="shared" si="5"/>
        <v>1</v>
      </c>
      <c r="AR26" s="144" t="str">
        <f t="shared" si="14"/>
        <v>QF</v>
      </c>
      <c r="AS26" s="144">
        <v>126</v>
      </c>
      <c r="AT26" s="133">
        <v>302</v>
      </c>
      <c r="AU26" s="133">
        <v>1272</v>
      </c>
      <c r="AV26" s="373" t="s">
        <v>313</v>
      </c>
      <c r="AW26" s="308"/>
      <c r="AX26" s="308"/>
      <c r="AZ26" s="153">
        <f t="shared" si="6"/>
        <v>1</v>
      </c>
      <c r="BA26" s="144" t="str">
        <f t="shared" si="15"/>
        <v>SF</v>
      </c>
      <c r="BB26" s="133">
        <v>118</v>
      </c>
      <c r="BC26" s="133">
        <v>254</v>
      </c>
      <c r="BD26" s="133">
        <v>1108</v>
      </c>
      <c r="BE26" s="373" t="s">
        <v>313</v>
      </c>
      <c r="BF26" s="308"/>
      <c r="BG26" s="308"/>
      <c r="BI26" s="153">
        <f t="shared" si="7"/>
        <v>1</v>
      </c>
      <c r="BJ26" s="144" t="str">
        <f t="shared" si="16"/>
        <v>QF</v>
      </c>
      <c r="BK26" s="133">
        <v>120</v>
      </c>
      <c r="BL26" s="133">
        <v>254</v>
      </c>
      <c r="BM26" s="133">
        <v>1625</v>
      </c>
      <c r="BN26" s="373" t="s">
        <v>313</v>
      </c>
      <c r="BO26" s="308"/>
      <c r="BP26" s="308"/>
      <c r="BR26" s="153">
        <f t="shared" si="8"/>
        <v>1</v>
      </c>
      <c r="BS26" s="144" t="str">
        <f t="shared" si="17"/>
        <v>SF</v>
      </c>
      <c r="BT26" s="133">
        <v>126</v>
      </c>
      <c r="BU26" s="144">
        <v>254</v>
      </c>
      <c r="BV26" s="133">
        <v>1816</v>
      </c>
      <c r="BW26" s="373" t="s">
        <v>313</v>
      </c>
      <c r="BX26" s="308"/>
      <c r="BY26" s="308"/>
      <c r="BZ26" s="98"/>
      <c r="CA26" s="153">
        <f t="shared" si="9"/>
        <v>1</v>
      </c>
      <c r="CB26" s="144" t="str">
        <f t="shared" si="18"/>
        <v>SF</v>
      </c>
      <c r="CC26" s="166">
        <v>111</v>
      </c>
      <c r="CD26" s="133">
        <v>233</v>
      </c>
      <c r="CE26" s="133">
        <v>2016</v>
      </c>
      <c r="CF26" s="373" t="s">
        <v>312</v>
      </c>
      <c r="CG26" s="308"/>
      <c r="CH26" s="308"/>
      <c r="CJ26" s="166">
        <f t="shared" si="10"/>
        <v>1</v>
      </c>
      <c r="CK26" s="144" t="str">
        <f t="shared" si="19"/>
        <v>QF</v>
      </c>
      <c r="CL26" s="166">
        <v>148</v>
      </c>
      <c r="CM26" s="133">
        <v>341</v>
      </c>
      <c r="CN26" s="133">
        <v>2753</v>
      </c>
      <c r="CO26" s="373" t="s">
        <v>313</v>
      </c>
      <c r="CP26" s="308"/>
      <c r="CQ26" s="308"/>
      <c r="CS26" s="166">
        <f t="shared" si="20"/>
        <v>1</v>
      </c>
      <c r="CT26" s="144" t="str">
        <f t="shared" si="21"/>
        <v>F</v>
      </c>
      <c r="CU26" s="166">
        <v>217</v>
      </c>
      <c r="CV26" s="133">
        <v>668</v>
      </c>
      <c r="CW26" s="133">
        <v>3138</v>
      </c>
      <c r="DB26" s="166">
        <f t="shared" si="22"/>
        <v>1</v>
      </c>
      <c r="DC26" s="144" t="str">
        <f t="shared" si="23"/>
        <v>W</v>
      </c>
      <c r="DD26" s="144">
        <v>217</v>
      </c>
      <c r="DE26" s="165">
        <v>399</v>
      </c>
      <c r="DF26" s="133">
        <v>3138</v>
      </c>
      <c r="DK26" s="166">
        <f t="shared" si="24"/>
        <v>1</v>
      </c>
      <c r="DL26" s="144" t="str">
        <f t="shared" si="25"/>
        <v>SF</v>
      </c>
      <c r="DM26" s="144">
        <v>234</v>
      </c>
      <c r="DN26" s="165">
        <v>744</v>
      </c>
      <c r="DO26" s="133">
        <v>4143</v>
      </c>
      <c r="DR26" s="98"/>
      <c r="DS26" s="98"/>
      <c r="DT26" s="166">
        <f t="shared" si="26"/>
        <v>1</v>
      </c>
      <c r="DU26" s="144" t="str">
        <f t="shared" si="27"/>
        <v>QF</v>
      </c>
      <c r="DV26" s="144">
        <v>245</v>
      </c>
      <c r="DW26" s="165">
        <v>1640</v>
      </c>
      <c r="DX26" s="133">
        <v>3476</v>
      </c>
      <c r="EA26" s="98"/>
      <c r="EC26" s="166">
        <f t="shared" si="28"/>
        <v>1</v>
      </c>
      <c r="ED26" s="144" t="str">
        <f t="shared" si="29"/>
        <v>QF</v>
      </c>
      <c r="EE26" s="153">
        <v>230</v>
      </c>
      <c r="EF26" s="133">
        <v>1114</v>
      </c>
      <c r="EG26" s="165">
        <v>2451</v>
      </c>
      <c r="EJ26" s="98"/>
    </row>
    <row r="27" spans="1:140" ht="13.5" thickBot="1" x14ac:dyDescent="0.25">
      <c r="A27" s="153">
        <f t="shared" si="0"/>
        <v>0</v>
      </c>
      <c r="B27" s="166"/>
      <c r="C27" s="164"/>
      <c r="D27" s="134"/>
      <c r="E27" s="2"/>
      <c r="F27" s="2"/>
      <c r="G27" s="2"/>
      <c r="I27" s="153">
        <f t="shared" si="1"/>
        <v>1</v>
      </c>
      <c r="J27" s="166" t="s">
        <v>63</v>
      </c>
      <c r="K27" s="164">
        <v>118</v>
      </c>
      <c r="L27" s="275">
        <v>388</v>
      </c>
      <c r="M27" s="2"/>
      <c r="N27" s="2"/>
      <c r="O27" s="2"/>
      <c r="Q27" s="153">
        <f t="shared" si="2"/>
        <v>1</v>
      </c>
      <c r="R27" s="144" t="str">
        <f t="shared" si="11"/>
        <v>W</v>
      </c>
      <c r="S27" s="148">
        <v>111</v>
      </c>
      <c r="T27" s="128">
        <v>236</v>
      </c>
      <c r="U27" s="2"/>
      <c r="V27" s="2"/>
      <c r="W27" s="2"/>
      <c r="Y27" s="153">
        <f t="shared" si="3"/>
        <v>1</v>
      </c>
      <c r="Z27" s="144" t="str">
        <f t="shared" si="12"/>
        <v>SF</v>
      </c>
      <c r="AA27" s="130">
        <v>108</v>
      </c>
      <c r="AB27" s="128">
        <v>168</v>
      </c>
      <c r="AC27" s="131">
        <v>716</v>
      </c>
      <c r="AD27" s="1"/>
      <c r="AE27" s="1"/>
      <c r="AF27" s="1"/>
      <c r="AH27" s="153">
        <f t="shared" si="4"/>
        <v>1</v>
      </c>
      <c r="AI27" s="144" t="str">
        <f t="shared" si="13"/>
        <v>QF</v>
      </c>
      <c r="AJ27" s="128">
        <v>121</v>
      </c>
      <c r="AK27" s="128">
        <v>236</v>
      </c>
      <c r="AL27" s="237">
        <v>650</v>
      </c>
      <c r="AM27" s="1"/>
      <c r="AN27" s="1"/>
      <c r="AO27" s="1"/>
      <c r="AQ27" s="153">
        <f t="shared" si="5"/>
        <v>1</v>
      </c>
      <c r="AR27" s="144" t="str">
        <f t="shared" si="14"/>
        <v>QF</v>
      </c>
      <c r="AS27" s="133">
        <v>148</v>
      </c>
      <c r="AT27" s="133">
        <v>322</v>
      </c>
      <c r="AU27" s="134">
        <v>1388</v>
      </c>
      <c r="AW27" s="116"/>
      <c r="AZ27" s="153">
        <f t="shared" si="6"/>
        <v>1</v>
      </c>
      <c r="BA27" s="144" t="str">
        <f t="shared" si="15"/>
        <v>QF</v>
      </c>
      <c r="BB27" s="133">
        <v>121</v>
      </c>
      <c r="BC27" s="133">
        <v>312</v>
      </c>
      <c r="BD27" s="134">
        <v>1510</v>
      </c>
      <c r="BI27" s="153">
        <f t="shared" si="7"/>
        <v>1</v>
      </c>
      <c r="BJ27" s="144" t="str">
        <f t="shared" si="16"/>
        <v>SF</v>
      </c>
      <c r="BK27" s="133">
        <v>121</v>
      </c>
      <c r="BL27" s="133">
        <v>271</v>
      </c>
      <c r="BM27" s="134">
        <v>1902</v>
      </c>
      <c r="BR27" s="153">
        <f t="shared" si="8"/>
        <v>1</v>
      </c>
      <c r="BS27" s="144" t="str">
        <f t="shared" si="17"/>
        <v>SF</v>
      </c>
      <c r="BT27" s="133">
        <v>148</v>
      </c>
      <c r="BU27" s="133">
        <v>330</v>
      </c>
      <c r="BV27" s="134">
        <v>1902</v>
      </c>
      <c r="BZ27" s="98"/>
      <c r="CA27" s="153">
        <f t="shared" si="9"/>
        <v>1</v>
      </c>
      <c r="CB27" s="144" t="str">
        <f t="shared" si="18"/>
        <v>QF</v>
      </c>
      <c r="CC27" s="166">
        <v>118</v>
      </c>
      <c r="CD27" s="133">
        <v>254</v>
      </c>
      <c r="CE27" s="134">
        <v>2171</v>
      </c>
      <c r="CF27" s="1"/>
      <c r="CG27" s="1"/>
      <c r="CH27" s="1"/>
      <c r="CJ27" s="166">
        <f t="shared" si="10"/>
        <v>1</v>
      </c>
      <c r="CK27" s="144" t="str">
        <f t="shared" si="19"/>
        <v>QF</v>
      </c>
      <c r="CL27" s="166">
        <v>175</v>
      </c>
      <c r="CM27" s="133">
        <v>343</v>
      </c>
      <c r="CN27" s="134">
        <v>2775</v>
      </c>
      <c r="CO27" s="1"/>
      <c r="CP27" s="1"/>
      <c r="CQ27" s="1"/>
      <c r="CS27" s="166">
        <f t="shared" si="20"/>
        <v>1</v>
      </c>
      <c r="CT27" s="144" t="str">
        <f t="shared" si="21"/>
        <v>SF</v>
      </c>
      <c r="CU27" s="166">
        <v>230</v>
      </c>
      <c r="CV27" s="133">
        <v>888</v>
      </c>
      <c r="CW27" s="134">
        <v>3357</v>
      </c>
      <c r="DB27" s="166">
        <f t="shared" si="22"/>
        <v>1</v>
      </c>
      <c r="DC27" s="144" t="str">
        <f t="shared" si="23"/>
        <v>SF</v>
      </c>
      <c r="DD27" s="144">
        <v>229</v>
      </c>
      <c r="DE27" s="165">
        <v>469</v>
      </c>
      <c r="DF27" s="134">
        <v>3747</v>
      </c>
      <c r="DK27" s="166">
        <f t="shared" si="24"/>
        <v>1</v>
      </c>
      <c r="DL27" s="144" t="str">
        <f t="shared" si="25"/>
        <v>SF</v>
      </c>
      <c r="DM27" s="144">
        <v>244</v>
      </c>
      <c r="DN27" s="165">
        <v>868</v>
      </c>
      <c r="DO27" s="134">
        <v>4334</v>
      </c>
      <c r="DR27" s="98"/>
      <c r="DS27" s="98"/>
      <c r="DT27" s="166">
        <f t="shared" si="26"/>
        <v>1</v>
      </c>
      <c r="DU27" s="144" t="str">
        <f t="shared" si="27"/>
        <v>SF</v>
      </c>
      <c r="DV27" s="144">
        <v>254</v>
      </c>
      <c r="DW27" s="165">
        <v>1676</v>
      </c>
      <c r="DX27" s="134">
        <v>4814</v>
      </c>
      <c r="EA27" s="98"/>
      <c r="EC27" s="166">
        <f t="shared" si="28"/>
        <v>1</v>
      </c>
      <c r="ED27" s="144" t="str">
        <f t="shared" si="29"/>
        <v>WC</v>
      </c>
      <c r="EE27" s="153">
        <v>254</v>
      </c>
      <c r="EF27" s="133">
        <v>1153</v>
      </c>
      <c r="EG27" s="165">
        <v>2481</v>
      </c>
      <c r="EJ27" s="98"/>
    </row>
    <row r="28" spans="1:140" x14ac:dyDescent="0.2">
      <c r="A28" s="153">
        <f t="shared" si="0"/>
        <v>0</v>
      </c>
      <c r="B28" s="166"/>
      <c r="C28" s="133"/>
      <c r="D28" s="2"/>
      <c r="E28" s="2"/>
      <c r="F28" s="2"/>
      <c r="G28" s="2"/>
      <c r="I28" s="153">
        <f t="shared" si="1"/>
        <v>1</v>
      </c>
      <c r="J28" s="166" t="s">
        <v>66</v>
      </c>
      <c r="K28" s="133">
        <v>126</v>
      </c>
      <c r="L28" s="2"/>
      <c r="M28" s="2"/>
      <c r="N28" s="2"/>
      <c r="O28" s="2"/>
      <c r="Q28" s="153">
        <f t="shared" si="2"/>
        <v>1</v>
      </c>
      <c r="R28" s="144" t="str">
        <f t="shared" si="11"/>
        <v>QF</v>
      </c>
      <c r="S28" s="148">
        <v>114</v>
      </c>
      <c r="T28" s="128">
        <v>249</v>
      </c>
      <c r="U28" s="2"/>
      <c r="V28" s="2"/>
      <c r="W28" s="2"/>
      <c r="Y28" s="153">
        <f t="shared" si="3"/>
        <v>1</v>
      </c>
      <c r="Z28" s="144" t="str">
        <f t="shared" si="12"/>
        <v>SF</v>
      </c>
      <c r="AA28" s="128">
        <v>111</v>
      </c>
      <c r="AB28" s="128">
        <v>173</v>
      </c>
      <c r="AC28" s="1"/>
      <c r="AD28" s="1"/>
      <c r="AE28" s="1"/>
      <c r="AF28" s="1"/>
      <c r="AH28" s="153">
        <f t="shared" si="4"/>
        <v>1</v>
      </c>
      <c r="AI28" s="144" t="str">
        <f t="shared" si="13"/>
        <v>SF</v>
      </c>
      <c r="AJ28" s="130">
        <v>123</v>
      </c>
      <c r="AK28" s="130">
        <v>254</v>
      </c>
      <c r="AL28" s="1"/>
      <c r="AM28" s="1"/>
      <c r="AN28" s="1"/>
      <c r="AO28" s="1"/>
      <c r="AQ28" s="153">
        <f t="shared" si="5"/>
        <v>1</v>
      </c>
      <c r="AR28" s="144" t="str">
        <f t="shared" si="14"/>
        <v>SF</v>
      </c>
      <c r="AS28" s="133">
        <v>157</v>
      </c>
      <c r="AT28" s="133">
        <v>330</v>
      </c>
      <c r="AW28" s="116"/>
      <c r="AZ28" s="153">
        <f t="shared" si="6"/>
        <v>1</v>
      </c>
      <c r="BA28" s="144" t="str">
        <f t="shared" si="15"/>
        <v>QF</v>
      </c>
      <c r="BB28" s="133">
        <v>126</v>
      </c>
      <c r="BC28" s="133">
        <v>330</v>
      </c>
      <c r="BI28" s="153">
        <f t="shared" si="7"/>
        <v>1</v>
      </c>
      <c r="BJ28" s="144" t="str">
        <f t="shared" si="16"/>
        <v>F</v>
      </c>
      <c r="BK28" s="133">
        <v>122</v>
      </c>
      <c r="BL28" s="133">
        <v>291</v>
      </c>
      <c r="BR28" s="153">
        <f t="shared" si="8"/>
        <v>1</v>
      </c>
      <c r="BS28" s="144" t="str">
        <f t="shared" si="17"/>
        <v>W</v>
      </c>
      <c r="BT28" s="133">
        <v>173</v>
      </c>
      <c r="BU28" s="133">
        <v>386</v>
      </c>
      <c r="BZ28" s="98"/>
      <c r="CA28" s="153">
        <f t="shared" si="9"/>
        <v>1</v>
      </c>
      <c r="CB28" s="144" t="str">
        <f t="shared" si="18"/>
        <v>QF</v>
      </c>
      <c r="CC28" s="164">
        <v>121</v>
      </c>
      <c r="CD28" s="144">
        <v>330</v>
      </c>
      <c r="CE28" s="1"/>
      <c r="CF28" s="1"/>
      <c r="CG28" s="1"/>
      <c r="CH28" s="1"/>
      <c r="CJ28" s="166">
        <f t="shared" si="10"/>
        <v>1</v>
      </c>
      <c r="CK28" s="144" t="str">
        <f t="shared" si="19"/>
        <v>W</v>
      </c>
      <c r="CL28" s="164">
        <v>177</v>
      </c>
      <c r="CM28" s="144">
        <v>399</v>
      </c>
      <c r="CN28" s="1"/>
      <c r="CO28" s="1"/>
      <c r="CP28" s="1"/>
      <c r="CQ28" s="1"/>
      <c r="CS28" s="166">
        <f t="shared" si="20"/>
        <v>1</v>
      </c>
      <c r="CT28" s="144" t="str">
        <f t="shared" si="21"/>
        <v>W</v>
      </c>
      <c r="CU28" s="164">
        <v>233</v>
      </c>
      <c r="CV28" s="144">
        <v>968</v>
      </c>
      <c r="DB28" s="166">
        <f t="shared" si="22"/>
        <v>1</v>
      </c>
      <c r="DC28" s="144" t="str">
        <f t="shared" si="23"/>
        <v>F</v>
      </c>
      <c r="DD28" s="133">
        <v>233</v>
      </c>
      <c r="DE28" s="217">
        <v>494</v>
      </c>
      <c r="DK28" s="166">
        <f t="shared" si="24"/>
        <v>1</v>
      </c>
      <c r="DL28" s="144" t="str">
        <f t="shared" si="25"/>
        <v>QF</v>
      </c>
      <c r="DM28" s="133">
        <v>245</v>
      </c>
      <c r="DN28" s="217">
        <v>987</v>
      </c>
      <c r="DR28" s="98"/>
      <c r="DS28" s="153"/>
      <c r="DT28" s="166">
        <f t="shared" si="26"/>
        <v>1</v>
      </c>
      <c r="DU28" s="144" t="str">
        <f t="shared" si="27"/>
        <v>W</v>
      </c>
      <c r="DV28" s="133">
        <v>303</v>
      </c>
      <c r="DW28" s="217">
        <v>1678</v>
      </c>
      <c r="EA28" s="98"/>
      <c r="EC28" s="166">
        <f t="shared" si="28"/>
        <v>1</v>
      </c>
      <c r="ED28" s="144" t="str">
        <f t="shared" si="29"/>
        <v>QF</v>
      </c>
      <c r="EE28" s="98">
        <v>294</v>
      </c>
      <c r="EF28" s="144">
        <v>1218</v>
      </c>
      <c r="EG28" s="198">
        <v>2590</v>
      </c>
      <c r="EJ28" s="98"/>
    </row>
    <row r="29" spans="1:140" x14ac:dyDescent="0.2">
      <c r="A29" s="153">
        <f t="shared" si="0"/>
        <v>0</v>
      </c>
      <c r="B29" s="166"/>
      <c r="C29" s="133"/>
      <c r="D29" s="2"/>
      <c r="E29" s="2"/>
      <c r="F29" s="2"/>
      <c r="G29" s="2"/>
      <c r="I29" s="153">
        <f t="shared" si="1"/>
        <v>1</v>
      </c>
      <c r="J29" s="166" t="s">
        <v>66</v>
      </c>
      <c r="K29" s="133">
        <v>131</v>
      </c>
      <c r="L29" s="2"/>
      <c r="M29" s="2"/>
      <c r="N29" s="2"/>
      <c r="O29" s="2"/>
      <c r="Q29" s="153">
        <f t="shared" si="2"/>
        <v>1</v>
      </c>
      <c r="R29" s="144" t="str">
        <f t="shared" si="11"/>
        <v>F</v>
      </c>
      <c r="S29" s="148">
        <v>115</v>
      </c>
      <c r="T29" s="128">
        <v>254</v>
      </c>
      <c r="U29" s="2"/>
      <c r="V29" s="2"/>
      <c r="W29" s="2"/>
      <c r="Y29" s="153">
        <f t="shared" si="3"/>
        <v>1</v>
      </c>
      <c r="Z29" s="144" t="str">
        <f t="shared" si="12"/>
        <v>W</v>
      </c>
      <c r="AA29" s="129">
        <v>118</v>
      </c>
      <c r="AB29" s="128">
        <v>175</v>
      </c>
      <c r="AC29" s="1"/>
      <c r="AD29" s="1"/>
      <c r="AE29" s="1"/>
      <c r="AF29" s="1"/>
      <c r="AH29" s="153">
        <f t="shared" si="4"/>
        <v>1</v>
      </c>
      <c r="AI29" s="144" t="str">
        <f t="shared" si="13"/>
        <v>SF</v>
      </c>
      <c r="AJ29" s="128">
        <v>126</v>
      </c>
      <c r="AK29" s="128">
        <v>267</v>
      </c>
      <c r="AL29" s="1"/>
      <c r="AM29" s="1"/>
      <c r="AN29" s="1"/>
      <c r="AO29" s="1"/>
      <c r="AQ29" s="153">
        <f t="shared" si="5"/>
        <v>1</v>
      </c>
      <c r="AR29" s="144" t="str">
        <f t="shared" si="14"/>
        <v>W</v>
      </c>
      <c r="AS29" s="133">
        <v>175</v>
      </c>
      <c r="AT29" s="133">
        <v>340</v>
      </c>
      <c r="AW29" s="116"/>
      <c r="AZ29" s="153">
        <f t="shared" si="6"/>
        <v>1</v>
      </c>
      <c r="BA29" s="144" t="str">
        <f t="shared" si="15"/>
        <v>F</v>
      </c>
      <c r="BB29" s="133">
        <v>135</v>
      </c>
      <c r="BC29" s="133">
        <v>337</v>
      </c>
      <c r="BI29" s="153">
        <f t="shared" si="7"/>
        <v>1</v>
      </c>
      <c r="BJ29" s="144" t="str">
        <f t="shared" si="16"/>
        <v>SF</v>
      </c>
      <c r="BK29" s="144">
        <v>126</v>
      </c>
      <c r="BL29" s="133">
        <v>296</v>
      </c>
      <c r="BR29" s="153">
        <f t="shared" si="8"/>
        <v>1</v>
      </c>
      <c r="BS29" s="144" t="str">
        <f t="shared" si="17"/>
        <v>QF</v>
      </c>
      <c r="BT29" s="144">
        <v>175</v>
      </c>
      <c r="BU29" s="144">
        <v>469</v>
      </c>
      <c r="BZ29" s="98"/>
      <c r="CA29" s="153">
        <f t="shared" si="9"/>
        <v>1</v>
      </c>
      <c r="CB29" s="144" t="str">
        <f t="shared" si="18"/>
        <v>QF</v>
      </c>
      <c r="CC29" s="164">
        <v>122</v>
      </c>
      <c r="CD29" s="133">
        <v>348</v>
      </c>
      <c r="CE29" s="1"/>
      <c r="CF29" s="1"/>
      <c r="CG29" s="1"/>
      <c r="CH29" s="1"/>
      <c r="CJ29" s="166">
        <f t="shared" si="10"/>
        <v>1</v>
      </c>
      <c r="CK29" s="144" t="str">
        <f t="shared" si="19"/>
        <v>F</v>
      </c>
      <c r="CL29" s="164">
        <v>188</v>
      </c>
      <c r="CM29" s="133">
        <v>488</v>
      </c>
      <c r="CN29" s="1"/>
      <c r="CO29" s="1"/>
      <c r="CP29" s="1"/>
      <c r="CQ29" s="1"/>
      <c r="CS29" s="166">
        <f t="shared" si="20"/>
        <v>1</v>
      </c>
      <c r="CT29" s="144" t="str">
        <f t="shared" si="21"/>
        <v>QF</v>
      </c>
      <c r="CU29" s="164">
        <v>234</v>
      </c>
      <c r="CV29" s="133">
        <v>1073</v>
      </c>
      <c r="DB29" s="166">
        <f t="shared" si="22"/>
        <v>1</v>
      </c>
      <c r="DC29" s="144" t="str">
        <f t="shared" si="23"/>
        <v>QF</v>
      </c>
      <c r="DD29" s="133">
        <v>234</v>
      </c>
      <c r="DE29" s="165">
        <v>610</v>
      </c>
      <c r="DK29" s="166">
        <f t="shared" si="24"/>
        <v>1</v>
      </c>
      <c r="DL29" s="144" t="str">
        <f t="shared" si="25"/>
        <v>F</v>
      </c>
      <c r="DM29" s="133">
        <v>254</v>
      </c>
      <c r="DN29" s="165">
        <v>1114</v>
      </c>
      <c r="DR29" s="98"/>
      <c r="DS29" s="98"/>
      <c r="DT29" s="166">
        <f t="shared" si="26"/>
        <v>1</v>
      </c>
      <c r="DU29" s="144" t="str">
        <f t="shared" si="27"/>
        <v>QF</v>
      </c>
      <c r="DV29" s="133">
        <v>341</v>
      </c>
      <c r="DW29" s="165">
        <v>1741</v>
      </c>
      <c r="EA29" s="98"/>
      <c r="EC29" s="166">
        <f t="shared" si="28"/>
        <v>1</v>
      </c>
      <c r="ED29" s="144" t="str">
        <f t="shared" si="29"/>
        <v>QF</v>
      </c>
      <c r="EE29" s="98">
        <v>314</v>
      </c>
      <c r="EF29" s="133">
        <v>1310</v>
      </c>
      <c r="EG29" s="198">
        <v>2848</v>
      </c>
      <c r="EJ29" s="98"/>
    </row>
    <row r="30" spans="1:140" ht="13.5" thickBot="1" x14ac:dyDescent="0.25">
      <c r="A30" s="153">
        <f t="shared" si="0"/>
        <v>0</v>
      </c>
      <c r="B30" s="166"/>
      <c r="C30" s="133"/>
      <c r="D30" s="2"/>
      <c r="E30" s="2"/>
      <c r="F30" s="2"/>
      <c r="G30" s="2"/>
      <c r="I30" s="153">
        <f t="shared" si="1"/>
        <v>1</v>
      </c>
      <c r="J30" s="166" t="s">
        <v>63</v>
      </c>
      <c r="K30" s="133">
        <v>135</v>
      </c>
      <c r="L30" s="2"/>
      <c r="M30" s="2"/>
      <c r="N30" s="2"/>
      <c r="O30" s="2"/>
      <c r="Q30" s="153">
        <f t="shared" si="2"/>
        <v>1</v>
      </c>
      <c r="R30" s="144" t="str">
        <f t="shared" si="11"/>
        <v>QF</v>
      </c>
      <c r="S30" s="148">
        <v>118</v>
      </c>
      <c r="T30" s="128">
        <v>267</v>
      </c>
      <c r="U30" s="2"/>
      <c r="V30" s="2"/>
      <c r="W30" s="2"/>
      <c r="Y30" s="153">
        <f t="shared" si="3"/>
        <v>1</v>
      </c>
      <c r="Z30" s="144" t="str">
        <f t="shared" si="12"/>
        <v>F</v>
      </c>
      <c r="AA30" s="128">
        <v>121</v>
      </c>
      <c r="AB30" s="128">
        <v>180</v>
      </c>
      <c r="AC30" s="1"/>
      <c r="AD30" s="1"/>
      <c r="AE30" s="1"/>
      <c r="AF30" s="1"/>
      <c r="AH30" s="153">
        <f t="shared" si="4"/>
        <v>1</v>
      </c>
      <c r="AI30" s="144" t="str">
        <f t="shared" si="13"/>
        <v>QF</v>
      </c>
      <c r="AJ30" s="130">
        <v>157</v>
      </c>
      <c r="AK30" s="128">
        <v>292</v>
      </c>
      <c r="AL30" s="1"/>
      <c r="AM30" s="1"/>
      <c r="AN30" s="1"/>
      <c r="AO30" s="1"/>
      <c r="AQ30" s="153">
        <f t="shared" si="5"/>
        <v>1</v>
      </c>
      <c r="AR30" s="144" t="str">
        <f t="shared" si="14"/>
        <v>F</v>
      </c>
      <c r="AS30" s="133">
        <v>176</v>
      </c>
      <c r="AT30" s="133">
        <v>364</v>
      </c>
      <c r="AW30" s="116"/>
      <c r="AZ30" s="153">
        <f t="shared" si="6"/>
        <v>1</v>
      </c>
      <c r="BA30" s="144" t="str">
        <f t="shared" si="15"/>
        <v>SF</v>
      </c>
      <c r="BB30" s="133">
        <v>148</v>
      </c>
      <c r="BC30" s="133">
        <v>343</v>
      </c>
      <c r="BI30" s="153">
        <f t="shared" si="7"/>
        <v>1</v>
      </c>
      <c r="BJ30" s="144" t="str">
        <f t="shared" si="16"/>
        <v>QF</v>
      </c>
      <c r="BK30" s="133">
        <v>133</v>
      </c>
      <c r="BL30" s="133">
        <v>341</v>
      </c>
      <c r="BR30" s="153">
        <f t="shared" si="8"/>
        <v>1</v>
      </c>
      <c r="BS30" s="144" t="str">
        <f t="shared" si="17"/>
        <v>QF</v>
      </c>
      <c r="BT30" s="133">
        <v>176</v>
      </c>
      <c r="BU30" s="133">
        <v>494</v>
      </c>
      <c r="BZ30" s="153"/>
      <c r="CA30" s="153">
        <f t="shared" si="9"/>
        <v>1</v>
      </c>
      <c r="CB30" s="144" t="str">
        <f t="shared" si="18"/>
        <v>F</v>
      </c>
      <c r="CC30" s="164">
        <v>141</v>
      </c>
      <c r="CD30" s="133">
        <v>365</v>
      </c>
      <c r="CE30" s="1"/>
      <c r="CF30" s="1"/>
      <c r="CG30" s="1"/>
      <c r="CH30" s="1"/>
      <c r="CJ30" s="166">
        <f t="shared" si="10"/>
        <v>1</v>
      </c>
      <c r="CK30" s="144" t="str">
        <f t="shared" si="19"/>
        <v>QF</v>
      </c>
      <c r="CL30" s="164">
        <v>190</v>
      </c>
      <c r="CM30" s="133">
        <v>503</v>
      </c>
      <c r="CN30" s="1"/>
      <c r="CO30" s="1"/>
      <c r="CP30" s="1"/>
      <c r="CQ30" s="1"/>
      <c r="CS30" s="166">
        <f t="shared" si="20"/>
        <v>1</v>
      </c>
      <c r="CT30" s="144" t="str">
        <f t="shared" si="21"/>
        <v>W</v>
      </c>
      <c r="CU30" s="164">
        <v>254</v>
      </c>
      <c r="CV30" s="133">
        <v>1086</v>
      </c>
      <c r="DB30" s="166">
        <f t="shared" si="22"/>
        <v>1</v>
      </c>
      <c r="DC30" s="144" t="str">
        <f t="shared" si="23"/>
        <v>QF</v>
      </c>
      <c r="DD30" s="133">
        <v>245</v>
      </c>
      <c r="DE30" s="165">
        <v>781</v>
      </c>
      <c r="DK30" s="166">
        <f t="shared" si="24"/>
        <v>1</v>
      </c>
      <c r="DL30" s="144" t="str">
        <f t="shared" si="25"/>
        <v>F</v>
      </c>
      <c r="DM30" s="133">
        <v>330</v>
      </c>
      <c r="DN30" s="165">
        <v>1218</v>
      </c>
      <c r="DR30" s="153"/>
      <c r="DS30" s="153"/>
      <c r="DT30" s="166">
        <f t="shared" si="26"/>
        <v>1</v>
      </c>
      <c r="DU30" s="144" t="str">
        <f t="shared" si="27"/>
        <v>QF</v>
      </c>
      <c r="DV30" s="133">
        <v>359</v>
      </c>
      <c r="DW30" s="165">
        <v>1756</v>
      </c>
      <c r="EA30" s="153"/>
      <c r="EC30" s="166">
        <f t="shared" si="28"/>
        <v>1</v>
      </c>
      <c r="ED30" s="144" t="str">
        <f t="shared" si="29"/>
        <v>QF</v>
      </c>
      <c r="EE30" s="98">
        <v>330</v>
      </c>
      <c r="EF30" s="133">
        <v>1311</v>
      </c>
      <c r="EG30" s="203">
        <v>4488</v>
      </c>
      <c r="EJ30" s="153"/>
    </row>
    <row r="31" spans="1:140" x14ac:dyDescent="0.2">
      <c r="A31" s="153">
        <f t="shared" si="0"/>
        <v>0</v>
      </c>
      <c r="B31" s="166"/>
      <c r="C31" s="133"/>
      <c r="D31" s="2"/>
      <c r="E31" s="2"/>
      <c r="F31" s="2"/>
      <c r="G31" s="2"/>
      <c r="I31" s="153">
        <f t="shared" si="1"/>
        <v>1</v>
      </c>
      <c r="J31" s="166" t="s">
        <v>61</v>
      </c>
      <c r="K31" s="133">
        <v>157</v>
      </c>
      <c r="L31" s="2"/>
      <c r="M31" s="2"/>
      <c r="N31" s="2"/>
      <c r="O31" s="2"/>
      <c r="Q31" s="153">
        <f t="shared" si="2"/>
        <v>1</v>
      </c>
      <c r="R31" s="144" t="str">
        <f t="shared" si="11"/>
        <v>F</v>
      </c>
      <c r="S31" s="148">
        <v>122</v>
      </c>
      <c r="T31" s="128">
        <v>279</v>
      </c>
      <c r="U31" s="2"/>
      <c r="V31" s="2"/>
      <c r="W31" s="2"/>
      <c r="Y31" s="153">
        <f t="shared" si="3"/>
        <v>1</v>
      </c>
      <c r="Z31" s="144" t="str">
        <f t="shared" si="12"/>
        <v>QF</v>
      </c>
      <c r="AA31" s="128">
        <v>126</v>
      </c>
      <c r="AB31" s="130">
        <v>201</v>
      </c>
      <c r="AC31" s="1"/>
      <c r="AD31" s="1"/>
      <c r="AE31" s="1"/>
      <c r="AF31" s="1"/>
      <c r="AH31" s="153">
        <f t="shared" si="4"/>
        <v>1</v>
      </c>
      <c r="AI31" s="144" t="str">
        <f t="shared" si="13"/>
        <v>F</v>
      </c>
      <c r="AJ31" s="128">
        <v>167</v>
      </c>
      <c r="AK31" s="130">
        <v>302</v>
      </c>
      <c r="AL31" s="1"/>
      <c r="AM31" s="1"/>
      <c r="AN31" s="1"/>
      <c r="AO31" s="1"/>
      <c r="AQ31" s="153">
        <f t="shared" si="5"/>
        <v>1</v>
      </c>
      <c r="AR31" s="144" t="str">
        <f t="shared" si="14"/>
        <v>F</v>
      </c>
      <c r="AS31" s="133">
        <v>177</v>
      </c>
      <c r="AT31" s="133">
        <v>365</v>
      </c>
      <c r="AW31" s="116"/>
      <c r="AZ31" s="153">
        <f t="shared" si="6"/>
        <v>1</v>
      </c>
      <c r="BA31" s="144" t="str">
        <f t="shared" si="15"/>
        <v>QF</v>
      </c>
      <c r="BB31" s="133">
        <v>173</v>
      </c>
      <c r="BC31" s="133">
        <v>353</v>
      </c>
      <c r="BI31" s="153">
        <f t="shared" si="7"/>
        <v>1</v>
      </c>
      <c r="BJ31" s="144" t="str">
        <f t="shared" si="16"/>
        <v>QF</v>
      </c>
      <c r="BK31" s="133">
        <v>135</v>
      </c>
      <c r="BL31" s="144">
        <v>365</v>
      </c>
      <c r="BR31" s="153">
        <f t="shared" si="8"/>
        <v>1</v>
      </c>
      <c r="BS31" s="144" t="str">
        <f t="shared" si="17"/>
        <v>WC</v>
      </c>
      <c r="BT31" s="133">
        <v>177</v>
      </c>
      <c r="BU31" s="133">
        <v>503</v>
      </c>
      <c r="BZ31" s="98"/>
      <c r="CA31" s="153">
        <f t="shared" si="9"/>
        <v>1</v>
      </c>
      <c r="CB31" s="144" t="str">
        <f t="shared" si="18"/>
        <v>WC</v>
      </c>
      <c r="CC31" s="164">
        <v>148</v>
      </c>
      <c r="CD31" s="133">
        <v>368</v>
      </c>
      <c r="CE31" s="1"/>
      <c r="CF31" s="1"/>
      <c r="CG31" s="1"/>
      <c r="CH31" s="1"/>
      <c r="CJ31" s="166">
        <f t="shared" si="10"/>
        <v>1</v>
      </c>
      <c r="CK31" s="144" t="str">
        <f t="shared" si="19"/>
        <v>QF</v>
      </c>
      <c r="CL31" s="164">
        <v>201</v>
      </c>
      <c r="CM31" s="133">
        <v>768</v>
      </c>
      <c r="CN31" s="1"/>
      <c r="CO31" s="1"/>
      <c r="CP31" s="1"/>
      <c r="CQ31" s="1"/>
      <c r="CS31" s="166">
        <f t="shared" si="20"/>
        <v>1</v>
      </c>
      <c r="CT31" s="144" t="str">
        <f t="shared" si="21"/>
        <v>QF</v>
      </c>
      <c r="CU31" s="164">
        <v>263</v>
      </c>
      <c r="CV31" s="133">
        <v>1114</v>
      </c>
      <c r="DB31" s="166">
        <f t="shared" si="22"/>
        <v>1</v>
      </c>
      <c r="DC31" s="144" t="str">
        <f t="shared" si="23"/>
        <v>WC</v>
      </c>
      <c r="DD31" s="133">
        <v>254</v>
      </c>
      <c r="DE31" s="165">
        <v>968</v>
      </c>
      <c r="DK31" s="166">
        <f t="shared" si="24"/>
        <v>1</v>
      </c>
      <c r="DL31" s="144" t="str">
        <f t="shared" si="25"/>
        <v>F</v>
      </c>
      <c r="DM31" s="133">
        <v>341</v>
      </c>
      <c r="DN31" s="165">
        <v>1477</v>
      </c>
      <c r="DR31" s="98"/>
      <c r="DS31" s="98"/>
      <c r="DT31" s="166">
        <f t="shared" si="26"/>
        <v>1</v>
      </c>
      <c r="DU31" s="144" t="str">
        <f t="shared" si="27"/>
        <v>QF</v>
      </c>
      <c r="DV31" s="133">
        <v>365</v>
      </c>
      <c r="DW31" s="165">
        <v>1918</v>
      </c>
      <c r="EA31" s="98"/>
      <c r="EC31" s="166">
        <f t="shared" si="28"/>
        <v>1</v>
      </c>
      <c r="ED31" s="144" t="str">
        <f t="shared" si="29"/>
        <v>F</v>
      </c>
      <c r="EE31" s="98">
        <v>334</v>
      </c>
      <c r="EF31" s="133">
        <v>1318</v>
      </c>
      <c r="EJ31" s="98"/>
    </row>
    <row r="32" spans="1:140" x14ac:dyDescent="0.2">
      <c r="A32" s="153">
        <f t="shared" si="0"/>
        <v>0</v>
      </c>
      <c r="B32" s="166"/>
      <c r="C32" s="133"/>
      <c r="D32" s="2"/>
      <c r="E32" s="2"/>
      <c r="F32" s="2"/>
      <c r="G32" s="2"/>
      <c r="I32" s="153">
        <f t="shared" si="1"/>
        <v>1</v>
      </c>
      <c r="J32" s="166" t="s">
        <v>61</v>
      </c>
      <c r="K32" s="133">
        <v>173</v>
      </c>
      <c r="L32" s="2"/>
      <c r="M32" s="2"/>
      <c r="N32" s="2"/>
      <c r="O32" s="2"/>
      <c r="Q32" s="153">
        <f t="shared" si="2"/>
        <v>1</v>
      </c>
      <c r="R32" s="144" t="str">
        <f t="shared" si="11"/>
        <v>WF</v>
      </c>
      <c r="S32" s="148">
        <v>125</v>
      </c>
      <c r="T32" s="128">
        <v>294</v>
      </c>
      <c r="U32" s="2"/>
      <c r="V32" s="2"/>
      <c r="W32" s="2"/>
      <c r="Y32" s="153">
        <f t="shared" si="3"/>
        <v>1</v>
      </c>
      <c r="Z32" s="144" t="str">
        <f t="shared" si="12"/>
        <v>QF</v>
      </c>
      <c r="AA32" s="129">
        <v>135</v>
      </c>
      <c r="AB32" s="128">
        <v>217</v>
      </c>
      <c r="AC32" s="1"/>
      <c r="AD32" s="1"/>
      <c r="AE32" s="1"/>
      <c r="AF32" s="1"/>
      <c r="AH32" s="153">
        <f t="shared" si="4"/>
        <v>1</v>
      </c>
      <c r="AI32" s="144" t="str">
        <f t="shared" si="13"/>
        <v>QF</v>
      </c>
      <c r="AJ32" s="128">
        <v>168</v>
      </c>
      <c r="AK32" s="130">
        <v>312</v>
      </c>
      <c r="AL32" s="1"/>
      <c r="AM32" s="1"/>
      <c r="AN32" s="1"/>
      <c r="AO32" s="1"/>
      <c r="AQ32" s="153">
        <f t="shared" si="5"/>
        <v>1</v>
      </c>
      <c r="AR32" s="144" t="str">
        <f t="shared" si="14"/>
        <v>QF</v>
      </c>
      <c r="AS32" s="133">
        <v>179</v>
      </c>
      <c r="AT32" s="133">
        <v>386</v>
      </c>
      <c r="AW32" s="116"/>
      <c r="AZ32" s="153">
        <f t="shared" si="6"/>
        <v>1</v>
      </c>
      <c r="BA32" s="144" t="str">
        <f t="shared" si="15"/>
        <v>W</v>
      </c>
      <c r="BB32" s="133">
        <v>175</v>
      </c>
      <c r="BC32" s="133">
        <v>388</v>
      </c>
      <c r="BI32" s="153">
        <f t="shared" si="7"/>
        <v>1</v>
      </c>
      <c r="BJ32" s="144" t="str">
        <f t="shared" si="16"/>
        <v>QF</v>
      </c>
      <c r="BK32" s="133">
        <v>138</v>
      </c>
      <c r="BL32" s="133">
        <v>401</v>
      </c>
      <c r="BR32" s="153">
        <f t="shared" si="8"/>
        <v>1</v>
      </c>
      <c r="BS32" s="144" t="str">
        <f t="shared" si="17"/>
        <v>WF</v>
      </c>
      <c r="BT32" s="133">
        <v>179</v>
      </c>
      <c r="BU32" s="133">
        <v>703</v>
      </c>
      <c r="BZ32" s="98"/>
      <c r="CA32" s="153">
        <f t="shared" si="9"/>
        <v>1</v>
      </c>
      <c r="CB32" s="144" t="str">
        <f t="shared" si="18"/>
        <v>QF</v>
      </c>
      <c r="CC32" s="164">
        <v>155</v>
      </c>
      <c r="CD32" s="144">
        <v>384</v>
      </c>
      <c r="CE32" s="1"/>
      <c r="CF32" s="1"/>
      <c r="CG32" s="1"/>
      <c r="CH32" s="1"/>
      <c r="CJ32" s="166">
        <f t="shared" si="10"/>
        <v>1</v>
      </c>
      <c r="CK32" s="144" t="str">
        <f t="shared" si="19"/>
        <v>QF</v>
      </c>
      <c r="CL32" s="164">
        <v>207</v>
      </c>
      <c r="CM32" s="144">
        <v>816</v>
      </c>
      <c r="CN32" s="1"/>
      <c r="CO32" s="1"/>
      <c r="CP32" s="1"/>
      <c r="CQ32" s="1"/>
      <c r="CS32" s="166">
        <f t="shared" si="20"/>
        <v>1</v>
      </c>
      <c r="CT32" s="144" t="str">
        <f t="shared" si="21"/>
        <v>QF</v>
      </c>
      <c r="CU32" s="164">
        <v>271</v>
      </c>
      <c r="CV32" s="144">
        <v>1124</v>
      </c>
      <c r="DB32" s="166">
        <f t="shared" si="22"/>
        <v>1</v>
      </c>
      <c r="DC32" s="144" t="str">
        <f t="shared" si="23"/>
        <v>SF</v>
      </c>
      <c r="DD32" s="133">
        <v>294</v>
      </c>
      <c r="DE32" s="217">
        <v>973</v>
      </c>
      <c r="DK32" s="166">
        <f t="shared" si="24"/>
        <v>1</v>
      </c>
      <c r="DL32" s="144" t="str">
        <f t="shared" si="25"/>
        <v>QF</v>
      </c>
      <c r="DM32" s="133">
        <v>358</v>
      </c>
      <c r="DN32" s="217">
        <v>1519</v>
      </c>
      <c r="DR32" s="98"/>
      <c r="DS32" s="153"/>
      <c r="DT32" s="166">
        <f t="shared" si="26"/>
        <v>1</v>
      </c>
      <c r="DU32" s="144" t="str">
        <f t="shared" si="27"/>
        <v>QF</v>
      </c>
      <c r="DV32" s="133">
        <v>379</v>
      </c>
      <c r="DW32" s="217">
        <v>1983</v>
      </c>
      <c r="EA32" s="98"/>
      <c r="EC32" s="166">
        <f t="shared" si="28"/>
        <v>1</v>
      </c>
      <c r="ED32" s="144" t="str">
        <f t="shared" si="29"/>
        <v>QF</v>
      </c>
      <c r="EE32" s="98">
        <v>340</v>
      </c>
      <c r="EF32" s="144">
        <v>1477</v>
      </c>
      <c r="EJ32" s="98"/>
    </row>
    <row r="33" spans="1:140" x14ac:dyDescent="0.2">
      <c r="A33" s="153">
        <f t="shared" si="0"/>
        <v>0</v>
      </c>
      <c r="B33" s="166"/>
      <c r="C33" s="133"/>
      <c r="D33" s="2"/>
      <c r="E33" s="2"/>
      <c r="F33" s="2"/>
      <c r="G33" s="2"/>
      <c r="I33" s="153">
        <f t="shared" si="1"/>
        <v>1</v>
      </c>
      <c r="J33" s="166" t="s">
        <v>62</v>
      </c>
      <c r="K33" s="133">
        <v>175</v>
      </c>
      <c r="L33" s="2"/>
      <c r="M33" s="2"/>
      <c r="N33" s="2"/>
      <c r="O33" s="2"/>
      <c r="Q33" s="153">
        <f t="shared" si="2"/>
        <v>1</v>
      </c>
      <c r="R33" s="144" t="str">
        <f t="shared" si="11"/>
        <v>QF</v>
      </c>
      <c r="S33" s="148">
        <v>126</v>
      </c>
      <c r="T33" s="128">
        <v>301</v>
      </c>
      <c r="U33" s="2"/>
      <c r="V33" s="2"/>
      <c r="W33" s="2"/>
      <c r="Y33" s="153">
        <f t="shared" si="3"/>
        <v>1</v>
      </c>
      <c r="Z33" s="144" t="str">
        <f t="shared" si="12"/>
        <v>SF</v>
      </c>
      <c r="AA33" s="128">
        <v>138</v>
      </c>
      <c r="AB33" s="128">
        <v>230</v>
      </c>
      <c r="AC33" s="1"/>
      <c r="AD33" s="1"/>
      <c r="AE33" s="1"/>
      <c r="AF33" s="1"/>
      <c r="AH33" s="153">
        <f t="shared" si="4"/>
        <v>1</v>
      </c>
      <c r="AI33" s="144" t="str">
        <f t="shared" si="13"/>
        <v>F</v>
      </c>
      <c r="AJ33" s="130">
        <v>173</v>
      </c>
      <c r="AK33" s="130">
        <v>322</v>
      </c>
      <c r="AL33" s="1"/>
      <c r="AM33" s="1"/>
      <c r="AN33" s="1"/>
      <c r="AO33" s="1"/>
      <c r="AQ33" s="153">
        <f t="shared" si="5"/>
        <v>1</v>
      </c>
      <c r="AR33" s="144" t="str">
        <f t="shared" si="14"/>
        <v>QF</v>
      </c>
      <c r="AS33" s="133">
        <v>180</v>
      </c>
      <c r="AT33" s="133">
        <v>435</v>
      </c>
      <c r="AW33" s="116"/>
      <c r="AZ33" s="153">
        <f t="shared" si="6"/>
        <v>1</v>
      </c>
      <c r="BA33" s="144" t="str">
        <f t="shared" si="15"/>
        <v>F</v>
      </c>
      <c r="BB33" s="133">
        <v>179</v>
      </c>
      <c r="BC33" s="133">
        <v>447</v>
      </c>
      <c r="BI33" s="153">
        <f t="shared" si="7"/>
        <v>1</v>
      </c>
      <c r="BJ33" s="144" t="str">
        <f t="shared" si="16"/>
        <v>QF</v>
      </c>
      <c r="BK33" s="133">
        <v>148</v>
      </c>
      <c r="BL33" s="144">
        <v>451</v>
      </c>
      <c r="BR33" s="153">
        <f t="shared" si="8"/>
        <v>1</v>
      </c>
      <c r="BS33" s="144" t="str">
        <f t="shared" si="17"/>
        <v>QF</v>
      </c>
      <c r="BT33" s="133">
        <v>181</v>
      </c>
      <c r="BU33" s="133">
        <v>910</v>
      </c>
      <c r="BZ33" s="98"/>
      <c r="CA33" s="153">
        <f t="shared" si="9"/>
        <v>1</v>
      </c>
      <c r="CB33" s="144" t="str">
        <f t="shared" si="18"/>
        <v>QF</v>
      </c>
      <c r="CC33" s="164">
        <v>175</v>
      </c>
      <c r="CD33" s="133">
        <v>525</v>
      </c>
      <c r="CE33" s="1"/>
      <c r="CF33" s="1"/>
      <c r="CG33" s="1"/>
      <c r="CH33" s="1"/>
      <c r="CJ33" s="166">
        <f t="shared" si="10"/>
        <v>1</v>
      </c>
      <c r="CK33" s="144" t="str">
        <f t="shared" si="19"/>
        <v>WF</v>
      </c>
      <c r="CL33" s="164">
        <v>217</v>
      </c>
      <c r="CM33" s="133">
        <v>870</v>
      </c>
      <c r="CN33" s="1"/>
      <c r="CO33" s="1"/>
      <c r="CP33" s="1"/>
      <c r="CQ33" s="1"/>
      <c r="CS33" s="166">
        <f t="shared" si="20"/>
        <v>1</v>
      </c>
      <c r="CT33" s="144" t="str">
        <f t="shared" si="21"/>
        <v>WC</v>
      </c>
      <c r="CU33" s="164">
        <v>294</v>
      </c>
      <c r="CV33" s="133">
        <v>1305</v>
      </c>
      <c r="DB33" s="166">
        <f t="shared" si="22"/>
        <v>1</v>
      </c>
      <c r="DC33" s="144" t="str">
        <f t="shared" si="23"/>
        <v>QF</v>
      </c>
      <c r="DD33" s="133">
        <v>303</v>
      </c>
      <c r="DE33" s="165">
        <v>987</v>
      </c>
      <c r="DK33" s="166">
        <f t="shared" si="24"/>
        <v>1</v>
      </c>
      <c r="DL33" s="144" t="str">
        <f t="shared" si="25"/>
        <v>SF</v>
      </c>
      <c r="DM33" s="133">
        <v>359</v>
      </c>
      <c r="DN33" s="165">
        <v>1671</v>
      </c>
      <c r="DR33" s="98"/>
      <c r="DS33" s="98"/>
      <c r="DT33" s="166">
        <f t="shared" si="26"/>
        <v>1</v>
      </c>
      <c r="DU33" s="144" t="str">
        <f t="shared" si="27"/>
        <v>WF</v>
      </c>
      <c r="DV33" s="133">
        <v>469</v>
      </c>
      <c r="DW33" s="165">
        <v>1986</v>
      </c>
      <c r="EA33" s="98"/>
      <c r="EC33" s="166">
        <f t="shared" si="28"/>
        <v>1</v>
      </c>
      <c r="ED33" s="144" t="str">
        <f t="shared" si="29"/>
        <v>F</v>
      </c>
      <c r="EE33" s="98">
        <v>341</v>
      </c>
      <c r="EF33" s="133">
        <v>1625</v>
      </c>
      <c r="EJ33" s="98"/>
    </row>
    <row r="34" spans="1:140" x14ac:dyDescent="0.2">
      <c r="A34" s="153">
        <f t="shared" si="0"/>
        <v>0</v>
      </c>
      <c r="B34" s="166"/>
      <c r="C34" s="133"/>
      <c r="D34" s="2"/>
      <c r="E34" s="2"/>
      <c r="F34" s="2"/>
      <c r="G34" s="2"/>
      <c r="I34" s="153">
        <f t="shared" si="1"/>
        <v>1</v>
      </c>
      <c r="J34" s="166" t="s">
        <v>63</v>
      </c>
      <c r="K34" s="133">
        <v>176</v>
      </c>
      <c r="L34" s="2"/>
      <c r="M34" s="2"/>
      <c r="N34" s="2"/>
      <c r="O34" s="2"/>
      <c r="Q34" s="153">
        <f t="shared" si="2"/>
        <v>1</v>
      </c>
      <c r="R34" s="144" t="str">
        <f t="shared" si="11"/>
        <v>SF</v>
      </c>
      <c r="S34" s="148">
        <v>128</v>
      </c>
      <c r="T34" s="128">
        <v>302</v>
      </c>
      <c r="U34" s="2"/>
      <c r="V34" s="2"/>
      <c r="W34" s="2"/>
      <c r="Y34" s="153">
        <f t="shared" si="3"/>
        <v>1</v>
      </c>
      <c r="Z34" s="144" t="str">
        <f t="shared" si="12"/>
        <v>W</v>
      </c>
      <c r="AA34" s="128">
        <v>144</v>
      </c>
      <c r="AB34" s="128">
        <v>233</v>
      </c>
      <c r="AC34" s="1"/>
      <c r="AD34" s="1"/>
      <c r="AE34" s="1"/>
      <c r="AF34" s="1"/>
      <c r="AH34" s="153">
        <f t="shared" si="4"/>
        <v>1</v>
      </c>
      <c r="AI34" s="144" t="str">
        <f t="shared" si="13"/>
        <v>W</v>
      </c>
      <c r="AJ34" s="128">
        <v>175</v>
      </c>
      <c r="AK34" s="128">
        <v>341</v>
      </c>
      <c r="AL34" s="1"/>
      <c r="AM34" s="1"/>
      <c r="AN34" s="1"/>
      <c r="AO34" s="1"/>
      <c r="AQ34" s="153">
        <f t="shared" si="5"/>
        <v>1</v>
      </c>
      <c r="AR34" s="144" t="str">
        <f t="shared" si="14"/>
        <v>QF</v>
      </c>
      <c r="AS34" s="133">
        <v>188</v>
      </c>
      <c r="AT34" s="133">
        <v>461</v>
      </c>
      <c r="AW34" s="116"/>
      <c r="AZ34" s="153">
        <f t="shared" si="6"/>
        <v>1</v>
      </c>
      <c r="BA34" s="144" t="str">
        <f t="shared" si="15"/>
        <v>QF</v>
      </c>
      <c r="BB34" s="133">
        <v>180</v>
      </c>
      <c r="BC34" s="133">
        <v>492</v>
      </c>
      <c r="BI34" s="153">
        <f t="shared" si="7"/>
        <v>1</v>
      </c>
      <c r="BJ34" s="144" t="str">
        <f t="shared" si="16"/>
        <v>QF</v>
      </c>
      <c r="BK34" s="133">
        <v>159</v>
      </c>
      <c r="BL34" s="133">
        <v>469</v>
      </c>
      <c r="BR34" s="153">
        <f t="shared" si="8"/>
        <v>1</v>
      </c>
      <c r="BS34" s="144" t="str">
        <f t="shared" si="17"/>
        <v>WC</v>
      </c>
      <c r="BT34" s="133">
        <v>190</v>
      </c>
      <c r="BU34" s="133">
        <v>987</v>
      </c>
      <c r="BZ34" s="98"/>
      <c r="CA34" s="153">
        <f t="shared" si="9"/>
        <v>1</v>
      </c>
      <c r="CB34" s="144" t="str">
        <f t="shared" si="18"/>
        <v>QF</v>
      </c>
      <c r="CC34" s="164">
        <v>176</v>
      </c>
      <c r="CD34" s="133">
        <v>842</v>
      </c>
      <c r="CE34" s="1"/>
      <c r="CF34" s="1"/>
      <c r="CG34" s="1"/>
      <c r="CH34" s="1"/>
      <c r="CJ34" s="166">
        <f t="shared" si="10"/>
        <v>1</v>
      </c>
      <c r="CK34" s="144" t="str">
        <f t="shared" si="19"/>
        <v>W</v>
      </c>
      <c r="CL34" s="164">
        <v>222</v>
      </c>
      <c r="CM34" s="133">
        <v>971</v>
      </c>
      <c r="CN34" s="1"/>
      <c r="CO34" s="1"/>
      <c r="CP34" s="1"/>
      <c r="CQ34" s="1"/>
      <c r="CS34" s="166">
        <f t="shared" si="20"/>
        <v>1</v>
      </c>
      <c r="CT34" s="144" t="str">
        <f t="shared" si="21"/>
        <v>QF</v>
      </c>
      <c r="CU34" s="164">
        <v>308</v>
      </c>
      <c r="CV34" s="133">
        <v>1538</v>
      </c>
      <c r="DB34" s="166">
        <f t="shared" si="22"/>
        <v>1</v>
      </c>
      <c r="DC34" s="144" t="str">
        <f t="shared" si="23"/>
        <v>F</v>
      </c>
      <c r="DD34" s="133">
        <v>330</v>
      </c>
      <c r="DE34" s="165">
        <v>1023</v>
      </c>
      <c r="DK34" s="166">
        <f t="shared" si="24"/>
        <v>1</v>
      </c>
      <c r="DL34" s="144" t="str">
        <f t="shared" si="25"/>
        <v>QF</v>
      </c>
      <c r="DM34" s="133">
        <v>365</v>
      </c>
      <c r="DN34" s="165">
        <v>1714</v>
      </c>
      <c r="DR34" s="98"/>
      <c r="DS34" s="98"/>
      <c r="DT34" s="166">
        <f t="shared" si="26"/>
        <v>1</v>
      </c>
      <c r="DU34" s="144" t="str">
        <f t="shared" si="27"/>
        <v>WC</v>
      </c>
      <c r="DV34" s="133">
        <v>610</v>
      </c>
      <c r="DW34" s="165">
        <v>2056</v>
      </c>
      <c r="EA34" s="98"/>
      <c r="EC34" s="166">
        <f t="shared" si="28"/>
        <v>1</v>
      </c>
      <c r="ED34" s="144" t="str">
        <f t="shared" si="29"/>
        <v>SF</v>
      </c>
      <c r="EE34" s="98">
        <v>359</v>
      </c>
      <c r="EF34" s="133">
        <v>1640</v>
      </c>
      <c r="EJ34" s="98"/>
    </row>
    <row r="35" spans="1:140" x14ac:dyDescent="0.2">
      <c r="A35" s="153">
        <f t="shared" si="0"/>
        <v>0</v>
      </c>
      <c r="B35" s="166"/>
      <c r="C35" s="133"/>
      <c r="D35" s="2"/>
      <c r="E35" s="2"/>
      <c r="F35" s="2"/>
      <c r="G35" s="2"/>
      <c r="I35" s="153">
        <f t="shared" si="1"/>
        <v>1</v>
      </c>
      <c r="J35" s="166" t="s">
        <v>62</v>
      </c>
      <c r="K35" s="133">
        <v>177</v>
      </c>
      <c r="L35" s="2"/>
      <c r="M35" s="2"/>
      <c r="N35" s="2"/>
      <c r="O35" s="2"/>
      <c r="Q35" s="153">
        <f t="shared" si="2"/>
        <v>1</v>
      </c>
      <c r="R35" s="144" t="str">
        <f t="shared" si="11"/>
        <v>QF</v>
      </c>
      <c r="S35" s="148">
        <v>131</v>
      </c>
      <c r="T35" s="128">
        <v>312</v>
      </c>
      <c r="U35" s="2"/>
      <c r="V35" s="2"/>
      <c r="W35" s="2"/>
      <c r="Y35" s="153">
        <f t="shared" si="3"/>
        <v>1</v>
      </c>
      <c r="Z35" s="144" t="str">
        <f t="shared" si="12"/>
        <v>QF</v>
      </c>
      <c r="AA35" s="129">
        <v>145</v>
      </c>
      <c r="AB35" s="130">
        <v>254</v>
      </c>
      <c r="AC35" s="1"/>
      <c r="AD35" s="1"/>
      <c r="AE35" s="1"/>
      <c r="AF35" s="1"/>
      <c r="AH35" s="153">
        <f t="shared" si="4"/>
        <v>1</v>
      </c>
      <c r="AI35" s="144" t="str">
        <f t="shared" si="13"/>
        <v>F</v>
      </c>
      <c r="AJ35" s="130">
        <v>180</v>
      </c>
      <c r="AK35" s="128">
        <v>343</v>
      </c>
      <c r="AL35" s="1"/>
      <c r="AM35" s="1"/>
      <c r="AN35" s="1"/>
      <c r="AO35" s="1"/>
      <c r="AQ35" s="153">
        <f t="shared" si="5"/>
        <v>1</v>
      </c>
      <c r="AR35" s="144" t="str">
        <f t="shared" si="14"/>
        <v>QF</v>
      </c>
      <c r="AS35" s="144">
        <v>190</v>
      </c>
      <c r="AT35" s="144">
        <v>469</v>
      </c>
      <c r="AW35" s="116"/>
      <c r="AZ35" s="153">
        <f t="shared" si="6"/>
        <v>1</v>
      </c>
      <c r="BA35" s="144" t="str">
        <f t="shared" si="15"/>
        <v>F</v>
      </c>
      <c r="BB35" s="133">
        <v>191</v>
      </c>
      <c r="BC35" s="133">
        <v>494</v>
      </c>
      <c r="BI35" s="153">
        <f t="shared" si="7"/>
        <v>1</v>
      </c>
      <c r="BJ35" s="144" t="str">
        <f t="shared" si="16"/>
        <v>QF</v>
      </c>
      <c r="BK35" s="133">
        <v>173</v>
      </c>
      <c r="BL35" s="144">
        <v>503</v>
      </c>
      <c r="BR35" s="153">
        <f t="shared" si="8"/>
        <v>1</v>
      </c>
      <c r="BS35" s="144" t="str">
        <f t="shared" si="17"/>
        <v>QF</v>
      </c>
      <c r="BT35" s="133">
        <v>191</v>
      </c>
      <c r="BU35" s="133">
        <v>997</v>
      </c>
      <c r="BZ35" s="98"/>
      <c r="CA35" s="153">
        <f t="shared" si="9"/>
        <v>1</v>
      </c>
      <c r="CB35" s="144" t="str">
        <f t="shared" si="18"/>
        <v>W</v>
      </c>
      <c r="CC35" s="166">
        <v>177</v>
      </c>
      <c r="CD35" s="133">
        <v>968</v>
      </c>
      <c r="CE35" s="1"/>
      <c r="CF35" s="1"/>
      <c r="CG35" s="1"/>
      <c r="CH35" s="1"/>
      <c r="CJ35" s="166">
        <f t="shared" si="10"/>
        <v>1</v>
      </c>
      <c r="CK35" s="144" t="str">
        <f t="shared" si="19"/>
        <v>SF</v>
      </c>
      <c r="CL35" s="166">
        <v>234</v>
      </c>
      <c r="CM35" s="133">
        <v>973</v>
      </c>
      <c r="CN35" s="1"/>
      <c r="CO35" s="1"/>
      <c r="CP35" s="1"/>
      <c r="CQ35" s="1"/>
      <c r="CS35" s="166">
        <f t="shared" si="20"/>
        <v>1</v>
      </c>
      <c r="CT35" s="144" t="str">
        <f t="shared" si="21"/>
        <v>SF</v>
      </c>
      <c r="CU35" s="166">
        <v>330</v>
      </c>
      <c r="CV35" s="133">
        <v>1622</v>
      </c>
      <c r="DB35" s="166">
        <f t="shared" si="22"/>
        <v>1</v>
      </c>
      <c r="DC35" s="144" t="str">
        <f t="shared" si="23"/>
        <v>QF</v>
      </c>
      <c r="DD35" s="144">
        <v>341</v>
      </c>
      <c r="DE35" s="165">
        <v>1114</v>
      </c>
      <c r="DK35" s="166">
        <f t="shared" si="24"/>
        <v>1</v>
      </c>
      <c r="DL35" s="144" t="str">
        <f t="shared" si="25"/>
        <v>SF</v>
      </c>
      <c r="DM35" s="144">
        <v>469</v>
      </c>
      <c r="DN35" s="165">
        <v>1717</v>
      </c>
      <c r="DR35" s="98"/>
      <c r="DS35" s="98"/>
      <c r="DT35" s="166">
        <f t="shared" si="26"/>
        <v>1</v>
      </c>
      <c r="DU35" s="144" t="str">
        <f t="shared" si="27"/>
        <v>SF</v>
      </c>
      <c r="DV35" s="144">
        <v>829</v>
      </c>
      <c r="DW35" s="165">
        <v>2169</v>
      </c>
      <c r="EA35" s="98"/>
      <c r="EC35" s="166">
        <f t="shared" si="28"/>
        <v>1</v>
      </c>
      <c r="ED35" s="144" t="str">
        <f t="shared" si="29"/>
        <v>SF</v>
      </c>
      <c r="EE35" s="153">
        <v>368</v>
      </c>
      <c r="EF35" s="133">
        <v>1678</v>
      </c>
      <c r="EJ35" s="98"/>
    </row>
    <row r="36" spans="1:140" x14ac:dyDescent="0.2">
      <c r="A36" s="153">
        <f t="shared" si="0"/>
        <v>0</v>
      </c>
      <c r="B36" s="166"/>
      <c r="C36" s="133"/>
      <c r="D36" s="2"/>
      <c r="E36" s="2"/>
      <c r="F36" s="2"/>
      <c r="G36" s="2"/>
      <c r="I36" s="153">
        <f t="shared" si="1"/>
        <v>1</v>
      </c>
      <c r="J36" s="166" t="s">
        <v>63</v>
      </c>
      <c r="K36" s="133">
        <v>201</v>
      </c>
      <c r="L36" s="2"/>
      <c r="M36" s="2"/>
      <c r="N36" s="2"/>
      <c r="O36" s="2"/>
      <c r="Q36" s="153">
        <f t="shared" si="2"/>
        <v>1</v>
      </c>
      <c r="R36" s="144" t="str">
        <f t="shared" si="11"/>
        <v>SF</v>
      </c>
      <c r="S36" s="148">
        <v>135</v>
      </c>
      <c r="T36" s="128">
        <v>329</v>
      </c>
      <c r="U36" s="2"/>
      <c r="V36" s="2"/>
      <c r="W36" s="2"/>
      <c r="Y36" s="153">
        <f t="shared" si="3"/>
        <v>1</v>
      </c>
      <c r="Z36" s="144" t="str">
        <f t="shared" si="12"/>
        <v>QF</v>
      </c>
      <c r="AA36" s="129">
        <v>148</v>
      </c>
      <c r="AB36" s="130">
        <v>267</v>
      </c>
      <c r="AC36" s="1"/>
      <c r="AD36" s="1"/>
      <c r="AE36" s="1"/>
      <c r="AF36" s="1"/>
      <c r="AH36" s="153">
        <f t="shared" si="4"/>
        <v>1</v>
      </c>
      <c r="AI36" s="144" t="str">
        <f t="shared" si="13"/>
        <v>QF</v>
      </c>
      <c r="AJ36" s="128">
        <v>188</v>
      </c>
      <c r="AK36" s="130">
        <v>378</v>
      </c>
      <c r="AL36" s="1"/>
      <c r="AM36" s="1"/>
      <c r="AN36" s="1"/>
      <c r="AO36" s="1"/>
      <c r="AQ36" s="153">
        <f t="shared" ref="AQ36:AQ67" si="30">IF(ISTEXT(AR36),1,0)</f>
        <v>1</v>
      </c>
      <c r="AR36" s="144" t="str">
        <f t="shared" si="14"/>
        <v>QF</v>
      </c>
      <c r="AS36" s="133">
        <v>217</v>
      </c>
      <c r="AT36" s="144">
        <v>492</v>
      </c>
      <c r="AW36" s="116"/>
      <c r="AZ36" s="153">
        <f t="shared" ref="AZ36:AZ67" si="31">IF(ISTEXT(BA36),1,0)</f>
        <v>1</v>
      </c>
      <c r="BA36" s="144" t="str">
        <f t="shared" si="15"/>
        <v>QF</v>
      </c>
      <c r="BB36" s="133">
        <v>195</v>
      </c>
      <c r="BC36" s="133">
        <v>503</v>
      </c>
      <c r="BI36" s="153">
        <f t="shared" ref="BI36:BI67" si="32">IF(ISTEXT(BJ36),1,0)</f>
        <v>1</v>
      </c>
      <c r="BJ36" s="144" t="str">
        <f t="shared" si="16"/>
        <v>QF</v>
      </c>
      <c r="BK36" s="133">
        <v>175</v>
      </c>
      <c r="BL36" s="133">
        <v>522</v>
      </c>
      <c r="BR36" s="153">
        <f t="shared" ref="BR36:BR67" si="33">IF(ISTEXT(BS36),1,0)</f>
        <v>1</v>
      </c>
      <c r="BS36" s="144" t="str">
        <f t="shared" si="17"/>
        <v>SF</v>
      </c>
      <c r="BT36" s="144">
        <v>195</v>
      </c>
      <c r="BU36" s="133">
        <v>1102</v>
      </c>
      <c r="BZ36" s="153"/>
      <c r="CA36" s="153">
        <f t="shared" ref="CA36:CA67" si="34">IF(ISTEXT(CB36),1,0)</f>
        <v>1</v>
      </c>
      <c r="CB36" s="144" t="str">
        <f t="shared" si="18"/>
        <v>QF</v>
      </c>
      <c r="CC36" s="164">
        <v>179</v>
      </c>
      <c r="CD36" s="144">
        <v>987</v>
      </c>
      <c r="CE36" s="1"/>
      <c r="CF36" s="1"/>
      <c r="CG36" s="1"/>
      <c r="CH36" s="1"/>
      <c r="CJ36" s="166">
        <f t="shared" ref="CJ36:CJ67" si="35">IF(ISTEXT(CK36),1,0)</f>
        <v>1</v>
      </c>
      <c r="CK36" s="144" t="str">
        <f t="shared" si="19"/>
        <v>SF</v>
      </c>
      <c r="CL36" s="164">
        <v>245</v>
      </c>
      <c r="CM36" s="144">
        <v>1114</v>
      </c>
      <c r="CN36" s="1"/>
      <c r="CO36" s="1"/>
      <c r="CP36" s="1"/>
      <c r="CQ36" s="1"/>
      <c r="CS36" s="166">
        <f t="shared" si="20"/>
        <v>1</v>
      </c>
      <c r="CT36" s="144" t="str">
        <f t="shared" si="21"/>
        <v>QF</v>
      </c>
      <c r="CU36" s="164">
        <v>337</v>
      </c>
      <c r="CV36" s="144">
        <v>1625</v>
      </c>
      <c r="DB36" s="166">
        <f t="shared" si="22"/>
        <v>1</v>
      </c>
      <c r="DC36" s="144" t="str">
        <f t="shared" si="23"/>
        <v>QF</v>
      </c>
      <c r="DD36" s="133">
        <v>364</v>
      </c>
      <c r="DE36" s="217">
        <v>1241</v>
      </c>
      <c r="DK36" s="166">
        <f t="shared" si="24"/>
        <v>1</v>
      </c>
      <c r="DL36" s="144" t="str">
        <f t="shared" si="25"/>
        <v>QF</v>
      </c>
      <c r="DM36" s="133">
        <v>488</v>
      </c>
      <c r="DN36" s="217">
        <v>1741</v>
      </c>
      <c r="DR36" s="98"/>
      <c r="DS36" s="98"/>
      <c r="DT36" s="166">
        <f t="shared" si="26"/>
        <v>1</v>
      </c>
      <c r="DU36" s="144" t="str">
        <f t="shared" si="27"/>
        <v>W</v>
      </c>
      <c r="DV36" s="133">
        <v>862</v>
      </c>
      <c r="DW36" s="217">
        <v>2175</v>
      </c>
      <c r="EA36" s="98"/>
      <c r="EC36" s="166">
        <f t="shared" si="28"/>
        <v>1</v>
      </c>
      <c r="ED36" s="144" t="str">
        <f t="shared" si="29"/>
        <v>QF</v>
      </c>
      <c r="EE36" s="98">
        <v>399</v>
      </c>
      <c r="EF36" s="144">
        <v>1718</v>
      </c>
      <c r="EJ36" s="98"/>
    </row>
    <row r="37" spans="1:140" x14ac:dyDescent="0.2">
      <c r="A37" s="153">
        <f t="shared" si="0"/>
        <v>0</v>
      </c>
      <c r="B37" s="166"/>
      <c r="C37" s="133"/>
      <c r="D37" s="2"/>
      <c r="E37" s="2"/>
      <c r="F37" s="2"/>
      <c r="G37" s="2"/>
      <c r="I37" s="153">
        <f t="shared" si="1"/>
        <v>1</v>
      </c>
      <c r="J37" s="166" t="s">
        <v>67</v>
      </c>
      <c r="K37" s="133">
        <v>232</v>
      </c>
      <c r="L37" s="2"/>
      <c r="M37" s="2"/>
      <c r="N37" s="2"/>
      <c r="O37" s="2"/>
      <c r="Q37" s="153">
        <f t="shared" si="2"/>
        <v>1</v>
      </c>
      <c r="R37" s="144" t="str">
        <f t="shared" si="11"/>
        <v>QF</v>
      </c>
      <c r="S37" s="148">
        <v>140</v>
      </c>
      <c r="T37" s="128">
        <v>340</v>
      </c>
      <c r="U37" s="2"/>
      <c r="V37" s="2"/>
      <c r="W37" s="2"/>
      <c r="Y37" s="153">
        <f t="shared" si="3"/>
        <v>1</v>
      </c>
      <c r="Z37" s="144" t="str">
        <f t="shared" si="12"/>
        <v>SF</v>
      </c>
      <c r="AA37" s="129">
        <v>151</v>
      </c>
      <c r="AB37" s="128">
        <v>271</v>
      </c>
      <c r="AC37" s="1"/>
      <c r="AD37" s="1"/>
      <c r="AE37" s="1"/>
      <c r="AF37" s="1"/>
      <c r="AH37" s="153">
        <f t="shared" si="4"/>
        <v>1</v>
      </c>
      <c r="AI37" s="144" t="str">
        <f t="shared" si="13"/>
        <v>QF</v>
      </c>
      <c r="AJ37" s="128">
        <v>191</v>
      </c>
      <c r="AK37" s="130">
        <v>433</v>
      </c>
      <c r="AL37" s="1"/>
      <c r="AM37" s="1"/>
      <c r="AN37" s="1"/>
      <c r="AO37" s="1"/>
      <c r="AQ37" s="153">
        <f t="shared" si="30"/>
        <v>1</v>
      </c>
      <c r="AR37" s="144" t="str">
        <f t="shared" si="14"/>
        <v>SF</v>
      </c>
      <c r="AS37" s="144">
        <v>222</v>
      </c>
      <c r="AT37" s="144">
        <v>494</v>
      </c>
      <c r="AW37" s="116"/>
      <c r="AZ37" s="153">
        <f t="shared" si="31"/>
        <v>1</v>
      </c>
      <c r="BA37" s="144" t="str">
        <f t="shared" si="15"/>
        <v>QF</v>
      </c>
      <c r="BB37" s="133">
        <v>203</v>
      </c>
      <c r="BC37" s="133">
        <v>537</v>
      </c>
      <c r="BI37" s="153">
        <f t="shared" si="32"/>
        <v>1</v>
      </c>
      <c r="BJ37" s="144" t="str">
        <f t="shared" si="16"/>
        <v>F</v>
      </c>
      <c r="BK37" s="133">
        <v>176</v>
      </c>
      <c r="BL37" s="133">
        <v>547</v>
      </c>
      <c r="BR37" s="153">
        <f t="shared" si="33"/>
        <v>1</v>
      </c>
      <c r="BS37" s="144" t="str">
        <f t="shared" si="17"/>
        <v>QF</v>
      </c>
      <c r="BT37" s="133">
        <v>217</v>
      </c>
      <c r="BU37" s="133">
        <v>1114</v>
      </c>
      <c r="BZ37" s="98"/>
      <c r="CA37" s="153">
        <f t="shared" si="34"/>
        <v>1</v>
      </c>
      <c r="CB37" s="144" t="str">
        <f t="shared" si="18"/>
        <v>QF</v>
      </c>
      <c r="CC37" s="164">
        <v>191</v>
      </c>
      <c r="CD37" s="144">
        <v>1024</v>
      </c>
      <c r="CE37" s="1"/>
      <c r="CF37" s="1"/>
      <c r="CG37" s="1"/>
      <c r="CH37" s="1"/>
      <c r="CJ37" s="166">
        <f t="shared" si="35"/>
        <v>1</v>
      </c>
      <c r="CK37" s="144" t="str">
        <f t="shared" si="19"/>
        <v>WF</v>
      </c>
      <c r="CL37" s="164">
        <v>247</v>
      </c>
      <c r="CM37" s="144">
        <v>1218</v>
      </c>
      <c r="CN37" s="1"/>
      <c r="CO37" s="1"/>
      <c r="CP37" s="1"/>
      <c r="CQ37" s="1"/>
      <c r="CS37" s="166">
        <f t="shared" si="20"/>
        <v>1</v>
      </c>
      <c r="CT37" s="144" t="str">
        <f t="shared" si="21"/>
        <v>QF</v>
      </c>
      <c r="CU37" s="164">
        <v>341</v>
      </c>
      <c r="CV37" s="144">
        <v>1676</v>
      </c>
      <c r="DB37" s="166">
        <f t="shared" si="22"/>
        <v>1</v>
      </c>
      <c r="DC37" s="144" t="str">
        <f t="shared" si="23"/>
        <v>QF</v>
      </c>
      <c r="DD37" s="133">
        <v>365</v>
      </c>
      <c r="DE37" s="217">
        <v>1477</v>
      </c>
      <c r="DK37" s="166">
        <f t="shared" si="24"/>
        <v>1</v>
      </c>
      <c r="DL37" s="144" t="str">
        <f t="shared" si="25"/>
        <v>QF</v>
      </c>
      <c r="DM37" s="133">
        <v>492</v>
      </c>
      <c r="DN37" s="217">
        <v>1885</v>
      </c>
      <c r="DR37" s="98"/>
      <c r="DS37" s="98"/>
      <c r="DT37" s="166">
        <f t="shared" si="26"/>
        <v>1</v>
      </c>
      <c r="DU37" s="144" t="str">
        <f t="shared" si="27"/>
        <v>QF</v>
      </c>
      <c r="DV37" s="133">
        <v>868</v>
      </c>
      <c r="DW37" s="217">
        <v>2337</v>
      </c>
      <c r="EA37" s="98"/>
      <c r="EC37" s="166">
        <f t="shared" si="28"/>
        <v>1</v>
      </c>
      <c r="ED37" s="144" t="str">
        <f t="shared" si="29"/>
        <v>WC</v>
      </c>
      <c r="EE37" s="98">
        <v>469</v>
      </c>
      <c r="EF37" s="144">
        <v>1730</v>
      </c>
      <c r="EJ37" s="98"/>
    </row>
    <row r="38" spans="1:140" x14ac:dyDescent="0.2">
      <c r="A38" s="153">
        <f t="shared" si="0"/>
        <v>0</v>
      </c>
      <c r="B38" s="166"/>
      <c r="C38" s="133"/>
      <c r="D38" s="2"/>
      <c r="E38" s="2"/>
      <c r="F38" s="2"/>
      <c r="G38" s="2"/>
      <c r="I38" s="153">
        <f t="shared" si="1"/>
        <v>1</v>
      </c>
      <c r="J38" s="166" t="s">
        <v>63</v>
      </c>
      <c r="K38" s="133">
        <v>233</v>
      </c>
      <c r="L38" s="2"/>
      <c r="M38" s="2"/>
      <c r="N38" s="2"/>
      <c r="O38" s="2"/>
      <c r="Q38" s="153">
        <f t="shared" si="2"/>
        <v>1</v>
      </c>
      <c r="R38" s="144" t="str">
        <f t="shared" si="11"/>
        <v>SF</v>
      </c>
      <c r="S38" s="148">
        <v>141</v>
      </c>
      <c r="T38" s="128">
        <v>349</v>
      </c>
      <c r="U38" s="2"/>
      <c r="V38" s="2"/>
      <c r="W38" s="2"/>
      <c r="Y38" s="153">
        <f t="shared" si="3"/>
        <v>1</v>
      </c>
      <c r="Z38" s="144" t="str">
        <f t="shared" si="12"/>
        <v>QF</v>
      </c>
      <c r="AA38" s="130">
        <v>155</v>
      </c>
      <c r="AB38" s="130">
        <v>303</v>
      </c>
      <c r="AC38" s="1"/>
      <c r="AD38" s="1"/>
      <c r="AE38" s="1"/>
      <c r="AF38" s="1"/>
      <c r="AH38" s="153">
        <f t="shared" si="4"/>
        <v>1</v>
      </c>
      <c r="AI38" s="144" t="str">
        <f t="shared" si="13"/>
        <v>SF</v>
      </c>
      <c r="AJ38" s="130">
        <v>192</v>
      </c>
      <c r="AK38" s="129">
        <v>469</v>
      </c>
      <c r="AL38" s="1"/>
      <c r="AM38" s="1"/>
      <c r="AN38" s="1"/>
      <c r="AO38" s="1"/>
      <c r="AQ38" s="153">
        <f t="shared" si="30"/>
        <v>1</v>
      </c>
      <c r="AR38" s="144" t="str">
        <f t="shared" si="14"/>
        <v>SF</v>
      </c>
      <c r="AS38" s="133">
        <v>224</v>
      </c>
      <c r="AT38" s="133">
        <v>522</v>
      </c>
      <c r="AW38" s="116"/>
      <c r="AZ38" s="153">
        <f t="shared" si="31"/>
        <v>1</v>
      </c>
      <c r="BA38" s="144" t="str">
        <f t="shared" si="15"/>
        <v>W</v>
      </c>
      <c r="BB38" s="133">
        <v>217</v>
      </c>
      <c r="BC38" s="133">
        <v>694</v>
      </c>
      <c r="BI38" s="153">
        <f t="shared" si="32"/>
        <v>1</v>
      </c>
      <c r="BJ38" s="144" t="str">
        <f t="shared" si="16"/>
        <v>W</v>
      </c>
      <c r="BK38" s="133">
        <v>177</v>
      </c>
      <c r="BL38" s="133">
        <v>585</v>
      </c>
      <c r="BR38" s="153">
        <f t="shared" si="33"/>
        <v>1</v>
      </c>
      <c r="BS38" s="144" t="str">
        <f t="shared" si="17"/>
        <v>SF</v>
      </c>
      <c r="BT38" s="133">
        <v>223</v>
      </c>
      <c r="BU38" s="144">
        <v>1124</v>
      </c>
      <c r="BZ38" s="98"/>
      <c r="CA38" s="153">
        <f t="shared" si="34"/>
        <v>1</v>
      </c>
      <c r="CB38" s="144" t="str">
        <f t="shared" si="18"/>
        <v>SF</v>
      </c>
      <c r="CC38" s="164">
        <v>195</v>
      </c>
      <c r="CD38" s="144">
        <v>1089</v>
      </c>
      <c r="CE38" s="1"/>
      <c r="CF38" s="1"/>
      <c r="CG38" s="1"/>
      <c r="CH38" s="1"/>
      <c r="CJ38" s="166">
        <f t="shared" si="35"/>
        <v>1</v>
      </c>
      <c r="CK38" s="144" t="str">
        <f t="shared" si="19"/>
        <v>QF</v>
      </c>
      <c r="CL38" s="166">
        <v>254</v>
      </c>
      <c r="CM38" s="144">
        <v>1318</v>
      </c>
      <c r="CN38" s="1"/>
      <c r="CO38" s="1"/>
      <c r="CP38" s="1"/>
      <c r="CQ38" s="1"/>
      <c r="CS38" s="166">
        <f t="shared" si="20"/>
        <v>1</v>
      </c>
      <c r="CT38" s="144" t="str">
        <f t="shared" si="21"/>
        <v>F</v>
      </c>
      <c r="CU38" s="166">
        <v>343</v>
      </c>
      <c r="CV38" s="144">
        <v>1714</v>
      </c>
      <c r="DB38" s="166">
        <f t="shared" si="22"/>
        <v>1</v>
      </c>
      <c r="DC38" s="144" t="str">
        <f t="shared" si="23"/>
        <v>SF</v>
      </c>
      <c r="DD38" s="144">
        <v>368</v>
      </c>
      <c r="DE38" s="217">
        <v>1503</v>
      </c>
      <c r="DK38" s="166">
        <f t="shared" si="24"/>
        <v>1</v>
      </c>
      <c r="DL38" s="144" t="str">
        <f t="shared" si="25"/>
        <v>QF</v>
      </c>
      <c r="DM38" s="144">
        <v>503</v>
      </c>
      <c r="DN38" s="217">
        <v>1983</v>
      </c>
      <c r="DR38" s="98"/>
      <c r="DS38" s="153"/>
      <c r="DT38" s="166">
        <f t="shared" si="26"/>
        <v>1</v>
      </c>
      <c r="DU38" s="144" t="str">
        <f t="shared" si="27"/>
        <v>QF</v>
      </c>
      <c r="DV38" s="144">
        <v>948</v>
      </c>
      <c r="DW38" s="217">
        <v>2415</v>
      </c>
      <c r="EA38" s="98"/>
      <c r="EC38" s="166">
        <f t="shared" si="28"/>
        <v>1</v>
      </c>
      <c r="ED38" s="144" t="str">
        <f t="shared" si="29"/>
        <v>QF</v>
      </c>
      <c r="EE38" s="153">
        <v>488</v>
      </c>
      <c r="EF38" s="144">
        <v>1756</v>
      </c>
      <c r="EJ38" s="98"/>
    </row>
    <row r="39" spans="1:140" x14ac:dyDescent="0.2">
      <c r="A39" s="153">
        <f t="shared" si="0"/>
        <v>0</v>
      </c>
      <c r="B39" s="166"/>
      <c r="C39" s="133"/>
      <c r="D39" s="2"/>
      <c r="E39" s="2"/>
      <c r="F39" s="2"/>
      <c r="G39" s="2"/>
      <c r="I39" s="153">
        <f t="shared" si="1"/>
        <v>1</v>
      </c>
      <c r="J39" s="166" t="s">
        <v>62</v>
      </c>
      <c r="K39" s="133">
        <v>254</v>
      </c>
      <c r="L39" s="2"/>
      <c r="M39" s="2"/>
      <c r="N39" s="2"/>
      <c r="O39" s="2"/>
      <c r="Q39" s="153">
        <f t="shared" si="2"/>
        <v>1</v>
      </c>
      <c r="R39" s="144" t="str">
        <f t="shared" si="11"/>
        <v>W</v>
      </c>
      <c r="S39" s="148">
        <v>144</v>
      </c>
      <c r="T39" s="128">
        <v>365</v>
      </c>
      <c r="U39" s="2"/>
      <c r="V39" s="2"/>
      <c r="W39" s="2"/>
      <c r="Y39" s="153">
        <f t="shared" si="3"/>
        <v>1</v>
      </c>
      <c r="Z39" s="144" t="str">
        <f t="shared" si="12"/>
        <v>SF</v>
      </c>
      <c r="AA39" s="129">
        <v>157</v>
      </c>
      <c r="AB39" s="128">
        <v>308</v>
      </c>
      <c r="AC39" s="1"/>
      <c r="AD39" s="1"/>
      <c r="AE39" s="1"/>
      <c r="AF39" s="1"/>
      <c r="AH39" s="153">
        <f t="shared" si="4"/>
        <v>1</v>
      </c>
      <c r="AI39" s="144" t="str">
        <f t="shared" si="13"/>
        <v>F</v>
      </c>
      <c r="AJ39" s="128">
        <v>201</v>
      </c>
      <c r="AK39" s="130">
        <v>494</v>
      </c>
      <c r="AL39" s="1"/>
      <c r="AM39" s="1"/>
      <c r="AN39" s="1"/>
      <c r="AO39" s="1"/>
      <c r="AQ39" s="153">
        <f t="shared" si="30"/>
        <v>1</v>
      </c>
      <c r="AR39" s="144" t="str">
        <f t="shared" si="14"/>
        <v>QF</v>
      </c>
      <c r="AS39" s="133">
        <v>233</v>
      </c>
      <c r="AT39" s="133">
        <v>571</v>
      </c>
      <c r="AW39" s="116"/>
      <c r="AZ39" s="153">
        <f t="shared" si="31"/>
        <v>1</v>
      </c>
      <c r="BA39" s="144" t="str">
        <f t="shared" si="15"/>
        <v>SF</v>
      </c>
      <c r="BB39" s="133">
        <v>229</v>
      </c>
      <c r="BC39" s="133">
        <v>766</v>
      </c>
      <c r="BI39" s="153">
        <f t="shared" si="32"/>
        <v>1</v>
      </c>
      <c r="BJ39" s="144" t="str">
        <f t="shared" si="16"/>
        <v>SF</v>
      </c>
      <c r="BK39" s="133">
        <v>179</v>
      </c>
      <c r="BL39" s="133">
        <v>753</v>
      </c>
      <c r="BR39" s="153">
        <f t="shared" si="33"/>
        <v>1</v>
      </c>
      <c r="BS39" s="144" t="str">
        <f t="shared" si="17"/>
        <v>QF</v>
      </c>
      <c r="BT39" s="133">
        <v>229</v>
      </c>
      <c r="BU39" s="133">
        <v>1270</v>
      </c>
      <c r="BZ39" s="98"/>
      <c r="CA39" s="153">
        <f t="shared" si="34"/>
        <v>1</v>
      </c>
      <c r="CB39" s="144" t="str">
        <f t="shared" si="18"/>
        <v>QF</v>
      </c>
      <c r="CC39" s="166">
        <v>201</v>
      </c>
      <c r="CD39" s="133">
        <v>1114</v>
      </c>
      <c r="CE39" s="1"/>
      <c r="CF39" s="1"/>
      <c r="CG39" s="1"/>
      <c r="CH39" s="1"/>
      <c r="CJ39" s="166">
        <f t="shared" si="35"/>
        <v>1</v>
      </c>
      <c r="CK39" s="144" t="str">
        <f t="shared" si="19"/>
        <v>F</v>
      </c>
      <c r="CL39" s="164">
        <v>329</v>
      </c>
      <c r="CM39" s="133">
        <v>1332</v>
      </c>
      <c r="CN39" s="1"/>
      <c r="CO39" s="1"/>
      <c r="CP39" s="1"/>
      <c r="CQ39" s="1"/>
      <c r="CS39" s="166">
        <f t="shared" si="20"/>
        <v>1</v>
      </c>
      <c r="CT39" s="144" t="str">
        <f t="shared" si="21"/>
        <v>QF</v>
      </c>
      <c r="CU39" s="164">
        <v>359</v>
      </c>
      <c r="CV39" s="133">
        <v>1718</v>
      </c>
      <c r="DB39" s="166">
        <f t="shared" si="22"/>
        <v>1</v>
      </c>
      <c r="DC39" s="144" t="str">
        <f t="shared" si="23"/>
        <v>SF</v>
      </c>
      <c r="DD39" s="133">
        <v>399</v>
      </c>
      <c r="DE39" s="165">
        <v>1538</v>
      </c>
      <c r="DK39" s="166">
        <f t="shared" si="24"/>
        <v>1</v>
      </c>
      <c r="DL39" s="144" t="str">
        <f t="shared" si="25"/>
        <v>QF</v>
      </c>
      <c r="DM39" s="133">
        <v>525</v>
      </c>
      <c r="DN39" s="165">
        <v>2054</v>
      </c>
      <c r="DR39" s="98"/>
      <c r="DS39" s="98"/>
      <c r="DT39" s="166">
        <f t="shared" si="26"/>
        <v>1</v>
      </c>
      <c r="DU39" s="144" t="str">
        <f t="shared" si="27"/>
        <v>SF</v>
      </c>
      <c r="DV39" s="133">
        <v>967</v>
      </c>
      <c r="DW39" s="165">
        <v>2468</v>
      </c>
      <c r="EA39" s="98"/>
      <c r="EC39" s="166">
        <f t="shared" si="28"/>
        <v>1</v>
      </c>
      <c r="ED39" s="144" t="str">
        <f t="shared" si="29"/>
        <v>SF</v>
      </c>
      <c r="EE39" s="98">
        <v>494</v>
      </c>
      <c r="EF39" s="133">
        <v>1806</v>
      </c>
      <c r="EJ39" s="98"/>
    </row>
    <row r="40" spans="1:140" x14ac:dyDescent="0.2">
      <c r="A40" s="153">
        <f t="shared" si="0"/>
        <v>0</v>
      </c>
      <c r="B40" s="166"/>
      <c r="C40" s="133"/>
      <c r="D40" s="2"/>
      <c r="E40" s="2"/>
      <c r="F40" s="2"/>
      <c r="G40" s="2"/>
      <c r="I40" s="153">
        <f t="shared" si="1"/>
        <v>1</v>
      </c>
      <c r="J40" s="166" t="s">
        <v>67</v>
      </c>
      <c r="K40" s="133">
        <v>255</v>
      </c>
      <c r="L40" s="2"/>
      <c r="M40" s="2"/>
      <c r="N40" s="2"/>
      <c r="O40" s="2"/>
      <c r="Q40" s="153">
        <f t="shared" si="2"/>
        <v>1</v>
      </c>
      <c r="R40" s="144" t="str">
        <f t="shared" si="11"/>
        <v>QF</v>
      </c>
      <c r="S40" s="148">
        <v>147</v>
      </c>
      <c r="T40" s="128">
        <v>401</v>
      </c>
      <c r="U40" s="2"/>
      <c r="V40" s="2"/>
      <c r="W40" s="2"/>
      <c r="Y40" s="153">
        <f t="shared" si="3"/>
        <v>1</v>
      </c>
      <c r="Z40" s="144" t="str">
        <f t="shared" si="12"/>
        <v>QF</v>
      </c>
      <c r="AA40" s="128">
        <v>159</v>
      </c>
      <c r="AB40" s="130">
        <v>311</v>
      </c>
      <c r="AC40" s="1"/>
      <c r="AD40" s="1"/>
      <c r="AE40" s="1"/>
      <c r="AF40" s="1"/>
      <c r="AH40" s="153">
        <f t="shared" si="4"/>
        <v>1</v>
      </c>
      <c r="AI40" s="144" t="str">
        <f t="shared" si="13"/>
        <v>QF</v>
      </c>
      <c r="AJ40" s="130">
        <v>203</v>
      </c>
      <c r="AK40" s="128">
        <v>538</v>
      </c>
      <c r="AL40" s="1"/>
      <c r="AM40" s="1"/>
      <c r="AN40" s="1"/>
      <c r="AO40" s="1"/>
      <c r="AQ40" s="153">
        <f t="shared" si="30"/>
        <v>1</v>
      </c>
      <c r="AR40" s="144" t="str">
        <f t="shared" si="14"/>
        <v>QF</v>
      </c>
      <c r="AS40" s="133">
        <v>236</v>
      </c>
      <c r="AT40" s="133">
        <v>710</v>
      </c>
      <c r="AW40" s="116"/>
      <c r="AZ40" s="153">
        <f t="shared" si="31"/>
        <v>1</v>
      </c>
      <c r="BA40" s="144" t="str">
        <f t="shared" si="15"/>
        <v>QF</v>
      </c>
      <c r="BB40" s="133">
        <v>230</v>
      </c>
      <c r="BC40" s="133">
        <v>910</v>
      </c>
      <c r="BI40" s="153">
        <f t="shared" si="32"/>
        <v>1</v>
      </c>
      <c r="BJ40" s="144" t="str">
        <f t="shared" si="16"/>
        <v>QF</v>
      </c>
      <c r="BK40" s="133">
        <v>180</v>
      </c>
      <c r="BL40" s="144">
        <v>968</v>
      </c>
      <c r="BR40" s="153">
        <f t="shared" si="33"/>
        <v>1</v>
      </c>
      <c r="BS40" s="144" t="str">
        <f t="shared" si="17"/>
        <v>WF</v>
      </c>
      <c r="BT40" s="133">
        <v>233</v>
      </c>
      <c r="BU40" s="144">
        <v>1302</v>
      </c>
      <c r="BZ40" s="153"/>
      <c r="CA40" s="153">
        <f t="shared" si="34"/>
        <v>1</v>
      </c>
      <c r="CB40" s="144" t="str">
        <f t="shared" si="18"/>
        <v>SF</v>
      </c>
      <c r="CC40" s="164">
        <v>207</v>
      </c>
      <c r="CD40" s="133">
        <v>1124</v>
      </c>
      <c r="CE40" s="1"/>
      <c r="CF40" s="1"/>
      <c r="CG40" s="1"/>
      <c r="CH40" s="1"/>
      <c r="CJ40" s="166">
        <f t="shared" si="35"/>
        <v>1</v>
      </c>
      <c r="CK40" s="144" t="str">
        <f t="shared" si="19"/>
        <v>SF</v>
      </c>
      <c r="CL40" s="164">
        <v>341</v>
      </c>
      <c r="CM40" s="133">
        <v>1503</v>
      </c>
      <c r="CN40" s="1"/>
      <c r="CO40" s="1"/>
      <c r="CP40" s="1"/>
      <c r="CQ40" s="1"/>
      <c r="CS40" s="166">
        <f t="shared" si="20"/>
        <v>1</v>
      </c>
      <c r="CT40" s="144" t="str">
        <f t="shared" si="21"/>
        <v>QF</v>
      </c>
      <c r="CU40" s="164">
        <v>365</v>
      </c>
      <c r="CV40" s="133">
        <v>1922</v>
      </c>
      <c r="DB40" s="166">
        <f t="shared" si="22"/>
        <v>1</v>
      </c>
      <c r="DC40" s="144" t="str">
        <f t="shared" si="23"/>
        <v>F</v>
      </c>
      <c r="DD40" s="133">
        <v>469</v>
      </c>
      <c r="DE40" s="165">
        <v>1717</v>
      </c>
      <c r="DK40" s="166">
        <f t="shared" si="24"/>
        <v>1</v>
      </c>
      <c r="DL40" s="144" t="str">
        <f t="shared" si="25"/>
        <v>W</v>
      </c>
      <c r="DM40" s="133">
        <v>548</v>
      </c>
      <c r="DN40" s="165">
        <v>2056</v>
      </c>
      <c r="DR40" s="153"/>
      <c r="DS40" s="153"/>
      <c r="DT40" s="166">
        <f t="shared" si="26"/>
        <v>1</v>
      </c>
      <c r="DU40" s="144" t="str">
        <f t="shared" si="27"/>
        <v>QF</v>
      </c>
      <c r="DV40" s="133">
        <v>973</v>
      </c>
      <c r="DW40" s="165">
        <v>2474</v>
      </c>
      <c r="EA40" s="153"/>
      <c r="EC40" s="166">
        <f t="shared" si="28"/>
        <v>1</v>
      </c>
      <c r="ED40" s="144" t="str">
        <f t="shared" si="29"/>
        <v>QF</v>
      </c>
      <c r="EE40" s="98">
        <v>503</v>
      </c>
      <c r="EF40" s="133">
        <v>1918</v>
      </c>
      <c r="EJ40" s="153"/>
    </row>
    <row r="41" spans="1:140" x14ac:dyDescent="0.2">
      <c r="A41" s="153">
        <f t="shared" si="0"/>
        <v>0</v>
      </c>
      <c r="B41" s="166"/>
      <c r="C41" s="133"/>
      <c r="D41" s="2"/>
      <c r="E41" s="2"/>
      <c r="F41" s="2"/>
      <c r="G41" s="2"/>
      <c r="I41" s="153">
        <f t="shared" si="1"/>
        <v>1</v>
      </c>
      <c r="J41" s="166" t="s">
        <v>61</v>
      </c>
      <c r="K41" s="133">
        <v>267</v>
      </c>
      <c r="L41" s="2"/>
      <c r="M41" s="2"/>
      <c r="N41" s="2"/>
      <c r="O41" s="2"/>
      <c r="Q41" s="153">
        <f t="shared" si="2"/>
        <v>1</v>
      </c>
      <c r="R41" s="144" t="str">
        <f t="shared" si="11"/>
        <v>QF</v>
      </c>
      <c r="S41" s="148">
        <v>148</v>
      </c>
      <c r="T41" s="128">
        <v>469</v>
      </c>
      <c r="U41" s="2"/>
      <c r="V41" s="2"/>
      <c r="W41" s="2"/>
      <c r="Y41" s="153">
        <f t="shared" si="3"/>
        <v>1</v>
      </c>
      <c r="Z41" s="144" t="str">
        <f t="shared" si="12"/>
        <v>F</v>
      </c>
      <c r="AA41" s="130">
        <v>168</v>
      </c>
      <c r="AB41" s="128">
        <v>312</v>
      </c>
      <c r="AC41" s="1"/>
      <c r="AD41" s="1"/>
      <c r="AE41" s="1"/>
      <c r="AF41" s="1"/>
      <c r="AH41" s="153">
        <f t="shared" si="4"/>
        <v>1</v>
      </c>
      <c r="AI41" s="144" t="str">
        <f t="shared" si="13"/>
        <v>QF</v>
      </c>
      <c r="AJ41" s="130">
        <v>217</v>
      </c>
      <c r="AK41" s="130">
        <v>541</v>
      </c>
      <c r="AL41" s="1"/>
      <c r="AM41" s="1"/>
      <c r="AN41" s="1"/>
      <c r="AO41" s="1"/>
      <c r="AQ41" s="153">
        <f t="shared" si="30"/>
        <v>1</v>
      </c>
      <c r="AR41" s="144" t="str">
        <f t="shared" si="14"/>
        <v>SF</v>
      </c>
      <c r="AS41" s="133">
        <v>237</v>
      </c>
      <c r="AT41" s="144">
        <v>716</v>
      </c>
      <c r="AW41" s="116"/>
      <c r="AZ41" s="153">
        <f t="shared" si="31"/>
        <v>1</v>
      </c>
      <c r="BA41" s="144" t="str">
        <f t="shared" si="15"/>
        <v>QF</v>
      </c>
      <c r="BB41" s="133">
        <v>231</v>
      </c>
      <c r="BC41" s="133">
        <v>980</v>
      </c>
      <c r="BI41" s="153">
        <f t="shared" si="32"/>
        <v>1</v>
      </c>
      <c r="BJ41" s="144" t="str">
        <f t="shared" si="16"/>
        <v>SF</v>
      </c>
      <c r="BK41" s="133">
        <v>190</v>
      </c>
      <c r="BL41" s="133">
        <v>987</v>
      </c>
      <c r="BR41" s="153">
        <f t="shared" si="33"/>
        <v>1</v>
      </c>
      <c r="BS41" s="144" t="str">
        <f t="shared" si="17"/>
        <v>QF</v>
      </c>
      <c r="BT41" s="133">
        <v>234</v>
      </c>
      <c r="BU41" s="133">
        <v>1319</v>
      </c>
      <c r="BZ41" s="98"/>
      <c r="CA41" s="153">
        <f t="shared" si="34"/>
        <v>1</v>
      </c>
      <c r="CB41" s="144" t="str">
        <f t="shared" si="18"/>
        <v>WC</v>
      </c>
      <c r="CC41" s="164">
        <v>217</v>
      </c>
      <c r="CD41" s="144">
        <v>1126</v>
      </c>
      <c r="CE41" s="1"/>
      <c r="CF41" s="1"/>
      <c r="CG41" s="1"/>
      <c r="CH41" s="1"/>
      <c r="CJ41" s="166">
        <f t="shared" si="35"/>
        <v>1</v>
      </c>
      <c r="CK41" s="144" t="str">
        <f t="shared" si="19"/>
        <v>F</v>
      </c>
      <c r="CL41" s="164">
        <v>343</v>
      </c>
      <c r="CM41" s="144">
        <v>1507</v>
      </c>
      <c r="CN41" s="1"/>
      <c r="CO41" s="1"/>
      <c r="CP41" s="1"/>
      <c r="CQ41" s="1"/>
      <c r="CS41" s="166">
        <f t="shared" si="20"/>
        <v>1</v>
      </c>
      <c r="CT41" s="144" t="str">
        <f t="shared" si="21"/>
        <v>QF</v>
      </c>
      <c r="CU41" s="164">
        <v>368</v>
      </c>
      <c r="CV41" s="144">
        <v>1986</v>
      </c>
      <c r="DB41" s="166">
        <f t="shared" si="22"/>
        <v>1</v>
      </c>
      <c r="DC41" s="144" t="str">
        <f t="shared" si="23"/>
        <v>SF</v>
      </c>
      <c r="DD41" s="133">
        <v>494</v>
      </c>
      <c r="DE41" s="217">
        <v>1730</v>
      </c>
      <c r="DK41" s="166">
        <f t="shared" si="24"/>
        <v>1</v>
      </c>
      <c r="DL41" s="144" t="str">
        <f t="shared" si="25"/>
        <v>SF</v>
      </c>
      <c r="DM41" s="133">
        <v>573</v>
      </c>
      <c r="DN41" s="217">
        <v>2169</v>
      </c>
      <c r="DR41" s="98"/>
      <c r="DS41" s="98"/>
      <c r="DT41" s="166">
        <f t="shared" si="26"/>
        <v>1</v>
      </c>
      <c r="DU41" s="144" t="str">
        <f t="shared" si="27"/>
        <v>F</v>
      </c>
      <c r="DV41" s="133">
        <v>987</v>
      </c>
      <c r="DW41" s="217">
        <v>2959</v>
      </c>
      <c r="EA41" s="98"/>
      <c r="EC41" s="166">
        <f t="shared" si="28"/>
        <v>1</v>
      </c>
      <c r="ED41" s="144" t="str">
        <f t="shared" si="29"/>
        <v>QF</v>
      </c>
      <c r="EE41" s="98">
        <v>548</v>
      </c>
      <c r="EF41" s="144">
        <v>1983</v>
      </c>
      <c r="EJ41" s="98"/>
    </row>
    <row r="42" spans="1:140" x14ac:dyDescent="0.2">
      <c r="A42" s="153">
        <f t="shared" si="0"/>
        <v>0</v>
      </c>
      <c r="B42" s="166"/>
      <c r="C42" s="133"/>
      <c r="D42" s="2"/>
      <c r="E42" s="2"/>
      <c r="F42" s="2"/>
      <c r="G42" s="2"/>
      <c r="I42" s="153">
        <f t="shared" si="1"/>
        <v>1</v>
      </c>
      <c r="J42" s="166" t="s">
        <v>61</v>
      </c>
      <c r="K42" s="133">
        <v>269</v>
      </c>
      <c r="L42" s="2"/>
      <c r="M42" s="2"/>
      <c r="N42" s="2"/>
      <c r="O42" s="2"/>
      <c r="Q42" s="153">
        <f t="shared" si="2"/>
        <v>1</v>
      </c>
      <c r="R42" s="144" t="str">
        <f t="shared" si="11"/>
        <v>QF</v>
      </c>
      <c r="S42" s="148">
        <v>173</v>
      </c>
      <c r="T42" s="128">
        <v>538</v>
      </c>
      <c r="U42" s="2"/>
      <c r="V42" s="2"/>
      <c r="W42" s="2"/>
      <c r="Y42" s="153">
        <f t="shared" si="3"/>
        <v>1</v>
      </c>
      <c r="Z42" s="144" t="str">
        <f t="shared" si="12"/>
        <v>WC</v>
      </c>
      <c r="AA42" s="128">
        <v>173</v>
      </c>
      <c r="AB42" s="128">
        <v>313</v>
      </c>
      <c r="AC42" s="1"/>
      <c r="AD42" s="1"/>
      <c r="AE42" s="1"/>
      <c r="AF42" s="1"/>
      <c r="AH42" s="153">
        <f t="shared" si="4"/>
        <v>1</v>
      </c>
      <c r="AI42" s="144" t="str">
        <f t="shared" si="13"/>
        <v>SF</v>
      </c>
      <c r="AJ42" s="130">
        <v>222</v>
      </c>
      <c r="AK42" s="128">
        <v>547</v>
      </c>
      <c r="AL42" s="1"/>
      <c r="AM42" s="1"/>
      <c r="AN42" s="1"/>
      <c r="AO42" s="1"/>
      <c r="AQ42" s="153">
        <f t="shared" si="30"/>
        <v>1</v>
      </c>
      <c r="AR42" s="144" t="str">
        <f t="shared" si="14"/>
        <v>QF</v>
      </c>
      <c r="AS42" s="144">
        <v>254</v>
      </c>
      <c r="AT42" s="133">
        <v>811</v>
      </c>
      <c r="AW42" s="116"/>
      <c r="AZ42" s="153">
        <f t="shared" si="31"/>
        <v>1</v>
      </c>
      <c r="BA42" s="144" t="str">
        <f t="shared" si="15"/>
        <v>SF</v>
      </c>
      <c r="BB42" s="133">
        <v>233</v>
      </c>
      <c r="BC42" s="133">
        <v>987</v>
      </c>
      <c r="BI42" s="153">
        <f t="shared" si="32"/>
        <v>1</v>
      </c>
      <c r="BJ42" s="144" t="str">
        <f t="shared" si="16"/>
        <v>WF</v>
      </c>
      <c r="BK42" s="133">
        <v>195</v>
      </c>
      <c r="BL42" s="144">
        <v>1038</v>
      </c>
      <c r="BR42" s="153">
        <f t="shared" si="33"/>
        <v>1</v>
      </c>
      <c r="BS42" s="144" t="str">
        <f t="shared" si="17"/>
        <v>QF</v>
      </c>
      <c r="BT42" s="133">
        <v>247</v>
      </c>
      <c r="BU42" s="133">
        <v>1523</v>
      </c>
      <c r="BZ42" s="153"/>
      <c r="CA42" s="153">
        <f t="shared" si="34"/>
        <v>1</v>
      </c>
      <c r="CB42" s="144" t="str">
        <f t="shared" si="18"/>
        <v>QF</v>
      </c>
      <c r="CC42" s="164">
        <v>231</v>
      </c>
      <c r="CD42" s="133">
        <v>1503</v>
      </c>
      <c r="CE42" s="1"/>
      <c r="CF42" s="1"/>
      <c r="CG42" s="1"/>
      <c r="CH42" s="1"/>
      <c r="CJ42" s="166">
        <f t="shared" si="35"/>
        <v>1</v>
      </c>
      <c r="CK42" s="144" t="str">
        <f t="shared" si="19"/>
        <v>QF</v>
      </c>
      <c r="CL42" s="164">
        <v>346</v>
      </c>
      <c r="CM42" s="133">
        <v>1538</v>
      </c>
      <c r="CN42" s="1"/>
      <c r="CO42" s="1"/>
      <c r="CP42" s="1"/>
      <c r="CQ42" s="1"/>
      <c r="CS42" s="166">
        <f t="shared" si="20"/>
        <v>1</v>
      </c>
      <c r="CT42" s="144" t="str">
        <f t="shared" si="21"/>
        <v>QF</v>
      </c>
      <c r="CU42" s="164">
        <v>399</v>
      </c>
      <c r="CV42" s="133">
        <v>2041</v>
      </c>
      <c r="DB42" s="166">
        <f t="shared" si="22"/>
        <v>1</v>
      </c>
      <c r="DC42" s="144" t="str">
        <f t="shared" si="23"/>
        <v>QF</v>
      </c>
      <c r="DD42" s="133">
        <v>525</v>
      </c>
      <c r="DE42" s="165">
        <v>1771</v>
      </c>
      <c r="DK42" s="166">
        <f t="shared" si="24"/>
        <v>1</v>
      </c>
      <c r="DL42" s="144" t="str">
        <f t="shared" si="25"/>
        <v>QF</v>
      </c>
      <c r="DM42" s="133">
        <v>610</v>
      </c>
      <c r="DN42" s="165">
        <v>2194</v>
      </c>
      <c r="DR42" s="98"/>
      <c r="DS42" s="153"/>
      <c r="DT42" s="166">
        <f t="shared" si="26"/>
        <v>1</v>
      </c>
      <c r="DU42" s="144" t="str">
        <f t="shared" si="27"/>
        <v>SF</v>
      </c>
      <c r="DV42" s="133">
        <v>1114</v>
      </c>
      <c r="DW42" s="165">
        <v>2996</v>
      </c>
      <c r="EA42" s="98"/>
      <c r="EC42" s="166">
        <f t="shared" si="28"/>
        <v>1</v>
      </c>
      <c r="ED42" s="144" t="str">
        <f t="shared" si="29"/>
        <v>SF</v>
      </c>
      <c r="EE42" s="98">
        <v>558</v>
      </c>
      <c r="EF42" s="133">
        <v>1986</v>
      </c>
      <c r="EJ42" s="98"/>
    </row>
    <row r="43" spans="1:140" ht="13.5" thickBot="1" x14ac:dyDescent="0.25">
      <c r="A43" s="153">
        <f t="shared" si="0"/>
        <v>0</v>
      </c>
      <c r="B43" s="166"/>
      <c r="C43" s="133"/>
      <c r="D43" s="2"/>
      <c r="E43" s="2"/>
      <c r="F43" s="2"/>
      <c r="G43" s="2"/>
      <c r="I43" s="153">
        <f t="shared" si="1"/>
        <v>1</v>
      </c>
      <c r="J43" s="166" t="s">
        <v>61</v>
      </c>
      <c r="K43" s="133">
        <v>274</v>
      </c>
      <c r="L43" s="2"/>
      <c r="M43" s="2"/>
      <c r="N43" s="2"/>
      <c r="O43" s="2"/>
      <c r="Q43" s="153">
        <f t="shared" si="2"/>
        <v>1</v>
      </c>
      <c r="R43" s="144" t="str">
        <f t="shared" si="11"/>
        <v>QF</v>
      </c>
      <c r="S43" s="148">
        <v>174</v>
      </c>
      <c r="T43" s="131">
        <v>573</v>
      </c>
      <c r="U43" s="2"/>
      <c r="V43" s="2"/>
      <c r="W43" s="2"/>
      <c r="Y43" s="153">
        <f t="shared" si="3"/>
        <v>1</v>
      </c>
      <c r="Z43" s="144" t="str">
        <f t="shared" si="12"/>
        <v>SF</v>
      </c>
      <c r="AA43" s="130">
        <v>175</v>
      </c>
      <c r="AB43" s="130">
        <v>322</v>
      </c>
      <c r="AC43" s="1"/>
      <c r="AD43" s="1"/>
      <c r="AE43" s="1"/>
      <c r="AF43" s="1"/>
      <c r="AH43" s="153">
        <f t="shared" si="4"/>
        <v>1</v>
      </c>
      <c r="AI43" s="144" t="str">
        <f t="shared" si="13"/>
        <v>QF</v>
      </c>
      <c r="AJ43" s="128">
        <v>223</v>
      </c>
      <c r="AK43" s="128">
        <v>618</v>
      </c>
      <c r="AL43" s="1"/>
      <c r="AM43" s="1"/>
      <c r="AN43" s="1"/>
      <c r="AO43" s="1"/>
      <c r="AQ43" s="153">
        <f t="shared" si="30"/>
        <v>1</v>
      </c>
      <c r="AR43" s="144" t="str">
        <f t="shared" si="14"/>
        <v>QF</v>
      </c>
      <c r="AS43" s="133">
        <v>263</v>
      </c>
      <c r="AT43" s="133">
        <v>868</v>
      </c>
      <c r="AW43" s="116"/>
      <c r="AZ43" s="153">
        <f t="shared" si="31"/>
        <v>1</v>
      </c>
      <c r="BA43" s="144" t="str">
        <f t="shared" si="15"/>
        <v>QF</v>
      </c>
      <c r="BB43" s="133">
        <v>234</v>
      </c>
      <c r="BC43" s="133">
        <v>997</v>
      </c>
      <c r="BI43" s="153">
        <f t="shared" si="32"/>
        <v>1</v>
      </c>
      <c r="BJ43" s="144" t="str">
        <f t="shared" si="16"/>
        <v>W</v>
      </c>
      <c r="BK43" s="133">
        <v>201</v>
      </c>
      <c r="BL43" s="144">
        <v>1114</v>
      </c>
      <c r="BR43" s="153">
        <f t="shared" si="33"/>
        <v>1</v>
      </c>
      <c r="BS43" s="144" t="str">
        <f t="shared" si="17"/>
        <v>SF</v>
      </c>
      <c r="BT43" s="144">
        <v>254</v>
      </c>
      <c r="BU43" s="133">
        <v>1574</v>
      </c>
      <c r="BZ43" s="98"/>
      <c r="CA43" s="153">
        <f t="shared" si="34"/>
        <v>1</v>
      </c>
      <c r="CB43" s="144" t="str">
        <f t="shared" si="18"/>
        <v>W</v>
      </c>
      <c r="CC43" s="164">
        <v>233</v>
      </c>
      <c r="CD43" s="144">
        <v>1511</v>
      </c>
      <c r="CE43" s="1"/>
      <c r="CF43" s="1"/>
      <c r="CG43" s="1"/>
      <c r="CH43" s="1"/>
      <c r="CJ43" s="166">
        <f t="shared" si="35"/>
        <v>1</v>
      </c>
      <c r="CK43" s="144" t="str">
        <f t="shared" si="19"/>
        <v>QF</v>
      </c>
      <c r="CL43" s="164">
        <v>353</v>
      </c>
      <c r="CM43" s="144">
        <v>1625</v>
      </c>
      <c r="CN43" s="1"/>
      <c r="CO43" s="1"/>
      <c r="CP43" s="1"/>
      <c r="CQ43" s="1"/>
      <c r="CS43" s="166">
        <f t="shared" si="20"/>
        <v>1</v>
      </c>
      <c r="CT43" s="144" t="str">
        <f t="shared" si="21"/>
        <v>WF</v>
      </c>
      <c r="CU43" s="164">
        <v>469</v>
      </c>
      <c r="CV43" s="144">
        <v>2056</v>
      </c>
      <c r="DB43" s="166">
        <f t="shared" si="22"/>
        <v>1</v>
      </c>
      <c r="DC43" s="144" t="str">
        <f t="shared" si="23"/>
        <v>QF</v>
      </c>
      <c r="DD43" s="133">
        <v>548</v>
      </c>
      <c r="DE43" s="217">
        <v>1801</v>
      </c>
      <c r="DK43" s="166">
        <f t="shared" si="24"/>
        <v>1</v>
      </c>
      <c r="DL43" s="144" t="str">
        <f t="shared" si="25"/>
        <v>SF</v>
      </c>
      <c r="DM43" s="133">
        <v>624</v>
      </c>
      <c r="DN43" s="217">
        <v>2471</v>
      </c>
      <c r="DR43" s="98"/>
      <c r="DS43" s="98"/>
      <c r="DT43" s="166">
        <f t="shared" si="26"/>
        <v>1</v>
      </c>
      <c r="DU43" s="144" t="str">
        <f t="shared" si="27"/>
        <v>WC</v>
      </c>
      <c r="DV43" s="133">
        <v>1241</v>
      </c>
      <c r="DW43" s="217">
        <v>3284</v>
      </c>
      <c r="EA43" s="98"/>
      <c r="EC43" s="166">
        <f t="shared" si="28"/>
        <v>1</v>
      </c>
      <c r="ED43" s="144" t="str">
        <f t="shared" si="29"/>
        <v>F</v>
      </c>
      <c r="EE43" s="98">
        <v>573</v>
      </c>
      <c r="EF43" s="144">
        <v>2013</v>
      </c>
      <c r="EJ43" s="98"/>
    </row>
    <row r="44" spans="1:140" x14ac:dyDescent="0.2">
      <c r="A44" s="153">
        <f t="shared" si="0"/>
        <v>0</v>
      </c>
      <c r="B44" s="166"/>
      <c r="C44" s="133"/>
      <c r="D44" s="2"/>
      <c r="E44" s="2"/>
      <c r="F44" s="2"/>
      <c r="G44" s="2"/>
      <c r="I44" s="153">
        <f t="shared" si="1"/>
        <v>1</v>
      </c>
      <c r="J44" s="166" t="s">
        <v>63</v>
      </c>
      <c r="K44" s="133">
        <v>312</v>
      </c>
      <c r="L44" s="2"/>
      <c r="M44" s="2"/>
      <c r="N44" s="2"/>
      <c r="O44" s="2"/>
      <c r="Q44" s="153">
        <f t="shared" si="2"/>
        <v>1</v>
      </c>
      <c r="R44" s="144" t="str">
        <f t="shared" si="11"/>
        <v>QF</v>
      </c>
      <c r="S44" s="148">
        <v>175</v>
      </c>
      <c r="T44" s="2"/>
      <c r="U44" s="2"/>
      <c r="V44" s="2"/>
      <c r="W44" s="2"/>
      <c r="Y44" s="153">
        <f t="shared" si="3"/>
        <v>1</v>
      </c>
      <c r="Z44" s="144" t="str">
        <f t="shared" si="12"/>
        <v>QF</v>
      </c>
      <c r="AA44" s="128">
        <v>176</v>
      </c>
      <c r="AB44" s="128">
        <v>329</v>
      </c>
      <c r="AC44" s="1"/>
      <c r="AD44" s="1"/>
      <c r="AE44" s="1"/>
      <c r="AF44" s="1"/>
      <c r="AH44" s="153">
        <f t="shared" si="4"/>
        <v>1</v>
      </c>
      <c r="AI44" s="144" t="str">
        <f t="shared" si="13"/>
        <v>QF</v>
      </c>
      <c r="AJ44" s="128">
        <v>224</v>
      </c>
      <c r="AK44" s="128">
        <v>638</v>
      </c>
      <c r="AL44" s="1"/>
      <c r="AM44" s="1"/>
      <c r="AN44" s="1"/>
      <c r="AO44" s="1"/>
      <c r="AQ44" s="153">
        <f t="shared" si="30"/>
        <v>1</v>
      </c>
      <c r="AR44" s="144" t="str">
        <f t="shared" si="14"/>
        <v>F</v>
      </c>
      <c r="AS44" s="144">
        <v>279</v>
      </c>
      <c r="AT44" s="133">
        <v>1006</v>
      </c>
      <c r="AW44" s="116"/>
      <c r="AZ44" s="153">
        <f t="shared" si="31"/>
        <v>1</v>
      </c>
      <c r="BA44" s="144" t="str">
        <f t="shared" si="15"/>
        <v>QF</v>
      </c>
      <c r="BB44" s="133">
        <v>236</v>
      </c>
      <c r="BC44" s="133">
        <v>1024</v>
      </c>
      <c r="BI44" s="153">
        <f t="shared" si="32"/>
        <v>1</v>
      </c>
      <c r="BJ44" s="144" t="str">
        <f t="shared" si="16"/>
        <v>WC</v>
      </c>
      <c r="BK44" s="144">
        <v>217</v>
      </c>
      <c r="BL44" s="133">
        <v>1126</v>
      </c>
      <c r="BR44" s="153">
        <f t="shared" si="33"/>
        <v>1</v>
      </c>
      <c r="BS44" s="144" t="str">
        <f t="shared" si="17"/>
        <v>QF</v>
      </c>
      <c r="BT44" s="133">
        <v>279</v>
      </c>
      <c r="BU44" s="144">
        <v>1592</v>
      </c>
      <c r="BZ44" s="98"/>
      <c r="CA44" s="153">
        <f t="shared" si="34"/>
        <v>1</v>
      </c>
      <c r="CB44" s="144" t="str">
        <f t="shared" si="18"/>
        <v>F</v>
      </c>
      <c r="CC44" s="164">
        <v>254</v>
      </c>
      <c r="CD44" s="133">
        <v>1577</v>
      </c>
      <c r="CE44" s="1"/>
      <c r="CF44" s="1"/>
      <c r="CG44" s="1"/>
      <c r="CH44" s="1"/>
      <c r="CJ44" s="166">
        <f t="shared" si="35"/>
        <v>1</v>
      </c>
      <c r="CK44" s="144" t="str">
        <f t="shared" si="19"/>
        <v>QF</v>
      </c>
      <c r="CL44" s="164">
        <v>365</v>
      </c>
      <c r="CM44" s="133">
        <v>1649</v>
      </c>
      <c r="CN44" s="1"/>
      <c r="CO44" s="1"/>
      <c r="CP44" s="1"/>
      <c r="CQ44" s="1"/>
      <c r="CS44" s="166">
        <f t="shared" si="20"/>
        <v>1</v>
      </c>
      <c r="CT44" s="144" t="str">
        <f t="shared" si="21"/>
        <v>QF</v>
      </c>
      <c r="CU44" s="164">
        <v>525</v>
      </c>
      <c r="CV44" s="133">
        <v>2122</v>
      </c>
      <c r="DB44" s="166">
        <f t="shared" si="22"/>
        <v>1</v>
      </c>
      <c r="DC44" s="144" t="str">
        <f t="shared" si="23"/>
        <v>F</v>
      </c>
      <c r="DD44" s="133">
        <v>610</v>
      </c>
      <c r="DE44" s="165">
        <v>2016</v>
      </c>
      <c r="DK44" s="166">
        <f t="shared" si="24"/>
        <v>1</v>
      </c>
      <c r="DL44" s="144" t="str">
        <f t="shared" si="25"/>
        <v>F</v>
      </c>
      <c r="DM44" s="133">
        <v>639</v>
      </c>
      <c r="DN44" s="165">
        <v>2590</v>
      </c>
      <c r="DR44" s="98"/>
      <c r="DS44" s="98"/>
      <c r="DT44" s="166">
        <f t="shared" si="26"/>
        <v>1</v>
      </c>
      <c r="DU44" s="144" t="str">
        <f t="shared" si="27"/>
        <v>QF</v>
      </c>
      <c r="DV44" s="133">
        <v>1310</v>
      </c>
      <c r="DW44" s="165">
        <v>3310</v>
      </c>
      <c r="EA44" s="98"/>
      <c r="EC44" s="166">
        <f t="shared" si="28"/>
        <v>1</v>
      </c>
      <c r="ED44" s="144" t="str">
        <f t="shared" si="29"/>
        <v>QF</v>
      </c>
      <c r="EE44" s="98">
        <v>610</v>
      </c>
      <c r="EF44" s="133">
        <v>2451</v>
      </c>
      <c r="EJ44" s="98"/>
    </row>
    <row r="45" spans="1:140" x14ac:dyDescent="0.2">
      <c r="A45" s="153">
        <f t="shared" si="0"/>
        <v>0</v>
      </c>
      <c r="B45" s="166"/>
      <c r="C45" s="133"/>
      <c r="D45" s="2"/>
      <c r="E45" s="2"/>
      <c r="F45" s="2"/>
      <c r="G45" s="2"/>
      <c r="I45" s="153">
        <f t="shared" si="1"/>
        <v>1</v>
      </c>
      <c r="J45" s="166" t="s">
        <v>63</v>
      </c>
      <c r="K45" s="133">
        <v>330</v>
      </c>
      <c r="L45" s="2"/>
      <c r="M45" s="2"/>
      <c r="N45" s="2"/>
      <c r="O45" s="2"/>
      <c r="Q45" s="153">
        <f t="shared" si="2"/>
        <v>1</v>
      </c>
      <c r="R45" s="144" t="str">
        <f t="shared" si="11"/>
        <v>QF</v>
      </c>
      <c r="S45" s="148">
        <v>176</v>
      </c>
      <c r="T45" s="2"/>
      <c r="U45" s="2"/>
      <c r="V45" s="2"/>
      <c r="W45" s="2"/>
      <c r="Y45" s="153">
        <f t="shared" si="3"/>
        <v>1</v>
      </c>
      <c r="Z45" s="144" t="str">
        <f t="shared" si="12"/>
        <v>WF</v>
      </c>
      <c r="AA45" s="130">
        <v>180</v>
      </c>
      <c r="AB45" s="128">
        <v>340</v>
      </c>
      <c r="AC45" s="1"/>
      <c r="AD45" s="1"/>
      <c r="AE45" s="1"/>
      <c r="AF45" s="1"/>
      <c r="AH45" s="153">
        <f t="shared" si="4"/>
        <v>1</v>
      </c>
      <c r="AI45" s="144" t="str">
        <f t="shared" si="13"/>
        <v>F</v>
      </c>
      <c r="AJ45" s="130">
        <v>231</v>
      </c>
      <c r="AK45" s="130">
        <v>650</v>
      </c>
      <c r="AL45" s="1"/>
      <c r="AM45" s="1"/>
      <c r="AN45" s="1"/>
      <c r="AO45" s="1"/>
      <c r="AQ45" s="153">
        <f t="shared" si="30"/>
        <v>1</v>
      </c>
      <c r="AR45" s="144" t="str">
        <f t="shared" si="14"/>
        <v>QF</v>
      </c>
      <c r="AS45" s="144">
        <v>281</v>
      </c>
      <c r="AT45" s="133">
        <v>1038</v>
      </c>
      <c r="AW45" s="116"/>
      <c r="AZ45" s="153">
        <f t="shared" si="31"/>
        <v>1</v>
      </c>
      <c r="BA45" s="144" t="str">
        <f t="shared" si="15"/>
        <v>W</v>
      </c>
      <c r="BB45" s="133">
        <v>245</v>
      </c>
      <c r="BC45" s="133">
        <v>1108</v>
      </c>
      <c r="BI45" s="153">
        <f t="shared" si="32"/>
        <v>1</v>
      </c>
      <c r="BJ45" s="144" t="str">
        <f t="shared" si="16"/>
        <v>SF</v>
      </c>
      <c r="BK45" s="133">
        <v>222</v>
      </c>
      <c r="BL45" s="133">
        <v>1138</v>
      </c>
      <c r="BR45" s="153">
        <f t="shared" si="33"/>
        <v>1</v>
      </c>
      <c r="BS45" s="144" t="str">
        <f t="shared" si="17"/>
        <v>QF</v>
      </c>
      <c r="BT45" s="133">
        <v>293</v>
      </c>
      <c r="BU45" s="133">
        <v>1595</v>
      </c>
      <c r="BZ45" s="98"/>
      <c r="CA45" s="153">
        <f t="shared" si="34"/>
        <v>1</v>
      </c>
      <c r="CB45" s="144" t="str">
        <f t="shared" si="18"/>
        <v>QF</v>
      </c>
      <c r="CC45" s="164">
        <v>292</v>
      </c>
      <c r="CD45" s="133">
        <v>1592</v>
      </c>
      <c r="CE45" s="1"/>
      <c r="CF45" s="1"/>
      <c r="CG45" s="1"/>
      <c r="CH45" s="1"/>
      <c r="CJ45" s="166">
        <f t="shared" si="35"/>
        <v>1</v>
      </c>
      <c r="CK45" s="144" t="str">
        <f t="shared" si="19"/>
        <v>QF</v>
      </c>
      <c r="CL45" s="164">
        <v>368</v>
      </c>
      <c r="CM45" s="133">
        <v>1717</v>
      </c>
      <c r="CN45" s="1"/>
      <c r="CO45" s="1"/>
      <c r="CP45" s="1"/>
      <c r="CQ45" s="1"/>
      <c r="CS45" s="166">
        <f t="shared" si="20"/>
        <v>1</v>
      </c>
      <c r="CT45" s="144" t="str">
        <f t="shared" si="21"/>
        <v>QF</v>
      </c>
      <c r="CU45" s="164">
        <v>573</v>
      </c>
      <c r="CV45" s="133">
        <v>2429</v>
      </c>
      <c r="DB45" s="166">
        <f t="shared" si="22"/>
        <v>1</v>
      </c>
      <c r="DC45" s="144" t="str">
        <f t="shared" si="23"/>
        <v>QF</v>
      </c>
      <c r="DD45" s="133">
        <v>694</v>
      </c>
      <c r="DE45" s="165">
        <v>2054</v>
      </c>
      <c r="DK45" s="166">
        <f t="shared" si="24"/>
        <v>1</v>
      </c>
      <c r="DL45" s="144" t="str">
        <f t="shared" si="25"/>
        <v>F</v>
      </c>
      <c r="DM45" s="133">
        <v>744</v>
      </c>
      <c r="DN45" s="165">
        <v>2826</v>
      </c>
      <c r="DR45" s="98"/>
      <c r="DS45" s="98"/>
      <c r="DT45" s="166">
        <f t="shared" si="26"/>
        <v>1</v>
      </c>
      <c r="DU45" s="144" t="str">
        <f t="shared" si="27"/>
        <v>QF</v>
      </c>
      <c r="DV45" s="133">
        <v>1323</v>
      </c>
      <c r="DW45" s="165">
        <v>3476</v>
      </c>
      <c r="EA45" s="98"/>
      <c r="EC45" s="166">
        <f t="shared" si="28"/>
        <v>1</v>
      </c>
      <c r="ED45" s="144" t="str">
        <f t="shared" si="29"/>
        <v>QF</v>
      </c>
      <c r="EE45" s="98">
        <v>624</v>
      </c>
      <c r="EF45" s="133">
        <v>2481</v>
      </c>
      <c r="EJ45" s="98"/>
    </row>
    <row r="46" spans="1:140" x14ac:dyDescent="0.2">
      <c r="A46" s="153">
        <f t="shared" si="0"/>
        <v>0</v>
      </c>
      <c r="B46" s="242"/>
      <c r="C46" s="133"/>
      <c r="D46" s="158"/>
      <c r="E46" s="2"/>
      <c r="F46" s="2"/>
      <c r="G46" s="2"/>
      <c r="I46" s="153">
        <f t="shared" si="1"/>
        <v>1</v>
      </c>
      <c r="J46" s="242" t="s">
        <v>63</v>
      </c>
      <c r="K46" s="133">
        <v>340</v>
      </c>
      <c r="L46" s="158"/>
      <c r="M46" s="2"/>
      <c r="N46" s="2"/>
      <c r="O46" s="2"/>
      <c r="Q46" s="153">
        <f t="shared" si="2"/>
        <v>1</v>
      </c>
      <c r="R46" s="144" t="str">
        <f t="shared" si="11"/>
        <v>F</v>
      </c>
      <c r="S46" s="148">
        <v>177</v>
      </c>
      <c r="T46" s="158"/>
      <c r="U46" s="2"/>
      <c r="V46" s="2"/>
      <c r="W46" s="2"/>
      <c r="Y46" s="153">
        <f t="shared" si="3"/>
        <v>1</v>
      </c>
      <c r="Z46" s="144" t="str">
        <f t="shared" si="12"/>
        <v>QF</v>
      </c>
      <c r="AA46" s="128">
        <v>182</v>
      </c>
      <c r="AB46" s="130">
        <v>343</v>
      </c>
      <c r="AC46" s="1"/>
      <c r="AD46" s="1"/>
      <c r="AE46" s="1"/>
      <c r="AF46" s="1"/>
      <c r="AH46" s="153">
        <f t="shared" si="4"/>
        <v>1</v>
      </c>
      <c r="AI46" s="144" t="str">
        <f t="shared" si="13"/>
        <v>QF</v>
      </c>
      <c r="AJ46" s="128">
        <v>233</v>
      </c>
      <c r="AK46" s="128">
        <v>665</v>
      </c>
      <c r="AL46" s="1"/>
      <c r="AM46" s="1"/>
      <c r="AN46" s="1"/>
      <c r="AO46" s="1"/>
      <c r="AQ46" s="153">
        <f t="shared" si="30"/>
        <v>1</v>
      </c>
      <c r="AR46" s="144" t="str">
        <f t="shared" si="14"/>
        <v>SF</v>
      </c>
      <c r="AS46" s="133">
        <v>288</v>
      </c>
      <c r="AT46" s="133">
        <v>1126</v>
      </c>
      <c r="AW46" s="116"/>
      <c r="AZ46" s="153">
        <f t="shared" si="31"/>
        <v>1</v>
      </c>
      <c r="BA46" s="144" t="str">
        <f t="shared" si="15"/>
        <v>WF</v>
      </c>
      <c r="BB46" s="133">
        <v>254</v>
      </c>
      <c r="BC46" s="133">
        <v>1219</v>
      </c>
      <c r="BI46" s="153">
        <f t="shared" si="32"/>
        <v>1</v>
      </c>
      <c r="BJ46" s="144" t="str">
        <f t="shared" si="16"/>
        <v>QF</v>
      </c>
      <c r="BK46" s="133">
        <v>229</v>
      </c>
      <c r="BL46" s="133">
        <v>1139</v>
      </c>
      <c r="BR46" s="153">
        <f t="shared" si="33"/>
        <v>1</v>
      </c>
      <c r="BS46" s="144" t="str">
        <f t="shared" si="17"/>
        <v>W</v>
      </c>
      <c r="BT46" s="133">
        <v>330</v>
      </c>
      <c r="BU46" s="133">
        <v>1712</v>
      </c>
      <c r="BZ46" s="98"/>
      <c r="CA46" s="153">
        <f t="shared" si="34"/>
        <v>1</v>
      </c>
      <c r="CB46" s="144" t="str">
        <f t="shared" si="18"/>
        <v>QF</v>
      </c>
      <c r="CC46" s="164">
        <v>304</v>
      </c>
      <c r="CD46" s="133">
        <v>1717</v>
      </c>
      <c r="CE46" s="1"/>
      <c r="CF46" s="1"/>
      <c r="CG46" s="1"/>
      <c r="CH46" s="1"/>
      <c r="CJ46" s="166">
        <f t="shared" si="35"/>
        <v>1</v>
      </c>
      <c r="CK46" s="144" t="str">
        <f t="shared" si="19"/>
        <v>QF</v>
      </c>
      <c r="CL46" s="166">
        <v>375</v>
      </c>
      <c r="CM46" s="133">
        <v>1902</v>
      </c>
      <c r="CN46" s="1"/>
      <c r="CO46" s="1"/>
      <c r="CP46" s="1"/>
      <c r="CQ46" s="1"/>
      <c r="CS46" s="166">
        <f t="shared" si="20"/>
        <v>1</v>
      </c>
      <c r="CT46" s="144" t="str">
        <f t="shared" si="21"/>
        <v>QF</v>
      </c>
      <c r="CU46" s="166">
        <v>604</v>
      </c>
      <c r="CV46" s="133">
        <v>2612</v>
      </c>
      <c r="DB46" s="166">
        <f t="shared" si="22"/>
        <v>1</v>
      </c>
      <c r="DC46" s="144" t="str">
        <f t="shared" si="23"/>
        <v>WF</v>
      </c>
      <c r="DD46" s="144">
        <v>781</v>
      </c>
      <c r="DE46" s="165">
        <v>2056</v>
      </c>
      <c r="DK46" s="166">
        <f t="shared" si="24"/>
        <v>1</v>
      </c>
      <c r="DL46" s="144" t="str">
        <f t="shared" si="25"/>
        <v>QF</v>
      </c>
      <c r="DM46" s="144">
        <v>781</v>
      </c>
      <c r="DN46" s="165">
        <v>2851</v>
      </c>
      <c r="DR46" s="98"/>
      <c r="DS46" s="98"/>
      <c r="DT46" s="166">
        <f t="shared" si="26"/>
        <v>1</v>
      </c>
      <c r="DU46" s="144" t="str">
        <f t="shared" si="27"/>
        <v>QF</v>
      </c>
      <c r="DV46" s="144">
        <v>1334</v>
      </c>
      <c r="DW46" s="165">
        <v>3481</v>
      </c>
      <c r="EA46" s="98"/>
      <c r="EC46" s="166">
        <f t="shared" si="28"/>
        <v>1</v>
      </c>
      <c r="ED46" s="144" t="str">
        <f t="shared" si="29"/>
        <v>QF</v>
      </c>
      <c r="EE46" s="153">
        <v>836</v>
      </c>
      <c r="EF46" s="133">
        <v>2485</v>
      </c>
      <c r="EJ46" s="98"/>
    </row>
    <row r="47" spans="1:140" x14ac:dyDescent="0.2">
      <c r="A47" s="153">
        <f t="shared" si="0"/>
        <v>0</v>
      </c>
      <c r="B47" s="166"/>
      <c r="C47" s="133"/>
      <c r="D47" s="158"/>
      <c r="E47" s="2"/>
      <c r="F47" s="2"/>
      <c r="G47" s="2"/>
      <c r="I47" s="153">
        <f t="shared" si="1"/>
        <v>1</v>
      </c>
      <c r="J47" s="166" t="s">
        <v>63</v>
      </c>
      <c r="K47" s="133">
        <v>349</v>
      </c>
      <c r="L47" s="158"/>
      <c r="M47" s="2"/>
      <c r="N47" s="2"/>
      <c r="O47" s="2"/>
      <c r="Q47" s="153">
        <f t="shared" si="2"/>
        <v>1</v>
      </c>
      <c r="R47" s="144" t="str">
        <f t="shared" si="11"/>
        <v>QF</v>
      </c>
      <c r="S47" s="148">
        <v>178</v>
      </c>
      <c r="T47" s="158"/>
      <c r="U47" s="2"/>
      <c r="V47" s="2"/>
      <c r="W47" s="2"/>
      <c r="Y47" s="153">
        <f t="shared" si="3"/>
        <v>1</v>
      </c>
      <c r="Z47" s="144" t="str">
        <f t="shared" si="12"/>
        <v>QF</v>
      </c>
      <c r="AA47" s="128">
        <v>188</v>
      </c>
      <c r="AB47" s="130">
        <v>353</v>
      </c>
      <c r="AC47" s="1"/>
      <c r="AD47" s="1"/>
      <c r="AE47" s="1"/>
      <c r="AF47" s="1"/>
      <c r="AH47" s="153">
        <f t="shared" si="4"/>
        <v>1</v>
      </c>
      <c r="AI47" s="144" t="str">
        <f t="shared" si="13"/>
        <v>W</v>
      </c>
      <c r="AJ47" s="128">
        <v>236</v>
      </c>
      <c r="AK47" s="130">
        <v>781</v>
      </c>
      <c r="AL47" s="1"/>
      <c r="AM47" s="1"/>
      <c r="AN47" s="1"/>
      <c r="AO47" s="1"/>
      <c r="AQ47" s="153">
        <f t="shared" si="30"/>
        <v>1</v>
      </c>
      <c r="AR47" s="144" t="str">
        <f t="shared" si="14"/>
        <v>SF</v>
      </c>
      <c r="AS47" s="133">
        <v>292</v>
      </c>
      <c r="AT47" s="133">
        <v>1218</v>
      </c>
      <c r="AW47" s="116"/>
      <c r="AZ47" s="153">
        <f t="shared" si="31"/>
        <v>1</v>
      </c>
      <c r="BA47" s="144" t="str">
        <f t="shared" si="15"/>
        <v>QF</v>
      </c>
      <c r="BB47" s="133">
        <v>269</v>
      </c>
      <c r="BC47" s="133">
        <v>1259</v>
      </c>
      <c r="BI47" s="153">
        <f t="shared" si="32"/>
        <v>1</v>
      </c>
      <c r="BJ47" s="144" t="str">
        <f t="shared" si="16"/>
        <v>F</v>
      </c>
      <c r="BK47" s="144">
        <v>233</v>
      </c>
      <c r="BL47" s="133">
        <v>1503</v>
      </c>
      <c r="BR47" s="153">
        <f t="shared" si="33"/>
        <v>1</v>
      </c>
      <c r="BS47" s="144" t="str">
        <f t="shared" si="17"/>
        <v>QF</v>
      </c>
      <c r="BT47" s="133">
        <v>341</v>
      </c>
      <c r="BU47" s="133">
        <v>1732</v>
      </c>
      <c r="BZ47" s="98"/>
      <c r="CA47" s="153">
        <f t="shared" si="34"/>
        <v>1</v>
      </c>
      <c r="CB47" s="144" t="str">
        <f t="shared" si="18"/>
        <v>QF</v>
      </c>
      <c r="CC47" s="166">
        <v>326</v>
      </c>
      <c r="CD47" s="133">
        <v>2016</v>
      </c>
      <c r="CE47" s="1"/>
      <c r="CF47" s="1"/>
      <c r="CG47" s="1"/>
      <c r="CH47" s="1"/>
      <c r="CJ47" s="166">
        <f t="shared" si="35"/>
        <v>1</v>
      </c>
      <c r="CK47" s="144" t="str">
        <f t="shared" si="19"/>
        <v>F</v>
      </c>
      <c r="CL47" s="164">
        <v>399</v>
      </c>
      <c r="CM47" s="133">
        <v>1918</v>
      </c>
      <c r="CN47" s="1"/>
      <c r="CO47" s="1"/>
      <c r="CP47" s="1"/>
      <c r="CQ47" s="1"/>
      <c r="CS47" s="166">
        <f t="shared" si="20"/>
        <v>1</v>
      </c>
      <c r="CT47" s="144" t="str">
        <f t="shared" si="21"/>
        <v>QF</v>
      </c>
      <c r="CU47" s="164">
        <v>624</v>
      </c>
      <c r="CV47" s="133">
        <v>2630</v>
      </c>
      <c r="DB47" s="166">
        <f t="shared" si="22"/>
        <v>1</v>
      </c>
      <c r="DC47" s="144" t="str">
        <f t="shared" si="23"/>
        <v>QF</v>
      </c>
      <c r="DD47" s="133">
        <v>842</v>
      </c>
      <c r="DE47" s="165">
        <v>2122</v>
      </c>
      <c r="DK47" s="166">
        <f t="shared" si="24"/>
        <v>1</v>
      </c>
      <c r="DL47" s="144" t="str">
        <f t="shared" si="25"/>
        <v>SF</v>
      </c>
      <c r="DM47" s="133">
        <v>868</v>
      </c>
      <c r="DN47" s="165">
        <v>3173</v>
      </c>
      <c r="DR47" s="98"/>
      <c r="DS47" s="98"/>
      <c r="DT47" s="166">
        <f t="shared" si="26"/>
        <v>1</v>
      </c>
      <c r="DU47" s="144" t="str">
        <f t="shared" si="27"/>
        <v>SF</v>
      </c>
      <c r="DV47" s="133">
        <v>1425</v>
      </c>
      <c r="DW47" s="165">
        <v>3539</v>
      </c>
      <c r="EA47" s="98"/>
      <c r="EC47" s="166">
        <f t="shared" si="28"/>
        <v>1</v>
      </c>
      <c r="ED47" s="144" t="str">
        <f t="shared" si="29"/>
        <v>SF</v>
      </c>
      <c r="EE47" s="98">
        <v>842</v>
      </c>
      <c r="EF47" s="133">
        <v>2557</v>
      </c>
      <c r="EJ47" s="98"/>
    </row>
    <row r="48" spans="1:140" x14ac:dyDescent="0.2">
      <c r="A48" s="153">
        <f t="shared" si="0"/>
        <v>0</v>
      </c>
      <c r="B48" s="166"/>
      <c r="C48" s="133"/>
      <c r="D48" s="158"/>
      <c r="E48" s="2"/>
      <c r="F48" s="2"/>
      <c r="G48" s="2"/>
      <c r="I48" s="153">
        <f t="shared" si="1"/>
        <v>1</v>
      </c>
      <c r="J48" s="166" t="s">
        <v>62</v>
      </c>
      <c r="K48" s="133">
        <v>364</v>
      </c>
      <c r="L48" s="158"/>
      <c r="M48" s="2"/>
      <c r="N48" s="2"/>
      <c r="O48" s="2"/>
      <c r="Q48" s="153">
        <f t="shared" si="2"/>
        <v>1</v>
      </c>
      <c r="R48" s="144" t="str">
        <f t="shared" si="11"/>
        <v>QF</v>
      </c>
      <c r="S48" s="148">
        <v>190</v>
      </c>
      <c r="T48" s="158"/>
      <c r="U48" s="2"/>
      <c r="V48" s="2"/>
      <c r="W48" s="2"/>
      <c r="Y48" s="153">
        <f t="shared" si="3"/>
        <v>1</v>
      </c>
      <c r="Z48" s="144" t="str">
        <f t="shared" si="12"/>
        <v>QF</v>
      </c>
      <c r="AA48" s="128">
        <v>190</v>
      </c>
      <c r="AB48" s="130">
        <v>469</v>
      </c>
      <c r="AC48" s="1"/>
      <c r="AD48" s="1"/>
      <c r="AE48" s="1"/>
      <c r="AF48" s="1"/>
      <c r="AH48" s="153">
        <f t="shared" si="4"/>
        <v>1</v>
      </c>
      <c r="AI48" s="144" t="str">
        <f t="shared" si="13"/>
        <v>QF</v>
      </c>
      <c r="AJ48" s="130">
        <v>245</v>
      </c>
      <c r="AK48" s="128">
        <v>782</v>
      </c>
      <c r="AL48" s="1"/>
      <c r="AM48" s="1"/>
      <c r="AN48" s="1"/>
      <c r="AO48" s="1"/>
      <c r="AQ48" s="153">
        <f t="shared" si="30"/>
        <v>1</v>
      </c>
      <c r="AR48" s="144" t="str">
        <f t="shared" si="14"/>
        <v>QF</v>
      </c>
      <c r="AS48" s="133">
        <v>296</v>
      </c>
      <c r="AT48" s="133">
        <v>1272</v>
      </c>
      <c r="AW48" s="116"/>
      <c r="AZ48" s="153">
        <f t="shared" si="31"/>
        <v>1</v>
      </c>
      <c r="BA48" s="144" t="str">
        <f t="shared" si="15"/>
        <v>QF</v>
      </c>
      <c r="BB48" s="133">
        <v>279</v>
      </c>
      <c r="BC48" s="133">
        <v>1507</v>
      </c>
      <c r="BI48" s="153">
        <f t="shared" si="32"/>
        <v>1</v>
      </c>
      <c r="BJ48" s="144" t="str">
        <f t="shared" si="16"/>
        <v>QF</v>
      </c>
      <c r="BK48" s="133">
        <v>234</v>
      </c>
      <c r="BL48" s="133">
        <v>1511</v>
      </c>
      <c r="BR48" s="153">
        <f t="shared" si="33"/>
        <v>1</v>
      </c>
      <c r="BS48" s="144" t="str">
        <f t="shared" si="17"/>
        <v>QF</v>
      </c>
      <c r="BT48" s="133">
        <v>364</v>
      </c>
      <c r="BU48" s="133">
        <v>1816</v>
      </c>
      <c r="BZ48" s="98"/>
      <c r="CA48" s="153">
        <f t="shared" si="34"/>
        <v>1</v>
      </c>
      <c r="CB48" s="144" t="str">
        <f t="shared" si="18"/>
        <v>SF</v>
      </c>
      <c r="CC48" s="164">
        <v>330</v>
      </c>
      <c r="CD48" s="133">
        <v>2056</v>
      </c>
      <c r="CE48" s="1"/>
      <c r="CF48" s="1"/>
      <c r="CG48" s="1"/>
      <c r="CH48" s="1"/>
      <c r="CJ48" s="166">
        <f t="shared" si="35"/>
        <v>1</v>
      </c>
      <c r="CK48" s="144" t="str">
        <f t="shared" si="19"/>
        <v>QF</v>
      </c>
      <c r="CL48" s="164">
        <v>469</v>
      </c>
      <c r="CM48" s="133">
        <v>2056</v>
      </c>
      <c r="CN48" s="1"/>
      <c r="CO48" s="1"/>
      <c r="CP48" s="1"/>
      <c r="CQ48" s="1"/>
      <c r="CS48" s="166">
        <f t="shared" si="20"/>
        <v>1</v>
      </c>
      <c r="CT48" s="144" t="str">
        <f t="shared" si="21"/>
        <v>SF</v>
      </c>
      <c r="CU48" s="164">
        <v>668</v>
      </c>
      <c r="CV48" s="133">
        <v>2757</v>
      </c>
      <c r="DB48" s="166">
        <f t="shared" si="22"/>
        <v>1</v>
      </c>
      <c r="DC48" s="144" t="str">
        <f t="shared" si="23"/>
        <v>QF</v>
      </c>
      <c r="DD48" s="133">
        <v>846</v>
      </c>
      <c r="DE48" s="165">
        <v>2751</v>
      </c>
      <c r="DK48" s="166">
        <f t="shared" si="24"/>
        <v>1</v>
      </c>
      <c r="DL48" s="144" t="str">
        <f t="shared" si="25"/>
        <v>QF</v>
      </c>
      <c r="DM48" s="133">
        <v>971</v>
      </c>
      <c r="DN48" s="165">
        <v>3481</v>
      </c>
      <c r="DR48" s="98"/>
      <c r="DS48" s="153"/>
      <c r="DT48" s="166">
        <f t="shared" si="26"/>
        <v>1</v>
      </c>
      <c r="DU48" s="144" t="str">
        <f t="shared" si="27"/>
        <v>WC</v>
      </c>
      <c r="DV48" s="133">
        <v>1477</v>
      </c>
      <c r="DW48" s="165">
        <v>3990</v>
      </c>
      <c r="EA48" s="98"/>
      <c r="EC48" s="166">
        <f t="shared" si="28"/>
        <v>1</v>
      </c>
      <c r="ED48" s="144" t="str">
        <f t="shared" si="29"/>
        <v>QF</v>
      </c>
      <c r="EE48" s="98">
        <v>846</v>
      </c>
      <c r="EF48" s="133">
        <v>2590</v>
      </c>
      <c r="EJ48" s="98"/>
    </row>
    <row r="49" spans="1:140" x14ac:dyDescent="0.2">
      <c r="A49" s="153">
        <f t="shared" si="0"/>
        <v>0</v>
      </c>
      <c r="B49" s="166"/>
      <c r="C49" s="133"/>
      <c r="D49" s="158"/>
      <c r="E49" s="2"/>
      <c r="F49" s="2"/>
      <c r="G49" s="2"/>
      <c r="I49" s="153">
        <f t="shared" si="1"/>
        <v>1</v>
      </c>
      <c r="J49" s="166" t="s">
        <v>62</v>
      </c>
      <c r="K49" s="133">
        <v>365</v>
      </c>
      <c r="L49" s="158"/>
      <c r="M49" s="2"/>
      <c r="N49" s="2"/>
      <c r="O49" s="2"/>
      <c r="Q49" s="153">
        <f t="shared" si="2"/>
        <v>1</v>
      </c>
      <c r="R49" s="144" t="str">
        <f t="shared" si="11"/>
        <v>SF</v>
      </c>
      <c r="S49" s="148">
        <v>192</v>
      </c>
      <c r="T49" s="158"/>
      <c r="U49" s="2"/>
      <c r="V49" s="2"/>
      <c r="W49" s="2"/>
      <c r="Y49" s="153">
        <f t="shared" si="3"/>
        <v>1</v>
      </c>
      <c r="Z49" s="144" t="str">
        <f t="shared" si="12"/>
        <v>F</v>
      </c>
      <c r="AA49" s="128">
        <v>201</v>
      </c>
      <c r="AB49" s="130">
        <v>522</v>
      </c>
      <c r="AC49" s="1"/>
      <c r="AD49" s="1"/>
      <c r="AE49" s="1"/>
      <c r="AF49" s="1"/>
      <c r="AH49" s="153">
        <f t="shared" si="4"/>
        <v>1</v>
      </c>
      <c r="AI49" s="144" t="str">
        <f t="shared" si="13"/>
        <v>QF</v>
      </c>
      <c r="AJ49" s="128">
        <v>247</v>
      </c>
      <c r="AK49" s="130">
        <v>818</v>
      </c>
      <c r="AL49" s="1"/>
      <c r="AM49" s="1"/>
      <c r="AN49" s="1"/>
      <c r="AO49" s="1"/>
      <c r="AQ49" s="153">
        <f t="shared" si="30"/>
        <v>1</v>
      </c>
      <c r="AR49" s="144" t="str">
        <f t="shared" si="14"/>
        <v>SF</v>
      </c>
      <c r="AS49" s="133">
        <v>302</v>
      </c>
      <c r="AT49" s="133">
        <v>1388</v>
      </c>
      <c r="AW49" s="116"/>
      <c r="AZ49" s="153">
        <f t="shared" si="31"/>
        <v>1</v>
      </c>
      <c r="BA49" s="144" t="str">
        <f t="shared" si="15"/>
        <v>QF</v>
      </c>
      <c r="BB49" s="133">
        <v>292</v>
      </c>
      <c r="BC49" s="133">
        <v>1510</v>
      </c>
      <c r="BI49" s="153">
        <f t="shared" si="32"/>
        <v>1</v>
      </c>
      <c r="BJ49" s="144" t="str">
        <f t="shared" si="16"/>
        <v>QF</v>
      </c>
      <c r="BK49" s="133">
        <v>237</v>
      </c>
      <c r="BL49" s="133">
        <v>1625</v>
      </c>
      <c r="BR49" s="153">
        <f t="shared" si="33"/>
        <v>1</v>
      </c>
      <c r="BS49" s="144" t="str">
        <f t="shared" si="17"/>
        <v>QF</v>
      </c>
      <c r="BT49" s="133">
        <v>365</v>
      </c>
      <c r="BU49" s="133">
        <v>1902</v>
      </c>
      <c r="BZ49" s="98"/>
      <c r="CA49" s="153">
        <f t="shared" si="34"/>
        <v>1</v>
      </c>
      <c r="CB49" s="144" t="str">
        <f t="shared" si="18"/>
        <v>WF</v>
      </c>
      <c r="CC49" s="164">
        <v>348</v>
      </c>
      <c r="CD49" s="133">
        <v>2166</v>
      </c>
      <c r="CE49" s="1"/>
      <c r="CF49" s="1"/>
      <c r="CG49" s="1"/>
      <c r="CH49" s="1"/>
      <c r="CJ49" s="166">
        <f t="shared" si="35"/>
        <v>1</v>
      </c>
      <c r="CK49" s="144" t="str">
        <f t="shared" si="19"/>
        <v>F</v>
      </c>
      <c r="CL49" s="166">
        <v>488</v>
      </c>
      <c r="CM49" s="133">
        <v>2753</v>
      </c>
      <c r="CN49" s="1"/>
      <c r="CO49" s="1"/>
      <c r="CP49" s="1"/>
      <c r="CQ49" s="1"/>
      <c r="CS49" s="166">
        <f t="shared" si="20"/>
        <v>1</v>
      </c>
      <c r="CT49" s="144" t="str">
        <f t="shared" si="21"/>
        <v>QF</v>
      </c>
      <c r="CU49" s="166">
        <v>706</v>
      </c>
      <c r="CV49" s="133">
        <v>2854</v>
      </c>
      <c r="DB49" s="166">
        <f t="shared" si="22"/>
        <v>1</v>
      </c>
      <c r="DC49" s="144" t="str">
        <f t="shared" si="23"/>
        <v>QF</v>
      </c>
      <c r="DD49" s="144">
        <v>935</v>
      </c>
      <c r="DE49" s="165">
        <v>2826</v>
      </c>
      <c r="DK49" s="166">
        <f t="shared" si="24"/>
        <v>1</v>
      </c>
      <c r="DL49" s="144" t="str">
        <f t="shared" si="25"/>
        <v>QF</v>
      </c>
      <c r="DM49" s="144">
        <v>973</v>
      </c>
      <c r="DN49" s="165">
        <v>3528</v>
      </c>
      <c r="DR49" s="98"/>
      <c r="DS49" s="98"/>
      <c r="DT49" s="166">
        <f t="shared" si="26"/>
        <v>1</v>
      </c>
      <c r="DU49" s="144" t="str">
        <f t="shared" si="27"/>
        <v>WF</v>
      </c>
      <c r="DV49" s="144">
        <v>1519</v>
      </c>
      <c r="DW49" s="165">
        <v>3997</v>
      </c>
      <c r="EA49" s="98"/>
      <c r="EC49" s="166">
        <f t="shared" si="28"/>
        <v>1</v>
      </c>
      <c r="ED49" s="144" t="str">
        <f t="shared" si="29"/>
        <v>QF</v>
      </c>
      <c r="EE49" s="153">
        <v>862</v>
      </c>
      <c r="EF49" s="133">
        <v>2848</v>
      </c>
      <c r="EJ49" s="98"/>
    </row>
    <row r="50" spans="1:140" x14ac:dyDescent="0.2">
      <c r="A50" s="153">
        <f t="shared" si="0"/>
        <v>0</v>
      </c>
      <c r="B50" s="166"/>
      <c r="C50" s="133"/>
      <c r="D50" s="158"/>
      <c r="E50" s="2"/>
      <c r="F50" s="2"/>
      <c r="G50" s="2"/>
      <c r="I50" s="153">
        <f t="shared" si="1"/>
        <v>1</v>
      </c>
      <c r="J50" s="166" t="s">
        <v>62</v>
      </c>
      <c r="K50" s="133">
        <v>388</v>
      </c>
      <c r="L50" s="158"/>
      <c r="M50" s="2"/>
      <c r="N50" s="2"/>
      <c r="O50" s="2"/>
      <c r="Q50" s="153">
        <f t="shared" si="2"/>
        <v>1</v>
      </c>
      <c r="R50" s="144" t="str">
        <f t="shared" si="11"/>
        <v>F</v>
      </c>
      <c r="S50" s="148">
        <v>217</v>
      </c>
      <c r="T50" s="158"/>
      <c r="U50" s="2"/>
      <c r="V50" s="2"/>
      <c r="W50" s="2"/>
      <c r="Y50" s="153">
        <f t="shared" si="3"/>
        <v>1</v>
      </c>
      <c r="Z50" s="144" t="str">
        <f t="shared" si="12"/>
        <v>SF</v>
      </c>
      <c r="AA50" s="128">
        <v>217</v>
      </c>
      <c r="AB50" s="130">
        <v>610</v>
      </c>
      <c r="AC50" s="1"/>
      <c r="AD50" s="1"/>
      <c r="AE50" s="1"/>
      <c r="AF50" s="1"/>
      <c r="AH50" s="153">
        <f t="shared" si="4"/>
        <v>1</v>
      </c>
      <c r="AI50" s="144" t="str">
        <f t="shared" si="13"/>
        <v>SF</v>
      </c>
      <c r="AJ50" s="130">
        <v>254</v>
      </c>
      <c r="AK50" s="128">
        <v>933</v>
      </c>
      <c r="AL50" s="1"/>
      <c r="AM50" s="1"/>
      <c r="AN50" s="1"/>
      <c r="AO50" s="1"/>
      <c r="AQ50" s="153">
        <f t="shared" si="30"/>
        <v>1</v>
      </c>
      <c r="AR50" s="144" t="str">
        <f t="shared" si="14"/>
        <v>QF</v>
      </c>
      <c r="AS50" s="133">
        <v>311</v>
      </c>
      <c r="AT50" s="133">
        <v>1391</v>
      </c>
      <c r="AW50" s="116"/>
      <c r="AZ50" s="153">
        <f t="shared" si="31"/>
        <v>1</v>
      </c>
      <c r="BA50" s="144" t="str">
        <f t="shared" si="15"/>
        <v>QF</v>
      </c>
      <c r="BB50" s="133">
        <v>293</v>
      </c>
      <c r="BC50" s="133">
        <v>1592</v>
      </c>
      <c r="BI50" s="153">
        <f t="shared" si="32"/>
        <v>1</v>
      </c>
      <c r="BJ50" s="144" t="str">
        <f t="shared" si="16"/>
        <v>SF</v>
      </c>
      <c r="BK50" s="133">
        <v>254</v>
      </c>
      <c r="BL50" s="133">
        <v>1718</v>
      </c>
      <c r="BR50" s="153">
        <f t="shared" si="33"/>
        <v>1</v>
      </c>
      <c r="BS50" s="144" t="str">
        <f t="shared" si="17"/>
        <v>F</v>
      </c>
      <c r="BT50" s="133">
        <v>386</v>
      </c>
      <c r="BU50" s="144">
        <v>2056</v>
      </c>
      <c r="BZ50" s="98"/>
      <c r="CA50" s="153">
        <f t="shared" si="34"/>
        <v>1</v>
      </c>
      <c r="CB50" s="144" t="str">
        <f t="shared" si="18"/>
        <v>QF</v>
      </c>
      <c r="CC50" s="166">
        <v>359</v>
      </c>
      <c r="CD50" s="133">
        <v>2171</v>
      </c>
      <c r="CE50" s="1"/>
      <c r="CF50" s="1"/>
      <c r="CG50" s="1"/>
      <c r="CH50" s="1"/>
      <c r="CJ50" s="166">
        <f t="shared" si="35"/>
        <v>1</v>
      </c>
      <c r="CK50" s="144" t="str">
        <f t="shared" si="19"/>
        <v>SF</v>
      </c>
      <c r="CL50" s="164">
        <v>503</v>
      </c>
      <c r="CM50" s="133">
        <v>2775</v>
      </c>
      <c r="CN50" s="1"/>
      <c r="CO50" s="1"/>
      <c r="CP50" s="1"/>
      <c r="CQ50" s="1"/>
      <c r="CS50" s="166">
        <f t="shared" si="20"/>
        <v>1</v>
      </c>
      <c r="CT50" s="144" t="str">
        <f t="shared" si="21"/>
        <v>QF</v>
      </c>
      <c r="CU50" s="164">
        <v>744</v>
      </c>
      <c r="CV50" s="133">
        <v>3138</v>
      </c>
      <c r="DB50" s="166">
        <f t="shared" si="22"/>
        <v>1</v>
      </c>
      <c r="DC50" s="144" t="str">
        <f t="shared" si="23"/>
        <v>QF</v>
      </c>
      <c r="DD50" s="133">
        <v>967</v>
      </c>
      <c r="DE50" s="165">
        <v>3138</v>
      </c>
      <c r="DK50" s="166">
        <f t="shared" si="24"/>
        <v>1</v>
      </c>
      <c r="DL50" s="144" t="str">
        <f t="shared" si="25"/>
        <v>WF</v>
      </c>
      <c r="DM50" s="133">
        <v>987</v>
      </c>
      <c r="DN50" s="165">
        <v>4143</v>
      </c>
      <c r="DR50" s="153"/>
      <c r="DS50" s="153"/>
      <c r="DT50" s="166">
        <f t="shared" si="26"/>
        <v>1</v>
      </c>
      <c r="DU50" s="144" t="str">
        <f t="shared" si="27"/>
        <v>F</v>
      </c>
      <c r="DV50" s="133">
        <v>1538</v>
      </c>
      <c r="DW50" s="165">
        <v>4039</v>
      </c>
      <c r="EA50" s="153"/>
      <c r="EC50" s="166">
        <f t="shared" si="28"/>
        <v>1</v>
      </c>
      <c r="ED50" s="144" t="str">
        <f t="shared" si="29"/>
        <v>QF</v>
      </c>
      <c r="EE50" s="98">
        <v>868</v>
      </c>
      <c r="EF50" s="133">
        <v>2907</v>
      </c>
      <c r="EJ50" s="153"/>
    </row>
    <row r="51" spans="1:140" ht="13.5" thickBot="1" x14ac:dyDescent="0.25">
      <c r="A51" s="153">
        <f t="shared" si="0"/>
        <v>0</v>
      </c>
      <c r="B51" s="166"/>
      <c r="C51" s="134"/>
      <c r="D51" s="2"/>
      <c r="E51" s="2"/>
      <c r="F51" s="2"/>
      <c r="G51" s="2"/>
      <c r="I51" s="153">
        <f t="shared" si="1"/>
        <v>1</v>
      </c>
      <c r="J51" s="166" t="s">
        <v>63</v>
      </c>
      <c r="K51" s="134">
        <v>402</v>
      </c>
      <c r="L51" s="2"/>
      <c r="M51" s="2"/>
      <c r="N51" s="2"/>
      <c r="O51" s="2"/>
      <c r="Q51" s="153">
        <f t="shared" si="2"/>
        <v>1</v>
      </c>
      <c r="R51" s="144" t="str">
        <f t="shared" si="11"/>
        <v>QF</v>
      </c>
      <c r="S51" s="148">
        <v>230</v>
      </c>
      <c r="T51" s="2"/>
      <c r="U51" s="2"/>
      <c r="V51" s="2"/>
      <c r="W51" s="2"/>
      <c r="Y51" s="153">
        <f t="shared" si="3"/>
        <v>1</v>
      </c>
      <c r="Z51" s="144" t="str">
        <f t="shared" si="12"/>
        <v>QF</v>
      </c>
      <c r="AA51" s="128">
        <v>224</v>
      </c>
      <c r="AB51" s="131">
        <v>716</v>
      </c>
      <c r="AC51" s="1"/>
      <c r="AD51" s="1"/>
      <c r="AE51" s="1"/>
      <c r="AF51" s="1"/>
      <c r="AH51" s="153">
        <f t="shared" si="4"/>
        <v>1</v>
      </c>
      <c r="AI51" s="144" t="str">
        <f t="shared" si="13"/>
        <v>QF</v>
      </c>
      <c r="AJ51" s="128">
        <v>260</v>
      </c>
      <c r="AK51" s="131">
        <v>1114</v>
      </c>
      <c r="AL51" s="1"/>
      <c r="AM51" s="1"/>
      <c r="AN51" s="1"/>
      <c r="AO51" s="1"/>
      <c r="AQ51" s="153">
        <f t="shared" si="30"/>
        <v>1</v>
      </c>
      <c r="AR51" s="144" t="str">
        <f t="shared" si="14"/>
        <v>QF</v>
      </c>
      <c r="AS51" s="133">
        <v>316</v>
      </c>
      <c r="AT51" s="134">
        <v>1405</v>
      </c>
      <c r="AW51" s="116"/>
      <c r="AZ51" s="153">
        <f t="shared" si="31"/>
        <v>1</v>
      </c>
      <c r="BA51" s="144" t="str">
        <f t="shared" si="15"/>
        <v>QF</v>
      </c>
      <c r="BB51" s="133">
        <v>302</v>
      </c>
      <c r="BC51" s="134">
        <v>1647</v>
      </c>
      <c r="BI51" s="153">
        <f t="shared" si="32"/>
        <v>1</v>
      </c>
      <c r="BJ51" s="144" t="str">
        <f t="shared" si="16"/>
        <v>QF</v>
      </c>
      <c r="BK51" s="133">
        <v>269</v>
      </c>
      <c r="BL51" s="134">
        <v>1902</v>
      </c>
      <c r="BR51" s="153">
        <f t="shared" si="33"/>
        <v>1</v>
      </c>
      <c r="BS51" s="144" t="str">
        <f t="shared" si="17"/>
        <v>SF</v>
      </c>
      <c r="BT51" s="144">
        <v>469</v>
      </c>
      <c r="BU51" s="134">
        <v>2068</v>
      </c>
      <c r="BZ51" s="98"/>
      <c r="CA51" s="153">
        <f t="shared" si="34"/>
        <v>1</v>
      </c>
      <c r="CB51" s="144" t="str">
        <f t="shared" si="18"/>
        <v>F</v>
      </c>
      <c r="CC51" s="164">
        <v>365</v>
      </c>
      <c r="CD51" s="134">
        <v>2337</v>
      </c>
      <c r="CE51" s="1"/>
      <c r="CF51" s="1"/>
      <c r="CG51" s="1"/>
      <c r="CH51" s="1"/>
      <c r="CJ51" s="166">
        <f t="shared" si="35"/>
        <v>1</v>
      </c>
      <c r="CK51" s="144" t="str">
        <f t="shared" si="19"/>
        <v>QF</v>
      </c>
      <c r="CL51" s="166">
        <v>548</v>
      </c>
      <c r="CM51" s="134">
        <v>2970</v>
      </c>
      <c r="CN51" s="1"/>
      <c r="CO51" s="1"/>
      <c r="CP51" s="1"/>
      <c r="CQ51" s="1"/>
      <c r="CS51" s="166">
        <f t="shared" si="20"/>
        <v>1</v>
      </c>
      <c r="CT51" s="144" t="str">
        <f t="shared" si="21"/>
        <v>F</v>
      </c>
      <c r="CU51" s="166">
        <v>888</v>
      </c>
      <c r="CV51" s="134">
        <v>3357</v>
      </c>
      <c r="DB51" s="166">
        <f t="shared" si="22"/>
        <v>1</v>
      </c>
      <c r="DC51" s="144" t="str">
        <f t="shared" si="23"/>
        <v>W</v>
      </c>
      <c r="DD51" s="144">
        <v>968</v>
      </c>
      <c r="DE51" s="168">
        <v>3747</v>
      </c>
      <c r="DK51" s="166">
        <f t="shared" si="24"/>
        <v>1</v>
      </c>
      <c r="DL51" s="144" t="str">
        <f t="shared" si="25"/>
        <v>QF</v>
      </c>
      <c r="DM51" s="144">
        <v>1023</v>
      </c>
      <c r="DN51" s="168">
        <v>4334</v>
      </c>
      <c r="DR51" s="98"/>
      <c r="DS51" s="98"/>
      <c r="DT51" s="166">
        <f t="shared" si="26"/>
        <v>1</v>
      </c>
      <c r="DU51" s="144" t="str">
        <f t="shared" si="27"/>
        <v>QF</v>
      </c>
      <c r="DV51" s="144">
        <v>1569</v>
      </c>
      <c r="DW51" s="168">
        <v>4814</v>
      </c>
      <c r="EA51" s="98"/>
      <c r="EC51" s="166">
        <f t="shared" si="28"/>
        <v>1</v>
      </c>
      <c r="ED51" s="144" t="str">
        <f t="shared" si="29"/>
        <v>QF</v>
      </c>
      <c r="EE51" s="153">
        <v>900</v>
      </c>
      <c r="EF51" s="133">
        <v>2928</v>
      </c>
      <c r="EJ51" s="98"/>
    </row>
    <row r="52" spans="1:140" x14ac:dyDescent="0.2">
      <c r="A52" s="153"/>
      <c r="B52" s="153"/>
      <c r="C52" s="2"/>
      <c r="D52" s="2"/>
      <c r="E52" s="2"/>
      <c r="F52" s="2"/>
      <c r="G52" s="2"/>
      <c r="I52" s="153"/>
      <c r="J52" s="153"/>
      <c r="K52" s="2"/>
      <c r="L52" s="2"/>
      <c r="M52" s="2"/>
      <c r="N52" s="2"/>
      <c r="O52" s="2"/>
      <c r="Q52" s="153">
        <f t="shared" si="2"/>
        <v>1</v>
      </c>
      <c r="R52" s="144" t="str">
        <f t="shared" si="11"/>
        <v>QF</v>
      </c>
      <c r="S52" s="148">
        <v>233</v>
      </c>
      <c r="T52" s="2"/>
      <c r="U52" s="2"/>
      <c r="V52" s="2"/>
      <c r="W52" s="2"/>
      <c r="Y52" s="153">
        <f t="shared" si="3"/>
        <v>1</v>
      </c>
      <c r="Z52" s="144" t="str">
        <f t="shared" si="12"/>
        <v>QF</v>
      </c>
      <c r="AA52" s="128">
        <v>226</v>
      </c>
      <c r="AB52" s="1"/>
      <c r="AC52" s="1"/>
      <c r="AD52" s="1"/>
      <c r="AE52" s="1"/>
      <c r="AF52" s="1"/>
      <c r="AH52" s="153">
        <f t="shared" si="4"/>
        <v>1</v>
      </c>
      <c r="AI52" s="144" t="str">
        <f t="shared" si="13"/>
        <v>QF</v>
      </c>
      <c r="AJ52" s="128">
        <v>263</v>
      </c>
      <c r="AK52" s="1"/>
      <c r="AL52" s="1"/>
      <c r="AM52" s="1"/>
      <c r="AN52" s="1"/>
      <c r="AO52" s="1"/>
      <c r="AQ52" s="153">
        <f t="shared" si="30"/>
        <v>1</v>
      </c>
      <c r="AR52" s="144" t="str">
        <f t="shared" si="14"/>
        <v>F</v>
      </c>
      <c r="AS52" s="133">
        <v>322</v>
      </c>
      <c r="AT52" s="1"/>
      <c r="AU52" s="1"/>
      <c r="AV52" s="1"/>
      <c r="AW52" s="1"/>
      <c r="AX52" s="1"/>
      <c r="AZ52" s="153">
        <f t="shared" si="31"/>
        <v>1</v>
      </c>
      <c r="BA52" s="144" t="str">
        <f t="shared" si="15"/>
        <v>SF</v>
      </c>
      <c r="BB52" s="133">
        <v>312</v>
      </c>
      <c r="BC52" s="1"/>
      <c r="BD52" s="1"/>
      <c r="BE52" s="1"/>
      <c r="BF52" s="1"/>
      <c r="BG52" s="1"/>
      <c r="BI52" s="153">
        <f t="shared" si="32"/>
        <v>1</v>
      </c>
      <c r="BJ52" s="144" t="str">
        <f t="shared" si="16"/>
        <v>SF</v>
      </c>
      <c r="BK52" s="133">
        <v>271</v>
      </c>
      <c r="BL52" s="1"/>
      <c r="BM52" s="1"/>
      <c r="BN52" s="1"/>
      <c r="BO52" s="1"/>
      <c r="BP52" s="1"/>
      <c r="BR52" s="153">
        <f t="shared" si="33"/>
        <v>1</v>
      </c>
      <c r="BS52" s="144" t="str">
        <f t="shared" si="17"/>
        <v>QF</v>
      </c>
      <c r="BT52" s="133">
        <v>488</v>
      </c>
      <c r="BU52" s="1"/>
      <c r="BV52" s="1"/>
      <c r="BW52" s="1"/>
      <c r="BX52" s="1"/>
      <c r="BY52" s="1"/>
      <c r="BZ52" s="98"/>
      <c r="CA52" s="153">
        <f t="shared" si="34"/>
        <v>1</v>
      </c>
      <c r="CB52" s="144" t="str">
        <f t="shared" si="18"/>
        <v>F</v>
      </c>
      <c r="CC52" s="166">
        <v>368</v>
      </c>
      <c r="CD52" s="1"/>
      <c r="CE52" s="1"/>
      <c r="CF52" s="1"/>
      <c r="CG52" s="1"/>
      <c r="CH52" s="1"/>
      <c r="CJ52" s="166">
        <f t="shared" si="35"/>
        <v>1</v>
      </c>
      <c r="CK52" s="144" t="str">
        <f t="shared" si="19"/>
        <v>QF</v>
      </c>
      <c r="CL52" s="164">
        <v>624</v>
      </c>
      <c r="CM52" s="1"/>
      <c r="CN52" s="1"/>
      <c r="CO52" s="1"/>
      <c r="CP52" s="1"/>
      <c r="CQ52" s="1"/>
      <c r="CS52" s="166">
        <f t="shared" si="20"/>
        <v>1</v>
      </c>
      <c r="CT52" s="144" t="str">
        <f t="shared" si="21"/>
        <v>QF</v>
      </c>
      <c r="CU52" s="164">
        <v>910</v>
      </c>
      <c r="DB52" s="166">
        <f t="shared" si="22"/>
        <v>1</v>
      </c>
      <c r="DC52" s="144" t="str">
        <f t="shared" si="23"/>
        <v>WC</v>
      </c>
      <c r="DD52" s="133">
        <v>973</v>
      </c>
      <c r="DK52" s="166">
        <f t="shared" si="24"/>
        <v>1</v>
      </c>
      <c r="DL52" s="144" t="str">
        <f t="shared" si="25"/>
        <v>W</v>
      </c>
      <c r="DM52" s="133">
        <v>1114</v>
      </c>
      <c r="DR52" s="98"/>
      <c r="DS52" s="153"/>
      <c r="DT52" s="166">
        <f t="shared" si="26"/>
        <v>1</v>
      </c>
      <c r="DU52" s="144" t="str">
        <f t="shared" si="27"/>
        <v>W</v>
      </c>
      <c r="DV52" s="133">
        <v>1640</v>
      </c>
      <c r="EA52" s="98"/>
      <c r="EC52" s="166">
        <f t="shared" si="28"/>
        <v>1</v>
      </c>
      <c r="ED52" s="144" t="str">
        <f t="shared" si="29"/>
        <v>QF</v>
      </c>
      <c r="EE52" s="98">
        <v>910</v>
      </c>
      <c r="EF52" s="215">
        <v>3098</v>
      </c>
      <c r="EJ52" s="98"/>
    </row>
    <row r="53" spans="1:140" x14ac:dyDescent="0.2">
      <c r="A53" s="153"/>
      <c r="B53" s="153"/>
      <c r="C53" s="2"/>
      <c r="D53" s="2"/>
      <c r="E53" s="2"/>
      <c r="F53" s="2"/>
      <c r="G53" s="2"/>
      <c r="I53" s="153"/>
      <c r="J53" s="153"/>
      <c r="K53" s="2"/>
      <c r="L53" s="2"/>
      <c r="M53" s="2"/>
      <c r="N53" s="2"/>
      <c r="O53" s="2"/>
      <c r="Q53" s="153">
        <f t="shared" si="2"/>
        <v>1</v>
      </c>
      <c r="R53" s="144" t="str">
        <f t="shared" si="11"/>
        <v>QF</v>
      </c>
      <c r="S53" s="148">
        <v>235</v>
      </c>
      <c r="T53" s="2"/>
      <c r="U53" s="2"/>
      <c r="V53" s="2"/>
      <c r="W53" s="2"/>
      <c r="Y53" s="153">
        <f t="shared" si="3"/>
        <v>1</v>
      </c>
      <c r="Z53" s="144" t="str">
        <f t="shared" si="12"/>
        <v>F</v>
      </c>
      <c r="AA53" s="129">
        <v>230</v>
      </c>
      <c r="AB53" s="1"/>
      <c r="AC53" s="1"/>
      <c r="AD53" s="1"/>
      <c r="AE53" s="1"/>
      <c r="AF53" s="1"/>
      <c r="AH53" s="153">
        <f t="shared" si="4"/>
        <v>1</v>
      </c>
      <c r="AI53" s="144" t="str">
        <f t="shared" si="13"/>
        <v>SF</v>
      </c>
      <c r="AJ53" s="128">
        <v>267</v>
      </c>
      <c r="AK53" s="1"/>
      <c r="AL53" s="1"/>
      <c r="AM53" s="1"/>
      <c r="AN53" s="1"/>
      <c r="AO53" s="1"/>
      <c r="AQ53" s="153">
        <f t="shared" si="30"/>
        <v>1</v>
      </c>
      <c r="AR53" s="144" t="str">
        <f t="shared" si="14"/>
        <v>SF</v>
      </c>
      <c r="AS53" s="133">
        <v>330</v>
      </c>
      <c r="AT53" s="1"/>
      <c r="AU53" s="1"/>
      <c r="AV53" s="1"/>
      <c r="AW53" s="1"/>
      <c r="AX53" s="1"/>
      <c r="AZ53" s="153">
        <f t="shared" si="31"/>
        <v>1</v>
      </c>
      <c r="BA53" s="144" t="str">
        <f t="shared" si="15"/>
        <v>QF</v>
      </c>
      <c r="BB53" s="133">
        <v>322</v>
      </c>
      <c r="BC53" s="1"/>
      <c r="BD53" s="1"/>
      <c r="BE53" s="1"/>
      <c r="BF53" s="1"/>
      <c r="BG53" s="1"/>
      <c r="BI53" s="153">
        <f t="shared" si="32"/>
        <v>1</v>
      </c>
      <c r="BJ53" s="144" t="str">
        <f t="shared" si="16"/>
        <v>QF</v>
      </c>
      <c r="BK53" s="133">
        <v>279</v>
      </c>
      <c r="BL53" s="1"/>
      <c r="BM53" s="1"/>
      <c r="BN53" s="1"/>
      <c r="BO53" s="1"/>
      <c r="BP53" s="1"/>
      <c r="BR53" s="153">
        <f t="shared" si="33"/>
        <v>1</v>
      </c>
      <c r="BS53" s="144" t="str">
        <f t="shared" si="17"/>
        <v>SF</v>
      </c>
      <c r="BT53" s="133">
        <v>494</v>
      </c>
      <c r="BU53" s="1"/>
      <c r="BV53" s="1"/>
      <c r="BW53" s="1"/>
      <c r="BX53" s="1"/>
      <c r="BY53" s="1"/>
      <c r="BZ53" s="98"/>
      <c r="CA53" s="153">
        <f t="shared" si="34"/>
        <v>1</v>
      </c>
      <c r="CB53" s="144" t="str">
        <f t="shared" si="18"/>
        <v>F</v>
      </c>
      <c r="CC53" s="164">
        <v>384</v>
      </c>
      <c r="CD53" s="1"/>
      <c r="CE53" s="1"/>
      <c r="CF53" s="1"/>
      <c r="CG53" s="1"/>
      <c r="CH53" s="1"/>
      <c r="CJ53" s="166">
        <f t="shared" si="35"/>
        <v>1</v>
      </c>
      <c r="CK53" s="144" t="str">
        <f t="shared" si="19"/>
        <v>QF</v>
      </c>
      <c r="CL53" s="164">
        <v>668</v>
      </c>
      <c r="CM53" s="1"/>
      <c r="CN53" s="1"/>
      <c r="CO53" s="1"/>
      <c r="CP53" s="1"/>
      <c r="CQ53" s="1"/>
      <c r="CS53" s="166">
        <f t="shared" si="20"/>
        <v>1</v>
      </c>
      <c r="CT53" s="144" t="str">
        <f t="shared" si="21"/>
        <v>SF</v>
      </c>
      <c r="CU53" s="164">
        <v>968</v>
      </c>
      <c r="DB53" s="166">
        <f t="shared" si="22"/>
        <v>1</v>
      </c>
      <c r="DC53" s="144" t="str">
        <f t="shared" si="23"/>
        <v>W</v>
      </c>
      <c r="DD53" s="133">
        <v>987</v>
      </c>
      <c r="DK53" s="166">
        <f t="shared" si="24"/>
        <v>1</v>
      </c>
      <c r="DL53" s="144" t="str">
        <f t="shared" si="25"/>
        <v>SF</v>
      </c>
      <c r="DM53" s="133">
        <v>1218</v>
      </c>
      <c r="DR53" s="98"/>
      <c r="DS53" s="98"/>
      <c r="DT53" s="166">
        <f t="shared" si="26"/>
        <v>1</v>
      </c>
      <c r="DU53" s="144" t="str">
        <f t="shared" si="27"/>
        <v>QF</v>
      </c>
      <c r="DV53" s="133">
        <v>1660</v>
      </c>
      <c r="EA53" s="98"/>
      <c r="EC53" s="166">
        <f t="shared" si="28"/>
        <v>1</v>
      </c>
      <c r="ED53" s="144" t="str">
        <f t="shared" si="29"/>
        <v>F</v>
      </c>
      <c r="EE53" s="98">
        <v>971</v>
      </c>
      <c r="EF53" s="215">
        <v>3393</v>
      </c>
      <c r="EJ53" s="98"/>
    </row>
    <row r="54" spans="1:140" x14ac:dyDescent="0.2">
      <c r="A54" s="153"/>
      <c r="B54" s="153"/>
      <c r="C54" s="2"/>
      <c r="D54" s="2"/>
      <c r="E54" s="2"/>
      <c r="F54" s="2"/>
      <c r="G54" s="2"/>
      <c r="I54" s="153"/>
      <c r="J54" s="153"/>
      <c r="K54" s="2"/>
      <c r="L54" s="2"/>
      <c r="M54" s="2"/>
      <c r="N54" s="2"/>
      <c r="O54" s="2"/>
      <c r="Q54" s="153">
        <f t="shared" si="2"/>
        <v>1</v>
      </c>
      <c r="R54" s="144" t="str">
        <f t="shared" si="11"/>
        <v>SF</v>
      </c>
      <c r="S54" s="148">
        <v>236</v>
      </c>
      <c r="T54" s="2"/>
      <c r="U54" s="2"/>
      <c r="V54" s="2"/>
      <c r="W54" s="2"/>
      <c r="Y54" s="153">
        <f t="shared" si="3"/>
        <v>1</v>
      </c>
      <c r="Z54" s="144" t="str">
        <f t="shared" si="12"/>
        <v>W</v>
      </c>
      <c r="AA54" s="129">
        <v>233</v>
      </c>
      <c r="AB54" s="1"/>
      <c r="AC54" s="1"/>
      <c r="AD54" s="1"/>
      <c r="AE54" s="1"/>
      <c r="AF54" s="1"/>
      <c r="AH54" s="153">
        <f t="shared" si="4"/>
        <v>1</v>
      </c>
      <c r="AI54" s="144" t="str">
        <f t="shared" si="13"/>
        <v>QF</v>
      </c>
      <c r="AJ54" s="128">
        <v>271</v>
      </c>
      <c r="AK54" s="1"/>
      <c r="AL54" s="1"/>
      <c r="AM54" s="1"/>
      <c r="AN54" s="1"/>
      <c r="AO54" s="1"/>
      <c r="AQ54" s="153">
        <f t="shared" si="30"/>
        <v>1</v>
      </c>
      <c r="AR54" s="144" t="str">
        <f t="shared" si="14"/>
        <v>W</v>
      </c>
      <c r="AS54" s="133">
        <v>340</v>
      </c>
      <c r="AT54" s="1"/>
      <c r="AU54" s="1"/>
      <c r="AV54" s="1"/>
      <c r="AW54" s="1"/>
      <c r="AX54" s="1"/>
      <c r="AZ54" s="153">
        <f t="shared" si="31"/>
        <v>1</v>
      </c>
      <c r="BA54" s="144" t="str">
        <f t="shared" si="15"/>
        <v>WC</v>
      </c>
      <c r="BB54" s="133">
        <v>330</v>
      </c>
      <c r="BC54" s="1"/>
      <c r="BD54" s="1"/>
      <c r="BE54" s="1"/>
      <c r="BF54" s="1"/>
      <c r="BG54" s="1"/>
      <c r="BI54" s="153">
        <f t="shared" si="32"/>
        <v>1</v>
      </c>
      <c r="BJ54" s="144" t="str">
        <f t="shared" si="16"/>
        <v>SF</v>
      </c>
      <c r="BK54" s="133">
        <v>291</v>
      </c>
      <c r="BL54" s="1"/>
      <c r="BM54" s="1"/>
      <c r="BN54" s="1"/>
      <c r="BO54" s="1"/>
      <c r="BP54" s="1"/>
      <c r="BR54" s="153">
        <f t="shared" si="33"/>
        <v>1</v>
      </c>
      <c r="BS54" s="144" t="str">
        <f t="shared" si="17"/>
        <v>F</v>
      </c>
      <c r="BT54" s="133">
        <v>503</v>
      </c>
      <c r="BU54" s="1"/>
      <c r="BV54" s="1"/>
      <c r="BW54" s="1"/>
      <c r="BX54" s="1"/>
      <c r="BY54" s="1"/>
      <c r="BZ54" s="153"/>
      <c r="CA54" s="153">
        <f t="shared" si="34"/>
        <v>1</v>
      </c>
      <c r="CB54" s="144" t="str">
        <f t="shared" si="18"/>
        <v>QF</v>
      </c>
      <c r="CC54" s="164">
        <v>386</v>
      </c>
      <c r="CD54" s="1"/>
      <c r="CE54" s="1"/>
      <c r="CF54" s="1"/>
      <c r="CG54" s="1"/>
      <c r="CH54" s="1"/>
      <c r="CJ54" s="166">
        <f t="shared" si="35"/>
        <v>1</v>
      </c>
      <c r="CK54" s="144" t="str">
        <f t="shared" si="19"/>
        <v>QF</v>
      </c>
      <c r="CL54" s="166">
        <v>708</v>
      </c>
      <c r="CM54" s="1"/>
      <c r="CN54" s="1"/>
      <c r="CO54" s="1"/>
      <c r="CP54" s="1"/>
      <c r="CQ54" s="1"/>
      <c r="CS54" s="166">
        <f t="shared" si="20"/>
        <v>1</v>
      </c>
      <c r="CT54" s="144" t="str">
        <f t="shared" si="21"/>
        <v>QF</v>
      </c>
      <c r="CU54" s="166">
        <v>971</v>
      </c>
      <c r="DB54" s="166">
        <f t="shared" si="22"/>
        <v>1</v>
      </c>
      <c r="DC54" s="144" t="str">
        <f t="shared" si="23"/>
        <v>QF</v>
      </c>
      <c r="DD54" s="144">
        <v>1014</v>
      </c>
      <c r="DK54" s="166">
        <f t="shared" si="24"/>
        <v>1</v>
      </c>
      <c r="DL54" s="144" t="str">
        <f t="shared" si="25"/>
        <v>QF</v>
      </c>
      <c r="DM54" s="144">
        <v>1323</v>
      </c>
      <c r="DR54" s="98"/>
      <c r="DS54" s="98"/>
      <c r="DT54" s="166">
        <f t="shared" si="26"/>
        <v>1</v>
      </c>
      <c r="DU54" s="144" t="str">
        <f t="shared" si="27"/>
        <v>SF</v>
      </c>
      <c r="DV54" s="144">
        <v>1676</v>
      </c>
      <c r="EA54" s="98"/>
      <c r="EC54" s="166">
        <f t="shared" si="28"/>
        <v>1</v>
      </c>
      <c r="ED54" s="144" t="str">
        <f t="shared" si="29"/>
        <v>W</v>
      </c>
      <c r="EE54" s="153">
        <v>973</v>
      </c>
      <c r="EF54" s="215">
        <v>3539</v>
      </c>
      <c r="EJ54" s="98"/>
    </row>
    <row r="55" spans="1:140" x14ac:dyDescent="0.2">
      <c r="A55" s="153"/>
      <c r="B55" s="153"/>
      <c r="C55" s="2"/>
      <c r="D55" s="2"/>
      <c r="E55" s="2"/>
      <c r="F55" s="2"/>
      <c r="G55" s="2"/>
      <c r="I55" s="153"/>
      <c r="J55" s="153"/>
      <c r="K55" s="2"/>
      <c r="L55" s="2"/>
      <c r="M55" s="2"/>
      <c r="N55" s="2"/>
      <c r="O55" s="2"/>
      <c r="Q55" s="153">
        <f t="shared" si="2"/>
        <v>1</v>
      </c>
      <c r="R55" s="144" t="str">
        <f t="shared" si="11"/>
        <v>SF</v>
      </c>
      <c r="S55" s="148">
        <v>249</v>
      </c>
      <c r="T55" s="2"/>
      <c r="U55" s="2"/>
      <c r="V55" s="2"/>
      <c r="W55" s="2"/>
      <c r="Y55" s="153">
        <f t="shared" si="3"/>
        <v>1</v>
      </c>
      <c r="Z55" s="144" t="str">
        <f t="shared" si="12"/>
        <v>QF</v>
      </c>
      <c r="AA55" s="130">
        <v>236</v>
      </c>
      <c r="AB55" s="1"/>
      <c r="AC55" s="1"/>
      <c r="AD55" s="1"/>
      <c r="AE55" s="1"/>
      <c r="AF55" s="1"/>
      <c r="AH55" s="153">
        <f t="shared" si="4"/>
        <v>1</v>
      </c>
      <c r="AI55" s="144" t="str">
        <f t="shared" si="13"/>
        <v>W</v>
      </c>
      <c r="AJ55" s="128">
        <v>292</v>
      </c>
      <c r="AK55" s="1"/>
      <c r="AL55" s="1"/>
      <c r="AM55" s="1"/>
      <c r="AN55" s="1"/>
      <c r="AO55" s="1"/>
      <c r="AQ55" s="153">
        <f t="shared" si="30"/>
        <v>1</v>
      </c>
      <c r="AR55" s="144" t="str">
        <f t="shared" si="14"/>
        <v>QF</v>
      </c>
      <c r="AS55" s="133">
        <v>341</v>
      </c>
      <c r="AT55" s="1"/>
      <c r="AU55" s="1"/>
      <c r="AV55" s="1"/>
      <c r="AW55" s="1"/>
      <c r="AX55" s="1"/>
      <c r="AZ55" s="153">
        <f t="shared" si="31"/>
        <v>1</v>
      </c>
      <c r="BA55" s="144" t="str">
        <f t="shared" si="15"/>
        <v>F</v>
      </c>
      <c r="BB55" s="133">
        <v>337</v>
      </c>
      <c r="BC55" s="1"/>
      <c r="BD55" s="1"/>
      <c r="BE55" s="1"/>
      <c r="BF55" s="1"/>
      <c r="BG55" s="1"/>
      <c r="BI55" s="153">
        <f t="shared" si="32"/>
        <v>1</v>
      </c>
      <c r="BJ55" s="144" t="str">
        <f t="shared" si="16"/>
        <v>WC</v>
      </c>
      <c r="BK55" s="133">
        <v>296</v>
      </c>
      <c r="BL55" s="1"/>
      <c r="BM55" s="1"/>
      <c r="BN55" s="1"/>
      <c r="BO55" s="1"/>
      <c r="BP55" s="1"/>
      <c r="BR55" s="153">
        <f t="shared" si="33"/>
        <v>1</v>
      </c>
      <c r="BS55" s="144" t="str">
        <f t="shared" si="17"/>
        <v>QF</v>
      </c>
      <c r="BT55" s="133">
        <v>537</v>
      </c>
      <c r="BU55" s="1"/>
      <c r="BV55" s="1"/>
      <c r="BW55" s="1"/>
      <c r="BX55" s="1"/>
      <c r="BY55" s="1"/>
      <c r="BZ55" s="98"/>
      <c r="CA55" s="153">
        <f t="shared" si="34"/>
        <v>1</v>
      </c>
      <c r="CB55" s="144" t="str">
        <f t="shared" si="18"/>
        <v>QF</v>
      </c>
      <c r="CC55" s="166">
        <v>469</v>
      </c>
      <c r="CD55" s="1"/>
      <c r="CE55" s="1"/>
      <c r="CF55" s="1"/>
      <c r="CG55" s="1"/>
      <c r="CH55" s="1"/>
      <c r="CJ55" s="166">
        <f t="shared" si="35"/>
        <v>1</v>
      </c>
      <c r="CK55" s="144" t="str">
        <f t="shared" si="19"/>
        <v>QF</v>
      </c>
      <c r="CL55" s="164">
        <v>716</v>
      </c>
      <c r="CM55" s="1"/>
      <c r="CN55" s="1"/>
      <c r="CO55" s="1"/>
      <c r="CP55" s="1"/>
      <c r="CQ55" s="1"/>
      <c r="CS55" s="166">
        <f t="shared" si="20"/>
        <v>1</v>
      </c>
      <c r="CT55" s="144" t="str">
        <f t="shared" si="21"/>
        <v>QF</v>
      </c>
      <c r="CU55" s="164">
        <v>1058</v>
      </c>
      <c r="DB55" s="166">
        <f t="shared" si="22"/>
        <v>1</v>
      </c>
      <c r="DC55" s="144" t="str">
        <f t="shared" si="23"/>
        <v>SF</v>
      </c>
      <c r="DD55" s="133">
        <v>1023</v>
      </c>
      <c r="DK55" s="166">
        <f t="shared" si="24"/>
        <v>1</v>
      </c>
      <c r="DL55" s="144" t="str">
        <f t="shared" si="25"/>
        <v>SF</v>
      </c>
      <c r="DM55" s="133">
        <v>1477</v>
      </c>
      <c r="DR55" s="98"/>
      <c r="DS55" s="98"/>
      <c r="DT55" s="166">
        <f t="shared" si="26"/>
        <v>1</v>
      </c>
      <c r="DU55" s="144" t="str">
        <f t="shared" si="27"/>
        <v>W</v>
      </c>
      <c r="DV55" s="133">
        <v>1678</v>
      </c>
      <c r="EA55" s="98"/>
      <c r="EC55" s="166">
        <f t="shared" si="28"/>
        <v>1</v>
      </c>
      <c r="ED55" s="144" t="str">
        <f t="shared" si="29"/>
        <v>QF</v>
      </c>
      <c r="EE55" s="98">
        <v>987</v>
      </c>
      <c r="EF55" s="215">
        <v>3928</v>
      </c>
      <c r="EJ55" s="98"/>
    </row>
    <row r="56" spans="1:140" x14ac:dyDescent="0.2">
      <c r="A56" s="153"/>
      <c r="B56" s="153"/>
      <c r="C56" s="2"/>
      <c r="D56" s="2"/>
      <c r="E56" s="2"/>
      <c r="F56" s="2"/>
      <c r="G56" s="2"/>
      <c r="I56" s="153"/>
      <c r="J56" s="153"/>
      <c r="K56" s="2"/>
      <c r="L56" s="2"/>
      <c r="M56" s="2"/>
      <c r="N56" s="2"/>
      <c r="O56" s="2"/>
      <c r="Q56" s="153">
        <f t="shared" si="2"/>
        <v>1</v>
      </c>
      <c r="R56" s="144" t="str">
        <f t="shared" si="11"/>
        <v>W</v>
      </c>
      <c r="S56" s="148">
        <v>254</v>
      </c>
      <c r="T56" s="2"/>
      <c r="U56" s="2"/>
      <c r="V56" s="2"/>
      <c r="W56" s="2"/>
      <c r="Y56" s="153">
        <f t="shared" si="3"/>
        <v>1</v>
      </c>
      <c r="Z56" s="144" t="str">
        <f t="shared" si="12"/>
        <v>QF</v>
      </c>
      <c r="AA56" s="130">
        <v>250</v>
      </c>
      <c r="AB56" s="1"/>
      <c r="AC56" s="1"/>
      <c r="AD56" s="1"/>
      <c r="AE56" s="1"/>
      <c r="AF56" s="1"/>
      <c r="AH56" s="153">
        <f t="shared" si="4"/>
        <v>1</v>
      </c>
      <c r="AI56" s="144" t="str">
        <f t="shared" si="13"/>
        <v>W</v>
      </c>
      <c r="AJ56" s="130">
        <v>302</v>
      </c>
      <c r="AK56" s="1"/>
      <c r="AL56" s="1"/>
      <c r="AM56" s="1"/>
      <c r="AN56" s="1"/>
      <c r="AO56" s="1"/>
      <c r="AQ56" s="153">
        <f t="shared" si="30"/>
        <v>1</v>
      </c>
      <c r="AR56" s="144" t="str">
        <f t="shared" si="14"/>
        <v>QF</v>
      </c>
      <c r="AS56" s="133">
        <v>343</v>
      </c>
      <c r="AT56" s="1"/>
      <c r="AU56" s="1"/>
      <c r="AV56" s="1"/>
      <c r="AW56" s="1"/>
      <c r="AX56" s="1"/>
      <c r="AZ56" s="153">
        <f t="shared" si="31"/>
        <v>1</v>
      </c>
      <c r="BA56" s="144" t="str">
        <f t="shared" si="15"/>
        <v>SF</v>
      </c>
      <c r="BB56" s="133">
        <v>343</v>
      </c>
      <c r="BC56" s="1"/>
      <c r="BD56" s="1"/>
      <c r="BE56" s="1"/>
      <c r="BF56" s="1"/>
      <c r="BG56" s="1"/>
      <c r="BI56" s="153">
        <f t="shared" si="32"/>
        <v>1</v>
      </c>
      <c r="BJ56" s="144" t="str">
        <f t="shared" si="16"/>
        <v>QF</v>
      </c>
      <c r="BK56" s="133">
        <v>322</v>
      </c>
      <c r="BL56" s="1"/>
      <c r="BM56" s="1"/>
      <c r="BN56" s="1"/>
      <c r="BO56" s="1"/>
      <c r="BP56" s="1"/>
      <c r="BR56" s="153">
        <f t="shared" si="33"/>
        <v>1</v>
      </c>
      <c r="BS56" s="144" t="str">
        <f t="shared" si="17"/>
        <v>QF</v>
      </c>
      <c r="BT56" s="133">
        <v>558</v>
      </c>
      <c r="BU56" s="1"/>
      <c r="BV56" s="1"/>
      <c r="BW56" s="1"/>
      <c r="BX56" s="1"/>
      <c r="BY56" s="1"/>
      <c r="BZ56" s="98"/>
      <c r="CA56" s="153">
        <f t="shared" si="34"/>
        <v>1</v>
      </c>
      <c r="CB56" s="144" t="str">
        <f t="shared" si="18"/>
        <v>QF</v>
      </c>
      <c r="CC56" s="164">
        <v>494</v>
      </c>
      <c r="CD56" s="1"/>
      <c r="CE56" s="1"/>
      <c r="CF56" s="1"/>
      <c r="CG56" s="1"/>
      <c r="CH56" s="1"/>
      <c r="CJ56" s="166">
        <f t="shared" si="35"/>
        <v>1</v>
      </c>
      <c r="CK56" s="144" t="str">
        <f t="shared" si="19"/>
        <v>SF</v>
      </c>
      <c r="CL56" s="164">
        <v>768</v>
      </c>
      <c r="CM56" s="1"/>
      <c r="CN56" s="1"/>
      <c r="CO56" s="1"/>
      <c r="CP56" s="1"/>
      <c r="CQ56" s="1"/>
      <c r="CS56" s="166">
        <f t="shared" si="20"/>
        <v>1</v>
      </c>
      <c r="CT56" s="144" t="str">
        <f t="shared" si="21"/>
        <v>SF</v>
      </c>
      <c r="CU56" s="164">
        <v>1073</v>
      </c>
      <c r="DB56" s="166">
        <f t="shared" si="22"/>
        <v>1</v>
      </c>
      <c r="DC56" s="144" t="str">
        <f t="shared" si="23"/>
        <v>QF</v>
      </c>
      <c r="DD56" s="133">
        <v>1056</v>
      </c>
      <c r="DK56" s="166">
        <f t="shared" si="24"/>
        <v>1</v>
      </c>
      <c r="DL56" s="144" t="str">
        <f t="shared" si="25"/>
        <v>QF</v>
      </c>
      <c r="DM56" s="133">
        <v>1507</v>
      </c>
      <c r="DR56" s="2"/>
      <c r="DS56" s="2"/>
      <c r="DT56" s="166">
        <f t="shared" si="26"/>
        <v>1</v>
      </c>
      <c r="DU56" s="144" t="str">
        <f t="shared" si="27"/>
        <v>QF</v>
      </c>
      <c r="DV56" s="133">
        <v>1684</v>
      </c>
      <c r="EA56" s="2"/>
      <c r="EC56" s="166">
        <f t="shared" si="28"/>
        <v>1</v>
      </c>
      <c r="ED56" s="144" t="str">
        <f t="shared" si="29"/>
        <v>QF</v>
      </c>
      <c r="EE56" s="98">
        <v>1023</v>
      </c>
      <c r="EF56" s="215">
        <v>4039</v>
      </c>
      <c r="EJ56" s="2"/>
    </row>
    <row r="57" spans="1:140" x14ac:dyDescent="0.2">
      <c r="A57" s="153"/>
      <c r="B57" s="153"/>
      <c r="C57" s="2"/>
      <c r="D57" s="2"/>
      <c r="E57" s="2"/>
      <c r="F57" s="2"/>
      <c r="G57" s="2"/>
      <c r="I57" s="153"/>
      <c r="J57" s="153"/>
      <c r="K57" s="2"/>
      <c r="L57" s="2"/>
      <c r="M57" s="2"/>
      <c r="N57" s="2"/>
      <c r="O57" s="2"/>
      <c r="Q57" s="153">
        <f t="shared" si="2"/>
        <v>1</v>
      </c>
      <c r="R57" s="144" t="str">
        <f t="shared" si="11"/>
        <v>SF</v>
      </c>
      <c r="S57" s="148">
        <v>267</v>
      </c>
      <c r="T57" s="2"/>
      <c r="U57" s="2"/>
      <c r="V57" s="2"/>
      <c r="W57" s="2"/>
      <c r="Y57" s="153">
        <f t="shared" si="3"/>
        <v>1</v>
      </c>
      <c r="Z57" s="144" t="str">
        <f t="shared" si="12"/>
        <v>SF</v>
      </c>
      <c r="AA57" s="129">
        <v>254</v>
      </c>
      <c r="AB57" s="1"/>
      <c r="AC57" s="1"/>
      <c r="AD57" s="1"/>
      <c r="AE57" s="1"/>
      <c r="AF57" s="1"/>
      <c r="AH57" s="153">
        <f t="shared" si="4"/>
        <v>1</v>
      </c>
      <c r="AI57" s="144" t="str">
        <f t="shared" si="13"/>
        <v>QF</v>
      </c>
      <c r="AJ57" s="128">
        <v>303</v>
      </c>
      <c r="AK57" s="1"/>
      <c r="AL57" s="1"/>
      <c r="AM57" s="1"/>
      <c r="AN57" s="1"/>
      <c r="AO57" s="1"/>
      <c r="AQ57" s="153">
        <f t="shared" si="30"/>
        <v>1</v>
      </c>
      <c r="AR57" s="144" t="str">
        <f t="shared" si="14"/>
        <v>QF</v>
      </c>
      <c r="AS57" s="133">
        <v>358</v>
      </c>
      <c r="AT57" s="1"/>
      <c r="AU57" s="1"/>
      <c r="AV57" s="1"/>
      <c r="AW57" s="1"/>
      <c r="AX57" s="1"/>
      <c r="AZ57" s="153">
        <f t="shared" si="31"/>
        <v>1</v>
      </c>
      <c r="BA57" s="144" t="str">
        <f t="shared" si="15"/>
        <v>QF</v>
      </c>
      <c r="BB57" s="133">
        <v>345</v>
      </c>
      <c r="BC57" s="1"/>
      <c r="BD57" s="1"/>
      <c r="BE57" s="1"/>
      <c r="BF57" s="1"/>
      <c r="BG57" s="1"/>
      <c r="BI57" s="153">
        <f t="shared" si="32"/>
        <v>1</v>
      </c>
      <c r="BJ57" s="144" t="str">
        <f t="shared" si="16"/>
        <v>SF</v>
      </c>
      <c r="BK57" s="133">
        <v>341</v>
      </c>
      <c r="BL57" s="1"/>
      <c r="BM57" s="1"/>
      <c r="BN57" s="1"/>
      <c r="BO57" s="1"/>
      <c r="BP57" s="1"/>
      <c r="BR57" s="153">
        <f t="shared" si="33"/>
        <v>1</v>
      </c>
      <c r="BS57" s="144" t="str">
        <f t="shared" si="17"/>
        <v>SF</v>
      </c>
      <c r="BT57" s="133">
        <v>703</v>
      </c>
      <c r="BU57" s="1"/>
      <c r="BV57" s="1"/>
      <c r="BW57" s="1"/>
      <c r="BX57" s="1"/>
      <c r="BY57" s="1"/>
      <c r="BZ57" s="98"/>
      <c r="CA57" s="153">
        <f t="shared" si="34"/>
        <v>1</v>
      </c>
      <c r="CB57" s="144" t="str">
        <f t="shared" si="18"/>
        <v>SF</v>
      </c>
      <c r="CC57" s="164">
        <v>525</v>
      </c>
      <c r="CD57" s="1"/>
      <c r="CE57" s="1"/>
      <c r="CF57" s="1"/>
      <c r="CG57" s="1"/>
      <c r="CH57" s="1"/>
      <c r="CJ57" s="166">
        <f t="shared" si="35"/>
        <v>1</v>
      </c>
      <c r="CK57" s="144" t="str">
        <f t="shared" si="19"/>
        <v>SF</v>
      </c>
      <c r="CL57" s="164">
        <v>816</v>
      </c>
      <c r="CM57" s="1"/>
      <c r="CN57" s="1"/>
      <c r="CO57" s="1"/>
      <c r="CP57" s="1"/>
      <c r="CQ57" s="1"/>
      <c r="CS57" s="166">
        <f t="shared" si="20"/>
        <v>1</v>
      </c>
      <c r="CT57" s="144" t="str">
        <f t="shared" si="21"/>
        <v>F</v>
      </c>
      <c r="CU57" s="164">
        <v>1086</v>
      </c>
      <c r="DB57" s="166">
        <f t="shared" si="22"/>
        <v>1</v>
      </c>
      <c r="DC57" s="144" t="str">
        <f t="shared" si="23"/>
        <v>SF</v>
      </c>
      <c r="DD57" s="133">
        <v>1114</v>
      </c>
      <c r="DK57" s="166">
        <f t="shared" si="24"/>
        <v>1</v>
      </c>
      <c r="DL57" s="144" t="str">
        <f t="shared" si="25"/>
        <v>SF</v>
      </c>
      <c r="DM57" s="133">
        <v>1519</v>
      </c>
      <c r="DR57" s="2"/>
      <c r="DS57" s="2"/>
      <c r="DT57" s="166">
        <f t="shared" si="26"/>
        <v>1</v>
      </c>
      <c r="DU57" s="144" t="str">
        <f t="shared" si="27"/>
        <v>QF</v>
      </c>
      <c r="DV57" s="133">
        <v>1717</v>
      </c>
      <c r="EA57" s="2"/>
      <c r="EC57" s="166">
        <f t="shared" si="28"/>
        <v>1</v>
      </c>
      <c r="ED57" s="144" t="str">
        <f t="shared" si="29"/>
        <v>WF</v>
      </c>
      <c r="EE57" s="98">
        <v>1114</v>
      </c>
      <c r="EF57" s="215">
        <v>4334</v>
      </c>
      <c r="EJ57" s="2"/>
    </row>
    <row r="58" spans="1:140" x14ac:dyDescent="0.2">
      <c r="A58" s="153"/>
      <c r="B58" s="153"/>
      <c r="C58" s="2"/>
      <c r="D58" s="2"/>
      <c r="E58" s="2"/>
      <c r="F58" s="2"/>
      <c r="G58" s="2"/>
      <c r="I58" s="153"/>
      <c r="J58" s="153"/>
      <c r="K58" s="2"/>
      <c r="L58" s="2"/>
      <c r="M58" s="2"/>
      <c r="N58" s="2"/>
      <c r="O58" s="2"/>
      <c r="Q58" s="153">
        <f t="shared" si="2"/>
        <v>1</v>
      </c>
      <c r="R58" s="144" t="str">
        <f t="shared" si="11"/>
        <v>QF</v>
      </c>
      <c r="S58" s="148">
        <v>274</v>
      </c>
      <c r="T58" s="2"/>
      <c r="U58" s="2"/>
      <c r="V58" s="2"/>
      <c r="W58" s="2"/>
      <c r="Y58" s="153">
        <f t="shared" si="3"/>
        <v>1</v>
      </c>
      <c r="Z58" s="144" t="str">
        <f t="shared" si="12"/>
        <v>F</v>
      </c>
      <c r="AA58" s="130">
        <v>267</v>
      </c>
      <c r="AB58" s="1"/>
      <c r="AC58" s="1"/>
      <c r="AD58" s="1"/>
      <c r="AE58" s="1"/>
      <c r="AF58" s="1"/>
      <c r="AH58" s="153">
        <f t="shared" si="4"/>
        <v>1</v>
      </c>
      <c r="AI58" s="144" t="str">
        <f t="shared" si="13"/>
        <v>QF</v>
      </c>
      <c r="AJ58" s="128">
        <v>306</v>
      </c>
      <c r="AK58" s="1"/>
      <c r="AL58" s="1"/>
      <c r="AM58" s="1"/>
      <c r="AN58" s="1"/>
      <c r="AO58" s="1"/>
      <c r="AQ58" s="153">
        <f t="shared" si="30"/>
        <v>1</v>
      </c>
      <c r="AR58" s="144" t="str">
        <f t="shared" si="14"/>
        <v>SF</v>
      </c>
      <c r="AS58" s="133">
        <v>364</v>
      </c>
      <c r="AT58" s="1"/>
      <c r="AU58" s="1"/>
      <c r="AV58" s="1"/>
      <c r="AW58" s="1"/>
      <c r="AX58" s="1"/>
      <c r="AZ58" s="153">
        <f t="shared" si="31"/>
        <v>1</v>
      </c>
      <c r="BA58" s="144" t="str">
        <f t="shared" si="15"/>
        <v>SF</v>
      </c>
      <c r="BB58" s="133">
        <v>353</v>
      </c>
      <c r="BC58" s="1"/>
      <c r="BD58" s="1"/>
      <c r="BE58" s="1"/>
      <c r="BF58" s="1"/>
      <c r="BG58" s="1"/>
      <c r="BI58" s="153">
        <f t="shared" si="32"/>
        <v>1</v>
      </c>
      <c r="BJ58" s="144" t="str">
        <f t="shared" si="16"/>
        <v>QF</v>
      </c>
      <c r="BK58" s="133">
        <v>343</v>
      </c>
      <c r="BL58" s="1"/>
      <c r="BM58" s="1"/>
      <c r="BN58" s="1"/>
      <c r="BO58" s="1"/>
      <c r="BP58" s="1"/>
      <c r="BR58" s="153">
        <f t="shared" si="33"/>
        <v>1</v>
      </c>
      <c r="BS58" s="144" t="str">
        <f t="shared" si="17"/>
        <v>QF</v>
      </c>
      <c r="BT58" s="133">
        <v>768</v>
      </c>
      <c r="BU58" s="1"/>
      <c r="BV58" s="1"/>
      <c r="BW58" s="1"/>
      <c r="BX58" s="1"/>
      <c r="BY58" s="1"/>
      <c r="BZ58" s="98"/>
      <c r="CA58" s="153">
        <f t="shared" si="34"/>
        <v>1</v>
      </c>
      <c r="CB58" s="144" t="str">
        <f t="shared" si="18"/>
        <v>QF</v>
      </c>
      <c r="CC58" s="164">
        <v>527</v>
      </c>
      <c r="CD58" s="1"/>
      <c r="CE58" s="1"/>
      <c r="CF58" s="1"/>
      <c r="CG58" s="1"/>
      <c r="CH58" s="1"/>
      <c r="CJ58" s="166">
        <f t="shared" si="35"/>
        <v>1</v>
      </c>
      <c r="CK58" s="144" t="str">
        <f t="shared" si="19"/>
        <v>F</v>
      </c>
      <c r="CL58" s="164">
        <v>870</v>
      </c>
      <c r="CM58" s="1"/>
      <c r="CN58" s="1"/>
      <c r="CO58" s="1"/>
      <c r="CP58" s="1"/>
      <c r="CQ58" s="1"/>
      <c r="CS58" s="166">
        <f t="shared" si="20"/>
        <v>1</v>
      </c>
      <c r="CT58" s="144" t="str">
        <f t="shared" si="21"/>
        <v>WF</v>
      </c>
      <c r="CU58" s="164">
        <v>1114</v>
      </c>
      <c r="DB58" s="166">
        <f t="shared" si="22"/>
        <v>1</v>
      </c>
      <c r="DC58" s="144" t="str">
        <f t="shared" si="23"/>
        <v>QF</v>
      </c>
      <c r="DD58" s="133">
        <v>1218</v>
      </c>
      <c r="DK58" s="166">
        <f t="shared" si="24"/>
        <v>1</v>
      </c>
      <c r="DL58" s="144" t="str">
        <f t="shared" si="25"/>
        <v>QF</v>
      </c>
      <c r="DM58" s="133">
        <v>1540</v>
      </c>
      <c r="DR58" s="2"/>
      <c r="DS58" s="2"/>
      <c r="DT58" s="166">
        <f t="shared" si="26"/>
        <v>1</v>
      </c>
      <c r="DU58" s="144" t="str">
        <f t="shared" si="27"/>
        <v>QF</v>
      </c>
      <c r="DV58" s="133">
        <v>1718</v>
      </c>
      <c r="EA58" s="2"/>
      <c r="EC58" s="166">
        <f t="shared" si="28"/>
        <v>1</v>
      </c>
      <c r="ED58" s="144" t="str">
        <f t="shared" si="29"/>
        <v>F</v>
      </c>
      <c r="EE58" s="98">
        <v>1153</v>
      </c>
      <c r="EF58" s="215">
        <v>4488</v>
      </c>
      <c r="EJ58" s="2"/>
    </row>
    <row r="59" spans="1:140" ht="13.5" thickBot="1" x14ac:dyDescent="0.25">
      <c r="A59" s="153"/>
      <c r="B59" s="153"/>
      <c r="C59" s="2"/>
      <c r="D59" s="2"/>
      <c r="E59" s="2"/>
      <c r="F59" s="2"/>
      <c r="G59" s="2"/>
      <c r="I59" s="153"/>
      <c r="J59" s="153"/>
      <c r="K59" s="2"/>
      <c r="L59" s="2"/>
      <c r="M59" s="2"/>
      <c r="N59" s="2"/>
      <c r="O59" s="2"/>
      <c r="Q59" s="153">
        <f t="shared" si="2"/>
        <v>1</v>
      </c>
      <c r="R59" s="144" t="str">
        <f t="shared" si="11"/>
        <v>WF</v>
      </c>
      <c r="S59" s="148">
        <v>279</v>
      </c>
      <c r="T59" s="2"/>
      <c r="U59" s="2"/>
      <c r="V59" s="2"/>
      <c r="W59" s="2"/>
      <c r="Y59" s="153">
        <f t="shared" si="3"/>
        <v>1</v>
      </c>
      <c r="Z59" s="144" t="str">
        <f t="shared" si="12"/>
        <v>F</v>
      </c>
      <c r="AA59" s="130">
        <v>271</v>
      </c>
      <c r="AB59" s="1"/>
      <c r="AC59" s="1"/>
      <c r="AD59" s="1"/>
      <c r="AE59" s="1"/>
      <c r="AF59" s="1"/>
      <c r="AH59" s="153">
        <f t="shared" si="4"/>
        <v>1</v>
      </c>
      <c r="AI59" s="144" t="str">
        <f t="shared" si="13"/>
        <v>QF</v>
      </c>
      <c r="AJ59" s="128">
        <v>308</v>
      </c>
      <c r="AK59" s="1"/>
      <c r="AL59" s="1"/>
      <c r="AM59" s="1"/>
      <c r="AN59" s="1"/>
      <c r="AO59" s="1"/>
      <c r="AQ59" s="153">
        <f t="shared" si="30"/>
        <v>1</v>
      </c>
      <c r="AR59" s="144" t="str">
        <f t="shared" si="14"/>
        <v>F</v>
      </c>
      <c r="AS59" s="133">
        <v>365</v>
      </c>
      <c r="AT59" s="1"/>
      <c r="AU59" s="1"/>
      <c r="AV59" s="1"/>
      <c r="AW59" s="1"/>
      <c r="AX59" s="1"/>
      <c r="AZ59" s="153">
        <f t="shared" si="31"/>
        <v>1</v>
      </c>
      <c r="BA59" s="144" t="str">
        <f t="shared" si="15"/>
        <v>QF</v>
      </c>
      <c r="BB59" s="133">
        <v>365</v>
      </c>
      <c r="BC59" s="1"/>
      <c r="BD59" s="1"/>
      <c r="BE59" s="1"/>
      <c r="BF59" s="1"/>
      <c r="BG59" s="1"/>
      <c r="BI59" s="153">
        <f t="shared" si="32"/>
        <v>1</v>
      </c>
      <c r="BJ59" s="144" t="str">
        <f t="shared" si="16"/>
        <v>QF</v>
      </c>
      <c r="BK59" s="133">
        <v>358</v>
      </c>
      <c r="BL59" s="1"/>
      <c r="BM59" s="1"/>
      <c r="BN59" s="1"/>
      <c r="BO59" s="1"/>
      <c r="BP59" s="1"/>
      <c r="BR59" s="153">
        <f t="shared" si="33"/>
        <v>1</v>
      </c>
      <c r="BS59" s="144" t="str">
        <f t="shared" si="17"/>
        <v>QF</v>
      </c>
      <c r="BT59" s="133">
        <v>811</v>
      </c>
      <c r="BU59" s="1"/>
      <c r="BV59" s="1"/>
      <c r="BW59" s="1"/>
      <c r="BX59" s="1"/>
      <c r="BY59" s="1"/>
      <c r="BZ59" s="98"/>
      <c r="CA59" s="153">
        <f t="shared" si="34"/>
        <v>1</v>
      </c>
      <c r="CB59" s="144" t="str">
        <f t="shared" si="18"/>
        <v>QF</v>
      </c>
      <c r="CC59" s="164">
        <v>555</v>
      </c>
      <c r="CD59" s="1"/>
      <c r="CE59" s="1"/>
      <c r="CF59" s="1"/>
      <c r="CG59" s="1"/>
      <c r="CH59" s="1"/>
      <c r="CJ59" s="166">
        <f t="shared" si="35"/>
        <v>1</v>
      </c>
      <c r="CK59" s="144" t="str">
        <f t="shared" si="19"/>
        <v>QF</v>
      </c>
      <c r="CL59" s="164">
        <v>931</v>
      </c>
      <c r="CM59" s="1"/>
      <c r="CN59" s="1"/>
      <c r="CO59" s="1"/>
      <c r="CP59" s="1"/>
      <c r="CQ59" s="1"/>
      <c r="CS59" s="166">
        <f t="shared" si="20"/>
        <v>1</v>
      </c>
      <c r="CT59" s="144" t="str">
        <f t="shared" si="21"/>
        <v>SF</v>
      </c>
      <c r="CU59" s="164">
        <v>1124</v>
      </c>
      <c r="DB59" s="166">
        <f t="shared" si="22"/>
        <v>1</v>
      </c>
      <c r="DC59" s="144" t="str">
        <f t="shared" si="23"/>
        <v>SF</v>
      </c>
      <c r="DD59" s="133">
        <v>1241</v>
      </c>
      <c r="DK59" s="166">
        <f t="shared" si="24"/>
        <v>1</v>
      </c>
      <c r="DL59" s="144" t="str">
        <f t="shared" si="25"/>
        <v>QF</v>
      </c>
      <c r="DM59" s="133">
        <v>1592</v>
      </c>
      <c r="DR59" s="2"/>
      <c r="DS59" s="2"/>
      <c r="DT59" s="166">
        <f t="shared" si="26"/>
        <v>1</v>
      </c>
      <c r="DU59" s="144" t="str">
        <f t="shared" si="27"/>
        <v>QF</v>
      </c>
      <c r="DV59" s="133">
        <v>1732</v>
      </c>
      <c r="EA59" s="2"/>
      <c r="EC59" s="166">
        <f t="shared" si="28"/>
        <v>1</v>
      </c>
      <c r="ED59" s="144" t="str">
        <f t="shared" si="29"/>
        <v>F</v>
      </c>
      <c r="EE59" s="98">
        <v>1218</v>
      </c>
      <c r="EF59" s="216">
        <v>4911</v>
      </c>
      <c r="EJ59" s="2"/>
    </row>
    <row r="60" spans="1:140" x14ac:dyDescent="0.2">
      <c r="A60" s="153"/>
      <c r="B60" s="153"/>
      <c r="C60" s="2"/>
      <c r="D60" s="2"/>
      <c r="E60" s="2"/>
      <c r="F60" s="2"/>
      <c r="G60" s="2"/>
      <c r="I60" s="153"/>
      <c r="J60" s="153"/>
      <c r="K60" s="2"/>
      <c r="L60" s="2"/>
      <c r="M60" s="2"/>
      <c r="N60" s="2"/>
      <c r="O60" s="2"/>
      <c r="Q60" s="153">
        <f t="shared" si="2"/>
        <v>1</v>
      </c>
      <c r="R60" s="144" t="str">
        <f t="shared" si="11"/>
        <v>QF</v>
      </c>
      <c r="S60" s="148">
        <v>288</v>
      </c>
      <c r="T60" s="2"/>
      <c r="U60" s="2"/>
      <c r="V60" s="2"/>
      <c r="W60" s="2"/>
      <c r="Y60" s="153">
        <f t="shared" si="3"/>
        <v>1</v>
      </c>
      <c r="Z60" s="144" t="str">
        <f t="shared" si="12"/>
        <v>QF</v>
      </c>
      <c r="AA60" s="129">
        <v>279</v>
      </c>
      <c r="AB60" s="1"/>
      <c r="AC60" s="1"/>
      <c r="AD60" s="1"/>
      <c r="AE60" s="1"/>
      <c r="AF60" s="1"/>
      <c r="AH60" s="153">
        <f t="shared" si="4"/>
        <v>1</v>
      </c>
      <c r="AI60" s="144" t="str">
        <f t="shared" si="13"/>
        <v>QF</v>
      </c>
      <c r="AJ60" s="128">
        <v>311</v>
      </c>
      <c r="AK60" s="1"/>
      <c r="AL60" s="1"/>
      <c r="AM60" s="1"/>
      <c r="AN60" s="1"/>
      <c r="AO60" s="1"/>
      <c r="AQ60" s="153">
        <f t="shared" si="30"/>
        <v>1</v>
      </c>
      <c r="AR60" s="144" t="str">
        <f t="shared" si="14"/>
        <v>QF</v>
      </c>
      <c r="AS60" s="133">
        <v>378</v>
      </c>
      <c r="AT60" s="1"/>
      <c r="AU60" s="1"/>
      <c r="AV60" s="1"/>
      <c r="AW60" s="1"/>
      <c r="AX60" s="1"/>
      <c r="AZ60" s="153">
        <f t="shared" si="31"/>
        <v>1</v>
      </c>
      <c r="BA60" s="144" t="str">
        <f t="shared" si="15"/>
        <v>SF</v>
      </c>
      <c r="BB60" s="133">
        <v>388</v>
      </c>
      <c r="BC60" s="1"/>
      <c r="BD60" s="1"/>
      <c r="BE60" s="1"/>
      <c r="BF60" s="1"/>
      <c r="BG60" s="1"/>
      <c r="BI60" s="153">
        <f t="shared" si="32"/>
        <v>1</v>
      </c>
      <c r="BJ60" s="144" t="str">
        <f t="shared" si="16"/>
        <v>SF</v>
      </c>
      <c r="BK60" s="144">
        <v>365</v>
      </c>
      <c r="BL60" s="1"/>
      <c r="BM60" s="1"/>
      <c r="BN60" s="1"/>
      <c r="BO60" s="1"/>
      <c r="BP60" s="1"/>
      <c r="BR60" s="153">
        <f t="shared" si="33"/>
        <v>1</v>
      </c>
      <c r="BS60" s="144" t="str">
        <f t="shared" si="17"/>
        <v>W</v>
      </c>
      <c r="BT60" s="133">
        <v>910</v>
      </c>
      <c r="BU60" s="1"/>
      <c r="BV60" s="1"/>
      <c r="BW60" s="1"/>
      <c r="BX60" s="1"/>
      <c r="BY60" s="1"/>
      <c r="BZ60" s="98"/>
      <c r="CA60" s="153">
        <f t="shared" si="34"/>
        <v>1</v>
      </c>
      <c r="CB60" s="144" t="str">
        <f t="shared" si="18"/>
        <v>QF</v>
      </c>
      <c r="CC60" s="164">
        <v>604</v>
      </c>
      <c r="CD60" s="1"/>
      <c r="CE60" s="1"/>
      <c r="CF60" s="1"/>
      <c r="CG60" s="1"/>
      <c r="CH60" s="1"/>
      <c r="CJ60" s="166">
        <f t="shared" si="35"/>
        <v>1</v>
      </c>
      <c r="CK60" s="144" t="str">
        <f t="shared" si="19"/>
        <v>WC</v>
      </c>
      <c r="CL60" s="164">
        <v>971</v>
      </c>
      <c r="CM60" s="1"/>
      <c r="CN60" s="1"/>
      <c r="CO60" s="1"/>
      <c r="CP60" s="1"/>
      <c r="CQ60" s="1"/>
      <c r="CS60" s="166">
        <f t="shared" si="20"/>
        <v>1</v>
      </c>
      <c r="CT60" s="144" t="str">
        <f t="shared" si="21"/>
        <v>QF</v>
      </c>
      <c r="CU60" s="164">
        <v>1218</v>
      </c>
      <c r="DB60" s="166">
        <f t="shared" si="22"/>
        <v>1</v>
      </c>
      <c r="DC60" s="144" t="str">
        <f t="shared" si="23"/>
        <v>SF</v>
      </c>
      <c r="DD60" s="133">
        <v>1477</v>
      </c>
      <c r="DK60" s="166">
        <f t="shared" si="24"/>
        <v>1</v>
      </c>
      <c r="DL60" s="144" t="str">
        <f t="shared" si="25"/>
        <v>QF</v>
      </c>
      <c r="DM60" s="133">
        <v>1662</v>
      </c>
      <c r="DR60" s="2"/>
      <c r="DS60" s="2"/>
      <c r="DT60" s="166">
        <f t="shared" si="26"/>
        <v>1</v>
      </c>
      <c r="DU60" s="144" t="str">
        <f t="shared" si="27"/>
        <v>SF</v>
      </c>
      <c r="DV60" s="133">
        <v>1741</v>
      </c>
      <c r="EA60" s="2"/>
      <c r="EC60" s="166">
        <f t="shared" si="28"/>
        <v>1</v>
      </c>
      <c r="ED60" s="144" t="str">
        <f t="shared" si="29"/>
        <v>QF</v>
      </c>
      <c r="EE60" s="165">
        <v>1241</v>
      </c>
      <c r="EJ60" s="2"/>
    </row>
    <row r="61" spans="1:140" x14ac:dyDescent="0.2">
      <c r="A61" s="153"/>
      <c r="B61" s="153"/>
      <c r="C61" s="2"/>
      <c r="D61" s="2"/>
      <c r="E61" s="2"/>
      <c r="F61" s="2"/>
      <c r="G61" s="2"/>
      <c r="I61" s="153"/>
      <c r="J61" s="153"/>
      <c r="K61" s="2"/>
      <c r="L61" s="2"/>
      <c r="M61" s="2"/>
      <c r="N61" s="2"/>
      <c r="O61" s="2"/>
      <c r="Q61" s="153">
        <f t="shared" si="2"/>
        <v>1</v>
      </c>
      <c r="R61" s="144" t="str">
        <f t="shared" si="11"/>
        <v>QF</v>
      </c>
      <c r="S61" s="148">
        <v>292</v>
      </c>
      <c r="T61" s="2"/>
      <c r="U61" s="2"/>
      <c r="V61" s="2"/>
      <c r="W61" s="2"/>
      <c r="Y61" s="153">
        <f t="shared" si="3"/>
        <v>1</v>
      </c>
      <c r="Z61" s="144" t="str">
        <f t="shared" si="12"/>
        <v>QF</v>
      </c>
      <c r="AA61" s="128">
        <v>288</v>
      </c>
      <c r="AB61" s="1"/>
      <c r="AC61" s="1"/>
      <c r="AD61" s="1"/>
      <c r="AE61" s="1"/>
      <c r="AF61" s="1"/>
      <c r="AH61" s="153">
        <f t="shared" si="4"/>
        <v>1</v>
      </c>
      <c r="AI61" s="144" t="str">
        <f t="shared" si="13"/>
        <v>F</v>
      </c>
      <c r="AJ61" s="130">
        <v>312</v>
      </c>
      <c r="AK61" s="1"/>
      <c r="AL61" s="1"/>
      <c r="AM61" s="1"/>
      <c r="AN61" s="1"/>
      <c r="AO61" s="1"/>
      <c r="AQ61" s="153">
        <f t="shared" si="30"/>
        <v>1</v>
      </c>
      <c r="AR61" s="144" t="str">
        <f t="shared" si="14"/>
        <v>SF</v>
      </c>
      <c r="AS61" s="133">
        <v>386</v>
      </c>
      <c r="AT61" s="1"/>
      <c r="AU61" s="1"/>
      <c r="AV61" s="1"/>
      <c r="AW61" s="1"/>
      <c r="AX61" s="1"/>
      <c r="AZ61" s="153">
        <f t="shared" si="31"/>
        <v>1</v>
      </c>
      <c r="BA61" s="144" t="str">
        <f t="shared" si="15"/>
        <v>QF</v>
      </c>
      <c r="BB61" s="133">
        <v>395</v>
      </c>
      <c r="BC61" s="1"/>
      <c r="BD61" s="1"/>
      <c r="BE61" s="1"/>
      <c r="BF61" s="1"/>
      <c r="BG61" s="1"/>
      <c r="BI61" s="153">
        <f t="shared" si="32"/>
        <v>1</v>
      </c>
      <c r="BJ61" s="144" t="str">
        <f t="shared" si="16"/>
        <v>QF</v>
      </c>
      <c r="BK61" s="133">
        <v>384</v>
      </c>
      <c r="BL61" s="1"/>
      <c r="BM61" s="1"/>
      <c r="BN61" s="1"/>
      <c r="BO61" s="1"/>
      <c r="BP61" s="1"/>
      <c r="BR61" s="153">
        <f t="shared" si="33"/>
        <v>1</v>
      </c>
      <c r="BS61" s="144" t="str">
        <f t="shared" si="17"/>
        <v>WC</v>
      </c>
      <c r="BT61" s="133">
        <v>987</v>
      </c>
      <c r="BU61" s="1"/>
      <c r="BV61" s="1"/>
      <c r="BW61" s="1"/>
      <c r="BX61" s="1"/>
      <c r="BY61" s="1"/>
      <c r="BZ61" s="98"/>
      <c r="CA61" s="153">
        <f t="shared" si="34"/>
        <v>1</v>
      </c>
      <c r="CB61" s="144" t="str">
        <f t="shared" si="18"/>
        <v>QF</v>
      </c>
      <c r="CC61" s="164">
        <v>612</v>
      </c>
      <c r="CD61" s="1"/>
      <c r="CE61" s="1"/>
      <c r="CF61" s="1"/>
      <c r="CG61" s="1"/>
      <c r="CH61" s="1"/>
      <c r="CJ61" s="166">
        <f t="shared" si="35"/>
        <v>1</v>
      </c>
      <c r="CK61" s="144" t="str">
        <f t="shared" si="19"/>
        <v>SF</v>
      </c>
      <c r="CL61" s="164">
        <v>973</v>
      </c>
      <c r="CM61" s="1"/>
      <c r="CN61" s="1"/>
      <c r="CO61" s="1"/>
      <c r="CP61" s="1"/>
      <c r="CQ61" s="1"/>
      <c r="CS61" s="166">
        <f t="shared" si="20"/>
        <v>1</v>
      </c>
      <c r="CT61" s="144" t="str">
        <f t="shared" si="21"/>
        <v>SF</v>
      </c>
      <c r="CU61" s="164">
        <v>1305</v>
      </c>
      <c r="DB61" s="166">
        <f t="shared" si="22"/>
        <v>1</v>
      </c>
      <c r="DC61" s="144" t="str">
        <f t="shared" si="23"/>
        <v>W</v>
      </c>
      <c r="DD61" s="133">
        <v>1503</v>
      </c>
      <c r="DK61" s="166">
        <f t="shared" si="24"/>
        <v>1</v>
      </c>
      <c r="DL61" s="144" t="str">
        <f t="shared" si="25"/>
        <v>SF</v>
      </c>
      <c r="DM61" s="133">
        <v>1671</v>
      </c>
      <c r="DR61" s="2"/>
      <c r="DS61" s="2"/>
      <c r="DT61" s="166">
        <f t="shared" si="26"/>
        <v>1</v>
      </c>
      <c r="DU61" s="144" t="str">
        <f t="shared" si="27"/>
        <v>SF</v>
      </c>
      <c r="DV61" s="133">
        <v>1756</v>
      </c>
      <c r="EA61" s="2"/>
      <c r="EC61" s="166">
        <f t="shared" si="28"/>
        <v>1</v>
      </c>
      <c r="ED61" s="144" t="str">
        <f t="shared" si="29"/>
        <v>QF</v>
      </c>
      <c r="EE61" s="165">
        <v>1285</v>
      </c>
      <c r="EJ61" s="2"/>
    </row>
    <row r="62" spans="1:140" x14ac:dyDescent="0.2">
      <c r="A62" s="153"/>
      <c r="B62" s="153"/>
      <c r="C62" s="2"/>
      <c r="D62" s="2"/>
      <c r="E62" s="2"/>
      <c r="F62" s="2"/>
      <c r="G62" s="2"/>
      <c r="I62" s="153"/>
      <c r="J62" s="153"/>
      <c r="K62" s="2"/>
      <c r="L62" s="2"/>
      <c r="M62" s="2"/>
      <c r="N62" s="2"/>
      <c r="O62" s="2"/>
      <c r="Q62" s="153">
        <f t="shared" si="2"/>
        <v>1</v>
      </c>
      <c r="R62" s="144" t="str">
        <f t="shared" si="11"/>
        <v>QF</v>
      </c>
      <c r="S62" s="148">
        <v>293</v>
      </c>
      <c r="T62" s="2"/>
      <c r="U62" s="2"/>
      <c r="V62" s="2"/>
      <c r="W62" s="2"/>
      <c r="Y62" s="153">
        <f t="shared" si="3"/>
        <v>1</v>
      </c>
      <c r="Z62" s="144" t="str">
        <f t="shared" si="12"/>
        <v>QF</v>
      </c>
      <c r="AA62" s="128">
        <v>291</v>
      </c>
      <c r="AB62" s="1"/>
      <c r="AC62" s="1"/>
      <c r="AD62" s="1"/>
      <c r="AE62" s="1"/>
      <c r="AF62" s="1"/>
      <c r="AH62" s="153">
        <f t="shared" si="4"/>
        <v>1</v>
      </c>
      <c r="AI62" s="144" t="str">
        <f t="shared" si="13"/>
        <v>QF</v>
      </c>
      <c r="AJ62" s="128">
        <v>313</v>
      </c>
      <c r="AK62" s="1"/>
      <c r="AL62" s="1"/>
      <c r="AM62" s="1"/>
      <c r="AN62" s="1"/>
      <c r="AO62" s="1"/>
      <c r="AQ62" s="153">
        <f t="shared" si="30"/>
        <v>1</v>
      </c>
      <c r="AR62" s="144" t="str">
        <f t="shared" si="14"/>
        <v>QF</v>
      </c>
      <c r="AS62" s="133">
        <v>395</v>
      </c>
      <c r="AT62" s="1"/>
      <c r="AU62" s="1"/>
      <c r="AV62" s="1"/>
      <c r="AW62" s="1"/>
      <c r="AX62" s="1"/>
      <c r="AZ62" s="153">
        <f t="shared" si="31"/>
        <v>1</v>
      </c>
      <c r="BA62" s="144" t="str">
        <f t="shared" si="15"/>
        <v>QF</v>
      </c>
      <c r="BB62" s="133">
        <v>435</v>
      </c>
      <c r="BC62" s="1"/>
      <c r="BD62" s="1"/>
      <c r="BE62" s="1"/>
      <c r="BF62" s="1"/>
      <c r="BG62" s="1"/>
      <c r="BI62" s="153">
        <f t="shared" si="32"/>
        <v>1</v>
      </c>
      <c r="BJ62" s="144" t="str">
        <f t="shared" si="16"/>
        <v>QF</v>
      </c>
      <c r="BK62" s="133">
        <v>395</v>
      </c>
      <c r="BL62" s="1"/>
      <c r="BM62" s="1"/>
      <c r="BN62" s="1"/>
      <c r="BO62" s="1"/>
      <c r="BP62" s="1"/>
      <c r="BR62" s="153">
        <f t="shared" si="33"/>
        <v>1</v>
      </c>
      <c r="BS62" s="144" t="str">
        <f t="shared" si="17"/>
        <v>SF</v>
      </c>
      <c r="BT62" s="133">
        <v>997</v>
      </c>
      <c r="BU62" s="1"/>
      <c r="BV62" s="1"/>
      <c r="BW62" s="1"/>
      <c r="BX62" s="1"/>
      <c r="BY62" s="1"/>
      <c r="BZ62" s="98"/>
      <c r="CA62" s="153">
        <f t="shared" si="34"/>
        <v>1</v>
      </c>
      <c r="CB62" s="144" t="str">
        <f t="shared" si="18"/>
        <v>QF</v>
      </c>
      <c r="CC62" s="164">
        <v>816</v>
      </c>
      <c r="CD62" s="1"/>
      <c r="CE62" s="1"/>
      <c r="CF62" s="1"/>
      <c r="CG62" s="1"/>
      <c r="CH62" s="1"/>
      <c r="CJ62" s="166">
        <f t="shared" si="35"/>
        <v>1</v>
      </c>
      <c r="CK62" s="144" t="str">
        <f t="shared" si="19"/>
        <v>QF</v>
      </c>
      <c r="CL62" s="164">
        <v>987</v>
      </c>
      <c r="CM62" s="1"/>
      <c r="CN62" s="1"/>
      <c r="CO62" s="1"/>
      <c r="CP62" s="1"/>
      <c r="CQ62" s="1"/>
      <c r="CS62" s="166">
        <f t="shared" si="20"/>
        <v>1</v>
      </c>
      <c r="CT62" s="144" t="str">
        <f t="shared" si="21"/>
        <v>QF</v>
      </c>
      <c r="CU62" s="164">
        <v>1306</v>
      </c>
      <c r="DB62" s="166">
        <f t="shared" si="22"/>
        <v>1</v>
      </c>
      <c r="DC62" s="144" t="str">
        <f t="shared" si="23"/>
        <v>QF</v>
      </c>
      <c r="DD62" s="133">
        <v>1519</v>
      </c>
      <c r="DK62" s="166">
        <f t="shared" si="24"/>
        <v>1</v>
      </c>
      <c r="DL62" s="144" t="str">
        <f t="shared" si="25"/>
        <v>QF</v>
      </c>
      <c r="DM62" s="133">
        <v>1676</v>
      </c>
      <c r="DR62" s="2"/>
      <c r="DS62" s="2"/>
      <c r="DT62" s="166">
        <f t="shared" si="26"/>
        <v>1</v>
      </c>
      <c r="DU62" s="144" t="str">
        <f t="shared" si="27"/>
        <v>QF</v>
      </c>
      <c r="DV62" s="133">
        <v>1806</v>
      </c>
      <c r="EA62" s="2"/>
      <c r="EC62" s="166">
        <f t="shared" si="28"/>
        <v>1</v>
      </c>
      <c r="ED62" s="144" t="str">
        <f t="shared" si="29"/>
        <v>SF</v>
      </c>
      <c r="EE62" s="165">
        <v>1310</v>
      </c>
      <c r="EJ62" s="2"/>
    </row>
    <row r="63" spans="1:140" x14ac:dyDescent="0.2">
      <c r="A63" s="153"/>
      <c r="B63" s="153"/>
      <c r="C63" s="2"/>
      <c r="D63" s="2"/>
      <c r="E63" s="2"/>
      <c r="F63" s="2"/>
      <c r="G63" s="2"/>
      <c r="I63" s="153"/>
      <c r="J63" s="153"/>
      <c r="K63" s="2"/>
      <c r="L63" s="2"/>
      <c r="M63" s="2"/>
      <c r="N63" s="2"/>
      <c r="O63" s="2"/>
      <c r="Q63" s="153">
        <f t="shared" si="2"/>
        <v>1</v>
      </c>
      <c r="R63" s="144" t="str">
        <f t="shared" si="11"/>
        <v>WF</v>
      </c>
      <c r="S63" s="148">
        <v>294</v>
      </c>
      <c r="T63" s="2"/>
      <c r="U63" s="2"/>
      <c r="V63" s="2"/>
      <c r="W63" s="2"/>
      <c r="Y63" s="153">
        <f t="shared" si="3"/>
        <v>1</v>
      </c>
      <c r="Z63" s="144" t="str">
        <f t="shared" si="12"/>
        <v>QF</v>
      </c>
      <c r="AA63" s="128">
        <v>302</v>
      </c>
      <c r="AB63" s="1"/>
      <c r="AC63" s="1"/>
      <c r="AD63" s="1"/>
      <c r="AE63" s="1"/>
      <c r="AF63" s="1"/>
      <c r="AH63" s="153">
        <f t="shared" si="4"/>
        <v>1</v>
      </c>
      <c r="AI63" s="144" t="str">
        <f t="shared" si="13"/>
        <v>SF</v>
      </c>
      <c r="AJ63" s="130">
        <v>322</v>
      </c>
      <c r="AK63" s="1"/>
      <c r="AL63" s="1"/>
      <c r="AM63" s="1"/>
      <c r="AN63" s="1"/>
      <c r="AO63" s="1"/>
      <c r="AQ63" s="153">
        <f t="shared" si="30"/>
        <v>1</v>
      </c>
      <c r="AR63" s="144" t="str">
        <f t="shared" si="14"/>
        <v>WC</v>
      </c>
      <c r="AS63" s="133">
        <v>435</v>
      </c>
      <c r="AT63" s="1"/>
      <c r="AU63" s="1"/>
      <c r="AV63" s="1"/>
      <c r="AW63" s="1"/>
      <c r="AX63" s="1"/>
      <c r="AZ63" s="153">
        <f t="shared" si="31"/>
        <v>1</v>
      </c>
      <c r="BA63" s="144" t="str">
        <f t="shared" si="15"/>
        <v>F</v>
      </c>
      <c r="BB63" s="133">
        <v>447</v>
      </c>
      <c r="BC63" s="1"/>
      <c r="BD63" s="1"/>
      <c r="BE63" s="1"/>
      <c r="BF63" s="1"/>
      <c r="BG63" s="1"/>
      <c r="BI63" s="153">
        <f t="shared" si="32"/>
        <v>1</v>
      </c>
      <c r="BJ63" s="144" t="str">
        <f t="shared" si="16"/>
        <v>QF</v>
      </c>
      <c r="BK63" s="133">
        <v>397</v>
      </c>
      <c r="BL63" s="1"/>
      <c r="BM63" s="1"/>
      <c r="BN63" s="1"/>
      <c r="BO63" s="1"/>
      <c r="BP63" s="1"/>
      <c r="BR63" s="153">
        <f t="shared" si="33"/>
        <v>1</v>
      </c>
      <c r="BS63" s="144" t="str">
        <f t="shared" si="17"/>
        <v>QF</v>
      </c>
      <c r="BT63" s="144">
        <v>1038</v>
      </c>
      <c r="BU63" s="1"/>
      <c r="BV63" s="1"/>
      <c r="BW63" s="1"/>
      <c r="BX63" s="1"/>
      <c r="BY63" s="1"/>
      <c r="BZ63" s="98"/>
      <c r="CA63" s="153">
        <f t="shared" si="34"/>
        <v>1</v>
      </c>
      <c r="CB63" s="144" t="str">
        <f t="shared" si="18"/>
        <v>F</v>
      </c>
      <c r="CC63" s="164">
        <v>842</v>
      </c>
      <c r="CD63" s="1"/>
      <c r="CE63" s="1"/>
      <c r="CF63" s="1"/>
      <c r="CG63" s="1"/>
      <c r="CH63" s="1"/>
      <c r="CJ63" s="166">
        <f t="shared" si="35"/>
        <v>1</v>
      </c>
      <c r="CK63" s="144" t="str">
        <f t="shared" si="19"/>
        <v>QF</v>
      </c>
      <c r="CL63" s="164">
        <v>1002</v>
      </c>
      <c r="CM63" s="1"/>
      <c r="CN63" s="1"/>
      <c r="CO63" s="1"/>
      <c r="CP63" s="1"/>
      <c r="CQ63" s="1"/>
      <c r="CS63" s="166">
        <f t="shared" si="20"/>
        <v>1</v>
      </c>
      <c r="CT63" s="144" t="str">
        <f t="shared" si="21"/>
        <v>QF</v>
      </c>
      <c r="CU63" s="164">
        <v>1511</v>
      </c>
      <c r="DB63" s="166">
        <f t="shared" si="22"/>
        <v>1</v>
      </c>
      <c r="DC63" s="144" t="str">
        <f t="shared" si="23"/>
        <v>SF</v>
      </c>
      <c r="DD63" s="133">
        <v>1538</v>
      </c>
      <c r="DK63" s="166">
        <f t="shared" si="24"/>
        <v>1</v>
      </c>
      <c r="DL63" s="144" t="str">
        <f t="shared" si="25"/>
        <v>QF</v>
      </c>
      <c r="DM63" s="133">
        <v>1678</v>
      </c>
      <c r="DR63" s="2"/>
      <c r="DS63" s="2"/>
      <c r="DT63" s="166">
        <f t="shared" si="26"/>
        <v>1</v>
      </c>
      <c r="DU63" s="144" t="str">
        <f t="shared" si="27"/>
        <v>F</v>
      </c>
      <c r="DV63" s="133">
        <v>1918</v>
      </c>
      <c r="EA63" s="2"/>
      <c r="EC63" s="166">
        <f t="shared" si="28"/>
        <v>1</v>
      </c>
      <c r="ED63" s="144" t="str">
        <f t="shared" si="29"/>
        <v>SF</v>
      </c>
      <c r="EE63" s="165">
        <v>1311</v>
      </c>
      <c r="EJ63" s="2"/>
    </row>
    <row r="64" spans="1:140" x14ac:dyDescent="0.2">
      <c r="A64" s="153"/>
      <c r="B64" s="153"/>
      <c r="C64" s="2"/>
      <c r="D64" s="2"/>
      <c r="E64" s="2"/>
      <c r="F64" s="2"/>
      <c r="G64" s="2"/>
      <c r="I64" s="153"/>
      <c r="J64" s="153"/>
      <c r="K64" s="2"/>
      <c r="L64" s="2"/>
      <c r="M64" s="2"/>
      <c r="N64" s="2"/>
      <c r="O64" s="2"/>
      <c r="Q64" s="153">
        <f t="shared" si="2"/>
        <v>1</v>
      </c>
      <c r="R64" s="144" t="str">
        <f t="shared" si="11"/>
        <v>SF</v>
      </c>
      <c r="S64" s="148">
        <v>301</v>
      </c>
      <c r="T64" s="2"/>
      <c r="U64" s="2"/>
      <c r="V64" s="2"/>
      <c r="W64" s="2"/>
      <c r="Y64" s="153">
        <f t="shared" si="3"/>
        <v>1</v>
      </c>
      <c r="Z64" s="144" t="str">
        <f t="shared" si="12"/>
        <v>F</v>
      </c>
      <c r="AA64" s="130">
        <v>303</v>
      </c>
      <c r="AB64" s="1"/>
      <c r="AC64" s="1"/>
      <c r="AD64" s="1"/>
      <c r="AE64" s="1"/>
      <c r="AF64" s="1"/>
      <c r="AH64" s="153">
        <f t="shared" si="4"/>
        <v>1</v>
      </c>
      <c r="AI64" s="144" t="str">
        <f t="shared" si="13"/>
        <v>QF</v>
      </c>
      <c r="AJ64" s="128">
        <v>330</v>
      </c>
      <c r="AK64" s="1"/>
      <c r="AL64" s="1"/>
      <c r="AM64" s="1"/>
      <c r="AN64" s="1"/>
      <c r="AO64" s="1"/>
      <c r="AQ64" s="153">
        <f t="shared" si="30"/>
        <v>1</v>
      </c>
      <c r="AR64" s="144" t="str">
        <f t="shared" si="14"/>
        <v>QF</v>
      </c>
      <c r="AS64" s="144">
        <v>456</v>
      </c>
      <c r="AT64" s="1"/>
      <c r="AU64" s="1"/>
      <c r="AV64" s="1"/>
      <c r="AW64" s="1"/>
      <c r="AX64" s="1"/>
      <c r="AZ64" s="153">
        <f t="shared" si="31"/>
        <v>1</v>
      </c>
      <c r="BA64" s="144" t="str">
        <f t="shared" si="15"/>
        <v>QF</v>
      </c>
      <c r="BB64" s="133">
        <v>469</v>
      </c>
      <c r="BC64" s="1"/>
      <c r="BD64" s="1"/>
      <c r="BE64" s="1"/>
      <c r="BF64" s="1"/>
      <c r="BG64" s="1"/>
      <c r="BI64" s="153">
        <f t="shared" si="32"/>
        <v>1</v>
      </c>
      <c r="BJ64" s="144" t="str">
        <f t="shared" si="16"/>
        <v>SF</v>
      </c>
      <c r="BK64" s="133">
        <v>401</v>
      </c>
      <c r="BL64" s="1"/>
      <c r="BM64" s="1"/>
      <c r="BN64" s="1"/>
      <c r="BO64" s="1"/>
      <c r="BP64" s="1"/>
      <c r="BR64" s="153">
        <f t="shared" si="33"/>
        <v>1</v>
      </c>
      <c r="BS64" s="144" t="str">
        <f t="shared" si="17"/>
        <v>QF</v>
      </c>
      <c r="BT64" s="133">
        <v>1087</v>
      </c>
      <c r="BU64" s="1"/>
      <c r="BV64" s="1"/>
      <c r="BW64" s="1"/>
      <c r="BX64" s="1"/>
      <c r="BY64" s="1"/>
      <c r="BZ64" s="98"/>
      <c r="CA64" s="153">
        <f t="shared" si="34"/>
        <v>1</v>
      </c>
      <c r="CB64" s="144" t="str">
        <f t="shared" si="18"/>
        <v>W</v>
      </c>
      <c r="CC64" s="164">
        <v>968</v>
      </c>
      <c r="CD64" s="1"/>
      <c r="CE64" s="1"/>
      <c r="CF64" s="1"/>
      <c r="CG64" s="1"/>
      <c r="CH64" s="1"/>
      <c r="CJ64" s="166">
        <f t="shared" si="35"/>
        <v>1</v>
      </c>
      <c r="CK64" s="144" t="str">
        <f t="shared" si="19"/>
        <v>SF</v>
      </c>
      <c r="CL64" s="164">
        <v>1114</v>
      </c>
      <c r="CM64" s="1"/>
      <c r="CN64" s="1"/>
      <c r="CO64" s="1"/>
      <c r="CP64" s="1"/>
      <c r="CQ64" s="1"/>
      <c r="CS64" s="166">
        <f t="shared" si="20"/>
        <v>1</v>
      </c>
      <c r="CT64" s="144" t="str">
        <f t="shared" si="21"/>
        <v>QF</v>
      </c>
      <c r="CU64" s="164">
        <v>1519</v>
      </c>
      <c r="DB64" s="166">
        <f t="shared" si="22"/>
        <v>1</v>
      </c>
      <c r="DC64" s="144" t="str">
        <f t="shared" si="23"/>
        <v>QF</v>
      </c>
      <c r="DD64" s="133">
        <v>1559</v>
      </c>
      <c r="DK64" s="166">
        <f t="shared" si="24"/>
        <v>1</v>
      </c>
      <c r="DL64" s="144" t="str">
        <f t="shared" si="25"/>
        <v>F</v>
      </c>
      <c r="DM64" s="133">
        <v>1714</v>
      </c>
      <c r="DR64" s="2"/>
      <c r="DS64" s="2"/>
      <c r="DT64" s="166">
        <f t="shared" si="26"/>
        <v>1</v>
      </c>
      <c r="DU64" s="144" t="str">
        <f t="shared" si="27"/>
        <v>SF</v>
      </c>
      <c r="DV64" s="133">
        <v>1983</v>
      </c>
      <c r="EA64" s="2"/>
      <c r="EC64" s="166">
        <f t="shared" si="28"/>
        <v>1</v>
      </c>
      <c r="ED64" s="144" t="str">
        <f t="shared" si="29"/>
        <v>F</v>
      </c>
      <c r="EE64" s="165">
        <v>1318</v>
      </c>
      <c r="EJ64" s="2"/>
    </row>
    <row r="65" spans="1:140" x14ac:dyDescent="0.2">
      <c r="A65" s="153"/>
      <c r="B65" s="153"/>
      <c r="C65" s="2"/>
      <c r="D65" s="2"/>
      <c r="E65" s="2"/>
      <c r="F65" s="2"/>
      <c r="G65" s="2"/>
      <c r="I65" s="153"/>
      <c r="J65" s="153"/>
      <c r="K65" s="2"/>
      <c r="L65" s="2"/>
      <c r="M65" s="2"/>
      <c r="N65" s="2"/>
      <c r="O65" s="2"/>
      <c r="Q65" s="153">
        <f t="shared" si="2"/>
        <v>1</v>
      </c>
      <c r="R65" s="144" t="str">
        <f t="shared" si="11"/>
        <v>SF</v>
      </c>
      <c r="S65" s="148">
        <v>302</v>
      </c>
      <c r="T65" s="2"/>
      <c r="U65" s="2"/>
      <c r="V65" s="2"/>
      <c r="W65" s="2"/>
      <c r="Y65" s="153">
        <f t="shared" si="3"/>
        <v>1</v>
      </c>
      <c r="Z65" s="144" t="str">
        <f t="shared" si="12"/>
        <v>WF</v>
      </c>
      <c r="AA65" s="130">
        <v>308</v>
      </c>
      <c r="AB65" s="1"/>
      <c r="AC65" s="1"/>
      <c r="AD65" s="1"/>
      <c r="AE65" s="1"/>
      <c r="AF65" s="1"/>
      <c r="AH65" s="153">
        <f t="shared" si="4"/>
        <v>1</v>
      </c>
      <c r="AI65" s="144" t="str">
        <f t="shared" si="13"/>
        <v>W</v>
      </c>
      <c r="AJ65" s="128">
        <v>341</v>
      </c>
      <c r="AK65" s="1"/>
      <c r="AL65" s="1"/>
      <c r="AM65" s="1"/>
      <c r="AN65" s="1"/>
      <c r="AO65" s="1"/>
      <c r="AQ65" s="153">
        <f t="shared" si="30"/>
        <v>1</v>
      </c>
      <c r="AR65" s="144" t="str">
        <f t="shared" si="14"/>
        <v>F</v>
      </c>
      <c r="AS65" s="133">
        <v>461</v>
      </c>
      <c r="AT65" s="1"/>
      <c r="AU65" s="1"/>
      <c r="AV65" s="1"/>
      <c r="AW65" s="1"/>
      <c r="AX65" s="1"/>
      <c r="AZ65" s="153">
        <f t="shared" si="31"/>
        <v>1</v>
      </c>
      <c r="BA65" s="144" t="str">
        <f t="shared" si="15"/>
        <v>F</v>
      </c>
      <c r="BB65" s="133">
        <v>492</v>
      </c>
      <c r="BC65" s="1"/>
      <c r="BD65" s="1"/>
      <c r="BE65" s="1"/>
      <c r="BF65" s="1"/>
      <c r="BG65" s="1"/>
      <c r="BI65" s="153">
        <f t="shared" si="32"/>
        <v>1</v>
      </c>
      <c r="BJ65" s="144" t="str">
        <f t="shared" si="16"/>
        <v>W</v>
      </c>
      <c r="BK65" s="144">
        <v>451</v>
      </c>
      <c r="BL65" s="1"/>
      <c r="BM65" s="1"/>
      <c r="BN65" s="1"/>
      <c r="BO65" s="1"/>
      <c r="BP65" s="1"/>
      <c r="BR65" s="153">
        <f t="shared" si="33"/>
        <v>1</v>
      </c>
      <c r="BS65" s="144" t="str">
        <f t="shared" si="17"/>
        <v>SF</v>
      </c>
      <c r="BT65" s="133">
        <v>1102</v>
      </c>
      <c r="BU65" s="1"/>
      <c r="BV65" s="1"/>
      <c r="BW65" s="1"/>
      <c r="BX65" s="1"/>
      <c r="BY65" s="1"/>
      <c r="BZ65" s="153"/>
      <c r="CA65" s="153">
        <f t="shared" si="34"/>
        <v>1</v>
      </c>
      <c r="CB65" s="144" t="str">
        <f t="shared" si="18"/>
        <v>F</v>
      </c>
      <c r="CC65" s="164">
        <v>987</v>
      </c>
      <c r="CD65" s="1"/>
      <c r="CE65" s="1"/>
      <c r="CF65" s="1"/>
      <c r="CG65" s="1"/>
      <c r="CH65" s="1"/>
      <c r="CJ65" s="166">
        <f t="shared" si="35"/>
        <v>1</v>
      </c>
      <c r="CK65" s="144" t="str">
        <f t="shared" si="19"/>
        <v>QF</v>
      </c>
      <c r="CL65" s="164">
        <v>1124</v>
      </c>
      <c r="CM65" s="1"/>
      <c r="CN65" s="1"/>
      <c r="CO65" s="1"/>
      <c r="CP65" s="1"/>
      <c r="CQ65" s="1"/>
      <c r="CS65" s="166">
        <f t="shared" si="20"/>
        <v>1</v>
      </c>
      <c r="CT65" s="144" t="str">
        <f t="shared" si="21"/>
        <v>SF</v>
      </c>
      <c r="CU65" s="164">
        <v>1538</v>
      </c>
      <c r="DB65" s="166">
        <f t="shared" si="22"/>
        <v>1</v>
      </c>
      <c r="DC65" s="144" t="str">
        <f t="shared" si="23"/>
        <v>QF</v>
      </c>
      <c r="DD65" s="133">
        <v>1625</v>
      </c>
      <c r="DK65" s="166">
        <f t="shared" si="24"/>
        <v>1</v>
      </c>
      <c r="DL65" s="144" t="str">
        <f t="shared" si="25"/>
        <v>SF</v>
      </c>
      <c r="DM65" s="133">
        <v>1717</v>
      </c>
      <c r="DR65" s="2"/>
      <c r="DS65" s="2"/>
      <c r="DT65" s="166">
        <f t="shared" si="26"/>
        <v>1</v>
      </c>
      <c r="DU65" s="144" t="str">
        <f t="shared" si="27"/>
        <v>F</v>
      </c>
      <c r="DV65" s="133">
        <v>1986</v>
      </c>
      <c r="EA65" s="2"/>
      <c r="EC65" s="166">
        <f t="shared" si="28"/>
        <v>1</v>
      </c>
      <c r="ED65" s="144" t="str">
        <f t="shared" si="29"/>
        <v>QF</v>
      </c>
      <c r="EE65" s="165">
        <v>1323</v>
      </c>
      <c r="EJ65" s="2"/>
    </row>
    <row r="66" spans="1:140" x14ac:dyDescent="0.2">
      <c r="A66" s="153"/>
      <c r="B66" s="153"/>
      <c r="C66" s="2"/>
      <c r="D66" s="2"/>
      <c r="E66" s="2"/>
      <c r="F66" s="2"/>
      <c r="G66" s="2"/>
      <c r="I66" s="153"/>
      <c r="J66" s="153"/>
      <c r="K66" s="2"/>
      <c r="L66" s="2"/>
      <c r="M66" s="2"/>
      <c r="N66" s="2"/>
      <c r="O66" s="2"/>
      <c r="Q66" s="153">
        <f t="shared" si="2"/>
        <v>1</v>
      </c>
      <c r="R66" s="144" t="str">
        <f t="shared" si="11"/>
        <v>QF</v>
      </c>
      <c r="S66" s="148">
        <v>306</v>
      </c>
      <c r="T66" s="2"/>
      <c r="U66" s="2"/>
      <c r="V66" s="2"/>
      <c r="W66" s="2"/>
      <c r="Y66" s="153">
        <f t="shared" si="3"/>
        <v>1</v>
      </c>
      <c r="Z66" s="144" t="str">
        <f t="shared" si="12"/>
        <v>WF</v>
      </c>
      <c r="AA66" s="128">
        <v>311</v>
      </c>
      <c r="AB66" s="1"/>
      <c r="AC66" s="1"/>
      <c r="AD66" s="1"/>
      <c r="AE66" s="1"/>
      <c r="AF66" s="1"/>
      <c r="AH66" s="153">
        <f t="shared" si="4"/>
        <v>1</v>
      </c>
      <c r="AI66" s="144" t="str">
        <f t="shared" si="13"/>
        <v>WF</v>
      </c>
      <c r="AJ66" s="128">
        <v>343</v>
      </c>
      <c r="AK66" s="1"/>
      <c r="AL66" s="1"/>
      <c r="AM66" s="1"/>
      <c r="AN66" s="1"/>
      <c r="AO66" s="1"/>
      <c r="AQ66" s="153">
        <f t="shared" si="30"/>
        <v>1</v>
      </c>
      <c r="AR66" s="144" t="str">
        <f t="shared" si="14"/>
        <v>WF</v>
      </c>
      <c r="AS66" s="144">
        <v>469</v>
      </c>
      <c r="AT66" s="1"/>
      <c r="AU66" s="1"/>
      <c r="AV66" s="1"/>
      <c r="AW66" s="1"/>
      <c r="AX66" s="1"/>
      <c r="AZ66" s="153">
        <f t="shared" si="31"/>
        <v>1</v>
      </c>
      <c r="BA66" s="144" t="str">
        <f t="shared" si="15"/>
        <v>F</v>
      </c>
      <c r="BB66" s="133">
        <v>494</v>
      </c>
      <c r="BC66" s="1"/>
      <c r="BD66" s="1"/>
      <c r="BE66" s="1"/>
      <c r="BF66" s="1"/>
      <c r="BG66" s="1"/>
      <c r="BI66" s="153">
        <f t="shared" si="32"/>
        <v>1</v>
      </c>
      <c r="BJ66" s="144" t="str">
        <f t="shared" si="16"/>
        <v>SF</v>
      </c>
      <c r="BK66" s="133">
        <v>469</v>
      </c>
      <c r="BL66" s="1"/>
      <c r="BM66" s="1"/>
      <c r="BN66" s="1"/>
      <c r="BO66" s="1"/>
      <c r="BP66" s="1"/>
      <c r="BR66" s="153">
        <f t="shared" si="33"/>
        <v>1</v>
      </c>
      <c r="BS66" s="144" t="str">
        <f t="shared" si="17"/>
        <v>SF</v>
      </c>
      <c r="BT66" s="133">
        <v>1114</v>
      </c>
      <c r="BU66" s="1"/>
      <c r="BV66" s="1"/>
      <c r="BW66" s="1"/>
      <c r="BX66" s="1"/>
      <c r="BY66" s="1"/>
      <c r="BZ66" s="98"/>
      <c r="CA66" s="153">
        <f t="shared" si="34"/>
        <v>1</v>
      </c>
      <c r="CB66" s="144" t="str">
        <f t="shared" si="18"/>
        <v>W</v>
      </c>
      <c r="CC66" s="164">
        <v>1024</v>
      </c>
      <c r="CD66" s="1"/>
      <c r="CE66" s="1"/>
      <c r="CF66" s="1"/>
      <c r="CG66" s="1"/>
      <c r="CH66" s="1"/>
      <c r="CJ66" s="166">
        <f t="shared" si="35"/>
        <v>1</v>
      </c>
      <c r="CK66" s="144" t="str">
        <f t="shared" si="19"/>
        <v>QF</v>
      </c>
      <c r="CL66" s="164">
        <v>1208</v>
      </c>
      <c r="CM66" s="1"/>
      <c r="CN66" s="1"/>
      <c r="CO66" s="1"/>
      <c r="CP66" s="1"/>
      <c r="CQ66" s="1"/>
      <c r="CS66" s="166">
        <f t="shared" si="20"/>
        <v>1</v>
      </c>
      <c r="CT66" s="144" t="str">
        <f t="shared" si="21"/>
        <v>QF</v>
      </c>
      <c r="CU66" s="164">
        <v>1592</v>
      </c>
      <c r="DB66" s="166">
        <f t="shared" si="22"/>
        <v>1</v>
      </c>
      <c r="DC66" s="144" t="str">
        <f t="shared" si="23"/>
        <v>QF</v>
      </c>
      <c r="DD66" s="133">
        <v>1675</v>
      </c>
      <c r="DK66" s="166">
        <f t="shared" si="24"/>
        <v>1</v>
      </c>
      <c r="DL66" s="144" t="str">
        <f t="shared" si="25"/>
        <v>QF</v>
      </c>
      <c r="DM66" s="133">
        <v>1718</v>
      </c>
      <c r="DR66" s="2"/>
      <c r="DS66" s="2"/>
      <c r="DT66" s="166">
        <f t="shared" si="26"/>
        <v>1</v>
      </c>
      <c r="DU66" s="144" t="str">
        <f t="shared" si="27"/>
        <v>QF</v>
      </c>
      <c r="DV66" s="133">
        <v>2052</v>
      </c>
      <c r="EA66" s="2"/>
      <c r="EC66" s="166">
        <f t="shared" si="28"/>
        <v>1</v>
      </c>
      <c r="ED66" s="144" t="str">
        <f t="shared" si="29"/>
        <v>W</v>
      </c>
      <c r="EE66" s="165">
        <v>1477</v>
      </c>
      <c r="EJ66" s="2"/>
    </row>
    <row r="67" spans="1:140" x14ac:dyDescent="0.2">
      <c r="A67" s="153"/>
      <c r="B67" s="153"/>
      <c r="C67" s="2"/>
      <c r="D67" s="2"/>
      <c r="E67" s="2"/>
      <c r="F67" s="2"/>
      <c r="G67" s="2"/>
      <c r="I67" s="153"/>
      <c r="J67" s="153"/>
      <c r="K67" s="2"/>
      <c r="L67" s="2"/>
      <c r="M67" s="2"/>
      <c r="N67" s="2"/>
      <c r="O67" s="2"/>
      <c r="Q67" s="153">
        <f t="shared" si="2"/>
        <v>1</v>
      </c>
      <c r="R67" s="144" t="str">
        <f t="shared" si="11"/>
        <v>QF</v>
      </c>
      <c r="S67" s="148">
        <v>308</v>
      </c>
      <c r="T67" s="2"/>
      <c r="U67" s="2"/>
      <c r="V67" s="2"/>
      <c r="W67" s="2"/>
      <c r="Y67" s="153">
        <f t="shared" si="3"/>
        <v>1</v>
      </c>
      <c r="Z67" s="144" t="str">
        <f t="shared" si="12"/>
        <v>SF</v>
      </c>
      <c r="AA67" s="130">
        <v>312</v>
      </c>
      <c r="AB67" s="1"/>
      <c r="AC67" s="1"/>
      <c r="AD67" s="1"/>
      <c r="AE67" s="1"/>
      <c r="AF67" s="1"/>
      <c r="AH67" s="153">
        <f t="shared" si="4"/>
        <v>1</v>
      </c>
      <c r="AI67" s="144" t="str">
        <f t="shared" si="13"/>
        <v>QF</v>
      </c>
      <c r="AJ67" s="128">
        <v>358</v>
      </c>
      <c r="AK67" s="1"/>
      <c r="AL67" s="1"/>
      <c r="AM67" s="1"/>
      <c r="AN67" s="1"/>
      <c r="AO67" s="1"/>
      <c r="AQ67" s="153">
        <f t="shared" si="30"/>
        <v>1</v>
      </c>
      <c r="AR67" s="144" t="str">
        <f t="shared" si="14"/>
        <v>QF</v>
      </c>
      <c r="AS67" s="133">
        <v>486</v>
      </c>
      <c r="AT67" s="1"/>
      <c r="AU67" s="1"/>
      <c r="AV67" s="1"/>
      <c r="AW67" s="1"/>
      <c r="AX67" s="1"/>
      <c r="AZ67" s="153">
        <f t="shared" si="31"/>
        <v>1</v>
      </c>
      <c r="BA67" s="144" t="str">
        <f t="shared" si="15"/>
        <v>WC</v>
      </c>
      <c r="BB67" s="133">
        <v>503</v>
      </c>
      <c r="BC67" s="1"/>
      <c r="BD67" s="1"/>
      <c r="BE67" s="1"/>
      <c r="BF67" s="1"/>
      <c r="BG67" s="1"/>
      <c r="BI67" s="153">
        <f t="shared" si="32"/>
        <v>1</v>
      </c>
      <c r="BJ67" s="144" t="str">
        <f t="shared" si="16"/>
        <v>QF</v>
      </c>
      <c r="BK67" s="133">
        <v>494</v>
      </c>
      <c r="BL67" s="1"/>
      <c r="BM67" s="1"/>
      <c r="BN67" s="1"/>
      <c r="BO67" s="1"/>
      <c r="BP67" s="1"/>
      <c r="BR67" s="153">
        <f t="shared" si="33"/>
        <v>1</v>
      </c>
      <c r="BS67" s="144" t="str">
        <f t="shared" si="17"/>
        <v>F</v>
      </c>
      <c r="BT67" s="144">
        <v>1124</v>
      </c>
      <c r="BU67" s="1"/>
      <c r="BV67" s="1"/>
      <c r="BW67" s="1"/>
      <c r="BX67" s="1"/>
      <c r="BY67" s="1"/>
      <c r="BZ67" s="98"/>
      <c r="CA67" s="153">
        <f t="shared" si="34"/>
        <v>1</v>
      </c>
      <c r="CB67" s="144" t="str">
        <f t="shared" si="18"/>
        <v>QF</v>
      </c>
      <c r="CC67" s="164">
        <v>1071</v>
      </c>
      <c r="CD67" s="1"/>
      <c r="CE67" s="1"/>
      <c r="CF67" s="1"/>
      <c r="CG67" s="1"/>
      <c r="CH67" s="1"/>
      <c r="CJ67" s="166">
        <f t="shared" si="35"/>
        <v>1</v>
      </c>
      <c r="CK67" s="144" t="str">
        <f t="shared" si="19"/>
        <v>W</v>
      </c>
      <c r="CL67" s="164">
        <v>1218</v>
      </c>
      <c r="CM67" s="1"/>
      <c r="CN67" s="1"/>
      <c r="CO67" s="1"/>
      <c r="CP67" s="1"/>
      <c r="CQ67" s="1"/>
      <c r="CS67" s="166">
        <f t="shared" si="20"/>
        <v>1</v>
      </c>
      <c r="CT67" s="144" t="str">
        <f t="shared" si="21"/>
        <v>SF</v>
      </c>
      <c r="CU67" s="164">
        <v>1622</v>
      </c>
      <c r="DB67" s="166">
        <f t="shared" si="22"/>
        <v>1</v>
      </c>
      <c r="DC67" s="144" t="str">
        <f t="shared" si="23"/>
        <v>QF</v>
      </c>
      <c r="DD67" s="133">
        <v>1676</v>
      </c>
      <c r="DK67" s="166">
        <f t="shared" si="24"/>
        <v>1</v>
      </c>
      <c r="DL67" s="144" t="str">
        <f t="shared" si="25"/>
        <v>QF</v>
      </c>
      <c r="DM67" s="133">
        <v>1732</v>
      </c>
      <c r="DR67" s="2"/>
      <c r="DS67" s="2"/>
      <c r="DT67" s="166">
        <f t="shared" si="26"/>
        <v>1</v>
      </c>
      <c r="DU67" s="144" t="str">
        <f t="shared" si="27"/>
        <v>QF</v>
      </c>
      <c r="DV67" s="133">
        <v>2054</v>
      </c>
      <c r="EA67" s="2"/>
      <c r="EC67" s="166">
        <f t="shared" si="28"/>
        <v>1</v>
      </c>
      <c r="ED67" s="144" t="str">
        <f t="shared" si="29"/>
        <v>QF</v>
      </c>
      <c r="EE67" s="165">
        <v>1511</v>
      </c>
      <c r="EJ67" s="2"/>
    </row>
    <row r="68" spans="1:140" x14ac:dyDescent="0.2">
      <c r="A68" s="153"/>
      <c r="B68" s="153"/>
      <c r="C68" s="2"/>
      <c r="D68" s="2"/>
      <c r="E68" s="2"/>
      <c r="F68" s="2"/>
      <c r="G68" s="2"/>
      <c r="I68" s="153"/>
      <c r="J68" s="153"/>
      <c r="K68" s="2"/>
      <c r="L68" s="2"/>
      <c r="M68" s="2"/>
      <c r="N68" s="2"/>
      <c r="O68" s="2"/>
      <c r="Q68" s="153">
        <f t="shared" ref="Q68:Q99" si="36">IF(ISTEXT(R68),1,0)</f>
        <v>1</v>
      </c>
      <c r="R68" s="144" t="str">
        <f t="shared" si="11"/>
        <v>SF</v>
      </c>
      <c r="S68" s="148">
        <v>312</v>
      </c>
      <c r="T68" s="2"/>
      <c r="U68" s="2"/>
      <c r="V68" s="2"/>
      <c r="W68" s="2"/>
      <c r="Y68" s="153">
        <f t="shared" ref="Y68:Y99" si="37">IF(ISTEXT(Z68),1,0)</f>
        <v>1</v>
      </c>
      <c r="Z68" s="144" t="str">
        <f t="shared" si="12"/>
        <v>SF</v>
      </c>
      <c r="AA68" s="130">
        <v>313</v>
      </c>
      <c r="AB68" s="1"/>
      <c r="AC68" s="1"/>
      <c r="AD68" s="1"/>
      <c r="AE68" s="1"/>
      <c r="AF68" s="1"/>
      <c r="AH68" s="153">
        <f t="shared" ref="AH68:AH99" si="38">IF(ISTEXT(AI68),1,0)</f>
        <v>1</v>
      </c>
      <c r="AI68" s="144" t="str">
        <f t="shared" si="13"/>
        <v>QF</v>
      </c>
      <c r="AJ68" s="130">
        <v>359</v>
      </c>
      <c r="AK68" s="1"/>
      <c r="AL68" s="1"/>
      <c r="AM68" s="1"/>
      <c r="AN68" s="1"/>
      <c r="AO68" s="1"/>
      <c r="AQ68" s="153">
        <f t="shared" ref="AQ68:AQ99" si="39">IF(ISTEXT(AR68),1,0)</f>
        <v>1</v>
      </c>
      <c r="AR68" s="144" t="str">
        <f t="shared" si="14"/>
        <v>SF</v>
      </c>
      <c r="AS68" s="144">
        <v>492</v>
      </c>
      <c r="AT68" s="1"/>
      <c r="AU68" s="1"/>
      <c r="AV68" s="1"/>
      <c r="AW68" s="1"/>
      <c r="AX68" s="1"/>
      <c r="AZ68" s="153">
        <f t="shared" ref="AZ68:AZ99" si="40">IF(ISTEXT(BA68),1,0)</f>
        <v>1</v>
      </c>
      <c r="BA68" s="144" t="str">
        <f t="shared" si="15"/>
        <v>F</v>
      </c>
      <c r="BB68" s="133">
        <v>537</v>
      </c>
      <c r="BC68" s="1"/>
      <c r="BD68" s="1"/>
      <c r="BE68" s="1"/>
      <c r="BF68" s="1"/>
      <c r="BG68" s="1"/>
      <c r="BI68" s="153">
        <f t="shared" ref="BI68:BI99" si="41">IF(ISTEXT(BJ68),1,0)</f>
        <v>1</v>
      </c>
      <c r="BJ68" s="144" t="str">
        <f t="shared" si="16"/>
        <v>W</v>
      </c>
      <c r="BK68" s="144">
        <v>503</v>
      </c>
      <c r="BL68" s="1"/>
      <c r="BM68" s="1"/>
      <c r="BN68" s="1"/>
      <c r="BO68" s="1"/>
      <c r="BP68" s="1"/>
      <c r="BR68" s="153">
        <f t="shared" ref="BR68:BR99" si="42">IF(ISTEXT(BS68),1,0)</f>
        <v>1</v>
      </c>
      <c r="BS68" s="144" t="str">
        <f t="shared" si="17"/>
        <v>QF</v>
      </c>
      <c r="BT68" s="133">
        <v>1126</v>
      </c>
      <c r="BU68" s="1"/>
      <c r="BV68" s="1"/>
      <c r="BW68" s="1"/>
      <c r="BX68" s="1"/>
      <c r="BY68" s="1"/>
      <c r="BZ68" s="98"/>
      <c r="CA68" s="153">
        <f t="shared" ref="CA68:CA99" si="43">IF(ISTEXT(CB68),1,0)</f>
        <v>1</v>
      </c>
      <c r="CB68" s="144" t="str">
        <f t="shared" si="18"/>
        <v>QF</v>
      </c>
      <c r="CC68" s="164">
        <v>1086</v>
      </c>
      <c r="CD68" s="1"/>
      <c r="CE68" s="1"/>
      <c r="CF68" s="1"/>
      <c r="CG68" s="1"/>
      <c r="CH68" s="1"/>
      <c r="CJ68" s="166">
        <f t="shared" ref="CJ68:CJ99" si="44">IF(ISTEXT(CK68),1,0)</f>
        <v>1</v>
      </c>
      <c r="CK68" s="144" t="str">
        <f t="shared" si="19"/>
        <v>QF</v>
      </c>
      <c r="CL68" s="164">
        <v>1250</v>
      </c>
      <c r="CM68" s="1"/>
      <c r="CN68" s="1"/>
      <c r="CO68" s="1"/>
      <c r="CP68" s="1"/>
      <c r="CQ68" s="1"/>
      <c r="CS68" s="166">
        <f t="shared" si="20"/>
        <v>1</v>
      </c>
      <c r="CT68" s="144" t="str">
        <f t="shared" si="21"/>
        <v>W</v>
      </c>
      <c r="CU68" s="164">
        <v>1625</v>
      </c>
      <c r="DB68" s="166">
        <f t="shared" si="22"/>
        <v>1</v>
      </c>
      <c r="DC68" s="144" t="str">
        <f t="shared" si="23"/>
        <v>QF</v>
      </c>
      <c r="DD68" s="133">
        <v>1678</v>
      </c>
      <c r="DK68" s="166">
        <f t="shared" si="24"/>
        <v>1</v>
      </c>
      <c r="DL68" s="144" t="str">
        <f t="shared" si="25"/>
        <v>SF</v>
      </c>
      <c r="DM68" s="133">
        <v>1741</v>
      </c>
      <c r="DR68" s="2"/>
      <c r="DS68" s="2"/>
      <c r="DT68" s="166">
        <f t="shared" si="26"/>
        <v>1</v>
      </c>
      <c r="DU68" s="144" t="str">
        <f t="shared" si="27"/>
        <v>SF</v>
      </c>
      <c r="DV68" s="133">
        <v>2056</v>
      </c>
      <c r="EA68" s="2"/>
      <c r="EC68" s="166">
        <f t="shared" si="28"/>
        <v>1</v>
      </c>
      <c r="ED68" s="144" t="str">
        <f t="shared" si="29"/>
        <v>QF</v>
      </c>
      <c r="EE68" s="165">
        <v>1538</v>
      </c>
      <c r="EJ68" s="2"/>
    </row>
    <row r="69" spans="1:140" x14ac:dyDescent="0.2">
      <c r="A69" s="153"/>
      <c r="B69" s="153"/>
      <c r="C69" s="2"/>
      <c r="D69" s="2"/>
      <c r="E69" s="2"/>
      <c r="F69" s="2"/>
      <c r="G69" s="2"/>
      <c r="I69" s="153"/>
      <c r="J69" s="153"/>
      <c r="K69" s="2"/>
      <c r="L69" s="2"/>
      <c r="M69" s="2"/>
      <c r="N69" s="2"/>
      <c r="O69" s="2"/>
      <c r="Q69" s="153">
        <f t="shared" si="36"/>
        <v>1</v>
      </c>
      <c r="R69" s="144" t="str">
        <f t="shared" ref="R69:R83" si="45">IF(ISNA(MATCH(S69,T$4:T$51,0)),"QF",IF(ISNA(MATCH(S69,U$4:U$51,0)),"SF",IF(ISNA(MATCH(S69,V$4:V$51,0)),"F",IF(ISNA(MATCH(S69,W$4:W$51,0)),"W",IF(ISNA(MATCH(S69,X$4:X$51,0)),"WF","WC")))))</f>
        <v>SF</v>
      </c>
      <c r="S69" s="148">
        <v>329</v>
      </c>
      <c r="T69" s="2"/>
      <c r="U69" s="2"/>
      <c r="V69" s="2"/>
      <c r="W69" s="2"/>
      <c r="Y69" s="153">
        <f t="shared" si="37"/>
        <v>1</v>
      </c>
      <c r="Z69" s="144" t="str">
        <f t="shared" ref="Z69:Z99" si="46">IF(ISNA(MATCH(AA69,AB$4:AB$51,0)),"QF",IF(ISNA(MATCH(AA69,AC$4:AC$51,0)),"SF",IF(ISNA(MATCH(AA69,AD$4:AD$51,0)),"F",IF(ISNA(MATCH(AA69,AE$4:AE$51,0)),"W",IF(ISNA(MATCH(AA69,AF$4:AF$51,0)),"WF","WC")))))</f>
        <v>SF</v>
      </c>
      <c r="AA69" s="128">
        <v>322</v>
      </c>
      <c r="AB69" s="1"/>
      <c r="AC69" s="1"/>
      <c r="AD69" s="1"/>
      <c r="AE69" s="1"/>
      <c r="AF69" s="1"/>
      <c r="AH69" s="153">
        <f t="shared" si="38"/>
        <v>1</v>
      </c>
      <c r="AI69" s="144" t="str">
        <f t="shared" ref="AI69:AI99" si="47">IF(ISNA(MATCH(AJ69,AK$4:AK$51,0)),"QF",IF(ISNA(MATCH(AJ69,AL$4:AL$51,0)),"SF",IF(ISNA(MATCH(AJ69,AM$4:AM$51,0)),"F",IF(ISNA(MATCH(AJ69,AN$4:AN$51,0)),"W",IF(ISNA(MATCH(AJ69,AO$4:AO$51,0)),"WF","WC")))))</f>
        <v>W</v>
      </c>
      <c r="AJ69" s="130">
        <v>378</v>
      </c>
      <c r="AK69" s="1"/>
      <c r="AL69" s="1"/>
      <c r="AM69" s="1"/>
      <c r="AN69" s="1"/>
      <c r="AO69" s="1"/>
      <c r="AQ69" s="153">
        <f t="shared" si="39"/>
        <v>1</v>
      </c>
      <c r="AR69" s="144" t="str">
        <f t="shared" ref="AR69:AR99" si="48">IF(ISNA(MATCH(AS69,AT$4:AT$51,0)),"QF",IF(ISNA(MATCH(AS69,AU$4:AU$51,0)),"SF",IF(ISNA(MATCH(AS69,AV$4:AV$51,0)),"F",IF(ISNA(MATCH(AS69,AW$4:AW$51,0)),"W",IF(ISNA(MATCH(AS69,AX$4:AX$51,0)),"WF","WC")))))</f>
        <v>WC</v>
      </c>
      <c r="AS69" s="144">
        <v>494</v>
      </c>
      <c r="AT69" s="1"/>
      <c r="AU69" s="1"/>
      <c r="AV69" s="1"/>
      <c r="AW69" s="1"/>
      <c r="AX69" s="1"/>
      <c r="AZ69" s="153">
        <f t="shared" si="40"/>
        <v>1</v>
      </c>
      <c r="BA69" s="144" t="str">
        <f t="shared" ref="BA69:BA99" si="49">IF(ISNA(MATCH(BB69,BC$4:BC$51,0)),"QF",IF(ISNA(MATCH(BB69,BD$4:BD$51,0)),"SF",IF(ISNA(MATCH(BB69,BE$4:BE$51,0)),"F",IF(ISNA(MATCH(BB69,BF$4:BF$51,0)),"W",IF(ISNA(MATCH(BB69,BG$4:BG$51,0)),"WF","WC")))))</f>
        <v>QF</v>
      </c>
      <c r="BB69" s="133">
        <v>616</v>
      </c>
      <c r="BC69" s="1"/>
      <c r="BD69" s="1"/>
      <c r="BE69" s="1"/>
      <c r="BF69" s="1"/>
      <c r="BG69" s="1"/>
      <c r="BI69" s="153">
        <f t="shared" si="41"/>
        <v>1</v>
      </c>
      <c r="BJ69" s="144" t="str">
        <f t="shared" ref="BJ69:BJ99" si="50">IF(ISNA(MATCH(BK69,BL$4:BL$51,0)),"QF",IF(ISNA(MATCH(BK69,BM$4:BM$51,0)),"SF",IF(ISNA(MATCH(BK69,BN$4:BN$51,0)),"F",IF(ISNA(MATCH(BK69,BO$4:BO$51,0)),"W",IF(ISNA(MATCH(BK69,BP$4:BP$51,0)),"WF","WC")))))</f>
        <v>WC</v>
      </c>
      <c r="BK69" s="133">
        <v>522</v>
      </c>
      <c r="BL69" s="1"/>
      <c r="BM69" s="1"/>
      <c r="BN69" s="1"/>
      <c r="BO69" s="1"/>
      <c r="BP69" s="1"/>
      <c r="BR69" s="153">
        <f t="shared" si="42"/>
        <v>1</v>
      </c>
      <c r="BS69" s="144" t="str">
        <f t="shared" ref="BS69:BS99" si="51">IF(ISNA(MATCH(BT69,BU$4:BU$51,0)),"QF",IF(ISNA(MATCH(BT69,BV$4:BV$51,0)),"SF",IF(ISNA(MATCH(BT69,BW$4:BW$51,0)),"F",IF(ISNA(MATCH(BT69,BX$4:BX$51,0)),"W",IF(ISNA(MATCH(BT69,BY$4:BY$51,0)),"WF","WC")))))</f>
        <v>QF</v>
      </c>
      <c r="BT69" s="133">
        <v>1153</v>
      </c>
      <c r="BU69" s="1"/>
      <c r="BV69" s="1"/>
      <c r="BW69" s="1"/>
      <c r="BX69" s="1"/>
      <c r="BY69" s="1"/>
      <c r="BZ69" s="98"/>
      <c r="CA69" s="153">
        <f t="shared" si="43"/>
        <v>1</v>
      </c>
      <c r="CB69" s="144" t="str">
        <f t="shared" ref="CB69:CB99" si="52">IF(ISNA(MATCH(CC69,CD$4:CD$51,0)),"QF",IF(ISNA(MATCH(CC69,CE$4:CE$51,0)),"SF",IF(ISNA(MATCH(CC69,CF$4:CF$51,0)),"F",IF(ISNA(MATCH(CC69,CG$4:CG$51,0)),"W",IF(ISNA(MATCH(CC69,CH$4:CH$51,0)),"WF","WC")))))</f>
        <v>SF</v>
      </c>
      <c r="CC69" s="164">
        <v>1089</v>
      </c>
      <c r="CD69" s="1"/>
      <c r="CE69" s="1"/>
      <c r="CF69" s="1"/>
      <c r="CG69" s="1"/>
      <c r="CH69" s="1"/>
      <c r="CJ69" s="166">
        <f t="shared" si="44"/>
        <v>1</v>
      </c>
      <c r="CK69" s="144" t="str">
        <f t="shared" ref="CK69:CK99" si="53">IF(ISNA(MATCH(CL69,CM$4:CM$51,0)),"QF",IF(ISNA(MATCH(CL69,CN$4:CN$51,0)),"SF",IF(ISNA(MATCH(CL69,CO$4:CO$51,0)),"F",IF(ISNA(MATCH(CL69,CP$4:CP$51,0)),"W",IF(ISNA(MATCH(CL69,CQ$4:CQ$51,0)),"WF","WC")))))</f>
        <v>SF</v>
      </c>
      <c r="CL69" s="164">
        <v>1318</v>
      </c>
      <c r="CM69" s="1"/>
      <c r="CN69" s="1"/>
      <c r="CO69" s="1"/>
      <c r="CP69" s="1"/>
      <c r="CQ69" s="1"/>
      <c r="CS69" s="166">
        <f t="shared" ref="CS69:CS98" si="54">IF(ISTEXT(CT69),1,0)</f>
        <v>1</v>
      </c>
      <c r="CT69" s="144" t="str">
        <f t="shared" ref="CT69:CT99" si="55">IF(ISNA(MATCH(CU69,CV$4:CV$51,0)),"QF",IF(ISNA(MATCH(CU69,CW$4:CW$51,0)),"SF",IF(ISNA(MATCH(CU69,CX$4:CX$51,0)),"F",IF(ISNA(MATCH(CU69,CY$4:CY$51,0)),"W",IF(ISNA(MATCH(CU69,CZ$4:CZ$51,0)),"WF","WC")))))</f>
        <v>F</v>
      </c>
      <c r="CU69" s="164">
        <v>1676</v>
      </c>
      <c r="DB69" s="166">
        <f t="shared" ref="DB69:DB98" si="56">IF(ISTEXT(DC69),1,0)</f>
        <v>1</v>
      </c>
      <c r="DC69" s="144" t="str">
        <f t="shared" ref="DC69:DC99" si="57">IF(ISNA(MATCH(DD69,DE$4:DE$51,0)),"QF",IF(ISNA(MATCH(DD69,DF$4:DF$51,0)),"SF",IF(ISNA(MATCH(DD69,DG$4:DG$51,0)),"F",IF(ISNA(MATCH(DD69,DH$4:DH$51,0)),"W",IF(ISNA(MATCH(DD69,DI$4:DI$51,0)),"WF","WC")))))</f>
        <v>QF</v>
      </c>
      <c r="DD69" s="133">
        <v>1706</v>
      </c>
      <c r="DK69" s="166">
        <f t="shared" ref="DK69:DK98" si="58">IF(ISTEXT(DL69),1,0)</f>
        <v>1</v>
      </c>
      <c r="DL69" s="144" t="str">
        <f t="shared" ref="DL69:DL99" si="59">IF(ISNA(MATCH(DM69,DN$4:DN$51,0)),"QF",IF(ISNA(MATCH(DM69,DO$4:DO$51,0)),"SF",IF(ISNA(MATCH(DM69,DP$4:DP$51,0)),"F",IF(ISNA(MATCH(DM69,DQ$4:DQ$51,0)),"W",IF(ISNA(MATCH(DM69,DR$4:DR$51,0)),"WF","WC")))))</f>
        <v>SF</v>
      </c>
      <c r="DM69" s="133">
        <v>1885</v>
      </c>
      <c r="DR69" s="2"/>
      <c r="DS69" s="2"/>
      <c r="DT69" s="166">
        <f t="shared" ref="DT69:DT98" si="60">IF(ISTEXT(DU69),1,0)</f>
        <v>1</v>
      </c>
      <c r="DU69" s="144" t="str">
        <f t="shared" ref="DU69:DU99" si="61">IF(ISNA(MATCH(DV69,DW$4:DW$51,0)),"QF",IF(ISNA(MATCH(DV69,DX$4:DX$51,0)),"SF",IF(ISNA(MATCH(DV69,DY$4:DY$51,0)),"F",IF(ISNA(MATCH(DV69,DZ$4:DZ$51,0)),"W",IF(ISNA(MATCH(DV69,EA$4:EA$51,0)),"WF","WC")))))</f>
        <v>QF</v>
      </c>
      <c r="DV69" s="133">
        <v>2168</v>
      </c>
      <c r="EA69" s="2"/>
      <c r="EC69" s="166">
        <f t="shared" ref="EC69:EC98" si="62">IF(ISTEXT(ED69),1,0)</f>
        <v>1</v>
      </c>
      <c r="ED69" s="144" t="str">
        <f t="shared" ref="ED69:ED115" si="63">IF(ISNA(MATCH(EE69,EF$4:EF$64,0)),"QF",IF(ISNA(MATCH(EE69,EG$4:EG$64,0)),"SF",IF(ISNA(MATCH(EE69,EH$4:EH$64,0)),"F",IF(ISNA(MATCH(EE69,EI$4:EI$64,0)),"W",IF(ISNA(MATCH(EE69,EJ$4:EJ$64,0)),"WF","WC")))))</f>
        <v>W</v>
      </c>
      <c r="EE69" s="165">
        <v>1625</v>
      </c>
      <c r="EJ69" s="2"/>
    </row>
    <row r="70" spans="1:140" x14ac:dyDescent="0.2">
      <c r="A70" s="153"/>
      <c r="B70" s="153"/>
      <c r="C70" s="2"/>
      <c r="D70" s="2"/>
      <c r="E70" s="2"/>
      <c r="F70" s="2"/>
      <c r="G70" s="2"/>
      <c r="I70" s="153"/>
      <c r="J70" s="153"/>
      <c r="K70" s="2"/>
      <c r="L70" s="2"/>
      <c r="M70" s="2"/>
      <c r="N70" s="2"/>
      <c r="O70" s="2"/>
      <c r="Q70" s="153">
        <f t="shared" si="36"/>
        <v>1</v>
      </c>
      <c r="R70" s="144" t="str">
        <f t="shared" si="45"/>
        <v>F</v>
      </c>
      <c r="S70" s="148">
        <v>340</v>
      </c>
      <c r="T70" s="2"/>
      <c r="U70" s="2"/>
      <c r="V70" s="2"/>
      <c r="W70" s="2"/>
      <c r="Y70" s="153">
        <f t="shared" si="37"/>
        <v>1</v>
      </c>
      <c r="Z70" s="144" t="str">
        <f t="shared" si="46"/>
        <v>SF</v>
      </c>
      <c r="AA70" s="128">
        <v>329</v>
      </c>
      <c r="AB70" s="1"/>
      <c r="AC70" s="1"/>
      <c r="AD70" s="1"/>
      <c r="AE70" s="1"/>
      <c r="AF70" s="1"/>
      <c r="AH70" s="153">
        <f t="shared" si="38"/>
        <v>1</v>
      </c>
      <c r="AI70" s="144" t="str">
        <f t="shared" si="47"/>
        <v>QF</v>
      </c>
      <c r="AJ70" s="128">
        <v>384</v>
      </c>
      <c r="AK70" s="1"/>
      <c r="AL70" s="1"/>
      <c r="AM70" s="1"/>
      <c r="AN70" s="1"/>
      <c r="AO70" s="1"/>
      <c r="AQ70" s="153">
        <f t="shared" si="39"/>
        <v>1</v>
      </c>
      <c r="AR70" s="144" t="str">
        <f t="shared" si="48"/>
        <v>QF</v>
      </c>
      <c r="AS70" s="133">
        <v>501</v>
      </c>
      <c r="AT70" s="1"/>
      <c r="AU70" s="1"/>
      <c r="AV70" s="1"/>
      <c r="AW70" s="1"/>
      <c r="AX70" s="1"/>
      <c r="AZ70" s="153">
        <f t="shared" si="40"/>
        <v>1</v>
      </c>
      <c r="BA70" s="144" t="str">
        <f t="shared" si="49"/>
        <v>SF</v>
      </c>
      <c r="BB70" s="133">
        <v>694</v>
      </c>
      <c r="BC70" s="1"/>
      <c r="BD70" s="1"/>
      <c r="BE70" s="1"/>
      <c r="BF70" s="1"/>
      <c r="BG70" s="1"/>
      <c r="BI70" s="153">
        <f t="shared" si="41"/>
        <v>1</v>
      </c>
      <c r="BJ70" s="144" t="str">
        <f t="shared" si="50"/>
        <v>F</v>
      </c>
      <c r="BK70" s="133">
        <v>547</v>
      </c>
      <c r="BL70" s="1"/>
      <c r="BM70" s="1"/>
      <c r="BN70" s="1"/>
      <c r="BO70" s="1"/>
      <c r="BP70" s="1"/>
      <c r="BR70" s="153">
        <f t="shared" si="42"/>
        <v>1</v>
      </c>
      <c r="BS70" s="144" t="str">
        <f t="shared" si="51"/>
        <v>W</v>
      </c>
      <c r="BT70" s="133">
        <v>1270</v>
      </c>
      <c r="BU70" s="1"/>
      <c r="BV70" s="1"/>
      <c r="BW70" s="1"/>
      <c r="BX70" s="1"/>
      <c r="BY70" s="1"/>
      <c r="BZ70" s="153"/>
      <c r="CA70" s="153">
        <f t="shared" si="43"/>
        <v>1</v>
      </c>
      <c r="CB70" s="144" t="str">
        <f t="shared" si="52"/>
        <v>WC</v>
      </c>
      <c r="CC70" s="164">
        <v>1114</v>
      </c>
      <c r="CD70" s="1"/>
      <c r="CE70" s="1"/>
      <c r="CF70" s="1"/>
      <c r="CG70" s="1"/>
      <c r="CH70" s="1"/>
      <c r="CJ70" s="166">
        <f t="shared" si="44"/>
        <v>1</v>
      </c>
      <c r="CK70" s="144" t="str">
        <f t="shared" si="53"/>
        <v>SF</v>
      </c>
      <c r="CL70" s="166">
        <v>1332</v>
      </c>
      <c r="CM70" s="1"/>
      <c r="CN70" s="1"/>
      <c r="CO70" s="1"/>
      <c r="CP70" s="1"/>
      <c r="CQ70" s="1"/>
      <c r="CS70" s="166">
        <f t="shared" si="54"/>
        <v>1</v>
      </c>
      <c r="CT70" s="144" t="str">
        <f t="shared" si="55"/>
        <v>SF</v>
      </c>
      <c r="CU70" s="166">
        <v>1714</v>
      </c>
      <c r="DB70" s="166">
        <f t="shared" si="56"/>
        <v>1</v>
      </c>
      <c r="DC70" s="144" t="str">
        <f t="shared" si="57"/>
        <v>SF</v>
      </c>
      <c r="DD70" s="144">
        <v>1717</v>
      </c>
      <c r="DK70" s="166">
        <f t="shared" si="58"/>
        <v>1</v>
      </c>
      <c r="DL70" s="144" t="str">
        <f t="shared" si="59"/>
        <v>QF</v>
      </c>
      <c r="DM70" s="144">
        <v>1918</v>
      </c>
      <c r="DR70" s="2"/>
      <c r="DS70" s="2"/>
      <c r="DT70" s="166">
        <f t="shared" si="60"/>
        <v>1</v>
      </c>
      <c r="DU70" s="144" t="str">
        <f t="shared" si="61"/>
        <v>F</v>
      </c>
      <c r="DV70" s="144">
        <v>2169</v>
      </c>
      <c r="EA70" s="2"/>
      <c r="EC70" s="166">
        <f t="shared" si="62"/>
        <v>1</v>
      </c>
      <c r="ED70" s="144" t="str">
        <f t="shared" si="63"/>
        <v>WF</v>
      </c>
      <c r="EE70" s="217">
        <v>1640</v>
      </c>
      <c r="EJ70" s="2"/>
    </row>
    <row r="71" spans="1:140" x14ac:dyDescent="0.2">
      <c r="A71" s="153"/>
      <c r="B71" s="153"/>
      <c r="C71" s="2"/>
      <c r="D71" s="2"/>
      <c r="E71" s="2"/>
      <c r="F71" s="2"/>
      <c r="G71" s="2"/>
      <c r="I71" s="153"/>
      <c r="J71" s="153"/>
      <c r="K71" s="2"/>
      <c r="L71" s="2"/>
      <c r="M71" s="2"/>
      <c r="N71" s="2"/>
      <c r="O71" s="2"/>
      <c r="Q71" s="153">
        <f t="shared" si="36"/>
        <v>1</v>
      </c>
      <c r="R71" s="144" t="str">
        <f t="shared" si="45"/>
        <v>QF</v>
      </c>
      <c r="S71" s="148">
        <v>342</v>
      </c>
      <c r="T71" s="2"/>
      <c r="U71" s="2"/>
      <c r="V71" s="2"/>
      <c r="W71" s="2"/>
      <c r="Y71" s="153">
        <f t="shared" si="37"/>
        <v>1</v>
      </c>
      <c r="Z71" s="144" t="str">
        <f t="shared" si="46"/>
        <v>QF</v>
      </c>
      <c r="AA71" s="129">
        <v>330</v>
      </c>
      <c r="AB71" s="1"/>
      <c r="AC71" s="1"/>
      <c r="AD71" s="1"/>
      <c r="AE71" s="1"/>
      <c r="AF71" s="1"/>
      <c r="AH71" s="153">
        <f t="shared" si="38"/>
        <v>1</v>
      </c>
      <c r="AI71" s="144" t="str">
        <f t="shared" si="47"/>
        <v>SF</v>
      </c>
      <c r="AJ71" s="130">
        <v>433</v>
      </c>
      <c r="AK71" s="1"/>
      <c r="AL71" s="1"/>
      <c r="AM71" s="1"/>
      <c r="AN71" s="1"/>
      <c r="AO71" s="1"/>
      <c r="AQ71" s="153">
        <f t="shared" si="39"/>
        <v>1</v>
      </c>
      <c r="AR71" s="144" t="str">
        <f t="shared" si="48"/>
        <v>SF</v>
      </c>
      <c r="AS71" s="133">
        <v>522</v>
      </c>
      <c r="AT71" s="1"/>
      <c r="AU71" s="1"/>
      <c r="AV71" s="1"/>
      <c r="AW71" s="1"/>
      <c r="AX71" s="1"/>
      <c r="AZ71" s="153">
        <f t="shared" si="40"/>
        <v>1</v>
      </c>
      <c r="BA71" s="144" t="str">
        <f t="shared" si="49"/>
        <v>QF</v>
      </c>
      <c r="BB71" s="133">
        <v>703</v>
      </c>
      <c r="BC71" s="1"/>
      <c r="BD71" s="1"/>
      <c r="BE71" s="1"/>
      <c r="BF71" s="1"/>
      <c r="BG71" s="1"/>
      <c r="BI71" s="153">
        <f t="shared" si="41"/>
        <v>1</v>
      </c>
      <c r="BJ71" s="144" t="str">
        <f t="shared" si="50"/>
        <v>SF</v>
      </c>
      <c r="BK71" s="133">
        <v>585</v>
      </c>
      <c r="BL71" s="1"/>
      <c r="BM71" s="1"/>
      <c r="BN71" s="1"/>
      <c r="BO71" s="1"/>
      <c r="BP71" s="1"/>
      <c r="BR71" s="153">
        <f t="shared" si="42"/>
        <v>1</v>
      </c>
      <c r="BS71" s="144" t="str">
        <f t="shared" si="51"/>
        <v>SF</v>
      </c>
      <c r="BT71" s="144">
        <v>1302</v>
      </c>
      <c r="BU71" s="1"/>
      <c r="BV71" s="1"/>
      <c r="BW71" s="1"/>
      <c r="BX71" s="1"/>
      <c r="BY71" s="1"/>
      <c r="BZ71" s="153"/>
      <c r="CA71" s="153">
        <f t="shared" si="43"/>
        <v>1</v>
      </c>
      <c r="CB71" s="144" t="str">
        <f t="shared" si="52"/>
        <v>W</v>
      </c>
      <c r="CC71" s="166">
        <v>1124</v>
      </c>
      <c r="CD71" s="1"/>
      <c r="CE71" s="1"/>
      <c r="CF71" s="1"/>
      <c r="CG71" s="1"/>
      <c r="CH71" s="1"/>
      <c r="CJ71" s="166">
        <f t="shared" si="44"/>
        <v>1</v>
      </c>
      <c r="CK71" s="144" t="str">
        <f t="shared" si="53"/>
        <v>SF</v>
      </c>
      <c r="CL71" s="164">
        <v>1503</v>
      </c>
      <c r="CM71" s="1"/>
      <c r="CN71" s="1"/>
      <c r="CO71" s="1"/>
      <c r="CP71" s="1"/>
      <c r="CQ71" s="1"/>
      <c r="CS71" s="166">
        <f t="shared" si="54"/>
        <v>1</v>
      </c>
      <c r="CT71" s="144" t="str">
        <f t="shared" si="55"/>
        <v>QF</v>
      </c>
      <c r="CU71" s="164">
        <v>1717</v>
      </c>
      <c r="DB71" s="166">
        <f t="shared" si="56"/>
        <v>1</v>
      </c>
      <c r="DC71" s="144" t="str">
        <f t="shared" si="57"/>
        <v>QF</v>
      </c>
      <c r="DD71" s="133">
        <v>1718</v>
      </c>
      <c r="DK71" s="166">
        <f t="shared" si="58"/>
        <v>1</v>
      </c>
      <c r="DL71" s="144" t="str">
        <f t="shared" si="59"/>
        <v>SF</v>
      </c>
      <c r="DM71" s="133">
        <v>1983</v>
      </c>
      <c r="DR71" s="2"/>
      <c r="DS71" s="2"/>
      <c r="DT71" s="166">
        <f t="shared" si="60"/>
        <v>1</v>
      </c>
      <c r="DU71" s="144" t="str">
        <f t="shared" si="61"/>
        <v>F</v>
      </c>
      <c r="DV71" s="133">
        <v>2175</v>
      </c>
      <c r="EA71" s="2"/>
      <c r="EC71" s="166">
        <f t="shared" si="62"/>
        <v>1</v>
      </c>
      <c r="ED71" s="144" t="str">
        <f t="shared" si="63"/>
        <v>QF</v>
      </c>
      <c r="EE71" s="165">
        <v>1671</v>
      </c>
      <c r="EJ71" s="2"/>
    </row>
    <row r="72" spans="1:140" x14ac:dyDescent="0.2">
      <c r="A72" s="153"/>
      <c r="B72" s="153"/>
      <c r="C72" s="2"/>
      <c r="D72" s="2"/>
      <c r="E72" s="2"/>
      <c r="F72" s="2"/>
      <c r="G72" s="2"/>
      <c r="I72" s="153"/>
      <c r="J72" s="153"/>
      <c r="K72" s="2"/>
      <c r="L72" s="2"/>
      <c r="M72" s="2"/>
      <c r="N72" s="2"/>
      <c r="O72" s="2"/>
      <c r="Q72" s="153">
        <f t="shared" si="36"/>
        <v>1</v>
      </c>
      <c r="R72" s="144" t="str">
        <f t="shared" si="45"/>
        <v>W</v>
      </c>
      <c r="S72" s="148">
        <v>349</v>
      </c>
      <c r="T72" s="2"/>
      <c r="U72" s="2"/>
      <c r="V72" s="2"/>
      <c r="W72" s="2"/>
      <c r="Y72" s="153">
        <f t="shared" si="37"/>
        <v>1</v>
      </c>
      <c r="Z72" s="144" t="str">
        <f t="shared" si="46"/>
        <v>SF</v>
      </c>
      <c r="AA72" s="128">
        <v>340</v>
      </c>
      <c r="AB72" s="1"/>
      <c r="AC72" s="1"/>
      <c r="AD72" s="1"/>
      <c r="AE72" s="1"/>
      <c r="AF72" s="1"/>
      <c r="AH72" s="153">
        <f t="shared" si="38"/>
        <v>1</v>
      </c>
      <c r="AI72" s="144" t="str">
        <f t="shared" si="47"/>
        <v>QF</v>
      </c>
      <c r="AJ72" s="128">
        <v>447</v>
      </c>
      <c r="AK72" s="1"/>
      <c r="AL72" s="1"/>
      <c r="AM72" s="1"/>
      <c r="AN72" s="1"/>
      <c r="AO72" s="1"/>
      <c r="AQ72" s="153">
        <f t="shared" si="39"/>
        <v>1</v>
      </c>
      <c r="AR72" s="144" t="str">
        <f t="shared" si="48"/>
        <v>QF</v>
      </c>
      <c r="AS72" s="133">
        <v>563</v>
      </c>
      <c r="AT72" s="1"/>
      <c r="AU72" s="1"/>
      <c r="AV72" s="1"/>
      <c r="AW72" s="1"/>
      <c r="AX72" s="1"/>
      <c r="AZ72" s="153">
        <f t="shared" si="40"/>
        <v>1</v>
      </c>
      <c r="BA72" s="144" t="str">
        <f t="shared" si="49"/>
        <v>QF</v>
      </c>
      <c r="BB72" s="133">
        <v>710</v>
      </c>
      <c r="BC72" s="1"/>
      <c r="BD72" s="1"/>
      <c r="BE72" s="1"/>
      <c r="BF72" s="1"/>
      <c r="BG72" s="1"/>
      <c r="BI72" s="153">
        <f t="shared" si="41"/>
        <v>1</v>
      </c>
      <c r="BJ72" s="144" t="str">
        <f t="shared" si="50"/>
        <v>QF</v>
      </c>
      <c r="BK72" s="133">
        <v>610</v>
      </c>
      <c r="BL72" s="1"/>
      <c r="BM72" s="1"/>
      <c r="BN72" s="1"/>
      <c r="BO72" s="1"/>
      <c r="BP72" s="1"/>
      <c r="BR72" s="153">
        <f t="shared" si="42"/>
        <v>1</v>
      </c>
      <c r="BS72" s="144" t="str">
        <f t="shared" si="51"/>
        <v>QF</v>
      </c>
      <c r="BT72" s="133">
        <v>1305</v>
      </c>
      <c r="BU72" s="1"/>
      <c r="BV72" s="1"/>
      <c r="BW72" s="1"/>
      <c r="BX72" s="1"/>
      <c r="BY72" s="1"/>
      <c r="BZ72" s="153"/>
      <c r="CA72" s="153">
        <f t="shared" si="43"/>
        <v>1</v>
      </c>
      <c r="CB72" s="144" t="str">
        <f t="shared" si="52"/>
        <v>SF</v>
      </c>
      <c r="CC72" s="164">
        <v>1126</v>
      </c>
      <c r="CD72" s="1"/>
      <c r="CE72" s="1"/>
      <c r="CF72" s="1"/>
      <c r="CG72" s="1"/>
      <c r="CH72" s="1"/>
      <c r="CJ72" s="166">
        <f t="shared" si="44"/>
        <v>1</v>
      </c>
      <c r="CK72" s="144" t="str">
        <f t="shared" si="53"/>
        <v>W</v>
      </c>
      <c r="CL72" s="164">
        <v>1507</v>
      </c>
      <c r="CM72" s="1"/>
      <c r="CN72" s="1"/>
      <c r="CO72" s="1"/>
      <c r="CP72" s="1"/>
      <c r="CQ72" s="1"/>
      <c r="CS72" s="166">
        <f t="shared" si="54"/>
        <v>1</v>
      </c>
      <c r="CT72" s="144" t="str">
        <f t="shared" si="55"/>
        <v>F</v>
      </c>
      <c r="CU72" s="164">
        <v>1718</v>
      </c>
      <c r="DB72" s="166">
        <f t="shared" si="56"/>
        <v>1</v>
      </c>
      <c r="DC72" s="144" t="str">
        <f t="shared" si="57"/>
        <v>SF</v>
      </c>
      <c r="DD72" s="133">
        <v>1730</v>
      </c>
      <c r="DK72" s="166">
        <f t="shared" si="58"/>
        <v>1</v>
      </c>
      <c r="DL72" s="144" t="str">
        <f t="shared" si="59"/>
        <v>QF</v>
      </c>
      <c r="DM72" s="133">
        <v>1986</v>
      </c>
      <c r="DR72" s="2"/>
      <c r="DS72" s="2"/>
      <c r="DT72" s="166">
        <f t="shared" si="60"/>
        <v>1</v>
      </c>
      <c r="DU72" s="144" t="str">
        <f t="shared" si="61"/>
        <v>QF</v>
      </c>
      <c r="DV72" s="133">
        <v>2252</v>
      </c>
      <c r="EA72" s="2"/>
      <c r="EC72" s="166">
        <f t="shared" si="62"/>
        <v>1</v>
      </c>
      <c r="ED72" s="144" t="str">
        <f t="shared" si="63"/>
        <v>WF</v>
      </c>
      <c r="EE72" s="165">
        <v>1678</v>
      </c>
      <c r="EJ72" s="2"/>
    </row>
    <row r="73" spans="1:140" x14ac:dyDescent="0.2">
      <c r="A73" s="153"/>
      <c r="B73" s="153"/>
      <c r="C73" s="2"/>
      <c r="D73" s="2"/>
      <c r="E73" s="2"/>
      <c r="F73" s="2"/>
      <c r="G73" s="2"/>
      <c r="I73" s="153"/>
      <c r="J73" s="153"/>
      <c r="K73" s="2"/>
      <c r="L73" s="2"/>
      <c r="M73" s="2"/>
      <c r="N73" s="2"/>
      <c r="O73" s="2"/>
      <c r="Q73" s="153">
        <f t="shared" si="36"/>
        <v>1</v>
      </c>
      <c r="R73" s="144" t="str">
        <f t="shared" si="45"/>
        <v>WF</v>
      </c>
      <c r="S73" s="148">
        <v>365</v>
      </c>
      <c r="T73" s="2"/>
      <c r="U73" s="2"/>
      <c r="V73" s="2"/>
      <c r="W73" s="2"/>
      <c r="Y73" s="153">
        <f t="shared" si="37"/>
        <v>1</v>
      </c>
      <c r="Z73" s="144" t="str">
        <f t="shared" si="46"/>
        <v>F</v>
      </c>
      <c r="AA73" s="130">
        <v>343</v>
      </c>
      <c r="AB73" s="1"/>
      <c r="AC73" s="1"/>
      <c r="AD73" s="1"/>
      <c r="AE73" s="1"/>
      <c r="AF73" s="1"/>
      <c r="AH73" s="153">
        <f t="shared" si="38"/>
        <v>1</v>
      </c>
      <c r="AI73" s="144" t="str">
        <f t="shared" si="47"/>
        <v>WC</v>
      </c>
      <c r="AJ73" s="129">
        <v>469</v>
      </c>
      <c r="AK73" s="1"/>
      <c r="AL73" s="1"/>
      <c r="AM73" s="1"/>
      <c r="AN73" s="1"/>
      <c r="AO73" s="1"/>
      <c r="AQ73" s="153">
        <f t="shared" si="39"/>
        <v>1</v>
      </c>
      <c r="AR73" s="144" t="str">
        <f t="shared" si="48"/>
        <v>SF</v>
      </c>
      <c r="AS73" s="133">
        <v>571</v>
      </c>
      <c r="AT73" s="1"/>
      <c r="AU73" s="1"/>
      <c r="AV73" s="1"/>
      <c r="AW73" s="1"/>
      <c r="AX73" s="1"/>
      <c r="AZ73" s="153">
        <f t="shared" si="40"/>
        <v>1</v>
      </c>
      <c r="BA73" s="144" t="str">
        <f t="shared" si="49"/>
        <v>QF</v>
      </c>
      <c r="BB73" s="133">
        <v>716</v>
      </c>
      <c r="BC73" s="1"/>
      <c r="BD73" s="1"/>
      <c r="BE73" s="1"/>
      <c r="BF73" s="1"/>
      <c r="BG73" s="1"/>
      <c r="BI73" s="153">
        <f t="shared" si="41"/>
        <v>1</v>
      </c>
      <c r="BJ73" s="144" t="str">
        <f t="shared" si="50"/>
        <v>SF</v>
      </c>
      <c r="BK73" s="133">
        <v>753</v>
      </c>
      <c r="BL73" s="1"/>
      <c r="BM73" s="1"/>
      <c r="BN73" s="1"/>
      <c r="BO73" s="1"/>
      <c r="BP73" s="1"/>
      <c r="BR73" s="153">
        <f t="shared" si="42"/>
        <v>1</v>
      </c>
      <c r="BS73" s="144" t="str">
        <f t="shared" si="51"/>
        <v>QF</v>
      </c>
      <c r="BT73" s="133">
        <v>1311</v>
      </c>
      <c r="BU73" s="1"/>
      <c r="BV73" s="1"/>
      <c r="BW73" s="1"/>
      <c r="BX73" s="1"/>
      <c r="BY73" s="1"/>
      <c r="BZ73" s="98"/>
      <c r="CA73" s="153">
        <f t="shared" si="43"/>
        <v>1</v>
      </c>
      <c r="CB73" s="144" t="str">
        <f t="shared" si="52"/>
        <v>QF</v>
      </c>
      <c r="CC73" s="164">
        <v>1218</v>
      </c>
      <c r="CD73" s="1"/>
      <c r="CE73" s="1"/>
      <c r="CF73" s="1"/>
      <c r="CG73" s="1"/>
      <c r="CH73" s="1"/>
      <c r="CJ73" s="166">
        <f t="shared" si="44"/>
        <v>1</v>
      </c>
      <c r="CK73" s="144" t="str">
        <f t="shared" si="53"/>
        <v>QF</v>
      </c>
      <c r="CL73" s="164">
        <v>1516</v>
      </c>
      <c r="CM73" s="1"/>
      <c r="CN73" s="1"/>
      <c r="CO73" s="1"/>
      <c r="CP73" s="1"/>
      <c r="CQ73" s="1"/>
      <c r="CS73" s="166">
        <f t="shared" si="54"/>
        <v>1</v>
      </c>
      <c r="CT73" s="144" t="str">
        <f t="shared" si="55"/>
        <v>QF</v>
      </c>
      <c r="CU73" s="164">
        <v>1730</v>
      </c>
      <c r="DB73" s="166">
        <f t="shared" si="56"/>
        <v>1</v>
      </c>
      <c r="DC73" s="144" t="str">
        <f t="shared" si="57"/>
        <v>QF</v>
      </c>
      <c r="DD73" s="133">
        <v>1732</v>
      </c>
      <c r="DK73" s="166">
        <f t="shared" si="58"/>
        <v>1</v>
      </c>
      <c r="DL73" s="144" t="str">
        <f t="shared" si="59"/>
        <v>QF</v>
      </c>
      <c r="DM73" s="133">
        <v>2016</v>
      </c>
      <c r="DR73" s="2"/>
      <c r="DS73" s="2"/>
      <c r="DT73" s="166">
        <f t="shared" si="60"/>
        <v>1</v>
      </c>
      <c r="DU73" s="144" t="str">
        <f t="shared" si="61"/>
        <v>SF</v>
      </c>
      <c r="DV73" s="133">
        <v>2337</v>
      </c>
      <c r="EA73" s="2"/>
      <c r="EC73" s="166">
        <f t="shared" si="62"/>
        <v>1</v>
      </c>
      <c r="ED73" s="144" t="str">
        <f t="shared" si="63"/>
        <v>QF</v>
      </c>
      <c r="EE73" s="165">
        <v>1717</v>
      </c>
      <c r="EJ73" s="2"/>
    </row>
    <row r="74" spans="1:140" x14ac:dyDescent="0.2">
      <c r="A74" s="153"/>
      <c r="B74" s="153"/>
      <c r="C74" s="2"/>
      <c r="D74" s="2"/>
      <c r="E74" s="2"/>
      <c r="F74" s="2"/>
      <c r="G74" s="2"/>
      <c r="I74" s="153"/>
      <c r="J74" s="153"/>
      <c r="K74" s="2"/>
      <c r="L74" s="2"/>
      <c r="M74" s="2"/>
      <c r="N74" s="2"/>
      <c r="O74" s="2"/>
      <c r="Q74" s="153">
        <f t="shared" si="36"/>
        <v>1</v>
      </c>
      <c r="R74" s="144" t="str">
        <f t="shared" si="45"/>
        <v>QF</v>
      </c>
      <c r="S74" s="148">
        <v>378</v>
      </c>
      <c r="T74" s="2"/>
      <c r="U74" s="2"/>
      <c r="V74" s="2"/>
      <c r="W74" s="2"/>
      <c r="Y74" s="153">
        <f t="shared" si="37"/>
        <v>1</v>
      </c>
      <c r="Z74" s="144" t="str">
        <f t="shared" si="46"/>
        <v>F</v>
      </c>
      <c r="AA74" s="128">
        <v>353</v>
      </c>
      <c r="AB74" s="1"/>
      <c r="AC74" s="1"/>
      <c r="AD74" s="1"/>
      <c r="AE74" s="1"/>
      <c r="AF74" s="1"/>
      <c r="AH74" s="153">
        <f t="shared" si="38"/>
        <v>1</v>
      </c>
      <c r="AI74" s="144" t="str">
        <f t="shared" si="47"/>
        <v>QF</v>
      </c>
      <c r="AJ74" s="128">
        <v>486</v>
      </c>
      <c r="AK74" s="1"/>
      <c r="AL74" s="1"/>
      <c r="AM74" s="1"/>
      <c r="AN74" s="1"/>
      <c r="AO74" s="1"/>
      <c r="AQ74" s="153">
        <f t="shared" si="39"/>
        <v>1</v>
      </c>
      <c r="AR74" s="144" t="str">
        <f t="shared" si="48"/>
        <v>QF</v>
      </c>
      <c r="AS74" s="133">
        <v>647</v>
      </c>
      <c r="AT74" s="1"/>
      <c r="AU74" s="1"/>
      <c r="AV74" s="1"/>
      <c r="AW74" s="1"/>
      <c r="AX74" s="1"/>
      <c r="AZ74" s="153">
        <f t="shared" si="40"/>
        <v>1</v>
      </c>
      <c r="BA74" s="144" t="str">
        <f t="shared" si="49"/>
        <v>W</v>
      </c>
      <c r="BB74" s="133">
        <v>766</v>
      </c>
      <c r="BC74" s="1"/>
      <c r="BD74" s="1"/>
      <c r="BE74" s="1"/>
      <c r="BF74" s="1"/>
      <c r="BG74" s="1"/>
      <c r="BI74" s="153">
        <f t="shared" si="41"/>
        <v>1</v>
      </c>
      <c r="BJ74" s="144" t="str">
        <f t="shared" si="50"/>
        <v>QF</v>
      </c>
      <c r="BK74" s="133">
        <v>868</v>
      </c>
      <c r="BL74" s="1"/>
      <c r="BM74" s="1"/>
      <c r="BN74" s="1"/>
      <c r="BO74" s="1"/>
      <c r="BP74" s="1"/>
      <c r="BR74" s="153">
        <f t="shared" si="42"/>
        <v>1</v>
      </c>
      <c r="BS74" s="144" t="str">
        <f t="shared" si="51"/>
        <v>W</v>
      </c>
      <c r="BT74" s="133">
        <v>1319</v>
      </c>
      <c r="BU74" s="1"/>
      <c r="BV74" s="1"/>
      <c r="BW74" s="1"/>
      <c r="BX74" s="1"/>
      <c r="BY74" s="1"/>
      <c r="BZ74" s="153"/>
      <c r="CA74" s="153">
        <f t="shared" si="43"/>
        <v>1</v>
      </c>
      <c r="CB74" s="144" t="str">
        <f t="shared" si="52"/>
        <v>QF</v>
      </c>
      <c r="CC74" s="164">
        <v>1251</v>
      </c>
      <c r="CD74" s="1"/>
      <c r="CE74" s="1"/>
      <c r="CF74" s="1"/>
      <c r="CG74" s="1"/>
      <c r="CH74" s="1"/>
      <c r="CJ74" s="166">
        <f t="shared" si="44"/>
        <v>1</v>
      </c>
      <c r="CK74" s="144" t="str">
        <f t="shared" si="53"/>
        <v>SF</v>
      </c>
      <c r="CL74" s="164">
        <v>1538</v>
      </c>
      <c r="CM74" s="1"/>
      <c r="CN74" s="1"/>
      <c r="CO74" s="1"/>
      <c r="CP74" s="1"/>
      <c r="CQ74" s="1"/>
      <c r="CS74" s="166">
        <f t="shared" si="54"/>
        <v>1</v>
      </c>
      <c r="CT74" s="144" t="str">
        <f t="shared" si="55"/>
        <v>QF</v>
      </c>
      <c r="CU74" s="164">
        <v>1732</v>
      </c>
      <c r="DB74" s="166">
        <f t="shared" si="56"/>
        <v>1</v>
      </c>
      <c r="DC74" s="144" t="str">
        <f t="shared" si="57"/>
        <v>SF</v>
      </c>
      <c r="DD74" s="133">
        <v>1771</v>
      </c>
      <c r="DK74" s="166">
        <f t="shared" si="58"/>
        <v>1</v>
      </c>
      <c r="DL74" s="144" t="str">
        <f t="shared" si="59"/>
        <v>QF</v>
      </c>
      <c r="DM74" s="133">
        <v>2046</v>
      </c>
      <c r="DR74" s="2"/>
      <c r="DS74" s="2"/>
      <c r="DT74" s="166">
        <f t="shared" si="60"/>
        <v>1</v>
      </c>
      <c r="DU74" s="144" t="str">
        <f t="shared" si="61"/>
        <v>QF</v>
      </c>
      <c r="DV74" s="133">
        <v>2338</v>
      </c>
      <c r="EA74" s="2"/>
      <c r="EC74" s="166">
        <f t="shared" si="62"/>
        <v>1</v>
      </c>
      <c r="ED74" s="144" t="str">
        <f t="shared" si="63"/>
        <v>F</v>
      </c>
      <c r="EE74" s="165">
        <v>1718</v>
      </c>
      <c r="EJ74" s="2"/>
    </row>
    <row r="75" spans="1:140" x14ac:dyDescent="0.2">
      <c r="A75" s="153"/>
      <c r="B75" s="153"/>
      <c r="C75" s="2"/>
      <c r="D75" s="2"/>
      <c r="E75" s="2"/>
      <c r="F75" s="2"/>
      <c r="G75" s="2"/>
      <c r="I75" s="153"/>
      <c r="J75" s="153"/>
      <c r="K75" s="2"/>
      <c r="L75" s="2"/>
      <c r="M75" s="2"/>
      <c r="N75" s="2"/>
      <c r="O75" s="2"/>
      <c r="Q75" s="153">
        <f t="shared" si="36"/>
        <v>1</v>
      </c>
      <c r="R75" s="144" t="str">
        <f t="shared" si="45"/>
        <v>SF</v>
      </c>
      <c r="S75" s="148">
        <v>401</v>
      </c>
      <c r="T75" s="2"/>
      <c r="U75" s="2"/>
      <c r="V75" s="2"/>
      <c r="W75" s="2"/>
      <c r="Y75" s="153">
        <f t="shared" si="37"/>
        <v>1</v>
      </c>
      <c r="Z75" s="144" t="str">
        <f t="shared" si="46"/>
        <v>QF</v>
      </c>
      <c r="AA75" s="128">
        <v>357</v>
      </c>
      <c r="AB75" s="1"/>
      <c r="AC75" s="1"/>
      <c r="AD75" s="1"/>
      <c r="AE75" s="1"/>
      <c r="AF75" s="1"/>
      <c r="AH75" s="153">
        <f t="shared" si="38"/>
        <v>1</v>
      </c>
      <c r="AI75" s="144" t="str">
        <f t="shared" si="47"/>
        <v>WF</v>
      </c>
      <c r="AJ75" s="130">
        <v>494</v>
      </c>
      <c r="AK75" s="1"/>
      <c r="AL75" s="1"/>
      <c r="AM75" s="1"/>
      <c r="AN75" s="1"/>
      <c r="AO75" s="1"/>
      <c r="AQ75" s="153">
        <f t="shared" si="39"/>
        <v>1</v>
      </c>
      <c r="AR75" s="144" t="str">
        <f t="shared" si="48"/>
        <v>QF</v>
      </c>
      <c r="AS75" s="133">
        <v>648</v>
      </c>
      <c r="AT75" s="1"/>
      <c r="AU75" s="1"/>
      <c r="AV75" s="1"/>
      <c r="AW75" s="1"/>
      <c r="AX75" s="1"/>
      <c r="AZ75" s="153">
        <f t="shared" si="40"/>
        <v>1</v>
      </c>
      <c r="BA75" s="144" t="str">
        <f t="shared" si="49"/>
        <v>QF</v>
      </c>
      <c r="BB75" s="133">
        <v>868</v>
      </c>
      <c r="BC75" s="1"/>
      <c r="BD75" s="1"/>
      <c r="BE75" s="1"/>
      <c r="BF75" s="1"/>
      <c r="BG75" s="1"/>
      <c r="BI75" s="153">
        <f t="shared" si="41"/>
        <v>1</v>
      </c>
      <c r="BJ75" s="144" t="str">
        <f t="shared" si="50"/>
        <v>WF</v>
      </c>
      <c r="BK75" s="144">
        <v>968</v>
      </c>
      <c r="BL75" s="1"/>
      <c r="BM75" s="1"/>
      <c r="BN75" s="1"/>
      <c r="BO75" s="1"/>
      <c r="BP75" s="1"/>
      <c r="BR75" s="153">
        <f t="shared" si="42"/>
        <v>1</v>
      </c>
      <c r="BS75" s="144" t="str">
        <f t="shared" si="51"/>
        <v>QF</v>
      </c>
      <c r="BT75" s="133">
        <v>1369</v>
      </c>
      <c r="BU75" s="1"/>
      <c r="BV75" s="1"/>
      <c r="BW75" s="1"/>
      <c r="BX75" s="1"/>
      <c r="BY75" s="1"/>
      <c r="BZ75" s="98"/>
      <c r="CA75" s="153">
        <f t="shared" si="43"/>
        <v>1</v>
      </c>
      <c r="CB75" s="144" t="str">
        <f t="shared" si="52"/>
        <v>QF</v>
      </c>
      <c r="CC75" s="164">
        <v>1450</v>
      </c>
      <c r="CD75" s="1"/>
      <c r="CE75" s="1"/>
      <c r="CF75" s="1"/>
      <c r="CG75" s="1"/>
      <c r="CH75" s="1"/>
      <c r="CJ75" s="166">
        <f t="shared" si="44"/>
        <v>1</v>
      </c>
      <c r="CK75" s="144" t="str">
        <f t="shared" si="53"/>
        <v>QF</v>
      </c>
      <c r="CL75" s="164">
        <v>1555</v>
      </c>
      <c r="CM75" s="1"/>
      <c r="CN75" s="1"/>
      <c r="CO75" s="1"/>
      <c r="CP75" s="1"/>
      <c r="CQ75" s="1"/>
      <c r="CS75" s="166">
        <f t="shared" si="54"/>
        <v>1</v>
      </c>
      <c r="CT75" s="144" t="str">
        <f t="shared" si="55"/>
        <v>QF</v>
      </c>
      <c r="CU75" s="164">
        <v>1771</v>
      </c>
      <c r="DB75" s="166">
        <f t="shared" si="56"/>
        <v>1</v>
      </c>
      <c r="DC75" s="144" t="str">
        <f t="shared" si="57"/>
        <v>F</v>
      </c>
      <c r="DD75" s="133">
        <v>1801</v>
      </c>
      <c r="DK75" s="166">
        <f t="shared" si="58"/>
        <v>1</v>
      </c>
      <c r="DL75" s="144" t="str">
        <f t="shared" si="59"/>
        <v>SF</v>
      </c>
      <c r="DM75" s="133">
        <v>2054</v>
      </c>
      <c r="DR75" s="2"/>
      <c r="DS75" s="2"/>
      <c r="DT75" s="166">
        <f t="shared" si="60"/>
        <v>1</v>
      </c>
      <c r="DU75" s="144" t="str">
        <f t="shared" si="61"/>
        <v>F</v>
      </c>
      <c r="DV75" s="133">
        <v>2415</v>
      </c>
      <c r="EA75" s="2"/>
      <c r="EC75" s="166">
        <f t="shared" si="62"/>
        <v>1</v>
      </c>
      <c r="ED75" s="144" t="str">
        <f t="shared" si="63"/>
        <v>SF</v>
      </c>
      <c r="EE75" s="165">
        <v>1730</v>
      </c>
      <c r="EJ75" s="2"/>
    </row>
    <row r="76" spans="1:140" x14ac:dyDescent="0.2">
      <c r="A76" s="153"/>
      <c r="B76" s="153"/>
      <c r="C76" s="2"/>
      <c r="D76" s="2"/>
      <c r="E76" s="2"/>
      <c r="F76" s="2"/>
      <c r="G76" s="2"/>
      <c r="I76" s="153"/>
      <c r="J76" s="153"/>
      <c r="K76" s="2"/>
      <c r="L76" s="2"/>
      <c r="M76" s="2"/>
      <c r="N76" s="2"/>
      <c r="O76" s="2"/>
      <c r="Q76" s="153">
        <f t="shared" si="36"/>
        <v>1</v>
      </c>
      <c r="R76" s="144" t="str">
        <f t="shared" si="45"/>
        <v>QF</v>
      </c>
      <c r="S76" s="148">
        <v>422</v>
      </c>
      <c r="T76" s="2"/>
      <c r="U76" s="2"/>
      <c r="V76" s="2"/>
      <c r="W76" s="2"/>
      <c r="Y76" s="153">
        <f t="shared" si="37"/>
        <v>1</v>
      </c>
      <c r="Z76" s="144" t="str">
        <f t="shared" si="46"/>
        <v>QF</v>
      </c>
      <c r="AA76" s="128">
        <v>365</v>
      </c>
      <c r="AB76" s="1"/>
      <c r="AC76" s="1"/>
      <c r="AD76" s="1"/>
      <c r="AE76" s="1"/>
      <c r="AF76" s="1"/>
      <c r="AH76" s="153">
        <f t="shared" si="38"/>
        <v>1</v>
      </c>
      <c r="AI76" s="144" t="str">
        <f t="shared" si="47"/>
        <v>QF</v>
      </c>
      <c r="AJ76" s="128">
        <v>522</v>
      </c>
      <c r="AK76" s="1"/>
      <c r="AL76" s="1"/>
      <c r="AM76" s="1"/>
      <c r="AN76" s="1"/>
      <c r="AO76" s="1"/>
      <c r="AQ76" s="153">
        <f t="shared" si="39"/>
        <v>1</v>
      </c>
      <c r="AR76" s="144" t="str">
        <f t="shared" si="48"/>
        <v>QF</v>
      </c>
      <c r="AS76" s="133">
        <v>662</v>
      </c>
      <c r="AT76" s="1"/>
      <c r="AU76" s="1"/>
      <c r="AV76" s="1"/>
      <c r="AW76" s="1"/>
      <c r="AX76" s="1"/>
      <c r="AZ76" s="153">
        <f t="shared" si="40"/>
        <v>1</v>
      </c>
      <c r="BA76" s="144" t="str">
        <f t="shared" si="49"/>
        <v>F</v>
      </c>
      <c r="BB76" s="133">
        <v>910</v>
      </c>
      <c r="BC76" s="1"/>
      <c r="BD76" s="1"/>
      <c r="BE76" s="1"/>
      <c r="BF76" s="1"/>
      <c r="BG76" s="1"/>
      <c r="BI76" s="153">
        <f t="shared" si="41"/>
        <v>1</v>
      </c>
      <c r="BJ76" s="144" t="str">
        <f t="shared" si="50"/>
        <v>SF</v>
      </c>
      <c r="BK76" s="133">
        <v>987</v>
      </c>
      <c r="BL76" s="1"/>
      <c r="BM76" s="1"/>
      <c r="BN76" s="1"/>
      <c r="BO76" s="1"/>
      <c r="BP76" s="1"/>
      <c r="BR76" s="153">
        <f t="shared" si="42"/>
        <v>1</v>
      </c>
      <c r="BS76" s="144" t="str">
        <f t="shared" si="51"/>
        <v>QF</v>
      </c>
      <c r="BT76" s="133">
        <v>1425</v>
      </c>
      <c r="BU76" s="1"/>
      <c r="BV76" s="1"/>
      <c r="BW76" s="1"/>
      <c r="BX76" s="1"/>
      <c r="BY76" s="1"/>
      <c r="BZ76" s="98"/>
      <c r="CA76" s="153">
        <f t="shared" si="43"/>
        <v>1</v>
      </c>
      <c r="CB76" s="144" t="str">
        <f t="shared" si="52"/>
        <v>QF</v>
      </c>
      <c r="CC76" s="164">
        <v>1502</v>
      </c>
      <c r="CD76" s="1"/>
      <c r="CE76" s="1"/>
      <c r="CF76" s="1"/>
      <c r="CG76" s="1"/>
      <c r="CH76" s="1"/>
      <c r="CJ76" s="166">
        <f t="shared" si="44"/>
        <v>1</v>
      </c>
      <c r="CK76" s="144" t="str">
        <f t="shared" si="53"/>
        <v>QF</v>
      </c>
      <c r="CL76" s="164">
        <v>1561</v>
      </c>
      <c r="CM76" s="1"/>
      <c r="CN76" s="1"/>
      <c r="CO76" s="1"/>
      <c r="CP76" s="1"/>
      <c r="CQ76" s="1"/>
      <c r="CS76" s="166">
        <f t="shared" si="54"/>
        <v>1</v>
      </c>
      <c r="CT76" s="144" t="str">
        <f t="shared" si="55"/>
        <v>QF</v>
      </c>
      <c r="CU76" s="164">
        <v>1868</v>
      </c>
      <c r="DB76" s="166">
        <f t="shared" si="56"/>
        <v>1</v>
      </c>
      <c r="DC76" s="144" t="str">
        <f t="shared" si="57"/>
        <v>QF</v>
      </c>
      <c r="DD76" s="133">
        <v>1918</v>
      </c>
      <c r="DK76" s="166">
        <f t="shared" si="58"/>
        <v>1</v>
      </c>
      <c r="DL76" s="144" t="str">
        <f t="shared" si="59"/>
        <v>W</v>
      </c>
      <c r="DM76" s="133">
        <v>2056</v>
      </c>
      <c r="DT76" s="166">
        <f t="shared" si="60"/>
        <v>1</v>
      </c>
      <c r="DU76" s="144" t="str">
        <f t="shared" si="61"/>
        <v>SF</v>
      </c>
      <c r="DV76" s="133">
        <v>2468</v>
      </c>
      <c r="EC76" s="166">
        <f t="shared" si="62"/>
        <v>1</v>
      </c>
      <c r="ED76" s="144" t="str">
        <f t="shared" si="63"/>
        <v>SF</v>
      </c>
      <c r="EE76" s="165">
        <v>1756</v>
      </c>
    </row>
    <row r="77" spans="1:140" x14ac:dyDescent="0.2">
      <c r="A77" s="153"/>
      <c r="B77" s="153"/>
      <c r="C77" s="2"/>
      <c r="D77" s="2"/>
      <c r="E77" s="2"/>
      <c r="F77" s="2"/>
      <c r="G77" s="2"/>
      <c r="I77" s="153"/>
      <c r="J77" s="153"/>
      <c r="K77" s="2"/>
      <c r="L77" s="2"/>
      <c r="M77" s="2"/>
      <c r="N77" s="2"/>
      <c r="O77" s="2"/>
      <c r="Q77" s="153">
        <f t="shared" si="36"/>
        <v>1</v>
      </c>
      <c r="R77" s="144" t="str">
        <f t="shared" si="45"/>
        <v>QF</v>
      </c>
      <c r="S77" s="148">
        <v>448</v>
      </c>
      <c r="T77" s="2"/>
      <c r="U77" s="2"/>
      <c r="V77" s="2"/>
      <c r="W77" s="2"/>
      <c r="Y77" s="153">
        <f t="shared" si="37"/>
        <v>1</v>
      </c>
      <c r="Z77" s="144" t="str">
        <f t="shared" si="46"/>
        <v>QF</v>
      </c>
      <c r="AA77" s="128">
        <v>368</v>
      </c>
      <c r="AB77" s="1"/>
      <c r="AC77" s="1"/>
      <c r="AD77" s="1"/>
      <c r="AE77" s="1"/>
      <c r="AF77" s="1"/>
      <c r="AH77" s="153">
        <f t="shared" si="38"/>
        <v>1</v>
      </c>
      <c r="AI77" s="144" t="str">
        <f t="shared" si="47"/>
        <v>QF</v>
      </c>
      <c r="AJ77" s="128">
        <v>525</v>
      </c>
      <c r="AK77" s="1"/>
      <c r="AL77" s="1"/>
      <c r="AM77" s="1"/>
      <c r="AN77" s="1"/>
      <c r="AO77" s="1"/>
      <c r="AQ77" s="153">
        <f t="shared" si="39"/>
        <v>1</v>
      </c>
      <c r="AR77" s="144" t="str">
        <f t="shared" si="48"/>
        <v>SF</v>
      </c>
      <c r="AS77" s="133">
        <v>710</v>
      </c>
      <c r="AT77" s="1"/>
      <c r="AU77" s="1"/>
      <c r="AV77" s="1"/>
      <c r="AW77" s="1"/>
      <c r="AX77" s="1"/>
      <c r="AZ77" s="153">
        <f t="shared" si="40"/>
        <v>1</v>
      </c>
      <c r="BA77" s="144" t="str">
        <f t="shared" si="49"/>
        <v>SF</v>
      </c>
      <c r="BB77" s="133">
        <v>980</v>
      </c>
      <c r="BC77" s="1"/>
      <c r="BD77" s="1"/>
      <c r="BE77" s="1"/>
      <c r="BF77" s="1"/>
      <c r="BG77" s="1"/>
      <c r="BI77" s="153">
        <f t="shared" si="41"/>
        <v>1</v>
      </c>
      <c r="BJ77" s="144" t="str">
        <f t="shared" si="50"/>
        <v>QF</v>
      </c>
      <c r="BK77" s="133">
        <v>1023</v>
      </c>
      <c r="BL77" s="1"/>
      <c r="BM77" s="1"/>
      <c r="BN77" s="1"/>
      <c r="BO77" s="1"/>
      <c r="BP77" s="1"/>
      <c r="BR77" s="153">
        <f t="shared" si="42"/>
        <v>1</v>
      </c>
      <c r="BS77" s="144" t="str">
        <f t="shared" si="51"/>
        <v>QF</v>
      </c>
      <c r="BT77" s="133">
        <v>1501</v>
      </c>
      <c r="BU77" s="1"/>
      <c r="BV77" s="1"/>
      <c r="BW77" s="1"/>
      <c r="BX77" s="1"/>
      <c r="BY77" s="1"/>
      <c r="BZ77" s="98"/>
      <c r="CA77" s="153">
        <f t="shared" si="43"/>
        <v>1</v>
      </c>
      <c r="CB77" s="144" t="str">
        <f t="shared" si="52"/>
        <v>SF</v>
      </c>
      <c r="CC77" s="164">
        <v>1503</v>
      </c>
      <c r="CD77" s="1"/>
      <c r="CE77" s="1"/>
      <c r="CF77" s="1"/>
      <c r="CG77" s="1"/>
      <c r="CH77" s="1"/>
      <c r="CJ77" s="166">
        <f t="shared" si="44"/>
        <v>1</v>
      </c>
      <c r="CK77" s="144" t="str">
        <f t="shared" si="53"/>
        <v>QF</v>
      </c>
      <c r="CL77" s="164">
        <v>1622</v>
      </c>
      <c r="CM77" s="1"/>
      <c r="CN77" s="1"/>
      <c r="CO77" s="1"/>
      <c r="CP77" s="1"/>
      <c r="CQ77" s="1"/>
      <c r="CS77" s="166">
        <f t="shared" si="54"/>
        <v>1</v>
      </c>
      <c r="CT77" s="144" t="str">
        <f t="shared" si="55"/>
        <v>QF</v>
      </c>
      <c r="CU77" s="164">
        <v>1902</v>
      </c>
      <c r="DB77" s="166">
        <f t="shared" si="56"/>
        <v>1</v>
      </c>
      <c r="DC77" s="144" t="str">
        <f t="shared" si="57"/>
        <v>QF</v>
      </c>
      <c r="DD77" s="133">
        <v>1983</v>
      </c>
      <c r="DK77" s="166">
        <f t="shared" si="58"/>
        <v>1</v>
      </c>
      <c r="DL77" s="144" t="str">
        <f t="shared" si="59"/>
        <v>QF</v>
      </c>
      <c r="DM77" s="133">
        <v>2122</v>
      </c>
      <c r="DT77" s="166">
        <f t="shared" si="60"/>
        <v>1</v>
      </c>
      <c r="DU77" s="144" t="str">
        <f t="shared" si="61"/>
        <v>SF</v>
      </c>
      <c r="DV77" s="133">
        <v>2474</v>
      </c>
      <c r="EC77" s="166">
        <f t="shared" si="62"/>
        <v>1</v>
      </c>
      <c r="ED77" s="144" t="str">
        <f t="shared" si="63"/>
        <v>SF</v>
      </c>
      <c r="EE77" s="165">
        <v>1806</v>
      </c>
    </row>
    <row r="78" spans="1:140" x14ac:dyDescent="0.2">
      <c r="A78" s="153"/>
      <c r="B78" s="153"/>
      <c r="C78" s="2"/>
      <c r="D78" s="2"/>
      <c r="E78" s="2"/>
      <c r="F78" s="2"/>
      <c r="G78" s="2"/>
      <c r="I78" s="153"/>
      <c r="J78" s="153"/>
      <c r="K78" s="2"/>
      <c r="L78" s="2"/>
      <c r="M78" s="2"/>
      <c r="N78" s="2"/>
      <c r="O78" s="2"/>
      <c r="Q78" s="153">
        <f t="shared" si="36"/>
        <v>1</v>
      </c>
      <c r="R78" s="144" t="str">
        <f t="shared" si="45"/>
        <v>QF</v>
      </c>
      <c r="S78" s="148">
        <v>449</v>
      </c>
      <c r="T78" s="2"/>
      <c r="U78" s="2"/>
      <c r="V78" s="2"/>
      <c r="W78" s="2"/>
      <c r="Y78" s="153">
        <f t="shared" si="37"/>
        <v>1</v>
      </c>
      <c r="Z78" s="144" t="str">
        <f t="shared" si="46"/>
        <v>QF</v>
      </c>
      <c r="AA78" s="128">
        <v>382</v>
      </c>
      <c r="AB78" s="1"/>
      <c r="AC78" s="1"/>
      <c r="AD78" s="1"/>
      <c r="AE78" s="1"/>
      <c r="AF78" s="1"/>
      <c r="AH78" s="153">
        <f t="shared" si="38"/>
        <v>1</v>
      </c>
      <c r="AI78" s="144" t="str">
        <f t="shared" si="47"/>
        <v>SF</v>
      </c>
      <c r="AJ78" s="128">
        <v>538</v>
      </c>
      <c r="AK78" s="1"/>
      <c r="AL78" s="1"/>
      <c r="AM78" s="1"/>
      <c r="AN78" s="1"/>
      <c r="AO78" s="1"/>
      <c r="AQ78" s="153">
        <f t="shared" si="39"/>
        <v>1</v>
      </c>
      <c r="AR78" s="144" t="str">
        <f t="shared" si="48"/>
        <v>F</v>
      </c>
      <c r="AS78" s="144">
        <v>716</v>
      </c>
      <c r="AT78" s="1"/>
      <c r="AU78" s="1"/>
      <c r="AV78" s="1"/>
      <c r="AW78" s="1"/>
      <c r="AX78" s="1"/>
      <c r="AZ78" s="153">
        <f t="shared" si="40"/>
        <v>1</v>
      </c>
      <c r="BA78" s="144" t="str">
        <f t="shared" si="49"/>
        <v>SF</v>
      </c>
      <c r="BB78" s="133">
        <v>987</v>
      </c>
      <c r="BC78" s="1"/>
      <c r="BD78" s="1"/>
      <c r="BE78" s="1"/>
      <c r="BF78" s="1"/>
      <c r="BG78" s="1"/>
      <c r="BI78" s="153">
        <f t="shared" si="41"/>
        <v>1</v>
      </c>
      <c r="BJ78" s="144" t="str">
        <f t="shared" si="50"/>
        <v>SF</v>
      </c>
      <c r="BK78" s="144">
        <v>1038</v>
      </c>
      <c r="BL78" s="1"/>
      <c r="BM78" s="1"/>
      <c r="BN78" s="1"/>
      <c r="BO78" s="1"/>
      <c r="BP78" s="1"/>
      <c r="BR78" s="153">
        <f t="shared" si="42"/>
        <v>1</v>
      </c>
      <c r="BS78" s="144" t="str">
        <f t="shared" si="51"/>
        <v>QF</v>
      </c>
      <c r="BT78" s="133">
        <v>1503</v>
      </c>
      <c r="BU78" s="1"/>
      <c r="BV78" s="1"/>
      <c r="BW78" s="1"/>
      <c r="BX78" s="1"/>
      <c r="BY78" s="1"/>
      <c r="BZ78" s="153"/>
      <c r="CA78" s="153">
        <f t="shared" si="43"/>
        <v>1</v>
      </c>
      <c r="CB78" s="144" t="str">
        <f t="shared" si="52"/>
        <v>SF</v>
      </c>
      <c r="CC78" s="164">
        <v>1511</v>
      </c>
      <c r="CD78" s="1"/>
      <c r="CE78" s="1"/>
      <c r="CF78" s="1"/>
      <c r="CG78" s="1"/>
      <c r="CH78" s="1"/>
      <c r="CJ78" s="166">
        <f t="shared" si="44"/>
        <v>1</v>
      </c>
      <c r="CK78" s="144" t="str">
        <f t="shared" si="53"/>
        <v>SF</v>
      </c>
      <c r="CL78" s="164">
        <v>1625</v>
      </c>
      <c r="CM78" s="1"/>
      <c r="CN78" s="1"/>
      <c r="CO78" s="1"/>
      <c r="CP78" s="1"/>
      <c r="CQ78" s="1"/>
      <c r="CS78" s="166">
        <f t="shared" si="54"/>
        <v>1</v>
      </c>
      <c r="CT78" s="144" t="str">
        <f t="shared" si="55"/>
        <v>QF</v>
      </c>
      <c r="CU78" s="164">
        <v>1918</v>
      </c>
      <c r="DB78" s="166">
        <f t="shared" si="56"/>
        <v>1</v>
      </c>
      <c r="DC78" s="144" t="str">
        <f t="shared" si="57"/>
        <v>QF</v>
      </c>
      <c r="DD78" s="133">
        <v>1986</v>
      </c>
      <c r="DK78" s="166">
        <f t="shared" si="58"/>
        <v>1</v>
      </c>
      <c r="DL78" s="144" t="str">
        <f t="shared" si="59"/>
        <v>SF</v>
      </c>
      <c r="DM78" s="133">
        <v>2169</v>
      </c>
      <c r="DT78" s="166">
        <f t="shared" si="60"/>
        <v>1</v>
      </c>
      <c r="DU78" s="144" t="str">
        <f t="shared" si="61"/>
        <v>QF</v>
      </c>
      <c r="DV78" s="133">
        <v>2512</v>
      </c>
      <c r="EC78" s="166">
        <f t="shared" si="62"/>
        <v>1</v>
      </c>
      <c r="ED78" s="144" t="str">
        <f t="shared" si="63"/>
        <v>SF</v>
      </c>
      <c r="EE78" s="165">
        <v>1918</v>
      </c>
    </row>
    <row r="79" spans="1:140" x14ac:dyDescent="0.2">
      <c r="A79" s="153"/>
      <c r="B79" s="153"/>
      <c r="C79" s="2"/>
      <c r="D79" s="2"/>
      <c r="E79" s="2"/>
      <c r="F79" s="2"/>
      <c r="G79" s="2"/>
      <c r="I79" s="153"/>
      <c r="J79" s="153"/>
      <c r="K79" s="2"/>
      <c r="L79" s="2"/>
      <c r="M79" s="2"/>
      <c r="N79" s="2"/>
      <c r="O79" s="2"/>
      <c r="Q79" s="153">
        <f t="shared" si="36"/>
        <v>1</v>
      </c>
      <c r="R79" s="144" t="str">
        <f t="shared" si="45"/>
        <v>SF</v>
      </c>
      <c r="S79" s="148">
        <v>469</v>
      </c>
      <c r="T79" s="2"/>
      <c r="U79" s="2"/>
      <c r="V79" s="2"/>
      <c r="W79" s="2"/>
      <c r="Y79" s="153">
        <f t="shared" si="37"/>
        <v>1</v>
      </c>
      <c r="Z79" s="144" t="str">
        <f t="shared" si="46"/>
        <v>QF</v>
      </c>
      <c r="AA79" s="128">
        <v>383</v>
      </c>
      <c r="AB79" s="1"/>
      <c r="AC79" s="1"/>
      <c r="AD79" s="1"/>
      <c r="AE79" s="1"/>
      <c r="AF79" s="1"/>
      <c r="AH79" s="153">
        <f t="shared" si="38"/>
        <v>1</v>
      </c>
      <c r="AI79" s="144" t="str">
        <f t="shared" si="47"/>
        <v>SF</v>
      </c>
      <c r="AJ79" s="130">
        <v>541</v>
      </c>
      <c r="AK79" s="1"/>
      <c r="AL79" s="1"/>
      <c r="AM79" s="1"/>
      <c r="AN79" s="1"/>
      <c r="AO79" s="1"/>
      <c r="AQ79" s="153">
        <f t="shared" si="39"/>
        <v>1</v>
      </c>
      <c r="AR79" s="144" t="str">
        <f t="shared" si="48"/>
        <v>QF</v>
      </c>
      <c r="AS79" s="133">
        <v>782</v>
      </c>
      <c r="AT79" s="1"/>
      <c r="AU79" s="1"/>
      <c r="AV79" s="1"/>
      <c r="AW79" s="1"/>
      <c r="AX79" s="1"/>
      <c r="AZ79" s="153">
        <f t="shared" si="40"/>
        <v>1</v>
      </c>
      <c r="BA79" s="144" t="str">
        <f t="shared" si="49"/>
        <v>SF</v>
      </c>
      <c r="BB79" s="133">
        <v>997</v>
      </c>
      <c r="BC79" s="1"/>
      <c r="BD79" s="1"/>
      <c r="BE79" s="1"/>
      <c r="BF79" s="1"/>
      <c r="BG79" s="1"/>
      <c r="BI79" s="153">
        <f t="shared" si="41"/>
        <v>1</v>
      </c>
      <c r="BJ79" s="144" t="str">
        <f t="shared" si="50"/>
        <v>QF</v>
      </c>
      <c r="BK79" s="133">
        <v>1103</v>
      </c>
      <c r="BL79" s="1"/>
      <c r="BM79" s="1"/>
      <c r="BN79" s="1"/>
      <c r="BO79" s="1"/>
      <c r="BP79" s="1"/>
      <c r="BR79" s="153">
        <f t="shared" si="42"/>
        <v>1</v>
      </c>
      <c r="BS79" s="144" t="str">
        <f t="shared" si="51"/>
        <v>QF</v>
      </c>
      <c r="BT79" s="133">
        <v>1511</v>
      </c>
      <c r="BU79" s="1"/>
      <c r="BV79" s="1"/>
      <c r="BW79" s="1"/>
      <c r="BX79" s="1"/>
      <c r="BY79" s="1"/>
      <c r="BZ79" s="98"/>
      <c r="CA79" s="153">
        <f t="shared" si="43"/>
        <v>1</v>
      </c>
      <c r="CB79" s="144" t="str">
        <f t="shared" si="52"/>
        <v>F</v>
      </c>
      <c r="CC79" s="164">
        <v>1577</v>
      </c>
      <c r="CD79" s="1"/>
      <c r="CE79" s="1"/>
      <c r="CF79" s="1"/>
      <c r="CG79" s="1"/>
      <c r="CH79" s="1"/>
      <c r="CJ79" s="166">
        <f t="shared" si="44"/>
        <v>1</v>
      </c>
      <c r="CK79" s="144" t="str">
        <f t="shared" si="53"/>
        <v>QF</v>
      </c>
      <c r="CL79" s="164">
        <v>1629</v>
      </c>
      <c r="CM79" s="1"/>
      <c r="CN79" s="1"/>
      <c r="CO79" s="1"/>
      <c r="CP79" s="1"/>
      <c r="CQ79" s="1"/>
      <c r="CS79" s="166">
        <f t="shared" si="54"/>
        <v>1</v>
      </c>
      <c r="CT79" s="144" t="str">
        <f t="shared" si="55"/>
        <v>SF</v>
      </c>
      <c r="CU79" s="164">
        <v>1922</v>
      </c>
      <c r="DB79" s="166">
        <f t="shared" si="56"/>
        <v>1</v>
      </c>
      <c r="DC79" s="144" t="str">
        <f t="shared" si="57"/>
        <v>WF</v>
      </c>
      <c r="DD79" s="133">
        <v>2016</v>
      </c>
      <c r="DK79" s="166">
        <f t="shared" si="58"/>
        <v>1</v>
      </c>
      <c r="DL79" s="144" t="str">
        <f t="shared" si="59"/>
        <v>W</v>
      </c>
      <c r="DM79" s="133">
        <v>2194</v>
      </c>
      <c r="DT79" s="166">
        <f t="shared" si="60"/>
        <v>1</v>
      </c>
      <c r="DU79" s="144" t="str">
        <f t="shared" si="61"/>
        <v>QF</v>
      </c>
      <c r="DV79" s="133">
        <v>2590</v>
      </c>
      <c r="EC79" s="166">
        <f t="shared" si="62"/>
        <v>1</v>
      </c>
      <c r="ED79" s="144" t="str">
        <f t="shared" si="63"/>
        <v>F</v>
      </c>
      <c r="EE79" s="165">
        <v>1983</v>
      </c>
    </row>
    <row r="80" spans="1:140" x14ac:dyDescent="0.2">
      <c r="A80" s="153"/>
      <c r="B80" s="153"/>
      <c r="C80" s="2"/>
      <c r="D80" s="2"/>
      <c r="E80" s="1"/>
      <c r="F80" s="1"/>
      <c r="G80" s="1"/>
      <c r="I80" s="153"/>
      <c r="J80" s="153"/>
      <c r="K80" s="2"/>
      <c r="L80" s="2"/>
      <c r="M80" s="1"/>
      <c r="N80" s="1"/>
      <c r="O80" s="1"/>
      <c r="Q80" s="153">
        <f t="shared" si="36"/>
        <v>1</v>
      </c>
      <c r="R80" s="144" t="str">
        <f t="shared" si="45"/>
        <v>SF</v>
      </c>
      <c r="S80" s="128">
        <v>538</v>
      </c>
      <c r="T80" s="1"/>
      <c r="U80" s="1"/>
      <c r="V80" s="1"/>
      <c r="W80" s="1"/>
      <c r="Y80" s="153">
        <f t="shared" si="37"/>
        <v>1</v>
      </c>
      <c r="Z80" s="144" t="str">
        <f t="shared" si="46"/>
        <v>QF</v>
      </c>
      <c r="AA80" s="129">
        <v>399</v>
      </c>
      <c r="AB80" s="1"/>
      <c r="AC80" s="1"/>
      <c r="AD80" s="1"/>
      <c r="AE80" s="1"/>
      <c r="AF80" s="1"/>
      <c r="AH80" s="153">
        <f t="shared" si="38"/>
        <v>1</v>
      </c>
      <c r="AI80" s="144" t="str">
        <f t="shared" si="47"/>
        <v>F</v>
      </c>
      <c r="AJ80" s="128">
        <v>547</v>
      </c>
      <c r="AK80" s="1"/>
      <c r="AL80" s="1"/>
      <c r="AM80" s="1"/>
      <c r="AN80" s="1"/>
      <c r="AO80" s="1"/>
      <c r="AQ80" s="153">
        <f t="shared" si="39"/>
        <v>1</v>
      </c>
      <c r="AR80" s="144" t="str">
        <f t="shared" si="48"/>
        <v>F</v>
      </c>
      <c r="AS80" s="133">
        <v>811</v>
      </c>
      <c r="AT80" s="1"/>
      <c r="AU80" s="1"/>
      <c r="AV80" s="1"/>
      <c r="AW80" s="1"/>
      <c r="AX80" s="1"/>
      <c r="AZ80" s="153">
        <f t="shared" si="40"/>
        <v>1</v>
      </c>
      <c r="BA80" s="144" t="str">
        <f t="shared" si="49"/>
        <v>SF</v>
      </c>
      <c r="BB80" s="133">
        <v>1024</v>
      </c>
      <c r="BC80" s="1"/>
      <c r="BD80" s="1"/>
      <c r="BE80" s="1"/>
      <c r="BF80" s="1"/>
      <c r="BG80" s="1"/>
      <c r="BI80" s="153">
        <f t="shared" si="41"/>
        <v>1</v>
      </c>
      <c r="BJ80" s="144" t="str">
        <f t="shared" si="50"/>
        <v>F</v>
      </c>
      <c r="BK80" s="144">
        <v>1114</v>
      </c>
      <c r="BL80" s="1"/>
      <c r="BM80" s="1"/>
      <c r="BN80" s="1"/>
      <c r="BO80" s="1"/>
      <c r="BP80" s="1"/>
      <c r="BR80" s="153">
        <f t="shared" si="42"/>
        <v>1</v>
      </c>
      <c r="BS80" s="144" t="str">
        <f t="shared" si="51"/>
        <v>QF</v>
      </c>
      <c r="BT80" s="133">
        <v>1516</v>
      </c>
      <c r="BU80" s="1"/>
      <c r="BV80" s="1"/>
      <c r="BW80" s="1"/>
      <c r="BX80" s="1"/>
      <c r="BY80" s="1"/>
      <c r="BZ80" s="98"/>
      <c r="CA80" s="153">
        <f t="shared" si="43"/>
        <v>1</v>
      </c>
      <c r="CB80" s="144" t="str">
        <f t="shared" si="52"/>
        <v>SF</v>
      </c>
      <c r="CC80" s="164">
        <v>1592</v>
      </c>
      <c r="CD80" s="1"/>
      <c r="CE80" s="1"/>
      <c r="CF80" s="1"/>
      <c r="CG80" s="1"/>
      <c r="CH80" s="1"/>
      <c r="CJ80" s="166">
        <f t="shared" si="44"/>
        <v>1</v>
      </c>
      <c r="CK80" s="144" t="str">
        <f t="shared" si="53"/>
        <v>SF</v>
      </c>
      <c r="CL80" s="166">
        <v>1649</v>
      </c>
      <c r="CM80" s="1"/>
      <c r="CN80" s="1"/>
      <c r="CO80" s="1"/>
      <c r="CP80" s="1"/>
      <c r="CQ80" s="1"/>
      <c r="CS80" s="166">
        <f t="shared" si="54"/>
        <v>1</v>
      </c>
      <c r="CT80" s="144" t="str">
        <f t="shared" si="55"/>
        <v>F</v>
      </c>
      <c r="CU80" s="166">
        <v>1986</v>
      </c>
      <c r="DB80" s="166">
        <f t="shared" si="56"/>
        <v>1</v>
      </c>
      <c r="DC80" s="144" t="str">
        <f t="shared" si="57"/>
        <v>QF</v>
      </c>
      <c r="DD80" s="144">
        <v>2046</v>
      </c>
      <c r="DK80" s="166">
        <f t="shared" si="58"/>
        <v>1</v>
      </c>
      <c r="DL80" s="144" t="str">
        <f t="shared" si="59"/>
        <v>QF</v>
      </c>
      <c r="DM80" s="144">
        <v>2200</v>
      </c>
      <c r="DT80" s="166">
        <f t="shared" si="60"/>
        <v>1</v>
      </c>
      <c r="DU80" s="144" t="str">
        <f t="shared" si="61"/>
        <v>QF</v>
      </c>
      <c r="DV80" s="144">
        <v>2630</v>
      </c>
      <c r="EC80" s="166">
        <f t="shared" si="62"/>
        <v>1</v>
      </c>
      <c r="ED80" s="144" t="str">
        <f t="shared" si="63"/>
        <v>SF</v>
      </c>
      <c r="EE80" s="217">
        <v>1986</v>
      </c>
    </row>
    <row r="81" spans="1:135" x14ac:dyDescent="0.2">
      <c r="A81" s="153"/>
      <c r="B81" s="153"/>
      <c r="C81" s="2"/>
      <c r="D81" s="2"/>
      <c r="E81" s="1"/>
      <c r="F81" s="1"/>
      <c r="G81" s="1"/>
      <c r="I81" s="153"/>
      <c r="J81" s="153"/>
      <c r="K81" s="2"/>
      <c r="L81" s="2"/>
      <c r="M81" s="1"/>
      <c r="N81" s="1"/>
      <c r="O81" s="1"/>
      <c r="Q81" s="153">
        <f t="shared" si="36"/>
        <v>1</v>
      </c>
      <c r="R81" s="144" t="str">
        <f t="shared" si="45"/>
        <v>QF</v>
      </c>
      <c r="S81" s="128">
        <v>546</v>
      </c>
      <c r="T81" s="1"/>
      <c r="U81" s="1"/>
      <c r="V81" s="1"/>
      <c r="W81" s="1"/>
      <c r="Y81" s="153">
        <f t="shared" si="37"/>
        <v>1</v>
      </c>
      <c r="Z81" s="144" t="str">
        <f t="shared" si="46"/>
        <v>QF</v>
      </c>
      <c r="AA81" s="128">
        <v>448</v>
      </c>
      <c r="AB81" s="1"/>
      <c r="AC81" s="1"/>
      <c r="AD81" s="1"/>
      <c r="AE81" s="1"/>
      <c r="AF81" s="1"/>
      <c r="AH81" s="153">
        <f t="shared" si="38"/>
        <v>1</v>
      </c>
      <c r="AI81" s="144" t="str">
        <f t="shared" si="47"/>
        <v>QF</v>
      </c>
      <c r="AJ81" s="128">
        <v>555</v>
      </c>
      <c r="AK81" s="1"/>
      <c r="AL81" s="1"/>
      <c r="AM81" s="1"/>
      <c r="AN81" s="1"/>
      <c r="AO81" s="1"/>
      <c r="AQ81" s="153">
        <f t="shared" si="39"/>
        <v>1</v>
      </c>
      <c r="AR81" s="144" t="str">
        <f t="shared" si="48"/>
        <v>QF</v>
      </c>
      <c r="AS81" s="133">
        <v>858</v>
      </c>
      <c r="AT81" s="1"/>
      <c r="AU81" s="1"/>
      <c r="AV81" s="1"/>
      <c r="AW81" s="1"/>
      <c r="AX81" s="1"/>
      <c r="AZ81" s="153">
        <f t="shared" si="40"/>
        <v>1</v>
      </c>
      <c r="BA81" s="144" t="str">
        <f t="shared" si="49"/>
        <v>QF</v>
      </c>
      <c r="BB81" s="133">
        <v>1027</v>
      </c>
      <c r="BC81" s="1"/>
      <c r="BD81" s="1"/>
      <c r="BE81" s="1"/>
      <c r="BF81" s="1"/>
      <c r="BG81" s="1"/>
      <c r="BI81" s="153">
        <f t="shared" si="41"/>
        <v>1</v>
      </c>
      <c r="BJ81" s="144" t="str">
        <f t="shared" si="50"/>
        <v>W</v>
      </c>
      <c r="BK81" s="133">
        <v>1126</v>
      </c>
      <c r="BL81" s="1"/>
      <c r="BM81" s="1"/>
      <c r="BN81" s="1"/>
      <c r="BO81" s="1"/>
      <c r="BP81" s="1"/>
      <c r="BR81" s="153">
        <f t="shared" si="42"/>
        <v>1</v>
      </c>
      <c r="BS81" s="144" t="str">
        <f t="shared" si="51"/>
        <v>SF</v>
      </c>
      <c r="BT81" s="133">
        <v>1523</v>
      </c>
      <c r="BU81" s="1"/>
      <c r="BV81" s="1"/>
      <c r="BW81" s="1"/>
      <c r="BX81" s="1"/>
      <c r="BY81" s="1"/>
      <c r="BZ81" s="98"/>
      <c r="CA81" s="153">
        <f t="shared" si="43"/>
        <v>1</v>
      </c>
      <c r="CB81" s="144" t="str">
        <f t="shared" si="52"/>
        <v>QF</v>
      </c>
      <c r="CC81" s="164">
        <v>1598</v>
      </c>
      <c r="CD81" s="1"/>
      <c r="CE81" s="1"/>
      <c r="CF81" s="1"/>
      <c r="CG81" s="1"/>
      <c r="CH81" s="1"/>
      <c r="CJ81" s="166">
        <f t="shared" si="44"/>
        <v>1</v>
      </c>
      <c r="CK81" s="144" t="str">
        <f t="shared" si="53"/>
        <v>F</v>
      </c>
      <c r="CL81" s="164">
        <v>1717</v>
      </c>
      <c r="CM81" s="1"/>
      <c r="CN81" s="1"/>
      <c r="CO81" s="1"/>
      <c r="CP81" s="1"/>
      <c r="CQ81" s="1"/>
      <c r="CS81" s="166">
        <f t="shared" si="54"/>
        <v>1</v>
      </c>
      <c r="CT81" s="144" t="str">
        <f t="shared" si="55"/>
        <v>QF</v>
      </c>
      <c r="CU81" s="164">
        <v>2016</v>
      </c>
      <c r="DB81" s="166">
        <f t="shared" si="56"/>
        <v>1</v>
      </c>
      <c r="DC81" s="144" t="str">
        <f t="shared" si="57"/>
        <v>F</v>
      </c>
      <c r="DD81" s="133">
        <v>2054</v>
      </c>
      <c r="DK81" s="166">
        <f t="shared" si="58"/>
        <v>1</v>
      </c>
      <c r="DL81" s="144" t="str">
        <f t="shared" si="59"/>
        <v>QF</v>
      </c>
      <c r="DM81" s="133">
        <v>2337</v>
      </c>
      <c r="DT81" s="166">
        <f t="shared" si="60"/>
        <v>1</v>
      </c>
      <c r="DU81" s="144" t="str">
        <f t="shared" si="61"/>
        <v>QF</v>
      </c>
      <c r="DV81" s="133">
        <v>2826</v>
      </c>
      <c r="EC81" s="166">
        <f t="shared" si="62"/>
        <v>1</v>
      </c>
      <c r="ED81" s="144" t="str">
        <f t="shared" si="63"/>
        <v>SF</v>
      </c>
      <c r="EE81" s="165">
        <v>2013</v>
      </c>
    </row>
    <row r="82" spans="1:135" x14ac:dyDescent="0.2">
      <c r="A82" s="153"/>
      <c r="B82" s="153"/>
      <c r="C82" s="2"/>
      <c r="D82" s="2"/>
      <c r="E82" s="1"/>
      <c r="F82" s="1"/>
      <c r="G82" s="1"/>
      <c r="I82" s="153"/>
      <c r="J82" s="153"/>
      <c r="K82" s="2"/>
      <c r="L82" s="2"/>
      <c r="M82" s="1"/>
      <c r="N82" s="1"/>
      <c r="O82" s="1"/>
      <c r="Q82" s="153">
        <f t="shared" si="36"/>
        <v>1</v>
      </c>
      <c r="R82" s="144" t="str">
        <f t="shared" si="45"/>
        <v>SF</v>
      </c>
      <c r="S82" s="128">
        <v>573</v>
      </c>
      <c r="T82" s="1"/>
      <c r="U82" s="1"/>
      <c r="V82" s="1"/>
      <c r="W82" s="1"/>
      <c r="Y82" s="153">
        <f t="shared" si="37"/>
        <v>1</v>
      </c>
      <c r="Z82" s="144" t="str">
        <f t="shared" si="46"/>
        <v>QF</v>
      </c>
      <c r="AA82" s="128">
        <v>449</v>
      </c>
      <c r="AB82" s="1"/>
      <c r="AC82" s="1"/>
      <c r="AD82" s="1"/>
      <c r="AE82" s="1"/>
      <c r="AF82" s="1"/>
      <c r="AH82" s="153">
        <f t="shared" si="38"/>
        <v>1</v>
      </c>
      <c r="AI82" s="144" t="str">
        <f t="shared" si="47"/>
        <v>QF</v>
      </c>
      <c r="AJ82" s="128">
        <v>571</v>
      </c>
      <c r="AK82" s="1"/>
      <c r="AL82" s="1"/>
      <c r="AM82" s="1"/>
      <c r="AN82" s="1"/>
      <c r="AO82" s="1"/>
      <c r="AQ82" s="153">
        <f t="shared" si="39"/>
        <v>1</v>
      </c>
      <c r="AR82" s="144" t="str">
        <f t="shared" si="48"/>
        <v>WF</v>
      </c>
      <c r="AS82" s="133">
        <v>868</v>
      </c>
      <c r="AT82" s="1"/>
      <c r="AU82" s="1"/>
      <c r="AV82" s="1"/>
      <c r="AW82" s="1"/>
      <c r="AX82" s="1"/>
      <c r="AZ82" s="153">
        <f t="shared" si="40"/>
        <v>1</v>
      </c>
      <c r="BA82" s="144" t="str">
        <f t="shared" si="49"/>
        <v>QF</v>
      </c>
      <c r="BB82" s="133">
        <v>1071</v>
      </c>
      <c r="BC82" s="1"/>
      <c r="BD82" s="1"/>
      <c r="BE82" s="1"/>
      <c r="BF82" s="1"/>
      <c r="BG82" s="1"/>
      <c r="BI82" s="153">
        <f t="shared" si="41"/>
        <v>1</v>
      </c>
      <c r="BJ82" s="144" t="str">
        <f t="shared" si="50"/>
        <v>SF</v>
      </c>
      <c r="BK82" s="133">
        <v>1138</v>
      </c>
      <c r="BL82" s="1"/>
      <c r="BM82" s="1"/>
      <c r="BN82" s="1"/>
      <c r="BO82" s="1"/>
      <c r="BP82" s="1"/>
      <c r="BR82" s="153">
        <f t="shared" si="42"/>
        <v>1</v>
      </c>
      <c r="BS82" s="144" t="str">
        <f t="shared" si="51"/>
        <v>QF</v>
      </c>
      <c r="BT82" s="133">
        <v>1533</v>
      </c>
      <c r="BU82" s="1"/>
      <c r="BV82" s="1"/>
      <c r="BW82" s="1"/>
      <c r="BX82" s="1"/>
      <c r="BY82" s="1"/>
      <c r="BZ82" s="153"/>
      <c r="CA82" s="153">
        <f t="shared" si="43"/>
        <v>1</v>
      </c>
      <c r="CB82" s="144" t="str">
        <f t="shared" si="52"/>
        <v>QF</v>
      </c>
      <c r="CC82" s="164">
        <v>1625</v>
      </c>
      <c r="CD82" s="1"/>
      <c r="CE82" s="1"/>
      <c r="CF82" s="1"/>
      <c r="CG82" s="1"/>
      <c r="CH82" s="1"/>
      <c r="CJ82" s="166">
        <f t="shared" si="44"/>
        <v>1</v>
      </c>
      <c r="CK82" s="144" t="str">
        <f t="shared" si="53"/>
        <v>QF</v>
      </c>
      <c r="CL82" s="164">
        <v>1726</v>
      </c>
      <c r="CM82" s="1"/>
      <c r="CN82" s="1"/>
      <c r="CO82" s="1"/>
      <c r="CP82" s="1"/>
      <c r="CQ82" s="1"/>
      <c r="CS82" s="166">
        <f t="shared" si="54"/>
        <v>1</v>
      </c>
      <c r="CT82" s="144" t="str">
        <f t="shared" si="55"/>
        <v>WF</v>
      </c>
      <c r="CU82" s="164">
        <v>2041</v>
      </c>
      <c r="DB82" s="166">
        <f t="shared" si="56"/>
        <v>1</v>
      </c>
      <c r="DC82" s="144" t="str">
        <f t="shared" si="57"/>
        <v>SF</v>
      </c>
      <c r="DD82" s="133">
        <v>2056</v>
      </c>
      <c r="DK82" s="166">
        <f t="shared" si="58"/>
        <v>1</v>
      </c>
      <c r="DL82" s="144" t="str">
        <f t="shared" si="59"/>
        <v>QF</v>
      </c>
      <c r="DM82" s="133">
        <v>2415</v>
      </c>
      <c r="DT82" s="166">
        <f t="shared" si="60"/>
        <v>1</v>
      </c>
      <c r="DU82" s="144" t="str">
        <f t="shared" si="61"/>
        <v>F</v>
      </c>
      <c r="DV82" s="133">
        <v>2959</v>
      </c>
      <c r="EC82" s="166">
        <f t="shared" si="62"/>
        <v>1</v>
      </c>
      <c r="ED82" s="144" t="str">
        <f t="shared" si="63"/>
        <v>QF</v>
      </c>
      <c r="EE82" s="165">
        <v>2052</v>
      </c>
    </row>
    <row r="83" spans="1:135" ht="13.5" thickBot="1" x14ac:dyDescent="0.25">
      <c r="A83" s="153"/>
      <c r="B83" s="153"/>
      <c r="C83" s="2"/>
      <c r="D83" s="153"/>
      <c r="E83" s="1"/>
      <c r="F83" s="1"/>
      <c r="G83" s="1"/>
      <c r="I83" s="153"/>
      <c r="J83" s="153"/>
      <c r="K83" s="2"/>
      <c r="L83" s="153"/>
      <c r="M83" s="1"/>
      <c r="N83" s="1"/>
      <c r="O83" s="1"/>
      <c r="Q83" s="153">
        <f t="shared" si="36"/>
        <v>1</v>
      </c>
      <c r="R83" s="144" t="str">
        <f t="shared" si="45"/>
        <v>QF</v>
      </c>
      <c r="S83" s="131">
        <v>710</v>
      </c>
      <c r="T83" s="153"/>
      <c r="U83" s="1"/>
      <c r="V83" s="1"/>
      <c r="W83" s="1"/>
      <c r="Y83" s="153">
        <f t="shared" si="37"/>
        <v>1</v>
      </c>
      <c r="Z83" s="144" t="str">
        <f t="shared" si="46"/>
        <v>F</v>
      </c>
      <c r="AA83" s="129">
        <v>469</v>
      </c>
      <c r="AB83" s="153"/>
      <c r="AC83" s="1"/>
      <c r="AD83" s="1"/>
      <c r="AE83" s="1"/>
      <c r="AF83" s="1"/>
      <c r="AH83" s="153">
        <f t="shared" si="38"/>
        <v>1</v>
      </c>
      <c r="AI83" s="144" t="str">
        <f t="shared" si="47"/>
        <v>QF</v>
      </c>
      <c r="AJ83" s="128">
        <v>587</v>
      </c>
      <c r="AK83" s="153"/>
      <c r="AL83" s="1"/>
      <c r="AM83" s="1"/>
      <c r="AN83" s="1"/>
      <c r="AO83" s="1"/>
      <c r="AQ83" s="153">
        <f t="shared" si="39"/>
        <v>1</v>
      </c>
      <c r="AR83" s="144" t="str">
        <f t="shared" si="48"/>
        <v>QF</v>
      </c>
      <c r="AS83" s="133">
        <v>945</v>
      </c>
      <c r="AT83" s="153"/>
      <c r="AU83" s="1"/>
      <c r="AV83" s="1"/>
      <c r="AW83" s="1"/>
      <c r="AX83" s="1"/>
      <c r="AZ83" s="153">
        <f t="shared" si="40"/>
        <v>1</v>
      </c>
      <c r="BA83" s="144" t="str">
        <f t="shared" si="49"/>
        <v>QF</v>
      </c>
      <c r="BB83" s="133">
        <v>1089</v>
      </c>
      <c r="BC83" s="153"/>
      <c r="BD83" s="1"/>
      <c r="BE83" s="1"/>
      <c r="BF83" s="1"/>
      <c r="BG83" s="1"/>
      <c r="BI83" s="153">
        <f t="shared" si="41"/>
        <v>1</v>
      </c>
      <c r="BJ83" s="144" t="str">
        <f t="shared" si="50"/>
        <v>W</v>
      </c>
      <c r="BK83" s="133">
        <v>1139</v>
      </c>
      <c r="BL83" s="153"/>
      <c r="BM83" s="1"/>
      <c r="BN83" s="1"/>
      <c r="BO83" s="1"/>
      <c r="BP83" s="1"/>
      <c r="BR83" s="153">
        <f t="shared" si="42"/>
        <v>1</v>
      </c>
      <c r="BS83" s="144" t="str">
        <f t="shared" si="51"/>
        <v>SF</v>
      </c>
      <c r="BT83" s="133">
        <v>1574</v>
      </c>
      <c r="BU83" s="153"/>
      <c r="BV83" s="1"/>
      <c r="BW83" s="1"/>
      <c r="BX83" s="1"/>
      <c r="BY83" s="1"/>
      <c r="BZ83" s="98"/>
      <c r="CA83" s="153">
        <f t="shared" si="43"/>
        <v>1</v>
      </c>
      <c r="CB83" s="144" t="str">
        <f t="shared" si="52"/>
        <v>QF</v>
      </c>
      <c r="CC83" s="166">
        <v>1649</v>
      </c>
      <c r="CD83" s="153"/>
      <c r="CE83" s="1"/>
      <c r="CF83" s="1"/>
      <c r="CG83" s="1"/>
      <c r="CH83" s="1"/>
      <c r="CJ83" s="166">
        <f t="shared" si="44"/>
        <v>1</v>
      </c>
      <c r="CK83" s="144" t="str">
        <f t="shared" si="53"/>
        <v>QF</v>
      </c>
      <c r="CL83" s="166">
        <v>1747</v>
      </c>
      <c r="CM83" s="153"/>
      <c r="CN83" s="1"/>
      <c r="CO83" s="1"/>
      <c r="CP83" s="1"/>
      <c r="CQ83" s="1"/>
      <c r="CS83" s="166">
        <f t="shared" si="54"/>
        <v>1</v>
      </c>
      <c r="CT83" s="144" t="str">
        <f t="shared" si="55"/>
        <v>W</v>
      </c>
      <c r="CU83" s="166">
        <v>2056</v>
      </c>
      <c r="DB83" s="166">
        <f t="shared" si="56"/>
        <v>1</v>
      </c>
      <c r="DC83" s="144" t="str">
        <f t="shared" si="57"/>
        <v>SF</v>
      </c>
      <c r="DD83" s="144">
        <v>2122</v>
      </c>
      <c r="DK83" s="166">
        <f t="shared" si="58"/>
        <v>1</v>
      </c>
      <c r="DL83" s="144" t="str">
        <f t="shared" si="59"/>
        <v>SF</v>
      </c>
      <c r="DM83" s="144">
        <v>2471</v>
      </c>
      <c r="DT83" s="166">
        <f t="shared" si="60"/>
        <v>1</v>
      </c>
      <c r="DU83" s="144" t="str">
        <f t="shared" si="61"/>
        <v>SF</v>
      </c>
      <c r="DV83" s="144">
        <v>2996</v>
      </c>
      <c r="EC83" s="166">
        <f t="shared" si="62"/>
        <v>1</v>
      </c>
      <c r="ED83" s="144" t="str">
        <f t="shared" si="63"/>
        <v>QF</v>
      </c>
      <c r="EE83" s="217">
        <v>2054</v>
      </c>
    </row>
    <row r="84" spans="1:135" x14ac:dyDescent="0.2">
      <c r="A84" s="153"/>
      <c r="B84" s="153"/>
      <c r="C84" s="156"/>
      <c r="D84" s="98"/>
      <c r="E84" s="1"/>
      <c r="F84" s="1"/>
      <c r="G84" s="1"/>
      <c r="I84" s="153"/>
      <c r="J84" s="153"/>
      <c r="K84" s="156"/>
      <c r="L84" s="98"/>
      <c r="M84" s="1"/>
      <c r="N84" s="1"/>
      <c r="O84" s="1"/>
      <c r="P84" t="b">
        <f>Finish_table!AO451=P30</f>
        <v>1</v>
      </c>
      <c r="Q84" s="153">
        <f t="shared" si="36"/>
        <v>0</v>
      </c>
      <c r="R84" s="144"/>
      <c r="S84" s="129"/>
      <c r="T84" s="98"/>
      <c r="U84" s="1"/>
      <c r="V84" s="1"/>
      <c r="W84" s="1"/>
      <c r="Y84" s="153">
        <f t="shared" si="37"/>
        <v>1</v>
      </c>
      <c r="Z84" s="144" t="str">
        <f t="shared" si="46"/>
        <v>QF</v>
      </c>
      <c r="AA84" s="129">
        <v>494</v>
      </c>
      <c r="AB84" s="98"/>
      <c r="AC84" s="1"/>
      <c r="AD84" s="1"/>
      <c r="AE84" s="1"/>
      <c r="AF84" s="1"/>
      <c r="AH84" s="153">
        <f t="shared" si="38"/>
        <v>1</v>
      </c>
      <c r="AI84" s="144" t="str">
        <f t="shared" si="47"/>
        <v>SF</v>
      </c>
      <c r="AJ84" s="128">
        <v>618</v>
      </c>
      <c r="AK84" s="98"/>
      <c r="AL84" s="1"/>
      <c r="AM84" s="1"/>
      <c r="AN84" s="1"/>
      <c r="AO84" s="1"/>
      <c r="AQ84" s="153">
        <f t="shared" si="39"/>
        <v>1</v>
      </c>
      <c r="AR84" s="144" t="str">
        <f t="shared" si="48"/>
        <v>QF</v>
      </c>
      <c r="AS84" s="133">
        <v>968</v>
      </c>
      <c r="AT84" s="98"/>
      <c r="AU84" s="1"/>
      <c r="AV84" s="1"/>
      <c r="AW84" s="1"/>
      <c r="AX84" s="1"/>
      <c r="AZ84" s="153">
        <f t="shared" si="40"/>
        <v>1</v>
      </c>
      <c r="BA84" s="144" t="str">
        <f t="shared" si="49"/>
        <v>F</v>
      </c>
      <c r="BB84" s="133">
        <v>1108</v>
      </c>
      <c r="BC84" s="98"/>
      <c r="BD84" s="1"/>
      <c r="BE84" s="1"/>
      <c r="BF84" s="1"/>
      <c r="BG84" s="1"/>
      <c r="BI84" s="153">
        <f t="shared" si="41"/>
        <v>1</v>
      </c>
      <c r="BJ84" s="144" t="str">
        <f t="shared" si="50"/>
        <v>QF</v>
      </c>
      <c r="BK84" s="144">
        <v>1276</v>
      </c>
      <c r="BL84" s="98"/>
      <c r="BM84" s="1"/>
      <c r="BN84" s="1"/>
      <c r="BO84" s="1"/>
      <c r="BP84" s="1"/>
      <c r="BR84" s="153">
        <f t="shared" si="42"/>
        <v>1</v>
      </c>
      <c r="BS84" s="144" t="str">
        <f t="shared" si="51"/>
        <v>F</v>
      </c>
      <c r="BT84" s="144">
        <v>1592</v>
      </c>
      <c r="BU84" s="98"/>
      <c r="BV84" s="1"/>
      <c r="BW84" s="1"/>
      <c r="BX84" s="1"/>
      <c r="BY84" s="1"/>
      <c r="BZ84" s="98"/>
      <c r="CA84" s="153">
        <f t="shared" si="43"/>
        <v>1</v>
      </c>
      <c r="CB84" s="144" t="str">
        <f t="shared" si="52"/>
        <v>QF</v>
      </c>
      <c r="CC84" s="164">
        <v>1714</v>
      </c>
      <c r="CD84" s="98"/>
      <c r="CE84" s="1"/>
      <c r="CF84" s="1"/>
      <c r="CG84" s="1"/>
      <c r="CH84" s="1"/>
      <c r="CJ84" s="166">
        <f t="shared" si="44"/>
        <v>1</v>
      </c>
      <c r="CK84" s="144" t="str">
        <f t="shared" si="53"/>
        <v>QF</v>
      </c>
      <c r="CL84" s="164">
        <v>1771</v>
      </c>
      <c r="CM84" s="98"/>
      <c r="CN84" s="1"/>
      <c r="CO84" s="1"/>
      <c r="CP84" s="1"/>
      <c r="CQ84" s="1"/>
      <c r="CS84" s="166">
        <f t="shared" si="54"/>
        <v>1</v>
      </c>
      <c r="CT84" s="144" t="str">
        <f t="shared" si="55"/>
        <v>SF</v>
      </c>
      <c r="CU84" s="164">
        <v>2122</v>
      </c>
      <c r="DB84" s="166">
        <f t="shared" si="56"/>
        <v>1</v>
      </c>
      <c r="DC84" s="144" t="str">
        <f t="shared" si="57"/>
        <v>QF</v>
      </c>
      <c r="DD84" s="133">
        <v>2137</v>
      </c>
      <c r="DK84" s="166">
        <f t="shared" si="58"/>
        <v>1</v>
      </c>
      <c r="DL84" s="144" t="str">
        <f t="shared" si="59"/>
        <v>QF</v>
      </c>
      <c r="DM84" s="133">
        <v>2474</v>
      </c>
      <c r="DT84" s="166">
        <f t="shared" si="60"/>
        <v>1</v>
      </c>
      <c r="DU84" s="144" t="str">
        <f t="shared" si="61"/>
        <v>F</v>
      </c>
      <c r="DV84" s="133">
        <v>3284</v>
      </c>
      <c r="EC84" s="166">
        <f t="shared" si="62"/>
        <v>1</v>
      </c>
      <c r="ED84" s="144" t="str">
        <f t="shared" si="63"/>
        <v>QF</v>
      </c>
      <c r="EE84" s="165">
        <v>2056</v>
      </c>
    </row>
    <row r="85" spans="1:135" x14ac:dyDescent="0.2">
      <c r="A85" s="153"/>
      <c r="B85" s="153"/>
      <c r="C85" s="2"/>
      <c r="D85" s="153"/>
      <c r="E85" s="1"/>
      <c r="F85" s="1"/>
      <c r="G85" s="1"/>
      <c r="I85" s="153"/>
      <c r="J85" s="153"/>
      <c r="K85" s="2"/>
      <c r="L85" s="153"/>
      <c r="M85" s="1"/>
      <c r="N85" s="1"/>
      <c r="O85" s="1"/>
      <c r="Q85" s="153">
        <f t="shared" si="36"/>
        <v>0</v>
      </c>
      <c r="R85" s="144"/>
      <c r="S85" s="128"/>
      <c r="T85" s="153"/>
      <c r="U85" s="1"/>
      <c r="V85" s="1"/>
      <c r="W85" s="1"/>
      <c r="Y85" s="153">
        <f t="shared" si="37"/>
        <v>1</v>
      </c>
      <c r="Z85" s="144" t="str">
        <f t="shared" si="46"/>
        <v>QF</v>
      </c>
      <c r="AA85" s="128">
        <v>519</v>
      </c>
      <c r="AB85" s="153"/>
      <c r="AC85" s="1"/>
      <c r="AD85" s="1"/>
      <c r="AE85" s="1"/>
      <c r="AF85" s="1"/>
      <c r="AH85" s="153">
        <f t="shared" si="38"/>
        <v>1</v>
      </c>
      <c r="AI85" s="144" t="str">
        <f t="shared" si="47"/>
        <v>SF</v>
      </c>
      <c r="AJ85" s="128">
        <v>638</v>
      </c>
      <c r="AK85" s="153"/>
      <c r="AL85" s="1"/>
      <c r="AM85" s="1"/>
      <c r="AN85" s="1"/>
      <c r="AO85" s="1"/>
      <c r="AQ85" s="153">
        <f t="shared" si="39"/>
        <v>1</v>
      </c>
      <c r="AR85" s="144" t="str">
        <f t="shared" si="48"/>
        <v>QF</v>
      </c>
      <c r="AS85" s="133">
        <v>971</v>
      </c>
      <c r="AT85" s="153"/>
      <c r="AU85" s="1"/>
      <c r="AV85" s="1"/>
      <c r="AW85" s="1"/>
      <c r="AX85" s="1"/>
      <c r="AZ85" s="153">
        <f t="shared" si="40"/>
        <v>1</v>
      </c>
      <c r="BA85" s="144" t="str">
        <f t="shared" si="49"/>
        <v>QF</v>
      </c>
      <c r="BB85" s="133">
        <v>1114</v>
      </c>
      <c r="BC85" s="153"/>
      <c r="BD85" s="1"/>
      <c r="BE85" s="1"/>
      <c r="BF85" s="1"/>
      <c r="BG85" s="1"/>
      <c r="BI85" s="153">
        <f t="shared" si="41"/>
        <v>1</v>
      </c>
      <c r="BJ85" s="144" t="str">
        <f t="shared" si="50"/>
        <v>QF</v>
      </c>
      <c r="BK85" s="133">
        <v>1305</v>
      </c>
      <c r="BL85" s="153"/>
      <c r="BM85" s="1"/>
      <c r="BN85" s="1"/>
      <c r="BO85" s="1"/>
      <c r="BP85" s="1"/>
      <c r="BR85" s="153">
        <f t="shared" si="42"/>
        <v>1</v>
      </c>
      <c r="BS85" s="144" t="str">
        <f t="shared" si="51"/>
        <v>SF</v>
      </c>
      <c r="BT85" s="133">
        <v>1595</v>
      </c>
      <c r="BU85" s="153"/>
      <c r="BV85" s="1"/>
      <c r="BW85" s="1"/>
      <c r="BX85" s="1"/>
      <c r="BY85" s="1"/>
      <c r="BZ85" s="98"/>
      <c r="CA85" s="153">
        <f t="shared" si="43"/>
        <v>1</v>
      </c>
      <c r="CB85" s="144" t="str">
        <f t="shared" si="52"/>
        <v>F</v>
      </c>
      <c r="CC85" s="164">
        <v>1717</v>
      </c>
      <c r="CD85" s="153"/>
      <c r="CE85" s="1"/>
      <c r="CF85" s="1"/>
      <c r="CG85" s="1"/>
      <c r="CH85" s="1"/>
      <c r="CJ85" s="166">
        <f t="shared" si="44"/>
        <v>1</v>
      </c>
      <c r="CK85" s="144" t="str">
        <f t="shared" si="53"/>
        <v>QF</v>
      </c>
      <c r="CL85" s="164">
        <v>1806</v>
      </c>
      <c r="CM85" s="153"/>
      <c r="CN85" s="1"/>
      <c r="CO85" s="1"/>
      <c r="CP85" s="1"/>
      <c r="CQ85" s="1"/>
      <c r="CS85" s="166">
        <f t="shared" si="54"/>
        <v>1</v>
      </c>
      <c r="CT85" s="144" t="str">
        <f t="shared" si="55"/>
        <v>QF</v>
      </c>
      <c r="CU85" s="164">
        <v>2130</v>
      </c>
      <c r="DB85" s="166">
        <f t="shared" si="56"/>
        <v>1</v>
      </c>
      <c r="DC85" s="144" t="str">
        <f t="shared" si="57"/>
        <v>QF</v>
      </c>
      <c r="DD85" s="133">
        <v>2169</v>
      </c>
      <c r="DK85" s="166">
        <f t="shared" si="58"/>
        <v>1</v>
      </c>
      <c r="DL85" s="144" t="str">
        <f t="shared" si="59"/>
        <v>QF</v>
      </c>
      <c r="DM85" s="133">
        <v>2557</v>
      </c>
      <c r="DT85" s="166">
        <f t="shared" si="60"/>
        <v>1</v>
      </c>
      <c r="DU85" s="144" t="str">
        <f t="shared" si="61"/>
        <v>SF</v>
      </c>
      <c r="DV85" s="133">
        <v>3310</v>
      </c>
      <c r="EC85" s="166">
        <f t="shared" si="62"/>
        <v>1</v>
      </c>
      <c r="ED85" s="144" t="str">
        <f t="shared" si="63"/>
        <v>QF</v>
      </c>
      <c r="EE85" s="165">
        <v>2067</v>
      </c>
    </row>
    <row r="86" spans="1:135" x14ac:dyDescent="0.2">
      <c r="A86" s="153"/>
      <c r="B86" s="98"/>
      <c r="C86" s="158"/>
      <c r="D86" s="98"/>
      <c r="E86" s="1"/>
      <c r="F86" s="1"/>
      <c r="G86" s="1"/>
      <c r="I86" s="153"/>
      <c r="J86" s="98"/>
      <c r="K86" s="158"/>
      <c r="L86" s="98"/>
      <c r="M86" s="1"/>
      <c r="N86" s="1"/>
      <c r="O86" s="1"/>
      <c r="Q86" s="153">
        <f t="shared" si="36"/>
        <v>0</v>
      </c>
      <c r="R86" s="144"/>
      <c r="S86" s="130"/>
      <c r="T86" s="98"/>
      <c r="U86" s="1"/>
      <c r="V86" s="1"/>
      <c r="W86" s="1"/>
      <c r="Y86" s="153">
        <f t="shared" si="37"/>
        <v>1</v>
      </c>
      <c r="Z86" s="144" t="str">
        <f t="shared" si="46"/>
        <v>SF</v>
      </c>
      <c r="AA86" s="130">
        <v>522</v>
      </c>
      <c r="AB86" s="98"/>
      <c r="AC86" s="1"/>
      <c r="AD86" s="1"/>
      <c r="AE86" s="1"/>
      <c r="AF86" s="1"/>
      <c r="AH86" s="153">
        <f t="shared" si="38"/>
        <v>1</v>
      </c>
      <c r="AI86" s="144" t="str">
        <f t="shared" si="47"/>
        <v>QF</v>
      </c>
      <c r="AJ86" s="128">
        <v>647</v>
      </c>
      <c r="AK86" s="98"/>
      <c r="AL86" s="1"/>
      <c r="AM86" s="1"/>
      <c r="AN86" s="1"/>
      <c r="AO86" s="1"/>
      <c r="AQ86" s="153">
        <f t="shared" si="39"/>
        <v>1</v>
      </c>
      <c r="AR86" s="144" t="str">
        <f t="shared" si="48"/>
        <v>QF</v>
      </c>
      <c r="AS86" s="133">
        <v>980</v>
      </c>
      <c r="AT86" s="98"/>
      <c r="AU86" s="1"/>
      <c r="AV86" s="1"/>
      <c r="AW86" s="1"/>
      <c r="AX86" s="1"/>
      <c r="AZ86" s="153">
        <f t="shared" si="40"/>
        <v>1</v>
      </c>
      <c r="BA86" s="144" t="str">
        <f t="shared" si="49"/>
        <v>QF</v>
      </c>
      <c r="BB86" s="133">
        <v>1126</v>
      </c>
      <c r="BC86" s="98"/>
      <c r="BD86" s="1"/>
      <c r="BE86" s="1"/>
      <c r="BF86" s="1"/>
      <c r="BG86" s="1"/>
      <c r="BI86" s="153">
        <f t="shared" si="41"/>
        <v>1</v>
      </c>
      <c r="BJ86" s="144" t="str">
        <f t="shared" si="50"/>
        <v>QF</v>
      </c>
      <c r="BK86" s="133">
        <v>1323</v>
      </c>
      <c r="BL86" s="98"/>
      <c r="BM86" s="1"/>
      <c r="BN86" s="1"/>
      <c r="BO86" s="1"/>
      <c r="BP86" s="1"/>
      <c r="BR86" s="153">
        <f t="shared" si="42"/>
        <v>1</v>
      </c>
      <c r="BS86" s="144" t="str">
        <f t="shared" si="51"/>
        <v>QF</v>
      </c>
      <c r="BT86" s="133">
        <v>1700</v>
      </c>
      <c r="BU86" s="98"/>
      <c r="BV86" s="1"/>
      <c r="BW86" s="1"/>
      <c r="BX86" s="1"/>
      <c r="BY86" s="1"/>
      <c r="BZ86" s="98"/>
      <c r="CA86" s="153">
        <f t="shared" si="43"/>
        <v>1</v>
      </c>
      <c r="CB86" s="144" t="str">
        <f t="shared" si="52"/>
        <v>QF</v>
      </c>
      <c r="CC86" s="164">
        <v>1771</v>
      </c>
      <c r="CD86" s="98"/>
      <c r="CE86" s="1"/>
      <c r="CF86" s="1"/>
      <c r="CG86" s="1"/>
      <c r="CH86" s="1"/>
      <c r="CJ86" s="166">
        <f t="shared" si="44"/>
        <v>1</v>
      </c>
      <c r="CK86" s="144" t="str">
        <f t="shared" si="53"/>
        <v>QF</v>
      </c>
      <c r="CL86" s="164">
        <v>1868</v>
      </c>
      <c r="CM86" s="98"/>
      <c r="CN86" s="1"/>
      <c r="CO86" s="1"/>
      <c r="CP86" s="1"/>
      <c r="CQ86" s="1"/>
      <c r="CS86" s="166">
        <f t="shared" si="54"/>
        <v>1</v>
      </c>
      <c r="CT86" s="144" t="str">
        <f t="shared" si="55"/>
        <v>QF</v>
      </c>
      <c r="CU86" s="164">
        <v>2137</v>
      </c>
      <c r="DB86" s="166">
        <f t="shared" si="56"/>
        <v>1</v>
      </c>
      <c r="DC86" s="144" t="str">
        <f t="shared" si="57"/>
        <v>QF</v>
      </c>
      <c r="DD86" s="133">
        <v>2337</v>
      </c>
      <c r="DK86" s="166">
        <f t="shared" si="58"/>
        <v>1</v>
      </c>
      <c r="DL86" s="144" t="str">
        <f t="shared" si="59"/>
        <v>SF</v>
      </c>
      <c r="DM86" s="133">
        <v>2590</v>
      </c>
      <c r="DT86" s="166">
        <f t="shared" si="60"/>
        <v>1</v>
      </c>
      <c r="DU86" s="144" t="str">
        <f t="shared" si="61"/>
        <v>QF</v>
      </c>
      <c r="DV86" s="133">
        <v>3467</v>
      </c>
      <c r="EC86" s="166">
        <f t="shared" si="62"/>
        <v>1</v>
      </c>
      <c r="ED86" s="144" t="str">
        <f t="shared" si="63"/>
        <v>QF</v>
      </c>
      <c r="EE86" s="165">
        <v>2122</v>
      </c>
    </row>
    <row r="87" spans="1:135" x14ac:dyDescent="0.2">
      <c r="A87" s="153"/>
      <c r="B87" s="153"/>
      <c r="C87" s="2"/>
      <c r="D87" s="98"/>
      <c r="E87" s="1"/>
      <c r="F87" s="1"/>
      <c r="G87" s="1"/>
      <c r="I87" s="153"/>
      <c r="J87" s="153"/>
      <c r="K87" s="2"/>
      <c r="L87" s="98"/>
      <c r="M87" s="1"/>
      <c r="N87" s="1"/>
      <c r="O87" s="1"/>
      <c r="Q87" s="153">
        <f t="shared" si="36"/>
        <v>0</v>
      </c>
      <c r="R87" s="144"/>
      <c r="S87" s="128"/>
      <c r="T87" s="98"/>
      <c r="U87" s="1"/>
      <c r="V87" s="1"/>
      <c r="W87" s="1"/>
      <c r="Y87" s="153">
        <f t="shared" si="37"/>
        <v>1</v>
      </c>
      <c r="Z87" s="144" t="str">
        <f t="shared" si="46"/>
        <v>QF</v>
      </c>
      <c r="AA87" s="128">
        <v>547</v>
      </c>
      <c r="AB87" s="98"/>
      <c r="AC87" s="1"/>
      <c r="AD87" s="1"/>
      <c r="AE87" s="1"/>
      <c r="AF87" s="1"/>
      <c r="AH87" s="153">
        <f t="shared" si="38"/>
        <v>1</v>
      </c>
      <c r="AI87" s="144" t="str">
        <f t="shared" si="47"/>
        <v>F</v>
      </c>
      <c r="AJ87" s="130">
        <v>650</v>
      </c>
      <c r="AK87" s="98"/>
      <c r="AL87" s="1"/>
      <c r="AM87" s="1"/>
      <c r="AN87" s="1"/>
      <c r="AO87" s="1"/>
      <c r="AQ87" s="153">
        <f t="shared" si="39"/>
        <v>1</v>
      </c>
      <c r="AR87" s="144" t="str">
        <f t="shared" si="48"/>
        <v>SF</v>
      </c>
      <c r="AS87" s="133">
        <v>1006</v>
      </c>
      <c r="AT87" s="98"/>
      <c r="AU87" s="1"/>
      <c r="AV87" s="1"/>
      <c r="AW87" s="1"/>
      <c r="AX87" s="1"/>
      <c r="AZ87" s="153">
        <f t="shared" si="40"/>
        <v>1</v>
      </c>
      <c r="BA87" s="144" t="str">
        <f t="shared" si="49"/>
        <v>SF</v>
      </c>
      <c r="BB87" s="133">
        <v>1219</v>
      </c>
      <c r="BC87" s="98"/>
      <c r="BD87" s="1"/>
      <c r="BE87" s="1"/>
      <c r="BF87" s="1"/>
      <c r="BG87" s="1"/>
      <c r="BI87" s="153">
        <f t="shared" si="41"/>
        <v>1</v>
      </c>
      <c r="BJ87" s="144" t="str">
        <f t="shared" si="50"/>
        <v>QF</v>
      </c>
      <c r="BK87" s="133">
        <v>1468</v>
      </c>
      <c r="BL87" s="98"/>
      <c r="BM87" s="1"/>
      <c r="BN87" s="1"/>
      <c r="BO87" s="1"/>
      <c r="BP87" s="1"/>
      <c r="BR87" s="153">
        <f t="shared" si="42"/>
        <v>1</v>
      </c>
      <c r="BS87" s="144" t="str">
        <f t="shared" si="51"/>
        <v>SF</v>
      </c>
      <c r="BT87" s="133">
        <v>1712</v>
      </c>
      <c r="BU87" s="98"/>
      <c r="BV87" s="1"/>
      <c r="BW87" s="1"/>
      <c r="BX87" s="1"/>
      <c r="BY87" s="1"/>
      <c r="BZ87" s="98"/>
      <c r="CA87" s="153">
        <f t="shared" si="43"/>
        <v>1</v>
      </c>
      <c r="CB87" s="144" t="str">
        <f t="shared" si="52"/>
        <v>QF</v>
      </c>
      <c r="CC87" s="164">
        <v>1806</v>
      </c>
      <c r="CD87" s="98"/>
      <c r="CE87" s="1"/>
      <c r="CF87" s="1"/>
      <c r="CG87" s="1"/>
      <c r="CH87" s="1"/>
      <c r="CJ87" s="166">
        <f t="shared" si="44"/>
        <v>1</v>
      </c>
      <c r="CK87" s="144" t="str">
        <f t="shared" si="53"/>
        <v>SF</v>
      </c>
      <c r="CL87" s="164">
        <v>1902</v>
      </c>
      <c r="CM87" s="98"/>
      <c r="CN87" s="1"/>
      <c r="CO87" s="1"/>
      <c r="CP87" s="1"/>
      <c r="CQ87" s="1"/>
      <c r="CS87" s="166">
        <f t="shared" si="54"/>
        <v>1</v>
      </c>
      <c r="CT87" s="144" t="str">
        <f t="shared" si="55"/>
        <v>QF</v>
      </c>
      <c r="CU87" s="164">
        <v>2337</v>
      </c>
      <c r="DB87" s="166">
        <f t="shared" si="56"/>
        <v>1</v>
      </c>
      <c r="DC87" s="144" t="str">
        <f t="shared" si="57"/>
        <v>QF</v>
      </c>
      <c r="DD87" s="133">
        <v>2363</v>
      </c>
      <c r="DK87" s="166">
        <f t="shared" si="58"/>
        <v>1</v>
      </c>
      <c r="DL87" s="144" t="str">
        <f t="shared" si="59"/>
        <v>QF</v>
      </c>
      <c r="DM87" s="133">
        <v>2648</v>
      </c>
      <c r="DT87" s="166">
        <f t="shared" si="60"/>
        <v>1</v>
      </c>
      <c r="DU87" s="144" t="str">
        <f t="shared" si="61"/>
        <v>W</v>
      </c>
      <c r="DV87" s="133">
        <v>3476</v>
      </c>
      <c r="EC87" s="166">
        <f t="shared" si="62"/>
        <v>1</v>
      </c>
      <c r="ED87" s="144" t="str">
        <f t="shared" si="63"/>
        <v>QF</v>
      </c>
      <c r="EE87" s="165">
        <v>2137</v>
      </c>
    </row>
    <row r="88" spans="1:135" x14ac:dyDescent="0.2">
      <c r="A88" s="153"/>
      <c r="B88" s="153"/>
      <c r="C88" s="2"/>
      <c r="D88" s="98"/>
      <c r="E88" s="1"/>
      <c r="F88" s="1"/>
      <c r="G88" s="1"/>
      <c r="I88" s="153"/>
      <c r="J88" s="153"/>
      <c r="K88" s="2"/>
      <c r="L88" s="98"/>
      <c r="M88" s="1"/>
      <c r="N88" s="1"/>
      <c r="O88" s="1"/>
      <c r="Q88" s="153">
        <f t="shared" si="36"/>
        <v>0</v>
      </c>
      <c r="R88" s="144"/>
      <c r="S88" s="128"/>
      <c r="T88" s="98"/>
      <c r="U88" s="1"/>
      <c r="V88" s="1"/>
      <c r="W88" s="1"/>
      <c r="Y88" s="153">
        <f t="shared" si="37"/>
        <v>1</v>
      </c>
      <c r="Z88" s="144" t="str">
        <f t="shared" si="46"/>
        <v>SF</v>
      </c>
      <c r="AA88" s="128">
        <v>610</v>
      </c>
      <c r="AB88" s="98"/>
      <c r="AC88" s="1"/>
      <c r="AD88" s="1"/>
      <c r="AE88" s="1"/>
      <c r="AF88" s="1"/>
      <c r="AH88" s="153">
        <f t="shared" si="38"/>
        <v>1</v>
      </c>
      <c r="AI88" s="144" t="str">
        <f t="shared" si="47"/>
        <v>QF</v>
      </c>
      <c r="AJ88" s="128">
        <v>651</v>
      </c>
      <c r="AK88" s="98"/>
      <c r="AL88" s="1"/>
      <c r="AM88" s="1"/>
      <c r="AN88" s="1"/>
      <c r="AO88" s="1"/>
      <c r="AQ88" s="153">
        <f t="shared" si="39"/>
        <v>1</v>
      </c>
      <c r="AR88" s="144" t="str">
        <f t="shared" si="48"/>
        <v>W</v>
      </c>
      <c r="AS88" s="133">
        <v>1038</v>
      </c>
      <c r="AT88" s="98"/>
      <c r="AU88" s="1"/>
      <c r="AV88" s="1"/>
      <c r="AW88" s="1"/>
      <c r="AX88" s="1"/>
      <c r="AZ88" s="153">
        <f t="shared" si="40"/>
        <v>1</v>
      </c>
      <c r="BA88" s="144" t="str">
        <f t="shared" si="49"/>
        <v>SF</v>
      </c>
      <c r="BB88" s="133">
        <v>1259</v>
      </c>
      <c r="BC88" s="98"/>
      <c r="BD88" s="1"/>
      <c r="BE88" s="1"/>
      <c r="BF88" s="1"/>
      <c r="BG88" s="1"/>
      <c r="BI88" s="153">
        <f t="shared" si="41"/>
        <v>1</v>
      </c>
      <c r="BJ88" s="144" t="str">
        <f t="shared" si="50"/>
        <v>SF</v>
      </c>
      <c r="BK88" s="133">
        <v>1503</v>
      </c>
      <c r="BL88" s="98"/>
      <c r="BM88" s="1"/>
      <c r="BN88" s="1"/>
      <c r="BO88" s="1"/>
      <c r="BP88" s="1"/>
      <c r="BR88" s="153">
        <f t="shared" si="42"/>
        <v>1</v>
      </c>
      <c r="BS88" s="144" t="str">
        <f t="shared" si="51"/>
        <v>F</v>
      </c>
      <c r="BT88" s="133">
        <v>1732</v>
      </c>
      <c r="BU88" s="98"/>
      <c r="BV88" s="1"/>
      <c r="BW88" s="1"/>
      <c r="BX88" s="1"/>
      <c r="BY88" s="1"/>
      <c r="BZ88" s="98"/>
      <c r="CA88" s="153">
        <f t="shared" si="43"/>
        <v>1</v>
      </c>
      <c r="CB88" s="144" t="str">
        <f t="shared" si="52"/>
        <v>QF</v>
      </c>
      <c r="CC88" s="164">
        <v>1983</v>
      </c>
      <c r="CD88" s="98"/>
      <c r="CE88" s="1"/>
      <c r="CF88" s="1"/>
      <c r="CG88" s="1"/>
      <c r="CH88" s="1"/>
      <c r="CJ88" s="166">
        <f t="shared" si="44"/>
        <v>1</v>
      </c>
      <c r="CK88" s="144" t="str">
        <f t="shared" si="53"/>
        <v>F</v>
      </c>
      <c r="CL88" s="164">
        <v>1918</v>
      </c>
      <c r="CM88" s="98"/>
      <c r="CN88" s="1"/>
      <c r="CO88" s="1"/>
      <c r="CP88" s="1"/>
      <c r="CQ88" s="1"/>
      <c r="CS88" s="166">
        <f t="shared" si="54"/>
        <v>1</v>
      </c>
      <c r="CT88" s="144" t="str">
        <f t="shared" si="55"/>
        <v>F</v>
      </c>
      <c r="CU88" s="164">
        <v>2429</v>
      </c>
      <c r="DB88" s="166">
        <f t="shared" si="56"/>
        <v>1</v>
      </c>
      <c r="DC88" s="144" t="str">
        <f t="shared" si="57"/>
        <v>QF</v>
      </c>
      <c r="DD88" s="133">
        <v>2415</v>
      </c>
      <c r="DK88" s="166">
        <f t="shared" si="58"/>
        <v>1</v>
      </c>
      <c r="DL88" s="144" t="str">
        <f t="shared" si="59"/>
        <v>F</v>
      </c>
      <c r="DM88" s="133">
        <v>2826</v>
      </c>
      <c r="DT88" s="166">
        <f t="shared" si="60"/>
        <v>1</v>
      </c>
      <c r="DU88" s="144" t="str">
        <f t="shared" si="61"/>
        <v>SF</v>
      </c>
      <c r="DV88" s="133">
        <v>3481</v>
      </c>
      <c r="EC88" s="166">
        <f t="shared" si="62"/>
        <v>1</v>
      </c>
      <c r="ED88" s="144" t="str">
        <f t="shared" si="63"/>
        <v>QF</v>
      </c>
      <c r="EE88" s="165">
        <v>2175</v>
      </c>
    </row>
    <row r="89" spans="1:135" x14ac:dyDescent="0.2">
      <c r="A89" s="153"/>
      <c r="B89" s="153"/>
      <c r="C89" s="2"/>
      <c r="D89" s="98"/>
      <c r="E89" s="1"/>
      <c r="F89" s="1"/>
      <c r="G89" s="1"/>
      <c r="I89" s="153"/>
      <c r="J89" s="153"/>
      <c r="K89" s="2"/>
      <c r="L89" s="98"/>
      <c r="M89" s="1"/>
      <c r="N89" s="1"/>
      <c r="O89" s="1"/>
      <c r="Q89" s="153">
        <f t="shared" si="36"/>
        <v>0</v>
      </c>
      <c r="R89" s="144"/>
      <c r="S89" s="128"/>
      <c r="T89" s="98"/>
      <c r="U89" s="1"/>
      <c r="V89" s="1"/>
      <c r="W89" s="1"/>
      <c r="Y89" s="153">
        <f t="shared" si="37"/>
        <v>1</v>
      </c>
      <c r="Z89" s="144" t="str">
        <f t="shared" si="46"/>
        <v>QF</v>
      </c>
      <c r="AA89" s="128">
        <v>639</v>
      </c>
      <c r="AB89" s="98"/>
      <c r="AC89" s="1"/>
      <c r="AD89" s="1"/>
      <c r="AE89" s="1"/>
      <c r="AF89" s="1"/>
      <c r="AH89" s="153">
        <f t="shared" si="38"/>
        <v>1</v>
      </c>
      <c r="AI89" s="144" t="str">
        <f t="shared" si="47"/>
        <v>SF</v>
      </c>
      <c r="AJ89" s="128">
        <v>665</v>
      </c>
      <c r="AK89" s="98"/>
      <c r="AL89" s="1"/>
      <c r="AM89" s="1"/>
      <c r="AN89" s="1"/>
      <c r="AO89" s="1"/>
      <c r="AQ89" s="153">
        <f t="shared" si="39"/>
        <v>1</v>
      </c>
      <c r="AR89" s="144" t="str">
        <f t="shared" si="48"/>
        <v>QF</v>
      </c>
      <c r="AS89" s="133">
        <v>1108</v>
      </c>
      <c r="AT89" s="98"/>
      <c r="AU89" s="1"/>
      <c r="AV89" s="1"/>
      <c r="AW89" s="1"/>
      <c r="AX89" s="1"/>
      <c r="AZ89" s="153">
        <f t="shared" si="40"/>
        <v>1</v>
      </c>
      <c r="BA89" s="144" t="str">
        <f t="shared" si="49"/>
        <v>QF</v>
      </c>
      <c r="BB89" s="133">
        <v>1280</v>
      </c>
      <c r="BC89" s="98"/>
      <c r="BD89" s="1"/>
      <c r="BE89" s="1"/>
      <c r="BF89" s="1"/>
      <c r="BG89" s="1"/>
      <c r="BI89" s="153">
        <f t="shared" si="41"/>
        <v>1</v>
      </c>
      <c r="BJ89" s="144" t="str">
        <f t="shared" si="50"/>
        <v>SF</v>
      </c>
      <c r="BK89" s="133">
        <v>1511</v>
      </c>
      <c r="BL89" s="98"/>
      <c r="BM89" s="1"/>
      <c r="BN89" s="1"/>
      <c r="BO89" s="1"/>
      <c r="BP89" s="1"/>
      <c r="BR89" s="153">
        <f t="shared" si="42"/>
        <v>1</v>
      </c>
      <c r="BS89" s="144" t="str">
        <f t="shared" si="51"/>
        <v>F</v>
      </c>
      <c r="BT89" s="133">
        <v>1816</v>
      </c>
      <c r="BU89" s="98"/>
      <c r="BV89" s="1"/>
      <c r="BW89" s="1"/>
      <c r="BX89" s="1"/>
      <c r="BY89" s="1"/>
      <c r="BZ89" s="98"/>
      <c r="CA89" s="153">
        <f t="shared" si="43"/>
        <v>1</v>
      </c>
      <c r="CB89" s="144" t="str">
        <f t="shared" si="52"/>
        <v>F</v>
      </c>
      <c r="CC89" s="164">
        <v>2016</v>
      </c>
      <c r="CD89" s="98"/>
      <c r="CE89" s="1"/>
      <c r="CF89" s="1"/>
      <c r="CG89" s="1"/>
      <c r="CH89" s="1"/>
      <c r="CJ89" s="166">
        <f t="shared" si="44"/>
        <v>1</v>
      </c>
      <c r="CK89" s="144" t="str">
        <f t="shared" si="53"/>
        <v>QF</v>
      </c>
      <c r="CL89" s="164">
        <v>1923</v>
      </c>
      <c r="CM89" s="98"/>
      <c r="CN89" s="1"/>
      <c r="CO89" s="1"/>
      <c r="CP89" s="1"/>
      <c r="CQ89" s="1"/>
      <c r="CS89" s="166">
        <f t="shared" si="54"/>
        <v>1</v>
      </c>
      <c r="CT89" s="144" t="str">
        <f t="shared" si="55"/>
        <v>SF</v>
      </c>
      <c r="CU89" s="164">
        <v>2612</v>
      </c>
      <c r="DB89" s="166">
        <f t="shared" si="56"/>
        <v>1</v>
      </c>
      <c r="DC89" s="144" t="str">
        <f t="shared" si="57"/>
        <v>QF</v>
      </c>
      <c r="DD89" s="133">
        <v>2481</v>
      </c>
      <c r="DK89" s="166">
        <f t="shared" si="58"/>
        <v>1</v>
      </c>
      <c r="DL89" s="144" t="str">
        <f t="shared" si="59"/>
        <v>QF</v>
      </c>
      <c r="DM89" s="133">
        <v>2834</v>
      </c>
      <c r="DT89" s="166">
        <f t="shared" si="60"/>
        <v>1</v>
      </c>
      <c r="DU89" s="144" t="str">
        <f t="shared" si="61"/>
        <v>SF</v>
      </c>
      <c r="DV89" s="133">
        <v>3539</v>
      </c>
      <c r="EC89" s="166">
        <f t="shared" si="62"/>
        <v>1</v>
      </c>
      <c r="ED89" s="144" t="str">
        <f t="shared" si="63"/>
        <v>QF</v>
      </c>
      <c r="EE89" s="165">
        <v>2337</v>
      </c>
    </row>
    <row r="90" spans="1:135" x14ac:dyDescent="0.2">
      <c r="A90" s="153"/>
      <c r="B90" s="153"/>
      <c r="C90" s="2"/>
      <c r="D90" s="98"/>
      <c r="E90" s="1"/>
      <c r="F90" s="1"/>
      <c r="G90" s="1"/>
      <c r="I90" s="153"/>
      <c r="J90" s="153"/>
      <c r="K90" s="2"/>
      <c r="L90" s="98"/>
      <c r="M90" s="1"/>
      <c r="N90" s="1"/>
      <c r="O90" s="1"/>
      <c r="Q90" s="153">
        <f t="shared" si="36"/>
        <v>0</v>
      </c>
      <c r="R90" s="144"/>
      <c r="S90" s="128"/>
      <c r="T90" s="98"/>
      <c r="U90" s="1"/>
      <c r="V90" s="1"/>
      <c r="W90" s="1"/>
      <c r="Y90" s="153">
        <f t="shared" si="37"/>
        <v>1</v>
      </c>
      <c r="Z90" s="144" t="str">
        <f t="shared" si="46"/>
        <v>QF</v>
      </c>
      <c r="AA90" s="128">
        <v>643</v>
      </c>
      <c r="AB90" s="98"/>
      <c r="AC90" s="1"/>
      <c r="AD90" s="1"/>
      <c r="AE90" s="1"/>
      <c r="AF90" s="1"/>
      <c r="AH90" s="153">
        <f t="shared" si="38"/>
        <v>1</v>
      </c>
      <c r="AI90" s="144" t="str">
        <f t="shared" si="47"/>
        <v>QF</v>
      </c>
      <c r="AJ90" s="128">
        <v>716</v>
      </c>
      <c r="AK90" s="98"/>
      <c r="AL90" s="1"/>
      <c r="AM90" s="1"/>
      <c r="AN90" s="1"/>
      <c r="AO90" s="1"/>
      <c r="AQ90" s="153">
        <f t="shared" si="39"/>
        <v>1</v>
      </c>
      <c r="AR90" s="144" t="str">
        <f t="shared" si="48"/>
        <v>QF</v>
      </c>
      <c r="AS90" s="133">
        <v>1114</v>
      </c>
      <c r="AT90" s="98"/>
      <c r="AU90" s="1"/>
      <c r="AV90" s="1"/>
      <c r="AW90" s="1"/>
      <c r="AX90" s="1"/>
      <c r="AZ90" s="153">
        <f t="shared" si="40"/>
        <v>1</v>
      </c>
      <c r="BA90" s="144" t="str">
        <f t="shared" si="49"/>
        <v>QF</v>
      </c>
      <c r="BB90" s="133">
        <v>1305</v>
      </c>
      <c r="BC90" s="98"/>
      <c r="BD90" s="1"/>
      <c r="BE90" s="1"/>
      <c r="BF90" s="1"/>
      <c r="BG90" s="1"/>
      <c r="BI90" s="153">
        <f t="shared" si="41"/>
        <v>1</v>
      </c>
      <c r="BJ90" s="144" t="str">
        <f t="shared" si="50"/>
        <v>QF</v>
      </c>
      <c r="BK90" s="133">
        <v>1519</v>
      </c>
      <c r="BL90" s="98"/>
      <c r="BM90" s="1"/>
      <c r="BN90" s="1"/>
      <c r="BO90" s="1"/>
      <c r="BP90" s="1"/>
      <c r="BR90" s="153">
        <f t="shared" si="42"/>
        <v>1</v>
      </c>
      <c r="BS90" s="144" t="str">
        <f t="shared" si="51"/>
        <v>QF</v>
      </c>
      <c r="BT90" s="133">
        <v>1824</v>
      </c>
      <c r="BU90" s="98"/>
      <c r="BV90" s="1"/>
      <c r="BW90" s="1"/>
      <c r="BX90" s="1"/>
      <c r="BY90" s="1"/>
      <c r="BZ90" s="98"/>
      <c r="CA90" s="153">
        <f t="shared" si="43"/>
        <v>1</v>
      </c>
      <c r="CB90" s="144" t="str">
        <f t="shared" si="52"/>
        <v>QF</v>
      </c>
      <c r="CC90" s="166">
        <v>2046</v>
      </c>
      <c r="CD90" s="98"/>
      <c r="CE90" s="1"/>
      <c r="CF90" s="1"/>
      <c r="CG90" s="1"/>
      <c r="CH90" s="1"/>
      <c r="CJ90" s="166">
        <f t="shared" si="44"/>
        <v>1</v>
      </c>
      <c r="CK90" s="144" t="str">
        <f t="shared" si="53"/>
        <v>QF</v>
      </c>
      <c r="CL90" s="166">
        <v>1987</v>
      </c>
      <c r="CM90" s="98"/>
      <c r="CN90" s="1"/>
      <c r="CO90" s="1"/>
      <c r="CP90" s="1"/>
      <c r="CQ90" s="1"/>
      <c r="CS90" s="166">
        <f t="shared" si="54"/>
        <v>1</v>
      </c>
      <c r="CT90" s="144" t="str">
        <f t="shared" si="55"/>
        <v>QF</v>
      </c>
      <c r="CU90" s="166">
        <v>2619</v>
      </c>
      <c r="DB90" s="166">
        <f t="shared" si="56"/>
        <v>1</v>
      </c>
      <c r="DC90" s="144" t="str">
        <f t="shared" si="57"/>
        <v>QF</v>
      </c>
      <c r="DD90" s="144">
        <v>2512</v>
      </c>
      <c r="DK90" s="166">
        <f t="shared" si="58"/>
        <v>1</v>
      </c>
      <c r="DL90" s="144" t="str">
        <f t="shared" si="59"/>
        <v>SF</v>
      </c>
      <c r="DM90" s="144">
        <v>2851</v>
      </c>
      <c r="DT90" s="166">
        <f t="shared" si="60"/>
        <v>1</v>
      </c>
      <c r="DU90" s="144" t="str">
        <f t="shared" si="61"/>
        <v>QF</v>
      </c>
      <c r="DV90" s="144">
        <v>3641</v>
      </c>
      <c r="EC90" s="166">
        <f t="shared" si="62"/>
        <v>1</v>
      </c>
      <c r="ED90" s="144" t="str">
        <f t="shared" si="63"/>
        <v>F</v>
      </c>
      <c r="EE90" s="217">
        <v>2451</v>
      </c>
    </row>
    <row r="91" spans="1:135" x14ac:dyDescent="0.2">
      <c r="A91" s="153"/>
      <c r="B91" s="153"/>
      <c r="C91" s="158"/>
      <c r="D91" s="98"/>
      <c r="E91" s="1"/>
      <c r="F91" s="1"/>
      <c r="G91" s="1"/>
      <c r="I91" s="153"/>
      <c r="J91" s="153"/>
      <c r="K91" s="158"/>
      <c r="L91" s="98"/>
      <c r="M91" s="1"/>
      <c r="N91" s="1"/>
      <c r="O91" s="1"/>
      <c r="Q91" s="153">
        <f t="shared" si="36"/>
        <v>0</v>
      </c>
      <c r="R91" s="144"/>
      <c r="S91" s="130"/>
      <c r="T91" s="98"/>
      <c r="U91" s="1"/>
      <c r="V91" s="1"/>
      <c r="W91" s="1"/>
      <c r="Y91" s="153">
        <f t="shared" si="37"/>
        <v>1</v>
      </c>
      <c r="Z91" s="144" t="str">
        <f t="shared" si="46"/>
        <v>QF</v>
      </c>
      <c r="AA91" s="130">
        <v>662</v>
      </c>
      <c r="AB91" s="98"/>
      <c r="AC91" s="1"/>
      <c r="AD91" s="1"/>
      <c r="AE91" s="1"/>
      <c r="AF91" s="1"/>
      <c r="AH91" s="153">
        <f t="shared" si="38"/>
        <v>1</v>
      </c>
      <c r="AI91" s="144" t="str">
        <f t="shared" si="47"/>
        <v>SF</v>
      </c>
      <c r="AJ91" s="130">
        <v>781</v>
      </c>
      <c r="AK91" s="98"/>
      <c r="AL91" s="1"/>
      <c r="AM91" s="1"/>
      <c r="AN91" s="1"/>
      <c r="AO91" s="1"/>
      <c r="AQ91" s="153">
        <f t="shared" si="39"/>
        <v>1</v>
      </c>
      <c r="AR91" s="144" t="str">
        <f t="shared" si="48"/>
        <v>W</v>
      </c>
      <c r="AS91" s="133">
        <v>1126</v>
      </c>
      <c r="AT91" s="98"/>
      <c r="AU91" s="1"/>
      <c r="AV91" s="1"/>
      <c r="AW91" s="1"/>
      <c r="AX91" s="1"/>
      <c r="AZ91" s="153">
        <f t="shared" si="40"/>
        <v>1</v>
      </c>
      <c r="BA91" s="144" t="str">
        <f t="shared" si="49"/>
        <v>QF</v>
      </c>
      <c r="BB91" s="133">
        <v>1402</v>
      </c>
      <c r="BC91" s="98"/>
      <c r="BD91" s="1"/>
      <c r="BE91" s="1"/>
      <c r="BF91" s="1"/>
      <c r="BG91" s="1"/>
      <c r="BI91" s="153">
        <f t="shared" si="41"/>
        <v>1</v>
      </c>
      <c r="BJ91" s="144" t="str">
        <f t="shared" si="50"/>
        <v>QF</v>
      </c>
      <c r="BK91" s="133">
        <v>1523</v>
      </c>
      <c r="BL91" s="98"/>
      <c r="BM91" s="1"/>
      <c r="BN91" s="1"/>
      <c r="BO91" s="1"/>
      <c r="BP91" s="1"/>
      <c r="BR91" s="153">
        <f t="shared" si="42"/>
        <v>1</v>
      </c>
      <c r="BS91" s="144" t="str">
        <f t="shared" si="51"/>
        <v>W</v>
      </c>
      <c r="BT91" s="133">
        <v>1902</v>
      </c>
      <c r="BU91" s="98"/>
      <c r="BV91" s="1"/>
      <c r="BW91" s="1"/>
      <c r="BX91" s="1"/>
      <c r="BY91" s="1"/>
      <c r="BZ91" s="98"/>
      <c r="CA91" s="153">
        <f t="shared" si="43"/>
        <v>1</v>
      </c>
      <c r="CB91" s="144" t="str">
        <f t="shared" si="52"/>
        <v>SF</v>
      </c>
      <c r="CC91" s="164">
        <v>2056</v>
      </c>
      <c r="CD91" s="98"/>
      <c r="CE91" s="1"/>
      <c r="CF91" s="1"/>
      <c r="CG91" s="1"/>
      <c r="CH91" s="1"/>
      <c r="CJ91" s="166">
        <f t="shared" si="44"/>
        <v>1</v>
      </c>
      <c r="CK91" s="144" t="str">
        <f t="shared" si="53"/>
        <v>QF</v>
      </c>
      <c r="CL91" s="164">
        <v>2039</v>
      </c>
      <c r="CM91" s="98"/>
      <c r="CN91" s="1"/>
      <c r="CO91" s="1"/>
      <c r="CP91" s="1"/>
      <c r="CQ91" s="1"/>
      <c r="CS91" s="166">
        <f t="shared" si="54"/>
        <v>1</v>
      </c>
      <c r="CT91" s="144" t="str">
        <f t="shared" si="55"/>
        <v>SF</v>
      </c>
      <c r="CU91" s="164">
        <v>2630</v>
      </c>
      <c r="DB91" s="166">
        <f t="shared" si="56"/>
        <v>1</v>
      </c>
      <c r="DC91" s="144" t="str">
        <f t="shared" si="57"/>
        <v>SF</v>
      </c>
      <c r="DD91" s="133">
        <v>2751</v>
      </c>
      <c r="DK91" s="166">
        <f t="shared" si="58"/>
        <v>1</v>
      </c>
      <c r="DL91" s="144" t="str">
        <f t="shared" si="59"/>
        <v>QF</v>
      </c>
      <c r="DM91" s="133">
        <v>2949</v>
      </c>
      <c r="DT91" s="166">
        <f t="shared" si="60"/>
        <v>1</v>
      </c>
      <c r="DU91" s="144" t="str">
        <f t="shared" si="61"/>
        <v>QF</v>
      </c>
      <c r="DV91" s="133">
        <v>3656</v>
      </c>
      <c r="EC91" s="166">
        <f t="shared" si="62"/>
        <v>1</v>
      </c>
      <c r="ED91" s="144" t="str">
        <f t="shared" si="63"/>
        <v>QF</v>
      </c>
      <c r="EE91" s="165">
        <v>2468</v>
      </c>
    </row>
    <row r="92" spans="1:135" x14ac:dyDescent="0.2">
      <c r="A92" s="153"/>
      <c r="B92" s="153"/>
      <c r="C92" s="158"/>
      <c r="D92" s="98"/>
      <c r="E92" s="1"/>
      <c r="F92" s="1"/>
      <c r="G92" s="1"/>
      <c r="I92" s="153"/>
      <c r="J92" s="153"/>
      <c r="K92" s="158"/>
      <c r="L92" s="98"/>
      <c r="M92" s="1"/>
      <c r="N92" s="1"/>
      <c r="O92" s="1"/>
      <c r="Q92" s="153">
        <f t="shared" si="36"/>
        <v>0</v>
      </c>
      <c r="R92" s="144"/>
      <c r="S92" s="130"/>
      <c r="T92" s="98"/>
      <c r="U92" s="1"/>
      <c r="V92" s="1"/>
      <c r="W92" s="1"/>
      <c r="Y92" s="153">
        <f t="shared" si="37"/>
        <v>1</v>
      </c>
      <c r="Z92" s="144" t="str">
        <f t="shared" si="46"/>
        <v>F</v>
      </c>
      <c r="AA92" s="130">
        <v>716</v>
      </c>
      <c r="AB92" s="98"/>
      <c r="AC92" s="1"/>
      <c r="AD92" s="1"/>
      <c r="AE92" s="1"/>
      <c r="AF92" s="1"/>
      <c r="AH92" s="153">
        <f t="shared" si="38"/>
        <v>1</v>
      </c>
      <c r="AI92" s="144" t="str">
        <f t="shared" si="47"/>
        <v>SF</v>
      </c>
      <c r="AJ92" s="128">
        <v>782</v>
      </c>
      <c r="AK92" s="98"/>
      <c r="AL92" s="1"/>
      <c r="AM92" s="1"/>
      <c r="AN92" s="1"/>
      <c r="AO92" s="1"/>
      <c r="AQ92" s="153">
        <f t="shared" si="39"/>
        <v>1</v>
      </c>
      <c r="AR92" s="144" t="str">
        <f t="shared" si="48"/>
        <v>WF</v>
      </c>
      <c r="AS92" s="133">
        <v>1218</v>
      </c>
      <c r="AT92" s="98"/>
      <c r="AU92" s="1"/>
      <c r="AV92" s="1"/>
      <c r="AW92" s="1"/>
      <c r="AX92" s="1"/>
      <c r="AZ92" s="153">
        <f t="shared" si="40"/>
        <v>1</v>
      </c>
      <c r="BA92" s="144" t="str">
        <f t="shared" si="49"/>
        <v>QF</v>
      </c>
      <c r="BB92" s="133">
        <v>1450</v>
      </c>
      <c r="BC92" s="98"/>
      <c r="BD92" s="1"/>
      <c r="BE92" s="1"/>
      <c r="BF92" s="1"/>
      <c r="BG92" s="1"/>
      <c r="BI92" s="153">
        <f t="shared" si="41"/>
        <v>1</v>
      </c>
      <c r="BJ92" s="144" t="str">
        <f t="shared" si="50"/>
        <v>QF</v>
      </c>
      <c r="BK92" s="133">
        <v>1592</v>
      </c>
      <c r="BL92" s="98"/>
      <c r="BM92" s="1"/>
      <c r="BN92" s="1"/>
      <c r="BO92" s="1"/>
      <c r="BP92" s="1"/>
      <c r="BR92" s="153">
        <f t="shared" si="42"/>
        <v>1</v>
      </c>
      <c r="BS92" s="144" t="str">
        <f t="shared" si="51"/>
        <v>QF</v>
      </c>
      <c r="BT92" s="133">
        <v>2054</v>
      </c>
      <c r="BU92" s="98"/>
      <c r="BV92" s="1"/>
      <c r="BW92" s="1"/>
      <c r="BX92" s="1"/>
      <c r="BY92" s="1"/>
      <c r="BZ92" s="98"/>
      <c r="CA92" s="153">
        <f t="shared" si="43"/>
        <v>1</v>
      </c>
      <c r="CB92" s="144" t="str">
        <f t="shared" si="52"/>
        <v>QF</v>
      </c>
      <c r="CC92" s="166">
        <v>2081</v>
      </c>
      <c r="CD92" s="98"/>
      <c r="CE92" s="1"/>
      <c r="CF92" s="1"/>
      <c r="CG92" s="1"/>
      <c r="CH92" s="1"/>
      <c r="CJ92" s="166">
        <f t="shared" si="44"/>
        <v>1</v>
      </c>
      <c r="CK92" s="144" t="str">
        <f t="shared" si="53"/>
        <v>SF</v>
      </c>
      <c r="CL92" s="166">
        <v>2056</v>
      </c>
      <c r="CM92" s="98"/>
      <c r="CN92" s="1"/>
      <c r="CO92" s="1"/>
      <c r="CP92" s="1"/>
      <c r="CQ92" s="1"/>
      <c r="CS92" s="166">
        <f t="shared" si="54"/>
        <v>1</v>
      </c>
      <c r="CT92" s="144" t="str">
        <f t="shared" si="55"/>
        <v>SF</v>
      </c>
      <c r="CU92" s="166">
        <v>2757</v>
      </c>
      <c r="DB92" s="166">
        <f t="shared" si="56"/>
        <v>1</v>
      </c>
      <c r="DC92" s="144" t="str">
        <f t="shared" si="57"/>
        <v>F</v>
      </c>
      <c r="DD92" s="144">
        <v>2826</v>
      </c>
      <c r="DK92" s="166">
        <f t="shared" si="58"/>
        <v>1</v>
      </c>
      <c r="DL92" s="144" t="str">
        <f t="shared" si="59"/>
        <v>QF</v>
      </c>
      <c r="DM92" s="144">
        <v>3098</v>
      </c>
      <c r="DT92" s="166">
        <f t="shared" si="60"/>
        <v>1</v>
      </c>
      <c r="DU92" s="144" t="str">
        <f t="shared" si="61"/>
        <v>QF</v>
      </c>
      <c r="DV92" s="144">
        <v>3824</v>
      </c>
      <c r="EC92" s="166">
        <f t="shared" si="62"/>
        <v>1</v>
      </c>
      <c r="ED92" s="144" t="str">
        <f t="shared" si="63"/>
        <v>W</v>
      </c>
      <c r="EE92" s="217">
        <v>2481</v>
      </c>
    </row>
    <row r="93" spans="1:135" x14ac:dyDescent="0.2">
      <c r="A93" s="153"/>
      <c r="B93" s="153"/>
      <c r="C93" s="156"/>
      <c r="D93" s="98"/>
      <c r="E93" s="1"/>
      <c r="F93" s="1"/>
      <c r="G93" s="1"/>
      <c r="I93" s="153"/>
      <c r="J93" s="153"/>
      <c r="K93" s="156"/>
      <c r="L93" s="98"/>
      <c r="M93" s="1"/>
      <c r="N93" s="1"/>
      <c r="O93" s="1"/>
      <c r="Q93" s="153">
        <f t="shared" si="36"/>
        <v>0</v>
      </c>
      <c r="R93" s="144"/>
      <c r="S93" s="129"/>
      <c r="T93" s="98"/>
      <c r="U93" s="1"/>
      <c r="V93" s="1"/>
      <c r="W93" s="1"/>
      <c r="Y93" s="153">
        <f t="shared" si="37"/>
        <v>1</v>
      </c>
      <c r="Z93" s="144" t="str">
        <f t="shared" si="46"/>
        <v>QF</v>
      </c>
      <c r="AA93" s="129">
        <v>814</v>
      </c>
      <c r="AB93" s="98"/>
      <c r="AC93" s="1"/>
      <c r="AD93" s="1"/>
      <c r="AE93" s="1"/>
      <c r="AF93" s="1"/>
      <c r="AH93" s="153">
        <f t="shared" si="38"/>
        <v>1</v>
      </c>
      <c r="AI93" s="144" t="str">
        <f t="shared" si="47"/>
        <v>QF</v>
      </c>
      <c r="AJ93" s="128">
        <v>811</v>
      </c>
      <c r="AK93" s="98"/>
      <c r="AL93" s="1"/>
      <c r="AM93" s="1"/>
      <c r="AN93" s="1"/>
      <c r="AO93" s="1"/>
      <c r="AQ93" s="153">
        <f t="shared" si="39"/>
        <v>1</v>
      </c>
      <c r="AR93" s="144" t="str">
        <f t="shared" si="48"/>
        <v>QF</v>
      </c>
      <c r="AS93" s="133">
        <v>1241</v>
      </c>
      <c r="AT93" s="98"/>
      <c r="AU93" s="1"/>
      <c r="AV93" s="1"/>
      <c r="AW93" s="1"/>
      <c r="AX93" s="1"/>
      <c r="AZ93" s="153">
        <f t="shared" si="40"/>
        <v>1</v>
      </c>
      <c r="BA93" s="144" t="str">
        <f t="shared" si="49"/>
        <v>QF</v>
      </c>
      <c r="BB93" s="133">
        <v>1503</v>
      </c>
      <c r="BC93" s="98"/>
      <c r="BD93" s="1"/>
      <c r="BE93" s="1"/>
      <c r="BF93" s="1"/>
      <c r="BG93" s="1"/>
      <c r="BI93" s="153">
        <f t="shared" si="41"/>
        <v>1</v>
      </c>
      <c r="BJ93" s="144" t="str">
        <f t="shared" si="50"/>
        <v>F</v>
      </c>
      <c r="BK93" s="133">
        <v>1625</v>
      </c>
      <c r="BL93" s="98"/>
      <c r="BM93" s="1"/>
      <c r="BN93" s="1"/>
      <c r="BO93" s="1"/>
      <c r="BP93" s="1"/>
      <c r="BR93" s="153">
        <f t="shared" si="42"/>
        <v>1</v>
      </c>
      <c r="BS93" s="144" t="str">
        <f t="shared" si="51"/>
        <v>SF</v>
      </c>
      <c r="BT93" s="144">
        <v>2056</v>
      </c>
      <c r="BU93" s="98"/>
      <c r="BV93" s="1"/>
      <c r="BW93" s="1"/>
      <c r="BX93" s="1"/>
      <c r="BY93" s="1"/>
      <c r="BZ93" s="98"/>
      <c r="CA93" s="153">
        <f t="shared" si="43"/>
        <v>1</v>
      </c>
      <c r="CB93" s="144" t="str">
        <f t="shared" si="52"/>
        <v>SF</v>
      </c>
      <c r="CC93" s="164">
        <v>2166</v>
      </c>
      <c r="CD93" s="98"/>
      <c r="CE93" s="1"/>
      <c r="CF93" s="1"/>
      <c r="CG93" s="1"/>
      <c r="CH93" s="1"/>
      <c r="CJ93" s="166">
        <f t="shared" si="44"/>
        <v>1</v>
      </c>
      <c r="CK93" s="144" t="str">
        <f t="shared" si="53"/>
        <v>QF</v>
      </c>
      <c r="CL93" s="164">
        <v>2185</v>
      </c>
      <c r="CM93" s="98"/>
      <c r="CN93" s="1"/>
      <c r="CO93" s="1"/>
      <c r="CP93" s="1"/>
      <c r="CQ93" s="1"/>
      <c r="CS93" s="166">
        <f t="shared" si="54"/>
        <v>1</v>
      </c>
      <c r="CT93" s="144" t="str">
        <f t="shared" si="55"/>
        <v>QF</v>
      </c>
      <c r="CU93" s="164">
        <v>2775</v>
      </c>
      <c r="DB93" s="166">
        <f t="shared" si="56"/>
        <v>1</v>
      </c>
      <c r="DC93" s="144" t="str">
        <f t="shared" si="57"/>
        <v>QF</v>
      </c>
      <c r="DD93" s="133">
        <v>2996</v>
      </c>
      <c r="DK93" s="166">
        <f t="shared" si="58"/>
        <v>1</v>
      </c>
      <c r="DL93" s="144" t="str">
        <f t="shared" si="59"/>
        <v>SF</v>
      </c>
      <c r="DM93" s="133">
        <v>3173</v>
      </c>
      <c r="DT93" s="166">
        <f t="shared" si="60"/>
        <v>1</v>
      </c>
      <c r="DU93" s="144" t="str">
        <f t="shared" si="61"/>
        <v>SF</v>
      </c>
      <c r="DV93" s="133">
        <v>3990</v>
      </c>
      <c r="EC93" s="166">
        <f t="shared" si="62"/>
        <v>1</v>
      </c>
      <c r="ED93" s="144" t="str">
        <f t="shared" si="63"/>
        <v>SF</v>
      </c>
      <c r="EE93" s="165">
        <v>2485</v>
      </c>
    </row>
    <row r="94" spans="1:135" x14ac:dyDescent="0.2">
      <c r="A94" s="153"/>
      <c r="B94" s="153"/>
      <c r="C94" s="2"/>
      <c r="D94" s="2"/>
      <c r="E94" s="1"/>
      <c r="F94" s="1"/>
      <c r="G94" s="1"/>
      <c r="I94" s="153"/>
      <c r="J94" s="153"/>
      <c r="K94" s="2"/>
      <c r="L94" s="2"/>
      <c r="M94" s="1"/>
      <c r="N94" s="1"/>
      <c r="O94" s="1"/>
      <c r="Q94" s="153">
        <f t="shared" si="36"/>
        <v>0</v>
      </c>
      <c r="R94" s="144"/>
      <c r="S94" s="128"/>
      <c r="T94" s="1"/>
      <c r="U94" s="1"/>
      <c r="V94" s="1"/>
      <c r="W94" s="1"/>
      <c r="Y94" s="153">
        <f t="shared" si="37"/>
        <v>1</v>
      </c>
      <c r="Z94" s="144" t="str">
        <f t="shared" si="46"/>
        <v>QF</v>
      </c>
      <c r="AA94" s="128">
        <v>818</v>
      </c>
      <c r="AB94" s="1"/>
      <c r="AC94" s="1"/>
      <c r="AD94" s="1"/>
      <c r="AE94" s="1"/>
      <c r="AF94" s="1"/>
      <c r="AH94" s="153">
        <f t="shared" si="38"/>
        <v>1</v>
      </c>
      <c r="AI94" s="144" t="str">
        <f t="shared" si="47"/>
        <v>SF</v>
      </c>
      <c r="AJ94" s="130">
        <v>818</v>
      </c>
      <c r="AK94" s="1"/>
      <c r="AL94" s="1"/>
      <c r="AM94" s="1"/>
      <c r="AN94" s="1"/>
      <c r="AO94" s="1"/>
      <c r="AQ94" s="153">
        <f t="shared" si="39"/>
        <v>1</v>
      </c>
      <c r="AR94" s="144" t="str">
        <f t="shared" si="48"/>
        <v>F</v>
      </c>
      <c r="AS94" s="133">
        <v>1272</v>
      </c>
      <c r="AT94" s="1"/>
      <c r="AU94" s="1"/>
      <c r="AV94" s="1"/>
      <c r="AW94" s="1"/>
      <c r="AX94" s="1"/>
      <c r="AZ94" s="153">
        <f t="shared" si="40"/>
        <v>1</v>
      </c>
      <c r="BA94" s="144" t="str">
        <f t="shared" si="49"/>
        <v>SF</v>
      </c>
      <c r="BB94" s="133">
        <v>1507</v>
      </c>
      <c r="BC94" s="1"/>
      <c r="BD94" s="1"/>
      <c r="BE94" s="1"/>
      <c r="BF94" s="1"/>
      <c r="BG94" s="1"/>
      <c r="BI94" s="153">
        <f t="shared" si="41"/>
        <v>1</v>
      </c>
      <c r="BJ94" s="144" t="str">
        <f t="shared" si="50"/>
        <v>QF</v>
      </c>
      <c r="BK94" s="133">
        <v>1646</v>
      </c>
      <c r="BL94" s="1"/>
      <c r="BM94" s="1"/>
      <c r="BN94" s="1"/>
      <c r="BO94" s="1"/>
      <c r="BP94" s="1"/>
      <c r="BR94" s="153">
        <f t="shared" si="42"/>
        <v>1</v>
      </c>
      <c r="BS94" s="144" t="str">
        <f t="shared" si="51"/>
        <v>QF</v>
      </c>
      <c r="BT94" s="133">
        <v>2062</v>
      </c>
      <c r="BU94" s="1"/>
      <c r="BV94" s="1"/>
      <c r="BW94" s="1"/>
      <c r="BX94" s="1"/>
      <c r="BY94" s="1"/>
      <c r="BZ94" s="98"/>
      <c r="CA94" s="153">
        <f t="shared" si="43"/>
        <v>1</v>
      </c>
      <c r="CB94" s="144" t="str">
        <f t="shared" si="52"/>
        <v>F</v>
      </c>
      <c r="CC94" s="166">
        <v>2171</v>
      </c>
      <c r="CD94" s="1"/>
      <c r="CE94" s="1"/>
      <c r="CF94" s="1"/>
      <c r="CG94" s="1"/>
      <c r="CH94" s="1"/>
      <c r="CJ94" s="166">
        <f t="shared" si="44"/>
        <v>1</v>
      </c>
      <c r="CK94" s="144" t="str">
        <f t="shared" si="53"/>
        <v>QF</v>
      </c>
      <c r="CL94" s="166">
        <v>2377</v>
      </c>
      <c r="CM94" s="1"/>
      <c r="CN94" s="1"/>
      <c r="CO94" s="1"/>
      <c r="CP94" s="1"/>
      <c r="CQ94" s="1"/>
      <c r="CS94" s="166">
        <f t="shared" si="54"/>
        <v>1</v>
      </c>
      <c r="CT94" s="144" t="str">
        <f t="shared" si="55"/>
        <v>SF</v>
      </c>
      <c r="CU94" s="166">
        <v>2854</v>
      </c>
      <c r="DB94" s="166">
        <f t="shared" si="56"/>
        <v>1</v>
      </c>
      <c r="DC94" s="144" t="str">
        <f t="shared" si="57"/>
        <v>QF</v>
      </c>
      <c r="DD94" s="144">
        <v>3098</v>
      </c>
      <c r="DK94" s="166">
        <f t="shared" si="58"/>
        <v>1</v>
      </c>
      <c r="DL94" s="144" t="str">
        <f t="shared" si="59"/>
        <v>QF</v>
      </c>
      <c r="DM94" s="144">
        <v>3322</v>
      </c>
      <c r="DT94" s="166">
        <f t="shared" si="60"/>
        <v>1</v>
      </c>
      <c r="DU94" s="144" t="str">
        <f t="shared" si="61"/>
        <v>SF</v>
      </c>
      <c r="DV94" s="144">
        <v>3997</v>
      </c>
      <c r="EC94" s="166">
        <f t="shared" si="62"/>
        <v>1</v>
      </c>
      <c r="ED94" s="144" t="str">
        <f t="shared" si="63"/>
        <v>QF</v>
      </c>
      <c r="EE94" s="217">
        <v>2486</v>
      </c>
    </row>
    <row r="95" spans="1:135" x14ac:dyDescent="0.2">
      <c r="A95" s="153"/>
      <c r="B95" s="153"/>
      <c r="C95" s="156"/>
      <c r="D95" s="2"/>
      <c r="E95" s="1"/>
      <c r="F95" s="1"/>
      <c r="G95" s="1"/>
      <c r="I95" s="153"/>
      <c r="J95" s="153"/>
      <c r="K95" s="156"/>
      <c r="L95" s="2"/>
      <c r="M95" s="1"/>
      <c r="N95" s="1"/>
      <c r="O95" s="1"/>
      <c r="Q95" s="153">
        <f t="shared" si="36"/>
        <v>0</v>
      </c>
      <c r="R95" s="144"/>
      <c r="S95" s="129"/>
      <c r="T95" s="1"/>
      <c r="U95" s="1"/>
      <c r="V95" s="1"/>
      <c r="W95" s="1"/>
      <c r="Y95" s="153">
        <f t="shared" si="37"/>
        <v>1</v>
      </c>
      <c r="Z95" s="144" t="str">
        <f t="shared" si="46"/>
        <v>QF</v>
      </c>
      <c r="AA95" s="129">
        <v>824</v>
      </c>
      <c r="AB95" s="1"/>
      <c r="AC95" s="1"/>
      <c r="AD95" s="1"/>
      <c r="AE95" s="1"/>
      <c r="AF95" s="1"/>
      <c r="AH95" s="153">
        <f t="shared" si="38"/>
        <v>1</v>
      </c>
      <c r="AI95" s="144" t="str">
        <f t="shared" si="47"/>
        <v>QF</v>
      </c>
      <c r="AJ95" s="130">
        <v>868</v>
      </c>
      <c r="AK95" s="1"/>
      <c r="AL95" s="1"/>
      <c r="AM95" s="1"/>
      <c r="AN95" s="1"/>
      <c r="AO95" s="1"/>
      <c r="AQ95" s="153">
        <f t="shared" si="39"/>
        <v>1</v>
      </c>
      <c r="AR95" s="144" t="str">
        <f t="shared" si="48"/>
        <v>QF</v>
      </c>
      <c r="AS95" s="133">
        <v>1319</v>
      </c>
      <c r="AT95" s="1"/>
      <c r="AU95" s="1"/>
      <c r="AV95" s="1"/>
      <c r="AW95" s="1"/>
      <c r="AX95" s="1"/>
      <c r="AZ95" s="153">
        <f t="shared" si="40"/>
        <v>1</v>
      </c>
      <c r="BA95" s="144" t="str">
        <f t="shared" si="49"/>
        <v>F</v>
      </c>
      <c r="BB95" s="133">
        <v>1510</v>
      </c>
      <c r="BC95" s="1"/>
      <c r="BD95" s="1"/>
      <c r="BE95" s="1"/>
      <c r="BF95" s="1"/>
      <c r="BG95" s="1"/>
      <c r="BI95" s="153">
        <f t="shared" si="41"/>
        <v>1</v>
      </c>
      <c r="BJ95" s="144" t="str">
        <f t="shared" si="50"/>
        <v>QF</v>
      </c>
      <c r="BK95" s="144">
        <v>1680</v>
      </c>
      <c r="BL95" s="1"/>
      <c r="BM95" s="1"/>
      <c r="BN95" s="1"/>
      <c r="BO95" s="1"/>
      <c r="BP95" s="1"/>
      <c r="BR95" s="153">
        <f t="shared" si="42"/>
        <v>1</v>
      </c>
      <c r="BS95" s="144" t="str">
        <f t="shared" si="51"/>
        <v>SF</v>
      </c>
      <c r="BT95" s="133">
        <v>2068</v>
      </c>
      <c r="BU95" s="1"/>
      <c r="BV95" s="1"/>
      <c r="BW95" s="1"/>
      <c r="BX95" s="1"/>
      <c r="BY95" s="1"/>
      <c r="BZ95" s="98"/>
      <c r="CA95" s="153">
        <f t="shared" si="43"/>
        <v>1</v>
      </c>
      <c r="CB95" s="144" t="str">
        <f t="shared" si="52"/>
        <v>QF</v>
      </c>
      <c r="CC95" s="164">
        <v>2335</v>
      </c>
      <c r="CD95" s="1"/>
      <c r="CE95" s="1"/>
      <c r="CF95" s="1"/>
      <c r="CG95" s="1"/>
      <c r="CH95" s="1"/>
      <c r="CJ95" s="166">
        <f t="shared" si="44"/>
        <v>1</v>
      </c>
      <c r="CK95" s="144" t="str">
        <f t="shared" si="53"/>
        <v>QF</v>
      </c>
      <c r="CL95" s="164">
        <v>2415</v>
      </c>
      <c r="CM95" s="1"/>
      <c r="CN95" s="1"/>
      <c r="CO95" s="1"/>
      <c r="CP95" s="1"/>
      <c r="CQ95" s="1"/>
      <c r="CS95" s="166">
        <f t="shared" si="54"/>
        <v>1</v>
      </c>
      <c r="CT95" s="144" t="str">
        <f t="shared" si="55"/>
        <v>W</v>
      </c>
      <c r="CU95" s="164">
        <v>3138</v>
      </c>
      <c r="DB95" s="166">
        <f t="shared" si="56"/>
        <v>1</v>
      </c>
      <c r="DC95" s="144" t="str">
        <f t="shared" si="57"/>
        <v>F</v>
      </c>
      <c r="DD95" s="133">
        <v>3138</v>
      </c>
      <c r="DK95" s="166">
        <f t="shared" si="58"/>
        <v>1</v>
      </c>
      <c r="DL95" s="144" t="str">
        <f t="shared" si="59"/>
        <v>QF</v>
      </c>
      <c r="DM95" s="133">
        <v>3357</v>
      </c>
      <c r="DT95" s="166">
        <f t="shared" si="60"/>
        <v>1</v>
      </c>
      <c r="DU95" s="144" t="str">
        <f t="shared" si="61"/>
        <v>SF</v>
      </c>
      <c r="DV95" s="133">
        <v>4039</v>
      </c>
      <c r="EC95" s="166">
        <f t="shared" si="62"/>
        <v>1</v>
      </c>
      <c r="ED95" s="144" t="str">
        <f t="shared" si="63"/>
        <v>SF</v>
      </c>
      <c r="EE95" s="165">
        <v>2557</v>
      </c>
    </row>
    <row r="96" spans="1:135" x14ac:dyDescent="0.2">
      <c r="A96" s="153"/>
      <c r="B96" s="153"/>
      <c r="C96" s="2"/>
      <c r="D96" s="2"/>
      <c r="E96" s="1"/>
      <c r="F96" s="1"/>
      <c r="G96" s="1"/>
      <c r="I96" s="153"/>
      <c r="J96" s="153"/>
      <c r="K96" s="2"/>
      <c r="L96" s="2"/>
      <c r="M96" s="1"/>
      <c r="N96" s="1"/>
      <c r="O96" s="1"/>
      <c r="Q96" s="153">
        <f t="shared" si="36"/>
        <v>0</v>
      </c>
      <c r="R96" s="144"/>
      <c r="S96" s="128"/>
      <c r="T96" s="1"/>
      <c r="U96" s="1"/>
      <c r="V96" s="1"/>
      <c r="W96" s="1"/>
      <c r="Y96" s="153">
        <f t="shared" si="37"/>
        <v>1</v>
      </c>
      <c r="Z96" s="144" t="str">
        <f t="shared" si="46"/>
        <v>QF</v>
      </c>
      <c r="AA96" s="128">
        <v>862</v>
      </c>
      <c r="AB96" s="1"/>
      <c r="AC96" s="1"/>
      <c r="AD96" s="1"/>
      <c r="AE96" s="1"/>
      <c r="AF96" s="1"/>
      <c r="AH96" s="153">
        <f t="shared" si="38"/>
        <v>1</v>
      </c>
      <c r="AI96" s="144" t="str">
        <f t="shared" si="47"/>
        <v>SF</v>
      </c>
      <c r="AJ96" s="128">
        <v>933</v>
      </c>
      <c r="AK96" s="1"/>
      <c r="AL96" s="1"/>
      <c r="AM96" s="1"/>
      <c r="AN96" s="1"/>
      <c r="AO96" s="1"/>
      <c r="AQ96" s="153">
        <f t="shared" si="39"/>
        <v>1</v>
      </c>
      <c r="AR96" s="144" t="str">
        <f t="shared" si="48"/>
        <v>W</v>
      </c>
      <c r="AS96" s="133">
        <v>1388</v>
      </c>
      <c r="AT96" s="1"/>
      <c r="AU96" s="1"/>
      <c r="AV96" s="1"/>
      <c r="AW96" s="1"/>
      <c r="AX96" s="1"/>
      <c r="AZ96" s="153">
        <f t="shared" si="40"/>
        <v>1</v>
      </c>
      <c r="BA96" s="144" t="str">
        <f t="shared" si="49"/>
        <v>SF</v>
      </c>
      <c r="BB96" s="133">
        <v>1592</v>
      </c>
      <c r="BC96" s="1"/>
      <c r="BD96" s="1"/>
      <c r="BE96" s="1"/>
      <c r="BF96" s="1"/>
      <c r="BG96" s="1"/>
      <c r="BI96" s="153">
        <f t="shared" si="41"/>
        <v>1</v>
      </c>
      <c r="BJ96" s="144" t="str">
        <f t="shared" si="50"/>
        <v>SF</v>
      </c>
      <c r="BK96" s="133">
        <v>1718</v>
      </c>
      <c r="BL96" s="1"/>
      <c r="BM96" s="1"/>
      <c r="BN96" s="1"/>
      <c r="BO96" s="1"/>
      <c r="BP96" s="1"/>
      <c r="BR96" s="153">
        <f t="shared" si="42"/>
        <v>1</v>
      </c>
      <c r="BS96" s="144" t="str">
        <f t="shared" si="51"/>
        <v>QF</v>
      </c>
      <c r="BT96" s="133">
        <v>2165</v>
      </c>
      <c r="BU96" s="1"/>
      <c r="BV96" s="1"/>
      <c r="BW96" s="1"/>
      <c r="BX96" s="1"/>
      <c r="BY96" s="1"/>
      <c r="BZ96" s="98"/>
      <c r="CA96" s="153">
        <f t="shared" si="43"/>
        <v>1</v>
      </c>
      <c r="CB96" s="144" t="str">
        <f t="shared" si="52"/>
        <v>SF</v>
      </c>
      <c r="CC96" s="164">
        <v>2337</v>
      </c>
      <c r="CD96" s="1"/>
      <c r="CE96" s="1"/>
      <c r="CF96" s="1"/>
      <c r="CG96" s="1"/>
      <c r="CH96" s="1"/>
      <c r="CJ96" s="166">
        <f t="shared" si="44"/>
        <v>1</v>
      </c>
      <c r="CK96" s="144" t="str">
        <f t="shared" si="53"/>
        <v>W</v>
      </c>
      <c r="CL96" s="164">
        <v>2753</v>
      </c>
      <c r="CM96" s="1"/>
      <c r="CN96" s="1"/>
      <c r="CO96" s="1"/>
      <c r="CP96" s="1"/>
      <c r="CQ96" s="1"/>
      <c r="CS96" s="166">
        <f t="shared" si="54"/>
        <v>1</v>
      </c>
      <c r="CT96" s="144" t="str">
        <f t="shared" si="55"/>
        <v>QF</v>
      </c>
      <c r="CU96" s="164">
        <v>3234</v>
      </c>
      <c r="DB96" s="166">
        <f t="shared" si="56"/>
        <v>1</v>
      </c>
      <c r="DC96" s="144" t="str">
        <f t="shared" si="57"/>
        <v>QF</v>
      </c>
      <c r="DD96" s="133">
        <v>3456</v>
      </c>
      <c r="DK96" s="166">
        <f t="shared" si="58"/>
        <v>1</v>
      </c>
      <c r="DL96" s="144" t="str">
        <f t="shared" si="59"/>
        <v>SF</v>
      </c>
      <c r="DM96" s="133">
        <v>3481</v>
      </c>
      <c r="DT96" s="166">
        <f t="shared" si="60"/>
        <v>1</v>
      </c>
      <c r="DU96" s="144" t="str">
        <f t="shared" si="61"/>
        <v>QF</v>
      </c>
      <c r="DV96" s="133">
        <v>4334</v>
      </c>
      <c r="EC96" s="166">
        <f t="shared" si="62"/>
        <v>1</v>
      </c>
      <c r="ED96" s="144" t="str">
        <f t="shared" si="63"/>
        <v>W</v>
      </c>
      <c r="EE96" s="165">
        <v>2590</v>
      </c>
    </row>
    <row r="97" spans="1:135" x14ac:dyDescent="0.2">
      <c r="A97" s="153"/>
      <c r="B97" s="153"/>
      <c r="C97" s="2"/>
      <c r="D97" s="2"/>
      <c r="E97" s="1"/>
      <c r="F97" s="1"/>
      <c r="G97" s="1"/>
      <c r="I97" s="153"/>
      <c r="J97" s="153"/>
      <c r="K97" s="2"/>
      <c r="L97" s="2"/>
      <c r="M97" s="1"/>
      <c r="N97" s="1"/>
      <c r="O97" s="1"/>
      <c r="Q97" s="153">
        <f t="shared" si="36"/>
        <v>0</v>
      </c>
      <c r="R97" s="144"/>
      <c r="S97" s="128"/>
      <c r="T97" s="1"/>
      <c r="U97" s="1"/>
      <c r="V97" s="1"/>
      <c r="W97" s="1"/>
      <c r="Y97" s="153">
        <f t="shared" si="37"/>
        <v>1</v>
      </c>
      <c r="Z97" s="144" t="str">
        <f t="shared" si="46"/>
        <v>QF</v>
      </c>
      <c r="AA97" s="128">
        <v>930</v>
      </c>
      <c r="AB97" s="1"/>
      <c r="AC97" s="1"/>
      <c r="AD97" s="1"/>
      <c r="AE97" s="1"/>
      <c r="AF97" s="1"/>
      <c r="AH97" s="153">
        <f t="shared" si="38"/>
        <v>1</v>
      </c>
      <c r="AI97" s="144" t="str">
        <f t="shared" si="47"/>
        <v>QF</v>
      </c>
      <c r="AJ97" s="130">
        <v>1038</v>
      </c>
      <c r="AK97" s="1"/>
      <c r="AL97" s="1"/>
      <c r="AM97" s="1"/>
      <c r="AN97" s="1"/>
      <c r="AO97" s="1"/>
      <c r="AQ97" s="153">
        <f t="shared" si="39"/>
        <v>1</v>
      </c>
      <c r="AR97" s="144" t="str">
        <f t="shared" si="48"/>
        <v>SF</v>
      </c>
      <c r="AS97" s="133">
        <v>1391</v>
      </c>
      <c r="AT97" s="1"/>
      <c r="AU97" s="1"/>
      <c r="AV97" s="1"/>
      <c r="AW97" s="1"/>
      <c r="AX97" s="1"/>
      <c r="AZ97" s="153">
        <f t="shared" si="40"/>
        <v>1</v>
      </c>
      <c r="BA97" s="144" t="str">
        <f t="shared" si="49"/>
        <v>SF</v>
      </c>
      <c r="BB97" s="133">
        <v>1647</v>
      </c>
      <c r="BC97" s="1"/>
      <c r="BD97" s="1"/>
      <c r="BE97" s="1"/>
      <c r="BF97" s="1"/>
      <c r="BG97" s="1"/>
      <c r="BI97" s="153">
        <f t="shared" si="41"/>
        <v>1</v>
      </c>
      <c r="BJ97" s="144" t="str">
        <f t="shared" si="50"/>
        <v>QF</v>
      </c>
      <c r="BK97" s="133">
        <v>1756</v>
      </c>
      <c r="BL97" s="1"/>
      <c r="BM97" s="1"/>
      <c r="BN97" s="1"/>
      <c r="BO97" s="1"/>
      <c r="BP97" s="1"/>
      <c r="BR97" s="153">
        <f t="shared" si="42"/>
        <v>1</v>
      </c>
      <c r="BS97" s="144" t="str">
        <f t="shared" si="51"/>
        <v>QF</v>
      </c>
      <c r="BT97" s="133">
        <v>2166</v>
      </c>
      <c r="BU97" s="1"/>
      <c r="BV97" s="1"/>
      <c r="BW97" s="1"/>
      <c r="BX97" s="1"/>
      <c r="BY97" s="1"/>
      <c r="BZ97" s="153"/>
      <c r="CA97" s="153">
        <f t="shared" si="43"/>
        <v>1</v>
      </c>
      <c r="CB97" s="144" t="str">
        <f t="shared" si="52"/>
        <v>QF</v>
      </c>
      <c r="CC97" s="164">
        <v>2340</v>
      </c>
      <c r="CD97" s="1"/>
      <c r="CE97" s="1"/>
      <c r="CF97" s="1"/>
      <c r="CG97" s="1"/>
      <c r="CH97" s="1"/>
      <c r="CJ97" s="166">
        <f t="shared" si="44"/>
        <v>1</v>
      </c>
      <c r="CK97" s="144" t="str">
        <f t="shared" si="53"/>
        <v>QF</v>
      </c>
      <c r="CL97" s="164">
        <v>2771</v>
      </c>
      <c r="CM97" s="1"/>
      <c r="CN97" s="1"/>
      <c r="CO97" s="1"/>
      <c r="CP97" s="1"/>
      <c r="CQ97" s="1"/>
      <c r="CS97" s="166">
        <f t="shared" si="54"/>
        <v>1</v>
      </c>
      <c r="CT97" s="144" t="str">
        <f t="shared" si="55"/>
        <v>QF</v>
      </c>
      <c r="CU97" s="164">
        <v>3256</v>
      </c>
      <c r="DB97" s="166">
        <f t="shared" si="56"/>
        <v>1</v>
      </c>
      <c r="DC97" s="144" t="str">
        <f t="shared" si="57"/>
        <v>QF</v>
      </c>
      <c r="DD97" s="133">
        <v>3494</v>
      </c>
      <c r="DK97" s="166">
        <f t="shared" si="58"/>
        <v>1</v>
      </c>
      <c r="DL97" s="144" t="str">
        <f t="shared" si="59"/>
        <v>SF</v>
      </c>
      <c r="DM97" s="133">
        <v>3528</v>
      </c>
      <c r="DT97" s="166">
        <f t="shared" si="60"/>
        <v>1</v>
      </c>
      <c r="DU97" s="144" t="str">
        <f t="shared" si="61"/>
        <v>QF</v>
      </c>
      <c r="DV97" s="133">
        <v>4450</v>
      </c>
      <c r="EC97" s="166">
        <f t="shared" si="62"/>
        <v>1</v>
      </c>
      <c r="ED97" s="144" t="str">
        <f t="shared" si="63"/>
        <v>WC</v>
      </c>
      <c r="EE97" s="165">
        <v>2848</v>
      </c>
    </row>
    <row r="98" spans="1:135" x14ac:dyDescent="0.2">
      <c r="A98" s="153"/>
      <c r="B98" s="153"/>
      <c r="C98" s="2"/>
      <c r="D98" s="2"/>
      <c r="E98" s="1"/>
      <c r="F98" s="1"/>
      <c r="G98" s="1"/>
      <c r="I98" s="153"/>
      <c r="J98" s="153"/>
      <c r="K98" s="2"/>
      <c r="L98" s="2"/>
      <c r="M98" s="1"/>
      <c r="N98" s="1"/>
      <c r="O98" s="1"/>
      <c r="Q98" s="153">
        <f t="shared" si="36"/>
        <v>0</v>
      </c>
      <c r="R98" s="144"/>
      <c r="S98" s="128"/>
      <c r="T98" s="1"/>
      <c r="U98" s="1"/>
      <c r="V98" s="1"/>
      <c r="W98" s="1"/>
      <c r="Y98" s="153">
        <f t="shared" si="37"/>
        <v>1</v>
      </c>
      <c r="Z98" s="144" t="str">
        <f t="shared" si="46"/>
        <v>QF</v>
      </c>
      <c r="AA98" s="128">
        <v>942</v>
      </c>
      <c r="AB98" s="1"/>
      <c r="AC98" s="1"/>
      <c r="AD98" s="1"/>
      <c r="AE98" s="1"/>
      <c r="AF98" s="1"/>
      <c r="AH98" s="153">
        <f t="shared" si="38"/>
        <v>1</v>
      </c>
      <c r="AI98" s="144" t="str">
        <f t="shared" si="47"/>
        <v>QF</v>
      </c>
      <c r="AJ98" s="128">
        <v>1108</v>
      </c>
      <c r="AK98" s="1"/>
      <c r="AL98" s="1"/>
      <c r="AM98" s="1"/>
      <c r="AN98" s="1"/>
      <c r="AO98" s="1"/>
      <c r="AQ98" s="153">
        <f t="shared" si="39"/>
        <v>1</v>
      </c>
      <c r="AR98" s="144" t="str">
        <f t="shared" si="48"/>
        <v>QF</v>
      </c>
      <c r="AS98" s="133">
        <v>1403</v>
      </c>
      <c r="AT98" s="1"/>
      <c r="AU98" s="1"/>
      <c r="AV98" s="1"/>
      <c r="AW98" s="1"/>
      <c r="AX98" s="1"/>
      <c r="AZ98" s="153">
        <f t="shared" si="40"/>
        <v>1</v>
      </c>
      <c r="BA98" s="144" t="str">
        <f t="shared" si="49"/>
        <v>QF</v>
      </c>
      <c r="BB98" s="133">
        <v>1648</v>
      </c>
      <c r="BC98" s="1"/>
      <c r="BD98" s="1"/>
      <c r="BE98" s="1"/>
      <c r="BF98" s="1"/>
      <c r="BG98" s="1"/>
      <c r="BI98" s="153">
        <f t="shared" si="41"/>
        <v>1</v>
      </c>
      <c r="BJ98" s="144" t="str">
        <f t="shared" si="50"/>
        <v>QF</v>
      </c>
      <c r="BK98" s="133">
        <v>1816</v>
      </c>
      <c r="BL98" s="1"/>
      <c r="BM98" s="1"/>
      <c r="BN98" s="1"/>
      <c r="BO98" s="1"/>
      <c r="BP98" s="1"/>
      <c r="BR98" s="153">
        <f t="shared" si="42"/>
        <v>1</v>
      </c>
      <c r="BS98" s="144" t="str">
        <f t="shared" si="51"/>
        <v>QF</v>
      </c>
      <c r="BT98" s="133">
        <v>2194</v>
      </c>
      <c r="BU98" s="1"/>
      <c r="BV98" s="1"/>
      <c r="BW98" s="1"/>
      <c r="BX98" s="1"/>
      <c r="BY98" s="1"/>
      <c r="BZ98" s="98"/>
      <c r="CA98" s="153">
        <f t="shared" si="43"/>
        <v>1</v>
      </c>
      <c r="CB98" s="144" t="str">
        <f t="shared" si="52"/>
        <v>QF</v>
      </c>
      <c r="CC98" s="164">
        <v>2344</v>
      </c>
      <c r="CD98" s="1"/>
      <c r="CE98" s="1"/>
      <c r="CF98" s="1"/>
      <c r="CG98" s="1"/>
      <c r="CH98" s="1"/>
      <c r="CJ98" s="166">
        <f t="shared" si="44"/>
        <v>1</v>
      </c>
      <c r="CK98" s="144" t="str">
        <f t="shared" si="53"/>
        <v>F</v>
      </c>
      <c r="CL98" s="164">
        <v>2775</v>
      </c>
      <c r="CM98" s="1"/>
      <c r="CN98" s="1"/>
      <c r="CO98" s="1"/>
      <c r="CP98" s="1"/>
      <c r="CQ98" s="1"/>
      <c r="CS98" s="166">
        <f t="shared" si="54"/>
        <v>1</v>
      </c>
      <c r="CT98" s="144" t="str">
        <f t="shared" si="55"/>
        <v>QF</v>
      </c>
      <c r="CU98" s="164">
        <v>3280</v>
      </c>
      <c r="DB98" s="166">
        <f t="shared" si="56"/>
        <v>1</v>
      </c>
      <c r="DC98" s="144" t="str">
        <f t="shared" si="57"/>
        <v>QF</v>
      </c>
      <c r="DD98" s="133">
        <v>3539</v>
      </c>
      <c r="DK98" s="166">
        <f t="shared" si="58"/>
        <v>1</v>
      </c>
      <c r="DL98" s="144" t="str">
        <f t="shared" si="59"/>
        <v>F</v>
      </c>
      <c r="DM98" s="133">
        <v>4143</v>
      </c>
      <c r="DT98" s="166">
        <f t="shared" si="60"/>
        <v>1</v>
      </c>
      <c r="DU98" s="144" t="str">
        <f t="shared" si="61"/>
        <v>QF</v>
      </c>
      <c r="DV98" s="133">
        <v>4565</v>
      </c>
      <c r="EC98" s="166">
        <f t="shared" si="62"/>
        <v>1</v>
      </c>
      <c r="ED98" s="144" t="str">
        <f t="shared" si="63"/>
        <v>SF</v>
      </c>
      <c r="EE98" s="165">
        <v>2907</v>
      </c>
    </row>
    <row r="99" spans="1:135" ht="13.5" thickBot="1" x14ac:dyDescent="0.25">
      <c r="A99" s="98"/>
      <c r="B99" s="153"/>
      <c r="C99" s="2"/>
      <c r="D99" s="2"/>
      <c r="E99" s="1"/>
      <c r="F99" s="1"/>
      <c r="G99" s="1"/>
      <c r="I99" s="98"/>
      <c r="J99" s="153"/>
      <c r="K99" s="2"/>
      <c r="L99" s="2"/>
      <c r="M99" s="1"/>
      <c r="N99" s="1"/>
      <c r="O99" s="1"/>
      <c r="Q99" s="98">
        <f t="shared" si="36"/>
        <v>0</v>
      </c>
      <c r="R99" s="144"/>
      <c r="S99" s="131"/>
      <c r="T99" s="1"/>
      <c r="U99" s="1"/>
      <c r="V99" s="1"/>
      <c r="W99" s="1"/>
      <c r="Y99" s="98">
        <f t="shared" si="37"/>
        <v>1</v>
      </c>
      <c r="Z99" s="144" t="str">
        <f t="shared" si="46"/>
        <v>QF</v>
      </c>
      <c r="AA99" s="131">
        <v>987</v>
      </c>
      <c r="AB99" s="1"/>
      <c r="AC99" s="1"/>
      <c r="AD99" s="1"/>
      <c r="AE99" s="1"/>
      <c r="AF99" s="1"/>
      <c r="AH99" s="98">
        <f t="shared" si="38"/>
        <v>1</v>
      </c>
      <c r="AI99" s="144" t="str">
        <f t="shared" si="47"/>
        <v>SF</v>
      </c>
      <c r="AJ99" s="131">
        <v>1114</v>
      </c>
      <c r="AK99" s="1"/>
      <c r="AL99" s="1"/>
      <c r="AM99" s="1"/>
      <c r="AN99" s="1"/>
      <c r="AO99" s="1"/>
      <c r="AQ99" s="98">
        <f t="shared" si="39"/>
        <v>1</v>
      </c>
      <c r="AR99" s="144" t="str">
        <f t="shared" si="48"/>
        <v>SF</v>
      </c>
      <c r="AS99" s="134">
        <v>1405</v>
      </c>
      <c r="AT99" s="1"/>
      <c r="AU99" s="1"/>
      <c r="AV99" s="1"/>
      <c r="AW99" s="1"/>
      <c r="AX99" s="1"/>
      <c r="AZ99" s="98">
        <f t="shared" si="40"/>
        <v>1</v>
      </c>
      <c r="BA99" s="144" t="str">
        <f t="shared" si="49"/>
        <v>QF</v>
      </c>
      <c r="BB99" s="134">
        <v>1680</v>
      </c>
      <c r="BC99" s="1"/>
      <c r="BD99" s="1"/>
      <c r="BE99" s="1"/>
      <c r="BF99" s="1"/>
      <c r="BG99" s="1"/>
      <c r="BI99" s="98">
        <f t="shared" si="41"/>
        <v>1</v>
      </c>
      <c r="BJ99" s="144" t="str">
        <f t="shared" si="50"/>
        <v>F</v>
      </c>
      <c r="BK99" s="134">
        <v>1902</v>
      </c>
      <c r="BL99" s="1"/>
      <c r="BM99" s="1"/>
      <c r="BN99" s="1"/>
      <c r="BO99" s="1"/>
      <c r="BP99" s="1"/>
      <c r="BR99" s="98">
        <f t="shared" si="42"/>
        <v>1</v>
      </c>
      <c r="BS99" s="144" t="str">
        <f t="shared" si="51"/>
        <v>QF</v>
      </c>
      <c r="BT99" s="155">
        <v>2272</v>
      </c>
      <c r="BU99" s="1"/>
      <c r="BV99" s="1"/>
      <c r="BW99" s="1"/>
      <c r="BX99" s="1"/>
      <c r="BY99" s="1"/>
      <c r="BZ99" s="98"/>
      <c r="CA99" s="98">
        <f t="shared" si="43"/>
        <v>1</v>
      </c>
      <c r="CB99" s="144" t="str">
        <f t="shared" si="52"/>
        <v>QF</v>
      </c>
      <c r="CC99" s="167">
        <v>2591</v>
      </c>
      <c r="CD99" s="1"/>
      <c r="CE99" s="1"/>
      <c r="CF99" s="1"/>
      <c r="CG99" s="1"/>
      <c r="CH99" s="1"/>
      <c r="CJ99" s="164">
        <f t="shared" si="44"/>
        <v>1</v>
      </c>
      <c r="CK99" s="144" t="str">
        <f t="shared" si="53"/>
        <v>SF</v>
      </c>
      <c r="CL99" s="167">
        <v>2970</v>
      </c>
      <c r="CM99" s="1"/>
      <c r="CN99" s="1"/>
      <c r="CO99" s="1"/>
      <c r="CP99" s="1"/>
      <c r="CQ99" s="1"/>
      <c r="CS99" s="164">
        <f>IF(ISTEXT(CT99),1,0)</f>
        <v>1</v>
      </c>
      <c r="CT99" s="144" t="str">
        <f t="shared" si="55"/>
        <v>W</v>
      </c>
      <c r="CU99" s="167">
        <v>3357</v>
      </c>
      <c r="DB99" s="164">
        <f>IF(ISTEXT(DC99),1,0)</f>
        <v>1</v>
      </c>
      <c r="DC99" s="144" t="str">
        <f t="shared" si="57"/>
        <v>F</v>
      </c>
      <c r="DD99" s="134">
        <v>3747</v>
      </c>
      <c r="DK99" s="164">
        <f>IF(ISTEXT(DL99),1,0)</f>
        <v>1</v>
      </c>
      <c r="DL99" s="144" t="str">
        <f t="shared" si="59"/>
        <v>W</v>
      </c>
      <c r="DM99" s="134">
        <v>4334</v>
      </c>
      <c r="DT99" s="167">
        <f>IF(ISTEXT(DU99),1,0)</f>
        <v>1</v>
      </c>
      <c r="DU99" s="144" t="str">
        <f t="shared" si="61"/>
        <v>F</v>
      </c>
      <c r="DV99" s="134">
        <v>4814</v>
      </c>
      <c r="EC99" s="164">
        <f>IF(ISTEXT(ED99),1,0)</f>
        <v>1</v>
      </c>
      <c r="ED99" s="144" t="str">
        <f t="shared" si="63"/>
        <v>SF</v>
      </c>
      <c r="EE99" s="165">
        <v>2928</v>
      </c>
    </row>
    <row r="100" spans="1:135" x14ac:dyDescent="0.2">
      <c r="A100" s="97"/>
      <c r="B100" s="97"/>
      <c r="C100" s="97"/>
      <c r="D100" s="97"/>
      <c r="I100" s="97"/>
      <c r="J100" s="97"/>
      <c r="K100" s="97"/>
      <c r="L100" s="97"/>
      <c r="Y100" s="98"/>
      <c r="Z100" s="166"/>
      <c r="CA100" s="98"/>
      <c r="CB100" s="98"/>
      <c r="CJ100" s="98"/>
      <c r="CK100" s="98"/>
      <c r="CS100" s="98"/>
      <c r="CT100" s="98"/>
      <c r="EC100" s="164">
        <f t="shared" ref="EC100:EC115" si="64">IF(ISTEXT(ED100),1,0)</f>
        <v>1</v>
      </c>
      <c r="ED100" s="144" t="str">
        <f t="shared" si="63"/>
        <v>QF</v>
      </c>
      <c r="EE100" s="198">
        <v>2959</v>
      </c>
    </row>
    <row r="101" spans="1:135" x14ac:dyDescent="0.2">
      <c r="A101" s="97"/>
      <c r="B101" s="97"/>
      <c r="C101" s="97"/>
      <c r="D101" s="97"/>
      <c r="I101" s="97"/>
      <c r="J101" s="97"/>
      <c r="K101" s="97"/>
      <c r="L101" s="97"/>
      <c r="CA101" s="98"/>
      <c r="CB101" s="98"/>
      <c r="CJ101" s="98"/>
      <c r="CK101" s="98"/>
      <c r="CS101" s="98"/>
      <c r="CT101" s="98"/>
      <c r="EC101" s="164">
        <f t="shared" si="64"/>
        <v>1</v>
      </c>
      <c r="ED101" s="144" t="str">
        <f t="shared" si="63"/>
        <v>SF</v>
      </c>
      <c r="EE101" s="198">
        <v>3098</v>
      </c>
    </row>
    <row r="102" spans="1:135" x14ac:dyDescent="0.2">
      <c r="CA102" s="98"/>
      <c r="CB102" s="98"/>
      <c r="CJ102" s="98"/>
      <c r="CK102" s="98"/>
      <c r="CS102" s="98"/>
      <c r="CT102" s="98"/>
      <c r="EC102" s="164">
        <f t="shared" si="64"/>
        <v>1</v>
      </c>
      <c r="ED102" s="144" t="str">
        <f t="shared" si="63"/>
        <v>QF</v>
      </c>
      <c r="EE102" s="198">
        <v>3284</v>
      </c>
    </row>
    <row r="103" spans="1:135" x14ac:dyDescent="0.2">
      <c r="CA103" s="153"/>
      <c r="CB103" s="153"/>
      <c r="CJ103" s="153"/>
      <c r="CK103" s="153"/>
      <c r="CS103" s="153"/>
      <c r="CT103" s="153"/>
      <c r="EC103" s="164">
        <f t="shared" si="64"/>
        <v>1</v>
      </c>
      <c r="ED103" s="144" t="str">
        <f t="shared" si="63"/>
        <v>QF</v>
      </c>
      <c r="EE103" s="198">
        <v>3310</v>
      </c>
    </row>
    <row r="104" spans="1:135" x14ac:dyDescent="0.2">
      <c r="CA104" s="98"/>
      <c r="CB104" s="98"/>
      <c r="CJ104" s="98"/>
      <c r="CK104" s="98"/>
      <c r="CS104" s="98"/>
      <c r="CT104" s="98"/>
      <c r="EC104" s="164">
        <f t="shared" si="64"/>
        <v>1</v>
      </c>
      <c r="ED104" s="144" t="str">
        <f t="shared" si="63"/>
        <v>SF</v>
      </c>
      <c r="EE104" s="198">
        <v>3393</v>
      </c>
    </row>
    <row r="105" spans="1:135" x14ac:dyDescent="0.2">
      <c r="CA105" s="241"/>
      <c r="CB105" s="241"/>
      <c r="CJ105" s="241"/>
      <c r="CK105" s="241"/>
      <c r="CS105" s="241"/>
      <c r="CT105" s="241"/>
      <c r="EC105" s="164">
        <f t="shared" si="64"/>
        <v>1</v>
      </c>
      <c r="ED105" s="144" t="str">
        <f t="shared" si="63"/>
        <v>QF</v>
      </c>
      <c r="EE105" s="198">
        <v>3476</v>
      </c>
    </row>
    <row r="106" spans="1:135" x14ac:dyDescent="0.2">
      <c r="CA106" s="241"/>
      <c r="CB106" s="241"/>
      <c r="CJ106" s="241"/>
      <c r="CK106" s="241"/>
      <c r="CS106" s="241"/>
      <c r="CT106" s="241"/>
      <c r="EC106" s="164">
        <f t="shared" si="64"/>
        <v>1</v>
      </c>
      <c r="ED106" s="144" t="str">
        <f t="shared" si="63"/>
        <v>QF</v>
      </c>
      <c r="EE106" s="198">
        <v>3478</v>
      </c>
    </row>
    <row r="107" spans="1:135" x14ac:dyDescent="0.2">
      <c r="CA107" s="153"/>
      <c r="CB107" s="153"/>
      <c r="CJ107" s="153"/>
      <c r="CK107" s="153"/>
      <c r="CS107" s="153"/>
      <c r="CT107" s="153"/>
      <c r="EC107" s="164">
        <f t="shared" si="64"/>
        <v>1</v>
      </c>
      <c r="ED107" s="144" t="str">
        <f t="shared" si="63"/>
        <v>SF</v>
      </c>
      <c r="EE107" s="198">
        <v>3539</v>
      </c>
    </row>
    <row r="108" spans="1:135" x14ac:dyDescent="0.2">
      <c r="CA108" s="153"/>
      <c r="CB108" s="153"/>
      <c r="CJ108" s="153"/>
      <c r="CK108" s="153"/>
      <c r="CS108" s="153"/>
      <c r="CT108" s="153"/>
      <c r="EC108" s="164">
        <f t="shared" si="64"/>
        <v>1</v>
      </c>
      <c r="ED108" s="144" t="str">
        <f t="shared" si="63"/>
        <v>QF</v>
      </c>
      <c r="EE108" s="198">
        <v>3683</v>
      </c>
    </row>
    <row r="109" spans="1:135" x14ac:dyDescent="0.2">
      <c r="CA109" s="98"/>
      <c r="CB109" s="98"/>
      <c r="CJ109" s="98"/>
      <c r="CK109" s="98"/>
      <c r="CS109" s="98"/>
      <c r="CT109" s="98"/>
      <c r="EC109" s="164">
        <f t="shared" si="64"/>
        <v>1</v>
      </c>
      <c r="ED109" s="144" t="str">
        <f t="shared" si="63"/>
        <v>SF</v>
      </c>
      <c r="EE109" s="198">
        <v>3928</v>
      </c>
    </row>
    <row r="110" spans="1:135" x14ac:dyDescent="0.2">
      <c r="CA110" s="98"/>
      <c r="CB110" s="98"/>
      <c r="CJ110" s="98"/>
      <c r="CK110" s="98"/>
      <c r="CS110" s="98"/>
      <c r="CT110" s="98"/>
      <c r="EC110" s="164">
        <f t="shared" si="64"/>
        <v>1</v>
      </c>
      <c r="ED110" s="144" t="str">
        <f t="shared" si="63"/>
        <v>SF</v>
      </c>
      <c r="EE110" s="198">
        <v>4039</v>
      </c>
    </row>
    <row r="111" spans="1:135" x14ac:dyDescent="0.2">
      <c r="CA111" s="98"/>
      <c r="CB111" s="98"/>
      <c r="CJ111" s="98"/>
      <c r="CK111" s="98"/>
      <c r="CS111" s="98"/>
      <c r="CT111" s="98"/>
      <c r="EC111" s="164">
        <f t="shared" si="64"/>
        <v>1</v>
      </c>
      <c r="ED111" s="144" t="str">
        <f t="shared" si="63"/>
        <v>QF</v>
      </c>
      <c r="EE111" s="198">
        <v>4077</v>
      </c>
    </row>
    <row r="112" spans="1:135" x14ac:dyDescent="0.2">
      <c r="CA112" s="98"/>
      <c r="CB112" s="98"/>
      <c r="CJ112" s="98"/>
      <c r="CK112" s="98"/>
      <c r="CS112" s="98"/>
      <c r="CT112" s="98"/>
      <c r="EC112" s="164">
        <f t="shared" si="64"/>
        <v>1</v>
      </c>
      <c r="ED112" s="144" t="str">
        <f t="shared" si="63"/>
        <v>QF</v>
      </c>
      <c r="EE112" s="198">
        <v>4265</v>
      </c>
    </row>
    <row r="113" spans="79:135" x14ac:dyDescent="0.2">
      <c r="CA113" s="241"/>
      <c r="CB113" s="241"/>
      <c r="CJ113" s="241"/>
      <c r="CK113" s="241"/>
      <c r="CS113" s="241"/>
      <c r="CT113" s="241"/>
      <c r="EC113" s="164">
        <f t="shared" si="64"/>
        <v>1</v>
      </c>
      <c r="ED113" s="144" t="str">
        <f t="shared" si="63"/>
        <v>SF</v>
      </c>
      <c r="EE113" s="198">
        <v>4334</v>
      </c>
    </row>
    <row r="114" spans="79:135" x14ac:dyDescent="0.2">
      <c r="CA114" s="153"/>
      <c r="CB114" s="153"/>
      <c r="CJ114" s="153"/>
      <c r="CK114" s="153"/>
      <c r="CS114" s="153"/>
      <c r="CT114" s="153"/>
      <c r="EC114" s="164">
        <f t="shared" si="64"/>
        <v>1</v>
      </c>
      <c r="ED114" s="144" t="str">
        <f t="shared" si="63"/>
        <v>F</v>
      </c>
      <c r="EE114" s="198">
        <v>4488</v>
      </c>
    </row>
    <row r="115" spans="79:135" ht="13.5" thickBot="1" x14ac:dyDescent="0.25">
      <c r="CA115" s="241"/>
      <c r="CB115" s="241"/>
      <c r="CJ115" s="241"/>
      <c r="CK115" s="241"/>
      <c r="CS115" s="241"/>
      <c r="CT115" s="241"/>
      <c r="EC115" s="167">
        <f t="shared" si="64"/>
        <v>1</v>
      </c>
      <c r="ED115" s="155" t="str">
        <f t="shared" si="63"/>
        <v>SF</v>
      </c>
      <c r="EE115" s="203">
        <v>4911</v>
      </c>
    </row>
    <row r="116" spans="79:135" x14ac:dyDescent="0.2">
      <c r="CA116" s="98"/>
      <c r="CB116" s="98"/>
      <c r="CJ116" s="98"/>
      <c r="CK116" s="98"/>
      <c r="CS116" s="98"/>
      <c r="CT116" s="98"/>
    </row>
    <row r="117" spans="79:135" x14ac:dyDescent="0.2">
      <c r="CA117" s="153"/>
      <c r="CB117" s="153"/>
      <c r="CJ117" s="153"/>
      <c r="CK117" s="153"/>
      <c r="CS117" s="153"/>
      <c r="CT117" s="153"/>
    </row>
    <row r="118" spans="79:135" x14ac:dyDescent="0.2">
      <c r="CA118" s="153"/>
      <c r="CB118" s="153"/>
      <c r="CJ118" s="153"/>
      <c r="CK118" s="153"/>
      <c r="CS118" s="153"/>
      <c r="CT118" s="153"/>
    </row>
    <row r="119" spans="79:135" x14ac:dyDescent="0.2">
      <c r="CA119" s="98"/>
      <c r="CB119" s="98"/>
      <c r="CJ119" s="98"/>
      <c r="CK119" s="98"/>
      <c r="CS119" s="98"/>
      <c r="CT119" s="98"/>
    </row>
    <row r="120" spans="79:135" x14ac:dyDescent="0.2">
      <c r="CA120" s="98"/>
      <c r="CB120" s="98"/>
      <c r="CJ120" s="98"/>
      <c r="CK120" s="98"/>
      <c r="CS120" s="98"/>
      <c r="CT120" s="98"/>
    </row>
    <row r="121" spans="79:135" x14ac:dyDescent="0.2">
      <c r="CA121" s="98"/>
      <c r="CB121" s="98"/>
      <c r="CJ121" s="98"/>
      <c r="CK121" s="98"/>
      <c r="CS121" s="98"/>
      <c r="CT121" s="98"/>
    </row>
    <row r="122" spans="79:135" x14ac:dyDescent="0.2">
      <c r="CA122" s="98"/>
      <c r="CB122" s="98"/>
      <c r="CJ122" s="98"/>
      <c r="CK122" s="98"/>
      <c r="CS122" s="98"/>
      <c r="CT122" s="98"/>
    </row>
    <row r="123" spans="79:135" x14ac:dyDescent="0.2">
      <c r="CA123" s="153"/>
      <c r="CB123" s="153"/>
      <c r="CJ123" s="153"/>
      <c r="CK123" s="153"/>
      <c r="CS123" s="153"/>
      <c r="CT123" s="153"/>
    </row>
    <row r="124" spans="79:135" x14ac:dyDescent="0.2">
      <c r="CA124" s="98"/>
      <c r="CB124" s="98"/>
      <c r="CJ124" s="98"/>
      <c r="CK124" s="98"/>
      <c r="CS124" s="98"/>
      <c r="CT124" s="98"/>
    </row>
    <row r="125" spans="79:135" x14ac:dyDescent="0.2">
      <c r="CA125" s="241"/>
      <c r="CB125" s="241"/>
      <c r="CJ125" s="241"/>
      <c r="CK125" s="241"/>
      <c r="CS125" s="241"/>
      <c r="CT125" s="241"/>
    </row>
    <row r="126" spans="79:135" x14ac:dyDescent="0.2">
      <c r="CA126" s="153"/>
      <c r="CB126" s="153"/>
      <c r="CJ126" s="153"/>
      <c r="CK126" s="153"/>
      <c r="CS126" s="153"/>
      <c r="CT126" s="153"/>
    </row>
    <row r="127" spans="79:135" x14ac:dyDescent="0.2">
      <c r="CA127" s="98"/>
      <c r="CB127" s="98"/>
      <c r="CJ127" s="98"/>
      <c r="CK127" s="98"/>
      <c r="CS127" s="98"/>
      <c r="CT127" s="98"/>
    </row>
    <row r="128" spans="79:135" x14ac:dyDescent="0.2">
      <c r="CA128" s="98"/>
      <c r="CB128" s="98"/>
      <c r="CJ128" s="98"/>
      <c r="CK128" s="98"/>
      <c r="CS128" s="98"/>
      <c r="CT128" s="98"/>
    </row>
    <row r="129" spans="79:98" x14ac:dyDescent="0.2">
      <c r="CA129" s="153"/>
      <c r="CB129" s="153"/>
      <c r="CJ129" s="153"/>
      <c r="CK129" s="153"/>
      <c r="CS129" s="153"/>
      <c r="CT129" s="153"/>
    </row>
    <row r="130" spans="79:98" x14ac:dyDescent="0.2">
      <c r="CA130" s="98"/>
      <c r="CB130" s="98"/>
      <c r="CJ130" s="98"/>
      <c r="CK130" s="98"/>
      <c r="CS130" s="98"/>
      <c r="CT130" s="98"/>
    </row>
    <row r="131" spans="79:98" x14ac:dyDescent="0.2">
      <c r="CA131" s="241"/>
      <c r="CB131" s="241"/>
      <c r="CJ131" s="241"/>
      <c r="CK131" s="241"/>
      <c r="CS131" s="241"/>
      <c r="CT131" s="241"/>
    </row>
    <row r="132" spans="79:98" x14ac:dyDescent="0.2">
      <c r="CA132" s="153"/>
      <c r="CB132" s="153"/>
      <c r="CJ132" s="153"/>
      <c r="CK132" s="153"/>
      <c r="CS132" s="153"/>
      <c r="CT132" s="153"/>
    </row>
    <row r="133" spans="79:98" x14ac:dyDescent="0.2">
      <c r="CA133" s="98"/>
      <c r="CB133" s="98"/>
      <c r="CJ133" s="98"/>
      <c r="CK133" s="98"/>
      <c r="CS133" s="98"/>
      <c r="CT133" s="98"/>
    </row>
    <row r="134" spans="79:98" x14ac:dyDescent="0.2">
      <c r="CA134" s="241"/>
      <c r="CB134" s="241"/>
      <c r="CJ134" s="241"/>
      <c r="CK134" s="241"/>
      <c r="CS134" s="241"/>
      <c r="CT134" s="241"/>
    </row>
    <row r="135" spans="79:98" x14ac:dyDescent="0.2">
      <c r="CA135" s="153"/>
      <c r="CB135" s="153"/>
      <c r="CJ135" s="153"/>
      <c r="CK135" s="153"/>
      <c r="CS135" s="153"/>
      <c r="CT135" s="153"/>
    </row>
    <row r="136" spans="79:98" x14ac:dyDescent="0.2">
      <c r="CA136" s="153"/>
      <c r="CB136" s="153"/>
      <c r="CJ136" s="153"/>
      <c r="CK136" s="153"/>
      <c r="CS136" s="153"/>
      <c r="CT136" s="153"/>
    </row>
    <row r="137" spans="79:98" x14ac:dyDescent="0.2">
      <c r="CA137" s="98"/>
      <c r="CB137" s="98"/>
      <c r="CJ137" s="98"/>
      <c r="CK137" s="98"/>
      <c r="CS137" s="98"/>
      <c r="CT137" s="98"/>
    </row>
    <row r="138" spans="79:98" x14ac:dyDescent="0.2">
      <c r="CA138" s="241"/>
      <c r="CB138" s="241"/>
      <c r="CJ138" s="241"/>
      <c r="CK138" s="241"/>
      <c r="CS138" s="241"/>
      <c r="CT138" s="241"/>
    </row>
    <row r="139" spans="79:98" x14ac:dyDescent="0.2">
      <c r="CA139" s="153"/>
      <c r="CB139" s="153"/>
      <c r="CJ139" s="153"/>
      <c r="CK139" s="153"/>
      <c r="CS139" s="153"/>
      <c r="CT139" s="153"/>
    </row>
    <row r="140" spans="79:98" x14ac:dyDescent="0.2">
      <c r="CA140" s="153"/>
      <c r="CB140" s="153"/>
      <c r="CJ140" s="153"/>
      <c r="CK140" s="153"/>
      <c r="CS140" s="153"/>
      <c r="CT140" s="153"/>
    </row>
    <row r="141" spans="79:98" x14ac:dyDescent="0.2">
      <c r="CA141" s="98"/>
      <c r="CB141" s="98"/>
      <c r="CJ141" s="98"/>
      <c r="CK141" s="98"/>
      <c r="CS141" s="98"/>
      <c r="CT141" s="98"/>
    </row>
    <row r="142" spans="79:98" x14ac:dyDescent="0.2">
      <c r="CA142" s="98"/>
      <c r="CB142" s="98"/>
      <c r="CJ142" s="98"/>
      <c r="CK142" s="98"/>
      <c r="CS142" s="98"/>
      <c r="CT142" s="98"/>
    </row>
    <row r="143" spans="79:98" x14ac:dyDescent="0.2">
      <c r="CA143" s="98"/>
      <c r="CB143" s="98"/>
      <c r="CJ143" s="98"/>
      <c r="CK143" s="98"/>
      <c r="CS143" s="98"/>
      <c r="CT143" s="98"/>
    </row>
    <row r="144" spans="79:98" x14ac:dyDescent="0.2">
      <c r="CA144" s="98"/>
      <c r="CB144" s="98"/>
      <c r="CJ144" s="98"/>
      <c r="CK144" s="98"/>
      <c r="CS144" s="98"/>
      <c r="CT144" s="98"/>
    </row>
    <row r="145" spans="79:98" x14ac:dyDescent="0.2">
      <c r="CA145" s="98"/>
      <c r="CB145" s="98"/>
      <c r="CJ145" s="98"/>
      <c r="CK145" s="98"/>
      <c r="CS145" s="98"/>
      <c r="CT145" s="98"/>
    </row>
    <row r="146" spans="79:98" x14ac:dyDescent="0.2">
      <c r="CA146" s="98"/>
      <c r="CB146" s="98"/>
      <c r="CJ146" s="98"/>
      <c r="CK146" s="98"/>
      <c r="CS146" s="98"/>
      <c r="CT146" s="98"/>
    </row>
    <row r="147" spans="79:98" x14ac:dyDescent="0.2">
      <c r="CA147" s="153"/>
      <c r="CB147" s="153"/>
      <c r="CJ147" s="153"/>
      <c r="CK147" s="153"/>
      <c r="CS147" s="153"/>
      <c r="CT147" s="153"/>
    </row>
    <row r="148" spans="79:98" x14ac:dyDescent="0.2">
      <c r="CA148" s="98"/>
      <c r="CB148" s="98"/>
      <c r="CJ148" s="98"/>
      <c r="CK148" s="98"/>
      <c r="CS148" s="98"/>
      <c r="CT148" s="98"/>
    </row>
    <row r="149" spans="79:98" x14ac:dyDescent="0.2">
      <c r="CA149" s="98"/>
      <c r="CB149" s="98"/>
      <c r="CJ149" s="98"/>
      <c r="CK149" s="98"/>
      <c r="CS149" s="98"/>
      <c r="CT149" s="98"/>
    </row>
    <row r="150" spans="79:98" x14ac:dyDescent="0.2">
      <c r="CA150" s="98"/>
      <c r="CB150" s="98"/>
      <c r="CJ150" s="98"/>
      <c r="CK150" s="98"/>
      <c r="CS150" s="98"/>
      <c r="CT150" s="98"/>
    </row>
    <row r="151" spans="79:98" x14ac:dyDescent="0.2">
      <c r="CA151" s="98"/>
      <c r="CB151" s="98"/>
      <c r="CJ151" s="98"/>
      <c r="CK151" s="98"/>
      <c r="CS151" s="98"/>
      <c r="CT151" s="98"/>
    </row>
    <row r="152" spans="79:98" x14ac:dyDescent="0.2">
      <c r="CA152" s="241"/>
      <c r="CB152" s="241"/>
      <c r="CJ152" s="241"/>
      <c r="CK152" s="241"/>
      <c r="CS152" s="241"/>
      <c r="CT152" s="241"/>
    </row>
    <row r="153" spans="79:98" x14ac:dyDescent="0.2">
      <c r="CA153" s="98"/>
      <c r="CB153" s="98"/>
      <c r="CJ153" s="98"/>
      <c r="CK153" s="98"/>
      <c r="CS153" s="98"/>
      <c r="CT153" s="98"/>
    </row>
    <row r="154" spans="79:98" x14ac:dyDescent="0.2">
      <c r="CA154" s="98"/>
      <c r="CB154" s="98"/>
      <c r="CJ154" s="98"/>
      <c r="CK154" s="98"/>
      <c r="CS154" s="98"/>
      <c r="CT154" s="98"/>
    </row>
    <row r="155" spans="79:98" x14ac:dyDescent="0.2">
      <c r="CA155" s="153"/>
      <c r="CB155" s="153"/>
      <c r="CJ155" s="153"/>
      <c r="CK155" s="153"/>
      <c r="CS155" s="153"/>
      <c r="CT155" s="153"/>
    </row>
    <row r="156" spans="79:98" x14ac:dyDescent="0.2">
      <c r="CA156" s="153"/>
      <c r="CB156" s="153"/>
      <c r="CJ156" s="153"/>
      <c r="CK156" s="153"/>
      <c r="CS156" s="153"/>
      <c r="CT156" s="153"/>
    </row>
    <row r="157" spans="79:98" x14ac:dyDescent="0.2">
      <c r="CA157" s="98"/>
      <c r="CB157" s="98"/>
      <c r="CJ157" s="98"/>
      <c r="CK157" s="98"/>
      <c r="CS157" s="98"/>
      <c r="CT157" s="98"/>
    </row>
    <row r="158" spans="79:98" x14ac:dyDescent="0.2">
      <c r="CA158" s="153"/>
      <c r="CB158" s="153"/>
      <c r="CJ158" s="153"/>
      <c r="CK158" s="153"/>
      <c r="CS158" s="153"/>
      <c r="CT158" s="153"/>
    </row>
    <row r="159" spans="79:98" x14ac:dyDescent="0.2">
      <c r="CA159" s="98"/>
      <c r="CB159" s="98"/>
      <c r="CJ159" s="98"/>
      <c r="CK159" s="98"/>
      <c r="CS159" s="98"/>
      <c r="CT159" s="98"/>
    </row>
    <row r="160" spans="79:98" x14ac:dyDescent="0.2">
      <c r="CA160" s="153"/>
      <c r="CB160" s="153"/>
      <c r="CJ160" s="153"/>
      <c r="CK160" s="153"/>
      <c r="CS160" s="153"/>
      <c r="CT160" s="153"/>
    </row>
    <row r="161" spans="79:98" x14ac:dyDescent="0.2">
      <c r="CA161" s="98"/>
      <c r="CB161" s="98"/>
      <c r="CJ161" s="98"/>
      <c r="CK161" s="98"/>
      <c r="CS161" s="98"/>
      <c r="CT161" s="98"/>
    </row>
    <row r="162" spans="79:98" x14ac:dyDescent="0.2">
      <c r="CA162" s="197"/>
      <c r="CB162" s="197"/>
      <c r="CJ162" s="197"/>
      <c r="CK162" s="197"/>
      <c r="CS162" s="197"/>
      <c r="CT162" s="197"/>
    </row>
    <row r="163" spans="79:98" x14ac:dyDescent="0.2">
      <c r="CA163" s="98"/>
      <c r="CB163" s="98"/>
      <c r="CJ163" s="98"/>
      <c r="CK163" s="98"/>
      <c r="CS163" s="98"/>
      <c r="CT163" s="98"/>
    </row>
    <row r="164" spans="79:98" x14ac:dyDescent="0.2">
      <c r="CA164" s="98"/>
      <c r="CB164" s="98"/>
      <c r="CJ164" s="98"/>
      <c r="CK164" s="98"/>
      <c r="CS164" s="98"/>
      <c r="CT164" s="98"/>
    </row>
    <row r="165" spans="79:98" x14ac:dyDescent="0.2">
      <c r="CA165" s="153"/>
      <c r="CB165" s="153"/>
      <c r="CJ165" s="153"/>
      <c r="CK165" s="153"/>
      <c r="CS165" s="153"/>
      <c r="CT165" s="153"/>
    </row>
    <row r="166" spans="79:98" x14ac:dyDescent="0.2">
      <c r="CA166" s="98"/>
      <c r="CB166" s="98"/>
      <c r="CJ166" s="98"/>
      <c r="CK166" s="98"/>
      <c r="CS166" s="98"/>
      <c r="CT166" s="98"/>
    </row>
    <row r="167" spans="79:98" x14ac:dyDescent="0.2">
      <c r="CA167" s="98"/>
      <c r="CB167" s="98"/>
      <c r="CJ167" s="98"/>
      <c r="CK167" s="98"/>
      <c r="CS167" s="98"/>
      <c r="CT167" s="98"/>
    </row>
    <row r="168" spans="79:98" x14ac:dyDescent="0.2">
      <c r="CA168" s="153"/>
      <c r="CB168" s="153"/>
      <c r="CJ168" s="153"/>
      <c r="CK168" s="153"/>
      <c r="CS168" s="153"/>
      <c r="CT168" s="153"/>
    </row>
    <row r="169" spans="79:98" x14ac:dyDescent="0.2">
      <c r="CA169" s="98"/>
      <c r="CB169" s="98"/>
      <c r="CJ169" s="98"/>
      <c r="CK169" s="98"/>
      <c r="CS169" s="98"/>
      <c r="CT169" s="98"/>
    </row>
    <row r="170" spans="79:98" x14ac:dyDescent="0.2">
      <c r="CA170" s="153"/>
      <c r="CB170" s="153"/>
      <c r="CJ170" s="153"/>
      <c r="CK170" s="153"/>
      <c r="CS170" s="153"/>
      <c r="CT170" s="153"/>
    </row>
    <row r="171" spans="79:98" x14ac:dyDescent="0.2">
      <c r="CA171" s="153"/>
      <c r="CB171" s="153"/>
      <c r="CJ171" s="153"/>
      <c r="CK171" s="153"/>
      <c r="CS171" s="153"/>
      <c r="CT171" s="153"/>
    </row>
    <row r="172" spans="79:98" x14ac:dyDescent="0.2">
      <c r="CA172" s="197"/>
      <c r="CB172" s="197"/>
      <c r="CJ172" s="197"/>
      <c r="CK172" s="197"/>
      <c r="CS172" s="197"/>
      <c r="CT172" s="197"/>
    </row>
    <row r="173" spans="79:98" x14ac:dyDescent="0.2">
      <c r="CA173" s="98"/>
      <c r="CB173" s="98"/>
      <c r="CJ173" s="98"/>
      <c r="CK173" s="98"/>
      <c r="CS173" s="98"/>
      <c r="CT173" s="98"/>
    </row>
    <row r="174" spans="79:98" x14ac:dyDescent="0.2">
      <c r="CA174" s="98"/>
      <c r="CB174" s="98"/>
      <c r="CJ174" s="98"/>
      <c r="CK174" s="98"/>
      <c r="CS174" s="98"/>
      <c r="CT174" s="98"/>
    </row>
    <row r="175" spans="79:98" x14ac:dyDescent="0.2">
      <c r="CA175" s="98"/>
      <c r="CB175" s="98"/>
      <c r="CJ175" s="98"/>
      <c r="CK175" s="98"/>
      <c r="CS175" s="98"/>
      <c r="CT175" s="98"/>
    </row>
    <row r="176" spans="79:98" x14ac:dyDescent="0.2">
      <c r="CA176" s="98"/>
      <c r="CB176" s="98"/>
      <c r="CJ176" s="98"/>
      <c r="CK176" s="98"/>
      <c r="CS176" s="98"/>
      <c r="CT176" s="98"/>
    </row>
    <row r="177" spans="79:98" x14ac:dyDescent="0.2">
      <c r="CA177" s="241"/>
      <c r="CB177" s="241"/>
      <c r="CJ177" s="241"/>
      <c r="CK177" s="241"/>
      <c r="CS177" s="241"/>
      <c r="CT177" s="241"/>
    </row>
    <row r="178" spans="79:98" x14ac:dyDescent="0.2">
      <c r="CA178" s="98"/>
      <c r="CB178" s="98"/>
      <c r="CJ178" s="98"/>
      <c r="CK178" s="98"/>
      <c r="CS178" s="98"/>
      <c r="CT178" s="98"/>
    </row>
    <row r="179" spans="79:98" x14ac:dyDescent="0.2">
      <c r="CA179" s="98"/>
      <c r="CB179" s="98"/>
      <c r="CJ179" s="98"/>
      <c r="CK179" s="98"/>
      <c r="CS179" s="98"/>
      <c r="CT179" s="98"/>
    </row>
    <row r="180" spans="79:98" x14ac:dyDescent="0.2">
      <c r="CA180" s="98"/>
      <c r="CB180" s="98"/>
      <c r="CJ180" s="98"/>
      <c r="CK180" s="98"/>
      <c r="CS180" s="98"/>
      <c r="CT180" s="98"/>
    </row>
    <row r="181" spans="79:98" x14ac:dyDescent="0.2">
      <c r="CA181" s="153"/>
      <c r="CB181" s="153"/>
      <c r="CJ181" s="153"/>
      <c r="CK181" s="153"/>
      <c r="CS181" s="153"/>
      <c r="CT181" s="153"/>
    </row>
    <row r="182" spans="79:98" x14ac:dyDescent="0.2">
      <c r="CA182" s="98"/>
      <c r="CB182" s="98"/>
      <c r="CJ182" s="98"/>
      <c r="CK182" s="98"/>
      <c r="CS182" s="98"/>
      <c r="CT182" s="98"/>
    </row>
    <row r="183" spans="79:98" x14ac:dyDescent="0.2">
      <c r="CA183" s="98"/>
      <c r="CB183" s="98"/>
      <c r="CJ183" s="98"/>
      <c r="CK183" s="98"/>
      <c r="CS183" s="98"/>
      <c r="CT183" s="98"/>
    </row>
    <row r="184" spans="79:98" x14ac:dyDescent="0.2">
      <c r="CA184" s="98"/>
      <c r="CB184" s="98"/>
      <c r="CJ184" s="98"/>
      <c r="CK184" s="98"/>
      <c r="CS184" s="98"/>
      <c r="CT184" s="98"/>
    </row>
    <row r="185" spans="79:98" x14ac:dyDescent="0.2">
      <c r="CA185" s="241"/>
      <c r="CB185" s="241"/>
      <c r="CJ185" s="241"/>
      <c r="CK185" s="241"/>
      <c r="CS185" s="241"/>
      <c r="CT185" s="241"/>
    </row>
    <row r="186" spans="79:98" x14ac:dyDescent="0.2">
      <c r="CA186" s="241"/>
      <c r="CB186" s="241"/>
      <c r="CJ186" s="241"/>
      <c r="CK186" s="241"/>
      <c r="CS186" s="241"/>
      <c r="CT186" s="241"/>
    </row>
    <row r="187" spans="79:98" x14ac:dyDescent="0.2">
      <c r="CA187" s="241"/>
      <c r="CB187" s="241"/>
      <c r="CJ187" s="241"/>
      <c r="CK187" s="241"/>
      <c r="CS187" s="241"/>
      <c r="CT187" s="241"/>
    </row>
    <row r="188" spans="79:98" x14ac:dyDescent="0.2">
      <c r="CA188" s="153"/>
      <c r="CB188" s="153"/>
      <c r="CJ188" s="153"/>
      <c r="CK188" s="153"/>
      <c r="CS188" s="153"/>
      <c r="CT188" s="153"/>
    </row>
    <row r="189" spans="79:98" x14ac:dyDescent="0.2">
      <c r="CA189" s="98"/>
      <c r="CB189" s="98"/>
      <c r="CJ189" s="98"/>
      <c r="CK189" s="98"/>
      <c r="CS189" s="98"/>
      <c r="CT189" s="98"/>
    </row>
    <row r="190" spans="79:98" x14ac:dyDescent="0.2">
      <c r="CA190" s="153"/>
      <c r="CB190" s="153"/>
      <c r="CJ190" s="153"/>
      <c r="CK190" s="153"/>
      <c r="CS190" s="153"/>
      <c r="CT190" s="153"/>
    </row>
    <row r="191" spans="79:98" x14ac:dyDescent="0.2">
      <c r="CA191" s="153"/>
      <c r="CB191" s="153"/>
      <c r="CJ191" s="153"/>
      <c r="CK191" s="153"/>
      <c r="CS191" s="153"/>
      <c r="CT191" s="153"/>
    </row>
    <row r="192" spans="79:98" x14ac:dyDescent="0.2">
      <c r="CA192" s="98"/>
      <c r="CB192" s="98"/>
      <c r="CJ192" s="98"/>
      <c r="CK192" s="98"/>
      <c r="CS192" s="98"/>
      <c r="CT192" s="98"/>
    </row>
    <row r="193" spans="79:98" x14ac:dyDescent="0.2">
      <c r="CA193" s="98"/>
      <c r="CB193" s="98"/>
      <c r="CJ193" s="98"/>
      <c r="CK193" s="98"/>
      <c r="CS193" s="98"/>
      <c r="CT193" s="98"/>
    </row>
    <row r="194" spans="79:98" x14ac:dyDescent="0.2">
      <c r="CA194" s="98"/>
      <c r="CB194" s="98"/>
      <c r="CJ194" s="98"/>
      <c r="CK194" s="98"/>
      <c r="CS194" s="98"/>
      <c r="CT194" s="98"/>
    </row>
    <row r="195" spans="79:98" x14ac:dyDescent="0.2">
      <c r="CA195" s="98"/>
      <c r="CB195" s="98"/>
      <c r="CJ195" s="98"/>
      <c r="CK195" s="98"/>
      <c r="CS195" s="98"/>
      <c r="CT195" s="98"/>
    </row>
    <row r="196" spans="79:98" x14ac:dyDescent="0.2">
      <c r="CA196" s="98"/>
      <c r="CB196" s="98"/>
      <c r="CJ196" s="98"/>
      <c r="CK196" s="98"/>
      <c r="CS196" s="98"/>
      <c r="CT196" s="98"/>
    </row>
    <row r="197" spans="79:98" x14ac:dyDescent="0.2">
      <c r="CA197" s="98"/>
      <c r="CB197" s="98"/>
      <c r="CJ197" s="98"/>
      <c r="CK197" s="98"/>
      <c r="CS197" s="98"/>
      <c r="CT197" s="98"/>
    </row>
    <row r="198" spans="79:98" x14ac:dyDescent="0.2">
      <c r="CA198" s="98"/>
      <c r="CB198" s="98"/>
      <c r="CJ198" s="98"/>
      <c r="CK198" s="98"/>
      <c r="CS198" s="98"/>
      <c r="CT198" s="98"/>
    </row>
    <row r="199" spans="79:98" x14ac:dyDescent="0.2">
      <c r="CA199" s="98"/>
      <c r="CB199" s="98"/>
      <c r="CJ199" s="98"/>
      <c r="CK199" s="98"/>
      <c r="CS199" s="98"/>
      <c r="CT199" s="98"/>
    </row>
    <row r="200" spans="79:98" x14ac:dyDescent="0.2">
      <c r="CA200" s="98"/>
      <c r="CB200" s="98"/>
      <c r="CJ200" s="98"/>
      <c r="CK200" s="98"/>
      <c r="CS200" s="98"/>
      <c r="CT200" s="98"/>
    </row>
    <row r="201" spans="79:98" x14ac:dyDescent="0.2">
      <c r="CA201" s="98"/>
      <c r="CB201" s="98"/>
      <c r="CJ201" s="98"/>
      <c r="CK201" s="98"/>
      <c r="CS201" s="98"/>
      <c r="CT201" s="98"/>
    </row>
    <row r="202" spans="79:98" x14ac:dyDescent="0.2">
      <c r="CA202" s="98"/>
      <c r="CB202" s="98"/>
      <c r="CJ202" s="98"/>
      <c r="CK202" s="98"/>
      <c r="CS202" s="98"/>
      <c r="CT202" s="98"/>
    </row>
    <row r="203" spans="79:98" x14ac:dyDescent="0.2">
      <c r="CA203" s="98"/>
      <c r="CB203" s="98"/>
      <c r="CJ203" s="98"/>
      <c r="CK203" s="98"/>
      <c r="CS203" s="98"/>
      <c r="CT203" s="98"/>
    </row>
    <row r="204" spans="79:98" x14ac:dyDescent="0.2">
      <c r="CA204" s="98"/>
      <c r="CB204" s="98"/>
      <c r="CJ204" s="98"/>
      <c r="CK204" s="98"/>
      <c r="CS204" s="98"/>
      <c r="CT204" s="98"/>
    </row>
    <row r="205" spans="79:98" x14ac:dyDescent="0.2">
      <c r="CA205" s="98"/>
      <c r="CB205" s="98"/>
      <c r="CJ205" s="98"/>
      <c r="CK205" s="98"/>
      <c r="CS205" s="98"/>
      <c r="CT205" s="98"/>
    </row>
    <row r="206" spans="79:98" x14ac:dyDescent="0.2">
      <c r="CA206" s="241"/>
      <c r="CB206" s="241"/>
      <c r="CJ206" s="241"/>
      <c r="CK206" s="241"/>
      <c r="CS206" s="241"/>
      <c r="CT206" s="241"/>
    </row>
    <row r="207" spans="79:98" x14ac:dyDescent="0.2">
      <c r="CA207" s="98"/>
      <c r="CB207" s="98"/>
      <c r="CJ207" s="98"/>
      <c r="CK207" s="98"/>
      <c r="CS207" s="98"/>
      <c r="CT207" s="98"/>
    </row>
    <row r="208" spans="79:98" x14ac:dyDescent="0.2">
      <c r="CA208" s="241"/>
      <c r="CB208" s="241"/>
      <c r="CJ208" s="241"/>
      <c r="CK208" s="241"/>
      <c r="CS208" s="241"/>
      <c r="CT208" s="241"/>
    </row>
    <row r="209" spans="79:98" x14ac:dyDescent="0.2">
      <c r="CA209" s="197"/>
      <c r="CB209" s="197"/>
      <c r="CJ209" s="197"/>
      <c r="CK209" s="197"/>
      <c r="CS209" s="197"/>
      <c r="CT209" s="197"/>
    </row>
    <row r="210" spans="79:98" x14ac:dyDescent="0.2">
      <c r="CA210" s="98"/>
      <c r="CB210" s="98"/>
      <c r="CJ210" s="98"/>
      <c r="CK210" s="98"/>
      <c r="CS210" s="98"/>
      <c r="CT210" s="98"/>
    </row>
    <row r="211" spans="79:98" x14ac:dyDescent="0.2">
      <c r="CA211" s="98"/>
      <c r="CB211" s="98"/>
      <c r="CJ211" s="98"/>
      <c r="CK211" s="98"/>
      <c r="CS211" s="98"/>
      <c r="CT211" s="98"/>
    </row>
    <row r="212" spans="79:98" x14ac:dyDescent="0.2">
      <c r="CA212" s="98"/>
      <c r="CB212" s="98"/>
      <c r="CJ212" s="98"/>
      <c r="CK212" s="98"/>
      <c r="CS212" s="98"/>
      <c r="CT212" s="98"/>
    </row>
    <row r="213" spans="79:98" x14ac:dyDescent="0.2">
      <c r="CA213" s="98"/>
      <c r="CB213" s="98"/>
      <c r="CJ213" s="98"/>
      <c r="CK213" s="98"/>
      <c r="CS213" s="98"/>
      <c r="CT213" s="98"/>
    </row>
    <row r="214" spans="79:98" x14ac:dyDescent="0.2">
      <c r="CA214" s="153"/>
      <c r="CB214" s="153"/>
      <c r="CJ214" s="153"/>
      <c r="CK214" s="153"/>
      <c r="CS214" s="153"/>
      <c r="CT214" s="153"/>
    </row>
    <row r="215" spans="79:98" x14ac:dyDescent="0.2">
      <c r="CA215" s="98"/>
      <c r="CB215" s="98"/>
      <c r="CJ215" s="98"/>
      <c r="CK215" s="98"/>
      <c r="CS215" s="98"/>
      <c r="CT215" s="98"/>
    </row>
    <row r="216" spans="79:98" x14ac:dyDescent="0.2">
      <c r="CA216" s="98"/>
      <c r="CB216" s="98"/>
      <c r="CJ216" s="98"/>
      <c r="CK216" s="98"/>
      <c r="CS216" s="98"/>
      <c r="CT216" s="98"/>
    </row>
    <row r="217" spans="79:98" x14ac:dyDescent="0.2">
      <c r="CA217" s="98"/>
      <c r="CB217" s="98"/>
      <c r="CJ217" s="98"/>
      <c r="CK217" s="98"/>
      <c r="CS217" s="98"/>
      <c r="CT217" s="98"/>
    </row>
    <row r="218" spans="79:98" x14ac:dyDescent="0.2">
      <c r="CA218" s="98"/>
      <c r="CB218" s="98"/>
      <c r="CJ218" s="98"/>
      <c r="CK218" s="98"/>
      <c r="CS218" s="98"/>
      <c r="CT218" s="98"/>
    </row>
    <row r="219" spans="79:98" x14ac:dyDescent="0.2">
      <c r="CA219" s="98"/>
      <c r="CB219" s="98"/>
      <c r="CJ219" s="98"/>
      <c r="CK219" s="98"/>
      <c r="CS219" s="98"/>
      <c r="CT219" s="98"/>
    </row>
    <row r="220" spans="79:98" x14ac:dyDescent="0.2">
      <c r="CA220" s="98"/>
      <c r="CB220" s="98"/>
      <c r="CJ220" s="98"/>
      <c r="CK220" s="98"/>
      <c r="CS220" s="98"/>
      <c r="CT220" s="98"/>
    </row>
    <row r="221" spans="79:98" x14ac:dyDescent="0.2">
      <c r="CA221" s="98"/>
      <c r="CB221" s="98"/>
      <c r="CJ221" s="98"/>
      <c r="CK221" s="98"/>
      <c r="CS221" s="98"/>
      <c r="CT221" s="98"/>
    </row>
    <row r="222" spans="79:98" x14ac:dyDescent="0.2">
      <c r="CA222" s="98"/>
      <c r="CB222" s="98"/>
      <c r="CJ222" s="98"/>
      <c r="CK222" s="98"/>
      <c r="CS222" s="98"/>
      <c r="CT222" s="98"/>
    </row>
    <row r="223" spans="79:98" x14ac:dyDescent="0.2">
      <c r="CA223" s="98"/>
      <c r="CB223" s="98"/>
      <c r="CJ223" s="98"/>
      <c r="CK223" s="98"/>
      <c r="CS223" s="98"/>
      <c r="CT223" s="98"/>
    </row>
    <row r="224" spans="79:98" x14ac:dyDescent="0.2">
      <c r="CA224" s="98"/>
      <c r="CB224" s="98"/>
      <c r="CJ224" s="98"/>
      <c r="CK224" s="98"/>
      <c r="CS224" s="98"/>
      <c r="CT224" s="98"/>
    </row>
    <row r="225" spans="79:98" x14ac:dyDescent="0.2">
      <c r="CA225" s="98"/>
      <c r="CB225" s="98"/>
      <c r="CJ225" s="98"/>
      <c r="CK225" s="98"/>
      <c r="CS225" s="98"/>
      <c r="CT225" s="98"/>
    </row>
    <row r="226" spans="79:98" x14ac:dyDescent="0.2">
      <c r="CA226" s="98"/>
      <c r="CB226" s="98"/>
      <c r="CJ226" s="98"/>
      <c r="CK226" s="98"/>
      <c r="CS226" s="98"/>
      <c r="CT226" s="98"/>
    </row>
    <row r="227" spans="79:98" x14ac:dyDescent="0.2">
      <c r="CA227" s="98"/>
      <c r="CB227" s="98"/>
      <c r="CJ227" s="98"/>
      <c r="CK227" s="98"/>
      <c r="CS227" s="98"/>
      <c r="CT227" s="98"/>
    </row>
    <row r="228" spans="79:98" x14ac:dyDescent="0.2">
      <c r="CA228" s="241"/>
      <c r="CB228" s="241"/>
      <c r="CJ228" s="241"/>
      <c r="CK228" s="241"/>
      <c r="CS228" s="241"/>
      <c r="CT228" s="241"/>
    </row>
    <row r="229" spans="79:98" x14ac:dyDescent="0.2">
      <c r="CA229" s="98"/>
      <c r="CB229" s="98"/>
      <c r="CJ229" s="98"/>
      <c r="CK229" s="98"/>
      <c r="CS229" s="98"/>
      <c r="CT229" s="98"/>
    </row>
    <row r="230" spans="79:98" x14ac:dyDescent="0.2">
      <c r="CA230" s="98"/>
      <c r="CB230" s="98"/>
      <c r="CJ230" s="98"/>
      <c r="CK230" s="98"/>
      <c r="CS230" s="98"/>
      <c r="CT230" s="98"/>
    </row>
    <row r="231" spans="79:98" x14ac:dyDescent="0.2">
      <c r="CA231" s="98"/>
      <c r="CB231" s="98"/>
      <c r="CJ231" s="98"/>
      <c r="CK231" s="98"/>
      <c r="CS231" s="98"/>
      <c r="CT231" s="98"/>
    </row>
    <row r="232" spans="79:98" x14ac:dyDescent="0.2">
      <c r="CA232" s="153"/>
      <c r="CB232" s="153"/>
      <c r="CJ232" s="153"/>
      <c r="CK232" s="153"/>
      <c r="CS232" s="153"/>
      <c r="CT232" s="153"/>
    </row>
    <row r="233" spans="79:98" x14ac:dyDescent="0.2">
      <c r="CA233" s="241"/>
      <c r="CB233" s="241"/>
      <c r="CJ233" s="241"/>
      <c r="CK233" s="241"/>
      <c r="CS233" s="241"/>
      <c r="CT233" s="241"/>
    </row>
    <row r="234" spans="79:98" x14ac:dyDescent="0.2">
      <c r="CA234" s="98"/>
      <c r="CB234" s="98"/>
      <c r="CJ234" s="98"/>
      <c r="CK234" s="98"/>
      <c r="CS234" s="98"/>
      <c r="CT234" s="98"/>
    </row>
    <row r="235" spans="79:98" x14ac:dyDescent="0.2">
      <c r="CA235" s="197"/>
      <c r="CB235" s="197"/>
      <c r="CJ235" s="197"/>
      <c r="CK235" s="197"/>
      <c r="CS235" s="197"/>
      <c r="CT235" s="197"/>
    </row>
    <row r="236" spans="79:98" x14ac:dyDescent="0.2">
      <c r="CA236" s="197"/>
      <c r="CB236" s="197"/>
      <c r="CJ236" s="197"/>
      <c r="CK236" s="197"/>
      <c r="CS236" s="197"/>
      <c r="CT236" s="197"/>
    </row>
    <row r="237" spans="79:98" x14ac:dyDescent="0.2">
      <c r="CA237" s="98"/>
      <c r="CB237" s="98"/>
      <c r="CJ237" s="98"/>
      <c r="CK237" s="98"/>
      <c r="CS237" s="98"/>
      <c r="CT237" s="98"/>
    </row>
    <row r="238" spans="79:98" x14ac:dyDescent="0.2">
      <c r="CA238" s="98"/>
      <c r="CB238" s="98"/>
      <c r="CJ238" s="98"/>
      <c r="CK238" s="98"/>
      <c r="CS238" s="98"/>
      <c r="CT238" s="98"/>
    </row>
    <row r="239" spans="79:98" x14ac:dyDescent="0.2">
      <c r="CA239" s="197"/>
      <c r="CB239" s="197"/>
      <c r="CJ239" s="197"/>
      <c r="CK239" s="197"/>
      <c r="CS239" s="197"/>
      <c r="CT239" s="197"/>
    </row>
    <row r="240" spans="79:98" x14ac:dyDescent="0.2">
      <c r="CA240" s="98"/>
      <c r="CB240" s="98"/>
      <c r="CJ240" s="98"/>
      <c r="CK240" s="98"/>
      <c r="CS240" s="98"/>
      <c r="CT240" s="98"/>
    </row>
    <row r="241" spans="79:98" x14ac:dyDescent="0.2">
      <c r="CA241" s="153"/>
      <c r="CB241" s="153"/>
      <c r="CJ241" s="153"/>
      <c r="CK241" s="153"/>
      <c r="CS241" s="153"/>
      <c r="CT241" s="153"/>
    </row>
    <row r="242" spans="79:98" x14ac:dyDescent="0.2">
      <c r="CA242" s="153"/>
      <c r="CB242" s="153"/>
      <c r="CJ242" s="153"/>
      <c r="CK242" s="153"/>
      <c r="CS242" s="153"/>
      <c r="CT242" s="153"/>
    </row>
    <row r="243" spans="79:98" x14ac:dyDescent="0.2">
      <c r="CA243" s="241"/>
      <c r="CB243" s="241"/>
      <c r="CJ243" s="241"/>
      <c r="CK243" s="241"/>
      <c r="CS243" s="241"/>
      <c r="CT243" s="241"/>
    </row>
    <row r="244" spans="79:98" x14ac:dyDescent="0.2">
      <c r="CA244" s="98"/>
      <c r="CB244" s="98"/>
      <c r="CJ244" s="98"/>
      <c r="CK244" s="98"/>
      <c r="CS244" s="98"/>
      <c r="CT244" s="98"/>
    </row>
    <row r="245" spans="79:98" x14ac:dyDescent="0.2">
      <c r="CA245" s="98"/>
      <c r="CB245" s="98"/>
      <c r="CJ245" s="98"/>
      <c r="CK245" s="98"/>
      <c r="CS245" s="98"/>
      <c r="CT245" s="98"/>
    </row>
    <row r="246" spans="79:98" x14ac:dyDescent="0.2">
      <c r="CA246" s="153"/>
      <c r="CB246" s="153"/>
      <c r="CJ246" s="153"/>
      <c r="CK246" s="153"/>
      <c r="CS246" s="153"/>
      <c r="CT246" s="153"/>
    </row>
    <row r="247" spans="79:98" x14ac:dyDescent="0.2">
      <c r="CA247" s="98"/>
      <c r="CB247" s="98"/>
      <c r="CJ247" s="98"/>
      <c r="CK247" s="98"/>
      <c r="CS247" s="98"/>
      <c r="CT247" s="98"/>
    </row>
    <row r="248" spans="79:98" x14ac:dyDescent="0.2">
      <c r="CA248" s="98"/>
      <c r="CB248" s="98"/>
      <c r="CJ248" s="98"/>
      <c r="CK248" s="98"/>
      <c r="CS248" s="98"/>
      <c r="CT248" s="98"/>
    </row>
    <row r="249" spans="79:98" x14ac:dyDescent="0.2">
      <c r="CA249" s="153"/>
      <c r="CB249" s="153"/>
      <c r="CJ249" s="153"/>
      <c r="CK249" s="153"/>
      <c r="CS249" s="153"/>
      <c r="CT249" s="153"/>
    </row>
    <row r="250" spans="79:98" x14ac:dyDescent="0.2">
      <c r="CA250" s="98"/>
      <c r="CB250" s="98"/>
      <c r="CJ250" s="98"/>
      <c r="CK250" s="98"/>
      <c r="CS250" s="98"/>
      <c r="CT250" s="98"/>
    </row>
    <row r="251" spans="79:98" x14ac:dyDescent="0.2">
      <c r="CA251" s="98"/>
      <c r="CB251" s="98"/>
      <c r="CJ251" s="98"/>
      <c r="CK251" s="98"/>
      <c r="CS251" s="98"/>
      <c r="CT251" s="98"/>
    </row>
    <row r="252" spans="79:98" x14ac:dyDescent="0.2">
      <c r="CA252" s="98"/>
      <c r="CB252" s="98"/>
      <c r="CJ252" s="98"/>
      <c r="CK252" s="98"/>
      <c r="CS252" s="98"/>
      <c r="CT252" s="98"/>
    </row>
    <row r="253" spans="79:98" x14ac:dyDescent="0.2">
      <c r="CA253" s="98"/>
      <c r="CB253" s="98"/>
      <c r="CJ253" s="98"/>
      <c r="CK253" s="98"/>
      <c r="CS253" s="98"/>
      <c r="CT253" s="98"/>
    </row>
    <row r="254" spans="79:98" x14ac:dyDescent="0.2">
      <c r="CA254" s="197"/>
      <c r="CB254" s="197"/>
      <c r="CJ254" s="197"/>
      <c r="CK254" s="197"/>
      <c r="CS254" s="197"/>
      <c r="CT254" s="197"/>
    </row>
    <row r="255" spans="79:98" x14ac:dyDescent="0.2">
      <c r="CA255" s="197"/>
      <c r="CB255" s="197"/>
      <c r="CJ255" s="197"/>
      <c r="CK255" s="197"/>
      <c r="CS255" s="197"/>
      <c r="CT255" s="197"/>
    </row>
    <row r="256" spans="79:98" x14ac:dyDescent="0.2">
      <c r="CA256" s="98"/>
      <c r="CB256" s="98"/>
      <c r="CJ256" s="98"/>
      <c r="CK256" s="98"/>
      <c r="CS256" s="98"/>
      <c r="CT256" s="98"/>
    </row>
    <row r="257" spans="79:98" x14ac:dyDescent="0.2">
      <c r="CA257" s="98"/>
      <c r="CB257" s="98"/>
      <c r="CJ257" s="98"/>
      <c r="CK257" s="98"/>
      <c r="CS257" s="98"/>
      <c r="CT257" s="98"/>
    </row>
    <row r="258" spans="79:98" x14ac:dyDescent="0.2">
      <c r="CA258" s="197"/>
      <c r="CB258" s="197"/>
      <c r="CJ258" s="197"/>
      <c r="CK258" s="197"/>
      <c r="CS258" s="197"/>
      <c r="CT258" s="197"/>
    </row>
    <row r="259" spans="79:98" x14ac:dyDescent="0.2">
      <c r="CA259" s="98"/>
      <c r="CB259" s="98"/>
      <c r="CJ259" s="98"/>
      <c r="CK259" s="98"/>
      <c r="CS259" s="98"/>
      <c r="CT259" s="98"/>
    </row>
    <row r="260" spans="79:98" x14ac:dyDescent="0.2">
      <c r="CA260" s="98"/>
      <c r="CB260" s="98"/>
      <c r="CJ260" s="98"/>
      <c r="CK260" s="98"/>
      <c r="CS260" s="98"/>
      <c r="CT260" s="98"/>
    </row>
    <row r="261" spans="79:98" x14ac:dyDescent="0.2">
      <c r="CA261" s="98"/>
      <c r="CB261" s="98"/>
      <c r="CJ261" s="98"/>
      <c r="CK261" s="98"/>
      <c r="CS261" s="98"/>
      <c r="CT261" s="98"/>
    </row>
    <row r="262" spans="79:98" x14ac:dyDescent="0.2">
      <c r="CA262" s="241"/>
      <c r="CB262" s="241"/>
      <c r="CJ262" s="241"/>
      <c r="CK262" s="241"/>
      <c r="CS262" s="241"/>
      <c r="CT262" s="241"/>
    </row>
    <row r="263" spans="79:98" x14ac:dyDescent="0.2">
      <c r="CA263" s="98"/>
      <c r="CB263" s="98"/>
      <c r="CJ263" s="98"/>
      <c r="CK263" s="98"/>
      <c r="CS263" s="98"/>
      <c r="CT263" s="98"/>
    </row>
    <row r="264" spans="79:98" x14ac:dyDescent="0.2">
      <c r="CA264" s="197"/>
      <c r="CB264" s="197"/>
      <c r="CJ264" s="197"/>
      <c r="CK264" s="197"/>
      <c r="CS264" s="197"/>
      <c r="CT264" s="197"/>
    </row>
    <row r="265" spans="79:98" x14ac:dyDescent="0.2">
      <c r="CA265" s="241"/>
      <c r="CB265" s="241"/>
      <c r="CJ265" s="241"/>
      <c r="CK265" s="241"/>
      <c r="CS265" s="241"/>
      <c r="CT265" s="241"/>
    </row>
    <row r="266" spans="79:98" x14ac:dyDescent="0.2">
      <c r="CA266" s="98"/>
      <c r="CB266" s="98"/>
      <c r="CJ266" s="98"/>
      <c r="CK266" s="98"/>
      <c r="CS266" s="98"/>
      <c r="CT266" s="98"/>
    </row>
    <row r="267" spans="79:98" x14ac:dyDescent="0.2">
      <c r="CA267" s="98"/>
      <c r="CB267" s="98"/>
      <c r="CJ267" s="98"/>
      <c r="CK267" s="98"/>
      <c r="CS267" s="98"/>
      <c r="CT267" s="98"/>
    </row>
    <row r="268" spans="79:98" x14ac:dyDescent="0.2">
      <c r="CA268" s="197"/>
      <c r="CB268" s="197"/>
      <c r="CJ268" s="197"/>
      <c r="CK268" s="197"/>
      <c r="CS268" s="197"/>
      <c r="CT268" s="197"/>
    </row>
    <row r="269" spans="79:98" x14ac:dyDescent="0.2">
      <c r="CA269" s="98"/>
      <c r="CB269" s="98"/>
      <c r="CJ269" s="98"/>
      <c r="CK269" s="98"/>
      <c r="CS269" s="98"/>
      <c r="CT269" s="98"/>
    </row>
    <row r="270" spans="79:98" x14ac:dyDescent="0.2">
      <c r="CA270" s="98"/>
      <c r="CB270" s="98"/>
      <c r="CJ270" s="98"/>
      <c r="CK270" s="98"/>
      <c r="CS270" s="98"/>
      <c r="CT270" s="98"/>
    </row>
    <row r="271" spans="79:98" x14ac:dyDescent="0.2">
      <c r="CA271" s="98"/>
      <c r="CB271" s="98"/>
      <c r="CJ271" s="98"/>
      <c r="CK271" s="98"/>
      <c r="CS271" s="98"/>
      <c r="CT271" s="98"/>
    </row>
    <row r="272" spans="79:98" x14ac:dyDescent="0.2">
      <c r="CA272" s="98"/>
      <c r="CB272" s="98"/>
      <c r="CJ272" s="98"/>
      <c r="CK272" s="98"/>
      <c r="CS272" s="98"/>
      <c r="CT272" s="98"/>
    </row>
    <row r="273" spans="79:98" x14ac:dyDescent="0.2">
      <c r="CA273" s="98"/>
      <c r="CB273" s="98"/>
      <c r="CJ273" s="98"/>
      <c r="CK273" s="98"/>
      <c r="CS273" s="98"/>
      <c r="CT273" s="98"/>
    </row>
    <row r="274" spans="79:98" x14ac:dyDescent="0.2">
      <c r="CA274" s="197"/>
      <c r="CB274" s="197"/>
      <c r="CJ274" s="197"/>
      <c r="CK274" s="197"/>
      <c r="CS274" s="197"/>
      <c r="CT274" s="197"/>
    </row>
    <row r="275" spans="79:98" x14ac:dyDescent="0.2">
      <c r="CA275" s="98"/>
      <c r="CB275" s="98"/>
      <c r="CJ275" s="98"/>
      <c r="CK275" s="98"/>
      <c r="CS275" s="98"/>
      <c r="CT275" s="98"/>
    </row>
    <row r="276" spans="79:98" x14ac:dyDescent="0.2">
      <c r="CA276" s="197"/>
      <c r="CB276" s="197"/>
      <c r="CJ276" s="197"/>
      <c r="CK276" s="197"/>
      <c r="CS276" s="197"/>
      <c r="CT276" s="197"/>
    </row>
    <row r="277" spans="79:98" x14ac:dyDescent="0.2">
      <c r="CA277" s="98"/>
      <c r="CB277" s="98"/>
      <c r="CJ277" s="98"/>
      <c r="CK277" s="98"/>
      <c r="CS277" s="98"/>
      <c r="CT277" s="98"/>
    </row>
    <row r="278" spans="79:98" x14ac:dyDescent="0.2">
      <c r="CA278" s="98"/>
      <c r="CB278" s="98"/>
      <c r="CJ278" s="98"/>
      <c r="CK278" s="98"/>
      <c r="CS278" s="98"/>
      <c r="CT278" s="98"/>
    </row>
    <row r="279" spans="79:98" x14ac:dyDescent="0.2">
      <c r="CA279" s="98"/>
      <c r="CB279" s="98"/>
      <c r="CJ279" s="98"/>
      <c r="CK279" s="98"/>
      <c r="CS279" s="98"/>
      <c r="CT279" s="98"/>
    </row>
    <row r="280" spans="79:98" x14ac:dyDescent="0.2">
      <c r="CA280" s="98"/>
      <c r="CB280" s="98"/>
      <c r="CJ280" s="98"/>
      <c r="CK280" s="98"/>
      <c r="CS280" s="98"/>
      <c r="CT280" s="98"/>
    </row>
    <row r="281" spans="79:98" x14ac:dyDescent="0.2">
      <c r="CA281" s="98"/>
      <c r="CB281" s="98"/>
      <c r="CJ281" s="98"/>
      <c r="CK281" s="98"/>
      <c r="CS281" s="98"/>
      <c r="CT281" s="98"/>
    </row>
    <row r="282" spans="79:98" x14ac:dyDescent="0.2">
      <c r="CA282" s="98"/>
      <c r="CB282" s="98"/>
      <c r="CJ282" s="98"/>
      <c r="CK282" s="98"/>
      <c r="CS282" s="98"/>
      <c r="CT282" s="98"/>
    </row>
    <row r="283" spans="79:98" x14ac:dyDescent="0.2">
      <c r="CA283" s="98"/>
      <c r="CB283" s="98"/>
      <c r="CJ283" s="98"/>
      <c r="CK283" s="98"/>
      <c r="CS283" s="98"/>
      <c r="CT283" s="98"/>
    </row>
    <row r="284" spans="79:98" x14ac:dyDescent="0.2">
      <c r="CA284" s="98"/>
      <c r="CB284" s="98"/>
      <c r="CJ284" s="98"/>
      <c r="CK284" s="98"/>
      <c r="CS284" s="98"/>
      <c r="CT284" s="98"/>
    </row>
    <row r="285" spans="79:98" x14ac:dyDescent="0.2">
      <c r="CA285" s="241"/>
      <c r="CB285" s="241"/>
      <c r="CJ285" s="241"/>
      <c r="CK285" s="241"/>
      <c r="CS285" s="241"/>
      <c r="CT285" s="241"/>
    </row>
    <row r="286" spans="79:98" x14ac:dyDescent="0.2">
      <c r="CA286" s="98"/>
      <c r="CB286" s="98"/>
      <c r="CJ286" s="98"/>
      <c r="CK286" s="98"/>
      <c r="CS286" s="98"/>
      <c r="CT286" s="98"/>
    </row>
    <row r="287" spans="79:98" x14ac:dyDescent="0.2">
      <c r="CA287" s="98"/>
      <c r="CB287" s="98"/>
      <c r="CJ287" s="98"/>
      <c r="CK287" s="98"/>
      <c r="CS287" s="98"/>
      <c r="CT287" s="98"/>
    </row>
    <row r="288" spans="79:98" x14ac:dyDescent="0.2">
      <c r="CA288" s="98"/>
      <c r="CB288" s="98"/>
      <c r="CJ288" s="98"/>
      <c r="CK288" s="98"/>
      <c r="CS288" s="98"/>
      <c r="CT288" s="98"/>
    </row>
    <row r="289" spans="79:98" x14ac:dyDescent="0.2">
      <c r="CA289" s="197"/>
      <c r="CB289" s="197"/>
      <c r="CJ289" s="197"/>
      <c r="CK289" s="197"/>
      <c r="CS289" s="197"/>
      <c r="CT289" s="197"/>
    </row>
    <row r="290" spans="79:98" x14ac:dyDescent="0.2">
      <c r="CA290" s="98"/>
      <c r="CB290" s="98"/>
      <c r="CJ290" s="98"/>
      <c r="CK290" s="98"/>
      <c r="CS290" s="98"/>
      <c r="CT290" s="98"/>
    </row>
    <row r="291" spans="79:98" x14ac:dyDescent="0.2">
      <c r="CA291" s="241"/>
      <c r="CB291" s="241"/>
      <c r="CJ291" s="241"/>
      <c r="CK291" s="241"/>
      <c r="CS291" s="241"/>
      <c r="CT291" s="241"/>
    </row>
    <row r="292" spans="79:98" x14ac:dyDescent="0.2">
      <c r="CA292" s="98"/>
      <c r="CB292" s="98"/>
      <c r="CJ292" s="98"/>
      <c r="CK292" s="98"/>
      <c r="CS292" s="98"/>
      <c r="CT292" s="98"/>
    </row>
    <row r="293" spans="79:98" x14ac:dyDescent="0.2">
      <c r="CA293" s="197"/>
      <c r="CB293" s="197"/>
      <c r="CJ293" s="197"/>
      <c r="CK293" s="197"/>
      <c r="CS293" s="197"/>
      <c r="CT293" s="197"/>
    </row>
    <row r="294" spans="79:98" x14ac:dyDescent="0.2">
      <c r="CA294" s="98"/>
      <c r="CB294" s="98"/>
      <c r="CJ294" s="98"/>
      <c r="CK294" s="98"/>
      <c r="CS294" s="98"/>
      <c r="CT294" s="98"/>
    </row>
    <row r="295" spans="79:98" x14ac:dyDescent="0.2">
      <c r="CA295" s="98"/>
      <c r="CB295" s="98"/>
      <c r="CJ295" s="98"/>
      <c r="CK295" s="98"/>
      <c r="CS295" s="98"/>
      <c r="CT295" s="98"/>
    </row>
    <row r="296" spans="79:98" x14ac:dyDescent="0.2">
      <c r="CA296" s="98"/>
      <c r="CB296" s="98"/>
      <c r="CJ296" s="98"/>
      <c r="CK296" s="98"/>
      <c r="CS296" s="98"/>
      <c r="CT296" s="98"/>
    </row>
    <row r="297" spans="79:98" x14ac:dyDescent="0.2">
      <c r="CA297" s="98"/>
      <c r="CB297" s="98"/>
      <c r="CJ297" s="98"/>
      <c r="CK297" s="98"/>
      <c r="CS297" s="98"/>
      <c r="CT297" s="98"/>
    </row>
    <row r="298" spans="79:98" x14ac:dyDescent="0.2">
      <c r="CA298" s="153"/>
      <c r="CB298" s="153"/>
      <c r="CJ298" s="153"/>
      <c r="CK298" s="153"/>
      <c r="CS298" s="153"/>
      <c r="CT298" s="153"/>
    </row>
    <row r="299" spans="79:98" x14ac:dyDescent="0.2">
      <c r="CA299" s="241"/>
      <c r="CB299" s="241"/>
      <c r="CJ299" s="241"/>
      <c r="CK299" s="241"/>
      <c r="CS299" s="241"/>
      <c r="CT299" s="241"/>
    </row>
    <row r="300" spans="79:98" x14ac:dyDescent="0.2">
      <c r="CA300" s="153"/>
      <c r="CB300" s="153"/>
      <c r="CJ300" s="153"/>
      <c r="CK300" s="153"/>
      <c r="CS300" s="153"/>
      <c r="CT300" s="153"/>
    </row>
    <row r="301" spans="79:98" x14ac:dyDescent="0.2">
      <c r="CA301" s="98"/>
      <c r="CB301" s="98"/>
      <c r="CJ301" s="98"/>
      <c r="CK301" s="98"/>
      <c r="CS301" s="98"/>
      <c r="CT301" s="98"/>
    </row>
    <row r="302" spans="79:98" x14ac:dyDescent="0.2">
      <c r="CA302" s="197"/>
      <c r="CB302" s="197"/>
      <c r="CJ302" s="197"/>
      <c r="CK302" s="197"/>
      <c r="CS302" s="197"/>
      <c r="CT302" s="197"/>
    </row>
    <row r="303" spans="79:98" x14ac:dyDescent="0.2">
      <c r="CA303" s="98"/>
      <c r="CB303" s="98"/>
      <c r="CJ303" s="98"/>
      <c r="CK303" s="98"/>
      <c r="CS303" s="98"/>
      <c r="CT303" s="98"/>
    </row>
    <row r="304" spans="79:98" x14ac:dyDescent="0.2">
      <c r="CA304" s="197"/>
      <c r="CB304" s="197"/>
      <c r="CJ304" s="197"/>
      <c r="CK304" s="197"/>
      <c r="CS304" s="197"/>
      <c r="CT304" s="197"/>
    </row>
    <row r="305" spans="79:98" x14ac:dyDescent="0.2">
      <c r="CA305" s="98"/>
      <c r="CB305" s="98"/>
      <c r="CJ305" s="98"/>
      <c r="CK305" s="98"/>
      <c r="CS305" s="98"/>
      <c r="CT305" s="98"/>
    </row>
    <row r="306" spans="79:98" x14ac:dyDescent="0.2">
      <c r="CA306" s="98"/>
      <c r="CB306" s="98"/>
      <c r="CJ306" s="98"/>
      <c r="CK306" s="98"/>
      <c r="CS306" s="98"/>
      <c r="CT306" s="98"/>
    </row>
    <row r="307" spans="79:98" x14ac:dyDescent="0.2">
      <c r="CA307" s="197"/>
      <c r="CB307" s="197"/>
      <c r="CJ307" s="197"/>
      <c r="CK307" s="197"/>
      <c r="CS307" s="197"/>
      <c r="CT307" s="197"/>
    </row>
    <row r="308" spans="79:98" x14ac:dyDescent="0.2">
      <c r="CA308" s="98"/>
      <c r="CB308" s="98"/>
      <c r="CJ308" s="98"/>
      <c r="CK308" s="98"/>
      <c r="CS308" s="98"/>
      <c r="CT308" s="98"/>
    </row>
    <row r="309" spans="79:98" x14ac:dyDescent="0.2">
      <c r="CA309" s="98"/>
      <c r="CB309" s="98"/>
      <c r="CJ309" s="98"/>
      <c r="CK309" s="98"/>
      <c r="CS309" s="98"/>
      <c r="CT309" s="98"/>
    </row>
    <row r="310" spans="79:98" x14ac:dyDescent="0.2">
      <c r="CA310" s="98"/>
      <c r="CB310" s="98"/>
      <c r="CJ310" s="98"/>
      <c r="CK310" s="98"/>
      <c r="CS310" s="98"/>
      <c r="CT310" s="98"/>
    </row>
    <row r="311" spans="79:98" x14ac:dyDescent="0.2">
      <c r="CA311" s="98"/>
      <c r="CB311" s="98"/>
      <c r="CJ311" s="98"/>
      <c r="CK311" s="98"/>
      <c r="CS311" s="98"/>
      <c r="CT311" s="98"/>
    </row>
    <row r="312" spans="79:98" x14ac:dyDescent="0.2">
      <c r="CA312" s="98"/>
      <c r="CB312" s="98"/>
      <c r="CJ312" s="98"/>
      <c r="CK312" s="98"/>
      <c r="CS312" s="98"/>
      <c r="CT312" s="98"/>
    </row>
    <row r="313" spans="79:98" x14ac:dyDescent="0.2">
      <c r="CA313" s="98"/>
      <c r="CB313" s="98"/>
      <c r="CJ313" s="98"/>
      <c r="CK313" s="98"/>
      <c r="CS313" s="98"/>
      <c r="CT313" s="98"/>
    </row>
    <row r="314" spans="79:98" x14ac:dyDescent="0.2">
      <c r="CA314" s="98"/>
      <c r="CB314" s="98"/>
      <c r="CJ314" s="98"/>
      <c r="CK314" s="98"/>
      <c r="CS314" s="98"/>
      <c r="CT314" s="98"/>
    </row>
    <row r="315" spans="79:98" x14ac:dyDescent="0.2">
      <c r="CA315" s="98"/>
      <c r="CB315" s="98"/>
      <c r="CJ315" s="98"/>
      <c r="CK315" s="98"/>
      <c r="CS315" s="98"/>
      <c r="CT315" s="98"/>
    </row>
    <row r="316" spans="79:98" x14ac:dyDescent="0.2">
      <c r="CA316" s="98"/>
      <c r="CB316" s="98"/>
      <c r="CJ316" s="98"/>
      <c r="CK316" s="98"/>
      <c r="CS316" s="98"/>
      <c r="CT316" s="98"/>
    </row>
    <row r="317" spans="79:98" x14ac:dyDescent="0.2">
      <c r="CA317" s="98"/>
      <c r="CB317" s="98"/>
      <c r="CJ317" s="98"/>
      <c r="CK317" s="98"/>
      <c r="CS317" s="98"/>
      <c r="CT317" s="98"/>
    </row>
    <row r="318" spans="79:98" x14ac:dyDescent="0.2">
      <c r="CA318" s="98"/>
      <c r="CB318" s="98"/>
      <c r="CJ318" s="98"/>
      <c r="CK318" s="98"/>
      <c r="CS318" s="98"/>
      <c r="CT318" s="98"/>
    </row>
    <row r="319" spans="79:98" x14ac:dyDescent="0.2">
      <c r="CA319" s="98"/>
      <c r="CB319" s="98"/>
      <c r="CJ319" s="98"/>
      <c r="CK319" s="98"/>
      <c r="CS319" s="98"/>
      <c r="CT319" s="98"/>
    </row>
    <row r="320" spans="79:98" x14ac:dyDescent="0.2">
      <c r="CA320" s="98"/>
      <c r="CB320" s="98"/>
      <c r="CJ320" s="98"/>
      <c r="CK320" s="98"/>
      <c r="CS320" s="98"/>
      <c r="CT320" s="98"/>
    </row>
    <row r="321" spans="79:98" x14ac:dyDescent="0.2">
      <c r="CA321" s="153"/>
      <c r="CB321" s="153"/>
      <c r="CJ321" s="153"/>
      <c r="CK321" s="153"/>
      <c r="CS321" s="153"/>
      <c r="CT321" s="153"/>
    </row>
    <row r="322" spans="79:98" x14ac:dyDescent="0.2">
      <c r="CA322" s="98"/>
      <c r="CB322" s="98"/>
      <c r="CJ322" s="98"/>
      <c r="CK322" s="98"/>
      <c r="CS322" s="98"/>
      <c r="CT322" s="98"/>
    </row>
    <row r="323" spans="79:98" x14ac:dyDescent="0.2">
      <c r="CA323" s="98"/>
      <c r="CB323" s="98"/>
      <c r="CJ323" s="98"/>
      <c r="CK323" s="98"/>
      <c r="CS323" s="98"/>
      <c r="CT323" s="98"/>
    </row>
    <row r="324" spans="79:98" x14ac:dyDescent="0.2">
      <c r="CA324" s="98"/>
      <c r="CB324" s="98"/>
      <c r="CJ324" s="98"/>
      <c r="CK324" s="98"/>
      <c r="CS324" s="98"/>
      <c r="CT324" s="98"/>
    </row>
    <row r="325" spans="79:98" x14ac:dyDescent="0.2">
      <c r="CA325" s="98"/>
      <c r="CB325" s="98"/>
      <c r="CJ325" s="98"/>
      <c r="CK325" s="98"/>
      <c r="CS325" s="98"/>
      <c r="CT325" s="98"/>
    </row>
    <row r="326" spans="79:98" x14ac:dyDescent="0.2">
      <c r="CA326" s="98"/>
      <c r="CB326" s="98"/>
      <c r="CJ326" s="98"/>
      <c r="CK326" s="98"/>
      <c r="CS326" s="98"/>
      <c r="CT326" s="98"/>
    </row>
    <row r="327" spans="79:98" x14ac:dyDescent="0.2">
      <c r="CA327" s="98"/>
      <c r="CB327" s="98"/>
      <c r="CJ327" s="98"/>
      <c r="CK327" s="98"/>
      <c r="CS327" s="98"/>
      <c r="CT327" s="98"/>
    </row>
    <row r="328" spans="79:98" x14ac:dyDescent="0.2">
      <c r="CA328" s="197"/>
      <c r="CB328" s="197"/>
      <c r="CJ328" s="197"/>
      <c r="CK328" s="197"/>
      <c r="CS328" s="197"/>
      <c r="CT328" s="197"/>
    </row>
    <row r="329" spans="79:98" x14ac:dyDescent="0.2">
      <c r="CA329" s="197"/>
      <c r="CB329" s="197"/>
      <c r="CJ329" s="197"/>
      <c r="CK329" s="197"/>
      <c r="CS329" s="197"/>
      <c r="CT329" s="197"/>
    </row>
    <row r="330" spans="79:98" x14ac:dyDescent="0.2">
      <c r="CA330" s="98"/>
      <c r="CB330" s="98"/>
      <c r="CJ330" s="98"/>
      <c r="CK330" s="98"/>
      <c r="CS330" s="98"/>
      <c r="CT330" s="98"/>
    </row>
    <row r="331" spans="79:98" x14ac:dyDescent="0.2">
      <c r="CA331" s="153"/>
      <c r="CB331" s="153"/>
      <c r="CJ331" s="153"/>
      <c r="CK331" s="153"/>
      <c r="CS331" s="153"/>
      <c r="CT331" s="153"/>
    </row>
    <row r="332" spans="79:98" x14ac:dyDescent="0.2">
      <c r="CA332" s="98"/>
      <c r="CB332" s="98"/>
      <c r="CJ332" s="98"/>
      <c r="CK332" s="98"/>
      <c r="CS332" s="98"/>
      <c r="CT332" s="98"/>
    </row>
    <row r="333" spans="79:98" x14ac:dyDescent="0.2">
      <c r="CA333" s="98"/>
      <c r="CB333" s="98"/>
      <c r="CJ333" s="98"/>
      <c r="CK333" s="98"/>
      <c r="CS333" s="98"/>
      <c r="CT333" s="98"/>
    </row>
    <row r="334" spans="79:98" x14ac:dyDescent="0.2">
      <c r="CA334" s="98"/>
      <c r="CB334" s="98"/>
      <c r="CJ334" s="98"/>
      <c r="CK334" s="98"/>
      <c r="CS334" s="98"/>
      <c r="CT334" s="98"/>
    </row>
    <row r="335" spans="79:98" x14ac:dyDescent="0.2">
      <c r="CA335" s="98"/>
      <c r="CB335" s="98"/>
      <c r="CJ335" s="98"/>
      <c r="CK335" s="98"/>
      <c r="CS335" s="98"/>
      <c r="CT335" s="98"/>
    </row>
    <row r="336" spans="79:98" x14ac:dyDescent="0.2">
      <c r="CA336" s="98"/>
      <c r="CB336" s="98"/>
      <c r="CJ336" s="98"/>
      <c r="CK336" s="98"/>
      <c r="CS336" s="98"/>
      <c r="CT336" s="98"/>
    </row>
    <row r="337" spans="79:98" x14ac:dyDescent="0.2">
      <c r="CA337" s="197"/>
      <c r="CB337" s="197"/>
      <c r="CJ337" s="197"/>
      <c r="CK337" s="197"/>
      <c r="CS337" s="197"/>
      <c r="CT337" s="197"/>
    </row>
    <row r="338" spans="79:98" x14ac:dyDescent="0.2">
      <c r="CA338" s="98"/>
      <c r="CB338" s="98"/>
      <c r="CJ338" s="98"/>
      <c r="CK338" s="98"/>
      <c r="CS338" s="98"/>
      <c r="CT338" s="98"/>
    </row>
    <row r="339" spans="79:98" x14ac:dyDescent="0.2">
      <c r="CA339" s="98"/>
      <c r="CB339" s="98"/>
      <c r="CJ339" s="98"/>
      <c r="CK339" s="98"/>
      <c r="CS339" s="98"/>
      <c r="CT339" s="98"/>
    </row>
    <row r="340" spans="79:98" x14ac:dyDescent="0.2">
      <c r="CA340" s="241"/>
      <c r="CB340" s="241"/>
      <c r="CJ340" s="241"/>
      <c r="CK340" s="241"/>
      <c r="CS340" s="241"/>
      <c r="CT340" s="241"/>
    </row>
    <row r="341" spans="79:98" x14ac:dyDescent="0.2">
      <c r="CA341" s="98"/>
      <c r="CB341" s="98"/>
      <c r="CJ341" s="98"/>
      <c r="CK341" s="98"/>
      <c r="CS341" s="98"/>
      <c r="CT341" s="98"/>
    </row>
    <row r="342" spans="79:98" x14ac:dyDescent="0.2">
      <c r="CA342" s="197"/>
      <c r="CB342" s="197"/>
      <c r="CJ342" s="197"/>
      <c r="CK342" s="197"/>
      <c r="CS342" s="197"/>
      <c r="CT342" s="197"/>
    </row>
    <row r="343" spans="79:98" x14ac:dyDescent="0.2">
      <c r="CA343" s="98"/>
      <c r="CB343" s="98"/>
      <c r="CJ343" s="98"/>
      <c r="CK343" s="98"/>
      <c r="CS343" s="98"/>
      <c r="CT343" s="98"/>
    </row>
    <row r="344" spans="79:98" x14ac:dyDescent="0.2">
      <c r="CA344" s="98"/>
      <c r="CB344" s="98"/>
      <c r="CJ344" s="98"/>
      <c r="CK344" s="98"/>
      <c r="CS344" s="98"/>
      <c r="CT344" s="98"/>
    </row>
    <row r="345" spans="79:98" x14ac:dyDescent="0.2">
      <c r="CA345" s="98"/>
      <c r="CB345" s="98"/>
      <c r="CJ345" s="98"/>
      <c r="CK345" s="98"/>
      <c r="CS345" s="98"/>
      <c r="CT345" s="98"/>
    </row>
    <row r="346" spans="79:98" x14ac:dyDescent="0.2">
      <c r="CA346" s="98"/>
      <c r="CB346" s="98"/>
      <c r="CJ346" s="98"/>
      <c r="CK346" s="98"/>
      <c r="CS346" s="98"/>
      <c r="CT346" s="98"/>
    </row>
    <row r="347" spans="79:98" x14ac:dyDescent="0.2">
      <c r="CA347" s="98"/>
      <c r="CB347" s="98"/>
      <c r="CJ347" s="98"/>
      <c r="CK347" s="98"/>
      <c r="CS347" s="98"/>
      <c r="CT347" s="98"/>
    </row>
    <row r="348" spans="79:98" x14ac:dyDescent="0.2">
      <c r="CA348" s="98"/>
      <c r="CB348" s="98"/>
      <c r="CJ348" s="98"/>
      <c r="CK348" s="98"/>
      <c r="CS348" s="98"/>
      <c r="CT348" s="98"/>
    </row>
    <row r="349" spans="79:98" x14ac:dyDescent="0.2">
      <c r="CA349" s="197"/>
      <c r="CB349" s="197"/>
      <c r="CJ349" s="197"/>
      <c r="CK349" s="197"/>
      <c r="CS349" s="197"/>
      <c r="CT349" s="197"/>
    </row>
    <row r="350" spans="79:98" x14ac:dyDescent="0.2">
      <c r="CA350" s="197"/>
      <c r="CB350" s="197"/>
      <c r="CJ350" s="197"/>
      <c r="CK350" s="197"/>
      <c r="CS350" s="197"/>
      <c r="CT350" s="197"/>
    </row>
    <row r="351" spans="79:98" x14ac:dyDescent="0.2">
      <c r="CA351" s="98"/>
      <c r="CB351" s="98"/>
      <c r="CJ351" s="98"/>
      <c r="CK351" s="98"/>
      <c r="CS351" s="98"/>
      <c r="CT351" s="98"/>
    </row>
    <row r="352" spans="79:98" x14ac:dyDescent="0.2">
      <c r="CA352" s="197"/>
      <c r="CB352" s="197"/>
      <c r="CJ352" s="197"/>
      <c r="CK352" s="197"/>
      <c r="CS352" s="197"/>
      <c r="CT352" s="197"/>
    </row>
    <row r="353" spans="79:98" x14ac:dyDescent="0.2">
      <c r="CA353" s="98"/>
      <c r="CB353" s="98"/>
      <c r="CJ353" s="98"/>
      <c r="CK353" s="98"/>
      <c r="CS353" s="98"/>
      <c r="CT353" s="98"/>
    </row>
    <row r="354" spans="79:98" x14ac:dyDescent="0.2">
      <c r="CA354" s="98"/>
      <c r="CB354" s="98"/>
      <c r="CJ354" s="98"/>
      <c r="CK354" s="98"/>
      <c r="CS354" s="98"/>
      <c r="CT354" s="98"/>
    </row>
    <row r="355" spans="79:98" x14ac:dyDescent="0.2">
      <c r="CA355" s="98"/>
      <c r="CB355" s="98"/>
      <c r="CJ355" s="98"/>
      <c r="CK355" s="98"/>
      <c r="CS355" s="98"/>
      <c r="CT355" s="98"/>
    </row>
    <row r="356" spans="79:98" x14ac:dyDescent="0.2">
      <c r="CA356" s="98"/>
      <c r="CB356" s="98"/>
      <c r="CJ356" s="98"/>
      <c r="CK356" s="98"/>
      <c r="CS356" s="98"/>
      <c r="CT356" s="98"/>
    </row>
    <row r="357" spans="79:98" x14ac:dyDescent="0.2">
      <c r="CA357" s="98"/>
      <c r="CB357" s="98"/>
      <c r="CJ357" s="98"/>
      <c r="CK357" s="98"/>
      <c r="CS357" s="98"/>
      <c r="CT357" s="98"/>
    </row>
    <row r="358" spans="79:98" x14ac:dyDescent="0.2">
      <c r="CA358" s="98"/>
      <c r="CB358" s="98"/>
      <c r="CJ358" s="98"/>
      <c r="CK358" s="98"/>
      <c r="CS358" s="98"/>
      <c r="CT358" s="98"/>
    </row>
    <row r="359" spans="79:98" x14ac:dyDescent="0.2">
      <c r="CA359" s="98"/>
      <c r="CB359" s="98"/>
      <c r="CJ359" s="98"/>
      <c r="CK359" s="98"/>
      <c r="CS359" s="98"/>
      <c r="CT359" s="98"/>
    </row>
    <row r="360" spans="79:98" x14ac:dyDescent="0.2">
      <c r="CA360" s="98"/>
      <c r="CB360" s="98"/>
      <c r="CJ360" s="98"/>
      <c r="CK360" s="98"/>
      <c r="CS360" s="98"/>
      <c r="CT360" s="98"/>
    </row>
    <row r="361" spans="79:98" x14ac:dyDescent="0.2">
      <c r="CA361" s="197"/>
      <c r="CB361" s="197"/>
      <c r="CJ361" s="197"/>
      <c r="CK361" s="197"/>
      <c r="CS361" s="197"/>
      <c r="CT361" s="197"/>
    </row>
    <row r="362" spans="79:98" x14ac:dyDescent="0.2">
      <c r="CA362" s="197"/>
      <c r="CB362" s="197"/>
      <c r="CJ362" s="197"/>
      <c r="CK362" s="197"/>
      <c r="CS362" s="197"/>
      <c r="CT362" s="197"/>
    </row>
    <row r="363" spans="79:98" x14ac:dyDescent="0.2">
      <c r="CA363" s="98"/>
      <c r="CB363" s="98"/>
      <c r="CJ363" s="98"/>
      <c r="CK363" s="98"/>
      <c r="CS363" s="98"/>
      <c r="CT363" s="98"/>
    </row>
    <row r="364" spans="79:98" x14ac:dyDescent="0.2">
      <c r="CA364" s="197"/>
      <c r="CB364" s="197"/>
      <c r="CJ364" s="197"/>
      <c r="CK364" s="197"/>
      <c r="CS364" s="197"/>
      <c r="CT364" s="197"/>
    </row>
    <row r="365" spans="79:98" x14ac:dyDescent="0.2">
      <c r="CA365" s="197"/>
      <c r="CB365" s="197"/>
      <c r="CJ365" s="197"/>
      <c r="CK365" s="197"/>
      <c r="CS365" s="197"/>
      <c r="CT365" s="197"/>
    </row>
    <row r="366" spans="79:98" x14ac:dyDescent="0.2">
      <c r="CA366" s="98"/>
      <c r="CB366" s="98"/>
      <c r="CJ366" s="98"/>
      <c r="CK366" s="98"/>
      <c r="CS366" s="98"/>
      <c r="CT366" s="98"/>
    </row>
    <row r="367" spans="79:98" x14ac:dyDescent="0.2">
      <c r="CA367" s="197"/>
      <c r="CB367" s="197"/>
      <c r="CJ367" s="197"/>
      <c r="CK367" s="197"/>
      <c r="CS367" s="197"/>
      <c r="CT367" s="197"/>
    </row>
    <row r="368" spans="79:98" x14ac:dyDescent="0.2">
      <c r="CA368" s="197"/>
      <c r="CB368" s="197"/>
      <c r="CJ368" s="197"/>
      <c r="CK368" s="197"/>
      <c r="CS368" s="197"/>
      <c r="CT368" s="197"/>
    </row>
    <row r="369" spans="79:98" x14ac:dyDescent="0.2">
      <c r="CA369" s="98"/>
      <c r="CB369" s="98"/>
      <c r="CJ369" s="98"/>
      <c r="CK369" s="98"/>
      <c r="CS369" s="98"/>
      <c r="CT369" s="98"/>
    </row>
    <row r="370" spans="79:98" x14ac:dyDescent="0.2">
      <c r="CA370" s="98"/>
      <c r="CB370" s="98"/>
      <c r="CJ370" s="98"/>
      <c r="CK370" s="98"/>
      <c r="CS370" s="98"/>
      <c r="CT370" s="98"/>
    </row>
    <row r="371" spans="79:98" x14ac:dyDescent="0.2">
      <c r="CA371" s="98"/>
      <c r="CB371" s="98"/>
      <c r="CJ371" s="98"/>
      <c r="CK371" s="98"/>
      <c r="CS371" s="98"/>
      <c r="CT371" s="98"/>
    </row>
    <row r="372" spans="79:98" x14ac:dyDescent="0.2">
      <c r="CA372" s="98"/>
      <c r="CB372" s="98"/>
      <c r="CJ372" s="98"/>
      <c r="CK372" s="98"/>
      <c r="CS372" s="98"/>
      <c r="CT372" s="98"/>
    </row>
    <row r="373" spans="79:98" x14ac:dyDescent="0.2">
      <c r="CA373" s="98"/>
      <c r="CB373" s="98"/>
      <c r="CJ373" s="98"/>
      <c r="CK373" s="98"/>
      <c r="CS373" s="98"/>
      <c r="CT373" s="98"/>
    </row>
    <row r="374" spans="79:98" x14ac:dyDescent="0.2">
      <c r="CA374" s="98"/>
      <c r="CB374" s="98"/>
      <c r="CJ374" s="98"/>
      <c r="CK374" s="98"/>
      <c r="CS374" s="98"/>
      <c r="CT374" s="98"/>
    </row>
    <row r="375" spans="79:98" x14ac:dyDescent="0.2">
      <c r="CA375" s="197"/>
      <c r="CB375" s="197"/>
      <c r="CJ375" s="197"/>
      <c r="CK375" s="197"/>
      <c r="CS375" s="197"/>
      <c r="CT375" s="197"/>
    </row>
    <row r="376" spans="79:98" x14ac:dyDescent="0.2">
      <c r="CA376" s="197"/>
      <c r="CB376" s="197"/>
      <c r="CJ376" s="197"/>
      <c r="CK376" s="197"/>
      <c r="CS376" s="197"/>
      <c r="CT376" s="197"/>
    </row>
    <row r="377" spans="79:98" x14ac:dyDescent="0.2">
      <c r="CA377" s="197"/>
      <c r="CB377" s="197"/>
      <c r="CJ377" s="197"/>
      <c r="CK377" s="197"/>
      <c r="CS377" s="197"/>
      <c r="CT377" s="197"/>
    </row>
    <row r="378" spans="79:98" x14ac:dyDescent="0.2">
      <c r="CA378" s="98"/>
      <c r="CB378" s="98"/>
      <c r="CJ378" s="98"/>
      <c r="CK378" s="98"/>
      <c r="CS378" s="98"/>
      <c r="CT378" s="98"/>
    </row>
    <row r="379" spans="79:98" x14ac:dyDescent="0.2">
      <c r="CA379" s="98"/>
      <c r="CB379" s="98"/>
      <c r="CJ379" s="98"/>
      <c r="CK379" s="98"/>
      <c r="CS379" s="98"/>
      <c r="CT379" s="98"/>
    </row>
    <row r="380" spans="79:98" x14ac:dyDescent="0.2">
      <c r="CA380" s="98"/>
      <c r="CB380" s="98"/>
      <c r="CJ380" s="98"/>
      <c r="CK380" s="98"/>
      <c r="CS380" s="98"/>
      <c r="CT380" s="98"/>
    </row>
    <row r="381" spans="79:98" x14ac:dyDescent="0.2">
      <c r="CA381" s="197"/>
      <c r="CB381" s="197"/>
      <c r="CJ381" s="197"/>
      <c r="CK381" s="197"/>
      <c r="CS381" s="197"/>
      <c r="CT381" s="197"/>
    </row>
    <row r="382" spans="79:98" x14ac:dyDescent="0.2">
      <c r="CA382" s="98"/>
      <c r="CB382" s="98"/>
      <c r="CJ382" s="98"/>
      <c r="CK382" s="98"/>
      <c r="CS382" s="98"/>
      <c r="CT382" s="98"/>
    </row>
    <row r="383" spans="79:98" x14ac:dyDescent="0.2">
      <c r="CA383" s="153"/>
      <c r="CB383" s="153"/>
      <c r="CJ383" s="153"/>
      <c r="CK383" s="153"/>
      <c r="CS383" s="153"/>
      <c r="CT383" s="153"/>
    </row>
    <row r="384" spans="79:98" x14ac:dyDescent="0.2">
      <c r="CA384" s="98"/>
      <c r="CB384" s="98"/>
      <c r="CJ384" s="98"/>
      <c r="CK384" s="98"/>
      <c r="CS384" s="98"/>
      <c r="CT384" s="98"/>
    </row>
    <row r="385" spans="79:98" x14ac:dyDescent="0.2">
      <c r="CA385" s="98"/>
      <c r="CB385" s="98"/>
      <c r="CJ385" s="98"/>
      <c r="CK385" s="98"/>
      <c r="CS385" s="98"/>
      <c r="CT385" s="98"/>
    </row>
    <row r="386" spans="79:98" x14ac:dyDescent="0.2">
      <c r="CA386" s="153"/>
      <c r="CB386" s="153"/>
      <c r="CJ386" s="153"/>
      <c r="CK386" s="153"/>
      <c r="CS386" s="153"/>
      <c r="CT386" s="153"/>
    </row>
    <row r="387" spans="79:98" x14ac:dyDescent="0.2">
      <c r="CA387" s="98"/>
      <c r="CB387" s="98"/>
      <c r="CJ387" s="98"/>
      <c r="CK387" s="98"/>
      <c r="CS387" s="98"/>
      <c r="CT387" s="98"/>
    </row>
    <row r="388" spans="79:98" x14ac:dyDescent="0.2">
      <c r="CA388" s="197"/>
      <c r="CB388" s="197"/>
      <c r="CJ388" s="197"/>
      <c r="CK388" s="197"/>
      <c r="CS388" s="197"/>
      <c r="CT388" s="197"/>
    </row>
    <row r="389" spans="79:98" x14ac:dyDescent="0.2">
      <c r="CA389" s="197"/>
      <c r="CB389" s="197"/>
      <c r="CJ389" s="197"/>
      <c r="CK389" s="197"/>
      <c r="CS389" s="197"/>
      <c r="CT389" s="197"/>
    </row>
    <row r="390" spans="79:98" x14ac:dyDescent="0.2">
      <c r="CA390" s="197"/>
      <c r="CB390" s="197"/>
      <c r="CJ390" s="197"/>
      <c r="CK390" s="197"/>
      <c r="CS390" s="197"/>
      <c r="CT390" s="197"/>
    </row>
    <row r="391" spans="79:98" x14ac:dyDescent="0.2">
      <c r="CA391" s="98"/>
      <c r="CB391" s="98"/>
      <c r="CJ391" s="98"/>
      <c r="CK391" s="98"/>
      <c r="CS391" s="98"/>
      <c r="CT391" s="98"/>
    </row>
    <row r="392" spans="79:98" x14ac:dyDescent="0.2">
      <c r="CA392" s="197"/>
      <c r="CB392" s="197"/>
      <c r="CJ392" s="197"/>
      <c r="CK392" s="197"/>
      <c r="CS392" s="197"/>
      <c r="CT392" s="197"/>
    </row>
    <row r="393" spans="79:98" x14ac:dyDescent="0.2">
      <c r="CA393" s="197"/>
      <c r="CB393" s="197"/>
      <c r="CJ393" s="197"/>
      <c r="CK393" s="197"/>
      <c r="CS393" s="197"/>
      <c r="CT393" s="197"/>
    </row>
    <row r="394" spans="79:98" x14ac:dyDescent="0.2">
      <c r="CA394" s="197"/>
      <c r="CB394" s="197"/>
      <c r="CJ394" s="197"/>
      <c r="CK394" s="197"/>
      <c r="CS394" s="197"/>
      <c r="CT394" s="197"/>
    </row>
    <row r="395" spans="79:98" x14ac:dyDescent="0.2">
      <c r="CA395" s="197"/>
      <c r="CB395" s="197"/>
      <c r="CJ395" s="197"/>
      <c r="CK395" s="197"/>
      <c r="CS395" s="197"/>
      <c r="CT395" s="197"/>
    </row>
    <row r="396" spans="79:98" x14ac:dyDescent="0.2">
      <c r="CA396" s="197"/>
      <c r="CB396" s="197"/>
      <c r="CJ396" s="197"/>
      <c r="CK396" s="197"/>
      <c r="CS396" s="197"/>
      <c r="CT396" s="197"/>
    </row>
    <row r="397" spans="79:98" x14ac:dyDescent="0.2">
      <c r="CA397" s="197"/>
      <c r="CB397" s="197"/>
      <c r="CJ397" s="197"/>
      <c r="CK397" s="197"/>
      <c r="CS397" s="197"/>
      <c r="CT397" s="197"/>
    </row>
    <row r="398" spans="79:98" x14ac:dyDescent="0.2">
      <c r="CA398" s="98"/>
      <c r="CB398" s="98"/>
      <c r="CJ398" s="98"/>
      <c r="CK398" s="98"/>
      <c r="CS398" s="98"/>
      <c r="CT398" s="98"/>
    </row>
    <row r="399" spans="79:98" x14ac:dyDescent="0.2">
      <c r="CA399" s="197"/>
      <c r="CB399" s="197"/>
      <c r="CJ399" s="197"/>
      <c r="CK399" s="197"/>
      <c r="CS399" s="197"/>
      <c r="CT399" s="197"/>
    </row>
    <row r="400" spans="79:98" x14ac:dyDescent="0.2">
      <c r="CA400" s="197"/>
      <c r="CB400" s="197"/>
      <c r="CJ400" s="197"/>
      <c r="CK400" s="197"/>
      <c r="CS400" s="197"/>
      <c r="CT400" s="197"/>
    </row>
    <row r="401" spans="79:98" x14ac:dyDescent="0.2">
      <c r="CA401" s="197"/>
      <c r="CB401" s="197"/>
      <c r="CJ401" s="197"/>
      <c r="CK401" s="197"/>
      <c r="CS401" s="197"/>
      <c r="CT401" s="197"/>
    </row>
    <row r="402" spans="79:98" x14ac:dyDescent="0.2">
      <c r="CA402" s="197"/>
      <c r="CB402" s="197"/>
      <c r="CJ402" s="197"/>
      <c r="CK402" s="197"/>
      <c r="CS402" s="197"/>
      <c r="CT402" s="197"/>
    </row>
    <row r="403" spans="79:98" x14ac:dyDescent="0.2">
      <c r="CA403" s="197"/>
      <c r="CB403" s="197"/>
      <c r="CJ403" s="197"/>
      <c r="CK403" s="197"/>
      <c r="CS403" s="197"/>
      <c r="CT403" s="197"/>
    </row>
    <row r="404" spans="79:98" x14ac:dyDescent="0.2">
      <c r="CA404" s="197"/>
      <c r="CB404" s="197"/>
      <c r="CJ404" s="197"/>
      <c r="CK404" s="197"/>
      <c r="CS404" s="197"/>
      <c r="CT404" s="197"/>
    </row>
    <row r="405" spans="79:98" x14ac:dyDescent="0.2">
      <c r="CA405" s="197"/>
      <c r="CB405" s="197"/>
      <c r="CJ405" s="197"/>
      <c r="CK405" s="197"/>
      <c r="CS405" s="197"/>
      <c r="CT405" s="197"/>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D101"/>
  <sheetViews>
    <sheetView workbookViewId="0">
      <selection activeCell="K21" sqref="K21"/>
    </sheetView>
  </sheetViews>
  <sheetFormatPr defaultRowHeight="12.75" x14ac:dyDescent="0.2"/>
  <sheetData>
    <row r="1" spans="1:30" x14ac:dyDescent="0.2">
      <c r="A1" t="s">
        <v>366</v>
      </c>
      <c r="B1" t="s">
        <v>367</v>
      </c>
      <c r="I1" s="101" t="s">
        <v>389</v>
      </c>
      <c r="J1" s="101"/>
      <c r="K1" s="101"/>
      <c r="L1" s="101"/>
      <c r="O1" s="157" t="s">
        <v>390</v>
      </c>
    </row>
    <row r="2" spans="1:30" ht="13.5" thickBot="1" x14ac:dyDescent="0.25">
      <c r="I2" s="101" t="s">
        <v>378</v>
      </c>
      <c r="J2" s="101" t="s">
        <v>35</v>
      </c>
      <c r="K2" s="101" t="s">
        <v>109</v>
      </c>
      <c r="L2" s="101" t="s">
        <v>110</v>
      </c>
      <c r="M2" s="308">
        <f>SUM(M3:M101)</f>
        <v>26</v>
      </c>
      <c r="O2" s="101" t="s">
        <v>378</v>
      </c>
      <c r="P2" s="101" t="s">
        <v>35</v>
      </c>
      <c r="Q2" s="101" t="s">
        <v>109</v>
      </c>
      <c r="R2" s="101" t="s">
        <v>110</v>
      </c>
      <c r="S2" s="308">
        <f>SUM(S3:S101)</f>
        <v>19</v>
      </c>
      <c r="V2">
        <v>2011</v>
      </c>
      <c r="W2" s="308">
        <f>COUNT(W3:W98)</f>
        <v>9</v>
      </c>
      <c r="Z2">
        <v>2010</v>
      </c>
      <c r="AA2" s="308">
        <f>COUNT(AA3:AA98)</f>
        <v>7</v>
      </c>
      <c r="AD2" s="308">
        <f>COUNT(AD3:AD98)</f>
        <v>23</v>
      </c>
    </row>
    <row r="3" spans="1:30" x14ac:dyDescent="0.2">
      <c r="A3">
        <v>1</v>
      </c>
      <c r="B3">
        <v>341</v>
      </c>
      <c r="C3">
        <v>363</v>
      </c>
      <c r="D3" t="s">
        <v>368</v>
      </c>
      <c r="E3">
        <v>1</v>
      </c>
      <c r="F3" t="s">
        <v>369</v>
      </c>
      <c r="G3" t="s">
        <v>11</v>
      </c>
      <c r="I3" s="111" t="e">
        <f>MATCH(B3,[1]Archimedes!$B$4:$B$103,0)</f>
        <v>#N/A</v>
      </c>
      <c r="J3" s="50">
        <f>MATCH(B3,[1]Curie!$B$4:$B$103,0)</f>
        <v>1</v>
      </c>
      <c r="K3" s="50" t="e">
        <f>MATCH(B3,[1]Galileo!$B$4:$B$103,0)</f>
        <v>#N/A</v>
      </c>
      <c r="L3" s="51" t="e">
        <f>MATCH(B3,[1]Newton!$B$4:$B$103,0)</f>
        <v>#N/A</v>
      </c>
      <c r="M3">
        <f>COUNT(I3:L3)</f>
        <v>1</v>
      </c>
      <c r="O3" s="111" t="e">
        <f>MATCH($B3,'2011'!L$44:L$131,0)</f>
        <v>#N/A</v>
      </c>
      <c r="P3" s="50" t="e">
        <f>MATCH($B3,'2011'!N$44:N$131,0)</f>
        <v>#N/A</v>
      </c>
      <c r="Q3" s="50">
        <f>MATCH($B3,'2011'!P$44:P$131,0)</f>
        <v>20</v>
      </c>
      <c r="R3" s="51" t="e">
        <f>MATCH($B3,'2011'!R$44:R$131,0)</f>
        <v>#N/A</v>
      </c>
      <c r="S3">
        <f>COUNT(O3:R3)</f>
        <v>1</v>
      </c>
      <c r="V3">
        <v>11</v>
      </c>
      <c r="W3">
        <f>MATCH(V3,$B$3:$B$101,0)</f>
        <v>13</v>
      </c>
      <c r="Z3">
        <v>16</v>
      </c>
      <c r="AA3" t="e">
        <f>MATCH(Z3,$B$3:$B$101,0)</f>
        <v>#N/A</v>
      </c>
      <c r="AC3">
        <v>11</v>
      </c>
      <c r="AD3">
        <f>MATCH(AC3,$B$3:$B$101,0)</f>
        <v>13</v>
      </c>
    </row>
    <row r="4" spans="1:30" x14ac:dyDescent="0.2">
      <c r="A4">
        <v>2</v>
      </c>
      <c r="B4">
        <v>25</v>
      </c>
      <c r="C4">
        <v>288</v>
      </c>
      <c r="D4">
        <v>2</v>
      </c>
      <c r="E4" t="s">
        <v>369</v>
      </c>
      <c r="F4" t="s">
        <v>11</v>
      </c>
      <c r="I4" s="112" t="e">
        <f>MATCH(B4,[1]Archimedes!$B$4:$B$103,0)</f>
        <v>#N/A</v>
      </c>
      <c r="J4" s="97" t="e">
        <f>MATCH(B4,[1]Curie!$B$4:$B$103,0)</f>
        <v>#N/A</v>
      </c>
      <c r="K4" s="97">
        <f>MATCH(B4,[1]Galileo!$B$4:$B$103,0)</f>
        <v>36</v>
      </c>
      <c r="L4" s="106" t="e">
        <f>MATCH(B4,[1]Newton!$B$4:$B$103,0)</f>
        <v>#N/A</v>
      </c>
      <c r="M4">
        <f t="shared" ref="M4:M67" si="0">COUNT(I4:L4)</f>
        <v>1</v>
      </c>
      <c r="O4" s="112" t="e">
        <f>MATCH(B4,'2011'!L$44:L$131,0)</f>
        <v>#N/A</v>
      </c>
      <c r="P4" s="97" t="e">
        <f>MATCH($B4,'2011'!N$44:N$131,0)</f>
        <v>#N/A</v>
      </c>
      <c r="Q4" s="97" t="e">
        <f>MATCH($B4,'2011'!P$44:P$131,0)</f>
        <v>#N/A</v>
      </c>
      <c r="R4" s="106">
        <f>MATCH($B4,'2011'!R$44:R$131,0)</f>
        <v>3</v>
      </c>
      <c r="S4">
        <f t="shared" ref="S4:S67" si="1">COUNT(O4:R4)</f>
        <v>1</v>
      </c>
      <c r="V4">
        <v>16</v>
      </c>
      <c r="W4" t="e">
        <f t="shared" ref="W4:W67" si="2">MATCH(V4,B$3:B$101,0)</f>
        <v>#N/A</v>
      </c>
      <c r="Z4">
        <v>20</v>
      </c>
      <c r="AA4" t="e">
        <f t="shared" ref="AA4:AA67" si="3">MATCH(Z4,$B$3:$B$101,0)</f>
        <v>#N/A</v>
      </c>
      <c r="AC4">
        <v>20</v>
      </c>
      <c r="AD4" t="e">
        <f t="shared" ref="AD4:AD58" si="4">MATCH(AC4,$B$3:$B$101,0)</f>
        <v>#N/A</v>
      </c>
    </row>
    <row r="5" spans="1:30" x14ac:dyDescent="0.2">
      <c r="A5">
        <v>3</v>
      </c>
      <c r="B5">
        <v>1218</v>
      </c>
      <c r="C5">
        <v>285</v>
      </c>
      <c r="D5">
        <v>8</v>
      </c>
      <c r="E5" t="s">
        <v>369</v>
      </c>
      <c r="F5" t="s">
        <v>370</v>
      </c>
      <c r="I5" s="112">
        <f>MATCH(B5,[1]Archimedes!$B$4:$B$103,0)</f>
        <v>12</v>
      </c>
      <c r="J5" s="97" t="e">
        <f>MATCH(B5,[1]Curie!$B$4:$B$103,0)</f>
        <v>#N/A</v>
      </c>
      <c r="K5" s="97" t="e">
        <f>MATCH(B5,[1]Galileo!$B$4:$B$103,0)</f>
        <v>#N/A</v>
      </c>
      <c r="L5" s="106" t="e">
        <f>MATCH(B5,[1]Newton!$B$4:$B$103,0)</f>
        <v>#N/A</v>
      </c>
      <c r="M5">
        <f t="shared" si="0"/>
        <v>1</v>
      </c>
      <c r="O5" s="112" t="e">
        <f>MATCH(B5,'2011'!L$44:L$131,0)</f>
        <v>#N/A</v>
      </c>
      <c r="P5" s="97" t="e">
        <f>MATCH($B5,'2011'!N$44:N$131,0)</f>
        <v>#N/A</v>
      </c>
      <c r="Q5" s="97">
        <f>MATCH($B5,'2011'!P$44:P$131,0)</f>
        <v>46</v>
      </c>
      <c r="R5" s="106" t="e">
        <f>MATCH($B5,'2011'!R$44:R$131,0)</f>
        <v>#N/A</v>
      </c>
      <c r="S5">
        <f t="shared" si="1"/>
        <v>1</v>
      </c>
      <c r="V5">
        <v>25</v>
      </c>
      <c r="W5">
        <f t="shared" si="2"/>
        <v>2</v>
      </c>
      <c r="Z5">
        <v>25</v>
      </c>
      <c r="AA5">
        <f t="shared" si="3"/>
        <v>2</v>
      </c>
      <c r="AC5">
        <v>25</v>
      </c>
      <c r="AD5">
        <f t="shared" si="4"/>
        <v>2</v>
      </c>
    </row>
    <row r="6" spans="1:30" x14ac:dyDescent="0.2">
      <c r="A6">
        <v>4</v>
      </c>
      <c r="B6">
        <v>365</v>
      </c>
      <c r="C6">
        <v>235</v>
      </c>
      <c r="D6" t="s">
        <v>368</v>
      </c>
      <c r="E6" t="s">
        <v>371</v>
      </c>
      <c r="I6" s="112" t="e">
        <f>MATCH(B6,[1]Archimedes!$B$4:$B$103,0)</f>
        <v>#N/A</v>
      </c>
      <c r="J6" s="97" t="e">
        <f>MATCH(B6,[1]Curie!$B$4:$B$103,0)</f>
        <v>#N/A</v>
      </c>
      <c r="K6" s="97" t="e">
        <f>MATCH(B6,[1]Galileo!$B$4:$B$103,0)</f>
        <v>#N/A</v>
      </c>
      <c r="L6" s="106">
        <f>MATCH(B6,[1]Newton!$B$4:$B$103,0)</f>
        <v>6</v>
      </c>
      <c r="M6">
        <f t="shared" si="0"/>
        <v>1</v>
      </c>
      <c r="O6" s="112" t="e">
        <f>MATCH(B6,'2011'!L$44:L$131,0)</f>
        <v>#N/A</v>
      </c>
      <c r="P6" s="97">
        <f>MATCH($B6,'2011'!N$44:N$131,0)</f>
        <v>21</v>
      </c>
      <c r="Q6" s="97" t="e">
        <f>MATCH($B6,'2011'!P$44:P$131,0)</f>
        <v>#N/A</v>
      </c>
      <c r="R6" s="106" t="e">
        <f>MATCH($B6,'2011'!R$44:R$131,0)</f>
        <v>#N/A</v>
      </c>
      <c r="S6">
        <f t="shared" si="1"/>
        <v>1</v>
      </c>
      <c r="V6">
        <v>27</v>
      </c>
      <c r="W6" t="e">
        <f t="shared" si="2"/>
        <v>#N/A</v>
      </c>
      <c r="Z6">
        <v>27</v>
      </c>
      <c r="AA6" t="e">
        <f t="shared" si="3"/>
        <v>#N/A</v>
      </c>
      <c r="AC6">
        <v>41</v>
      </c>
      <c r="AD6">
        <f t="shared" si="4"/>
        <v>65</v>
      </c>
    </row>
    <row r="7" spans="1:30" x14ac:dyDescent="0.2">
      <c r="A7">
        <v>5</v>
      </c>
      <c r="B7">
        <v>222</v>
      </c>
      <c r="C7">
        <v>229</v>
      </c>
      <c r="D7" t="s">
        <v>368</v>
      </c>
      <c r="E7" t="s">
        <v>371</v>
      </c>
      <c r="I7" s="112" t="e">
        <f>MATCH(B7,[1]Archimedes!$B$4:$B$103,0)</f>
        <v>#N/A</v>
      </c>
      <c r="J7" s="97" t="e">
        <f>MATCH(B7,[1]Curie!$B$4:$B$103,0)</f>
        <v>#N/A</v>
      </c>
      <c r="K7" s="97" t="e">
        <f>MATCH(B7,[1]Galileo!$B$4:$B$103,0)</f>
        <v>#N/A</v>
      </c>
      <c r="L7" s="106">
        <f>MATCH(B7,[1]Newton!$B$4:$B$103,0)</f>
        <v>56</v>
      </c>
      <c r="M7">
        <f t="shared" si="0"/>
        <v>1</v>
      </c>
      <c r="O7" s="112" t="e">
        <f>MATCH(B7,'2011'!L$44:L$131,0)</f>
        <v>#N/A</v>
      </c>
      <c r="P7" s="97" t="e">
        <f>MATCH($B7,'2011'!N$44:N$131,0)</f>
        <v>#N/A</v>
      </c>
      <c r="Q7" s="97" t="e">
        <f>MATCH($B7,'2011'!P$44:P$131,0)</f>
        <v>#N/A</v>
      </c>
      <c r="R7" s="106" t="e">
        <f>MATCH($B7,'2011'!R$44:R$131,0)</f>
        <v>#N/A</v>
      </c>
      <c r="S7">
        <f t="shared" si="1"/>
        <v>0</v>
      </c>
      <c r="V7">
        <v>33</v>
      </c>
      <c r="W7" t="e">
        <f t="shared" si="2"/>
        <v>#N/A</v>
      </c>
      <c r="Z7">
        <v>33</v>
      </c>
      <c r="AA7" t="e">
        <f t="shared" si="3"/>
        <v>#N/A</v>
      </c>
      <c r="AC7">
        <v>48</v>
      </c>
      <c r="AD7" t="e">
        <f t="shared" si="4"/>
        <v>#N/A</v>
      </c>
    </row>
    <row r="8" spans="1:30" x14ac:dyDescent="0.2">
      <c r="A8">
        <v>6</v>
      </c>
      <c r="B8">
        <v>1676</v>
      </c>
      <c r="C8">
        <v>226</v>
      </c>
      <c r="D8">
        <v>9</v>
      </c>
      <c r="E8" t="s">
        <v>369</v>
      </c>
      <c r="F8" t="s">
        <v>370</v>
      </c>
      <c r="I8" s="112">
        <f>MATCH(B8,[1]Archimedes!$B$4:$B$103,0)</f>
        <v>11</v>
      </c>
      <c r="J8" s="97" t="e">
        <f>MATCH(B8,[1]Curie!$B$4:$B$103,0)</f>
        <v>#N/A</v>
      </c>
      <c r="K8" s="97" t="e">
        <f>MATCH(B8,[1]Galileo!$B$4:$B$103,0)</f>
        <v>#N/A</v>
      </c>
      <c r="L8" s="106" t="e">
        <f>MATCH(B8,[1]Newton!$B$4:$B$103,0)</f>
        <v>#N/A</v>
      </c>
      <c r="M8">
        <f t="shared" si="0"/>
        <v>1</v>
      </c>
      <c r="O8" s="112" t="e">
        <f>MATCH(B8,'2011'!L$44:L$131,0)</f>
        <v>#N/A</v>
      </c>
      <c r="P8" s="97" t="e">
        <f>MATCH($B8,'2011'!N$44:N$131,0)</f>
        <v>#N/A</v>
      </c>
      <c r="Q8" s="97" t="e">
        <f>MATCH($B8,'2011'!P$44:P$131,0)</f>
        <v>#N/A</v>
      </c>
      <c r="R8" s="106">
        <f>MATCH($B8,'2011'!R$44:R$131,0)</f>
        <v>37</v>
      </c>
      <c r="S8">
        <f t="shared" si="1"/>
        <v>1</v>
      </c>
      <c r="V8">
        <v>40</v>
      </c>
      <c r="W8" t="e">
        <f t="shared" si="2"/>
        <v>#N/A</v>
      </c>
      <c r="Z8">
        <v>40</v>
      </c>
      <c r="AA8" t="e">
        <f t="shared" si="3"/>
        <v>#N/A</v>
      </c>
      <c r="AC8">
        <v>56</v>
      </c>
      <c r="AD8">
        <f t="shared" si="4"/>
        <v>14</v>
      </c>
    </row>
    <row r="9" spans="1:30" x14ac:dyDescent="0.2">
      <c r="A9">
        <v>7</v>
      </c>
      <c r="B9">
        <v>2180</v>
      </c>
      <c r="C9">
        <v>222</v>
      </c>
      <c r="D9">
        <v>10</v>
      </c>
      <c r="E9" t="s">
        <v>369</v>
      </c>
      <c r="F9" t="s">
        <v>370</v>
      </c>
      <c r="I9" s="112" t="e">
        <f>MATCH(B9,[1]Archimedes!$B$4:$B$103,0)</f>
        <v>#N/A</v>
      </c>
      <c r="J9" s="97">
        <f>MATCH(B9,[1]Curie!$B$4:$B$103,0)</f>
        <v>96</v>
      </c>
      <c r="K9" s="97" t="e">
        <f>MATCH(B9,[1]Galileo!$B$4:$B$103,0)</f>
        <v>#N/A</v>
      </c>
      <c r="L9" s="106" t="e">
        <f>MATCH(B9,[1]Newton!$B$4:$B$103,0)</f>
        <v>#N/A</v>
      </c>
      <c r="M9">
        <f t="shared" si="0"/>
        <v>1</v>
      </c>
      <c r="O9" s="112" t="e">
        <f>MATCH(B9,'2011'!L$44:L$131,0)</f>
        <v>#N/A</v>
      </c>
      <c r="P9" s="97" t="e">
        <f>MATCH($B9,'2011'!N$44:N$131,0)</f>
        <v>#N/A</v>
      </c>
      <c r="Q9" s="97" t="e">
        <f>MATCH($B9,'2011'!P$44:P$131,0)</f>
        <v>#N/A</v>
      </c>
      <c r="R9" s="106" t="e">
        <f>MATCH($B9,'2011'!R$44:R$131,0)</f>
        <v>#N/A</v>
      </c>
      <c r="S9">
        <f t="shared" si="1"/>
        <v>0</v>
      </c>
      <c r="V9">
        <v>51</v>
      </c>
      <c r="W9" t="e">
        <f t="shared" si="2"/>
        <v>#N/A</v>
      </c>
      <c r="Z9">
        <v>51</v>
      </c>
      <c r="AA9" t="e">
        <f t="shared" si="3"/>
        <v>#N/A</v>
      </c>
      <c r="AC9">
        <v>63</v>
      </c>
      <c r="AD9" t="e">
        <f t="shared" si="4"/>
        <v>#N/A</v>
      </c>
    </row>
    <row r="10" spans="1:30" x14ac:dyDescent="0.2">
      <c r="A10">
        <v>8</v>
      </c>
      <c r="B10">
        <v>2016</v>
      </c>
      <c r="C10">
        <v>217</v>
      </c>
      <c r="D10">
        <v>11</v>
      </c>
      <c r="E10" t="s">
        <v>369</v>
      </c>
      <c r="F10" t="s">
        <v>370</v>
      </c>
      <c r="I10" s="112" t="e">
        <f>MATCH(B10,[1]Archimedes!$B$4:$B$103,0)</f>
        <v>#N/A</v>
      </c>
      <c r="J10" s="97" t="e">
        <f>MATCH(B10,[1]Curie!$B$4:$B$103,0)</f>
        <v>#N/A</v>
      </c>
      <c r="K10" s="97">
        <f>MATCH(B10,[1]Galileo!$B$4:$B$103,0)</f>
        <v>19</v>
      </c>
      <c r="L10" s="106" t="e">
        <f>MATCH(B10,[1]Newton!$B$4:$B$103,0)</f>
        <v>#N/A</v>
      </c>
      <c r="M10">
        <f t="shared" si="0"/>
        <v>1</v>
      </c>
      <c r="O10" s="112">
        <f>MATCH(B10,'2011'!L$44:L$131,0)</f>
        <v>57</v>
      </c>
      <c r="P10" s="97" t="e">
        <f>MATCH($B10,'2011'!N$44:N$131,0)</f>
        <v>#N/A</v>
      </c>
      <c r="Q10" s="97" t="e">
        <f>MATCH($B10,'2011'!P$44:P$131,0)</f>
        <v>#N/A</v>
      </c>
      <c r="R10" s="106" t="e">
        <f>MATCH($B10,'2011'!R$44:R$131,0)</f>
        <v>#N/A</v>
      </c>
      <c r="S10">
        <f t="shared" si="1"/>
        <v>1</v>
      </c>
      <c r="V10">
        <v>67</v>
      </c>
      <c r="W10" t="e">
        <f t="shared" si="2"/>
        <v>#N/A</v>
      </c>
      <c r="Z10">
        <v>67</v>
      </c>
      <c r="AA10" t="e">
        <f t="shared" si="3"/>
        <v>#N/A</v>
      </c>
      <c r="AC10">
        <v>75</v>
      </c>
      <c r="AD10">
        <f t="shared" si="4"/>
        <v>29</v>
      </c>
    </row>
    <row r="11" spans="1:30" x14ac:dyDescent="0.2">
      <c r="A11">
        <v>9</v>
      </c>
      <c r="B11">
        <v>2590</v>
      </c>
      <c r="C11">
        <v>206</v>
      </c>
      <c r="D11" t="s">
        <v>368</v>
      </c>
      <c r="E11" t="s">
        <v>371</v>
      </c>
      <c r="I11" s="112">
        <f>MATCH(B11,[1]Archimedes!$B$4:$B$103,0)</f>
        <v>6</v>
      </c>
      <c r="J11" s="97" t="e">
        <f>MATCH(B11,[1]Curie!$B$4:$B$103,0)</f>
        <v>#N/A</v>
      </c>
      <c r="K11" s="97" t="e">
        <f>MATCH(B11,[1]Galileo!$B$4:$B$103,0)</f>
        <v>#N/A</v>
      </c>
      <c r="L11" s="106" t="e">
        <f>MATCH(B11,[1]Newton!$B$4:$B$103,0)</f>
        <v>#N/A</v>
      </c>
      <c r="M11">
        <f t="shared" si="0"/>
        <v>1</v>
      </c>
      <c r="O11" s="112" t="e">
        <f>MATCH(B11,'2011'!L$44:L$131,0)</f>
        <v>#N/A</v>
      </c>
      <c r="P11" s="97" t="e">
        <f>MATCH($B11,'2011'!N$44:N$131,0)</f>
        <v>#N/A</v>
      </c>
      <c r="Q11" s="97" t="e">
        <f>MATCH($B11,'2011'!P$44:P$131,0)</f>
        <v>#N/A</v>
      </c>
      <c r="R11" s="106" t="e">
        <f>MATCH($B11,'2011'!R$44:R$131,0)</f>
        <v>#N/A</v>
      </c>
      <c r="S11">
        <f t="shared" si="1"/>
        <v>0</v>
      </c>
      <c r="V11">
        <v>70</v>
      </c>
      <c r="W11" t="e">
        <f t="shared" si="2"/>
        <v>#N/A</v>
      </c>
      <c r="Z11">
        <v>70</v>
      </c>
      <c r="AA11" t="e">
        <f t="shared" si="3"/>
        <v>#N/A</v>
      </c>
      <c r="AC11">
        <v>102</v>
      </c>
      <c r="AD11">
        <f t="shared" si="4"/>
        <v>75</v>
      </c>
    </row>
    <row r="12" spans="1:30" x14ac:dyDescent="0.2">
      <c r="A12">
        <v>10</v>
      </c>
      <c r="B12">
        <v>486</v>
      </c>
      <c r="C12">
        <v>183</v>
      </c>
      <c r="D12">
        <v>12</v>
      </c>
      <c r="E12" t="s">
        <v>369</v>
      </c>
      <c r="F12" t="s">
        <v>370</v>
      </c>
      <c r="I12" s="112" t="e">
        <f>MATCH(B12,[1]Archimedes!$B$4:$B$103,0)</f>
        <v>#N/A</v>
      </c>
      <c r="J12" s="97" t="e">
        <f>MATCH(B12,[1]Curie!$B$4:$B$103,0)</f>
        <v>#N/A</v>
      </c>
      <c r="K12" s="97" t="e">
        <f>MATCH(B12,[1]Galileo!$B$4:$B$103,0)</f>
        <v>#N/A</v>
      </c>
      <c r="L12" s="106" t="e">
        <f>MATCH(B12,[1]Newton!$B$4:$B$103,0)</f>
        <v>#N/A</v>
      </c>
      <c r="M12">
        <f t="shared" si="0"/>
        <v>0</v>
      </c>
      <c r="O12" s="112" t="e">
        <f>MATCH(B12,'2011'!L$44:L$131,0)</f>
        <v>#N/A</v>
      </c>
      <c r="P12" s="97" t="e">
        <f>MATCH($B12,'2011'!N$44:N$131,0)</f>
        <v>#N/A</v>
      </c>
      <c r="Q12" s="97" t="e">
        <f>MATCH($B12,'2011'!P$44:P$131,0)</f>
        <v>#N/A</v>
      </c>
      <c r="R12" s="106" t="e">
        <f>MATCH($B12,'2011'!R$44:R$131,0)</f>
        <v>#N/A</v>
      </c>
      <c r="S12">
        <f t="shared" si="1"/>
        <v>0</v>
      </c>
      <c r="V12">
        <v>71</v>
      </c>
      <c r="W12" t="e">
        <f t="shared" si="2"/>
        <v>#N/A</v>
      </c>
      <c r="Z12">
        <v>71</v>
      </c>
      <c r="AA12" t="e">
        <f t="shared" si="3"/>
        <v>#N/A</v>
      </c>
      <c r="AC12">
        <v>117</v>
      </c>
      <c r="AD12" t="e">
        <f t="shared" si="4"/>
        <v>#N/A</v>
      </c>
    </row>
    <row r="13" spans="1:30" x14ac:dyDescent="0.2">
      <c r="A13">
        <v>11</v>
      </c>
      <c r="B13">
        <v>272</v>
      </c>
      <c r="C13">
        <v>173</v>
      </c>
      <c r="D13" t="s">
        <v>368</v>
      </c>
      <c r="I13" s="112">
        <f>MATCH(B13,[1]Archimedes!$B$4:$B$103,0)</f>
        <v>45</v>
      </c>
      <c r="J13" s="97" t="e">
        <f>MATCH(B13,[1]Curie!$B$4:$B$103,0)</f>
        <v>#N/A</v>
      </c>
      <c r="K13" s="97" t="e">
        <f>MATCH(B13,[1]Galileo!$B$4:$B$103,0)</f>
        <v>#N/A</v>
      </c>
      <c r="L13" s="106" t="e">
        <f>MATCH(B13,[1]Newton!$B$4:$B$103,0)</f>
        <v>#N/A</v>
      </c>
      <c r="M13">
        <f t="shared" si="0"/>
        <v>1</v>
      </c>
      <c r="O13" s="112" t="e">
        <f>MATCH(B13,'2011'!L$44:L$131,0)</f>
        <v>#N/A</v>
      </c>
      <c r="P13" s="97" t="e">
        <f>MATCH($B13,'2011'!N$44:N$131,0)</f>
        <v>#N/A</v>
      </c>
      <c r="Q13" s="97" t="e">
        <f>MATCH($B13,'2011'!P$44:P$131,0)</f>
        <v>#N/A</v>
      </c>
      <c r="R13" s="106" t="e">
        <f>MATCH($B13,'2011'!R$44:R$131,0)</f>
        <v>#N/A</v>
      </c>
      <c r="S13">
        <f t="shared" si="1"/>
        <v>0</v>
      </c>
      <c r="V13">
        <v>74</v>
      </c>
      <c r="W13" t="e">
        <f t="shared" si="2"/>
        <v>#N/A</v>
      </c>
      <c r="Z13">
        <v>78</v>
      </c>
      <c r="AA13" t="e">
        <f t="shared" si="3"/>
        <v>#N/A</v>
      </c>
      <c r="AC13">
        <v>120</v>
      </c>
      <c r="AD13" t="e">
        <f t="shared" si="4"/>
        <v>#N/A</v>
      </c>
    </row>
    <row r="14" spans="1:30" x14ac:dyDescent="0.2">
      <c r="A14">
        <v>12</v>
      </c>
      <c r="B14">
        <v>357</v>
      </c>
      <c r="C14">
        <v>170</v>
      </c>
      <c r="I14" s="112" t="e">
        <f>MATCH(B14,[1]Archimedes!$B$4:$B$103,0)</f>
        <v>#N/A</v>
      </c>
      <c r="J14" s="97" t="e">
        <f>MATCH(B14,[1]Curie!$B$4:$B$103,0)</f>
        <v>#N/A</v>
      </c>
      <c r="K14" s="97" t="e">
        <f>MATCH(B14,[1]Galileo!$B$4:$B$103,0)</f>
        <v>#N/A</v>
      </c>
      <c r="L14" s="106" t="e">
        <f>MATCH(B14,[1]Newton!$B$4:$B$103,0)</f>
        <v>#N/A</v>
      </c>
      <c r="M14">
        <f t="shared" si="0"/>
        <v>0</v>
      </c>
      <c r="O14" s="112" t="e">
        <f>MATCH(B14,'2011'!L$44:L$131,0)</f>
        <v>#N/A</v>
      </c>
      <c r="P14" s="97" t="e">
        <f>MATCH($B14,'2011'!N$44:N$131,0)</f>
        <v>#N/A</v>
      </c>
      <c r="Q14" s="97">
        <f>MATCH($B14,'2011'!P$44:P$131,0)</f>
        <v>21</v>
      </c>
      <c r="R14" s="106" t="e">
        <f>MATCH($B14,'2011'!R$44:R$131,0)</f>
        <v>#N/A</v>
      </c>
      <c r="S14">
        <f t="shared" si="1"/>
        <v>1</v>
      </c>
      <c r="V14">
        <v>78</v>
      </c>
      <c r="W14" t="e">
        <f t="shared" si="2"/>
        <v>#N/A</v>
      </c>
      <c r="Z14">
        <v>79</v>
      </c>
      <c r="AA14" t="e">
        <f t="shared" si="3"/>
        <v>#N/A</v>
      </c>
      <c r="AC14">
        <v>128</v>
      </c>
      <c r="AD14" t="e">
        <f t="shared" si="4"/>
        <v>#N/A</v>
      </c>
    </row>
    <row r="15" spans="1:30" x14ac:dyDescent="0.2">
      <c r="A15">
        <v>13</v>
      </c>
      <c r="B15">
        <v>11</v>
      </c>
      <c r="C15">
        <v>165</v>
      </c>
      <c r="I15" s="112" t="e">
        <f>MATCH(B15,[1]Archimedes!$B$4:$B$103,0)</f>
        <v>#N/A</v>
      </c>
      <c r="J15" s="97" t="e">
        <f>MATCH(B15,[1]Curie!$B$4:$B$103,0)</f>
        <v>#N/A</v>
      </c>
      <c r="K15" s="97" t="e">
        <f>MATCH(B15,[1]Galileo!$B$4:$B$103,0)</f>
        <v>#N/A</v>
      </c>
      <c r="L15" s="106">
        <f>MATCH(B15,[1]Newton!$B$4:$B$103,0)</f>
        <v>4</v>
      </c>
      <c r="M15">
        <f t="shared" si="0"/>
        <v>1</v>
      </c>
      <c r="O15" s="112" t="e">
        <f>MATCH(B15,'2011'!L$44:L$131,0)</f>
        <v>#N/A</v>
      </c>
      <c r="P15" s="97" t="e">
        <f>MATCH($B15,'2011'!N$44:N$131,0)</f>
        <v>#N/A</v>
      </c>
      <c r="Q15" s="97" t="e">
        <f>MATCH($B15,'2011'!P$44:P$131,0)</f>
        <v>#N/A</v>
      </c>
      <c r="R15" s="106">
        <f>MATCH($B15,'2011'!R$44:R$131,0)</f>
        <v>1</v>
      </c>
      <c r="S15">
        <f t="shared" si="1"/>
        <v>1</v>
      </c>
      <c r="V15">
        <v>103</v>
      </c>
      <c r="W15">
        <f t="shared" si="2"/>
        <v>31</v>
      </c>
      <c r="Z15">
        <v>85</v>
      </c>
      <c r="AA15" t="e">
        <f t="shared" si="3"/>
        <v>#N/A</v>
      </c>
      <c r="AC15">
        <v>191</v>
      </c>
      <c r="AD15" t="e">
        <f t="shared" si="4"/>
        <v>#N/A</v>
      </c>
    </row>
    <row r="16" spans="1:30" x14ac:dyDescent="0.2">
      <c r="A16">
        <v>14</v>
      </c>
      <c r="B16">
        <v>56</v>
      </c>
      <c r="C16">
        <v>162</v>
      </c>
      <c r="I16" s="112" t="e">
        <f>MATCH(B16,[1]Archimedes!$B$4:$B$103,0)</f>
        <v>#N/A</v>
      </c>
      <c r="J16" s="97" t="e">
        <f>MATCH(B16,[1]Curie!$B$4:$B$103,0)</f>
        <v>#N/A</v>
      </c>
      <c r="K16" s="97" t="e">
        <f>MATCH(B16,[1]Galileo!$B$4:$B$103,0)</f>
        <v>#N/A</v>
      </c>
      <c r="L16" s="106" t="e">
        <f>MATCH(B16,[1]Newton!$B$4:$B$103,0)</f>
        <v>#N/A</v>
      </c>
      <c r="M16">
        <f t="shared" si="0"/>
        <v>0</v>
      </c>
      <c r="O16" s="112" t="e">
        <f>MATCH(B16,'2011'!L$44:L$131,0)</f>
        <v>#N/A</v>
      </c>
      <c r="P16" s="97" t="e">
        <f>MATCH($B16,'2011'!N$44:N$131,0)</f>
        <v>#N/A</v>
      </c>
      <c r="Q16" s="97" t="e">
        <f>MATCH($B16,'2011'!P$44:P$131,0)</f>
        <v>#N/A</v>
      </c>
      <c r="R16" s="106" t="e">
        <f>MATCH($B16,'2011'!R$44:R$131,0)</f>
        <v>#N/A</v>
      </c>
      <c r="S16">
        <f t="shared" si="1"/>
        <v>0</v>
      </c>
      <c r="V16">
        <v>111</v>
      </c>
      <c r="W16" t="e">
        <f t="shared" si="2"/>
        <v>#N/A</v>
      </c>
      <c r="Z16">
        <v>88</v>
      </c>
      <c r="AA16" t="e">
        <f t="shared" si="3"/>
        <v>#N/A</v>
      </c>
      <c r="AC16">
        <v>223</v>
      </c>
      <c r="AD16">
        <f t="shared" si="4"/>
        <v>46</v>
      </c>
    </row>
    <row r="17" spans="1:30" x14ac:dyDescent="0.2">
      <c r="A17">
        <v>15</v>
      </c>
      <c r="B17" s="308">
        <v>3974</v>
      </c>
      <c r="C17">
        <v>157</v>
      </c>
      <c r="I17" s="112" t="e">
        <f>MATCH(B17,[1]Archimedes!$B$4:$B$103,0)</f>
        <v>#N/A</v>
      </c>
      <c r="J17" s="97" t="e">
        <f>MATCH(B17,[1]Curie!$B$4:$B$103,0)</f>
        <v>#N/A</v>
      </c>
      <c r="K17" s="97" t="e">
        <f>MATCH(B17,[1]Galileo!$B$4:$B$103,0)</f>
        <v>#N/A</v>
      </c>
      <c r="L17" s="106" t="e">
        <f>MATCH(B17,[1]Newton!$B$4:$B$103,0)</f>
        <v>#N/A</v>
      </c>
      <c r="M17">
        <f t="shared" si="0"/>
        <v>0</v>
      </c>
      <c r="O17" s="112" t="e">
        <f>MATCH(B17,'2011'!L$44:L$131,0)</f>
        <v>#N/A</v>
      </c>
      <c r="P17" s="97" t="e">
        <f>MATCH($B17,'2011'!N$44:N$131,0)</f>
        <v>#N/A</v>
      </c>
      <c r="Q17" s="97" t="e">
        <f>MATCH($B17,'2011'!P$44:P$131,0)</f>
        <v>#N/A</v>
      </c>
      <c r="R17" s="106" t="e">
        <f>MATCH($B17,'2011'!R$44:R$131,0)</f>
        <v>#N/A</v>
      </c>
      <c r="S17">
        <f t="shared" si="1"/>
        <v>0</v>
      </c>
      <c r="V17">
        <v>118</v>
      </c>
      <c r="W17" t="e">
        <f t="shared" si="2"/>
        <v>#N/A</v>
      </c>
      <c r="Z17">
        <v>102</v>
      </c>
      <c r="AA17">
        <f t="shared" si="3"/>
        <v>75</v>
      </c>
      <c r="AC17">
        <v>263</v>
      </c>
      <c r="AD17" t="e">
        <f t="shared" si="4"/>
        <v>#N/A</v>
      </c>
    </row>
    <row r="18" spans="1:30" x14ac:dyDescent="0.2">
      <c r="A18">
        <v>16</v>
      </c>
      <c r="B18">
        <v>1640</v>
      </c>
      <c r="C18">
        <v>157</v>
      </c>
      <c r="D18">
        <v>3</v>
      </c>
      <c r="E18" t="s">
        <v>369</v>
      </c>
      <c r="F18" t="s">
        <v>11</v>
      </c>
      <c r="I18" s="112" t="e">
        <f>MATCH(B18,[1]Archimedes!$B$4:$B$103,0)</f>
        <v>#N/A</v>
      </c>
      <c r="J18" s="97" t="e">
        <f>MATCH(B18,[1]Curie!$B$4:$B$103,0)</f>
        <v>#N/A</v>
      </c>
      <c r="K18" s="97" t="e">
        <f>MATCH(B18,[1]Galileo!$B$4:$B$103,0)</f>
        <v>#N/A</v>
      </c>
      <c r="L18" s="106">
        <f>MATCH(B18,[1]Newton!$B$4:$B$103,0)</f>
        <v>13</v>
      </c>
      <c r="M18">
        <f t="shared" si="0"/>
        <v>1</v>
      </c>
      <c r="O18" s="112">
        <f>MATCH(B18,'2011'!L$44:L$131,0)</f>
        <v>50</v>
      </c>
      <c r="P18" s="97" t="e">
        <f>MATCH($B18,'2011'!N$44:N$131,0)</f>
        <v>#N/A</v>
      </c>
      <c r="Q18" s="97" t="e">
        <f>MATCH($B18,'2011'!P$44:P$131,0)</f>
        <v>#N/A</v>
      </c>
      <c r="R18" s="106" t="e">
        <f>MATCH($B18,'2011'!R$44:R$131,0)</f>
        <v>#N/A</v>
      </c>
      <c r="S18">
        <f t="shared" si="1"/>
        <v>1</v>
      </c>
      <c r="V18">
        <v>148</v>
      </c>
      <c r="W18" t="e">
        <f t="shared" si="2"/>
        <v>#N/A</v>
      </c>
      <c r="Z18">
        <v>111</v>
      </c>
      <c r="AA18" t="e">
        <f t="shared" si="3"/>
        <v>#N/A</v>
      </c>
      <c r="AC18">
        <v>291</v>
      </c>
      <c r="AD18" t="e">
        <f t="shared" si="4"/>
        <v>#N/A</v>
      </c>
    </row>
    <row r="19" spans="1:30" x14ac:dyDescent="0.2">
      <c r="A19">
        <v>17</v>
      </c>
      <c r="B19">
        <v>1279</v>
      </c>
      <c r="C19">
        <v>157</v>
      </c>
      <c r="I19" s="112" t="e">
        <f>MATCH(B19,[1]Archimedes!$B$4:$B$103,0)</f>
        <v>#N/A</v>
      </c>
      <c r="J19" s="97" t="e">
        <f>MATCH(B19,[1]Curie!$B$4:$B$103,0)</f>
        <v>#N/A</v>
      </c>
      <c r="K19" s="97" t="e">
        <f>MATCH(B19,[1]Galileo!$B$4:$B$103,0)</f>
        <v>#N/A</v>
      </c>
      <c r="L19" s="106" t="e">
        <f>MATCH(B19,[1]Newton!$B$4:$B$103,0)</f>
        <v>#N/A</v>
      </c>
      <c r="M19">
        <f t="shared" si="0"/>
        <v>0</v>
      </c>
      <c r="O19" s="112" t="e">
        <f>MATCH(B19,'2011'!L$44:L$131,0)</f>
        <v>#N/A</v>
      </c>
      <c r="P19" s="97" t="e">
        <f>MATCH($B19,'2011'!N$44:N$131,0)</f>
        <v>#N/A</v>
      </c>
      <c r="Q19" s="97" t="e">
        <f>MATCH($B19,'2011'!P$44:P$131,0)</f>
        <v>#N/A</v>
      </c>
      <c r="R19" s="106" t="e">
        <f>MATCH($B19,'2011'!R$44:R$131,0)</f>
        <v>#N/A</v>
      </c>
      <c r="S19">
        <f t="shared" si="1"/>
        <v>0</v>
      </c>
      <c r="V19">
        <v>155</v>
      </c>
      <c r="W19" t="e">
        <f t="shared" si="2"/>
        <v>#N/A</v>
      </c>
      <c r="Z19">
        <v>141</v>
      </c>
      <c r="AA19" t="e">
        <f t="shared" si="3"/>
        <v>#N/A</v>
      </c>
      <c r="AC19">
        <v>329</v>
      </c>
      <c r="AD19" t="e">
        <f t="shared" si="4"/>
        <v>#N/A</v>
      </c>
    </row>
    <row r="20" spans="1:30" x14ac:dyDescent="0.2">
      <c r="A20">
        <v>18</v>
      </c>
      <c r="B20">
        <v>1403</v>
      </c>
      <c r="C20">
        <v>154</v>
      </c>
      <c r="D20" t="s">
        <v>368</v>
      </c>
      <c r="I20" s="112">
        <f>MATCH(B20,[1]Archimedes!$B$4:$B$103,0)</f>
        <v>14</v>
      </c>
      <c r="J20" s="97" t="e">
        <f>MATCH(B20,[1]Curie!$B$4:$B$103,0)</f>
        <v>#N/A</v>
      </c>
      <c r="K20" s="97" t="e">
        <f>MATCH(B20,[1]Galileo!$B$4:$B$103,0)</f>
        <v>#N/A</v>
      </c>
      <c r="L20" s="106" t="e">
        <f>MATCH(B20,[1]Newton!$B$4:$B$103,0)</f>
        <v>#N/A</v>
      </c>
      <c r="M20">
        <f t="shared" si="0"/>
        <v>1</v>
      </c>
      <c r="O20" s="112" t="e">
        <f>MATCH(B20,'2011'!L$44:L$131,0)</f>
        <v>#N/A</v>
      </c>
      <c r="P20" s="97" t="e">
        <f>MATCH($B20,'2011'!N$44:N$131,0)</f>
        <v>#N/A</v>
      </c>
      <c r="Q20" s="97" t="e">
        <f>MATCH($B20,'2011'!P$44:P$131,0)</f>
        <v>#N/A</v>
      </c>
      <c r="R20" s="106" t="e">
        <f>MATCH($B20,'2011'!R$44:R$131,0)</f>
        <v>#N/A</v>
      </c>
      <c r="S20">
        <f t="shared" si="1"/>
        <v>0</v>
      </c>
      <c r="V20">
        <v>175</v>
      </c>
      <c r="W20" t="e">
        <f t="shared" si="2"/>
        <v>#N/A</v>
      </c>
      <c r="Z20">
        <v>148</v>
      </c>
      <c r="AA20" t="e">
        <f t="shared" si="3"/>
        <v>#N/A</v>
      </c>
      <c r="AC20">
        <v>340</v>
      </c>
      <c r="AD20" t="e">
        <f t="shared" si="4"/>
        <v>#N/A</v>
      </c>
    </row>
    <row r="21" spans="1:30" x14ac:dyDescent="0.2">
      <c r="A21">
        <v>19</v>
      </c>
      <c r="B21">
        <v>1089</v>
      </c>
      <c r="C21">
        <v>146</v>
      </c>
      <c r="I21" s="112" t="e">
        <f>MATCH(B21,[1]Archimedes!$B$4:$B$103,0)</f>
        <v>#N/A</v>
      </c>
      <c r="J21" s="97" t="e">
        <f>MATCH(B21,[1]Curie!$B$4:$B$103,0)</f>
        <v>#N/A</v>
      </c>
      <c r="K21" s="97" t="e">
        <f>MATCH(B21,[1]Galileo!$B$4:$B$103,0)</f>
        <v>#N/A</v>
      </c>
      <c r="L21" s="106" t="e">
        <f>MATCH(B21,[1]Newton!$B$4:$B$103,0)</f>
        <v>#N/A</v>
      </c>
      <c r="M21">
        <f t="shared" si="0"/>
        <v>0</v>
      </c>
      <c r="O21" s="112" t="e">
        <f>MATCH(B21,'2011'!L$44:L$131,0)</f>
        <v>#N/A</v>
      </c>
      <c r="P21" s="97" t="e">
        <f>MATCH($B21,'2011'!N$44:N$131,0)</f>
        <v>#N/A</v>
      </c>
      <c r="Q21" s="97" t="e">
        <f>MATCH($B21,'2011'!P$44:P$131,0)</f>
        <v>#N/A</v>
      </c>
      <c r="R21" s="106" t="e">
        <f>MATCH($B21,'2011'!R$44:R$131,0)</f>
        <v>#N/A</v>
      </c>
      <c r="S21">
        <f t="shared" si="1"/>
        <v>0</v>
      </c>
      <c r="V21">
        <v>177</v>
      </c>
      <c r="W21" t="e">
        <f t="shared" si="2"/>
        <v>#N/A</v>
      </c>
      <c r="Z21">
        <v>175</v>
      </c>
      <c r="AA21" t="e">
        <f t="shared" si="3"/>
        <v>#N/A</v>
      </c>
      <c r="AC21">
        <v>358</v>
      </c>
      <c r="AD21" t="e">
        <f t="shared" si="4"/>
        <v>#N/A</v>
      </c>
    </row>
    <row r="22" spans="1:30" x14ac:dyDescent="0.2">
      <c r="A22">
        <v>20</v>
      </c>
      <c r="B22">
        <v>1302</v>
      </c>
      <c r="C22">
        <v>139</v>
      </c>
      <c r="I22" s="112" t="e">
        <f>MATCH(B22,[1]Archimedes!$B$4:$B$103,0)</f>
        <v>#N/A</v>
      </c>
      <c r="J22" s="97" t="e">
        <f>MATCH(B22,[1]Curie!$B$4:$B$103,0)</f>
        <v>#N/A</v>
      </c>
      <c r="K22" s="97" t="e">
        <f>MATCH(B22,[1]Galileo!$B$4:$B$103,0)</f>
        <v>#N/A</v>
      </c>
      <c r="L22" s="106" t="e">
        <f>MATCH(B22,[1]Newton!$B$4:$B$103,0)</f>
        <v>#N/A</v>
      </c>
      <c r="M22">
        <f t="shared" si="0"/>
        <v>0</v>
      </c>
      <c r="O22" s="112" t="e">
        <f>MATCH(B22,'2011'!L$44:L$131,0)</f>
        <v>#N/A</v>
      </c>
      <c r="P22" s="97" t="e">
        <f>MATCH($B22,'2011'!N$44:N$131,0)</f>
        <v>#N/A</v>
      </c>
      <c r="Q22" s="97" t="e">
        <f>MATCH($B22,'2011'!P$44:P$131,0)</f>
        <v>#N/A</v>
      </c>
      <c r="R22" s="106" t="e">
        <f>MATCH($B22,'2011'!R$44:R$131,0)</f>
        <v>#N/A</v>
      </c>
      <c r="S22">
        <f t="shared" si="1"/>
        <v>0</v>
      </c>
      <c r="V22">
        <v>188</v>
      </c>
      <c r="W22" t="e">
        <f t="shared" si="2"/>
        <v>#N/A</v>
      </c>
      <c r="Z22">
        <v>177</v>
      </c>
      <c r="AA22" t="e">
        <f t="shared" si="3"/>
        <v>#N/A</v>
      </c>
      <c r="AC22">
        <v>375</v>
      </c>
      <c r="AD22" t="e">
        <f t="shared" si="4"/>
        <v>#N/A</v>
      </c>
    </row>
    <row r="23" spans="1:30" x14ac:dyDescent="0.2">
      <c r="A23">
        <v>21</v>
      </c>
      <c r="B23">
        <v>484</v>
      </c>
      <c r="C23">
        <v>127</v>
      </c>
      <c r="I23" s="112" t="e">
        <f>MATCH(B23,[1]Archimedes!$B$4:$B$103,0)</f>
        <v>#N/A</v>
      </c>
      <c r="J23" s="97" t="e">
        <f>MATCH(B23,[1]Curie!$B$4:$B$103,0)</f>
        <v>#N/A</v>
      </c>
      <c r="K23" s="97" t="e">
        <f>MATCH(B23,[1]Galileo!$B$4:$B$103,0)</f>
        <v>#N/A</v>
      </c>
      <c r="L23" s="106" t="e">
        <f>MATCH(B23,[1]Newton!$B$4:$B$103,0)</f>
        <v>#N/A</v>
      </c>
      <c r="M23">
        <f t="shared" si="0"/>
        <v>0</v>
      </c>
      <c r="O23" s="112" t="e">
        <f>MATCH(B23,'2011'!L$44:L$131,0)</f>
        <v>#N/A</v>
      </c>
      <c r="P23" s="97" t="e">
        <f>MATCH($B23,'2011'!N$44:N$131,0)</f>
        <v>#N/A</v>
      </c>
      <c r="Q23" s="97" t="e">
        <f>MATCH($B23,'2011'!P$44:P$131,0)</f>
        <v>#N/A</v>
      </c>
      <c r="R23" s="106" t="e">
        <f>MATCH($B23,'2011'!R$44:R$131,0)</f>
        <v>#N/A</v>
      </c>
      <c r="S23">
        <f t="shared" si="1"/>
        <v>0</v>
      </c>
      <c r="V23">
        <v>191</v>
      </c>
      <c r="W23" t="e">
        <f t="shared" si="2"/>
        <v>#N/A</v>
      </c>
      <c r="Z23">
        <v>188</v>
      </c>
      <c r="AA23" t="e">
        <f t="shared" si="3"/>
        <v>#N/A</v>
      </c>
      <c r="AC23">
        <v>379</v>
      </c>
      <c r="AD23" t="e">
        <f t="shared" si="4"/>
        <v>#N/A</v>
      </c>
    </row>
    <row r="24" spans="1:30" x14ac:dyDescent="0.2">
      <c r="A24">
        <v>22</v>
      </c>
      <c r="B24">
        <v>3314</v>
      </c>
      <c r="C24">
        <v>120</v>
      </c>
      <c r="I24" s="112" t="e">
        <f>MATCH(B24,[1]Archimedes!$B$4:$B$103,0)</f>
        <v>#N/A</v>
      </c>
      <c r="J24" s="97" t="e">
        <f>MATCH(B24,[1]Curie!$B$4:$B$103,0)</f>
        <v>#N/A</v>
      </c>
      <c r="K24" s="97" t="e">
        <f>MATCH(B24,[1]Galileo!$B$4:$B$103,0)</f>
        <v>#N/A</v>
      </c>
      <c r="L24" s="106" t="e">
        <f>MATCH(B24,[1]Newton!$B$4:$B$103,0)</f>
        <v>#N/A</v>
      </c>
      <c r="M24">
        <f t="shared" si="0"/>
        <v>0</v>
      </c>
      <c r="O24" s="112" t="e">
        <f>MATCH(B24,'2011'!L$44:L$131,0)</f>
        <v>#N/A</v>
      </c>
      <c r="P24" s="97" t="e">
        <f>MATCH($B24,'2011'!N$44:N$131,0)</f>
        <v>#N/A</v>
      </c>
      <c r="Q24" s="97" t="e">
        <f>MATCH($B24,'2011'!P$44:P$131,0)</f>
        <v>#N/A</v>
      </c>
      <c r="R24" s="106" t="e">
        <f>MATCH($B24,'2011'!R$44:R$131,0)</f>
        <v>#N/A</v>
      </c>
      <c r="S24">
        <f t="shared" si="1"/>
        <v>0</v>
      </c>
      <c r="V24">
        <v>195</v>
      </c>
      <c r="W24" t="e">
        <f t="shared" si="2"/>
        <v>#N/A</v>
      </c>
      <c r="Z24">
        <v>201</v>
      </c>
      <c r="AA24" t="e">
        <f t="shared" si="3"/>
        <v>#N/A</v>
      </c>
      <c r="AC24">
        <v>433</v>
      </c>
      <c r="AD24">
        <f t="shared" si="4"/>
        <v>49</v>
      </c>
    </row>
    <row r="25" spans="1:30" x14ac:dyDescent="0.2">
      <c r="A25">
        <v>23</v>
      </c>
      <c r="B25">
        <v>834</v>
      </c>
      <c r="C25">
        <v>112</v>
      </c>
      <c r="I25" s="112" t="e">
        <f>MATCH(B25,[1]Archimedes!$B$4:$B$103,0)</f>
        <v>#N/A</v>
      </c>
      <c r="J25" s="97" t="e">
        <f>MATCH(B25,[1]Curie!$B$4:$B$103,0)</f>
        <v>#N/A</v>
      </c>
      <c r="K25" s="97" t="e">
        <f>MATCH(B25,[1]Galileo!$B$4:$B$103,0)</f>
        <v>#N/A</v>
      </c>
      <c r="L25" s="106" t="e">
        <f>MATCH(B25,[1]Newton!$B$4:$B$103,0)</f>
        <v>#N/A</v>
      </c>
      <c r="M25">
        <f t="shared" si="0"/>
        <v>0</v>
      </c>
      <c r="O25" s="112" t="e">
        <f>MATCH(B25,'2011'!L$44:L$131,0)</f>
        <v>#N/A</v>
      </c>
      <c r="P25" s="97" t="e">
        <f>MATCH($B25,'2011'!N$44:N$131,0)</f>
        <v>#N/A</v>
      </c>
      <c r="Q25" s="97" t="e">
        <f>MATCH($B25,'2011'!P$44:P$131,0)</f>
        <v>#N/A</v>
      </c>
      <c r="R25" s="106" t="e">
        <f>MATCH($B25,'2011'!R$44:R$131,0)</f>
        <v>#N/A</v>
      </c>
      <c r="S25">
        <f t="shared" si="1"/>
        <v>0</v>
      </c>
      <c r="V25">
        <v>217</v>
      </c>
      <c r="W25" t="e">
        <f t="shared" si="2"/>
        <v>#N/A</v>
      </c>
      <c r="Z25">
        <v>217</v>
      </c>
      <c r="AA25" t="e">
        <f t="shared" si="3"/>
        <v>#N/A</v>
      </c>
      <c r="AC25">
        <v>486</v>
      </c>
      <c r="AD25">
        <f t="shared" si="4"/>
        <v>10</v>
      </c>
    </row>
    <row r="26" spans="1:30" x14ac:dyDescent="0.2">
      <c r="A26">
        <v>24</v>
      </c>
      <c r="B26">
        <v>224</v>
      </c>
      <c r="C26">
        <v>108</v>
      </c>
      <c r="I26" s="112" t="e">
        <f>MATCH(B26,[1]Archimedes!$B$4:$B$103,0)</f>
        <v>#N/A</v>
      </c>
      <c r="J26" s="97" t="e">
        <f>MATCH(B26,[1]Curie!$B$4:$B$103,0)</f>
        <v>#N/A</v>
      </c>
      <c r="K26" s="97" t="e">
        <f>MATCH(B26,[1]Galileo!$B$4:$B$103,0)</f>
        <v>#N/A</v>
      </c>
      <c r="L26" s="106" t="e">
        <f>MATCH(B26,[1]Newton!$B$4:$B$103,0)</f>
        <v>#N/A</v>
      </c>
      <c r="M26">
        <f t="shared" si="0"/>
        <v>0</v>
      </c>
      <c r="O26" s="112" t="e">
        <f>MATCH(B26,'2011'!L$44:L$131,0)</f>
        <v>#N/A</v>
      </c>
      <c r="P26" s="97" t="e">
        <f>MATCH($B26,'2011'!N$44:N$131,0)</f>
        <v>#N/A</v>
      </c>
      <c r="Q26" s="97" t="e">
        <f>MATCH($B26,'2011'!P$44:P$131,0)</f>
        <v>#N/A</v>
      </c>
      <c r="R26" s="106" t="e">
        <f>MATCH($B26,'2011'!R$44:R$131,0)</f>
        <v>#N/A</v>
      </c>
      <c r="S26">
        <f t="shared" si="1"/>
        <v>0</v>
      </c>
      <c r="V26">
        <v>229</v>
      </c>
      <c r="W26" t="e">
        <f t="shared" si="2"/>
        <v>#N/A</v>
      </c>
      <c r="Z26">
        <v>230</v>
      </c>
      <c r="AA26" t="e">
        <f t="shared" si="3"/>
        <v>#N/A</v>
      </c>
      <c r="AC26">
        <v>527</v>
      </c>
      <c r="AD26" t="e">
        <f t="shared" si="4"/>
        <v>#N/A</v>
      </c>
    </row>
    <row r="27" spans="1:30" x14ac:dyDescent="0.2">
      <c r="A27">
        <v>25</v>
      </c>
      <c r="B27">
        <v>1370</v>
      </c>
      <c r="C27">
        <v>108</v>
      </c>
      <c r="I27" s="112" t="e">
        <f>MATCH(B27,[1]Archimedes!$B$4:$B$103,0)</f>
        <v>#N/A</v>
      </c>
      <c r="J27" s="97" t="e">
        <f>MATCH(B27,[1]Curie!$B$4:$B$103,0)</f>
        <v>#N/A</v>
      </c>
      <c r="K27" s="97" t="e">
        <f>MATCH(B27,[1]Galileo!$B$4:$B$103,0)</f>
        <v>#N/A</v>
      </c>
      <c r="L27" s="106" t="e">
        <f>MATCH(B27,[1]Newton!$B$4:$B$103,0)</f>
        <v>#N/A</v>
      </c>
      <c r="M27">
        <f t="shared" si="0"/>
        <v>0</v>
      </c>
      <c r="O27" s="112" t="e">
        <f>MATCH(B27,'2011'!L$44:L$131,0)</f>
        <v>#N/A</v>
      </c>
      <c r="P27" s="97" t="e">
        <f>MATCH($B27,'2011'!N$44:N$131,0)</f>
        <v>#N/A</v>
      </c>
      <c r="Q27" s="97" t="e">
        <f>MATCH($B27,'2011'!P$44:P$131,0)</f>
        <v>#N/A</v>
      </c>
      <c r="R27" s="106" t="e">
        <f>MATCH($B27,'2011'!R$44:R$131,0)</f>
        <v>#N/A</v>
      </c>
      <c r="S27">
        <f t="shared" si="1"/>
        <v>0</v>
      </c>
      <c r="V27">
        <v>233</v>
      </c>
      <c r="W27" t="e">
        <f t="shared" si="2"/>
        <v>#N/A</v>
      </c>
      <c r="Z27">
        <v>233</v>
      </c>
      <c r="AA27" t="e">
        <f t="shared" si="3"/>
        <v>#N/A</v>
      </c>
      <c r="AC27">
        <v>533</v>
      </c>
      <c r="AD27" t="e">
        <f t="shared" si="4"/>
        <v>#N/A</v>
      </c>
    </row>
    <row r="28" spans="1:30" x14ac:dyDescent="0.2">
      <c r="A28">
        <v>26</v>
      </c>
      <c r="B28">
        <v>1391</v>
      </c>
      <c r="C28">
        <v>107</v>
      </c>
      <c r="D28" t="s">
        <v>368</v>
      </c>
      <c r="I28" s="112" t="e">
        <f>MATCH(B28,[1]Archimedes!$B$4:$B$103,0)</f>
        <v>#N/A</v>
      </c>
      <c r="J28" s="97">
        <f>MATCH(B28,[1]Curie!$B$4:$B$103,0)</f>
        <v>62</v>
      </c>
      <c r="K28" s="97" t="e">
        <f>MATCH(B28,[1]Galileo!$B$4:$B$103,0)</f>
        <v>#N/A</v>
      </c>
      <c r="L28" s="106" t="e">
        <f>MATCH(B28,[1]Newton!$B$4:$B$103,0)</f>
        <v>#N/A</v>
      </c>
      <c r="M28">
        <f t="shared" si="0"/>
        <v>1</v>
      </c>
      <c r="O28" s="112" t="e">
        <f>MATCH(B28,'2011'!L$44:L$131,0)</f>
        <v>#N/A</v>
      </c>
      <c r="P28" s="97" t="e">
        <f>MATCH($B28,'2011'!N$44:N$131,0)</f>
        <v>#N/A</v>
      </c>
      <c r="Q28" s="97" t="e">
        <f>MATCH($B28,'2011'!P$44:P$131,0)</f>
        <v>#N/A</v>
      </c>
      <c r="R28" s="106" t="e">
        <f>MATCH($B28,'2011'!R$44:R$131,0)</f>
        <v>#N/A</v>
      </c>
      <c r="S28">
        <f t="shared" si="1"/>
        <v>0</v>
      </c>
      <c r="V28">
        <v>234</v>
      </c>
      <c r="W28" t="e">
        <f t="shared" si="2"/>
        <v>#N/A</v>
      </c>
      <c r="Z28">
        <v>234</v>
      </c>
      <c r="AA28" t="e">
        <f t="shared" si="3"/>
        <v>#N/A</v>
      </c>
      <c r="AC28">
        <v>555</v>
      </c>
      <c r="AD28">
        <f t="shared" si="4"/>
        <v>54</v>
      </c>
    </row>
    <row r="29" spans="1:30" x14ac:dyDescent="0.2">
      <c r="A29">
        <v>27</v>
      </c>
      <c r="B29">
        <v>2729</v>
      </c>
      <c r="C29">
        <v>107</v>
      </c>
      <c r="I29" s="112" t="e">
        <f>MATCH(B29,[1]Archimedes!$B$4:$B$103,0)</f>
        <v>#N/A</v>
      </c>
      <c r="J29" s="97" t="e">
        <f>MATCH(B29,[1]Curie!$B$4:$B$103,0)</f>
        <v>#N/A</v>
      </c>
      <c r="K29" s="97" t="e">
        <f>MATCH(B29,[1]Galileo!$B$4:$B$103,0)</f>
        <v>#N/A</v>
      </c>
      <c r="L29" s="106" t="e">
        <f>MATCH(B29,[1]Newton!$B$4:$B$103,0)</f>
        <v>#N/A</v>
      </c>
      <c r="M29">
        <f t="shared" si="0"/>
        <v>0</v>
      </c>
      <c r="O29" s="112" t="e">
        <f>MATCH(B29,'2011'!L$44:L$131,0)</f>
        <v>#N/A</v>
      </c>
      <c r="P29" s="97" t="e">
        <f>MATCH($B29,'2011'!N$44:N$131,0)</f>
        <v>#N/A</v>
      </c>
      <c r="Q29" s="97" t="e">
        <f>MATCH($B29,'2011'!P$44:P$131,0)</f>
        <v>#N/A</v>
      </c>
      <c r="R29" s="106" t="e">
        <f>MATCH($B29,'2011'!R$44:R$131,0)</f>
        <v>#N/A</v>
      </c>
      <c r="S29">
        <f t="shared" si="1"/>
        <v>0</v>
      </c>
      <c r="V29">
        <v>245</v>
      </c>
      <c r="W29" t="e">
        <f t="shared" si="2"/>
        <v>#N/A</v>
      </c>
      <c r="Z29">
        <v>254</v>
      </c>
      <c r="AA29" t="e">
        <f t="shared" si="3"/>
        <v>#N/A</v>
      </c>
      <c r="AC29">
        <v>714</v>
      </c>
      <c r="AD29">
        <f t="shared" si="4"/>
        <v>41</v>
      </c>
    </row>
    <row r="30" spans="1:30" x14ac:dyDescent="0.2">
      <c r="A30">
        <v>28</v>
      </c>
      <c r="B30">
        <v>1626</v>
      </c>
      <c r="C30">
        <v>104</v>
      </c>
      <c r="I30" s="112" t="e">
        <f>MATCH(B30,[1]Archimedes!$B$4:$B$103,0)</f>
        <v>#N/A</v>
      </c>
      <c r="J30" s="97" t="e">
        <f>MATCH(B30,[1]Curie!$B$4:$B$103,0)</f>
        <v>#N/A</v>
      </c>
      <c r="K30" s="97" t="e">
        <f>MATCH(B30,[1]Galileo!$B$4:$B$103,0)</f>
        <v>#N/A</v>
      </c>
      <c r="L30" s="106" t="e">
        <f>MATCH(B30,[1]Newton!$B$4:$B$103,0)</f>
        <v>#N/A</v>
      </c>
      <c r="M30">
        <f t="shared" si="0"/>
        <v>0</v>
      </c>
      <c r="O30" s="112" t="e">
        <f>MATCH(B30,'2011'!L$44:L$131,0)</f>
        <v>#N/A</v>
      </c>
      <c r="P30" s="97">
        <f>MATCH($B30,'2011'!N$44:N$131,0)</f>
        <v>38</v>
      </c>
      <c r="Q30" s="97" t="e">
        <f>MATCH($B30,'2011'!P$44:P$131,0)</f>
        <v>#N/A</v>
      </c>
      <c r="R30" s="106" t="e">
        <f>MATCH($B30,'2011'!R$44:R$131,0)</f>
        <v>#N/A</v>
      </c>
      <c r="S30">
        <f t="shared" si="1"/>
        <v>1</v>
      </c>
      <c r="V30">
        <v>254</v>
      </c>
      <c r="W30" t="e">
        <f t="shared" si="2"/>
        <v>#N/A</v>
      </c>
      <c r="Z30">
        <v>263</v>
      </c>
      <c r="AA30" t="e">
        <f t="shared" si="3"/>
        <v>#N/A</v>
      </c>
      <c r="AC30">
        <v>752</v>
      </c>
      <c r="AD30">
        <f t="shared" si="4"/>
        <v>94</v>
      </c>
    </row>
    <row r="31" spans="1:30" x14ac:dyDescent="0.2">
      <c r="A31">
        <v>29</v>
      </c>
      <c r="B31">
        <v>75</v>
      </c>
      <c r="C31">
        <v>101</v>
      </c>
      <c r="D31">
        <v>4</v>
      </c>
      <c r="E31" t="s">
        <v>369</v>
      </c>
      <c r="F31" t="s">
        <v>372</v>
      </c>
      <c r="G31" t="s">
        <v>373</v>
      </c>
      <c r="I31" s="112">
        <f>MATCH(B31,[1]Archimedes!$B$4:$B$103,0)</f>
        <v>95</v>
      </c>
      <c r="J31" s="97" t="e">
        <f>MATCH(B31,[1]Curie!$B$4:$B$103,0)</f>
        <v>#N/A</v>
      </c>
      <c r="K31" s="97" t="e">
        <f>MATCH(B31,[1]Galileo!$B$4:$B$103,0)</f>
        <v>#N/A</v>
      </c>
      <c r="L31" s="106" t="e">
        <f>MATCH(B31,[1]Newton!$B$4:$B$103,0)</f>
        <v>#N/A</v>
      </c>
      <c r="M31">
        <f t="shared" si="0"/>
        <v>1</v>
      </c>
      <c r="O31" s="112" t="e">
        <f>MATCH(B31,'2011'!L$44:L$131,0)</f>
        <v>#N/A</v>
      </c>
      <c r="P31" s="97" t="e">
        <f>MATCH($B31,'2011'!N$44:N$131,0)</f>
        <v>#N/A</v>
      </c>
      <c r="Q31" s="97" t="e">
        <f>MATCH($B31,'2011'!P$44:P$131,0)</f>
        <v>#N/A</v>
      </c>
      <c r="R31" s="106" t="e">
        <f>MATCH($B31,'2011'!R$44:R$131,0)</f>
        <v>#N/A</v>
      </c>
      <c r="S31">
        <f t="shared" si="1"/>
        <v>0</v>
      </c>
      <c r="V31">
        <v>294</v>
      </c>
      <c r="W31" t="e">
        <f t="shared" si="2"/>
        <v>#N/A</v>
      </c>
      <c r="Z31">
        <v>271</v>
      </c>
      <c r="AA31" t="e">
        <f t="shared" si="3"/>
        <v>#N/A</v>
      </c>
      <c r="AC31">
        <v>816</v>
      </c>
      <c r="AD31">
        <f t="shared" si="4"/>
        <v>38</v>
      </c>
    </row>
    <row r="32" spans="1:30" x14ac:dyDescent="0.2">
      <c r="A32">
        <v>30</v>
      </c>
      <c r="B32" s="308">
        <v>4342</v>
      </c>
      <c r="C32">
        <v>101</v>
      </c>
      <c r="I32" s="112" t="e">
        <f>MATCH(B32,[1]Archimedes!$B$4:$B$103,0)</f>
        <v>#N/A</v>
      </c>
      <c r="J32" s="97" t="e">
        <f>MATCH(B32,[1]Curie!$B$4:$B$103,0)</f>
        <v>#N/A</v>
      </c>
      <c r="K32" s="97" t="e">
        <f>MATCH(B32,[1]Galileo!$B$4:$B$103,0)</f>
        <v>#N/A</v>
      </c>
      <c r="L32" s="106" t="e">
        <f>MATCH(B32,[1]Newton!$B$4:$B$103,0)</f>
        <v>#N/A</v>
      </c>
      <c r="M32">
        <f t="shared" si="0"/>
        <v>0</v>
      </c>
      <c r="O32" s="112" t="e">
        <f>MATCH(B32,'2011'!L$44:L$131,0)</f>
        <v>#N/A</v>
      </c>
      <c r="P32" s="97" t="e">
        <f>MATCH($B32,'2011'!N$44:N$131,0)</f>
        <v>#N/A</v>
      </c>
      <c r="Q32" s="97" t="e">
        <f>MATCH($B32,'2011'!P$44:P$131,0)</f>
        <v>#N/A</v>
      </c>
      <c r="R32" s="106" t="e">
        <f>MATCH($B32,'2011'!R$44:R$131,0)</f>
        <v>#N/A</v>
      </c>
      <c r="S32">
        <f t="shared" si="1"/>
        <v>0</v>
      </c>
      <c r="V32">
        <v>303</v>
      </c>
      <c r="W32">
        <f t="shared" si="2"/>
        <v>43</v>
      </c>
      <c r="Z32">
        <v>294</v>
      </c>
      <c r="AA32" t="e">
        <f t="shared" si="3"/>
        <v>#N/A</v>
      </c>
      <c r="AC32">
        <v>896</v>
      </c>
      <c r="AD32">
        <f t="shared" si="4"/>
        <v>98</v>
      </c>
    </row>
    <row r="33" spans="1:30" x14ac:dyDescent="0.2">
      <c r="A33">
        <v>31</v>
      </c>
      <c r="B33">
        <v>103</v>
      </c>
      <c r="C33">
        <v>101</v>
      </c>
      <c r="D33" t="s">
        <v>368</v>
      </c>
      <c r="I33" s="112" t="e">
        <f>MATCH(B33,[1]Archimedes!$B$4:$B$103,0)</f>
        <v>#N/A</v>
      </c>
      <c r="J33" s="97" t="e">
        <f>MATCH(B33,[1]Curie!$B$4:$B$103,0)</f>
        <v>#N/A</v>
      </c>
      <c r="K33" s="97">
        <f>MATCH(B33,[1]Galileo!$B$4:$B$103,0)</f>
        <v>45</v>
      </c>
      <c r="L33" s="106" t="e">
        <f>MATCH(B33,[1]Newton!$B$4:$B$103,0)</f>
        <v>#N/A</v>
      </c>
      <c r="M33">
        <f t="shared" si="0"/>
        <v>1</v>
      </c>
      <c r="O33" s="112" t="e">
        <f>MATCH(B33,'2011'!L$44:L$131,0)</f>
        <v>#N/A</v>
      </c>
      <c r="P33" s="97">
        <f>MATCH($B33,'2011'!N$44:N$131,0)</f>
        <v>7</v>
      </c>
      <c r="Q33" s="97" t="e">
        <f>MATCH($B33,'2011'!P$44:P$131,0)</f>
        <v>#N/A</v>
      </c>
      <c r="R33" s="106" t="e">
        <f>MATCH($B33,'2011'!R$44:R$131,0)</f>
        <v>#N/A</v>
      </c>
      <c r="S33">
        <f t="shared" si="1"/>
        <v>1</v>
      </c>
      <c r="V33">
        <v>330</v>
      </c>
      <c r="W33" t="e">
        <f t="shared" si="2"/>
        <v>#N/A</v>
      </c>
      <c r="Z33">
        <v>308</v>
      </c>
      <c r="AA33" t="e">
        <f t="shared" si="3"/>
        <v>#N/A</v>
      </c>
      <c r="AC33">
        <v>957</v>
      </c>
      <c r="AD33" t="e">
        <f t="shared" si="4"/>
        <v>#N/A</v>
      </c>
    </row>
    <row r="34" spans="1:30" x14ac:dyDescent="0.2">
      <c r="A34">
        <v>32</v>
      </c>
      <c r="B34">
        <v>423</v>
      </c>
      <c r="C34">
        <v>98</v>
      </c>
      <c r="I34" s="112" t="e">
        <f>MATCH(B34,[1]Archimedes!$B$4:$B$103,0)</f>
        <v>#N/A</v>
      </c>
      <c r="J34" s="97" t="e">
        <f>MATCH(B34,[1]Curie!$B$4:$B$103,0)</f>
        <v>#N/A</v>
      </c>
      <c r="K34" s="97" t="e">
        <f>MATCH(B34,[1]Galileo!$B$4:$B$103,0)</f>
        <v>#N/A</v>
      </c>
      <c r="L34" s="106" t="e">
        <f>MATCH(B34,[1]Newton!$B$4:$B$103,0)</f>
        <v>#N/A</v>
      </c>
      <c r="M34">
        <f t="shared" si="0"/>
        <v>0</v>
      </c>
      <c r="O34" s="112" t="e">
        <f>MATCH(B34,'2011'!L$44:L$131,0)</f>
        <v>#N/A</v>
      </c>
      <c r="P34" s="97" t="e">
        <f>MATCH($B34,'2011'!N$44:N$131,0)</f>
        <v>#N/A</v>
      </c>
      <c r="Q34" s="97" t="e">
        <f>MATCH($B34,'2011'!P$44:P$131,0)</f>
        <v>#N/A</v>
      </c>
      <c r="R34" s="106" t="e">
        <f>MATCH($B34,'2011'!R$44:R$131,0)</f>
        <v>#N/A</v>
      </c>
      <c r="S34">
        <f t="shared" si="1"/>
        <v>0</v>
      </c>
      <c r="V34">
        <v>341</v>
      </c>
      <c r="W34">
        <f t="shared" si="2"/>
        <v>1</v>
      </c>
      <c r="Z34">
        <v>330</v>
      </c>
      <c r="AA34" t="e">
        <f t="shared" si="3"/>
        <v>#N/A</v>
      </c>
      <c r="AC34">
        <v>997</v>
      </c>
      <c r="AD34" t="e">
        <f t="shared" si="4"/>
        <v>#N/A</v>
      </c>
    </row>
    <row r="35" spans="1:30" x14ac:dyDescent="0.2">
      <c r="A35">
        <v>33</v>
      </c>
      <c r="B35">
        <v>869</v>
      </c>
      <c r="C35">
        <v>98</v>
      </c>
      <c r="I35" s="112" t="e">
        <f>MATCH(B35,[1]Archimedes!$B$4:$B$103,0)</f>
        <v>#N/A</v>
      </c>
      <c r="J35" s="97" t="e">
        <f>MATCH(B35,[1]Curie!$B$4:$B$103,0)</f>
        <v>#N/A</v>
      </c>
      <c r="K35" s="97" t="e">
        <f>MATCH(B35,[1]Galileo!$B$4:$B$103,0)</f>
        <v>#N/A</v>
      </c>
      <c r="L35" s="106" t="e">
        <f>MATCH(B35,[1]Newton!$B$4:$B$103,0)</f>
        <v>#N/A</v>
      </c>
      <c r="M35">
        <f t="shared" si="0"/>
        <v>0</v>
      </c>
      <c r="O35" s="112" t="e">
        <f>MATCH(B35,'2011'!L$44:L$131,0)</f>
        <v>#N/A</v>
      </c>
      <c r="P35" s="97" t="e">
        <f>MATCH($B35,'2011'!N$44:N$131,0)</f>
        <v>#N/A</v>
      </c>
      <c r="Q35" s="97" t="e">
        <f>MATCH($B35,'2011'!P$44:P$131,0)</f>
        <v>#N/A</v>
      </c>
      <c r="R35" s="106" t="e">
        <f>MATCH($B35,'2011'!R$44:R$131,0)</f>
        <v>#N/A</v>
      </c>
      <c r="S35">
        <f t="shared" si="1"/>
        <v>0</v>
      </c>
      <c r="V35">
        <v>364</v>
      </c>
      <c r="W35" t="e">
        <f t="shared" si="2"/>
        <v>#N/A</v>
      </c>
      <c r="Z35">
        <v>337</v>
      </c>
      <c r="AA35" t="e">
        <f t="shared" si="3"/>
        <v>#N/A</v>
      </c>
      <c r="AC35">
        <v>1126</v>
      </c>
      <c r="AD35" t="e">
        <f t="shared" si="4"/>
        <v>#N/A</v>
      </c>
    </row>
    <row r="36" spans="1:30" x14ac:dyDescent="0.2">
      <c r="A36">
        <v>34</v>
      </c>
      <c r="B36">
        <v>708</v>
      </c>
      <c r="C36">
        <v>90</v>
      </c>
      <c r="I36" s="112" t="e">
        <f>MATCH(B36,[1]Archimedes!$B$4:$B$103,0)</f>
        <v>#N/A</v>
      </c>
      <c r="J36" s="97" t="e">
        <f>MATCH(B36,[1]Curie!$B$4:$B$103,0)</f>
        <v>#N/A</v>
      </c>
      <c r="K36" s="97" t="e">
        <f>MATCH(B36,[1]Galileo!$B$4:$B$103,0)</f>
        <v>#N/A</v>
      </c>
      <c r="L36" s="106" t="e">
        <f>MATCH(B36,[1]Newton!$B$4:$B$103,0)</f>
        <v>#N/A</v>
      </c>
      <c r="M36">
        <f t="shared" si="0"/>
        <v>0</v>
      </c>
      <c r="O36" s="112" t="e">
        <f>MATCH(B36,'2011'!L$44:L$131,0)</f>
        <v>#N/A</v>
      </c>
      <c r="P36" s="97" t="e">
        <f>MATCH($B36,'2011'!N$44:N$131,0)</f>
        <v>#N/A</v>
      </c>
      <c r="Q36" s="97" t="e">
        <f>MATCH($B36,'2011'!P$44:P$131,0)</f>
        <v>#N/A</v>
      </c>
      <c r="R36" s="106" t="e">
        <f>MATCH($B36,'2011'!R$44:R$131,0)</f>
        <v>#N/A</v>
      </c>
      <c r="S36">
        <f t="shared" si="1"/>
        <v>0</v>
      </c>
      <c r="V36">
        <v>365</v>
      </c>
      <c r="W36">
        <f t="shared" si="2"/>
        <v>4</v>
      </c>
      <c r="Z36">
        <v>341</v>
      </c>
      <c r="AA36">
        <f t="shared" si="3"/>
        <v>1</v>
      </c>
      <c r="AC36">
        <v>1218</v>
      </c>
      <c r="AD36">
        <f t="shared" si="4"/>
        <v>3</v>
      </c>
    </row>
    <row r="37" spans="1:30" x14ac:dyDescent="0.2">
      <c r="A37">
        <v>35</v>
      </c>
      <c r="B37">
        <v>1647</v>
      </c>
      <c r="C37">
        <v>89</v>
      </c>
      <c r="D37" t="s">
        <v>368</v>
      </c>
      <c r="I37" s="112">
        <f>MATCH(B37,[1]Archimedes!$B$4:$B$103,0)</f>
        <v>81</v>
      </c>
      <c r="J37" s="97" t="e">
        <f>MATCH(B37,[1]Curie!$B$4:$B$103,0)</f>
        <v>#N/A</v>
      </c>
      <c r="K37" s="97" t="e">
        <f>MATCH(B37,[1]Galileo!$B$4:$B$103,0)</f>
        <v>#N/A</v>
      </c>
      <c r="L37" s="106" t="e">
        <f>MATCH(B37,[1]Newton!$B$4:$B$103,0)</f>
        <v>#N/A</v>
      </c>
      <c r="M37">
        <f t="shared" si="0"/>
        <v>1</v>
      </c>
      <c r="O37" s="112" t="e">
        <f>MATCH(B37,'2011'!L$44:L$131,0)</f>
        <v>#N/A</v>
      </c>
      <c r="P37" s="97" t="e">
        <f>MATCH($B37,'2011'!N$44:N$131,0)</f>
        <v>#N/A</v>
      </c>
      <c r="Q37" s="97" t="e">
        <f>MATCH($B37,'2011'!P$44:P$131,0)</f>
        <v>#N/A</v>
      </c>
      <c r="R37" s="106" t="e">
        <f>MATCH($B37,'2011'!R$44:R$131,0)</f>
        <v>#N/A</v>
      </c>
      <c r="S37">
        <f t="shared" si="1"/>
        <v>0</v>
      </c>
      <c r="V37">
        <v>368</v>
      </c>
      <c r="W37" t="e">
        <f t="shared" si="2"/>
        <v>#N/A</v>
      </c>
      <c r="Z37">
        <v>343</v>
      </c>
      <c r="AA37" t="e">
        <f t="shared" si="3"/>
        <v>#N/A</v>
      </c>
      <c r="AC37">
        <v>1367</v>
      </c>
      <c r="AD37">
        <f t="shared" si="4"/>
        <v>62</v>
      </c>
    </row>
    <row r="38" spans="1:30" x14ac:dyDescent="0.2">
      <c r="A38">
        <v>36</v>
      </c>
      <c r="B38">
        <v>225</v>
      </c>
      <c r="C38">
        <v>89</v>
      </c>
      <c r="I38" s="112" t="e">
        <f>MATCH(B38,[1]Archimedes!$B$4:$B$103,0)</f>
        <v>#N/A</v>
      </c>
      <c r="J38" s="97" t="e">
        <f>MATCH(B38,[1]Curie!$B$4:$B$103,0)</f>
        <v>#N/A</v>
      </c>
      <c r="K38" s="97" t="e">
        <f>MATCH(B38,[1]Galileo!$B$4:$B$103,0)</f>
        <v>#N/A</v>
      </c>
      <c r="L38" s="106" t="e">
        <f>MATCH(B38,[1]Newton!$B$4:$B$103,0)</f>
        <v>#N/A</v>
      </c>
      <c r="M38">
        <f t="shared" si="0"/>
        <v>0</v>
      </c>
      <c r="O38" s="112" t="e">
        <f>MATCH(B38,'2011'!L$44:L$131,0)</f>
        <v>#N/A</v>
      </c>
      <c r="P38" s="97" t="e">
        <f>MATCH($B38,'2011'!N$44:N$131,0)</f>
        <v>#N/A</v>
      </c>
      <c r="Q38" s="97" t="e">
        <f>MATCH($B38,'2011'!P$44:P$131,0)</f>
        <v>#N/A</v>
      </c>
      <c r="R38" s="106" t="e">
        <f>MATCH($B38,'2011'!R$44:R$131,0)</f>
        <v>#N/A</v>
      </c>
      <c r="S38">
        <f t="shared" si="1"/>
        <v>0</v>
      </c>
      <c r="V38">
        <v>399</v>
      </c>
      <c r="W38" t="e">
        <f t="shared" si="2"/>
        <v>#N/A</v>
      </c>
      <c r="Z38">
        <v>359</v>
      </c>
      <c r="AA38" t="e">
        <f t="shared" si="3"/>
        <v>#N/A</v>
      </c>
      <c r="AC38">
        <v>1391</v>
      </c>
      <c r="AD38">
        <f t="shared" si="4"/>
        <v>26</v>
      </c>
    </row>
    <row r="39" spans="1:30" x14ac:dyDescent="0.2">
      <c r="A39">
        <v>37</v>
      </c>
      <c r="B39" s="331">
        <v>3637</v>
      </c>
      <c r="C39">
        <v>88</v>
      </c>
      <c r="I39" s="112" t="e">
        <f>MATCH(B39,[1]Archimedes!$B$4:$B$103,0)</f>
        <v>#N/A</v>
      </c>
      <c r="J39" s="97" t="e">
        <f>MATCH(B39,[1]Curie!$B$4:$B$103,0)</f>
        <v>#N/A</v>
      </c>
      <c r="K39" s="97" t="e">
        <f>MATCH(B39,[1]Galileo!$B$4:$B$103,0)</f>
        <v>#N/A</v>
      </c>
      <c r="L39" s="106" t="e">
        <f>MATCH(B39,[1]Newton!$B$4:$B$103,0)</f>
        <v>#N/A</v>
      </c>
      <c r="M39">
        <f t="shared" si="0"/>
        <v>0</v>
      </c>
      <c r="O39" s="112" t="e">
        <f>MATCH(B39,'2011'!L$44:L$131,0)</f>
        <v>#N/A</v>
      </c>
      <c r="P39" s="97" t="e">
        <f>MATCH($B39,'2011'!N$44:N$131,0)</f>
        <v>#N/A</v>
      </c>
      <c r="Q39" s="97" t="e">
        <f>MATCH($B39,'2011'!P$44:P$131,0)</f>
        <v>#N/A</v>
      </c>
      <c r="R39" s="106" t="e">
        <f>MATCH($B39,'2011'!R$44:R$131,0)</f>
        <v>#N/A</v>
      </c>
      <c r="S39">
        <f t="shared" si="1"/>
        <v>0</v>
      </c>
      <c r="V39">
        <v>469</v>
      </c>
      <c r="W39" t="e">
        <f t="shared" si="2"/>
        <v>#N/A</v>
      </c>
      <c r="Z39">
        <v>365</v>
      </c>
      <c r="AA39">
        <f t="shared" si="3"/>
        <v>4</v>
      </c>
      <c r="AC39">
        <v>1403</v>
      </c>
      <c r="AD39">
        <f t="shared" si="4"/>
        <v>18</v>
      </c>
    </row>
    <row r="40" spans="1:30" x14ac:dyDescent="0.2">
      <c r="A40">
        <v>38</v>
      </c>
      <c r="B40">
        <v>816</v>
      </c>
      <c r="C40">
        <v>88</v>
      </c>
      <c r="D40" t="s">
        <v>368</v>
      </c>
      <c r="I40" s="112" t="e">
        <f>MATCH(B40,[1]Archimedes!$B$4:$B$103,0)</f>
        <v>#N/A</v>
      </c>
      <c r="J40" s="97" t="e">
        <f>MATCH(B40,[1]Curie!$B$4:$B$103,0)</f>
        <v>#N/A</v>
      </c>
      <c r="K40" s="97" t="e">
        <f>MATCH(B40,[1]Galileo!$B$4:$B$103,0)</f>
        <v>#N/A</v>
      </c>
      <c r="L40" s="106">
        <f>MATCH(B40,[1]Newton!$B$4:$B$103,0)</f>
        <v>51</v>
      </c>
      <c r="M40">
        <f t="shared" si="0"/>
        <v>1</v>
      </c>
      <c r="O40" s="112" t="e">
        <f>MATCH(B40,'2011'!L$44:L$131,0)</f>
        <v>#N/A</v>
      </c>
      <c r="P40" s="97" t="e">
        <f>MATCH($B40,'2011'!N$44:N$131,0)</f>
        <v>#N/A</v>
      </c>
      <c r="Q40" s="97" t="e">
        <f>MATCH($B40,'2011'!P$44:P$131,0)</f>
        <v>#N/A</v>
      </c>
      <c r="R40" s="106" t="e">
        <f>MATCH($B40,'2011'!R$44:R$131,0)</f>
        <v>#N/A</v>
      </c>
      <c r="S40">
        <f t="shared" si="1"/>
        <v>0</v>
      </c>
      <c r="V40">
        <v>494</v>
      </c>
      <c r="W40" t="e">
        <f t="shared" si="2"/>
        <v>#N/A</v>
      </c>
      <c r="Z40">
        <v>368</v>
      </c>
      <c r="AA40" t="e">
        <f t="shared" si="3"/>
        <v>#N/A</v>
      </c>
      <c r="AC40">
        <v>1511</v>
      </c>
      <c r="AD40" t="e">
        <f t="shared" si="4"/>
        <v>#N/A</v>
      </c>
    </row>
    <row r="41" spans="1:30" x14ac:dyDescent="0.2">
      <c r="A41">
        <v>39</v>
      </c>
      <c r="B41">
        <v>2607</v>
      </c>
      <c r="C41">
        <v>88</v>
      </c>
      <c r="I41" s="112" t="e">
        <f>MATCH(B41,[1]Archimedes!$B$4:$B$103,0)</f>
        <v>#N/A</v>
      </c>
      <c r="J41" s="97" t="e">
        <f>MATCH(B41,[1]Curie!$B$4:$B$103,0)</f>
        <v>#N/A</v>
      </c>
      <c r="K41" s="97" t="e">
        <f>MATCH(B41,[1]Galileo!$B$4:$B$103,0)</f>
        <v>#N/A</v>
      </c>
      <c r="L41" s="106" t="e">
        <f>MATCH(B41,[1]Newton!$B$4:$B$103,0)</f>
        <v>#N/A</v>
      </c>
      <c r="M41">
        <f t="shared" si="0"/>
        <v>0</v>
      </c>
      <c r="O41" s="112" t="e">
        <f>MATCH(B41,'2011'!L$44:L$131,0)</f>
        <v>#N/A</v>
      </c>
      <c r="P41" s="97" t="e">
        <f>MATCH($B41,'2011'!N$44:N$131,0)</f>
        <v>#N/A</v>
      </c>
      <c r="Q41" s="97">
        <f>MATCH($B41,'2011'!P$44:P$131,0)</f>
        <v>70</v>
      </c>
      <c r="R41" s="106" t="e">
        <f>MATCH($B41,'2011'!R$44:R$131,0)</f>
        <v>#N/A</v>
      </c>
      <c r="S41">
        <f t="shared" si="1"/>
        <v>1</v>
      </c>
      <c r="V41">
        <v>525</v>
      </c>
      <c r="W41" t="e">
        <f t="shared" si="2"/>
        <v>#N/A</v>
      </c>
      <c r="Z41">
        <v>399</v>
      </c>
      <c r="AA41" t="e">
        <f t="shared" si="3"/>
        <v>#N/A</v>
      </c>
      <c r="AC41">
        <v>1540</v>
      </c>
      <c r="AD41" t="e">
        <f t="shared" si="4"/>
        <v>#N/A</v>
      </c>
    </row>
    <row r="42" spans="1:30" x14ac:dyDescent="0.2">
      <c r="A42">
        <v>40</v>
      </c>
      <c r="B42">
        <v>1923</v>
      </c>
      <c r="C42">
        <v>87</v>
      </c>
      <c r="I42" s="112" t="e">
        <f>MATCH(B42,[1]Archimedes!$B$4:$B$103,0)</f>
        <v>#N/A</v>
      </c>
      <c r="J42" s="97" t="e">
        <f>MATCH(B42,[1]Curie!$B$4:$B$103,0)</f>
        <v>#N/A</v>
      </c>
      <c r="K42" s="97" t="e">
        <f>MATCH(B42,[1]Galileo!$B$4:$B$103,0)</f>
        <v>#N/A</v>
      </c>
      <c r="L42" s="106" t="e">
        <f>MATCH(B42,[1]Newton!$B$4:$B$103,0)</f>
        <v>#N/A</v>
      </c>
      <c r="M42">
        <f t="shared" si="0"/>
        <v>0</v>
      </c>
      <c r="O42" s="112" t="e">
        <f>MATCH(B42,'2011'!L$44:L$131,0)</f>
        <v>#N/A</v>
      </c>
      <c r="P42" s="97">
        <f>MATCH($B42,'2011'!N$44:N$131,0)</f>
        <v>46</v>
      </c>
      <c r="Q42" s="97" t="e">
        <f>MATCH($B42,'2011'!P$44:P$131,0)</f>
        <v>#N/A</v>
      </c>
      <c r="R42" s="106" t="e">
        <f>MATCH($B42,'2011'!R$44:R$131,0)</f>
        <v>#N/A</v>
      </c>
      <c r="S42">
        <f t="shared" si="1"/>
        <v>1</v>
      </c>
      <c r="V42">
        <v>548</v>
      </c>
      <c r="W42" t="e">
        <f t="shared" si="2"/>
        <v>#N/A</v>
      </c>
      <c r="Z42">
        <v>469</v>
      </c>
      <c r="AA42" t="e">
        <f t="shared" si="3"/>
        <v>#N/A</v>
      </c>
      <c r="AC42">
        <v>1551</v>
      </c>
      <c r="AD42" t="e">
        <f t="shared" si="4"/>
        <v>#N/A</v>
      </c>
    </row>
    <row r="43" spans="1:30" x14ac:dyDescent="0.2">
      <c r="A43">
        <v>41</v>
      </c>
      <c r="B43">
        <v>714</v>
      </c>
      <c r="C43">
        <v>86</v>
      </c>
      <c r="D43" t="s">
        <v>368</v>
      </c>
      <c r="I43" s="112" t="e">
        <f>MATCH(B43,[1]Archimedes!$B$4:$B$103,0)</f>
        <v>#N/A</v>
      </c>
      <c r="J43" s="97" t="e">
        <f>MATCH(B43,[1]Curie!$B$4:$B$103,0)</f>
        <v>#N/A</v>
      </c>
      <c r="K43" s="97" t="e">
        <f>MATCH(B43,[1]Galileo!$B$4:$B$103,0)</f>
        <v>#N/A</v>
      </c>
      <c r="L43" s="106">
        <f>MATCH(B43,[1]Newton!$B$4:$B$103,0)</f>
        <v>18</v>
      </c>
      <c r="M43">
        <f t="shared" si="0"/>
        <v>1</v>
      </c>
      <c r="O43" s="112" t="e">
        <f>MATCH(B43,'2011'!L$44:L$131,0)</f>
        <v>#N/A</v>
      </c>
      <c r="P43" s="97" t="e">
        <f>MATCH($B43,'2011'!N$44:N$131,0)</f>
        <v>#N/A</v>
      </c>
      <c r="Q43" s="97" t="e">
        <f>MATCH($B43,'2011'!P$44:P$131,0)</f>
        <v>#N/A</v>
      </c>
      <c r="R43" s="106" t="e">
        <f>MATCH($B43,'2011'!R$44:R$131,0)</f>
        <v>#N/A</v>
      </c>
      <c r="S43">
        <f t="shared" si="1"/>
        <v>0</v>
      </c>
      <c r="V43">
        <v>610</v>
      </c>
      <c r="W43" t="e">
        <f t="shared" si="2"/>
        <v>#N/A</v>
      </c>
      <c r="Z43">
        <v>525</v>
      </c>
      <c r="AA43" t="e">
        <f t="shared" si="3"/>
        <v>#N/A</v>
      </c>
      <c r="AC43">
        <v>1647</v>
      </c>
      <c r="AD43">
        <f t="shared" si="4"/>
        <v>35</v>
      </c>
    </row>
    <row r="44" spans="1:30" x14ac:dyDescent="0.2">
      <c r="A44">
        <v>42</v>
      </c>
      <c r="B44" s="308">
        <v>3929</v>
      </c>
      <c r="C44">
        <v>85</v>
      </c>
      <c r="D44">
        <v>7</v>
      </c>
      <c r="E44" t="s">
        <v>369</v>
      </c>
      <c r="F44" t="s">
        <v>374</v>
      </c>
      <c r="G44" t="s">
        <v>375</v>
      </c>
      <c r="I44" s="112" t="e">
        <f>MATCH(B44,[1]Archimedes!$B$4:$B$103,0)</f>
        <v>#N/A</v>
      </c>
      <c r="J44" s="97">
        <f>MATCH(B44,[1]Curie!$B$4:$B$103,0)</f>
        <v>76</v>
      </c>
      <c r="K44" s="97" t="e">
        <f>MATCH(B44,[1]Galileo!$B$4:$B$103,0)</f>
        <v>#N/A</v>
      </c>
      <c r="L44" s="106" t="e">
        <f>MATCH(B44,[1]Newton!$B$4:$B$103,0)</f>
        <v>#N/A</v>
      </c>
      <c r="M44">
        <f t="shared" si="0"/>
        <v>1</v>
      </c>
      <c r="O44" s="112" t="e">
        <f>MATCH(B44,'2011'!L$44:L$131,0)</f>
        <v>#N/A</v>
      </c>
      <c r="P44" s="97" t="e">
        <f>MATCH($B44,'2011'!N$44:N$131,0)</f>
        <v>#N/A</v>
      </c>
      <c r="Q44" s="97" t="e">
        <f>MATCH($B44,'2011'!P$44:P$131,0)</f>
        <v>#N/A</v>
      </c>
      <c r="R44" s="106" t="e">
        <f>MATCH($B44,'2011'!R$44:R$131,0)</f>
        <v>#N/A</v>
      </c>
      <c r="S44">
        <f t="shared" si="1"/>
        <v>0</v>
      </c>
      <c r="V44">
        <v>694</v>
      </c>
      <c r="W44" t="e">
        <f t="shared" si="2"/>
        <v>#N/A</v>
      </c>
      <c r="Z44">
        <v>573</v>
      </c>
      <c r="AA44" t="e">
        <f t="shared" si="3"/>
        <v>#N/A</v>
      </c>
      <c r="AC44">
        <v>1676</v>
      </c>
      <c r="AD44">
        <f t="shared" si="4"/>
        <v>6</v>
      </c>
    </row>
    <row r="45" spans="1:30" x14ac:dyDescent="0.2">
      <c r="A45">
        <v>43</v>
      </c>
      <c r="B45">
        <v>303</v>
      </c>
      <c r="C45">
        <v>83</v>
      </c>
      <c r="I45" s="112" t="e">
        <f>MATCH(B45,[1]Archimedes!$B$4:$B$103,0)</f>
        <v>#N/A</v>
      </c>
      <c r="J45" s="97" t="e">
        <f>MATCH(B45,[1]Curie!$B$4:$B$103,0)</f>
        <v>#N/A</v>
      </c>
      <c r="K45" s="97" t="e">
        <f>MATCH(B45,[1]Galileo!$B$4:$B$103,0)</f>
        <v>#N/A</v>
      </c>
      <c r="L45" s="106" t="e">
        <f>MATCH(B45,[1]Newton!$B$4:$B$103,0)</f>
        <v>#N/A</v>
      </c>
      <c r="M45">
        <f t="shared" si="0"/>
        <v>0</v>
      </c>
      <c r="O45" s="112">
        <f>MATCH(B45,'2011'!L$44:L$131,0)</f>
        <v>15</v>
      </c>
      <c r="P45" s="97" t="e">
        <f>MATCH($B45,'2011'!N$44:N$131,0)</f>
        <v>#N/A</v>
      </c>
      <c r="Q45" s="97" t="e">
        <f>MATCH($B45,'2011'!P$44:P$131,0)</f>
        <v>#N/A</v>
      </c>
      <c r="R45" s="106" t="e">
        <f>MATCH($B45,'2011'!R$44:R$131,0)</f>
        <v>#N/A</v>
      </c>
      <c r="S45">
        <f t="shared" si="1"/>
        <v>1</v>
      </c>
      <c r="V45">
        <v>781</v>
      </c>
      <c r="W45" t="e">
        <f t="shared" si="2"/>
        <v>#N/A</v>
      </c>
      <c r="Z45">
        <v>604</v>
      </c>
      <c r="AA45" t="e">
        <f t="shared" si="3"/>
        <v>#N/A</v>
      </c>
      <c r="AC45">
        <v>2016</v>
      </c>
      <c r="AD45">
        <f t="shared" si="4"/>
        <v>8</v>
      </c>
    </row>
    <row r="46" spans="1:30" x14ac:dyDescent="0.2">
      <c r="A46">
        <v>44</v>
      </c>
      <c r="B46">
        <v>1168</v>
      </c>
      <c r="C46">
        <v>76</v>
      </c>
      <c r="I46" s="112" t="e">
        <f>MATCH(B46,[1]Archimedes!$B$4:$B$103,0)</f>
        <v>#N/A</v>
      </c>
      <c r="J46" s="97" t="e">
        <f>MATCH(B46,[1]Curie!$B$4:$B$103,0)</f>
        <v>#N/A</v>
      </c>
      <c r="K46" s="97" t="e">
        <f>MATCH(B46,[1]Galileo!$B$4:$B$103,0)</f>
        <v>#N/A</v>
      </c>
      <c r="L46" s="106" t="e">
        <f>MATCH(B46,[1]Newton!$B$4:$B$103,0)</f>
        <v>#N/A</v>
      </c>
      <c r="M46">
        <f t="shared" si="0"/>
        <v>0</v>
      </c>
      <c r="O46" s="112" t="e">
        <f>MATCH(B46,'2011'!L$44:L$131,0)</f>
        <v>#N/A</v>
      </c>
      <c r="P46" s="97" t="e">
        <f>MATCH($B46,'2011'!N$44:N$131,0)</f>
        <v>#N/A</v>
      </c>
      <c r="Q46" s="97" t="e">
        <f>MATCH($B46,'2011'!P$44:P$131,0)</f>
        <v>#N/A</v>
      </c>
      <c r="R46" s="106" t="e">
        <f>MATCH($B46,'2011'!R$44:R$131,0)</f>
        <v>#N/A</v>
      </c>
      <c r="S46">
        <f t="shared" si="1"/>
        <v>0</v>
      </c>
      <c r="V46">
        <v>842</v>
      </c>
      <c r="W46" t="e">
        <f t="shared" si="2"/>
        <v>#N/A</v>
      </c>
      <c r="Z46">
        <v>624</v>
      </c>
      <c r="AA46" t="e">
        <f t="shared" si="3"/>
        <v>#N/A</v>
      </c>
      <c r="AC46">
        <v>2252</v>
      </c>
      <c r="AD46" t="e">
        <f t="shared" si="4"/>
        <v>#N/A</v>
      </c>
    </row>
    <row r="47" spans="1:30" x14ac:dyDescent="0.2">
      <c r="A47">
        <v>45</v>
      </c>
      <c r="B47">
        <v>2559</v>
      </c>
      <c r="C47">
        <v>75</v>
      </c>
      <c r="I47" s="112" t="e">
        <f>MATCH(B47,[1]Archimedes!$B$4:$B$103,0)</f>
        <v>#N/A</v>
      </c>
      <c r="J47" s="97" t="e">
        <f>MATCH(B47,[1]Curie!$B$4:$B$103,0)</f>
        <v>#N/A</v>
      </c>
      <c r="K47" s="97" t="e">
        <f>MATCH(B47,[1]Galileo!$B$4:$B$103,0)</f>
        <v>#N/A</v>
      </c>
      <c r="L47" s="106" t="e">
        <f>MATCH(B47,[1]Newton!$B$4:$B$103,0)</f>
        <v>#N/A</v>
      </c>
      <c r="M47">
        <f t="shared" si="0"/>
        <v>0</v>
      </c>
      <c r="O47" s="112" t="e">
        <f>MATCH(B47,'2011'!L$44:L$131,0)</f>
        <v>#N/A</v>
      </c>
      <c r="P47" s="97" t="e">
        <f>MATCH($B47,'2011'!N$44:N$131,0)</f>
        <v>#N/A</v>
      </c>
      <c r="Q47" s="97" t="e">
        <f>MATCH($B47,'2011'!P$44:P$131,0)</f>
        <v>#N/A</v>
      </c>
      <c r="R47" s="106" t="e">
        <f>MATCH($B47,'2011'!R$44:R$131,0)</f>
        <v>#N/A</v>
      </c>
      <c r="S47">
        <f t="shared" si="1"/>
        <v>0</v>
      </c>
      <c r="V47">
        <v>846</v>
      </c>
      <c r="W47" t="e">
        <f t="shared" si="2"/>
        <v>#N/A</v>
      </c>
      <c r="Z47">
        <v>668</v>
      </c>
      <c r="AA47" t="e">
        <f t="shared" si="3"/>
        <v>#N/A</v>
      </c>
      <c r="AC47">
        <v>2341</v>
      </c>
      <c r="AD47" t="e">
        <f t="shared" si="4"/>
        <v>#N/A</v>
      </c>
    </row>
    <row r="48" spans="1:30" x14ac:dyDescent="0.2">
      <c r="A48">
        <v>46</v>
      </c>
      <c r="B48">
        <v>223</v>
      </c>
      <c r="C48">
        <v>71</v>
      </c>
      <c r="I48" s="112" t="e">
        <f>MATCH(B48,[1]Archimedes!$B$4:$B$103,0)</f>
        <v>#N/A</v>
      </c>
      <c r="J48" s="97" t="e">
        <f>MATCH(B48,[1]Curie!$B$4:$B$103,0)</f>
        <v>#N/A</v>
      </c>
      <c r="K48" s="97" t="e">
        <f>MATCH(B48,[1]Galileo!$B$4:$B$103,0)</f>
        <v>#N/A</v>
      </c>
      <c r="L48" s="106" t="e">
        <f>MATCH(B48,[1]Newton!$B$4:$B$103,0)</f>
        <v>#N/A</v>
      </c>
      <c r="M48">
        <f t="shared" si="0"/>
        <v>0</v>
      </c>
      <c r="O48" s="112" t="e">
        <f>MATCH(B48,'2011'!L$44:L$131,0)</f>
        <v>#N/A</v>
      </c>
      <c r="P48" s="97" t="e">
        <f>MATCH($B48,'2011'!N$44:N$131,0)</f>
        <v>#N/A</v>
      </c>
      <c r="Q48" s="97" t="e">
        <f>MATCH($B48,'2011'!P$44:P$131,0)</f>
        <v>#N/A</v>
      </c>
      <c r="R48" s="106" t="e">
        <f>MATCH($B48,'2011'!R$44:R$131,0)</f>
        <v>#N/A</v>
      </c>
      <c r="S48">
        <f t="shared" si="1"/>
        <v>0</v>
      </c>
      <c r="V48">
        <v>935</v>
      </c>
      <c r="W48" t="e">
        <f t="shared" si="2"/>
        <v>#N/A</v>
      </c>
      <c r="Z48">
        <v>706</v>
      </c>
      <c r="AA48" t="e">
        <f t="shared" si="3"/>
        <v>#N/A</v>
      </c>
      <c r="AC48">
        <v>2424</v>
      </c>
      <c r="AD48" t="e">
        <f t="shared" si="4"/>
        <v>#N/A</v>
      </c>
    </row>
    <row r="49" spans="1:30" x14ac:dyDescent="0.2">
      <c r="A49">
        <v>47</v>
      </c>
      <c r="B49">
        <v>316</v>
      </c>
      <c r="C49">
        <v>70</v>
      </c>
      <c r="I49" s="112" t="e">
        <f>MATCH(B49,[1]Archimedes!$B$4:$B$103,0)</f>
        <v>#N/A</v>
      </c>
      <c r="J49" s="97" t="e">
        <f>MATCH(B49,[1]Curie!$B$4:$B$103,0)</f>
        <v>#N/A</v>
      </c>
      <c r="K49" s="97" t="e">
        <f>MATCH(B49,[1]Galileo!$B$4:$B$103,0)</f>
        <v>#N/A</v>
      </c>
      <c r="L49" s="106" t="e">
        <f>MATCH(B49,[1]Newton!$B$4:$B$103,0)</f>
        <v>#N/A</v>
      </c>
      <c r="M49">
        <f t="shared" si="0"/>
        <v>0</v>
      </c>
      <c r="O49" s="112" t="e">
        <f>MATCH(B49,'2011'!L$44:L$131,0)</f>
        <v>#N/A</v>
      </c>
      <c r="P49" s="97">
        <f>MATCH($B49,'2011'!N$44:N$131,0)</f>
        <v>18</v>
      </c>
      <c r="Q49" s="97" t="e">
        <f>MATCH($B49,'2011'!P$44:P$131,0)</f>
        <v>#N/A</v>
      </c>
      <c r="R49" s="106" t="e">
        <f>MATCH($B49,'2011'!R$44:R$131,0)</f>
        <v>#N/A</v>
      </c>
      <c r="S49">
        <f t="shared" si="1"/>
        <v>1</v>
      </c>
      <c r="V49">
        <v>967</v>
      </c>
      <c r="W49" t="e">
        <f t="shared" si="2"/>
        <v>#N/A</v>
      </c>
      <c r="Z49">
        <v>744</v>
      </c>
      <c r="AA49" t="e">
        <f t="shared" si="3"/>
        <v>#N/A</v>
      </c>
      <c r="AC49">
        <v>2638</v>
      </c>
      <c r="AD49" t="e">
        <f t="shared" si="4"/>
        <v>#N/A</v>
      </c>
    </row>
    <row r="50" spans="1:30" x14ac:dyDescent="0.2">
      <c r="A50">
        <v>48</v>
      </c>
      <c r="B50">
        <v>3142</v>
      </c>
      <c r="C50">
        <v>70</v>
      </c>
      <c r="D50" t="s">
        <v>368</v>
      </c>
      <c r="E50">
        <v>6</v>
      </c>
      <c r="F50" t="s">
        <v>369</v>
      </c>
      <c r="G50" t="s">
        <v>376</v>
      </c>
      <c r="I50" s="112" t="e">
        <f>MATCH(B50,[1]Archimedes!$B$4:$B$103,0)</f>
        <v>#N/A</v>
      </c>
      <c r="J50" s="97" t="e">
        <f>MATCH(B50,[1]Curie!$B$4:$B$103,0)</f>
        <v>#N/A</v>
      </c>
      <c r="K50" s="97">
        <f>MATCH(B50,[1]Galileo!$B$4:$B$103,0)</f>
        <v>29</v>
      </c>
      <c r="L50" s="106" t="e">
        <f>MATCH(B50,[1]Newton!$B$4:$B$103,0)</f>
        <v>#N/A</v>
      </c>
      <c r="M50">
        <f t="shared" si="0"/>
        <v>1</v>
      </c>
      <c r="O50" s="112" t="e">
        <f>MATCH(B50,'2011'!L$44:L$131,0)</f>
        <v>#N/A</v>
      </c>
      <c r="P50" s="97" t="e">
        <f>MATCH($B50,'2011'!N$44:N$131,0)</f>
        <v>#N/A</v>
      </c>
      <c r="Q50" s="97" t="e">
        <f>MATCH($B50,'2011'!P$44:P$131,0)</f>
        <v>#N/A</v>
      </c>
      <c r="R50" s="106" t="e">
        <f>MATCH($B50,'2011'!R$44:R$131,0)</f>
        <v>#N/A</v>
      </c>
      <c r="S50">
        <f t="shared" si="1"/>
        <v>0</v>
      </c>
      <c r="V50">
        <v>968</v>
      </c>
      <c r="W50" t="e">
        <f t="shared" si="2"/>
        <v>#N/A</v>
      </c>
      <c r="Z50">
        <v>888</v>
      </c>
      <c r="AA50" t="e">
        <f t="shared" si="3"/>
        <v>#N/A</v>
      </c>
      <c r="AC50">
        <v>2753</v>
      </c>
      <c r="AD50" t="e">
        <f t="shared" si="4"/>
        <v>#N/A</v>
      </c>
    </row>
    <row r="51" spans="1:30" x14ac:dyDescent="0.2">
      <c r="A51">
        <v>49</v>
      </c>
      <c r="B51">
        <v>433</v>
      </c>
      <c r="C51">
        <v>67</v>
      </c>
      <c r="D51">
        <v>5</v>
      </c>
      <c r="E51" t="s">
        <v>369</v>
      </c>
      <c r="F51" t="s">
        <v>372</v>
      </c>
      <c r="G51" t="s">
        <v>377</v>
      </c>
      <c r="I51" s="112" t="e">
        <f>MATCH(B51,[1]Archimedes!$B$4:$B$103,0)</f>
        <v>#N/A</v>
      </c>
      <c r="J51" s="97">
        <f>MATCH(B51,[1]Curie!$B$4:$B$103,0)</f>
        <v>98</v>
      </c>
      <c r="K51" s="97" t="e">
        <f>MATCH(B51,[1]Galileo!$B$4:$B$103,0)</f>
        <v>#N/A</v>
      </c>
      <c r="L51" s="106" t="e">
        <f>MATCH(B51,[1]Newton!$B$4:$B$103,0)</f>
        <v>#N/A</v>
      </c>
      <c r="M51">
        <f t="shared" si="0"/>
        <v>1</v>
      </c>
      <c r="O51" s="112" t="e">
        <f>MATCH(B51,'2011'!L$44:L$131,0)</f>
        <v>#N/A</v>
      </c>
      <c r="P51" s="97" t="e">
        <f>MATCH($B51,'2011'!N$44:N$131,0)</f>
        <v>#N/A</v>
      </c>
      <c r="Q51" s="97">
        <f>MATCH($B51,'2011'!P$44:P$131,0)</f>
        <v>25</v>
      </c>
      <c r="R51" s="106" t="e">
        <f>MATCH($B51,'2011'!R$44:R$131,0)</f>
        <v>#N/A</v>
      </c>
      <c r="S51">
        <f t="shared" si="1"/>
        <v>1</v>
      </c>
      <c r="V51">
        <v>973</v>
      </c>
      <c r="W51" t="e">
        <f t="shared" si="2"/>
        <v>#N/A</v>
      </c>
      <c r="Z51">
        <v>910</v>
      </c>
      <c r="AA51" t="e">
        <f t="shared" si="3"/>
        <v>#N/A</v>
      </c>
      <c r="AC51">
        <v>2990</v>
      </c>
      <c r="AD51" t="e">
        <f t="shared" si="4"/>
        <v>#N/A</v>
      </c>
    </row>
    <row r="52" spans="1:30" x14ac:dyDescent="0.2">
      <c r="A52">
        <v>50</v>
      </c>
      <c r="B52">
        <v>1811</v>
      </c>
      <c r="C52">
        <v>63</v>
      </c>
      <c r="I52" s="112" t="e">
        <f>MATCH(B52,[1]Archimedes!$B$4:$B$103,0)</f>
        <v>#N/A</v>
      </c>
      <c r="J52" s="97" t="e">
        <f>MATCH(B52,[1]Curie!$B$4:$B$103,0)</f>
        <v>#N/A</v>
      </c>
      <c r="K52" s="97" t="e">
        <f>MATCH(B52,[1]Galileo!$B$4:$B$103,0)</f>
        <v>#N/A</v>
      </c>
      <c r="L52" s="106" t="e">
        <f>MATCH(B52,[1]Newton!$B$4:$B$103,0)</f>
        <v>#N/A</v>
      </c>
      <c r="M52">
        <f t="shared" si="0"/>
        <v>0</v>
      </c>
      <c r="O52" s="112">
        <f>MATCH(B52,'2011'!L$44:L$131,0)</f>
        <v>53</v>
      </c>
      <c r="P52" s="97" t="e">
        <f>MATCH($B52,'2011'!N$44:N$131,0)</f>
        <v>#N/A</v>
      </c>
      <c r="Q52" s="97" t="e">
        <f>MATCH($B52,'2011'!P$44:P$131,0)</f>
        <v>#N/A</v>
      </c>
      <c r="R52" s="106" t="e">
        <f>MATCH($B52,'2011'!R$44:R$131,0)</f>
        <v>#N/A</v>
      </c>
      <c r="S52">
        <f t="shared" si="1"/>
        <v>1</v>
      </c>
      <c r="V52">
        <v>987</v>
      </c>
      <c r="W52" t="e">
        <f t="shared" si="2"/>
        <v>#N/A</v>
      </c>
      <c r="Z52">
        <v>968</v>
      </c>
      <c r="AA52" t="e">
        <f t="shared" si="3"/>
        <v>#N/A</v>
      </c>
      <c r="AC52">
        <v>3059</v>
      </c>
      <c r="AD52" t="e">
        <f t="shared" si="4"/>
        <v>#N/A</v>
      </c>
    </row>
    <row r="53" spans="1:30" x14ac:dyDescent="0.2">
      <c r="A53">
        <v>51</v>
      </c>
      <c r="B53">
        <v>1672</v>
      </c>
      <c r="C53">
        <v>60</v>
      </c>
      <c r="I53" s="112" t="e">
        <f>MATCH(B53,[1]Archimedes!$B$4:$B$103,0)</f>
        <v>#N/A</v>
      </c>
      <c r="J53" s="97" t="e">
        <f>MATCH(B53,[1]Curie!$B$4:$B$103,0)</f>
        <v>#N/A</v>
      </c>
      <c r="K53" s="97" t="e">
        <f>MATCH(B53,[1]Galileo!$B$4:$B$103,0)</f>
        <v>#N/A</v>
      </c>
      <c r="L53" s="106" t="e">
        <f>MATCH(B53,[1]Newton!$B$4:$B$103,0)</f>
        <v>#N/A</v>
      </c>
      <c r="M53">
        <f t="shared" si="0"/>
        <v>0</v>
      </c>
      <c r="O53" s="112" t="e">
        <f>MATCH(B53,'2011'!L$44:L$131,0)</f>
        <v>#N/A</v>
      </c>
      <c r="P53" s="97" t="e">
        <f>MATCH($B53,'2011'!N$44:N$131,0)</f>
        <v>#N/A</v>
      </c>
      <c r="Q53" s="97" t="e">
        <f>MATCH($B53,'2011'!P$44:P$131,0)</f>
        <v>#N/A</v>
      </c>
      <c r="R53" s="106" t="e">
        <f>MATCH($B53,'2011'!R$44:R$131,0)</f>
        <v>#N/A</v>
      </c>
      <c r="S53">
        <f t="shared" si="1"/>
        <v>0</v>
      </c>
      <c r="V53">
        <v>1014</v>
      </c>
      <c r="W53" t="e">
        <f t="shared" si="2"/>
        <v>#N/A</v>
      </c>
      <c r="Z53">
        <v>971</v>
      </c>
      <c r="AA53" t="e">
        <f t="shared" si="3"/>
        <v>#N/A</v>
      </c>
      <c r="AC53">
        <v>3123</v>
      </c>
      <c r="AD53">
        <f t="shared" si="4"/>
        <v>88</v>
      </c>
    </row>
    <row r="54" spans="1:30" x14ac:dyDescent="0.2">
      <c r="A54">
        <v>52</v>
      </c>
      <c r="B54">
        <v>1712</v>
      </c>
      <c r="C54">
        <v>58</v>
      </c>
      <c r="I54" s="112" t="e">
        <f>MATCH(B54,[1]Archimedes!$B$4:$B$103,0)</f>
        <v>#N/A</v>
      </c>
      <c r="J54" s="97" t="e">
        <f>MATCH(B54,[1]Curie!$B$4:$B$103,0)</f>
        <v>#N/A</v>
      </c>
      <c r="K54" s="97" t="e">
        <f>MATCH(B54,[1]Galileo!$B$4:$B$103,0)</f>
        <v>#N/A</v>
      </c>
      <c r="L54" s="106" t="e">
        <f>MATCH(B54,[1]Newton!$B$4:$B$103,0)</f>
        <v>#N/A</v>
      </c>
      <c r="M54">
        <f t="shared" si="0"/>
        <v>0</v>
      </c>
      <c r="O54" s="112" t="e">
        <f>MATCH(B54,'2011'!L$44:L$131,0)</f>
        <v>#N/A</v>
      </c>
      <c r="P54" s="97" t="e">
        <f>MATCH($B54,'2011'!N$44:N$131,0)</f>
        <v>#N/A</v>
      </c>
      <c r="Q54" s="97" t="e">
        <f>MATCH($B54,'2011'!P$44:P$131,0)</f>
        <v>#N/A</v>
      </c>
      <c r="R54" s="106" t="e">
        <f>MATCH($B54,'2011'!R$44:R$131,0)</f>
        <v>#N/A</v>
      </c>
      <c r="S54">
        <f t="shared" si="1"/>
        <v>0</v>
      </c>
      <c r="V54">
        <v>1023</v>
      </c>
      <c r="W54" t="e">
        <f t="shared" si="2"/>
        <v>#N/A</v>
      </c>
      <c r="Z54">
        <v>1058</v>
      </c>
      <c r="AA54" t="e">
        <f t="shared" si="3"/>
        <v>#N/A</v>
      </c>
      <c r="AC54">
        <v>3142</v>
      </c>
      <c r="AD54">
        <f t="shared" si="4"/>
        <v>48</v>
      </c>
    </row>
    <row r="55" spans="1:30" x14ac:dyDescent="0.2">
      <c r="A55">
        <v>53</v>
      </c>
      <c r="B55">
        <v>2234</v>
      </c>
      <c r="C55">
        <v>57</v>
      </c>
      <c r="I55" s="112" t="e">
        <f>MATCH(B55,[1]Archimedes!$B$4:$B$103,0)</f>
        <v>#N/A</v>
      </c>
      <c r="J55" s="97" t="e">
        <f>MATCH(B55,[1]Curie!$B$4:$B$103,0)</f>
        <v>#N/A</v>
      </c>
      <c r="K55" s="97" t="e">
        <f>MATCH(B55,[1]Galileo!$B$4:$B$103,0)</f>
        <v>#N/A</v>
      </c>
      <c r="L55" s="106" t="e">
        <f>MATCH(B55,[1]Newton!$B$4:$B$103,0)</f>
        <v>#N/A</v>
      </c>
      <c r="M55">
        <f t="shared" si="0"/>
        <v>0</v>
      </c>
      <c r="O55" s="112" t="e">
        <f>MATCH(B55,'2011'!L$44:L$131,0)</f>
        <v>#N/A</v>
      </c>
      <c r="P55" s="97" t="e">
        <f>MATCH($B55,'2011'!N$44:N$131,0)</f>
        <v>#N/A</v>
      </c>
      <c r="Q55" s="97" t="e">
        <f>MATCH($B55,'2011'!P$44:P$131,0)</f>
        <v>#N/A</v>
      </c>
      <c r="R55" s="106" t="e">
        <f>MATCH($B55,'2011'!R$44:R$131,0)</f>
        <v>#N/A</v>
      </c>
      <c r="S55">
        <f t="shared" si="1"/>
        <v>0</v>
      </c>
      <c r="V55">
        <v>1056</v>
      </c>
      <c r="W55" t="e">
        <f t="shared" si="2"/>
        <v>#N/A</v>
      </c>
      <c r="Z55">
        <v>1073</v>
      </c>
      <c r="AA55" t="e">
        <f t="shared" si="3"/>
        <v>#N/A</v>
      </c>
      <c r="AC55">
        <v>3157</v>
      </c>
      <c r="AD55" t="e">
        <f t="shared" si="4"/>
        <v>#N/A</v>
      </c>
    </row>
    <row r="56" spans="1:30" x14ac:dyDescent="0.2">
      <c r="A56">
        <v>54</v>
      </c>
      <c r="B56">
        <v>555</v>
      </c>
      <c r="C56">
        <v>51</v>
      </c>
      <c r="I56" s="112" t="e">
        <f>MATCH(B56,[1]Archimedes!$B$4:$B$103,0)</f>
        <v>#N/A</v>
      </c>
      <c r="J56" s="97" t="e">
        <f>MATCH(B56,[1]Curie!$B$4:$B$103,0)</f>
        <v>#N/A</v>
      </c>
      <c r="K56" s="97" t="e">
        <f>MATCH(B56,[1]Galileo!$B$4:$B$103,0)</f>
        <v>#N/A</v>
      </c>
      <c r="L56" s="106">
        <f>MATCH(B56,[1]Newton!$B$4:$B$103,0)</f>
        <v>46</v>
      </c>
      <c r="M56">
        <f t="shared" si="0"/>
        <v>1</v>
      </c>
      <c r="O56" s="112" t="e">
        <f>MATCH(B56,'2011'!L$44:L$131,0)</f>
        <v>#N/A</v>
      </c>
      <c r="P56" s="97" t="e">
        <f>MATCH($B56,'2011'!N$44:N$131,0)</f>
        <v>#N/A</v>
      </c>
      <c r="Q56" s="97" t="e">
        <f>MATCH($B56,'2011'!P$44:P$131,0)</f>
        <v>#N/A</v>
      </c>
      <c r="R56" s="106" t="e">
        <f>MATCH($B56,'2011'!R$44:R$131,0)</f>
        <v>#N/A</v>
      </c>
      <c r="S56">
        <f t="shared" si="1"/>
        <v>0</v>
      </c>
      <c r="V56">
        <v>1114</v>
      </c>
      <c r="W56" t="e">
        <f t="shared" si="2"/>
        <v>#N/A</v>
      </c>
      <c r="Z56">
        <v>1086</v>
      </c>
      <c r="AA56" t="e">
        <f t="shared" si="3"/>
        <v>#N/A</v>
      </c>
      <c r="AC56">
        <v>3186</v>
      </c>
      <c r="AD56" t="e">
        <f t="shared" si="4"/>
        <v>#N/A</v>
      </c>
    </row>
    <row r="57" spans="1:30" x14ac:dyDescent="0.2">
      <c r="A57">
        <v>55</v>
      </c>
      <c r="B57">
        <v>2191</v>
      </c>
      <c r="C57">
        <v>48</v>
      </c>
      <c r="I57" s="112" t="e">
        <f>MATCH(B57,[1]Archimedes!$B$4:$B$103,0)</f>
        <v>#N/A</v>
      </c>
      <c r="J57" s="97" t="e">
        <f>MATCH(B57,[1]Curie!$B$4:$B$103,0)</f>
        <v>#N/A</v>
      </c>
      <c r="K57" s="97" t="e">
        <f>MATCH(B57,[1]Galileo!$B$4:$B$103,0)</f>
        <v>#N/A</v>
      </c>
      <c r="L57" s="106" t="e">
        <f>MATCH(B57,[1]Newton!$B$4:$B$103,0)</f>
        <v>#N/A</v>
      </c>
      <c r="M57">
        <f t="shared" si="0"/>
        <v>0</v>
      </c>
      <c r="O57" s="112" t="e">
        <f>MATCH(B57,'2011'!L$44:L$131,0)</f>
        <v>#N/A</v>
      </c>
      <c r="P57" s="97" t="e">
        <f>MATCH($B57,'2011'!N$44:N$131,0)</f>
        <v>#N/A</v>
      </c>
      <c r="Q57" s="97" t="e">
        <f>MATCH($B57,'2011'!P$44:P$131,0)</f>
        <v>#N/A</v>
      </c>
      <c r="R57" s="106" t="e">
        <f>MATCH($B57,'2011'!R$44:R$131,0)</f>
        <v>#N/A</v>
      </c>
      <c r="S57">
        <f t="shared" si="1"/>
        <v>0</v>
      </c>
      <c r="V57">
        <v>1218</v>
      </c>
      <c r="W57">
        <f t="shared" si="2"/>
        <v>3</v>
      </c>
      <c r="Z57">
        <v>1114</v>
      </c>
      <c r="AA57" t="e">
        <f t="shared" si="3"/>
        <v>#N/A</v>
      </c>
      <c r="AC57">
        <v>3204</v>
      </c>
      <c r="AD57" t="e">
        <f t="shared" si="4"/>
        <v>#N/A</v>
      </c>
    </row>
    <row r="58" spans="1:30" x14ac:dyDescent="0.2">
      <c r="A58">
        <v>56</v>
      </c>
      <c r="B58">
        <v>1228</v>
      </c>
      <c r="C58">
        <v>46</v>
      </c>
      <c r="I58" s="112" t="e">
        <f>MATCH(B58,[1]Archimedes!$B$4:$B$103,0)</f>
        <v>#N/A</v>
      </c>
      <c r="J58" s="97" t="e">
        <f>MATCH(B58,[1]Curie!$B$4:$B$103,0)</f>
        <v>#N/A</v>
      </c>
      <c r="K58" s="97" t="e">
        <f>MATCH(B58,[1]Galileo!$B$4:$B$103,0)</f>
        <v>#N/A</v>
      </c>
      <c r="L58" s="106" t="e">
        <f>MATCH(B58,[1]Newton!$B$4:$B$103,0)</f>
        <v>#N/A</v>
      </c>
      <c r="M58">
        <f t="shared" si="0"/>
        <v>0</v>
      </c>
      <c r="O58" s="112" t="e">
        <f>MATCH(B58,'2011'!L$44:L$131,0)</f>
        <v>#N/A</v>
      </c>
      <c r="P58" s="97" t="e">
        <f>MATCH($B58,'2011'!N$44:N$131,0)</f>
        <v>#N/A</v>
      </c>
      <c r="Q58" s="97" t="e">
        <f>MATCH($B58,'2011'!P$44:P$131,0)</f>
        <v>#N/A</v>
      </c>
      <c r="R58" s="106" t="e">
        <f>MATCH($B58,'2011'!R$44:R$131,0)</f>
        <v>#N/A</v>
      </c>
      <c r="S58">
        <f t="shared" si="1"/>
        <v>0</v>
      </c>
      <c r="V58">
        <v>1241</v>
      </c>
      <c r="W58" t="e">
        <f t="shared" si="2"/>
        <v>#N/A</v>
      </c>
      <c r="Z58">
        <v>1124</v>
      </c>
      <c r="AA58" t="e">
        <f t="shared" si="3"/>
        <v>#N/A</v>
      </c>
      <c r="AC58">
        <v>3231</v>
      </c>
      <c r="AD58" t="e">
        <f t="shared" si="4"/>
        <v>#N/A</v>
      </c>
    </row>
    <row r="59" spans="1:30" x14ac:dyDescent="0.2">
      <c r="A59">
        <v>57</v>
      </c>
      <c r="B59" s="331">
        <v>3515</v>
      </c>
      <c r="C59">
        <v>45</v>
      </c>
      <c r="I59" s="112" t="e">
        <f>MATCH(B59,[1]Archimedes!$B$4:$B$103,0)</f>
        <v>#N/A</v>
      </c>
      <c r="J59" s="97" t="e">
        <f>MATCH(B59,[1]Curie!$B$4:$B$103,0)</f>
        <v>#N/A</v>
      </c>
      <c r="K59" s="97" t="e">
        <f>MATCH(B59,[1]Galileo!$B$4:$B$103,0)</f>
        <v>#N/A</v>
      </c>
      <c r="L59" s="106" t="e">
        <f>MATCH(B59,[1]Newton!$B$4:$B$103,0)</f>
        <v>#N/A</v>
      </c>
      <c r="M59">
        <f t="shared" si="0"/>
        <v>0</v>
      </c>
      <c r="O59" s="112" t="e">
        <f>MATCH(B59,'2011'!L$44:L$131,0)</f>
        <v>#N/A</v>
      </c>
      <c r="P59" s="97" t="e">
        <f>MATCH($B59,'2011'!N$44:N$131,0)</f>
        <v>#N/A</v>
      </c>
      <c r="Q59" s="97" t="e">
        <f>MATCH($B59,'2011'!P$44:P$131,0)</f>
        <v>#N/A</v>
      </c>
      <c r="R59" s="106" t="e">
        <f>MATCH($B59,'2011'!R$44:R$131,0)</f>
        <v>#N/A</v>
      </c>
      <c r="S59">
        <f t="shared" si="1"/>
        <v>0</v>
      </c>
      <c r="V59">
        <v>1477</v>
      </c>
      <c r="W59" t="e">
        <f t="shared" si="2"/>
        <v>#N/A</v>
      </c>
      <c r="Z59">
        <v>1218</v>
      </c>
      <c r="AA59">
        <f t="shared" si="3"/>
        <v>3</v>
      </c>
    </row>
    <row r="60" spans="1:30" x14ac:dyDescent="0.2">
      <c r="A60">
        <v>58</v>
      </c>
      <c r="B60">
        <v>1143</v>
      </c>
      <c r="C60">
        <v>44</v>
      </c>
      <c r="I60" s="112" t="e">
        <f>MATCH(B60,[1]Archimedes!$B$4:$B$103,0)</f>
        <v>#N/A</v>
      </c>
      <c r="J60" s="97">
        <f>MATCH(B60,[1]Curie!$B$4:$B$103,0)</f>
        <v>48</v>
      </c>
      <c r="K60" s="97" t="e">
        <f>MATCH(B60,[1]Galileo!$B$4:$B$103,0)</f>
        <v>#N/A</v>
      </c>
      <c r="L60" s="106" t="e">
        <f>MATCH(B60,[1]Newton!$B$4:$B$103,0)</f>
        <v>#N/A</v>
      </c>
      <c r="M60">
        <f t="shared" si="0"/>
        <v>1</v>
      </c>
      <c r="O60" s="112" t="e">
        <f>MATCH(B60,'2011'!L$44:L$131,0)</f>
        <v>#N/A</v>
      </c>
      <c r="P60" s="97" t="e">
        <f>MATCH($B60,'2011'!N$44:N$131,0)</f>
        <v>#N/A</v>
      </c>
      <c r="Q60" s="97" t="e">
        <f>MATCH($B60,'2011'!P$44:P$131,0)</f>
        <v>#N/A</v>
      </c>
      <c r="R60" s="106" t="e">
        <f>MATCH($B60,'2011'!R$44:R$131,0)</f>
        <v>#N/A</v>
      </c>
      <c r="S60">
        <f t="shared" si="1"/>
        <v>0</v>
      </c>
      <c r="V60">
        <v>1503</v>
      </c>
      <c r="W60" t="e">
        <f t="shared" si="2"/>
        <v>#N/A</v>
      </c>
      <c r="Z60">
        <v>1305</v>
      </c>
      <c r="AA60" t="e">
        <f t="shared" si="3"/>
        <v>#N/A</v>
      </c>
    </row>
    <row r="61" spans="1:30" x14ac:dyDescent="0.2">
      <c r="A61">
        <v>59</v>
      </c>
      <c r="B61">
        <v>87</v>
      </c>
      <c r="C61">
        <v>39</v>
      </c>
      <c r="I61" s="112" t="e">
        <f>MATCH(B61,[1]Archimedes!$B$4:$B$103,0)</f>
        <v>#N/A</v>
      </c>
      <c r="J61" s="97" t="e">
        <f>MATCH(B61,[1]Curie!$B$4:$B$103,0)</f>
        <v>#N/A</v>
      </c>
      <c r="K61" s="97" t="e">
        <f>MATCH(B61,[1]Galileo!$B$4:$B$103,0)</f>
        <v>#N/A</v>
      </c>
      <c r="L61" s="106" t="e">
        <f>MATCH(B61,[1]Newton!$B$4:$B$103,0)</f>
        <v>#N/A</v>
      </c>
      <c r="M61">
        <f t="shared" si="0"/>
        <v>0</v>
      </c>
      <c r="O61" s="112" t="e">
        <f>MATCH(B61,'2011'!L$44:L$131,0)</f>
        <v>#N/A</v>
      </c>
      <c r="P61" s="97" t="e">
        <f>MATCH($B61,'2011'!N$44:N$131,0)</f>
        <v>#N/A</v>
      </c>
      <c r="Q61" s="97" t="e">
        <f>MATCH($B61,'2011'!P$44:P$131,0)</f>
        <v>#N/A</v>
      </c>
      <c r="R61" s="106" t="e">
        <f>MATCH($B61,'2011'!R$44:R$131,0)</f>
        <v>#N/A</v>
      </c>
      <c r="S61">
        <f t="shared" si="1"/>
        <v>0</v>
      </c>
      <c r="V61">
        <v>1519</v>
      </c>
      <c r="W61" t="e">
        <f t="shared" si="2"/>
        <v>#N/A</v>
      </c>
      <c r="Z61">
        <v>1306</v>
      </c>
      <c r="AA61" t="e">
        <f t="shared" si="3"/>
        <v>#N/A</v>
      </c>
    </row>
    <row r="62" spans="1:30" x14ac:dyDescent="0.2">
      <c r="A62">
        <v>60</v>
      </c>
      <c r="B62">
        <v>204</v>
      </c>
      <c r="C62">
        <v>36</v>
      </c>
      <c r="I62" s="112" t="e">
        <f>MATCH(B62,[1]Archimedes!$B$4:$B$103,0)</f>
        <v>#N/A</v>
      </c>
      <c r="J62" s="97" t="e">
        <f>MATCH(B62,[1]Curie!$B$4:$B$103,0)</f>
        <v>#N/A</v>
      </c>
      <c r="K62" s="97" t="e">
        <f>MATCH(B62,[1]Galileo!$B$4:$B$103,0)</f>
        <v>#N/A</v>
      </c>
      <c r="L62" s="106" t="e">
        <f>MATCH(B62,[1]Newton!$B$4:$B$103,0)</f>
        <v>#N/A</v>
      </c>
      <c r="M62">
        <f t="shared" si="0"/>
        <v>0</v>
      </c>
      <c r="O62" s="112" t="e">
        <f>MATCH(B62,'2011'!L$44:L$131,0)</f>
        <v>#N/A</v>
      </c>
      <c r="P62" s="97" t="e">
        <f>MATCH($B62,'2011'!N$44:N$131,0)</f>
        <v>#N/A</v>
      </c>
      <c r="Q62" s="97" t="e">
        <f>MATCH($B62,'2011'!P$44:P$131,0)</f>
        <v>#N/A</v>
      </c>
      <c r="R62" s="106" t="e">
        <f>MATCH($B62,'2011'!R$44:R$131,0)</f>
        <v>#N/A</v>
      </c>
      <c r="S62">
        <f t="shared" si="1"/>
        <v>0</v>
      </c>
      <c r="V62">
        <v>1538</v>
      </c>
      <c r="W62" t="e">
        <f t="shared" si="2"/>
        <v>#N/A</v>
      </c>
      <c r="Z62">
        <v>1511</v>
      </c>
      <c r="AA62" t="e">
        <f t="shared" si="3"/>
        <v>#N/A</v>
      </c>
    </row>
    <row r="63" spans="1:30" x14ac:dyDescent="0.2">
      <c r="A63">
        <v>61</v>
      </c>
      <c r="B63">
        <v>709</v>
      </c>
      <c r="C63">
        <v>35</v>
      </c>
      <c r="I63" s="112" t="e">
        <f>MATCH(B63,[1]Archimedes!$B$4:$B$103,0)</f>
        <v>#N/A</v>
      </c>
      <c r="J63" s="97" t="e">
        <f>MATCH(B63,[1]Curie!$B$4:$B$103,0)</f>
        <v>#N/A</v>
      </c>
      <c r="K63" s="97" t="e">
        <f>MATCH(B63,[1]Galileo!$B$4:$B$103,0)</f>
        <v>#N/A</v>
      </c>
      <c r="L63" s="106" t="e">
        <f>MATCH(B63,[1]Newton!$B$4:$B$103,0)</f>
        <v>#N/A</v>
      </c>
      <c r="M63">
        <f t="shared" si="0"/>
        <v>0</v>
      </c>
      <c r="O63" s="112" t="e">
        <f>MATCH(B63,'2011'!L$44:L$131,0)</f>
        <v>#N/A</v>
      </c>
      <c r="P63" s="97" t="e">
        <f>MATCH($B63,'2011'!N$44:N$131,0)</f>
        <v>#N/A</v>
      </c>
      <c r="Q63" s="97" t="e">
        <f>MATCH($B63,'2011'!P$44:P$131,0)</f>
        <v>#N/A</v>
      </c>
      <c r="R63" s="106" t="e">
        <f>MATCH($B63,'2011'!R$44:R$131,0)</f>
        <v>#N/A</v>
      </c>
      <c r="S63">
        <f t="shared" si="1"/>
        <v>0</v>
      </c>
      <c r="V63">
        <v>1559</v>
      </c>
      <c r="W63" t="e">
        <f t="shared" si="2"/>
        <v>#N/A</v>
      </c>
      <c r="Z63">
        <v>1519</v>
      </c>
      <c r="AA63" t="e">
        <f t="shared" si="3"/>
        <v>#N/A</v>
      </c>
    </row>
    <row r="64" spans="1:30" x14ac:dyDescent="0.2">
      <c r="A64">
        <v>62</v>
      </c>
      <c r="B64">
        <v>1367</v>
      </c>
      <c r="C64">
        <v>35</v>
      </c>
      <c r="I64" s="112" t="e">
        <f>MATCH(B64,[1]Archimedes!$B$4:$B$103,0)</f>
        <v>#N/A</v>
      </c>
      <c r="J64" s="97" t="e">
        <f>MATCH(B64,[1]Curie!$B$4:$B$103,0)</f>
        <v>#N/A</v>
      </c>
      <c r="K64" s="97" t="e">
        <f>MATCH(B64,[1]Galileo!$B$4:$B$103,0)</f>
        <v>#N/A</v>
      </c>
      <c r="L64" s="106" t="e">
        <f>MATCH(B64,[1]Newton!$B$4:$B$103,0)</f>
        <v>#N/A</v>
      </c>
      <c r="M64">
        <f t="shared" si="0"/>
        <v>0</v>
      </c>
      <c r="O64" s="112" t="e">
        <f>MATCH(B64,'2011'!L$44:L$131,0)</f>
        <v>#N/A</v>
      </c>
      <c r="P64" s="97" t="e">
        <f>MATCH($B64,'2011'!N$44:N$131,0)</f>
        <v>#N/A</v>
      </c>
      <c r="Q64" s="97" t="e">
        <f>MATCH($B64,'2011'!P$44:P$131,0)</f>
        <v>#N/A</v>
      </c>
      <c r="R64" s="106" t="e">
        <f>MATCH($B64,'2011'!R$44:R$131,0)</f>
        <v>#N/A</v>
      </c>
      <c r="S64">
        <f t="shared" si="1"/>
        <v>0</v>
      </c>
      <c r="V64">
        <v>1625</v>
      </c>
      <c r="W64" t="e">
        <f t="shared" si="2"/>
        <v>#N/A</v>
      </c>
      <c r="Z64">
        <v>1538</v>
      </c>
      <c r="AA64" t="e">
        <f t="shared" si="3"/>
        <v>#N/A</v>
      </c>
    </row>
    <row r="65" spans="1:27" x14ac:dyDescent="0.2">
      <c r="A65">
        <v>63</v>
      </c>
      <c r="B65" s="308">
        <v>4373</v>
      </c>
      <c r="C65">
        <v>34</v>
      </c>
      <c r="I65" s="112" t="e">
        <f>MATCH(B65,[1]Archimedes!$B$4:$B$103,0)</f>
        <v>#N/A</v>
      </c>
      <c r="J65" s="97" t="e">
        <f>MATCH(B65,[1]Curie!$B$4:$B$103,0)</f>
        <v>#N/A</v>
      </c>
      <c r="K65" s="97" t="e">
        <f>MATCH(B65,[1]Galileo!$B$4:$B$103,0)</f>
        <v>#N/A</v>
      </c>
      <c r="L65" s="106" t="e">
        <f>MATCH(B65,[1]Newton!$B$4:$B$103,0)</f>
        <v>#N/A</v>
      </c>
      <c r="M65">
        <f t="shared" si="0"/>
        <v>0</v>
      </c>
      <c r="O65" s="112" t="e">
        <f>MATCH(B65,'2011'!L$44:L$131,0)</f>
        <v>#N/A</v>
      </c>
      <c r="P65" s="97" t="e">
        <f>MATCH($B65,'2011'!N$44:N$131,0)</f>
        <v>#N/A</v>
      </c>
      <c r="Q65" s="97" t="e">
        <f>MATCH($B65,'2011'!P$44:P$131,0)</f>
        <v>#N/A</v>
      </c>
      <c r="R65" s="106" t="e">
        <f>MATCH($B65,'2011'!R$44:R$131,0)</f>
        <v>#N/A</v>
      </c>
      <c r="S65">
        <f t="shared" si="1"/>
        <v>0</v>
      </c>
      <c r="V65">
        <v>1675</v>
      </c>
      <c r="W65" t="e">
        <f t="shared" si="2"/>
        <v>#N/A</v>
      </c>
      <c r="Z65">
        <v>1592</v>
      </c>
      <c r="AA65" t="e">
        <f t="shared" si="3"/>
        <v>#N/A</v>
      </c>
    </row>
    <row r="66" spans="1:27" x14ac:dyDescent="0.2">
      <c r="A66">
        <v>64</v>
      </c>
      <c r="B66">
        <v>219</v>
      </c>
      <c r="C66">
        <v>33</v>
      </c>
      <c r="I66" s="112" t="e">
        <f>MATCH(B66,[1]Archimedes!$B$4:$B$103,0)</f>
        <v>#N/A</v>
      </c>
      <c r="J66" s="97" t="e">
        <f>MATCH(B66,[1]Curie!$B$4:$B$103,0)</f>
        <v>#N/A</v>
      </c>
      <c r="K66" s="97" t="e">
        <f>MATCH(B66,[1]Galileo!$B$4:$B$103,0)</f>
        <v>#N/A</v>
      </c>
      <c r="L66" s="106" t="e">
        <f>MATCH(B66,[1]Newton!$B$4:$B$103,0)</f>
        <v>#N/A</v>
      </c>
      <c r="M66">
        <f t="shared" si="0"/>
        <v>0</v>
      </c>
      <c r="O66" s="112" t="e">
        <f>MATCH(B66,'2011'!L$44:L$131,0)</f>
        <v>#N/A</v>
      </c>
      <c r="P66" s="97" t="e">
        <f>MATCH($B66,'2011'!N$44:N$131,0)</f>
        <v>#N/A</v>
      </c>
      <c r="Q66" s="97" t="e">
        <f>MATCH($B66,'2011'!P$44:P$131,0)</f>
        <v>#N/A</v>
      </c>
      <c r="R66" s="106" t="e">
        <f>MATCH($B66,'2011'!R$44:R$131,0)</f>
        <v>#N/A</v>
      </c>
      <c r="S66">
        <f t="shared" si="1"/>
        <v>0</v>
      </c>
      <c r="V66">
        <v>1676</v>
      </c>
      <c r="W66">
        <f t="shared" si="2"/>
        <v>6</v>
      </c>
      <c r="Z66">
        <v>1622</v>
      </c>
      <c r="AA66" t="e">
        <f t="shared" si="3"/>
        <v>#N/A</v>
      </c>
    </row>
    <row r="67" spans="1:27" x14ac:dyDescent="0.2">
      <c r="A67">
        <v>65</v>
      </c>
      <c r="B67">
        <v>41</v>
      </c>
      <c r="C67">
        <v>31</v>
      </c>
      <c r="I67" s="112" t="e">
        <f>MATCH(B67,[1]Archimedes!$B$4:$B$103,0)</f>
        <v>#N/A</v>
      </c>
      <c r="J67" s="97" t="e">
        <f>MATCH(B67,[1]Curie!$B$4:$B$103,0)</f>
        <v>#N/A</v>
      </c>
      <c r="K67" s="97" t="e">
        <f>MATCH(B67,[1]Galileo!$B$4:$B$103,0)</f>
        <v>#N/A</v>
      </c>
      <c r="L67" s="106">
        <f>MATCH(B67,[1]Newton!$B$4:$B$103,0)</f>
        <v>77</v>
      </c>
      <c r="M67">
        <f t="shared" si="0"/>
        <v>1</v>
      </c>
      <c r="O67" s="112" t="e">
        <f>MATCH(B67,'2011'!L$44:L$131,0)</f>
        <v>#N/A</v>
      </c>
      <c r="P67" s="97" t="e">
        <f>MATCH($B67,'2011'!N$44:N$131,0)</f>
        <v>#N/A</v>
      </c>
      <c r="Q67" s="97" t="e">
        <f>MATCH($B67,'2011'!P$44:P$131,0)</f>
        <v>#N/A</v>
      </c>
      <c r="R67" s="106" t="e">
        <f>MATCH($B67,'2011'!R$44:R$131,0)</f>
        <v>#N/A</v>
      </c>
      <c r="S67">
        <f t="shared" si="1"/>
        <v>0</v>
      </c>
      <c r="V67">
        <v>1678</v>
      </c>
      <c r="W67" t="e">
        <f t="shared" si="2"/>
        <v>#N/A</v>
      </c>
      <c r="Z67">
        <v>1625</v>
      </c>
      <c r="AA67" t="e">
        <f t="shared" si="3"/>
        <v>#N/A</v>
      </c>
    </row>
    <row r="68" spans="1:27" x14ac:dyDescent="0.2">
      <c r="A68">
        <v>66</v>
      </c>
      <c r="B68">
        <v>203</v>
      </c>
      <c r="C68">
        <v>30</v>
      </c>
      <c r="I68" s="112" t="e">
        <f>MATCH(B68,[1]Archimedes!$B$4:$B$103,0)</f>
        <v>#N/A</v>
      </c>
      <c r="J68" s="97" t="e">
        <f>MATCH(B68,[1]Curie!$B$4:$B$103,0)</f>
        <v>#N/A</v>
      </c>
      <c r="K68" s="97" t="e">
        <f>MATCH(B68,[1]Galileo!$B$4:$B$103,0)</f>
        <v>#N/A</v>
      </c>
      <c r="L68" s="106" t="e">
        <f>MATCH(B68,[1]Newton!$B$4:$B$103,0)</f>
        <v>#N/A</v>
      </c>
      <c r="M68">
        <f t="shared" ref="M68:M101" si="5">COUNT(I68:L68)</f>
        <v>0</v>
      </c>
      <c r="O68" s="112">
        <f>MATCH(B68,'2011'!L$44:L$131,0)</f>
        <v>12</v>
      </c>
      <c r="P68" s="97" t="e">
        <f>MATCH($B68,'2011'!N$44:N$131,0)</f>
        <v>#N/A</v>
      </c>
      <c r="Q68" s="97" t="e">
        <f>MATCH($B68,'2011'!P$44:P$131,0)</f>
        <v>#N/A</v>
      </c>
      <c r="R68" s="106" t="e">
        <f>MATCH($B68,'2011'!R$44:R$131,0)</f>
        <v>#N/A</v>
      </c>
      <c r="S68">
        <f t="shared" ref="S68:S101" si="6">COUNT(O68:R68)</f>
        <v>1</v>
      </c>
      <c r="V68">
        <v>1706</v>
      </c>
      <c r="W68" t="e">
        <f t="shared" ref="W68:W98" si="7">MATCH(V68,B$3:B$101,0)</f>
        <v>#N/A</v>
      </c>
      <c r="Z68">
        <v>1676</v>
      </c>
      <c r="AA68">
        <f t="shared" ref="AA68:AA98" si="8">MATCH(Z68,$B$3:$B$101,0)</f>
        <v>6</v>
      </c>
    </row>
    <row r="69" spans="1:27" x14ac:dyDescent="0.2">
      <c r="A69">
        <v>67</v>
      </c>
      <c r="B69">
        <v>2539</v>
      </c>
      <c r="C69">
        <v>30</v>
      </c>
      <c r="I69" s="112" t="e">
        <f>MATCH(B69,[1]Archimedes!$B$4:$B$103,0)</f>
        <v>#N/A</v>
      </c>
      <c r="J69" s="97" t="e">
        <f>MATCH(B69,[1]Curie!$B$4:$B$103,0)</f>
        <v>#N/A</v>
      </c>
      <c r="K69" s="97" t="e">
        <f>MATCH(B69,[1]Galileo!$B$4:$B$103,0)</f>
        <v>#N/A</v>
      </c>
      <c r="L69" s="106" t="e">
        <f>MATCH(B69,[1]Newton!$B$4:$B$103,0)</f>
        <v>#N/A</v>
      </c>
      <c r="M69">
        <f t="shared" si="5"/>
        <v>0</v>
      </c>
      <c r="O69" s="112" t="e">
        <f>MATCH(B69,'2011'!L$44:L$131,0)</f>
        <v>#N/A</v>
      </c>
      <c r="P69" s="97" t="e">
        <f>MATCH($B69,'2011'!N$44:N$131,0)</f>
        <v>#N/A</v>
      </c>
      <c r="Q69" s="97" t="e">
        <f>MATCH($B69,'2011'!P$44:P$131,0)</f>
        <v>#N/A</v>
      </c>
      <c r="R69" s="106" t="e">
        <f>MATCH($B69,'2011'!R$44:R$131,0)</f>
        <v>#N/A</v>
      </c>
      <c r="S69">
        <f t="shared" si="6"/>
        <v>0</v>
      </c>
      <c r="V69">
        <v>1717</v>
      </c>
      <c r="W69" t="e">
        <f t="shared" si="7"/>
        <v>#N/A</v>
      </c>
      <c r="Z69">
        <v>1714</v>
      </c>
      <c r="AA69" t="e">
        <f t="shared" si="8"/>
        <v>#N/A</v>
      </c>
    </row>
    <row r="70" spans="1:27" x14ac:dyDescent="0.2">
      <c r="A70">
        <v>68</v>
      </c>
      <c r="B70">
        <v>2577</v>
      </c>
      <c r="C70">
        <v>29</v>
      </c>
      <c r="I70" s="112" t="e">
        <f>MATCH(B70,[1]Archimedes!$B$4:$B$103,0)</f>
        <v>#N/A</v>
      </c>
      <c r="J70" s="97" t="e">
        <f>MATCH(B70,[1]Curie!$B$4:$B$103,0)</f>
        <v>#N/A</v>
      </c>
      <c r="K70" s="97" t="e">
        <f>MATCH(B70,[1]Galileo!$B$4:$B$103,0)</f>
        <v>#N/A</v>
      </c>
      <c r="L70" s="106" t="e">
        <f>MATCH(B70,[1]Newton!$B$4:$B$103,0)</f>
        <v>#N/A</v>
      </c>
      <c r="M70">
        <f t="shared" si="5"/>
        <v>0</v>
      </c>
      <c r="O70" s="112" t="e">
        <f>MATCH(B70,'2011'!L$44:L$131,0)</f>
        <v>#N/A</v>
      </c>
      <c r="P70" s="97" t="e">
        <f>MATCH($B70,'2011'!N$44:N$131,0)</f>
        <v>#N/A</v>
      </c>
      <c r="Q70" s="97" t="e">
        <f>MATCH($B70,'2011'!P$44:P$131,0)</f>
        <v>#N/A</v>
      </c>
      <c r="R70" s="106" t="e">
        <f>MATCH($B70,'2011'!R$44:R$131,0)</f>
        <v>#N/A</v>
      </c>
      <c r="S70">
        <f t="shared" si="6"/>
        <v>0</v>
      </c>
      <c r="V70">
        <v>1718</v>
      </c>
      <c r="W70" t="e">
        <f t="shared" si="7"/>
        <v>#N/A</v>
      </c>
      <c r="Z70">
        <v>1717</v>
      </c>
      <c r="AA70" t="e">
        <f t="shared" si="8"/>
        <v>#N/A</v>
      </c>
    </row>
    <row r="71" spans="1:27" x14ac:dyDescent="0.2">
      <c r="A71">
        <v>69</v>
      </c>
      <c r="B71">
        <v>1257</v>
      </c>
      <c r="C71">
        <v>27</v>
      </c>
      <c r="I71" s="112" t="e">
        <f>MATCH(B71,[1]Archimedes!$B$4:$B$103,0)</f>
        <v>#N/A</v>
      </c>
      <c r="J71" s="97" t="e">
        <f>MATCH(B71,[1]Curie!$B$4:$B$103,0)</f>
        <v>#N/A</v>
      </c>
      <c r="K71" s="97" t="e">
        <f>MATCH(B71,[1]Galileo!$B$4:$B$103,0)</f>
        <v>#N/A</v>
      </c>
      <c r="L71" s="106" t="e">
        <f>MATCH(B71,[1]Newton!$B$4:$B$103,0)</f>
        <v>#N/A</v>
      </c>
      <c r="M71">
        <f t="shared" si="5"/>
        <v>0</v>
      </c>
      <c r="O71" s="112" t="e">
        <f>MATCH(B71,'2011'!L$44:L$131,0)</f>
        <v>#N/A</v>
      </c>
      <c r="P71" s="97" t="e">
        <f>MATCH($B71,'2011'!N$44:N$131,0)</f>
        <v>#N/A</v>
      </c>
      <c r="Q71" s="97" t="e">
        <f>MATCH($B71,'2011'!P$44:P$131,0)</f>
        <v>#N/A</v>
      </c>
      <c r="R71" s="106" t="e">
        <f>MATCH($B71,'2011'!R$44:R$131,0)</f>
        <v>#N/A</v>
      </c>
      <c r="S71">
        <f t="shared" si="6"/>
        <v>0</v>
      </c>
      <c r="V71">
        <v>1730</v>
      </c>
      <c r="W71" t="e">
        <f t="shared" si="7"/>
        <v>#N/A</v>
      </c>
      <c r="Z71">
        <v>1718</v>
      </c>
      <c r="AA71" t="e">
        <f t="shared" si="8"/>
        <v>#N/A</v>
      </c>
    </row>
    <row r="72" spans="1:27" x14ac:dyDescent="0.2">
      <c r="A72">
        <v>70</v>
      </c>
      <c r="B72">
        <v>2229</v>
      </c>
      <c r="C72">
        <v>25</v>
      </c>
      <c r="I72" s="112" t="e">
        <f>MATCH(B72,[1]Archimedes!$B$4:$B$103,0)</f>
        <v>#N/A</v>
      </c>
      <c r="J72" s="97" t="e">
        <f>MATCH(B72,[1]Curie!$B$4:$B$103,0)</f>
        <v>#N/A</v>
      </c>
      <c r="K72" s="97" t="e">
        <f>MATCH(B72,[1]Galileo!$B$4:$B$103,0)</f>
        <v>#N/A</v>
      </c>
      <c r="L72" s="106" t="e">
        <f>MATCH(B72,[1]Newton!$B$4:$B$103,0)</f>
        <v>#N/A</v>
      </c>
      <c r="M72">
        <f t="shared" si="5"/>
        <v>0</v>
      </c>
      <c r="O72" s="112" t="e">
        <f>MATCH(B72,'2011'!L$44:L$131,0)</f>
        <v>#N/A</v>
      </c>
      <c r="P72" s="97" t="e">
        <f>MATCH($B72,'2011'!N$44:N$131,0)</f>
        <v>#N/A</v>
      </c>
      <c r="Q72" s="97" t="e">
        <f>MATCH($B72,'2011'!P$44:P$131,0)</f>
        <v>#N/A</v>
      </c>
      <c r="R72" s="106" t="e">
        <f>MATCH($B72,'2011'!R$44:R$131,0)</f>
        <v>#N/A</v>
      </c>
      <c r="S72">
        <f t="shared" si="6"/>
        <v>0</v>
      </c>
      <c r="V72">
        <v>1732</v>
      </c>
      <c r="W72" t="e">
        <f t="shared" si="7"/>
        <v>#N/A</v>
      </c>
      <c r="Z72">
        <v>1730</v>
      </c>
      <c r="AA72" t="e">
        <f t="shared" si="8"/>
        <v>#N/A</v>
      </c>
    </row>
    <row r="73" spans="1:27" x14ac:dyDescent="0.2">
      <c r="A73">
        <v>71</v>
      </c>
      <c r="B73" s="308">
        <v>4128</v>
      </c>
      <c r="C73">
        <v>25</v>
      </c>
      <c r="I73" s="112" t="e">
        <f>MATCH(B73,[1]Archimedes!$B$4:$B$103,0)</f>
        <v>#N/A</v>
      </c>
      <c r="J73" s="97" t="e">
        <f>MATCH(B73,[1]Curie!$B$4:$B$103,0)</f>
        <v>#N/A</v>
      </c>
      <c r="K73" s="97" t="e">
        <f>MATCH(B73,[1]Galileo!$B$4:$B$103,0)</f>
        <v>#N/A</v>
      </c>
      <c r="L73" s="106" t="e">
        <f>MATCH(B73,[1]Newton!$B$4:$B$103,0)</f>
        <v>#N/A</v>
      </c>
      <c r="M73">
        <f t="shared" si="5"/>
        <v>0</v>
      </c>
      <c r="O73" s="112" t="e">
        <f>MATCH(B73,'2011'!L$44:L$131,0)</f>
        <v>#N/A</v>
      </c>
      <c r="P73" s="97" t="e">
        <f>MATCH($B73,'2011'!N$44:N$131,0)</f>
        <v>#N/A</v>
      </c>
      <c r="Q73" s="97" t="e">
        <f>MATCH($B73,'2011'!P$44:P$131,0)</f>
        <v>#N/A</v>
      </c>
      <c r="R73" s="106" t="e">
        <f>MATCH($B73,'2011'!R$44:R$131,0)</f>
        <v>#N/A</v>
      </c>
      <c r="S73">
        <f t="shared" si="6"/>
        <v>0</v>
      </c>
      <c r="V73">
        <v>1771</v>
      </c>
      <c r="W73" t="e">
        <f t="shared" si="7"/>
        <v>#N/A</v>
      </c>
      <c r="Z73">
        <v>1732</v>
      </c>
      <c r="AA73" t="e">
        <f t="shared" si="8"/>
        <v>#N/A</v>
      </c>
    </row>
    <row r="74" spans="1:27" x14ac:dyDescent="0.2">
      <c r="A74">
        <v>72</v>
      </c>
      <c r="B74">
        <v>321</v>
      </c>
      <c r="C74">
        <v>24</v>
      </c>
      <c r="I74" s="112" t="e">
        <f>MATCH(B74,[1]Archimedes!$B$4:$B$103,0)</f>
        <v>#N/A</v>
      </c>
      <c r="J74" s="97" t="e">
        <f>MATCH(B74,[1]Curie!$B$4:$B$103,0)</f>
        <v>#N/A</v>
      </c>
      <c r="K74" s="97" t="e">
        <f>MATCH(B74,[1]Galileo!$B$4:$B$103,0)</f>
        <v>#N/A</v>
      </c>
      <c r="L74" s="106" t="e">
        <f>MATCH(B74,[1]Newton!$B$4:$B$103,0)</f>
        <v>#N/A</v>
      </c>
      <c r="M74">
        <f t="shared" si="5"/>
        <v>0</v>
      </c>
      <c r="O74" s="112" t="e">
        <f>MATCH(B74,'2011'!L$44:L$131,0)</f>
        <v>#N/A</v>
      </c>
      <c r="P74" s="97" t="e">
        <f>MATCH($B74,'2011'!N$44:N$131,0)</f>
        <v>#N/A</v>
      </c>
      <c r="Q74" s="97" t="e">
        <f>MATCH($B74,'2011'!P$44:P$131,0)</f>
        <v>#N/A</v>
      </c>
      <c r="R74" s="106" t="e">
        <f>MATCH($B74,'2011'!R$44:R$131,0)</f>
        <v>#N/A</v>
      </c>
      <c r="S74">
        <f t="shared" si="6"/>
        <v>0</v>
      </c>
      <c r="V74">
        <v>1801</v>
      </c>
      <c r="W74" t="e">
        <f t="shared" si="7"/>
        <v>#N/A</v>
      </c>
      <c r="Z74">
        <v>1771</v>
      </c>
      <c r="AA74" t="e">
        <f t="shared" si="8"/>
        <v>#N/A</v>
      </c>
    </row>
    <row r="75" spans="1:27" x14ac:dyDescent="0.2">
      <c r="A75">
        <v>73</v>
      </c>
      <c r="B75">
        <v>2458</v>
      </c>
      <c r="C75">
        <v>24</v>
      </c>
      <c r="I75" s="112" t="e">
        <f>MATCH(B75,[1]Archimedes!$B$4:$B$103,0)</f>
        <v>#N/A</v>
      </c>
      <c r="J75" s="97" t="e">
        <f>MATCH(B75,[1]Curie!$B$4:$B$103,0)</f>
        <v>#N/A</v>
      </c>
      <c r="K75" s="97" t="e">
        <f>MATCH(B75,[1]Galileo!$B$4:$B$103,0)</f>
        <v>#N/A</v>
      </c>
      <c r="L75" s="106" t="e">
        <f>MATCH(B75,[1]Newton!$B$4:$B$103,0)</f>
        <v>#N/A</v>
      </c>
      <c r="M75">
        <f t="shared" si="5"/>
        <v>0</v>
      </c>
      <c r="O75" s="112" t="e">
        <f>MATCH(B75,'2011'!L$44:L$131,0)</f>
        <v>#N/A</v>
      </c>
      <c r="P75" s="97" t="e">
        <f>MATCH($B75,'2011'!N$44:N$131,0)</f>
        <v>#N/A</v>
      </c>
      <c r="Q75" s="97" t="e">
        <f>MATCH($B75,'2011'!P$44:P$131,0)</f>
        <v>#N/A</v>
      </c>
      <c r="R75" s="106" t="e">
        <f>MATCH($B75,'2011'!R$44:R$131,0)</f>
        <v>#N/A</v>
      </c>
      <c r="S75">
        <f t="shared" si="6"/>
        <v>0</v>
      </c>
      <c r="V75">
        <v>1918</v>
      </c>
      <c r="W75" t="e">
        <f t="shared" si="7"/>
        <v>#N/A</v>
      </c>
      <c r="Z75">
        <v>1868</v>
      </c>
      <c r="AA75" t="e">
        <f t="shared" si="8"/>
        <v>#N/A</v>
      </c>
    </row>
    <row r="76" spans="1:27" x14ac:dyDescent="0.2">
      <c r="A76">
        <v>74</v>
      </c>
      <c r="B76">
        <v>293</v>
      </c>
      <c r="C76">
        <v>23</v>
      </c>
      <c r="D76" t="s">
        <v>368</v>
      </c>
      <c r="I76" s="112" t="e">
        <f>MATCH(B76,[1]Archimedes!$B$4:$B$103,0)</f>
        <v>#N/A</v>
      </c>
      <c r="J76" s="97">
        <f>MATCH(B76,[1]Curie!$B$4:$B$103,0)</f>
        <v>81</v>
      </c>
      <c r="K76" s="97" t="e">
        <f>MATCH(B76,[1]Galileo!$B$4:$B$103,0)</f>
        <v>#N/A</v>
      </c>
      <c r="L76" s="106" t="e">
        <f>MATCH(B76,[1]Newton!$B$4:$B$103,0)</f>
        <v>#N/A</v>
      </c>
      <c r="M76">
        <f t="shared" si="5"/>
        <v>1</v>
      </c>
      <c r="O76" s="112" t="e">
        <f>MATCH(B76,'2011'!L$44:L$131,0)</f>
        <v>#N/A</v>
      </c>
      <c r="P76" s="97" t="e">
        <f>MATCH($B76,'2011'!N$44:N$131,0)</f>
        <v>#N/A</v>
      </c>
      <c r="Q76" s="97" t="e">
        <f>MATCH($B76,'2011'!P$44:P$131,0)</f>
        <v>#N/A</v>
      </c>
      <c r="R76" s="106" t="e">
        <f>MATCH($B76,'2011'!R$44:R$131,0)</f>
        <v>#N/A</v>
      </c>
      <c r="S76">
        <f t="shared" si="6"/>
        <v>0</v>
      </c>
      <c r="V76">
        <v>1983</v>
      </c>
      <c r="W76" t="e">
        <f t="shared" si="7"/>
        <v>#N/A</v>
      </c>
      <c r="Z76">
        <v>1902</v>
      </c>
      <c r="AA76" t="e">
        <f t="shared" si="8"/>
        <v>#N/A</v>
      </c>
    </row>
    <row r="77" spans="1:27" x14ac:dyDescent="0.2">
      <c r="A77">
        <v>75</v>
      </c>
      <c r="B77">
        <v>102</v>
      </c>
      <c r="C77">
        <v>22</v>
      </c>
      <c r="I77" s="112" t="e">
        <f>MATCH(B77,[1]Archimedes!$B$4:$B$103,0)</f>
        <v>#N/A</v>
      </c>
      <c r="J77" s="97" t="e">
        <f>MATCH(B77,[1]Curie!$B$4:$B$103,0)</f>
        <v>#N/A</v>
      </c>
      <c r="K77" s="97" t="e">
        <f>MATCH(B77,[1]Galileo!$B$4:$B$103,0)</f>
        <v>#N/A</v>
      </c>
      <c r="L77" s="106" t="e">
        <f>MATCH(B77,[1]Newton!$B$4:$B$103,0)</f>
        <v>#N/A</v>
      </c>
      <c r="M77">
        <f t="shared" si="5"/>
        <v>0</v>
      </c>
      <c r="O77" s="112" t="e">
        <f>MATCH(B77,'2011'!L$44:L$131,0)</f>
        <v>#N/A</v>
      </c>
      <c r="P77" s="97" t="e">
        <f>MATCH($B77,'2011'!N$44:N$131,0)</f>
        <v>#N/A</v>
      </c>
      <c r="Q77" s="97" t="e">
        <f>MATCH($B77,'2011'!P$44:P$131,0)</f>
        <v>#N/A</v>
      </c>
      <c r="R77" s="106" t="e">
        <f>MATCH($B77,'2011'!R$44:R$131,0)</f>
        <v>#N/A</v>
      </c>
      <c r="S77">
        <f t="shared" si="6"/>
        <v>0</v>
      </c>
      <c r="V77">
        <v>1986</v>
      </c>
      <c r="W77" t="e">
        <f t="shared" si="7"/>
        <v>#N/A</v>
      </c>
      <c r="Z77">
        <v>1918</v>
      </c>
      <c r="AA77" t="e">
        <f t="shared" si="8"/>
        <v>#N/A</v>
      </c>
    </row>
    <row r="78" spans="1:27" x14ac:dyDescent="0.2">
      <c r="A78">
        <v>76</v>
      </c>
      <c r="B78">
        <v>1791</v>
      </c>
      <c r="C78">
        <v>22</v>
      </c>
      <c r="I78" s="112" t="e">
        <f>MATCH(B78,[1]Archimedes!$B$4:$B$103,0)</f>
        <v>#N/A</v>
      </c>
      <c r="J78" s="97" t="e">
        <f>MATCH(B78,[1]Curie!$B$4:$B$103,0)</f>
        <v>#N/A</v>
      </c>
      <c r="K78" s="97" t="e">
        <f>MATCH(B78,[1]Galileo!$B$4:$B$103,0)</f>
        <v>#N/A</v>
      </c>
      <c r="L78" s="106" t="e">
        <f>MATCH(B78,[1]Newton!$B$4:$B$103,0)</f>
        <v>#N/A</v>
      </c>
      <c r="M78">
        <f t="shared" si="5"/>
        <v>0</v>
      </c>
      <c r="O78" s="112" t="e">
        <f>MATCH(B78,'2011'!L$44:L$131,0)</f>
        <v>#N/A</v>
      </c>
      <c r="P78" s="97" t="e">
        <f>MATCH($B78,'2011'!N$44:N$131,0)</f>
        <v>#N/A</v>
      </c>
      <c r="Q78" s="97" t="e">
        <f>MATCH($B78,'2011'!P$44:P$131,0)</f>
        <v>#N/A</v>
      </c>
      <c r="R78" s="106" t="e">
        <f>MATCH($B78,'2011'!R$44:R$131,0)</f>
        <v>#N/A</v>
      </c>
      <c r="S78">
        <f t="shared" si="6"/>
        <v>0</v>
      </c>
      <c r="V78">
        <v>2016</v>
      </c>
      <c r="W78">
        <f t="shared" si="7"/>
        <v>8</v>
      </c>
      <c r="Z78">
        <v>1922</v>
      </c>
      <c r="AA78" t="e">
        <f t="shared" si="8"/>
        <v>#N/A</v>
      </c>
    </row>
    <row r="79" spans="1:27" x14ac:dyDescent="0.2">
      <c r="A79">
        <v>77</v>
      </c>
      <c r="B79">
        <v>3167</v>
      </c>
      <c r="C79">
        <v>22</v>
      </c>
      <c r="I79" s="112" t="e">
        <f>MATCH(B79,[1]Archimedes!$B$4:$B$103,0)</f>
        <v>#N/A</v>
      </c>
      <c r="J79" s="97" t="e">
        <f>MATCH(B79,[1]Curie!$B$4:$B$103,0)</f>
        <v>#N/A</v>
      </c>
      <c r="K79" s="97" t="e">
        <f>MATCH(B79,[1]Galileo!$B$4:$B$103,0)</f>
        <v>#N/A</v>
      </c>
      <c r="L79" s="106" t="e">
        <f>MATCH(B79,[1]Newton!$B$4:$B$103,0)</f>
        <v>#N/A</v>
      </c>
      <c r="M79">
        <f t="shared" si="5"/>
        <v>0</v>
      </c>
      <c r="O79" s="112" t="e">
        <f>MATCH(B79,'2011'!L$44:L$131,0)</f>
        <v>#N/A</v>
      </c>
      <c r="P79" s="97" t="e">
        <f>MATCH($B79,'2011'!N$44:N$131,0)</f>
        <v>#N/A</v>
      </c>
      <c r="Q79" s="97" t="e">
        <f>MATCH($B79,'2011'!P$44:P$131,0)</f>
        <v>#N/A</v>
      </c>
      <c r="R79" s="106" t="e">
        <f>MATCH($B79,'2011'!R$44:R$131,0)</f>
        <v>#N/A</v>
      </c>
      <c r="S79">
        <f t="shared" si="6"/>
        <v>0</v>
      </c>
      <c r="V79">
        <v>2046</v>
      </c>
      <c r="W79" t="e">
        <f t="shared" si="7"/>
        <v>#N/A</v>
      </c>
      <c r="Z79">
        <v>1986</v>
      </c>
      <c r="AA79" t="e">
        <f t="shared" si="8"/>
        <v>#N/A</v>
      </c>
    </row>
    <row r="80" spans="1:27" x14ac:dyDescent="0.2">
      <c r="A80">
        <v>78</v>
      </c>
      <c r="B80">
        <v>2600</v>
      </c>
      <c r="C80">
        <v>21</v>
      </c>
      <c r="I80" s="112" t="e">
        <f>MATCH(B80,[1]Archimedes!$B$4:$B$103,0)</f>
        <v>#N/A</v>
      </c>
      <c r="J80" s="97" t="e">
        <f>MATCH(B80,[1]Curie!$B$4:$B$103,0)</f>
        <v>#N/A</v>
      </c>
      <c r="K80" s="97" t="e">
        <f>MATCH(B80,[1]Galileo!$B$4:$B$103,0)</f>
        <v>#N/A</v>
      </c>
      <c r="L80" s="106" t="e">
        <f>MATCH(B80,[1]Newton!$B$4:$B$103,0)</f>
        <v>#N/A</v>
      </c>
      <c r="M80">
        <f t="shared" si="5"/>
        <v>0</v>
      </c>
      <c r="O80" s="112" t="e">
        <f>MATCH(B80,'2011'!L$44:L$131,0)</f>
        <v>#N/A</v>
      </c>
      <c r="P80" s="97" t="e">
        <f>MATCH($B80,'2011'!N$44:N$131,0)</f>
        <v>#N/A</v>
      </c>
      <c r="Q80" s="97" t="e">
        <f>MATCH($B80,'2011'!P$44:P$131,0)</f>
        <v>#N/A</v>
      </c>
      <c r="R80" s="106" t="e">
        <f>MATCH($B80,'2011'!R$44:R$131,0)</f>
        <v>#N/A</v>
      </c>
      <c r="S80">
        <f t="shared" si="6"/>
        <v>0</v>
      </c>
      <c r="V80">
        <v>2054</v>
      </c>
      <c r="W80" t="e">
        <f t="shared" si="7"/>
        <v>#N/A</v>
      </c>
      <c r="Z80">
        <v>2016</v>
      </c>
      <c r="AA80">
        <f t="shared" si="8"/>
        <v>8</v>
      </c>
    </row>
    <row r="81" spans="1:27" x14ac:dyDescent="0.2">
      <c r="A81">
        <v>79</v>
      </c>
      <c r="B81" s="308">
        <v>4285</v>
      </c>
      <c r="C81">
        <v>21</v>
      </c>
      <c r="I81" s="112" t="e">
        <f>MATCH(B81,[1]Archimedes!$B$4:$B$103,0)</f>
        <v>#N/A</v>
      </c>
      <c r="J81" s="97" t="e">
        <f>MATCH(B81,[1]Curie!$B$4:$B$103,0)</f>
        <v>#N/A</v>
      </c>
      <c r="K81" s="97" t="e">
        <f>MATCH(B81,[1]Galileo!$B$4:$B$103,0)</f>
        <v>#N/A</v>
      </c>
      <c r="L81" s="106" t="e">
        <f>MATCH(B81,[1]Newton!$B$4:$B$103,0)</f>
        <v>#N/A</v>
      </c>
      <c r="M81">
        <f t="shared" si="5"/>
        <v>0</v>
      </c>
      <c r="O81" s="112" t="e">
        <f>MATCH(B81,'2011'!L$44:L$131,0)</f>
        <v>#N/A</v>
      </c>
      <c r="P81" s="97" t="e">
        <f>MATCH($B81,'2011'!N$44:N$131,0)</f>
        <v>#N/A</v>
      </c>
      <c r="Q81" s="97" t="e">
        <f>MATCH($B81,'2011'!P$44:P$131,0)</f>
        <v>#N/A</v>
      </c>
      <c r="R81" s="106" t="e">
        <f>MATCH($B81,'2011'!R$44:R$131,0)</f>
        <v>#N/A</v>
      </c>
      <c r="S81">
        <f t="shared" si="6"/>
        <v>0</v>
      </c>
      <c r="V81">
        <v>2056</v>
      </c>
      <c r="W81" t="e">
        <f t="shared" si="7"/>
        <v>#N/A</v>
      </c>
      <c r="Z81">
        <v>2041</v>
      </c>
      <c r="AA81" t="e">
        <f t="shared" si="8"/>
        <v>#N/A</v>
      </c>
    </row>
    <row r="82" spans="1:27" x14ac:dyDescent="0.2">
      <c r="A82">
        <v>80</v>
      </c>
      <c r="B82" s="1">
        <v>3340</v>
      </c>
      <c r="C82">
        <v>20</v>
      </c>
      <c r="I82" s="112" t="e">
        <f>MATCH(B82,[1]Archimedes!$B$4:$B$103,0)</f>
        <v>#N/A</v>
      </c>
      <c r="J82" s="97" t="e">
        <f>MATCH(B82,[1]Curie!$B$4:$B$103,0)</f>
        <v>#N/A</v>
      </c>
      <c r="K82" s="97" t="e">
        <f>MATCH(B82,[1]Galileo!$B$4:$B$103,0)</f>
        <v>#N/A</v>
      </c>
      <c r="L82" s="106" t="e">
        <f>MATCH(B82,[1]Newton!$B$4:$B$103,0)</f>
        <v>#N/A</v>
      </c>
      <c r="M82">
        <f t="shared" si="5"/>
        <v>0</v>
      </c>
      <c r="O82" s="112" t="e">
        <f>MATCH(B82,'2011'!L$44:L$131,0)</f>
        <v>#N/A</v>
      </c>
      <c r="P82" s="97" t="e">
        <f>MATCH($B82,'2011'!N$44:N$131,0)</f>
        <v>#N/A</v>
      </c>
      <c r="Q82" s="97" t="e">
        <f>MATCH($B82,'2011'!P$44:P$131,0)</f>
        <v>#N/A</v>
      </c>
      <c r="R82" s="106" t="e">
        <f>MATCH($B82,'2011'!R$44:R$131,0)</f>
        <v>#N/A</v>
      </c>
      <c r="S82">
        <f t="shared" si="6"/>
        <v>0</v>
      </c>
      <c r="V82">
        <v>2122</v>
      </c>
      <c r="W82" t="e">
        <f t="shared" si="7"/>
        <v>#N/A</v>
      </c>
      <c r="Z82">
        <v>2056</v>
      </c>
      <c r="AA82" t="e">
        <f t="shared" si="8"/>
        <v>#N/A</v>
      </c>
    </row>
    <row r="83" spans="1:27" x14ac:dyDescent="0.2">
      <c r="A83">
        <v>81</v>
      </c>
      <c r="B83" s="308">
        <v>4347</v>
      </c>
      <c r="C83">
        <v>19</v>
      </c>
      <c r="I83" s="112" t="e">
        <f>MATCH(B83,[1]Archimedes!$B$4:$B$103,0)</f>
        <v>#N/A</v>
      </c>
      <c r="J83" s="97" t="e">
        <f>MATCH(B83,[1]Curie!$B$4:$B$103,0)</f>
        <v>#N/A</v>
      </c>
      <c r="K83" s="97" t="e">
        <f>MATCH(B83,[1]Galileo!$B$4:$B$103,0)</f>
        <v>#N/A</v>
      </c>
      <c r="L83" s="106" t="e">
        <f>MATCH(B83,[1]Newton!$B$4:$B$103,0)</f>
        <v>#N/A</v>
      </c>
      <c r="M83">
        <f t="shared" si="5"/>
        <v>0</v>
      </c>
      <c r="O83" s="112" t="e">
        <f>MATCH(B83,'2011'!L$44:L$131,0)</f>
        <v>#N/A</v>
      </c>
      <c r="P83" s="97" t="e">
        <f>MATCH($B83,'2011'!N$44:N$131,0)</f>
        <v>#N/A</v>
      </c>
      <c r="Q83" s="97" t="e">
        <f>MATCH($B83,'2011'!P$44:P$131,0)</f>
        <v>#N/A</v>
      </c>
      <c r="R83" s="106" t="e">
        <f>MATCH($B83,'2011'!R$44:R$131,0)</f>
        <v>#N/A</v>
      </c>
      <c r="S83">
        <f t="shared" si="6"/>
        <v>0</v>
      </c>
      <c r="V83">
        <v>2137</v>
      </c>
      <c r="W83" t="e">
        <f t="shared" si="7"/>
        <v>#N/A</v>
      </c>
      <c r="Z83">
        <v>2122</v>
      </c>
      <c r="AA83" t="e">
        <f t="shared" si="8"/>
        <v>#N/A</v>
      </c>
    </row>
    <row r="84" spans="1:27" x14ac:dyDescent="0.2">
      <c r="A84">
        <v>82</v>
      </c>
      <c r="B84">
        <v>613</v>
      </c>
      <c r="C84">
        <v>19</v>
      </c>
      <c r="I84" s="112" t="e">
        <f>MATCH(B84,[1]Archimedes!$B$4:$B$103,0)</f>
        <v>#N/A</v>
      </c>
      <c r="J84" s="97" t="e">
        <f>MATCH(B84,[1]Curie!$B$4:$B$103,0)</f>
        <v>#N/A</v>
      </c>
      <c r="K84" s="97" t="e">
        <f>MATCH(B84,[1]Galileo!$B$4:$B$103,0)</f>
        <v>#N/A</v>
      </c>
      <c r="L84" s="106" t="e">
        <f>MATCH(B84,[1]Newton!$B$4:$B$103,0)</f>
        <v>#N/A</v>
      </c>
      <c r="M84">
        <f t="shared" si="5"/>
        <v>0</v>
      </c>
      <c r="O84" s="112" t="e">
        <f>MATCH(B84,'2011'!L$44:L$131,0)</f>
        <v>#N/A</v>
      </c>
      <c r="P84" s="97" t="e">
        <f>MATCH($B84,'2011'!N$44:N$131,0)</f>
        <v>#N/A</v>
      </c>
      <c r="Q84" s="97" t="e">
        <f>MATCH($B84,'2011'!P$44:P$131,0)</f>
        <v>#N/A</v>
      </c>
      <c r="R84" s="106" t="e">
        <f>MATCH($B84,'2011'!R$44:R$131,0)</f>
        <v>#N/A</v>
      </c>
      <c r="S84">
        <f t="shared" si="6"/>
        <v>0</v>
      </c>
      <c r="V84">
        <v>2169</v>
      </c>
      <c r="W84" t="e">
        <f t="shared" si="7"/>
        <v>#N/A</v>
      </c>
      <c r="Z84">
        <v>2130</v>
      </c>
      <c r="AA84" t="e">
        <f t="shared" si="8"/>
        <v>#N/A</v>
      </c>
    </row>
    <row r="85" spans="1:27" x14ac:dyDescent="0.2">
      <c r="A85">
        <v>83</v>
      </c>
      <c r="B85">
        <v>3151</v>
      </c>
      <c r="C85">
        <v>18</v>
      </c>
      <c r="I85" s="112" t="e">
        <f>MATCH(B85,[1]Archimedes!$B$4:$B$103,0)</f>
        <v>#N/A</v>
      </c>
      <c r="J85" s="97" t="e">
        <f>MATCH(B85,[1]Curie!$B$4:$B$103,0)</f>
        <v>#N/A</v>
      </c>
      <c r="K85" s="97" t="e">
        <f>MATCH(B85,[1]Galileo!$B$4:$B$103,0)</f>
        <v>#N/A</v>
      </c>
      <c r="L85" s="106" t="e">
        <f>MATCH(B85,[1]Newton!$B$4:$B$103,0)</f>
        <v>#N/A</v>
      </c>
      <c r="M85">
        <f t="shared" si="5"/>
        <v>0</v>
      </c>
      <c r="O85" s="112" t="e">
        <f>MATCH(B85,'2011'!L$44:L$131,0)</f>
        <v>#N/A</v>
      </c>
      <c r="P85" s="97" t="e">
        <f>MATCH($B85,'2011'!N$44:N$131,0)</f>
        <v>#N/A</v>
      </c>
      <c r="Q85" s="97" t="e">
        <f>MATCH($B85,'2011'!P$44:P$131,0)</f>
        <v>#N/A</v>
      </c>
      <c r="R85" s="106" t="e">
        <f>MATCH($B85,'2011'!R$44:R$131,0)</f>
        <v>#N/A</v>
      </c>
      <c r="S85">
        <f t="shared" si="6"/>
        <v>0</v>
      </c>
      <c r="V85">
        <v>2337</v>
      </c>
      <c r="W85" t="e">
        <f t="shared" si="7"/>
        <v>#N/A</v>
      </c>
      <c r="Z85">
        <v>2137</v>
      </c>
      <c r="AA85" t="e">
        <f t="shared" si="8"/>
        <v>#N/A</v>
      </c>
    </row>
    <row r="86" spans="1:27" x14ac:dyDescent="0.2">
      <c r="A86">
        <v>84</v>
      </c>
      <c r="B86" s="308">
        <v>4361</v>
      </c>
      <c r="C86">
        <v>18</v>
      </c>
      <c r="I86" s="112" t="e">
        <f>MATCH(B86,[1]Archimedes!$B$4:$B$103,0)</f>
        <v>#N/A</v>
      </c>
      <c r="J86" s="97" t="e">
        <f>MATCH(B86,[1]Curie!$B$4:$B$103,0)</f>
        <v>#N/A</v>
      </c>
      <c r="K86" s="97" t="e">
        <f>MATCH(B86,[1]Galileo!$B$4:$B$103,0)</f>
        <v>#N/A</v>
      </c>
      <c r="L86" s="106" t="e">
        <f>MATCH(B86,[1]Newton!$B$4:$B$103,0)</f>
        <v>#N/A</v>
      </c>
      <c r="M86">
        <f t="shared" si="5"/>
        <v>0</v>
      </c>
      <c r="O86" s="112" t="e">
        <f>MATCH(B86,'2011'!L$44:L$131,0)</f>
        <v>#N/A</v>
      </c>
      <c r="P86" s="97" t="e">
        <f>MATCH($B86,'2011'!N$44:N$131,0)</f>
        <v>#N/A</v>
      </c>
      <c r="Q86" s="97" t="e">
        <f>MATCH($B86,'2011'!P$44:P$131,0)</f>
        <v>#N/A</v>
      </c>
      <c r="R86" s="106" t="e">
        <f>MATCH($B86,'2011'!R$44:R$131,0)</f>
        <v>#N/A</v>
      </c>
      <c r="S86">
        <f t="shared" si="6"/>
        <v>0</v>
      </c>
      <c r="V86">
        <v>2363</v>
      </c>
      <c r="W86" t="e">
        <f t="shared" si="7"/>
        <v>#N/A</v>
      </c>
      <c r="Z86">
        <v>2337</v>
      </c>
      <c r="AA86" t="e">
        <f t="shared" si="8"/>
        <v>#N/A</v>
      </c>
    </row>
    <row r="87" spans="1:27" x14ac:dyDescent="0.2">
      <c r="A87">
        <v>85</v>
      </c>
      <c r="B87">
        <v>1807</v>
      </c>
      <c r="C87">
        <v>17</v>
      </c>
      <c r="I87" s="112" t="e">
        <f>MATCH(B87,[1]Archimedes!$B$4:$B$103,0)</f>
        <v>#N/A</v>
      </c>
      <c r="J87" s="97" t="e">
        <f>MATCH(B87,[1]Curie!$B$4:$B$103,0)</f>
        <v>#N/A</v>
      </c>
      <c r="K87" s="97" t="e">
        <f>MATCH(B87,[1]Galileo!$B$4:$B$103,0)</f>
        <v>#N/A</v>
      </c>
      <c r="L87" s="106" t="e">
        <f>MATCH(B87,[1]Newton!$B$4:$B$103,0)</f>
        <v>#N/A</v>
      </c>
      <c r="M87">
        <f t="shared" si="5"/>
        <v>0</v>
      </c>
      <c r="O87" s="112" t="e">
        <f>MATCH(B87,'2011'!L$44:L$131,0)</f>
        <v>#N/A</v>
      </c>
      <c r="P87" s="97" t="e">
        <f>MATCH($B87,'2011'!N$44:N$131,0)</f>
        <v>#N/A</v>
      </c>
      <c r="Q87" s="97" t="e">
        <f>MATCH($B87,'2011'!P$44:P$131,0)</f>
        <v>#N/A</v>
      </c>
      <c r="R87" s="106" t="e">
        <f>MATCH($B87,'2011'!R$44:R$131,0)</f>
        <v>#N/A</v>
      </c>
      <c r="S87">
        <f t="shared" si="6"/>
        <v>0</v>
      </c>
      <c r="V87">
        <v>2415</v>
      </c>
      <c r="W87" t="e">
        <f t="shared" si="7"/>
        <v>#N/A</v>
      </c>
      <c r="Z87">
        <v>2429</v>
      </c>
      <c r="AA87" t="e">
        <f t="shared" si="8"/>
        <v>#N/A</v>
      </c>
    </row>
    <row r="88" spans="1:27" x14ac:dyDescent="0.2">
      <c r="A88">
        <v>86</v>
      </c>
      <c r="B88">
        <v>1881</v>
      </c>
      <c r="C88">
        <v>17</v>
      </c>
      <c r="I88" s="112" t="e">
        <f>MATCH(B88,[1]Archimedes!$B$4:$B$103,0)</f>
        <v>#N/A</v>
      </c>
      <c r="J88" s="97" t="e">
        <f>MATCH(B88,[1]Curie!$B$4:$B$103,0)</f>
        <v>#N/A</v>
      </c>
      <c r="K88" s="97" t="e">
        <f>MATCH(B88,[1]Galileo!$B$4:$B$103,0)</f>
        <v>#N/A</v>
      </c>
      <c r="L88" s="106" t="e">
        <f>MATCH(B88,[1]Newton!$B$4:$B$103,0)</f>
        <v>#N/A</v>
      </c>
      <c r="M88">
        <f t="shared" si="5"/>
        <v>0</v>
      </c>
      <c r="O88" s="112" t="e">
        <f>MATCH(B88,'2011'!L$44:L$131,0)</f>
        <v>#N/A</v>
      </c>
      <c r="P88" s="97" t="e">
        <f>MATCH($B88,'2011'!N$44:N$131,0)</f>
        <v>#N/A</v>
      </c>
      <c r="Q88" s="97" t="e">
        <f>MATCH($B88,'2011'!P$44:P$131,0)</f>
        <v>#N/A</v>
      </c>
      <c r="R88" s="106" t="e">
        <f>MATCH($B88,'2011'!R$44:R$131,0)</f>
        <v>#N/A</v>
      </c>
      <c r="S88">
        <f t="shared" si="6"/>
        <v>0</v>
      </c>
      <c r="V88">
        <v>2481</v>
      </c>
      <c r="W88" t="e">
        <f t="shared" si="7"/>
        <v>#N/A</v>
      </c>
      <c r="Z88">
        <v>2612</v>
      </c>
      <c r="AA88" t="e">
        <f t="shared" si="8"/>
        <v>#N/A</v>
      </c>
    </row>
    <row r="89" spans="1:27" x14ac:dyDescent="0.2">
      <c r="A89">
        <v>87</v>
      </c>
      <c r="B89">
        <v>1989</v>
      </c>
      <c r="C89">
        <v>17</v>
      </c>
      <c r="I89" s="112" t="e">
        <f>MATCH(B89,[1]Archimedes!$B$4:$B$103,0)</f>
        <v>#N/A</v>
      </c>
      <c r="J89" s="97" t="e">
        <f>MATCH(B89,[1]Curie!$B$4:$B$103,0)</f>
        <v>#N/A</v>
      </c>
      <c r="K89" s="97" t="e">
        <f>MATCH(B89,[1]Galileo!$B$4:$B$103,0)</f>
        <v>#N/A</v>
      </c>
      <c r="L89" s="106" t="e">
        <f>MATCH(B89,[1]Newton!$B$4:$B$103,0)</f>
        <v>#N/A</v>
      </c>
      <c r="M89">
        <f t="shared" si="5"/>
        <v>0</v>
      </c>
      <c r="O89" s="112" t="e">
        <f>MATCH(B89,'2011'!L$44:L$131,0)</f>
        <v>#N/A</v>
      </c>
      <c r="P89" s="97" t="e">
        <f>MATCH($B89,'2011'!N$44:N$131,0)</f>
        <v>#N/A</v>
      </c>
      <c r="Q89" s="97" t="e">
        <f>MATCH($B89,'2011'!P$44:P$131,0)</f>
        <v>#N/A</v>
      </c>
      <c r="R89" s="106" t="e">
        <f>MATCH($B89,'2011'!R$44:R$131,0)</f>
        <v>#N/A</v>
      </c>
      <c r="S89">
        <f t="shared" si="6"/>
        <v>0</v>
      </c>
      <c r="V89">
        <v>2512</v>
      </c>
      <c r="W89" t="e">
        <f t="shared" si="7"/>
        <v>#N/A</v>
      </c>
      <c r="Z89">
        <v>2619</v>
      </c>
      <c r="AA89" t="e">
        <f t="shared" si="8"/>
        <v>#N/A</v>
      </c>
    </row>
    <row r="90" spans="1:27" x14ac:dyDescent="0.2">
      <c r="A90">
        <v>88</v>
      </c>
      <c r="B90">
        <v>3123</v>
      </c>
      <c r="C90">
        <v>17</v>
      </c>
      <c r="I90" s="112" t="e">
        <f>MATCH(B90,[1]Archimedes!$B$4:$B$103,0)</f>
        <v>#N/A</v>
      </c>
      <c r="J90" s="97" t="e">
        <f>MATCH(B90,[1]Curie!$B$4:$B$103,0)</f>
        <v>#N/A</v>
      </c>
      <c r="K90" s="97" t="e">
        <f>MATCH(B90,[1]Galileo!$B$4:$B$103,0)</f>
        <v>#N/A</v>
      </c>
      <c r="L90" s="106" t="e">
        <f>MATCH(B90,[1]Newton!$B$4:$B$103,0)</f>
        <v>#N/A</v>
      </c>
      <c r="M90">
        <f t="shared" si="5"/>
        <v>0</v>
      </c>
      <c r="O90" s="112" t="e">
        <f>MATCH(B90,'2011'!L$44:L$131,0)</f>
        <v>#N/A</v>
      </c>
      <c r="P90" s="97" t="e">
        <f>MATCH($B90,'2011'!N$44:N$131,0)</f>
        <v>#N/A</v>
      </c>
      <c r="Q90" s="97" t="e">
        <f>MATCH($B90,'2011'!P$44:P$131,0)</f>
        <v>#N/A</v>
      </c>
      <c r="R90" s="106" t="e">
        <f>MATCH($B90,'2011'!R$44:R$131,0)</f>
        <v>#N/A</v>
      </c>
      <c r="S90">
        <f t="shared" si="6"/>
        <v>0</v>
      </c>
      <c r="V90">
        <v>2751</v>
      </c>
      <c r="W90" t="e">
        <f t="shared" si="7"/>
        <v>#N/A</v>
      </c>
      <c r="Z90">
        <v>2630</v>
      </c>
      <c r="AA90" t="e">
        <f t="shared" si="8"/>
        <v>#N/A</v>
      </c>
    </row>
    <row r="91" spans="1:27" x14ac:dyDescent="0.2">
      <c r="A91">
        <v>89</v>
      </c>
      <c r="B91">
        <v>1495</v>
      </c>
      <c r="C91">
        <v>16</v>
      </c>
      <c r="I91" s="112" t="e">
        <f>MATCH(B91,[1]Archimedes!$B$4:$B$103,0)</f>
        <v>#N/A</v>
      </c>
      <c r="J91" s="97" t="e">
        <f>MATCH(B91,[1]Curie!$B$4:$B$103,0)</f>
        <v>#N/A</v>
      </c>
      <c r="K91" s="97" t="e">
        <f>MATCH(B91,[1]Galileo!$B$4:$B$103,0)</f>
        <v>#N/A</v>
      </c>
      <c r="L91" s="106" t="e">
        <f>MATCH(B91,[1]Newton!$B$4:$B$103,0)</f>
        <v>#N/A</v>
      </c>
      <c r="M91">
        <f t="shared" si="5"/>
        <v>0</v>
      </c>
      <c r="O91" s="112" t="e">
        <f>MATCH(B91,'2011'!L$44:L$131,0)</f>
        <v>#N/A</v>
      </c>
      <c r="P91" s="97" t="e">
        <f>MATCH($B91,'2011'!N$44:N$131,0)</f>
        <v>#N/A</v>
      </c>
      <c r="Q91" s="97" t="e">
        <f>MATCH($B91,'2011'!P$44:P$131,0)</f>
        <v>#N/A</v>
      </c>
      <c r="R91" s="106" t="e">
        <f>MATCH($B91,'2011'!R$44:R$131,0)</f>
        <v>#N/A</v>
      </c>
      <c r="S91">
        <f t="shared" si="6"/>
        <v>0</v>
      </c>
      <c r="V91">
        <v>2826</v>
      </c>
      <c r="W91" t="e">
        <f t="shared" si="7"/>
        <v>#N/A</v>
      </c>
      <c r="Z91">
        <v>2757</v>
      </c>
      <c r="AA91" t="e">
        <f t="shared" si="8"/>
        <v>#N/A</v>
      </c>
    </row>
    <row r="92" spans="1:27" x14ac:dyDescent="0.2">
      <c r="A92">
        <v>90</v>
      </c>
      <c r="B92">
        <v>2495</v>
      </c>
      <c r="C92">
        <v>16</v>
      </c>
      <c r="I92" s="112" t="e">
        <f>MATCH(B92,[1]Archimedes!$B$4:$B$103,0)</f>
        <v>#N/A</v>
      </c>
      <c r="J92" s="97" t="e">
        <f>MATCH(B92,[1]Curie!$B$4:$B$103,0)</f>
        <v>#N/A</v>
      </c>
      <c r="K92" s="97" t="e">
        <f>MATCH(B92,[1]Galileo!$B$4:$B$103,0)</f>
        <v>#N/A</v>
      </c>
      <c r="L92" s="106" t="e">
        <f>MATCH(B92,[1]Newton!$B$4:$B$103,0)</f>
        <v>#N/A</v>
      </c>
      <c r="M92">
        <f t="shared" si="5"/>
        <v>0</v>
      </c>
      <c r="O92" s="112" t="e">
        <f>MATCH(B92,'2011'!L$44:L$131,0)</f>
        <v>#N/A</v>
      </c>
      <c r="P92" s="97" t="e">
        <f>MATCH($B92,'2011'!N$44:N$131,0)</f>
        <v>#N/A</v>
      </c>
      <c r="Q92" s="97" t="e">
        <f>MATCH($B92,'2011'!P$44:P$131,0)</f>
        <v>#N/A</v>
      </c>
      <c r="R92" s="106" t="e">
        <f>MATCH($B92,'2011'!R$44:R$131,0)</f>
        <v>#N/A</v>
      </c>
      <c r="S92">
        <f t="shared" si="6"/>
        <v>0</v>
      </c>
      <c r="V92">
        <v>2996</v>
      </c>
      <c r="W92" t="e">
        <f t="shared" si="7"/>
        <v>#N/A</v>
      </c>
      <c r="Z92">
        <v>2775</v>
      </c>
      <c r="AA92" t="e">
        <f t="shared" si="8"/>
        <v>#N/A</v>
      </c>
    </row>
    <row r="93" spans="1:27" x14ac:dyDescent="0.2">
      <c r="A93">
        <v>91</v>
      </c>
      <c r="B93" s="331">
        <v>3607</v>
      </c>
      <c r="C93">
        <v>16</v>
      </c>
      <c r="I93" s="112" t="e">
        <f>MATCH(B93,[1]Archimedes!$B$4:$B$103,0)</f>
        <v>#N/A</v>
      </c>
      <c r="J93" s="97" t="e">
        <f>MATCH(B93,[1]Curie!$B$4:$B$103,0)</f>
        <v>#N/A</v>
      </c>
      <c r="K93" s="97" t="e">
        <f>MATCH(B93,[1]Galileo!$B$4:$B$103,0)</f>
        <v>#N/A</v>
      </c>
      <c r="L93" s="106" t="e">
        <f>MATCH(B93,[1]Newton!$B$4:$B$103,0)</f>
        <v>#N/A</v>
      </c>
      <c r="M93">
        <f t="shared" si="5"/>
        <v>0</v>
      </c>
      <c r="O93" s="112" t="e">
        <f>MATCH(B93,'2011'!L$44:L$131,0)</f>
        <v>#N/A</v>
      </c>
      <c r="P93" s="97" t="e">
        <f>MATCH($B93,'2011'!N$44:N$131,0)</f>
        <v>#N/A</v>
      </c>
      <c r="Q93" s="97" t="e">
        <f>MATCH($B93,'2011'!P$44:P$131,0)</f>
        <v>#N/A</v>
      </c>
      <c r="R93" s="106" t="e">
        <f>MATCH($B93,'2011'!R$44:R$131,0)</f>
        <v>#N/A</v>
      </c>
      <c r="S93">
        <f t="shared" si="6"/>
        <v>0</v>
      </c>
      <c r="V93">
        <v>3098</v>
      </c>
      <c r="W93" t="e">
        <f t="shared" si="7"/>
        <v>#N/A</v>
      </c>
      <c r="Z93">
        <v>2854</v>
      </c>
      <c r="AA93" t="e">
        <f t="shared" si="8"/>
        <v>#N/A</v>
      </c>
    </row>
    <row r="94" spans="1:27" x14ac:dyDescent="0.2">
      <c r="A94">
        <v>92</v>
      </c>
      <c r="B94" s="308">
        <v>4035</v>
      </c>
      <c r="C94">
        <v>16</v>
      </c>
      <c r="I94" s="112" t="e">
        <f>MATCH(B94,[1]Archimedes!$B$4:$B$103,0)</f>
        <v>#N/A</v>
      </c>
      <c r="J94" s="97" t="e">
        <f>MATCH(B94,[1]Curie!$B$4:$B$103,0)</f>
        <v>#N/A</v>
      </c>
      <c r="K94" s="97" t="e">
        <f>MATCH(B94,[1]Galileo!$B$4:$B$103,0)</f>
        <v>#N/A</v>
      </c>
      <c r="L94" s="106" t="e">
        <f>MATCH(B94,[1]Newton!$B$4:$B$103,0)</f>
        <v>#N/A</v>
      </c>
      <c r="M94">
        <f t="shared" si="5"/>
        <v>0</v>
      </c>
      <c r="O94" s="112" t="e">
        <f>MATCH(B94,'2011'!L$44:L$131,0)</f>
        <v>#N/A</v>
      </c>
      <c r="P94" s="97" t="e">
        <f>MATCH($B94,'2011'!N$44:N$131,0)</f>
        <v>#N/A</v>
      </c>
      <c r="Q94" s="97" t="e">
        <f>MATCH($B94,'2011'!P$44:P$131,0)</f>
        <v>#N/A</v>
      </c>
      <c r="R94" s="106" t="e">
        <f>MATCH($B94,'2011'!R$44:R$131,0)</f>
        <v>#N/A</v>
      </c>
      <c r="S94">
        <f t="shared" si="6"/>
        <v>0</v>
      </c>
      <c r="V94">
        <v>3138</v>
      </c>
      <c r="W94" t="e">
        <f t="shared" si="7"/>
        <v>#N/A</v>
      </c>
      <c r="Z94">
        <v>3138</v>
      </c>
      <c r="AA94" t="e">
        <f t="shared" si="8"/>
        <v>#N/A</v>
      </c>
    </row>
    <row r="95" spans="1:27" x14ac:dyDescent="0.2">
      <c r="A95">
        <v>93</v>
      </c>
      <c r="B95">
        <v>2554</v>
      </c>
      <c r="C95">
        <v>14</v>
      </c>
      <c r="I95" s="112" t="e">
        <f>MATCH(B95,[1]Archimedes!$B$4:$B$103,0)</f>
        <v>#N/A</v>
      </c>
      <c r="J95" s="97" t="e">
        <f>MATCH(B95,[1]Curie!$B$4:$B$103,0)</f>
        <v>#N/A</v>
      </c>
      <c r="K95" s="97" t="e">
        <f>MATCH(B95,[1]Galileo!$B$4:$B$103,0)</f>
        <v>#N/A</v>
      </c>
      <c r="L95" s="106" t="e">
        <f>MATCH(B95,[1]Newton!$B$4:$B$103,0)</f>
        <v>#N/A</v>
      </c>
      <c r="M95">
        <f t="shared" si="5"/>
        <v>0</v>
      </c>
      <c r="O95" s="112" t="e">
        <f>MATCH(B95,'2011'!L$44:L$131,0)</f>
        <v>#N/A</v>
      </c>
      <c r="P95" s="97" t="e">
        <f>MATCH($B95,'2011'!N$44:N$131,0)</f>
        <v>#N/A</v>
      </c>
      <c r="Q95" s="97" t="e">
        <f>MATCH($B95,'2011'!P$44:P$131,0)</f>
        <v>#N/A</v>
      </c>
      <c r="R95" s="106" t="e">
        <f>MATCH($B95,'2011'!R$44:R$131,0)</f>
        <v>#N/A</v>
      </c>
      <c r="S95">
        <f t="shared" si="6"/>
        <v>0</v>
      </c>
      <c r="V95">
        <v>3456</v>
      </c>
      <c r="W95" t="e">
        <f t="shared" si="7"/>
        <v>#N/A</v>
      </c>
      <c r="Z95">
        <v>3234</v>
      </c>
      <c r="AA95" t="e">
        <f t="shared" si="8"/>
        <v>#N/A</v>
      </c>
    </row>
    <row r="96" spans="1:27" x14ac:dyDescent="0.2">
      <c r="A96">
        <v>94</v>
      </c>
      <c r="B96">
        <v>752</v>
      </c>
      <c r="C96">
        <v>13</v>
      </c>
      <c r="I96" s="112" t="e">
        <f>MATCH(B96,[1]Archimedes!$B$4:$B$103,0)</f>
        <v>#N/A</v>
      </c>
      <c r="J96" s="97" t="e">
        <f>MATCH(B96,[1]Curie!$B$4:$B$103,0)</f>
        <v>#N/A</v>
      </c>
      <c r="K96" s="97" t="e">
        <f>MATCH(B96,[1]Galileo!$B$4:$B$103,0)</f>
        <v>#N/A</v>
      </c>
      <c r="L96" s="106" t="e">
        <f>MATCH(B96,[1]Newton!$B$4:$B$103,0)</f>
        <v>#N/A</v>
      </c>
      <c r="M96">
        <f t="shared" si="5"/>
        <v>0</v>
      </c>
      <c r="O96" s="112" t="e">
        <f>MATCH(B96,'2011'!L$44:L$131,0)</f>
        <v>#N/A</v>
      </c>
      <c r="P96" s="97" t="e">
        <f>MATCH($B96,'2011'!N$44:N$131,0)</f>
        <v>#N/A</v>
      </c>
      <c r="Q96" s="97" t="e">
        <f>MATCH($B96,'2011'!P$44:P$131,0)</f>
        <v>#N/A</v>
      </c>
      <c r="R96" s="106" t="e">
        <f>MATCH($B96,'2011'!R$44:R$131,0)</f>
        <v>#N/A</v>
      </c>
      <c r="S96">
        <f t="shared" si="6"/>
        <v>0</v>
      </c>
      <c r="V96">
        <v>3494</v>
      </c>
      <c r="W96" t="e">
        <f t="shared" si="7"/>
        <v>#N/A</v>
      </c>
      <c r="Z96">
        <v>3256</v>
      </c>
      <c r="AA96" t="e">
        <f t="shared" si="8"/>
        <v>#N/A</v>
      </c>
    </row>
    <row r="97" spans="1:27" x14ac:dyDescent="0.2">
      <c r="A97">
        <v>95</v>
      </c>
      <c r="B97">
        <v>136</v>
      </c>
      <c r="C97">
        <v>12</v>
      </c>
      <c r="I97" s="112" t="e">
        <f>MATCH(B97,[1]Archimedes!$B$4:$B$103,0)</f>
        <v>#N/A</v>
      </c>
      <c r="J97" s="97" t="e">
        <f>MATCH(B97,[1]Curie!$B$4:$B$103,0)</f>
        <v>#N/A</v>
      </c>
      <c r="K97" s="97" t="e">
        <f>MATCH(B97,[1]Galileo!$B$4:$B$103,0)</f>
        <v>#N/A</v>
      </c>
      <c r="L97" s="106" t="e">
        <f>MATCH(B97,[1]Newton!$B$4:$B$103,0)</f>
        <v>#N/A</v>
      </c>
      <c r="M97">
        <f t="shared" si="5"/>
        <v>0</v>
      </c>
      <c r="O97" s="112" t="e">
        <f>MATCH(B97,'2011'!L$44:L$131,0)</f>
        <v>#N/A</v>
      </c>
      <c r="P97" s="97" t="e">
        <f>MATCH($B97,'2011'!N$44:N$131,0)</f>
        <v>#N/A</v>
      </c>
      <c r="Q97" s="97" t="e">
        <f>MATCH($B97,'2011'!P$44:P$131,0)</f>
        <v>#N/A</v>
      </c>
      <c r="R97" s="106" t="e">
        <f>MATCH($B97,'2011'!R$44:R$131,0)</f>
        <v>#N/A</v>
      </c>
      <c r="S97">
        <f t="shared" si="6"/>
        <v>0</v>
      </c>
      <c r="V97">
        <v>3539</v>
      </c>
      <c r="W97" t="e">
        <f t="shared" si="7"/>
        <v>#N/A</v>
      </c>
      <c r="Z97">
        <v>3280</v>
      </c>
      <c r="AA97" t="e">
        <f t="shared" si="8"/>
        <v>#N/A</v>
      </c>
    </row>
    <row r="98" spans="1:27" x14ac:dyDescent="0.2">
      <c r="A98">
        <v>96</v>
      </c>
      <c r="B98" s="308">
        <v>4281</v>
      </c>
      <c r="C98">
        <v>11</v>
      </c>
      <c r="I98" s="112" t="e">
        <f>MATCH(B98,[1]Archimedes!$B$4:$B$103,0)</f>
        <v>#N/A</v>
      </c>
      <c r="J98" s="97" t="e">
        <f>MATCH(B98,[1]Curie!$B$4:$B$103,0)</f>
        <v>#N/A</v>
      </c>
      <c r="K98" s="97" t="e">
        <f>MATCH(B98,[1]Galileo!$B$4:$B$103,0)</f>
        <v>#N/A</v>
      </c>
      <c r="L98" s="106" t="e">
        <f>MATCH(B98,[1]Newton!$B$4:$B$103,0)</f>
        <v>#N/A</v>
      </c>
      <c r="M98">
        <f t="shared" si="5"/>
        <v>0</v>
      </c>
      <c r="O98" s="112" t="e">
        <f>MATCH(B98,'2011'!L$44:L$131,0)</f>
        <v>#N/A</v>
      </c>
      <c r="P98" s="97" t="e">
        <f>MATCH($B98,'2011'!N$44:N$131,0)</f>
        <v>#N/A</v>
      </c>
      <c r="Q98" s="97" t="e">
        <f>MATCH($B98,'2011'!P$44:P$131,0)</f>
        <v>#N/A</v>
      </c>
      <c r="R98" s="106" t="e">
        <f>MATCH($B98,'2011'!R$44:R$131,0)</f>
        <v>#N/A</v>
      </c>
      <c r="S98">
        <f t="shared" si="6"/>
        <v>0</v>
      </c>
      <c r="V98">
        <v>3747</v>
      </c>
      <c r="W98" t="e">
        <f t="shared" si="7"/>
        <v>#N/A</v>
      </c>
      <c r="Z98">
        <v>3357</v>
      </c>
      <c r="AA98" t="e">
        <f t="shared" si="8"/>
        <v>#N/A</v>
      </c>
    </row>
    <row r="99" spans="1:27" x14ac:dyDescent="0.2">
      <c r="A99">
        <v>97</v>
      </c>
      <c r="B99">
        <v>304</v>
      </c>
      <c r="C99">
        <v>10</v>
      </c>
      <c r="I99" s="112" t="e">
        <f>MATCH(B99,[1]Archimedes!$B$4:$B$103,0)</f>
        <v>#N/A</v>
      </c>
      <c r="J99" s="97" t="e">
        <f>MATCH(B99,[1]Curie!$B$4:$B$103,0)</f>
        <v>#N/A</v>
      </c>
      <c r="K99" s="97" t="e">
        <f>MATCH(B99,[1]Galileo!$B$4:$B$103,0)</f>
        <v>#N/A</v>
      </c>
      <c r="L99" s="106" t="e">
        <f>MATCH(B99,[1]Newton!$B$4:$B$103,0)</f>
        <v>#N/A</v>
      </c>
      <c r="M99">
        <f t="shared" si="5"/>
        <v>0</v>
      </c>
      <c r="O99" s="112" t="e">
        <f>MATCH(B99,'2011'!L$44:L$131,0)</f>
        <v>#N/A</v>
      </c>
      <c r="P99" s="97" t="e">
        <f>MATCH($B99,'2011'!N$44:N$131,0)</f>
        <v>#N/A</v>
      </c>
      <c r="Q99" s="97" t="e">
        <f>MATCH($B99,'2011'!P$44:P$131,0)</f>
        <v>#N/A</v>
      </c>
      <c r="R99" s="106" t="e">
        <f>MATCH($B99,'2011'!R$44:R$131,0)</f>
        <v>#N/A</v>
      </c>
      <c r="S99">
        <f t="shared" si="6"/>
        <v>0</v>
      </c>
    </row>
    <row r="100" spans="1:27" x14ac:dyDescent="0.2">
      <c r="A100">
        <v>98</v>
      </c>
      <c r="B100">
        <v>896</v>
      </c>
      <c r="C100">
        <v>10</v>
      </c>
      <c r="I100" s="112" t="e">
        <f>MATCH(B100,[1]Archimedes!$B$4:$B$103,0)</f>
        <v>#N/A</v>
      </c>
      <c r="J100" s="97" t="e">
        <f>MATCH(B100,[1]Curie!$B$4:$B$103,0)</f>
        <v>#N/A</v>
      </c>
      <c r="K100" s="97" t="e">
        <f>MATCH(B100,[1]Galileo!$B$4:$B$103,0)</f>
        <v>#N/A</v>
      </c>
      <c r="L100" s="106" t="e">
        <f>MATCH(B100,[1]Newton!$B$4:$B$103,0)</f>
        <v>#N/A</v>
      </c>
      <c r="M100">
        <f t="shared" si="5"/>
        <v>0</v>
      </c>
      <c r="O100" s="112" t="e">
        <f>MATCH(B100,'2011'!L$44:L$131,0)</f>
        <v>#N/A</v>
      </c>
      <c r="P100" s="97" t="e">
        <f>MATCH($B100,'2011'!N$44:N$131,0)</f>
        <v>#N/A</v>
      </c>
      <c r="Q100" s="97" t="e">
        <f>MATCH($B100,'2011'!P$44:P$131,0)</f>
        <v>#N/A</v>
      </c>
      <c r="R100" s="106" t="e">
        <f>MATCH($B100,'2011'!R$44:R$131,0)</f>
        <v>#N/A</v>
      </c>
      <c r="S100">
        <f t="shared" si="6"/>
        <v>0</v>
      </c>
    </row>
    <row r="101" spans="1:27" ht="13.5" thickBot="1" x14ac:dyDescent="0.25">
      <c r="A101">
        <v>99</v>
      </c>
      <c r="B101" s="331">
        <v>3553</v>
      </c>
      <c r="C101">
        <v>0</v>
      </c>
      <c r="I101" s="113" t="e">
        <f>MATCH(B101,[1]Archimedes!$B$4:$B$103,0)</f>
        <v>#N/A</v>
      </c>
      <c r="J101" s="96" t="e">
        <f>MATCH(B101,[1]Curie!$B$4:$B$103,0)</f>
        <v>#N/A</v>
      </c>
      <c r="K101" s="96" t="e">
        <f>MATCH(B101,[1]Galileo!$B$4:$B$103,0)</f>
        <v>#N/A</v>
      </c>
      <c r="L101" s="109" t="e">
        <f>MATCH(B101,[1]Newton!$B$4:$B$103,0)</f>
        <v>#N/A</v>
      </c>
      <c r="M101">
        <f t="shared" si="5"/>
        <v>0</v>
      </c>
      <c r="O101" s="113" t="e">
        <f>MATCH(B101,'2011'!L$44:L$131,0)</f>
        <v>#N/A</v>
      </c>
      <c r="P101" s="96">
        <f>MATCH($B101,'2011'!N$44:N$131,0)</f>
        <v>80</v>
      </c>
      <c r="Q101" s="96" t="e">
        <f>MATCH($B101,'2011'!P$44:P$131,0)</f>
        <v>#N/A</v>
      </c>
      <c r="R101" s="109" t="e">
        <f>MATCH($B101,'2011'!R$44:R$131,0)</f>
        <v>#N/A</v>
      </c>
      <c r="S101">
        <f t="shared" si="6"/>
        <v>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EL303"/>
  <sheetViews>
    <sheetView topLeftCell="DR184" zoomScale="85" zoomScaleNormal="85" workbookViewId="0">
      <selection activeCell="EH200" sqref="EH200"/>
    </sheetView>
  </sheetViews>
  <sheetFormatPr defaultRowHeight="12.75" x14ac:dyDescent="0.2"/>
  <cols>
    <col min="90" max="90" width="9.140625" style="10"/>
    <col min="93" max="93" width="9.140625" style="100"/>
    <col min="103" max="103" width="12.85546875" customWidth="1"/>
    <col min="118" max="118" width="12.85546875" customWidth="1"/>
    <col min="122" max="122" width="9.140625" style="10"/>
  </cols>
  <sheetData>
    <row r="1" spans="2:119" x14ac:dyDescent="0.2">
      <c r="CZ1" s="10"/>
      <c r="DC1" s="100"/>
      <c r="DO1" s="10"/>
    </row>
    <row r="2" spans="2:119" x14ac:dyDescent="0.2">
      <c r="CZ2" s="10"/>
      <c r="DC2" s="100"/>
      <c r="DO2" s="10"/>
    </row>
    <row r="3" spans="2:119" x14ac:dyDescent="0.2">
      <c r="B3" s="98"/>
      <c r="C3" s="98"/>
      <c r="D3" s="98"/>
      <c r="E3" s="2"/>
      <c r="CZ3" s="10"/>
      <c r="DC3" s="100"/>
      <c r="DO3" s="10"/>
    </row>
    <row r="4" spans="2:119" x14ac:dyDescent="0.2">
      <c r="B4" s="98"/>
      <c r="C4" s="98"/>
      <c r="D4" s="98"/>
      <c r="E4" s="2"/>
      <c r="CZ4" s="10"/>
      <c r="DC4" s="100"/>
      <c r="DO4" s="10"/>
    </row>
    <row r="5" spans="2:119" x14ac:dyDescent="0.2">
      <c r="B5" s="98"/>
      <c r="C5" s="98"/>
      <c r="D5" s="98"/>
      <c r="E5" s="2"/>
      <c r="CZ5" s="10"/>
      <c r="DC5" s="100"/>
      <c r="DO5" s="10"/>
    </row>
    <row r="6" spans="2:119" x14ac:dyDescent="0.2">
      <c r="B6" s="98"/>
      <c r="C6" s="98"/>
      <c r="D6" s="98"/>
      <c r="E6" s="2"/>
      <c r="CZ6" s="10"/>
      <c r="DC6" s="100"/>
      <c r="DO6" s="10"/>
    </row>
    <row r="7" spans="2:119" x14ac:dyDescent="0.2">
      <c r="B7" s="98"/>
      <c r="C7" s="98"/>
      <c r="D7" s="98"/>
      <c r="E7" s="2"/>
      <c r="CZ7" s="10"/>
      <c r="DC7" s="100"/>
      <c r="DO7" s="10"/>
    </row>
    <row r="8" spans="2:119" x14ac:dyDescent="0.2">
      <c r="B8" s="98"/>
      <c r="C8" s="98"/>
      <c r="D8" s="98"/>
      <c r="E8" s="2"/>
      <c r="CZ8" s="10"/>
      <c r="DC8" s="100"/>
      <c r="DO8" s="10"/>
    </row>
    <row r="9" spans="2:119" x14ac:dyDescent="0.2">
      <c r="B9" s="98"/>
      <c r="C9" s="98"/>
      <c r="D9" s="98"/>
      <c r="E9" s="2"/>
      <c r="CZ9" s="10"/>
      <c r="DC9" s="100"/>
      <c r="DO9" s="10"/>
    </row>
    <row r="10" spans="2:119" x14ac:dyDescent="0.2">
      <c r="B10" s="98"/>
      <c r="C10" s="98"/>
      <c r="D10" s="98"/>
      <c r="E10" s="2"/>
      <c r="CZ10" s="10"/>
      <c r="DC10" s="100"/>
      <c r="DO10" s="10"/>
    </row>
    <row r="11" spans="2:119" x14ac:dyDescent="0.2">
      <c r="B11" s="98"/>
      <c r="C11" s="98"/>
      <c r="D11" s="98"/>
      <c r="E11" s="2"/>
      <c r="CZ11" s="10"/>
      <c r="DC11" s="100"/>
      <c r="DO11" s="10"/>
    </row>
    <row r="12" spans="2:119" x14ac:dyDescent="0.2">
      <c r="B12" s="98"/>
      <c r="C12" s="98"/>
      <c r="D12" s="98"/>
      <c r="E12" s="2"/>
      <c r="CZ12" s="10"/>
      <c r="DC12" s="100"/>
      <c r="DO12" s="10"/>
    </row>
    <row r="13" spans="2:119" x14ac:dyDescent="0.2">
      <c r="B13" s="98"/>
      <c r="C13" s="98"/>
      <c r="D13" s="98"/>
      <c r="E13" s="2"/>
      <c r="CZ13" s="10"/>
      <c r="DC13" s="100"/>
      <c r="DO13" s="10"/>
    </row>
    <row r="14" spans="2:119" x14ac:dyDescent="0.2">
      <c r="B14" s="98"/>
      <c r="C14" s="98"/>
      <c r="D14" s="98"/>
      <c r="E14" s="2"/>
      <c r="CZ14" s="10"/>
      <c r="DC14" s="100"/>
      <c r="DO14" s="10"/>
    </row>
    <row r="15" spans="2:119" x14ac:dyDescent="0.2">
      <c r="B15" s="98"/>
      <c r="C15" s="98"/>
      <c r="D15" s="98"/>
      <c r="E15" s="2"/>
      <c r="CZ15" s="10"/>
      <c r="DC15" s="100"/>
      <c r="DO15" s="10"/>
    </row>
    <row r="16" spans="2:119" x14ac:dyDescent="0.2">
      <c r="B16" s="98"/>
      <c r="C16" s="98"/>
      <c r="D16" s="98"/>
      <c r="E16" s="2"/>
      <c r="CZ16" s="10"/>
      <c r="DC16" s="100"/>
      <c r="DO16" s="10"/>
    </row>
    <row r="17" spans="2:125" x14ac:dyDescent="0.2">
      <c r="B17" s="98"/>
      <c r="C17" s="98"/>
      <c r="D17" s="98"/>
      <c r="E17" s="2"/>
      <c r="CZ17" s="10"/>
      <c r="DC17" s="100"/>
      <c r="DO17" s="10"/>
    </row>
    <row r="18" spans="2:125" x14ac:dyDescent="0.2">
      <c r="B18" s="118">
        <v>2000</v>
      </c>
      <c r="C18" s="98"/>
      <c r="D18" s="98"/>
      <c r="E18" s="2"/>
      <c r="G18" s="101">
        <v>2001</v>
      </c>
      <c r="O18" s="101">
        <v>2002</v>
      </c>
      <c r="U18" s="101">
        <v>2003</v>
      </c>
      <c r="AA18" s="101">
        <v>2004</v>
      </c>
      <c r="AG18" s="101">
        <v>2005</v>
      </c>
      <c r="AM18" s="101">
        <v>2006</v>
      </c>
      <c r="AS18" s="101">
        <v>2007</v>
      </c>
      <c r="AY18" s="101">
        <v>2008</v>
      </c>
      <c r="BI18" s="101">
        <v>2009</v>
      </c>
      <c r="BU18" s="110">
        <v>2010</v>
      </c>
      <c r="CG18" s="110">
        <v>2011</v>
      </c>
      <c r="CU18" s="110">
        <v>2012</v>
      </c>
      <c r="CZ18" s="10"/>
      <c r="DC18" s="100"/>
      <c r="DJ18" s="110">
        <v>2013</v>
      </c>
      <c r="DO18" s="10"/>
    </row>
    <row r="19" spans="2:125" x14ac:dyDescent="0.2">
      <c r="CZ19" s="10"/>
      <c r="DC19" s="100"/>
      <c r="DO19" s="10"/>
    </row>
    <row r="20" spans="2:125" ht="13.5" thickBot="1" x14ac:dyDescent="0.25">
      <c r="CZ20" s="10"/>
      <c r="DC20" s="100"/>
      <c r="DO20" s="10"/>
    </row>
    <row r="21" spans="2:125" ht="13.5" thickBot="1" x14ac:dyDescent="0.25">
      <c r="B21" s="119">
        <v>255</v>
      </c>
      <c r="C21" s="120">
        <v>232</v>
      </c>
      <c r="D21" s="120">
        <v>25</v>
      </c>
      <c r="E21" s="78" t="s">
        <v>11</v>
      </c>
      <c r="G21" s="52" t="s">
        <v>26</v>
      </c>
      <c r="H21" s="50" t="s">
        <v>1</v>
      </c>
      <c r="I21" s="50" t="s">
        <v>27</v>
      </c>
      <c r="J21" s="50" t="s">
        <v>2</v>
      </c>
      <c r="K21" s="50" t="s">
        <v>3</v>
      </c>
      <c r="L21" s="50" t="s">
        <v>28</v>
      </c>
      <c r="M21" s="51" t="s">
        <v>4</v>
      </c>
      <c r="O21" s="4" t="s">
        <v>0</v>
      </c>
      <c r="P21" s="5" t="s">
        <v>1</v>
      </c>
      <c r="Q21" s="5" t="s">
        <v>2</v>
      </c>
      <c r="R21" s="5" t="s">
        <v>3</v>
      </c>
      <c r="S21" s="6" t="s">
        <v>4</v>
      </c>
      <c r="U21" s="4" t="s">
        <v>0</v>
      </c>
      <c r="V21" s="5" t="s">
        <v>1</v>
      </c>
      <c r="W21" s="5" t="s">
        <v>2</v>
      </c>
      <c r="X21" s="5" t="s">
        <v>3</v>
      </c>
      <c r="Y21" s="6" t="s">
        <v>4</v>
      </c>
      <c r="AA21" s="4" t="s">
        <v>0</v>
      </c>
      <c r="AB21" s="11" t="s">
        <v>1</v>
      </c>
      <c r="AC21" s="11" t="s">
        <v>2</v>
      </c>
      <c r="AD21" s="11" t="s">
        <v>3</v>
      </c>
      <c r="AE21" s="136" t="s">
        <v>4</v>
      </c>
      <c r="AG21" s="4" t="s">
        <v>0</v>
      </c>
      <c r="AH21" s="11" t="s">
        <v>1</v>
      </c>
      <c r="AI21" s="11" t="s">
        <v>2</v>
      </c>
      <c r="AJ21" s="11" t="s">
        <v>3</v>
      </c>
      <c r="AK21" s="12" t="s">
        <v>4</v>
      </c>
      <c r="AM21" s="3" t="s">
        <v>0</v>
      </c>
      <c r="AN21" s="7" t="s">
        <v>1</v>
      </c>
      <c r="AO21" s="7" t="s">
        <v>2</v>
      </c>
      <c r="AP21" s="7" t="s">
        <v>3</v>
      </c>
      <c r="AQ21" s="8" t="s">
        <v>4</v>
      </c>
      <c r="AS21" s="3" t="s">
        <v>0</v>
      </c>
      <c r="AT21" s="7" t="s">
        <v>1</v>
      </c>
      <c r="AU21" s="7" t="s">
        <v>2</v>
      </c>
      <c r="AV21" s="7" t="s">
        <v>3</v>
      </c>
      <c r="AW21" s="8" t="s">
        <v>4</v>
      </c>
      <c r="AY21" s="3" t="s">
        <v>0</v>
      </c>
      <c r="AZ21" s="7" t="s">
        <v>1</v>
      </c>
      <c r="BA21" s="7" t="s">
        <v>2</v>
      </c>
      <c r="BB21" s="7" t="s">
        <v>3</v>
      </c>
      <c r="BC21" s="8" t="s">
        <v>4</v>
      </c>
      <c r="BI21" s="3" t="s">
        <v>0</v>
      </c>
      <c r="BJ21" s="7" t="s">
        <v>1</v>
      </c>
      <c r="BK21" s="7" t="s">
        <v>2</v>
      </c>
      <c r="BL21" s="7" t="s">
        <v>3</v>
      </c>
      <c r="BM21" s="8" t="s">
        <v>4</v>
      </c>
      <c r="BU21" s="3" t="s">
        <v>0</v>
      </c>
      <c r="BV21" s="7" t="s">
        <v>1</v>
      </c>
      <c r="BW21" s="7" t="s">
        <v>2</v>
      </c>
      <c r="BX21" s="7" t="s">
        <v>3</v>
      </c>
      <c r="BY21" s="8" t="s">
        <v>4</v>
      </c>
      <c r="CG21" s="3" t="s">
        <v>0</v>
      </c>
      <c r="CH21" s="7" t="s">
        <v>1</v>
      </c>
      <c r="CI21" s="7" t="s">
        <v>2</v>
      </c>
      <c r="CJ21" s="7" t="s">
        <v>3</v>
      </c>
      <c r="CK21" s="8" t="s">
        <v>4</v>
      </c>
      <c r="CM21" s="241" t="s">
        <v>323</v>
      </c>
      <c r="CN21">
        <v>2069</v>
      </c>
      <c r="CO21" s="100">
        <v>171</v>
      </c>
      <c r="CP21" s="294">
        <f t="shared" ref="CP21:CP28" si="0">CO21/CN21</f>
        <v>8.2648622522957946E-2</v>
      </c>
      <c r="CU21" s="3" t="s">
        <v>0</v>
      </c>
      <c r="CV21" s="7" t="s">
        <v>1</v>
      </c>
      <c r="CW21" s="7" t="s">
        <v>2</v>
      </c>
      <c r="CX21" s="7" t="s">
        <v>3</v>
      </c>
      <c r="CY21" s="8" t="s">
        <v>4</v>
      </c>
      <c r="CZ21" s="10"/>
      <c r="DA21" s="241" t="s">
        <v>323</v>
      </c>
      <c r="DB21">
        <v>2356</v>
      </c>
      <c r="DC21" s="100">
        <v>190</v>
      </c>
      <c r="DD21" s="294">
        <f t="shared" ref="DD21:DD28" si="1">DC21/DB21</f>
        <v>8.0645161290322578E-2</v>
      </c>
      <c r="DJ21" s="3" t="s">
        <v>0</v>
      </c>
      <c r="DK21" s="7" t="s">
        <v>1</v>
      </c>
      <c r="DL21" s="7" t="s">
        <v>2</v>
      </c>
      <c r="DM21" s="7" t="s">
        <v>3</v>
      </c>
      <c r="DN21" s="8" t="s">
        <v>4</v>
      </c>
      <c r="DO21" s="10"/>
      <c r="DP21" s="241" t="s">
        <v>323</v>
      </c>
      <c r="DQ21">
        <v>2506</v>
      </c>
      <c r="DR21" s="10">
        <v>203</v>
      </c>
      <c r="DS21" s="294">
        <f t="shared" ref="DS21:DS28" si="2">DR21/DQ21</f>
        <v>8.1005586592178769E-2</v>
      </c>
      <c r="DU21" s="157" t="s">
        <v>395</v>
      </c>
    </row>
    <row r="22" spans="2:125" x14ac:dyDescent="0.2">
      <c r="B22" s="121">
        <v>126</v>
      </c>
      <c r="C22" s="24">
        <v>131</v>
      </c>
      <c r="D22" s="24">
        <v>102</v>
      </c>
      <c r="E22" s="80" t="s">
        <v>6</v>
      </c>
      <c r="G22" s="19">
        <v>1</v>
      </c>
      <c r="H22" s="53">
        <v>33</v>
      </c>
      <c r="I22" s="54">
        <v>254</v>
      </c>
      <c r="J22" s="54">
        <v>111</v>
      </c>
      <c r="K22" s="54">
        <v>349</v>
      </c>
      <c r="L22" s="54">
        <v>144</v>
      </c>
      <c r="M22" s="55" t="s">
        <v>11</v>
      </c>
      <c r="O22" s="22">
        <v>1</v>
      </c>
      <c r="P22" s="57">
        <v>121</v>
      </c>
      <c r="Q22" s="81">
        <v>469</v>
      </c>
      <c r="R22" s="81">
        <v>230</v>
      </c>
      <c r="S22" s="80" t="s">
        <v>6</v>
      </c>
      <c r="U22" s="19">
        <v>1</v>
      </c>
      <c r="V22" s="69">
        <v>111</v>
      </c>
      <c r="W22" s="74">
        <v>469</v>
      </c>
      <c r="X22" s="74">
        <v>65</v>
      </c>
      <c r="Y22" s="75" t="s">
        <v>11</v>
      </c>
      <c r="AA22" s="27">
        <v>1</v>
      </c>
      <c r="AB22" s="29">
        <v>60</v>
      </c>
      <c r="AC22" s="28">
        <v>33</v>
      </c>
      <c r="AD22" s="29">
        <v>1241</v>
      </c>
      <c r="AE22" s="137" t="s">
        <v>7</v>
      </c>
      <c r="AG22" s="19">
        <v>1</v>
      </c>
      <c r="AH22" s="145">
        <v>245</v>
      </c>
      <c r="AI22" s="146">
        <v>217</v>
      </c>
      <c r="AJ22" s="147">
        <v>766</v>
      </c>
      <c r="AK22" s="21" t="s">
        <v>11</v>
      </c>
      <c r="AM22" s="19">
        <v>1</v>
      </c>
      <c r="AN22" s="20">
        <v>296</v>
      </c>
      <c r="AO22" s="26">
        <v>217</v>
      </c>
      <c r="AP22" s="20">
        <v>522</v>
      </c>
      <c r="AQ22" s="21" t="s">
        <v>11</v>
      </c>
      <c r="AS22" s="31">
        <v>1</v>
      </c>
      <c r="AT22" s="32">
        <v>494</v>
      </c>
      <c r="AU22" s="33">
        <v>254</v>
      </c>
      <c r="AV22" s="32">
        <v>997</v>
      </c>
      <c r="AW22" s="34" t="s">
        <v>5</v>
      </c>
      <c r="AY22" s="31">
        <v>1</v>
      </c>
      <c r="AZ22" s="32">
        <v>11</v>
      </c>
      <c r="BA22" s="33">
        <v>71</v>
      </c>
      <c r="BB22" s="32">
        <v>2166</v>
      </c>
      <c r="BC22" s="34" t="s">
        <v>5</v>
      </c>
      <c r="BI22" s="128">
        <v>1</v>
      </c>
      <c r="BJ22" s="160">
        <v>1114</v>
      </c>
      <c r="BK22" s="161">
        <v>2056</v>
      </c>
      <c r="BL22" s="162">
        <v>503</v>
      </c>
      <c r="BM22" s="163" t="s">
        <v>5</v>
      </c>
      <c r="BU22" s="128">
        <v>1</v>
      </c>
      <c r="BV22" s="98">
        <v>254</v>
      </c>
      <c r="BW22" s="153">
        <v>233</v>
      </c>
      <c r="BX22" s="223">
        <v>3357</v>
      </c>
      <c r="BY22" s="165" t="s">
        <v>61</v>
      </c>
      <c r="CG22" s="128">
        <v>1</v>
      </c>
      <c r="CH22" s="98">
        <v>2106</v>
      </c>
      <c r="CI22" s="153">
        <v>177</v>
      </c>
      <c r="CJ22" s="98">
        <v>781</v>
      </c>
      <c r="CK22" s="217" t="s">
        <v>61</v>
      </c>
      <c r="CM22" s="240" t="s">
        <v>324</v>
      </c>
      <c r="CN22">
        <v>352</v>
      </c>
      <c r="CO22" s="100">
        <v>30</v>
      </c>
      <c r="CP22" s="294">
        <f t="shared" si="0"/>
        <v>8.5227272727272721E-2</v>
      </c>
      <c r="CU22" s="128">
        <v>1</v>
      </c>
      <c r="CV22" s="98">
        <v>2826</v>
      </c>
      <c r="CW22" s="224">
        <v>67</v>
      </c>
      <c r="CX22" s="98">
        <v>4143</v>
      </c>
      <c r="CY22" s="217" t="s">
        <v>62</v>
      </c>
      <c r="CZ22" s="10"/>
      <c r="DA22" s="240" t="s">
        <v>324</v>
      </c>
      <c r="DB22">
        <v>400</v>
      </c>
      <c r="DC22" s="100">
        <v>32</v>
      </c>
      <c r="DD22" s="294">
        <f t="shared" si="1"/>
        <v>0.08</v>
      </c>
      <c r="DJ22" s="128">
        <v>1</v>
      </c>
      <c r="DK22" s="160">
        <v>2415</v>
      </c>
      <c r="DL22" s="161">
        <v>987</v>
      </c>
      <c r="DM22" s="228">
        <v>2959</v>
      </c>
      <c r="DN22" s="226" t="s">
        <v>62</v>
      </c>
      <c r="DO22" s="10"/>
      <c r="DP22" s="240" t="s">
        <v>324</v>
      </c>
      <c r="DQ22">
        <v>400</v>
      </c>
      <c r="DR22" s="10">
        <v>33</v>
      </c>
      <c r="DS22" s="294">
        <f t="shared" si="2"/>
        <v>8.2500000000000004E-2</v>
      </c>
      <c r="DU22" s="157" t="s">
        <v>252</v>
      </c>
    </row>
    <row r="23" spans="2:125" x14ac:dyDescent="0.2">
      <c r="B23" s="122">
        <v>269</v>
      </c>
      <c r="C23" s="32">
        <v>267</v>
      </c>
      <c r="D23" s="32">
        <v>274</v>
      </c>
      <c r="E23" s="82" t="s">
        <v>5</v>
      </c>
      <c r="G23" s="31">
        <v>2</v>
      </c>
      <c r="H23" s="59">
        <v>147</v>
      </c>
      <c r="I23" s="60">
        <v>308</v>
      </c>
      <c r="J23" s="60">
        <v>173</v>
      </c>
      <c r="K23" s="60">
        <v>131</v>
      </c>
      <c r="L23" s="60">
        <v>306</v>
      </c>
      <c r="M23" s="61" t="s">
        <v>5</v>
      </c>
      <c r="O23" s="27">
        <v>2</v>
      </c>
      <c r="P23" s="85">
        <v>448</v>
      </c>
      <c r="Q23" s="85">
        <v>33</v>
      </c>
      <c r="R23" s="85">
        <v>226</v>
      </c>
      <c r="S23" s="87" t="s">
        <v>7</v>
      </c>
      <c r="U23" s="22">
        <v>2</v>
      </c>
      <c r="V23" s="57">
        <v>201</v>
      </c>
      <c r="W23" s="57">
        <v>47</v>
      </c>
      <c r="X23" s="57">
        <v>547</v>
      </c>
      <c r="Y23" s="80" t="s">
        <v>6</v>
      </c>
      <c r="AA23" s="31">
        <v>2</v>
      </c>
      <c r="AB23" s="32">
        <v>571</v>
      </c>
      <c r="AC23" s="32">
        <v>330</v>
      </c>
      <c r="AD23" s="32">
        <v>288</v>
      </c>
      <c r="AE23" s="138" t="s">
        <v>5</v>
      </c>
      <c r="AG23" s="31">
        <v>2</v>
      </c>
      <c r="AH23" s="148">
        <v>1592</v>
      </c>
      <c r="AI23" s="2">
        <v>233</v>
      </c>
      <c r="AJ23" s="149">
        <v>79</v>
      </c>
      <c r="AK23" s="34" t="s">
        <v>5</v>
      </c>
      <c r="AM23" s="31">
        <v>2</v>
      </c>
      <c r="AN23" s="32">
        <v>401</v>
      </c>
      <c r="AO23" s="32">
        <v>271</v>
      </c>
      <c r="AP23" s="32">
        <v>1138</v>
      </c>
      <c r="AQ23" s="34" t="s">
        <v>5</v>
      </c>
      <c r="AS23" s="19">
        <v>2</v>
      </c>
      <c r="AT23" s="20">
        <v>233</v>
      </c>
      <c r="AU23" s="20">
        <v>71</v>
      </c>
      <c r="AV23" s="20">
        <v>179</v>
      </c>
      <c r="AW23" s="21" t="s">
        <v>11</v>
      </c>
      <c r="AY23" s="31">
        <v>2</v>
      </c>
      <c r="AZ23" s="32">
        <v>525</v>
      </c>
      <c r="BA23" s="32">
        <v>27</v>
      </c>
      <c r="BB23" s="32">
        <v>93</v>
      </c>
      <c r="BC23" s="34" t="s">
        <v>5</v>
      </c>
      <c r="BI23" s="128">
        <v>2</v>
      </c>
      <c r="BJ23" s="164">
        <v>1538</v>
      </c>
      <c r="BK23" s="153">
        <v>1649</v>
      </c>
      <c r="BL23" s="98">
        <v>1503</v>
      </c>
      <c r="BM23" s="165" t="s">
        <v>5</v>
      </c>
      <c r="BU23" s="128">
        <v>2</v>
      </c>
      <c r="BV23" s="223">
        <v>33</v>
      </c>
      <c r="BW23" s="98">
        <v>148</v>
      </c>
      <c r="BX23" s="223">
        <v>201</v>
      </c>
      <c r="BY23" s="165" t="s">
        <v>62</v>
      </c>
      <c r="CG23" s="128">
        <v>2</v>
      </c>
      <c r="CH23" s="223">
        <v>3539</v>
      </c>
      <c r="CI23" s="98">
        <v>118</v>
      </c>
      <c r="CJ23" s="98">
        <v>303</v>
      </c>
      <c r="CK23" s="217" t="s">
        <v>64</v>
      </c>
      <c r="CM23" s="240" t="s">
        <v>64</v>
      </c>
      <c r="CN23">
        <v>96</v>
      </c>
      <c r="CO23" s="100">
        <v>19</v>
      </c>
      <c r="CP23" s="294">
        <f t="shared" si="0"/>
        <v>0.19791666666666666</v>
      </c>
      <c r="CU23" s="128">
        <v>2</v>
      </c>
      <c r="CV23" s="98">
        <v>2056</v>
      </c>
      <c r="CW23" s="98">
        <v>1114</v>
      </c>
      <c r="CX23" s="98">
        <v>4334</v>
      </c>
      <c r="CY23" s="217" t="s">
        <v>61</v>
      </c>
      <c r="CZ23" s="10"/>
      <c r="DA23" s="240" t="s">
        <v>64</v>
      </c>
      <c r="DB23">
        <v>96</v>
      </c>
      <c r="DC23" s="100">
        <v>22</v>
      </c>
      <c r="DD23" s="294">
        <f t="shared" si="1"/>
        <v>0.22916666666666666</v>
      </c>
      <c r="DJ23" s="128">
        <v>2</v>
      </c>
      <c r="DK23" s="440">
        <v>33</v>
      </c>
      <c r="DL23" s="441">
        <v>469</v>
      </c>
      <c r="DM23" s="98">
        <v>1519</v>
      </c>
      <c r="DN23" s="217" t="s">
        <v>61</v>
      </c>
      <c r="DO23" s="10"/>
      <c r="DP23" s="240" t="s">
        <v>64</v>
      </c>
      <c r="DQ23">
        <v>96</v>
      </c>
      <c r="DR23" s="10">
        <v>18</v>
      </c>
      <c r="DS23" s="294">
        <f t="shared" si="2"/>
        <v>0.1875</v>
      </c>
    </row>
    <row r="24" spans="2:125" x14ac:dyDescent="0.2">
      <c r="B24" s="122">
        <v>157</v>
      </c>
      <c r="C24" s="32">
        <v>173</v>
      </c>
      <c r="D24" s="32">
        <v>65</v>
      </c>
      <c r="E24" s="82" t="s">
        <v>5</v>
      </c>
      <c r="G24" s="22">
        <v>3</v>
      </c>
      <c r="H24" s="56">
        <v>74</v>
      </c>
      <c r="I24" s="57">
        <v>267</v>
      </c>
      <c r="J24" s="57">
        <v>312</v>
      </c>
      <c r="K24" s="57">
        <v>21</v>
      </c>
      <c r="L24" s="57">
        <v>538</v>
      </c>
      <c r="M24" s="58" t="s">
        <v>6</v>
      </c>
      <c r="O24" s="19">
        <v>3</v>
      </c>
      <c r="P24" s="74">
        <v>233</v>
      </c>
      <c r="Q24" s="74">
        <v>25</v>
      </c>
      <c r="R24" s="74">
        <v>118</v>
      </c>
      <c r="S24" s="75" t="s">
        <v>11</v>
      </c>
      <c r="U24" s="27">
        <v>3</v>
      </c>
      <c r="V24" s="85">
        <v>306</v>
      </c>
      <c r="W24" s="86">
        <v>157</v>
      </c>
      <c r="X24" s="86">
        <v>34</v>
      </c>
      <c r="Y24" s="87" t="s">
        <v>7</v>
      </c>
      <c r="AA24" s="22">
        <v>3</v>
      </c>
      <c r="AB24" s="23">
        <v>716</v>
      </c>
      <c r="AC24" s="23">
        <v>45</v>
      </c>
      <c r="AD24" s="24">
        <v>1272</v>
      </c>
      <c r="AE24" s="139" t="s">
        <v>6</v>
      </c>
      <c r="AG24" s="27">
        <v>3</v>
      </c>
      <c r="AH24" s="148">
        <v>27</v>
      </c>
      <c r="AI24" s="2">
        <v>71</v>
      </c>
      <c r="AJ24" s="149">
        <v>40</v>
      </c>
      <c r="AK24" s="30" t="s">
        <v>7</v>
      </c>
      <c r="AM24" s="22">
        <v>3</v>
      </c>
      <c r="AN24" s="23">
        <v>233</v>
      </c>
      <c r="AO24" s="23">
        <v>33</v>
      </c>
      <c r="AP24" s="24">
        <v>1902</v>
      </c>
      <c r="AQ24" s="25" t="s">
        <v>6</v>
      </c>
      <c r="AS24" s="31">
        <v>3</v>
      </c>
      <c r="AT24" s="33">
        <v>1302</v>
      </c>
      <c r="AU24" s="33">
        <v>27</v>
      </c>
      <c r="AV24" s="32">
        <v>223</v>
      </c>
      <c r="AW24" s="34" t="s">
        <v>5</v>
      </c>
      <c r="AY24" s="19">
        <v>3</v>
      </c>
      <c r="AZ24" s="26">
        <v>1124</v>
      </c>
      <c r="BA24" s="26">
        <v>1024</v>
      </c>
      <c r="BB24" s="20">
        <v>177</v>
      </c>
      <c r="BC24" s="21" t="s">
        <v>11</v>
      </c>
      <c r="BI24" s="128">
        <v>3</v>
      </c>
      <c r="BJ24" s="166">
        <v>548</v>
      </c>
      <c r="BK24" s="153">
        <v>1987</v>
      </c>
      <c r="BL24" s="98">
        <v>353</v>
      </c>
      <c r="BM24" s="165" t="s">
        <v>7</v>
      </c>
      <c r="BU24" s="128">
        <v>3</v>
      </c>
      <c r="BV24" s="153">
        <v>1124</v>
      </c>
      <c r="BW24" s="153">
        <v>968</v>
      </c>
      <c r="BX24" s="98">
        <v>2854</v>
      </c>
      <c r="BY24" s="165" t="s">
        <v>63</v>
      </c>
      <c r="CG24" s="128">
        <v>3</v>
      </c>
      <c r="CH24" s="224">
        <v>2054</v>
      </c>
      <c r="CI24" s="153">
        <v>330</v>
      </c>
      <c r="CJ24" s="98">
        <v>3747</v>
      </c>
      <c r="CK24" s="217" t="s">
        <v>62</v>
      </c>
      <c r="CM24" s="240" t="s">
        <v>63</v>
      </c>
      <c r="CN24">
        <v>48</v>
      </c>
      <c r="CO24" s="100">
        <v>8</v>
      </c>
      <c r="CP24" s="294">
        <f t="shared" si="0"/>
        <v>0.16666666666666666</v>
      </c>
      <c r="CU24" s="128">
        <v>3</v>
      </c>
      <c r="CV24" s="153">
        <v>2648</v>
      </c>
      <c r="CW24" s="153">
        <v>973</v>
      </c>
      <c r="CX24" s="98">
        <v>2557</v>
      </c>
      <c r="CY24" s="217" t="s">
        <v>64</v>
      </c>
      <c r="CZ24" s="10"/>
      <c r="DA24" s="240" t="s">
        <v>63</v>
      </c>
      <c r="DB24">
        <v>48</v>
      </c>
      <c r="DC24" s="100">
        <v>8</v>
      </c>
      <c r="DD24" s="294">
        <f t="shared" si="1"/>
        <v>0.16666666666666666</v>
      </c>
      <c r="DJ24" s="128">
        <v>3</v>
      </c>
      <c r="DK24" s="166">
        <v>2468</v>
      </c>
      <c r="DL24" s="153">
        <v>254</v>
      </c>
      <c r="DM24" s="98">
        <v>11</v>
      </c>
      <c r="DN24" s="217" t="s">
        <v>63</v>
      </c>
      <c r="DO24" s="10"/>
      <c r="DP24" s="240" t="s">
        <v>63</v>
      </c>
      <c r="DQ24">
        <v>48</v>
      </c>
      <c r="DR24" s="10">
        <v>10</v>
      </c>
      <c r="DS24" s="294">
        <f t="shared" si="2"/>
        <v>0.20833333333333334</v>
      </c>
    </row>
    <row r="25" spans="2:125" ht="13.5" thickBot="1" x14ac:dyDescent="0.25">
      <c r="B25" s="123">
        <v>80</v>
      </c>
      <c r="C25" s="29">
        <v>111</v>
      </c>
      <c r="D25" s="29">
        <v>175</v>
      </c>
      <c r="E25" s="87" t="s">
        <v>7</v>
      </c>
      <c r="G25" s="35">
        <v>4</v>
      </c>
      <c r="H25" s="62">
        <v>233</v>
      </c>
      <c r="I25" s="63">
        <v>448</v>
      </c>
      <c r="J25" s="63">
        <v>274</v>
      </c>
      <c r="K25" s="63">
        <v>69</v>
      </c>
      <c r="L25" s="63">
        <v>190</v>
      </c>
      <c r="M25" s="64" t="s">
        <v>5</v>
      </c>
      <c r="O25" s="31">
        <v>4</v>
      </c>
      <c r="P25" s="60">
        <v>45</v>
      </c>
      <c r="Q25" s="60">
        <v>217</v>
      </c>
      <c r="R25" s="60">
        <v>610</v>
      </c>
      <c r="S25" s="82" t="s">
        <v>5</v>
      </c>
      <c r="U25" s="31">
        <v>4</v>
      </c>
      <c r="V25" s="60">
        <v>933</v>
      </c>
      <c r="W25" s="60">
        <v>665</v>
      </c>
      <c r="X25" s="60">
        <v>267</v>
      </c>
      <c r="Y25" s="82" t="s">
        <v>5</v>
      </c>
      <c r="AA25" s="27">
        <v>4</v>
      </c>
      <c r="AB25" s="29">
        <v>188</v>
      </c>
      <c r="AC25" s="29">
        <v>111</v>
      </c>
      <c r="AD25" s="29">
        <v>65</v>
      </c>
      <c r="AE25" s="137" t="s">
        <v>7</v>
      </c>
      <c r="AG25" s="27">
        <v>4</v>
      </c>
      <c r="AH25" s="148">
        <v>1071</v>
      </c>
      <c r="AI25" s="2">
        <v>322</v>
      </c>
      <c r="AJ25" s="149">
        <v>435</v>
      </c>
      <c r="AK25" s="30" t="s">
        <v>7</v>
      </c>
      <c r="AM25" s="27">
        <v>4</v>
      </c>
      <c r="AN25" s="29">
        <v>120</v>
      </c>
      <c r="AO25" s="29">
        <v>1323</v>
      </c>
      <c r="AP25" s="29">
        <v>103</v>
      </c>
      <c r="AQ25" s="30" t="s">
        <v>7</v>
      </c>
      <c r="AS25" s="22">
        <v>4</v>
      </c>
      <c r="AT25" s="24">
        <v>386</v>
      </c>
      <c r="AU25" s="24">
        <v>85</v>
      </c>
      <c r="AV25" s="24">
        <v>107</v>
      </c>
      <c r="AW25" s="25" t="s">
        <v>6</v>
      </c>
      <c r="AY25" s="22">
        <v>4</v>
      </c>
      <c r="AZ25" s="24">
        <v>987</v>
      </c>
      <c r="BA25" s="24">
        <v>365</v>
      </c>
      <c r="BB25" s="24">
        <v>842</v>
      </c>
      <c r="BC25" s="25" t="s">
        <v>6</v>
      </c>
      <c r="BI25" s="128">
        <v>4</v>
      </c>
      <c r="BJ25" s="166">
        <v>1561</v>
      </c>
      <c r="BK25" s="153">
        <v>125</v>
      </c>
      <c r="BL25" s="98">
        <v>624</v>
      </c>
      <c r="BM25" s="165" t="s">
        <v>7</v>
      </c>
      <c r="BU25" s="128">
        <v>4</v>
      </c>
      <c r="BV25" s="98">
        <v>330</v>
      </c>
      <c r="BW25" s="98">
        <v>25</v>
      </c>
      <c r="BX25" s="98">
        <v>1622</v>
      </c>
      <c r="BY25" s="165" t="s">
        <v>63</v>
      </c>
      <c r="CG25" s="128">
        <v>4</v>
      </c>
      <c r="CH25" s="98">
        <v>1014</v>
      </c>
      <c r="CI25" s="98">
        <v>2169</v>
      </c>
      <c r="CJ25" s="98">
        <v>3494</v>
      </c>
      <c r="CK25" s="217" t="s">
        <v>64</v>
      </c>
      <c r="CM25" s="240" t="s">
        <v>62</v>
      </c>
      <c r="CN25">
        <v>24</v>
      </c>
      <c r="CO25" s="100">
        <v>4</v>
      </c>
      <c r="CP25" s="294">
        <f t="shared" si="0"/>
        <v>0.16666666666666666</v>
      </c>
      <c r="CU25" s="128">
        <v>4</v>
      </c>
      <c r="CV25" s="98">
        <v>781</v>
      </c>
      <c r="CW25" s="98">
        <v>2949</v>
      </c>
      <c r="CX25" s="98">
        <v>190</v>
      </c>
      <c r="CY25" s="217" t="s">
        <v>64</v>
      </c>
      <c r="CZ25" s="10"/>
      <c r="DA25" s="240" t="s">
        <v>62</v>
      </c>
      <c r="DB25">
        <v>24</v>
      </c>
      <c r="DC25" s="100">
        <v>3</v>
      </c>
      <c r="DD25" s="294">
        <f t="shared" si="1"/>
        <v>0.125</v>
      </c>
      <c r="DJ25" s="128">
        <v>4</v>
      </c>
      <c r="DK25" s="164">
        <v>868</v>
      </c>
      <c r="DL25" s="98">
        <v>2590</v>
      </c>
      <c r="DM25" s="98">
        <v>71</v>
      </c>
      <c r="DN25" s="217" t="s">
        <v>64</v>
      </c>
      <c r="DO25" s="10"/>
      <c r="DP25" s="240" t="s">
        <v>62</v>
      </c>
      <c r="DQ25">
        <v>24</v>
      </c>
      <c r="DR25" s="10">
        <v>5</v>
      </c>
      <c r="DS25" s="294">
        <f t="shared" si="2"/>
        <v>0.20833333333333334</v>
      </c>
    </row>
    <row r="26" spans="2:125" ht="13.5" thickBot="1" x14ac:dyDescent="0.25">
      <c r="B26" s="123">
        <v>64</v>
      </c>
      <c r="C26" s="29">
        <v>254</v>
      </c>
      <c r="D26" s="29">
        <v>364</v>
      </c>
      <c r="E26" s="87" t="s">
        <v>7</v>
      </c>
      <c r="O26" s="27">
        <v>5</v>
      </c>
      <c r="P26" s="85">
        <v>639</v>
      </c>
      <c r="Q26" s="90">
        <v>47</v>
      </c>
      <c r="R26" s="90">
        <v>27</v>
      </c>
      <c r="S26" s="87" t="s">
        <v>7</v>
      </c>
      <c r="U26" s="27">
        <v>5</v>
      </c>
      <c r="V26" s="85">
        <v>1108</v>
      </c>
      <c r="W26" s="86">
        <v>868</v>
      </c>
      <c r="X26" s="86">
        <v>59</v>
      </c>
      <c r="Y26" s="87" t="s">
        <v>7</v>
      </c>
      <c r="AA26" s="19">
        <v>5</v>
      </c>
      <c r="AB26" s="20">
        <v>71</v>
      </c>
      <c r="AC26" s="26">
        <v>494</v>
      </c>
      <c r="AD26" s="20">
        <v>435</v>
      </c>
      <c r="AE26" s="140" t="s">
        <v>11</v>
      </c>
      <c r="AG26" s="31">
        <v>5</v>
      </c>
      <c r="AH26" s="148">
        <v>997</v>
      </c>
      <c r="AI26" s="2">
        <v>980</v>
      </c>
      <c r="AJ26" s="149">
        <v>65</v>
      </c>
      <c r="AK26" s="34" t="s">
        <v>5</v>
      </c>
      <c r="AM26" s="31">
        <v>5</v>
      </c>
      <c r="AN26" s="32">
        <v>179</v>
      </c>
      <c r="AO26" s="33">
        <v>126</v>
      </c>
      <c r="AP26" s="32">
        <v>585</v>
      </c>
      <c r="AQ26" s="34" t="s">
        <v>5</v>
      </c>
      <c r="AS26" s="27">
        <v>5</v>
      </c>
      <c r="AT26" s="29">
        <v>1824</v>
      </c>
      <c r="AU26" s="28">
        <v>175</v>
      </c>
      <c r="AV26" s="29">
        <v>1153</v>
      </c>
      <c r="AW26" s="30" t="s">
        <v>7</v>
      </c>
      <c r="AY26" s="27">
        <v>5</v>
      </c>
      <c r="AZ26" s="29">
        <v>2081</v>
      </c>
      <c r="BA26" s="28">
        <v>1218</v>
      </c>
      <c r="BB26" s="29">
        <v>2335</v>
      </c>
      <c r="BC26" s="30" t="s">
        <v>7</v>
      </c>
      <c r="BI26" s="128">
        <v>5</v>
      </c>
      <c r="BJ26" s="164">
        <v>222</v>
      </c>
      <c r="BK26" s="98">
        <v>1218</v>
      </c>
      <c r="BL26" s="98">
        <v>2753</v>
      </c>
      <c r="BM26" s="165" t="s">
        <v>11</v>
      </c>
      <c r="BU26" s="128">
        <v>5</v>
      </c>
      <c r="BV26" s="98">
        <v>1519</v>
      </c>
      <c r="BW26" s="224">
        <v>1918</v>
      </c>
      <c r="BX26" s="223">
        <v>70</v>
      </c>
      <c r="BY26" s="165" t="s">
        <v>64</v>
      </c>
      <c r="CG26" s="128">
        <v>5</v>
      </c>
      <c r="CH26" s="98">
        <v>1477</v>
      </c>
      <c r="CI26" s="224">
        <v>33</v>
      </c>
      <c r="CJ26" s="98">
        <v>191</v>
      </c>
      <c r="CK26" s="217" t="s">
        <v>63</v>
      </c>
      <c r="CL26" s="10">
        <v>8</v>
      </c>
      <c r="CM26" s="240" t="s">
        <v>23</v>
      </c>
      <c r="CN26">
        <v>12</v>
      </c>
      <c r="CO26" s="396">
        <v>2</v>
      </c>
      <c r="CP26" s="294">
        <f t="shared" si="0"/>
        <v>0.16666666666666666</v>
      </c>
      <c r="CU26" s="128">
        <v>5</v>
      </c>
      <c r="CV26" s="98">
        <v>3481</v>
      </c>
      <c r="CW26" s="153">
        <v>359</v>
      </c>
      <c r="CX26" s="98">
        <v>234</v>
      </c>
      <c r="CY26" s="217" t="s">
        <v>63</v>
      </c>
      <c r="CZ26" s="10"/>
      <c r="DA26" s="240" t="s">
        <v>23</v>
      </c>
      <c r="DB26">
        <v>12</v>
      </c>
      <c r="DC26" s="396">
        <v>1</v>
      </c>
      <c r="DD26" s="294">
        <f t="shared" si="1"/>
        <v>8.3333333333333329E-2</v>
      </c>
      <c r="DJ26" s="128">
        <v>5</v>
      </c>
      <c r="DK26" s="164">
        <v>126</v>
      </c>
      <c r="DL26" s="153">
        <v>3310</v>
      </c>
      <c r="DM26" s="98">
        <v>1756</v>
      </c>
      <c r="DN26" s="217" t="s">
        <v>63</v>
      </c>
      <c r="DO26" s="10"/>
      <c r="DP26" s="240" t="s">
        <v>23</v>
      </c>
      <c r="DQ26">
        <v>12</v>
      </c>
      <c r="DR26" s="153">
        <v>3</v>
      </c>
      <c r="DS26" s="294">
        <f t="shared" si="2"/>
        <v>0.25</v>
      </c>
    </row>
    <row r="27" spans="2:125" ht="13.5" thickBot="1" x14ac:dyDescent="0.25">
      <c r="B27" s="123">
        <v>41</v>
      </c>
      <c r="C27" s="29">
        <v>48</v>
      </c>
      <c r="D27" s="29">
        <v>177</v>
      </c>
      <c r="E27" s="87" t="s">
        <v>7</v>
      </c>
      <c r="G27" s="52" t="s">
        <v>8</v>
      </c>
      <c r="H27" s="50" t="s">
        <v>1</v>
      </c>
      <c r="I27" s="50" t="s">
        <v>27</v>
      </c>
      <c r="J27" s="50" t="s">
        <v>2</v>
      </c>
      <c r="K27" s="50" t="s">
        <v>3</v>
      </c>
      <c r="L27" s="50" t="s">
        <v>28</v>
      </c>
      <c r="M27" s="51" t="s">
        <v>4</v>
      </c>
      <c r="O27" s="27">
        <v>6</v>
      </c>
      <c r="P27" s="85">
        <v>224</v>
      </c>
      <c r="Q27" s="90">
        <v>330</v>
      </c>
      <c r="R27" s="90">
        <v>135</v>
      </c>
      <c r="S27" s="87" t="s">
        <v>7</v>
      </c>
      <c r="U27" s="31">
        <v>6</v>
      </c>
      <c r="V27" s="60">
        <v>618</v>
      </c>
      <c r="W27" s="83">
        <v>433</v>
      </c>
      <c r="X27" s="83">
        <v>222</v>
      </c>
      <c r="Y27" s="82" t="s">
        <v>5</v>
      </c>
      <c r="AA27" s="27">
        <v>6</v>
      </c>
      <c r="AB27" s="29">
        <v>648</v>
      </c>
      <c r="AC27" s="29">
        <v>56</v>
      </c>
      <c r="AD27" s="29">
        <v>945</v>
      </c>
      <c r="AE27" s="137" t="s">
        <v>7</v>
      </c>
      <c r="AG27" s="22">
        <v>6</v>
      </c>
      <c r="AH27" s="148">
        <v>191</v>
      </c>
      <c r="AI27" s="2">
        <v>179</v>
      </c>
      <c r="AJ27" s="149">
        <v>494</v>
      </c>
      <c r="AK27" s="25" t="s">
        <v>6</v>
      </c>
      <c r="AM27" s="27">
        <v>6</v>
      </c>
      <c r="AN27" s="29">
        <v>1816</v>
      </c>
      <c r="AO27" s="29">
        <v>343</v>
      </c>
      <c r="AP27" s="29">
        <v>60</v>
      </c>
      <c r="AQ27" s="30" t="s">
        <v>7</v>
      </c>
      <c r="AS27" s="27">
        <v>6</v>
      </c>
      <c r="AT27" s="29">
        <v>293</v>
      </c>
      <c r="AU27" s="29">
        <v>100</v>
      </c>
      <c r="AV27" s="29">
        <v>2062</v>
      </c>
      <c r="AW27" s="30" t="s">
        <v>7</v>
      </c>
      <c r="AY27" s="27">
        <v>6</v>
      </c>
      <c r="AZ27" s="29">
        <v>816</v>
      </c>
      <c r="BA27" s="29">
        <v>555</v>
      </c>
      <c r="BB27" s="29">
        <v>386</v>
      </c>
      <c r="BC27" s="30" t="s">
        <v>7</v>
      </c>
      <c r="BI27" s="128">
        <v>6</v>
      </c>
      <c r="BJ27" s="164">
        <v>343</v>
      </c>
      <c r="BK27" s="153">
        <v>488</v>
      </c>
      <c r="BL27" s="98">
        <v>118</v>
      </c>
      <c r="BM27" s="165" t="s">
        <v>6</v>
      </c>
      <c r="BU27" s="128">
        <v>6</v>
      </c>
      <c r="BV27" s="98">
        <v>604</v>
      </c>
      <c r="BW27" s="98">
        <v>3256</v>
      </c>
      <c r="BX27" s="98">
        <v>341</v>
      </c>
      <c r="BY27" s="165" t="s">
        <v>64</v>
      </c>
      <c r="CG27" s="128">
        <v>6</v>
      </c>
      <c r="CH27" s="223">
        <v>3098</v>
      </c>
      <c r="CI27" s="223">
        <v>74</v>
      </c>
      <c r="CJ27" s="98">
        <v>846</v>
      </c>
      <c r="CK27" s="217" t="s">
        <v>64</v>
      </c>
      <c r="CL27" s="10">
        <v>3</v>
      </c>
      <c r="CM27" s="240" t="s">
        <v>66</v>
      </c>
      <c r="CN27">
        <v>6</v>
      </c>
      <c r="CO27" s="100">
        <v>0</v>
      </c>
      <c r="CP27" s="294">
        <f t="shared" si="0"/>
        <v>0</v>
      </c>
      <c r="CU27" s="128">
        <v>6</v>
      </c>
      <c r="CV27" s="98">
        <v>2590</v>
      </c>
      <c r="CW27" s="98">
        <v>1218</v>
      </c>
      <c r="CX27" s="223">
        <v>2851</v>
      </c>
      <c r="CY27" s="217" t="s">
        <v>63</v>
      </c>
      <c r="CZ27" s="10"/>
      <c r="DA27" s="240" t="s">
        <v>66</v>
      </c>
      <c r="DB27">
        <v>6</v>
      </c>
      <c r="DC27" s="100">
        <v>0</v>
      </c>
      <c r="DD27" s="294">
        <f t="shared" si="1"/>
        <v>0</v>
      </c>
      <c r="DJ27" s="128">
        <v>6</v>
      </c>
      <c r="DK27" s="164">
        <v>948</v>
      </c>
      <c r="DL27" s="98">
        <v>20</v>
      </c>
      <c r="DM27" s="98">
        <v>973</v>
      </c>
      <c r="DN27" s="217" t="s">
        <v>64</v>
      </c>
      <c r="DO27" s="10"/>
      <c r="DP27" s="240" t="s">
        <v>66</v>
      </c>
      <c r="DQ27">
        <v>6</v>
      </c>
      <c r="DR27" s="10">
        <v>2</v>
      </c>
      <c r="DS27" s="294">
        <f t="shared" si="2"/>
        <v>0.33333333333333331</v>
      </c>
    </row>
    <row r="28" spans="2:125" x14ac:dyDescent="0.2">
      <c r="B28" s="123">
        <v>388</v>
      </c>
      <c r="C28" s="29">
        <v>365</v>
      </c>
      <c r="D28" s="29">
        <v>61</v>
      </c>
      <c r="E28" s="87" t="s">
        <v>7</v>
      </c>
      <c r="G28" s="19">
        <v>1</v>
      </c>
      <c r="H28" s="53">
        <v>60</v>
      </c>
      <c r="I28" s="54">
        <v>85</v>
      </c>
      <c r="J28" s="54">
        <v>75</v>
      </c>
      <c r="K28" s="54">
        <v>217</v>
      </c>
      <c r="L28" s="54">
        <v>115</v>
      </c>
      <c r="M28" s="55" t="s">
        <v>11</v>
      </c>
      <c r="O28" s="31">
        <v>7</v>
      </c>
      <c r="P28" s="60">
        <v>329</v>
      </c>
      <c r="Q28" s="60">
        <v>322</v>
      </c>
      <c r="R28" s="60">
        <v>340</v>
      </c>
      <c r="S28" s="82" t="s">
        <v>5</v>
      </c>
      <c r="U28" s="27">
        <v>7</v>
      </c>
      <c r="V28" s="85">
        <v>384</v>
      </c>
      <c r="W28" s="85">
        <v>69</v>
      </c>
      <c r="X28" s="85">
        <v>647</v>
      </c>
      <c r="Y28" s="87" t="s">
        <v>7</v>
      </c>
      <c r="AA28" s="27">
        <v>7</v>
      </c>
      <c r="AB28" s="29">
        <v>378</v>
      </c>
      <c r="AC28" s="29">
        <v>316</v>
      </c>
      <c r="AD28" s="29">
        <v>311</v>
      </c>
      <c r="AE28" s="137" t="s">
        <v>7</v>
      </c>
      <c r="AG28" s="27">
        <v>7</v>
      </c>
      <c r="AH28" s="148">
        <v>716</v>
      </c>
      <c r="AI28" s="2">
        <v>1114</v>
      </c>
      <c r="AJ28" s="149">
        <v>107</v>
      </c>
      <c r="AK28" s="30" t="s">
        <v>7</v>
      </c>
      <c r="AM28" s="27">
        <v>7</v>
      </c>
      <c r="AN28" s="29">
        <v>1023</v>
      </c>
      <c r="AO28" s="29">
        <v>1756</v>
      </c>
      <c r="AP28" s="29">
        <v>69</v>
      </c>
      <c r="AQ28" s="30" t="s">
        <v>7</v>
      </c>
      <c r="AS28" s="27">
        <v>7</v>
      </c>
      <c r="AT28" s="29">
        <v>1516</v>
      </c>
      <c r="AU28" s="29">
        <v>364</v>
      </c>
      <c r="AV28" s="29">
        <v>1501</v>
      </c>
      <c r="AW28" s="30" t="s">
        <v>7</v>
      </c>
      <c r="AY28" s="27">
        <v>7</v>
      </c>
      <c r="AZ28" s="29">
        <v>292</v>
      </c>
      <c r="BA28" s="29">
        <v>41</v>
      </c>
      <c r="BB28" s="29">
        <v>201</v>
      </c>
      <c r="BC28" s="30" t="s">
        <v>7</v>
      </c>
      <c r="BI28" s="128">
        <v>7</v>
      </c>
      <c r="BJ28" s="164">
        <v>1555</v>
      </c>
      <c r="BK28" s="98">
        <v>201</v>
      </c>
      <c r="BL28" s="98">
        <v>931</v>
      </c>
      <c r="BM28" s="165" t="s">
        <v>7</v>
      </c>
      <c r="BU28" s="128">
        <v>7</v>
      </c>
      <c r="BV28" s="98">
        <v>3280</v>
      </c>
      <c r="BW28" s="98">
        <v>359</v>
      </c>
      <c r="BX28" s="98">
        <v>71</v>
      </c>
      <c r="BY28" s="165" t="s">
        <v>64</v>
      </c>
      <c r="CG28" s="128">
        <v>7</v>
      </c>
      <c r="CH28" s="98">
        <v>155</v>
      </c>
      <c r="CI28" s="98">
        <v>229</v>
      </c>
      <c r="CJ28" s="223">
        <v>1023</v>
      </c>
      <c r="CK28" s="217" t="s">
        <v>63</v>
      </c>
      <c r="CL28" s="153">
        <v>1</v>
      </c>
      <c r="CM28" s="240" t="s">
        <v>67</v>
      </c>
      <c r="CN28">
        <v>3</v>
      </c>
      <c r="CO28" s="100">
        <v>0</v>
      </c>
      <c r="CP28" s="294">
        <f t="shared" si="0"/>
        <v>0</v>
      </c>
      <c r="CU28" s="128">
        <v>7</v>
      </c>
      <c r="CV28" s="98">
        <v>195</v>
      </c>
      <c r="CW28" s="98">
        <v>2046</v>
      </c>
      <c r="CX28" s="98">
        <v>2415</v>
      </c>
      <c r="CY28" s="217" t="s">
        <v>64</v>
      </c>
      <c r="CZ28" s="153"/>
      <c r="DA28" s="240" t="s">
        <v>67</v>
      </c>
      <c r="DB28">
        <v>3</v>
      </c>
      <c r="DC28" s="100">
        <v>0</v>
      </c>
      <c r="DD28" s="294">
        <f t="shared" si="1"/>
        <v>0</v>
      </c>
      <c r="DJ28" s="128">
        <v>7</v>
      </c>
      <c r="DK28" s="433">
        <v>3467</v>
      </c>
      <c r="DL28" s="98">
        <v>379</v>
      </c>
      <c r="DM28" s="98">
        <v>365</v>
      </c>
      <c r="DN28" s="217" t="s">
        <v>64</v>
      </c>
      <c r="DO28" s="153"/>
      <c r="DP28" s="240" t="s">
        <v>67</v>
      </c>
      <c r="DQ28">
        <v>3</v>
      </c>
      <c r="DR28" s="10">
        <v>0</v>
      </c>
      <c r="DS28" s="294">
        <f t="shared" si="2"/>
        <v>0</v>
      </c>
    </row>
    <row r="29" spans="2:125" ht="13.5" thickBot="1" x14ac:dyDescent="0.25">
      <c r="B29" s="124">
        <v>118</v>
      </c>
      <c r="C29" s="15">
        <v>33</v>
      </c>
      <c r="D29" s="15">
        <v>135</v>
      </c>
      <c r="E29" s="13" t="s">
        <v>25</v>
      </c>
      <c r="G29" s="22">
        <v>2</v>
      </c>
      <c r="H29" s="56">
        <v>192</v>
      </c>
      <c r="I29" s="57">
        <v>47</v>
      </c>
      <c r="J29" s="57">
        <v>401</v>
      </c>
      <c r="K29" s="57">
        <v>469</v>
      </c>
      <c r="L29" s="57">
        <v>573</v>
      </c>
      <c r="M29" s="58" t="s">
        <v>6</v>
      </c>
      <c r="O29" s="37">
        <v>8</v>
      </c>
      <c r="P29" s="88">
        <v>862</v>
      </c>
      <c r="Q29" s="88">
        <v>126</v>
      </c>
      <c r="R29" s="88">
        <v>449</v>
      </c>
      <c r="S29" s="89" t="s">
        <v>7</v>
      </c>
      <c r="U29" s="37">
        <v>8</v>
      </c>
      <c r="V29" s="88">
        <v>313</v>
      </c>
      <c r="W29" s="88">
        <v>233</v>
      </c>
      <c r="X29" s="88">
        <v>168</v>
      </c>
      <c r="Y29" s="89" t="s">
        <v>7</v>
      </c>
      <c r="AA29" s="35">
        <v>8</v>
      </c>
      <c r="AB29" s="36">
        <v>237</v>
      </c>
      <c r="AC29" s="36">
        <v>121</v>
      </c>
      <c r="AD29" s="36">
        <v>386</v>
      </c>
      <c r="AE29" s="141" t="s">
        <v>5</v>
      </c>
      <c r="AG29" s="37">
        <v>8</v>
      </c>
      <c r="AH29" s="150">
        <v>173</v>
      </c>
      <c r="AI29" s="151">
        <v>93</v>
      </c>
      <c r="AJ29" s="152">
        <v>1027</v>
      </c>
      <c r="AK29" s="39" t="s">
        <v>7</v>
      </c>
      <c r="AM29" s="37">
        <v>8</v>
      </c>
      <c r="AN29" s="38">
        <v>20</v>
      </c>
      <c r="AO29" s="38">
        <v>138</v>
      </c>
      <c r="AP29" s="38">
        <v>159</v>
      </c>
      <c r="AQ29" s="39" t="s">
        <v>7</v>
      </c>
      <c r="AS29" s="37">
        <v>8</v>
      </c>
      <c r="AT29" s="38">
        <v>1533</v>
      </c>
      <c r="AU29" s="38">
        <v>47</v>
      </c>
      <c r="AV29" s="38">
        <v>768</v>
      </c>
      <c r="AW29" s="39" t="s">
        <v>7</v>
      </c>
      <c r="AY29" s="37">
        <v>8</v>
      </c>
      <c r="AZ29" s="38">
        <v>122</v>
      </c>
      <c r="BA29" s="38">
        <v>1598</v>
      </c>
      <c r="BB29" s="38">
        <v>1771</v>
      </c>
      <c r="BC29" s="39" t="s">
        <v>7</v>
      </c>
      <c r="BI29" s="131">
        <v>8</v>
      </c>
      <c r="BJ29" s="167">
        <v>107</v>
      </c>
      <c r="BK29" s="159">
        <v>1002</v>
      </c>
      <c r="BL29" s="159">
        <v>2415</v>
      </c>
      <c r="BM29" s="168" t="s">
        <v>7</v>
      </c>
      <c r="BU29" s="131">
        <v>8</v>
      </c>
      <c r="BV29" s="159">
        <v>1730</v>
      </c>
      <c r="BW29" s="159">
        <v>234</v>
      </c>
      <c r="BX29" s="159">
        <v>1218</v>
      </c>
      <c r="BY29" s="168" t="s">
        <v>64</v>
      </c>
      <c r="CG29" s="131">
        <v>8</v>
      </c>
      <c r="CH29" s="225">
        <v>1718</v>
      </c>
      <c r="CI29" s="225">
        <v>1918</v>
      </c>
      <c r="CJ29" s="159">
        <v>2512</v>
      </c>
      <c r="CK29" s="220" t="s">
        <v>64</v>
      </c>
      <c r="CL29" s="10">
        <v>0</v>
      </c>
      <c r="CU29" s="131">
        <v>8</v>
      </c>
      <c r="CV29" s="225">
        <v>245</v>
      </c>
      <c r="CW29" s="159">
        <v>1676</v>
      </c>
      <c r="CX29" s="159">
        <v>1592</v>
      </c>
      <c r="CY29" s="220" t="s">
        <v>64</v>
      </c>
      <c r="CZ29" s="10"/>
      <c r="DC29" s="100"/>
      <c r="DJ29" s="131">
        <v>8</v>
      </c>
      <c r="DK29" s="167">
        <v>4450</v>
      </c>
      <c r="DL29" s="434">
        <v>1334</v>
      </c>
      <c r="DM29" s="159">
        <v>1660</v>
      </c>
      <c r="DN29" s="168" t="s">
        <v>64</v>
      </c>
      <c r="DO29" s="10"/>
    </row>
    <row r="30" spans="2:125" ht="13.5" thickBot="1" x14ac:dyDescent="0.25">
      <c r="B30" s="124">
        <v>402</v>
      </c>
      <c r="C30" s="15">
        <v>330</v>
      </c>
      <c r="D30" s="15">
        <v>233</v>
      </c>
      <c r="E30" s="13" t="s">
        <v>25</v>
      </c>
      <c r="G30" s="31">
        <v>3</v>
      </c>
      <c r="H30" s="59">
        <v>148</v>
      </c>
      <c r="I30" s="60">
        <v>178</v>
      </c>
      <c r="J30" s="60">
        <v>37</v>
      </c>
      <c r="K30" s="60">
        <v>68</v>
      </c>
      <c r="L30" s="60">
        <v>58</v>
      </c>
      <c r="M30" s="61" t="s">
        <v>5</v>
      </c>
      <c r="O30" s="1"/>
      <c r="P30" s="1"/>
      <c r="Q30" s="1"/>
      <c r="R30" s="1"/>
      <c r="S30" s="1"/>
      <c r="U30" s="1"/>
      <c r="V30" s="1"/>
      <c r="W30" s="1"/>
      <c r="X30" s="1"/>
      <c r="Y30" s="1"/>
      <c r="AA30" s="1"/>
      <c r="AB30" s="9"/>
      <c r="AC30" s="9"/>
      <c r="AD30" s="9"/>
      <c r="AE30" s="142"/>
      <c r="AG30" s="1"/>
      <c r="AH30" s="1"/>
      <c r="AI30" s="1"/>
      <c r="AJ30" s="1"/>
      <c r="AK30" s="9"/>
      <c r="AN30" s="9"/>
      <c r="AO30" s="9"/>
      <c r="AP30" s="9"/>
      <c r="AQ30" s="10"/>
      <c r="AT30" s="9"/>
      <c r="AU30" s="9"/>
      <c r="AV30" s="9"/>
      <c r="AW30" s="10"/>
      <c r="AZ30" s="9"/>
      <c r="BA30" s="9"/>
      <c r="BB30" s="9"/>
      <c r="BC30" s="10"/>
      <c r="BI30" s="1"/>
      <c r="BJ30" s="9"/>
      <c r="BK30" s="9"/>
      <c r="BL30" s="9"/>
      <c r="BM30" s="10"/>
      <c r="BV30" s="9"/>
      <c r="BW30" s="9"/>
      <c r="BX30" s="9"/>
      <c r="BY30" s="10"/>
      <c r="CH30" s="9"/>
      <c r="CI30" s="9"/>
      <c r="CJ30" s="9"/>
      <c r="CK30" s="9"/>
      <c r="CV30" s="9"/>
      <c r="CW30" s="9"/>
      <c r="CX30" s="9"/>
      <c r="CY30" s="9"/>
      <c r="CZ30" s="10"/>
      <c r="DC30" s="100"/>
      <c r="DK30" s="9"/>
      <c r="DL30" s="9"/>
      <c r="DM30" s="9"/>
      <c r="DN30" s="9"/>
      <c r="DO30" s="10"/>
    </row>
    <row r="31" spans="2:125" ht="13.5" thickBot="1" x14ac:dyDescent="0.25">
      <c r="B31" s="124">
        <v>60</v>
      </c>
      <c r="C31" s="15">
        <v>349</v>
      </c>
      <c r="D31" s="15">
        <v>176</v>
      </c>
      <c r="E31" s="13" t="s">
        <v>25</v>
      </c>
      <c r="G31" s="35">
        <v>4</v>
      </c>
      <c r="H31" s="62">
        <v>342</v>
      </c>
      <c r="I31" s="63">
        <v>449</v>
      </c>
      <c r="J31" s="63">
        <v>174</v>
      </c>
      <c r="K31" s="63">
        <v>292</v>
      </c>
      <c r="L31" s="63">
        <v>710</v>
      </c>
      <c r="M31" s="64" t="s">
        <v>5</v>
      </c>
      <c r="O31" s="4" t="s">
        <v>8</v>
      </c>
      <c r="P31" s="5" t="s">
        <v>1</v>
      </c>
      <c r="Q31" s="5" t="s">
        <v>2</v>
      </c>
      <c r="R31" s="5" t="s">
        <v>3</v>
      </c>
      <c r="S31" s="6" t="s">
        <v>4</v>
      </c>
      <c r="U31" s="4" t="s">
        <v>8</v>
      </c>
      <c r="V31" s="5" t="s">
        <v>1</v>
      </c>
      <c r="W31" s="5" t="s">
        <v>2</v>
      </c>
      <c r="X31" s="5" t="s">
        <v>3</v>
      </c>
      <c r="Y31" s="6" t="s">
        <v>4</v>
      </c>
      <c r="AA31" s="4" t="s">
        <v>8</v>
      </c>
      <c r="AB31" s="11" t="s">
        <v>1</v>
      </c>
      <c r="AC31" s="11" t="s">
        <v>2</v>
      </c>
      <c r="AD31" s="11" t="s">
        <v>3</v>
      </c>
      <c r="AE31" s="136" t="s">
        <v>4</v>
      </c>
      <c r="AG31" s="4" t="s">
        <v>8</v>
      </c>
      <c r="AH31" s="1"/>
      <c r="AI31" s="1"/>
      <c r="AJ31" s="1"/>
      <c r="AK31" s="12" t="s">
        <v>4</v>
      </c>
      <c r="AM31" s="3" t="s">
        <v>8</v>
      </c>
      <c r="AN31" s="7" t="s">
        <v>1</v>
      </c>
      <c r="AO31" s="7" t="s">
        <v>2</v>
      </c>
      <c r="AP31" s="7" t="s">
        <v>3</v>
      </c>
      <c r="AQ31" s="8" t="s">
        <v>4</v>
      </c>
      <c r="AS31" s="3" t="s">
        <v>8</v>
      </c>
      <c r="AT31" s="7" t="s">
        <v>1</v>
      </c>
      <c r="AU31" s="7" t="s">
        <v>2</v>
      </c>
      <c r="AV31" s="7" t="s">
        <v>3</v>
      </c>
      <c r="AW31" s="8" t="s">
        <v>4</v>
      </c>
      <c r="AY31" s="3" t="s">
        <v>8</v>
      </c>
      <c r="AZ31" s="7" t="s">
        <v>1</v>
      </c>
      <c r="BA31" s="7" t="s">
        <v>2</v>
      </c>
      <c r="BB31" s="7" t="s">
        <v>3</v>
      </c>
      <c r="BC31" s="8" t="s">
        <v>4</v>
      </c>
      <c r="BI31" s="4" t="s">
        <v>8</v>
      </c>
      <c r="BJ31" s="7" t="s">
        <v>1</v>
      </c>
      <c r="BK31" s="7" t="s">
        <v>2</v>
      </c>
      <c r="BL31" s="7" t="s">
        <v>3</v>
      </c>
      <c r="BM31" s="8" t="s">
        <v>4</v>
      </c>
      <c r="BU31" s="3" t="s">
        <v>8</v>
      </c>
      <c r="BV31" s="7" t="s">
        <v>1</v>
      </c>
      <c r="BW31" s="7" t="s">
        <v>2</v>
      </c>
      <c r="BX31" s="7" t="s">
        <v>3</v>
      </c>
      <c r="BY31" s="8" t="s">
        <v>4</v>
      </c>
      <c r="CG31" s="3" t="s">
        <v>8</v>
      </c>
      <c r="CH31" s="11" t="s">
        <v>1</v>
      </c>
      <c r="CI31" s="11" t="s">
        <v>2</v>
      </c>
      <c r="CJ31" s="11" t="s">
        <v>3</v>
      </c>
      <c r="CK31" s="12" t="s">
        <v>4</v>
      </c>
      <c r="CU31" s="3" t="s">
        <v>8</v>
      </c>
      <c r="CV31" s="11" t="s">
        <v>1</v>
      </c>
      <c r="CW31" s="11" t="s">
        <v>2</v>
      </c>
      <c r="CX31" s="11" t="s">
        <v>3</v>
      </c>
      <c r="CY31" s="12" t="s">
        <v>4</v>
      </c>
      <c r="CZ31" s="10"/>
      <c r="DC31" s="100"/>
      <c r="DJ31" s="3" t="s">
        <v>8</v>
      </c>
      <c r="DK31" s="11" t="s">
        <v>1</v>
      </c>
      <c r="DL31" s="11" t="s">
        <v>2</v>
      </c>
      <c r="DM31" s="11" t="s">
        <v>3</v>
      </c>
      <c r="DN31" s="12" t="s">
        <v>4</v>
      </c>
      <c r="DO31" s="10"/>
    </row>
    <row r="32" spans="2:125" ht="13.5" thickBot="1" x14ac:dyDescent="0.25">
      <c r="B32" s="124">
        <v>68</v>
      </c>
      <c r="C32" s="15">
        <v>16</v>
      </c>
      <c r="D32" s="15">
        <v>71</v>
      </c>
      <c r="E32" s="13" t="s">
        <v>25</v>
      </c>
      <c r="O32" s="19">
        <v>1</v>
      </c>
      <c r="P32" s="53">
        <v>144</v>
      </c>
      <c r="Q32" s="77">
        <v>60</v>
      </c>
      <c r="R32" s="77">
        <v>64</v>
      </c>
      <c r="S32" s="78" t="s">
        <v>11</v>
      </c>
      <c r="U32" s="19">
        <v>1</v>
      </c>
      <c r="V32" s="69">
        <v>343</v>
      </c>
      <c r="W32" s="76">
        <v>25</v>
      </c>
      <c r="X32" s="76">
        <v>494</v>
      </c>
      <c r="Y32" s="75" t="s">
        <v>11</v>
      </c>
      <c r="AA32" s="27">
        <v>1</v>
      </c>
      <c r="AB32" s="29">
        <v>47</v>
      </c>
      <c r="AC32" s="28">
        <v>126</v>
      </c>
      <c r="AD32" s="29">
        <v>148</v>
      </c>
      <c r="AE32" s="137" t="s">
        <v>7</v>
      </c>
      <c r="AG32" s="22">
        <v>1</v>
      </c>
      <c r="AH32" s="145">
        <v>337</v>
      </c>
      <c r="AI32" s="146">
        <v>1510</v>
      </c>
      <c r="AJ32" s="147">
        <v>85</v>
      </c>
      <c r="AK32" s="25" t="s">
        <v>6</v>
      </c>
      <c r="AM32" s="22">
        <v>1</v>
      </c>
      <c r="AN32" s="24">
        <v>70</v>
      </c>
      <c r="AO32" s="23">
        <v>1114</v>
      </c>
      <c r="AP32" s="24">
        <v>48</v>
      </c>
      <c r="AQ32" s="25" t="s">
        <v>6</v>
      </c>
      <c r="AS32" s="22">
        <v>1</v>
      </c>
      <c r="AT32" s="24">
        <v>1732</v>
      </c>
      <c r="AU32" s="23">
        <v>67</v>
      </c>
      <c r="AV32" s="24">
        <v>48</v>
      </c>
      <c r="AW32" s="25" t="s">
        <v>6</v>
      </c>
      <c r="AY32" s="31">
        <v>1</v>
      </c>
      <c r="AZ32" s="32">
        <v>1592</v>
      </c>
      <c r="BA32" s="33">
        <v>1126</v>
      </c>
      <c r="BB32" s="32">
        <v>1511</v>
      </c>
      <c r="BC32" s="34" t="s">
        <v>5</v>
      </c>
      <c r="BI32" s="128">
        <v>1</v>
      </c>
      <c r="BJ32" s="160">
        <v>346</v>
      </c>
      <c r="BK32" s="161">
        <v>1747</v>
      </c>
      <c r="BL32" s="162">
        <v>1771</v>
      </c>
      <c r="BM32" s="163" t="s">
        <v>7</v>
      </c>
      <c r="BU32" s="128">
        <v>1</v>
      </c>
      <c r="BV32" s="98">
        <v>1114</v>
      </c>
      <c r="BW32" s="224">
        <v>469</v>
      </c>
      <c r="BX32" s="98">
        <v>2041</v>
      </c>
      <c r="BY32" s="165" t="s">
        <v>61</v>
      </c>
      <c r="CG32" s="128">
        <v>1</v>
      </c>
      <c r="CH32" s="98">
        <v>1241</v>
      </c>
      <c r="CI32" s="153">
        <v>2056</v>
      </c>
      <c r="CJ32" s="98">
        <v>368</v>
      </c>
      <c r="CK32" s="217" t="s">
        <v>63</v>
      </c>
      <c r="CU32" s="128">
        <v>1</v>
      </c>
      <c r="CV32" s="98">
        <v>341</v>
      </c>
      <c r="CW32" s="153">
        <v>254</v>
      </c>
      <c r="CX32" s="98">
        <v>78</v>
      </c>
      <c r="CY32" s="217" t="s">
        <v>62</v>
      </c>
      <c r="CZ32" s="10"/>
      <c r="DC32" s="100"/>
      <c r="DJ32" s="128">
        <v>1</v>
      </c>
      <c r="DK32" s="111">
        <v>1678</v>
      </c>
      <c r="DL32" s="50">
        <v>148</v>
      </c>
      <c r="DM32" s="410">
        <v>862</v>
      </c>
      <c r="DN32" s="226" t="s">
        <v>61</v>
      </c>
      <c r="DO32" s="10"/>
    </row>
    <row r="33" spans="2:122" ht="13.5" thickBot="1" x14ac:dyDescent="0.25">
      <c r="B33" s="124">
        <v>47</v>
      </c>
      <c r="C33" s="15">
        <v>312</v>
      </c>
      <c r="D33" s="15">
        <v>201</v>
      </c>
      <c r="E33" s="13" t="s">
        <v>25</v>
      </c>
      <c r="G33" s="52" t="s">
        <v>9</v>
      </c>
      <c r="H33" s="50" t="s">
        <v>1</v>
      </c>
      <c r="I33" s="50" t="s">
        <v>27</v>
      </c>
      <c r="J33" s="50" t="s">
        <v>2</v>
      </c>
      <c r="K33" s="50" t="s">
        <v>3</v>
      </c>
      <c r="L33" s="50" t="s">
        <v>28</v>
      </c>
      <c r="M33" s="51" t="s">
        <v>4</v>
      </c>
      <c r="O33" s="22">
        <v>2</v>
      </c>
      <c r="P33" s="56">
        <v>353</v>
      </c>
      <c r="Q33" s="79">
        <v>267</v>
      </c>
      <c r="R33" s="79">
        <v>343</v>
      </c>
      <c r="S33" s="80" t="s">
        <v>6</v>
      </c>
      <c r="U33" s="31">
        <v>2</v>
      </c>
      <c r="V33" s="60">
        <v>16</v>
      </c>
      <c r="W33" s="83">
        <v>79</v>
      </c>
      <c r="X33" s="83">
        <v>818</v>
      </c>
      <c r="Y33" s="82" t="s">
        <v>5</v>
      </c>
      <c r="AA33" s="27">
        <v>2</v>
      </c>
      <c r="AB33" s="29">
        <v>1319</v>
      </c>
      <c r="AC33" s="29">
        <v>233</v>
      </c>
      <c r="AD33" s="29">
        <v>57</v>
      </c>
      <c r="AE33" s="137" t="s">
        <v>7</v>
      </c>
      <c r="AG33" s="19">
        <v>2</v>
      </c>
      <c r="AH33" s="148">
        <v>175</v>
      </c>
      <c r="AI33" s="2">
        <v>33</v>
      </c>
      <c r="AJ33" s="149">
        <v>108</v>
      </c>
      <c r="AK33" s="21" t="s">
        <v>11</v>
      </c>
      <c r="AM33" s="31">
        <v>2</v>
      </c>
      <c r="AN33" s="32">
        <v>79</v>
      </c>
      <c r="AO33" s="32">
        <v>469</v>
      </c>
      <c r="AP33" s="32">
        <v>222</v>
      </c>
      <c r="AQ33" s="34" t="s">
        <v>5</v>
      </c>
      <c r="AS33" s="19">
        <v>2</v>
      </c>
      <c r="AT33" s="20">
        <v>330</v>
      </c>
      <c r="AU33" s="20">
        <v>910</v>
      </c>
      <c r="AV33" s="20">
        <v>1270</v>
      </c>
      <c r="AW33" s="21" t="s">
        <v>11</v>
      </c>
      <c r="AY33" s="31">
        <v>2</v>
      </c>
      <c r="AZ33" s="32">
        <v>2337</v>
      </c>
      <c r="BA33" s="32">
        <v>33</v>
      </c>
      <c r="BB33" s="32">
        <v>45</v>
      </c>
      <c r="BC33" s="34" t="s">
        <v>5</v>
      </c>
      <c r="BI33" s="128">
        <v>2</v>
      </c>
      <c r="BJ33" s="164">
        <v>1896</v>
      </c>
      <c r="BK33" s="98">
        <v>2039</v>
      </c>
      <c r="BL33" s="98">
        <v>668</v>
      </c>
      <c r="BM33" s="165" t="s">
        <v>7</v>
      </c>
      <c r="BU33" s="128">
        <v>2</v>
      </c>
      <c r="BV33" s="98">
        <v>111</v>
      </c>
      <c r="BW33" s="98">
        <v>1538</v>
      </c>
      <c r="BX33" s="98">
        <v>2630</v>
      </c>
      <c r="BY33" s="217" t="s">
        <v>63</v>
      </c>
      <c r="CG33" s="128">
        <v>2</v>
      </c>
      <c r="CH33" s="98">
        <v>1717</v>
      </c>
      <c r="CI33" s="223">
        <v>67</v>
      </c>
      <c r="CJ33" s="98">
        <v>2751</v>
      </c>
      <c r="CK33" s="217" t="s">
        <v>63</v>
      </c>
      <c r="CU33" s="128">
        <v>2</v>
      </c>
      <c r="CV33" s="98">
        <v>233</v>
      </c>
      <c r="CW33" s="98">
        <v>987</v>
      </c>
      <c r="CX33" s="98">
        <v>207</v>
      </c>
      <c r="CY33" s="217" t="s">
        <v>61</v>
      </c>
      <c r="CZ33" s="10"/>
      <c r="DA33" s="98"/>
      <c r="DJ33" s="128">
        <v>2</v>
      </c>
      <c r="DK33" s="112">
        <v>1983</v>
      </c>
      <c r="DL33" s="369">
        <v>3539</v>
      </c>
      <c r="DM33" s="97">
        <v>2996</v>
      </c>
      <c r="DN33" s="217" t="s">
        <v>63</v>
      </c>
      <c r="DO33" s="10"/>
      <c r="DP33" s="98"/>
    </row>
    <row r="34" spans="2:122" x14ac:dyDescent="0.2">
      <c r="B34" s="124">
        <v>37</v>
      </c>
      <c r="C34" s="15">
        <v>88</v>
      </c>
      <c r="D34" s="15">
        <v>59</v>
      </c>
      <c r="E34" s="13" t="s">
        <v>25</v>
      </c>
      <c r="G34" s="22">
        <v>1</v>
      </c>
      <c r="H34" s="65">
        <v>45</v>
      </c>
      <c r="I34" s="66">
        <v>249</v>
      </c>
      <c r="J34" s="66">
        <v>128</v>
      </c>
      <c r="K34" s="66">
        <v>135</v>
      </c>
      <c r="L34" s="66">
        <v>108</v>
      </c>
      <c r="M34" s="67" t="s">
        <v>6</v>
      </c>
      <c r="O34" s="27">
        <v>3</v>
      </c>
      <c r="P34" s="91">
        <v>494</v>
      </c>
      <c r="Q34" s="86">
        <v>662</v>
      </c>
      <c r="R34" s="86">
        <v>250</v>
      </c>
      <c r="S34" s="87" t="s">
        <v>7</v>
      </c>
      <c r="U34" s="22">
        <v>3</v>
      </c>
      <c r="V34" s="79">
        <v>87</v>
      </c>
      <c r="W34" s="79">
        <v>103</v>
      </c>
      <c r="X34" s="79">
        <v>650</v>
      </c>
      <c r="Y34" s="80" t="s">
        <v>6</v>
      </c>
      <c r="AA34" s="22">
        <v>3</v>
      </c>
      <c r="AB34" s="23">
        <v>279</v>
      </c>
      <c r="AC34" s="23">
        <v>66</v>
      </c>
      <c r="AD34" s="24">
        <v>461</v>
      </c>
      <c r="AE34" s="139" t="s">
        <v>6</v>
      </c>
      <c r="AG34" s="31">
        <v>3</v>
      </c>
      <c r="AH34" s="148">
        <v>343</v>
      </c>
      <c r="AI34" s="2">
        <v>388</v>
      </c>
      <c r="AJ34" s="149">
        <v>353</v>
      </c>
      <c r="AK34" s="34" t="s">
        <v>5</v>
      </c>
      <c r="AM34" s="19">
        <v>3</v>
      </c>
      <c r="AN34" s="26">
        <v>503</v>
      </c>
      <c r="AO34" s="26">
        <v>451</v>
      </c>
      <c r="AP34" s="20">
        <v>1139</v>
      </c>
      <c r="AQ34" s="21" t="s">
        <v>11</v>
      </c>
      <c r="AS34" s="31">
        <v>3</v>
      </c>
      <c r="AT34" s="33">
        <v>195</v>
      </c>
      <c r="AU34" s="33">
        <v>121</v>
      </c>
      <c r="AV34" s="32">
        <v>126</v>
      </c>
      <c r="AW34" s="34" t="s">
        <v>5</v>
      </c>
      <c r="AY34" s="19">
        <v>3</v>
      </c>
      <c r="AZ34" s="26">
        <v>67</v>
      </c>
      <c r="BA34" s="26">
        <v>16</v>
      </c>
      <c r="BB34" s="20">
        <v>348</v>
      </c>
      <c r="BC34" s="21" t="s">
        <v>11</v>
      </c>
      <c r="BI34" s="128">
        <v>3</v>
      </c>
      <c r="BJ34" s="166">
        <v>175</v>
      </c>
      <c r="BK34" s="153">
        <v>254</v>
      </c>
      <c r="BL34" s="98">
        <v>2185</v>
      </c>
      <c r="BM34" s="165" t="s">
        <v>7</v>
      </c>
      <c r="BU34" s="128">
        <v>3</v>
      </c>
      <c r="BV34" s="153">
        <v>1986</v>
      </c>
      <c r="BW34" s="153">
        <v>1676</v>
      </c>
      <c r="BX34" s="98">
        <v>888</v>
      </c>
      <c r="BY34" s="217" t="s">
        <v>62</v>
      </c>
      <c r="CG34" s="128">
        <v>3</v>
      </c>
      <c r="CH34" s="153">
        <v>71</v>
      </c>
      <c r="CI34" s="153">
        <v>2826</v>
      </c>
      <c r="CJ34" s="98">
        <v>103</v>
      </c>
      <c r="CK34" s="217" t="s">
        <v>62</v>
      </c>
      <c r="CU34" s="128">
        <v>3</v>
      </c>
      <c r="CV34" s="153">
        <v>1986</v>
      </c>
      <c r="CW34" s="153">
        <v>1678</v>
      </c>
      <c r="CX34" s="98">
        <v>85</v>
      </c>
      <c r="CY34" s="217" t="s">
        <v>64</v>
      </c>
      <c r="CZ34" s="10"/>
      <c r="DA34" s="98"/>
      <c r="DJ34" s="128">
        <v>3</v>
      </c>
      <c r="DK34" s="112">
        <v>4814</v>
      </c>
      <c r="DL34" s="369">
        <v>67</v>
      </c>
      <c r="DM34" s="369">
        <v>1918</v>
      </c>
      <c r="DN34" s="217" t="s">
        <v>62</v>
      </c>
      <c r="DO34" s="10"/>
      <c r="DP34" s="98"/>
    </row>
    <row r="35" spans="2:122" x14ac:dyDescent="0.2">
      <c r="B35" s="124">
        <v>28</v>
      </c>
      <c r="C35" s="15">
        <v>67</v>
      </c>
      <c r="D35" s="15">
        <v>75</v>
      </c>
      <c r="E35" s="13" t="s">
        <v>25</v>
      </c>
      <c r="G35" s="19">
        <v>2</v>
      </c>
      <c r="H35" s="68">
        <v>177</v>
      </c>
      <c r="I35" s="69">
        <v>59</v>
      </c>
      <c r="J35" s="69">
        <v>122</v>
      </c>
      <c r="K35" s="69">
        <v>53</v>
      </c>
      <c r="L35" s="69">
        <v>340</v>
      </c>
      <c r="M35" s="70" t="s">
        <v>11</v>
      </c>
      <c r="O35" s="27">
        <v>4</v>
      </c>
      <c r="P35" s="92">
        <v>942</v>
      </c>
      <c r="Q35" s="85">
        <v>357</v>
      </c>
      <c r="R35" s="85">
        <v>519</v>
      </c>
      <c r="S35" s="87" t="s">
        <v>7</v>
      </c>
      <c r="U35" s="27">
        <v>4</v>
      </c>
      <c r="V35" s="85">
        <v>308</v>
      </c>
      <c r="W35" s="85">
        <v>121</v>
      </c>
      <c r="X35" s="85">
        <v>188</v>
      </c>
      <c r="Y35" s="87" t="s">
        <v>7</v>
      </c>
      <c r="AA35" s="19">
        <v>4</v>
      </c>
      <c r="AB35" s="20">
        <v>1038</v>
      </c>
      <c r="AC35" s="20">
        <v>175</v>
      </c>
      <c r="AD35" s="20">
        <v>1388</v>
      </c>
      <c r="AE35" s="140" t="s">
        <v>11</v>
      </c>
      <c r="AG35" s="31">
        <v>4</v>
      </c>
      <c r="AH35" s="148">
        <v>118</v>
      </c>
      <c r="AI35" s="2">
        <v>229</v>
      </c>
      <c r="AJ35" s="149">
        <v>312</v>
      </c>
      <c r="AK35" s="34" t="s">
        <v>5</v>
      </c>
      <c r="AM35" s="31">
        <v>4</v>
      </c>
      <c r="AN35" s="32">
        <v>121</v>
      </c>
      <c r="AO35" s="32">
        <v>65</v>
      </c>
      <c r="AP35" s="32">
        <v>1511</v>
      </c>
      <c r="AQ35" s="34" t="s">
        <v>5</v>
      </c>
      <c r="AS35" s="27">
        <v>4</v>
      </c>
      <c r="AT35" s="29">
        <v>1305</v>
      </c>
      <c r="AU35" s="29">
        <v>176</v>
      </c>
      <c r="AV35" s="29">
        <v>2166</v>
      </c>
      <c r="AW35" s="30" t="s">
        <v>7</v>
      </c>
      <c r="AY35" s="22">
        <v>4</v>
      </c>
      <c r="AZ35" s="24">
        <v>368</v>
      </c>
      <c r="BA35" s="24">
        <v>100</v>
      </c>
      <c r="BB35" s="24">
        <v>2171</v>
      </c>
      <c r="BC35" s="25" t="s">
        <v>6</v>
      </c>
      <c r="BI35" s="128">
        <v>4</v>
      </c>
      <c r="BJ35" s="164">
        <v>188</v>
      </c>
      <c r="BK35" s="98">
        <v>399</v>
      </c>
      <c r="BL35" s="98">
        <v>329</v>
      </c>
      <c r="BM35" s="165" t="s">
        <v>6</v>
      </c>
      <c r="BU35" s="128">
        <v>4</v>
      </c>
      <c r="BV35" s="223">
        <v>2612</v>
      </c>
      <c r="BW35" s="223">
        <v>27</v>
      </c>
      <c r="BX35" s="223">
        <v>141</v>
      </c>
      <c r="BY35" s="217" t="s">
        <v>63</v>
      </c>
      <c r="CG35" s="128">
        <v>4</v>
      </c>
      <c r="CH35" s="98">
        <v>364</v>
      </c>
      <c r="CI35" s="98">
        <v>1986</v>
      </c>
      <c r="CJ35" s="98">
        <v>365</v>
      </c>
      <c r="CK35" s="217" t="s">
        <v>64</v>
      </c>
      <c r="CU35" s="128">
        <v>4</v>
      </c>
      <c r="CV35" s="98">
        <v>1507</v>
      </c>
      <c r="CW35" s="223">
        <v>3098</v>
      </c>
      <c r="CX35" s="223">
        <v>51</v>
      </c>
      <c r="CY35" s="217" t="s">
        <v>64</v>
      </c>
      <c r="CZ35" s="10"/>
      <c r="DA35" s="98"/>
      <c r="DJ35" s="128">
        <v>4</v>
      </c>
      <c r="DK35" s="445">
        <v>2056</v>
      </c>
      <c r="DL35" s="97">
        <v>967</v>
      </c>
      <c r="DM35" s="97">
        <v>3990</v>
      </c>
      <c r="DN35" s="217" t="s">
        <v>63</v>
      </c>
      <c r="DO35" s="10"/>
      <c r="DP35" s="98"/>
    </row>
    <row r="36" spans="2:122" ht="13.5" thickBot="1" x14ac:dyDescent="0.25">
      <c r="B36" s="125">
        <v>22</v>
      </c>
      <c r="C36" s="16">
        <v>45</v>
      </c>
      <c r="D36" s="16">
        <v>340</v>
      </c>
      <c r="E36" s="14" t="s">
        <v>25</v>
      </c>
      <c r="G36" s="31">
        <v>3</v>
      </c>
      <c r="H36" s="59">
        <v>38</v>
      </c>
      <c r="I36" s="60">
        <v>422</v>
      </c>
      <c r="J36" s="60">
        <v>235</v>
      </c>
      <c r="K36" s="60">
        <v>8</v>
      </c>
      <c r="L36" s="60">
        <v>293</v>
      </c>
      <c r="M36" s="61" t="s">
        <v>5</v>
      </c>
      <c r="O36" s="31">
        <v>5</v>
      </c>
      <c r="P36" s="59">
        <v>63</v>
      </c>
      <c r="Q36" s="84">
        <v>157</v>
      </c>
      <c r="R36" s="84">
        <v>48</v>
      </c>
      <c r="S36" s="82" t="s">
        <v>5</v>
      </c>
      <c r="U36" s="31">
        <v>5</v>
      </c>
      <c r="V36" s="60">
        <v>126</v>
      </c>
      <c r="W36" s="83">
        <v>322</v>
      </c>
      <c r="X36" s="83">
        <v>781</v>
      </c>
      <c r="Y36" s="82" t="s">
        <v>5</v>
      </c>
      <c r="AA36" s="27">
        <v>5</v>
      </c>
      <c r="AB36" s="29">
        <v>11</v>
      </c>
      <c r="AC36" s="28">
        <v>190</v>
      </c>
      <c r="AD36" s="29">
        <v>179</v>
      </c>
      <c r="AE36" s="137" t="s">
        <v>7</v>
      </c>
      <c r="AG36" s="27">
        <v>5</v>
      </c>
      <c r="AH36" s="148">
        <v>703</v>
      </c>
      <c r="AI36" s="2">
        <v>234</v>
      </c>
      <c r="AJ36" s="149">
        <v>195</v>
      </c>
      <c r="AK36" s="30" t="s">
        <v>7</v>
      </c>
      <c r="AM36" s="27">
        <v>5</v>
      </c>
      <c r="AN36" s="29">
        <v>1468</v>
      </c>
      <c r="AO36" s="28">
        <v>1680</v>
      </c>
      <c r="AP36" s="29">
        <v>148</v>
      </c>
      <c r="AQ36" s="30" t="s">
        <v>7</v>
      </c>
      <c r="AS36" s="31">
        <v>5</v>
      </c>
      <c r="AT36" s="32">
        <v>1114</v>
      </c>
      <c r="AU36" s="33">
        <v>469</v>
      </c>
      <c r="AV36" s="32">
        <v>1523</v>
      </c>
      <c r="AW36" s="34" t="s">
        <v>5</v>
      </c>
      <c r="AY36" s="27">
        <v>5</v>
      </c>
      <c r="AZ36" s="29">
        <v>304</v>
      </c>
      <c r="BA36" s="28">
        <v>191</v>
      </c>
      <c r="BB36" s="29">
        <v>326</v>
      </c>
      <c r="BC36" s="30" t="s">
        <v>7</v>
      </c>
      <c r="BI36" s="128">
        <v>5</v>
      </c>
      <c r="BJ36" s="164">
        <v>1622</v>
      </c>
      <c r="BK36" s="153">
        <v>375</v>
      </c>
      <c r="BL36" s="98">
        <v>190</v>
      </c>
      <c r="BM36" s="165" t="s">
        <v>7</v>
      </c>
      <c r="BU36" s="128">
        <v>5</v>
      </c>
      <c r="BV36" s="98">
        <v>1306</v>
      </c>
      <c r="BW36" s="224">
        <v>2337</v>
      </c>
      <c r="BX36" s="98">
        <v>624</v>
      </c>
      <c r="BY36" s="217" t="s">
        <v>64</v>
      </c>
      <c r="CG36" s="128">
        <v>5</v>
      </c>
      <c r="CH36" s="98">
        <v>987</v>
      </c>
      <c r="CI36" s="153">
        <v>968</v>
      </c>
      <c r="CJ36" s="223">
        <v>51</v>
      </c>
      <c r="CK36" s="217" t="s">
        <v>61</v>
      </c>
      <c r="CL36" s="153">
        <v>3</v>
      </c>
      <c r="CU36" s="128">
        <v>5</v>
      </c>
      <c r="CV36" s="223">
        <v>244</v>
      </c>
      <c r="CW36" s="153">
        <v>624</v>
      </c>
      <c r="CX36" s="98">
        <v>1885</v>
      </c>
      <c r="CY36" s="217" t="s">
        <v>63</v>
      </c>
      <c r="CZ36" s="153"/>
      <c r="DA36" s="98"/>
      <c r="DJ36" s="128">
        <v>5</v>
      </c>
      <c r="DK36" s="112">
        <v>1310</v>
      </c>
      <c r="DL36" s="97">
        <v>3824</v>
      </c>
      <c r="DM36" s="369">
        <v>1684</v>
      </c>
      <c r="DN36" s="217" t="s">
        <v>64</v>
      </c>
      <c r="DO36" s="153"/>
      <c r="DP36" s="98"/>
      <c r="DQ36" s="1"/>
    </row>
    <row r="37" spans="2:122" ht="13.5" thickBot="1" x14ac:dyDescent="0.25">
      <c r="G37" s="35">
        <v>4</v>
      </c>
      <c r="H37" s="62">
        <v>175</v>
      </c>
      <c r="I37" s="63">
        <v>126</v>
      </c>
      <c r="J37" s="63">
        <v>230</v>
      </c>
      <c r="K37" s="63">
        <v>140</v>
      </c>
      <c r="L37" s="63">
        <v>546</v>
      </c>
      <c r="M37" s="64" t="s">
        <v>5</v>
      </c>
      <c r="O37" s="31">
        <v>6</v>
      </c>
      <c r="P37" s="59">
        <v>138</v>
      </c>
      <c r="Q37" s="84">
        <v>254</v>
      </c>
      <c r="R37" s="84">
        <v>151</v>
      </c>
      <c r="S37" s="82" t="s">
        <v>5</v>
      </c>
      <c r="U37" s="27">
        <v>6</v>
      </c>
      <c r="V37" s="85">
        <v>260</v>
      </c>
      <c r="W37" s="86">
        <v>203</v>
      </c>
      <c r="X37" s="86">
        <v>245</v>
      </c>
      <c r="Y37" s="87" t="s">
        <v>7</v>
      </c>
      <c r="AA37" s="27">
        <v>6</v>
      </c>
      <c r="AB37" s="29">
        <v>563</v>
      </c>
      <c r="AC37" s="29">
        <v>1114</v>
      </c>
      <c r="AD37" s="29">
        <v>343</v>
      </c>
      <c r="AE37" s="137" t="s">
        <v>7</v>
      </c>
      <c r="AG37" s="27">
        <v>6</v>
      </c>
      <c r="AH37" s="148">
        <v>1680</v>
      </c>
      <c r="AI37" s="2">
        <v>66</v>
      </c>
      <c r="AJ37" s="149">
        <v>1503</v>
      </c>
      <c r="AK37" s="30" t="s">
        <v>7</v>
      </c>
      <c r="AM37" s="27">
        <v>6</v>
      </c>
      <c r="AN37" s="29">
        <v>395</v>
      </c>
      <c r="AO37" s="29">
        <v>610</v>
      </c>
      <c r="AP37" s="29">
        <v>279</v>
      </c>
      <c r="AQ37" s="30" t="s">
        <v>7</v>
      </c>
      <c r="AS37" s="27">
        <v>6</v>
      </c>
      <c r="AT37" s="29">
        <v>2054</v>
      </c>
      <c r="AU37" s="29">
        <v>558</v>
      </c>
      <c r="AV37" s="29">
        <v>365</v>
      </c>
      <c r="AW37" s="30" t="s">
        <v>7</v>
      </c>
      <c r="AY37" s="27">
        <v>6</v>
      </c>
      <c r="AZ37" s="29">
        <v>1071</v>
      </c>
      <c r="BA37" s="29">
        <v>604</v>
      </c>
      <c r="BB37" s="29">
        <v>118</v>
      </c>
      <c r="BC37" s="30" t="s">
        <v>7</v>
      </c>
      <c r="BI37" s="128">
        <v>6</v>
      </c>
      <c r="BJ37" s="164">
        <v>341</v>
      </c>
      <c r="BK37" s="98">
        <v>245</v>
      </c>
      <c r="BL37" s="98">
        <v>816</v>
      </c>
      <c r="BM37" s="165" t="s">
        <v>5</v>
      </c>
      <c r="BU37" s="128">
        <v>6</v>
      </c>
      <c r="BV37" s="98">
        <v>175</v>
      </c>
      <c r="BW37" s="223">
        <v>573</v>
      </c>
      <c r="BX37" s="98">
        <v>88</v>
      </c>
      <c r="BY37" s="217" t="s">
        <v>64</v>
      </c>
      <c r="CG37" s="128">
        <v>6</v>
      </c>
      <c r="CH37" s="98">
        <v>1983</v>
      </c>
      <c r="CI37" s="98">
        <v>1519</v>
      </c>
      <c r="CJ37" s="98">
        <v>2363</v>
      </c>
      <c r="CK37" s="217" t="s">
        <v>64</v>
      </c>
      <c r="CL37" s="153">
        <v>2</v>
      </c>
      <c r="CU37" s="128">
        <v>6</v>
      </c>
      <c r="CV37" s="98">
        <v>3528</v>
      </c>
      <c r="CW37" s="98">
        <v>1477</v>
      </c>
      <c r="CX37" s="98">
        <v>1741</v>
      </c>
      <c r="CY37" s="217" t="s">
        <v>63</v>
      </c>
      <c r="CZ37" s="153"/>
      <c r="DA37" s="98"/>
      <c r="DJ37" s="128">
        <v>6</v>
      </c>
      <c r="DK37" s="112">
        <v>1717</v>
      </c>
      <c r="DL37" s="97">
        <v>234</v>
      </c>
      <c r="DM37" s="97">
        <v>135</v>
      </c>
      <c r="DN37" s="217" t="s">
        <v>64</v>
      </c>
      <c r="DO37" s="153"/>
      <c r="DP37" s="98"/>
    </row>
    <row r="38" spans="2:122" ht="13.5" thickBot="1" x14ac:dyDescent="0.25">
      <c r="O38" s="27">
        <v>7</v>
      </c>
      <c r="P38" s="92">
        <v>643</v>
      </c>
      <c r="Q38" s="90">
        <v>148</v>
      </c>
      <c r="R38" s="90">
        <v>57</v>
      </c>
      <c r="S38" s="87" t="s">
        <v>7</v>
      </c>
      <c r="U38" s="27">
        <v>7</v>
      </c>
      <c r="V38" s="85">
        <v>48</v>
      </c>
      <c r="W38" s="85">
        <v>60</v>
      </c>
      <c r="X38" s="85">
        <v>191</v>
      </c>
      <c r="Y38" s="87" t="s">
        <v>7</v>
      </c>
      <c r="AA38" s="31">
        <v>7</v>
      </c>
      <c r="AB38" s="32">
        <v>302</v>
      </c>
      <c r="AC38" s="32">
        <v>292</v>
      </c>
      <c r="AD38" s="32">
        <v>61</v>
      </c>
      <c r="AE38" s="138" t="s">
        <v>5</v>
      </c>
      <c r="AG38" s="27">
        <v>7</v>
      </c>
      <c r="AH38" s="148">
        <v>1126</v>
      </c>
      <c r="AI38" s="2">
        <v>279</v>
      </c>
      <c r="AJ38" s="149">
        <v>180</v>
      </c>
      <c r="AK38" s="30" t="s">
        <v>7</v>
      </c>
      <c r="AM38" s="27">
        <v>7</v>
      </c>
      <c r="AN38" s="29">
        <v>108</v>
      </c>
      <c r="AO38" s="29">
        <v>234</v>
      </c>
      <c r="AP38" s="29">
        <v>175</v>
      </c>
      <c r="AQ38" s="30" t="s">
        <v>7</v>
      </c>
      <c r="AS38" s="27">
        <v>7</v>
      </c>
      <c r="AT38" s="29">
        <v>1700</v>
      </c>
      <c r="AU38" s="29">
        <v>234</v>
      </c>
      <c r="AV38" s="29">
        <v>118</v>
      </c>
      <c r="AW38" s="30" t="s">
        <v>7</v>
      </c>
      <c r="AY38" s="27">
        <v>7</v>
      </c>
      <c r="AZ38" s="29">
        <v>1649</v>
      </c>
      <c r="BA38" s="29">
        <v>527</v>
      </c>
      <c r="BB38" s="29">
        <v>108</v>
      </c>
      <c r="BC38" s="30" t="s">
        <v>7</v>
      </c>
      <c r="BI38" s="128">
        <v>7</v>
      </c>
      <c r="BJ38" s="164">
        <v>217</v>
      </c>
      <c r="BK38" s="98">
        <v>247</v>
      </c>
      <c r="BL38" s="98">
        <v>68</v>
      </c>
      <c r="BM38" s="165" t="s">
        <v>11</v>
      </c>
      <c r="BU38" s="128">
        <v>7</v>
      </c>
      <c r="BV38" s="223">
        <v>3234</v>
      </c>
      <c r="BW38" s="98">
        <v>2775</v>
      </c>
      <c r="BX38" s="98">
        <v>40</v>
      </c>
      <c r="BY38" s="217" t="s">
        <v>64</v>
      </c>
      <c r="CG38" s="128">
        <v>7</v>
      </c>
      <c r="CH38" s="98">
        <v>2996</v>
      </c>
      <c r="CI38" s="98">
        <v>1625</v>
      </c>
      <c r="CJ38" s="98">
        <v>1559</v>
      </c>
      <c r="CK38" s="217" t="s">
        <v>64</v>
      </c>
      <c r="CL38" s="153">
        <v>1</v>
      </c>
      <c r="CU38" s="128">
        <v>7</v>
      </c>
      <c r="CV38" s="98">
        <v>58</v>
      </c>
      <c r="CW38" s="223">
        <v>2474</v>
      </c>
      <c r="CX38" s="98">
        <v>525</v>
      </c>
      <c r="CY38" s="217" t="s">
        <v>64</v>
      </c>
      <c r="CZ38" s="153"/>
      <c r="DA38" s="98"/>
      <c r="DJ38" s="128">
        <v>7</v>
      </c>
      <c r="DK38" s="112">
        <v>359</v>
      </c>
      <c r="DL38" s="97">
        <v>233</v>
      </c>
      <c r="DM38" s="97">
        <v>16</v>
      </c>
      <c r="DN38" s="217" t="s">
        <v>64</v>
      </c>
      <c r="DO38" s="153"/>
      <c r="DP38" s="98"/>
    </row>
    <row r="39" spans="2:122" ht="13.5" thickBot="1" x14ac:dyDescent="0.25">
      <c r="G39" s="52" t="s">
        <v>10</v>
      </c>
      <c r="H39" s="50" t="s">
        <v>1</v>
      </c>
      <c r="I39" s="50" t="s">
        <v>27</v>
      </c>
      <c r="J39" s="50" t="s">
        <v>2</v>
      </c>
      <c r="K39" s="50" t="s">
        <v>3</v>
      </c>
      <c r="L39" s="50" t="s">
        <v>28</v>
      </c>
      <c r="M39" s="51" t="s">
        <v>4</v>
      </c>
      <c r="O39" s="37">
        <v>8</v>
      </c>
      <c r="P39" s="93">
        <v>930</v>
      </c>
      <c r="Q39" s="94">
        <v>236</v>
      </c>
      <c r="R39" s="94">
        <v>155</v>
      </c>
      <c r="S39" s="89" t="s">
        <v>7</v>
      </c>
      <c r="U39" s="37">
        <v>8</v>
      </c>
      <c r="V39" s="88">
        <v>522</v>
      </c>
      <c r="W39" s="88">
        <v>71</v>
      </c>
      <c r="X39" s="88">
        <v>223</v>
      </c>
      <c r="Y39" s="89" t="s">
        <v>7</v>
      </c>
      <c r="AA39" s="35">
        <v>8</v>
      </c>
      <c r="AB39" s="36">
        <v>224</v>
      </c>
      <c r="AC39" s="36">
        <v>522</v>
      </c>
      <c r="AD39" s="36">
        <v>1006</v>
      </c>
      <c r="AE39" s="141" t="s">
        <v>5</v>
      </c>
      <c r="AG39" s="37">
        <v>8</v>
      </c>
      <c r="AH39" s="150">
        <v>1450</v>
      </c>
      <c r="AI39" s="151">
        <v>269</v>
      </c>
      <c r="AJ39" s="152">
        <v>292</v>
      </c>
      <c r="AK39" s="39" t="s">
        <v>7</v>
      </c>
      <c r="AM39" s="37">
        <v>8</v>
      </c>
      <c r="AN39" s="38">
        <v>1305</v>
      </c>
      <c r="AO39" s="38">
        <v>180</v>
      </c>
      <c r="AP39" s="38">
        <v>358</v>
      </c>
      <c r="AQ39" s="39" t="s">
        <v>7</v>
      </c>
      <c r="AS39" s="37">
        <v>8</v>
      </c>
      <c r="AT39" s="38">
        <v>2165</v>
      </c>
      <c r="AU39" s="38">
        <v>60</v>
      </c>
      <c r="AV39" s="38">
        <v>1087</v>
      </c>
      <c r="AW39" s="39" t="s">
        <v>7</v>
      </c>
      <c r="AY39" s="37">
        <v>8</v>
      </c>
      <c r="AZ39" s="38">
        <v>2344</v>
      </c>
      <c r="BA39" s="38">
        <v>155</v>
      </c>
      <c r="BB39" s="38">
        <v>231</v>
      </c>
      <c r="BC39" s="39" t="s">
        <v>7</v>
      </c>
      <c r="BI39" s="131">
        <v>8</v>
      </c>
      <c r="BJ39" s="167">
        <v>70</v>
      </c>
      <c r="BK39" s="159">
        <v>27</v>
      </c>
      <c r="BL39" s="159">
        <v>79</v>
      </c>
      <c r="BM39" s="168" t="s">
        <v>5</v>
      </c>
      <c r="BU39" s="131">
        <v>8</v>
      </c>
      <c r="BV39" s="159">
        <v>1511</v>
      </c>
      <c r="BW39" s="159">
        <v>368</v>
      </c>
      <c r="BX39" s="159">
        <v>1732</v>
      </c>
      <c r="BY39" s="220" t="s">
        <v>64</v>
      </c>
      <c r="CG39" s="131">
        <v>8</v>
      </c>
      <c r="CH39" s="159">
        <v>1675</v>
      </c>
      <c r="CI39" s="159">
        <v>1678</v>
      </c>
      <c r="CJ39" s="225">
        <v>245</v>
      </c>
      <c r="CK39" s="220" t="s">
        <v>64</v>
      </c>
      <c r="CL39" s="153">
        <v>1</v>
      </c>
      <c r="CU39" s="131">
        <v>8</v>
      </c>
      <c r="CV39" s="225">
        <v>27</v>
      </c>
      <c r="CW39" s="159">
        <v>971</v>
      </c>
      <c r="CX39" s="225">
        <v>503</v>
      </c>
      <c r="CY39" s="220" t="s">
        <v>64</v>
      </c>
      <c r="CZ39" s="153"/>
      <c r="DA39" s="153"/>
      <c r="DJ39" s="131">
        <v>8</v>
      </c>
      <c r="DK39" s="113">
        <v>4565</v>
      </c>
      <c r="DL39" s="96">
        <v>103</v>
      </c>
      <c r="DM39" s="96">
        <v>2168</v>
      </c>
      <c r="DN39" s="168" t="s">
        <v>64</v>
      </c>
      <c r="DO39" s="153"/>
      <c r="DP39" s="153"/>
    </row>
    <row r="40" spans="2:122" ht="13.5" thickBot="1" x14ac:dyDescent="0.25">
      <c r="G40" s="19">
        <v>1</v>
      </c>
      <c r="H40" s="53">
        <v>71</v>
      </c>
      <c r="I40" s="54">
        <v>294</v>
      </c>
      <c r="J40" s="54">
        <v>125</v>
      </c>
      <c r="K40" s="54">
        <v>365</v>
      </c>
      <c r="L40" s="54">
        <v>279</v>
      </c>
      <c r="M40" s="55" t="s">
        <v>11</v>
      </c>
      <c r="O40" s="1"/>
      <c r="P40" s="1"/>
      <c r="Q40" s="1"/>
      <c r="R40" s="1"/>
      <c r="S40" s="1"/>
      <c r="U40" s="1"/>
      <c r="V40" s="1"/>
      <c r="W40" s="1"/>
      <c r="X40" s="1"/>
      <c r="Y40" s="1"/>
      <c r="AA40" s="1"/>
      <c r="AB40" s="9"/>
      <c r="AC40" s="9"/>
      <c r="AD40" s="9"/>
      <c r="AE40" s="142"/>
      <c r="AG40" s="1"/>
      <c r="AH40" s="1"/>
      <c r="AI40" s="1"/>
      <c r="AJ40" s="1"/>
      <c r="AK40" s="9"/>
      <c r="AN40" s="9"/>
      <c r="AO40" s="9"/>
      <c r="AP40" s="9"/>
      <c r="AQ40" s="10"/>
      <c r="AT40" s="9"/>
      <c r="AU40" s="9"/>
      <c r="AV40" s="9"/>
      <c r="AW40" s="10"/>
      <c r="AZ40" s="9"/>
      <c r="BA40" s="9"/>
      <c r="BB40" s="9"/>
      <c r="BC40" s="10"/>
      <c r="BI40" s="1"/>
      <c r="BJ40" s="9"/>
      <c r="BK40" s="9"/>
      <c r="BL40" s="9"/>
      <c r="BM40" s="10"/>
      <c r="BV40" s="9"/>
      <c r="BW40" s="9"/>
      <c r="BX40" s="9"/>
      <c r="BY40" s="10"/>
      <c r="CH40" s="9"/>
      <c r="CI40" s="9"/>
      <c r="CJ40" s="9"/>
      <c r="CK40" s="9"/>
      <c r="CV40" s="9"/>
      <c r="CW40" s="9"/>
      <c r="CX40" s="9"/>
      <c r="CY40" s="9"/>
      <c r="CZ40" s="10"/>
      <c r="DA40" s="98"/>
      <c r="DK40" s="9"/>
      <c r="DL40" s="9"/>
      <c r="DM40" s="9"/>
      <c r="DN40" s="9"/>
      <c r="DO40" s="10"/>
      <c r="DP40" s="98"/>
    </row>
    <row r="41" spans="2:122" ht="13.5" thickBot="1" x14ac:dyDescent="0.25">
      <c r="G41" s="31">
        <v>2</v>
      </c>
      <c r="H41" s="59">
        <v>176</v>
      </c>
      <c r="I41" s="60">
        <v>288</v>
      </c>
      <c r="J41" s="60">
        <v>56</v>
      </c>
      <c r="K41" s="60">
        <v>31</v>
      </c>
      <c r="L41" s="60">
        <v>25</v>
      </c>
      <c r="M41" s="61" t="s">
        <v>5</v>
      </c>
      <c r="O41" s="4" t="s">
        <v>12</v>
      </c>
      <c r="P41" s="5" t="s">
        <v>1</v>
      </c>
      <c r="Q41" s="5" t="s">
        <v>2</v>
      </c>
      <c r="R41" s="5" t="s">
        <v>3</v>
      </c>
      <c r="S41" s="6" t="s">
        <v>4</v>
      </c>
      <c r="U41" s="4" t="s">
        <v>9</v>
      </c>
      <c r="V41" s="5" t="s">
        <v>1</v>
      </c>
      <c r="W41" s="5" t="s">
        <v>2</v>
      </c>
      <c r="X41" s="5" t="s">
        <v>3</v>
      </c>
      <c r="Y41" s="6" t="s">
        <v>4</v>
      </c>
      <c r="AA41" s="4" t="s">
        <v>9</v>
      </c>
      <c r="AB41" s="11" t="s">
        <v>1</v>
      </c>
      <c r="AC41" s="11" t="s">
        <v>2</v>
      </c>
      <c r="AD41" s="11" t="s">
        <v>3</v>
      </c>
      <c r="AE41" s="136" t="s">
        <v>4</v>
      </c>
      <c r="AG41" s="4" t="s">
        <v>9</v>
      </c>
      <c r="AH41" s="1"/>
      <c r="AI41" s="1"/>
      <c r="AJ41" s="1"/>
      <c r="AK41" s="12" t="s">
        <v>4</v>
      </c>
      <c r="AM41" s="3" t="s">
        <v>9</v>
      </c>
      <c r="AN41" s="7" t="s">
        <v>1</v>
      </c>
      <c r="AO41" s="7" t="s">
        <v>2</v>
      </c>
      <c r="AP41" s="7" t="s">
        <v>3</v>
      </c>
      <c r="AQ41" s="8" t="s">
        <v>4</v>
      </c>
      <c r="AS41" s="3" t="s">
        <v>9</v>
      </c>
      <c r="AT41" s="7" t="s">
        <v>1</v>
      </c>
      <c r="AU41" s="7" t="s">
        <v>2</v>
      </c>
      <c r="AV41" s="7" t="s">
        <v>3</v>
      </c>
      <c r="AW41" s="8" t="s">
        <v>4</v>
      </c>
      <c r="AY41" s="3" t="s">
        <v>9</v>
      </c>
      <c r="AZ41" s="7" t="s">
        <v>1</v>
      </c>
      <c r="BA41" s="7" t="s">
        <v>2</v>
      </c>
      <c r="BB41" s="7" t="s">
        <v>3</v>
      </c>
      <c r="BC41" s="8" t="s">
        <v>4</v>
      </c>
      <c r="BI41" s="4" t="s">
        <v>9</v>
      </c>
      <c r="BJ41" s="7" t="s">
        <v>1</v>
      </c>
      <c r="BK41" s="7" t="s">
        <v>2</v>
      </c>
      <c r="BL41" s="7" t="s">
        <v>3</v>
      </c>
      <c r="BM41" s="8" t="s">
        <v>4</v>
      </c>
      <c r="BU41" s="3" t="s">
        <v>9</v>
      </c>
      <c r="BV41" s="7" t="s">
        <v>1</v>
      </c>
      <c r="BW41" s="7" t="s">
        <v>2</v>
      </c>
      <c r="BX41" s="7" t="s">
        <v>3</v>
      </c>
      <c r="BY41" s="8" t="s">
        <v>4</v>
      </c>
      <c r="CG41" s="3" t="s">
        <v>9</v>
      </c>
      <c r="CH41" s="11" t="s">
        <v>1</v>
      </c>
      <c r="CI41" s="11" t="s">
        <v>2</v>
      </c>
      <c r="CJ41" s="11" t="s">
        <v>3</v>
      </c>
      <c r="CK41" s="12" t="s">
        <v>4</v>
      </c>
      <c r="CU41" s="3" t="s">
        <v>9</v>
      </c>
      <c r="CV41" s="11" t="s">
        <v>1</v>
      </c>
      <c r="CW41" s="11" t="s">
        <v>2</v>
      </c>
      <c r="CX41" s="11" t="s">
        <v>3</v>
      </c>
      <c r="CY41" s="12" t="s">
        <v>4</v>
      </c>
      <c r="CZ41" s="10"/>
      <c r="DA41" s="98"/>
      <c r="DJ41" s="3" t="s">
        <v>9</v>
      </c>
      <c r="DK41" s="11" t="s">
        <v>1</v>
      </c>
      <c r="DL41" s="11" t="s">
        <v>2</v>
      </c>
      <c r="DM41" s="11" t="s">
        <v>3</v>
      </c>
      <c r="DN41" s="12" t="s">
        <v>4</v>
      </c>
      <c r="DO41" s="10"/>
      <c r="DP41" s="98"/>
    </row>
    <row r="42" spans="2:122" x14ac:dyDescent="0.2">
      <c r="G42" s="22">
        <v>3</v>
      </c>
      <c r="H42" s="56">
        <v>141</v>
      </c>
      <c r="I42" s="57">
        <v>302</v>
      </c>
      <c r="J42" s="57">
        <v>236</v>
      </c>
      <c r="K42" s="57">
        <v>329</v>
      </c>
      <c r="L42" s="57">
        <v>301</v>
      </c>
      <c r="M42" s="58" t="s">
        <v>6</v>
      </c>
      <c r="O42" s="19">
        <v>1</v>
      </c>
      <c r="P42" s="69">
        <v>311</v>
      </c>
      <c r="Q42" s="76">
        <v>308</v>
      </c>
      <c r="R42" s="76">
        <v>180</v>
      </c>
      <c r="S42" s="75" t="s">
        <v>11</v>
      </c>
      <c r="U42" s="31">
        <v>1</v>
      </c>
      <c r="V42" s="60">
        <v>74</v>
      </c>
      <c r="W42" s="83">
        <v>68</v>
      </c>
      <c r="X42" s="83">
        <v>9</v>
      </c>
      <c r="Y42" s="82" t="s">
        <v>17</v>
      </c>
      <c r="AA42" s="19">
        <v>1</v>
      </c>
      <c r="AB42" s="20">
        <v>1218</v>
      </c>
      <c r="AC42" s="26">
        <v>469</v>
      </c>
      <c r="AD42" s="20">
        <v>868</v>
      </c>
      <c r="AE42" s="140" t="s">
        <v>11</v>
      </c>
      <c r="AG42" s="27">
        <v>1</v>
      </c>
      <c r="AH42" s="145">
        <v>1089</v>
      </c>
      <c r="AI42" s="146">
        <v>1280</v>
      </c>
      <c r="AJ42" s="147">
        <v>365</v>
      </c>
      <c r="AK42" s="30" t="s">
        <v>7</v>
      </c>
      <c r="AM42" s="22">
        <v>1</v>
      </c>
      <c r="AN42" s="24">
        <v>1625</v>
      </c>
      <c r="AO42" s="23">
        <v>27</v>
      </c>
      <c r="AP42" s="24">
        <v>547</v>
      </c>
      <c r="AQ42" s="25" t="s">
        <v>6</v>
      </c>
      <c r="AS42" s="27">
        <v>1</v>
      </c>
      <c r="AT42" s="29">
        <v>1425</v>
      </c>
      <c r="AU42" s="28">
        <v>25</v>
      </c>
      <c r="AV42" s="29">
        <v>488</v>
      </c>
      <c r="AW42" s="30" t="s">
        <v>7</v>
      </c>
      <c r="AY42" s="19">
        <v>1</v>
      </c>
      <c r="AZ42" s="20">
        <v>1114</v>
      </c>
      <c r="BA42" s="26">
        <v>217</v>
      </c>
      <c r="BB42" s="20">
        <v>148</v>
      </c>
      <c r="BC42" s="21" t="s">
        <v>11</v>
      </c>
      <c r="BI42" s="128">
        <v>1</v>
      </c>
      <c r="BJ42" s="98">
        <v>111</v>
      </c>
      <c r="BK42" s="153">
        <v>67</v>
      </c>
      <c r="BL42" s="98">
        <v>971</v>
      </c>
      <c r="BM42" s="165" t="s">
        <v>11</v>
      </c>
      <c r="BU42" s="128">
        <v>1</v>
      </c>
      <c r="BV42" s="98">
        <v>1086</v>
      </c>
      <c r="BW42" s="224">
        <v>217</v>
      </c>
      <c r="BX42" s="98">
        <v>2429</v>
      </c>
      <c r="BY42" s="217" t="s">
        <v>62</v>
      </c>
      <c r="CG42" s="128">
        <v>1</v>
      </c>
      <c r="CH42" s="98">
        <v>1771</v>
      </c>
      <c r="CI42" s="153">
        <v>1114</v>
      </c>
      <c r="CJ42" s="98">
        <v>294</v>
      </c>
      <c r="CK42" s="217" t="s">
        <v>63</v>
      </c>
      <c r="CU42" s="128">
        <v>1</v>
      </c>
      <c r="CV42" s="223">
        <v>33</v>
      </c>
      <c r="CW42" s="153">
        <v>148</v>
      </c>
      <c r="CX42" s="223">
        <v>3322</v>
      </c>
      <c r="CY42" s="217" t="s">
        <v>64</v>
      </c>
      <c r="CZ42" s="10"/>
      <c r="DA42" s="98"/>
      <c r="DJ42" s="128">
        <v>1</v>
      </c>
      <c r="DK42" s="111">
        <v>118</v>
      </c>
      <c r="DL42" s="446">
        <v>1114</v>
      </c>
      <c r="DM42" s="50">
        <v>4039</v>
      </c>
      <c r="DN42" s="226" t="s">
        <v>63</v>
      </c>
      <c r="DO42" s="10"/>
      <c r="DP42" s="98"/>
    </row>
    <row r="43" spans="2:122" ht="13.5" thickBot="1" x14ac:dyDescent="0.25">
      <c r="G43" s="35">
        <v>4</v>
      </c>
      <c r="H43" s="62">
        <v>114</v>
      </c>
      <c r="I43" s="63">
        <v>67</v>
      </c>
      <c r="J43" s="63">
        <v>61</v>
      </c>
      <c r="K43" s="63">
        <v>118</v>
      </c>
      <c r="L43" s="63">
        <v>378</v>
      </c>
      <c r="M43" s="64" t="s">
        <v>5</v>
      </c>
      <c r="O43" s="22">
        <v>2</v>
      </c>
      <c r="P43" s="57">
        <v>201</v>
      </c>
      <c r="Q43" s="79">
        <v>303</v>
      </c>
      <c r="R43" s="79">
        <v>93</v>
      </c>
      <c r="S43" s="80" t="s">
        <v>6</v>
      </c>
      <c r="U43" s="22">
        <v>2</v>
      </c>
      <c r="V43" s="57">
        <v>167</v>
      </c>
      <c r="W43" s="79">
        <v>312</v>
      </c>
      <c r="X43" s="79">
        <v>231</v>
      </c>
      <c r="Y43" s="80" t="s">
        <v>6</v>
      </c>
      <c r="AA43" s="27">
        <v>2</v>
      </c>
      <c r="AB43" s="29">
        <v>980</v>
      </c>
      <c r="AC43" s="29">
        <v>236</v>
      </c>
      <c r="AD43" s="29">
        <v>971</v>
      </c>
      <c r="AE43" s="137" t="s">
        <v>7</v>
      </c>
      <c r="AG43" s="19">
        <v>2</v>
      </c>
      <c r="AH43" s="148">
        <v>56</v>
      </c>
      <c r="AI43" s="2">
        <v>254</v>
      </c>
      <c r="AJ43" s="149">
        <v>64</v>
      </c>
      <c r="AK43" s="21" t="s">
        <v>11</v>
      </c>
      <c r="AM43" s="19">
        <v>2</v>
      </c>
      <c r="AN43" s="20">
        <v>177</v>
      </c>
      <c r="AO43" s="20">
        <v>1126</v>
      </c>
      <c r="AP43" s="20">
        <v>201</v>
      </c>
      <c r="AQ43" s="21" t="s">
        <v>11</v>
      </c>
      <c r="AS43" s="19">
        <v>2</v>
      </c>
      <c r="AT43" s="20">
        <v>173</v>
      </c>
      <c r="AU43" s="20">
        <v>1902</v>
      </c>
      <c r="AV43" s="20">
        <v>1319</v>
      </c>
      <c r="AW43" s="21" t="s">
        <v>11</v>
      </c>
      <c r="AY43" s="22">
        <v>2</v>
      </c>
      <c r="AZ43" s="24">
        <v>1717</v>
      </c>
      <c r="BA43" s="24">
        <v>254</v>
      </c>
      <c r="BB43" s="24">
        <v>384</v>
      </c>
      <c r="BC43" s="25" t="s">
        <v>6</v>
      </c>
      <c r="BI43" s="128">
        <v>2</v>
      </c>
      <c r="BJ43" s="98">
        <v>1318</v>
      </c>
      <c r="BK43" s="98">
        <v>973</v>
      </c>
      <c r="BL43" s="98">
        <v>25</v>
      </c>
      <c r="BM43" s="165" t="s">
        <v>5</v>
      </c>
      <c r="BU43" s="128">
        <v>2</v>
      </c>
      <c r="BV43" s="98">
        <v>78</v>
      </c>
      <c r="BW43" s="223">
        <v>51</v>
      </c>
      <c r="BX43" s="98">
        <v>2122</v>
      </c>
      <c r="BY43" s="217" t="s">
        <v>63</v>
      </c>
      <c r="CG43" s="128">
        <v>2</v>
      </c>
      <c r="CH43" s="98">
        <v>254</v>
      </c>
      <c r="CI43" s="98">
        <v>111</v>
      </c>
      <c r="CJ43" s="98">
        <v>973</v>
      </c>
      <c r="CK43" s="217" t="s">
        <v>61</v>
      </c>
      <c r="CU43" s="128">
        <v>2</v>
      </c>
      <c r="CV43" s="98">
        <v>492</v>
      </c>
      <c r="CW43" s="98">
        <v>358</v>
      </c>
      <c r="CX43" s="98">
        <v>2016</v>
      </c>
      <c r="CY43" s="217" t="s">
        <v>64</v>
      </c>
      <c r="CZ43" s="10"/>
      <c r="DA43" s="98"/>
      <c r="DB43" s="98"/>
      <c r="DC43" s="98"/>
      <c r="DJ43" s="128">
        <v>2</v>
      </c>
      <c r="DK43" s="112">
        <v>2169</v>
      </c>
      <c r="DL43" s="97">
        <v>3284</v>
      </c>
      <c r="DM43" s="97">
        <v>2175</v>
      </c>
      <c r="DN43" s="217" t="s">
        <v>62</v>
      </c>
      <c r="DO43" s="10"/>
      <c r="DP43" s="98"/>
      <c r="DQ43" s="98"/>
      <c r="DR43" s="98"/>
    </row>
    <row r="44" spans="2:122" ht="13.5" thickBot="1" x14ac:dyDescent="0.25">
      <c r="O44" s="31">
        <v>3</v>
      </c>
      <c r="P44" s="83">
        <v>313</v>
      </c>
      <c r="Q44" s="83">
        <v>312</v>
      </c>
      <c r="R44" s="83">
        <v>108</v>
      </c>
      <c r="S44" s="82" t="s">
        <v>5</v>
      </c>
      <c r="U44" s="27">
        <v>3</v>
      </c>
      <c r="V44" s="86">
        <v>45</v>
      </c>
      <c r="W44" s="86">
        <v>217</v>
      </c>
      <c r="X44" s="86">
        <v>359</v>
      </c>
      <c r="Y44" s="87" t="s">
        <v>7</v>
      </c>
      <c r="AA44" s="31">
        <v>3</v>
      </c>
      <c r="AB44" s="33">
        <v>222</v>
      </c>
      <c r="AC44" s="33">
        <v>64</v>
      </c>
      <c r="AD44" s="32">
        <v>1405</v>
      </c>
      <c r="AE44" s="138" t="s">
        <v>5</v>
      </c>
      <c r="AG44" s="27">
        <v>3</v>
      </c>
      <c r="AH44" s="148">
        <v>231</v>
      </c>
      <c r="AI44" s="2">
        <v>126</v>
      </c>
      <c r="AJ44" s="149">
        <v>1648</v>
      </c>
      <c r="AK44" s="30" t="s">
        <v>7</v>
      </c>
      <c r="AM44" s="31">
        <v>3</v>
      </c>
      <c r="AN44" s="33">
        <v>365</v>
      </c>
      <c r="AO44" s="33">
        <v>1038</v>
      </c>
      <c r="AP44" s="32">
        <v>291</v>
      </c>
      <c r="AQ44" s="34" t="s">
        <v>5</v>
      </c>
      <c r="AS44" s="27">
        <v>3</v>
      </c>
      <c r="AT44" s="28">
        <v>2272</v>
      </c>
      <c r="AU44" s="28">
        <v>45</v>
      </c>
      <c r="AV44" s="29">
        <v>217</v>
      </c>
      <c r="AW44" s="30" t="s">
        <v>7</v>
      </c>
      <c r="AY44" s="27">
        <v>3</v>
      </c>
      <c r="AZ44" s="28">
        <v>2340</v>
      </c>
      <c r="BA44" s="28">
        <v>1450</v>
      </c>
      <c r="BB44" s="29">
        <v>612</v>
      </c>
      <c r="BC44" s="30" t="s">
        <v>7</v>
      </c>
      <c r="BI44" s="128">
        <v>3</v>
      </c>
      <c r="BJ44" s="153">
        <v>708</v>
      </c>
      <c r="BK44" s="153">
        <v>45</v>
      </c>
      <c r="BL44" s="98">
        <v>1923</v>
      </c>
      <c r="BM44" s="165" t="s">
        <v>7</v>
      </c>
      <c r="BU44" s="128">
        <v>3</v>
      </c>
      <c r="BV44" s="153">
        <v>1625</v>
      </c>
      <c r="BW44" s="153">
        <v>2056</v>
      </c>
      <c r="BX44" s="98">
        <v>3138</v>
      </c>
      <c r="BY44" s="217" t="s">
        <v>61</v>
      </c>
      <c r="CG44" s="128">
        <v>3</v>
      </c>
      <c r="CH44" s="153">
        <v>399</v>
      </c>
      <c r="CI44" s="153">
        <v>40</v>
      </c>
      <c r="CJ44" s="98">
        <v>175</v>
      </c>
      <c r="CK44" s="217" t="s">
        <v>63</v>
      </c>
      <c r="CU44" s="128">
        <v>3</v>
      </c>
      <c r="CV44" s="153">
        <v>3173</v>
      </c>
      <c r="CW44" s="153">
        <v>1671</v>
      </c>
      <c r="CX44" s="98">
        <v>868</v>
      </c>
      <c r="CY44" s="217" t="s">
        <v>63</v>
      </c>
      <c r="CZ44" s="10"/>
      <c r="DA44" s="98"/>
      <c r="DB44" s="98"/>
      <c r="DC44" s="98"/>
      <c r="DJ44" s="128">
        <v>3</v>
      </c>
      <c r="DK44" s="112">
        <v>1425</v>
      </c>
      <c r="DL44" s="369">
        <v>2474</v>
      </c>
      <c r="DM44" s="369">
        <v>2337</v>
      </c>
      <c r="DN44" s="217" t="s">
        <v>63</v>
      </c>
      <c r="DO44" s="10"/>
      <c r="DP44" s="98"/>
      <c r="DQ44" s="98"/>
      <c r="DR44" s="98"/>
    </row>
    <row r="45" spans="2:122" ht="13.5" thickBot="1" x14ac:dyDescent="0.25">
      <c r="G45" s="52" t="s">
        <v>12</v>
      </c>
      <c r="H45" s="50" t="s">
        <v>1</v>
      </c>
      <c r="I45" s="50" t="s">
        <v>27</v>
      </c>
      <c r="J45" s="50" t="s">
        <v>2</v>
      </c>
      <c r="K45" s="50" t="s">
        <v>3</v>
      </c>
      <c r="L45" s="50" t="s">
        <v>28</v>
      </c>
      <c r="M45" s="51" t="s">
        <v>4</v>
      </c>
      <c r="O45" s="31">
        <v>4</v>
      </c>
      <c r="P45" s="60">
        <v>111</v>
      </c>
      <c r="Q45" s="60">
        <v>16</v>
      </c>
      <c r="R45" s="60">
        <v>1</v>
      </c>
      <c r="S45" s="82" t="s">
        <v>5</v>
      </c>
      <c r="U45" s="19">
        <v>4</v>
      </c>
      <c r="V45" s="69">
        <v>341</v>
      </c>
      <c r="W45" s="69">
        <v>175</v>
      </c>
      <c r="X45" s="69">
        <v>236</v>
      </c>
      <c r="Y45" s="75" t="s">
        <v>11</v>
      </c>
      <c r="AA45" s="27">
        <v>4</v>
      </c>
      <c r="AB45" s="29">
        <v>858</v>
      </c>
      <c r="AC45" s="29">
        <v>68</v>
      </c>
      <c r="AD45" s="29">
        <v>263</v>
      </c>
      <c r="AE45" s="137" t="s">
        <v>7</v>
      </c>
      <c r="AG45" s="31">
        <v>4</v>
      </c>
      <c r="AH45" s="148">
        <v>1219</v>
      </c>
      <c r="AI45" s="2">
        <v>1507</v>
      </c>
      <c r="AJ45" s="149">
        <v>694</v>
      </c>
      <c r="AK45" s="34" t="s">
        <v>5</v>
      </c>
      <c r="AM45" s="31">
        <v>4</v>
      </c>
      <c r="AN45" s="32">
        <v>341</v>
      </c>
      <c r="AO45" s="32">
        <v>86</v>
      </c>
      <c r="AP45" s="32">
        <v>190</v>
      </c>
      <c r="AQ45" s="34" t="s">
        <v>5</v>
      </c>
      <c r="AS45" s="27">
        <v>4</v>
      </c>
      <c r="AT45" s="29">
        <v>1126</v>
      </c>
      <c r="AU45" s="29">
        <v>229</v>
      </c>
      <c r="AV45" s="29">
        <v>191</v>
      </c>
      <c r="AW45" s="30" t="s">
        <v>7</v>
      </c>
      <c r="AY45" s="31">
        <v>4</v>
      </c>
      <c r="AZ45" s="32">
        <v>195</v>
      </c>
      <c r="BA45" s="32">
        <v>330</v>
      </c>
      <c r="BB45" s="32">
        <v>40</v>
      </c>
      <c r="BC45" s="34" t="s">
        <v>5</v>
      </c>
      <c r="BI45" s="128">
        <v>4</v>
      </c>
      <c r="BJ45" s="98">
        <v>71</v>
      </c>
      <c r="BK45" s="98">
        <v>987</v>
      </c>
      <c r="BL45" s="98">
        <v>65</v>
      </c>
      <c r="BM45" s="165" t="s">
        <v>7</v>
      </c>
      <c r="BU45" s="128">
        <v>4</v>
      </c>
      <c r="BV45" s="98">
        <v>263</v>
      </c>
      <c r="BW45" s="98">
        <v>1717</v>
      </c>
      <c r="BX45" s="98">
        <v>271</v>
      </c>
      <c r="BY45" s="217" t="s">
        <v>64</v>
      </c>
      <c r="CG45" s="128">
        <v>4</v>
      </c>
      <c r="CH45" s="223">
        <v>469</v>
      </c>
      <c r="CI45" s="98">
        <v>610</v>
      </c>
      <c r="CJ45" s="98">
        <v>188</v>
      </c>
      <c r="CK45" s="217" t="s">
        <v>62</v>
      </c>
      <c r="CU45" s="128">
        <v>4</v>
      </c>
      <c r="CV45" s="98">
        <v>180</v>
      </c>
      <c r="CW45" s="98">
        <v>25</v>
      </c>
      <c r="CX45" s="98">
        <v>16</v>
      </c>
      <c r="CY45" s="217" t="s">
        <v>61</v>
      </c>
      <c r="CZ45" s="10"/>
      <c r="DA45" s="153"/>
      <c r="DB45" s="153"/>
      <c r="DC45" s="98"/>
      <c r="DJ45" s="128">
        <v>4</v>
      </c>
      <c r="DK45" s="112">
        <v>2630</v>
      </c>
      <c r="DL45" s="97">
        <v>111</v>
      </c>
      <c r="DM45" s="369">
        <v>3641</v>
      </c>
      <c r="DN45" s="217" t="s">
        <v>64</v>
      </c>
      <c r="DO45" s="10"/>
      <c r="DP45" s="153"/>
      <c r="DQ45" s="153"/>
      <c r="DR45" s="98"/>
    </row>
    <row r="46" spans="2:122" x14ac:dyDescent="0.2">
      <c r="G46" s="22" t="s">
        <v>13</v>
      </c>
      <c r="H46" s="65">
        <v>33</v>
      </c>
      <c r="I46" s="66">
        <v>254</v>
      </c>
      <c r="J46" s="66">
        <v>111</v>
      </c>
      <c r="K46" s="66">
        <v>349</v>
      </c>
      <c r="L46" s="66">
        <v>144</v>
      </c>
      <c r="M46" s="67" t="s">
        <v>6</v>
      </c>
      <c r="O46" s="27">
        <v>5</v>
      </c>
      <c r="P46" s="85">
        <v>987</v>
      </c>
      <c r="Q46" s="90">
        <v>814</v>
      </c>
      <c r="R46" s="90">
        <v>824</v>
      </c>
      <c r="S46" s="87" t="s">
        <v>7</v>
      </c>
      <c r="U46" s="27">
        <v>5</v>
      </c>
      <c r="V46" s="85">
        <v>263</v>
      </c>
      <c r="W46" s="86">
        <v>108</v>
      </c>
      <c r="X46" s="86">
        <v>1038</v>
      </c>
      <c r="Y46" s="87" t="s">
        <v>7</v>
      </c>
      <c r="AA46" s="31">
        <v>5</v>
      </c>
      <c r="AB46" s="32">
        <v>93</v>
      </c>
      <c r="AC46" s="33">
        <v>492</v>
      </c>
      <c r="AD46" s="32">
        <v>157</v>
      </c>
      <c r="AE46" s="138" t="s">
        <v>5</v>
      </c>
      <c r="AG46" s="27">
        <v>5</v>
      </c>
      <c r="AH46" s="148">
        <v>47</v>
      </c>
      <c r="AI46" s="2">
        <v>121</v>
      </c>
      <c r="AJ46" s="149">
        <v>203</v>
      </c>
      <c r="AK46" s="30" t="s">
        <v>7</v>
      </c>
      <c r="AM46" s="27">
        <v>5</v>
      </c>
      <c r="AN46" s="29">
        <v>237</v>
      </c>
      <c r="AO46" s="28">
        <v>1276</v>
      </c>
      <c r="AP46" s="29">
        <v>384</v>
      </c>
      <c r="AQ46" s="30" t="s">
        <v>7</v>
      </c>
      <c r="AS46" s="31">
        <v>5</v>
      </c>
      <c r="AT46" s="32">
        <v>1712</v>
      </c>
      <c r="AU46" s="33">
        <v>2056</v>
      </c>
      <c r="AV46" s="32">
        <v>703</v>
      </c>
      <c r="AW46" s="34" t="s">
        <v>5</v>
      </c>
      <c r="AY46" s="27">
        <v>5</v>
      </c>
      <c r="AZ46" s="29">
        <v>1983</v>
      </c>
      <c r="BA46" s="28">
        <v>469</v>
      </c>
      <c r="BB46" s="29">
        <v>2046</v>
      </c>
      <c r="BC46" s="30" t="s">
        <v>7</v>
      </c>
      <c r="BI46" s="128">
        <v>5</v>
      </c>
      <c r="BJ46" s="98">
        <v>40</v>
      </c>
      <c r="BK46" s="153">
        <v>1332</v>
      </c>
      <c r="BL46" s="98">
        <v>1902</v>
      </c>
      <c r="BM46" s="165" t="s">
        <v>5</v>
      </c>
      <c r="BU46" s="128">
        <v>5</v>
      </c>
      <c r="BV46" s="98">
        <v>1305</v>
      </c>
      <c r="BW46" s="153">
        <v>1714</v>
      </c>
      <c r="BX46" s="98">
        <v>230</v>
      </c>
      <c r="BY46" s="217" t="s">
        <v>63</v>
      </c>
      <c r="CG46" s="128">
        <v>5</v>
      </c>
      <c r="CH46" s="98">
        <v>694</v>
      </c>
      <c r="CI46" s="153">
        <v>195</v>
      </c>
      <c r="CJ46" s="98">
        <v>341</v>
      </c>
      <c r="CK46" s="217" t="s">
        <v>64</v>
      </c>
      <c r="CL46" s="10">
        <v>5</v>
      </c>
      <c r="CU46" s="128">
        <v>5</v>
      </c>
      <c r="CV46" s="223">
        <v>1718</v>
      </c>
      <c r="CW46" s="224">
        <v>1918</v>
      </c>
      <c r="CX46" s="223">
        <v>2337</v>
      </c>
      <c r="CY46" s="217" t="s">
        <v>64</v>
      </c>
      <c r="CZ46" s="10"/>
      <c r="DA46" s="98"/>
      <c r="DB46" s="98"/>
      <c r="DC46" s="98"/>
      <c r="DJ46" s="128">
        <v>5</v>
      </c>
      <c r="DK46" s="445">
        <v>1241</v>
      </c>
      <c r="DL46" s="97">
        <v>1477</v>
      </c>
      <c r="DM46" s="447">
        <v>610</v>
      </c>
      <c r="DN46" s="217" t="s">
        <v>61</v>
      </c>
      <c r="DO46" s="10"/>
      <c r="DP46" s="98"/>
      <c r="DQ46" s="98"/>
      <c r="DR46" s="98"/>
    </row>
    <row r="47" spans="2:122" x14ac:dyDescent="0.2">
      <c r="G47" s="31" t="s">
        <v>14</v>
      </c>
      <c r="H47" s="59">
        <v>60</v>
      </c>
      <c r="I47" s="60">
        <v>85</v>
      </c>
      <c r="J47" s="60">
        <v>75</v>
      </c>
      <c r="K47" s="60">
        <v>217</v>
      </c>
      <c r="L47" s="60">
        <v>115</v>
      </c>
      <c r="M47" s="61" t="s">
        <v>5</v>
      </c>
      <c r="O47" s="27">
        <v>6</v>
      </c>
      <c r="P47" s="85">
        <v>182</v>
      </c>
      <c r="Q47" s="90">
        <v>86</v>
      </c>
      <c r="R47" s="90">
        <v>145</v>
      </c>
      <c r="S47" s="87" t="s">
        <v>7</v>
      </c>
      <c r="U47" s="31">
        <v>6</v>
      </c>
      <c r="V47" s="60">
        <v>638</v>
      </c>
      <c r="W47" s="83">
        <v>541</v>
      </c>
      <c r="X47" s="83">
        <v>123</v>
      </c>
      <c r="Y47" s="82" t="s">
        <v>17</v>
      </c>
      <c r="AA47" s="27">
        <v>6</v>
      </c>
      <c r="AB47" s="29">
        <v>296</v>
      </c>
      <c r="AC47" s="29">
        <v>647</v>
      </c>
      <c r="AD47" s="29">
        <v>1108</v>
      </c>
      <c r="AE47" s="137" t="s">
        <v>7</v>
      </c>
      <c r="AG47" s="31">
        <v>6</v>
      </c>
      <c r="AH47" s="148">
        <v>16</v>
      </c>
      <c r="AI47" s="2">
        <v>103</v>
      </c>
      <c r="AJ47" s="149">
        <v>1024</v>
      </c>
      <c r="AK47" s="34" t="s">
        <v>5</v>
      </c>
      <c r="AM47" s="27">
        <v>6</v>
      </c>
      <c r="AN47" s="29">
        <v>269</v>
      </c>
      <c r="AO47" s="29">
        <v>135</v>
      </c>
      <c r="AP47" s="29">
        <v>494</v>
      </c>
      <c r="AQ47" s="30" t="s">
        <v>7</v>
      </c>
      <c r="AS47" s="31">
        <v>6</v>
      </c>
      <c r="AT47" s="32">
        <v>1595</v>
      </c>
      <c r="AU47" s="32">
        <v>116</v>
      </c>
      <c r="AV47" s="32">
        <v>93</v>
      </c>
      <c r="AW47" s="34" t="s">
        <v>5</v>
      </c>
      <c r="AY47" s="31">
        <v>6</v>
      </c>
      <c r="AZ47" s="32">
        <v>1089</v>
      </c>
      <c r="BA47" s="32">
        <v>103</v>
      </c>
      <c r="BB47" s="32">
        <v>1503</v>
      </c>
      <c r="BC47" s="34" t="s">
        <v>5</v>
      </c>
      <c r="BI47" s="128">
        <v>6</v>
      </c>
      <c r="BJ47" s="98">
        <v>1717</v>
      </c>
      <c r="BK47" s="98">
        <v>870</v>
      </c>
      <c r="BL47" s="98">
        <v>2775</v>
      </c>
      <c r="BM47" s="165" t="s">
        <v>6</v>
      </c>
      <c r="BU47" s="128">
        <v>6</v>
      </c>
      <c r="BV47" s="98">
        <v>188</v>
      </c>
      <c r="BW47" s="98">
        <v>2016</v>
      </c>
      <c r="BX47" s="98">
        <v>1058</v>
      </c>
      <c r="BY47" s="217" t="s">
        <v>64</v>
      </c>
      <c r="CG47" s="128">
        <v>6</v>
      </c>
      <c r="CH47" s="223">
        <v>2337</v>
      </c>
      <c r="CI47" s="223">
        <v>548</v>
      </c>
      <c r="CJ47" s="223">
        <v>70</v>
      </c>
      <c r="CK47" s="217" t="s">
        <v>64</v>
      </c>
      <c r="CL47" s="10">
        <v>1</v>
      </c>
      <c r="CU47" s="128">
        <v>6</v>
      </c>
      <c r="CV47" s="98">
        <v>231</v>
      </c>
      <c r="CW47" s="98">
        <v>744</v>
      </c>
      <c r="CX47" s="98">
        <v>1714</v>
      </c>
      <c r="CY47" s="217" t="s">
        <v>62</v>
      </c>
      <c r="CZ47" s="10"/>
      <c r="DA47" s="98"/>
      <c r="DB47" s="153"/>
      <c r="DC47" s="98"/>
      <c r="DJ47" s="128">
        <v>6</v>
      </c>
      <c r="DK47" s="112">
        <v>3656</v>
      </c>
      <c r="DL47" s="97">
        <v>1806</v>
      </c>
      <c r="DM47" s="447">
        <v>4334</v>
      </c>
      <c r="DN47" s="217" t="s">
        <v>64</v>
      </c>
      <c r="DO47" s="10"/>
      <c r="DP47" s="98"/>
      <c r="DQ47" s="153"/>
      <c r="DR47" s="98"/>
    </row>
    <row r="48" spans="2:122" x14ac:dyDescent="0.2">
      <c r="G48" s="31" t="s">
        <v>15</v>
      </c>
      <c r="H48" s="59">
        <v>177</v>
      </c>
      <c r="I48" s="60">
        <v>59</v>
      </c>
      <c r="J48" s="60">
        <v>122</v>
      </c>
      <c r="K48" s="60">
        <v>53</v>
      </c>
      <c r="L48" s="60">
        <v>340</v>
      </c>
      <c r="M48" s="61" t="s">
        <v>5</v>
      </c>
      <c r="O48" s="27">
        <v>7</v>
      </c>
      <c r="P48" s="85">
        <v>88</v>
      </c>
      <c r="Q48" s="85">
        <v>188</v>
      </c>
      <c r="R48" s="85">
        <v>94</v>
      </c>
      <c r="S48" s="87" t="s">
        <v>7</v>
      </c>
      <c r="U48" s="27">
        <v>7</v>
      </c>
      <c r="V48" s="85">
        <v>555</v>
      </c>
      <c r="W48" s="85">
        <v>33</v>
      </c>
      <c r="X48" s="85">
        <v>303</v>
      </c>
      <c r="Y48" s="87" t="s">
        <v>7</v>
      </c>
      <c r="AA48" s="22">
        <v>7</v>
      </c>
      <c r="AB48" s="24">
        <v>177</v>
      </c>
      <c r="AC48" s="24">
        <v>27</v>
      </c>
      <c r="AD48" s="24">
        <v>365</v>
      </c>
      <c r="AE48" s="139" t="s">
        <v>6</v>
      </c>
      <c r="AG48" s="27">
        <v>7</v>
      </c>
      <c r="AH48" s="148">
        <v>1305</v>
      </c>
      <c r="AI48" s="2">
        <v>68</v>
      </c>
      <c r="AJ48" s="149">
        <v>469</v>
      </c>
      <c r="AK48" s="30" t="s">
        <v>7</v>
      </c>
      <c r="AM48" s="27">
        <v>7</v>
      </c>
      <c r="AN48" s="29">
        <v>173</v>
      </c>
      <c r="AO48" s="29">
        <v>16</v>
      </c>
      <c r="AP48" s="29">
        <v>118</v>
      </c>
      <c r="AQ48" s="30" t="s">
        <v>7</v>
      </c>
      <c r="AS48" s="27">
        <v>7</v>
      </c>
      <c r="AT48" s="29">
        <v>341</v>
      </c>
      <c r="AU48" s="29">
        <v>56</v>
      </c>
      <c r="AV48" s="29">
        <v>279</v>
      </c>
      <c r="AW48" s="30" t="s">
        <v>7</v>
      </c>
      <c r="AY48" s="27">
        <v>7</v>
      </c>
      <c r="AZ48" s="29">
        <v>494</v>
      </c>
      <c r="BA48" s="29">
        <v>25</v>
      </c>
      <c r="BB48" s="29">
        <v>88</v>
      </c>
      <c r="BC48" s="30" t="s">
        <v>7</v>
      </c>
      <c r="BI48" s="128">
        <v>7</v>
      </c>
      <c r="BJ48" s="98">
        <v>1250</v>
      </c>
      <c r="BK48" s="98">
        <v>1124</v>
      </c>
      <c r="BL48" s="98">
        <v>716</v>
      </c>
      <c r="BM48" s="165" t="s">
        <v>7</v>
      </c>
      <c r="BU48" s="128">
        <v>7</v>
      </c>
      <c r="BV48" s="98">
        <v>744</v>
      </c>
      <c r="BW48" s="98">
        <v>79</v>
      </c>
      <c r="BX48" s="98">
        <v>365</v>
      </c>
      <c r="BY48" s="217" t="s">
        <v>64</v>
      </c>
      <c r="CG48" s="128">
        <v>7</v>
      </c>
      <c r="CH48" s="223">
        <v>2137</v>
      </c>
      <c r="CI48" s="98">
        <v>967</v>
      </c>
      <c r="CJ48" s="98">
        <v>935</v>
      </c>
      <c r="CK48" s="217" t="s">
        <v>64</v>
      </c>
      <c r="CL48" s="10">
        <v>1</v>
      </c>
      <c r="CU48" s="128">
        <v>7</v>
      </c>
      <c r="CV48" s="98">
        <v>48</v>
      </c>
      <c r="CW48" s="98">
        <v>1323</v>
      </c>
      <c r="CX48" s="98">
        <v>1732</v>
      </c>
      <c r="CY48" s="217" t="s">
        <v>64</v>
      </c>
      <c r="CZ48" s="10"/>
      <c r="DA48" s="98"/>
      <c r="DB48" s="153"/>
      <c r="DC48" s="98"/>
      <c r="DJ48" s="128">
        <v>7</v>
      </c>
      <c r="DK48" s="112">
        <v>2338</v>
      </c>
      <c r="DL48" s="97">
        <v>2512</v>
      </c>
      <c r="DM48" s="97">
        <v>1323</v>
      </c>
      <c r="DN48" s="165" t="s">
        <v>64</v>
      </c>
      <c r="DO48" s="10"/>
      <c r="DP48" s="98"/>
      <c r="DQ48" s="153"/>
      <c r="DR48" s="98"/>
    </row>
    <row r="49" spans="2:142" ht="13.5" thickBot="1" x14ac:dyDescent="0.25">
      <c r="G49" s="47" t="s">
        <v>16</v>
      </c>
      <c r="H49" s="71">
        <v>71</v>
      </c>
      <c r="I49" s="72">
        <v>294</v>
      </c>
      <c r="J49" s="72">
        <v>125</v>
      </c>
      <c r="K49" s="72">
        <v>365</v>
      </c>
      <c r="L49" s="72">
        <v>279</v>
      </c>
      <c r="M49" s="73" t="s">
        <v>11</v>
      </c>
      <c r="O49" s="37">
        <v>8</v>
      </c>
      <c r="P49" s="88">
        <v>302</v>
      </c>
      <c r="Q49" s="88">
        <v>190</v>
      </c>
      <c r="R49" s="88">
        <v>818</v>
      </c>
      <c r="S49" s="89" t="s">
        <v>7</v>
      </c>
      <c r="U49" s="37">
        <v>8</v>
      </c>
      <c r="V49" s="88">
        <v>486</v>
      </c>
      <c r="W49" s="88">
        <v>571</v>
      </c>
      <c r="X49" s="88">
        <v>118</v>
      </c>
      <c r="Y49" s="89" t="s">
        <v>7</v>
      </c>
      <c r="AA49" s="37">
        <v>8</v>
      </c>
      <c r="AB49" s="38">
        <v>782</v>
      </c>
      <c r="AC49" s="38">
        <v>341</v>
      </c>
      <c r="AD49" s="38">
        <v>358</v>
      </c>
      <c r="AE49" s="143" t="s">
        <v>7</v>
      </c>
      <c r="AG49" s="44">
        <v>8</v>
      </c>
      <c r="AH49" s="150">
        <v>1108</v>
      </c>
      <c r="AI49" s="151">
        <v>447</v>
      </c>
      <c r="AJ49" s="152">
        <v>492</v>
      </c>
      <c r="AK49" s="46" t="s">
        <v>6</v>
      </c>
      <c r="AM49" s="37">
        <v>8</v>
      </c>
      <c r="AN49" s="38">
        <v>1592</v>
      </c>
      <c r="AO49" s="38">
        <v>1523</v>
      </c>
      <c r="AP49" s="38">
        <v>1103</v>
      </c>
      <c r="AQ49" s="39" t="s">
        <v>7</v>
      </c>
      <c r="AS49" s="44">
        <v>8</v>
      </c>
      <c r="AT49" s="45">
        <v>65</v>
      </c>
      <c r="AU49" s="45">
        <v>503</v>
      </c>
      <c r="AV49" s="45">
        <v>79</v>
      </c>
      <c r="AW49" s="46" t="s">
        <v>6</v>
      </c>
      <c r="AY49" s="37">
        <v>8</v>
      </c>
      <c r="AZ49" s="38">
        <v>176</v>
      </c>
      <c r="BA49" s="38">
        <v>121</v>
      </c>
      <c r="BB49" s="38">
        <v>8</v>
      </c>
      <c r="BC49" s="39" t="s">
        <v>7</v>
      </c>
      <c r="BI49" s="131">
        <v>8</v>
      </c>
      <c r="BJ49" s="159">
        <v>1208</v>
      </c>
      <c r="BK49" s="159">
        <v>56</v>
      </c>
      <c r="BL49" s="159">
        <v>207</v>
      </c>
      <c r="BM49" s="168" t="s">
        <v>7</v>
      </c>
      <c r="BU49" s="131">
        <v>8</v>
      </c>
      <c r="BV49" s="225">
        <v>85</v>
      </c>
      <c r="BW49" s="159">
        <v>1771</v>
      </c>
      <c r="BX49" s="159">
        <v>2130</v>
      </c>
      <c r="BY49" s="220" t="s">
        <v>64</v>
      </c>
      <c r="CG49" s="131">
        <v>8</v>
      </c>
      <c r="CH49" s="159">
        <v>1706</v>
      </c>
      <c r="CI49" s="159">
        <v>1056</v>
      </c>
      <c r="CJ49" s="159">
        <v>1218</v>
      </c>
      <c r="CK49" s="220" t="s">
        <v>64</v>
      </c>
      <c r="CL49" s="10">
        <v>0</v>
      </c>
      <c r="CU49" s="131">
        <v>8</v>
      </c>
      <c r="CV49" s="225">
        <v>573</v>
      </c>
      <c r="CW49" s="225">
        <v>2054</v>
      </c>
      <c r="CX49" s="159">
        <v>2169</v>
      </c>
      <c r="CY49" s="220" t="s">
        <v>63</v>
      </c>
      <c r="CZ49" s="10"/>
      <c r="DA49" s="153"/>
      <c r="DB49" s="97"/>
      <c r="DC49" s="400"/>
      <c r="DJ49" s="131">
        <v>8</v>
      </c>
      <c r="DK49" s="443">
        <v>245</v>
      </c>
      <c r="DL49" s="96">
        <v>1732</v>
      </c>
      <c r="DM49" s="442">
        <v>27</v>
      </c>
      <c r="DN49" s="220" t="s">
        <v>64</v>
      </c>
      <c r="DO49" s="10"/>
      <c r="DP49" s="153"/>
      <c r="DQ49" s="97"/>
      <c r="DR49" s="197"/>
    </row>
    <row r="50" spans="2:142" ht="13.5" thickBot="1" x14ac:dyDescent="0.25">
      <c r="O50" s="1"/>
      <c r="P50" s="1"/>
      <c r="Q50" s="1"/>
      <c r="R50" s="1"/>
      <c r="S50" s="1"/>
      <c r="U50" s="1"/>
      <c r="V50" s="1"/>
      <c r="W50" s="1"/>
      <c r="X50" s="1"/>
      <c r="Y50" s="1"/>
      <c r="AA50" s="1"/>
      <c r="AB50" s="9"/>
      <c r="AC50" s="9"/>
      <c r="AD50" s="9"/>
      <c r="AE50" s="142"/>
      <c r="AG50" s="1"/>
      <c r="AH50" s="1"/>
      <c r="AI50" s="1"/>
      <c r="AJ50" s="1"/>
      <c r="AK50" s="9"/>
      <c r="AN50" s="9"/>
      <c r="AO50" s="9"/>
      <c r="AP50" s="9"/>
      <c r="AQ50" s="10"/>
      <c r="AT50" s="9"/>
      <c r="AU50" s="9"/>
      <c r="AV50" s="9"/>
      <c r="AW50" s="10"/>
      <c r="AZ50" s="9"/>
      <c r="BA50" s="9"/>
      <c r="BB50" s="9"/>
      <c r="BC50" s="10"/>
      <c r="BI50" s="1"/>
      <c r="BJ50" s="9"/>
      <c r="BK50" s="9"/>
      <c r="BL50" s="9"/>
      <c r="BM50" s="10"/>
      <c r="BV50" s="9"/>
      <c r="BW50" s="9"/>
      <c r="BX50" s="9"/>
      <c r="BY50" s="10"/>
      <c r="CH50" s="9"/>
      <c r="CI50" s="9"/>
      <c r="CJ50" s="9"/>
      <c r="CK50" s="9"/>
      <c r="CV50" s="9"/>
      <c r="CW50" s="9"/>
      <c r="CX50" s="9"/>
      <c r="CY50" s="9"/>
      <c r="CZ50" s="10"/>
      <c r="DA50" s="153"/>
      <c r="DC50" s="100"/>
      <c r="DK50" s="9"/>
      <c r="DL50" s="9"/>
      <c r="DM50" s="9"/>
      <c r="DN50" s="9"/>
      <c r="DO50" s="10"/>
      <c r="DP50" s="153"/>
    </row>
    <row r="51" spans="2:142" ht="13.5" thickBot="1" x14ac:dyDescent="0.25">
      <c r="O51" s="4" t="s">
        <v>10</v>
      </c>
      <c r="P51" s="5" t="s">
        <v>1</v>
      </c>
      <c r="Q51" s="5" t="s">
        <v>2</v>
      </c>
      <c r="R51" s="5" t="s">
        <v>3</v>
      </c>
      <c r="S51" s="6" t="s">
        <v>4</v>
      </c>
      <c r="U51" s="4" t="s">
        <v>10</v>
      </c>
      <c r="V51" s="5" t="s">
        <v>1</v>
      </c>
      <c r="W51" s="5" t="s">
        <v>2</v>
      </c>
      <c r="X51" s="5" t="s">
        <v>3</v>
      </c>
      <c r="Y51" s="6" t="s">
        <v>4</v>
      </c>
      <c r="AA51" s="4" t="s">
        <v>10</v>
      </c>
      <c r="AB51" s="11" t="s">
        <v>1</v>
      </c>
      <c r="AC51" s="11" t="s">
        <v>2</v>
      </c>
      <c r="AD51" s="11" t="s">
        <v>3</v>
      </c>
      <c r="AE51" s="136" t="s">
        <v>4</v>
      </c>
      <c r="AG51" s="4" t="s">
        <v>10</v>
      </c>
      <c r="AH51" s="1"/>
      <c r="AI51" s="1"/>
      <c r="AJ51" s="1"/>
      <c r="AK51" s="12" t="s">
        <v>4</v>
      </c>
      <c r="AM51" s="3" t="s">
        <v>10</v>
      </c>
      <c r="AN51" s="7" t="s">
        <v>1</v>
      </c>
      <c r="AO51" s="7" t="s">
        <v>2</v>
      </c>
      <c r="AP51" s="7" t="s">
        <v>3</v>
      </c>
      <c r="AQ51" s="8" t="s">
        <v>4</v>
      </c>
      <c r="AS51" s="3" t="s">
        <v>10</v>
      </c>
      <c r="AT51" s="7" t="s">
        <v>1</v>
      </c>
      <c r="AU51" s="7" t="s">
        <v>2</v>
      </c>
      <c r="AV51" s="7" t="s">
        <v>3</v>
      </c>
      <c r="AW51" s="8" t="s">
        <v>4</v>
      </c>
      <c r="AY51" s="3" t="s">
        <v>10</v>
      </c>
      <c r="AZ51" s="7" t="s">
        <v>1</v>
      </c>
      <c r="BA51" s="7" t="s">
        <v>2</v>
      </c>
      <c r="BB51" s="7" t="s">
        <v>3</v>
      </c>
      <c r="BC51" s="8" t="s">
        <v>4</v>
      </c>
      <c r="BI51" s="4" t="s">
        <v>10</v>
      </c>
      <c r="BJ51" s="7" t="s">
        <v>1</v>
      </c>
      <c r="BK51" s="7" t="s">
        <v>2</v>
      </c>
      <c r="BL51" s="7" t="s">
        <v>3</v>
      </c>
      <c r="BM51" s="8" t="s">
        <v>4</v>
      </c>
      <c r="BU51" s="3" t="s">
        <v>10</v>
      </c>
      <c r="BV51" s="7" t="s">
        <v>1</v>
      </c>
      <c r="BW51" s="7" t="s">
        <v>2</v>
      </c>
      <c r="BX51" s="7" t="s">
        <v>3</v>
      </c>
      <c r="BY51" s="8" t="s">
        <v>4</v>
      </c>
      <c r="CG51" s="3" t="s">
        <v>10</v>
      </c>
      <c r="CH51" s="11" t="s">
        <v>1</v>
      </c>
      <c r="CI51" s="11" t="s">
        <v>2</v>
      </c>
      <c r="CJ51" s="11" t="s">
        <v>3</v>
      </c>
      <c r="CK51" s="12" t="s">
        <v>4</v>
      </c>
      <c r="CU51" s="3" t="s">
        <v>10</v>
      </c>
      <c r="CV51" s="11" t="s">
        <v>1</v>
      </c>
      <c r="CW51" s="11" t="s">
        <v>2</v>
      </c>
      <c r="CX51" s="11" t="s">
        <v>3</v>
      </c>
      <c r="CY51" s="12" t="s">
        <v>4</v>
      </c>
      <c r="CZ51" s="10"/>
      <c r="DA51" s="98"/>
      <c r="DC51" s="100"/>
      <c r="DJ51" s="3" t="s">
        <v>10</v>
      </c>
      <c r="DK51" s="11" t="s">
        <v>1</v>
      </c>
      <c r="DL51" s="11" t="s">
        <v>2</v>
      </c>
      <c r="DM51" s="11" t="s">
        <v>3</v>
      </c>
      <c r="DN51" s="12" t="s">
        <v>4</v>
      </c>
      <c r="DO51" s="10"/>
      <c r="DP51" s="98"/>
    </row>
    <row r="52" spans="2:142" ht="13.5" thickBot="1" x14ac:dyDescent="0.25">
      <c r="I52" t="s">
        <v>41</v>
      </c>
      <c r="O52" s="19">
        <v>1</v>
      </c>
      <c r="P52" s="69">
        <v>173</v>
      </c>
      <c r="Q52" s="76">
        <v>71</v>
      </c>
      <c r="R52" s="76">
        <v>66</v>
      </c>
      <c r="S52" s="75" t="s">
        <v>11</v>
      </c>
      <c r="U52" s="19">
        <v>1</v>
      </c>
      <c r="V52" s="69">
        <v>292</v>
      </c>
      <c r="W52" s="76">
        <v>378</v>
      </c>
      <c r="X52" s="76">
        <v>302</v>
      </c>
      <c r="Y52" s="75" t="s">
        <v>11</v>
      </c>
      <c r="AA52" s="19">
        <v>1</v>
      </c>
      <c r="AB52" s="20">
        <v>1126</v>
      </c>
      <c r="AC52" s="26">
        <v>67</v>
      </c>
      <c r="AD52" s="20">
        <v>340</v>
      </c>
      <c r="AE52" s="140" t="s">
        <v>11</v>
      </c>
      <c r="AG52" s="22">
        <v>1</v>
      </c>
      <c r="AH52" s="190">
        <v>910</v>
      </c>
      <c r="AI52" s="191">
        <v>135</v>
      </c>
      <c r="AJ52" s="192">
        <v>537</v>
      </c>
      <c r="AK52" s="25" t="s">
        <v>6</v>
      </c>
      <c r="AM52" s="22">
        <v>1</v>
      </c>
      <c r="AN52" s="24">
        <v>176</v>
      </c>
      <c r="AO52" s="23">
        <v>111</v>
      </c>
      <c r="AP52" s="24">
        <v>122</v>
      </c>
      <c r="AQ52" s="25" t="s">
        <v>6</v>
      </c>
      <c r="AS52" s="40">
        <v>1</v>
      </c>
      <c r="AT52" s="41">
        <v>2194</v>
      </c>
      <c r="AU52" s="43">
        <v>33</v>
      </c>
      <c r="AV52" s="41">
        <v>1503</v>
      </c>
      <c r="AW52" s="42" t="s">
        <v>7</v>
      </c>
      <c r="AY52" s="19">
        <v>1</v>
      </c>
      <c r="AZ52" s="20">
        <v>968</v>
      </c>
      <c r="BA52" s="26">
        <v>233</v>
      </c>
      <c r="BB52" s="20">
        <v>60</v>
      </c>
      <c r="BC52" s="21" t="s">
        <v>11</v>
      </c>
      <c r="BI52" s="128">
        <v>1</v>
      </c>
      <c r="BJ52" s="160">
        <v>1625</v>
      </c>
      <c r="BK52" s="161">
        <v>234</v>
      </c>
      <c r="BL52" s="162">
        <v>768</v>
      </c>
      <c r="BM52" s="163" t="s">
        <v>5</v>
      </c>
      <c r="BU52" s="128">
        <v>1</v>
      </c>
      <c r="BV52" s="98">
        <v>294</v>
      </c>
      <c r="BW52" s="224">
        <v>67</v>
      </c>
      <c r="BX52" s="98">
        <v>177</v>
      </c>
      <c r="BY52" s="165" t="s">
        <v>61</v>
      </c>
      <c r="CG52" s="128">
        <v>1</v>
      </c>
      <c r="CH52" s="98">
        <v>3138</v>
      </c>
      <c r="CI52" s="153">
        <v>233</v>
      </c>
      <c r="CJ52" s="98">
        <v>1801</v>
      </c>
      <c r="CK52" s="217" t="s">
        <v>62</v>
      </c>
      <c r="CU52" s="128">
        <v>1</v>
      </c>
      <c r="CV52" s="223">
        <v>548</v>
      </c>
      <c r="CW52" s="153">
        <v>118</v>
      </c>
      <c r="CX52" s="98">
        <v>2194</v>
      </c>
      <c r="CY52" s="217" t="s">
        <v>61</v>
      </c>
      <c r="CZ52" s="10"/>
      <c r="DA52" s="98"/>
      <c r="DC52" s="100"/>
      <c r="DJ52" s="128">
        <v>1</v>
      </c>
      <c r="DK52" s="160">
        <v>1538</v>
      </c>
      <c r="DL52" s="161">
        <v>1986</v>
      </c>
      <c r="DM52" s="228">
        <v>217</v>
      </c>
      <c r="DN52" s="226" t="s">
        <v>62</v>
      </c>
      <c r="DO52" s="10"/>
      <c r="DP52" s="98"/>
    </row>
    <row r="53" spans="2:142" x14ac:dyDescent="0.2">
      <c r="B53" s="132">
        <v>16</v>
      </c>
      <c r="H53" s="127">
        <v>8</v>
      </c>
      <c r="I53">
        <f>IF(ISNA(MATCH(H53,$B$53:$B$100,0)),0,1)</f>
        <v>0</v>
      </c>
      <c r="O53" s="31">
        <v>2</v>
      </c>
      <c r="P53" s="60">
        <v>84</v>
      </c>
      <c r="Q53" s="83">
        <v>175</v>
      </c>
      <c r="R53" s="83">
        <v>522</v>
      </c>
      <c r="S53" s="82" t="s">
        <v>5</v>
      </c>
      <c r="U53" s="31">
        <v>2</v>
      </c>
      <c r="V53" s="60">
        <v>27</v>
      </c>
      <c r="W53" s="83">
        <v>254</v>
      </c>
      <c r="X53" s="83">
        <v>192</v>
      </c>
      <c r="Y53" s="82" t="s">
        <v>5</v>
      </c>
      <c r="AA53" s="27">
        <v>2</v>
      </c>
      <c r="AB53" s="29">
        <v>180</v>
      </c>
      <c r="AC53" s="29">
        <v>107</v>
      </c>
      <c r="AD53" s="29">
        <v>501</v>
      </c>
      <c r="AE53" s="137" t="s">
        <v>7</v>
      </c>
      <c r="AG53" s="19">
        <v>2</v>
      </c>
      <c r="AH53" s="148">
        <v>330</v>
      </c>
      <c r="AI53" s="2">
        <v>67</v>
      </c>
      <c r="AJ53" s="149">
        <v>503</v>
      </c>
      <c r="AK53" s="21" t="s">
        <v>11</v>
      </c>
      <c r="AM53" s="31">
        <v>2</v>
      </c>
      <c r="AN53" s="32">
        <v>987</v>
      </c>
      <c r="AO53" s="32">
        <v>1503</v>
      </c>
      <c r="AP53" s="32">
        <v>1718</v>
      </c>
      <c r="AQ53" s="34" t="s">
        <v>5</v>
      </c>
      <c r="AS53" s="31">
        <v>2</v>
      </c>
      <c r="AT53" s="32">
        <v>1574</v>
      </c>
      <c r="AU53" s="32">
        <v>148</v>
      </c>
      <c r="AV53" s="32">
        <v>1102</v>
      </c>
      <c r="AW53" s="34" t="s">
        <v>5</v>
      </c>
      <c r="AY53" s="31">
        <v>2</v>
      </c>
      <c r="AZ53" s="32">
        <v>2056</v>
      </c>
      <c r="BA53" s="32">
        <v>111</v>
      </c>
      <c r="BB53" s="32">
        <v>68</v>
      </c>
      <c r="BC53" s="34" t="s">
        <v>5</v>
      </c>
      <c r="BI53" s="128">
        <v>2</v>
      </c>
      <c r="BJ53" s="164">
        <v>1918</v>
      </c>
      <c r="BK53" s="98">
        <v>85</v>
      </c>
      <c r="BL53" s="98">
        <v>135</v>
      </c>
      <c r="BM53" s="165" t="s">
        <v>6</v>
      </c>
      <c r="BU53" s="128">
        <v>2</v>
      </c>
      <c r="BV53" s="223">
        <v>1718</v>
      </c>
      <c r="BW53" s="98">
        <v>16</v>
      </c>
      <c r="BX53" s="98">
        <v>343</v>
      </c>
      <c r="BY53" s="165" t="s">
        <v>62</v>
      </c>
      <c r="CG53" s="128">
        <v>2</v>
      </c>
      <c r="CH53" s="98">
        <v>1676</v>
      </c>
      <c r="CI53" s="98">
        <v>2415</v>
      </c>
      <c r="CJ53" s="98">
        <v>1732</v>
      </c>
      <c r="CK53" s="217" t="s">
        <v>64</v>
      </c>
      <c r="CU53" s="128">
        <v>2</v>
      </c>
      <c r="CV53" s="98">
        <v>1717</v>
      </c>
      <c r="CW53" s="223">
        <v>469</v>
      </c>
      <c r="CX53" s="98">
        <v>2471</v>
      </c>
      <c r="CY53" s="217" t="s">
        <v>63</v>
      </c>
      <c r="CZ53" s="10"/>
      <c r="DA53" s="98"/>
      <c r="DC53" s="100"/>
      <c r="DJ53" s="128">
        <v>2</v>
      </c>
      <c r="DK53" s="164">
        <v>128</v>
      </c>
      <c r="DL53" s="98">
        <v>195</v>
      </c>
      <c r="DM53" s="98">
        <v>1676</v>
      </c>
      <c r="DN53" s="217" t="s">
        <v>63</v>
      </c>
      <c r="DO53" s="10"/>
      <c r="DP53" s="98"/>
    </row>
    <row r="54" spans="2:142" x14ac:dyDescent="0.2">
      <c r="B54" s="133">
        <v>22</v>
      </c>
      <c r="H54" s="128">
        <v>21</v>
      </c>
      <c r="I54">
        <f t="shared" ref="I54:I117" si="3">IF(ISNA(MATCH(H54,$B$53:$B$100,0)),0,1)</f>
        <v>0</v>
      </c>
      <c r="O54" s="22">
        <v>3</v>
      </c>
      <c r="P54" s="79">
        <v>271</v>
      </c>
      <c r="Q54" s="79">
        <v>168</v>
      </c>
      <c r="R54" s="79">
        <v>716</v>
      </c>
      <c r="S54" s="80" t="s">
        <v>6</v>
      </c>
      <c r="U54" s="22">
        <v>3</v>
      </c>
      <c r="V54" s="79">
        <v>67</v>
      </c>
      <c r="W54" s="79">
        <v>173</v>
      </c>
      <c r="X54" s="79">
        <v>180</v>
      </c>
      <c r="Y54" s="80" t="s">
        <v>6</v>
      </c>
      <c r="AA54" s="27">
        <v>3</v>
      </c>
      <c r="AB54" s="28">
        <v>281</v>
      </c>
      <c r="AC54" s="28">
        <v>456</v>
      </c>
      <c r="AD54" s="29">
        <v>1403</v>
      </c>
      <c r="AE54" s="137" t="s">
        <v>7</v>
      </c>
      <c r="AG54" s="31">
        <v>3</v>
      </c>
      <c r="AH54" s="148">
        <v>987</v>
      </c>
      <c r="AI54" s="2">
        <v>45</v>
      </c>
      <c r="AJ54" s="149">
        <v>1647</v>
      </c>
      <c r="AK54" s="34" t="s">
        <v>5</v>
      </c>
      <c r="AM54" s="19">
        <v>3</v>
      </c>
      <c r="AN54" s="26">
        <v>25</v>
      </c>
      <c r="AO54" s="26">
        <v>968</v>
      </c>
      <c r="AP54" s="20">
        <v>195</v>
      </c>
      <c r="AQ54" s="21" t="s">
        <v>11</v>
      </c>
      <c r="AS54" s="22">
        <v>3</v>
      </c>
      <c r="AT54" s="23">
        <v>1124</v>
      </c>
      <c r="AU54" s="23">
        <v>1592</v>
      </c>
      <c r="AV54" s="24">
        <v>1816</v>
      </c>
      <c r="AW54" s="25" t="s">
        <v>6</v>
      </c>
      <c r="AY54" s="22">
        <v>3</v>
      </c>
      <c r="AZ54" s="23">
        <v>1577</v>
      </c>
      <c r="BA54" s="23">
        <v>141</v>
      </c>
      <c r="BB54" s="24">
        <v>2016</v>
      </c>
      <c r="BC54" s="25" t="s">
        <v>6</v>
      </c>
      <c r="BI54" s="128">
        <v>3</v>
      </c>
      <c r="BJ54" s="166">
        <v>2377</v>
      </c>
      <c r="BK54" s="153">
        <v>148</v>
      </c>
      <c r="BL54" s="98">
        <v>126</v>
      </c>
      <c r="BM54" s="165" t="s">
        <v>7</v>
      </c>
      <c r="BU54" s="128">
        <v>3</v>
      </c>
      <c r="BV54" s="153">
        <v>1592</v>
      </c>
      <c r="BW54" s="224">
        <v>910</v>
      </c>
      <c r="BX54" s="98">
        <v>706</v>
      </c>
      <c r="BY54" s="165" t="s">
        <v>64</v>
      </c>
      <c r="CG54" s="128">
        <v>3</v>
      </c>
      <c r="CH54" s="153">
        <v>148</v>
      </c>
      <c r="CI54" s="153">
        <v>234</v>
      </c>
      <c r="CJ54" s="98">
        <v>2481</v>
      </c>
      <c r="CK54" s="217" t="s">
        <v>64</v>
      </c>
      <c r="CU54" s="128">
        <v>3</v>
      </c>
      <c r="CV54" s="224">
        <v>68</v>
      </c>
      <c r="CW54" s="153">
        <v>330</v>
      </c>
      <c r="CX54" s="98">
        <v>639</v>
      </c>
      <c r="CY54" s="217" t="s">
        <v>62</v>
      </c>
      <c r="CZ54" s="10"/>
      <c r="DA54" s="98"/>
      <c r="DC54" s="100"/>
      <c r="DJ54" s="128">
        <v>3</v>
      </c>
      <c r="DK54" s="166">
        <v>303</v>
      </c>
      <c r="DL54" s="153">
        <v>3476</v>
      </c>
      <c r="DM54" s="98">
        <v>1640</v>
      </c>
      <c r="DN54" s="217" t="s">
        <v>61</v>
      </c>
      <c r="DO54" s="10"/>
      <c r="DP54" s="98"/>
    </row>
    <row r="55" spans="2:142" x14ac:dyDescent="0.2">
      <c r="B55" s="133">
        <v>25</v>
      </c>
      <c r="H55" s="128">
        <v>25</v>
      </c>
      <c r="I55">
        <f t="shared" si="3"/>
        <v>1</v>
      </c>
      <c r="O55" s="27">
        <v>4</v>
      </c>
      <c r="P55" s="85">
        <v>159</v>
      </c>
      <c r="Q55" s="85">
        <v>365</v>
      </c>
      <c r="R55" s="85">
        <v>547</v>
      </c>
      <c r="S55" s="87" t="s">
        <v>7</v>
      </c>
      <c r="U55" s="27">
        <v>4</v>
      </c>
      <c r="V55" s="85">
        <v>587</v>
      </c>
      <c r="W55" s="85">
        <v>651</v>
      </c>
      <c r="X55" s="85">
        <v>811</v>
      </c>
      <c r="Y55" s="87" t="s">
        <v>7</v>
      </c>
      <c r="AA55" s="31">
        <v>4</v>
      </c>
      <c r="AB55" s="32">
        <v>79</v>
      </c>
      <c r="AC55" s="32">
        <v>16</v>
      </c>
      <c r="AD55" s="32">
        <v>1391</v>
      </c>
      <c r="AE55" s="138" t="s">
        <v>5</v>
      </c>
      <c r="AG55" s="27">
        <v>4</v>
      </c>
      <c r="AH55" s="148">
        <v>22</v>
      </c>
      <c r="AI55" s="2">
        <v>111</v>
      </c>
      <c r="AJ55" s="149">
        <v>293</v>
      </c>
      <c r="AK55" s="30" t="s">
        <v>7</v>
      </c>
      <c r="AM55" s="31">
        <v>4</v>
      </c>
      <c r="AN55" s="32">
        <v>254</v>
      </c>
      <c r="AO55" s="32">
        <v>71</v>
      </c>
      <c r="AP55" s="32">
        <v>753</v>
      </c>
      <c r="AQ55" s="34" t="s">
        <v>5</v>
      </c>
      <c r="AS55" s="31">
        <v>4</v>
      </c>
      <c r="AT55" s="32">
        <v>68</v>
      </c>
      <c r="AU55" s="32">
        <v>111</v>
      </c>
      <c r="AV55" s="32">
        <v>2068</v>
      </c>
      <c r="AW55" s="34" t="s">
        <v>5</v>
      </c>
      <c r="AY55" s="31">
        <v>4</v>
      </c>
      <c r="AZ55" s="32">
        <v>20</v>
      </c>
      <c r="BA55" s="32">
        <v>39</v>
      </c>
      <c r="BB55" s="32">
        <v>207</v>
      </c>
      <c r="BC55" s="34" t="s">
        <v>5</v>
      </c>
      <c r="BI55" s="128">
        <v>4</v>
      </c>
      <c r="BJ55" s="164">
        <v>2771</v>
      </c>
      <c r="BK55" s="98">
        <v>365</v>
      </c>
      <c r="BL55" s="98">
        <v>1726</v>
      </c>
      <c r="BM55" s="165" t="s">
        <v>7</v>
      </c>
      <c r="BU55" s="128">
        <v>4</v>
      </c>
      <c r="BV55" s="223">
        <v>2137</v>
      </c>
      <c r="BW55" s="98">
        <v>971</v>
      </c>
      <c r="BX55" s="98">
        <v>525</v>
      </c>
      <c r="BY55" s="165" t="s">
        <v>64</v>
      </c>
      <c r="CG55" s="128">
        <v>4</v>
      </c>
      <c r="CH55" s="98">
        <v>78</v>
      </c>
      <c r="CI55" s="98">
        <v>1538</v>
      </c>
      <c r="CJ55" s="223">
        <v>494</v>
      </c>
      <c r="CK55" s="217" t="s">
        <v>63</v>
      </c>
      <c r="CU55" s="128">
        <v>4</v>
      </c>
      <c r="CV55" s="98">
        <v>11</v>
      </c>
      <c r="CW55" s="223">
        <v>1023</v>
      </c>
      <c r="CX55" s="98">
        <v>2200</v>
      </c>
      <c r="CY55" s="217" t="s">
        <v>64</v>
      </c>
      <c r="CZ55" s="10"/>
      <c r="DA55" s="98"/>
      <c r="DC55" s="100"/>
      <c r="DJ55" s="128">
        <v>4</v>
      </c>
      <c r="DK55" s="164">
        <v>3997</v>
      </c>
      <c r="DL55" s="98">
        <v>829</v>
      </c>
      <c r="DM55" s="98">
        <v>1741</v>
      </c>
      <c r="DN55" s="217" t="s">
        <v>63</v>
      </c>
      <c r="DO55" s="10"/>
      <c r="DP55" s="98"/>
    </row>
    <row r="56" spans="2:142" x14ac:dyDescent="0.2">
      <c r="B56" s="133">
        <v>28</v>
      </c>
      <c r="H56" s="128">
        <v>31</v>
      </c>
      <c r="I56">
        <f t="shared" si="3"/>
        <v>0</v>
      </c>
      <c r="O56" s="31">
        <v>5</v>
      </c>
      <c r="P56" s="60">
        <v>67</v>
      </c>
      <c r="Q56" s="84">
        <v>68</v>
      </c>
      <c r="R56" s="84">
        <v>65</v>
      </c>
      <c r="S56" s="82" t="s">
        <v>5</v>
      </c>
      <c r="U56" s="31">
        <v>5</v>
      </c>
      <c r="V56" s="60">
        <v>782</v>
      </c>
      <c r="W56" s="60">
        <v>538</v>
      </c>
      <c r="X56" s="60">
        <v>1114</v>
      </c>
      <c r="Y56" s="82" t="s">
        <v>5</v>
      </c>
      <c r="AA56" s="27">
        <v>5</v>
      </c>
      <c r="AB56" s="29">
        <v>395</v>
      </c>
      <c r="AC56" s="28">
        <v>254</v>
      </c>
      <c r="AD56" s="29">
        <v>217</v>
      </c>
      <c r="AE56" s="137" t="s">
        <v>7</v>
      </c>
      <c r="AG56" s="31">
        <v>5</v>
      </c>
      <c r="AH56" s="148">
        <v>1259</v>
      </c>
      <c r="AI56" s="2">
        <v>74</v>
      </c>
      <c r="AJ56" s="149">
        <v>148</v>
      </c>
      <c r="AK56" s="34" t="s">
        <v>5</v>
      </c>
      <c r="AM56" s="27">
        <v>5</v>
      </c>
      <c r="AN56" s="29">
        <v>229</v>
      </c>
      <c r="AO56" s="28">
        <v>11</v>
      </c>
      <c r="AP56" s="29">
        <v>85</v>
      </c>
      <c r="AQ56" s="30" t="s">
        <v>7</v>
      </c>
      <c r="AS56" s="27">
        <v>5</v>
      </c>
      <c r="AT56" s="29">
        <v>247</v>
      </c>
      <c r="AU56" s="28">
        <v>1038</v>
      </c>
      <c r="AV56" s="29">
        <v>811</v>
      </c>
      <c r="AW56" s="30" t="s">
        <v>7</v>
      </c>
      <c r="AY56" s="27">
        <v>5</v>
      </c>
      <c r="AZ56" s="29">
        <v>1251</v>
      </c>
      <c r="BA56" s="28">
        <v>1625</v>
      </c>
      <c r="BB56" s="29">
        <v>179</v>
      </c>
      <c r="BC56" s="30" t="s">
        <v>7</v>
      </c>
      <c r="BI56" s="128">
        <v>5</v>
      </c>
      <c r="BJ56" s="164">
        <v>1507</v>
      </c>
      <c r="BK56" s="153">
        <v>121</v>
      </c>
      <c r="BL56" s="98">
        <v>177</v>
      </c>
      <c r="BM56" s="165" t="s">
        <v>11</v>
      </c>
      <c r="BU56" s="128">
        <v>5</v>
      </c>
      <c r="BV56" s="98">
        <v>2757</v>
      </c>
      <c r="BW56" s="153">
        <v>20</v>
      </c>
      <c r="BX56" s="98">
        <v>668</v>
      </c>
      <c r="BY56" s="165" t="s">
        <v>63</v>
      </c>
      <c r="CG56" s="128">
        <v>5</v>
      </c>
      <c r="CH56" s="98">
        <v>16</v>
      </c>
      <c r="CI56" s="224">
        <v>27</v>
      </c>
      <c r="CJ56" s="98">
        <v>842</v>
      </c>
      <c r="CK56" s="217" t="s">
        <v>64</v>
      </c>
      <c r="CL56" s="10">
        <v>3</v>
      </c>
      <c r="CU56" s="128">
        <v>5</v>
      </c>
      <c r="CV56" s="98">
        <v>1519</v>
      </c>
      <c r="CW56" s="153">
        <v>1983</v>
      </c>
      <c r="CX56" s="98">
        <v>181</v>
      </c>
      <c r="CY56" s="217" t="s">
        <v>63</v>
      </c>
      <c r="CZ56" s="10"/>
      <c r="DA56" s="98"/>
      <c r="DC56" s="100"/>
      <c r="DJ56" s="128">
        <v>5</v>
      </c>
      <c r="DK56" s="164">
        <v>341</v>
      </c>
      <c r="DL56" s="224">
        <v>68</v>
      </c>
      <c r="DM56" s="98">
        <v>2826</v>
      </c>
      <c r="DN56" s="217" t="s">
        <v>64</v>
      </c>
      <c r="DO56" s="10"/>
      <c r="DP56" s="98"/>
    </row>
    <row r="57" spans="2:142" x14ac:dyDescent="0.2">
      <c r="B57" s="133">
        <v>33</v>
      </c>
      <c r="H57" s="128">
        <v>33</v>
      </c>
      <c r="I57">
        <f t="shared" si="3"/>
        <v>1</v>
      </c>
      <c r="O57" s="27">
        <v>6</v>
      </c>
      <c r="P57" s="85">
        <v>368</v>
      </c>
      <c r="Q57" s="90">
        <v>399</v>
      </c>
      <c r="R57" s="90">
        <v>279</v>
      </c>
      <c r="S57" s="87" t="s">
        <v>7</v>
      </c>
      <c r="U57" s="27">
        <v>6</v>
      </c>
      <c r="V57" s="85">
        <v>247</v>
      </c>
      <c r="W57" s="85">
        <v>525</v>
      </c>
      <c r="X57" s="85">
        <v>358</v>
      </c>
      <c r="Y57" s="87" t="s">
        <v>7</v>
      </c>
      <c r="AA57" s="22">
        <v>6</v>
      </c>
      <c r="AB57" s="24">
        <v>811</v>
      </c>
      <c r="AC57" s="24">
        <v>176</v>
      </c>
      <c r="AD57" s="24">
        <v>322</v>
      </c>
      <c r="AE57" s="139" t="s">
        <v>6</v>
      </c>
      <c r="AG57" s="27">
        <v>6</v>
      </c>
      <c r="AH57" s="148">
        <v>710</v>
      </c>
      <c r="AI57" s="2">
        <v>395</v>
      </c>
      <c r="AJ57" s="149">
        <v>345</v>
      </c>
      <c r="AK57" s="30" t="s">
        <v>7</v>
      </c>
      <c r="AM57" s="27">
        <v>6</v>
      </c>
      <c r="AN57" s="29">
        <v>66</v>
      </c>
      <c r="AO57" s="29">
        <v>93</v>
      </c>
      <c r="AP57" s="29">
        <v>868</v>
      </c>
      <c r="AQ57" s="30" t="s">
        <v>7</v>
      </c>
      <c r="AS57" s="27">
        <v>6</v>
      </c>
      <c r="AT57" s="29">
        <v>1311</v>
      </c>
      <c r="AU57" s="29">
        <v>1369</v>
      </c>
      <c r="AV57" s="29">
        <v>181</v>
      </c>
      <c r="AW57" s="30" t="s">
        <v>7</v>
      </c>
      <c r="AY57" s="27">
        <v>6</v>
      </c>
      <c r="AZ57" s="29">
        <v>1502</v>
      </c>
      <c r="BA57" s="29">
        <v>175</v>
      </c>
      <c r="BB57" s="29">
        <v>79</v>
      </c>
      <c r="BC57" s="30" t="s">
        <v>7</v>
      </c>
      <c r="BI57" s="128">
        <v>6</v>
      </c>
      <c r="BJ57" s="164">
        <v>2970</v>
      </c>
      <c r="BK57" s="98">
        <v>102</v>
      </c>
      <c r="BL57" s="98">
        <v>33</v>
      </c>
      <c r="BM57" s="165" t="s">
        <v>5</v>
      </c>
      <c r="BU57" s="128">
        <v>6</v>
      </c>
      <c r="BV57" s="98">
        <v>1922</v>
      </c>
      <c r="BW57" s="98">
        <v>1073</v>
      </c>
      <c r="BX57" s="98">
        <v>102</v>
      </c>
      <c r="BY57" s="165" t="s">
        <v>63</v>
      </c>
      <c r="CG57" s="128">
        <v>6</v>
      </c>
      <c r="CH57" s="98">
        <v>1730</v>
      </c>
      <c r="CI57" s="98">
        <v>2122</v>
      </c>
      <c r="CJ57" s="98">
        <v>11</v>
      </c>
      <c r="CK57" s="217" t="s">
        <v>63</v>
      </c>
      <c r="CL57" s="10">
        <v>2</v>
      </c>
      <c r="CU57" s="128">
        <v>6</v>
      </c>
      <c r="CV57" s="98">
        <v>365</v>
      </c>
      <c r="CW57" s="98">
        <v>111</v>
      </c>
      <c r="CX57" s="98">
        <v>1540</v>
      </c>
      <c r="CY57" s="217" t="s">
        <v>64</v>
      </c>
      <c r="CZ57" s="10"/>
      <c r="DA57" s="98"/>
      <c r="DC57" s="100"/>
      <c r="DJ57" s="128">
        <v>6</v>
      </c>
      <c r="DK57" s="164">
        <v>2252</v>
      </c>
      <c r="DL57" s="223">
        <v>1718</v>
      </c>
      <c r="DM57" s="223">
        <v>141</v>
      </c>
      <c r="DN57" s="217" t="s">
        <v>64</v>
      </c>
      <c r="DO57" s="10"/>
      <c r="DP57" s="98"/>
    </row>
    <row r="58" spans="2:142" x14ac:dyDescent="0.2">
      <c r="B58" s="133">
        <v>37</v>
      </c>
      <c r="H58" s="128">
        <v>37</v>
      </c>
      <c r="I58">
        <f t="shared" si="3"/>
        <v>1</v>
      </c>
      <c r="O58" s="27">
        <v>7</v>
      </c>
      <c r="P58" s="85">
        <v>382</v>
      </c>
      <c r="Q58" s="85">
        <v>383</v>
      </c>
      <c r="R58" s="85">
        <v>291</v>
      </c>
      <c r="S58" s="87" t="s">
        <v>7</v>
      </c>
      <c r="U58" s="27">
        <v>7</v>
      </c>
      <c r="V58" s="85">
        <v>330</v>
      </c>
      <c r="W58" s="85">
        <v>716</v>
      </c>
      <c r="X58" s="85">
        <v>271</v>
      </c>
      <c r="Y58" s="87" t="s">
        <v>7</v>
      </c>
      <c r="AA58" s="31">
        <v>7</v>
      </c>
      <c r="AB58" s="32">
        <v>364</v>
      </c>
      <c r="AC58" s="32">
        <v>48</v>
      </c>
      <c r="AD58" s="32">
        <v>710</v>
      </c>
      <c r="AE58" s="138" t="s">
        <v>5</v>
      </c>
      <c r="AG58" s="27">
        <v>7</v>
      </c>
      <c r="AH58" s="148">
        <v>616</v>
      </c>
      <c r="AI58" s="2">
        <v>230</v>
      </c>
      <c r="AJ58" s="149">
        <v>1402</v>
      </c>
      <c r="AK58" s="30" t="s">
        <v>7</v>
      </c>
      <c r="AM58" s="27">
        <v>7</v>
      </c>
      <c r="AN58" s="29">
        <v>133</v>
      </c>
      <c r="AO58" s="29">
        <v>322</v>
      </c>
      <c r="AP58" s="29">
        <v>397</v>
      </c>
      <c r="AQ58" s="30" t="s">
        <v>7</v>
      </c>
      <c r="AS58" s="27">
        <v>7</v>
      </c>
      <c r="AT58" s="29">
        <v>1511</v>
      </c>
      <c r="AU58" s="29">
        <v>537</v>
      </c>
      <c r="AV58" s="29">
        <v>39</v>
      </c>
      <c r="AW58" s="30" t="s">
        <v>7</v>
      </c>
      <c r="AY58" s="27">
        <v>7</v>
      </c>
      <c r="AZ58" s="29">
        <v>1714</v>
      </c>
      <c r="BA58" s="29">
        <v>1086</v>
      </c>
      <c r="BB58" s="29">
        <v>1806</v>
      </c>
      <c r="BC58" s="30" t="s">
        <v>7</v>
      </c>
      <c r="BI58" s="128">
        <v>7</v>
      </c>
      <c r="BJ58" s="164">
        <v>1629</v>
      </c>
      <c r="BK58" s="98">
        <v>469</v>
      </c>
      <c r="BL58" s="98">
        <v>368</v>
      </c>
      <c r="BM58" s="165" t="s">
        <v>7</v>
      </c>
      <c r="BU58" s="128">
        <v>7</v>
      </c>
      <c r="BV58" s="98">
        <v>1868</v>
      </c>
      <c r="BW58" s="98">
        <v>337</v>
      </c>
      <c r="BX58" s="98">
        <v>1902</v>
      </c>
      <c r="BY58" s="165" t="s">
        <v>64</v>
      </c>
      <c r="CG58" s="128">
        <v>7</v>
      </c>
      <c r="CH58" s="223">
        <v>217</v>
      </c>
      <c r="CI58" s="98">
        <v>1503</v>
      </c>
      <c r="CJ58" s="98">
        <v>25</v>
      </c>
      <c r="CK58" s="217" t="s">
        <v>61</v>
      </c>
      <c r="CL58" s="10">
        <v>1</v>
      </c>
      <c r="CU58" s="128">
        <v>7</v>
      </c>
      <c r="CV58" s="98">
        <v>2122</v>
      </c>
      <c r="CW58" s="98">
        <v>610</v>
      </c>
      <c r="CX58" s="98">
        <v>488</v>
      </c>
      <c r="CY58" s="217" t="s">
        <v>64</v>
      </c>
      <c r="CZ58" s="10"/>
      <c r="DA58" s="98"/>
      <c r="DC58" s="100"/>
      <c r="DJ58" s="128">
        <v>7</v>
      </c>
      <c r="DK58" s="164">
        <v>2052</v>
      </c>
      <c r="DL58" s="223">
        <v>2054</v>
      </c>
      <c r="DM58" s="98">
        <v>225</v>
      </c>
      <c r="DN58" s="217" t="s">
        <v>64</v>
      </c>
      <c r="DO58" s="10"/>
      <c r="DP58" s="98"/>
    </row>
    <row r="59" spans="2:142" ht="13.5" thickBot="1" x14ac:dyDescent="0.25">
      <c r="B59" s="133">
        <v>41</v>
      </c>
      <c r="H59" s="128">
        <v>38</v>
      </c>
      <c r="I59">
        <f t="shared" si="3"/>
        <v>0</v>
      </c>
      <c r="O59" s="37">
        <v>8</v>
      </c>
      <c r="P59" s="88">
        <v>176</v>
      </c>
      <c r="Q59" s="88">
        <v>79</v>
      </c>
      <c r="R59" s="88">
        <v>288</v>
      </c>
      <c r="S59" s="89" t="s">
        <v>7</v>
      </c>
      <c r="U59" s="37">
        <v>8</v>
      </c>
      <c r="V59" s="88">
        <v>224</v>
      </c>
      <c r="W59" s="88">
        <v>311</v>
      </c>
      <c r="X59" s="88">
        <v>447</v>
      </c>
      <c r="Y59" s="89" t="s">
        <v>7</v>
      </c>
      <c r="AA59" s="37">
        <v>8</v>
      </c>
      <c r="AB59" s="38">
        <v>486</v>
      </c>
      <c r="AC59" s="38">
        <v>968</v>
      </c>
      <c r="AD59" s="38">
        <v>662</v>
      </c>
      <c r="AE59" s="143" t="s">
        <v>7</v>
      </c>
      <c r="AG59" s="37">
        <v>8</v>
      </c>
      <c r="AH59" s="150">
        <v>236</v>
      </c>
      <c r="AI59" s="151">
        <v>868</v>
      </c>
      <c r="AJ59" s="152">
        <v>302</v>
      </c>
      <c r="AK59" s="39" t="s">
        <v>7</v>
      </c>
      <c r="AM59" s="37">
        <v>8</v>
      </c>
      <c r="AN59" s="38">
        <v>1519</v>
      </c>
      <c r="AO59" s="38">
        <v>40</v>
      </c>
      <c r="AP59" s="38">
        <v>1646</v>
      </c>
      <c r="AQ59" s="39" t="s">
        <v>7</v>
      </c>
      <c r="AS59" s="47">
        <v>8</v>
      </c>
      <c r="AT59" s="48">
        <v>190</v>
      </c>
      <c r="AU59" s="48">
        <v>987</v>
      </c>
      <c r="AV59" s="48">
        <v>177</v>
      </c>
      <c r="AW59" s="49" t="s">
        <v>11</v>
      </c>
      <c r="AY59" s="37">
        <v>8</v>
      </c>
      <c r="AZ59" s="38">
        <v>2591</v>
      </c>
      <c r="BA59" s="38">
        <v>47</v>
      </c>
      <c r="BB59" s="38">
        <v>359</v>
      </c>
      <c r="BC59" s="39" t="s">
        <v>7</v>
      </c>
      <c r="BI59" s="131">
        <v>8</v>
      </c>
      <c r="BJ59" s="167">
        <v>1868</v>
      </c>
      <c r="BK59" s="159">
        <v>1516</v>
      </c>
      <c r="BL59" s="159">
        <v>88</v>
      </c>
      <c r="BM59" s="168" t="s">
        <v>7</v>
      </c>
      <c r="BU59" s="131">
        <v>8</v>
      </c>
      <c r="BV59" s="225">
        <v>308</v>
      </c>
      <c r="BW59" s="225">
        <v>2619</v>
      </c>
      <c r="BX59" s="159">
        <v>399</v>
      </c>
      <c r="BY59" s="168" t="s">
        <v>64</v>
      </c>
      <c r="CG59" s="131">
        <v>8</v>
      </c>
      <c r="CH59" s="159">
        <v>3456</v>
      </c>
      <c r="CI59" s="159">
        <v>525</v>
      </c>
      <c r="CJ59" s="159">
        <v>2046</v>
      </c>
      <c r="CK59" s="220" t="s">
        <v>64</v>
      </c>
      <c r="CL59" s="10">
        <v>1</v>
      </c>
      <c r="CU59" s="131">
        <v>8</v>
      </c>
      <c r="CV59" s="159">
        <v>1662</v>
      </c>
      <c r="CW59" s="225">
        <v>2834</v>
      </c>
      <c r="CX59" s="225">
        <v>3357</v>
      </c>
      <c r="CY59" s="220" t="s">
        <v>64</v>
      </c>
      <c r="CZ59" s="10"/>
      <c r="DC59" s="100"/>
      <c r="DJ59" s="131">
        <v>8</v>
      </c>
      <c r="DK59" s="167">
        <v>1569</v>
      </c>
      <c r="DL59" s="159">
        <v>175</v>
      </c>
      <c r="DM59" s="159">
        <v>190</v>
      </c>
      <c r="DN59" s="220" t="s">
        <v>64</v>
      </c>
      <c r="DO59" s="10"/>
    </row>
    <row r="60" spans="2:142" x14ac:dyDescent="0.2">
      <c r="B60" s="133">
        <v>45</v>
      </c>
      <c r="H60" s="128">
        <v>45</v>
      </c>
      <c r="I60">
        <f t="shared" si="3"/>
        <v>1</v>
      </c>
      <c r="BV60" s="98">
        <v>2009</v>
      </c>
      <c r="BW60" s="98">
        <v>2008</v>
      </c>
      <c r="BX60" s="98">
        <v>2007</v>
      </c>
      <c r="BY60" s="98">
        <v>2006</v>
      </c>
      <c r="CZ60" s="10"/>
      <c r="DC60" s="100"/>
      <c r="DO60" s="10"/>
    </row>
    <row r="61" spans="2:142" ht="13.5" thickBot="1" x14ac:dyDescent="0.25">
      <c r="B61" s="133">
        <v>47</v>
      </c>
      <c r="H61" s="128">
        <v>47</v>
      </c>
      <c r="I61">
        <f t="shared" si="3"/>
        <v>1</v>
      </c>
      <c r="Q61" s="101" t="s">
        <v>41</v>
      </c>
      <c r="R61" s="101" t="s">
        <v>42</v>
      </c>
      <c r="W61" s="101" t="s">
        <v>41</v>
      </c>
      <c r="X61" s="101" t="s">
        <v>42</v>
      </c>
      <c r="Y61" s="118" t="s">
        <v>43</v>
      </c>
      <c r="AC61" s="110" t="s">
        <v>41</v>
      </c>
      <c r="AD61" s="110" t="s">
        <v>42</v>
      </c>
      <c r="AE61" s="118" t="s">
        <v>43</v>
      </c>
      <c r="AF61" s="110" t="s">
        <v>44</v>
      </c>
      <c r="AI61" s="110" t="s">
        <v>41</v>
      </c>
      <c r="AJ61" s="110" t="s">
        <v>42</v>
      </c>
      <c r="AK61" s="118" t="s">
        <v>43</v>
      </c>
      <c r="AL61" s="110" t="s">
        <v>44</v>
      </c>
      <c r="AM61" s="110" t="s">
        <v>45</v>
      </c>
      <c r="AO61" s="110" t="s">
        <v>41</v>
      </c>
      <c r="AP61" s="110" t="s">
        <v>42</v>
      </c>
      <c r="AQ61" s="118" t="s">
        <v>43</v>
      </c>
      <c r="AR61" s="110" t="s">
        <v>44</v>
      </c>
      <c r="AS61" s="110" t="s">
        <v>45</v>
      </c>
      <c r="AU61" s="110" t="s">
        <v>41</v>
      </c>
      <c r="AV61" s="110" t="s">
        <v>42</v>
      </c>
      <c r="AW61" s="118" t="s">
        <v>43</v>
      </c>
      <c r="AX61" s="110" t="s">
        <v>44</v>
      </c>
      <c r="AY61" s="110" t="s">
        <v>45</v>
      </c>
      <c r="BA61" s="173" t="s">
        <v>41</v>
      </c>
      <c r="BB61" s="173" t="s">
        <v>42</v>
      </c>
      <c r="BC61" s="174" t="s">
        <v>43</v>
      </c>
      <c r="BD61" s="173" t="s">
        <v>44</v>
      </c>
      <c r="BE61" s="173" t="s">
        <v>45</v>
      </c>
      <c r="BF61" s="173" t="s">
        <v>46</v>
      </c>
      <c r="BG61" s="173" t="s">
        <v>51</v>
      </c>
      <c r="BH61" s="174" t="s">
        <v>52</v>
      </c>
      <c r="BJ61" s="169" t="s">
        <v>49</v>
      </c>
      <c r="BK61" s="206" t="s">
        <v>41</v>
      </c>
      <c r="BL61" s="206" t="s">
        <v>42</v>
      </c>
      <c r="BM61" s="118" t="s">
        <v>43</v>
      </c>
      <c r="BN61" s="206" t="s">
        <v>44</v>
      </c>
      <c r="BO61" s="206" t="s">
        <v>45</v>
      </c>
      <c r="BP61" s="206" t="s">
        <v>46</v>
      </c>
      <c r="BQ61" s="206" t="s">
        <v>51</v>
      </c>
      <c r="BR61" s="206" t="s">
        <v>52</v>
      </c>
      <c r="BS61" s="118" t="s">
        <v>53</v>
      </c>
      <c r="BU61" s="233" t="s">
        <v>49</v>
      </c>
      <c r="BV61" s="206" t="s">
        <v>41</v>
      </c>
      <c r="BW61" s="206" t="s">
        <v>42</v>
      </c>
      <c r="BX61" s="118" t="s">
        <v>43</v>
      </c>
      <c r="BY61" s="206" t="s">
        <v>44</v>
      </c>
      <c r="BZ61" s="206" t="s">
        <v>45</v>
      </c>
      <c r="CA61" s="206" t="s">
        <v>46</v>
      </c>
      <c r="CB61" s="206" t="s">
        <v>51</v>
      </c>
      <c r="CC61" s="206" t="s">
        <v>52</v>
      </c>
      <c r="CD61" s="118" t="s">
        <v>53</v>
      </c>
      <c r="CE61" s="118" t="s">
        <v>65</v>
      </c>
      <c r="CG61" s="233" t="s">
        <v>49</v>
      </c>
      <c r="CH61" s="206" t="s">
        <v>41</v>
      </c>
      <c r="CI61" s="206" t="s">
        <v>42</v>
      </c>
      <c r="CJ61" s="118" t="s">
        <v>43</v>
      </c>
      <c r="CK61" s="206" t="s">
        <v>44</v>
      </c>
      <c r="CL61" s="206" t="s">
        <v>45</v>
      </c>
      <c r="CM61" s="206" t="s">
        <v>46</v>
      </c>
      <c r="CN61" s="206" t="s">
        <v>51</v>
      </c>
      <c r="CO61" s="397" t="s">
        <v>52</v>
      </c>
      <c r="CP61" s="118" t="s">
        <v>53</v>
      </c>
      <c r="CQ61" s="118" t="s">
        <v>65</v>
      </c>
      <c r="CR61" s="118" t="s">
        <v>311</v>
      </c>
      <c r="CU61" s="233" t="s">
        <v>49</v>
      </c>
      <c r="CV61" s="206" t="s">
        <v>41</v>
      </c>
      <c r="CW61" s="206" t="s">
        <v>42</v>
      </c>
      <c r="CX61" s="118" t="s">
        <v>43</v>
      </c>
      <c r="CY61" s="206" t="s">
        <v>44</v>
      </c>
      <c r="CZ61" s="206" t="s">
        <v>45</v>
      </c>
      <c r="DA61" s="206" t="s">
        <v>46</v>
      </c>
      <c r="DB61" s="206" t="s">
        <v>51</v>
      </c>
      <c r="DC61" s="397" t="s">
        <v>52</v>
      </c>
      <c r="DD61" s="118" t="s">
        <v>53</v>
      </c>
      <c r="DE61" s="118" t="s">
        <v>65</v>
      </c>
      <c r="DF61" s="118" t="s">
        <v>311</v>
      </c>
      <c r="DG61" s="118" t="s">
        <v>325</v>
      </c>
      <c r="DJ61" s="233" t="s">
        <v>49</v>
      </c>
      <c r="DK61" s="206" t="s">
        <v>41</v>
      </c>
      <c r="DL61" s="206" t="s">
        <v>42</v>
      </c>
      <c r="DM61" s="118" t="s">
        <v>43</v>
      </c>
      <c r="DN61" s="206" t="s">
        <v>44</v>
      </c>
      <c r="DO61" s="206" t="s">
        <v>45</v>
      </c>
      <c r="DP61" s="206" t="s">
        <v>46</v>
      </c>
      <c r="DQ61" s="206" t="s">
        <v>51</v>
      </c>
      <c r="DR61" s="206" t="s">
        <v>52</v>
      </c>
      <c r="DS61" s="118" t="s">
        <v>53</v>
      </c>
      <c r="DT61" s="118" t="s">
        <v>65</v>
      </c>
      <c r="DU61" s="118" t="s">
        <v>311</v>
      </c>
      <c r="DV61" s="118" t="s">
        <v>325</v>
      </c>
      <c r="DY61" s="233" t="s">
        <v>49</v>
      </c>
      <c r="DZ61" s="206" t="s">
        <v>41</v>
      </c>
      <c r="EA61" s="206" t="s">
        <v>42</v>
      </c>
      <c r="EB61" s="118" t="s">
        <v>43</v>
      </c>
      <c r="EC61" s="206" t="s">
        <v>44</v>
      </c>
      <c r="ED61" s="206" t="s">
        <v>45</v>
      </c>
      <c r="EE61" s="206" t="s">
        <v>46</v>
      </c>
      <c r="EF61" s="206" t="s">
        <v>51</v>
      </c>
      <c r="EG61" s="206" t="s">
        <v>52</v>
      </c>
      <c r="EH61" s="118" t="s">
        <v>53</v>
      </c>
      <c r="EI61" s="118" t="s">
        <v>65</v>
      </c>
      <c r="EJ61" s="118" t="s">
        <v>311</v>
      </c>
      <c r="EK61" s="118" t="s">
        <v>325</v>
      </c>
      <c r="EL61" s="118" t="s">
        <v>420</v>
      </c>
    </row>
    <row r="62" spans="2:142" x14ac:dyDescent="0.2">
      <c r="B62" s="133">
        <v>48</v>
      </c>
      <c r="H62" s="128">
        <v>53</v>
      </c>
      <c r="I62">
        <f t="shared" si="3"/>
        <v>0</v>
      </c>
      <c r="M62" s="2"/>
      <c r="P62" s="127">
        <v>1</v>
      </c>
      <c r="Q62">
        <f t="shared" ref="Q62:Q93" si="4">IF(ISNA(MATCH(P62,H$53:H$132,0)),0,1)</f>
        <v>0</v>
      </c>
      <c r="R62" s="10">
        <f>IF(ISNA(MATCH(P62,$B$53:$B$100,0)),0,1)</f>
        <v>0</v>
      </c>
      <c r="V62" s="135">
        <v>9</v>
      </c>
      <c r="W62">
        <f>IF(ISNA(MATCH(V62,P$62:P$157,0)),0,1)</f>
        <v>0</v>
      </c>
      <c r="X62" s="10">
        <f>IF(ISNA(MATCH(V62,$H$53:$H$132,0)),0,1)</f>
        <v>0</v>
      </c>
      <c r="Y62" s="10">
        <f>IF(ISNA(MATCH(V62,$B$53:$B$100,0)),0,1)</f>
        <v>0</v>
      </c>
      <c r="AB62" s="132">
        <v>11</v>
      </c>
      <c r="AC62" s="10">
        <f>IF(ISNA(MATCH(AB62,V$62:V$157,0)),0,1)</f>
        <v>0</v>
      </c>
      <c r="AD62" s="10">
        <f>IF(ISNA(MATCH(AB62,P$62:P$157,0)),0,1)</f>
        <v>0</v>
      </c>
      <c r="AE62" s="10">
        <f>IF(ISNA(MATCH(AB62,$H$53:$H$132,0)),0,1)</f>
        <v>0</v>
      </c>
      <c r="AF62" s="10">
        <f>IF(ISNA(MATCH(AB62,$B$53:$B$100,0)),0,1)</f>
        <v>0</v>
      </c>
      <c r="AH62" s="127">
        <v>16</v>
      </c>
      <c r="AI62" s="10">
        <f>IF(ISNA(MATCH(AH62,AB$62:AB$157,0)),0,1)</f>
        <v>1</v>
      </c>
      <c r="AJ62" s="10">
        <f>IF(ISNA(MATCH(AH62,V$62:V$157,0)),0,1)</f>
        <v>1</v>
      </c>
      <c r="AK62" s="10">
        <f>IF(ISNA(MATCH(AH62,P$62:P$157,0)),0,1)</f>
        <v>1</v>
      </c>
      <c r="AL62" s="10">
        <f>IF(ISNA(MATCH(AH62,$H$53:$H$132,0)),0,1)</f>
        <v>0</v>
      </c>
      <c r="AM62" s="10">
        <f>IF(ISNA(MATCH(AH62,$B$53:$B$100,0)),0,1)</f>
        <v>1</v>
      </c>
      <c r="AN62" s="154">
        <v>11</v>
      </c>
      <c r="AO62" s="10">
        <f>IF(ISNA(MATCH(AN62,AH$62:AH$157,0)),0,1)</f>
        <v>0</v>
      </c>
      <c r="AP62" s="10">
        <f>IF(ISNA(MATCH(AN62,AB$62:AB$157,0)),0,1)</f>
        <v>1</v>
      </c>
      <c r="AQ62" s="10">
        <f>IF(ISNA(MATCH(AN62,V$62:V$157,0)),0,1)</f>
        <v>0</v>
      </c>
      <c r="AR62" s="10">
        <f>IF(ISNA(MATCH(AN62,P$62:P$157,0)),0,1)</f>
        <v>0</v>
      </c>
      <c r="AS62" s="10">
        <f>IF(ISNA(MATCH(AN62,H$53:H$132,0)),0,1)</f>
        <v>0</v>
      </c>
      <c r="AT62" s="154">
        <v>25</v>
      </c>
      <c r="AU62" s="10">
        <f t="shared" ref="AU62:AU125" si="5">IF(ISNA(MATCH(AT62,AN$62:AN$157,0)),0,1)</f>
        <v>1</v>
      </c>
      <c r="AV62" s="10">
        <f>IF(ISNA(MATCH(AT62,AH$62:AH$157,0)),0,1)</f>
        <v>0</v>
      </c>
      <c r="AW62" s="10">
        <f>IF(ISNA(MATCH(AT62,AB$62:AB$157,0)),0,1)</f>
        <v>0</v>
      </c>
      <c r="AX62" s="10">
        <f>IF(ISNA(MATCH(AT62,V$62:V$157,0)),0,1)</f>
        <v>1</v>
      </c>
      <c r="AY62" s="10">
        <f>IF(ISNA(MATCH(AT62,P$62:P$157,0)),0,1)</f>
        <v>1</v>
      </c>
      <c r="AZ62" s="132">
        <v>8</v>
      </c>
      <c r="BA62" s="10">
        <f t="shared" ref="BA62:BA125" si="6">IF(ISNA(MATCH(AZ62,AT$62:AT$157,0)),0,1)</f>
        <v>0</v>
      </c>
      <c r="BB62" s="10">
        <f>IF(ISNA(MATCH(AZ62,AN$62:AN$157,0)),0,1)</f>
        <v>0</v>
      </c>
      <c r="BC62" s="10">
        <f>IF(ISNA(MATCH(AZ62,AH$62:AH$157,0)),0,1)</f>
        <v>0</v>
      </c>
      <c r="BD62" s="10">
        <f>IF(ISNA(MATCH(AZ62,AB$62:AB$157,0)),0,1)</f>
        <v>0</v>
      </c>
      <c r="BE62" s="10">
        <f>IF(ISNA(MATCH(AZ62,V$62:V$157,0)),0,1)</f>
        <v>0</v>
      </c>
      <c r="BF62" s="10">
        <f>IF(ISNA(MATCH(AZ62,P$62:P$157,0)),0,1)</f>
        <v>0</v>
      </c>
      <c r="BG62" s="10">
        <f>IF(ISNA(MATCH(AZ62,H$53:H$134,0)),0,1)</f>
        <v>1</v>
      </c>
      <c r="BH62" s="10">
        <f>IF(ISNA(MATCH(AZ62,B$53:B$100,0)),0,1)</f>
        <v>0</v>
      </c>
      <c r="BI62" s="95">
        <v>10</v>
      </c>
      <c r="BJ62" s="186">
        <v>25</v>
      </c>
      <c r="BK62" s="193">
        <f>IF(ISNA(MATCH(BJ62,AZ$62:AZ$157,0)),0,1)</f>
        <v>1</v>
      </c>
      <c r="BL62" s="194">
        <f>IF(ISNA(MATCH(BJ62,AT$62:AT$157,0)),0,1)</f>
        <v>1</v>
      </c>
      <c r="BM62" s="194">
        <f>IF(ISNA(MATCH(BJ62,AN$62:AN$157,0)),0,1)</f>
        <v>1</v>
      </c>
      <c r="BN62" s="194">
        <f>IF(ISNA(MATCH(BJ62,AH$62:AH$157,0)),0,1)</f>
        <v>0</v>
      </c>
      <c r="BO62" s="194">
        <f>IF(ISNA(MATCH(BJ62,AB$62:AB$157,0)),0,1)</f>
        <v>0</v>
      </c>
      <c r="BP62" s="194">
        <f>IF(ISNA(MATCH(BJ62,V$62:V$157,0)),0,1)</f>
        <v>1</v>
      </c>
      <c r="BQ62" s="194">
        <f>IF(ISNA(MATCH(BJ62,P$62:P$157,0)),0,1)</f>
        <v>1</v>
      </c>
      <c r="BR62" s="194">
        <f>IF(ISNA(MATCH(BJ62,$H$53:$H$134,0)),0,1)</f>
        <v>1</v>
      </c>
      <c r="BS62" s="195">
        <f>IF(ISNA(MATCH(BJ62,$B$53:$B$100,0)),0,1)</f>
        <v>1</v>
      </c>
      <c r="BT62" s="116">
        <f>SUM(BK62:BS62)+1</f>
        <v>8</v>
      </c>
      <c r="BU62" s="160">
        <v>16</v>
      </c>
      <c r="BV62" s="160">
        <f>IF(ISNA(MATCH(BU62,BJ$62:BJ$157,0)),0,1)</f>
        <v>0</v>
      </c>
      <c r="BW62" s="162">
        <f>IF(ISNA(MATCH(BU62,AZ$62:AZ$157,0)),0,1)</f>
        <v>1</v>
      </c>
      <c r="BX62" s="162">
        <f>IF(ISNA(MATCH(BU62,AT$62:AT$157,0)),0,1)</f>
        <v>0</v>
      </c>
      <c r="BY62" s="162">
        <f>IF(ISNA(MATCH(BU62,AN$62:AN$157,0)),0,1)</f>
        <v>1</v>
      </c>
      <c r="BZ62" s="162">
        <f>IF(ISNA(MATCH(BU62,AH$62:AH$157,0)),0,1)</f>
        <v>1</v>
      </c>
      <c r="CA62" s="162">
        <f>IF(ISNA(MATCH(BU62,AB$62:AB$157,0)),0,1)</f>
        <v>1</v>
      </c>
      <c r="CB62" s="162">
        <f>IF(ISNA(MATCH(BU62,V$62:V$157,0)),0,1)</f>
        <v>1</v>
      </c>
      <c r="CC62" s="162">
        <f>IF(ISNA(MATCH(BU62,P$53:P$157,0)),0,1)</f>
        <v>1</v>
      </c>
      <c r="CD62" s="194">
        <f>IF(ISNA(MATCH(BU62,$H$53:$H$134,0)),0,1)</f>
        <v>0</v>
      </c>
      <c r="CE62" s="195">
        <f>IF(ISNA(MATCH(BU62,$B$53:$B$100,0)),0,1)</f>
        <v>1</v>
      </c>
      <c r="CF62" s="116">
        <f>SUM(BV62:CE62)+1</f>
        <v>8</v>
      </c>
      <c r="CG62" s="160">
        <v>11</v>
      </c>
      <c r="CH62" s="193">
        <f>IF(ISNA(MATCH(CG62,BU$62:BU$157,0)),0,1)</f>
        <v>0</v>
      </c>
      <c r="CI62" s="162">
        <f>IF(ISNA(MATCH(CG62,BJ$62:BJ$157,0)),0,1)</f>
        <v>0</v>
      </c>
      <c r="CJ62" s="162">
        <f>IF(ISNA(MATCH(CG62,AZ$62:AZ$157,0)),0,1)</f>
        <v>1</v>
      </c>
      <c r="CK62" s="162">
        <f>IF(ISNA(MATCH(CG62,AT$62:AT$157,0)),0,1)</f>
        <v>0</v>
      </c>
      <c r="CL62" s="162">
        <f>IF(ISNA(MATCH(CG62,AN$62:AN$157,0)),0,1)</f>
        <v>1</v>
      </c>
      <c r="CM62" s="162">
        <f>IF(ISNA(MATCH(CG62,AH$62:AH$157,0)),0,1)</f>
        <v>0</v>
      </c>
      <c r="CN62" s="162">
        <f>IF(ISNA(MATCH(CG62,AB$62:AB$157,0)),0,1)</f>
        <v>1</v>
      </c>
      <c r="CO62" s="380">
        <f>IF(ISNA(MATCH(CG62,V$62:V$157,0)),0,1)</f>
        <v>0</v>
      </c>
      <c r="CP62" s="162">
        <f>IF(ISNA(MATCH(CG62,P$53:P$157,0)),0,1)</f>
        <v>0</v>
      </c>
      <c r="CQ62" s="194">
        <f>IF(ISNA(MATCH(CG62,$H$53:$H$134,0)),0,1)</f>
        <v>0</v>
      </c>
      <c r="CR62" s="195">
        <f>IF(ISNA(MATCH(CG62,$B$53:$B$100,0)),0,1)</f>
        <v>0</v>
      </c>
      <c r="CS62">
        <f>SUM(CH62:CR62)</f>
        <v>3</v>
      </c>
      <c r="CU62" s="160">
        <v>11</v>
      </c>
      <c r="CV62" s="193">
        <f t="shared" ref="CV62:CV93" si="7">IF(ISNA(MATCH(CU62,CG$62:CG$157,0)),0,1)</f>
        <v>1</v>
      </c>
      <c r="CW62" s="162">
        <f t="shared" ref="CW62:CW93" si="8">IF(ISNA(MATCH(CU62,BU$62:BU$157,0)),0,1)</f>
        <v>0</v>
      </c>
      <c r="CX62" s="162">
        <f t="shared" ref="CX62:CX93" si="9">IF(ISNA(MATCH(CU62,BJ$62:BJ$157,0)),0,1)</f>
        <v>0</v>
      </c>
      <c r="CY62" s="162">
        <f t="shared" ref="CY62:CY93" si="10">IF(ISNA(MATCH(CU62,AZ$62:AZ$157,0)),0,1)</f>
        <v>1</v>
      </c>
      <c r="CZ62" s="162">
        <f t="shared" ref="CZ62:CZ93" si="11">IF(ISNA(MATCH(CU62,AT$62:AT$157,0)),0,1)</f>
        <v>0</v>
      </c>
      <c r="DA62" s="162">
        <f t="shared" ref="DA62:DA93" si="12">IF(ISNA(MATCH(CU62,AN$62:AN$157,0)),0,1)</f>
        <v>1</v>
      </c>
      <c r="DB62" s="162">
        <f t="shared" ref="DB62:DB93" si="13">IF(ISNA(MATCH(CU62,AH$62:AH$157,0)),0,1)</f>
        <v>0</v>
      </c>
      <c r="DC62" s="380">
        <f t="shared" ref="DC62:DC93" si="14">IF(ISNA(MATCH(CU62,AB$62:AB$157,0)),0,1)</f>
        <v>1</v>
      </c>
      <c r="DD62" s="162">
        <f t="shared" ref="DD62:DD93" si="15">IF(ISNA(MATCH(CU62,V$53:V$157,0)),0,1)</f>
        <v>0</v>
      </c>
      <c r="DE62" s="194">
        <f t="shared" ref="DE62:DE93" si="16">IF(ISNA(MATCH(CU62,$P$53:$P$134,0)),0,1)</f>
        <v>0</v>
      </c>
      <c r="DF62" s="194">
        <f t="shared" ref="DF62:DF93" si="17">IF(ISNA(MATCH(CU62,$H$53:$H$100,0)),0,1)</f>
        <v>0</v>
      </c>
      <c r="DG62" s="195">
        <f t="shared" ref="DG62:DG93" si="18">IF(ISNA(MATCH(CU62,$B$53:$B$100,0)),0,1)</f>
        <v>0</v>
      </c>
      <c r="DH62">
        <f>SUM(CV62:DF62)</f>
        <v>4</v>
      </c>
      <c r="DJ62" s="160">
        <v>11</v>
      </c>
      <c r="DK62" s="193">
        <f>IF(ISNA(MATCH(DJ62,CU$62:CU$157,0)),0,1)</f>
        <v>1</v>
      </c>
      <c r="DL62" s="162">
        <f>IF(ISNA(MATCH(DJ62,CG$62:CG$157,0)),0,1)</f>
        <v>1</v>
      </c>
      <c r="DM62" s="162">
        <f>IF(ISNA(MATCH(DJ62,BU$62:BU$157,0)),0,1)</f>
        <v>0</v>
      </c>
      <c r="DN62" s="162">
        <f>IF(ISNA(MATCH(DJ62,BJ$62:BJ$157,0)),0,1)</f>
        <v>0</v>
      </c>
      <c r="DO62" s="162">
        <f>IF(ISNA(MATCH(DJ62,AZ$62:AZ$157,0)),0,1)</f>
        <v>1</v>
      </c>
      <c r="DP62" s="162">
        <f>IF(ISNA(MATCH(DJ62,AT$62:AT$157,0)),0,1)</f>
        <v>0</v>
      </c>
      <c r="DQ62" s="162">
        <f>IF(ISNA(MATCH(DJ62,AN$62:AN$157,0)),0,1)</f>
        <v>1</v>
      </c>
      <c r="DR62" s="162">
        <f>IF(ISNA(MATCH(DJ62,AH$62:AH$157,0)),0,1)</f>
        <v>0</v>
      </c>
      <c r="DS62" s="162">
        <f>IF(ISNA(MATCH(DJ62,AB$53:AB$157,0)),0,1)</f>
        <v>1</v>
      </c>
      <c r="DT62" s="194">
        <f>IF(ISNA(MATCH(DJ62,$V$53:$V$134,0)),0,1)</f>
        <v>0</v>
      </c>
      <c r="DU62" s="194">
        <f>IF(ISNA(MATCH(DJ62,$P$53:$P$100,0)),0,1)</f>
        <v>0</v>
      </c>
      <c r="DV62" s="195">
        <f>IF(ISNA(MATCH(DJ62,$H$53:$H$100,0)),0,1)</f>
        <v>0</v>
      </c>
      <c r="DW62">
        <f>SUM(DK62:DU62)</f>
        <v>5</v>
      </c>
      <c r="DY62" s="193">
        <v>11</v>
      </c>
      <c r="DZ62" s="193">
        <f>IF(ISNA(MATCH(DY62,DJ$62:DJ$157,0)),0,1)</f>
        <v>1</v>
      </c>
      <c r="EA62" s="194">
        <f>IF(ISNA(MATCH(DY62,CU$62:CU$157,0)),0,1)</f>
        <v>1</v>
      </c>
      <c r="EB62" s="162">
        <f>IF(ISNA(MATCH(DY62,CG$62:CG$157,0)),0,1)</f>
        <v>1</v>
      </c>
      <c r="EC62" s="162">
        <f>IF(ISNA(MATCH(DY62,BU$62:BU$157,0)),0,1)</f>
        <v>0</v>
      </c>
      <c r="ED62" s="162">
        <f>IF(ISNA(MATCH(DY62,BJ$62:BJ$157,0)),0,1)</f>
        <v>0</v>
      </c>
      <c r="EE62" s="162">
        <f>IF(ISNA(MATCH(DY62,AZ$62:AZ$157,0)),0,1)</f>
        <v>1</v>
      </c>
      <c r="EF62" s="162">
        <f>IF(ISNA(MATCH(DY62,AT$62:AT$157,0)),0,1)</f>
        <v>0</v>
      </c>
      <c r="EG62" s="162">
        <f>IF(ISNA(MATCH(DY62,AN$62:AN$157,0)),0,1)</f>
        <v>1</v>
      </c>
      <c r="EH62" s="162">
        <f>IF(ISNA(MATCH(DY62,AX$62:AX$157,0)),0,1)</f>
        <v>0</v>
      </c>
      <c r="EI62" s="162">
        <f>IF(ISNA(MATCH(DY62,AR$53:AR$157,0)),0,1)</f>
        <v>0</v>
      </c>
      <c r="EJ62" s="194">
        <f>IF(ISNA(MATCH(DY62,$V$53:$V$134,0)),0,1)</f>
        <v>0</v>
      </c>
      <c r="EK62" s="194">
        <f>IF(ISNA(MATCH(DY62,$P$53:$P$100,0)),0,1)</f>
        <v>0</v>
      </c>
      <c r="EL62" s="195">
        <f>IF(ISNA(MATCH(DY62,$H$53:$H$100,0)),0,1)</f>
        <v>0</v>
      </c>
    </row>
    <row r="63" spans="2:142" x14ac:dyDescent="0.2">
      <c r="B63" s="133">
        <v>59</v>
      </c>
      <c r="H63" s="128">
        <v>56</v>
      </c>
      <c r="I63">
        <f t="shared" si="3"/>
        <v>0</v>
      </c>
      <c r="M63" s="2"/>
      <c r="P63" s="128">
        <v>16</v>
      </c>
      <c r="Q63">
        <f t="shared" si="4"/>
        <v>0</v>
      </c>
      <c r="R63" s="10">
        <f t="shared" ref="R63:R126" si="19">IF(ISNA(MATCH(P63,$B$53:$B$100,0)),0,1)</f>
        <v>1</v>
      </c>
      <c r="V63" s="128">
        <v>16</v>
      </c>
      <c r="W63">
        <f t="shared" ref="W63:W126" si="20">IF(ISNA(MATCH(V63,P$62:P$157,0)),0,1)</f>
        <v>1</v>
      </c>
      <c r="X63" s="10">
        <f t="shared" ref="X63:X126" si="21">IF(ISNA(MATCH(V63,$H$53:$H$132,0)),0,1)</f>
        <v>0</v>
      </c>
      <c r="Y63" s="10">
        <f t="shared" ref="Y63:Y126" si="22">IF(ISNA(MATCH(V63,$B$53:$B$100,0)),0,1)</f>
        <v>1</v>
      </c>
      <c r="AB63" s="133">
        <v>16</v>
      </c>
      <c r="AC63" s="10">
        <f t="shared" ref="AC63:AC125" si="23">IF(ISNA(MATCH(AB63,V$62:V$157,0)),0,1)</f>
        <v>1</v>
      </c>
      <c r="AD63" s="10">
        <f t="shared" ref="AD63:AD126" si="24">IF(ISNA(MATCH(AB63,P$62:P$157,0)),0,1)</f>
        <v>1</v>
      </c>
      <c r="AE63" s="10">
        <f t="shared" ref="AE63:AE126" si="25">IF(ISNA(MATCH(AB63,$H$53:$H$132,0)),0,1)</f>
        <v>0</v>
      </c>
      <c r="AF63" s="10">
        <f t="shared" ref="AF63:AF126" si="26">IF(ISNA(MATCH(AB63,$B$53:$B$100,0)),0,1)</f>
        <v>1</v>
      </c>
      <c r="AH63" s="128">
        <v>22</v>
      </c>
      <c r="AI63" s="10">
        <f t="shared" ref="AI63:AI125" si="27">IF(ISNA(MATCH(AH63,AB$62:AB$157,0)),0,1)</f>
        <v>0</v>
      </c>
      <c r="AJ63" s="10">
        <f t="shared" ref="AJ63:AJ126" si="28">IF(ISNA(MATCH(AH63,V$62:V$157,0)),0,1)</f>
        <v>0</v>
      </c>
      <c r="AK63" s="10">
        <f t="shared" ref="AK63:AK126" si="29">IF(ISNA(MATCH(AH63,P$62:P$157,0)),0,1)</f>
        <v>0</v>
      </c>
      <c r="AL63" s="10">
        <f t="shared" ref="AL63:AL126" si="30">IF(ISNA(MATCH(AH63,$H$53:$H$132,0)),0,1)</f>
        <v>0</v>
      </c>
      <c r="AM63" s="10">
        <f t="shared" ref="AM63:AM126" si="31">IF(ISNA(MATCH(AH63,$B$53:$B$100,0)),0,1)</f>
        <v>1</v>
      </c>
      <c r="AN63" s="133">
        <v>16</v>
      </c>
      <c r="AO63" s="10">
        <f t="shared" ref="AO63:AO125" si="32">IF(ISNA(MATCH(AN63,AH$62:AH$157,0)),0,1)</f>
        <v>1</v>
      </c>
      <c r="AP63" s="10">
        <f t="shared" ref="AP63:AP126" si="33">IF(ISNA(MATCH(AN63,AB$62:AB$157,0)),0,1)</f>
        <v>1</v>
      </c>
      <c r="AQ63" s="10">
        <f t="shared" ref="AQ63:AQ126" si="34">IF(ISNA(MATCH(AN63,V$62:V$157,0)),0,1)</f>
        <v>1</v>
      </c>
      <c r="AR63" s="10">
        <f t="shared" ref="AR63:AR126" si="35">IF(ISNA(MATCH(AN63,P$62:P$157,0)),0,1)</f>
        <v>1</v>
      </c>
      <c r="AS63" s="10">
        <f t="shared" ref="AS63:AS126" si="36">IF(ISNA(MATCH(AN63,H$53:H$132,0)),0,1)</f>
        <v>0</v>
      </c>
      <c r="AT63" s="144">
        <v>27</v>
      </c>
      <c r="AU63" s="10">
        <f t="shared" si="5"/>
        <v>1</v>
      </c>
      <c r="AV63" s="10">
        <f t="shared" ref="AV63:AV126" si="37">IF(ISNA(MATCH(AT63,AH$62:AH$157,0)),0,1)</f>
        <v>1</v>
      </c>
      <c r="AW63" s="10">
        <f t="shared" ref="AW63:AW126" si="38">IF(ISNA(MATCH(AT63,AB$62:AB$157,0)),0,1)</f>
        <v>1</v>
      </c>
      <c r="AX63" s="10">
        <f t="shared" ref="AX63:AX126" si="39">IF(ISNA(MATCH(AT63,V$62:V$157,0)),0,1)</f>
        <v>1</v>
      </c>
      <c r="AY63" s="10">
        <f t="shared" ref="AY63:AY126" si="40">IF(ISNA(MATCH(AT63,P$62:P$157,0)),0,1)</f>
        <v>1</v>
      </c>
      <c r="AZ63" s="133">
        <v>11</v>
      </c>
      <c r="BA63" s="10">
        <f t="shared" si="6"/>
        <v>0</v>
      </c>
      <c r="BB63" s="10">
        <f t="shared" ref="BB63:BB126" si="41">IF(ISNA(MATCH(AZ63,AN$62:AN$157,0)),0,1)</f>
        <v>1</v>
      </c>
      <c r="BC63" s="10">
        <f t="shared" ref="BC63:BC126" si="42">IF(ISNA(MATCH(AZ63,AH$62:AH$157,0)),0,1)</f>
        <v>0</v>
      </c>
      <c r="BD63" s="10">
        <f t="shared" ref="BD63:BD126" si="43">IF(ISNA(MATCH(AZ63,AB$62:AB$157,0)),0,1)</f>
        <v>1</v>
      </c>
      <c r="BE63" s="10">
        <f t="shared" ref="BE63:BE126" si="44">IF(ISNA(MATCH(AZ63,V$62:V$157,0)),0,1)</f>
        <v>0</v>
      </c>
      <c r="BF63" s="10">
        <f t="shared" ref="BF63:BF126" si="45">IF(ISNA(MATCH(AZ63,P$62:P$157,0)),0,1)</f>
        <v>0</v>
      </c>
      <c r="BG63" s="10">
        <f t="shared" ref="BG63:BG126" si="46">IF(ISNA(MATCH(AZ63,H$53:H$134,0)),0,1)</f>
        <v>0</v>
      </c>
      <c r="BH63" s="10">
        <f t="shared" ref="BH63:BH126" si="47">IF(ISNA(MATCH(AZ63,B$53:B$100,0)),0,1)</f>
        <v>0</v>
      </c>
      <c r="BI63" s="179">
        <v>9</v>
      </c>
      <c r="BJ63" s="184">
        <v>27</v>
      </c>
      <c r="BK63" s="196">
        <f t="shared" ref="BK63:BK126" si="48">IF(ISNA(MATCH(BJ63,AZ$62:AZ$157,0)),0,1)</f>
        <v>1</v>
      </c>
      <c r="BL63" s="197">
        <f t="shared" ref="BL63:BL126" si="49">IF(ISNA(MATCH(BJ63,AT$62:AT$157,0)),0,1)</f>
        <v>1</v>
      </c>
      <c r="BM63" s="197">
        <f t="shared" ref="BM63:BM126" si="50">IF(ISNA(MATCH(BJ63,AN$62:AN$157,0)),0,1)</f>
        <v>1</v>
      </c>
      <c r="BN63" s="197">
        <f t="shared" ref="BN63:BN126" si="51">IF(ISNA(MATCH(BJ63,AH$62:AH$157,0)),0,1)</f>
        <v>1</v>
      </c>
      <c r="BO63" s="197">
        <f t="shared" ref="BO63:BO126" si="52">IF(ISNA(MATCH(BJ63,AB$62:AB$157,0)),0,1)</f>
        <v>1</v>
      </c>
      <c r="BP63" s="197">
        <f t="shared" ref="BP63:BP126" si="53">IF(ISNA(MATCH(BJ63,V$62:V$157,0)),0,1)</f>
        <v>1</v>
      </c>
      <c r="BQ63" s="197">
        <f t="shared" ref="BQ63:BQ126" si="54">IF(ISNA(MATCH(BJ63,P$62:P$157,0)),0,1)</f>
        <v>1</v>
      </c>
      <c r="BR63" s="197">
        <f>IF(ISNA(MATCH(BJ63,H$53:H$134,0)),0,1)</f>
        <v>0</v>
      </c>
      <c r="BS63" s="198">
        <f t="shared" ref="BS63:BS126" si="55">IF(ISNA(MATCH(BJ63,B$53:B$100,0)),0,1)</f>
        <v>0</v>
      </c>
      <c r="BT63" s="116">
        <f t="shared" ref="BT63:BT126" si="56">SUM(BK63:BS63)+1</f>
        <v>8</v>
      </c>
      <c r="BU63" s="164">
        <v>20</v>
      </c>
      <c r="BV63" s="164">
        <f t="shared" ref="BV63:BV126" si="57">IF(ISNA(MATCH(BU63,BJ$62:BJ$157,0)),0,1)</f>
        <v>0</v>
      </c>
      <c r="BW63" s="98">
        <f t="shared" ref="BW63:BW126" si="58">IF(ISNA(MATCH(BU63,AZ$62:AZ$157,0)),0,1)</f>
        <v>1</v>
      </c>
      <c r="BX63" s="98">
        <f t="shared" ref="BX63:BX126" si="59">IF(ISNA(MATCH(BU63,AT$62:AT$157,0)),0,1)</f>
        <v>0</v>
      </c>
      <c r="BY63" s="98">
        <f t="shared" ref="BY63:BY126" si="60">IF(ISNA(MATCH(BU63,AN$62:AN$157,0)),0,1)</f>
        <v>1</v>
      </c>
      <c r="BZ63" s="98">
        <f t="shared" ref="BZ63:BZ126" si="61">IF(ISNA(MATCH(BU63,AH$62:AH$157,0)),0,1)</f>
        <v>0</v>
      </c>
      <c r="CA63" s="98">
        <f t="shared" ref="CA63:CA126" si="62">IF(ISNA(MATCH(BU63,AB$62:AB$157,0)),0,1)</f>
        <v>0</v>
      </c>
      <c r="CB63" s="98">
        <f t="shared" ref="CB63:CB126" si="63">IF(ISNA(MATCH(BU63,V$62:V$157,0)),0,1)</f>
        <v>0</v>
      </c>
      <c r="CC63" s="98">
        <f t="shared" ref="CC63:CC126" si="64">IF(ISNA(MATCH(BU63,P$53:P$157,0)),0,1)</f>
        <v>0</v>
      </c>
      <c r="CD63" s="197">
        <f t="shared" ref="CD63:CD126" si="65">IF(ISNA(MATCH(BU63,$H$53:$H$134,0)),0,1)</f>
        <v>0</v>
      </c>
      <c r="CE63" s="198">
        <f t="shared" ref="CE63:CE126" si="66">IF(ISNA(MATCH(BU63,$B$53:$B$100,0)),0,1)</f>
        <v>0</v>
      </c>
      <c r="CF63" s="116">
        <f t="shared" ref="CF63:CF126" si="67">SUM(BV63:CE63)+1</f>
        <v>3</v>
      </c>
      <c r="CG63" s="164">
        <v>16</v>
      </c>
      <c r="CH63" s="196">
        <f t="shared" ref="CH63:CH126" si="68">IF(ISNA(MATCH(CG63,BU$62:BU$157,0)),0,1)</f>
        <v>1</v>
      </c>
      <c r="CI63" s="98">
        <f t="shared" ref="CI63:CI126" si="69">IF(ISNA(MATCH(CG63,BJ$62:BJ$157,0)),0,1)</f>
        <v>0</v>
      </c>
      <c r="CJ63" s="98">
        <f t="shared" ref="CJ63:CJ126" si="70">IF(ISNA(MATCH(CG63,AZ$62:AZ$157,0)),0,1)</f>
        <v>1</v>
      </c>
      <c r="CK63" s="98">
        <f t="shared" ref="CK63:CK126" si="71">IF(ISNA(MATCH(CG63,AT$62:AT$157,0)),0,1)</f>
        <v>0</v>
      </c>
      <c r="CL63" s="98">
        <f t="shared" ref="CL63:CL126" si="72">IF(ISNA(MATCH(CG63,AN$62:AN$157,0)),0,1)</f>
        <v>1</v>
      </c>
      <c r="CM63" s="98">
        <f t="shared" ref="CM63:CM126" si="73">IF(ISNA(MATCH(CG63,AH$62:AH$157,0)),0,1)</f>
        <v>1</v>
      </c>
      <c r="CN63" s="98">
        <f t="shared" ref="CN63:CN126" si="74">IF(ISNA(MATCH(CG63,AB$62:AB$157,0)),0,1)</f>
        <v>1</v>
      </c>
      <c r="CO63" s="99">
        <f t="shared" ref="CO63:CO126" si="75">IF(ISNA(MATCH(CG63,V$62:V$157,0)),0,1)</f>
        <v>1</v>
      </c>
      <c r="CP63" s="98">
        <f t="shared" ref="CP63:CP126" si="76">IF(ISNA(MATCH(CG63,P$53:P$157,0)),0,1)</f>
        <v>1</v>
      </c>
      <c r="CQ63" s="197">
        <f t="shared" ref="CQ63:CQ126" si="77">IF(ISNA(MATCH(CG63,$H$53:$H$134,0)),0,1)</f>
        <v>0</v>
      </c>
      <c r="CR63" s="198">
        <f t="shared" ref="CR63:CR126" si="78">IF(ISNA(MATCH(CG63,$B$53:$B$100,0)),0,1)</f>
        <v>1</v>
      </c>
      <c r="CS63">
        <f t="shared" ref="CS63:CS126" si="79">SUM(CH63:CR63)</f>
        <v>8</v>
      </c>
      <c r="CU63" s="164">
        <v>16</v>
      </c>
      <c r="CV63" s="196">
        <f t="shared" si="7"/>
        <v>1</v>
      </c>
      <c r="CW63" s="98">
        <f t="shared" si="8"/>
        <v>1</v>
      </c>
      <c r="CX63" s="98">
        <f t="shared" si="9"/>
        <v>0</v>
      </c>
      <c r="CY63" s="98">
        <f t="shared" si="10"/>
        <v>1</v>
      </c>
      <c r="CZ63" s="98">
        <f t="shared" si="11"/>
        <v>0</v>
      </c>
      <c r="DA63" s="98">
        <f t="shared" si="12"/>
        <v>1</v>
      </c>
      <c r="DB63" s="98">
        <f t="shared" si="13"/>
        <v>1</v>
      </c>
      <c r="DC63" s="99">
        <f t="shared" si="14"/>
        <v>1</v>
      </c>
      <c r="DD63" s="98">
        <f t="shared" si="15"/>
        <v>1</v>
      </c>
      <c r="DE63" s="197">
        <f t="shared" si="16"/>
        <v>1</v>
      </c>
      <c r="DF63" s="197">
        <f t="shared" si="17"/>
        <v>0</v>
      </c>
      <c r="DG63" s="198">
        <f t="shared" si="18"/>
        <v>1</v>
      </c>
      <c r="DH63">
        <f t="shared" ref="DH63:DH126" si="80">SUM(CV63:DF63)</f>
        <v>8</v>
      </c>
      <c r="DJ63" s="164">
        <v>16</v>
      </c>
      <c r="DK63" s="196">
        <f t="shared" ref="DK63:DK126" si="81">IF(ISNA(MATCH(DJ63,CU$62:CU$157,0)),0,1)</f>
        <v>1</v>
      </c>
      <c r="DL63" s="98">
        <f t="shared" ref="DL63:DL126" si="82">IF(ISNA(MATCH(DJ63,CG$62:CG$157,0)),0,1)</f>
        <v>1</v>
      </c>
      <c r="DM63" s="98">
        <f t="shared" ref="DM63:DM126" si="83">IF(ISNA(MATCH(DJ63,BU$62:BU$157,0)),0,1)</f>
        <v>1</v>
      </c>
      <c r="DN63" s="98">
        <f t="shared" ref="DN63:DN126" si="84">IF(ISNA(MATCH(DJ63,BJ$62:BJ$157,0)),0,1)</f>
        <v>0</v>
      </c>
      <c r="DO63" s="98">
        <f t="shared" ref="DO63:DO126" si="85">IF(ISNA(MATCH(DJ63,AZ$62:AZ$157,0)),0,1)</f>
        <v>1</v>
      </c>
      <c r="DP63" s="98">
        <f t="shared" ref="DP63:DP126" si="86">IF(ISNA(MATCH(DJ63,AT$62:AT$157,0)),0,1)</f>
        <v>0</v>
      </c>
      <c r="DQ63" s="98">
        <f t="shared" ref="DQ63:DQ126" si="87">IF(ISNA(MATCH(DJ63,AN$62:AN$157,0)),0,1)</f>
        <v>1</v>
      </c>
      <c r="DR63" s="98">
        <f t="shared" ref="DR63:DR126" si="88">IF(ISNA(MATCH(DJ63,AH$62:AH$157,0)),0,1)</f>
        <v>1</v>
      </c>
      <c r="DS63" s="98">
        <f t="shared" ref="DS63:DS126" si="89">IF(ISNA(MATCH(DJ63,AB$53:AB$157,0)),0,1)</f>
        <v>1</v>
      </c>
      <c r="DT63" s="197">
        <f t="shared" ref="DT63:DT126" si="90">IF(ISNA(MATCH(DJ63,$V$53:$V$134,0)),0,1)</f>
        <v>1</v>
      </c>
      <c r="DU63" s="197">
        <f t="shared" ref="DU63:DU126" si="91">IF(ISNA(MATCH(DJ63,$P$53:$P$100,0)),0,1)</f>
        <v>1</v>
      </c>
      <c r="DV63" s="198">
        <f t="shared" ref="DV63:DV126" si="92">IF(ISNA(MATCH(DJ63,$H$53:$H$100,0)),0,1)</f>
        <v>0</v>
      </c>
      <c r="DW63">
        <f t="shared" ref="DW63:DW126" si="93">SUM(DK63:DU63)</f>
        <v>9</v>
      </c>
      <c r="DY63" s="196">
        <v>16</v>
      </c>
      <c r="DZ63" s="196">
        <f t="shared" ref="DZ63:DZ126" si="94">IF(ISNA(MATCH(DY63,DJ$62:DJ$157,0)),0,1)</f>
        <v>1</v>
      </c>
      <c r="EA63" s="197">
        <f t="shared" ref="EA63:EA126" si="95">IF(ISNA(MATCH(DY63,CU$62:CU$157,0)),0,1)</f>
        <v>1</v>
      </c>
      <c r="EB63" s="98">
        <f t="shared" ref="EB63:EB126" si="96">IF(ISNA(MATCH(DY63,CG$62:CG$157,0)),0,1)</f>
        <v>1</v>
      </c>
      <c r="EC63" s="98">
        <f t="shared" ref="EC63:EC126" si="97">IF(ISNA(MATCH(DY63,BU$62:BU$157,0)),0,1)</f>
        <v>1</v>
      </c>
      <c r="ED63" s="98">
        <f t="shared" ref="ED63:ED126" si="98">IF(ISNA(MATCH(DY63,BJ$62:BJ$157,0)),0,1)</f>
        <v>0</v>
      </c>
      <c r="EE63" s="98">
        <f t="shared" ref="EE63:EE126" si="99">IF(ISNA(MATCH(DY63,AZ$62:AZ$157,0)),0,1)</f>
        <v>1</v>
      </c>
      <c r="EF63" s="98">
        <f t="shared" ref="EF63:EF126" si="100">IF(ISNA(MATCH(DY63,AT$62:AT$157,0)),0,1)</f>
        <v>0</v>
      </c>
      <c r="EG63" s="98">
        <f t="shared" ref="EG63:EG126" si="101">IF(ISNA(MATCH(DY63,AN$62:AN$157,0)),0,1)</f>
        <v>1</v>
      </c>
      <c r="EH63" s="98">
        <f t="shared" ref="EH63:EH126" si="102">IF(ISNA(MATCH(DY63,AX$62:AX$157,0)),0,1)</f>
        <v>0</v>
      </c>
      <c r="EI63" s="98">
        <f t="shared" ref="EI63:EI126" si="103">IF(ISNA(MATCH(DY63,AR$53:AR$157,0)),0,1)</f>
        <v>0</v>
      </c>
      <c r="EJ63" s="197">
        <f t="shared" ref="EJ63:EJ126" si="104">IF(ISNA(MATCH(DY63,$V$53:$V$134,0)),0,1)</f>
        <v>1</v>
      </c>
      <c r="EK63" s="197">
        <f t="shared" ref="EK63:EK126" si="105">IF(ISNA(MATCH(DY63,$P$53:$P$100,0)),0,1)</f>
        <v>1</v>
      </c>
      <c r="EL63" s="198">
        <f t="shared" ref="EL63:EL126" si="106">IF(ISNA(MATCH(DY63,$H$53:$H$100,0)),0,1)</f>
        <v>0</v>
      </c>
    </row>
    <row r="64" spans="2:142" x14ac:dyDescent="0.2">
      <c r="B64" s="133">
        <v>60</v>
      </c>
      <c r="H64" s="128">
        <v>58</v>
      </c>
      <c r="I64">
        <f t="shared" si="3"/>
        <v>0</v>
      </c>
      <c r="M64" s="156"/>
      <c r="P64" s="129">
        <v>25</v>
      </c>
      <c r="Q64">
        <f t="shared" si="4"/>
        <v>1</v>
      </c>
      <c r="R64" s="10">
        <f t="shared" si="19"/>
        <v>1</v>
      </c>
      <c r="V64" s="130">
        <v>25</v>
      </c>
      <c r="W64">
        <f t="shared" si="20"/>
        <v>1</v>
      </c>
      <c r="X64" s="10">
        <f t="shared" si="21"/>
        <v>1</v>
      </c>
      <c r="Y64" s="10">
        <f t="shared" si="22"/>
        <v>1</v>
      </c>
      <c r="AB64" s="133">
        <v>27</v>
      </c>
      <c r="AC64" s="10">
        <f t="shared" si="23"/>
        <v>1</v>
      </c>
      <c r="AD64" s="10">
        <f t="shared" si="24"/>
        <v>1</v>
      </c>
      <c r="AE64" s="10">
        <f t="shared" si="25"/>
        <v>0</v>
      </c>
      <c r="AF64" s="10">
        <f t="shared" si="26"/>
        <v>0</v>
      </c>
      <c r="AH64" s="128">
        <v>27</v>
      </c>
      <c r="AI64" s="10">
        <f t="shared" si="27"/>
        <v>1</v>
      </c>
      <c r="AJ64" s="10">
        <f t="shared" si="28"/>
        <v>1</v>
      </c>
      <c r="AK64" s="10">
        <f t="shared" si="29"/>
        <v>1</v>
      </c>
      <c r="AL64" s="10">
        <f t="shared" si="30"/>
        <v>0</v>
      </c>
      <c r="AM64" s="10">
        <f t="shared" si="31"/>
        <v>0</v>
      </c>
      <c r="AN64" s="133">
        <v>20</v>
      </c>
      <c r="AO64" s="10">
        <f t="shared" si="32"/>
        <v>0</v>
      </c>
      <c r="AP64" s="10">
        <f t="shared" si="33"/>
        <v>0</v>
      </c>
      <c r="AQ64" s="10">
        <f t="shared" si="34"/>
        <v>0</v>
      </c>
      <c r="AR64" s="10">
        <f t="shared" si="35"/>
        <v>0</v>
      </c>
      <c r="AS64" s="10">
        <f t="shared" si="36"/>
        <v>0</v>
      </c>
      <c r="AT64" s="144">
        <v>33</v>
      </c>
      <c r="AU64" s="10">
        <f t="shared" si="5"/>
        <v>1</v>
      </c>
      <c r="AV64" s="10">
        <f t="shared" si="37"/>
        <v>1</v>
      </c>
      <c r="AW64" s="10">
        <f t="shared" si="38"/>
        <v>1</v>
      </c>
      <c r="AX64" s="10">
        <f t="shared" si="39"/>
        <v>1</v>
      </c>
      <c r="AY64" s="10">
        <f t="shared" si="40"/>
        <v>1</v>
      </c>
      <c r="AZ64" s="144">
        <v>16</v>
      </c>
      <c r="BA64" s="10">
        <f t="shared" si="6"/>
        <v>0</v>
      </c>
      <c r="BB64" s="10">
        <f t="shared" si="41"/>
        <v>1</v>
      </c>
      <c r="BC64" s="10">
        <f t="shared" si="42"/>
        <v>1</v>
      </c>
      <c r="BD64" s="10">
        <f t="shared" si="43"/>
        <v>1</v>
      </c>
      <c r="BE64" s="10">
        <f t="shared" si="44"/>
        <v>1</v>
      </c>
      <c r="BF64" s="10">
        <f t="shared" si="45"/>
        <v>1</v>
      </c>
      <c r="BG64" s="10">
        <f t="shared" si="46"/>
        <v>0</v>
      </c>
      <c r="BH64" s="10">
        <f t="shared" si="47"/>
        <v>1</v>
      </c>
      <c r="BI64" s="115">
        <v>8</v>
      </c>
      <c r="BJ64" s="175">
        <v>33</v>
      </c>
      <c r="BK64" s="199">
        <f t="shared" si="48"/>
        <v>1</v>
      </c>
      <c r="BL64" s="117">
        <f t="shared" si="49"/>
        <v>1</v>
      </c>
      <c r="BM64" s="117">
        <f t="shared" si="50"/>
        <v>1</v>
      </c>
      <c r="BN64" s="117">
        <f t="shared" si="51"/>
        <v>1</v>
      </c>
      <c r="BO64" s="117">
        <f t="shared" si="52"/>
        <v>1</v>
      </c>
      <c r="BP64" s="117">
        <f t="shared" si="53"/>
        <v>1</v>
      </c>
      <c r="BQ64" s="197">
        <f t="shared" si="54"/>
        <v>1</v>
      </c>
      <c r="BR64" s="117">
        <f t="shared" ref="BR64:BR127" si="107">IF(ISNA(MATCH(BJ64,H$53:H$134,0)),0,1)</f>
        <v>1</v>
      </c>
      <c r="BS64" s="200">
        <f t="shared" si="55"/>
        <v>1</v>
      </c>
      <c r="BT64" s="116">
        <f t="shared" si="56"/>
        <v>10</v>
      </c>
      <c r="BU64" s="164">
        <v>25</v>
      </c>
      <c r="BV64" s="164">
        <f t="shared" si="57"/>
        <v>1</v>
      </c>
      <c r="BW64" s="98">
        <f t="shared" si="58"/>
        <v>1</v>
      </c>
      <c r="BX64" s="98">
        <f t="shared" si="59"/>
        <v>1</v>
      </c>
      <c r="BY64" s="98">
        <f t="shared" si="60"/>
        <v>1</v>
      </c>
      <c r="BZ64" s="98">
        <f t="shared" si="61"/>
        <v>0</v>
      </c>
      <c r="CA64" s="98">
        <f t="shared" si="62"/>
        <v>0</v>
      </c>
      <c r="CB64" s="98">
        <f t="shared" si="63"/>
        <v>1</v>
      </c>
      <c r="CC64" s="98">
        <f t="shared" si="64"/>
        <v>1</v>
      </c>
      <c r="CD64" s="197">
        <f t="shared" si="65"/>
        <v>1</v>
      </c>
      <c r="CE64" s="198">
        <f t="shared" si="66"/>
        <v>1</v>
      </c>
      <c r="CF64" s="116">
        <f t="shared" si="67"/>
        <v>9</v>
      </c>
      <c r="CG64" s="164">
        <v>25</v>
      </c>
      <c r="CH64" s="196">
        <f t="shared" si="68"/>
        <v>1</v>
      </c>
      <c r="CI64" s="98">
        <f t="shared" si="69"/>
        <v>1</v>
      </c>
      <c r="CJ64" s="98">
        <f t="shared" si="70"/>
        <v>1</v>
      </c>
      <c r="CK64" s="98">
        <f t="shared" si="71"/>
        <v>1</v>
      </c>
      <c r="CL64" s="98">
        <f t="shared" si="72"/>
        <v>1</v>
      </c>
      <c r="CM64" s="98">
        <f t="shared" si="73"/>
        <v>0</v>
      </c>
      <c r="CN64" s="98">
        <f t="shared" si="74"/>
        <v>0</v>
      </c>
      <c r="CO64" s="99">
        <f t="shared" si="75"/>
        <v>1</v>
      </c>
      <c r="CP64" s="98">
        <f t="shared" si="76"/>
        <v>1</v>
      </c>
      <c r="CQ64" s="197">
        <f t="shared" si="77"/>
        <v>1</v>
      </c>
      <c r="CR64" s="198">
        <f t="shared" si="78"/>
        <v>1</v>
      </c>
      <c r="CS64">
        <f t="shared" si="79"/>
        <v>9</v>
      </c>
      <c r="CU64" s="164">
        <v>25</v>
      </c>
      <c r="CV64" s="196">
        <f t="shared" si="7"/>
        <v>1</v>
      </c>
      <c r="CW64" s="98">
        <f t="shared" si="8"/>
        <v>1</v>
      </c>
      <c r="CX64" s="98">
        <f t="shared" si="9"/>
        <v>1</v>
      </c>
      <c r="CY64" s="98">
        <f t="shared" si="10"/>
        <v>1</v>
      </c>
      <c r="CZ64" s="98">
        <f t="shared" si="11"/>
        <v>1</v>
      </c>
      <c r="DA64" s="98">
        <f t="shared" si="12"/>
        <v>1</v>
      </c>
      <c r="DB64" s="98">
        <f t="shared" si="13"/>
        <v>0</v>
      </c>
      <c r="DC64" s="99">
        <f t="shared" si="14"/>
        <v>0</v>
      </c>
      <c r="DD64" s="98">
        <f t="shared" si="15"/>
        <v>1</v>
      </c>
      <c r="DE64" s="197">
        <f t="shared" si="16"/>
        <v>1</v>
      </c>
      <c r="DF64" s="197">
        <f t="shared" si="17"/>
        <v>1</v>
      </c>
      <c r="DG64" s="198">
        <f t="shared" si="18"/>
        <v>1</v>
      </c>
      <c r="DH64">
        <f t="shared" si="80"/>
        <v>9</v>
      </c>
      <c r="DJ64" s="164">
        <v>20</v>
      </c>
      <c r="DK64" s="196">
        <f t="shared" si="81"/>
        <v>0</v>
      </c>
      <c r="DL64" s="98">
        <f t="shared" si="82"/>
        <v>0</v>
      </c>
      <c r="DM64" s="98">
        <f t="shared" si="83"/>
        <v>1</v>
      </c>
      <c r="DN64" s="98">
        <f t="shared" si="84"/>
        <v>0</v>
      </c>
      <c r="DO64" s="98">
        <f t="shared" si="85"/>
        <v>1</v>
      </c>
      <c r="DP64" s="98">
        <f t="shared" si="86"/>
        <v>0</v>
      </c>
      <c r="DQ64" s="98">
        <f t="shared" si="87"/>
        <v>1</v>
      </c>
      <c r="DR64" s="98">
        <f t="shared" si="88"/>
        <v>0</v>
      </c>
      <c r="DS64" s="98">
        <f t="shared" si="89"/>
        <v>0</v>
      </c>
      <c r="DT64" s="197">
        <f t="shared" si="90"/>
        <v>0</v>
      </c>
      <c r="DU64" s="197">
        <f t="shared" si="91"/>
        <v>0</v>
      </c>
      <c r="DV64" s="198">
        <f t="shared" si="92"/>
        <v>0</v>
      </c>
      <c r="DW64">
        <f t="shared" si="93"/>
        <v>3</v>
      </c>
      <c r="DY64" s="196">
        <v>20</v>
      </c>
      <c r="DZ64" s="196">
        <f t="shared" si="94"/>
        <v>1</v>
      </c>
      <c r="EA64" s="197">
        <f t="shared" si="95"/>
        <v>0</v>
      </c>
      <c r="EB64" s="98">
        <f t="shared" si="96"/>
        <v>0</v>
      </c>
      <c r="EC64" s="98">
        <f t="shared" si="97"/>
        <v>1</v>
      </c>
      <c r="ED64" s="98">
        <f t="shared" si="98"/>
        <v>0</v>
      </c>
      <c r="EE64" s="98">
        <f t="shared" si="99"/>
        <v>1</v>
      </c>
      <c r="EF64" s="98">
        <f t="shared" si="100"/>
        <v>0</v>
      </c>
      <c r="EG64" s="98">
        <f t="shared" si="101"/>
        <v>1</v>
      </c>
      <c r="EH64" s="98">
        <f t="shared" si="102"/>
        <v>0</v>
      </c>
      <c r="EI64" s="98">
        <f t="shared" si="103"/>
        <v>0</v>
      </c>
      <c r="EJ64" s="197">
        <f t="shared" si="104"/>
        <v>0</v>
      </c>
      <c r="EK64" s="197">
        <f t="shared" si="105"/>
        <v>0</v>
      </c>
      <c r="EL64" s="198">
        <f t="shared" si="106"/>
        <v>0</v>
      </c>
    </row>
    <row r="65" spans="2:142" x14ac:dyDescent="0.2">
      <c r="B65" s="133">
        <v>61</v>
      </c>
      <c r="H65" s="128">
        <v>59</v>
      </c>
      <c r="I65">
        <f t="shared" si="3"/>
        <v>1</v>
      </c>
      <c r="M65" s="156"/>
      <c r="P65" s="129">
        <v>27</v>
      </c>
      <c r="Q65">
        <f t="shared" si="4"/>
        <v>0</v>
      </c>
      <c r="R65" s="10">
        <f t="shared" si="19"/>
        <v>0</v>
      </c>
      <c r="V65" s="128">
        <v>27</v>
      </c>
      <c r="W65">
        <f t="shared" si="20"/>
        <v>1</v>
      </c>
      <c r="X65" s="10">
        <f t="shared" si="21"/>
        <v>0</v>
      </c>
      <c r="Y65" s="10">
        <f t="shared" si="22"/>
        <v>0</v>
      </c>
      <c r="AB65" s="144">
        <v>33</v>
      </c>
      <c r="AC65" s="10">
        <f t="shared" si="23"/>
        <v>1</v>
      </c>
      <c r="AD65" s="10">
        <f t="shared" si="24"/>
        <v>1</v>
      </c>
      <c r="AE65" s="10">
        <f t="shared" si="25"/>
        <v>1</v>
      </c>
      <c r="AF65" s="10">
        <f t="shared" si="26"/>
        <v>1</v>
      </c>
      <c r="AH65" s="128">
        <v>33</v>
      </c>
      <c r="AI65" s="10">
        <f t="shared" si="27"/>
        <v>1</v>
      </c>
      <c r="AJ65" s="10">
        <f t="shared" si="28"/>
        <v>1</v>
      </c>
      <c r="AK65" s="10">
        <f t="shared" si="29"/>
        <v>1</v>
      </c>
      <c r="AL65" s="10">
        <f t="shared" si="30"/>
        <v>1</v>
      </c>
      <c r="AM65" s="10">
        <f t="shared" si="31"/>
        <v>1</v>
      </c>
      <c r="AN65" s="144">
        <v>25</v>
      </c>
      <c r="AO65" s="10">
        <f t="shared" si="32"/>
        <v>0</v>
      </c>
      <c r="AP65" s="10">
        <f t="shared" si="33"/>
        <v>0</v>
      </c>
      <c r="AQ65" s="10">
        <f t="shared" si="34"/>
        <v>1</v>
      </c>
      <c r="AR65" s="10">
        <f t="shared" si="35"/>
        <v>1</v>
      </c>
      <c r="AS65" s="10">
        <f t="shared" si="36"/>
        <v>1</v>
      </c>
      <c r="AT65" s="133">
        <v>39</v>
      </c>
      <c r="AU65" s="10">
        <f t="shared" si="5"/>
        <v>0</v>
      </c>
      <c r="AV65" s="10">
        <f t="shared" si="37"/>
        <v>0</v>
      </c>
      <c r="AW65" s="10">
        <f t="shared" si="38"/>
        <v>0</v>
      </c>
      <c r="AX65" s="10">
        <f t="shared" si="39"/>
        <v>0</v>
      </c>
      <c r="AY65" s="10">
        <f t="shared" si="40"/>
        <v>0</v>
      </c>
      <c r="AZ65" s="133">
        <v>20</v>
      </c>
      <c r="BA65" s="10">
        <f t="shared" si="6"/>
        <v>0</v>
      </c>
      <c r="BB65" s="10">
        <f t="shared" si="41"/>
        <v>1</v>
      </c>
      <c r="BC65" s="10">
        <f t="shared" si="42"/>
        <v>0</v>
      </c>
      <c r="BD65" s="10">
        <f t="shared" si="43"/>
        <v>0</v>
      </c>
      <c r="BE65" s="10">
        <f t="shared" si="44"/>
        <v>0</v>
      </c>
      <c r="BF65" s="10">
        <f t="shared" si="45"/>
        <v>0</v>
      </c>
      <c r="BG65" s="10">
        <f t="shared" si="46"/>
        <v>0</v>
      </c>
      <c r="BH65" s="10">
        <f t="shared" si="47"/>
        <v>0</v>
      </c>
      <c r="BI65" s="180">
        <v>7</v>
      </c>
      <c r="BJ65" s="133">
        <v>40</v>
      </c>
      <c r="BK65" s="196">
        <f t="shared" si="48"/>
        <v>1</v>
      </c>
      <c r="BL65" s="197">
        <f t="shared" si="49"/>
        <v>0</v>
      </c>
      <c r="BM65" s="197">
        <f t="shared" si="50"/>
        <v>1</v>
      </c>
      <c r="BN65" s="197">
        <f t="shared" si="51"/>
        <v>1</v>
      </c>
      <c r="BO65" s="197">
        <f t="shared" si="52"/>
        <v>0</v>
      </c>
      <c r="BP65" s="197">
        <f t="shared" si="53"/>
        <v>0</v>
      </c>
      <c r="BQ65" s="197">
        <f t="shared" si="54"/>
        <v>0</v>
      </c>
      <c r="BR65" s="197">
        <f t="shared" si="107"/>
        <v>0</v>
      </c>
      <c r="BS65" s="198">
        <f t="shared" si="55"/>
        <v>0</v>
      </c>
      <c r="BT65" s="116">
        <f t="shared" si="56"/>
        <v>4</v>
      </c>
      <c r="BU65" s="164">
        <v>27</v>
      </c>
      <c r="BV65" s="164">
        <f t="shared" si="57"/>
        <v>1</v>
      </c>
      <c r="BW65" s="98">
        <f t="shared" si="58"/>
        <v>1</v>
      </c>
      <c r="BX65" s="98">
        <f t="shared" si="59"/>
        <v>1</v>
      </c>
      <c r="BY65" s="98">
        <f t="shared" si="60"/>
        <v>1</v>
      </c>
      <c r="BZ65" s="98">
        <f t="shared" si="61"/>
        <v>1</v>
      </c>
      <c r="CA65" s="98">
        <f t="shared" si="62"/>
        <v>1</v>
      </c>
      <c r="CB65" s="98">
        <f t="shared" si="63"/>
        <v>1</v>
      </c>
      <c r="CC65" s="98">
        <f t="shared" si="64"/>
        <v>1</v>
      </c>
      <c r="CD65" s="197">
        <f t="shared" si="65"/>
        <v>0</v>
      </c>
      <c r="CE65" s="198">
        <f t="shared" si="66"/>
        <v>0</v>
      </c>
      <c r="CF65" s="116">
        <f t="shared" si="67"/>
        <v>9</v>
      </c>
      <c r="CG65" s="164">
        <v>27</v>
      </c>
      <c r="CH65" s="196">
        <f t="shared" si="68"/>
        <v>1</v>
      </c>
      <c r="CI65" s="98">
        <f t="shared" si="69"/>
        <v>1</v>
      </c>
      <c r="CJ65" s="98">
        <f t="shared" si="70"/>
        <v>1</v>
      </c>
      <c r="CK65" s="98">
        <f t="shared" si="71"/>
        <v>1</v>
      </c>
      <c r="CL65" s="98">
        <f t="shared" si="72"/>
        <v>1</v>
      </c>
      <c r="CM65" s="98">
        <f t="shared" si="73"/>
        <v>1</v>
      </c>
      <c r="CN65" s="98">
        <f t="shared" si="74"/>
        <v>1</v>
      </c>
      <c r="CO65" s="99">
        <f t="shared" si="75"/>
        <v>1</v>
      </c>
      <c r="CP65" s="98">
        <f t="shared" si="76"/>
        <v>1</v>
      </c>
      <c r="CQ65" s="197">
        <f t="shared" si="77"/>
        <v>0</v>
      </c>
      <c r="CR65" s="198">
        <f t="shared" si="78"/>
        <v>0</v>
      </c>
      <c r="CS65">
        <f t="shared" si="79"/>
        <v>9</v>
      </c>
      <c r="CU65" s="166">
        <v>27</v>
      </c>
      <c r="CV65" s="196">
        <f t="shared" si="7"/>
        <v>1</v>
      </c>
      <c r="CW65" s="98">
        <f t="shared" si="8"/>
        <v>1</v>
      </c>
      <c r="CX65" s="98">
        <f t="shared" si="9"/>
        <v>1</v>
      </c>
      <c r="CY65" s="98">
        <f t="shared" si="10"/>
        <v>1</v>
      </c>
      <c r="CZ65" s="98">
        <f t="shared" si="11"/>
        <v>1</v>
      </c>
      <c r="DA65" s="98">
        <f t="shared" si="12"/>
        <v>1</v>
      </c>
      <c r="DB65" s="98">
        <f t="shared" si="13"/>
        <v>1</v>
      </c>
      <c r="DC65" s="99">
        <f t="shared" si="14"/>
        <v>1</v>
      </c>
      <c r="DD65" s="98">
        <f t="shared" si="15"/>
        <v>1</v>
      </c>
      <c r="DE65" s="197">
        <f t="shared" si="16"/>
        <v>1</v>
      </c>
      <c r="DF65" s="197">
        <f t="shared" si="17"/>
        <v>0</v>
      </c>
      <c r="DG65" s="198">
        <f t="shared" si="18"/>
        <v>0</v>
      </c>
      <c r="DH65">
        <f t="shared" si="80"/>
        <v>10</v>
      </c>
      <c r="DJ65" s="166">
        <v>27</v>
      </c>
      <c r="DK65" s="196">
        <f t="shared" si="81"/>
        <v>1</v>
      </c>
      <c r="DL65" s="98">
        <f t="shared" si="82"/>
        <v>1</v>
      </c>
      <c r="DM65" s="98">
        <f t="shared" si="83"/>
        <v>1</v>
      </c>
      <c r="DN65" s="98">
        <f t="shared" si="84"/>
        <v>1</v>
      </c>
      <c r="DO65" s="98">
        <f t="shared" si="85"/>
        <v>1</v>
      </c>
      <c r="DP65" s="98">
        <f t="shared" si="86"/>
        <v>1</v>
      </c>
      <c r="DQ65" s="98">
        <f t="shared" si="87"/>
        <v>1</v>
      </c>
      <c r="DR65" s="98">
        <f t="shared" si="88"/>
        <v>1</v>
      </c>
      <c r="DS65" s="98">
        <f t="shared" si="89"/>
        <v>1</v>
      </c>
      <c r="DT65" s="197">
        <f t="shared" si="90"/>
        <v>1</v>
      </c>
      <c r="DU65" s="197">
        <f t="shared" si="91"/>
        <v>1</v>
      </c>
      <c r="DV65" s="198">
        <f t="shared" si="92"/>
        <v>0</v>
      </c>
      <c r="DW65">
        <f t="shared" si="93"/>
        <v>11</v>
      </c>
      <c r="DY65" s="196">
        <v>25</v>
      </c>
      <c r="DZ65" s="196">
        <f t="shared" si="94"/>
        <v>0</v>
      </c>
      <c r="EA65" s="197">
        <f t="shared" si="95"/>
        <v>1</v>
      </c>
      <c r="EB65" s="98">
        <f t="shared" si="96"/>
        <v>1</v>
      </c>
      <c r="EC65" s="98">
        <f t="shared" si="97"/>
        <v>1</v>
      </c>
      <c r="ED65" s="98">
        <f t="shared" si="98"/>
        <v>1</v>
      </c>
      <c r="EE65" s="98">
        <f t="shared" si="99"/>
        <v>1</v>
      </c>
      <c r="EF65" s="98">
        <f t="shared" si="100"/>
        <v>1</v>
      </c>
      <c r="EG65" s="98">
        <f t="shared" si="101"/>
        <v>1</v>
      </c>
      <c r="EH65" s="98">
        <f t="shared" si="102"/>
        <v>0</v>
      </c>
      <c r="EI65" s="98">
        <f t="shared" si="103"/>
        <v>0</v>
      </c>
      <c r="EJ65" s="197">
        <f t="shared" si="104"/>
        <v>1</v>
      </c>
      <c r="EK65" s="197">
        <f t="shared" si="105"/>
        <v>1</v>
      </c>
      <c r="EL65" s="198">
        <f t="shared" si="106"/>
        <v>1</v>
      </c>
    </row>
    <row r="66" spans="2:142" x14ac:dyDescent="0.2">
      <c r="B66" s="133">
        <v>64</v>
      </c>
      <c r="H66" s="128">
        <v>60</v>
      </c>
      <c r="I66">
        <f t="shared" si="3"/>
        <v>1</v>
      </c>
      <c r="M66" s="2"/>
      <c r="P66" s="128">
        <v>33</v>
      </c>
      <c r="Q66">
        <f t="shared" si="4"/>
        <v>1</v>
      </c>
      <c r="R66" s="10">
        <f t="shared" si="19"/>
        <v>1</v>
      </c>
      <c r="V66" s="128">
        <v>33</v>
      </c>
      <c r="W66">
        <f t="shared" si="20"/>
        <v>1</v>
      </c>
      <c r="X66" s="10">
        <f t="shared" si="21"/>
        <v>1</v>
      </c>
      <c r="Y66" s="10">
        <f t="shared" si="22"/>
        <v>1</v>
      </c>
      <c r="AB66" s="144">
        <v>45</v>
      </c>
      <c r="AC66" s="10">
        <f t="shared" si="23"/>
        <v>1</v>
      </c>
      <c r="AD66" s="10">
        <f t="shared" si="24"/>
        <v>1</v>
      </c>
      <c r="AE66" s="10">
        <f t="shared" si="25"/>
        <v>1</v>
      </c>
      <c r="AF66" s="10">
        <f t="shared" si="26"/>
        <v>1</v>
      </c>
      <c r="AH66" s="128">
        <v>40</v>
      </c>
      <c r="AI66" s="10">
        <f t="shared" si="27"/>
        <v>0</v>
      </c>
      <c r="AJ66" s="10">
        <f t="shared" si="28"/>
        <v>0</v>
      </c>
      <c r="AK66" s="10">
        <f t="shared" si="29"/>
        <v>0</v>
      </c>
      <c r="AL66" s="10">
        <f t="shared" si="30"/>
        <v>0</v>
      </c>
      <c r="AM66" s="10">
        <f t="shared" si="31"/>
        <v>0</v>
      </c>
      <c r="AN66" s="144">
        <v>27</v>
      </c>
      <c r="AO66" s="10">
        <f t="shared" si="32"/>
        <v>1</v>
      </c>
      <c r="AP66" s="10">
        <f t="shared" si="33"/>
        <v>1</v>
      </c>
      <c r="AQ66" s="10">
        <f t="shared" si="34"/>
        <v>1</v>
      </c>
      <c r="AR66" s="10">
        <f t="shared" si="35"/>
        <v>1</v>
      </c>
      <c r="AS66" s="10">
        <f t="shared" si="36"/>
        <v>0</v>
      </c>
      <c r="AT66" s="144">
        <v>45</v>
      </c>
      <c r="AU66" s="10">
        <f t="shared" si="5"/>
        <v>0</v>
      </c>
      <c r="AV66" s="10">
        <f t="shared" si="37"/>
        <v>1</v>
      </c>
      <c r="AW66" s="10">
        <f t="shared" si="38"/>
        <v>1</v>
      </c>
      <c r="AX66" s="10">
        <f t="shared" si="39"/>
        <v>1</v>
      </c>
      <c r="AY66" s="10">
        <f t="shared" si="40"/>
        <v>1</v>
      </c>
      <c r="AZ66" s="133">
        <v>25</v>
      </c>
      <c r="BA66" s="10">
        <f t="shared" si="6"/>
        <v>1</v>
      </c>
      <c r="BB66" s="10">
        <f t="shared" si="41"/>
        <v>1</v>
      </c>
      <c r="BC66" s="10">
        <f t="shared" si="42"/>
        <v>0</v>
      </c>
      <c r="BD66" s="10">
        <f t="shared" si="43"/>
        <v>0</v>
      </c>
      <c r="BE66" s="10">
        <f t="shared" si="44"/>
        <v>1</v>
      </c>
      <c r="BF66" s="10">
        <f t="shared" si="45"/>
        <v>1</v>
      </c>
      <c r="BG66" s="10">
        <f t="shared" si="46"/>
        <v>1</v>
      </c>
      <c r="BH66" s="10">
        <f t="shared" si="47"/>
        <v>1</v>
      </c>
      <c r="BI66" s="181">
        <v>6</v>
      </c>
      <c r="BJ66" s="189">
        <v>45</v>
      </c>
      <c r="BK66" s="196">
        <f t="shared" si="48"/>
        <v>1</v>
      </c>
      <c r="BL66" s="197">
        <f t="shared" si="49"/>
        <v>1</v>
      </c>
      <c r="BM66" s="197">
        <f t="shared" si="50"/>
        <v>0</v>
      </c>
      <c r="BN66" s="197">
        <f t="shared" si="51"/>
        <v>1</v>
      </c>
      <c r="BO66" s="197">
        <f t="shared" si="52"/>
        <v>1</v>
      </c>
      <c r="BP66" s="197">
        <f t="shared" si="53"/>
        <v>1</v>
      </c>
      <c r="BQ66" s="197">
        <f t="shared" si="54"/>
        <v>1</v>
      </c>
      <c r="BR66" s="197">
        <f t="shared" si="107"/>
        <v>1</v>
      </c>
      <c r="BS66" s="198">
        <f t="shared" si="55"/>
        <v>1</v>
      </c>
      <c r="BT66" s="116">
        <f t="shared" si="56"/>
        <v>9</v>
      </c>
      <c r="BU66" s="166">
        <v>33</v>
      </c>
      <c r="BV66" s="164">
        <f t="shared" si="57"/>
        <v>1</v>
      </c>
      <c r="BW66" s="98">
        <f t="shared" si="58"/>
        <v>1</v>
      </c>
      <c r="BX66" s="98">
        <f t="shared" si="59"/>
        <v>1</v>
      </c>
      <c r="BY66" s="98">
        <f t="shared" si="60"/>
        <v>1</v>
      </c>
      <c r="BZ66" s="98">
        <f t="shared" si="61"/>
        <v>1</v>
      </c>
      <c r="CA66" s="98">
        <f t="shared" si="62"/>
        <v>1</v>
      </c>
      <c r="CB66" s="98">
        <f t="shared" si="63"/>
        <v>1</v>
      </c>
      <c r="CC66" s="98">
        <f t="shared" si="64"/>
        <v>1</v>
      </c>
      <c r="CD66" s="197">
        <f t="shared" si="65"/>
        <v>1</v>
      </c>
      <c r="CE66" s="198">
        <f t="shared" si="66"/>
        <v>1</v>
      </c>
      <c r="CF66" s="116">
        <f t="shared" si="67"/>
        <v>11</v>
      </c>
      <c r="CG66" s="166">
        <v>33</v>
      </c>
      <c r="CH66" s="196">
        <f t="shared" si="68"/>
        <v>1</v>
      </c>
      <c r="CI66" s="98">
        <f t="shared" si="69"/>
        <v>1</v>
      </c>
      <c r="CJ66" s="98">
        <f t="shared" si="70"/>
        <v>1</v>
      </c>
      <c r="CK66" s="98">
        <f t="shared" si="71"/>
        <v>1</v>
      </c>
      <c r="CL66" s="98">
        <f t="shared" si="72"/>
        <v>1</v>
      </c>
      <c r="CM66" s="98">
        <f t="shared" si="73"/>
        <v>1</v>
      </c>
      <c r="CN66" s="98">
        <f t="shared" si="74"/>
        <v>1</v>
      </c>
      <c r="CO66" s="99">
        <f t="shared" si="75"/>
        <v>1</v>
      </c>
      <c r="CP66" s="98">
        <f t="shared" si="76"/>
        <v>1</v>
      </c>
      <c r="CQ66" s="197">
        <f t="shared" si="77"/>
        <v>1</v>
      </c>
      <c r="CR66" s="198">
        <f t="shared" si="78"/>
        <v>1</v>
      </c>
      <c r="CS66">
        <f t="shared" si="79"/>
        <v>11</v>
      </c>
      <c r="CU66" s="164">
        <v>33</v>
      </c>
      <c r="CV66" s="196">
        <f t="shared" si="7"/>
        <v>1</v>
      </c>
      <c r="CW66" s="98">
        <f t="shared" si="8"/>
        <v>1</v>
      </c>
      <c r="CX66" s="98">
        <f t="shared" si="9"/>
        <v>1</v>
      </c>
      <c r="CY66" s="98">
        <f t="shared" si="10"/>
        <v>1</v>
      </c>
      <c r="CZ66" s="98">
        <f t="shared" si="11"/>
        <v>1</v>
      </c>
      <c r="DA66" s="98">
        <f t="shared" si="12"/>
        <v>1</v>
      </c>
      <c r="DB66" s="98">
        <f t="shared" si="13"/>
        <v>1</v>
      </c>
      <c r="DC66" s="99">
        <f t="shared" si="14"/>
        <v>1</v>
      </c>
      <c r="DD66" s="98">
        <f t="shared" si="15"/>
        <v>1</v>
      </c>
      <c r="DE66" s="197">
        <f t="shared" si="16"/>
        <v>1</v>
      </c>
      <c r="DF66" s="197">
        <f t="shared" si="17"/>
        <v>1</v>
      </c>
      <c r="DG66" s="198">
        <f t="shared" si="18"/>
        <v>1</v>
      </c>
      <c r="DH66">
        <f t="shared" si="80"/>
        <v>11</v>
      </c>
      <c r="DJ66" s="164">
        <v>33</v>
      </c>
      <c r="DK66" s="196">
        <f t="shared" si="81"/>
        <v>1</v>
      </c>
      <c r="DL66" s="98">
        <f t="shared" si="82"/>
        <v>1</v>
      </c>
      <c r="DM66" s="98">
        <f t="shared" si="83"/>
        <v>1</v>
      </c>
      <c r="DN66" s="98">
        <f t="shared" si="84"/>
        <v>1</v>
      </c>
      <c r="DO66" s="98">
        <f t="shared" si="85"/>
        <v>1</v>
      </c>
      <c r="DP66" s="98">
        <f t="shared" si="86"/>
        <v>1</v>
      </c>
      <c r="DQ66" s="98">
        <f t="shared" si="87"/>
        <v>1</v>
      </c>
      <c r="DR66" s="98">
        <f t="shared" si="88"/>
        <v>1</v>
      </c>
      <c r="DS66" s="98">
        <f t="shared" si="89"/>
        <v>1</v>
      </c>
      <c r="DT66" s="197">
        <f t="shared" si="90"/>
        <v>1</v>
      </c>
      <c r="DU66" s="197">
        <f t="shared" si="91"/>
        <v>1</v>
      </c>
      <c r="DV66" s="198">
        <f t="shared" si="92"/>
        <v>1</v>
      </c>
      <c r="DW66">
        <f t="shared" si="93"/>
        <v>11</v>
      </c>
      <c r="DY66" s="196">
        <v>27</v>
      </c>
      <c r="DZ66" s="196">
        <f t="shared" si="94"/>
        <v>1</v>
      </c>
      <c r="EA66" s="197">
        <f t="shared" si="95"/>
        <v>1</v>
      </c>
      <c r="EB66" s="98">
        <f t="shared" si="96"/>
        <v>1</v>
      </c>
      <c r="EC66" s="98">
        <f t="shared" si="97"/>
        <v>1</v>
      </c>
      <c r="ED66" s="98">
        <f t="shared" si="98"/>
        <v>1</v>
      </c>
      <c r="EE66" s="98">
        <f t="shared" si="99"/>
        <v>1</v>
      </c>
      <c r="EF66" s="98">
        <f t="shared" si="100"/>
        <v>1</v>
      </c>
      <c r="EG66" s="98">
        <f t="shared" si="101"/>
        <v>1</v>
      </c>
      <c r="EH66" s="98">
        <f t="shared" si="102"/>
        <v>0</v>
      </c>
      <c r="EI66" s="98">
        <f t="shared" si="103"/>
        <v>0</v>
      </c>
      <c r="EJ66" s="197">
        <f t="shared" si="104"/>
        <v>1</v>
      </c>
      <c r="EK66" s="197">
        <f t="shared" si="105"/>
        <v>1</v>
      </c>
      <c r="EL66" s="198">
        <f t="shared" si="106"/>
        <v>0</v>
      </c>
    </row>
    <row r="67" spans="2:142" x14ac:dyDescent="0.2">
      <c r="B67" s="133">
        <v>65</v>
      </c>
      <c r="H67" s="128">
        <v>61</v>
      </c>
      <c r="I67">
        <f t="shared" si="3"/>
        <v>1</v>
      </c>
      <c r="M67" s="2"/>
      <c r="P67" s="128">
        <v>45</v>
      </c>
      <c r="Q67">
        <f t="shared" si="4"/>
        <v>1</v>
      </c>
      <c r="R67" s="10">
        <f t="shared" si="19"/>
        <v>1</v>
      </c>
      <c r="V67" s="130">
        <v>34</v>
      </c>
      <c r="W67">
        <f t="shared" si="20"/>
        <v>0</v>
      </c>
      <c r="X67" s="10">
        <f t="shared" si="21"/>
        <v>0</v>
      </c>
      <c r="Y67" s="10">
        <f t="shared" si="22"/>
        <v>0</v>
      </c>
      <c r="AB67" s="133">
        <v>47</v>
      </c>
      <c r="AC67" s="10">
        <f t="shared" si="23"/>
        <v>1</v>
      </c>
      <c r="AD67" s="10">
        <f t="shared" si="24"/>
        <v>1</v>
      </c>
      <c r="AE67" s="10">
        <f t="shared" si="25"/>
        <v>1</v>
      </c>
      <c r="AF67" s="10">
        <f t="shared" si="26"/>
        <v>1</v>
      </c>
      <c r="AH67" s="128">
        <v>45</v>
      </c>
      <c r="AI67" s="10">
        <f t="shared" si="27"/>
        <v>1</v>
      </c>
      <c r="AJ67" s="10">
        <f t="shared" si="28"/>
        <v>1</v>
      </c>
      <c r="AK67" s="10">
        <f t="shared" si="29"/>
        <v>1</v>
      </c>
      <c r="AL67" s="10">
        <f t="shared" si="30"/>
        <v>1</v>
      </c>
      <c r="AM67" s="10">
        <f t="shared" si="31"/>
        <v>1</v>
      </c>
      <c r="AN67" s="144">
        <v>33</v>
      </c>
      <c r="AO67" s="10">
        <f t="shared" si="32"/>
        <v>1</v>
      </c>
      <c r="AP67" s="10">
        <f t="shared" si="33"/>
        <v>1</v>
      </c>
      <c r="AQ67" s="10">
        <f t="shared" si="34"/>
        <v>1</v>
      </c>
      <c r="AR67" s="10">
        <f t="shared" si="35"/>
        <v>1</v>
      </c>
      <c r="AS67" s="10">
        <f t="shared" si="36"/>
        <v>1</v>
      </c>
      <c r="AT67" s="133">
        <v>47</v>
      </c>
      <c r="AU67" s="10">
        <f t="shared" si="5"/>
        <v>0</v>
      </c>
      <c r="AV67" s="10">
        <f t="shared" si="37"/>
        <v>1</v>
      </c>
      <c r="AW67" s="10">
        <f t="shared" si="38"/>
        <v>1</v>
      </c>
      <c r="AX67" s="10">
        <f t="shared" si="39"/>
        <v>1</v>
      </c>
      <c r="AY67" s="10">
        <f t="shared" si="40"/>
        <v>1</v>
      </c>
      <c r="AZ67" s="133">
        <v>27</v>
      </c>
      <c r="BA67" s="10">
        <f t="shared" si="6"/>
        <v>1</v>
      </c>
      <c r="BB67" s="10">
        <f t="shared" si="41"/>
        <v>1</v>
      </c>
      <c r="BC67" s="10">
        <f t="shared" si="42"/>
        <v>1</v>
      </c>
      <c r="BD67" s="10">
        <f t="shared" si="43"/>
        <v>1</v>
      </c>
      <c r="BE67" s="10">
        <f t="shared" si="44"/>
        <v>1</v>
      </c>
      <c r="BF67" s="10">
        <f t="shared" si="45"/>
        <v>1</v>
      </c>
      <c r="BG67" s="10">
        <f t="shared" si="46"/>
        <v>0</v>
      </c>
      <c r="BH67" s="10">
        <f t="shared" si="47"/>
        <v>0</v>
      </c>
      <c r="BI67" s="182">
        <v>5</v>
      </c>
      <c r="BJ67" s="133">
        <v>56</v>
      </c>
      <c r="BK67" s="196">
        <f t="shared" si="48"/>
        <v>0</v>
      </c>
      <c r="BL67" s="197">
        <f t="shared" si="49"/>
        <v>1</v>
      </c>
      <c r="BM67" s="197">
        <f t="shared" si="50"/>
        <v>0</v>
      </c>
      <c r="BN67" s="197">
        <f t="shared" si="51"/>
        <v>1</v>
      </c>
      <c r="BO67" s="197">
        <f t="shared" si="52"/>
        <v>1</v>
      </c>
      <c r="BP67" s="197">
        <f t="shared" si="53"/>
        <v>0</v>
      </c>
      <c r="BQ67" s="197">
        <f t="shared" si="54"/>
        <v>0</v>
      </c>
      <c r="BR67" s="197">
        <f t="shared" si="107"/>
        <v>1</v>
      </c>
      <c r="BS67" s="198">
        <f t="shared" si="55"/>
        <v>0</v>
      </c>
      <c r="BT67" s="116">
        <f t="shared" si="56"/>
        <v>5</v>
      </c>
      <c r="BU67" s="164">
        <v>40</v>
      </c>
      <c r="BV67" s="164">
        <f t="shared" si="57"/>
        <v>1</v>
      </c>
      <c r="BW67" s="98">
        <f t="shared" si="58"/>
        <v>1</v>
      </c>
      <c r="BX67" s="98">
        <f t="shared" si="59"/>
        <v>0</v>
      </c>
      <c r="BY67" s="98">
        <f t="shared" si="60"/>
        <v>1</v>
      </c>
      <c r="BZ67" s="98">
        <f t="shared" si="61"/>
        <v>1</v>
      </c>
      <c r="CA67" s="98">
        <f t="shared" si="62"/>
        <v>0</v>
      </c>
      <c r="CB67" s="98">
        <f t="shared" si="63"/>
        <v>0</v>
      </c>
      <c r="CC67" s="98">
        <f t="shared" si="64"/>
        <v>0</v>
      </c>
      <c r="CD67" s="197">
        <f t="shared" si="65"/>
        <v>0</v>
      </c>
      <c r="CE67" s="198">
        <f t="shared" si="66"/>
        <v>0</v>
      </c>
      <c r="CF67" s="116">
        <f t="shared" si="67"/>
        <v>5</v>
      </c>
      <c r="CG67" s="164">
        <v>40</v>
      </c>
      <c r="CH67" s="196">
        <f t="shared" si="68"/>
        <v>1</v>
      </c>
      <c r="CI67" s="98">
        <f t="shared" si="69"/>
        <v>1</v>
      </c>
      <c r="CJ67" s="98">
        <f t="shared" si="70"/>
        <v>1</v>
      </c>
      <c r="CK67" s="98">
        <f t="shared" si="71"/>
        <v>0</v>
      </c>
      <c r="CL67" s="98">
        <f t="shared" si="72"/>
        <v>1</v>
      </c>
      <c r="CM67" s="98">
        <f t="shared" si="73"/>
        <v>1</v>
      </c>
      <c r="CN67" s="98">
        <f t="shared" si="74"/>
        <v>0</v>
      </c>
      <c r="CO67" s="99">
        <f t="shared" si="75"/>
        <v>0</v>
      </c>
      <c r="CP67" s="98">
        <f t="shared" si="76"/>
        <v>0</v>
      </c>
      <c r="CQ67" s="197">
        <f t="shared" si="77"/>
        <v>0</v>
      </c>
      <c r="CR67" s="198">
        <f t="shared" si="78"/>
        <v>0</v>
      </c>
      <c r="CS67">
        <f t="shared" si="79"/>
        <v>5</v>
      </c>
      <c r="CU67" s="164">
        <v>48</v>
      </c>
      <c r="CV67" s="196">
        <f t="shared" si="7"/>
        <v>0</v>
      </c>
      <c r="CW67" s="98">
        <f t="shared" si="8"/>
        <v>0</v>
      </c>
      <c r="CX67" s="98">
        <f t="shared" si="9"/>
        <v>0</v>
      </c>
      <c r="CY67" s="98">
        <f t="shared" si="10"/>
        <v>0</v>
      </c>
      <c r="CZ67" s="98">
        <f t="shared" si="11"/>
        <v>1</v>
      </c>
      <c r="DA67" s="98">
        <f t="shared" si="12"/>
        <v>1</v>
      </c>
      <c r="DB67" s="98">
        <f t="shared" si="13"/>
        <v>0</v>
      </c>
      <c r="DC67" s="99">
        <f t="shared" si="14"/>
        <v>1</v>
      </c>
      <c r="DD67" s="98">
        <f t="shared" si="15"/>
        <v>1</v>
      </c>
      <c r="DE67" s="197">
        <f t="shared" si="16"/>
        <v>1</v>
      </c>
      <c r="DF67" s="197">
        <f t="shared" si="17"/>
        <v>0</v>
      </c>
      <c r="DG67" s="198">
        <f t="shared" si="18"/>
        <v>1</v>
      </c>
      <c r="DH67">
        <f t="shared" si="80"/>
        <v>5</v>
      </c>
      <c r="DJ67" s="164">
        <v>67</v>
      </c>
      <c r="DK67" s="196">
        <f t="shared" si="81"/>
        <v>1</v>
      </c>
      <c r="DL67" s="98">
        <f t="shared" si="82"/>
        <v>1</v>
      </c>
      <c r="DM67" s="98">
        <f t="shared" si="83"/>
        <v>1</v>
      </c>
      <c r="DN67" s="98">
        <f t="shared" si="84"/>
        <v>1</v>
      </c>
      <c r="DO67" s="98">
        <f t="shared" si="85"/>
        <v>1</v>
      </c>
      <c r="DP67" s="98">
        <f t="shared" si="86"/>
        <v>1</v>
      </c>
      <c r="DQ67" s="98">
        <f t="shared" si="87"/>
        <v>0</v>
      </c>
      <c r="DR67" s="98">
        <f t="shared" si="88"/>
        <v>1</v>
      </c>
      <c r="DS67" s="98">
        <f t="shared" si="89"/>
        <v>1</v>
      </c>
      <c r="DT67" s="197">
        <f t="shared" si="90"/>
        <v>1</v>
      </c>
      <c r="DU67" s="197">
        <f t="shared" si="91"/>
        <v>1</v>
      </c>
      <c r="DV67" s="198">
        <f t="shared" si="92"/>
        <v>1</v>
      </c>
      <c r="DW67">
        <f t="shared" si="93"/>
        <v>10</v>
      </c>
      <c r="DY67" s="196">
        <v>33</v>
      </c>
      <c r="DZ67" s="196">
        <f t="shared" si="94"/>
        <v>1</v>
      </c>
      <c r="EA67" s="197">
        <f t="shared" si="95"/>
        <v>1</v>
      </c>
      <c r="EB67" s="98">
        <f t="shared" si="96"/>
        <v>1</v>
      </c>
      <c r="EC67" s="98">
        <f t="shared" si="97"/>
        <v>1</v>
      </c>
      <c r="ED67" s="98">
        <f t="shared" si="98"/>
        <v>1</v>
      </c>
      <c r="EE67" s="98">
        <f t="shared" si="99"/>
        <v>1</v>
      </c>
      <c r="EF67" s="98">
        <f t="shared" si="100"/>
        <v>1</v>
      </c>
      <c r="EG67" s="98">
        <f t="shared" si="101"/>
        <v>1</v>
      </c>
      <c r="EH67" s="98">
        <f t="shared" si="102"/>
        <v>0</v>
      </c>
      <c r="EI67" s="98">
        <f t="shared" si="103"/>
        <v>0</v>
      </c>
      <c r="EJ67" s="197">
        <f t="shared" si="104"/>
        <v>1</v>
      </c>
      <c r="EK67" s="197">
        <f t="shared" si="105"/>
        <v>1</v>
      </c>
      <c r="EL67" s="198">
        <f t="shared" si="106"/>
        <v>1</v>
      </c>
    </row>
    <row r="68" spans="2:142" x14ac:dyDescent="0.2">
      <c r="B68" s="133">
        <v>67</v>
      </c>
      <c r="H68" s="128">
        <v>67</v>
      </c>
      <c r="I68">
        <f t="shared" si="3"/>
        <v>1</v>
      </c>
      <c r="M68" s="156"/>
      <c r="P68" s="129">
        <v>47</v>
      </c>
      <c r="Q68">
        <f t="shared" si="4"/>
        <v>1</v>
      </c>
      <c r="R68" s="10">
        <f t="shared" si="19"/>
        <v>1</v>
      </c>
      <c r="V68" s="130">
        <v>45</v>
      </c>
      <c r="W68">
        <f t="shared" si="20"/>
        <v>1</v>
      </c>
      <c r="X68" s="10">
        <f t="shared" si="21"/>
        <v>1</v>
      </c>
      <c r="Y68" s="10">
        <f t="shared" si="22"/>
        <v>1</v>
      </c>
      <c r="AB68" s="133">
        <v>48</v>
      </c>
      <c r="AC68" s="10">
        <f t="shared" si="23"/>
        <v>1</v>
      </c>
      <c r="AD68" s="10">
        <f t="shared" si="24"/>
        <v>1</v>
      </c>
      <c r="AE68" s="10">
        <f t="shared" si="25"/>
        <v>0</v>
      </c>
      <c r="AF68" s="10">
        <f t="shared" si="26"/>
        <v>1</v>
      </c>
      <c r="AH68" s="128">
        <v>47</v>
      </c>
      <c r="AI68" s="10">
        <f t="shared" si="27"/>
        <v>1</v>
      </c>
      <c r="AJ68" s="10">
        <f t="shared" si="28"/>
        <v>1</v>
      </c>
      <c r="AK68" s="10">
        <f t="shared" si="29"/>
        <v>1</v>
      </c>
      <c r="AL68" s="10">
        <f t="shared" si="30"/>
        <v>1</v>
      </c>
      <c r="AM68" s="10">
        <f t="shared" si="31"/>
        <v>1</v>
      </c>
      <c r="AN68" s="133">
        <v>40</v>
      </c>
      <c r="AO68" s="10">
        <f t="shared" si="32"/>
        <v>1</v>
      </c>
      <c r="AP68" s="10">
        <f t="shared" si="33"/>
        <v>0</v>
      </c>
      <c r="AQ68" s="10">
        <f t="shared" si="34"/>
        <v>0</v>
      </c>
      <c r="AR68" s="10">
        <f t="shared" si="35"/>
        <v>0</v>
      </c>
      <c r="AS68" s="10">
        <f t="shared" si="36"/>
        <v>0</v>
      </c>
      <c r="AT68" s="133">
        <v>48</v>
      </c>
      <c r="AU68" s="10">
        <f t="shared" si="5"/>
        <v>1</v>
      </c>
      <c r="AV68" s="10">
        <f t="shared" si="37"/>
        <v>0</v>
      </c>
      <c r="AW68" s="10">
        <f t="shared" si="38"/>
        <v>1</v>
      </c>
      <c r="AX68" s="10">
        <f t="shared" si="39"/>
        <v>1</v>
      </c>
      <c r="AY68" s="10">
        <f t="shared" si="40"/>
        <v>1</v>
      </c>
      <c r="AZ68" s="133">
        <v>33</v>
      </c>
      <c r="BA68" s="10">
        <f t="shared" si="6"/>
        <v>1</v>
      </c>
      <c r="BB68" s="10">
        <f t="shared" si="41"/>
        <v>1</v>
      </c>
      <c r="BC68" s="10">
        <f t="shared" si="42"/>
        <v>1</v>
      </c>
      <c r="BD68" s="10">
        <f t="shared" si="43"/>
        <v>1</v>
      </c>
      <c r="BE68" s="10">
        <f t="shared" si="44"/>
        <v>1</v>
      </c>
      <c r="BF68" s="10">
        <f t="shared" si="45"/>
        <v>1</v>
      </c>
      <c r="BG68" s="10">
        <f t="shared" si="46"/>
        <v>1</v>
      </c>
      <c r="BH68" s="10">
        <f t="shared" si="47"/>
        <v>1</v>
      </c>
      <c r="BI68" s="114">
        <v>4</v>
      </c>
      <c r="BJ68" s="133">
        <v>65</v>
      </c>
      <c r="BK68" s="196">
        <f t="shared" si="48"/>
        <v>0</v>
      </c>
      <c r="BL68" s="197">
        <f t="shared" si="49"/>
        <v>1</v>
      </c>
      <c r="BM68" s="197">
        <f t="shared" si="50"/>
        <v>1</v>
      </c>
      <c r="BN68" s="197">
        <f t="shared" si="51"/>
        <v>1</v>
      </c>
      <c r="BO68" s="197">
        <f t="shared" si="52"/>
        <v>1</v>
      </c>
      <c r="BP68" s="197">
        <f t="shared" si="53"/>
        <v>1</v>
      </c>
      <c r="BQ68" s="197">
        <f t="shared" si="54"/>
        <v>1</v>
      </c>
      <c r="BR68" s="197">
        <f t="shared" si="107"/>
        <v>0</v>
      </c>
      <c r="BS68" s="198">
        <f t="shared" si="55"/>
        <v>1</v>
      </c>
      <c r="BT68" s="116">
        <f t="shared" si="56"/>
        <v>8</v>
      </c>
      <c r="BU68" s="164">
        <v>51</v>
      </c>
      <c r="BV68" s="164">
        <v>1</v>
      </c>
      <c r="BW68" s="98">
        <v>1</v>
      </c>
      <c r="BX68" s="98">
        <v>1</v>
      </c>
      <c r="BY68" s="98">
        <v>1</v>
      </c>
      <c r="BZ68" s="98">
        <v>1</v>
      </c>
      <c r="CA68" s="98">
        <v>1</v>
      </c>
      <c r="CB68" s="98">
        <v>1</v>
      </c>
      <c r="CC68" s="98">
        <v>1</v>
      </c>
      <c r="CD68" s="197">
        <v>1</v>
      </c>
      <c r="CE68" s="198">
        <v>1</v>
      </c>
      <c r="CF68" s="116">
        <f t="shared" si="67"/>
        <v>11</v>
      </c>
      <c r="CG68" s="164">
        <v>51</v>
      </c>
      <c r="CH68" s="196">
        <f t="shared" si="68"/>
        <v>1</v>
      </c>
      <c r="CI68" s="98">
        <f t="shared" si="69"/>
        <v>0</v>
      </c>
      <c r="CJ68" s="98">
        <f t="shared" si="70"/>
        <v>0</v>
      </c>
      <c r="CK68" s="98">
        <f t="shared" si="71"/>
        <v>0</v>
      </c>
      <c r="CL68" s="98">
        <f t="shared" si="72"/>
        <v>0</v>
      </c>
      <c r="CM68" s="98">
        <f t="shared" si="73"/>
        <v>0</v>
      </c>
      <c r="CN68" s="98">
        <f t="shared" si="74"/>
        <v>0</v>
      </c>
      <c r="CO68" s="99">
        <f t="shared" si="75"/>
        <v>0</v>
      </c>
      <c r="CP68" s="98">
        <f t="shared" si="76"/>
        <v>0</v>
      </c>
      <c r="CQ68" s="197">
        <f t="shared" si="77"/>
        <v>0</v>
      </c>
      <c r="CR68" s="198">
        <f t="shared" si="78"/>
        <v>0</v>
      </c>
      <c r="CS68">
        <f t="shared" si="79"/>
        <v>1</v>
      </c>
      <c r="CU68" s="164">
        <v>51</v>
      </c>
      <c r="CV68" s="196">
        <f t="shared" si="7"/>
        <v>1</v>
      </c>
      <c r="CW68" s="98">
        <f t="shared" si="8"/>
        <v>1</v>
      </c>
      <c r="CX68" s="98">
        <f t="shared" si="9"/>
        <v>0</v>
      </c>
      <c r="CY68" s="98">
        <f t="shared" si="10"/>
        <v>0</v>
      </c>
      <c r="CZ68" s="98">
        <f t="shared" si="11"/>
        <v>0</v>
      </c>
      <c r="DA68" s="98">
        <f t="shared" si="12"/>
        <v>0</v>
      </c>
      <c r="DB68" s="98">
        <f t="shared" si="13"/>
        <v>0</v>
      </c>
      <c r="DC68" s="99">
        <f t="shared" si="14"/>
        <v>0</v>
      </c>
      <c r="DD68" s="98">
        <f t="shared" si="15"/>
        <v>0</v>
      </c>
      <c r="DE68" s="197">
        <f t="shared" si="16"/>
        <v>0</v>
      </c>
      <c r="DF68" s="197">
        <f t="shared" si="17"/>
        <v>0</v>
      </c>
      <c r="DG68" s="198">
        <f t="shared" si="18"/>
        <v>0</v>
      </c>
      <c r="DH68">
        <f t="shared" si="80"/>
        <v>2</v>
      </c>
      <c r="DJ68" s="164">
        <v>68</v>
      </c>
      <c r="DK68" s="196">
        <f t="shared" si="81"/>
        <v>1</v>
      </c>
      <c r="DL68" s="98">
        <f t="shared" si="82"/>
        <v>0</v>
      </c>
      <c r="DM68" s="98">
        <f t="shared" si="83"/>
        <v>0</v>
      </c>
      <c r="DN68" s="98">
        <f t="shared" si="84"/>
        <v>1</v>
      </c>
      <c r="DO68" s="98">
        <f t="shared" si="85"/>
        <v>1</v>
      </c>
      <c r="DP68" s="98">
        <f t="shared" si="86"/>
        <v>1</v>
      </c>
      <c r="DQ68" s="98">
        <f t="shared" si="87"/>
        <v>0</v>
      </c>
      <c r="DR68" s="98">
        <f t="shared" si="88"/>
        <v>1</v>
      </c>
      <c r="DS68" s="98">
        <f t="shared" si="89"/>
        <v>1</v>
      </c>
      <c r="DT68" s="197">
        <f t="shared" si="90"/>
        <v>1</v>
      </c>
      <c r="DU68" s="197">
        <f t="shared" si="91"/>
        <v>1</v>
      </c>
      <c r="DV68" s="198">
        <f t="shared" si="92"/>
        <v>1</v>
      </c>
      <c r="DW68">
        <f t="shared" si="93"/>
        <v>8</v>
      </c>
      <c r="DY68" s="196">
        <v>51</v>
      </c>
      <c r="DZ68" s="196">
        <f t="shared" si="94"/>
        <v>0</v>
      </c>
      <c r="EA68" s="197">
        <f t="shared" si="95"/>
        <v>1</v>
      </c>
      <c r="EB68" s="98">
        <f t="shared" si="96"/>
        <v>1</v>
      </c>
      <c r="EC68" s="98">
        <f t="shared" si="97"/>
        <v>1</v>
      </c>
      <c r="ED68" s="98">
        <f t="shared" si="98"/>
        <v>0</v>
      </c>
      <c r="EE68" s="98">
        <f t="shared" si="99"/>
        <v>0</v>
      </c>
      <c r="EF68" s="98">
        <f t="shared" si="100"/>
        <v>0</v>
      </c>
      <c r="EG68" s="98">
        <f t="shared" si="101"/>
        <v>0</v>
      </c>
      <c r="EH68" s="98">
        <f t="shared" si="102"/>
        <v>0</v>
      </c>
      <c r="EI68" s="98">
        <f t="shared" si="103"/>
        <v>0</v>
      </c>
      <c r="EJ68" s="197">
        <f t="shared" si="104"/>
        <v>0</v>
      </c>
      <c r="EK68" s="197">
        <f t="shared" si="105"/>
        <v>0</v>
      </c>
      <c r="EL68" s="198">
        <f t="shared" si="106"/>
        <v>0</v>
      </c>
    </row>
    <row r="69" spans="2:142" x14ac:dyDescent="0.2">
      <c r="B69" s="133">
        <v>68</v>
      </c>
      <c r="H69" s="128">
        <v>68</v>
      </c>
      <c r="I69">
        <f t="shared" si="3"/>
        <v>1</v>
      </c>
      <c r="M69" s="156"/>
      <c r="P69" s="129">
        <v>48</v>
      </c>
      <c r="Q69">
        <f t="shared" si="4"/>
        <v>0</v>
      </c>
      <c r="R69" s="10">
        <f t="shared" si="19"/>
        <v>1</v>
      </c>
      <c r="V69" s="128">
        <v>47</v>
      </c>
      <c r="W69">
        <f t="shared" si="20"/>
        <v>1</v>
      </c>
      <c r="X69" s="10">
        <f t="shared" si="21"/>
        <v>1</v>
      </c>
      <c r="Y69" s="10">
        <f t="shared" si="22"/>
        <v>1</v>
      </c>
      <c r="AB69" s="133">
        <v>56</v>
      </c>
      <c r="AC69" s="10">
        <f t="shared" si="23"/>
        <v>0</v>
      </c>
      <c r="AD69" s="10">
        <f t="shared" si="24"/>
        <v>0</v>
      </c>
      <c r="AE69" s="10">
        <f t="shared" si="25"/>
        <v>1</v>
      </c>
      <c r="AF69" s="10">
        <f t="shared" si="26"/>
        <v>0</v>
      </c>
      <c r="AH69" s="128">
        <v>56</v>
      </c>
      <c r="AI69" s="10">
        <f t="shared" si="27"/>
        <v>1</v>
      </c>
      <c r="AJ69" s="10">
        <f t="shared" si="28"/>
        <v>0</v>
      </c>
      <c r="AK69" s="10">
        <f t="shared" si="29"/>
        <v>0</v>
      </c>
      <c r="AL69" s="10">
        <f t="shared" si="30"/>
        <v>1</v>
      </c>
      <c r="AM69" s="10">
        <f t="shared" si="31"/>
        <v>0</v>
      </c>
      <c r="AN69" s="133">
        <v>48</v>
      </c>
      <c r="AO69" s="10">
        <f t="shared" si="32"/>
        <v>0</v>
      </c>
      <c r="AP69" s="10">
        <f t="shared" si="33"/>
        <v>1</v>
      </c>
      <c r="AQ69" s="10">
        <f t="shared" si="34"/>
        <v>1</v>
      </c>
      <c r="AR69" s="10">
        <f t="shared" si="35"/>
        <v>1</v>
      </c>
      <c r="AS69" s="10">
        <f t="shared" si="36"/>
        <v>0</v>
      </c>
      <c r="AT69" s="133">
        <v>56</v>
      </c>
      <c r="AU69" s="10">
        <f t="shared" si="5"/>
        <v>0</v>
      </c>
      <c r="AV69" s="10">
        <f t="shared" si="37"/>
        <v>1</v>
      </c>
      <c r="AW69" s="10">
        <f t="shared" si="38"/>
        <v>1</v>
      </c>
      <c r="AX69" s="10">
        <f t="shared" si="39"/>
        <v>0</v>
      </c>
      <c r="AY69" s="10">
        <f t="shared" si="40"/>
        <v>0</v>
      </c>
      <c r="AZ69" s="133">
        <v>39</v>
      </c>
      <c r="BA69" s="10">
        <f t="shared" si="6"/>
        <v>1</v>
      </c>
      <c r="BB69" s="10">
        <f t="shared" si="41"/>
        <v>0</v>
      </c>
      <c r="BC69" s="10">
        <f t="shared" si="42"/>
        <v>0</v>
      </c>
      <c r="BD69" s="10">
        <f t="shared" si="43"/>
        <v>0</v>
      </c>
      <c r="BE69" s="10">
        <f t="shared" si="44"/>
        <v>0</v>
      </c>
      <c r="BF69" s="10">
        <f t="shared" si="45"/>
        <v>0</v>
      </c>
      <c r="BG69" s="10">
        <f t="shared" si="46"/>
        <v>0</v>
      </c>
      <c r="BH69" s="10">
        <f t="shared" si="47"/>
        <v>0</v>
      </c>
      <c r="BI69" s="187">
        <v>3</v>
      </c>
      <c r="BJ69" s="189">
        <v>67</v>
      </c>
      <c r="BK69" s="196">
        <f t="shared" si="48"/>
        <v>1</v>
      </c>
      <c r="BL69" s="197">
        <f t="shared" si="49"/>
        <v>1</v>
      </c>
      <c r="BM69" s="197">
        <f t="shared" si="50"/>
        <v>0</v>
      </c>
      <c r="BN69" s="197">
        <f t="shared" si="51"/>
        <v>1</v>
      </c>
      <c r="BO69" s="197">
        <f t="shared" si="52"/>
        <v>1</v>
      </c>
      <c r="BP69" s="197">
        <f t="shared" si="53"/>
        <v>1</v>
      </c>
      <c r="BQ69" s="197">
        <f t="shared" si="54"/>
        <v>1</v>
      </c>
      <c r="BR69" s="197">
        <f t="shared" si="107"/>
        <v>1</v>
      </c>
      <c r="BS69" s="198">
        <f t="shared" si="55"/>
        <v>1</v>
      </c>
      <c r="BT69" s="116">
        <f t="shared" si="56"/>
        <v>9</v>
      </c>
      <c r="BU69" s="166">
        <v>67</v>
      </c>
      <c r="BV69" s="164">
        <f t="shared" si="57"/>
        <v>1</v>
      </c>
      <c r="BW69" s="98">
        <f t="shared" si="58"/>
        <v>1</v>
      </c>
      <c r="BX69" s="98">
        <f t="shared" si="59"/>
        <v>1</v>
      </c>
      <c r="BY69" s="98">
        <f t="shared" si="60"/>
        <v>0</v>
      </c>
      <c r="BZ69" s="98">
        <f t="shared" si="61"/>
        <v>1</v>
      </c>
      <c r="CA69" s="98">
        <f t="shared" si="62"/>
        <v>1</v>
      </c>
      <c r="CB69" s="98">
        <f t="shared" si="63"/>
        <v>1</v>
      </c>
      <c r="CC69" s="98">
        <f t="shared" si="64"/>
        <v>1</v>
      </c>
      <c r="CD69" s="197">
        <f t="shared" si="65"/>
        <v>1</v>
      </c>
      <c r="CE69" s="198">
        <f t="shared" si="66"/>
        <v>1</v>
      </c>
      <c r="CF69" s="116">
        <f t="shared" si="67"/>
        <v>10</v>
      </c>
      <c r="CG69" s="166">
        <v>67</v>
      </c>
      <c r="CH69" s="196">
        <f t="shared" si="68"/>
        <v>1</v>
      </c>
      <c r="CI69" s="98">
        <f t="shared" si="69"/>
        <v>1</v>
      </c>
      <c r="CJ69" s="98">
        <f t="shared" si="70"/>
        <v>1</v>
      </c>
      <c r="CK69" s="98">
        <f t="shared" si="71"/>
        <v>1</v>
      </c>
      <c r="CL69" s="98">
        <f t="shared" si="72"/>
        <v>0</v>
      </c>
      <c r="CM69" s="98">
        <f t="shared" si="73"/>
        <v>1</v>
      </c>
      <c r="CN69" s="98">
        <f t="shared" si="74"/>
        <v>1</v>
      </c>
      <c r="CO69" s="99">
        <f t="shared" si="75"/>
        <v>1</v>
      </c>
      <c r="CP69" s="98">
        <f t="shared" si="76"/>
        <v>1</v>
      </c>
      <c r="CQ69" s="197">
        <f t="shared" si="77"/>
        <v>1</v>
      </c>
      <c r="CR69" s="198">
        <f t="shared" si="78"/>
        <v>1</v>
      </c>
      <c r="CS69">
        <f t="shared" si="79"/>
        <v>10</v>
      </c>
      <c r="CU69" s="164">
        <v>58</v>
      </c>
      <c r="CV69" s="196">
        <f t="shared" si="7"/>
        <v>0</v>
      </c>
      <c r="CW69" s="98">
        <f t="shared" si="8"/>
        <v>0</v>
      </c>
      <c r="CX69" s="98">
        <f t="shared" si="9"/>
        <v>0</v>
      </c>
      <c r="CY69" s="98">
        <f t="shared" si="10"/>
        <v>0</v>
      </c>
      <c r="CZ69" s="98">
        <f t="shared" si="11"/>
        <v>0</v>
      </c>
      <c r="DA69" s="98">
        <f t="shared" si="12"/>
        <v>0</v>
      </c>
      <c r="DB69" s="98">
        <f t="shared" si="13"/>
        <v>0</v>
      </c>
      <c r="DC69" s="99">
        <f t="shared" si="14"/>
        <v>0</v>
      </c>
      <c r="DD69" s="98">
        <f t="shared" si="15"/>
        <v>0</v>
      </c>
      <c r="DE69" s="197">
        <f t="shared" si="16"/>
        <v>0</v>
      </c>
      <c r="DF69" s="197">
        <f t="shared" si="17"/>
        <v>1</v>
      </c>
      <c r="DG69" s="198">
        <f t="shared" si="18"/>
        <v>0</v>
      </c>
      <c r="DH69">
        <f t="shared" si="80"/>
        <v>1</v>
      </c>
      <c r="DJ69" s="164">
        <v>71</v>
      </c>
      <c r="DK69" s="196">
        <f t="shared" si="81"/>
        <v>0</v>
      </c>
      <c r="DL69" s="98">
        <f t="shared" si="82"/>
        <v>1</v>
      </c>
      <c r="DM69" s="98">
        <f t="shared" si="83"/>
        <v>1</v>
      </c>
      <c r="DN69" s="98">
        <f t="shared" si="84"/>
        <v>1</v>
      </c>
      <c r="DO69" s="98">
        <f t="shared" si="85"/>
        <v>1</v>
      </c>
      <c r="DP69" s="98">
        <f t="shared" si="86"/>
        <v>1</v>
      </c>
      <c r="DQ69" s="98">
        <f t="shared" si="87"/>
        <v>1</v>
      </c>
      <c r="DR69" s="98">
        <f t="shared" si="88"/>
        <v>1</v>
      </c>
      <c r="DS69" s="98">
        <f t="shared" si="89"/>
        <v>1</v>
      </c>
      <c r="DT69" s="197">
        <f t="shared" si="90"/>
        <v>1</v>
      </c>
      <c r="DU69" s="197">
        <f t="shared" si="91"/>
        <v>1</v>
      </c>
      <c r="DV69" s="198">
        <f t="shared" si="92"/>
        <v>1</v>
      </c>
      <c r="DW69">
        <f t="shared" si="93"/>
        <v>10</v>
      </c>
      <c r="DY69" s="196">
        <v>67</v>
      </c>
      <c r="DZ69" s="196">
        <f t="shared" si="94"/>
        <v>1</v>
      </c>
      <c r="EA69" s="197">
        <f t="shared" si="95"/>
        <v>1</v>
      </c>
      <c r="EB69" s="98">
        <f t="shared" si="96"/>
        <v>1</v>
      </c>
      <c r="EC69" s="98">
        <f t="shared" si="97"/>
        <v>1</v>
      </c>
      <c r="ED69" s="98">
        <f t="shared" si="98"/>
        <v>1</v>
      </c>
      <c r="EE69" s="98">
        <f t="shared" si="99"/>
        <v>1</v>
      </c>
      <c r="EF69" s="98">
        <f t="shared" si="100"/>
        <v>1</v>
      </c>
      <c r="EG69" s="98">
        <f t="shared" si="101"/>
        <v>0</v>
      </c>
      <c r="EH69" s="98">
        <f t="shared" si="102"/>
        <v>0</v>
      </c>
      <c r="EI69" s="98">
        <f t="shared" si="103"/>
        <v>0</v>
      </c>
      <c r="EJ69" s="197">
        <f t="shared" si="104"/>
        <v>1</v>
      </c>
      <c r="EK69" s="197">
        <f t="shared" si="105"/>
        <v>1</v>
      </c>
      <c r="EL69" s="198">
        <f t="shared" si="106"/>
        <v>1</v>
      </c>
    </row>
    <row r="70" spans="2:142" x14ac:dyDescent="0.2">
      <c r="B70" s="133">
        <v>71</v>
      </c>
      <c r="H70" s="128">
        <v>69</v>
      </c>
      <c r="I70">
        <f t="shared" si="3"/>
        <v>0</v>
      </c>
      <c r="M70" s="156"/>
      <c r="P70" s="129">
        <v>57</v>
      </c>
      <c r="Q70">
        <f t="shared" si="4"/>
        <v>0</v>
      </c>
      <c r="R70" s="10">
        <f t="shared" si="19"/>
        <v>0</v>
      </c>
      <c r="V70" s="128">
        <v>48</v>
      </c>
      <c r="W70">
        <f t="shared" si="20"/>
        <v>1</v>
      </c>
      <c r="X70" s="10">
        <f t="shared" si="21"/>
        <v>0</v>
      </c>
      <c r="Y70" s="10">
        <f t="shared" si="22"/>
        <v>1</v>
      </c>
      <c r="AB70" s="133">
        <v>57</v>
      </c>
      <c r="AC70" s="10">
        <f t="shared" si="23"/>
        <v>0</v>
      </c>
      <c r="AD70" s="10">
        <f t="shared" si="24"/>
        <v>1</v>
      </c>
      <c r="AE70" s="10">
        <f t="shared" si="25"/>
        <v>0</v>
      </c>
      <c r="AF70" s="10">
        <f t="shared" si="26"/>
        <v>0</v>
      </c>
      <c r="AH70" s="128">
        <v>64</v>
      </c>
      <c r="AI70" s="10">
        <f t="shared" si="27"/>
        <v>1</v>
      </c>
      <c r="AJ70" s="10">
        <f t="shared" si="28"/>
        <v>0</v>
      </c>
      <c r="AK70" s="10">
        <f t="shared" si="29"/>
        <v>1</v>
      </c>
      <c r="AL70" s="10">
        <f t="shared" si="30"/>
        <v>0</v>
      </c>
      <c r="AM70" s="10">
        <f t="shared" si="31"/>
        <v>1</v>
      </c>
      <c r="AN70" s="133">
        <v>60</v>
      </c>
      <c r="AO70" s="10">
        <f t="shared" si="32"/>
        <v>0</v>
      </c>
      <c r="AP70" s="10">
        <f t="shared" si="33"/>
        <v>1</v>
      </c>
      <c r="AQ70" s="10">
        <f t="shared" si="34"/>
        <v>1</v>
      </c>
      <c r="AR70" s="10">
        <f t="shared" si="35"/>
        <v>1</v>
      </c>
      <c r="AS70" s="10">
        <f t="shared" si="36"/>
        <v>1</v>
      </c>
      <c r="AT70" s="133">
        <v>60</v>
      </c>
      <c r="AU70" s="10">
        <f t="shared" si="5"/>
        <v>1</v>
      </c>
      <c r="AV70" s="10">
        <f t="shared" si="37"/>
        <v>0</v>
      </c>
      <c r="AW70" s="10">
        <f t="shared" si="38"/>
        <v>1</v>
      </c>
      <c r="AX70" s="10">
        <f t="shared" si="39"/>
        <v>1</v>
      </c>
      <c r="AY70" s="10">
        <f t="shared" si="40"/>
        <v>1</v>
      </c>
      <c r="AZ70" s="133">
        <v>40</v>
      </c>
      <c r="BA70" s="10">
        <f t="shared" si="6"/>
        <v>0</v>
      </c>
      <c r="BB70" s="10">
        <f t="shared" si="41"/>
        <v>1</v>
      </c>
      <c r="BC70" s="10">
        <f t="shared" si="42"/>
        <v>1</v>
      </c>
      <c r="BD70" s="10">
        <f t="shared" si="43"/>
        <v>0</v>
      </c>
      <c r="BE70" s="10">
        <f t="shared" si="44"/>
        <v>0</v>
      </c>
      <c r="BF70" s="10">
        <f t="shared" si="45"/>
        <v>0</v>
      </c>
      <c r="BG70" s="10">
        <f t="shared" si="46"/>
        <v>0</v>
      </c>
      <c r="BH70" s="10">
        <f t="shared" si="47"/>
        <v>0</v>
      </c>
      <c r="BJ70" s="188">
        <v>68</v>
      </c>
      <c r="BK70" s="196">
        <f t="shared" si="48"/>
        <v>1</v>
      </c>
      <c r="BL70" s="197">
        <f t="shared" si="49"/>
        <v>1</v>
      </c>
      <c r="BM70" s="197">
        <f t="shared" si="50"/>
        <v>0</v>
      </c>
      <c r="BN70" s="197">
        <f t="shared" si="51"/>
        <v>1</v>
      </c>
      <c r="BO70" s="197">
        <f t="shared" si="52"/>
        <v>1</v>
      </c>
      <c r="BP70" s="197">
        <f t="shared" si="53"/>
        <v>1</v>
      </c>
      <c r="BQ70" s="197">
        <f t="shared" si="54"/>
        <v>1</v>
      </c>
      <c r="BR70" s="197">
        <f t="shared" si="107"/>
        <v>1</v>
      </c>
      <c r="BS70" s="198">
        <f t="shared" si="55"/>
        <v>1</v>
      </c>
      <c r="BT70" s="116">
        <f t="shared" si="56"/>
        <v>9</v>
      </c>
      <c r="BU70" s="164">
        <v>70</v>
      </c>
      <c r="BV70" s="164">
        <f t="shared" si="57"/>
        <v>1</v>
      </c>
      <c r="BW70" s="98">
        <f t="shared" si="58"/>
        <v>0</v>
      </c>
      <c r="BX70" s="98">
        <f t="shared" si="59"/>
        <v>0</v>
      </c>
      <c r="BY70" s="98">
        <f t="shared" si="60"/>
        <v>1</v>
      </c>
      <c r="BZ70" s="98">
        <f t="shared" si="61"/>
        <v>0</v>
      </c>
      <c r="CA70" s="98">
        <f t="shared" si="62"/>
        <v>0</v>
      </c>
      <c r="CB70" s="98">
        <f t="shared" si="63"/>
        <v>0</v>
      </c>
      <c r="CC70" s="98">
        <f t="shared" si="64"/>
        <v>0</v>
      </c>
      <c r="CD70" s="197">
        <f t="shared" si="65"/>
        <v>0</v>
      </c>
      <c r="CE70" s="198">
        <f t="shared" si="66"/>
        <v>0</v>
      </c>
      <c r="CF70" s="116">
        <f t="shared" si="67"/>
        <v>3</v>
      </c>
      <c r="CG70" s="164">
        <v>70</v>
      </c>
      <c r="CH70" s="196">
        <f t="shared" si="68"/>
        <v>1</v>
      </c>
      <c r="CI70" s="98">
        <f t="shared" si="69"/>
        <v>1</v>
      </c>
      <c r="CJ70" s="98">
        <f t="shared" si="70"/>
        <v>0</v>
      </c>
      <c r="CK70" s="98">
        <f t="shared" si="71"/>
        <v>0</v>
      </c>
      <c r="CL70" s="98">
        <f t="shared" si="72"/>
        <v>1</v>
      </c>
      <c r="CM70" s="98">
        <f t="shared" si="73"/>
        <v>0</v>
      </c>
      <c r="CN70" s="98">
        <f t="shared" si="74"/>
        <v>0</v>
      </c>
      <c r="CO70" s="99">
        <f t="shared" si="75"/>
        <v>0</v>
      </c>
      <c r="CP70" s="98">
        <f t="shared" si="76"/>
        <v>0</v>
      </c>
      <c r="CQ70" s="197">
        <f t="shared" si="77"/>
        <v>0</v>
      </c>
      <c r="CR70" s="198">
        <f t="shared" si="78"/>
        <v>0</v>
      </c>
      <c r="CS70">
        <f t="shared" si="79"/>
        <v>3</v>
      </c>
      <c r="CU70" s="164">
        <v>67</v>
      </c>
      <c r="CV70" s="196">
        <f t="shared" si="7"/>
        <v>1</v>
      </c>
      <c r="CW70" s="98">
        <f t="shared" si="8"/>
        <v>1</v>
      </c>
      <c r="CX70" s="98">
        <f t="shared" si="9"/>
        <v>1</v>
      </c>
      <c r="CY70" s="98">
        <f t="shared" si="10"/>
        <v>1</v>
      </c>
      <c r="CZ70" s="98">
        <f t="shared" si="11"/>
        <v>1</v>
      </c>
      <c r="DA70" s="98">
        <f t="shared" si="12"/>
        <v>0</v>
      </c>
      <c r="DB70" s="98">
        <f t="shared" si="13"/>
        <v>1</v>
      </c>
      <c r="DC70" s="99">
        <f t="shared" si="14"/>
        <v>1</v>
      </c>
      <c r="DD70" s="98">
        <f t="shared" si="15"/>
        <v>1</v>
      </c>
      <c r="DE70" s="197">
        <f t="shared" si="16"/>
        <v>1</v>
      </c>
      <c r="DF70" s="197">
        <f t="shared" si="17"/>
        <v>1</v>
      </c>
      <c r="DG70" s="198">
        <f t="shared" si="18"/>
        <v>1</v>
      </c>
      <c r="DH70">
        <f t="shared" si="80"/>
        <v>10</v>
      </c>
      <c r="DJ70" s="164">
        <v>103</v>
      </c>
      <c r="DK70" s="196">
        <f t="shared" si="81"/>
        <v>0</v>
      </c>
      <c r="DL70" s="98">
        <f t="shared" si="82"/>
        <v>1</v>
      </c>
      <c r="DM70" s="98">
        <f t="shared" si="83"/>
        <v>0</v>
      </c>
      <c r="DN70" s="98">
        <f t="shared" si="84"/>
        <v>0</v>
      </c>
      <c r="DO70" s="98">
        <f t="shared" si="85"/>
        <v>1</v>
      </c>
      <c r="DP70" s="98">
        <f t="shared" si="86"/>
        <v>0</v>
      </c>
      <c r="DQ70" s="98">
        <f t="shared" si="87"/>
        <v>1</v>
      </c>
      <c r="DR70" s="98">
        <f t="shared" si="88"/>
        <v>1</v>
      </c>
      <c r="DS70" s="98">
        <f t="shared" si="89"/>
        <v>0</v>
      </c>
      <c r="DT70" s="197">
        <f t="shared" si="90"/>
        <v>1</v>
      </c>
      <c r="DU70" s="197">
        <f t="shared" si="91"/>
        <v>0</v>
      </c>
      <c r="DV70" s="198">
        <f t="shared" si="92"/>
        <v>0</v>
      </c>
      <c r="DW70">
        <f t="shared" si="93"/>
        <v>5</v>
      </c>
      <c r="DY70" s="196">
        <v>68</v>
      </c>
      <c r="DZ70" s="196">
        <f t="shared" si="94"/>
        <v>1</v>
      </c>
      <c r="EA70" s="197">
        <f t="shared" si="95"/>
        <v>1</v>
      </c>
      <c r="EB70" s="98">
        <f t="shared" si="96"/>
        <v>0</v>
      </c>
      <c r="EC70" s="98">
        <f t="shared" si="97"/>
        <v>0</v>
      </c>
      <c r="ED70" s="98">
        <f t="shared" si="98"/>
        <v>1</v>
      </c>
      <c r="EE70" s="98">
        <f t="shared" si="99"/>
        <v>1</v>
      </c>
      <c r="EF70" s="98">
        <f t="shared" si="100"/>
        <v>1</v>
      </c>
      <c r="EG70" s="98">
        <f t="shared" si="101"/>
        <v>0</v>
      </c>
      <c r="EH70" s="98">
        <f t="shared" si="102"/>
        <v>0</v>
      </c>
      <c r="EI70" s="98">
        <f t="shared" si="103"/>
        <v>0</v>
      </c>
      <c r="EJ70" s="197">
        <f t="shared" si="104"/>
        <v>1</v>
      </c>
      <c r="EK70" s="197">
        <f t="shared" si="105"/>
        <v>1</v>
      </c>
      <c r="EL70" s="198">
        <f t="shared" si="106"/>
        <v>1</v>
      </c>
    </row>
    <row r="71" spans="2:142" x14ac:dyDescent="0.2">
      <c r="B71" s="133">
        <v>75</v>
      </c>
      <c r="H71" s="128">
        <v>71</v>
      </c>
      <c r="I71">
        <f t="shared" si="3"/>
        <v>1</v>
      </c>
      <c r="M71" s="158"/>
      <c r="P71" s="130">
        <v>60</v>
      </c>
      <c r="Q71">
        <f t="shared" si="4"/>
        <v>1</v>
      </c>
      <c r="R71" s="10">
        <f t="shared" si="19"/>
        <v>1</v>
      </c>
      <c r="V71" s="130">
        <v>59</v>
      </c>
      <c r="W71">
        <f t="shared" si="20"/>
        <v>0</v>
      </c>
      <c r="X71" s="10">
        <f t="shared" si="21"/>
        <v>1</v>
      </c>
      <c r="Y71" s="10">
        <f t="shared" si="22"/>
        <v>1</v>
      </c>
      <c r="AB71" s="133">
        <v>60</v>
      </c>
      <c r="AC71" s="10">
        <f t="shared" si="23"/>
        <v>1</v>
      </c>
      <c r="AD71" s="10">
        <f t="shared" si="24"/>
        <v>1</v>
      </c>
      <c r="AE71" s="10">
        <f t="shared" si="25"/>
        <v>1</v>
      </c>
      <c r="AF71" s="10">
        <f t="shared" si="26"/>
        <v>1</v>
      </c>
      <c r="AH71" s="128">
        <v>65</v>
      </c>
      <c r="AI71" s="10">
        <f t="shared" si="27"/>
        <v>1</v>
      </c>
      <c r="AJ71" s="10">
        <f t="shared" si="28"/>
        <v>1</v>
      </c>
      <c r="AK71" s="10">
        <f t="shared" si="29"/>
        <v>1</v>
      </c>
      <c r="AL71" s="10">
        <f t="shared" si="30"/>
        <v>0</v>
      </c>
      <c r="AM71" s="10">
        <f t="shared" si="31"/>
        <v>1</v>
      </c>
      <c r="AN71" s="133">
        <v>65</v>
      </c>
      <c r="AO71" s="10">
        <f t="shared" si="32"/>
        <v>1</v>
      </c>
      <c r="AP71" s="10">
        <f t="shared" si="33"/>
        <v>1</v>
      </c>
      <c r="AQ71" s="10">
        <f t="shared" si="34"/>
        <v>1</v>
      </c>
      <c r="AR71" s="10">
        <f t="shared" si="35"/>
        <v>1</v>
      </c>
      <c r="AS71" s="10">
        <f t="shared" si="36"/>
        <v>0</v>
      </c>
      <c r="AT71" s="133">
        <v>65</v>
      </c>
      <c r="AU71" s="10">
        <f t="shared" si="5"/>
        <v>1</v>
      </c>
      <c r="AV71" s="10">
        <f t="shared" si="37"/>
        <v>1</v>
      </c>
      <c r="AW71" s="10">
        <f t="shared" si="38"/>
        <v>1</v>
      </c>
      <c r="AX71" s="10">
        <f t="shared" si="39"/>
        <v>1</v>
      </c>
      <c r="AY71" s="10">
        <f t="shared" si="40"/>
        <v>1</v>
      </c>
      <c r="AZ71" s="133">
        <v>41</v>
      </c>
      <c r="BA71" s="10">
        <f t="shared" si="6"/>
        <v>0</v>
      </c>
      <c r="BB71" s="10">
        <f t="shared" si="41"/>
        <v>0</v>
      </c>
      <c r="BC71" s="10">
        <f t="shared" si="42"/>
        <v>0</v>
      </c>
      <c r="BD71" s="10">
        <f t="shared" si="43"/>
        <v>0</v>
      </c>
      <c r="BE71" s="10">
        <f t="shared" si="44"/>
        <v>0</v>
      </c>
      <c r="BF71" s="10">
        <f t="shared" si="45"/>
        <v>0</v>
      </c>
      <c r="BG71" s="10">
        <f t="shared" si="46"/>
        <v>0</v>
      </c>
      <c r="BH71" s="10">
        <f t="shared" si="47"/>
        <v>1</v>
      </c>
      <c r="BJ71" s="133">
        <v>70</v>
      </c>
      <c r="BK71" s="196">
        <f t="shared" si="48"/>
        <v>0</v>
      </c>
      <c r="BL71" s="197">
        <f t="shared" si="49"/>
        <v>0</v>
      </c>
      <c r="BM71" s="197">
        <f t="shared" si="50"/>
        <v>1</v>
      </c>
      <c r="BN71" s="197">
        <f t="shared" si="51"/>
        <v>0</v>
      </c>
      <c r="BO71" s="197">
        <f t="shared" si="52"/>
        <v>0</v>
      </c>
      <c r="BP71" s="197">
        <f t="shared" si="53"/>
        <v>0</v>
      </c>
      <c r="BQ71" s="197">
        <f t="shared" si="54"/>
        <v>0</v>
      </c>
      <c r="BR71" s="197">
        <f t="shared" si="107"/>
        <v>0</v>
      </c>
      <c r="BS71" s="198">
        <f t="shared" si="55"/>
        <v>0</v>
      </c>
      <c r="BT71" s="116">
        <f t="shared" si="56"/>
        <v>2</v>
      </c>
      <c r="BU71" s="164">
        <v>71</v>
      </c>
      <c r="BV71" s="164">
        <f t="shared" si="57"/>
        <v>1</v>
      </c>
      <c r="BW71" s="98">
        <f t="shared" si="58"/>
        <v>1</v>
      </c>
      <c r="BX71" s="98">
        <f t="shared" si="59"/>
        <v>1</v>
      </c>
      <c r="BY71" s="98">
        <f t="shared" si="60"/>
        <v>1</v>
      </c>
      <c r="BZ71" s="98">
        <f t="shared" si="61"/>
        <v>1</v>
      </c>
      <c r="CA71" s="98">
        <f t="shared" si="62"/>
        <v>1</v>
      </c>
      <c r="CB71" s="98">
        <f t="shared" si="63"/>
        <v>1</v>
      </c>
      <c r="CC71" s="98">
        <f t="shared" si="64"/>
        <v>1</v>
      </c>
      <c r="CD71" s="197">
        <f t="shared" si="65"/>
        <v>1</v>
      </c>
      <c r="CE71" s="198">
        <f t="shared" si="66"/>
        <v>1</v>
      </c>
      <c r="CF71" s="116">
        <f t="shared" si="67"/>
        <v>11</v>
      </c>
      <c r="CG71" s="164">
        <v>71</v>
      </c>
      <c r="CH71" s="196">
        <f t="shared" si="68"/>
        <v>1</v>
      </c>
      <c r="CI71" s="98">
        <f t="shared" si="69"/>
        <v>1</v>
      </c>
      <c r="CJ71" s="98">
        <f t="shared" si="70"/>
        <v>1</v>
      </c>
      <c r="CK71" s="98">
        <f t="shared" si="71"/>
        <v>1</v>
      </c>
      <c r="CL71" s="98">
        <f t="shared" si="72"/>
        <v>1</v>
      </c>
      <c r="CM71" s="98">
        <f t="shared" si="73"/>
        <v>1</v>
      </c>
      <c r="CN71" s="98">
        <f t="shared" si="74"/>
        <v>1</v>
      </c>
      <c r="CO71" s="99">
        <f t="shared" si="75"/>
        <v>1</v>
      </c>
      <c r="CP71" s="98">
        <f t="shared" si="76"/>
        <v>1</v>
      </c>
      <c r="CQ71" s="197">
        <f t="shared" si="77"/>
        <v>1</v>
      </c>
      <c r="CR71" s="198">
        <f t="shared" si="78"/>
        <v>1</v>
      </c>
      <c r="CS71">
        <f t="shared" si="79"/>
        <v>11</v>
      </c>
      <c r="CU71" s="164">
        <v>68</v>
      </c>
      <c r="CV71" s="196">
        <f t="shared" si="7"/>
        <v>0</v>
      </c>
      <c r="CW71" s="98">
        <f t="shared" si="8"/>
        <v>0</v>
      </c>
      <c r="CX71" s="98">
        <f t="shared" si="9"/>
        <v>1</v>
      </c>
      <c r="CY71" s="98">
        <f t="shared" si="10"/>
        <v>1</v>
      </c>
      <c r="CZ71" s="98">
        <f t="shared" si="11"/>
        <v>1</v>
      </c>
      <c r="DA71" s="98">
        <f t="shared" si="12"/>
        <v>0</v>
      </c>
      <c r="DB71" s="98">
        <f t="shared" si="13"/>
        <v>1</v>
      </c>
      <c r="DC71" s="99">
        <f t="shared" si="14"/>
        <v>1</v>
      </c>
      <c r="DD71" s="98">
        <f t="shared" si="15"/>
        <v>1</v>
      </c>
      <c r="DE71" s="197">
        <f t="shared" si="16"/>
        <v>1</v>
      </c>
      <c r="DF71" s="197">
        <f t="shared" si="17"/>
        <v>1</v>
      </c>
      <c r="DG71" s="198">
        <f t="shared" si="18"/>
        <v>1</v>
      </c>
      <c r="DH71">
        <f t="shared" si="80"/>
        <v>8</v>
      </c>
      <c r="DJ71" s="164">
        <v>111</v>
      </c>
      <c r="DK71" s="196">
        <f t="shared" si="81"/>
        <v>1</v>
      </c>
      <c r="DL71" s="98">
        <f t="shared" si="82"/>
        <v>1</v>
      </c>
      <c r="DM71" s="98">
        <f t="shared" si="83"/>
        <v>1</v>
      </c>
      <c r="DN71" s="98">
        <f t="shared" si="84"/>
        <v>1</v>
      </c>
      <c r="DO71" s="98">
        <f t="shared" si="85"/>
        <v>1</v>
      </c>
      <c r="DP71" s="98">
        <f t="shared" si="86"/>
        <v>1</v>
      </c>
      <c r="DQ71" s="98">
        <f t="shared" si="87"/>
        <v>1</v>
      </c>
      <c r="DR71" s="98">
        <f t="shared" si="88"/>
        <v>1</v>
      </c>
      <c r="DS71" s="98">
        <f t="shared" si="89"/>
        <v>1</v>
      </c>
      <c r="DT71" s="197">
        <f t="shared" si="90"/>
        <v>1</v>
      </c>
      <c r="DU71" s="197">
        <f t="shared" si="91"/>
        <v>1</v>
      </c>
      <c r="DV71" s="198">
        <f t="shared" si="92"/>
        <v>1</v>
      </c>
      <c r="DW71">
        <f t="shared" si="93"/>
        <v>11</v>
      </c>
      <c r="DY71" s="196">
        <v>70</v>
      </c>
      <c r="DZ71" s="196">
        <f t="shared" si="94"/>
        <v>0</v>
      </c>
      <c r="EA71" s="197">
        <f t="shared" si="95"/>
        <v>0</v>
      </c>
      <c r="EB71" s="98">
        <f t="shared" si="96"/>
        <v>1</v>
      </c>
      <c r="EC71" s="98">
        <f t="shared" si="97"/>
        <v>1</v>
      </c>
      <c r="ED71" s="98">
        <f t="shared" si="98"/>
        <v>1</v>
      </c>
      <c r="EE71" s="98">
        <f t="shared" si="99"/>
        <v>0</v>
      </c>
      <c r="EF71" s="98">
        <f t="shared" si="100"/>
        <v>0</v>
      </c>
      <c r="EG71" s="98">
        <f t="shared" si="101"/>
        <v>1</v>
      </c>
      <c r="EH71" s="98">
        <f t="shared" si="102"/>
        <v>0</v>
      </c>
      <c r="EI71" s="98">
        <f t="shared" si="103"/>
        <v>0</v>
      </c>
      <c r="EJ71" s="197">
        <f t="shared" si="104"/>
        <v>0</v>
      </c>
      <c r="EK71" s="197">
        <f t="shared" si="105"/>
        <v>0</v>
      </c>
      <c r="EL71" s="198">
        <f t="shared" si="106"/>
        <v>0</v>
      </c>
    </row>
    <row r="72" spans="2:142" x14ac:dyDescent="0.2">
      <c r="B72" s="133">
        <v>80</v>
      </c>
      <c r="H72" s="128">
        <v>74</v>
      </c>
      <c r="I72">
        <f t="shared" si="3"/>
        <v>0</v>
      </c>
      <c r="M72" s="2"/>
      <c r="P72" s="128">
        <v>63</v>
      </c>
      <c r="Q72">
        <f t="shared" si="4"/>
        <v>0</v>
      </c>
      <c r="R72" s="10">
        <f t="shared" si="19"/>
        <v>0</v>
      </c>
      <c r="V72" s="128">
        <v>60</v>
      </c>
      <c r="W72">
        <f t="shared" si="20"/>
        <v>1</v>
      </c>
      <c r="X72" s="10">
        <f t="shared" si="21"/>
        <v>1</v>
      </c>
      <c r="Y72" s="10">
        <f t="shared" si="22"/>
        <v>1</v>
      </c>
      <c r="AB72" s="133">
        <v>61</v>
      </c>
      <c r="AC72" s="10">
        <f t="shared" si="23"/>
        <v>0</v>
      </c>
      <c r="AD72" s="10">
        <f t="shared" si="24"/>
        <v>0</v>
      </c>
      <c r="AE72" s="10">
        <f t="shared" si="25"/>
        <v>1</v>
      </c>
      <c r="AF72" s="10">
        <f t="shared" si="26"/>
        <v>1</v>
      </c>
      <c r="AH72" s="128">
        <v>66</v>
      </c>
      <c r="AI72" s="10">
        <f t="shared" si="27"/>
        <v>1</v>
      </c>
      <c r="AJ72" s="10">
        <f t="shared" si="28"/>
        <v>0</v>
      </c>
      <c r="AK72" s="10">
        <f t="shared" si="29"/>
        <v>1</v>
      </c>
      <c r="AL72" s="10">
        <f t="shared" si="30"/>
        <v>0</v>
      </c>
      <c r="AM72" s="10">
        <f t="shared" si="31"/>
        <v>0</v>
      </c>
      <c r="AN72" s="133">
        <v>66</v>
      </c>
      <c r="AO72" s="10">
        <f t="shared" si="32"/>
        <v>1</v>
      </c>
      <c r="AP72" s="10">
        <f t="shared" si="33"/>
        <v>1</v>
      </c>
      <c r="AQ72" s="10">
        <f t="shared" si="34"/>
        <v>0</v>
      </c>
      <c r="AR72" s="10">
        <f t="shared" si="35"/>
        <v>1</v>
      </c>
      <c r="AS72" s="10">
        <f t="shared" si="36"/>
        <v>0</v>
      </c>
      <c r="AT72" s="144">
        <v>67</v>
      </c>
      <c r="AU72" s="10">
        <f t="shared" si="5"/>
        <v>0</v>
      </c>
      <c r="AV72" s="10">
        <f t="shared" si="37"/>
        <v>1</v>
      </c>
      <c r="AW72" s="10">
        <f t="shared" si="38"/>
        <v>1</v>
      </c>
      <c r="AX72" s="10">
        <f t="shared" si="39"/>
        <v>1</v>
      </c>
      <c r="AY72" s="10">
        <f t="shared" si="40"/>
        <v>1</v>
      </c>
      <c r="AZ72" s="133">
        <v>45</v>
      </c>
      <c r="BA72" s="10">
        <f t="shared" si="6"/>
        <v>1</v>
      </c>
      <c r="BB72" s="10">
        <f t="shared" si="41"/>
        <v>0</v>
      </c>
      <c r="BC72" s="10">
        <f t="shared" si="42"/>
        <v>1</v>
      </c>
      <c r="BD72" s="10">
        <f t="shared" si="43"/>
        <v>1</v>
      </c>
      <c r="BE72" s="10">
        <f t="shared" si="44"/>
        <v>1</v>
      </c>
      <c r="BF72" s="10">
        <f t="shared" si="45"/>
        <v>1</v>
      </c>
      <c r="BG72" s="10">
        <f t="shared" si="46"/>
        <v>1</v>
      </c>
      <c r="BH72" s="10">
        <f t="shared" si="47"/>
        <v>1</v>
      </c>
      <c r="BJ72" s="175">
        <v>71</v>
      </c>
      <c r="BK72" s="199">
        <f t="shared" si="48"/>
        <v>1</v>
      </c>
      <c r="BL72" s="117">
        <f t="shared" si="49"/>
        <v>1</v>
      </c>
      <c r="BM72" s="117">
        <f t="shared" si="50"/>
        <v>1</v>
      </c>
      <c r="BN72" s="117">
        <f t="shared" si="51"/>
        <v>1</v>
      </c>
      <c r="BO72" s="117">
        <f t="shared" si="52"/>
        <v>1</v>
      </c>
      <c r="BP72" s="117">
        <f t="shared" si="53"/>
        <v>1</v>
      </c>
      <c r="BQ72" s="197">
        <f t="shared" si="54"/>
        <v>1</v>
      </c>
      <c r="BR72" s="117">
        <f t="shared" si="107"/>
        <v>1</v>
      </c>
      <c r="BS72" s="200">
        <f t="shared" si="55"/>
        <v>1</v>
      </c>
      <c r="BT72" s="116">
        <f t="shared" si="56"/>
        <v>10</v>
      </c>
      <c r="BU72" s="164">
        <v>78</v>
      </c>
      <c r="BV72" s="164">
        <f t="shared" si="57"/>
        <v>0</v>
      </c>
      <c r="BW72" s="98">
        <f t="shared" si="58"/>
        <v>0</v>
      </c>
      <c r="BX72" s="98">
        <f t="shared" si="59"/>
        <v>0</v>
      </c>
      <c r="BY72" s="98">
        <f t="shared" si="60"/>
        <v>0</v>
      </c>
      <c r="BZ72" s="98">
        <f t="shared" si="61"/>
        <v>0</v>
      </c>
      <c r="CA72" s="98">
        <f t="shared" si="62"/>
        <v>0</v>
      </c>
      <c r="CB72" s="98">
        <f t="shared" si="63"/>
        <v>0</v>
      </c>
      <c r="CC72" s="98">
        <f t="shared" si="64"/>
        <v>0</v>
      </c>
      <c r="CD72" s="197">
        <f t="shared" si="65"/>
        <v>0</v>
      </c>
      <c r="CE72" s="198">
        <f t="shared" si="66"/>
        <v>0</v>
      </c>
      <c r="CF72" s="116">
        <f t="shared" si="67"/>
        <v>1</v>
      </c>
      <c r="CG72" s="164">
        <v>74</v>
      </c>
      <c r="CH72" s="196">
        <f t="shared" si="68"/>
        <v>0</v>
      </c>
      <c r="CI72" s="98">
        <f t="shared" si="69"/>
        <v>0</v>
      </c>
      <c r="CJ72" s="98">
        <f t="shared" si="70"/>
        <v>0</v>
      </c>
      <c r="CK72" s="98">
        <f t="shared" si="71"/>
        <v>0</v>
      </c>
      <c r="CL72" s="98">
        <f t="shared" si="72"/>
        <v>0</v>
      </c>
      <c r="CM72" s="98">
        <f t="shared" si="73"/>
        <v>1</v>
      </c>
      <c r="CN72" s="98">
        <f t="shared" si="74"/>
        <v>0</v>
      </c>
      <c r="CO72" s="99">
        <f t="shared" si="75"/>
        <v>1</v>
      </c>
      <c r="CP72" s="98">
        <f t="shared" si="76"/>
        <v>0</v>
      </c>
      <c r="CQ72" s="197">
        <f t="shared" si="77"/>
        <v>1</v>
      </c>
      <c r="CR72" s="198">
        <f t="shared" si="78"/>
        <v>0</v>
      </c>
      <c r="CS72">
        <f t="shared" si="79"/>
        <v>3</v>
      </c>
      <c r="CU72" s="164">
        <v>78</v>
      </c>
      <c r="CV72" s="196">
        <f t="shared" si="7"/>
        <v>1</v>
      </c>
      <c r="CW72" s="98">
        <f t="shared" si="8"/>
        <v>1</v>
      </c>
      <c r="CX72" s="98">
        <f t="shared" si="9"/>
        <v>0</v>
      </c>
      <c r="CY72" s="98">
        <f t="shared" si="10"/>
        <v>0</v>
      </c>
      <c r="CZ72" s="98">
        <f t="shared" si="11"/>
        <v>0</v>
      </c>
      <c r="DA72" s="98">
        <f t="shared" si="12"/>
        <v>0</v>
      </c>
      <c r="DB72" s="98">
        <f t="shared" si="13"/>
        <v>0</v>
      </c>
      <c r="DC72" s="99">
        <f t="shared" si="14"/>
        <v>0</v>
      </c>
      <c r="DD72" s="98">
        <f t="shared" si="15"/>
        <v>0</v>
      </c>
      <c r="DE72" s="197">
        <f t="shared" si="16"/>
        <v>0</v>
      </c>
      <c r="DF72" s="197">
        <f t="shared" si="17"/>
        <v>0</v>
      </c>
      <c r="DG72" s="198">
        <f t="shared" si="18"/>
        <v>0</v>
      </c>
      <c r="DH72">
        <f t="shared" si="80"/>
        <v>2</v>
      </c>
      <c r="DJ72" s="164">
        <v>118</v>
      </c>
      <c r="DK72" s="196">
        <f t="shared" si="81"/>
        <v>1</v>
      </c>
      <c r="DL72" s="98">
        <f t="shared" si="82"/>
        <v>1</v>
      </c>
      <c r="DM72" s="98">
        <f t="shared" si="83"/>
        <v>0</v>
      </c>
      <c r="DN72" s="98">
        <f t="shared" si="84"/>
        <v>1</v>
      </c>
      <c r="DO72" s="98">
        <f t="shared" si="85"/>
        <v>1</v>
      </c>
      <c r="DP72" s="98">
        <f t="shared" si="86"/>
        <v>1</v>
      </c>
      <c r="DQ72" s="98">
        <f t="shared" si="87"/>
        <v>1</v>
      </c>
      <c r="DR72" s="98">
        <f t="shared" si="88"/>
        <v>1</v>
      </c>
      <c r="DS72" s="98">
        <f t="shared" si="89"/>
        <v>0</v>
      </c>
      <c r="DT72" s="197">
        <f t="shared" si="90"/>
        <v>1</v>
      </c>
      <c r="DU72" s="197">
        <f t="shared" si="91"/>
        <v>1</v>
      </c>
      <c r="DV72" s="198">
        <f t="shared" si="92"/>
        <v>1</v>
      </c>
      <c r="DW72">
        <f t="shared" si="93"/>
        <v>9</v>
      </c>
      <c r="DY72" s="196">
        <v>74</v>
      </c>
      <c r="DZ72" s="196">
        <f t="shared" si="94"/>
        <v>0</v>
      </c>
      <c r="EA72" s="197">
        <f t="shared" si="95"/>
        <v>0</v>
      </c>
      <c r="EB72" s="98">
        <f t="shared" si="96"/>
        <v>1</v>
      </c>
      <c r="EC72" s="98">
        <f t="shared" si="97"/>
        <v>0</v>
      </c>
      <c r="ED72" s="98">
        <f t="shared" si="98"/>
        <v>0</v>
      </c>
      <c r="EE72" s="98">
        <f t="shared" si="99"/>
        <v>0</v>
      </c>
      <c r="EF72" s="98">
        <f t="shared" si="100"/>
        <v>0</v>
      </c>
      <c r="EG72" s="98">
        <f t="shared" si="101"/>
        <v>0</v>
      </c>
      <c r="EH72" s="98">
        <f t="shared" si="102"/>
        <v>0</v>
      </c>
      <c r="EI72" s="98">
        <f t="shared" si="103"/>
        <v>0</v>
      </c>
      <c r="EJ72" s="197">
        <f t="shared" si="104"/>
        <v>1</v>
      </c>
      <c r="EK72" s="197">
        <f t="shared" si="105"/>
        <v>0</v>
      </c>
      <c r="EL72" s="198">
        <f t="shared" si="106"/>
        <v>1</v>
      </c>
    </row>
    <row r="73" spans="2:142" x14ac:dyDescent="0.2">
      <c r="B73" s="133">
        <v>88</v>
      </c>
      <c r="H73" s="128">
        <v>75</v>
      </c>
      <c r="I73">
        <f t="shared" si="3"/>
        <v>1</v>
      </c>
      <c r="M73" s="158"/>
      <c r="P73" s="130">
        <v>64</v>
      </c>
      <c r="Q73">
        <f t="shared" si="4"/>
        <v>0</v>
      </c>
      <c r="R73" s="10">
        <f t="shared" si="19"/>
        <v>1</v>
      </c>
      <c r="V73" s="129">
        <v>65</v>
      </c>
      <c r="W73">
        <f t="shared" si="20"/>
        <v>1</v>
      </c>
      <c r="X73" s="10">
        <f t="shared" si="21"/>
        <v>0</v>
      </c>
      <c r="Y73" s="10">
        <f t="shared" si="22"/>
        <v>1</v>
      </c>
      <c r="AB73" s="144">
        <v>64</v>
      </c>
      <c r="AC73" s="10">
        <f t="shared" si="23"/>
        <v>0</v>
      </c>
      <c r="AD73" s="10">
        <f t="shared" si="24"/>
        <v>1</v>
      </c>
      <c r="AE73" s="10">
        <f t="shared" si="25"/>
        <v>0</v>
      </c>
      <c r="AF73" s="10">
        <f t="shared" si="26"/>
        <v>1</v>
      </c>
      <c r="AH73" s="128">
        <v>67</v>
      </c>
      <c r="AI73" s="10">
        <f t="shared" si="27"/>
        <v>1</v>
      </c>
      <c r="AJ73" s="10">
        <f t="shared" si="28"/>
        <v>1</v>
      </c>
      <c r="AK73" s="10">
        <f t="shared" si="29"/>
        <v>1</v>
      </c>
      <c r="AL73" s="10">
        <f t="shared" si="30"/>
        <v>1</v>
      </c>
      <c r="AM73" s="10">
        <f t="shared" si="31"/>
        <v>1</v>
      </c>
      <c r="AN73" s="133">
        <v>69</v>
      </c>
      <c r="AO73" s="10">
        <f t="shared" si="32"/>
        <v>0</v>
      </c>
      <c r="AP73" s="10">
        <f t="shared" si="33"/>
        <v>0</v>
      </c>
      <c r="AQ73" s="10">
        <f t="shared" si="34"/>
        <v>1</v>
      </c>
      <c r="AR73" s="10">
        <f t="shared" si="35"/>
        <v>0</v>
      </c>
      <c r="AS73" s="10">
        <f t="shared" si="36"/>
        <v>1</v>
      </c>
      <c r="AT73" s="133">
        <v>68</v>
      </c>
      <c r="AU73" s="10">
        <f t="shared" si="5"/>
        <v>0</v>
      </c>
      <c r="AV73" s="10">
        <f t="shared" si="37"/>
        <v>1</v>
      </c>
      <c r="AW73" s="10">
        <f t="shared" si="38"/>
        <v>1</v>
      </c>
      <c r="AX73" s="10">
        <f t="shared" si="39"/>
        <v>1</v>
      </c>
      <c r="AY73" s="10">
        <f t="shared" si="40"/>
        <v>1</v>
      </c>
      <c r="AZ73" s="133">
        <v>47</v>
      </c>
      <c r="BA73" s="10">
        <f t="shared" si="6"/>
        <v>1</v>
      </c>
      <c r="BB73" s="10">
        <f t="shared" si="41"/>
        <v>0</v>
      </c>
      <c r="BC73" s="10">
        <f t="shared" si="42"/>
        <v>1</v>
      </c>
      <c r="BD73" s="10">
        <f t="shared" si="43"/>
        <v>1</v>
      </c>
      <c r="BE73" s="10">
        <f t="shared" si="44"/>
        <v>1</v>
      </c>
      <c r="BF73" s="10">
        <f t="shared" si="45"/>
        <v>1</v>
      </c>
      <c r="BG73" s="10">
        <f t="shared" si="46"/>
        <v>1</v>
      </c>
      <c r="BH73" s="10">
        <f t="shared" si="47"/>
        <v>1</v>
      </c>
      <c r="BJ73" s="178">
        <v>79</v>
      </c>
      <c r="BK73" s="196">
        <f t="shared" si="48"/>
        <v>1</v>
      </c>
      <c r="BL73" s="197">
        <f t="shared" si="49"/>
        <v>1</v>
      </c>
      <c r="BM73" s="197">
        <f t="shared" si="50"/>
        <v>1</v>
      </c>
      <c r="BN73" s="197">
        <f t="shared" si="51"/>
        <v>1</v>
      </c>
      <c r="BO73" s="197">
        <f t="shared" si="52"/>
        <v>1</v>
      </c>
      <c r="BP73" s="197">
        <f t="shared" si="53"/>
        <v>1</v>
      </c>
      <c r="BQ73" s="197">
        <f t="shared" si="54"/>
        <v>1</v>
      </c>
      <c r="BR73" s="197">
        <f t="shared" si="107"/>
        <v>0</v>
      </c>
      <c r="BS73" s="198">
        <f t="shared" si="55"/>
        <v>0</v>
      </c>
      <c r="BT73" s="116">
        <f t="shared" si="56"/>
        <v>8</v>
      </c>
      <c r="BU73" s="164">
        <v>79</v>
      </c>
      <c r="BV73" s="164">
        <f t="shared" si="57"/>
        <v>1</v>
      </c>
      <c r="BW73" s="98">
        <f t="shared" si="58"/>
        <v>1</v>
      </c>
      <c r="BX73" s="98">
        <f t="shared" si="59"/>
        <v>1</v>
      </c>
      <c r="BY73" s="98">
        <f t="shared" si="60"/>
        <v>1</v>
      </c>
      <c r="BZ73" s="98">
        <f t="shared" si="61"/>
        <v>1</v>
      </c>
      <c r="CA73" s="98">
        <f t="shared" si="62"/>
        <v>1</v>
      </c>
      <c r="CB73" s="98">
        <f t="shared" si="63"/>
        <v>1</v>
      </c>
      <c r="CC73" s="98">
        <f t="shared" si="64"/>
        <v>1</v>
      </c>
      <c r="CD73" s="197">
        <f t="shared" si="65"/>
        <v>0</v>
      </c>
      <c r="CE73" s="198">
        <f t="shared" si="66"/>
        <v>0</v>
      </c>
      <c r="CF73" s="116">
        <f t="shared" si="67"/>
        <v>9</v>
      </c>
      <c r="CG73" s="164">
        <v>78</v>
      </c>
      <c r="CH73" s="196">
        <f t="shared" si="68"/>
        <v>1</v>
      </c>
      <c r="CI73" s="98">
        <f t="shared" si="69"/>
        <v>0</v>
      </c>
      <c r="CJ73" s="98">
        <f t="shared" si="70"/>
        <v>0</v>
      </c>
      <c r="CK73" s="98">
        <f t="shared" si="71"/>
        <v>0</v>
      </c>
      <c r="CL73" s="98">
        <f t="shared" si="72"/>
        <v>0</v>
      </c>
      <c r="CM73" s="98">
        <f t="shared" si="73"/>
        <v>0</v>
      </c>
      <c r="CN73" s="98">
        <f t="shared" si="74"/>
        <v>0</v>
      </c>
      <c r="CO73" s="99">
        <f t="shared" si="75"/>
        <v>0</v>
      </c>
      <c r="CP73" s="98">
        <f t="shared" si="76"/>
        <v>0</v>
      </c>
      <c r="CQ73" s="197">
        <f t="shared" si="77"/>
        <v>0</v>
      </c>
      <c r="CR73" s="198">
        <f t="shared" si="78"/>
        <v>0</v>
      </c>
      <c r="CS73">
        <f t="shared" si="79"/>
        <v>1</v>
      </c>
      <c r="CU73" s="166">
        <v>85</v>
      </c>
      <c r="CV73" s="196">
        <f t="shared" si="7"/>
        <v>0</v>
      </c>
      <c r="CW73" s="98">
        <f t="shared" si="8"/>
        <v>1</v>
      </c>
      <c r="CX73" s="98">
        <f t="shared" si="9"/>
        <v>1</v>
      </c>
      <c r="CY73" s="98">
        <f t="shared" si="10"/>
        <v>0</v>
      </c>
      <c r="CZ73" s="98">
        <f t="shared" si="11"/>
        <v>1</v>
      </c>
      <c r="DA73" s="98">
        <f t="shared" si="12"/>
        <v>1</v>
      </c>
      <c r="DB73" s="98">
        <f t="shared" si="13"/>
        <v>1</v>
      </c>
      <c r="DC73" s="99">
        <f t="shared" si="14"/>
        <v>0</v>
      </c>
      <c r="DD73" s="98">
        <f t="shared" si="15"/>
        <v>0</v>
      </c>
      <c r="DE73" s="197">
        <f t="shared" si="16"/>
        <v>0</v>
      </c>
      <c r="DF73" s="197">
        <f t="shared" si="17"/>
        <v>1</v>
      </c>
      <c r="DG73" s="198">
        <f t="shared" si="18"/>
        <v>0</v>
      </c>
      <c r="DH73">
        <f t="shared" si="80"/>
        <v>6</v>
      </c>
      <c r="DJ73" s="166">
        <v>128</v>
      </c>
      <c r="DK73" s="196">
        <f t="shared" si="81"/>
        <v>0</v>
      </c>
      <c r="DL73" s="98">
        <f t="shared" si="82"/>
        <v>0</v>
      </c>
      <c r="DM73" s="98">
        <f t="shared" si="83"/>
        <v>0</v>
      </c>
      <c r="DN73" s="98">
        <f t="shared" si="84"/>
        <v>0</v>
      </c>
      <c r="DO73" s="98">
        <f t="shared" si="85"/>
        <v>0</v>
      </c>
      <c r="DP73" s="98">
        <f t="shared" si="86"/>
        <v>0</v>
      </c>
      <c r="DQ73" s="98">
        <f t="shared" si="87"/>
        <v>0</v>
      </c>
      <c r="DR73" s="98">
        <f t="shared" si="88"/>
        <v>0</v>
      </c>
      <c r="DS73" s="98">
        <f t="shared" si="89"/>
        <v>0</v>
      </c>
      <c r="DT73" s="197">
        <f t="shared" si="90"/>
        <v>0</v>
      </c>
      <c r="DU73" s="197">
        <f t="shared" si="91"/>
        <v>0</v>
      </c>
      <c r="DV73" s="198">
        <f t="shared" si="92"/>
        <v>1</v>
      </c>
      <c r="DW73">
        <f t="shared" si="93"/>
        <v>0</v>
      </c>
      <c r="DY73" s="196">
        <v>118</v>
      </c>
      <c r="DZ73" s="196">
        <f t="shared" si="94"/>
        <v>1</v>
      </c>
      <c r="EA73" s="197">
        <f t="shared" si="95"/>
        <v>1</v>
      </c>
      <c r="EB73" s="98">
        <f t="shared" si="96"/>
        <v>1</v>
      </c>
      <c r="EC73" s="98">
        <f t="shared" si="97"/>
        <v>0</v>
      </c>
      <c r="ED73" s="98">
        <f t="shared" si="98"/>
        <v>1</v>
      </c>
      <c r="EE73" s="98">
        <f t="shared" si="99"/>
        <v>1</v>
      </c>
      <c r="EF73" s="98">
        <f t="shared" si="100"/>
        <v>1</v>
      </c>
      <c r="EG73" s="98">
        <f t="shared" si="101"/>
        <v>1</v>
      </c>
      <c r="EH73" s="98">
        <f t="shared" si="102"/>
        <v>0</v>
      </c>
      <c r="EI73" s="98">
        <f t="shared" si="103"/>
        <v>0</v>
      </c>
      <c r="EJ73" s="197">
        <f t="shared" si="104"/>
        <v>1</v>
      </c>
      <c r="EK73" s="197">
        <f t="shared" si="105"/>
        <v>1</v>
      </c>
      <c r="EL73" s="198">
        <f t="shared" si="106"/>
        <v>1</v>
      </c>
    </row>
    <row r="74" spans="2:142" x14ac:dyDescent="0.2">
      <c r="B74" s="133">
        <v>102</v>
      </c>
      <c r="H74" s="128">
        <v>85</v>
      </c>
      <c r="I74">
        <f t="shared" si="3"/>
        <v>0</v>
      </c>
      <c r="M74" s="156"/>
      <c r="P74" s="129">
        <v>65</v>
      </c>
      <c r="Q74">
        <f t="shared" si="4"/>
        <v>0</v>
      </c>
      <c r="R74" s="10">
        <f t="shared" si="19"/>
        <v>1</v>
      </c>
      <c r="V74" s="130">
        <v>67</v>
      </c>
      <c r="W74">
        <f t="shared" si="20"/>
        <v>1</v>
      </c>
      <c r="X74" s="10">
        <f t="shared" si="21"/>
        <v>1</v>
      </c>
      <c r="Y74" s="10">
        <f t="shared" si="22"/>
        <v>1</v>
      </c>
      <c r="AB74" s="133">
        <v>65</v>
      </c>
      <c r="AC74" s="10">
        <f t="shared" si="23"/>
        <v>1</v>
      </c>
      <c r="AD74" s="10">
        <f t="shared" si="24"/>
        <v>1</v>
      </c>
      <c r="AE74" s="10">
        <f t="shared" si="25"/>
        <v>0</v>
      </c>
      <c r="AF74" s="10">
        <f t="shared" si="26"/>
        <v>1</v>
      </c>
      <c r="AH74" s="128">
        <v>68</v>
      </c>
      <c r="AI74" s="10">
        <f t="shared" si="27"/>
        <v>1</v>
      </c>
      <c r="AJ74" s="10">
        <f t="shared" si="28"/>
        <v>1</v>
      </c>
      <c r="AK74" s="10">
        <f t="shared" si="29"/>
        <v>1</v>
      </c>
      <c r="AL74" s="10">
        <f t="shared" si="30"/>
        <v>1</v>
      </c>
      <c r="AM74" s="10">
        <f t="shared" si="31"/>
        <v>1</v>
      </c>
      <c r="AN74" s="133">
        <v>70</v>
      </c>
      <c r="AO74" s="10">
        <f t="shared" si="32"/>
        <v>0</v>
      </c>
      <c r="AP74" s="10">
        <f t="shared" si="33"/>
        <v>0</v>
      </c>
      <c r="AQ74" s="10">
        <f t="shared" si="34"/>
        <v>0</v>
      </c>
      <c r="AR74" s="10">
        <f t="shared" si="35"/>
        <v>0</v>
      </c>
      <c r="AS74" s="10">
        <f t="shared" si="36"/>
        <v>0</v>
      </c>
      <c r="AT74" s="133">
        <v>71</v>
      </c>
      <c r="AU74" s="10">
        <f t="shared" si="5"/>
        <v>1</v>
      </c>
      <c r="AV74" s="10">
        <f t="shared" si="37"/>
        <v>1</v>
      </c>
      <c r="AW74" s="10">
        <f t="shared" si="38"/>
        <v>1</v>
      </c>
      <c r="AX74" s="10">
        <f t="shared" si="39"/>
        <v>1</v>
      </c>
      <c r="AY74" s="10">
        <f t="shared" si="40"/>
        <v>1</v>
      </c>
      <c r="AZ74" s="133">
        <v>60</v>
      </c>
      <c r="BA74" s="10">
        <f t="shared" si="6"/>
        <v>1</v>
      </c>
      <c r="BB74" s="10">
        <f t="shared" si="41"/>
        <v>1</v>
      </c>
      <c r="BC74" s="10">
        <f t="shared" si="42"/>
        <v>0</v>
      </c>
      <c r="BD74" s="10">
        <f t="shared" si="43"/>
        <v>1</v>
      </c>
      <c r="BE74" s="10">
        <f t="shared" si="44"/>
        <v>1</v>
      </c>
      <c r="BF74" s="10">
        <f t="shared" si="45"/>
        <v>1</v>
      </c>
      <c r="BG74" s="10">
        <f t="shared" si="46"/>
        <v>1</v>
      </c>
      <c r="BH74" s="10">
        <f t="shared" si="47"/>
        <v>1</v>
      </c>
      <c r="BJ74" s="133">
        <v>85</v>
      </c>
      <c r="BK74" s="196">
        <f t="shared" si="48"/>
        <v>0</v>
      </c>
      <c r="BL74" s="197">
        <f t="shared" si="49"/>
        <v>1</v>
      </c>
      <c r="BM74" s="197">
        <f t="shared" si="50"/>
        <v>1</v>
      </c>
      <c r="BN74" s="197">
        <f t="shared" si="51"/>
        <v>1</v>
      </c>
      <c r="BO74" s="197">
        <f t="shared" si="52"/>
        <v>0</v>
      </c>
      <c r="BP74" s="197">
        <f t="shared" si="53"/>
        <v>0</v>
      </c>
      <c r="BQ74" s="197">
        <f t="shared" si="54"/>
        <v>0</v>
      </c>
      <c r="BR74" s="197">
        <f t="shared" si="107"/>
        <v>1</v>
      </c>
      <c r="BS74" s="198">
        <f t="shared" si="55"/>
        <v>0</v>
      </c>
      <c r="BT74" s="116">
        <f t="shared" si="56"/>
        <v>5</v>
      </c>
      <c r="BU74" s="164">
        <v>85</v>
      </c>
      <c r="BV74" s="164">
        <f t="shared" si="57"/>
        <v>1</v>
      </c>
      <c r="BW74" s="98">
        <f t="shared" si="58"/>
        <v>0</v>
      </c>
      <c r="BX74" s="98">
        <f t="shared" si="59"/>
        <v>1</v>
      </c>
      <c r="BY74" s="98">
        <f t="shared" si="60"/>
        <v>1</v>
      </c>
      <c r="BZ74" s="98">
        <f t="shared" si="61"/>
        <v>1</v>
      </c>
      <c r="CA74" s="98">
        <f t="shared" si="62"/>
        <v>0</v>
      </c>
      <c r="CB74" s="98">
        <f t="shared" si="63"/>
        <v>0</v>
      </c>
      <c r="CC74" s="98">
        <f t="shared" si="64"/>
        <v>0</v>
      </c>
      <c r="CD74" s="197">
        <f t="shared" si="65"/>
        <v>1</v>
      </c>
      <c r="CE74" s="198">
        <f t="shared" si="66"/>
        <v>0</v>
      </c>
      <c r="CF74" s="116">
        <f t="shared" si="67"/>
        <v>6</v>
      </c>
      <c r="CG74" s="164">
        <v>103</v>
      </c>
      <c r="CH74" s="196">
        <f t="shared" si="68"/>
        <v>0</v>
      </c>
      <c r="CI74" s="98">
        <f t="shared" si="69"/>
        <v>0</v>
      </c>
      <c r="CJ74" s="98">
        <f t="shared" si="70"/>
        <v>1</v>
      </c>
      <c r="CK74" s="98">
        <f t="shared" si="71"/>
        <v>0</v>
      </c>
      <c r="CL74" s="98">
        <f t="shared" si="72"/>
        <v>1</v>
      </c>
      <c r="CM74" s="98">
        <f t="shared" si="73"/>
        <v>1</v>
      </c>
      <c r="CN74" s="98">
        <f t="shared" si="74"/>
        <v>0</v>
      </c>
      <c r="CO74" s="99">
        <f t="shared" si="75"/>
        <v>1</v>
      </c>
      <c r="CP74" s="98">
        <f t="shared" si="76"/>
        <v>0</v>
      </c>
      <c r="CQ74" s="197">
        <f t="shared" si="77"/>
        <v>0</v>
      </c>
      <c r="CR74" s="198">
        <f t="shared" si="78"/>
        <v>0</v>
      </c>
      <c r="CS74">
        <f t="shared" si="79"/>
        <v>4</v>
      </c>
      <c r="CU74" s="164">
        <v>111</v>
      </c>
      <c r="CV74" s="196">
        <f t="shared" si="7"/>
        <v>1</v>
      </c>
      <c r="CW74" s="98">
        <f t="shared" si="8"/>
        <v>1</v>
      </c>
      <c r="CX74" s="98">
        <f t="shared" si="9"/>
        <v>1</v>
      </c>
      <c r="CY74" s="98">
        <f t="shared" si="10"/>
        <v>1</v>
      </c>
      <c r="CZ74" s="98">
        <f t="shared" si="11"/>
        <v>1</v>
      </c>
      <c r="DA74" s="98">
        <f t="shared" si="12"/>
        <v>1</v>
      </c>
      <c r="DB74" s="98">
        <f t="shared" si="13"/>
        <v>1</v>
      </c>
      <c r="DC74" s="99">
        <f t="shared" si="14"/>
        <v>1</v>
      </c>
      <c r="DD74" s="98">
        <f t="shared" si="15"/>
        <v>1</v>
      </c>
      <c r="DE74" s="197">
        <f t="shared" si="16"/>
        <v>1</v>
      </c>
      <c r="DF74" s="197">
        <f t="shared" si="17"/>
        <v>1</v>
      </c>
      <c r="DG74" s="198">
        <f t="shared" si="18"/>
        <v>1</v>
      </c>
      <c r="DH74">
        <f t="shared" si="80"/>
        <v>11</v>
      </c>
      <c r="DJ74" s="164">
        <v>135</v>
      </c>
      <c r="DK74" s="196">
        <f t="shared" si="81"/>
        <v>0</v>
      </c>
      <c r="DL74" s="98">
        <f t="shared" si="82"/>
        <v>0</v>
      </c>
      <c r="DM74" s="98">
        <f t="shared" si="83"/>
        <v>0</v>
      </c>
      <c r="DN74" s="98">
        <f t="shared" si="84"/>
        <v>1</v>
      </c>
      <c r="DO74" s="98">
        <f t="shared" si="85"/>
        <v>0</v>
      </c>
      <c r="DP74" s="98">
        <f t="shared" si="86"/>
        <v>0</v>
      </c>
      <c r="DQ74" s="98">
        <f t="shared" si="87"/>
        <v>1</v>
      </c>
      <c r="DR74" s="98">
        <f t="shared" si="88"/>
        <v>1</v>
      </c>
      <c r="DS74" s="98">
        <f t="shared" si="89"/>
        <v>0</v>
      </c>
      <c r="DT74" s="197">
        <f t="shared" si="90"/>
        <v>0</v>
      </c>
      <c r="DU74" s="197">
        <f t="shared" si="91"/>
        <v>1</v>
      </c>
      <c r="DV74" s="198">
        <f t="shared" si="92"/>
        <v>1</v>
      </c>
      <c r="DW74">
        <f t="shared" si="93"/>
        <v>4</v>
      </c>
      <c r="DY74" s="196">
        <v>125</v>
      </c>
      <c r="DZ74" s="196">
        <f t="shared" si="94"/>
        <v>0</v>
      </c>
      <c r="EA74" s="197">
        <f t="shared" si="95"/>
        <v>0</v>
      </c>
      <c r="EB74" s="98">
        <f t="shared" si="96"/>
        <v>0</v>
      </c>
      <c r="EC74" s="98">
        <f t="shared" si="97"/>
        <v>0</v>
      </c>
      <c r="ED74" s="98">
        <f t="shared" si="98"/>
        <v>1</v>
      </c>
      <c r="EE74" s="98">
        <f t="shared" si="99"/>
        <v>0</v>
      </c>
      <c r="EF74" s="98">
        <f t="shared" si="100"/>
        <v>0</v>
      </c>
      <c r="EG74" s="98">
        <f t="shared" si="101"/>
        <v>0</v>
      </c>
      <c r="EH74" s="98">
        <f t="shared" si="102"/>
        <v>0</v>
      </c>
      <c r="EI74" s="98">
        <f t="shared" si="103"/>
        <v>0</v>
      </c>
      <c r="EJ74" s="197">
        <f t="shared" si="104"/>
        <v>0</v>
      </c>
      <c r="EK74" s="197">
        <f t="shared" si="105"/>
        <v>0</v>
      </c>
      <c r="EL74" s="198">
        <f t="shared" si="106"/>
        <v>1</v>
      </c>
    </row>
    <row r="75" spans="2:142" x14ac:dyDescent="0.2">
      <c r="B75" s="133">
        <v>111</v>
      </c>
      <c r="H75" s="128">
        <v>108</v>
      </c>
      <c r="I75">
        <f t="shared" si="3"/>
        <v>0</v>
      </c>
      <c r="M75" s="158"/>
      <c r="P75" s="130">
        <v>66</v>
      </c>
      <c r="Q75">
        <f t="shared" si="4"/>
        <v>0</v>
      </c>
      <c r="R75" s="10">
        <f t="shared" si="19"/>
        <v>0</v>
      </c>
      <c r="V75" s="130">
        <v>68</v>
      </c>
      <c r="W75">
        <f t="shared" si="20"/>
        <v>1</v>
      </c>
      <c r="X75" s="10">
        <f t="shared" si="21"/>
        <v>1</v>
      </c>
      <c r="Y75" s="10">
        <f t="shared" si="22"/>
        <v>1</v>
      </c>
      <c r="AB75" s="144">
        <v>66</v>
      </c>
      <c r="AC75" s="10">
        <f t="shared" si="23"/>
        <v>0</v>
      </c>
      <c r="AD75" s="10">
        <f t="shared" si="24"/>
        <v>1</v>
      </c>
      <c r="AE75" s="10">
        <f t="shared" si="25"/>
        <v>0</v>
      </c>
      <c r="AF75" s="10">
        <f t="shared" si="26"/>
        <v>0</v>
      </c>
      <c r="AH75" s="128">
        <v>71</v>
      </c>
      <c r="AI75" s="10">
        <f t="shared" si="27"/>
        <v>1</v>
      </c>
      <c r="AJ75" s="10">
        <f t="shared" si="28"/>
        <v>1</v>
      </c>
      <c r="AK75" s="10">
        <f t="shared" si="29"/>
        <v>1</v>
      </c>
      <c r="AL75" s="10">
        <f t="shared" si="30"/>
        <v>1</v>
      </c>
      <c r="AM75" s="10">
        <f t="shared" si="31"/>
        <v>1</v>
      </c>
      <c r="AN75" s="133">
        <v>71</v>
      </c>
      <c r="AO75" s="10">
        <f t="shared" si="32"/>
        <v>1</v>
      </c>
      <c r="AP75" s="10">
        <f t="shared" si="33"/>
        <v>1</v>
      </c>
      <c r="AQ75" s="10">
        <f t="shared" si="34"/>
        <v>1</v>
      </c>
      <c r="AR75" s="10">
        <f t="shared" si="35"/>
        <v>1</v>
      </c>
      <c r="AS75" s="10">
        <f t="shared" si="36"/>
        <v>1</v>
      </c>
      <c r="AT75" s="133">
        <v>79</v>
      </c>
      <c r="AU75" s="10">
        <f t="shared" si="5"/>
        <v>1</v>
      </c>
      <c r="AV75" s="10">
        <f t="shared" si="37"/>
        <v>1</v>
      </c>
      <c r="AW75" s="10">
        <f t="shared" si="38"/>
        <v>1</v>
      </c>
      <c r="AX75" s="10">
        <f t="shared" si="39"/>
        <v>1</v>
      </c>
      <c r="AY75" s="10">
        <f t="shared" si="40"/>
        <v>1</v>
      </c>
      <c r="AZ75" s="144">
        <v>67</v>
      </c>
      <c r="BA75" s="10">
        <f t="shared" si="6"/>
        <v>1</v>
      </c>
      <c r="BB75" s="10">
        <f t="shared" si="41"/>
        <v>0</v>
      </c>
      <c r="BC75" s="10">
        <f t="shared" si="42"/>
        <v>1</v>
      </c>
      <c r="BD75" s="10">
        <f t="shared" si="43"/>
        <v>1</v>
      </c>
      <c r="BE75" s="10">
        <f t="shared" si="44"/>
        <v>1</v>
      </c>
      <c r="BF75" s="10">
        <f t="shared" si="45"/>
        <v>1</v>
      </c>
      <c r="BG75" s="10">
        <f t="shared" si="46"/>
        <v>1</v>
      </c>
      <c r="BH75" s="10">
        <f t="shared" si="47"/>
        <v>1</v>
      </c>
      <c r="BJ75" s="133">
        <v>88</v>
      </c>
      <c r="BK75" s="196">
        <f t="shared" si="48"/>
        <v>1</v>
      </c>
      <c r="BL75" s="197">
        <f t="shared" si="49"/>
        <v>0</v>
      </c>
      <c r="BM75" s="197">
        <f t="shared" si="50"/>
        <v>0</v>
      </c>
      <c r="BN75" s="197">
        <f t="shared" si="51"/>
        <v>0</v>
      </c>
      <c r="BO75" s="197">
        <f t="shared" si="52"/>
        <v>0</v>
      </c>
      <c r="BP75" s="197">
        <f t="shared" si="53"/>
        <v>0</v>
      </c>
      <c r="BQ75" s="197">
        <f t="shared" si="54"/>
        <v>1</v>
      </c>
      <c r="BR75" s="197">
        <f t="shared" si="107"/>
        <v>0</v>
      </c>
      <c r="BS75" s="198">
        <f t="shared" si="55"/>
        <v>1</v>
      </c>
      <c r="BT75" s="116">
        <f t="shared" si="56"/>
        <v>4</v>
      </c>
      <c r="BU75" s="164">
        <v>88</v>
      </c>
      <c r="BV75" s="164">
        <f t="shared" si="57"/>
        <v>1</v>
      </c>
      <c r="BW75" s="98">
        <f t="shared" si="58"/>
        <v>1</v>
      </c>
      <c r="BX75" s="98">
        <f t="shared" si="59"/>
        <v>0</v>
      </c>
      <c r="BY75" s="98">
        <f t="shared" si="60"/>
        <v>0</v>
      </c>
      <c r="BZ75" s="98">
        <f t="shared" si="61"/>
        <v>0</v>
      </c>
      <c r="CA75" s="98">
        <f t="shared" si="62"/>
        <v>0</v>
      </c>
      <c r="CB75" s="98">
        <f t="shared" si="63"/>
        <v>0</v>
      </c>
      <c r="CC75" s="98">
        <f t="shared" si="64"/>
        <v>1</v>
      </c>
      <c r="CD75" s="197">
        <f t="shared" si="65"/>
        <v>0</v>
      </c>
      <c r="CE75" s="198">
        <f t="shared" si="66"/>
        <v>1</v>
      </c>
      <c r="CF75" s="116">
        <f t="shared" si="67"/>
        <v>5</v>
      </c>
      <c r="CG75" s="164">
        <v>111</v>
      </c>
      <c r="CH75" s="196">
        <f t="shared" si="68"/>
        <v>1</v>
      </c>
      <c r="CI75" s="98">
        <f t="shared" si="69"/>
        <v>1</v>
      </c>
      <c r="CJ75" s="98">
        <f t="shared" si="70"/>
        <v>1</v>
      </c>
      <c r="CK75" s="98">
        <f t="shared" si="71"/>
        <v>1</v>
      </c>
      <c r="CL75" s="98">
        <f t="shared" si="72"/>
        <v>1</v>
      </c>
      <c r="CM75" s="98">
        <f t="shared" si="73"/>
        <v>1</v>
      </c>
      <c r="CN75" s="98">
        <f t="shared" si="74"/>
        <v>1</v>
      </c>
      <c r="CO75" s="99">
        <f t="shared" si="75"/>
        <v>1</v>
      </c>
      <c r="CP75" s="98">
        <f t="shared" si="76"/>
        <v>1</v>
      </c>
      <c r="CQ75" s="197">
        <f t="shared" si="77"/>
        <v>1</v>
      </c>
      <c r="CR75" s="198">
        <f t="shared" si="78"/>
        <v>1</v>
      </c>
      <c r="CS75">
        <f t="shared" si="79"/>
        <v>11</v>
      </c>
      <c r="CU75" s="164">
        <v>118</v>
      </c>
      <c r="CV75" s="196">
        <f t="shared" si="7"/>
        <v>1</v>
      </c>
      <c r="CW75" s="98">
        <f t="shared" si="8"/>
        <v>0</v>
      </c>
      <c r="CX75" s="98">
        <f t="shared" si="9"/>
        <v>1</v>
      </c>
      <c r="CY75" s="98">
        <f t="shared" si="10"/>
        <v>1</v>
      </c>
      <c r="CZ75" s="98">
        <f t="shared" si="11"/>
        <v>1</v>
      </c>
      <c r="DA75" s="98">
        <f t="shared" si="12"/>
        <v>1</v>
      </c>
      <c r="DB75" s="98">
        <f t="shared" si="13"/>
        <v>1</v>
      </c>
      <c r="DC75" s="99">
        <f t="shared" si="14"/>
        <v>0</v>
      </c>
      <c r="DD75" s="98">
        <f t="shared" si="15"/>
        <v>1</v>
      </c>
      <c r="DE75" s="197">
        <f t="shared" si="16"/>
        <v>1</v>
      </c>
      <c r="DF75" s="197">
        <f t="shared" si="17"/>
        <v>1</v>
      </c>
      <c r="DG75" s="198">
        <f t="shared" si="18"/>
        <v>1</v>
      </c>
      <c r="DH75">
        <f t="shared" si="80"/>
        <v>9</v>
      </c>
      <c r="DJ75" s="164">
        <v>141</v>
      </c>
      <c r="DK75" s="196">
        <f t="shared" si="81"/>
        <v>0</v>
      </c>
      <c r="DL75" s="98">
        <f t="shared" si="82"/>
        <v>0</v>
      </c>
      <c r="DM75" s="98">
        <f t="shared" si="83"/>
        <v>1</v>
      </c>
      <c r="DN75" s="98">
        <f t="shared" si="84"/>
        <v>0</v>
      </c>
      <c r="DO75" s="98">
        <f t="shared" si="85"/>
        <v>1</v>
      </c>
      <c r="DP75" s="98">
        <f t="shared" si="86"/>
        <v>0</v>
      </c>
      <c r="DQ75" s="98">
        <f t="shared" si="87"/>
        <v>0</v>
      </c>
      <c r="DR75" s="98">
        <f t="shared" si="88"/>
        <v>0</v>
      </c>
      <c r="DS75" s="98">
        <f t="shared" si="89"/>
        <v>0</v>
      </c>
      <c r="DT75" s="197">
        <f t="shared" si="90"/>
        <v>0</v>
      </c>
      <c r="DU75" s="197">
        <f t="shared" si="91"/>
        <v>0</v>
      </c>
      <c r="DV75" s="198">
        <f t="shared" si="92"/>
        <v>1</v>
      </c>
      <c r="DW75">
        <f t="shared" si="93"/>
        <v>2</v>
      </c>
      <c r="DY75" s="196">
        <v>135</v>
      </c>
      <c r="DZ75" s="196">
        <f t="shared" si="94"/>
        <v>1</v>
      </c>
      <c r="EA75" s="197">
        <f t="shared" si="95"/>
        <v>0</v>
      </c>
      <c r="EB75" s="98">
        <f t="shared" si="96"/>
        <v>0</v>
      </c>
      <c r="EC75" s="98">
        <f t="shared" si="97"/>
        <v>0</v>
      </c>
      <c r="ED75" s="98">
        <f t="shared" si="98"/>
        <v>1</v>
      </c>
      <c r="EE75" s="98">
        <f t="shared" si="99"/>
        <v>0</v>
      </c>
      <c r="EF75" s="98">
        <f t="shared" si="100"/>
        <v>0</v>
      </c>
      <c r="EG75" s="98">
        <f t="shared" si="101"/>
        <v>1</v>
      </c>
      <c r="EH75" s="98">
        <f t="shared" si="102"/>
        <v>0</v>
      </c>
      <c r="EI75" s="98">
        <f t="shared" si="103"/>
        <v>0</v>
      </c>
      <c r="EJ75" s="197">
        <f t="shared" si="104"/>
        <v>0</v>
      </c>
      <c r="EK75" s="197">
        <f t="shared" si="105"/>
        <v>1</v>
      </c>
      <c r="EL75" s="198">
        <f t="shared" si="106"/>
        <v>1</v>
      </c>
    </row>
    <row r="76" spans="2:142" x14ac:dyDescent="0.2">
      <c r="B76" s="133">
        <v>118</v>
      </c>
      <c r="H76" s="128">
        <v>111</v>
      </c>
      <c r="I76">
        <f t="shared" si="3"/>
        <v>1</v>
      </c>
      <c r="M76" s="2"/>
      <c r="P76" s="128">
        <v>67</v>
      </c>
      <c r="Q76">
        <f t="shared" si="4"/>
        <v>1</v>
      </c>
      <c r="R76" s="10">
        <f t="shared" si="19"/>
        <v>1</v>
      </c>
      <c r="V76" s="128">
        <v>69</v>
      </c>
      <c r="W76">
        <f t="shared" si="20"/>
        <v>0</v>
      </c>
      <c r="X76" s="10">
        <f t="shared" si="21"/>
        <v>1</v>
      </c>
      <c r="Y76" s="10">
        <f t="shared" si="22"/>
        <v>0</v>
      </c>
      <c r="AB76" s="144">
        <v>67</v>
      </c>
      <c r="AC76" s="10">
        <f t="shared" si="23"/>
        <v>1</v>
      </c>
      <c r="AD76" s="10">
        <f t="shared" si="24"/>
        <v>1</v>
      </c>
      <c r="AE76" s="10">
        <f t="shared" si="25"/>
        <v>1</v>
      </c>
      <c r="AF76" s="10">
        <f t="shared" si="26"/>
        <v>1</v>
      </c>
      <c r="AH76" s="128">
        <v>74</v>
      </c>
      <c r="AI76" s="10">
        <f t="shared" si="27"/>
        <v>0</v>
      </c>
      <c r="AJ76" s="10">
        <f t="shared" si="28"/>
        <v>1</v>
      </c>
      <c r="AK76" s="10">
        <f t="shared" si="29"/>
        <v>0</v>
      </c>
      <c r="AL76" s="10">
        <f t="shared" si="30"/>
        <v>1</v>
      </c>
      <c r="AM76" s="10">
        <f t="shared" si="31"/>
        <v>0</v>
      </c>
      <c r="AN76" s="133">
        <v>79</v>
      </c>
      <c r="AO76" s="10">
        <f t="shared" si="32"/>
        <v>1</v>
      </c>
      <c r="AP76" s="10">
        <f t="shared" si="33"/>
        <v>1</v>
      </c>
      <c r="AQ76" s="10">
        <f t="shared" si="34"/>
        <v>1</v>
      </c>
      <c r="AR76" s="10">
        <f t="shared" si="35"/>
        <v>1</v>
      </c>
      <c r="AS76" s="10">
        <f t="shared" si="36"/>
        <v>0</v>
      </c>
      <c r="AT76" s="133">
        <v>85</v>
      </c>
      <c r="AU76" s="10">
        <f t="shared" si="5"/>
        <v>1</v>
      </c>
      <c r="AV76" s="10">
        <f t="shared" si="37"/>
        <v>1</v>
      </c>
      <c r="AW76" s="10">
        <f t="shared" si="38"/>
        <v>0</v>
      </c>
      <c r="AX76" s="10">
        <f t="shared" si="39"/>
        <v>0</v>
      </c>
      <c r="AY76" s="10">
        <f t="shared" si="40"/>
        <v>0</v>
      </c>
      <c r="AZ76" s="133">
        <v>68</v>
      </c>
      <c r="BA76" s="10">
        <f t="shared" si="6"/>
        <v>1</v>
      </c>
      <c r="BB76" s="10">
        <f t="shared" si="41"/>
        <v>0</v>
      </c>
      <c r="BC76" s="10">
        <f t="shared" si="42"/>
        <v>1</v>
      </c>
      <c r="BD76" s="10">
        <f t="shared" si="43"/>
        <v>1</v>
      </c>
      <c r="BE76" s="10">
        <f t="shared" si="44"/>
        <v>1</v>
      </c>
      <c r="BF76" s="10">
        <f t="shared" si="45"/>
        <v>1</v>
      </c>
      <c r="BG76" s="10">
        <f t="shared" si="46"/>
        <v>1</v>
      </c>
      <c r="BH76" s="10">
        <f t="shared" si="47"/>
        <v>1</v>
      </c>
      <c r="BJ76" s="133">
        <v>102</v>
      </c>
      <c r="BK76" s="196">
        <f t="shared" si="48"/>
        <v>0</v>
      </c>
      <c r="BL76" s="197">
        <f t="shared" si="49"/>
        <v>0</v>
      </c>
      <c r="BM76" s="197">
        <f t="shared" si="50"/>
        <v>0</v>
      </c>
      <c r="BN76" s="197">
        <f t="shared" si="51"/>
        <v>0</v>
      </c>
      <c r="BO76" s="197">
        <f t="shared" si="52"/>
        <v>0</v>
      </c>
      <c r="BP76" s="197">
        <f t="shared" si="53"/>
        <v>0</v>
      </c>
      <c r="BQ76" s="197">
        <f t="shared" si="54"/>
        <v>0</v>
      </c>
      <c r="BR76" s="197">
        <f t="shared" si="107"/>
        <v>0</v>
      </c>
      <c r="BS76" s="198">
        <f t="shared" si="55"/>
        <v>1</v>
      </c>
      <c r="BT76" s="116">
        <f t="shared" si="56"/>
        <v>2</v>
      </c>
      <c r="BU76" s="164">
        <v>102</v>
      </c>
      <c r="BV76" s="164">
        <f t="shared" si="57"/>
        <v>1</v>
      </c>
      <c r="BW76" s="98">
        <f t="shared" si="58"/>
        <v>0</v>
      </c>
      <c r="BX76" s="98">
        <f t="shared" si="59"/>
        <v>0</v>
      </c>
      <c r="BY76" s="98">
        <f t="shared" si="60"/>
        <v>0</v>
      </c>
      <c r="BZ76" s="98">
        <f t="shared" si="61"/>
        <v>0</v>
      </c>
      <c r="CA76" s="98">
        <f t="shared" si="62"/>
        <v>0</v>
      </c>
      <c r="CB76" s="98">
        <f t="shared" si="63"/>
        <v>0</v>
      </c>
      <c r="CC76" s="98">
        <f t="shared" si="64"/>
        <v>0</v>
      </c>
      <c r="CD76" s="197">
        <f t="shared" si="65"/>
        <v>0</v>
      </c>
      <c r="CE76" s="198">
        <f t="shared" si="66"/>
        <v>1</v>
      </c>
      <c r="CF76" s="116">
        <f t="shared" si="67"/>
        <v>3</v>
      </c>
      <c r="CG76" s="164">
        <v>118</v>
      </c>
      <c r="CH76" s="196">
        <f t="shared" si="68"/>
        <v>0</v>
      </c>
      <c r="CI76" s="98">
        <f t="shared" si="69"/>
        <v>1</v>
      </c>
      <c r="CJ76" s="98">
        <f t="shared" si="70"/>
        <v>1</v>
      </c>
      <c r="CK76" s="98">
        <f t="shared" si="71"/>
        <v>1</v>
      </c>
      <c r="CL76" s="98">
        <f t="shared" si="72"/>
        <v>1</v>
      </c>
      <c r="CM76" s="98">
        <f t="shared" si="73"/>
        <v>1</v>
      </c>
      <c r="CN76" s="98">
        <f t="shared" si="74"/>
        <v>0</v>
      </c>
      <c r="CO76" s="99">
        <f t="shared" si="75"/>
        <v>1</v>
      </c>
      <c r="CP76" s="98">
        <f t="shared" si="76"/>
        <v>1</v>
      </c>
      <c r="CQ76" s="197">
        <f t="shared" si="77"/>
        <v>1</v>
      </c>
      <c r="CR76" s="198">
        <f t="shared" si="78"/>
        <v>1</v>
      </c>
      <c r="CS76">
        <f t="shared" si="79"/>
        <v>9</v>
      </c>
      <c r="CU76" s="164">
        <v>148</v>
      </c>
      <c r="CV76" s="196">
        <f t="shared" si="7"/>
        <v>1</v>
      </c>
      <c r="CW76" s="98">
        <f t="shared" si="8"/>
        <v>1</v>
      </c>
      <c r="CX76" s="98">
        <f t="shared" si="9"/>
        <v>1</v>
      </c>
      <c r="CY76" s="98">
        <f t="shared" si="10"/>
        <v>1</v>
      </c>
      <c r="CZ76" s="98">
        <f t="shared" si="11"/>
        <v>1</v>
      </c>
      <c r="DA76" s="98">
        <f t="shared" si="12"/>
        <v>1</v>
      </c>
      <c r="DB76" s="98">
        <f t="shared" si="13"/>
        <v>1</v>
      </c>
      <c r="DC76" s="99">
        <f t="shared" si="14"/>
        <v>1</v>
      </c>
      <c r="DD76" s="98">
        <f t="shared" si="15"/>
        <v>0</v>
      </c>
      <c r="DE76" s="197">
        <f t="shared" si="16"/>
        <v>1</v>
      </c>
      <c r="DF76" s="197">
        <f t="shared" si="17"/>
        <v>1</v>
      </c>
      <c r="DG76" s="198">
        <f t="shared" si="18"/>
        <v>0</v>
      </c>
      <c r="DH76">
        <f t="shared" si="80"/>
        <v>10</v>
      </c>
      <c r="DJ76" s="164">
        <v>148</v>
      </c>
      <c r="DK76" s="196">
        <f t="shared" si="81"/>
        <v>1</v>
      </c>
      <c r="DL76" s="98">
        <f t="shared" si="82"/>
        <v>1</v>
      </c>
      <c r="DM76" s="98">
        <f t="shared" si="83"/>
        <v>1</v>
      </c>
      <c r="DN76" s="98">
        <f t="shared" si="84"/>
        <v>1</v>
      </c>
      <c r="DO76" s="98">
        <f t="shared" si="85"/>
        <v>1</v>
      </c>
      <c r="DP76" s="98">
        <f t="shared" si="86"/>
        <v>1</v>
      </c>
      <c r="DQ76" s="98">
        <f t="shared" si="87"/>
        <v>1</v>
      </c>
      <c r="DR76" s="98">
        <f t="shared" si="88"/>
        <v>1</v>
      </c>
      <c r="DS76" s="98">
        <f t="shared" si="89"/>
        <v>1</v>
      </c>
      <c r="DT76" s="197">
        <f t="shared" si="90"/>
        <v>0</v>
      </c>
      <c r="DU76" s="197">
        <f t="shared" si="91"/>
        <v>1</v>
      </c>
      <c r="DV76" s="198">
        <f t="shared" si="92"/>
        <v>1</v>
      </c>
      <c r="DW76">
        <f t="shared" si="93"/>
        <v>10</v>
      </c>
      <c r="DY76" s="196">
        <v>148</v>
      </c>
      <c r="DZ76" s="196">
        <f t="shared" si="94"/>
        <v>1</v>
      </c>
      <c r="EA76" s="197">
        <f t="shared" si="95"/>
        <v>1</v>
      </c>
      <c r="EB76" s="98">
        <f t="shared" si="96"/>
        <v>1</v>
      </c>
      <c r="EC76" s="98">
        <f t="shared" si="97"/>
        <v>1</v>
      </c>
      <c r="ED76" s="98">
        <f t="shared" si="98"/>
        <v>1</v>
      </c>
      <c r="EE76" s="98">
        <f t="shared" si="99"/>
        <v>1</v>
      </c>
      <c r="EF76" s="98">
        <f t="shared" si="100"/>
        <v>1</v>
      </c>
      <c r="EG76" s="98">
        <f t="shared" si="101"/>
        <v>1</v>
      </c>
      <c r="EH76" s="98">
        <f t="shared" si="102"/>
        <v>0</v>
      </c>
      <c r="EI76" s="98">
        <f t="shared" si="103"/>
        <v>0</v>
      </c>
      <c r="EJ76" s="197">
        <f t="shared" si="104"/>
        <v>0</v>
      </c>
      <c r="EK76" s="197">
        <f t="shared" si="105"/>
        <v>1</v>
      </c>
      <c r="EL76" s="198">
        <f t="shared" si="106"/>
        <v>1</v>
      </c>
    </row>
    <row r="77" spans="2:142" x14ac:dyDescent="0.2">
      <c r="B77" s="133">
        <v>126</v>
      </c>
      <c r="H77" s="128">
        <v>114</v>
      </c>
      <c r="I77">
        <f t="shared" si="3"/>
        <v>0</v>
      </c>
      <c r="M77" s="156"/>
      <c r="P77" s="129">
        <v>68</v>
      </c>
      <c r="Q77">
        <f t="shared" si="4"/>
        <v>1</v>
      </c>
      <c r="R77" s="10">
        <f t="shared" si="19"/>
        <v>1</v>
      </c>
      <c r="V77" s="128">
        <v>71</v>
      </c>
      <c r="W77">
        <f t="shared" si="20"/>
        <v>1</v>
      </c>
      <c r="X77" s="10">
        <f t="shared" si="21"/>
        <v>1</v>
      </c>
      <c r="Y77" s="10">
        <f t="shared" si="22"/>
        <v>1</v>
      </c>
      <c r="AB77" s="133">
        <v>68</v>
      </c>
      <c r="AC77" s="10">
        <f t="shared" si="23"/>
        <v>1</v>
      </c>
      <c r="AD77" s="10">
        <f t="shared" si="24"/>
        <v>1</v>
      </c>
      <c r="AE77" s="10">
        <f t="shared" si="25"/>
        <v>1</v>
      </c>
      <c r="AF77" s="10">
        <f t="shared" si="26"/>
        <v>1</v>
      </c>
      <c r="AH77" s="128">
        <v>79</v>
      </c>
      <c r="AI77" s="10">
        <f t="shared" si="27"/>
        <v>1</v>
      </c>
      <c r="AJ77" s="10">
        <f t="shared" si="28"/>
        <v>1</v>
      </c>
      <c r="AK77" s="10">
        <f t="shared" si="29"/>
        <v>1</v>
      </c>
      <c r="AL77" s="10">
        <f t="shared" si="30"/>
        <v>0</v>
      </c>
      <c r="AM77" s="10">
        <f t="shared" si="31"/>
        <v>0</v>
      </c>
      <c r="AN77" s="133">
        <v>85</v>
      </c>
      <c r="AO77" s="10">
        <f t="shared" si="32"/>
        <v>1</v>
      </c>
      <c r="AP77" s="10">
        <f t="shared" si="33"/>
        <v>0</v>
      </c>
      <c r="AQ77" s="10">
        <f t="shared" si="34"/>
        <v>0</v>
      </c>
      <c r="AR77" s="10">
        <f t="shared" si="35"/>
        <v>0</v>
      </c>
      <c r="AS77" s="10">
        <f t="shared" si="36"/>
        <v>1</v>
      </c>
      <c r="AT77" s="133">
        <v>93</v>
      </c>
      <c r="AU77" s="10">
        <f t="shared" si="5"/>
        <v>1</v>
      </c>
      <c r="AV77" s="10">
        <f t="shared" si="37"/>
        <v>1</v>
      </c>
      <c r="AW77" s="10">
        <f t="shared" si="38"/>
        <v>1</v>
      </c>
      <c r="AX77" s="10">
        <f t="shared" si="39"/>
        <v>0</v>
      </c>
      <c r="AY77" s="10">
        <f t="shared" si="40"/>
        <v>1</v>
      </c>
      <c r="AZ77" s="144">
        <v>71</v>
      </c>
      <c r="BA77" s="10">
        <f t="shared" si="6"/>
        <v>1</v>
      </c>
      <c r="BB77" s="10">
        <f t="shared" si="41"/>
        <v>1</v>
      </c>
      <c r="BC77" s="10">
        <f t="shared" si="42"/>
        <v>1</v>
      </c>
      <c r="BD77" s="10">
        <f t="shared" si="43"/>
        <v>1</v>
      </c>
      <c r="BE77" s="10">
        <f t="shared" si="44"/>
        <v>1</v>
      </c>
      <c r="BF77" s="10">
        <f t="shared" si="45"/>
        <v>1</v>
      </c>
      <c r="BG77" s="10">
        <f t="shared" si="46"/>
        <v>1</v>
      </c>
      <c r="BH77" s="10">
        <f t="shared" si="47"/>
        <v>1</v>
      </c>
      <c r="BJ77" s="133">
        <v>107</v>
      </c>
      <c r="BK77" s="196">
        <f t="shared" si="48"/>
        <v>0</v>
      </c>
      <c r="BL77" s="197">
        <f t="shared" si="49"/>
        <v>1</v>
      </c>
      <c r="BM77" s="197">
        <f t="shared" si="50"/>
        <v>0</v>
      </c>
      <c r="BN77" s="197">
        <f t="shared" si="51"/>
        <v>1</v>
      </c>
      <c r="BO77" s="197">
        <f t="shared" si="52"/>
        <v>1</v>
      </c>
      <c r="BP77" s="197">
        <f t="shared" si="53"/>
        <v>0</v>
      </c>
      <c r="BQ77" s="197">
        <f t="shared" si="54"/>
        <v>0</v>
      </c>
      <c r="BR77" s="197">
        <f t="shared" si="107"/>
        <v>0</v>
      </c>
      <c r="BS77" s="198">
        <f t="shared" si="55"/>
        <v>0</v>
      </c>
      <c r="BT77" s="116">
        <f t="shared" si="56"/>
        <v>4</v>
      </c>
      <c r="BU77" s="164">
        <v>111</v>
      </c>
      <c r="BV77" s="164">
        <f t="shared" si="57"/>
        <v>1</v>
      </c>
      <c r="BW77" s="98">
        <f t="shared" si="58"/>
        <v>1</v>
      </c>
      <c r="BX77" s="98">
        <f t="shared" si="59"/>
        <v>1</v>
      </c>
      <c r="BY77" s="98">
        <f t="shared" si="60"/>
        <v>1</v>
      </c>
      <c r="BZ77" s="98">
        <f t="shared" si="61"/>
        <v>1</v>
      </c>
      <c r="CA77" s="98">
        <f t="shared" si="62"/>
        <v>1</v>
      </c>
      <c r="CB77" s="98">
        <f t="shared" si="63"/>
        <v>1</v>
      </c>
      <c r="CC77" s="98">
        <f t="shared" si="64"/>
        <v>1</v>
      </c>
      <c r="CD77" s="197">
        <f t="shared" si="65"/>
        <v>1</v>
      </c>
      <c r="CE77" s="198">
        <f t="shared" si="66"/>
        <v>1</v>
      </c>
      <c r="CF77" s="116">
        <f t="shared" si="67"/>
        <v>11</v>
      </c>
      <c r="CG77" s="164">
        <v>148</v>
      </c>
      <c r="CH77" s="196">
        <f t="shared" si="68"/>
        <v>1</v>
      </c>
      <c r="CI77" s="98">
        <f t="shared" si="69"/>
        <v>1</v>
      </c>
      <c r="CJ77" s="98">
        <f t="shared" si="70"/>
        <v>1</v>
      </c>
      <c r="CK77" s="98">
        <f t="shared" si="71"/>
        <v>1</v>
      </c>
      <c r="CL77" s="98">
        <f t="shared" si="72"/>
        <v>1</v>
      </c>
      <c r="CM77" s="98">
        <f t="shared" si="73"/>
        <v>1</v>
      </c>
      <c r="CN77" s="98">
        <f t="shared" si="74"/>
        <v>1</v>
      </c>
      <c r="CO77" s="99">
        <f t="shared" si="75"/>
        <v>0</v>
      </c>
      <c r="CP77" s="98">
        <f t="shared" si="76"/>
        <v>1</v>
      </c>
      <c r="CQ77" s="197">
        <f t="shared" si="77"/>
        <v>1</v>
      </c>
      <c r="CR77" s="198">
        <f t="shared" si="78"/>
        <v>0</v>
      </c>
      <c r="CS77">
        <f t="shared" si="79"/>
        <v>9</v>
      </c>
      <c r="CU77" s="164">
        <v>180</v>
      </c>
      <c r="CV77" s="196">
        <f t="shared" si="7"/>
        <v>0</v>
      </c>
      <c r="CW77" s="98">
        <f t="shared" si="8"/>
        <v>0</v>
      </c>
      <c r="CX77" s="98">
        <f t="shared" si="9"/>
        <v>0</v>
      </c>
      <c r="CY77" s="98">
        <f t="shared" si="10"/>
        <v>0</v>
      </c>
      <c r="CZ77" s="98">
        <f t="shared" si="11"/>
        <v>0</v>
      </c>
      <c r="DA77" s="98">
        <f t="shared" si="12"/>
        <v>1</v>
      </c>
      <c r="DB77" s="98">
        <f t="shared" si="13"/>
        <v>1</v>
      </c>
      <c r="DC77" s="99">
        <f t="shared" si="14"/>
        <v>1</v>
      </c>
      <c r="DD77" s="98">
        <f t="shared" si="15"/>
        <v>1</v>
      </c>
      <c r="DE77" s="197">
        <f t="shared" si="16"/>
        <v>1</v>
      </c>
      <c r="DF77" s="197">
        <f t="shared" si="17"/>
        <v>0</v>
      </c>
      <c r="DG77" s="198">
        <f t="shared" si="18"/>
        <v>0</v>
      </c>
      <c r="DH77">
        <f t="shared" si="80"/>
        <v>5</v>
      </c>
      <c r="DJ77" s="164">
        <v>175</v>
      </c>
      <c r="DK77" s="196">
        <f t="shared" si="81"/>
        <v>0</v>
      </c>
      <c r="DL77" s="98">
        <f t="shared" si="82"/>
        <v>1</v>
      </c>
      <c r="DM77" s="98">
        <f t="shared" si="83"/>
        <v>1</v>
      </c>
      <c r="DN77" s="98">
        <f t="shared" si="84"/>
        <v>1</v>
      </c>
      <c r="DO77" s="98">
        <f t="shared" si="85"/>
        <v>1</v>
      </c>
      <c r="DP77" s="98">
        <f t="shared" si="86"/>
        <v>1</v>
      </c>
      <c r="DQ77" s="98">
        <f t="shared" si="87"/>
        <v>1</v>
      </c>
      <c r="DR77" s="98">
        <f t="shared" si="88"/>
        <v>1</v>
      </c>
      <c r="DS77" s="98">
        <f t="shared" si="89"/>
        <v>1</v>
      </c>
      <c r="DT77" s="197">
        <f t="shared" si="90"/>
        <v>1</v>
      </c>
      <c r="DU77" s="197">
        <f t="shared" si="91"/>
        <v>0</v>
      </c>
      <c r="DV77" s="198">
        <f t="shared" si="92"/>
        <v>1</v>
      </c>
      <c r="DW77">
        <f t="shared" si="93"/>
        <v>9</v>
      </c>
      <c r="DY77" s="196">
        <v>175</v>
      </c>
      <c r="DZ77" s="196">
        <f t="shared" si="94"/>
        <v>1</v>
      </c>
      <c r="EA77" s="197">
        <f t="shared" si="95"/>
        <v>0</v>
      </c>
      <c r="EB77" s="98">
        <f t="shared" si="96"/>
        <v>1</v>
      </c>
      <c r="EC77" s="98">
        <f t="shared" si="97"/>
        <v>1</v>
      </c>
      <c r="ED77" s="98">
        <f t="shared" si="98"/>
        <v>1</v>
      </c>
      <c r="EE77" s="98">
        <f t="shared" si="99"/>
        <v>1</v>
      </c>
      <c r="EF77" s="98">
        <f t="shared" si="100"/>
        <v>1</v>
      </c>
      <c r="EG77" s="98">
        <f t="shared" si="101"/>
        <v>1</v>
      </c>
      <c r="EH77" s="98">
        <f t="shared" si="102"/>
        <v>0</v>
      </c>
      <c r="EI77" s="98">
        <f t="shared" si="103"/>
        <v>0</v>
      </c>
      <c r="EJ77" s="197">
        <f t="shared" si="104"/>
        <v>1</v>
      </c>
      <c r="EK77" s="197">
        <f t="shared" si="105"/>
        <v>0</v>
      </c>
      <c r="EL77" s="198">
        <f t="shared" si="106"/>
        <v>1</v>
      </c>
    </row>
    <row r="78" spans="2:142" x14ac:dyDescent="0.2">
      <c r="B78" s="133">
        <v>131</v>
      </c>
      <c r="H78" s="128">
        <v>115</v>
      </c>
      <c r="I78">
        <f t="shared" si="3"/>
        <v>0</v>
      </c>
      <c r="M78" s="158"/>
      <c r="P78" s="130">
        <v>71</v>
      </c>
      <c r="Q78">
        <f t="shared" si="4"/>
        <v>1</v>
      </c>
      <c r="R78" s="10">
        <f t="shared" si="19"/>
        <v>1</v>
      </c>
      <c r="V78" s="128">
        <v>74</v>
      </c>
      <c r="W78">
        <f t="shared" si="20"/>
        <v>0</v>
      </c>
      <c r="X78" s="10">
        <f t="shared" si="21"/>
        <v>1</v>
      </c>
      <c r="Y78" s="10">
        <f t="shared" si="22"/>
        <v>0</v>
      </c>
      <c r="AB78" s="133">
        <v>71</v>
      </c>
      <c r="AC78" s="10">
        <f t="shared" si="23"/>
        <v>1</v>
      </c>
      <c r="AD78" s="10">
        <f t="shared" si="24"/>
        <v>1</v>
      </c>
      <c r="AE78" s="10">
        <f t="shared" si="25"/>
        <v>1</v>
      </c>
      <c r="AF78" s="10">
        <f t="shared" si="26"/>
        <v>1</v>
      </c>
      <c r="AH78" s="128">
        <v>85</v>
      </c>
      <c r="AI78" s="10">
        <f t="shared" si="27"/>
        <v>0</v>
      </c>
      <c r="AJ78" s="10">
        <f t="shared" si="28"/>
        <v>0</v>
      </c>
      <c r="AK78" s="10">
        <f t="shared" si="29"/>
        <v>0</v>
      </c>
      <c r="AL78" s="10">
        <f t="shared" si="30"/>
        <v>1</v>
      </c>
      <c r="AM78" s="10">
        <f t="shared" si="31"/>
        <v>0</v>
      </c>
      <c r="AN78" s="133">
        <v>86</v>
      </c>
      <c r="AO78" s="10">
        <f t="shared" si="32"/>
        <v>0</v>
      </c>
      <c r="AP78" s="10">
        <f t="shared" si="33"/>
        <v>0</v>
      </c>
      <c r="AQ78" s="10">
        <f t="shared" si="34"/>
        <v>0</v>
      </c>
      <c r="AR78" s="10">
        <f t="shared" si="35"/>
        <v>1</v>
      </c>
      <c r="AS78" s="10">
        <f t="shared" si="36"/>
        <v>0</v>
      </c>
      <c r="AT78" s="133">
        <v>100</v>
      </c>
      <c r="AU78" s="10">
        <f t="shared" si="5"/>
        <v>0</v>
      </c>
      <c r="AV78" s="10">
        <f t="shared" si="37"/>
        <v>0</v>
      </c>
      <c r="AW78" s="10">
        <f t="shared" si="38"/>
        <v>0</v>
      </c>
      <c r="AX78" s="10">
        <f t="shared" si="39"/>
        <v>0</v>
      </c>
      <c r="AY78" s="10">
        <f t="shared" si="40"/>
        <v>0</v>
      </c>
      <c r="AZ78" s="133">
        <v>79</v>
      </c>
      <c r="BA78" s="10">
        <f t="shared" si="6"/>
        <v>1</v>
      </c>
      <c r="BB78" s="10">
        <f t="shared" si="41"/>
        <v>1</v>
      </c>
      <c r="BC78" s="10">
        <f t="shared" si="42"/>
        <v>1</v>
      </c>
      <c r="BD78" s="10">
        <f t="shared" si="43"/>
        <v>1</v>
      </c>
      <c r="BE78" s="10">
        <f t="shared" si="44"/>
        <v>1</v>
      </c>
      <c r="BF78" s="10">
        <f t="shared" si="45"/>
        <v>1</v>
      </c>
      <c r="BG78" s="10">
        <f t="shared" si="46"/>
        <v>0</v>
      </c>
      <c r="BH78" s="10">
        <f t="shared" si="47"/>
        <v>0</v>
      </c>
      <c r="BJ78" s="175">
        <v>111</v>
      </c>
      <c r="BK78" s="199">
        <f t="shared" si="48"/>
        <v>1</v>
      </c>
      <c r="BL78" s="117">
        <f t="shared" si="49"/>
        <v>1</v>
      </c>
      <c r="BM78" s="117">
        <f t="shared" si="50"/>
        <v>1</v>
      </c>
      <c r="BN78" s="117">
        <f t="shared" si="51"/>
        <v>1</v>
      </c>
      <c r="BO78" s="117">
        <f t="shared" si="52"/>
        <v>1</v>
      </c>
      <c r="BP78" s="117">
        <f t="shared" si="53"/>
        <v>1</v>
      </c>
      <c r="BQ78" s="197">
        <f t="shared" si="54"/>
        <v>1</v>
      </c>
      <c r="BR78" s="117">
        <f t="shared" si="107"/>
        <v>1</v>
      </c>
      <c r="BS78" s="200">
        <f t="shared" si="55"/>
        <v>1</v>
      </c>
      <c r="BT78" s="116">
        <f t="shared" si="56"/>
        <v>10</v>
      </c>
      <c r="BU78" s="164">
        <v>141</v>
      </c>
      <c r="BV78" s="164">
        <f t="shared" si="57"/>
        <v>0</v>
      </c>
      <c r="BW78" s="98">
        <f t="shared" si="58"/>
        <v>1</v>
      </c>
      <c r="BX78" s="98">
        <f t="shared" si="59"/>
        <v>0</v>
      </c>
      <c r="BY78" s="98">
        <f t="shared" si="60"/>
        <v>0</v>
      </c>
      <c r="BZ78" s="98">
        <f t="shared" si="61"/>
        <v>0</v>
      </c>
      <c r="CA78" s="98">
        <f t="shared" si="62"/>
        <v>0</v>
      </c>
      <c r="CB78" s="98">
        <f t="shared" si="63"/>
        <v>0</v>
      </c>
      <c r="CC78" s="98">
        <f t="shared" si="64"/>
        <v>0</v>
      </c>
      <c r="CD78" s="197">
        <f t="shared" si="65"/>
        <v>1</v>
      </c>
      <c r="CE78" s="198">
        <f t="shared" si="66"/>
        <v>0</v>
      </c>
      <c r="CF78" s="116">
        <f t="shared" si="67"/>
        <v>3</v>
      </c>
      <c r="CG78" s="164">
        <v>155</v>
      </c>
      <c r="CH78" s="196">
        <f t="shared" si="68"/>
        <v>0</v>
      </c>
      <c r="CI78" s="98">
        <f t="shared" si="69"/>
        <v>0</v>
      </c>
      <c r="CJ78" s="98">
        <f t="shared" si="70"/>
        <v>1</v>
      </c>
      <c r="CK78" s="98">
        <f t="shared" si="71"/>
        <v>0</v>
      </c>
      <c r="CL78" s="98">
        <f t="shared" si="72"/>
        <v>0</v>
      </c>
      <c r="CM78" s="98">
        <f t="shared" si="73"/>
        <v>0</v>
      </c>
      <c r="CN78" s="98">
        <f t="shared" si="74"/>
        <v>0</v>
      </c>
      <c r="CO78" s="99">
        <f t="shared" si="75"/>
        <v>0</v>
      </c>
      <c r="CP78" s="98">
        <f t="shared" si="76"/>
        <v>1</v>
      </c>
      <c r="CQ78" s="197">
        <f t="shared" si="77"/>
        <v>0</v>
      </c>
      <c r="CR78" s="198">
        <f t="shared" si="78"/>
        <v>0</v>
      </c>
      <c r="CS78">
        <f t="shared" si="79"/>
        <v>2</v>
      </c>
      <c r="CU78" s="164">
        <v>181</v>
      </c>
      <c r="CV78" s="196">
        <f t="shared" si="7"/>
        <v>0</v>
      </c>
      <c r="CW78" s="98">
        <f t="shared" si="8"/>
        <v>0</v>
      </c>
      <c r="CX78" s="98">
        <f t="shared" si="9"/>
        <v>0</v>
      </c>
      <c r="CY78" s="98">
        <f t="shared" si="10"/>
        <v>0</v>
      </c>
      <c r="CZ78" s="98">
        <f t="shared" si="11"/>
        <v>1</v>
      </c>
      <c r="DA78" s="98">
        <f t="shared" si="12"/>
        <v>0</v>
      </c>
      <c r="DB78" s="98">
        <f t="shared" si="13"/>
        <v>0</v>
      </c>
      <c r="DC78" s="99">
        <f t="shared" si="14"/>
        <v>0</v>
      </c>
      <c r="DD78" s="98">
        <f t="shared" si="15"/>
        <v>0</v>
      </c>
      <c r="DE78" s="197">
        <f t="shared" si="16"/>
        <v>0</v>
      </c>
      <c r="DF78" s="197">
        <f t="shared" si="17"/>
        <v>0</v>
      </c>
      <c r="DG78" s="198">
        <f t="shared" si="18"/>
        <v>0</v>
      </c>
      <c r="DH78">
        <f t="shared" si="80"/>
        <v>1</v>
      </c>
      <c r="DJ78" s="164">
        <v>190</v>
      </c>
      <c r="DK78" s="196">
        <f t="shared" si="81"/>
        <v>1</v>
      </c>
      <c r="DL78" s="98">
        <f t="shared" si="82"/>
        <v>0</v>
      </c>
      <c r="DM78" s="98">
        <f t="shared" si="83"/>
        <v>0</v>
      </c>
      <c r="DN78" s="98">
        <f t="shared" si="84"/>
        <v>1</v>
      </c>
      <c r="DO78" s="98">
        <f t="shared" si="85"/>
        <v>0</v>
      </c>
      <c r="DP78" s="98">
        <f t="shared" si="86"/>
        <v>1</v>
      </c>
      <c r="DQ78" s="98">
        <f t="shared" si="87"/>
        <v>1</v>
      </c>
      <c r="DR78" s="98">
        <f t="shared" si="88"/>
        <v>0</v>
      </c>
      <c r="DS78" s="98">
        <f t="shared" si="89"/>
        <v>1</v>
      </c>
      <c r="DT78" s="197">
        <f t="shared" si="90"/>
        <v>0</v>
      </c>
      <c r="DU78" s="197">
        <f t="shared" si="91"/>
        <v>0</v>
      </c>
      <c r="DV78" s="198">
        <f t="shared" si="92"/>
        <v>1</v>
      </c>
      <c r="DW78">
        <f t="shared" si="93"/>
        <v>5</v>
      </c>
      <c r="DY78" s="196">
        <v>177</v>
      </c>
      <c r="DZ78" s="196">
        <f t="shared" si="94"/>
        <v>0</v>
      </c>
      <c r="EA78" s="197">
        <f t="shared" si="95"/>
        <v>0</v>
      </c>
      <c r="EB78" s="98">
        <f t="shared" si="96"/>
        <v>1</v>
      </c>
      <c r="EC78" s="98">
        <f t="shared" si="97"/>
        <v>1</v>
      </c>
      <c r="ED78" s="98">
        <f t="shared" si="98"/>
        <v>1</v>
      </c>
      <c r="EE78" s="98">
        <f t="shared" si="99"/>
        <v>1</v>
      </c>
      <c r="EF78" s="98">
        <f t="shared" si="100"/>
        <v>1</v>
      </c>
      <c r="EG78" s="98">
        <f t="shared" si="101"/>
        <v>1</v>
      </c>
      <c r="EH78" s="98">
        <f t="shared" si="102"/>
        <v>0</v>
      </c>
      <c r="EI78" s="98">
        <f t="shared" si="103"/>
        <v>0</v>
      </c>
      <c r="EJ78" s="197">
        <f t="shared" si="104"/>
        <v>0</v>
      </c>
      <c r="EK78" s="197">
        <f t="shared" si="105"/>
        <v>0</v>
      </c>
      <c r="EL78" s="198">
        <f t="shared" si="106"/>
        <v>1</v>
      </c>
    </row>
    <row r="79" spans="2:142" x14ac:dyDescent="0.2">
      <c r="B79" s="133">
        <v>135</v>
      </c>
      <c r="H79" s="128">
        <v>118</v>
      </c>
      <c r="I79">
        <f t="shared" si="3"/>
        <v>1</v>
      </c>
      <c r="M79" s="2"/>
      <c r="P79" s="128">
        <v>79</v>
      </c>
      <c r="Q79">
        <f t="shared" si="4"/>
        <v>0</v>
      </c>
      <c r="R79" s="10">
        <f t="shared" si="19"/>
        <v>0</v>
      </c>
      <c r="V79" s="130">
        <v>79</v>
      </c>
      <c r="W79">
        <f t="shared" si="20"/>
        <v>1</v>
      </c>
      <c r="X79" s="10">
        <f t="shared" si="21"/>
        <v>0</v>
      </c>
      <c r="Y79" s="10">
        <f t="shared" si="22"/>
        <v>0</v>
      </c>
      <c r="AB79" s="133">
        <v>79</v>
      </c>
      <c r="AC79" s="10">
        <f t="shared" si="23"/>
        <v>1</v>
      </c>
      <c r="AD79" s="10">
        <f t="shared" si="24"/>
        <v>1</v>
      </c>
      <c r="AE79" s="10">
        <f t="shared" si="25"/>
        <v>0</v>
      </c>
      <c r="AF79" s="10">
        <f t="shared" si="26"/>
        <v>0</v>
      </c>
      <c r="AH79" s="128">
        <v>93</v>
      </c>
      <c r="AI79" s="10">
        <f t="shared" si="27"/>
        <v>1</v>
      </c>
      <c r="AJ79" s="10">
        <f t="shared" si="28"/>
        <v>0</v>
      </c>
      <c r="AK79" s="10">
        <f t="shared" si="29"/>
        <v>1</v>
      </c>
      <c r="AL79" s="10">
        <f t="shared" si="30"/>
        <v>0</v>
      </c>
      <c r="AM79" s="10">
        <f t="shared" si="31"/>
        <v>0</v>
      </c>
      <c r="AN79" s="133">
        <v>93</v>
      </c>
      <c r="AO79" s="10">
        <f t="shared" si="32"/>
        <v>1</v>
      </c>
      <c r="AP79" s="10">
        <f t="shared" si="33"/>
        <v>1</v>
      </c>
      <c r="AQ79" s="10">
        <f t="shared" si="34"/>
        <v>0</v>
      </c>
      <c r="AR79" s="10">
        <f t="shared" si="35"/>
        <v>1</v>
      </c>
      <c r="AS79" s="10">
        <f t="shared" si="36"/>
        <v>0</v>
      </c>
      <c r="AT79" s="133">
        <v>107</v>
      </c>
      <c r="AU79" s="10">
        <f t="shared" si="5"/>
        <v>0</v>
      </c>
      <c r="AV79" s="10">
        <f t="shared" si="37"/>
        <v>1</v>
      </c>
      <c r="AW79" s="10">
        <f t="shared" si="38"/>
        <v>1</v>
      </c>
      <c r="AX79" s="10">
        <f t="shared" si="39"/>
        <v>0</v>
      </c>
      <c r="AY79" s="10">
        <f t="shared" si="40"/>
        <v>0</v>
      </c>
      <c r="AZ79" s="133">
        <v>88</v>
      </c>
      <c r="BA79" s="10">
        <f t="shared" si="6"/>
        <v>0</v>
      </c>
      <c r="BB79" s="10">
        <f t="shared" si="41"/>
        <v>0</v>
      </c>
      <c r="BC79" s="10">
        <f t="shared" si="42"/>
        <v>0</v>
      </c>
      <c r="BD79" s="10">
        <f t="shared" si="43"/>
        <v>0</v>
      </c>
      <c r="BE79" s="10">
        <f t="shared" si="44"/>
        <v>0</v>
      </c>
      <c r="BF79" s="10">
        <f t="shared" si="45"/>
        <v>1</v>
      </c>
      <c r="BG79" s="10">
        <f t="shared" si="46"/>
        <v>0</v>
      </c>
      <c r="BH79" s="10">
        <f t="shared" si="47"/>
        <v>1</v>
      </c>
      <c r="BJ79" s="170">
        <v>118</v>
      </c>
      <c r="BK79" s="196">
        <f t="shared" si="48"/>
        <v>1</v>
      </c>
      <c r="BL79" s="197">
        <f t="shared" si="49"/>
        <v>1</v>
      </c>
      <c r="BM79" s="197">
        <f t="shared" si="50"/>
        <v>1</v>
      </c>
      <c r="BN79" s="197">
        <f t="shared" si="51"/>
        <v>1</v>
      </c>
      <c r="BO79" s="197">
        <f t="shared" si="52"/>
        <v>0</v>
      </c>
      <c r="BP79" s="197">
        <f t="shared" si="53"/>
        <v>1</v>
      </c>
      <c r="BQ79" s="197">
        <f t="shared" si="54"/>
        <v>1</v>
      </c>
      <c r="BR79" s="197">
        <f t="shared" si="107"/>
        <v>1</v>
      </c>
      <c r="BS79" s="198">
        <f t="shared" si="55"/>
        <v>1</v>
      </c>
      <c r="BT79" s="116">
        <f t="shared" si="56"/>
        <v>9</v>
      </c>
      <c r="BU79" s="164">
        <v>148</v>
      </c>
      <c r="BV79" s="164">
        <f t="shared" si="57"/>
        <v>1</v>
      </c>
      <c r="BW79" s="98">
        <f t="shared" si="58"/>
        <v>1</v>
      </c>
      <c r="BX79" s="98">
        <f t="shared" si="59"/>
        <v>1</v>
      </c>
      <c r="BY79" s="98">
        <f t="shared" si="60"/>
        <v>1</v>
      </c>
      <c r="BZ79" s="98">
        <f t="shared" si="61"/>
        <v>1</v>
      </c>
      <c r="CA79" s="98">
        <f t="shared" si="62"/>
        <v>1</v>
      </c>
      <c r="CB79" s="98">
        <f t="shared" si="63"/>
        <v>0</v>
      </c>
      <c r="CC79" s="98">
        <f t="shared" si="64"/>
        <v>1</v>
      </c>
      <c r="CD79" s="197">
        <f t="shared" si="65"/>
        <v>1</v>
      </c>
      <c r="CE79" s="198">
        <f t="shared" si="66"/>
        <v>0</v>
      </c>
      <c r="CF79" s="116">
        <f t="shared" si="67"/>
        <v>9</v>
      </c>
      <c r="CG79" s="164">
        <v>175</v>
      </c>
      <c r="CH79" s="196">
        <f t="shared" si="68"/>
        <v>1</v>
      </c>
      <c r="CI79" s="98">
        <f t="shared" si="69"/>
        <v>1</v>
      </c>
      <c r="CJ79" s="98">
        <f t="shared" si="70"/>
        <v>1</v>
      </c>
      <c r="CK79" s="98">
        <f t="shared" si="71"/>
        <v>1</v>
      </c>
      <c r="CL79" s="98">
        <f t="shared" si="72"/>
        <v>1</v>
      </c>
      <c r="CM79" s="98">
        <f t="shared" si="73"/>
        <v>1</v>
      </c>
      <c r="CN79" s="98">
        <f t="shared" si="74"/>
        <v>1</v>
      </c>
      <c r="CO79" s="99">
        <f t="shared" si="75"/>
        <v>1</v>
      </c>
      <c r="CP79" s="98">
        <f t="shared" si="76"/>
        <v>1</v>
      </c>
      <c r="CQ79" s="197">
        <f t="shared" si="77"/>
        <v>1</v>
      </c>
      <c r="CR79" s="198">
        <f t="shared" si="78"/>
        <v>1</v>
      </c>
      <c r="CS79">
        <f t="shared" si="79"/>
        <v>11</v>
      </c>
      <c r="CU79" s="166">
        <v>190</v>
      </c>
      <c r="CV79" s="196">
        <f t="shared" si="7"/>
        <v>0</v>
      </c>
      <c r="CW79" s="98">
        <f t="shared" si="8"/>
        <v>0</v>
      </c>
      <c r="CX79" s="98">
        <f t="shared" si="9"/>
        <v>1</v>
      </c>
      <c r="CY79" s="98">
        <f t="shared" si="10"/>
        <v>0</v>
      </c>
      <c r="CZ79" s="98">
        <f t="shared" si="11"/>
        <v>1</v>
      </c>
      <c r="DA79" s="98">
        <f t="shared" si="12"/>
        <v>1</v>
      </c>
      <c r="DB79" s="98">
        <f t="shared" si="13"/>
        <v>0</v>
      </c>
      <c r="DC79" s="99">
        <f t="shared" si="14"/>
        <v>1</v>
      </c>
      <c r="DD79" s="98">
        <f t="shared" si="15"/>
        <v>0</v>
      </c>
      <c r="DE79" s="197">
        <f t="shared" si="16"/>
        <v>1</v>
      </c>
      <c r="DF79" s="197">
        <f t="shared" si="17"/>
        <v>1</v>
      </c>
      <c r="DG79" s="198">
        <f t="shared" si="18"/>
        <v>0</v>
      </c>
      <c r="DH79">
        <f t="shared" si="80"/>
        <v>6</v>
      </c>
      <c r="DJ79" s="166">
        <v>195</v>
      </c>
      <c r="DK79" s="196">
        <f t="shared" si="81"/>
        <v>1</v>
      </c>
      <c r="DL79" s="98">
        <f t="shared" si="82"/>
        <v>1</v>
      </c>
      <c r="DM79" s="98">
        <f t="shared" si="83"/>
        <v>0</v>
      </c>
      <c r="DN79" s="98">
        <f t="shared" si="84"/>
        <v>0</v>
      </c>
      <c r="DO79" s="98">
        <f t="shared" si="85"/>
        <v>1</v>
      </c>
      <c r="DP79" s="98">
        <f t="shared" si="86"/>
        <v>1</v>
      </c>
      <c r="DQ79" s="98">
        <f t="shared" si="87"/>
        <v>1</v>
      </c>
      <c r="DR79" s="98">
        <f t="shared" si="88"/>
        <v>1</v>
      </c>
      <c r="DS79" s="98">
        <f t="shared" si="89"/>
        <v>0</v>
      </c>
      <c r="DT79" s="197">
        <f t="shared" si="90"/>
        <v>0</v>
      </c>
      <c r="DU79" s="197">
        <f t="shared" si="91"/>
        <v>0</v>
      </c>
      <c r="DV79" s="198">
        <f t="shared" si="92"/>
        <v>0</v>
      </c>
      <c r="DW79">
        <f t="shared" si="93"/>
        <v>6</v>
      </c>
      <c r="DY79" s="196">
        <v>179</v>
      </c>
      <c r="DZ79" s="196">
        <f t="shared" si="94"/>
        <v>0</v>
      </c>
      <c r="EA79" s="197">
        <f t="shared" si="95"/>
        <v>0</v>
      </c>
      <c r="EB79" s="98">
        <f t="shared" si="96"/>
        <v>0</v>
      </c>
      <c r="EC79" s="98">
        <f t="shared" si="97"/>
        <v>0</v>
      </c>
      <c r="ED79" s="98">
        <f t="shared" si="98"/>
        <v>0</v>
      </c>
      <c r="EE79" s="98">
        <f t="shared" si="99"/>
        <v>1</v>
      </c>
      <c r="EF79" s="98">
        <f t="shared" si="100"/>
        <v>1</v>
      </c>
      <c r="EG79" s="98">
        <f t="shared" si="101"/>
        <v>1</v>
      </c>
      <c r="EH79" s="98">
        <f t="shared" si="102"/>
        <v>0</v>
      </c>
      <c r="EI79" s="98">
        <f t="shared" si="103"/>
        <v>0</v>
      </c>
      <c r="EJ79" s="197">
        <f t="shared" si="104"/>
        <v>0</v>
      </c>
      <c r="EK79" s="197">
        <f t="shared" si="105"/>
        <v>0</v>
      </c>
      <c r="EL79" s="198">
        <f t="shared" si="106"/>
        <v>0</v>
      </c>
    </row>
    <row r="80" spans="2:142" x14ac:dyDescent="0.2">
      <c r="B80" s="133">
        <v>157</v>
      </c>
      <c r="H80" s="128">
        <v>122</v>
      </c>
      <c r="I80">
        <f t="shared" si="3"/>
        <v>0</v>
      </c>
      <c r="M80" s="2"/>
      <c r="P80" s="128">
        <v>84</v>
      </c>
      <c r="Q80">
        <f t="shared" si="4"/>
        <v>0</v>
      </c>
      <c r="R80" s="10">
        <f t="shared" si="19"/>
        <v>0</v>
      </c>
      <c r="V80" s="130">
        <v>87</v>
      </c>
      <c r="W80">
        <f t="shared" si="20"/>
        <v>0</v>
      </c>
      <c r="X80" s="10">
        <f t="shared" si="21"/>
        <v>0</v>
      </c>
      <c r="Y80" s="10">
        <f t="shared" si="22"/>
        <v>0</v>
      </c>
      <c r="AB80" s="133">
        <v>93</v>
      </c>
      <c r="AC80" s="10">
        <f t="shared" si="23"/>
        <v>0</v>
      </c>
      <c r="AD80" s="10">
        <f t="shared" si="24"/>
        <v>1</v>
      </c>
      <c r="AE80" s="10">
        <f t="shared" si="25"/>
        <v>0</v>
      </c>
      <c r="AF80" s="10">
        <f t="shared" si="26"/>
        <v>0</v>
      </c>
      <c r="AH80" s="128">
        <v>103</v>
      </c>
      <c r="AI80" s="10">
        <f t="shared" si="27"/>
        <v>0</v>
      </c>
      <c r="AJ80" s="10">
        <f t="shared" si="28"/>
        <v>1</v>
      </c>
      <c r="AK80" s="10">
        <f t="shared" si="29"/>
        <v>0</v>
      </c>
      <c r="AL80" s="10">
        <f t="shared" si="30"/>
        <v>0</v>
      </c>
      <c r="AM80" s="10">
        <f t="shared" si="31"/>
        <v>0</v>
      </c>
      <c r="AN80" s="133">
        <v>103</v>
      </c>
      <c r="AO80" s="10">
        <f t="shared" si="32"/>
        <v>1</v>
      </c>
      <c r="AP80" s="10">
        <f t="shared" si="33"/>
        <v>0</v>
      </c>
      <c r="AQ80" s="10">
        <f t="shared" si="34"/>
        <v>1</v>
      </c>
      <c r="AR80" s="10">
        <f t="shared" si="35"/>
        <v>0</v>
      </c>
      <c r="AS80" s="10">
        <f t="shared" si="36"/>
        <v>0</v>
      </c>
      <c r="AT80" s="133">
        <v>111</v>
      </c>
      <c r="AU80" s="10">
        <f t="shared" si="5"/>
        <v>1</v>
      </c>
      <c r="AV80" s="10">
        <f t="shared" si="37"/>
        <v>1</v>
      </c>
      <c r="AW80" s="10">
        <f t="shared" si="38"/>
        <v>1</v>
      </c>
      <c r="AX80" s="10">
        <f t="shared" si="39"/>
        <v>1</v>
      </c>
      <c r="AY80" s="10">
        <f t="shared" si="40"/>
        <v>1</v>
      </c>
      <c r="AZ80" s="133">
        <v>93</v>
      </c>
      <c r="BA80" s="10">
        <f t="shared" si="6"/>
        <v>1</v>
      </c>
      <c r="BB80" s="10">
        <f t="shared" si="41"/>
        <v>1</v>
      </c>
      <c r="BC80" s="10">
        <f t="shared" si="42"/>
        <v>1</v>
      </c>
      <c r="BD80" s="10">
        <f t="shared" si="43"/>
        <v>1</v>
      </c>
      <c r="BE80" s="10">
        <f t="shared" si="44"/>
        <v>0</v>
      </c>
      <c r="BF80" s="10">
        <f t="shared" si="45"/>
        <v>1</v>
      </c>
      <c r="BG80" s="10">
        <f t="shared" si="46"/>
        <v>0</v>
      </c>
      <c r="BH80" s="10">
        <f t="shared" si="47"/>
        <v>0</v>
      </c>
      <c r="BJ80" s="171">
        <v>121</v>
      </c>
      <c r="BK80" s="196">
        <f t="shared" si="48"/>
        <v>1</v>
      </c>
      <c r="BL80" s="197">
        <f t="shared" si="49"/>
        <v>1</v>
      </c>
      <c r="BM80" s="197">
        <f t="shared" si="50"/>
        <v>1</v>
      </c>
      <c r="BN80" s="197">
        <f t="shared" si="51"/>
        <v>1</v>
      </c>
      <c r="BO80" s="197">
        <f t="shared" si="52"/>
        <v>1</v>
      </c>
      <c r="BP80" s="197">
        <f t="shared" si="53"/>
        <v>1</v>
      </c>
      <c r="BQ80" s="197">
        <f t="shared" si="54"/>
        <v>1</v>
      </c>
      <c r="BR80" s="197">
        <f t="shared" si="107"/>
        <v>0</v>
      </c>
      <c r="BS80" s="198">
        <f t="shared" si="55"/>
        <v>0</v>
      </c>
      <c r="BT80" s="116">
        <f t="shared" si="56"/>
        <v>8</v>
      </c>
      <c r="BU80" s="166">
        <v>175</v>
      </c>
      <c r="BV80" s="164">
        <f t="shared" si="57"/>
        <v>1</v>
      </c>
      <c r="BW80" s="98">
        <f t="shared" si="58"/>
        <v>1</v>
      </c>
      <c r="BX80" s="98">
        <f t="shared" si="59"/>
        <v>1</v>
      </c>
      <c r="BY80" s="98">
        <f t="shared" si="60"/>
        <v>1</v>
      </c>
      <c r="BZ80" s="98">
        <f t="shared" si="61"/>
        <v>1</v>
      </c>
      <c r="CA80" s="98">
        <f t="shared" si="62"/>
        <v>1</v>
      </c>
      <c r="CB80" s="98">
        <f t="shared" si="63"/>
        <v>1</v>
      </c>
      <c r="CC80" s="98">
        <f t="shared" si="64"/>
        <v>1</v>
      </c>
      <c r="CD80" s="197">
        <f t="shared" si="65"/>
        <v>1</v>
      </c>
      <c r="CE80" s="198">
        <f t="shared" si="66"/>
        <v>1</v>
      </c>
      <c r="CF80" s="116">
        <f t="shared" si="67"/>
        <v>11</v>
      </c>
      <c r="CG80" s="166">
        <v>177</v>
      </c>
      <c r="CH80" s="196">
        <f t="shared" si="68"/>
        <v>1</v>
      </c>
      <c r="CI80" s="98">
        <f t="shared" si="69"/>
        <v>1</v>
      </c>
      <c r="CJ80" s="98">
        <f t="shared" si="70"/>
        <v>1</v>
      </c>
      <c r="CK80" s="98">
        <f t="shared" si="71"/>
        <v>1</v>
      </c>
      <c r="CL80" s="98">
        <f t="shared" si="72"/>
        <v>1</v>
      </c>
      <c r="CM80" s="98">
        <f t="shared" si="73"/>
        <v>0</v>
      </c>
      <c r="CN80" s="98">
        <f t="shared" si="74"/>
        <v>1</v>
      </c>
      <c r="CO80" s="99">
        <f t="shared" si="75"/>
        <v>0</v>
      </c>
      <c r="CP80" s="98">
        <f t="shared" si="76"/>
        <v>0</v>
      </c>
      <c r="CQ80" s="197">
        <f t="shared" si="77"/>
        <v>1</v>
      </c>
      <c r="CR80" s="198">
        <f t="shared" si="78"/>
        <v>1</v>
      </c>
      <c r="CS80">
        <f t="shared" si="79"/>
        <v>8</v>
      </c>
      <c r="CU80" s="164">
        <v>195</v>
      </c>
      <c r="CV80" s="196">
        <f t="shared" si="7"/>
        <v>1</v>
      </c>
      <c r="CW80" s="98">
        <f t="shared" si="8"/>
        <v>0</v>
      </c>
      <c r="CX80" s="98">
        <f t="shared" si="9"/>
        <v>0</v>
      </c>
      <c r="CY80" s="98">
        <f t="shared" si="10"/>
        <v>1</v>
      </c>
      <c r="CZ80" s="98">
        <f t="shared" si="11"/>
        <v>1</v>
      </c>
      <c r="DA80" s="98">
        <f t="shared" si="12"/>
        <v>1</v>
      </c>
      <c r="DB80" s="98">
        <f t="shared" si="13"/>
        <v>1</v>
      </c>
      <c r="DC80" s="99">
        <f t="shared" si="14"/>
        <v>0</v>
      </c>
      <c r="DD80" s="98">
        <f t="shared" si="15"/>
        <v>0</v>
      </c>
      <c r="DE80" s="197">
        <f t="shared" si="16"/>
        <v>0</v>
      </c>
      <c r="DF80" s="197">
        <f t="shared" si="17"/>
        <v>0</v>
      </c>
      <c r="DG80" s="198">
        <f t="shared" si="18"/>
        <v>0</v>
      </c>
      <c r="DH80">
        <f t="shared" si="80"/>
        <v>5</v>
      </c>
      <c r="DJ80" s="164">
        <v>217</v>
      </c>
      <c r="DK80" s="196">
        <f t="shared" si="81"/>
        <v>0</v>
      </c>
      <c r="DL80" s="98">
        <f t="shared" si="82"/>
        <v>1</v>
      </c>
      <c r="DM80" s="98">
        <f t="shared" si="83"/>
        <v>1</v>
      </c>
      <c r="DN80" s="98">
        <f t="shared" si="84"/>
        <v>1</v>
      </c>
      <c r="DO80" s="98">
        <f t="shared" si="85"/>
        <v>1</v>
      </c>
      <c r="DP80" s="98">
        <f t="shared" si="86"/>
        <v>1</v>
      </c>
      <c r="DQ80" s="98">
        <f t="shared" si="87"/>
        <v>1</v>
      </c>
      <c r="DR80" s="98">
        <f t="shared" si="88"/>
        <v>1</v>
      </c>
      <c r="DS80" s="98">
        <f t="shared" si="89"/>
        <v>1</v>
      </c>
      <c r="DT80" s="197">
        <f t="shared" si="90"/>
        <v>1</v>
      </c>
      <c r="DU80" s="197">
        <f t="shared" si="91"/>
        <v>0</v>
      </c>
      <c r="DV80" s="198">
        <f t="shared" si="92"/>
        <v>1</v>
      </c>
      <c r="DW80">
        <f t="shared" si="93"/>
        <v>9</v>
      </c>
      <c r="DY80" s="196">
        <v>180</v>
      </c>
      <c r="DZ80" s="196">
        <f t="shared" si="94"/>
        <v>0</v>
      </c>
      <c r="EA80" s="197">
        <f t="shared" si="95"/>
        <v>1</v>
      </c>
      <c r="EB80" s="98">
        <f t="shared" si="96"/>
        <v>0</v>
      </c>
      <c r="EC80" s="98">
        <f t="shared" si="97"/>
        <v>0</v>
      </c>
      <c r="ED80" s="98">
        <f t="shared" si="98"/>
        <v>0</v>
      </c>
      <c r="EE80" s="98">
        <f t="shared" si="99"/>
        <v>0</v>
      </c>
      <c r="EF80" s="98">
        <f t="shared" si="100"/>
        <v>0</v>
      </c>
      <c r="EG80" s="98">
        <f t="shared" si="101"/>
        <v>1</v>
      </c>
      <c r="EH80" s="98">
        <f t="shared" si="102"/>
        <v>0</v>
      </c>
      <c r="EI80" s="98">
        <f t="shared" si="103"/>
        <v>0</v>
      </c>
      <c r="EJ80" s="197">
        <f t="shared" si="104"/>
        <v>1</v>
      </c>
      <c r="EK80" s="197">
        <f t="shared" si="105"/>
        <v>0</v>
      </c>
      <c r="EL80" s="198">
        <f t="shared" si="106"/>
        <v>0</v>
      </c>
    </row>
    <row r="81" spans="2:142" x14ac:dyDescent="0.2">
      <c r="B81" s="133">
        <v>173</v>
      </c>
      <c r="H81" s="128">
        <v>125</v>
      </c>
      <c r="I81">
        <f t="shared" si="3"/>
        <v>0</v>
      </c>
      <c r="M81" s="156"/>
      <c r="P81" s="129">
        <v>86</v>
      </c>
      <c r="Q81">
        <f t="shared" si="4"/>
        <v>0</v>
      </c>
      <c r="R81" s="10">
        <f t="shared" si="19"/>
        <v>0</v>
      </c>
      <c r="V81" s="130">
        <v>103</v>
      </c>
      <c r="W81">
        <f t="shared" si="20"/>
        <v>0</v>
      </c>
      <c r="X81" s="10">
        <f t="shared" si="21"/>
        <v>0</v>
      </c>
      <c r="Y81" s="10">
        <f t="shared" si="22"/>
        <v>0</v>
      </c>
      <c r="AB81" s="133">
        <v>107</v>
      </c>
      <c r="AC81" s="10">
        <f t="shared" si="23"/>
        <v>0</v>
      </c>
      <c r="AD81" s="10">
        <f t="shared" si="24"/>
        <v>0</v>
      </c>
      <c r="AE81" s="10">
        <f t="shared" si="25"/>
        <v>0</v>
      </c>
      <c r="AF81" s="10">
        <f t="shared" si="26"/>
        <v>0</v>
      </c>
      <c r="AH81" s="128">
        <v>107</v>
      </c>
      <c r="AI81" s="10">
        <f t="shared" si="27"/>
        <v>1</v>
      </c>
      <c r="AJ81" s="10">
        <f t="shared" si="28"/>
        <v>0</v>
      </c>
      <c r="AK81" s="10">
        <f t="shared" si="29"/>
        <v>0</v>
      </c>
      <c r="AL81" s="10">
        <f t="shared" si="30"/>
        <v>0</v>
      </c>
      <c r="AM81" s="10">
        <f t="shared" si="31"/>
        <v>0</v>
      </c>
      <c r="AN81" s="133">
        <v>108</v>
      </c>
      <c r="AO81" s="10">
        <f t="shared" si="32"/>
        <v>1</v>
      </c>
      <c r="AP81" s="10">
        <f t="shared" si="33"/>
        <v>0</v>
      </c>
      <c r="AQ81" s="10">
        <f t="shared" si="34"/>
        <v>1</v>
      </c>
      <c r="AR81" s="10">
        <f t="shared" si="35"/>
        <v>1</v>
      </c>
      <c r="AS81" s="10">
        <f t="shared" si="36"/>
        <v>1</v>
      </c>
      <c r="AT81" s="133">
        <v>116</v>
      </c>
      <c r="AU81" s="10">
        <f t="shared" si="5"/>
        <v>0</v>
      </c>
      <c r="AV81" s="10">
        <f t="shared" si="37"/>
        <v>0</v>
      </c>
      <c r="AW81" s="10">
        <f t="shared" si="38"/>
        <v>0</v>
      </c>
      <c r="AX81" s="10">
        <f t="shared" si="39"/>
        <v>0</v>
      </c>
      <c r="AY81" s="10">
        <f t="shared" si="40"/>
        <v>0</v>
      </c>
      <c r="AZ81" s="133">
        <v>100</v>
      </c>
      <c r="BA81" s="10">
        <f t="shared" si="6"/>
        <v>1</v>
      </c>
      <c r="BB81" s="10">
        <f t="shared" si="41"/>
        <v>0</v>
      </c>
      <c r="BC81" s="10">
        <f t="shared" si="42"/>
        <v>0</v>
      </c>
      <c r="BD81" s="10">
        <f t="shared" si="43"/>
        <v>0</v>
      </c>
      <c r="BE81" s="10">
        <f t="shared" si="44"/>
        <v>0</v>
      </c>
      <c r="BF81" s="10">
        <f t="shared" si="45"/>
        <v>0</v>
      </c>
      <c r="BG81" s="10">
        <f t="shared" si="46"/>
        <v>0</v>
      </c>
      <c r="BH81" s="10">
        <f t="shared" si="47"/>
        <v>0</v>
      </c>
      <c r="BJ81" s="144">
        <v>125</v>
      </c>
      <c r="BK81" s="196">
        <f t="shared" si="48"/>
        <v>0</v>
      </c>
      <c r="BL81" s="197">
        <f t="shared" si="49"/>
        <v>0</v>
      </c>
      <c r="BM81" s="197">
        <f t="shared" si="50"/>
        <v>0</v>
      </c>
      <c r="BN81" s="197">
        <f t="shared" si="51"/>
        <v>0</v>
      </c>
      <c r="BO81" s="197">
        <f t="shared" si="52"/>
        <v>0</v>
      </c>
      <c r="BP81" s="197">
        <f t="shared" si="53"/>
        <v>0</v>
      </c>
      <c r="BQ81" s="197">
        <f t="shared" si="54"/>
        <v>0</v>
      </c>
      <c r="BR81" s="197">
        <f t="shared" si="107"/>
        <v>1</v>
      </c>
      <c r="BS81" s="198">
        <f t="shared" si="55"/>
        <v>0</v>
      </c>
      <c r="BT81" s="116">
        <f t="shared" si="56"/>
        <v>2</v>
      </c>
      <c r="BU81" s="166">
        <v>177</v>
      </c>
      <c r="BV81" s="164">
        <f t="shared" si="57"/>
        <v>1</v>
      </c>
      <c r="BW81" s="98">
        <f t="shared" si="58"/>
        <v>1</v>
      </c>
      <c r="BX81" s="98">
        <f t="shared" si="59"/>
        <v>1</v>
      </c>
      <c r="BY81" s="98">
        <f t="shared" si="60"/>
        <v>1</v>
      </c>
      <c r="BZ81" s="98">
        <f t="shared" si="61"/>
        <v>0</v>
      </c>
      <c r="CA81" s="98">
        <f t="shared" si="62"/>
        <v>1</v>
      </c>
      <c r="CB81" s="98">
        <f t="shared" si="63"/>
        <v>0</v>
      </c>
      <c r="CC81" s="98">
        <f t="shared" si="64"/>
        <v>0</v>
      </c>
      <c r="CD81" s="197">
        <f t="shared" si="65"/>
        <v>1</v>
      </c>
      <c r="CE81" s="198">
        <f t="shared" si="66"/>
        <v>1</v>
      </c>
      <c r="CF81" s="116">
        <f t="shared" si="67"/>
        <v>8</v>
      </c>
      <c r="CG81" s="166">
        <v>188</v>
      </c>
      <c r="CH81" s="196">
        <f t="shared" si="68"/>
        <v>1</v>
      </c>
      <c r="CI81" s="98">
        <f t="shared" si="69"/>
        <v>1</v>
      </c>
      <c r="CJ81" s="98">
        <f t="shared" si="70"/>
        <v>0</v>
      </c>
      <c r="CK81" s="98">
        <f t="shared" si="71"/>
        <v>0</v>
      </c>
      <c r="CL81" s="98">
        <f t="shared" si="72"/>
        <v>0</v>
      </c>
      <c r="CM81" s="98">
        <f t="shared" si="73"/>
        <v>0</v>
      </c>
      <c r="CN81" s="98">
        <f t="shared" si="74"/>
        <v>1</v>
      </c>
      <c r="CO81" s="99">
        <f t="shared" si="75"/>
        <v>1</v>
      </c>
      <c r="CP81" s="98">
        <f t="shared" si="76"/>
        <v>1</v>
      </c>
      <c r="CQ81" s="197">
        <f t="shared" si="77"/>
        <v>0</v>
      </c>
      <c r="CR81" s="198">
        <f t="shared" si="78"/>
        <v>0</v>
      </c>
      <c r="CS81">
        <f t="shared" si="79"/>
        <v>5</v>
      </c>
      <c r="CU81" s="164">
        <v>207</v>
      </c>
      <c r="CV81" s="196">
        <f t="shared" si="7"/>
        <v>0</v>
      </c>
      <c r="CW81" s="98">
        <f t="shared" si="8"/>
        <v>0</v>
      </c>
      <c r="CX81" s="98">
        <f t="shared" si="9"/>
        <v>1</v>
      </c>
      <c r="CY81" s="98">
        <f t="shared" si="10"/>
        <v>1</v>
      </c>
      <c r="CZ81" s="98">
        <f t="shared" si="11"/>
        <v>0</v>
      </c>
      <c r="DA81" s="98">
        <f t="shared" si="12"/>
        <v>0</v>
      </c>
      <c r="DB81" s="98">
        <f t="shared" si="13"/>
        <v>0</v>
      </c>
      <c r="DC81" s="99">
        <f t="shared" si="14"/>
        <v>0</v>
      </c>
      <c r="DD81" s="98">
        <f t="shared" si="15"/>
        <v>0</v>
      </c>
      <c r="DE81" s="197">
        <f t="shared" si="16"/>
        <v>0</v>
      </c>
      <c r="DF81" s="197">
        <f t="shared" si="17"/>
        <v>0</v>
      </c>
      <c r="DG81" s="198">
        <f t="shared" si="18"/>
        <v>0</v>
      </c>
      <c r="DH81">
        <f t="shared" si="80"/>
        <v>2</v>
      </c>
      <c r="DJ81" s="164">
        <v>225</v>
      </c>
      <c r="DK81" s="196">
        <f t="shared" si="81"/>
        <v>0</v>
      </c>
      <c r="DL81" s="98">
        <f t="shared" si="82"/>
        <v>0</v>
      </c>
      <c r="DM81" s="98">
        <f t="shared" si="83"/>
        <v>0</v>
      </c>
      <c r="DN81" s="98">
        <f t="shared" si="84"/>
        <v>0</v>
      </c>
      <c r="DO81" s="98">
        <f t="shared" si="85"/>
        <v>0</v>
      </c>
      <c r="DP81" s="98">
        <f t="shared" si="86"/>
        <v>0</v>
      </c>
      <c r="DQ81" s="98">
        <f t="shared" si="87"/>
        <v>0</v>
      </c>
      <c r="DR81" s="98">
        <f t="shared" si="88"/>
        <v>0</v>
      </c>
      <c r="DS81" s="98">
        <f t="shared" si="89"/>
        <v>0</v>
      </c>
      <c r="DT81" s="197">
        <f t="shared" si="90"/>
        <v>0</v>
      </c>
      <c r="DU81" s="197">
        <f t="shared" si="91"/>
        <v>0</v>
      </c>
      <c r="DV81" s="198">
        <f t="shared" si="92"/>
        <v>0</v>
      </c>
      <c r="DW81">
        <f t="shared" si="93"/>
        <v>0</v>
      </c>
      <c r="DY81" s="196">
        <v>188</v>
      </c>
      <c r="DZ81" s="196">
        <f t="shared" si="94"/>
        <v>0</v>
      </c>
      <c r="EA81" s="197">
        <f t="shared" si="95"/>
        <v>0</v>
      </c>
      <c r="EB81" s="98">
        <f t="shared" si="96"/>
        <v>1</v>
      </c>
      <c r="EC81" s="98">
        <f t="shared" si="97"/>
        <v>1</v>
      </c>
      <c r="ED81" s="98">
        <f t="shared" si="98"/>
        <v>1</v>
      </c>
      <c r="EE81" s="98">
        <f t="shared" si="99"/>
        <v>0</v>
      </c>
      <c r="EF81" s="98">
        <f t="shared" si="100"/>
        <v>0</v>
      </c>
      <c r="EG81" s="98">
        <f t="shared" si="101"/>
        <v>0</v>
      </c>
      <c r="EH81" s="98">
        <f t="shared" si="102"/>
        <v>0</v>
      </c>
      <c r="EI81" s="98">
        <f t="shared" si="103"/>
        <v>0</v>
      </c>
      <c r="EJ81" s="197">
        <f t="shared" si="104"/>
        <v>1</v>
      </c>
      <c r="EK81" s="197">
        <f t="shared" si="105"/>
        <v>0</v>
      </c>
      <c r="EL81" s="198">
        <f t="shared" si="106"/>
        <v>0</v>
      </c>
    </row>
    <row r="82" spans="2:142" x14ac:dyDescent="0.2">
      <c r="B82" s="133">
        <v>175</v>
      </c>
      <c r="H82" s="128">
        <v>126</v>
      </c>
      <c r="I82">
        <f t="shared" si="3"/>
        <v>1</v>
      </c>
      <c r="M82" s="2"/>
      <c r="P82" s="128">
        <v>88</v>
      </c>
      <c r="Q82">
        <f t="shared" si="4"/>
        <v>0</v>
      </c>
      <c r="R82" s="10">
        <f t="shared" si="19"/>
        <v>1</v>
      </c>
      <c r="V82" s="130">
        <v>108</v>
      </c>
      <c r="W82">
        <f t="shared" si="20"/>
        <v>1</v>
      </c>
      <c r="X82" s="10">
        <f t="shared" si="21"/>
        <v>1</v>
      </c>
      <c r="Y82" s="10">
        <f t="shared" si="22"/>
        <v>0</v>
      </c>
      <c r="AB82" s="133">
        <v>111</v>
      </c>
      <c r="AC82" s="10">
        <f t="shared" si="23"/>
        <v>1</v>
      </c>
      <c r="AD82" s="10">
        <f t="shared" si="24"/>
        <v>1</v>
      </c>
      <c r="AE82" s="10">
        <f t="shared" si="25"/>
        <v>1</v>
      </c>
      <c r="AF82" s="10">
        <f t="shared" si="26"/>
        <v>1</v>
      </c>
      <c r="AH82" s="128">
        <v>108</v>
      </c>
      <c r="AI82" s="10">
        <f t="shared" si="27"/>
        <v>0</v>
      </c>
      <c r="AJ82" s="10">
        <f t="shared" si="28"/>
        <v>1</v>
      </c>
      <c r="AK82" s="10">
        <f t="shared" si="29"/>
        <v>1</v>
      </c>
      <c r="AL82" s="10">
        <f t="shared" si="30"/>
        <v>1</v>
      </c>
      <c r="AM82" s="10">
        <f t="shared" si="31"/>
        <v>0</v>
      </c>
      <c r="AN82" s="144">
        <v>111</v>
      </c>
      <c r="AO82" s="10">
        <f t="shared" si="32"/>
        <v>1</v>
      </c>
      <c r="AP82" s="10">
        <f t="shared" si="33"/>
        <v>1</v>
      </c>
      <c r="AQ82" s="10">
        <f t="shared" si="34"/>
        <v>1</v>
      </c>
      <c r="AR82" s="10">
        <f t="shared" si="35"/>
        <v>1</v>
      </c>
      <c r="AS82" s="10">
        <f t="shared" si="36"/>
        <v>1</v>
      </c>
      <c r="AT82" s="133">
        <v>118</v>
      </c>
      <c r="AU82" s="10">
        <f t="shared" si="5"/>
        <v>1</v>
      </c>
      <c r="AV82" s="10">
        <f t="shared" si="37"/>
        <v>1</v>
      </c>
      <c r="AW82" s="10">
        <f t="shared" si="38"/>
        <v>0</v>
      </c>
      <c r="AX82" s="10">
        <f t="shared" si="39"/>
        <v>1</v>
      </c>
      <c r="AY82" s="10">
        <f t="shared" si="40"/>
        <v>1</v>
      </c>
      <c r="AZ82" s="133">
        <v>103</v>
      </c>
      <c r="BA82" s="10">
        <f t="shared" si="6"/>
        <v>0</v>
      </c>
      <c r="BB82" s="10">
        <f t="shared" si="41"/>
        <v>1</v>
      </c>
      <c r="BC82" s="10">
        <f t="shared" si="42"/>
        <v>1</v>
      </c>
      <c r="BD82" s="10">
        <f t="shared" si="43"/>
        <v>0</v>
      </c>
      <c r="BE82" s="10">
        <f t="shared" si="44"/>
        <v>1</v>
      </c>
      <c r="BF82" s="10">
        <f t="shared" si="45"/>
        <v>0</v>
      </c>
      <c r="BG82" s="10">
        <f t="shared" si="46"/>
        <v>0</v>
      </c>
      <c r="BH82" s="10">
        <f t="shared" si="47"/>
        <v>0</v>
      </c>
      <c r="BJ82" s="133">
        <v>126</v>
      </c>
      <c r="BK82" s="196">
        <f t="shared" si="48"/>
        <v>0</v>
      </c>
      <c r="BL82" s="197">
        <f t="shared" si="49"/>
        <v>1</v>
      </c>
      <c r="BM82" s="197">
        <f t="shared" si="50"/>
        <v>1</v>
      </c>
      <c r="BN82" s="197">
        <f t="shared" si="51"/>
        <v>1</v>
      </c>
      <c r="BO82" s="197">
        <f t="shared" si="52"/>
        <v>1</v>
      </c>
      <c r="BP82" s="197">
        <f t="shared" si="53"/>
        <v>1</v>
      </c>
      <c r="BQ82" s="197">
        <f t="shared" si="54"/>
        <v>1</v>
      </c>
      <c r="BR82" s="197">
        <f t="shared" si="107"/>
        <v>1</v>
      </c>
      <c r="BS82" s="198">
        <f t="shared" si="55"/>
        <v>1</v>
      </c>
      <c r="BT82" s="116">
        <f t="shared" si="56"/>
        <v>9</v>
      </c>
      <c r="BU82" s="164">
        <v>188</v>
      </c>
      <c r="BV82" s="164">
        <f t="shared" si="57"/>
        <v>1</v>
      </c>
      <c r="BW82" s="98">
        <f t="shared" si="58"/>
        <v>0</v>
      </c>
      <c r="BX82" s="98">
        <f t="shared" si="59"/>
        <v>0</v>
      </c>
      <c r="BY82" s="98">
        <f t="shared" si="60"/>
        <v>0</v>
      </c>
      <c r="BZ82" s="98">
        <f t="shared" si="61"/>
        <v>0</v>
      </c>
      <c r="CA82" s="98">
        <f t="shared" si="62"/>
        <v>1</v>
      </c>
      <c r="CB82" s="98">
        <f t="shared" si="63"/>
        <v>1</v>
      </c>
      <c r="CC82" s="98">
        <f t="shared" si="64"/>
        <v>1</v>
      </c>
      <c r="CD82" s="197">
        <f t="shared" si="65"/>
        <v>0</v>
      </c>
      <c r="CE82" s="198">
        <f t="shared" si="66"/>
        <v>0</v>
      </c>
      <c r="CF82" s="116">
        <f t="shared" si="67"/>
        <v>5</v>
      </c>
      <c r="CG82" s="164">
        <v>191</v>
      </c>
      <c r="CH82" s="196">
        <f t="shared" si="68"/>
        <v>0</v>
      </c>
      <c r="CI82" s="98">
        <f t="shared" si="69"/>
        <v>0</v>
      </c>
      <c r="CJ82" s="98">
        <f t="shared" si="70"/>
        <v>1</v>
      </c>
      <c r="CK82" s="98">
        <f t="shared" si="71"/>
        <v>1</v>
      </c>
      <c r="CL82" s="98">
        <f t="shared" si="72"/>
        <v>0</v>
      </c>
      <c r="CM82" s="98">
        <f t="shared" si="73"/>
        <v>1</v>
      </c>
      <c r="CN82" s="98">
        <f t="shared" si="74"/>
        <v>0</v>
      </c>
      <c r="CO82" s="99">
        <f t="shared" si="75"/>
        <v>1</v>
      </c>
      <c r="CP82" s="98">
        <f t="shared" si="76"/>
        <v>0</v>
      </c>
      <c r="CQ82" s="197">
        <f t="shared" si="77"/>
        <v>0</v>
      </c>
      <c r="CR82" s="198">
        <f t="shared" si="78"/>
        <v>0</v>
      </c>
      <c r="CS82">
        <f t="shared" si="79"/>
        <v>4</v>
      </c>
      <c r="CU82" s="164">
        <v>231</v>
      </c>
      <c r="CV82" s="196">
        <f t="shared" si="7"/>
        <v>0</v>
      </c>
      <c r="CW82" s="98">
        <f t="shared" si="8"/>
        <v>0</v>
      </c>
      <c r="CX82" s="98">
        <f t="shared" si="9"/>
        <v>0</v>
      </c>
      <c r="CY82" s="98">
        <f t="shared" si="10"/>
        <v>1</v>
      </c>
      <c r="CZ82" s="98">
        <f t="shared" si="11"/>
        <v>0</v>
      </c>
      <c r="DA82" s="98">
        <f t="shared" si="12"/>
        <v>0</v>
      </c>
      <c r="DB82" s="98">
        <f t="shared" si="13"/>
        <v>1</v>
      </c>
      <c r="DC82" s="99">
        <f t="shared" si="14"/>
        <v>0</v>
      </c>
      <c r="DD82" s="98">
        <f t="shared" si="15"/>
        <v>1</v>
      </c>
      <c r="DE82" s="197">
        <f t="shared" si="16"/>
        <v>0</v>
      </c>
      <c r="DF82" s="197">
        <f t="shared" si="17"/>
        <v>0</v>
      </c>
      <c r="DG82" s="198">
        <f t="shared" si="18"/>
        <v>0</v>
      </c>
      <c r="DH82">
        <f t="shared" si="80"/>
        <v>3</v>
      </c>
      <c r="DJ82" s="164">
        <v>233</v>
      </c>
      <c r="DK82" s="196">
        <f t="shared" si="81"/>
        <v>1</v>
      </c>
      <c r="DL82" s="98">
        <f t="shared" si="82"/>
        <v>1</v>
      </c>
      <c r="DM82" s="98">
        <f t="shared" si="83"/>
        <v>1</v>
      </c>
      <c r="DN82" s="98">
        <f t="shared" si="84"/>
        <v>0</v>
      </c>
      <c r="DO82" s="98">
        <f t="shared" si="85"/>
        <v>1</v>
      </c>
      <c r="DP82" s="98">
        <f t="shared" si="86"/>
        <v>1</v>
      </c>
      <c r="DQ82" s="98">
        <f t="shared" si="87"/>
        <v>1</v>
      </c>
      <c r="DR82" s="98">
        <f t="shared" si="88"/>
        <v>1</v>
      </c>
      <c r="DS82" s="98">
        <f t="shared" si="89"/>
        <v>1</v>
      </c>
      <c r="DT82" s="197">
        <f t="shared" si="90"/>
        <v>1</v>
      </c>
      <c r="DU82" s="197">
        <f t="shared" si="91"/>
        <v>0</v>
      </c>
      <c r="DV82" s="198">
        <f t="shared" si="92"/>
        <v>0</v>
      </c>
      <c r="DW82">
        <f t="shared" si="93"/>
        <v>9</v>
      </c>
      <c r="DY82" s="196">
        <v>195</v>
      </c>
      <c r="DZ82" s="196">
        <f t="shared" si="94"/>
        <v>1</v>
      </c>
      <c r="EA82" s="197">
        <f t="shared" si="95"/>
        <v>1</v>
      </c>
      <c r="EB82" s="98">
        <f t="shared" si="96"/>
        <v>1</v>
      </c>
      <c r="EC82" s="98">
        <f t="shared" si="97"/>
        <v>0</v>
      </c>
      <c r="ED82" s="98">
        <f t="shared" si="98"/>
        <v>0</v>
      </c>
      <c r="EE82" s="98">
        <f t="shared" si="99"/>
        <v>1</v>
      </c>
      <c r="EF82" s="98">
        <f t="shared" si="100"/>
        <v>1</v>
      </c>
      <c r="EG82" s="98">
        <f t="shared" si="101"/>
        <v>1</v>
      </c>
      <c r="EH82" s="98">
        <f t="shared" si="102"/>
        <v>0</v>
      </c>
      <c r="EI82" s="98">
        <f t="shared" si="103"/>
        <v>0</v>
      </c>
      <c r="EJ82" s="197">
        <f t="shared" si="104"/>
        <v>0</v>
      </c>
      <c r="EK82" s="197">
        <f t="shared" si="105"/>
        <v>0</v>
      </c>
      <c r="EL82" s="198">
        <f t="shared" si="106"/>
        <v>0</v>
      </c>
    </row>
    <row r="83" spans="2:142" x14ac:dyDescent="0.2">
      <c r="B83" s="133">
        <v>176</v>
      </c>
      <c r="H83" s="128">
        <v>128</v>
      </c>
      <c r="I83">
        <f t="shared" si="3"/>
        <v>0</v>
      </c>
      <c r="M83" s="158"/>
      <c r="P83" s="130">
        <v>93</v>
      </c>
      <c r="Q83">
        <f t="shared" si="4"/>
        <v>0</v>
      </c>
      <c r="R83" s="10">
        <f t="shared" si="19"/>
        <v>0</v>
      </c>
      <c r="V83" s="128">
        <v>111</v>
      </c>
      <c r="W83">
        <f t="shared" si="20"/>
        <v>1</v>
      </c>
      <c r="X83" s="10">
        <f t="shared" si="21"/>
        <v>1</v>
      </c>
      <c r="Y83" s="10">
        <f t="shared" si="22"/>
        <v>1</v>
      </c>
      <c r="AB83" s="133">
        <v>121</v>
      </c>
      <c r="AC83" s="10">
        <f t="shared" si="23"/>
        <v>1</v>
      </c>
      <c r="AD83" s="10">
        <f t="shared" si="24"/>
        <v>1</v>
      </c>
      <c r="AE83" s="10">
        <f t="shared" si="25"/>
        <v>0</v>
      </c>
      <c r="AF83" s="10">
        <f t="shared" si="26"/>
        <v>0</v>
      </c>
      <c r="AH83" s="128">
        <v>111</v>
      </c>
      <c r="AI83" s="10">
        <f t="shared" si="27"/>
        <v>1</v>
      </c>
      <c r="AJ83" s="10">
        <f t="shared" si="28"/>
        <v>1</v>
      </c>
      <c r="AK83" s="10">
        <f t="shared" si="29"/>
        <v>1</v>
      </c>
      <c r="AL83" s="10">
        <f t="shared" si="30"/>
        <v>1</v>
      </c>
      <c r="AM83" s="10">
        <f t="shared" si="31"/>
        <v>1</v>
      </c>
      <c r="AN83" s="133">
        <v>118</v>
      </c>
      <c r="AO83" s="10">
        <f t="shared" si="32"/>
        <v>1</v>
      </c>
      <c r="AP83" s="10">
        <f t="shared" si="33"/>
        <v>0</v>
      </c>
      <c r="AQ83" s="10">
        <f t="shared" si="34"/>
        <v>1</v>
      </c>
      <c r="AR83" s="10">
        <f t="shared" si="35"/>
        <v>1</v>
      </c>
      <c r="AS83" s="10">
        <f t="shared" si="36"/>
        <v>1</v>
      </c>
      <c r="AT83" s="144">
        <v>121</v>
      </c>
      <c r="AU83" s="10">
        <f t="shared" si="5"/>
        <v>1</v>
      </c>
      <c r="AV83" s="10">
        <f t="shared" si="37"/>
        <v>1</v>
      </c>
      <c r="AW83" s="10">
        <f t="shared" si="38"/>
        <v>1</v>
      </c>
      <c r="AX83" s="10">
        <f t="shared" si="39"/>
        <v>1</v>
      </c>
      <c r="AY83" s="10">
        <f t="shared" si="40"/>
        <v>1</v>
      </c>
      <c r="AZ83" s="133">
        <v>108</v>
      </c>
      <c r="BA83" s="10">
        <f t="shared" si="6"/>
        <v>0</v>
      </c>
      <c r="BB83" s="10">
        <f t="shared" si="41"/>
        <v>1</v>
      </c>
      <c r="BC83" s="10">
        <f t="shared" si="42"/>
        <v>1</v>
      </c>
      <c r="BD83" s="10">
        <f t="shared" si="43"/>
        <v>0</v>
      </c>
      <c r="BE83" s="10">
        <f t="shared" si="44"/>
        <v>1</v>
      </c>
      <c r="BF83" s="10">
        <f t="shared" si="45"/>
        <v>1</v>
      </c>
      <c r="BG83" s="10">
        <f t="shared" si="46"/>
        <v>1</v>
      </c>
      <c r="BH83" s="10">
        <f t="shared" si="47"/>
        <v>0</v>
      </c>
      <c r="BJ83" s="133">
        <v>135</v>
      </c>
      <c r="BK83" s="196">
        <f t="shared" si="48"/>
        <v>0</v>
      </c>
      <c r="BL83" s="197">
        <f t="shared" si="49"/>
        <v>0</v>
      </c>
      <c r="BM83" s="197">
        <f t="shared" si="50"/>
        <v>1</v>
      </c>
      <c r="BN83" s="197">
        <f t="shared" si="51"/>
        <v>1</v>
      </c>
      <c r="BO83" s="197">
        <f t="shared" si="52"/>
        <v>0</v>
      </c>
      <c r="BP83" s="197">
        <f t="shared" si="53"/>
        <v>0</v>
      </c>
      <c r="BQ83" s="197">
        <f t="shared" si="54"/>
        <v>1</v>
      </c>
      <c r="BR83" s="197">
        <f t="shared" si="107"/>
        <v>1</v>
      </c>
      <c r="BS83" s="198">
        <f t="shared" si="55"/>
        <v>1</v>
      </c>
      <c r="BT83" s="116">
        <f t="shared" si="56"/>
        <v>6</v>
      </c>
      <c r="BU83" s="164">
        <v>201</v>
      </c>
      <c r="BV83" s="164">
        <f t="shared" si="57"/>
        <v>1</v>
      </c>
      <c r="BW83" s="98">
        <f t="shared" si="58"/>
        <v>1</v>
      </c>
      <c r="BX83" s="98">
        <f t="shared" si="59"/>
        <v>0</v>
      </c>
      <c r="BY83" s="98">
        <f t="shared" si="60"/>
        <v>1</v>
      </c>
      <c r="BZ83" s="98">
        <f t="shared" si="61"/>
        <v>0</v>
      </c>
      <c r="CA83" s="98">
        <f t="shared" si="62"/>
        <v>0</v>
      </c>
      <c r="CB83" s="98">
        <f t="shared" si="63"/>
        <v>1</v>
      </c>
      <c r="CC83" s="98">
        <f t="shared" si="64"/>
        <v>1</v>
      </c>
      <c r="CD83" s="197">
        <f t="shared" si="65"/>
        <v>0</v>
      </c>
      <c r="CE83" s="198">
        <f t="shared" si="66"/>
        <v>1</v>
      </c>
      <c r="CF83" s="116">
        <f t="shared" si="67"/>
        <v>7</v>
      </c>
      <c r="CG83" s="164">
        <v>195</v>
      </c>
      <c r="CH83" s="196">
        <f t="shared" si="68"/>
        <v>0</v>
      </c>
      <c r="CI83" s="98">
        <f t="shared" si="69"/>
        <v>0</v>
      </c>
      <c r="CJ83" s="98">
        <f t="shared" si="70"/>
        <v>1</v>
      </c>
      <c r="CK83" s="98">
        <f t="shared" si="71"/>
        <v>1</v>
      </c>
      <c r="CL83" s="98">
        <f t="shared" si="72"/>
        <v>1</v>
      </c>
      <c r="CM83" s="98">
        <f t="shared" si="73"/>
        <v>1</v>
      </c>
      <c r="CN83" s="98">
        <f t="shared" si="74"/>
        <v>0</v>
      </c>
      <c r="CO83" s="99">
        <f t="shared" si="75"/>
        <v>0</v>
      </c>
      <c r="CP83" s="98">
        <f t="shared" si="76"/>
        <v>0</v>
      </c>
      <c r="CQ83" s="197">
        <f t="shared" si="77"/>
        <v>0</v>
      </c>
      <c r="CR83" s="198">
        <f t="shared" si="78"/>
        <v>0</v>
      </c>
      <c r="CS83">
        <f t="shared" si="79"/>
        <v>4</v>
      </c>
      <c r="CU83" s="164">
        <v>233</v>
      </c>
      <c r="CV83" s="196">
        <f t="shared" si="7"/>
        <v>1</v>
      </c>
      <c r="CW83" s="98">
        <f t="shared" si="8"/>
        <v>1</v>
      </c>
      <c r="CX83" s="98">
        <f t="shared" si="9"/>
        <v>0</v>
      </c>
      <c r="CY83" s="98">
        <f t="shared" si="10"/>
        <v>1</v>
      </c>
      <c r="CZ83" s="98">
        <f t="shared" si="11"/>
        <v>1</v>
      </c>
      <c r="DA83" s="98">
        <f t="shared" si="12"/>
        <v>1</v>
      </c>
      <c r="DB83" s="98">
        <f t="shared" si="13"/>
        <v>1</v>
      </c>
      <c r="DC83" s="99">
        <f t="shared" si="14"/>
        <v>1</v>
      </c>
      <c r="DD83" s="98">
        <f t="shared" si="15"/>
        <v>1</v>
      </c>
      <c r="DE83" s="197">
        <f t="shared" si="16"/>
        <v>1</v>
      </c>
      <c r="DF83" s="197">
        <f t="shared" si="17"/>
        <v>0</v>
      </c>
      <c r="DG83" s="198">
        <f t="shared" si="18"/>
        <v>1</v>
      </c>
      <c r="DH83">
        <f t="shared" si="80"/>
        <v>9</v>
      </c>
      <c r="DJ83" s="164">
        <v>234</v>
      </c>
      <c r="DK83" s="196">
        <f t="shared" si="81"/>
        <v>1</v>
      </c>
      <c r="DL83" s="98">
        <f t="shared" si="82"/>
        <v>1</v>
      </c>
      <c r="DM83" s="98">
        <f t="shared" si="83"/>
        <v>1</v>
      </c>
      <c r="DN83" s="98">
        <f t="shared" si="84"/>
        <v>1</v>
      </c>
      <c r="DO83" s="98">
        <f t="shared" si="85"/>
        <v>0</v>
      </c>
      <c r="DP83" s="98">
        <f t="shared" si="86"/>
        <v>1</v>
      </c>
      <c r="DQ83" s="98">
        <f t="shared" si="87"/>
        <v>1</v>
      </c>
      <c r="DR83" s="98">
        <f t="shared" si="88"/>
        <v>1</v>
      </c>
      <c r="DS83" s="98">
        <f t="shared" si="89"/>
        <v>0</v>
      </c>
      <c r="DT83" s="197">
        <f t="shared" si="90"/>
        <v>0</v>
      </c>
      <c r="DU83" s="197">
        <f t="shared" si="91"/>
        <v>0</v>
      </c>
      <c r="DV83" s="198">
        <f t="shared" si="92"/>
        <v>0</v>
      </c>
      <c r="DW83">
        <f t="shared" si="93"/>
        <v>7</v>
      </c>
      <c r="DY83" s="196">
        <v>225</v>
      </c>
      <c r="DZ83" s="196">
        <f t="shared" si="94"/>
        <v>1</v>
      </c>
      <c r="EA83" s="197">
        <f t="shared" si="95"/>
        <v>0</v>
      </c>
      <c r="EB83" s="98">
        <f t="shared" si="96"/>
        <v>0</v>
      </c>
      <c r="EC83" s="98">
        <f t="shared" si="97"/>
        <v>0</v>
      </c>
      <c r="ED83" s="98">
        <f t="shared" si="98"/>
        <v>0</v>
      </c>
      <c r="EE83" s="98">
        <f t="shared" si="99"/>
        <v>0</v>
      </c>
      <c r="EF83" s="98">
        <f t="shared" si="100"/>
        <v>0</v>
      </c>
      <c r="EG83" s="98">
        <f t="shared" si="101"/>
        <v>0</v>
      </c>
      <c r="EH83" s="98">
        <f t="shared" si="102"/>
        <v>0</v>
      </c>
      <c r="EI83" s="98">
        <f t="shared" si="103"/>
        <v>0</v>
      </c>
      <c r="EJ83" s="197">
        <f t="shared" si="104"/>
        <v>0</v>
      </c>
      <c r="EK83" s="197">
        <f t="shared" si="105"/>
        <v>0</v>
      </c>
      <c r="EL83" s="198">
        <f t="shared" si="106"/>
        <v>0</v>
      </c>
    </row>
    <row r="84" spans="2:142" x14ac:dyDescent="0.2">
      <c r="B84" s="133">
        <v>177</v>
      </c>
      <c r="H84" s="128">
        <v>131</v>
      </c>
      <c r="I84">
        <f t="shared" si="3"/>
        <v>1</v>
      </c>
      <c r="M84" s="2"/>
      <c r="P84" s="128">
        <v>94</v>
      </c>
      <c r="Q84">
        <f t="shared" si="4"/>
        <v>0</v>
      </c>
      <c r="R84" s="10">
        <f t="shared" si="19"/>
        <v>0</v>
      </c>
      <c r="V84" s="128">
        <v>118</v>
      </c>
      <c r="W84">
        <f t="shared" si="20"/>
        <v>1</v>
      </c>
      <c r="X84" s="10">
        <f t="shared" si="21"/>
        <v>1</v>
      </c>
      <c r="Y84" s="10">
        <f t="shared" si="22"/>
        <v>1</v>
      </c>
      <c r="AB84" s="144">
        <v>126</v>
      </c>
      <c r="AC84" s="10">
        <f t="shared" si="23"/>
        <v>1</v>
      </c>
      <c r="AD84" s="10">
        <f t="shared" si="24"/>
        <v>1</v>
      </c>
      <c r="AE84" s="10">
        <f t="shared" si="25"/>
        <v>1</v>
      </c>
      <c r="AF84" s="10">
        <f t="shared" si="26"/>
        <v>1</v>
      </c>
      <c r="AH84" s="128">
        <v>118</v>
      </c>
      <c r="AI84" s="10">
        <f t="shared" si="27"/>
        <v>0</v>
      </c>
      <c r="AJ84" s="10">
        <f t="shared" si="28"/>
        <v>1</v>
      </c>
      <c r="AK84" s="10">
        <f t="shared" si="29"/>
        <v>1</v>
      </c>
      <c r="AL84" s="10">
        <f t="shared" si="30"/>
        <v>1</v>
      </c>
      <c r="AM84" s="10">
        <f t="shared" si="31"/>
        <v>1</v>
      </c>
      <c r="AN84" s="133">
        <v>120</v>
      </c>
      <c r="AO84" s="10">
        <f t="shared" si="32"/>
        <v>0</v>
      </c>
      <c r="AP84" s="10">
        <f t="shared" si="33"/>
        <v>0</v>
      </c>
      <c r="AQ84" s="10">
        <f t="shared" si="34"/>
        <v>0</v>
      </c>
      <c r="AR84" s="10">
        <f t="shared" si="35"/>
        <v>0</v>
      </c>
      <c r="AS84" s="10">
        <f t="shared" si="36"/>
        <v>0</v>
      </c>
      <c r="AT84" s="133">
        <v>126</v>
      </c>
      <c r="AU84" s="10">
        <f t="shared" si="5"/>
        <v>1</v>
      </c>
      <c r="AV84" s="10">
        <f t="shared" si="37"/>
        <v>1</v>
      </c>
      <c r="AW84" s="10">
        <f t="shared" si="38"/>
        <v>1</v>
      </c>
      <c r="AX84" s="10">
        <f t="shared" si="39"/>
        <v>1</v>
      </c>
      <c r="AY84" s="10">
        <f t="shared" si="40"/>
        <v>1</v>
      </c>
      <c r="AZ84" s="133">
        <v>111</v>
      </c>
      <c r="BA84" s="10">
        <f t="shared" si="6"/>
        <v>1</v>
      </c>
      <c r="BB84" s="10">
        <f t="shared" si="41"/>
        <v>1</v>
      </c>
      <c r="BC84" s="10">
        <f t="shared" si="42"/>
        <v>1</v>
      </c>
      <c r="BD84" s="10">
        <f t="shared" si="43"/>
        <v>1</v>
      </c>
      <c r="BE84" s="10">
        <f t="shared" si="44"/>
        <v>1</v>
      </c>
      <c r="BF84" s="10">
        <f t="shared" si="45"/>
        <v>1</v>
      </c>
      <c r="BG84" s="10">
        <f t="shared" si="46"/>
        <v>1</v>
      </c>
      <c r="BH84" s="10">
        <f t="shared" si="47"/>
        <v>1</v>
      </c>
      <c r="BJ84" s="172">
        <v>148</v>
      </c>
      <c r="BK84" s="196">
        <f t="shared" si="48"/>
        <v>1</v>
      </c>
      <c r="BL84" s="197">
        <f t="shared" si="49"/>
        <v>1</v>
      </c>
      <c r="BM84" s="197">
        <f t="shared" si="50"/>
        <v>1</v>
      </c>
      <c r="BN84" s="197">
        <f t="shared" si="51"/>
        <v>1</v>
      </c>
      <c r="BO84" s="197">
        <f t="shared" si="52"/>
        <v>1</v>
      </c>
      <c r="BP84" s="197">
        <f t="shared" si="53"/>
        <v>0</v>
      </c>
      <c r="BQ84" s="197">
        <f t="shared" si="54"/>
        <v>1</v>
      </c>
      <c r="BR84" s="197">
        <f t="shared" si="107"/>
        <v>1</v>
      </c>
      <c r="BS84" s="198">
        <f t="shared" si="55"/>
        <v>0</v>
      </c>
      <c r="BT84" s="116">
        <f t="shared" si="56"/>
        <v>8</v>
      </c>
      <c r="BU84" s="166">
        <v>217</v>
      </c>
      <c r="BV84" s="164">
        <f t="shared" si="57"/>
        <v>1</v>
      </c>
      <c r="BW84" s="98">
        <f t="shared" si="58"/>
        <v>1</v>
      </c>
      <c r="BX84" s="98">
        <f t="shared" si="59"/>
        <v>1</v>
      </c>
      <c r="BY84" s="98">
        <f t="shared" si="60"/>
        <v>1</v>
      </c>
      <c r="BZ84" s="98">
        <f t="shared" si="61"/>
        <v>1</v>
      </c>
      <c r="CA84" s="98">
        <f t="shared" si="62"/>
        <v>1</v>
      </c>
      <c r="CB84" s="98">
        <f t="shared" si="63"/>
        <v>1</v>
      </c>
      <c r="CC84" s="98">
        <f t="shared" si="64"/>
        <v>1</v>
      </c>
      <c r="CD84" s="197">
        <f t="shared" si="65"/>
        <v>1</v>
      </c>
      <c r="CE84" s="198">
        <f t="shared" si="66"/>
        <v>0</v>
      </c>
      <c r="CF84" s="116">
        <f t="shared" si="67"/>
        <v>10</v>
      </c>
      <c r="CG84" s="166">
        <v>217</v>
      </c>
      <c r="CH84" s="196">
        <f t="shared" si="68"/>
        <v>1</v>
      </c>
      <c r="CI84" s="98">
        <f t="shared" si="69"/>
        <v>1</v>
      </c>
      <c r="CJ84" s="98">
        <f t="shared" si="70"/>
        <v>1</v>
      </c>
      <c r="CK84" s="98">
        <f t="shared" si="71"/>
        <v>1</v>
      </c>
      <c r="CL84" s="98">
        <f t="shared" si="72"/>
        <v>1</v>
      </c>
      <c r="CM84" s="98">
        <f t="shared" si="73"/>
        <v>1</v>
      </c>
      <c r="CN84" s="98">
        <f t="shared" si="74"/>
        <v>1</v>
      </c>
      <c r="CO84" s="99">
        <f t="shared" si="75"/>
        <v>1</v>
      </c>
      <c r="CP84" s="98">
        <f t="shared" si="76"/>
        <v>1</v>
      </c>
      <c r="CQ84" s="197">
        <f t="shared" si="77"/>
        <v>1</v>
      </c>
      <c r="CR84" s="198">
        <f t="shared" si="78"/>
        <v>0</v>
      </c>
      <c r="CS84">
        <f t="shared" si="79"/>
        <v>10</v>
      </c>
      <c r="CU84" s="164">
        <v>234</v>
      </c>
      <c r="CV84" s="196">
        <f t="shared" si="7"/>
        <v>1</v>
      </c>
      <c r="CW84" s="98">
        <f t="shared" si="8"/>
        <v>1</v>
      </c>
      <c r="CX84" s="98">
        <f t="shared" si="9"/>
        <v>1</v>
      </c>
      <c r="CY84" s="98">
        <f t="shared" si="10"/>
        <v>0</v>
      </c>
      <c r="CZ84" s="98">
        <f t="shared" si="11"/>
        <v>1</v>
      </c>
      <c r="DA84" s="98">
        <f t="shared" si="12"/>
        <v>1</v>
      </c>
      <c r="DB84" s="98">
        <f t="shared" si="13"/>
        <v>1</v>
      </c>
      <c r="DC84" s="99">
        <f t="shared" si="14"/>
        <v>0</v>
      </c>
      <c r="DD84" s="98">
        <f t="shared" si="15"/>
        <v>0</v>
      </c>
      <c r="DE84" s="197">
        <f t="shared" si="16"/>
        <v>0</v>
      </c>
      <c r="DF84" s="197">
        <f t="shared" si="17"/>
        <v>0</v>
      </c>
      <c r="DG84" s="198">
        <f t="shared" si="18"/>
        <v>0</v>
      </c>
      <c r="DH84">
        <f t="shared" si="80"/>
        <v>6</v>
      </c>
      <c r="DJ84" s="164">
        <v>245</v>
      </c>
      <c r="DK84" s="196">
        <f t="shared" si="81"/>
        <v>1</v>
      </c>
      <c r="DL84" s="98">
        <f t="shared" si="82"/>
        <v>1</v>
      </c>
      <c r="DM84" s="98">
        <f t="shared" si="83"/>
        <v>0</v>
      </c>
      <c r="DN84" s="98">
        <f t="shared" si="84"/>
        <v>1</v>
      </c>
      <c r="DO84" s="98">
        <f t="shared" si="85"/>
        <v>0</v>
      </c>
      <c r="DP84" s="98">
        <f t="shared" si="86"/>
        <v>0</v>
      </c>
      <c r="DQ84" s="98">
        <f t="shared" si="87"/>
        <v>0</v>
      </c>
      <c r="DR84" s="98">
        <f t="shared" si="88"/>
        <v>1</v>
      </c>
      <c r="DS84" s="98">
        <f t="shared" si="89"/>
        <v>0</v>
      </c>
      <c r="DT84" s="197">
        <f t="shared" si="90"/>
        <v>1</v>
      </c>
      <c r="DU84" s="197">
        <f t="shared" si="91"/>
        <v>0</v>
      </c>
      <c r="DV84" s="198">
        <f t="shared" si="92"/>
        <v>0</v>
      </c>
      <c r="DW84">
        <f t="shared" si="93"/>
        <v>5</v>
      </c>
      <c r="DY84" s="196">
        <v>230</v>
      </c>
      <c r="DZ84" s="196">
        <f t="shared" si="94"/>
        <v>0</v>
      </c>
      <c r="EA84" s="197">
        <f t="shared" si="95"/>
        <v>0</v>
      </c>
      <c r="EB84" s="98">
        <f t="shared" si="96"/>
        <v>0</v>
      </c>
      <c r="EC84" s="98">
        <f t="shared" si="97"/>
        <v>1</v>
      </c>
      <c r="ED84" s="98">
        <f t="shared" si="98"/>
        <v>0</v>
      </c>
      <c r="EE84" s="98">
        <f t="shared" si="99"/>
        <v>0</v>
      </c>
      <c r="EF84" s="98">
        <f t="shared" si="100"/>
        <v>0</v>
      </c>
      <c r="EG84" s="98">
        <f t="shared" si="101"/>
        <v>0</v>
      </c>
      <c r="EH84" s="98">
        <f t="shared" si="102"/>
        <v>0</v>
      </c>
      <c r="EI84" s="98">
        <f t="shared" si="103"/>
        <v>0</v>
      </c>
      <c r="EJ84" s="197">
        <f t="shared" si="104"/>
        <v>0</v>
      </c>
      <c r="EK84" s="197">
        <f t="shared" si="105"/>
        <v>0</v>
      </c>
      <c r="EL84" s="198">
        <f t="shared" si="106"/>
        <v>1</v>
      </c>
    </row>
    <row r="85" spans="2:142" x14ac:dyDescent="0.2">
      <c r="B85" s="133">
        <v>201</v>
      </c>
      <c r="H85" s="128">
        <v>135</v>
      </c>
      <c r="I85">
        <f t="shared" si="3"/>
        <v>1</v>
      </c>
      <c r="M85" s="158"/>
      <c r="P85" s="130">
        <v>108</v>
      </c>
      <c r="Q85">
        <f t="shared" si="4"/>
        <v>1</v>
      </c>
      <c r="R85" s="10">
        <f t="shared" si="19"/>
        <v>0</v>
      </c>
      <c r="V85" s="128">
        <v>121</v>
      </c>
      <c r="W85">
        <f t="shared" si="20"/>
        <v>1</v>
      </c>
      <c r="X85" s="10">
        <f t="shared" si="21"/>
        <v>0</v>
      </c>
      <c r="Y85" s="10">
        <f t="shared" si="22"/>
        <v>0</v>
      </c>
      <c r="AB85" s="133">
        <v>148</v>
      </c>
      <c r="AC85" s="10">
        <f t="shared" si="23"/>
        <v>0</v>
      </c>
      <c r="AD85" s="10">
        <f t="shared" si="24"/>
        <v>1</v>
      </c>
      <c r="AE85" s="10">
        <f t="shared" si="25"/>
        <v>1</v>
      </c>
      <c r="AF85" s="10">
        <f t="shared" si="26"/>
        <v>0</v>
      </c>
      <c r="AH85" s="128">
        <v>121</v>
      </c>
      <c r="AI85" s="10">
        <f t="shared" si="27"/>
        <v>1</v>
      </c>
      <c r="AJ85" s="10">
        <f t="shared" si="28"/>
        <v>1</v>
      </c>
      <c r="AK85" s="10">
        <f t="shared" si="29"/>
        <v>1</v>
      </c>
      <c r="AL85" s="10">
        <f t="shared" si="30"/>
        <v>0</v>
      </c>
      <c r="AM85" s="10">
        <f t="shared" si="31"/>
        <v>0</v>
      </c>
      <c r="AN85" s="133">
        <v>121</v>
      </c>
      <c r="AO85" s="10">
        <f t="shared" si="32"/>
        <v>1</v>
      </c>
      <c r="AP85" s="10">
        <f t="shared" si="33"/>
        <v>1</v>
      </c>
      <c r="AQ85" s="10">
        <f t="shared" si="34"/>
        <v>1</v>
      </c>
      <c r="AR85" s="10">
        <f t="shared" si="35"/>
        <v>1</v>
      </c>
      <c r="AS85" s="10">
        <f t="shared" si="36"/>
        <v>0</v>
      </c>
      <c r="AT85" s="133">
        <v>148</v>
      </c>
      <c r="AU85" s="10">
        <f t="shared" si="5"/>
        <v>1</v>
      </c>
      <c r="AV85" s="10">
        <f t="shared" si="37"/>
        <v>1</v>
      </c>
      <c r="AW85" s="10">
        <f t="shared" si="38"/>
        <v>1</v>
      </c>
      <c r="AX85" s="10">
        <f t="shared" si="39"/>
        <v>0</v>
      </c>
      <c r="AY85" s="10">
        <f t="shared" si="40"/>
        <v>1</v>
      </c>
      <c r="AZ85" s="133">
        <v>118</v>
      </c>
      <c r="BA85" s="10">
        <f t="shared" si="6"/>
        <v>1</v>
      </c>
      <c r="BB85" s="10">
        <f t="shared" si="41"/>
        <v>1</v>
      </c>
      <c r="BC85" s="10">
        <f t="shared" si="42"/>
        <v>1</v>
      </c>
      <c r="BD85" s="10">
        <f t="shared" si="43"/>
        <v>0</v>
      </c>
      <c r="BE85" s="10">
        <f t="shared" si="44"/>
        <v>1</v>
      </c>
      <c r="BF85" s="10">
        <f t="shared" si="45"/>
        <v>1</v>
      </c>
      <c r="BG85" s="10">
        <f t="shared" si="46"/>
        <v>1</v>
      </c>
      <c r="BH85" s="10">
        <f t="shared" si="47"/>
        <v>1</v>
      </c>
      <c r="BJ85" s="176">
        <v>175</v>
      </c>
      <c r="BK85" s="199">
        <f t="shared" si="48"/>
        <v>1</v>
      </c>
      <c r="BL85" s="117">
        <f t="shared" si="49"/>
        <v>1</v>
      </c>
      <c r="BM85" s="117">
        <f t="shared" si="50"/>
        <v>1</v>
      </c>
      <c r="BN85" s="117">
        <f t="shared" si="51"/>
        <v>1</v>
      </c>
      <c r="BO85" s="117">
        <f t="shared" si="52"/>
        <v>1</v>
      </c>
      <c r="BP85" s="117">
        <f t="shared" si="53"/>
        <v>1</v>
      </c>
      <c r="BQ85" s="197">
        <f t="shared" si="54"/>
        <v>1</v>
      </c>
      <c r="BR85" s="117">
        <f t="shared" si="107"/>
        <v>1</v>
      </c>
      <c r="BS85" s="200">
        <f t="shared" si="55"/>
        <v>1</v>
      </c>
      <c r="BT85" s="116">
        <f t="shared" si="56"/>
        <v>10</v>
      </c>
      <c r="BU85" s="166">
        <v>230</v>
      </c>
      <c r="BV85" s="164">
        <f t="shared" si="57"/>
        <v>0</v>
      </c>
      <c r="BW85" s="98">
        <f t="shared" si="58"/>
        <v>0</v>
      </c>
      <c r="BX85" s="98">
        <f t="shared" si="59"/>
        <v>0</v>
      </c>
      <c r="BY85" s="98">
        <f t="shared" si="60"/>
        <v>0</v>
      </c>
      <c r="BZ85" s="98">
        <f t="shared" si="61"/>
        <v>1</v>
      </c>
      <c r="CA85" s="98">
        <f t="shared" si="62"/>
        <v>0</v>
      </c>
      <c r="CB85" s="98">
        <f t="shared" si="63"/>
        <v>0</v>
      </c>
      <c r="CC85" s="98">
        <f t="shared" si="64"/>
        <v>1</v>
      </c>
      <c r="CD85" s="197">
        <f t="shared" si="65"/>
        <v>1</v>
      </c>
      <c r="CE85" s="198">
        <f t="shared" si="66"/>
        <v>0</v>
      </c>
      <c r="CF85" s="116">
        <f t="shared" si="67"/>
        <v>4</v>
      </c>
      <c r="CG85" s="166">
        <v>229</v>
      </c>
      <c r="CH85" s="196">
        <f t="shared" si="68"/>
        <v>0</v>
      </c>
      <c r="CI85" s="98">
        <f t="shared" si="69"/>
        <v>0</v>
      </c>
      <c r="CJ85" s="98">
        <f t="shared" si="70"/>
        <v>0</v>
      </c>
      <c r="CK85" s="98">
        <f t="shared" si="71"/>
        <v>1</v>
      </c>
      <c r="CL85" s="98">
        <f t="shared" si="72"/>
        <v>1</v>
      </c>
      <c r="CM85" s="98">
        <f t="shared" si="73"/>
        <v>1</v>
      </c>
      <c r="CN85" s="98">
        <f t="shared" si="74"/>
        <v>0</v>
      </c>
      <c r="CO85" s="99">
        <f t="shared" si="75"/>
        <v>0</v>
      </c>
      <c r="CP85" s="98">
        <f t="shared" si="76"/>
        <v>0</v>
      </c>
      <c r="CQ85" s="197">
        <f t="shared" si="77"/>
        <v>0</v>
      </c>
      <c r="CR85" s="198">
        <f t="shared" si="78"/>
        <v>0</v>
      </c>
      <c r="CS85">
        <f t="shared" si="79"/>
        <v>3</v>
      </c>
      <c r="CU85" s="164">
        <v>244</v>
      </c>
      <c r="CV85" s="196">
        <f t="shared" si="7"/>
        <v>0</v>
      </c>
      <c r="CW85" s="98">
        <f t="shared" si="8"/>
        <v>0</v>
      </c>
      <c r="CX85" s="98">
        <f t="shared" si="9"/>
        <v>0</v>
      </c>
      <c r="CY85" s="98">
        <f t="shared" si="10"/>
        <v>0</v>
      </c>
      <c r="CZ85" s="98">
        <f t="shared" si="11"/>
        <v>0</v>
      </c>
      <c r="DA85" s="98">
        <f t="shared" si="12"/>
        <v>0</v>
      </c>
      <c r="DB85" s="98">
        <f t="shared" si="13"/>
        <v>0</v>
      </c>
      <c r="DC85" s="99">
        <f t="shared" si="14"/>
        <v>0</v>
      </c>
      <c r="DD85" s="98">
        <f t="shared" si="15"/>
        <v>0</v>
      </c>
      <c r="DE85" s="197">
        <f t="shared" si="16"/>
        <v>0</v>
      </c>
      <c r="DF85" s="197">
        <f t="shared" si="17"/>
        <v>0</v>
      </c>
      <c r="DG85" s="198">
        <f t="shared" si="18"/>
        <v>0</v>
      </c>
      <c r="DH85">
        <f t="shared" si="80"/>
        <v>0</v>
      </c>
      <c r="DJ85" s="164">
        <v>254</v>
      </c>
      <c r="DK85" s="196">
        <f t="shared" si="81"/>
        <v>1</v>
      </c>
      <c r="DL85" s="98">
        <f t="shared" si="82"/>
        <v>1</v>
      </c>
      <c r="DM85" s="98">
        <f t="shared" si="83"/>
        <v>1</v>
      </c>
      <c r="DN85" s="98">
        <f t="shared" si="84"/>
        <v>1</v>
      </c>
      <c r="DO85" s="98">
        <f t="shared" si="85"/>
        <v>1</v>
      </c>
      <c r="DP85" s="98">
        <f t="shared" si="86"/>
        <v>1</v>
      </c>
      <c r="DQ85" s="98">
        <f t="shared" si="87"/>
        <v>1</v>
      </c>
      <c r="DR85" s="98">
        <f t="shared" si="88"/>
        <v>1</v>
      </c>
      <c r="DS85" s="98">
        <f t="shared" si="89"/>
        <v>1</v>
      </c>
      <c r="DT85" s="197">
        <f t="shared" si="90"/>
        <v>1</v>
      </c>
      <c r="DU85" s="197">
        <f t="shared" si="91"/>
        <v>0</v>
      </c>
      <c r="DV85" s="198">
        <f t="shared" si="92"/>
        <v>0</v>
      </c>
      <c r="DW85">
        <f t="shared" si="93"/>
        <v>10</v>
      </c>
      <c r="DY85" s="196">
        <v>254</v>
      </c>
      <c r="DZ85" s="196">
        <f t="shared" si="94"/>
        <v>1</v>
      </c>
      <c r="EA85" s="197">
        <f t="shared" si="95"/>
        <v>1</v>
      </c>
      <c r="EB85" s="98">
        <f t="shared" si="96"/>
        <v>1</v>
      </c>
      <c r="EC85" s="98">
        <f t="shared" si="97"/>
        <v>1</v>
      </c>
      <c r="ED85" s="98">
        <f t="shared" si="98"/>
        <v>1</v>
      </c>
      <c r="EE85" s="98">
        <f t="shared" si="99"/>
        <v>1</v>
      </c>
      <c r="EF85" s="98">
        <f t="shared" si="100"/>
        <v>1</v>
      </c>
      <c r="EG85" s="98">
        <f t="shared" si="101"/>
        <v>1</v>
      </c>
      <c r="EH85" s="98">
        <f t="shared" si="102"/>
        <v>0</v>
      </c>
      <c r="EI85" s="98">
        <f t="shared" si="103"/>
        <v>0</v>
      </c>
      <c r="EJ85" s="197">
        <f t="shared" si="104"/>
        <v>1</v>
      </c>
      <c r="EK85" s="197">
        <f t="shared" si="105"/>
        <v>0</v>
      </c>
      <c r="EL85" s="198">
        <f t="shared" si="106"/>
        <v>0</v>
      </c>
    </row>
    <row r="86" spans="2:142" x14ac:dyDescent="0.2">
      <c r="B86" s="133">
        <v>232</v>
      </c>
      <c r="H86" s="128">
        <v>140</v>
      </c>
      <c r="I86">
        <f t="shared" si="3"/>
        <v>0</v>
      </c>
      <c r="M86" s="2"/>
      <c r="P86" s="128">
        <v>111</v>
      </c>
      <c r="Q86">
        <f t="shared" si="4"/>
        <v>1</v>
      </c>
      <c r="R86" s="10">
        <f t="shared" si="19"/>
        <v>1</v>
      </c>
      <c r="V86" s="130">
        <v>123</v>
      </c>
      <c r="W86">
        <f t="shared" si="20"/>
        <v>0</v>
      </c>
      <c r="X86" s="10">
        <f t="shared" si="21"/>
        <v>0</v>
      </c>
      <c r="Y86" s="10">
        <f t="shared" si="22"/>
        <v>0</v>
      </c>
      <c r="AB86" s="133">
        <v>157</v>
      </c>
      <c r="AC86" s="10">
        <f t="shared" si="23"/>
        <v>1</v>
      </c>
      <c r="AD86" s="10">
        <f t="shared" si="24"/>
        <v>1</v>
      </c>
      <c r="AE86" s="10">
        <f t="shared" si="25"/>
        <v>0</v>
      </c>
      <c r="AF86" s="10">
        <f t="shared" si="26"/>
        <v>1</v>
      </c>
      <c r="AH86" s="128">
        <v>126</v>
      </c>
      <c r="AI86" s="10">
        <f t="shared" si="27"/>
        <v>1</v>
      </c>
      <c r="AJ86" s="10">
        <f t="shared" si="28"/>
        <v>1</v>
      </c>
      <c r="AK86" s="10">
        <f t="shared" si="29"/>
        <v>1</v>
      </c>
      <c r="AL86" s="10">
        <f t="shared" si="30"/>
        <v>1</v>
      </c>
      <c r="AM86" s="10">
        <f t="shared" si="31"/>
        <v>1</v>
      </c>
      <c r="AN86" s="133">
        <v>122</v>
      </c>
      <c r="AO86" s="10">
        <f t="shared" si="32"/>
        <v>0</v>
      </c>
      <c r="AP86" s="10">
        <f t="shared" si="33"/>
        <v>0</v>
      </c>
      <c r="AQ86" s="10">
        <f t="shared" si="34"/>
        <v>0</v>
      </c>
      <c r="AR86" s="10">
        <f t="shared" si="35"/>
        <v>0</v>
      </c>
      <c r="AS86" s="10">
        <f t="shared" si="36"/>
        <v>1</v>
      </c>
      <c r="AT86" s="133">
        <v>173</v>
      </c>
      <c r="AU86" s="10">
        <f t="shared" si="5"/>
        <v>1</v>
      </c>
      <c r="AV86" s="10">
        <f t="shared" si="37"/>
        <v>1</v>
      </c>
      <c r="AW86" s="10">
        <f t="shared" si="38"/>
        <v>0</v>
      </c>
      <c r="AX86" s="10">
        <f t="shared" si="39"/>
        <v>1</v>
      </c>
      <c r="AY86" s="10">
        <f t="shared" si="40"/>
        <v>1</v>
      </c>
      <c r="AZ86" s="133">
        <v>121</v>
      </c>
      <c r="BA86" s="10">
        <f t="shared" si="6"/>
        <v>1</v>
      </c>
      <c r="BB86" s="10">
        <f t="shared" si="41"/>
        <v>1</v>
      </c>
      <c r="BC86" s="10">
        <f t="shared" si="42"/>
        <v>1</v>
      </c>
      <c r="BD86" s="10">
        <f t="shared" si="43"/>
        <v>1</v>
      </c>
      <c r="BE86" s="10">
        <f t="shared" si="44"/>
        <v>1</v>
      </c>
      <c r="BF86" s="10">
        <f t="shared" si="45"/>
        <v>1</v>
      </c>
      <c r="BG86" s="10">
        <f t="shared" si="46"/>
        <v>0</v>
      </c>
      <c r="BH86" s="10">
        <f t="shared" si="47"/>
        <v>0</v>
      </c>
      <c r="BJ86" s="185">
        <v>177</v>
      </c>
      <c r="BK86" s="196">
        <f t="shared" si="48"/>
        <v>1</v>
      </c>
      <c r="BL86" s="197">
        <f t="shared" si="49"/>
        <v>1</v>
      </c>
      <c r="BM86" s="197">
        <f t="shared" si="50"/>
        <v>1</v>
      </c>
      <c r="BN86" s="197">
        <f t="shared" si="51"/>
        <v>0</v>
      </c>
      <c r="BO86" s="197">
        <f t="shared" si="52"/>
        <v>1</v>
      </c>
      <c r="BP86" s="197">
        <f t="shared" si="53"/>
        <v>0</v>
      </c>
      <c r="BQ86" s="197">
        <f t="shared" si="54"/>
        <v>0</v>
      </c>
      <c r="BR86" s="197">
        <f t="shared" si="107"/>
        <v>1</v>
      </c>
      <c r="BS86" s="198">
        <f t="shared" si="55"/>
        <v>1</v>
      </c>
      <c r="BT86" s="116">
        <f t="shared" si="56"/>
        <v>7</v>
      </c>
      <c r="BU86" s="164">
        <v>233</v>
      </c>
      <c r="BV86" s="164">
        <f t="shared" si="57"/>
        <v>0</v>
      </c>
      <c r="BW86" s="98">
        <f t="shared" si="58"/>
        <v>1</v>
      </c>
      <c r="BX86" s="98">
        <f t="shared" si="59"/>
        <v>1</v>
      </c>
      <c r="BY86" s="98">
        <f t="shared" si="60"/>
        <v>1</v>
      </c>
      <c r="BZ86" s="98">
        <f t="shared" si="61"/>
        <v>1</v>
      </c>
      <c r="CA86" s="98">
        <f t="shared" si="62"/>
        <v>1</v>
      </c>
      <c r="CB86" s="98">
        <f t="shared" si="63"/>
        <v>1</v>
      </c>
      <c r="CC86" s="98">
        <f t="shared" si="64"/>
        <v>1</v>
      </c>
      <c r="CD86" s="197">
        <f t="shared" si="65"/>
        <v>1</v>
      </c>
      <c r="CE86" s="198">
        <f t="shared" si="66"/>
        <v>1</v>
      </c>
      <c r="CF86" s="116">
        <f t="shared" si="67"/>
        <v>10</v>
      </c>
      <c r="CG86" s="164">
        <v>233</v>
      </c>
      <c r="CH86" s="196">
        <f t="shared" si="68"/>
        <v>1</v>
      </c>
      <c r="CI86" s="98">
        <f t="shared" si="69"/>
        <v>0</v>
      </c>
      <c r="CJ86" s="98">
        <f t="shared" si="70"/>
        <v>1</v>
      </c>
      <c r="CK86" s="98">
        <f t="shared" si="71"/>
        <v>1</v>
      </c>
      <c r="CL86" s="98">
        <f t="shared" si="72"/>
        <v>1</v>
      </c>
      <c r="CM86" s="98">
        <f t="shared" si="73"/>
        <v>1</v>
      </c>
      <c r="CN86" s="98">
        <f t="shared" si="74"/>
        <v>1</v>
      </c>
      <c r="CO86" s="99">
        <f t="shared" si="75"/>
        <v>1</v>
      </c>
      <c r="CP86" s="98">
        <f t="shared" si="76"/>
        <v>1</v>
      </c>
      <c r="CQ86" s="197">
        <f t="shared" si="77"/>
        <v>1</v>
      </c>
      <c r="CR86" s="198">
        <f t="shared" si="78"/>
        <v>1</v>
      </c>
      <c r="CS86">
        <f t="shared" si="79"/>
        <v>10</v>
      </c>
      <c r="CU86" s="166">
        <v>245</v>
      </c>
      <c r="CV86" s="196">
        <f t="shared" si="7"/>
        <v>1</v>
      </c>
      <c r="CW86" s="98">
        <f t="shared" si="8"/>
        <v>0</v>
      </c>
      <c r="CX86" s="98">
        <f t="shared" si="9"/>
        <v>1</v>
      </c>
      <c r="CY86" s="98">
        <f t="shared" si="10"/>
        <v>0</v>
      </c>
      <c r="CZ86" s="98">
        <f t="shared" si="11"/>
        <v>0</v>
      </c>
      <c r="DA86" s="98">
        <f t="shared" si="12"/>
        <v>0</v>
      </c>
      <c r="DB86" s="98">
        <f t="shared" si="13"/>
        <v>1</v>
      </c>
      <c r="DC86" s="99">
        <f t="shared" si="14"/>
        <v>0</v>
      </c>
      <c r="DD86" s="98">
        <f t="shared" si="15"/>
        <v>1</v>
      </c>
      <c r="DE86" s="197">
        <f t="shared" si="16"/>
        <v>0</v>
      </c>
      <c r="DF86" s="197">
        <f t="shared" si="17"/>
        <v>0</v>
      </c>
      <c r="DG86" s="198">
        <f t="shared" si="18"/>
        <v>0</v>
      </c>
      <c r="DH86">
        <f t="shared" si="80"/>
        <v>4</v>
      </c>
      <c r="DJ86" s="166">
        <v>303</v>
      </c>
      <c r="DK86" s="196">
        <f t="shared" si="81"/>
        <v>0</v>
      </c>
      <c r="DL86" s="98">
        <f t="shared" si="82"/>
        <v>1</v>
      </c>
      <c r="DM86" s="98">
        <f t="shared" si="83"/>
        <v>0</v>
      </c>
      <c r="DN86" s="98">
        <f t="shared" si="84"/>
        <v>0</v>
      </c>
      <c r="DO86" s="98">
        <f t="shared" si="85"/>
        <v>0</v>
      </c>
      <c r="DP86" s="98">
        <f t="shared" si="86"/>
        <v>0</v>
      </c>
      <c r="DQ86" s="98">
        <f t="shared" si="87"/>
        <v>0</v>
      </c>
      <c r="DR86" s="98">
        <f t="shared" si="88"/>
        <v>0</v>
      </c>
      <c r="DS86" s="98">
        <f t="shared" si="89"/>
        <v>0</v>
      </c>
      <c r="DT86" s="197">
        <f t="shared" si="90"/>
        <v>1</v>
      </c>
      <c r="DU86" s="197">
        <f t="shared" si="91"/>
        <v>0</v>
      </c>
      <c r="DV86" s="198">
        <f t="shared" si="92"/>
        <v>0</v>
      </c>
      <c r="DW86">
        <f t="shared" si="93"/>
        <v>2</v>
      </c>
      <c r="DY86" s="196">
        <v>294</v>
      </c>
      <c r="DZ86" s="196">
        <f t="shared" si="94"/>
        <v>0</v>
      </c>
      <c r="EA86" s="197">
        <f t="shared" si="95"/>
        <v>0</v>
      </c>
      <c r="EB86" s="98">
        <f t="shared" si="96"/>
        <v>1</v>
      </c>
      <c r="EC86" s="98">
        <f t="shared" si="97"/>
        <v>1</v>
      </c>
      <c r="ED86" s="98">
        <f t="shared" si="98"/>
        <v>0</v>
      </c>
      <c r="EE86" s="98">
        <f t="shared" si="99"/>
        <v>0</v>
      </c>
      <c r="EF86" s="98">
        <f t="shared" si="100"/>
        <v>0</v>
      </c>
      <c r="EG86" s="98">
        <f t="shared" si="101"/>
        <v>0</v>
      </c>
      <c r="EH86" s="98">
        <f t="shared" si="102"/>
        <v>0</v>
      </c>
      <c r="EI86" s="98">
        <f t="shared" si="103"/>
        <v>0</v>
      </c>
      <c r="EJ86" s="197">
        <f t="shared" si="104"/>
        <v>0</v>
      </c>
      <c r="EK86" s="197">
        <f t="shared" si="105"/>
        <v>0</v>
      </c>
      <c r="EL86" s="198">
        <f t="shared" si="106"/>
        <v>0</v>
      </c>
    </row>
    <row r="87" spans="2:142" x14ac:dyDescent="0.2">
      <c r="B87" s="133">
        <v>233</v>
      </c>
      <c r="H87" s="128">
        <v>141</v>
      </c>
      <c r="I87">
        <f t="shared" si="3"/>
        <v>0</v>
      </c>
      <c r="M87" s="156"/>
      <c r="P87" s="129">
        <v>118</v>
      </c>
      <c r="Q87">
        <f t="shared" si="4"/>
        <v>1</v>
      </c>
      <c r="R87" s="10">
        <f t="shared" si="19"/>
        <v>1</v>
      </c>
      <c r="V87" s="128">
        <v>126</v>
      </c>
      <c r="W87">
        <f t="shared" si="20"/>
        <v>1</v>
      </c>
      <c r="X87" s="10">
        <f t="shared" si="21"/>
        <v>1</v>
      </c>
      <c r="Y87" s="10">
        <f t="shared" si="22"/>
        <v>1</v>
      </c>
      <c r="AB87" s="133">
        <v>175</v>
      </c>
      <c r="AC87" s="10">
        <f t="shared" si="23"/>
        <v>1</v>
      </c>
      <c r="AD87" s="10">
        <f t="shared" si="24"/>
        <v>1</v>
      </c>
      <c r="AE87" s="10">
        <f t="shared" si="25"/>
        <v>1</v>
      </c>
      <c r="AF87" s="10">
        <f t="shared" si="26"/>
        <v>1</v>
      </c>
      <c r="AH87" s="128">
        <v>135</v>
      </c>
      <c r="AI87" s="10">
        <f t="shared" si="27"/>
        <v>0</v>
      </c>
      <c r="AJ87" s="10">
        <f t="shared" si="28"/>
        <v>0</v>
      </c>
      <c r="AK87" s="10">
        <f t="shared" si="29"/>
        <v>1</v>
      </c>
      <c r="AL87" s="10">
        <f t="shared" si="30"/>
        <v>1</v>
      </c>
      <c r="AM87" s="10">
        <f t="shared" si="31"/>
        <v>1</v>
      </c>
      <c r="AN87" s="144">
        <v>126</v>
      </c>
      <c r="AO87" s="10">
        <f t="shared" si="32"/>
        <v>1</v>
      </c>
      <c r="AP87" s="10">
        <f t="shared" si="33"/>
        <v>1</v>
      </c>
      <c r="AQ87" s="10">
        <f t="shared" si="34"/>
        <v>1</v>
      </c>
      <c r="AR87" s="10">
        <f t="shared" si="35"/>
        <v>1</v>
      </c>
      <c r="AS87" s="10">
        <f t="shared" si="36"/>
        <v>1</v>
      </c>
      <c r="AT87" s="144">
        <v>175</v>
      </c>
      <c r="AU87" s="10">
        <f t="shared" si="5"/>
        <v>1</v>
      </c>
      <c r="AV87" s="10">
        <f t="shared" si="37"/>
        <v>1</v>
      </c>
      <c r="AW87" s="10">
        <f t="shared" si="38"/>
        <v>1</v>
      </c>
      <c r="AX87" s="10">
        <f t="shared" si="39"/>
        <v>1</v>
      </c>
      <c r="AY87" s="10">
        <f t="shared" si="40"/>
        <v>1</v>
      </c>
      <c r="AZ87" s="133">
        <v>122</v>
      </c>
      <c r="BA87" s="10">
        <f t="shared" si="6"/>
        <v>0</v>
      </c>
      <c r="BB87" s="10">
        <f t="shared" si="41"/>
        <v>1</v>
      </c>
      <c r="BC87" s="10">
        <f t="shared" si="42"/>
        <v>0</v>
      </c>
      <c r="BD87" s="10">
        <f t="shared" si="43"/>
        <v>0</v>
      </c>
      <c r="BE87" s="10">
        <f t="shared" si="44"/>
        <v>0</v>
      </c>
      <c r="BF87" s="10">
        <f t="shared" si="45"/>
        <v>0</v>
      </c>
      <c r="BG87" s="10">
        <f t="shared" si="46"/>
        <v>1</v>
      </c>
      <c r="BH87" s="10">
        <f t="shared" si="47"/>
        <v>0</v>
      </c>
      <c r="BJ87" s="133">
        <v>188</v>
      </c>
      <c r="BK87" s="196">
        <f t="shared" si="48"/>
        <v>0</v>
      </c>
      <c r="BL87" s="197">
        <f t="shared" si="49"/>
        <v>0</v>
      </c>
      <c r="BM87" s="197">
        <f t="shared" si="50"/>
        <v>0</v>
      </c>
      <c r="BN87" s="197">
        <f t="shared" si="51"/>
        <v>0</v>
      </c>
      <c r="BO87" s="197">
        <f t="shared" si="52"/>
        <v>1</v>
      </c>
      <c r="BP87" s="197">
        <f t="shared" si="53"/>
        <v>1</v>
      </c>
      <c r="BQ87" s="197">
        <f t="shared" si="54"/>
        <v>1</v>
      </c>
      <c r="BR87" s="197">
        <f t="shared" si="107"/>
        <v>0</v>
      </c>
      <c r="BS87" s="198">
        <f t="shared" si="55"/>
        <v>0</v>
      </c>
      <c r="BT87" s="116">
        <f t="shared" si="56"/>
        <v>4</v>
      </c>
      <c r="BU87" s="164">
        <v>234</v>
      </c>
      <c r="BV87" s="164">
        <f t="shared" si="57"/>
        <v>1</v>
      </c>
      <c r="BW87" s="98">
        <f t="shared" si="58"/>
        <v>0</v>
      </c>
      <c r="BX87" s="98">
        <f t="shared" si="59"/>
        <v>1</v>
      </c>
      <c r="BY87" s="98">
        <f t="shared" si="60"/>
        <v>1</v>
      </c>
      <c r="BZ87" s="98">
        <f t="shared" si="61"/>
        <v>1</v>
      </c>
      <c r="CA87" s="98">
        <f t="shared" si="62"/>
        <v>0</v>
      </c>
      <c r="CB87" s="98">
        <f t="shared" si="63"/>
        <v>0</v>
      </c>
      <c r="CC87" s="98">
        <f t="shared" si="64"/>
        <v>0</v>
      </c>
      <c r="CD87" s="197">
        <f t="shared" si="65"/>
        <v>0</v>
      </c>
      <c r="CE87" s="198">
        <f t="shared" si="66"/>
        <v>0</v>
      </c>
      <c r="CF87" s="116">
        <f t="shared" si="67"/>
        <v>5</v>
      </c>
      <c r="CG87" s="164">
        <v>234</v>
      </c>
      <c r="CH87" s="196">
        <f t="shared" si="68"/>
        <v>1</v>
      </c>
      <c r="CI87" s="98">
        <f t="shared" si="69"/>
        <v>1</v>
      </c>
      <c r="CJ87" s="98">
        <f t="shared" si="70"/>
        <v>0</v>
      </c>
      <c r="CK87" s="98">
        <f t="shared" si="71"/>
        <v>1</v>
      </c>
      <c r="CL87" s="98">
        <f t="shared" si="72"/>
        <v>1</v>
      </c>
      <c r="CM87" s="98">
        <f t="shared" si="73"/>
        <v>1</v>
      </c>
      <c r="CN87" s="98">
        <f t="shared" si="74"/>
        <v>0</v>
      </c>
      <c r="CO87" s="99">
        <f t="shared" si="75"/>
        <v>0</v>
      </c>
      <c r="CP87" s="98">
        <f t="shared" si="76"/>
        <v>0</v>
      </c>
      <c r="CQ87" s="197">
        <f t="shared" si="77"/>
        <v>0</v>
      </c>
      <c r="CR87" s="198">
        <f t="shared" si="78"/>
        <v>0</v>
      </c>
      <c r="CS87">
        <f t="shared" si="79"/>
        <v>5</v>
      </c>
      <c r="CU87" s="164">
        <v>254</v>
      </c>
      <c r="CV87" s="196">
        <f t="shared" si="7"/>
        <v>1</v>
      </c>
      <c r="CW87" s="98">
        <f t="shared" si="8"/>
        <v>1</v>
      </c>
      <c r="CX87" s="98">
        <f t="shared" si="9"/>
        <v>1</v>
      </c>
      <c r="CY87" s="98">
        <f t="shared" si="10"/>
        <v>1</v>
      </c>
      <c r="CZ87" s="98">
        <f t="shared" si="11"/>
        <v>1</v>
      </c>
      <c r="DA87" s="98">
        <f t="shared" si="12"/>
        <v>1</v>
      </c>
      <c r="DB87" s="98">
        <f t="shared" si="13"/>
        <v>1</v>
      </c>
      <c r="DC87" s="99">
        <f t="shared" si="14"/>
        <v>1</v>
      </c>
      <c r="DD87" s="98">
        <f t="shared" si="15"/>
        <v>1</v>
      </c>
      <c r="DE87" s="197">
        <f t="shared" si="16"/>
        <v>1</v>
      </c>
      <c r="DF87" s="197">
        <f t="shared" si="17"/>
        <v>0</v>
      </c>
      <c r="DG87" s="198">
        <f t="shared" si="18"/>
        <v>1</v>
      </c>
      <c r="DH87">
        <f t="shared" si="80"/>
        <v>10</v>
      </c>
      <c r="DJ87" s="164">
        <v>341</v>
      </c>
      <c r="DK87" s="196">
        <f t="shared" si="81"/>
        <v>1</v>
      </c>
      <c r="DL87" s="98">
        <f t="shared" si="82"/>
        <v>1</v>
      </c>
      <c r="DM87" s="98">
        <f t="shared" si="83"/>
        <v>1</v>
      </c>
      <c r="DN87" s="98">
        <f t="shared" si="84"/>
        <v>1</v>
      </c>
      <c r="DO87" s="98">
        <f t="shared" si="85"/>
        <v>0</v>
      </c>
      <c r="DP87" s="98">
        <f t="shared" si="86"/>
        <v>1</v>
      </c>
      <c r="DQ87" s="98">
        <f t="shared" si="87"/>
        <v>1</v>
      </c>
      <c r="DR87" s="98">
        <f t="shared" si="88"/>
        <v>0</v>
      </c>
      <c r="DS87" s="98">
        <f t="shared" si="89"/>
        <v>1</v>
      </c>
      <c r="DT87" s="197">
        <f t="shared" si="90"/>
        <v>1</v>
      </c>
      <c r="DU87" s="197">
        <f t="shared" si="91"/>
        <v>0</v>
      </c>
      <c r="DV87" s="198">
        <f t="shared" si="92"/>
        <v>0</v>
      </c>
      <c r="DW87">
        <f t="shared" si="93"/>
        <v>8</v>
      </c>
      <c r="DY87" s="196">
        <v>314</v>
      </c>
      <c r="DZ87" s="196">
        <f t="shared" si="94"/>
        <v>0</v>
      </c>
      <c r="EA87" s="197">
        <f t="shared" si="95"/>
        <v>0</v>
      </c>
      <c r="EB87" s="98">
        <f t="shared" si="96"/>
        <v>0</v>
      </c>
      <c r="EC87" s="98">
        <f t="shared" si="97"/>
        <v>0</v>
      </c>
      <c r="ED87" s="98">
        <f t="shared" si="98"/>
        <v>0</v>
      </c>
      <c r="EE87" s="98">
        <f t="shared" si="99"/>
        <v>0</v>
      </c>
      <c r="EF87" s="98">
        <f t="shared" si="100"/>
        <v>0</v>
      </c>
      <c r="EG87" s="98">
        <f t="shared" si="101"/>
        <v>0</v>
      </c>
      <c r="EH87" s="98">
        <f t="shared" si="102"/>
        <v>0</v>
      </c>
      <c r="EI87" s="98">
        <f t="shared" si="103"/>
        <v>0</v>
      </c>
      <c r="EJ87" s="197">
        <f t="shared" si="104"/>
        <v>0</v>
      </c>
      <c r="EK87" s="197">
        <f t="shared" si="105"/>
        <v>0</v>
      </c>
      <c r="EL87" s="198">
        <f t="shared" si="106"/>
        <v>0</v>
      </c>
    </row>
    <row r="88" spans="2:142" x14ac:dyDescent="0.2">
      <c r="B88" s="133">
        <v>254</v>
      </c>
      <c r="H88" s="128">
        <v>144</v>
      </c>
      <c r="I88">
        <f t="shared" si="3"/>
        <v>0</v>
      </c>
      <c r="M88" s="2"/>
      <c r="P88" s="128">
        <v>121</v>
      </c>
      <c r="Q88">
        <f t="shared" si="4"/>
        <v>0</v>
      </c>
      <c r="R88" s="10">
        <f t="shared" si="19"/>
        <v>0</v>
      </c>
      <c r="V88" s="130">
        <v>157</v>
      </c>
      <c r="W88">
        <f t="shared" si="20"/>
        <v>1</v>
      </c>
      <c r="X88" s="10">
        <f t="shared" si="21"/>
        <v>0</v>
      </c>
      <c r="Y88" s="10">
        <f t="shared" si="22"/>
        <v>1</v>
      </c>
      <c r="AB88" s="133">
        <v>176</v>
      </c>
      <c r="AC88" s="10">
        <f t="shared" si="23"/>
        <v>0</v>
      </c>
      <c r="AD88" s="10">
        <f t="shared" si="24"/>
        <v>1</v>
      </c>
      <c r="AE88" s="10">
        <f t="shared" si="25"/>
        <v>1</v>
      </c>
      <c r="AF88" s="10">
        <f t="shared" si="26"/>
        <v>1</v>
      </c>
      <c r="AH88" s="128">
        <v>148</v>
      </c>
      <c r="AI88" s="10">
        <f t="shared" si="27"/>
        <v>1</v>
      </c>
      <c r="AJ88" s="10">
        <f t="shared" si="28"/>
        <v>0</v>
      </c>
      <c r="AK88" s="10">
        <f t="shared" si="29"/>
        <v>1</v>
      </c>
      <c r="AL88" s="10">
        <f t="shared" si="30"/>
        <v>1</v>
      </c>
      <c r="AM88" s="10">
        <f t="shared" si="31"/>
        <v>0</v>
      </c>
      <c r="AN88" s="133">
        <v>133</v>
      </c>
      <c r="AO88" s="10">
        <f t="shared" si="32"/>
        <v>0</v>
      </c>
      <c r="AP88" s="10">
        <f t="shared" si="33"/>
        <v>0</v>
      </c>
      <c r="AQ88" s="10">
        <f t="shared" si="34"/>
        <v>0</v>
      </c>
      <c r="AR88" s="10">
        <f t="shared" si="35"/>
        <v>0</v>
      </c>
      <c r="AS88" s="10">
        <f t="shared" si="36"/>
        <v>0</v>
      </c>
      <c r="AT88" s="133">
        <v>176</v>
      </c>
      <c r="AU88" s="10">
        <f t="shared" si="5"/>
        <v>1</v>
      </c>
      <c r="AV88" s="10">
        <f t="shared" si="37"/>
        <v>0</v>
      </c>
      <c r="AW88" s="10">
        <f t="shared" si="38"/>
        <v>1</v>
      </c>
      <c r="AX88" s="10">
        <f t="shared" si="39"/>
        <v>0</v>
      </c>
      <c r="AY88" s="10">
        <f t="shared" si="40"/>
        <v>1</v>
      </c>
      <c r="AZ88" s="144">
        <v>141</v>
      </c>
      <c r="BA88" s="10">
        <f t="shared" si="6"/>
        <v>0</v>
      </c>
      <c r="BB88" s="10">
        <f t="shared" si="41"/>
        <v>0</v>
      </c>
      <c r="BC88" s="10">
        <f t="shared" si="42"/>
        <v>0</v>
      </c>
      <c r="BD88" s="10">
        <f t="shared" si="43"/>
        <v>0</v>
      </c>
      <c r="BE88" s="10">
        <f t="shared" si="44"/>
        <v>0</v>
      </c>
      <c r="BF88" s="10">
        <f t="shared" si="45"/>
        <v>0</v>
      </c>
      <c r="BG88" s="10">
        <f t="shared" si="46"/>
        <v>1</v>
      </c>
      <c r="BH88" s="10">
        <f t="shared" si="47"/>
        <v>0</v>
      </c>
      <c r="BJ88" s="133">
        <v>190</v>
      </c>
      <c r="BK88" s="196">
        <f t="shared" si="48"/>
        <v>0</v>
      </c>
      <c r="BL88" s="197">
        <f t="shared" si="49"/>
        <v>1</v>
      </c>
      <c r="BM88" s="197">
        <f t="shared" si="50"/>
        <v>1</v>
      </c>
      <c r="BN88" s="197">
        <f t="shared" si="51"/>
        <v>0</v>
      </c>
      <c r="BO88" s="197">
        <f t="shared" si="52"/>
        <v>1</v>
      </c>
      <c r="BP88" s="197">
        <f t="shared" si="53"/>
        <v>0</v>
      </c>
      <c r="BQ88" s="197">
        <f t="shared" si="54"/>
        <v>1</v>
      </c>
      <c r="BR88" s="197">
        <f t="shared" si="107"/>
        <v>1</v>
      </c>
      <c r="BS88" s="198">
        <f t="shared" si="55"/>
        <v>0</v>
      </c>
      <c r="BT88" s="116">
        <f t="shared" si="56"/>
        <v>6</v>
      </c>
      <c r="BU88" s="164">
        <v>254</v>
      </c>
      <c r="BV88" s="164">
        <f t="shared" si="57"/>
        <v>1</v>
      </c>
      <c r="BW88" s="98">
        <f t="shared" si="58"/>
        <v>1</v>
      </c>
      <c r="BX88" s="98">
        <f t="shared" si="59"/>
        <v>1</v>
      </c>
      <c r="BY88" s="98">
        <f t="shared" si="60"/>
        <v>1</v>
      </c>
      <c r="BZ88" s="98">
        <f t="shared" si="61"/>
        <v>1</v>
      </c>
      <c r="CA88" s="98">
        <f t="shared" si="62"/>
        <v>1</v>
      </c>
      <c r="CB88" s="98">
        <f t="shared" si="63"/>
        <v>1</v>
      </c>
      <c r="CC88" s="98">
        <f t="shared" si="64"/>
        <v>1</v>
      </c>
      <c r="CD88" s="197">
        <f t="shared" si="65"/>
        <v>1</v>
      </c>
      <c r="CE88" s="198">
        <f t="shared" si="66"/>
        <v>1</v>
      </c>
      <c r="CF88" s="116">
        <f t="shared" si="67"/>
        <v>11</v>
      </c>
      <c r="CG88" s="164">
        <v>245</v>
      </c>
      <c r="CH88" s="196">
        <f t="shared" si="68"/>
        <v>0</v>
      </c>
      <c r="CI88" s="98">
        <f t="shared" si="69"/>
        <v>1</v>
      </c>
      <c r="CJ88" s="98">
        <f t="shared" si="70"/>
        <v>0</v>
      </c>
      <c r="CK88" s="98">
        <f t="shared" si="71"/>
        <v>0</v>
      </c>
      <c r="CL88" s="98">
        <f t="shared" si="72"/>
        <v>0</v>
      </c>
      <c r="CM88" s="98">
        <f t="shared" si="73"/>
        <v>1</v>
      </c>
      <c r="CN88" s="98">
        <f t="shared" si="74"/>
        <v>0</v>
      </c>
      <c r="CO88" s="99">
        <f t="shared" si="75"/>
        <v>1</v>
      </c>
      <c r="CP88" s="98">
        <f t="shared" si="76"/>
        <v>0</v>
      </c>
      <c r="CQ88" s="197">
        <f t="shared" si="77"/>
        <v>0</v>
      </c>
      <c r="CR88" s="198">
        <f t="shared" si="78"/>
        <v>0</v>
      </c>
      <c r="CS88">
        <f t="shared" si="79"/>
        <v>3</v>
      </c>
      <c r="CU88" s="164">
        <v>330</v>
      </c>
      <c r="CV88" s="196">
        <f t="shared" si="7"/>
        <v>1</v>
      </c>
      <c r="CW88" s="98">
        <f t="shared" si="8"/>
        <v>1</v>
      </c>
      <c r="CX88" s="98">
        <f t="shared" si="9"/>
        <v>0</v>
      </c>
      <c r="CY88" s="98">
        <f t="shared" si="10"/>
        <v>1</v>
      </c>
      <c r="CZ88" s="98">
        <f t="shared" si="11"/>
        <v>1</v>
      </c>
      <c r="DA88" s="98">
        <f t="shared" si="12"/>
        <v>0</v>
      </c>
      <c r="DB88" s="98">
        <f t="shared" si="13"/>
        <v>1</v>
      </c>
      <c r="DC88" s="99">
        <f t="shared" si="14"/>
        <v>1</v>
      </c>
      <c r="DD88" s="98">
        <f t="shared" si="15"/>
        <v>1</v>
      </c>
      <c r="DE88" s="197">
        <f t="shared" si="16"/>
        <v>1</v>
      </c>
      <c r="DF88" s="197">
        <f t="shared" si="17"/>
        <v>0</v>
      </c>
      <c r="DG88" s="198">
        <f t="shared" si="18"/>
        <v>1</v>
      </c>
      <c r="DH88">
        <f t="shared" si="80"/>
        <v>8</v>
      </c>
      <c r="DJ88" s="164">
        <v>359</v>
      </c>
      <c r="DK88" s="196">
        <f t="shared" si="81"/>
        <v>1</v>
      </c>
      <c r="DL88" s="98">
        <f t="shared" si="82"/>
        <v>0</v>
      </c>
      <c r="DM88" s="98">
        <f t="shared" si="83"/>
        <v>1</v>
      </c>
      <c r="DN88" s="98">
        <f t="shared" si="84"/>
        <v>0</v>
      </c>
      <c r="DO88" s="98">
        <f t="shared" si="85"/>
        <v>1</v>
      </c>
      <c r="DP88" s="98">
        <f t="shared" si="86"/>
        <v>0</v>
      </c>
      <c r="DQ88" s="98">
        <f t="shared" si="87"/>
        <v>0</v>
      </c>
      <c r="DR88" s="98">
        <f t="shared" si="88"/>
        <v>0</v>
      </c>
      <c r="DS88" s="98">
        <f t="shared" si="89"/>
        <v>0</v>
      </c>
      <c r="DT88" s="197">
        <f t="shared" si="90"/>
        <v>1</v>
      </c>
      <c r="DU88" s="197">
        <f t="shared" si="91"/>
        <v>0</v>
      </c>
      <c r="DV88" s="198">
        <f t="shared" si="92"/>
        <v>0</v>
      </c>
      <c r="DW88">
        <f t="shared" si="93"/>
        <v>4</v>
      </c>
      <c r="DY88" s="196">
        <v>330</v>
      </c>
      <c r="DZ88" s="196">
        <f t="shared" si="94"/>
        <v>0</v>
      </c>
      <c r="EA88" s="197">
        <f t="shared" si="95"/>
        <v>1</v>
      </c>
      <c r="EB88" s="98">
        <f t="shared" si="96"/>
        <v>1</v>
      </c>
      <c r="EC88" s="98">
        <f t="shared" si="97"/>
        <v>1</v>
      </c>
      <c r="ED88" s="98">
        <f t="shared" si="98"/>
        <v>0</v>
      </c>
      <c r="EE88" s="98">
        <f t="shared" si="99"/>
        <v>1</v>
      </c>
      <c r="EF88" s="98">
        <f t="shared" si="100"/>
        <v>1</v>
      </c>
      <c r="EG88" s="98">
        <f t="shared" si="101"/>
        <v>0</v>
      </c>
      <c r="EH88" s="98">
        <f t="shared" si="102"/>
        <v>0</v>
      </c>
      <c r="EI88" s="98">
        <f t="shared" si="103"/>
        <v>0</v>
      </c>
      <c r="EJ88" s="197">
        <f t="shared" si="104"/>
        <v>1</v>
      </c>
      <c r="EK88" s="197">
        <f t="shared" si="105"/>
        <v>0</v>
      </c>
      <c r="EL88" s="198">
        <f t="shared" si="106"/>
        <v>0</v>
      </c>
    </row>
    <row r="89" spans="2:142" x14ac:dyDescent="0.2">
      <c r="B89" s="133">
        <v>255</v>
      </c>
      <c r="H89" s="128">
        <v>147</v>
      </c>
      <c r="I89">
        <f t="shared" si="3"/>
        <v>0</v>
      </c>
      <c r="M89" s="2"/>
      <c r="P89" s="128">
        <v>126</v>
      </c>
      <c r="Q89">
        <f t="shared" si="4"/>
        <v>1</v>
      </c>
      <c r="R89" s="10">
        <f t="shared" si="19"/>
        <v>1</v>
      </c>
      <c r="V89" s="128">
        <v>167</v>
      </c>
      <c r="W89">
        <f t="shared" si="20"/>
        <v>0</v>
      </c>
      <c r="X89" s="10">
        <f t="shared" si="21"/>
        <v>0</v>
      </c>
      <c r="Y89" s="10">
        <f t="shared" si="22"/>
        <v>0</v>
      </c>
      <c r="AB89" s="133">
        <v>177</v>
      </c>
      <c r="AC89" s="10">
        <f t="shared" si="23"/>
        <v>0</v>
      </c>
      <c r="AD89" s="10">
        <f t="shared" si="24"/>
        <v>0</v>
      </c>
      <c r="AE89" s="10">
        <f t="shared" si="25"/>
        <v>1</v>
      </c>
      <c r="AF89" s="10">
        <f t="shared" si="26"/>
        <v>1</v>
      </c>
      <c r="AH89" s="128">
        <v>173</v>
      </c>
      <c r="AI89" s="10">
        <f t="shared" si="27"/>
        <v>0</v>
      </c>
      <c r="AJ89" s="10">
        <f t="shared" si="28"/>
        <v>1</v>
      </c>
      <c r="AK89" s="10">
        <f t="shared" si="29"/>
        <v>1</v>
      </c>
      <c r="AL89" s="10">
        <f t="shared" si="30"/>
        <v>1</v>
      </c>
      <c r="AM89" s="10">
        <f t="shared" si="31"/>
        <v>1</v>
      </c>
      <c r="AN89" s="133">
        <v>135</v>
      </c>
      <c r="AO89" s="10">
        <f t="shared" si="32"/>
        <v>1</v>
      </c>
      <c r="AP89" s="10">
        <f t="shared" si="33"/>
        <v>0</v>
      </c>
      <c r="AQ89" s="10">
        <f t="shared" si="34"/>
        <v>0</v>
      </c>
      <c r="AR89" s="10">
        <f t="shared" si="35"/>
        <v>1</v>
      </c>
      <c r="AS89" s="10">
        <f t="shared" si="36"/>
        <v>1</v>
      </c>
      <c r="AT89" s="133">
        <v>177</v>
      </c>
      <c r="AU89" s="10">
        <f t="shared" si="5"/>
        <v>1</v>
      </c>
      <c r="AV89" s="10">
        <f t="shared" si="37"/>
        <v>0</v>
      </c>
      <c r="AW89" s="10">
        <f t="shared" si="38"/>
        <v>1</v>
      </c>
      <c r="AX89" s="10">
        <f t="shared" si="39"/>
        <v>0</v>
      </c>
      <c r="AY89" s="10">
        <f t="shared" si="40"/>
        <v>0</v>
      </c>
      <c r="AZ89" s="133">
        <v>148</v>
      </c>
      <c r="BA89" s="10">
        <f t="shared" si="6"/>
        <v>1</v>
      </c>
      <c r="BB89" s="10">
        <f t="shared" si="41"/>
        <v>1</v>
      </c>
      <c r="BC89" s="10">
        <f t="shared" si="42"/>
        <v>1</v>
      </c>
      <c r="BD89" s="10">
        <f t="shared" si="43"/>
        <v>1</v>
      </c>
      <c r="BE89" s="10">
        <f t="shared" si="44"/>
        <v>0</v>
      </c>
      <c r="BF89" s="10">
        <f t="shared" si="45"/>
        <v>1</v>
      </c>
      <c r="BG89" s="10">
        <f t="shared" si="46"/>
        <v>1</v>
      </c>
      <c r="BH89" s="10">
        <f t="shared" si="47"/>
        <v>0</v>
      </c>
      <c r="BJ89" s="133">
        <v>201</v>
      </c>
      <c r="BK89" s="196">
        <f t="shared" si="48"/>
        <v>1</v>
      </c>
      <c r="BL89" s="197">
        <f t="shared" si="49"/>
        <v>0</v>
      </c>
      <c r="BM89" s="197">
        <f t="shared" si="50"/>
        <v>1</v>
      </c>
      <c r="BN89" s="197">
        <f t="shared" si="51"/>
        <v>0</v>
      </c>
      <c r="BO89" s="197">
        <f t="shared" si="52"/>
        <v>0</v>
      </c>
      <c r="BP89" s="197">
        <f t="shared" si="53"/>
        <v>1</v>
      </c>
      <c r="BQ89" s="197">
        <f t="shared" si="54"/>
        <v>1</v>
      </c>
      <c r="BR89" s="197">
        <f t="shared" si="107"/>
        <v>0</v>
      </c>
      <c r="BS89" s="198">
        <f t="shared" si="55"/>
        <v>1</v>
      </c>
      <c r="BT89" s="116">
        <f t="shared" si="56"/>
        <v>6</v>
      </c>
      <c r="BU89" s="164">
        <v>263</v>
      </c>
      <c r="BV89" s="164">
        <f t="shared" si="57"/>
        <v>0</v>
      </c>
      <c r="BW89" s="98">
        <f t="shared" si="58"/>
        <v>0</v>
      </c>
      <c r="BX89" s="98">
        <f t="shared" si="59"/>
        <v>0</v>
      </c>
      <c r="BY89" s="98">
        <f t="shared" si="60"/>
        <v>0</v>
      </c>
      <c r="BZ89" s="98">
        <f t="shared" si="61"/>
        <v>0</v>
      </c>
      <c r="CA89" s="98">
        <f t="shared" si="62"/>
        <v>1</v>
      </c>
      <c r="CB89" s="98">
        <f t="shared" si="63"/>
        <v>1</v>
      </c>
      <c r="CC89" s="98">
        <f t="shared" si="64"/>
        <v>0</v>
      </c>
      <c r="CD89" s="197">
        <f t="shared" si="65"/>
        <v>0</v>
      </c>
      <c r="CE89" s="198">
        <f t="shared" si="66"/>
        <v>0</v>
      </c>
      <c r="CF89" s="116">
        <f t="shared" si="67"/>
        <v>3</v>
      </c>
      <c r="CG89" s="164">
        <v>254</v>
      </c>
      <c r="CH89" s="196">
        <f t="shared" si="68"/>
        <v>1</v>
      </c>
      <c r="CI89" s="98">
        <f t="shared" si="69"/>
        <v>1</v>
      </c>
      <c r="CJ89" s="98">
        <f t="shared" si="70"/>
        <v>1</v>
      </c>
      <c r="CK89" s="98">
        <f t="shared" si="71"/>
        <v>1</v>
      </c>
      <c r="CL89" s="98">
        <f t="shared" si="72"/>
        <v>1</v>
      </c>
      <c r="CM89" s="98">
        <f t="shared" si="73"/>
        <v>1</v>
      </c>
      <c r="CN89" s="98">
        <f t="shared" si="74"/>
        <v>1</v>
      </c>
      <c r="CO89" s="99">
        <f t="shared" si="75"/>
        <v>1</v>
      </c>
      <c r="CP89" s="98">
        <f t="shared" si="76"/>
        <v>1</v>
      </c>
      <c r="CQ89" s="197">
        <f t="shared" si="77"/>
        <v>1</v>
      </c>
      <c r="CR89" s="198">
        <f t="shared" si="78"/>
        <v>1</v>
      </c>
      <c r="CS89">
        <f t="shared" si="79"/>
        <v>11</v>
      </c>
      <c r="CU89" s="164">
        <v>341</v>
      </c>
      <c r="CV89" s="196">
        <f t="shared" si="7"/>
        <v>1</v>
      </c>
      <c r="CW89" s="98">
        <f t="shared" si="8"/>
        <v>1</v>
      </c>
      <c r="CX89" s="98">
        <f t="shared" si="9"/>
        <v>1</v>
      </c>
      <c r="CY89" s="98">
        <f t="shared" si="10"/>
        <v>0</v>
      </c>
      <c r="CZ89" s="98">
        <f t="shared" si="11"/>
        <v>1</v>
      </c>
      <c r="DA89" s="98">
        <f t="shared" si="12"/>
        <v>1</v>
      </c>
      <c r="DB89" s="98">
        <f t="shared" si="13"/>
        <v>0</v>
      </c>
      <c r="DC89" s="99">
        <f t="shared" si="14"/>
        <v>1</v>
      </c>
      <c r="DD89" s="98">
        <f t="shared" si="15"/>
        <v>1</v>
      </c>
      <c r="DE89" s="197">
        <f t="shared" si="16"/>
        <v>0</v>
      </c>
      <c r="DF89" s="197">
        <f t="shared" si="17"/>
        <v>0</v>
      </c>
      <c r="DG89" s="198">
        <f t="shared" si="18"/>
        <v>0</v>
      </c>
      <c r="DH89">
        <f t="shared" si="80"/>
        <v>7</v>
      </c>
      <c r="DJ89" s="164">
        <v>365</v>
      </c>
      <c r="DK89" s="196">
        <f t="shared" si="81"/>
        <v>1</v>
      </c>
      <c r="DL89" s="98">
        <f t="shared" si="82"/>
        <v>1</v>
      </c>
      <c r="DM89" s="98">
        <f t="shared" si="83"/>
        <v>1</v>
      </c>
      <c r="DN89" s="98">
        <f t="shared" si="84"/>
        <v>1</v>
      </c>
      <c r="DO89" s="98">
        <f t="shared" si="85"/>
        <v>1</v>
      </c>
      <c r="DP89" s="98">
        <f t="shared" si="86"/>
        <v>1</v>
      </c>
      <c r="DQ89" s="98">
        <f t="shared" si="87"/>
        <v>1</v>
      </c>
      <c r="DR89" s="98">
        <f t="shared" si="88"/>
        <v>1</v>
      </c>
      <c r="DS89" s="98">
        <f t="shared" si="89"/>
        <v>1</v>
      </c>
      <c r="DT89" s="197">
        <f t="shared" si="90"/>
        <v>0</v>
      </c>
      <c r="DU89" s="197">
        <f t="shared" si="91"/>
        <v>0</v>
      </c>
      <c r="DV89" s="198">
        <f t="shared" si="92"/>
        <v>0</v>
      </c>
      <c r="DW89">
        <f t="shared" si="93"/>
        <v>9</v>
      </c>
      <c r="DY89" s="196">
        <v>334</v>
      </c>
      <c r="DZ89" s="196">
        <f t="shared" si="94"/>
        <v>0</v>
      </c>
      <c r="EA89" s="197">
        <f t="shared" si="95"/>
        <v>0</v>
      </c>
      <c r="EB89" s="98">
        <f t="shared" si="96"/>
        <v>0</v>
      </c>
      <c r="EC89" s="98">
        <f t="shared" si="97"/>
        <v>0</v>
      </c>
      <c r="ED89" s="98">
        <f t="shared" si="98"/>
        <v>0</v>
      </c>
      <c r="EE89" s="98">
        <f t="shared" si="99"/>
        <v>0</v>
      </c>
      <c r="EF89" s="98">
        <f t="shared" si="100"/>
        <v>0</v>
      </c>
      <c r="EG89" s="98">
        <f t="shared" si="101"/>
        <v>0</v>
      </c>
      <c r="EH89" s="98">
        <f t="shared" si="102"/>
        <v>0</v>
      </c>
      <c r="EI89" s="98">
        <f t="shared" si="103"/>
        <v>0</v>
      </c>
      <c r="EJ89" s="197">
        <f t="shared" si="104"/>
        <v>0</v>
      </c>
      <c r="EK89" s="197">
        <f t="shared" si="105"/>
        <v>0</v>
      </c>
      <c r="EL89" s="198">
        <f t="shared" si="106"/>
        <v>0</v>
      </c>
    </row>
    <row r="90" spans="2:142" x14ac:dyDescent="0.2">
      <c r="B90" s="133">
        <v>267</v>
      </c>
      <c r="H90" s="128">
        <v>148</v>
      </c>
      <c r="I90">
        <f t="shared" si="3"/>
        <v>0</v>
      </c>
      <c r="M90" s="156"/>
      <c r="P90" s="129">
        <v>135</v>
      </c>
      <c r="Q90">
        <f t="shared" si="4"/>
        <v>1</v>
      </c>
      <c r="R90" s="10">
        <f t="shared" si="19"/>
        <v>1</v>
      </c>
      <c r="V90" s="128">
        <v>168</v>
      </c>
      <c r="W90">
        <f t="shared" si="20"/>
        <v>1</v>
      </c>
      <c r="X90" s="10">
        <f t="shared" si="21"/>
        <v>0</v>
      </c>
      <c r="Y90" s="10">
        <f t="shared" si="22"/>
        <v>0</v>
      </c>
      <c r="AB90" s="133">
        <v>179</v>
      </c>
      <c r="AC90" s="10">
        <f t="shared" si="23"/>
        <v>0</v>
      </c>
      <c r="AD90" s="10">
        <f t="shared" si="24"/>
        <v>0</v>
      </c>
      <c r="AE90" s="10">
        <f t="shared" si="25"/>
        <v>0</v>
      </c>
      <c r="AF90" s="10">
        <f t="shared" si="26"/>
        <v>0</v>
      </c>
      <c r="AH90" s="128">
        <v>175</v>
      </c>
      <c r="AI90" s="10">
        <f t="shared" si="27"/>
        <v>1</v>
      </c>
      <c r="AJ90" s="10">
        <f t="shared" si="28"/>
        <v>1</v>
      </c>
      <c r="AK90" s="10">
        <f t="shared" si="29"/>
        <v>1</v>
      </c>
      <c r="AL90" s="10">
        <f t="shared" si="30"/>
        <v>1</v>
      </c>
      <c r="AM90" s="10">
        <f t="shared" si="31"/>
        <v>1</v>
      </c>
      <c r="AN90" s="133">
        <v>138</v>
      </c>
      <c r="AO90" s="10">
        <f t="shared" si="32"/>
        <v>0</v>
      </c>
      <c r="AP90" s="10">
        <f t="shared" si="33"/>
        <v>0</v>
      </c>
      <c r="AQ90" s="10">
        <f t="shared" si="34"/>
        <v>0</v>
      </c>
      <c r="AR90" s="10">
        <f t="shared" si="35"/>
        <v>1</v>
      </c>
      <c r="AS90" s="10">
        <f t="shared" si="36"/>
        <v>0</v>
      </c>
      <c r="AT90" s="133">
        <v>179</v>
      </c>
      <c r="AU90" s="10">
        <f t="shared" si="5"/>
        <v>1</v>
      </c>
      <c r="AV90" s="10">
        <f t="shared" si="37"/>
        <v>1</v>
      </c>
      <c r="AW90" s="10">
        <f t="shared" si="38"/>
        <v>1</v>
      </c>
      <c r="AX90" s="10">
        <f t="shared" si="39"/>
        <v>0</v>
      </c>
      <c r="AY90" s="10">
        <f t="shared" si="40"/>
        <v>0</v>
      </c>
      <c r="AZ90" s="133">
        <v>155</v>
      </c>
      <c r="BA90" s="10">
        <f t="shared" si="6"/>
        <v>0</v>
      </c>
      <c r="BB90" s="10">
        <f t="shared" si="41"/>
        <v>0</v>
      </c>
      <c r="BC90" s="10">
        <f t="shared" si="42"/>
        <v>0</v>
      </c>
      <c r="BD90" s="10">
        <f t="shared" si="43"/>
        <v>0</v>
      </c>
      <c r="BE90" s="10">
        <f t="shared" si="44"/>
        <v>0</v>
      </c>
      <c r="BF90" s="10">
        <f t="shared" si="45"/>
        <v>1</v>
      </c>
      <c r="BG90" s="10">
        <f t="shared" si="46"/>
        <v>0</v>
      </c>
      <c r="BH90" s="10">
        <f t="shared" si="47"/>
        <v>0</v>
      </c>
      <c r="BJ90" s="133">
        <v>207</v>
      </c>
      <c r="BK90" s="196">
        <f t="shared" si="48"/>
        <v>1</v>
      </c>
      <c r="BL90" s="197">
        <f t="shared" si="49"/>
        <v>0</v>
      </c>
      <c r="BM90" s="197">
        <f t="shared" si="50"/>
        <v>0</v>
      </c>
      <c r="BN90" s="197">
        <f t="shared" si="51"/>
        <v>0</v>
      </c>
      <c r="BO90" s="197">
        <f t="shared" si="52"/>
        <v>0</v>
      </c>
      <c r="BP90" s="197">
        <f t="shared" si="53"/>
        <v>0</v>
      </c>
      <c r="BQ90" s="197">
        <f t="shared" si="54"/>
        <v>0</v>
      </c>
      <c r="BR90" s="197">
        <f t="shared" si="107"/>
        <v>0</v>
      </c>
      <c r="BS90" s="198">
        <f t="shared" si="55"/>
        <v>0</v>
      </c>
      <c r="BT90" s="116">
        <f t="shared" si="56"/>
        <v>2</v>
      </c>
      <c r="BU90" s="164">
        <v>271</v>
      </c>
      <c r="BV90" s="164">
        <f t="shared" si="57"/>
        <v>0</v>
      </c>
      <c r="BW90" s="98">
        <f t="shared" si="58"/>
        <v>0</v>
      </c>
      <c r="BX90" s="98">
        <f t="shared" si="59"/>
        <v>0</v>
      </c>
      <c r="BY90" s="98">
        <f t="shared" si="60"/>
        <v>1</v>
      </c>
      <c r="BZ90" s="98">
        <f t="shared" si="61"/>
        <v>0</v>
      </c>
      <c r="CA90" s="98">
        <f t="shared" si="62"/>
        <v>0</v>
      </c>
      <c r="CB90" s="98">
        <f t="shared" si="63"/>
        <v>1</v>
      </c>
      <c r="CC90" s="98">
        <f t="shared" si="64"/>
        <v>1</v>
      </c>
      <c r="CD90" s="197">
        <f t="shared" si="65"/>
        <v>0</v>
      </c>
      <c r="CE90" s="198">
        <f t="shared" si="66"/>
        <v>0</v>
      </c>
      <c r="CF90" s="116">
        <f t="shared" si="67"/>
        <v>4</v>
      </c>
      <c r="CG90" s="164">
        <v>294</v>
      </c>
      <c r="CH90" s="196">
        <f t="shared" si="68"/>
        <v>1</v>
      </c>
      <c r="CI90" s="98">
        <f t="shared" si="69"/>
        <v>0</v>
      </c>
      <c r="CJ90" s="98">
        <f t="shared" si="70"/>
        <v>0</v>
      </c>
      <c r="CK90" s="98">
        <f t="shared" si="71"/>
        <v>0</v>
      </c>
      <c r="CL90" s="98">
        <f t="shared" si="72"/>
        <v>0</v>
      </c>
      <c r="CM90" s="98">
        <f t="shared" si="73"/>
        <v>0</v>
      </c>
      <c r="CN90" s="98">
        <f t="shared" si="74"/>
        <v>0</v>
      </c>
      <c r="CO90" s="99">
        <f t="shared" si="75"/>
        <v>0</v>
      </c>
      <c r="CP90" s="98">
        <f t="shared" si="76"/>
        <v>0</v>
      </c>
      <c r="CQ90" s="197">
        <f t="shared" si="77"/>
        <v>1</v>
      </c>
      <c r="CR90" s="198">
        <f t="shared" si="78"/>
        <v>0</v>
      </c>
      <c r="CS90">
        <f t="shared" si="79"/>
        <v>2</v>
      </c>
      <c r="CU90" s="164">
        <v>358</v>
      </c>
      <c r="CV90" s="196">
        <f t="shared" si="7"/>
        <v>0</v>
      </c>
      <c r="CW90" s="98">
        <f t="shared" si="8"/>
        <v>0</v>
      </c>
      <c r="CX90" s="98">
        <f t="shared" si="9"/>
        <v>0</v>
      </c>
      <c r="CY90" s="98">
        <f t="shared" si="10"/>
        <v>0</v>
      </c>
      <c r="CZ90" s="98">
        <f t="shared" si="11"/>
        <v>0</v>
      </c>
      <c r="DA90" s="98">
        <f t="shared" si="12"/>
        <v>1</v>
      </c>
      <c r="DB90" s="98">
        <f t="shared" si="13"/>
        <v>0</v>
      </c>
      <c r="DC90" s="99">
        <f t="shared" si="14"/>
        <v>1</v>
      </c>
      <c r="DD90" s="98">
        <f t="shared" si="15"/>
        <v>1</v>
      </c>
      <c r="DE90" s="197">
        <f t="shared" si="16"/>
        <v>0</v>
      </c>
      <c r="DF90" s="197">
        <f t="shared" si="17"/>
        <v>0</v>
      </c>
      <c r="DG90" s="198">
        <f t="shared" si="18"/>
        <v>0</v>
      </c>
      <c r="DH90">
        <f t="shared" si="80"/>
        <v>3</v>
      </c>
      <c r="DJ90" s="164">
        <v>379</v>
      </c>
      <c r="DK90" s="196">
        <f t="shared" si="81"/>
        <v>0</v>
      </c>
      <c r="DL90" s="98">
        <f t="shared" si="82"/>
        <v>0</v>
      </c>
      <c r="DM90" s="98">
        <f t="shared" si="83"/>
        <v>0</v>
      </c>
      <c r="DN90" s="98">
        <f t="shared" si="84"/>
        <v>0</v>
      </c>
      <c r="DO90" s="98">
        <f t="shared" si="85"/>
        <v>0</v>
      </c>
      <c r="DP90" s="98">
        <f t="shared" si="86"/>
        <v>0</v>
      </c>
      <c r="DQ90" s="98">
        <f t="shared" si="87"/>
        <v>0</v>
      </c>
      <c r="DR90" s="98">
        <f t="shared" si="88"/>
        <v>0</v>
      </c>
      <c r="DS90" s="98">
        <f t="shared" si="89"/>
        <v>0</v>
      </c>
      <c r="DT90" s="197">
        <f t="shared" si="90"/>
        <v>0</v>
      </c>
      <c r="DU90" s="197">
        <f t="shared" si="91"/>
        <v>0</v>
      </c>
      <c r="DV90" s="198">
        <f t="shared" si="92"/>
        <v>0</v>
      </c>
      <c r="DW90">
        <f t="shared" si="93"/>
        <v>0</v>
      </c>
      <c r="DY90" s="196">
        <v>340</v>
      </c>
      <c r="DZ90" s="196">
        <f t="shared" si="94"/>
        <v>0</v>
      </c>
      <c r="EA90" s="197">
        <f t="shared" si="95"/>
        <v>0</v>
      </c>
      <c r="EB90" s="98">
        <f t="shared" si="96"/>
        <v>0</v>
      </c>
      <c r="EC90" s="98">
        <f t="shared" si="97"/>
        <v>0</v>
      </c>
      <c r="ED90" s="98">
        <f t="shared" si="98"/>
        <v>0</v>
      </c>
      <c r="EE90" s="98">
        <f t="shared" si="99"/>
        <v>0</v>
      </c>
      <c r="EF90" s="98">
        <f t="shared" si="100"/>
        <v>0</v>
      </c>
      <c r="EG90" s="98">
        <f t="shared" si="101"/>
        <v>0</v>
      </c>
      <c r="EH90" s="98">
        <f t="shared" si="102"/>
        <v>0</v>
      </c>
      <c r="EI90" s="98">
        <f t="shared" si="103"/>
        <v>0</v>
      </c>
      <c r="EJ90" s="197">
        <f t="shared" si="104"/>
        <v>0</v>
      </c>
      <c r="EK90" s="197">
        <f t="shared" si="105"/>
        <v>0</v>
      </c>
      <c r="EL90" s="198">
        <f t="shared" si="106"/>
        <v>0</v>
      </c>
    </row>
    <row r="91" spans="2:142" x14ac:dyDescent="0.2">
      <c r="B91" s="133">
        <v>269</v>
      </c>
      <c r="H91" s="128">
        <v>173</v>
      </c>
      <c r="I91">
        <f t="shared" si="3"/>
        <v>1</v>
      </c>
      <c r="M91" s="2"/>
      <c r="P91" s="128">
        <v>138</v>
      </c>
      <c r="Q91">
        <f t="shared" si="4"/>
        <v>0</v>
      </c>
      <c r="R91" s="10">
        <f t="shared" si="19"/>
        <v>0</v>
      </c>
      <c r="V91" s="130">
        <v>173</v>
      </c>
      <c r="W91">
        <f t="shared" si="20"/>
        <v>1</v>
      </c>
      <c r="X91" s="10">
        <f t="shared" si="21"/>
        <v>1</v>
      </c>
      <c r="Y91" s="10">
        <f t="shared" si="22"/>
        <v>1</v>
      </c>
      <c r="AB91" s="133">
        <v>180</v>
      </c>
      <c r="AC91" s="10">
        <f t="shared" si="23"/>
        <v>1</v>
      </c>
      <c r="AD91" s="10">
        <f t="shared" si="24"/>
        <v>1</v>
      </c>
      <c r="AE91" s="10">
        <f t="shared" si="25"/>
        <v>0</v>
      </c>
      <c r="AF91" s="10">
        <f t="shared" si="26"/>
        <v>0</v>
      </c>
      <c r="AH91" s="128">
        <v>179</v>
      </c>
      <c r="AI91" s="10">
        <f t="shared" si="27"/>
        <v>1</v>
      </c>
      <c r="AJ91" s="10">
        <f t="shared" si="28"/>
        <v>0</v>
      </c>
      <c r="AK91" s="10">
        <f t="shared" si="29"/>
        <v>0</v>
      </c>
      <c r="AL91" s="10">
        <f t="shared" si="30"/>
        <v>0</v>
      </c>
      <c r="AM91" s="10">
        <f t="shared" si="31"/>
        <v>0</v>
      </c>
      <c r="AN91" s="133">
        <v>148</v>
      </c>
      <c r="AO91" s="10">
        <f t="shared" si="32"/>
        <v>1</v>
      </c>
      <c r="AP91" s="10">
        <f t="shared" si="33"/>
        <v>1</v>
      </c>
      <c r="AQ91" s="10">
        <f t="shared" si="34"/>
        <v>0</v>
      </c>
      <c r="AR91" s="10">
        <f t="shared" si="35"/>
        <v>1</v>
      </c>
      <c r="AS91" s="10">
        <f t="shared" si="36"/>
        <v>1</v>
      </c>
      <c r="AT91" s="133">
        <v>181</v>
      </c>
      <c r="AU91" s="10">
        <f t="shared" si="5"/>
        <v>0</v>
      </c>
      <c r="AV91" s="10">
        <f t="shared" si="37"/>
        <v>0</v>
      </c>
      <c r="AW91" s="10">
        <f t="shared" si="38"/>
        <v>0</v>
      </c>
      <c r="AX91" s="10">
        <f t="shared" si="39"/>
        <v>0</v>
      </c>
      <c r="AY91" s="10">
        <f t="shared" si="40"/>
        <v>0</v>
      </c>
      <c r="AZ91" s="133">
        <v>175</v>
      </c>
      <c r="BA91" s="10">
        <f t="shared" si="6"/>
        <v>1</v>
      </c>
      <c r="BB91" s="10">
        <f t="shared" si="41"/>
        <v>1</v>
      </c>
      <c r="BC91" s="10">
        <f t="shared" si="42"/>
        <v>1</v>
      </c>
      <c r="BD91" s="10">
        <f t="shared" si="43"/>
        <v>1</v>
      </c>
      <c r="BE91" s="10">
        <f t="shared" si="44"/>
        <v>1</v>
      </c>
      <c r="BF91" s="10">
        <f t="shared" si="45"/>
        <v>1</v>
      </c>
      <c r="BG91" s="10">
        <f t="shared" si="46"/>
        <v>1</v>
      </c>
      <c r="BH91" s="10">
        <f t="shared" si="47"/>
        <v>1</v>
      </c>
      <c r="BJ91" s="177">
        <v>217</v>
      </c>
      <c r="BK91" s="196">
        <f t="shared" si="48"/>
        <v>1</v>
      </c>
      <c r="BL91" s="197">
        <f t="shared" si="49"/>
        <v>1</v>
      </c>
      <c r="BM91" s="197">
        <f t="shared" si="50"/>
        <v>1</v>
      </c>
      <c r="BN91" s="197">
        <f t="shared" si="51"/>
        <v>1</v>
      </c>
      <c r="BO91" s="197">
        <f t="shared" si="52"/>
        <v>1</v>
      </c>
      <c r="BP91" s="197">
        <f t="shared" si="53"/>
        <v>1</v>
      </c>
      <c r="BQ91" s="197">
        <f t="shared" si="54"/>
        <v>1</v>
      </c>
      <c r="BR91" s="197">
        <f t="shared" si="107"/>
        <v>1</v>
      </c>
      <c r="BS91" s="198">
        <f t="shared" si="55"/>
        <v>0</v>
      </c>
      <c r="BT91" s="116">
        <f t="shared" si="56"/>
        <v>9</v>
      </c>
      <c r="BU91" s="164">
        <v>294</v>
      </c>
      <c r="BV91" s="164">
        <f t="shared" si="57"/>
        <v>0</v>
      </c>
      <c r="BW91" s="98">
        <f t="shared" si="58"/>
        <v>0</v>
      </c>
      <c r="BX91" s="98">
        <f t="shared" si="59"/>
        <v>0</v>
      </c>
      <c r="BY91" s="98">
        <f t="shared" si="60"/>
        <v>0</v>
      </c>
      <c r="BZ91" s="98">
        <f t="shared" si="61"/>
        <v>0</v>
      </c>
      <c r="CA91" s="98">
        <f t="shared" si="62"/>
        <v>0</v>
      </c>
      <c r="CB91" s="98">
        <f t="shared" si="63"/>
        <v>0</v>
      </c>
      <c r="CC91" s="98">
        <f t="shared" si="64"/>
        <v>0</v>
      </c>
      <c r="CD91" s="197">
        <f t="shared" si="65"/>
        <v>1</v>
      </c>
      <c r="CE91" s="198">
        <f t="shared" si="66"/>
        <v>0</v>
      </c>
      <c r="CF91" s="116">
        <f t="shared" si="67"/>
        <v>2</v>
      </c>
      <c r="CG91" s="164">
        <v>303</v>
      </c>
      <c r="CH91" s="196">
        <f t="shared" si="68"/>
        <v>0</v>
      </c>
      <c r="CI91" s="98">
        <f t="shared" si="69"/>
        <v>0</v>
      </c>
      <c r="CJ91" s="98">
        <f t="shared" si="70"/>
        <v>0</v>
      </c>
      <c r="CK91" s="98">
        <f t="shared" si="71"/>
        <v>0</v>
      </c>
      <c r="CL91" s="98">
        <f t="shared" si="72"/>
        <v>0</v>
      </c>
      <c r="CM91" s="98">
        <f t="shared" si="73"/>
        <v>0</v>
      </c>
      <c r="CN91" s="98">
        <f t="shared" si="74"/>
        <v>0</v>
      </c>
      <c r="CO91" s="99">
        <f t="shared" si="75"/>
        <v>1</v>
      </c>
      <c r="CP91" s="98">
        <f t="shared" si="76"/>
        <v>1</v>
      </c>
      <c r="CQ91" s="197">
        <f t="shared" si="77"/>
        <v>0</v>
      </c>
      <c r="CR91" s="198">
        <f t="shared" si="78"/>
        <v>0</v>
      </c>
      <c r="CS91">
        <f t="shared" si="79"/>
        <v>2</v>
      </c>
      <c r="CU91" s="164">
        <v>359</v>
      </c>
      <c r="CV91" s="196">
        <f t="shared" si="7"/>
        <v>0</v>
      </c>
      <c r="CW91" s="98">
        <f t="shared" si="8"/>
        <v>1</v>
      </c>
      <c r="CX91" s="98">
        <f t="shared" si="9"/>
        <v>0</v>
      </c>
      <c r="CY91" s="98">
        <f t="shared" si="10"/>
        <v>1</v>
      </c>
      <c r="CZ91" s="98">
        <f t="shared" si="11"/>
        <v>0</v>
      </c>
      <c r="DA91" s="98">
        <f t="shared" si="12"/>
        <v>0</v>
      </c>
      <c r="DB91" s="98">
        <f t="shared" si="13"/>
        <v>0</v>
      </c>
      <c r="DC91" s="99">
        <f t="shared" si="14"/>
        <v>0</v>
      </c>
      <c r="DD91" s="98">
        <f t="shared" si="15"/>
        <v>1</v>
      </c>
      <c r="DE91" s="197">
        <f t="shared" si="16"/>
        <v>0</v>
      </c>
      <c r="DF91" s="197">
        <f t="shared" si="17"/>
        <v>0</v>
      </c>
      <c r="DG91" s="198">
        <f t="shared" si="18"/>
        <v>0</v>
      </c>
      <c r="DH91">
        <f t="shared" si="80"/>
        <v>3</v>
      </c>
      <c r="DJ91" s="164">
        <v>469</v>
      </c>
      <c r="DK91" s="196">
        <f t="shared" si="81"/>
        <v>1</v>
      </c>
      <c r="DL91" s="98">
        <f t="shared" si="82"/>
        <v>1</v>
      </c>
      <c r="DM91" s="98">
        <f t="shared" si="83"/>
        <v>1</v>
      </c>
      <c r="DN91" s="98">
        <f t="shared" si="84"/>
        <v>1</v>
      </c>
      <c r="DO91" s="98">
        <f t="shared" si="85"/>
        <v>1</v>
      </c>
      <c r="DP91" s="98">
        <f t="shared" si="86"/>
        <v>1</v>
      </c>
      <c r="DQ91" s="98">
        <f t="shared" si="87"/>
        <v>1</v>
      </c>
      <c r="DR91" s="98">
        <f t="shared" si="88"/>
        <v>1</v>
      </c>
      <c r="DS91" s="98">
        <f t="shared" si="89"/>
        <v>1</v>
      </c>
      <c r="DT91" s="197">
        <f t="shared" si="90"/>
        <v>1</v>
      </c>
      <c r="DU91" s="197">
        <f t="shared" si="91"/>
        <v>0</v>
      </c>
      <c r="DV91" s="198">
        <f t="shared" si="92"/>
        <v>0</v>
      </c>
      <c r="DW91">
        <f t="shared" si="93"/>
        <v>10</v>
      </c>
      <c r="DY91" s="196">
        <v>341</v>
      </c>
      <c r="DZ91" s="196">
        <f t="shared" si="94"/>
        <v>1</v>
      </c>
      <c r="EA91" s="197">
        <f t="shared" si="95"/>
        <v>1</v>
      </c>
      <c r="EB91" s="98">
        <f t="shared" si="96"/>
        <v>1</v>
      </c>
      <c r="EC91" s="98">
        <f t="shared" si="97"/>
        <v>1</v>
      </c>
      <c r="ED91" s="98">
        <f t="shared" si="98"/>
        <v>1</v>
      </c>
      <c r="EE91" s="98">
        <f t="shared" si="99"/>
        <v>0</v>
      </c>
      <c r="EF91" s="98">
        <f t="shared" si="100"/>
        <v>1</v>
      </c>
      <c r="EG91" s="98">
        <f t="shared" si="101"/>
        <v>1</v>
      </c>
      <c r="EH91" s="98">
        <f t="shared" si="102"/>
        <v>0</v>
      </c>
      <c r="EI91" s="98">
        <f t="shared" si="103"/>
        <v>0</v>
      </c>
      <c r="EJ91" s="197">
        <f t="shared" si="104"/>
        <v>1</v>
      </c>
      <c r="EK91" s="197">
        <f t="shared" si="105"/>
        <v>0</v>
      </c>
      <c r="EL91" s="198">
        <f t="shared" si="106"/>
        <v>0</v>
      </c>
    </row>
    <row r="92" spans="2:142" x14ac:dyDescent="0.2">
      <c r="B92" s="133">
        <v>274</v>
      </c>
      <c r="H92" s="128">
        <v>174</v>
      </c>
      <c r="I92">
        <f t="shared" si="3"/>
        <v>0</v>
      </c>
      <c r="M92" s="2"/>
      <c r="P92" s="128">
        <v>144</v>
      </c>
      <c r="Q92">
        <f t="shared" si="4"/>
        <v>1</v>
      </c>
      <c r="R92" s="10">
        <f t="shared" si="19"/>
        <v>0</v>
      </c>
      <c r="V92" s="128">
        <v>175</v>
      </c>
      <c r="W92">
        <f t="shared" si="20"/>
        <v>1</v>
      </c>
      <c r="X92" s="10">
        <f t="shared" si="21"/>
        <v>1</v>
      </c>
      <c r="Y92" s="10">
        <f t="shared" si="22"/>
        <v>1</v>
      </c>
      <c r="AB92" s="133">
        <v>188</v>
      </c>
      <c r="AC92" s="10">
        <f t="shared" si="23"/>
        <v>1</v>
      </c>
      <c r="AD92" s="10">
        <f t="shared" si="24"/>
        <v>1</v>
      </c>
      <c r="AE92" s="10">
        <f t="shared" si="25"/>
        <v>0</v>
      </c>
      <c r="AF92" s="10">
        <f t="shared" si="26"/>
        <v>0</v>
      </c>
      <c r="AH92" s="128">
        <v>180</v>
      </c>
      <c r="AI92" s="10">
        <f t="shared" si="27"/>
        <v>1</v>
      </c>
      <c r="AJ92" s="10">
        <f t="shared" si="28"/>
        <v>1</v>
      </c>
      <c r="AK92" s="10">
        <f t="shared" si="29"/>
        <v>1</v>
      </c>
      <c r="AL92" s="10">
        <f t="shared" si="30"/>
        <v>0</v>
      </c>
      <c r="AM92" s="10">
        <f t="shared" si="31"/>
        <v>0</v>
      </c>
      <c r="AN92" s="133">
        <v>159</v>
      </c>
      <c r="AO92" s="10">
        <f t="shared" si="32"/>
        <v>0</v>
      </c>
      <c r="AP92" s="10">
        <f t="shared" si="33"/>
        <v>0</v>
      </c>
      <c r="AQ92" s="10">
        <f t="shared" si="34"/>
        <v>0</v>
      </c>
      <c r="AR92" s="10">
        <f t="shared" si="35"/>
        <v>1</v>
      </c>
      <c r="AS92" s="10">
        <f t="shared" si="36"/>
        <v>0</v>
      </c>
      <c r="AT92" s="133">
        <v>190</v>
      </c>
      <c r="AU92" s="10">
        <f t="shared" si="5"/>
        <v>1</v>
      </c>
      <c r="AV92" s="10">
        <f t="shared" si="37"/>
        <v>0</v>
      </c>
      <c r="AW92" s="10">
        <f t="shared" si="38"/>
        <v>1</v>
      </c>
      <c r="AX92" s="10">
        <f t="shared" si="39"/>
        <v>0</v>
      </c>
      <c r="AY92" s="10">
        <f t="shared" si="40"/>
        <v>1</v>
      </c>
      <c r="AZ92" s="133">
        <v>176</v>
      </c>
      <c r="BA92" s="10">
        <f t="shared" si="6"/>
        <v>1</v>
      </c>
      <c r="BB92" s="10">
        <f t="shared" si="41"/>
        <v>1</v>
      </c>
      <c r="BC92" s="10">
        <f t="shared" si="42"/>
        <v>0</v>
      </c>
      <c r="BD92" s="10">
        <f t="shared" si="43"/>
        <v>1</v>
      </c>
      <c r="BE92" s="10">
        <f t="shared" si="44"/>
        <v>0</v>
      </c>
      <c r="BF92" s="10">
        <f t="shared" si="45"/>
        <v>1</v>
      </c>
      <c r="BG92" s="10">
        <f t="shared" si="46"/>
        <v>1</v>
      </c>
      <c r="BH92" s="10">
        <f t="shared" si="47"/>
        <v>1</v>
      </c>
      <c r="BJ92" s="133">
        <v>222</v>
      </c>
      <c r="BK92" s="196">
        <f t="shared" si="48"/>
        <v>0</v>
      </c>
      <c r="BL92" s="197">
        <f t="shared" si="49"/>
        <v>0</v>
      </c>
      <c r="BM92" s="197">
        <f t="shared" si="50"/>
        <v>1</v>
      </c>
      <c r="BN92" s="197">
        <f t="shared" si="51"/>
        <v>0</v>
      </c>
      <c r="BO92" s="197">
        <f t="shared" si="52"/>
        <v>1</v>
      </c>
      <c r="BP92" s="197">
        <f t="shared" si="53"/>
        <v>1</v>
      </c>
      <c r="BQ92" s="197">
        <f t="shared" si="54"/>
        <v>0</v>
      </c>
      <c r="BR92" s="197">
        <f t="shared" si="107"/>
        <v>0</v>
      </c>
      <c r="BS92" s="198">
        <f t="shared" si="55"/>
        <v>0</v>
      </c>
      <c r="BT92" s="116">
        <f t="shared" si="56"/>
        <v>4</v>
      </c>
      <c r="BU92" s="164">
        <v>308</v>
      </c>
      <c r="BV92" s="164">
        <f t="shared" si="57"/>
        <v>0</v>
      </c>
      <c r="BW92" s="98">
        <f t="shared" si="58"/>
        <v>0</v>
      </c>
      <c r="BX92" s="98">
        <f t="shared" si="59"/>
        <v>0</v>
      </c>
      <c r="BY92" s="98">
        <f t="shared" si="60"/>
        <v>0</v>
      </c>
      <c r="BZ92" s="98">
        <f t="shared" si="61"/>
        <v>0</v>
      </c>
      <c r="CA92" s="98">
        <f t="shared" si="62"/>
        <v>0</v>
      </c>
      <c r="CB92" s="98">
        <f t="shared" si="63"/>
        <v>1</v>
      </c>
      <c r="CC92" s="98">
        <f t="shared" si="64"/>
        <v>1</v>
      </c>
      <c r="CD92" s="197">
        <f t="shared" si="65"/>
        <v>1</v>
      </c>
      <c r="CE92" s="198">
        <f t="shared" si="66"/>
        <v>0</v>
      </c>
      <c r="CF92" s="116">
        <f t="shared" si="67"/>
        <v>4</v>
      </c>
      <c r="CG92" s="164">
        <v>330</v>
      </c>
      <c r="CH92" s="196">
        <f t="shared" si="68"/>
        <v>1</v>
      </c>
      <c r="CI92" s="98">
        <f t="shared" si="69"/>
        <v>0</v>
      </c>
      <c r="CJ92" s="98">
        <f t="shared" si="70"/>
        <v>1</v>
      </c>
      <c r="CK92" s="98">
        <f t="shared" si="71"/>
        <v>1</v>
      </c>
      <c r="CL92" s="98">
        <f t="shared" si="72"/>
        <v>0</v>
      </c>
      <c r="CM92" s="98">
        <f t="shared" si="73"/>
        <v>1</v>
      </c>
      <c r="CN92" s="98">
        <f t="shared" si="74"/>
        <v>1</v>
      </c>
      <c r="CO92" s="99">
        <f t="shared" si="75"/>
        <v>1</v>
      </c>
      <c r="CP92" s="98">
        <f t="shared" si="76"/>
        <v>1</v>
      </c>
      <c r="CQ92" s="197">
        <f t="shared" si="77"/>
        <v>0</v>
      </c>
      <c r="CR92" s="198">
        <f t="shared" si="78"/>
        <v>1</v>
      </c>
      <c r="CS92">
        <f t="shared" si="79"/>
        <v>8</v>
      </c>
      <c r="CU92" s="164">
        <v>365</v>
      </c>
      <c r="CV92" s="196">
        <f t="shared" si="7"/>
        <v>1</v>
      </c>
      <c r="CW92" s="98">
        <f t="shared" si="8"/>
        <v>1</v>
      </c>
      <c r="CX92" s="98">
        <f t="shared" si="9"/>
        <v>1</v>
      </c>
      <c r="CY92" s="98">
        <f t="shared" si="10"/>
        <v>1</v>
      </c>
      <c r="CZ92" s="98">
        <f t="shared" si="11"/>
        <v>1</v>
      </c>
      <c r="DA92" s="98">
        <f t="shared" si="12"/>
        <v>1</v>
      </c>
      <c r="DB92" s="98">
        <f t="shared" si="13"/>
        <v>1</v>
      </c>
      <c r="DC92" s="99">
        <f t="shared" si="14"/>
        <v>1</v>
      </c>
      <c r="DD92" s="98">
        <f t="shared" si="15"/>
        <v>0</v>
      </c>
      <c r="DE92" s="197">
        <f t="shared" si="16"/>
        <v>1</v>
      </c>
      <c r="DF92" s="197">
        <f t="shared" si="17"/>
        <v>0</v>
      </c>
      <c r="DG92" s="198">
        <f t="shared" si="18"/>
        <v>1</v>
      </c>
      <c r="DH92">
        <f t="shared" si="80"/>
        <v>9</v>
      </c>
      <c r="DJ92" s="164">
        <v>610</v>
      </c>
      <c r="DK92" s="196">
        <f t="shared" si="81"/>
        <v>1</v>
      </c>
      <c r="DL92" s="98">
        <f t="shared" si="82"/>
        <v>1</v>
      </c>
      <c r="DM92" s="98">
        <f t="shared" si="83"/>
        <v>0</v>
      </c>
      <c r="DN92" s="98">
        <f t="shared" si="84"/>
        <v>0</v>
      </c>
      <c r="DO92" s="98">
        <f t="shared" si="85"/>
        <v>0</v>
      </c>
      <c r="DP92" s="98">
        <f t="shared" si="86"/>
        <v>0</v>
      </c>
      <c r="DQ92" s="98">
        <f t="shared" si="87"/>
        <v>1</v>
      </c>
      <c r="DR92" s="98">
        <f t="shared" si="88"/>
        <v>0</v>
      </c>
      <c r="DS92" s="98">
        <f t="shared" si="89"/>
        <v>0</v>
      </c>
      <c r="DT92" s="197">
        <f t="shared" si="90"/>
        <v>0</v>
      </c>
      <c r="DU92" s="197">
        <f t="shared" si="91"/>
        <v>0</v>
      </c>
      <c r="DV92" s="198">
        <f t="shared" si="92"/>
        <v>0</v>
      </c>
      <c r="DW92">
        <f t="shared" si="93"/>
        <v>3</v>
      </c>
      <c r="DY92" s="196">
        <v>359</v>
      </c>
      <c r="DZ92" s="196">
        <f t="shared" si="94"/>
        <v>1</v>
      </c>
      <c r="EA92" s="197">
        <f t="shared" si="95"/>
        <v>1</v>
      </c>
      <c r="EB92" s="98">
        <f t="shared" si="96"/>
        <v>0</v>
      </c>
      <c r="EC92" s="98">
        <f t="shared" si="97"/>
        <v>1</v>
      </c>
      <c r="ED92" s="98">
        <f t="shared" si="98"/>
        <v>0</v>
      </c>
      <c r="EE92" s="98">
        <f t="shared" si="99"/>
        <v>1</v>
      </c>
      <c r="EF92" s="98">
        <f t="shared" si="100"/>
        <v>0</v>
      </c>
      <c r="EG92" s="98">
        <f t="shared" si="101"/>
        <v>0</v>
      </c>
      <c r="EH92" s="98">
        <f t="shared" si="102"/>
        <v>0</v>
      </c>
      <c r="EI92" s="98">
        <f t="shared" si="103"/>
        <v>0</v>
      </c>
      <c r="EJ92" s="197">
        <f t="shared" si="104"/>
        <v>1</v>
      </c>
      <c r="EK92" s="197">
        <f t="shared" si="105"/>
        <v>0</v>
      </c>
      <c r="EL92" s="198">
        <f t="shared" si="106"/>
        <v>0</v>
      </c>
    </row>
    <row r="93" spans="2:142" x14ac:dyDescent="0.2">
      <c r="B93" s="133">
        <v>312</v>
      </c>
      <c r="H93" s="128">
        <v>175</v>
      </c>
      <c r="I93">
        <f t="shared" si="3"/>
        <v>1</v>
      </c>
      <c r="M93" s="156"/>
      <c r="P93" s="129">
        <v>145</v>
      </c>
      <c r="Q93">
        <f t="shared" si="4"/>
        <v>0</v>
      </c>
      <c r="R93" s="10">
        <f t="shared" si="19"/>
        <v>0</v>
      </c>
      <c r="V93" s="130">
        <v>180</v>
      </c>
      <c r="W93">
        <f t="shared" si="20"/>
        <v>1</v>
      </c>
      <c r="X93" s="10">
        <f t="shared" si="21"/>
        <v>0</v>
      </c>
      <c r="Y93" s="10">
        <f t="shared" si="22"/>
        <v>0</v>
      </c>
      <c r="AB93" s="144">
        <v>190</v>
      </c>
      <c r="AC93" s="10">
        <f t="shared" si="23"/>
        <v>0</v>
      </c>
      <c r="AD93" s="10">
        <f t="shared" si="24"/>
        <v>1</v>
      </c>
      <c r="AE93" s="10">
        <f t="shared" si="25"/>
        <v>1</v>
      </c>
      <c r="AF93" s="10">
        <f t="shared" si="26"/>
        <v>0</v>
      </c>
      <c r="AH93" s="128">
        <v>191</v>
      </c>
      <c r="AI93" s="10">
        <f t="shared" si="27"/>
        <v>0</v>
      </c>
      <c r="AJ93" s="10">
        <f t="shared" si="28"/>
        <v>1</v>
      </c>
      <c r="AK93" s="10">
        <f t="shared" si="29"/>
        <v>0</v>
      </c>
      <c r="AL93" s="10">
        <f t="shared" si="30"/>
        <v>0</v>
      </c>
      <c r="AM93" s="10">
        <f t="shared" si="31"/>
        <v>0</v>
      </c>
      <c r="AN93" s="133">
        <v>173</v>
      </c>
      <c r="AO93" s="10">
        <f t="shared" si="32"/>
        <v>1</v>
      </c>
      <c r="AP93" s="10">
        <f t="shared" si="33"/>
        <v>0</v>
      </c>
      <c r="AQ93" s="10">
        <f t="shared" si="34"/>
        <v>1</v>
      </c>
      <c r="AR93" s="10">
        <f t="shared" si="35"/>
        <v>1</v>
      </c>
      <c r="AS93" s="10">
        <f t="shared" si="36"/>
        <v>1</v>
      </c>
      <c r="AT93" s="133">
        <v>191</v>
      </c>
      <c r="AU93" s="10">
        <f t="shared" si="5"/>
        <v>0</v>
      </c>
      <c r="AV93" s="10">
        <f t="shared" si="37"/>
        <v>1</v>
      </c>
      <c r="AW93" s="10">
        <f t="shared" si="38"/>
        <v>0</v>
      </c>
      <c r="AX93" s="10">
        <f t="shared" si="39"/>
        <v>1</v>
      </c>
      <c r="AY93" s="10">
        <f t="shared" si="40"/>
        <v>0</v>
      </c>
      <c r="AZ93" s="133">
        <v>177</v>
      </c>
      <c r="BA93" s="10">
        <f t="shared" si="6"/>
        <v>1</v>
      </c>
      <c r="BB93" s="10">
        <f t="shared" si="41"/>
        <v>1</v>
      </c>
      <c r="BC93" s="10">
        <f t="shared" si="42"/>
        <v>0</v>
      </c>
      <c r="BD93" s="10">
        <f t="shared" si="43"/>
        <v>1</v>
      </c>
      <c r="BE93" s="10">
        <f t="shared" si="44"/>
        <v>0</v>
      </c>
      <c r="BF93" s="10">
        <f t="shared" si="45"/>
        <v>0</v>
      </c>
      <c r="BG93" s="10">
        <f t="shared" si="46"/>
        <v>1</v>
      </c>
      <c r="BH93" s="10">
        <f t="shared" si="47"/>
        <v>1</v>
      </c>
      <c r="BJ93" s="144">
        <v>234</v>
      </c>
      <c r="BK93" s="196">
        <f t="shared" si="48"/>
        <v>0</v>
      </c>
      <c r="BL93" s="197">
        <f t="shared" si="49"/>
        <v>1</v>
      </c>
      <c r="BM93" s="197">
        <f t="shared" si="50"/>
        <v>1</v>
      </c>
      <c r="BN93" s="197">
        <f t="shared" si="51"/>
        <v>1</v>
      </c>
      <c r="BO93" s="197">
        <f t="shared" si="52"/>
        <v>0</v>
      </c>
      <c r="BP93" s="197">
        <f t="shared" si="53"/>
        <v>0</v>
      </c>
      <c r="BQ93" s="197">
        <f t="shared" si="54"/>
        <v>0</v>
      </c>
      <c r="BR93" s="197">
        <f t="shared" si="107"/>
        <v>0</v>
      </c>
      <c r="BS93" s="198">
        <f t="shared" si="55"/>
        <v>0</v>
      </c>
      <c r="BT93" s="116">
        <f t="shared" si="56"/>
        <v>4</v>
      </c>
      <c r="BU93" s="166">
        <v>330</v>
      </c>
      <c r="BV93" s="164">
        <f t="shared" si="57"/>
        <v>0</v>
      </c>
      <c r="BW93" s="98">
        <f t="shared" si="58"/>
        <v>1</v>
      </c>
      <c r="BX93" s="98">
        <f t="shared" si="59"/>
        <v>1</v>
      </c>
      <c r="BY93" s="98">
        <f t="shared" si="60"/>
        <v>0</v>
      </c>
      <c r="BZ93" s="98">
        <f t="shared" si="61"/>
        <v>1</v>
      </c>
      <c r="CA93" s="98">
        <f t="shared" si="62"/>
        <v>1</v>
      </c>
      <c r="CB93" s="98">
        <f t="shared" si="63"/>
        <v>1</v>
      </c>
      <c r="CC93" s="98">
        <f t="shared" si="64"/>
        <v>1</v>
      </c>
      <c r="CD93" s="197">
        <f t="shared" si="65"/>
        <v>0</v>
      </c>
      <c r="CE93" s="198">
        <f t="shared" si="66"/>
        <v>1</v>
      </c>
      <c r="CF93" s="116">
        <f t="shared" si="67"/>
        <v>8</v>
      </c>
      <c r="CG93" s="166">
        <v>341</v>
      </c>
      <c r="CH93" s="196">
        <f t="shared" si="68"/>
        <v>1</v>
      </c>
      <c r="CI93" s="98">
        <f t="shared" si="69"/>
        <v>1</v>
      </c>
      <c r="CJ93" s="98">
        <f t="shared" si="70"/>
        <v>0</v>
      </c>
      <c r="CK93" s="98">
        <f t="shared" si="71"/>
        <v>1</v>
      </c>
      <c r="CL93" s="98">
        <f t="shared" si="72"/>
        <v>1</v>
      </c>
      <c r="CM93" s="98">
        <f t="shared" si="73"/>
        <v>0</v>
      </c>
      <c r="CN93" s="98">
        <f t="shared" si="74"/>
        <v>1</v>
      </c>
      <c r="CO93" s="99">
        <f t="shared" si="75"/>
        <v>1</v>
      </c>
      <c r="CP93" s="98">
        <f t="shared" si="76"/>
        <v>0</v>
      </c>
      <c r="CQ93" s="197">
        <f t="shared" si="77"/>
        <v>0</v>
      </c>
      <c r="CR93" s="198">
        <f t="shared" si="78"/>
        <v>0</v>
      </c>
      <c r="CS93">
        <f t="shared" si="79"/>
        <v>6</v>
      </c>
      <c r="CU93" s="164">
        <v>469</v>
      </c>
      <c r="CV93" s="196">
        <f t="shared" si="7"/>
        <v>1</v>
      </c>
      <c r="CW93" s="98">
        <f t="shared" si="8"/>
        <v>1</v>
      </c>
      <c r="CX93" s="98">
        <f t="shared" si="9"/>
        <v>1</v>
      </c>
      <c r="CY93" s="98">
        <f t="shared" si="10"/>
        <v>1</v>
      </c>
      <c r="CZ93" s="98">
        <f t="shared" si="11"/>
        <v>1</v>
      </c>
      <c r="DA93" s="98">
        <f t="shared" si="12"/>
        <v>1</v>
      </c>
      <c r="DB93" s="98">
        <f t="shared" si="13"/>
        <v>1</v>
      </c>
      <c r="DC93" s="99">
        <f t="shared" si="14"/>
        <v>1</v>
      </c>
      <c r="DD93" s="98">
        <f t="shared" si="15"/>
        <v>1</v>
      </c>
      <c r="DE93" s="197">
        <f t="shared" si="16"/>
        <v>0</v>
      </c>
      <c r="DF93" s="197">
        <f t="shared" si="17"/>
        <v>0</v>
      </c>
      <c r="DG93" s="198">
        <f t="shared" si="18"/>
        <v>0</v>
      </c>
      <c r="DH93">
        <f t="shared" si="80"/>
        <v>9</v>
      </c>
      <c r="DJ93" s="164">
        <v>829</v>
      </c>
      <c r="DK93" s="196">
        <f t="shared" si="81"/>
        <v>0</v>
      </c>
      <c r="DL93" s="98">
        <f t="shared" si="82"/>
        <v>0</v>
      </c>
      <c r="DM93" s="98">
        <f t="shared" si="83"/>
        <v>0</v>
      </c>
      <c r="DN93" s="98">
        <f t="shared" si="84"/>
        <v>0</v>
      </c>
      <c r="DO93" s="98">
        <f t="shared" si="85"/>
        <v>0</v>
      </c>
      <c r="DP93" s="98">
        <f t="shared" si="86"/>
        <v>0</v>
      </c>
      <c r="DQ93" s="98">
        <f t="shared" si="87"/>
        <v>0</v>
      </c>
      <c r="DR93" s="98">
        <f t="shared" si="88"/>
        <v>0</v>
      </c>
      <c r="DS93" s="98">
        <f t="shared" si="89"/>
        <v>0</v>
      </c>
      <c r="DT93" s="197">
        <f t="shared" si="90"/>
        <v>0</v>
      </c>
      <c r="DU93" s="197">
        <f t="shared" si="91"/>
        <v>0</v>
      </c>
      <c r="DV93" s="198">
        <f t="shared" si="92"/>
        <v>0</v>
      </c>
      <c r="DW93">
        <f t="shared" si="93"/>
        <v>0</v>
      </c>
      <c r="DY93" s="196">
        <v>368</v>
      </c>
      <c r="DZ93" s="196">
        <f t="shared" si="94"/>
        <v>0</v>
      </c>
      <c r="EA93" s="197">
        <f t="shared" si="95"/>
        <v>0</v>
      </c>
      <c r="EB93" s="98">
        <f t="shared" si="96"/>
        <v>1</v>
      </c>
      <c r="EC93" s="98">
        <f t="shared" si="97"/>
        <v>1</v>
      </c>
      <c r="ED93" s="98">
        <f t="shared" si="98"/>
        <v>1</v>
      </c>
      <c r="EE93" s="98">
        <f t="shared" si="99"/>
        <v>1</v>
      </c>
      <c r="EF93" s="98">
        <f t="shared" si="100"/>
        <v>0</v>
      </c>
      <c r="EG93" s="98">
        <f t="shared" si="101"/>
        <v>0</v>
      </c>
      <c r="EH93" s="98">
        <f t="shared" si="102"/>
        <v>0</v>
      </c>
      <c r="EI93" s="98">
        <f t="shared" si="103"/>
        <v>0</v>
      </c>
      <c r="EJ93" s="197">
        <f t="shared" si="104"/>
        <v>0</v>
      </c>
      <c r="EK93" s="197">
        <f t="shared" si="105"/>
        <v>1</v>
      </c>
      <c r="EL93" s="198">
        <f t="shared" si="106"/>
        <v>0</v>
      </c>
    </row>
    <row r="94" spans="2:142" x14ac:dyDescent="0.2">
      <c r="B94" s="133">
        <v>330</v>
      </c>
      <c r="H94" s="128">
        <v>176</v>
      </c>
      <c r="I94">
        <f t="shared" si="3"/>
        <v>1</v>
      </c>
      <c r="M94" s="156"/>
      <c r="P94" s="129">
        <v>148</v>
      </c>
      <c r="Q94">
        <f t="shared" ref="Q94:Q125" si="108">IF(ISNA(MATCH(P94,H$53:H$132,0)),0,1)</f>
        <v>1</v>
      </c>
      <c r="R94" s="10">
        <f t="shared" si="19"/>
        <v>0</v>
      </c>
      <c r="V94" s="128">
        <v>188</v>
      </c>
      <c r="W94">
        <f t="shared" si="20"/>
        <v>1</v>
      </c>
      <c r="X94" s="10">
        <f t="shared" si="21"/>
        <v>0</v>
      </c>
      <c r="Y94" s="10">
        <f t="shared" si="22"/>
        <v>0</v>
      </c>
      <c r="AB94" s="133">
        <v>217</v>
      </c>
      <c r="AC94" s="10">
        <f t="shared" si="23"/>
        <v>1</v>
      </c>
      <c r="AD94" s="10">
        <f t="shared" si="24"/>
        <v>1</v>
      </c>
      <c r="AE94" s="10">
        <f t="shared" si="25"/>
        <v>1</v>
      </c>
      <c r="AF94" s="10">
        <f t="shared" si="26"/>
        <v>0</v>
      </c>
      <c r="AH94" s="128">
        <v>195</v>
      </c>
      <c r="AI94" s="10">
        <f t="shared" si="27"/>
        <v>0</v>
      </c>
      <c r="AJ94" s="10">
        <f t="shared" si="28"/>
        <v>0</v>
      </c>
      <c r="AK94" s="10">
        <f t="shared" si="29"/>
        <v>0</v>
      </c>
      <c r="AL94" s="10">
        <f t="shared" si="30"/>
        <v>0</v>
      </c>
      <c r="AM94" s="10">
        <f t="shared" si="31"/>
        <v>0</v>
      </c>
      <c r="AN94" s="133">
        <v>175</v>
      </c>
      <c r="AO94" s="10">
        <f t="shared" si="32"/>
        <v>1</v>
      </c>
      <c r="AP94" s="10">
        <f t="shared" si="33"/>
        <v>1</v>
      </c>
      <c r="AQ94" s="10">
        <f t="shared" si="34"/>
        <v>1</v>
      </c>
      <c r="AR94" s="10">
        <f t="shared" si="35"/>
        <v>1</v>
      </c>
      <c r="AS94" s="10">
        <f t="shared" si="36"/>
        <v>1</v>
      </c>
      <c r="AT94" s="144">
        <v>195</v>
      </c>
      <c r="AU94" s="10">
        <f t="shared" si="5"/>
        <v>1</v>
      </c>
      <c r="AV94" s="10">
        <f t="shared" si="37"/>
        <v>1</v>
      </c>
      <c r="AW94" s="10">
        <f t="shared" si="38"/>
        <v>0</v>
      </c>
      <c r="AX94" s="10">
        <f t="shared" si="39"/>
        <v>0</v>
      </c>
      <c r="AY94" s="10">
        <f t="shared" si="40"/>
        <v>0</v>
      </c>
      <c r="AZ94" s="144">
        <v>179</v>
      </c>
      <c r="BA94" s="10">
        <f t="shared" si="6"/>
        <v>1</v>
      </c>
      <c r="BB94" s="10">
        <f t="shared" si="41"/>
        <v>1</v>
      </c>
      <c r="BC94" s="10">
        <f t="shared" si="42"/>
        <v>1</v>
      </c>
      <c r="BD94" s="10">
        <f t="shared" si="43"/>
        <v>1</v>
      </c>
      <c r="BE94" s="10">
        <f t="shared" si="44"/>
        <v>0</v>
      </c>
      <c r="BF94" s="10">
        <f t="shared" si="45"/>
        <v>0</v>
      </c>
      <c r="BG94" s="10">
        <f t="shared" si="46"/>
        <v>0</v>
      </c>
      <c r="BH94" s="10">
        <f t="shared" si="47"/>
        <v>0</v>
      </c>
      <c r="BJ94" s="133">
        <v>245</v>
      </c>
      <c r="BK94" s="196">
        <f t="shared" si="48"/>
        <v>0</v>
      </c>
      <c r="BL94" s="197">
        <f t="shared" si="49"/>
        <v>0</v>
      </c>
      <c r="BM94" s="197">
        <f t="shared" si="50"/>
        <v>0</v>
      </c>
      <c r="BN94" s="197">
        <f t="shared" si="51"/>
        <v>1</v>
      </c>
      <c r="BO94" s="197">
        <f t="shared" si="52"/>
        <v>0</v>
      </c>
      <c r="BP94" s="197">
        <f t="shared" si="53"/>
        <v>1</v>
      </c>
      <c r="BQ94" s="197">
        <f t="shared" si="54"/>
        <v>0</v>
      </c>
      <c r="BR94" s="197">
        <f t="shared" si="107"/>
        <v>0</v>
      </c>
      <c r="BS94" s="198">
        <f t="shared" si="55"/>
        <v>0</v>
      </c>
      <c r="BT94" s="116">
        <f t="shared" si="56"/>
        <v>3</v>
      </c>
      <c r="BU94" s="164">
        <v>337</v>
      </c>
      <c r="BV94" s="164">
        <f t="shared" si="57"/>
        <v>0</v>
      </c>
      <c r="BW94" s="98">
        <f t="shared" si="58"/>
        <v>0</v>
      </c>
      <c r="BX94" s="98">
        <f t="shared" si="59"/>
        <v>0</v>
      </c>
      <c r="BY94" s="98">
        <f t="shared" si="60"/>
        <v>0</v>
      </c>
      <c r="BZ94" s="98">
        <f t="shared" si="61"/>
        <v>1</v>
      </c>
      <c r="CA94" s="98">
        <f t="shared" si="62"/>
        <v>0</v>
      </c>
      <c r="CB94" s="98">
        <f t="shared" si="63"/>
        <v>0</v>
      </c>
      <c r="CC94" s="98">
        <f t="shared" si="64"/>
        <v>0</v>
      </c>
      <c r="CD94" s="197">
        <f t="shared" si="65"/>
        <v>0</v>
      </c>
      <c r="CE94" s="198">
        <f t="shared" si="66"/>
        <v>0</v>
      </c>
      <c r="CF94" s="116">
        <f t="shared" si="67"/>
        <v>2</v>
      </c>
      <c r="CG94" s="164">
        <v>364</v>
      </c>
      <c r="CH94" s="196">
        <f t="shared" si="68"/>
        <v>0</v>
      </c>
      <c r="CI94" s="98">
        <f t="shared" si="69"/>
        <v>0</v>
      </c>
      <c r="CJ94" s="98">
        <f t="shared" si="70"/>
        <v>0</v>
      </c>
      <c r="CK94" s="98">
        <f t="shared" si="71"/>
        <v>1</v>
      </c>
      <c r="CL94" s="98">
        <f t="shared" si="72"/>
        <v>0</v>
      </c>
      <c r="CM94" s="98">
        <f t="shared" si="73"/>
        <v>0</v>
      </c>
      <c r="CN94" s="98">
        <f t="shared" si="74"/>
        <v>1</v>
      </c>
      <c r="CO94" s="99">
        <f t="shared" si="75"/>
        <v>0</v>
      </c>
      <c r="CP94" s="98">
        <f t="shared" si="76"/>
        <v>0</v>
      </c>
      <c r="CQ94" s="197">
        <f t="shared" si="77"/>
        <v>0</v>
      </c>
      <c r="CR94" s="198">
        <f t="shared" si="78"/>
        <v>1</v>
      </c>
      <c r="CS94">
        <f t="shared" si="79"/>
        <v>3</v>
      </c>
      <c r="CU94" s="164">
        <v>488</v>
      </c>
      <c r="CV94" s="196">
        <f t="shared" ref="CV94:CV125" si="109">IF(ISNA(MATCH(CU94,CG$62:CG$157,0)),0,1)</f>
        <v>0</v>
      </c>
      <c r="CW94" s="98">
        <f t="shared" ref="CW94:CW125" si="110">IF(ISNA(MATCH(CU94,BU$62:BU$157,0)),0,1)</f>
        <v>0</v>
      </c>
      <c r="CX94" s="98">
        <f t="shared" ref="CX94:CX125" si="111">IF(ISNA(MATCH(CU94,BJ$62:BJ$157,0)),0,1)</f>
        <v>1</v>
      </c>
      <c r="CY94" s="98">
        <f t="shared" ref="CY94:CY125" si="112">IF(ISNA(MATCH(CU94,AZ$62:AZ$157,0)),0,1)</f>
        <v>0</v>
      </c>
      <c r="CZ94" s="98">
        <f t="shared" ref="CZ94:CZ125" si="113">IF(ISNA(MATCH(CU94,AT$62:AT$157,0)),0,1)</f>
        <v>1</v>
      </c>
      <c r="DA94" s="98">
        <f t="shared" ref="DA94:DA125" si="114">IF(ISNA(MATCH(CU94,AN$62:AN$157,0)),0,1)</f>
        <v>0</v>
      </c>
      <c r="DB94" s="98">
        <f t="shared" ref="DB94:DB125" si="115">IF(ISNA(MATCH(CU94,AH$62:AH$157,0)),0,1)</f>
        <v>0</v>
      </c>
      <c r="DC94" s="99">
        <f t="shared" ref="DC94:DC125" si="116">IF(ISNA(MATCH(CU94,AB$62:AB$157,0)),0,1)</f>
        <v>0</v>
      </c>
      <c r="DD94" s="98">
        <f t="shared" ref="DD94:DD125" si="117">IF(ISNA(MATCH(CU94,V$53:V$157,0)),0,1)</f>
        <v>0</v>
      </c>
      <c r="DE94" s="197">
        <f t="shared" ref="DE94:DE125" si="118">IF(ISNA(MATCH(CU94,$P$53:$P$134,0)),0,1)</f>
        <v>0</v>
      </c>
      <c r="DF94" s="197">
        <f t="shared" ref="DF94:DF125" si="119">IF(ISNA(MATCH(CU94,$H$53:$H$100,0)),0,1)</f>
        <v>0</v>
      </c>
      <c r="DG94" s="198">
        <f t="shared" ref="DG94:DG125" si="120">IF(ISNA(MATCH(CU94,$B$53:$B$100,0)),0,1)</f>
        <v>0</v>
      </c>
      <c r="DH94">
        <f t="shared" si="80"/>
        <v>2</v>
      </c>
      <c r="DJ94" s="164">
        <v>862</v>
      </c>
      <c r="DK94" s="196">
        <f t="shared" si="81"/>
        <v>0</v>
      </c>
      <c r="DL94" s="98">
        <f t="shared" si="82"/>
        <v>0</v>
      </c>
      <c r="DM94" s="98">
        <f t="shared" si="83"/>
        <v>0</v>
      </c>
      <c r="DN94" s="98">
        <f t="shared" si="84"/>
        <v>0</v>
      </c>
      <c r="DO94" s="98">
        <f t="shared" si="85"/>
        <v>0</v>
      </c>
      <c r="DP94" s="98">
        <f t="shared" si="86"/>
        <v>0</v>
      </c>
      <c r="DQ94" s="98">
        <f t="shared" si="87"/>
        <v>0</v>
      </c>
      <c r="DR94" s="98">
        <f t="shared" si="88"/>
        <v>0</v>
      </c>
      <c r="DS94" s="98">
        <f t="shared" si="89"/>
        <v>0</v>
      </c>
      <c r="DT94" s="197">
        <f t="shared" si="90"/>
        <v>0</v>
      </c>
      <c r="DU94" s="197">
        <f t="shared" si="91"/>
        <v>0</v>
      </c>
      <c r="DV94" s="198">
        <f t="shared" si="92"/>
        <v>0</v>
      </c>
      <c r="DW94">
        <f t="shared" si="93"/>
        <v>0</v>
      </c>
      <c r="DY94" s="196">
        <v>399</v>
      </c>
      <c r="DZ94" s="196">
        <f t="shared" si="94"/>
        <v>0</v>
      </c>
      <c r="EA94" s="197">
        <f t="shared" si="95"/>
        <v>0</v>
      </c>
      <c r="EB94" s="98">
        <f t="shared" si="96"/>
        <v>1</v>
      </c>
      <c r="EC94" s="98">
        <f t="shared" si="97"/>
        <v>1</v>
      </c>
      <c r="ED94" s="98">
        <f t="shared" si="98"/>
        <v>1</v>
      </c>
      <c r="EE94" s="98">
        <f t="shared" si="99"/>
        <v>0</v>
      </c>
      <c r="EF94" s="98">
        <f t="shared" si="100"/>
        <v>0</v>
      </c>
      <c r="EG94" s="98">
        <f t="shared" si="101"/>
        <v>0</v>
      </c>
      <c r="EH94" s="98">
        <f t="shared" si="102"/>
        <v>0</v>
      </c>
      <c r="EI94" s="98">
        <f t="shared" si="103"/>
        <v>0</v>
      </c>
      <c r="EJ94" s="197">
        <f t="shared" si="104"/>
        <v>0</v>
      </c>
      <c r="EK94" s="197">
        <f t="shared" si="105"/>
        <v>0</v>
      </c>
      <c r="EL94" s="198">
        <f t="shared" si="106"/>
        <v>0</v>
      </c>
    </row>
    <row r="95" spans="2:142" x14ac:dyDescent="0.2">
      <c r="B95" s="133">
        <v>340</v>
      </c>
      <c r="H95" s="128">
        <v>177</v>
      </c>
      <c r="I95">
        <f t="shared" si="3"/>
        <v>1</v>
      </c>
      <c r="M95" s="156"/>
      <c r="P95" s="129">
        <v>151</v>
      </c>
      <c r="Q95">
        <f t="shared" si="108"/>
        <v>0</v>
      </c>
      <c r="R95" s="10">
        <f t="shared" si="19"/>
        <v>0</v>
      </c>
      <c r="V95" s="128">
        <v>191</v>
      </c>
      <c r="W95">
        <f t="shared" si="20"/>
        <v>0</v>
      </c>
      <c r="X95" s="10">
        <f t="shared" si="21"/>
        <v>0</v>
      </c>
      <c r="Y95" s="10">
        <f t="shared" si="22"/>
        <v>0</v>
      </c>
      <c r="AB95" s="144">
        <v>222</v>
      </c>
      <c r="AC95" s="10">
        <f t="shared" si="23"/>
        <v>1</v>
      </c>
      <c r="AD95" s="10">
        <f t="shared" si="24"/>
        <v>0</v>
      </c>
      <c r="AE95" s="10">
        <f t="shared" si="25"/>
        <v>0</v>
      </c>
      <c r="AF95" s="10">
        <f t="shared" si="26"/>
        <v>0</v>
      </c>
      <c r="AH95" s="128">
        <v>203</v>
      </c>
      <c r="AI95" s="10">
        <f t="shared" si="27"/>
        <v>0</v>
      </c>
      <c r="AJ95" s="10">
        <f t="shared" si="28"/>
        <v>1</v>
      </c>
      <c r="AK95" s="10">
        <f t="shared" si="29"/>
        <v>0</v>
      </c>
      <c r="AL95" s="10">
        <f t="shared" si="30"/>
        <v>0</v>
      </c>
      <c r="AM95" s="10">
        <f t="shared" si="31"/>
        <v>0</v>
      </c>
      <c r="AN95" s="133">
        <v>176</v>
      </c>
      <c r="AO95" s="10">
        <f t="shared" si="32"/>
        <v>0</v>
      </c>
      <c r="AP95" s="10">
        <f t="shared" si="33"/>
        <v>1</v>
      </c>
      <c r="AQ95" s="10">
        <f t="shared" si="34"/>
        <v>0</v>
      </c>
      <c r="AR95" s="10">
        <f t="shared" si="35"/>
        <v>1</v>
      </c>
      <c r="AS95" s="10">
        <f t="shared" si="36"/>
        <v>1</v>
      </c>
      <c r="AT95" s="133">
        <v>217</v>
      </c>
      <c r="AU95" s="10">
        <f t="shared" si="5"/>
        <v>1</v>
      </c>
      <c r="AV95" s="10">
        <f t="shared" si="37"/>
        <v>1</v>
      </c>
      <c r="AW95" s="10">
        <f t="shared" si="38"/>
        <v>1</v>
      </c>
      <c r="AX95" s="10">
        <f t="shared" si="39"/>
        <v>1</v>
      </c>
      <c r="AY95" s="10">
        <f t="shared" si="40"/>
        <v>1</v>
      </c>
      <c r="AZ95" s="144">
        <v>191</v>
      </c>
      <c r="BA95" s="10">
        <f t="shared" si="6"/>
        <v>1</v>
      </c>
      <c r="BB95" s="10">
        <f t="shared" si="41"/>
        <v>0</v>
      </c>
      <c r="BC95" s="10">
        <f t="shared" si="42"/>
        <v>1</v>
      </c>
      <c r="BD95" s="10">
        <f t="shared" si="43"/>
        <v>0</v>
      </c>
      <c r="BE95" s="10">
        <f t="shared" si="44"/>
        <v>1</v>
      </c>
      <c r="BF95" s="10">
        <f t="shared" si="45"/>
        <v>0</v>
      </c>
      <c r="BG95" s="10">
        <f t="shared" si="46"/>
        <v>0</v>
      </c>
      <c r="BH95" s="10">
        <f t="shared" si="47"/>
        <v>0</v>
      </c>
      <c r="BJ95" s="133">
        <v>247</v>
      </c>
      <c r="BK95" s="196">
        <f t="shared" si="48"/>
        <v>0</v>
      </c>
      <c r="BL95" s="197">
        <f t="shared" si="49"/>
        <v>1</v>
      </c>
      <c r="BM95" s="197">
        <f t="shared" si="50"/>
        <v>0</v>
      </c>
      <c r="BN95" s="197">
        <f t="shared" si="51"/>
        <v>0</v>
      </c>
      <c r="BO95" s="197">
        <f t="shared" si="52"/>
        <v>0</v>
      </c>
      <c r="BP95" s="197">
        <f t="shared" si="53"/>
        <v>1</v>
      </c>
      <c r="BQ95" s="197">
        <f t="shared" si="54"/>
        <v>0</v>
      </c>
      <c r="BR95" s="197">
        <f t="shared" si="107"/>
        <v>0</v>
      </c>
      <c r="BS95" s="198">
        <f t="shared" si="55"/>
        <v>0</v>
      </c>
      <c r="BT95" s="116">
        <f t="shared" si="56"/>
        <v>3</v>
      </c>
      <c r="BU95" s="164">
        <v>341</v>
      </c>
      <c r="BV95" s="164">
        <f t="shared" si="57"/>
        <v>1</v>
      </c>
      <c r="BW95" s="98">
        <f t="shared" si="58"/>
        <v>0</v>
      </c>
      <c r="BX95" s="98">
        <f t="shared" si="59"/>
        <v>1</v>
      </c>
      <c r="BY95" s="98">
        <f t="shared" si="60"/>
        <v>1</v>
      </c>
      <c r="BZ95" s="98">
        <f t="shared" si="61"/>
        <v>0</v>
      </c>
      <c r="CA95" s="98">
        <f t="shared" si="62"/>
        <v>1</v>
      </c>
      <c r="CB95" s="98">
        <f t="shared" si="63"/>
        <v>1</v>
      </c>
      <c r="CC95" s="98">
        <f t="shared" si="64"/>
        <v>0</v>
      </c>
      <c r="CD95" s="197">
        <f t="shared" si="65"/>
        <v>0</v>
      </c>
      <c r="CE95" s="198">
        <f t="shared" si="66"/>
        <v>0</v>
      </c>
      <c r="CF95" s="116">
        <f t="shared" si="67"/>
        <v>6</v>
      </c>
      <c r="CG95" s="164">
        <v>365</v>
      </c>
      <c r="CH95" s="196">
        <f t="shared" si="68"/>
        <v>1</v>
      </c>
      <c r="CI95" s="98">
        <f t="shared" si="69"/>
        <v>1</v>
      </c>
      <c r="CJ95" s="98">
        <f t="shared" si="70"/>
        <v>1</v>
      </c>
      <c r="CK95" s="98">
        <f t="shared" si="71"/>
        <v>1</v>
      </c>
      <c r="CL95" s="98">
        <f t="shared" si="72"/>
        <v>1</v>
      </c>
      <c r="CM95" s="98">
        <f t="shared" si="73"/>
        <v>1</v>
      </c>
      <c r="CN95" s="98">
        <f t="shared" si="74"/>
        <v>1</v>
      </c>
      <c r="CO95" s="99">
        <f t="shared" si="75"/>
        <v>0</v>
      </c>
      <c r="CP95" s="98">
        <f t="shared" si="76"/>
        <v>1</v>
      </c>
      <c r="CQ95" s="197">
        <f t="shared" si="77"/>
        <v>1</v>
      </c>
      <c r="CR95" s="198">
        <f t="shared" si="78"/>
        <v>1</v>
      </c>
      <c r="CS95">
        <f t="shared" si="79"/>
        <v>10</v>
      </c>
      <c r="CU95" s="164">
        <v>492</v>
      </c>
      <c r="CV95" s="196">
        <f t="shared" si="109"/>
        <v>0</v>
      </c>
      <c r="CW95" s="98">
        <f t="shared" si="110"/>
        <v>0</v>
      </c>
      <c r="CX95" s="98">
        <f t="shared" si="111"/>
        <v>0</v>
      </c>
      <c r="CY95" s="98">
        <f t="shared" si="112"/>
        <v>0</v>
      </c>
      <c r="CZ95" s="98">
        <f t="shared" si="113"/>
        <v>0</v>
      </c>
      <c r="DA95" s="98">
        <f t="shared" si="114"/>
        <v>0</v>
      </c>
      <c r="DB95" s="98">
        <f t="shared" si="115"/>
        <v>1</v>
      </c>
      <c r="DC95" s="99">
        <f t="shared" si="116"/>
        <v>1</v>
      </c>
      <c r="DD95" s="98">
        <f t="shared" si="117"/>
        <v>0</v>
      </c>
      <c r="DE95" s="197">
        <f t="shared" si="118"/>
        <v>0</v>
      </c>
      <c r="DF95" s="197">
        <f t="shared" si="119"/>
        <v>0</v>
      </c>
      <c r="DG95" s="198">
        <f t="shared" si="120"/>
        <v>0</v>
      </c>
      <c r="DH95">
        <f t="shared" si="80"/>
        <v>2</v>
      </c>
      <c r="DJ95" s="164">
        <v>868</v>
      </c>
      <c r="DK95" s="196">
        <f t="shared" si="81"/>
        <v>1</v>
      </c>
      <c r="DL95" s="98">
        <f t="shared" si="82"/>
        <v>0</v>
      </c>
      <c r="DM95" s="98">
        <f t="shared" si="83"/>
        <v>0</v>
      </c>
      <c r="DN95" s="98">
        <f t="shared" si="84"/>
        <v>0</v>
      </c>
      <c r="DO95" s="98">
        <f t="shared" si="85"/>
        <v>0</v>
      </c>
      <c r="DP95" s="98">
        <f t="shared" si="86"/>
        <v>0</v>
      </c>
      <c r="DQ95" s="98">
        <f t="shared" si="87"/>
        <v>1</v>
      </c>
      <c r="DR95" s="98">
        <f t="shared" si="88"/>
        <v>1</v>
      </c>
      <c r="DS95" s="98">
        <f t="shared" si="89"/>
        <v>1</v>
      </c>
      <c r="DT95" s="197">
        <f t="shared" si="90"/>
        <v>0</v>
      </c>
      <c r="DU95" s="197">
        <f t="shared" si="91"/>
        <v>0</v>
      </c>
      <c r="DV95" s="198">
        <f t="shared" si="92"/>
        <v>0</v>
      </c>
      <c r="DW95">
        <f t="shared" si="93"/>
        <v>4</v>
      </c>
      <c r="DY95" s="196">
        <v>469</v>
      </c>
      <c r="DZ95" s="196">
        <f t="shared" si="94"/>
        <v>1</v>
      </c>
      <c r="EA95" s="197">
        <f t="shared" si="95"/>
        <v>1</v>
      </c>
      <c r="EB95" s="98">
        <f t="shared" si="96"/>
        <v>1</v>
      </c>
      <c r="EC95" s="98">
        <f t="shared" si="97"/>
        <v>1</v>
      </c>
      <c r="ED95" s="98">
        <f t="shared" si="98"/>
        <v>1</v>
      </c>
      <c r="EE95" s="98">
        <f t="shared" si="99"/>
        <v>1</v>
      </c>
      <c r="EF95" s="98">
        <f t="shared" si="100"/>
        <v>1</v>
      </c>
      <c r="EG95" s="98">
        <f t="shared" si="101"/>
        <v>1</v>
      </c>
      <c r="EH95" s="98">
        <f t="shared" si="102"/>
        <v>0</v>
      </c>
      <c r="EI95" s="98">
        <f t="shared" si="103"/>
        <v>0</v>
      </c>
      <c r="EJ95" s="197">
        <f t="shared" si="104"/>
        <v>1</v>
      </c>
      <c r="EK95" s="197">
        <f t="shared" si="105"/>
        <v>0</v>
      </c>
      <c r="EL95" s="198">
        <f t="shared" si="106"/>
        <v>0</v>
      </c>
    </row>
    <row r="96" spans="2:142" x14ac:dyDescent="0.2">
      <c r="B96" s="133">
        <v>349</v>
      </c>
      <c r="H96" s="128">
        <v>178</v>
      </c>
      <c r="I96">
        <f t="shared" si="3"/>
        <v>0</v>
      </c>
      <c r="M96" s="158"/>
      <c r="P96" s="130">
        <v>155</v>
      </c>
      <c r="Q96">
        <f t="shared" si="108"/>
        <v>0</v>
      </c>
      <c r="R96" s="10">
        <f t="shared" si="19"/>
        <v>0</v>
      </c>
      <c r="V96" s="130">
        <v>192</v>
      </c>
      <c r="W96">
        <f t="shared" si="20"/>
        <v>0</v>
      </c>
      <c r="X96" s="10">
        <f t="shared" si="21"/>
        <v>1</v>
      </c>
      <c r="Y96" s="10">
        <f t="shared" si="22"/>
        <v>0</v>
      </c>
      <c r="AB96" s="133">
        <v>224</v>
      </c>
      <c r="AC96" s="10">
        <f t="shared" si="23"/>
        <v>1</v>
      </c>
      <c r="AD96" s="10">
        <f t="shared" si="24"/>
        <v>1</v>
      </c>
      <c r="AE96" s="10">
        <f t="shared" si="25"/>
        <v>0</v>
      </c>
      <c r="AF96" s="10">
        <f t="shared" si="26"/>
        <v>0</v>
      </c>
      <c r="AH96" s="128">
        <v>217</v>
      </c>
      <c r="AI96" s="10">
        <f t="shared" si="27"/>
        <v>1</v>
      </c>
      <c r="AJ96" s="10">
        <f t="shared" si="28"/>
        <v>1</v>
      </c>
      <c r="AK96" s="10">
        <f t="shared" si="29"/>
        <v>1</v>
      </c>
      <c r="AL96" s="10">
        <f t="shared" si="30"/>
        <v>1</v>
      </c>
      <c r="AM96" s="10">
        <f t="shared" si="31"/>
        <v>0</v>
      </c>
      <c r="AN96" s="133">
        <v>177</v>
      </c>
      <c r="AO96" s="10">
        <f t="shared" si="32"/>
        <v>0</v>
      </c>
      <c r="AP96" s="10">
        <f t="shared" si="33"/>
        <v>1</v>
      </c>
      <c r="AQ96" s="10">
        <f t="shared" si="34"/>
        <v>0</v>
      </c>
      <c r="AR96" s="10">
        <f t="shared" si="35"/>
        <v>0</v>
      </c>
      <c r="AS96" s="10">
        <f t="shared" si="36"/>
        <v>1</v>
      </c>
      <c r="AT96" s="133">
        <v>223</v>
      </c>
      <c r="AU96" s="10">
        <f t="shared" si="5"/>
        <v>0</v>
      </c>
      <c r="AV96" s="10">
        <f t="shared" si="37"/>
        <v>0</v>
      </c>
      <c r="AW96" s="10">
        <f t="shared" si="38"/>
        <v>0</v>
      </c>
      <c r="AX96" s="10">
        <f t="shared" si="39"/>
        <v>1</v>
      </c>
      <c r="AY96" s="10">
        <f t="shared" si="40"/>
        <v>0</v>
      </c>
      <c r="AZ96" s="133">
        <v>195</v>
      </c>
      <c r="BA96" s="10">
        <f t="shared" si="6"/>
        <v>1</v>
      </c>
      <c r="BB96" s="10">
        <f t="shared" si="41"/>
        <v>1</v>
      </c>
      <c r="BC96" s="10">
        <f t="shared" si="42"/>
        <v>1</v>
      </c>
      <c r="BD96" s="10">
        <f t="shared" si="43"/>
        <v>0</v>
      </c>
      <c r="BE96" s="10">
        <f t="shared" si="44"/>
        <v>0</v>
      </c>
      <c r="BF96" s="10">
        <f t="shared" si="45"/>
        <v>0</v>
      </c>
      <c r="BG96" s="10">
        <f t="shared" si="46"/>
        <v>0</v>
      </c>
      <c r="BH96" s="10">
        <f t="shared" si="47"/>
        <v>0</v>
      </c>
      <c r="BJ96" s="176">
        <v>254</v>
      </c>
      <c r="BK96" s="196">
        <f t="shared" si="48"/>
        <v>1</v>
      </c>
      <c r="BL96" s="197">
        <f t="shared" si="49"/>
        <v>1</v>
      </c>
      <c r="BM96" s="197">
        <f t="shared" si="50"/>
        <v>1</v>
      </c>
      <c r="BN96" s="197">
        <f t="shared" si="51"/>
        <v>1</v>
      </c>
      <c r="BO96" s="197">
        <f t="shared" si="52"/>
        <v>1</v>
      </c>
      <c r="BP96" s="197">
        <f t="shared" si="53"/>
        <v>1</v>
      </c>
      <c r="BQ96" s="197">
        <f t="shared" si="54"/>
        <v>1</v>
      </c>
      <c r="BR96" s="197">
        <f t="shared" si="107"/>
        <v>1</v>
      </c>
      <c r="BS96" s="198">
        <f t="shared" si="55"/>
        <v>1</v>
      </c>
      <c r="BT96" s="116">
        <f t="shared" si="56"/>
        <v>10</v>
      </c>
      <c r="BU96" s="166">
        <v>343</v>
      </c>
      <c r="BV96" s="164">
        <f t="shared" si="57"/>
        <v>1</v>
      </c>
      <c r="BW96" s="98">
        <f t="shared" si="58"/>
        <v>0</v>
      </c>
      <c r="BX96" s="98">
        <f t="shared" si="59"/>
        <v>0</v>
      </c>
      <c r="BY96" s="98">
        <f t="shared" si="60"/>
        <v>1</v>
      </c>
      <c r="BZ96" s="98">
        <f t="shared" si="61"/>
        <v>1</v>
      </c>
      <c r="CA96" s="98">
        <f t="shared" si="62"/>
        <v>1</v>
      </c>
      <c r="CB96" s="98">
        <f t="shared" si="63"/>
        <v>1</v>
      </c>
      <c r="CC96" s="98">
        <f t="shared" si="64"/>
        <v>1</v>
      </c>
      <c r="CD96" s="197">
        <f t="shared" si="65"/>
        <v>0</v>
      </c>
      <c r="CE96" s="198">
        <f t="shared" si="66"/>
        <v>0</v>
      </c>
      <c r="CF96" s="116">
        <f t="shared" si="67"/>
        <v>7</v>
      </c>
      <c r="CG96" s="166">
        <v>368</v>
      </c>
      <c r="CH96" s="196">
        <f t="shared" si="68"/>
        <v>1</v>
      </c>
      <c r="CI96" s="98">
        <f t="shared" si="69"/>
        <v>1</v>
      </c>
      <c r="CJ96" s="98">
        <f t="shared" si="70"/>
        <v>1</v>
      </c>
      <c r="CK96" s="98">
        <f t="shared" si="71"/>
        <v>0</v>
      </c>
      <c r="CL96" s="98">
        <f t="shared" si="72"/>
        <v>0</v>
      </c>
      <c r="CM96" s="98">
        <f t="shared" si="73"/>
        <v>0</v>
      </c>
      <c r="CN96" s="98">
        <f t="shared" si="74"/>
        <v>0</v>
      </c>
      <c r="CO96" s="99">
        <f t="shared" si="75"/>
        <v>0</v>
      </c>
      <c r="CP96" s="98">
        <f t="shared" si="76"/>
        <v>1</v>
      </c>
      <c r="CQ96" s="197">
        <f t="shared" si="77"/>
        <v>0</v>
      </c>
      <c r="CR96" s="198">
        <f t="shared" si="78"/>
        <v>0</v>
      </c>
      <c r="CS96">
        <f t="shared" si="79"/>
        <v>4</v>
      </c>
      <c r="CU96" s="166">
        <v>503</v>
      </c>
      <c r="CV96" s="196">
        <f t="shared" si="109"/>
        <v>0</v>
      </c>
      <c r="CW96" s="98">
        <f t="shared" si="110"/>
        <v>0</v>
      </c>
      <c r="CX96" s="98">
        <f t="shared" si="111"/>
        <v>1</v>
      </c>
      <c r="CY96" s="98">
        <f t="shared" si="112"/>
        <v>0</v>
      </c>
      <c r="CZ96" s="98">
        <f t="shared" si="113"/>
        <v>1</v>
      </c>
      <c r="DA96" s="98">
        <f t="shared" si="114"/>
        <v>1</v>
      </c>
      <c r="DB96" s="98">
        <f t="shared" si="115"/>
        <v>1</v>
      </c>
      <c r="DC96" s="99">
        <f t="shared" si="116"/>
        <v>0</v>
      </c>
      <c r="DD96" s="98">
        <f t="shared" si="117"/>
        <v>0</v>
      </c>
      <c r="DE96" s="197">
        <f t="shared" si="118"/>
        <v>0</v>
      </c>
      <c r="DF96" s="197">
        <f t="shared" si="119"/>
        <v>0</v>
      </c>
      <c r="DG96" s="198">
        <f t="shared" si="120"/>
        <v>0</v>
      </c>
      <c r="DH96">
        <f t="shared" si="80"/>
        <v>4</v>
      </c>
      <c r="DJ96" s="166">
        <v>948</v>
      </c>
      <c r="DK96" s="196">
        <f t="shared" si="81"/>
        <v>0</v>
      </c>
      <c r="DL96" s="98">
        <f t="shared" si="82"/>
        <v>0</v>
      </c>
      <c r="DM96" s="98">
        <f t="shared" si="83"/>
        <v>0</v>
      </c>
      <c r="DN96" s="98">
        <f t="shared" si="84"/>
        <v>0</v>
      </c>
      <c r="DO96" s="98">
        <f t="shared" si="85"/>
        <v>0</v>
      </c>
      <c r="DP96" s="98">
        <f t="shared" si="86"/>
        <v>0</v>
      </c>
      <c r="DQ96" s="98">
        <f t="shared" si="87"/>
        <v>0</v>
      </c>
      <c r="DR96" s="98">
        <f t="shared" si="88"/>
        <v>0</v>
      </c>
      <c r="DS96" s="98">
        <f t="shared" si="89"/>
        <v>0</v>
      </c>
      <c r="DT96" s="197">
        <f t="shared" si="90"/>
        <v>0</v>
      </c>
      <c r="DU96" s="197">
        <f t="shared" si="91"/>
        <v>0</v>
      </c>
      <c r="DV96" s="198">
        <f t="shared" si="92"/>
        <v>0</v>
      </c>
      <c r="DW96">
        <f t="shared" si="93"/>
        <v>0</v>
      </c>
      <c r="DY96" s="196">
        <v>488</v>
      </c>
      <c r="DZ96" s="196">
        <f t="shared" si="94"/>
        <v>0</v>
      </c>
      <c r="EA96" s="197">
        <f t="shared" si="95"/>
        <v>1</v>
      </c>
      <c r="EB96" s="98">
        <f t="shared" si="96"/>
        <v>0</v>
      </c>
      <c r="EC96" s="98">
        <f t="shared" si="97"/>
        <v>0</v>
      </c>
      <c r="ED96" s="98">
        <f t="shared" si="98"/>
        <v>1</v>
      </c>
      <c r="EE96" s="98">
        <f t="shared" si="99"/>
        <v>0</v>
      </c>
      <c r="EF96" s="98">
        <f t="shared" si="100"/>
        <v>1</v>
      </c>
      <c r="EG96" s="98">
        <f t="shared" si="101"/>
        <v>0</v>
      </c>
      <c r="EH96" s="98">
        <f t="shared" si="102"/>
        <v>0</v>
      </c>
      <c r="EI96" s="98">
        <f t="shared" si="103"/>
        <v>0</v>
      </c>
      <c r="EJ96" s="197">
        <f t="shared" si="104"/>
        <v>0</v>
      </c>
      <c r="EK96" s="197">
        <f t="shared" si="105"/>
        <v>0</v>
      </c>
      <c r="EL96" s="198">
        <f t="shared" si="106"/>
        <v>0</v>
      </c>
    </row>
    <row r="97" spans="2:142" x14ac:dyDescent="0.2">
      <c r="B97" s="133">
        <v>364</v>
      </c>
      <c r="H97" s="128">
        <v>190</v>
      </c>
      <c r="I97">
        <f t="shared" si="3"/>
        <v>0</v>
      </c>
      <c r="M97" s="156"/>
      <c r="P97" s="129">
        <v>157</v>
      </c>
      <c r="Q97">
        <f t="shared" si="108"/>
        <v>0</v>
      </c>
      <c r="R97" s="10">
        <f t="shared" si="19"/>
        <v>1</v>
      </c>
      <c r="V97" s="128">
        <v>201</v>
      </c>
      <c r="W97">
        <f t="shared" si="20"/>
        <v>1</v>
      </c>
      <c r="X97" s="10">
        <f t="shared" si="21"/>
        <v>0</v>
      </c>
      <c r="Y97" s="10">
        <f t="shared" si="22"/>
        <v>1</v>
      </c>
      <c r="AB97" s="133">
        <v>233</v>
      </c>
      <c r="AC97" s="10">
        <f t="shared" si="23"/>
        <v>1</v>
      </c>
      <c r="AD97" s="10">
        <f t="shared" si="24"/>
        <v>1</v>
      </c>
      <c r="AE97" s="10">
        <f t="shared" si="25"/>
        <v>1</v>
      </c>
      <c r="AF97" s="10">
        <f t="shared" si="26"/>
        <v>1</v>
      </c>
      <c r="AH97" s="128">
        <v>229</v>
      </c>
      <c r="AI97" s="10">
        <f t="shared" si="27"/>
        <v>0</v>
      </c>
      <c r="AJ97" s="10">
        <f t="shared" si="28"/>
        <v>0</v>
      </c>
      <c r="AK97" s="10">
        <f t="shared" si="29"/>
        <v>0</v>
      </c>
      <c r="AL97" s="10">
        <f t="shared" si="30"/>
        <v>0</v>
      </c>
      <c r="AM97" s="10">
        <f t="shared" si="31"/>
        <v>0</v>
      </c>
      <c r="AN97" s="133">
        <v>179</v>
      </c>
      <c r="AO97" s="10">
        <f t="shared" si="32"/>
        <v>1</v>
      </c>
      <c r="AP97" s="10">
        <f t="shared" si="33"/>
        <v>1</v>
      </c>
      <c r="AQ97" s="10">
        <f t="shared" si="34"/>
        <v>0</v>
      </c>
      <c r="AR97" s="10">
        <f t="shared" si="35"/>
        <v>0</v>
      </c>
      <c r="AS97" s="10">
        <f t="shared" si="36"/>
        <v>0</v>
      </c>
      <c r="AT97" s="133">
        <v>229</v>
      </c>
      <c r="AU97" s="10">
        <f t="shared" si="5"/>
        <v>1</v>
      </c>
      <c r="AV97" s="10">
        <f t="shared" si="37"/>
        <v>1</v>
      </c>
      <c r="AW97" s="10">
        <f t="shared" si="38"/>
        <v>0</v>
      </c>
      <c r="AX97" s="10">
        <f t="shared" si="39"/>
        <v>0</v>
      </c>
      <c r="AY97" s="10">
        <f t="shared" si="40"/>
        <v>0</v>
      </c>
      <c r="AZ97" s="133">
        <v>201</v>
      </c>
      <c r="BA97" s="10">
        <f t="shared" si="6"/>
        <v>0</v>
      </c>
      <c r="BB97" s="10">
        <f t="shared" si="41"/>
        <v>1</v>
      </c>
      <c r="BC97" s="10">
        <f t="shared" si="42"/>
        <v>0</v>
      </c>
      <c r="BD97" s="10">
        <f t="shared" si="43"/>
        <v>0</v>
      </c>
      <c r="BE97" s="10">
        <f t="shared" si="44"/>
        <v>1</v>
      </c>
      <c r="BF97" s="10">
        <f t="shared" si="45"/>
        <v>1</v>
      </c>
      <c r="BG97" s="10">
        <f t="shared" si="46"/>
        <v>0</v>
      </c>
      <c r="BH97" s="10">
        <f t="shared" si="47"/>
        <v>1</v>
      </c>
      <c r="BJ97" s="133">
        <v>329</v>
      </c>
      <c r="BK97" s="196">
        <f t="shared" si="48"/>
        <v>0</v>
      </c>
      <c r="BL97" s="197">
        <f t="shared" si="49"/>
        <v>0</v>
      </c>
      <c r="BM97" s="197">
        <f t="shared" si="50"/>
        <v>0</v>
      </c>
      <c r="BN97" s="197">
        <f t="shared" si="51"/>
        <v>0</v>
      </c>
      <c r="BO97" s="197">
        <f t="shared" si="52"/>
        <v>0</v>
      </c>
      <c r="BP97" s="197">
        <f t="shared" si="53"/>
        <v>0</v>
      </c>
      <c r="BQ97" s="197">
        <f t="shared" si="54"/>
        <v>1</v>
      </c>
      <c r="BR97" s="197">
        <f t="shared" si="107"/>
        <v>1</v>
      </c>
      <c r="BS97" s="198">
        <f t="shared" si="55"/>
        <v>0</v>
      </c>
      <c r="BT97" s="116">
        <f t="shared" si="56"/>
        <v>3</v>
      </c>
      <c r="BU97" s="164">
        <v>359</v>
      </c>
      <c r="BV97" s="164">
        <f t="shared" si="57"/>
        <v>0</v>
      </c>
      <c r="BW97" s="98">
        <f t="shared" si="58"/>
        <v>1</v>
      </c>
      <c r="BX97" s="98">
        <f t="shared" si="59"/>
        <v>0</v>
      </c>
      <c r="BY97" s="98">
        <f t="shared" si="60"/>
        <v>0</v>
      </c>
      <c r="BZ97" s="98">
        <f t="shared" si="61"/>
        <v>0</v>
      </c>
      <c r="CA97" s="98">
        <f t="shared" si="62"/>
        <v>0</v>
      </c>
      <c r="CB97" s="98">
        <f t="shared" si="63"/>
        <v>1</v>
      </c>
      <c r="CC97" s="98">
        <f t="shared" si="64"/>
        <v>0</v>
      </c>
      <c r="CD97" s="197">
        <f t="shared" si="65"/>
        <v>0</v>
      </c>
      <c r="CE97" s="198">
        <f t="shared" si="66"/>
        <v>0</v>
      </c>
      <c r="CF97" s="116">
        <f t="shared" si="67"/>
        <v>3</v>
      </c>
      <c r="CG97" s="164">
        <v>399</v>
      </c>
      <c r="CH97" s="196">
        <f t="shared" si="68"/>
        <v>1</v>
      </c>
      <c r="CI97" s="98">
        <f t="shared" si="69"/>
        <v>1</v>
      </c>
      <c r="CJ97" s="98">
        <f t="shared" si="70"/>
        <v>0</v>
      </c>
      <c r="CK97" s="98">
        <f t="shared" si="71"/>
        <v>0</v>
      </c>
      <c r="CL97" s="98">
        <f t="shared" si="72"/>
        <v>0</v>
      </c>
      <c r="CM97" s="98">
        <f t="shared" si="73"/>
        <v>0</v>
      </c>
      <c r="CN97" s="98">
        <f t="shared" si="74"/>
        <v>0</v>
      </c>
      <c r="CO97" s="99">
        <f t="shared" si="75"/>
        <v>0</v>
      </c>
      <c r="CP97" s="98">
        <f t="shared" si="76"/>
        <v>1</v>
      </c>
      <c r="CQ97" s="197">
        <f t="shared" si="77"/>
        <v>0</v>
      </c>
      <c r="CR97" s="198">
        <f t="shared" si="78"/>
        <v>0</v>
      </c>
      <c r="CS97">
        <f t="shared" si="79"/>
        <v>3</v>
      </c>
      <c r="CU97" s="164">
        <v>525</v>
      </c>
      <c r="CV97" s="196">
        <f t="shared" si="109"/>
        <v>1</v>
      </c>
      <c r="CW97" s="98">
        <f t="shared" si="110"/>
        <v>1</v>
      </c>
      <c r="CX97" s="98">
        <f t="shared" si="111"/>
        <v>0</v>
      </c>
      <c r="CY97" s="98">
        <f t="shared" si="112"/>
        <v>1</v>
      </c>
      <c r="CZ97" s="98">
        <f t="shared" si="113"/>
        <v>0</v>
      </c>
      <c r="DA97" s="98">
        <f t="shared" si="114"/>
        <v>0</v>
      </c>
      <c r="DB97" s="98">
        <f t="shared" si="115"/>
        <v>0</v>
      </c>
      <c r="DC97" s="99">
        <f t="shared" si="116"/>
        <v>0</v>
      </c>
      <c r="DD97" s="98">
        <f t="shared" si="117"/>
        <v>1</v>
      </c>
      <c r="DE97" s="197">
        <f t="shared" si="118"/>
        <v>0</v>
      </c>
      <c r="DF97" s="197">
        <f t="shared" si="119"/>
        <v>0</v>
      </c>
      <c r="DG97" s="198">
        <f t="shared" si="120"/>
        <v>0</v>
      </c>
      <c r="DH97">
        <f t="shared" si="80"/>
        <v>4</v>
      </c>
      <c r="DJ97" s="164">
        <v>967</v>
      </c>
      <c r="DK97" s="196">
        <f t="shared" si="81"/>
        <v>0</v>
      </c>
      <c r="DL97" s="98">
        <f t="shared" si="82"/>
        <v>1</v>
      </c>
      <c r="DM97" s="98">
        <f t="shared" si="83"/>
        <v>0</v>
      </c>
      <c r="DN97" s="98">
        <f t="shared" si="84"/>
        <v>0</v>
      </c>
      <c r="DO97" s="98">
        <f t="shared" si="85"/>
        <v>0</v>
      </c>
      <c r="DP97" s="98">
        <f t="shared" si="86"/>
        <v>0</v>
      </c>
      <c r="DQ97" s="98">
        <f t="shared" si="87"/>
        <v>0</v>
      </c>
      <c r="DR97" s="98">
        <f t="shared" si="88"/>
        <v>0</v>
      </c>
      <c r="DS97" s="98">
        <f t="shared" si="89"/>
        <v>0</v>
      </c>
      <c r="DT97" s="197">
        <f t="shared" si="90"/>
        <v>0</v>
      </c>
      <c r="DU97" s="197">
        <f t="shared" si="91"/>
        <v>0</v>
      </c>
      <c r="DV97" s="198">
        <f t="shared" si="92"/>
        <v>0</v>
      </c>
      <c r="DW97">
        <f t="shared" si="93"/>
        <v>1</v>
      </c>
      <c r="DY97" s="196">
        <v>494</v>
      </c>
      <c r="DZ97" s="196">
        <f t="shared" si="94"/>
        <v>0</v>
      </c>
      <c r="EA97" s="197">
        <f t="shared" si="95"/>
        <v>0</v>
      </c>
      <c r="EB97" s="98">
        <f t="shared" si="96"/>
        <v>1</v>
      </c>
      <c r="EC97" s="98">
        <f t="shared" si="97"/>
        <v>0</v>
      </c>
      <c r="ED97" s="98">
        <f t="shared" si="98"/>
        <v>0</v>
      </c>
      <c r="EE97" s="98">
        <f t="shared" si="99"/>
        <v>1</v>
      </c>
      <c r="EF97" s="98">
        <f t="shared" si="100"/>
        <v>1</v>
      </c>
      <c r="EG97" s="98">
        <f t="shared" si="101"/>
        <v>1</v>
      </c>
      <c r="EH97" s="98">
        <f t="shared" si="102"/>
        <v>0</v>
      </c>
      <c r="EI97" s="98">
        <f t="shared" si="103"/>
        <v>0</v>
      </c>
      <c r="EJ97" s="197">
        <f t="shared" si="104"/>
        <v>1</v>
      </c>
      <c r="EK97" s="197">
        <f t="shared" si="105"/>
        <v>0</v>
      </c>
      <c r="EL97" s="198">
        <f t="shared" si="106"/>
        <v>0</v>
      </c>
    </row>
    <row r="98" spans="2:142" x14ac:dyDescent="0.2">
      <c r="B98" s="133">
        <v>365</v>
      </c>
      <c r="H98" s="128">
        <v>192</v>
      </c>
      <c r="I98">
        <f t="shared" si="3"/>
        <v>0</v>
      </c>
      <c r="M98" s="2"/>
      <c r="P98" s="128">
        <v>159</v>
      </c>
      <c r="Q98">
        <f t="shared" si="108"/>
        <v>0</v>
      </c>
      <c r="R98" s="10">
        <f t="shared" si="19"/>
        <v>0</v>
      </c>
      <c r="V98" s="130">
        <v>203</v>
      </c>
      <c r="W98">
        <f t="shared" si="20"/>
        <v>0</v>
      </c>
      <c r="X98" s="10">
        <f t="shared" si="21"/>
        <v>0</v>
      </c>
      <c r="Y98" s="10">
        <f t="shared" si="22"/>
        <v>0</v>
      </c>
      <c r="AB98" s="133">
        <v>236</v>
      </c>
      <c r="AC98" s="10">
        <f t="shared" si="23"/>
        <v>1</v>
      </c>
      <c r="AD98" s="10">
        <f t="shared" si="24"/>
        <v>1</v>
      </c>
      <c r="AE98" s="10">
        <f t="shared" si="25"/>
        <v>1</v>
      </c>
      <c r="AF98" s="10">
        <f t="shared" si="26"/>
        <v>0</v>
      </c>
      <c r="AH98" s="128">
        <v>230</v>
      </c>
      <c r="AI98" s="10">
        <f t="shared" si="27"/>
        <v>0</v>
      </c>
      <c r="AJ98" s="10">
        <f t="shared" si="28"/>
        <v>0</v>
      </c>
      <c r="AK98" s="10">
        <f t="shared" si="29"/>
        <v>1</v>
      </c>
      <c r="AL98" s="10">
        <f t="shared" si="30"/>
        <v>1</v>
      </c>
      <c r="AM98" s="10">
        <f t="shared" si="31"/>
        <v>0</v>
      </c>
      <c r="AN98" s="133">
        <v>180</v>
      </c>
      <c r="AO98" s="10">
        <f t="shared" si="32"/>
        <v>1</v>
      </c>
      <c r="AP98" s="10">
        <f t="shared" si="33"/>
        <v>1</v>
      </c>
      <c r="AQ98" s="10">
        <f t="shared" si="34"/>
        <v>1</v>
      </c>
      <c r="AR98" s="10">
        <f t="shared" si="35"/>
        <v>1</v>
      </c>
      <c r="AS98" s="10">
        <f t="shared" si="36"/>
        <v>0</v>
      </c>
      <c r="AT98" s="133">
        <v>233</v>
      </c>
      <c r="AU98" s="10">
        <f t="shared" si="5"/>
        <v>1</v>
      </c>
      <c r="AV98" s="10">
        <f t="shared" si="37"/>
        <v>1</v>
      </c>
      <c r="AW98" s="10">
        <f t="shared" si="38"/>
        <v>1</v>
      </c>
      <c r="AX98" s="10">
        <f t="shared" si="39"/>
        <v>1</v>
      </c>
      <c r="AY98" s="10">
        <f t="shared" si="40"/>
        <v>1</v>
      </c>
      <c r="AZ98" s="133">
        <v>207</v>
      </c>
      <c r="BA98" s="10">
        <f t="shared" si="6"/>
        <v>0</v>
      </c>
      <c r="BB98" s="10">
        <f t="shared" si="41"/>
        <v>0</v>
      </c>
      <c r="BC98" s="10">
        <f t="shared" si="42"/>
        <v>0</v>
      </c>
      <c r="BD98" s="10">
        <f t="shared" si="43"/>
        <v>0</v>
      </c>
      <c r="BE98" s="10">
        <f t="shared" si="44"/>
        <v>0</v>
      </c>
      <c r="BF98" s="10">
        <f t="shared" si="45"/>
        <v>0</v>
      </c>
      <c r="BG98" s="10">
        <f t="shared" si="46"/>
        <v>0</v>
      </c>
      <c r="BH98" s="10">
        <f t="shared" si="47"/>
        <v>0</v>
      </c>
      <c r="BJ98" s="133">
        <v>341</v>
      </c>
      <c r="BK98" s="196">
        <f t="shared" si="48"/>
        <v>0</v>
      </c>
      <c r="BL98" s="197">
        <f t="shared" si="49"/>
        <v>1</v>
      </c>
      <c r="BM98" s="197">
        <f t="shared" si="50"/>
        <v>1</v>
      </c>
      <c r="BN98" s="197">
        <f t="shared" si="51"/>
        <v>0</v>
      </c>
      <c r="BO98" s="197">
        <f t="shared" si="52"/>
        <v>1</v>
      </c>
      <c r="BP98" s="197">
        <f t="shared" si="53"/>
        <v>1</v>
      </c>
      <c r="BQ98" s="197">
        <f t="shared" si="54"/>
        <v>0</v>
      </c>
      <c r="BR98" s="197">
        <f t="shared" si="107"/>
        <v>0</v>
      </c>
      <c r="BS98" s="198">
        <f t="shared" si="55"/>
        <v>0</v>
      </c>
      <c r="BT98" s="116">
        <f t="shared" si="56"/>
        <v>5</v>
      </c>
      <c r="BU98" s="164">
        <v>365</v>
      </c>
      <c r="BV98" s="164">
        <f t="shared" si="57"/>
        <v>1</v>
      </c>
      <c r="BW98" s="98">
        <f t="shared" si="58"/>
        <v>1</v>
      </c>
      <c r="BX98" s="98">
        <f t="shared" si="59"/>
        <v>1</v>
      </c>
      <c r="BY98" s="98">
        <f t="shared" si="60"/>
        <v>1</v>
      </c>
      <c r="BZ98" s="98">
        <f t="shared" si="61"/>
        <v>1</v>
      </c>
      <c r="CA98" s="98">
        <f t="shared" si="62"/>
        <v>1</v>
      </c>
      <c r="CB98" s="98">
        <f t="shared" si="63"/>
        <v>0</v>
      </c>
      <c r="CC98" s="98">
        <f t="shared" si="64"/>
        <v>1</v>
      </c>
      <c r="CD98" s="197">
        <f t="shared" si="65"/>
        <v>1</v>
      </c>
      <c r="CE98" s="198">
        <f t="shared" si="66"/>
        <v>1</v>
      </c>
      <c r="CF98" s="116">
        <f t="shared" si="67"/>
        <v>10</v>
      </c>
      <c r="CG98" s="164">
        <v>469</v>
      </c>
      <c r="CH98" s="196">
        <f t="shared" si="68"/>
        <v>1</v>
      </c>
      <c r="CI98" s="98">
        <f t="shared" si="69"/>
        <v>1</v>
      </c>
      <c r="CJ98" s="98">
        <f t="shared" si="70"/>
        <v>1</v>
      </c>
      <c r="CK98" s="98">
        <f t="shared" si="71"/>
        <v>1</v>
      </c>
      <c r="CL98" s="98">
        <f t="shared" si="72"/>
        <v>1</v>
      </c>
      <c r="CM98" s="98">
        <f t="shared" si="73"/>
        <v>1</v>
      </c>
      <c r="CN98" s="98">
        <f t="shared" si="74"/>
        <v>1</v>
      </c>
      <c r="CO98" s="99">
        <f t="shared" si="75"/>
        <v>1</v>
      </c>
      <c r="CP98" s="98">
        <f t="shared" si="76"/>
        <v>1</v>
      </c>
      <c r="CQ98" s="197">
        <f t="shared" si="77"/>
        <v>1</v>
      </c>
      <c r="CR98" s="198">
        <f t="shared" si="78"/>
        <v>0</v>
      </c>
      <c r="CS98">
        <f t="shared" si="79"/>
        <v>10</v>
      </c>
      <c r="CU98" s="164">
        <v>548</v>
      </c>
      <c r="CV98" s="196">
        <f t="shared" si="109"/>
        <v>1</v>
      </c>
      <c r="CW98" s="98">
        <f t="shared" si="110"/>
        <v>0</v>
      </c>
      <c r="CX98" s="98">
        <f t="shared" si="111"/>
        <v>1</v>
      </c>
      <c r="CY98" s="98">
        <f t="shared" si="112"/>
        <v>0</v>
      </c>
      <c r="CZ98" s="98">
        <f t="shared" si="113"/>
        <v>0</v>
      </c>
      <c r="DA98" s="98">
        <f t="shared" si="114"/>
        <v>0</v>
      </c>
      <c r="DB98" s="98">
        <f t="shared" si="115"/>
        <v>0</v>
      </c>
      <c r="DC98" s="99">
        <f t="shared" si="116"/>
        <v>0</v>
      </c>
      <c r="DD98" s="98">
        <f t="shared" si="117"/>
        <v>0</v>
      </c>
      <c r="DE98" s="197">
        <f t="shared" si="118"/>
        <v>0</v>
      </c>
      <c r="DF98" s="197">
        <f t="shared" si="119"/>
        <v>0</v>
      </c>
      <c r="DG98" s="198">
        <f t="shared" si="120"/>
        <v>0</v>
      </c>
      <c r="DH98">
        <f t="shared" si="80"/>
        <v>2</v>
      </c>
      <c r="DJ98" s="164">
        <v>973</v>
      </c>
      <c r="DK98" s="196">
        <f t="shared" si="81"/>
        <v>1</v>
      </c>
      <c r="DL98" s="98">
        <f t="shared" si="82"/>
        <v>1</v>
      </c>
      <c r="DM98" s="98">
        <f t="shared" si="83"/>
        <v>0</v>
      </c>
      <c r="DN98" s="98">
        <f t="shared" si="84"/>
        <v>1</v>
      </c>
      <c r="DO98" s="98">
        <f t="shared" si="85"/>
        <v>0</v>
      </c>
      <c r="DP98" s="98">
        <f t="shared" si="86"/>
        <v>0</v>
      </c>
      <c r="DQ98" s="98">
        <f t="shared" si="87"/>
        <v>0</v>
      </c>
      <c r="DR98" s="98">
        <f t="shared" si="88"/>
        <v>0</v>
      </c>
      <c r="DS98" s="98">
        <f t="shared" si="89"/>
        <v>0</v>
      </c>
      <c r="DT98" s="197">
        <f t="shared" si="90"/>
        <v>0</v>
      </c>
      <c r="DU98" s="197">
        <f t="shared" si="91"/>
        <v>0</v>
      </c>
      <c r="DV98" s="198">
        <f t="shared" si="92"/>
        <v>0</v>
      </c>
      <c r="DW98">
        <f t="shared" si="93"/>
        <v>3</v>
      </c>
      <c r="DY98" s="196">
        <v>503</v>
      </c>
      <c r="DZ98" s="196">
        <f t="shared" si="94"/>
        <v>0</v>
      </c>
      <c r="EA98" s="197">
        <f t="shared" si="95"/>
        <v>1</v>
      </c>
      <c r="EB98" s="98">
        <f t="shared" si="96"/>
        <v>0</v>
      </c>
      <c r="EC98" s="98">
        <f t="shared" si="97"/>
        <v>0</v>
      </c>
      <c r="ED98" s="98">
        <f t="shared" si="98"/>
        <v>1</v>
      </c>
      <c r="EE98" s="98">
        <f t="shared" si="99"/>
        <v>0</v>
      </c>
      <c r="EF98" s="98">
        <f t="shared" si="100"/>
        <v>1</v>
      </c>
      <c r="EG98" s="98">
        <f t="shared" si="101"/>
        <v>1</v>
      </c>
      <c r="EH98" s="98">
        <f t="shared" si="102"/>
        <v>0</v>
      </c>
      <c r="EI98" s="98">
        <f t="shared" si="103"/>
        <v>0</v>
      </c>
      <c r="EJ98" s="197">
        <f t="shared" si="104"/>
        <v>0</v>
      </c>
      <c r="EK98" s="197">
        <f t="shared" si="105"/>
        <v>0</v>
      </c>
      <c r="EL98" s="198">
        <f t="shared" si="106"/>
        <v>0</v>
      </c>
    </row>
    <row r="99" spans="2:142" x14ac:dyDescent="0.2">
      <c r="B99" s="133">
        <v>388</v>
      </c>
      <c r="H99" s="128">
        <v>217</v>
      </c>
      <c r="I99">
        <f t="shared" si="3"/>
        <v>0</v>
      </c>
      <c r="M99" s="158"/>
      <c r="P99" s="130">
        <v>168</v>
      </c>
      <c r="Q99">
        <f t="shared" si="108"/>
        <v>0</v>
      </c>
      <c r="R99" s="10">
        <f t="shared" si="19"/>
        <v>0</v>
      </c>
      <c r="V99" s="130">
        <v>217</v>
      </c>
      <c r="W99">
        <f t="shared" si="20"/>
        <v>1</v>
      </c>
      <c r="X99" s="10">
        <f t="shared" si="21"/>
        <v>1</v>
      </c>
      <c r="Y99" s="10">
        <f t="shared" si="22"/>
        <v>0</v>
      </c>
      <c r="AB99" s="133">
        <v>237</v>
      </c>
      <c r="AC99" s="10">
        <f t="shared" si="23"/>
        <v>0</v>
      </c>
      <c r="AD99" s="10">
        <f t="shared" si="24"/>
        <v>0</v>
      </c>
      <c r="AE99" s="10">
        <f t="shared" si="25"/>
        <v>0</v>
      </c>
      <c r="AF99" s="10">
        <f t="shared" si="26"/>
        <v>0</v>
      </c>
      <c r="AH99" s="128">
        <v>231</v>
      </c>
      <c r="AI99" s="10">
        <f t="shared" si="27"/>
        <v>0</v>
      </c>
      <c r="AJ99" s="10">
        <f t="shared" si="28"/>
        <v>1</v>
      </c>
      <c r="AK99" s="10">
        <f t="shared" si="29"/>
        <v>0</v>
      </c>
      <c r="AL99" s="10">
        <f t="shared" si="30"/>
        <v>0</v>
      </c>
      <c r="AM99" s="10">
        <f t="shared" si="31"/>
        <v>0</v>
      </c>
      <c r="AN99" s="133">
        <v>190</v>
      </c>
      <c r="AO99" s="10">
        <f t="shared" si="32"/>
        <v>0</v>
      </c>
      <c r="AP99" s="10">
        <f t="shared" si="33"/>
        <v>1</v>
      </c>
      <c r="AQ99" s="10">
        <f t="shared" si="34"/>
        <v>0</v>
      </c>
      <c r="AR99" s="10">
        <f t="shared" si="35"/>
        <v>1</v>
      </c>
      <c r="AS99" s="10">
        <f t="shared" si="36"/>
        <v>1</v>
      </c>
      <c r="AT99" s="133">
        <v>234</v>
      </c>
      <c r="AU99" s="10">
        <f t="shared" si="5"/>
        <v>1</v>
      </c>
      <c r="AV99" s="10">
        <f t="shared" si="37"/>
        <v>1</v>
      </c>
      <c r="AW99" s="10">
        <f t="shared" si="38"/>
        <v>0</v>
      </c>
      <c r="AX99" s="10">
        <f t="shared" si="39"/>
        <v>0</v>
      </c>
      <c r="AY99" s="10">
        <f t="shared" si="40"/>
        <v>0</v>
      </c>
      <c r="AZ99" s="144">
        <v>217</v>
      </c>
      <c r="BA99" s="10">
        <f t="shared" si="6"/>
        <v>1</v>
      </c>
      <c r="BB99" s="10">
        <f t="shared" si="41"/>
        <v>1</v>
      </c>
      <c r="BC99" s="10">
        <f t="shared" si="42"/>
        <v>1</v>
      </c>
      <c r="BD99" s="10">
        <f t="shared" si="43"/>
        <v>1</v>
      </c>
      <c r="BE99" s="10">
        <f t="shared" si="44"/>
        <v>1</v>
      </c>
      <c r="BF99" s="10">
        <f t="shared" si="45"/>
        <v>1</v>
      </c>
      <c r="BG99" s="10">
        <f t="shared" si="46"/>
        <v>1</v>
      </c>
      <c r="BH99" s="10">
        <f t="shared" si="47"/>
        <v>0</v>
      </c>
      <c r="BJ99" s="133">
        <v>343</v>
      </c>
      <c r="BK99" s="196">
        <f t="shared" si="48"/>
        <v>0</v>
      </c>
      <c r="BL99" s="197">
        <f t="shared" si="49"/>
        <v>0</v>
      </c>
      <c r="BM99" s="197">
        <f t="shared" si="50"/>
        <v>1</v>
      </c>
      <c r="BN99" s="197">
        <f t="shared" si="51"/>
        <v>1</v>
      </c>
      <c r="BO99" s="197">
        <f t="shared" si="52"/>
        <v>1</v>
      </c>
      <c r="BP99" s="197">
        <f t="shared" si="53"/>
        <v>1</v>
      </c>
      <c r="BQ99" s="197">
        <f t="shared" si="54"/>
        <v>1</v>
      </c>
      <c r="BR99" s="197">
        <f t="shared" si="107"/>
        <v>0</v>
      </c>
      <c r="BS99" s="198">
        <f t="shared" si="55"/>
        <v>0</v>
      </c>
      <c r="BT99" s="116">
        <f t="shared" si="56"/>
        <v>6</v>
      </c>
      <c r="BU99" s="164">
        <v>368</v>
      </c>
      <c r="BV99" s="164">
        <f t="shared" si="57"/>
        <v>1</v>
      </c>
      <c r="BW99" s="98">
        <f t="shared" si="58"/>
        <v>1</v>
      </c>
      <c r="BX99" s="98">
        <f t="shared" si="59"/>
        <v>0</v>
      </c>
      <c r="BY99" s="98">
        <f t="shared" si="60"/>
        <v>0</v>
      </c>
      <c r="BZ99" s="98">
        <f t="shared" si="61"/>
        <v>0</v>
      </c>
      <c r="CA99" s="98">
        <f t="shared" si="62"/>
        <v>0</v>
      </c>
      <c r="CB99" s="98">
        <f t="shared" si="63"/>
        <v>0</v>
      </c>
      <c r="CC99" s="98">
        <f t="shared" si="64"/>
        <v>1</v>
      </c>
      <c r="CD99" s="197">
        <f t="shared" si="65"/>
        <v>0</v>
      </c>
      <c r="CE99" s="198">
        <f t="shared" si="66"/>
        <v>0</v>
      </c>
      <c r="CF99" s="116">
        <f t="shared" si="67"/>
        <v>4</v>
      </c>
      <c r="CG99" s="164">
        <v>494</v>
      </c>
      <c r="CH99" s="196">
        <f t="shared" si="68"/>
        <v>0</v>
      </c>
      <c r="CI99" s="98">
        <f t="shared" si="69"/>
        <v>0</v>
      </c>
      <c r="CJ99" s="98">
        <f t="shared" si="70"/>
        <v>1</v>
      </c>
      <c r="CK99" s="98">
        <f t="shared" si="71"/>
        <v>1</v>
      </c>
      <c r="CL99" s="98">
        <f t="shared" si="72"/>
        <v>1</v>
      </c>
      <c r="CM99" s="98">
        <f t="shared" si="73"/>
        <v>1</v>
      </c>
      <c r="CN99" s="98">
        <f t="shared" si="74"/>
        <v>1</v>
      </c>
      <c r="CO99" s="99">
        <f t="shared" si="75"/>
        <v>1</v>
      </c>
      <c r="CP99" s="98">
        <f t="shared" si="76"/>
        <v>1</v>
      </c>
      <c r="CQ99" s="197">
        <f t="shared" si="77"/>
        <v>0</v>
      </c>
      <c r="CR99" s="198">
        <f t="shared" si="78"/>
        <v>0</v>
      </c>
      <c r="CS99">
        <f t="shared" si="79"/>
        <v>7</v>
      </c>
      <c r="CU99" s="164">
        <v>573</v>
      </c>
      <c r="CV99" s="196">
        <f t="shared" si="109"/>
        <v>0</v>
      </c>
      <c r="CW99" s="98">
        <f t="shared" si="110"/>
        <v>1</v>
      </c>
      <c r="CX99" s="98">
        <f t="shared" si="111"/>
        <v>0</v>
      </c>
      <c r="CY99" s="98">
        <f t="shared" si="112"/>
        <v>0</v>
      </c>
      <c r="CZ99" s="98">
        <f t="shared" si="113"/>
        <v>0</v>
      </c>
      <c r="DA99" s="98">
        <f t="shared" si="114"/>
        <v>0</v>
      </c>
      <c r="DB99" s="98">
        <f t="shared" si="115"/>
        <v>0</v>
      </c>
      <c r="DC99" s="99">
        <f t="shared" si="116"/>
        <v>0</v>
      </c>
      <c r="DD99" s="98">
        <f t="shared" si="117"/>
        <v>0</v>
      </c>
      <c r="DE99" s="197">
        <f t="shared" si="118"/>
        <v>0</v>
      </c>
      <c r="DF99" s="197">
        <f t="shared" si="119"/>
        <v>0</v>
      </c>
      <c r="DG99" s="198">
        <f t="shared" si="120"/>
        <v>0</v>
      </c>
      <c r="DH99">
        <f t="shared" si="80"/>
        <v>1</v>
      </c>
      <c r="DJ99" s="164">
        <v>987</v>
      </c>
      <c r="DK99" s="196">
        <f t="shared" si="81"/>
        <v>1</v>
      </c>
      <c r="DL99" s="98">
        <f t="shared" si="82"/>
        <v>1</v>
      </c>
      <c r="DM99" s="98">
        <f t="shared" si="83"/>
        <v>0</v>
      </c>
      <c r="DN99" s="98">
        <f t="shared" si="84"/>
        <v>1</v>
      </c>
      <c r="DO99" s="98">
        <f t="shared" si="85"/>
        <v>1</v>
      </c>
      <c r="DP99" s="98">
        <f t="shared" si="86"/>
        <v>1</v>
      </c>
      <c r="DQ99" s="98">
        <f t="shared" si="87"/>
        <v>1</v>
      </c>
      <c r="DR99" s="98">
        <f t="shared" si="88"/>
        <v>1</v>
      </c>
      <c r="DS99" s="98">
        <f t="shared" si="89"/>
        <v>0</v>
      </c>
      <c r="DT99" s="197">
        <f t="shared" si="90"/>
        <v>0</v>
      </c>
      <c r="DU99" s="197">
        <f t="shared" si="91"/>
        <v>0</v>
      </c>
      <c r="DV99" s="198">
        <f t="shared" si="92"/>
        <v>0</v>
      </c>
      <c r="DW99">
        <f t="shared" si="93"/>
        <v>7</v>
      </c>
      <c r="DY99" s="196">
        <v>548</v>
      </c>
      <c r="DZ99" s="196">
        <f t="shared" si="94"/>
        <v>0</v>
      </c>
      <c r="EA99" s="197">
        <f t="shared" si="95"/>
        <v>1</v>
      </c>
      <c r="EB99" s="98">
        <f t="shared" si="96"/>
        <v>1</v>
      </c>
      <c r="EC99" s="98">
        <f t="shared" si="97"/>
        <v>0</v>
      </c>
      <c r="ED99" s="98">
        <f t="shared" si="98"/>
        <v>1</v>
      </c>
      <c r="EE99" s="98">
        <f t="shared" si="99"/>
        <v>0</v>
      </c>
      <c r="EF99" s="98">
        <f t="shared" si="100"/>
        <v>0</v>
      </c>
      <c r="EG99" s="98">
        <f t="shared" si="101"/>
        <v>0</v>
      </c>
      <c r="EH99" s="98">
        <f t="shared" si="102"/>
        <v>0</v>
      </c>
      <c r="EI99" s="98">
        <f t="shared" si="103"/>
        <v>0</v>
      </c>
      <c r="EJ99" s="197">
        <f t="shared" si="104"/>
        <v>0</v>
      </c>
      <c r="EK99" s="197">
        <f t="shared" si="105"/>
        <v>0</v>
      </c>
      <c r="EL99" s="198">
        <f t="shared" si="106"/>
        <v>0</v>
      </c>
    </row>
    <row r="100" spans="2:142" ht="13.5" thickBot="1" x14ac:dyDescent="0.25">
      <c r="B100" s="134">
        <v>402</v>
      </c>
      <c r="H100" s="128">
        <v>230</v>
      </c>
      <c r="I100">
        <f t="shared" si="3"/>
        <v>0</v>
      </c>
      <c r="M100" s="2"/>
      <c r="P100" s="128">
        <v>173</v>
      </c>
      <c r="Q100">
        <f t="shared" si="108"/>
        <v>1</v>
      </c>
      <c r="R100" s="10">
        <f t="shared" si="19"/>
        <v>1</v>
      </c>
      <c r="V100" s="130">
        <v>222</v>
      </c>
      <c r="W100">
        <f t="shared" si="20"/>
        <v>0</v>
      </c>
      <c r="X100" s="10">
        <f t="shared" si="21"/>
        <v>0</v>
      </c>
      <c r="Y100" s="10">
        <f t="shared" si="22"/>
        <v>0</v>
      </c>
      <c r="AB100" s="144">
        <v>254</v>
      </c>
      <c r="AC100" s="10">
        <f t="shared" si="23"/>
        <v>1</v>
      </c>
      <c r="AD100" s="10">
        <f t="shared" si="24"/>
        <v>1</v>
      </c>
      <c r="AE100" s="10">
        <f t="shared" si="25"/>
        <v>1</v>
      </c>
      <c r="AF100" s="10">
        <f t="shared" si="26"/>
        <v>1</v>
      </c>
      <c r="AH100" s="128">
        <v>233</v>
      </c>
      <c r="AI100" s="10">
        <f t="shared" si="27"/>
        <v>1</v>
      </c>
      <c r="AJ100" s="10">
        <f t="shared" si="28"/>
        <v>1</v>
      </c>
      <c r="AK100" s="10">
        <f t="shared" si="29"/>
        <v>1</v>
      </c>
      <c r="AL100" s="10">
        <f t="shared" si="30"/>
        <v>1</v>
      </c>
      <c r="AM100" s="10">
        <f t="shared" si="31"/>
        <v>1</v>
      </c>
      <c r="AN100" s="133">
        <v>195</v>
      </c>
      <c r="AO100" s="10">
        <f t="shared" si="32"/>
        <v>1</v>
      </c>
      <c r="AP100" s="10">
        <f t="shared" si="33"/>
        <v>0</v>
      </c>
      <c r="AQ100" s="10">
        <f t="shared" si="34"/>
        <v>0</v>
      </c>
      <c r="AR100" s="10">
        <f t="shared" si="35"/>
        <v>0</v>
      </c>
      <c r="AS100" s="10">
        <f t="shared" si="36"/>
        <v>0</v>
      </c>
      <c r="AT100" s="133">
        <v>247</v>
      </c>
      <c r="AU100" s="10">
        <f t="shared" si="5"/>
        <v>0</v>
      </c>
      <c r="AV100" s="10">
        <f t="shared" si="37"/>
        <v>0</v>
      </c>
      <c r="AW100" s="10">
        <f t="shared" si="38"/>
        <v>0</v>
      </c>
      <c r="AX100" s="10">
        <f t="shared" si="39"/>
        <v>1</v>
      </c>
      <c r="AY100" s="10">
        <f t="shared" si="40"/>
        <v>0</v>
      </c>
      <c r="AZ100" s="133">
        <v>231</v>
      </c>
      <c r="BA100" s="10">
        <f t="shared" si="6"/>
        <v>0</v>
      </c>
      <c r="BB100" s="10">
        <f t="shared" si="41"/>
        <v>0</v>
      </c>
      <c r="BC100" s="10">
        <f t="shared" si="42"/>
        <v>1</v>
      </c>
      <c r="BD100" s="10">
        <f t="shared" si="43"/>
        <v>0</v>
      </c>
      <c r="BE100" s="10">
        <f t="shared" si="44"/>
        <v>1</v>
      </c>
      <c r="BF100" s="10">
        <f t="shared" si="45"/>
        <v>0</v>
      </c>
      <c r="BG100" s="10">
        <f t="shared" si="46"/>
        <v>0</v>
      </c>
      <c r="BH100" s="10">
        <f t="shared" si="47"/>
        <v>0</v>
      </c>
      <c r="BJ100" s="133">
        <v>346</v>
      </c>
      <c r="BK100" s="196">
        <f t="shared" si="48"/>
        <v>0</v>
      </c>
      <c r="BL100" s="197">
        <f t="shared" si="49"/>
        <v>0</v>
      </c>
      <c r="BM100" s="197">
        <f t="shared" si="50"/>
        <v>0</v>
      </c>
      <c r="BN100" s="197">
        <f t="shared" si="51"/>
        <v>0</v>
      </c>
      <c r="BO100" s="197">
        <f t="shared" si="52"/>
        <v>0</v>
      </c>
      <c r="BP100" s="197">
        <f t="shared" si="53"/>
        <v>0</v>
      </c>
      <c r="BQ100" s="197">
        <f t="shared" si="54"/>
        <v>0</v>
      </c>
      <c r="BR100" s="197">
        <f t="shared" si="107"/>
        <v>0</v>
      </c>
      <c r="BS100" s="198">
        <f t="shared" si="55"/>
        <v>0</v>
      </c>
      <c r="BT100" s="116">
        <f t="shared" si="56"/>
        <v>1</v>
      </c>
      <c r="BU100" s="164">
        <v>399</v>
      </c>
      <c r="BV100" s="164">
        <f t="shared" si="57"/>
        <v>1</v>
      </c>
      <c r="BW100" s="98">
        <f t="shared" si="58"/>
        <v>0</v>
      </c>
      <c r="BX100" s="98">
        <f t="shared" si="59"/>
        <v>0</v>
      </c>
      <c r="BY100" s="98">
        <f t="shared" si="60"/>
        <v>0</v>
      </c>
      <c r="BZ100" s="98">
        <f t="shared" si="61"/>
        <v>0</v>
      </c>
      <c r="CA100" s="98">
        <f t="shared" si="62"/>
        <v>0</v>
      </c>
      <c r="CB100" s="98">
        <f t="shared" si="63"/>
        <v>0</v>
      </c>
      <c r="CC100" s="98">
        <f t="shared" si="64"/>
        <v>1</v>
      </c>
      <c r="CD100" s="197">
        <f t="shared" si="65"/>
        <v>0</v>
      </c>
      <c r="CE100" s="198">
        <f t="shared" si="66"/>
        <v>0</v>
      </c>
      <c r="CF100" s="116">
        <f t="shared" si="67"/>
        <v>3</v>
      </c>
      <c r="CG100" s="164">
        <v>525</v>
      </c>
      <c r="CH100" s="196">
        <f t="shared" si="68"/>
        <v>1</v>
      </c>
      <c r="CI100" s="98">
        <f t="shared" si="69"/>
        <v>0</v>
      </c>
      <c r="CJ100" s="98">
        <f t="shared" si="70"/>
        <v>1</v>
      </c>
      <c r="CK100" s="98">
        <f t="shared" si="71"/>
        <v>0</v>
      </c>
      <c r="CL100" s="98">
        <f t="shared" si="72"/>
        <v>0</v>
      </c>
      <c r="CM100" s="98">
        <f t="shared" si="73"/>
        <v>0</v>
      </c>
      <c r="CN100" s="98">
        <f t="shared" si="74"/>
        <v>0</v>
      </c>
      <c r="CO100" s="99">
        <f t="shared" si="75"/>
        <v>1</v>
      </c>
      <c r="CP100" s="98">
        <f t="shared" si="76"/>
        <v>0</v>
      </c>
      <c r="CQ100" s="197">
        <f t="shared" si="77"/>
        <v>0</v>
      </c>
      <c r="CR100" s="198">
        <f t="shared" si="78"/>
        <v>0</v>
      </c>
      <c r="CS100">
        <f t="shared" si="79"/>
        <v>3</v>
      </c>
      <c r="CU100" s="166">
        <v>610</v>
      </c>
      <c r="CV100" s="196">
        <f t="shared" si="109"/>
        <v>1</v>
      </c>
      <c r="CW100" s="98">
        <f t="shared" si="110"/>
        <v>0</v>
      </c>
      <c r="CX100" s="98">
        <f t="shared" si="111"/>
        <v>0</v>
      </c>
      <c r="CY100" s="98">
        <f t="shared" si="112"/>
        <v>0</v>
      </c>
      <c r="CZ100" s="98">
        <f t="shared" si="113"/>
        <v>0</v>
      </c>
      <c r="DA100" s="98">
        <f t="shared" si="114"/>
        <v>1</v>
      </c>
      <c r="DB100" s="98">
        <f t="shared" si="115"/>
        <v>0</v>
      </c>
      <c r="DC100" s="99">
        <f t="shared" si="116"/>
        <v>0</v>
      </c>
      <c r="DD100" s="98">
        <f t="shared" si="117"/>
        <v>0</v>
      </c>
      <c r="DE100" s="197">
        <f t="shared" si="118"/>
        <v>0</v>
      </c>
      <c r="DF100" s="197">
        <f t="shared" si="119"/>
        <v>0</v>
      </c>
      <c r="DG100" s="198">
        <f t="shared" si="120"/>
        <v>0</v>
      </c>
      <c r="DH100">
        <f t="shared" si="80"/>
        <v>2</v>
      </c>
      <c r="DJ100" s="166">
        <v>1114</v>
      </c>
      <c r="DK100" s="196">
        <f t="shared" si="81"/>
        <v>1</v>
      </c>
      <c r="DL100" s="98">
        <f t="shared" si="82"/>
        <v>1</v>
      </c>
      <c r="DM100" s="98">
        <f t="shared" si="83"/>
        <v>1</v>
      </c>
      <c r="DN100" s="98">
        <f t="shared" si="84"/>
        <v>1</v>
      </c>
      <c r="DO100" s="98">
        <f t="shared" si="85"/>
        <v>1</v>
      </c>
      <c r="DP100" s="98">
        <f t="shared" si="86"/>
        <v>1</v>
      </c>
      <c r="DQ100" s="98">
        <f t="shared" si="87"/>
        <v>1</v>
      </c>
      <c r="DR100" s="98">
        <f t="shared" si="88"/>
        <v>1</v>
      </c>
      <c r="DS100" s="98">
        <f t="shared" si="89"/>
        <v>1</v>
      </c>
      <c r="DT100" s="197">
        <f t="shared" si="90"/>
        <v>0</v>
      </c>
      <c r="DU100" s="197">
        <f t="shared" si="91"/>
        <v>0</v>
      </c>
      <c r="DV100" s="198">
        <f t="shared" si="92"/>
        <v>0</v>
      </c>
      <c r="DW100">
        <f t="shared" si="93"/>
        <v>9</v>
      </c>
      <c r="DY100" s="196">
        <v>558</v>
      </c>
      <c r="DZ100" s="196">
        <f t="shared" si="94"/>
        <v>0</v>
      </c>
      <c r="EA100" s="197">
        <f t="shared" si="95"/>
        <v>0</v>
      </c>
      <c r="EB100" s="98">
        <f t="shared" si="96"/>
        <v>0</v>
      </c>
      <c r="EC100" s="98">
        <f t="shared" si="97"/>
        <v>0</v>
      </c>
      <c r="ED100" s="98">
        <f t="shared" si="98"/>
        <v>0</v>
      </c>
      <c r="EE100" s="98">
        <f t="shared" si="99"/>
        <v>0</v>
      </c>
      <c r="EF100" s="98">
        <f t="shared" si="100"/>
        <v>1</v>
      </c>
      <c r="EG100" s="98">
        <f t="shared" si="101"/>
        <v>0</v>
      </c>
      <c r="EH100" s="98">
        <f t="shared" si="102"/>
        <v>0</v>
      </c>
      <c r="EI100" s="98">
        <f t="shared" si="103"/>
        <v>0</v>
      </c>
      <c r="EJ100" s="197">
        <f t="shared" si="104"/>
        <v>0</v>
      </c>
      <c r="EK100" s="197">
        <f t="shared" si="105"/>
        <v>0</v>
      </c>
      <c r="EL100" s="198">
        <f t="shared" si="106"/>
        <v>0</v>
      </c>
    </row>
    <row r="101" spans="2:142" x14ac:dyDescent="0.2">
      <c r="H101" s="128">
        <v>233</v>
      </c>
      <c r="I101">
        <f t="shared" si="3"/>
        <v>1</v>
      </c>
      <c r="M101" s="158"/>
      <c r="P101" s="130">
        <v>175</v>
      </c>
      <c r="Q101">
        <f t="shared" si="108"/>
        <v>1</v>
      </c>
      <c r="R101" s="10">
        <f t="shared" si="19"/>
        <v>1</v>
      </c>
      <c r="V101" s="128">
        <v>223</v>
      </c>
      <c r="W101">
        <f t="shared" si="20"/>
        <v>0</v>
      </c>
      <c r="X101" s="10">
        <f t="shared" si="21"/>
        <v>0</v>
      </c>
      <c r="Y101" s="10">
        <f t="shared" si="22"/>
        <v>0</v>
      </c>
      <c r="AB101" s="133">
        <v>263</v>
      </c>
      <c r="AC101" s="10">
        <f t="shared" si="23"/>
        <v>1</v>
      </c>
      <c r="AD101" s="10">
        <f t="shared" si="24"/>
        <v>0</v>
      </c>
      <c r="AE101" s="10">
        <f t="shared" si="25"/>
        <v>0</v>
      </c>
      <c r="AF101" s="10">
        <f t="shared" si="26"/>
        <v>0</v>
      </c>
      <c r="AH101" s="128">
        <v>234</v>
      </c>
      <c r="AI101" s="10">
        <f t="shared" si="27"/>
        <v>0</v>
      </c>
      <c r="AJ101" s="10">
        <f t="shared" si="28"/>
        <v>0</v>
      </c>
      <c r="AK101" s="10">
        <f t="shared" si="29"/>
        <v>0</v>
      </c>
      <c r="AL101" s="10">
        <f t="shared" si="30"/>
        <v>0</v>
      </c>
      <c r="AM101" s="10">
        <f t="shared" si="31"/>
        <v>0</v>
      </c>
      <c r="AN101" s="133">
        <v>201</v>
      </c>
      <c r="AO101" s="10">
        <f t="shared" si="32"/>
        <v>0</v>
      </c>
      <c r="AP101" s="10">
        <f t="shared" si="33"/>
        <v>0</v>
      </c>
      <c r="AQ101" s="10">
        <f t="shared" si="34"/>
        <v>1</v>
      </c>
      <c r="AR101" s="10">
        <f t="shared" si="35"/>
        <v>1</v>
      </c>
      <c r="AS101" s="10">
        <f t="shared" si="36"/>
        <v>0</v>
      </c>
      <c r="AT101" s="144">
        <v>254</v>
      </c>
      <c r="AU101" s="10">
        <f t="shared" si="5"/>
        <v>1</v>
      </c>
      <c r="AV101" s="10">
        <f t="shared" si="37"/>
        <v>1</v>
      </c>
      <c r="AW101" s="10">
        <f t="shared" si="38"/>
        <v>1</v>
      </c>
      <c r="AX101" s="10">
        <f t="shared" si="39"/>
        <v>1</v>
      </c>
      <c r="AY101" s="10">
        <f t="shared" si="40"/>
        <v>1</v>
      </c>
      <c r="AZ101" s="144">
        <v>233</v>
      </c>
      <c r="BA101" s="10">
        <f t="shared" si="6"/>
        <v>1</v>
      </c>
      <c r="BB101" s="10">
        <f t="shared" si="41"/>
        <v>1</v>
      </c>
      <c r="BC101" s="10">
        <f t="shared" si="42"/>
        <v>1</v>
      </c>
      <c r="BD101" s="10">
        <f t="shared" si="43"/>
        <v>1</v>
      </c>
      <c r="BE101" s="10">
        <f t="shared" si="44"/>
        <v>1</v>
      </c>
      <c r="BF101" s="10">
        <f t="shared" si="45"/>
        <v>1</v>
      </c>
      <c r="BG101" s="10">
        <f t="shared" si="46"/>
        <v>1</v>
      </c>
      <c r="BH101" s="10">
        <f t="shared" si="47"/>
        <v>1</v>
      </c>
      <c r="BJ101" s="133">
        <v>353</v>
      </c>
      <c r="BK101" s="196">
        <f t="shared" si="48"/>
        <v>0</v>
      </c>
      <c r="BL101" s="197">
        <f t="shared" si="49"/>
        <v>0</v>
      </c>
      <c r="BM101" s="197">
        <f t="shared" si="50"/>
        <v>0</v>
      </c>
      <c r="BN101" s="197">
        <f t="shared" si="51"/>
        <v>1</v>
      </c>
      <c r="BO101" s="197">
        <f t="shared" si="52"/>
        <v>0</v>
      </c>
      <c r="BP101" s="197">
        <f t="shared" si="53"/>
        <v>0</v>
      </c>
      <c r="BQ101" s="197">
        <f t="shared" si="54"/>
        <v>1</v>
      </c>
      <c r="BR101" s="197">
        <f t="shared" si="107"/>
        <v>0</v>
      </c>
      <c r="BS101" s="198">
        <f t="shared" si="55"/>
        <v>0</v>
      </c>
      <c r="BT101" s="116">
        <f t="shared" si="56"/>
        <v>3</v>
      </c>
      <c r="BU101" s="164">
        <v>469</v>
      </c>
      <c r="BV101" s="164">
        <f t="shared" si="57"/>
        <v>1</v>
      </c>
      <c r="BW101" s="98">
        <f t="shared" si="58"/>
        <v>1</v>
      </c>
      <c r="BX101" s="98">
        <f t="shared" si="59"/>
        <v>1</v>
      </c>
      <c r="BY101" s="98">
        <f t="shared" si="60"/>
        <v>1</v>
      </c>
      <c r="BZ101" s="98">
        <f t="shared" si="61"/>
        <v>1</v>
      </c>
      <c r="CA101" s="98">
        <f t="shared" si="62"/>
        <v>1</v>
      </c>
      <c r="CB101" s="98">
        <f t="shared" si="63"/>
        <v>1</v>
      </c>
      <c r="CC101" s="98">
        <f t="shared" si="64"/>
        <v>1</v>
      </c>
      <c r="CD101" s="197">
        <f t="shared" si="65"/>
        <v>1</v>
      </c>
      <c r="CE101" s="198">
        <f t="shared" si="66"/>
        <v>0</v>
      </c>
      <c r="CF101" s="116">
        <f t="shared" si="67"/>
        <v>10</v>
      </c>
      <c r="CG101" s="164">
        <v>548</v>
      </c>
      <c r="CH101" s="196">
        <f t="shared" si="68"/>
        <v>0</v>
      </c>
      <c r="CI101" s="98">
        <f t="shared" si="69"/>
        <v>1</v>
      </c>
      <c r="CJ101" s="98">
        <f t="shared" si="70"/>
        <v>0</v>
      </c>
      <c r="CK101" s="98">
        <f t="shared" si="71"/>
        <v>0</v>
      </c>
      <c r="CL101" s="98">
        <f t="shared" si="72"/>
        <v>0</v>
      </c>
      <c r="CM101" s="98">
        <f t="shared" si="73"/>
        <v>0</v>
      </c>
      <c r="CN101" s="98">
        <f t="shared" si="74"/>
        <v>0</v>
      </c>
      <c r="CO101" s="99">
        <f t="shared" si="75"/>
        <v>0</v>
      </c>
      <c r="CP101" s="98">
        <f t="shared" si="76"/>
        <v>0</v>
      </c>
      <c r="CQ101" s="197">
        <f t="shared" si="77"/>
        <v>0</v>
      </c>
      <c r="CR101" s="198">
        <f t="shared" si="78"/>
        <v>0</v>
      </c>
      <c r="CS101">
        <f t="shared" si="79"/>
        <v>1</v>
      </c>
      <c r="CU101" s="164">
        <v>624</v>
      </c>
      <c r="CV101" s="196">
        <f t="shared" si="109"/>
        <v>0</v>
      </c>
      <c r="CW101" s="98">
        <f t="shared" si="110"/>
        <v>1</v>
      </c>
      <c r="CX101" s="98">
        <f t="shared" si="111"/>
        <v>1</v>
      </c>
      <c r="CY101" s="98">
        <f t="shared" si="112"/>
        <v>0</v>
      </c>
      <c r="CZ101" s="98">
        <f t="shared" si="113"/>
        <v>0</v>
      </c>
      <c r="DA101" s="98">
        <f t="shared" si="114"/>
        <v>0</v>
      </c>
      <c r="DB101" s="98">
        <f t="shared" si="115"/>
        <v>0</v>
      </c>
      <c r="DC101" s="99">
        <f t="shared" si="116"/>
        <v>0</v>
      </c>
      <c r="DD101" s="98">
        <f t="shared" si="117"/>
        <v>0</v>
      </c>
      <c r="DE101" s="197">
        <f t="shared" si="118"/>
        <v>0</v>
      </c>
      <c r="DF101" s="197">
        <f t="shared" si="119"/>
        <v>0</v>
      </c>
      <c r="DG101" s="198">
        <f t="shared" si="120"/>
        <v>0</v>
      </c>
      <c r="DH101">
        <f t="shared" si="80"/>
        <v>2</v>
      </c>
      <c r="DJ101" s="164">
        <v>1241</v>
      </c>
      <c r="DK101" s="196">
        <f t="shared" si="81"/>
        <v>0</v>
      </c>
      <c r="DL101" s="98">
        <f t="shared" si="82"/>
        <v>1</v>
      </c>
      <c r="DM101" s="98">
        <f t="shared" si="83"/>
        <v>0</v>
      </c>
      <c r="DN101" s="98">
        <f t="shared" si="84"/>
        <v>0</v>
      </c>
      <c r="DO101" s="98">
        <f t="shared" si="85"/>
        <v>0</v>
      </c>
      <c r="DP101" s="98">
        <f t="shared" si="86"/>
        <v>0</v>
      </c>
      <c r="DQ101" s="98">
        <f t="shared" si="87"/>
        <v>0</v>
      </c>
      <c r="DR101" s="98">
        <f t="shared" si="88"/>
        <v>0</v>
      </c>
      <c r="DS101" s="98">
        <f t="shared" si="89"/>
        <v>1</v>
      </c>
      <c r="DT101" s="197">
        <f t="shared" si="90"/>
        <v>0</v>
      </c>
      <c r="DU101" s="197">
        <f t="shared" si="91"/>
        <v>0</v>
      </c>
      <c r="DV101" s="198">
        <f t="shared" si="92"/>
        <v>0</v>
      </c>
      <c r="DW101">
        <f t="shared" si="93"/>
        <v>2</v>
      </c>
      <c r="DY101" s="196">
        <v>573</v>
      </c>
      <c r="DZ101" s="196">
        <f t="shared" si="94"/>
        <v>0</v>
      </c>
      <c r="EA101" s="197">
        <f t="shared" si="95"/>
        <v>1</v>
      </c>
      <c r="EB101" s="98">
        <f t="shared" si="96"/>
        <v>0</v>
      </c>
      <c r="EC101" s="98">
        <f t="shared" si="97"/>
        <v>1</v>
      </c>
      <c r="ED101" s="98">
        <f t="shared" si="98"/>
        <v>0</v>
      </c>
      <c r="EE101" s="98">
        <f t="shared" si="99"/>
        <v>0</v>
      </c>
      <c r="EF101" s="98">
        <f t="shared" si="100"/>
        <v>0</v>
      </c>
      <c r="EG101" s="98">
        <f t="shared" si="101"/>
        <v>0</v>
      </c>
      <c r="EH101" s="98">
        <f t="shared" si="102"/>
        <v>0</v>
      </c>
      <c r="EI101" s="98">
        <f t="shared" si="103"/>
        <v>0</v>
      </c>
      <c r="EJ101" s="197">
        <f t="shared" si="104"/>
        <v>0</v>
      </c>
      <c r="EK101" s="197">
        <f t="shared" si="105"/>
        <v>0</v>
      </c>
      <c r="EL101" s="198">
        <f t="shared" si="106"/>
        <v>0</v>
      </c>
    </row>
    <row r="102" spans="2:142" x14ac:dyDescent="0.2">
      <c r="H102" s="128">
        <v>235</v>
      </c>
      <c r="I102">
        <f t="shared" si="3"/>
        <v>0</v>
      </c>
      <c r="M102" s="2"/>
      <c r="P102" s="128">
        <v>176</v>
      </c>
      <c r="Q102">
        <f t="shared" si="108"/>
        <v>1</v>
      </c>
      <c r="R102" s="10">
        <f t="shared" si="19"/>
        <v>1</v>
      </c>
      <c r="V102" s="128">
        <v>224</v>
      </c>
      <c r="W102">
        <f t="shared" si="20"/>
        <v>1</v>
      </c>
      <c r="X102" s="10">
        <f t="shared" si="21"/>
        <v>0</v>
      </c>
      <c r="Y102" s="10">
        <f t="shared" si="22"/>
        <v>0</v>
      </c>
      <c r="AB102" s="144">
        <v>279</v>
      </c>
      <c r="AC102" s="10">
        <f t="shared" si="23"/>
        <v>0</v>
      </c>
      <c r="AD102" s="10">
        <f t="shared" si="24"/>
        <v>1</v>
      </c>
      <c r="AE102" s="10">
        <f t="shared" si="25"/>
        <v>1</v>
      </c>
      <c r="AF102" s="10">
        <f t="shared" si="26"/>
        <v>0</v>
      </c>
      <c r="AH102" s="128">
        <v>236</v>
      </c>
      <c r="AI102" s="10">
        <f t="shared" si="27"/>
        <v>1</v>
      </c>
      <c r="AJ102" s="10">
        <f t="shared" si="28"/>
        <v>1</v>
      </c>
      <c r="AK102" s="10">
        <f t="shared" si="29"/>
        <v>1</v>
      </c>
      <c r="AL102" s="10">
        <f t="shared" si="30"/>
        <v>1</v>
      </c>
      <c r="AM102" s="10">
        <f t="shared" si="31"/>
        <v>0</v>
      </c>
      <c r="AN102" s="144">
        <v>217</v>
      </c>
      <c r="AO102" s="10">
        <f t="shared" si="32"/>
        <v>1</v>
      </c>
      <c r="AP102" s="10">
        <f t="shared" si="33"/>
        <v>1</v>
      </c>
      <c r="AQ102" s="10">
        <f t="shared" si="34"/>
        <v>1</v>
      </c>
      <c r="AR102" s="10">
        <f t="shared" si="35"/>
        <v>1</v>
      </c>
      <c r="AS102" s="10">
        <f t="shared" si="36"/>
        <v>1</v>
      </c>
      <c r="AT102" s="133">
        <v>279</v>
      </c>
      <c r="AU102" s="10">
        <f t="shared" si="5"/>
        <v>1</v>
      </c>
      <c r="AV102" s="10">
        <f t="shared" si="37"/>
        <v>1</v>
      </c>
      <c r="AW102" s="10">
        <f t="shared" si="38"/>
        <v>1</v>
      </c>
      <c r="AX102" s="10">
        <f t="shared" si="39"/>
        <v>0</v>
      </c>
      <c r="AY102" s="10">
        <f t="shared" si="40"/>
        <v>1</v>
      </c>
      <c r="AZ102" s="133">
        <v>254</v>
      </c>
      <c r="BA102" s="10">
        <f t="shared" si="6"/>
        <v>1</v>
      </c>
      <c r="BB102" s="10">
        <f t="shared" si="41"/>
        <v>1</v>
      </c>
      <c r="BC102" s="10">
        <f t="shared" si="42"/>
        <v>1</v>
      </c>
      <c r="BD102" s="10">
        <f t="shared" si="43"/>
        <v>1</v>
      </c>
      <c r="BE102" s="10">
        <f t="shared" si="44"/>
        <v>1</v>
      </c>
      <c r="BF102" s="10">
        <f t="shared" si="45"/>
        <v>1</v>
      </c>
      <c r="BG102" s="10">
        <f t="shared" si="46"/>
        <v>1</v>
      </c>
      <c r="BH102" s="10">
        <f t="shared" si="47"/>
        <v>1</v>
      </c>
      <c r="BJ102" s="183">
        <v>365</v>
      </c>
      <c r="BK102" s="196">
        <f t="shared" si="48"/>
        <v>1</v>
      </c>
      <c r="BL102" s="197">
        <f t="shared" si="49"/>
        <v>1</v>
      </c>
      <c r="BM102" s="197">
        <f t="shared" si="50"/>
        <v>1</v>
      </c>
      <c r="BN102" s="197">
        <f t="shared" si="51"/>
        <v>1</v>
      </c>
      <c r="BO102" s="197">
        <f t="shared" si="52"/>
        <v>1</v>
      </c>
      <c r="BP102" s="197">
        <f t="shared" si="53"/>
        <v>0</v>
      </c>
      <c r="BQ102" s="197">
        <f t="shared" si="54"/>
        <v>1</v>
      </c>
      <c r="BR102" s="197">
        <f t="shared" si="107"/>
        <v>1</v>
      </c>
      <c r="BS102" s="198">
        <f t="shared" si="55"/>
        <v>1</v>
      </c>
      <c r="BT102" s="116">
        <f t="shared" si="56"/>
        <v>9</v>
      </c>
      <c r="BU102" s="164">
        <v>525</v>
      </c>
      <c r="BV102" s="164">
        <f t="shared" si="57"/>
        <v>0</v>
      </c>
      <c r="BW102" s="98">
        <f t="shared" si="58"/>
        <v>1</v>
      </c>
      <c r="BX102" s="98">
        <f t="shared" si="59"/>
        <v>0</v>
      </c>
      <c r="BY102" s="98">
        <f t="shared" si="60"/>
        <v>0</v>
      </c>
      <c r="BZ102" s="98">
        <f t="shared" si="61"/>
        <v>0</v>
      </c>
      <c r="CA102" s="98">
        <f t="shared" si="62"/>
        <v>0</v>
      </c>
      <c r="CB102" s="98">
        <f t="shared" si="63"/>
        <v>1</v>
      </c>
      <c r="CC102" s="98">
        <f t="shared" si="64"/>
        <v>0</v>
      </c>
      <c r="CD102" s="197">
        <f t="shared" si="65"/>
        <v>0</v>
      </c>
      <c r="CE102" s="198">
        <f t="shared" si="66"/>
        <v>0</v>
      </c>
      <c r="CF102" s="116">
        <f t="shared" si="67"/>
        <v>3</v>
      </c>
      <c r="CG102" s="164">
        <v>610</v>
      </c>
      <c r="CH102" s="196">
        <f t="shared" si="68"/>
        <v>0</v>
      </c>
      <c r="CI102" s="98">
        <f t="shared" si="69"/>
        <v>0</v>
      </c>
      <c r="CJ102" s="98">
        <f t="shared" si="70"/>
        <v>0</v>
      </c>
      <c r="CK102" s="98">
        <f t="shared" si="71"/>
        <v>0</v>
      </c>
      <c r="CL102" s="98">
        <f t="shared" si="72"/>
        <v>1</v>
      </c>
      <c r="CM102" s="98">
        <f t="shared" si="73"/>
        <v>0</v>
      </c>
      <c r="CN102" s="98">
        <f t="shared" si="74"/>
        <v>0</v>
      </c>
      <c r="CO102" s="99">
        <f t="shared" si="75"/>
        <v>0</v>
      </c>
      <c r="CP102" s="98">
        <f t="shared" si="76"/>
        <v>1</v>
      </c>
      <c r="CQ102" s="197">
        <f t="shared" si="77"/>
        <v>0</v>
      </c>
      <c r="CR102" s="198">
        <f t="shared" si="78"/>
        <v>0</v>
      </c>
      <c r="CS102">
        <f t="shared" si="79"/>
        <v>2</v>
      </c>
      <c r="CU102" s="166">
        <v>639</v>
      </c>
      <c r="CV102" s="196">
        <f t="shared" si="109"/>
        <v>0</v>
      </c>
      <c r="CW102" s="98">
        <f t="shared" si="110"/>
        <v>0</v>
      </c>
      <c r="CX102" s="98">
        <f t="shared" si="111"/>
        <v>0</v>
      </c>
      <c r="CY102" s="98">
        <f t="shared" si="112"/>
        <v>0</v>
      </c>
      <c r="CZ102" s="98">
        <f t="shared" si="113"/>
        <v>0</v>
      </c>
      <c r="DA102" s="98">
        <f t="shared" si="114"/>
        <v>0</v>
      </c>
      <c r="DB102" s="98">
        <f t="shared" si="115"/>
        <v>0</v>
      </c>
      <c r="DC102" s="99">
        <f t="shared" si="116"/>
        <v>0</v>
      </c>
      <c r="DD102" s="98">
        <f t="shared" si="117"/>
        <v>0</v>
      </c>
      <c r="DE102" s="197">
        <f t="shared" si="118"/>
        <v>0</v>
      </c>
      <c r="DF102" s="197">
        <f t="shared" si="119"/>
        <v>0</v>
      </c>
      <c r="DG102" s="198">
        <f t="shared" si="120"/>
        <v>0</v>
      </c>
      <c r="DH102">
        <f t="shared" si="80"/>
        <v>0</v>
      </c>
      <c r="DJ102" s="166">
        <v>1310</v>
      </c>
      <c r="DK102" s="196">
        <f t="shared" si="81"/>
        <v>0</v>
      </c>
      <c r="DL102" s="98">
        <f t="shared" si="82"/>
        <v>0</v>
      </c>
      <c r="DM102" s="98">
        <f t="shared" si="83"/>
        <v>0</v>
      </c>
      <c r="DN102" s="98">
        <f t="shared" si="84"/>
        <v>0</v>
      </c>
      <c r="DO102" s="98">
        <f t="shared" si="85"/>
        <v>0</v>
      </c>
      <c r="DP102" s="98">
        <f t="shared" si="86"/>
        <v>0</v>
      </c>
      <c r="DQ102" s="98">
        <f t="shared" si="87"/>
        <v>0</v>
      </c>
      <c r="DR102" s="98">
        <f t="shared" si="88"/>
        <v>0</v>
      </c>
      <c r="DS102" s="98">
        <f t="shared" si="89"/>
        <v>0</v>
      </c>
      <c r="DT102" s="197">
        <f t="shared" si="90"/>
        <v>0</v>
      </c>
      <c r="DU102" s="197">
        <f t="shared" si="91"/>
        <v>0</v>
      </c>
      <c r="DV102" s="198">
        <f t="shared" si="92"/>
        <v>0</v>
      </c>
      <c r="DW102">
        <f t="shared" si="93"/>
        <v>0</v>
      </c>
      <c r="DY102" s="196">
        <v>610</v>
      </c>
      <c r="DZ102" s="196">
        <f t="shared" si="94"/>
        <v>1</v>
      </c>
      <c r="EA102" s="197">
        <f t="shared" si="95"/>
        <v>1</v>
      </c>
      <c r="EB102" s="98">
        <f t="shared" si="96"/>
        <v>1</v>
      </c>
      <c r="EC102" s="98">
        <f t="shared" si="97"/>
        <v>0</v>
      </c>
      <c r="ED102" s="98">
        <f t="shared" si="98"/>
        <v>0</v>
      </c>
      <c r="EE102" s="98">
        <f t="shared" si="99"/>
        <v>0</v>
      </c>
      <c r="EF102" s="98">
        <f t="shared" si="100"/>
        <v>0</v>
      </c>
      <c r="EG102" s="98">
        <f t="shared" si="101"/>
        <v>1</v>
      </c>
      <c r="EH102" s="98">
        <f t="shared" si="102"/>
        <v>0</v>
      </c>
      <c r="EI102" s="98">
        <f t="shared" si="103"/>
        <v>0</v>
      </c>
      <c r="EJ102" s="197">
        <f t="shared" si="104"/>
        <v>0</v>
      </c>
      <c r="EK102" s="197">
        <f t="shared" si="105"/>
        <v>0</v>
      </c>
      <c r="EL102" s="198">
        <f t="shared" si="106"/>
        <v>0</v>
      </c>
    </row>
    <row r="103" spans="2:142" x14ac:dyDescent="0.2">
      <c r="H103" s="128">
        <v>236</v>
      </c>
      <c r="I103">
        <f t="shared" si="3"/>
        <v>0</v>
      </c>
      <c r="M103" s="158"/>
      <c r="P103" s="130">
        <v>180</v>
      </c>
      <c r="Q103">
        <f t="shared" si="108"/>
        <v>0</v>
      </c>
      <c r="R103" s="10">
        <f t="shared" si="19"/>
        <v>0</v>
      </c>
      <c r="V103" s="130">
        <v>231</v>
      </c>
      <c r="W103">
        <f t="shared" si="20"/>
        <v>0</v>
      </c>
      <c r="X103" s="10">
        <f t="shared" si="21"/>
        <v>0</v>
      </c>
      <c r="Y103" s="10">
        <f t="shared" si="22"/>
        <v>0</v>
      </c>
      <c r="AB103" s="144">
        <v>281</v>
      </c>
      <c r="AC103" s="10">
        <f t="shared" si="23"/>
        <v>0</v>
      </c>
      <c r="AD103" s="10">
        <f t="shared" si="24"/>
        <v>0</v>
      </c>
      <c r="AE103" s="10">
        <f t="shared" si="25"/>
        <v>0</v>
      </c>
      <c r="AF103" s="10">
        <f t="shared" si="26"/>
        <v>0</v>
      </c>
      <c r="AH103" s="128">
        <v>245</v>
      </c>
      <c r="AI103" s="10">
        <f t="shared" si="27"/>
        <v>0</v>
      </c>
      <c r="AJ103" s="10">
        <f t="shared" si="28"/>
        <v>1</v>
      </c>
      <c r="AK103" s="10">
        <f t="shared" si="29"/>
        <v>0</v>
      </c>
      <c r="AL103" s="10">
        <f t="shared" si="30"/>
        <v>0</v>
      </c>
      <c r="AM103" s="10">
        <f t="shared" si="31"/>
        <v>0</v>
      </c>
      <c r="AN103" s="133">
        <v>222</v>
      </c>
      <c r="AO103" s="10">
        <f t="shared" si="32"/>
        <v>0</v>
      </c>
      <c r="AP103" s="10">
        <f t="shared" si="33"/>
        <v>1</v>
      </c>
      <c r="AQ103" s="10">
        <f t="shared" si="34"/>
        <v>1</v>
      </c>
      <c r="AR103" s="10">
        <f t="shared" si="35"/>
        <v>0</v>
      </c>
      <c r="AS103" s="10">
        <f t="shared" si="36"/>
        <v>0</v>
      </c>
      <c r="AT103" s="133">
        <v>293</v>
      </c>
      <c r="AU103" s="10">
        <f t="shared" si="5"/>
        <v>0</v>
      </c>
      <c r="AV103" s="10">
        <f t="shared" si="37"/>
        <v>1</v>
      </c>
      <c r="AW103" s="10">
        <f t="shared" si="38"/>
        <v>0</v>
      </c>
      <c r="AX103" s="10">
        <f t="shared" si="39"/>
        <v>0</v>
      </c>
      <c r="AY103" s="10">
        <f t="shared" si="40"/>
        <v>0</v>
      </c>
      <c r="AZ103" s="133">
        <v>292</v>
      </c>
      <c r="BA103" s="10">
        <f t="shared" si="6"/>
        <v>0</v>
      </c>
      <c r="BB103" s="10">
        <f t="shared" si="41"/>
        <v>0</v>
      </c>
      <c r="BC103" s="10">
        <f t="shared" si="42"/>
        <v>1</v>
      </c>
      <c r="BD103" s="10">
        <f t="shared" si="43"/>
        <v>1</v>
      </c>
      <c r="BE103" s="10">
        <f t="shared" si="44"/>
        <v>1</v>
      </c>
      <c r="BF103" s="10">
        <f t="shared" si="45"/>
        <v>0</v>
      </c>
      <c r="BG103" s="10">
        <f t="shared" si="46"/>
        <v>1</v>
      </c>
      <c r="BH103" s="10">
        <f t="shared" si="47"/>
        <v>0</v>
      </c>
      <c r="BJ103" s="133">
        <v>368</v>
      </c>
      <c r="BK103" s="196">
        <f t="shared" si="48"/>
        <v>1</v>
      </c>
      <c r="BL103" s="197">
        <f t="shared" si="49"/>
        <v>0</v>
      </c>
      <c r="BM103" s="197">
        <f t="shared" si="50"/>
        <v>0</v>
      </c>
      <c r="BN103" s="197">
        <f t="shared" si="51"/>
        <v>0</v>
      </c>
      <c r="BO103" s="197">
        <f t="shared" si="52"/>
        <v>0</v>
      </c>
      <c r="BP103" s="197">
        <f t="shared" si="53"/>
        <v>0</v>
      </c>
      <c r="BQ103" s="197">
        <f t="shared" si="54"/>
        <v>1</v>
      </c>
      <c r="BR103" s="197">
        <f t="shared" si="107"/>
        <v>0</v>
      </c>
      <c r="BS103" s="198">
        <f t="shared" si="55"/>
        <v>0</v>
      </c>
      <c r="BT103" s="116">
        <f t="shared" si="56"/>
        <v>3</v>
      </c>
      <c r="BU103" s="164">
        <v>573</v>
      </c>
      <c r="BV103" s="164">
        <f t="shared" si="57"/>
        <v>0</v>
      </c>
      <c r="BW103" s="98">
        <f t="shared" si="58"/>
        <v>0</v>
      </c>
      <c r="BX103" s="98">
        <f t="shared" si="59"/>
        <v>0</v>
      </c>
      <c r="BY103" s="98">
        <f t="shared" si="60"/>
        <v>0</v>
      </c>
      <c r="BZ103" s="98">
        <f t="shared" si="61"/>
        <v>0</v>
      </c>
      <c r="CA103" s="98">
        <f t="shared" si="62"/>
        <v>0</v>
      </c>
      <c r="CB103" s="98">
        <f t="shared" si="63"/>
        <v>0</v>
      </c>
      <c r="CC103" s="98">
        <f t="shared" si="64"/>
        <v>0</v>
      </c>
      <c r="CD103" s="197">
        <f t="shared" si="65"/>
        <v>1</v>
      </c>
      <c r="CE103" s="198">
        <f t="shared" si="66"/>
        <v>0</v>
      </c>
      <c r="CF103" s="116">
        <f t="shared" si="67"/>
        <v>2</v>
      </c>
      <c r="CG103" s="164">
        <v>694</v>
      </c>
      <c r="CH103" s="196">
        <f t="shared" si="68"/>
        <v>0</v>
      </c>
      <c r="CI103" s="98">
        <f t="shared" si="69"/>
        <v>0</v>
      </c>
      <c r="CJ103" s="98">
        <f t="shared" si="70"/>
        <v>0</v>
      </c>
      <c r="CK103" s="98">
        <f t="shared" si="71"/>
        <v>0</v>
      </c>
      <c r="CL103" s="98">
        <f t="shared" si="72"/>
        <v>0</v>
      </c>
      <c r="CM103" s="98">
        <f t="shared" si="73"/>
        <v>1</v>
      </c>
      <c r="CN103" s="98">
        <f t="shared" si="74"/>
        <v>0</v>
      </c>
      <c r="CO103" s="99">
        <f t="shared" si="75"/>
        <v>0</v>
      </c>
      <c r="CP103" s="98">
        <f t="shared" si="76"/>
        <v>0</v>
      </c>
      <c r="CQ103" s="197">
        <f t="shared" si="77"/>
        <v>0</v>
      </c>
      <c r="CR103" s="198">
        <f t="shared" si="78"/>
        <v>0</v>
      </c>
      <c r="CS103">
        <f t="shared" si="79"/>
        <v>1</v>
      </c>
      <c r="CU103" s="164">
        <v>744</v>
      </c>
      <c r="CV103" s="196">
        <f t="shared" si="109"/>
        <v>0</v>
      </c>
      <c r="CW103" s="98">
        <f t="shared" si="110"/>
        <v>1</v>
      </c>
      <c r="CX103" s="98">
        <f t="shared" si="111"/>
        <v>0</v>
      </c>
      <c r="CY103" s="98">
        <f t="shared" si="112"/>
        <v>0</v>
      </c>
      <c r="CZ103" s="98">
        <f t="shared" si="113"/>
        <v>0</v>
      </c>
      <c r="DA103" s="98">
        <f t="shared" si="114"/>
        <v>0</v>
      </c>
      <c r="DB103" s="98">
        <f t="shared" si="115"/>
        <v>0</v>
      </c>
      <c r="DC103" s="99">
        <f t="shared" si="116"/>
        <v>0</v>
      </c>
      <c r="DD103" s="98">
        <f t="shared" si="117"/>
        <v>0</v>
      </c>
      <c r="DE103" s="197">
        <f t="shared" si="118"/>
        <v>0</v>
      </c>
      <c r="DF103" s="197">
        <f t="shared" si="119"/>
        <v>0</v>
      </c>
      <c r="DG103" s="198">
        <f t="shared" si="120"/>
        <v>0</v>
      </c>
      <c r="DH103">
        <f t="shared" si="80"/>
        <v>1</v>
      </c>
      <c r="DJ103" s="164">
        <v>1323</v>
      </c>
      <c r="DK103" s="196">
        <f t="shared" si="81"/>
        <v>1</v>
      </c>
      <c r="DL103" s="98">
        <f t="shared" si="82"/>
        <v>0</v>
      </c>
      <c r="DM103" s="98">
        <f t="shared" si="83"/>
        <v>0</v>
      </c>
      <c r="DN103" s="98">
        <f t="shared" si="84"/>
        <v>0</v>
      </c>
      <c r="DO103" s="98">
        <f t="shared" si="85"/>
        <v>0</v>
      </c>
      <c r="DP103" s="98">
        <f t="shared" si="86"/>
        <v>0</v>
      </c>
      <c r="DQ103" s="98">
        <f t="shared" si="87"/>
        <v>1</v>
      </c>
      <c r="DR103" s="98">
        <f t="shared" si="88"/>
        <v>0</v>
      </c>
      <c r="DS103" s="98">
        <f t="shared" si="89"/>
        <v>0</v>
      </c>
      <c r="DT103" s="197">
        <f t="shared" si="90"/>
        <v>0</v>
      </c>
      <c r="DU103" s="197">
        <f t="shared" si="91"/>
        <v>0</v>
      </c>
      <c r="DV103" s="198">
        <f t="shared" si="92"/>
        <v>0</v>
      </c>
      <c r="DW103">
        <f t="shared" si="93"/>
        <v>2</v>
      </c>
      <c r="DY103" s="196">
        <v>624</v>
      </c>
      <c r="DZ103" s="196">
        <f t="shared" si="94"/>
        <v>0</v>
      </c>
      <c r="EA103" s="197">
        <f t="shared" si="95"/>
        <v>1</v>
      </c>
      <c r="EB103" s="98">
        <f t="shared" si="96"/>
        <v>0</v>
      </c>
      <c r="EC103" s="98">
        <f t="shared" si="97"/>
        <v>1</v>
      </c>
      <c r="ED103" s="98">
        <f t="shared" si="98"/>
        <v>1</v>
      </c>
      <c r="EE103" s="98">
        <f t="shared" si="99"/>
        <v>0</v>
      </c>
      <c r="EF103" s="98">
        <f t="shared" si="100"/>
        <v>0</v>
      </c>
      <c r="EG103" s="98">
        <f t="shared" si="101"/>
        <v>0</v>
      </c>
      <c r="EH103" s="98">
        <f t="shared" si="102"/>
        <v>0</v>
      </c>
      <c r="EI103" s="98">
        <f t="shared" si="103"/>
        <v>0</v>
      </c>
      <c r="EJ103" s="197">
        <f t="shared" si="104"/>
        <v>0</v>
      </c>
      <c r="EK103" s="197">
        <f t="shared" si="105"/>
        <v>0</v>
      </c>
      <c r="EL103" s="198">
        <f t="shared" si="106"/>
        <v>0</v>
      </c>
    </row>
    <row r="104" spans="2:142" x14ac:dyDescent="0.2">
      <c r="H104" s="128">
        <v>249</v>
      </c>
      <c r="I104">
        <f t="shared" si="3"/>
        <v>0</v>
      </c>
      <c r="M104" s="2"/>
      <c r="P104" s="128">
        <v>182</v>
      </c>
      <c r="Q104">
        <f t="shared" si="108"/>
        <v>0</v>
      </c>
      <c r="R104" s="10">
        <f t="shared" si="19"/>
        <v>0</v>
      </c>
      <c r="V104" s="128">
        <v>233</v>
      </c>
      <c r="W104">
        <f t="shared" si="20"/>
        <v>1</v>
      </c>
      <c r="X104" s="10">
        <f t="shared" si="21"/>
        <v>1</v>
      </c>
      <c r="Y104" s="10">
        <f t="shared" si="22"/>
        <v>1</v>
      </c>
      <c r="AB104" s="133">
        <v>288</v>
      </c>
      <c r="AC104" s="10">
        <f t="shared" si="23"/>
        <v>0</v>
      </c>
      <c r="AD104" s="10">
        <f t="shared" si="24"/>
        <v>1</v>
      </c>
      <c r="AE104" s="10">
        <f t="shared" si="25"/>
        <v>1</v>
      </c>
      <c r="AF104" s="10">
        <f t="shared" si="26"/>
        <v>0</v>
      </c>
      <c r="AH104" s="128">
        <v>254</v>
      </c>
      <c r="AI104" s="10">
        <f t="shared" si="27"/>
        <v>1</v>
      </c>
      <c r="AJ104" s="10">
        <f t="shared" si="28"/>
        <v>1</v>
      </c>
      <c r="AK104" s="10">
        <f t="shared" si="29"/>
        <v>1</v>
      </c>
      <c r="AL104" s="10">
        <f t="shared" si="30"/>
        <v>1</v>
      </c>
      <c r="AM104" s="10">
        <f t="shared" si="31"/>
        <v>1</v>
      </c>
      <c r="AN104" s="133">
        <v>229</v>
      </c>
      <c r="AO104" s="10">
        <f t="shared" si="32"/>
        <v>1</v>
      </c>
      <c r="AP104" s="10">
        <f t="shared" si="33"/>
        <v>0</v>
      </c>
      <c r="AQ104" s="10">
        <f t="shared" si="34"/>
        <v>0</v>
      </c>
      <c r="AR104" s="10">
        <f t="shared" si="35"/>
        <v>0</v>
      </c>
      <c r="AS104" s="10">
        <f t="shared" si="36"/>
        <v>0</v>
      </c>
      <c r="AT104" s="133">
        <v>330</v>
      </c>
      <c r="AU104" s="10">
        <f t="shared" si="5"/>
        <v>0</v>
      </c>
      <c r="AV104" s="10">
        <f t="shared" si="37"/>
        <v>1</v>
      </c>
      <c r="AW104" s="10">
        <f t="shared" si="38"/>
        <v>1</v>
      </c>
      <c r="AX104" s="10">
        <f t="shared" si="39"/>
        <v>1</v>
      </c>
      <c r="AY104" s="10">
        <f t="shared" si="40"/>
        <v>1</v>
      </c>
      <c r="AZ104" s="133">
        <v>304</v>
      </c>
      <c r="BA104" s="10">
        <f t="shared" si="6"/>
        <v>0</v>
      </c>
      <c r="BB104" s="10">
        <f t="shared" si="41"/>
        <v>0</v>
      </c>
      <c r="BC104" s="10">
        <f t="shared" si="42"/>
        <v>0</v>
      </c>
      <c r="BD104" s="10">
        <f t="shared" si="43"/>
        <v>0</v>
      </c>
      <c r="BE104" s="10">
        <f t="shared" si="44"/>
        <v>0</v>
      </c>
      <c r="BF104" s="10">
        <f t="shared" si="45"/>
        <v>0</v>
      </c>
      <c r="BG104" s="10">
        <f t="shared" si="46"/>
        <v>0</v>
      </c>
      <c r="BH104" s="10">
        <f t="shared" si="47"/>
        <v>0</v>
      </c>
      <c r="BJ104" s="144">
        <v>375</v>
      </c>
      <c r="BK104" s="196">
        <f t="shared" si="48"/>
        <v>0</v>
      </c>
      <c r="BL104" s="197">
        <f t="shared" si="49"/>
        <v>0</v>
      </c>
      <c r="BM104" s="197">
        <f t="shared" si="50"/>
        <v>0</v>
      </c>
      <c r="BN104" s="197">
        <f t="shared" si="51"/>
        <v>0</v>
      </c>
      <c r="BO104" s="197">
        <f t="shared" si="52"/>
        <v>0</v>
      </c>
      <c r="BP104" s="197">
        <f t="shared" si="53"/>
        <v>0</v>
      </c>
      <c r="BQ104" s="197">
        <f t="shared" si="54"/>
        <v>0</v>
      </c>
      <c r="BR104" s="197">
        <f t="shared" si="107"/>
        <v>0</v>
      </c>
      <c r="BS104" s="198">
        <f t="shared" si="55"/>
        <v>0</v>
      </c>
      <c r="BT104" s="116">
        <f t="shared" si="56"/>
        <v>1</v>
      </c>
      <c r="BU104" s="166">
        <v>604</v>
      </c>
      <c r="BV104" s="164">
        <f t="shared" si="57"/>
        <v>0</v>
      </c>
      <c r="BW104" s="98">
        <f t="shared" si="58"/>
        <v>1</v>
      </c>
      <c r="BX104" s="98">
        <f t="shared" si="59"/>
        <v>0</v>
      </c>
      <c r="BY104" s="98">
        <f t="shared" si="60"/>
        <v>0</v>
      </c>
      <c r="BZ104" s="98">
        <f t="shared" si="61"/>
        <v>0</v>
      </c>
      <c r="CA104" s="98">
        <f t="shared" si="62"/>
        <v>0</v>
      </c>
      <c r="CB104" s="98">
        <f t="shared" si="63"/>
        <v>0</v>
      </c>
      <c r="CC104" s="98">
        <f t="shared" si="64"/>
        <v>0</v>
      </c>
      <c r="CD104" s="197">
        <f t="shared" si="65"/>
        <v>0</v>
      </c>
      <c r="CE104" s="198">
        <f t="shared" si="66"/>
        <v>0</v>
      </c>
      <c r="CF104" s="116">
        <f t="shared" si="67"/>
        <v>2</v>
      </c>
      <c r="CG104" s="166">
        <v>781</v>
      </c>
      <c r="CH104" s="196">
        <f t="shared" si="68"/>
        <v>0</v>
      </c>
      <c r="CI104" s="98">
        <f t="shared" si="69"/>
        <v>0</v>
      </c>
      <c r="CJ104" s="98">
        <f t="shared" si="70"/>
        <v>0</v>
      </c>
      <c r="CK104" s="98">
        <f t="shared" si="71"/>
        <v>0</v>
      </c>
      <c r="CL104" s="98">
        <f t="shared" si="72"/>
        <v>0</v>
      </c>
      <c r="CM104" s="98">
        <f t="shared" si="73"/>
        <v>0</v>
      </c>
      <c r="CN104" s="98">
        <f t="shared" si="74"/>
        <v>0</v>
      </c>
      <c r="CO104" s="99">
        <f t="shared" si="75"/>
        <v>1</v>
      </c>
      <c r="CP104" s="98">
        <f t="shared" si="76"/>
        <v>0</v>
      </c>
      <c r="CQ104" s="197">
        <f t="shared" si="77"/>
        <v>0</v>
      </c>
      <c r="CR104" s="198">
        <f t="shared" si="78"/>
        <v>0</v>
      </c>
      <c r="CS104">
        <f t="shared" si="79"/>
        <v>1</v>
      </c>
      <c r="CU104" s="164">
        <v>781</v>
      </c>
      <c r="CV104" s="196">
        <f t="shared" si="109"/>
        <v>1</v>
      </c>
      <c r="CW104" s="98">
        <f t="shared" si="110"/>
        <v>0</v>
      </c>
      <c r="CX104" s="98">
        <f t="shared" si="111"/>
        <v>0</v>
      </c>
      <c r="CY104" s="98">
        <f t="shared" si="112"/>
        <v>0</v>
      </c>
      <c r="CZ104" s="98">
        <f t="shared" si="113"/>
        <v>0</v>
      </c>
      <c r="DA104" s="98">
        <f t="shared" si="114"/>
        <v>0</v>
      </c>
      <c r="DB104" s="98">
        <f t="shared" si="115"/>
        <v>0</v>
      </c>
      <c r="DC104" s="99">
        <f t="shared" si="116"/>
        <v>0</v>
      </c>
      <c r="DD104" s="98">
        <f t="shared" si="117"/>
        <v>1</v>
      </c>
      <c r="DE104" s="197">
        <f t="shared" si="118"/>
        <v>0</v>
      </c>
      <c r="DF104" s="197">
        <f t="shared" si="119"/>
        <v>0</v>
      </c>
      <c r="DG104" s="198">
        <f t="shared" si="120"/>
        <v>0</v>
      </c>
      <c r="DH104">
        <f t="shared" si="80"/>
        <v>2</v>
      </c>
      <c r="DJ104" s="164">
        <v>1334</v>
      </c>
      <c r="DK104" s="196">
        <f t="shared" si="81"/>
        <v>0</v>
      </c>
      <c r="DL104" s="98">
        <f t="shared" si="82"/>
        <v>0</v>
      </c>
      <c r="DM104" s="98">
        <f t="shared" si="83"/>
        <v>0</v>
      </c>
      <c r="DN104" s="98">
        <f t="shared" si="84"/>
        <v>0</v>
      </c>
      <c r="DO104" s="98">
        <f t="shared" si="85"/>
        <v>0</v>
      </c>
      <c r="DP104" s="98">
        <f t="shared" si="86"/>
        <v>0</v>
      </c>
      <c r="DQ104" s="98">
        <f t="shared" si="87"/>
        <v>0</v>
      </c>
      <c r="DR104" s="98">
        <f t="shared" si="88"/>
        <v>0</v>
      </c>
      <c r="DS104" s="98">
        <f t="shared" si="89"/>
        <v>0</v>
      </c>
      <c r="DT104" s="197">
        <f t="shared" si="90"/>
        <v>0</v>
      </c>
      <c r="DU104" s="197">
        <f t="shared" si="91"/>
        <v>0</v>
      </c>
      <c r="DV104" s="198">
        <f t="shared" si="92"/>
        <v>0</v>
      </c>
      <c r="DW104">
        <f t="shared" si="93"/>
        <v>0</v>
      </c>
      <c r="DY104" s="196">
        <v>836</v>
      </c>
      <c r="DZ104" s="196">
        <f t="shared" si="94"/>
        <v>0</v>
      </c>
      <c r="EA104" s="197">
        <f t="shared" si="95"/>
        <v>0</v>
      </c>
      <c r="EB104" s="98">
        <f t="shared" si="96"/>
        <v>0</v>
      </c>
      <c r="EC104" s="98">
        <f t="shared" si="97"/>
        <v>0</v>
      </c>
      <c r="ED104" s="98">
        <f t="shared" si="98"/>
        <v>0</v>
      </c>
      <c r="EE104" s="98">
        <f t="shared" si="99"/>
        <v>0</v>
      </c>
      <c r="EF104" s="98">
        <f t="shared" si="100"/>
        <v>0</v>
      </c>
      <c r="EG104" s="98">
        <f t="shared" si="101"/>
        <v>0</v>
      </c>
      <c r="EH104" s="98">
        <f t="shared" si="102"/>
        <v>0</v>
      </c>
      <c r="EI104" s="98">
        <f t="shared" si="103"/>
        <v>0</v>
      </c>
      <c r="EJ104" s="197">
        <f t="shared" si="104"/>
        <v>0</v>
      </c>
      <c r="EK104" s="197">
        <f t="shared" si="105"/>
        <v>0</v>
      </c>
      <c r="EL104" s="198">
        <f t="shared" si="106"/>
        <v>0</v>
      </c>
    </row>
    <row r="105" spans="2:142" x14ac:dyDescent="0.2">
      <c r="H105" s="128">
        <v>254</v>
      </c>
      <c r="I105">
        <f t="shared" si="3"/>
        <v>1</v>
      </c>
      <c r="M105" s="2"/>
      <c r="P105" s="128">
        <v>188</v>
      </c>
      <c r="Q105">
        <f t="shared" si="108"/>
        <v>0</v>
      </c>
      <c r="R105" s="10">
        <f t="shared" si="19"/>
        <v>0</v>
      </c>
      <c r="V105" s="128">
        <v>236</v>
      </c>
      <c r="W105">
        <f t="shared" si="20"/>
        <v>1</v>
      </c>
      <c r="X105" s="10">
        <f t="shared" si="21"/>
        <v>1</v>
      </c>
      <c r="Y105" s="10">
        <f t="shared" si="22"/>
        <v>0</v>
      </c>
      <c r="AB105" s="133">
        <v>292</v>
      </c>
      <c r="AC105" s="10">
        <f t="shared" si="23"/>
        <v>1</v>
      </c>
      <c r="AD105" s="10">
        <f t="shared" si="24"/>
        <v>0</v>
      </c>
      <c r="AE105" s="10">
        <f t="shared" si="25"/>
        <v>1</v>
      </c>
      <c r="AF105" s="10">
        <f t="shared" si="26"/>
        <v>0</v>
      </c>
      <c r="AH105" s="128">
        <v>269</v>
      </c>
      <c r="AI105" s="10">
        <f t="shared" si="27"/>
        <v>0</v>
      </c>
      <c r="AJ105" s="10">
        <f t="shared" si="28"/>
        <v>0</v>
      </c>
      <c r="AK105" s="10">
        <f t="shared" si="29"/>
        <v>0</v>
      </c>
      <c r="AL105" s="10">
        <f t="shared" si="30"/>
        <v>0</v>
      </c>
      <c r="AM105" s="10">
        <f t="shared" si="31"/>
        <v>1</v>
      </c>
      <c r="AN105" s="144">
        <v>233</v>
      </c>
      <c r="AO105" s="10">
        <f t="shared" si="32"/>
        <v>1</v>
      </c>
      <c r="AP105" s="10">
        <f t="shared" si="33"/>
        <v>1</v>
      </c>
      <c r="AQ105" s="10">
        <f t="shared" si="34"/>
        <v>1</v>
      </c>
      <c r="AR105" s="10">
        <f t="shared" si="35"/>
        <v>1</v>
      </c>
      <c r="AS105" s="10">
        <f t="shared" si="36"/>
        <v>1</v>
      </c>
      <c r="AT105" s="133">
        <v>341</v>
      </c>
      <c r="AU105" s="10">
        <f t="shared" si="5"/>
        <v>1</v>
      </c>
      <c r="AV105" s="10">
        <f t="shared" si="37"/>
        <v>0</v>
      </c>
      <c r="AW105" s="10">
        <f t="shared" si="38"/>
        <v>1</v>
      </c>
      <c r="AX105" s="10">
        <f t="shared" si="39"/>
        <v>1</v>
      </c>
      <c r="AY105" s="10">
        <f t="shared" si="40"/>
        <v>0</v>
      </c>
      <c r="AZ105" s="133">
        <v>326</v>
      </c>
      <c r="BA105" s="10">
        <f t="shared" si="6"/>
        <v>0</v>
      </c>
      <c r="BB105" s="10">
        <f t="shared" si="41"/>
        <v>0</v>
      </c>
      <c r="BC105" s="10">
        <f t="shared" si="42"/>
        <v>0</v>
      </c>
      <c r="BD105" s="10">
        <f t="shared" si="43"/>
        <v>0</v>
      </c>
      <c r="BE105" s="10">
        <f t="shared" si="44"/>
        <v>0</v>
      </c>
      <c r="BF105" s="10">
        <f t="shared" si="45"/>
        <v>0</v>
      </c>
      <c r="BG105" s="10">
        <f t="shared" si="46"/>
        <v>0</v>
      </c>
      <c r="BH105" s="10">
        <f t="shared" si="47"/>
        <v>0</v>
      </c>
      <c r="BJ105" s="133">
        <v>399</v>
      </c>
      <c r="BK105" s="196">
        <f t="shared" si="48"/>
        <v>0</v>
      </c>
      <c r="BL105" s="197">
        <f t="shared" si="49"/>
        <v>0</v>
      </c>
      <c r="BM105" s="197">
        <f t="shared" si="50"/>
        <v>0</v>
      </c>
      <c r="BN105" s="197">
        <f t="shared" si="51"/>
        <v>0</v>
      </c>
      <c r="BO105" s="197">
        <f t="shared" si="52"/>
        <v>0</v>
      </c>
      <c r="BP105" s="197">
        <f t="shared" si="53"/>
        <v>0</v>
      </c>
      <c r="BQ105" s="197">
        <f t="shared" si="54"/>
        <v>1</v>
      </c>
      <c r="BR105" s="197">
        <f t="shared" si="107"/>
        <v>0</v>
      </c>
      <c r="BS105" s="198">
        <f t="shared" si="55"/>
        <v>0</v>
      </c>
      <c r="BT105" s="116">
        <f t="shared" si="56"/>
        <v>2</v>
      </c>
      <c r="BU105" s="164">
        <v>624</v>
      </c>
      <c r="BV105" s="164">
        <f t="shared" si="57"/>
        <v>1</v>
      </c>
      <c r="BW105" s="98">
        <f t="shared" si="58"/>
        <v>0</v>
      </c>
      <c r="BX105" s="98">
        <f t="shared" si="59"/>
        <v>0</v>
      </c>
      <c r="BY105" s="98">
        <f t="shared" si="60"/>
        <v>0</v>
      </c>
      <c r="BZ105" s="98">
        <f t="shared" si="61"/>
        <v>0</v>
      </c>
      <c r="CA105" s="98">
        <f t="shared" si="62"/>
        <v>0</v>
      </c>
      <c r="CB105" s="98">
        <f t="shared" si="63"/>
        <v>0</v>
      </c>
      <c r="CC105" s="98">
        <f t="shared" si="64"/>
        <v>0</v>
      </c>
      <c r="CD105" s="197">
        <f t="shared" si="65"/>
        <v>0</v>
      </c>
      <c r="CE105" s="198">
        <f t="shared" si="66"/>
        <v>0</v>
      </c>
      <c r="CF105" s="116">
        <f t="shared" si="67"/>
        <v>2</v>
      </c>
      <c r="CG105" s="164">
        <v>842</v>
      </c>
      <c r="CH105" s="196">
        <f t="shared" si="68"/>
        <v>0</v>
      </c>
      <c r="CI105" s="98">
        <f t="shared" si="69"/>
        <v>0</v>
      </c>
      <c r="CJ105" s="98">
        <f t="shared" si="70"/>
        <v>1</v>
      </c>
      <c r="CK105" s="98">
        <f t="shared" si="71"/>
        <v>0</v>
      </c>
      <c r="CL105" s="98">
        <f t="shared" si="72"/>
        <v>0</v>
      </c>
      <c r="CM105" s="98">
        <f t="shared" si="73"/>
        <v>0</v>
      </c>
      <c r="CN105" s="98">
        <f t="shared" si="74"/>
        <v>0</v>
      </c>
      <c r="CO105" s="99">
        <f t="shared" si="75"/>
        <v>0</v>
      </c>
      <c r="CP105" s="98">
        <f t="shared" si="76"/>
        <v>0</v>
      </c>
      <c r="CQ105" s="197">
        <f t="shared" si="77"/>
        <v>0</v>
      </c>
      <c r="CR105" s="198">
        <f t="shared" si="78"/>
        <v>0</v>
      </c>
      <c r="CS105">
        <f t="shared" si="79"/>
        <v>1</v>
      </c>
      <c r="CU105" s="166">
        <v>868</v>
      </c>
      <c r="CV105" s="196">
        <f t="shared" si="109"/>
        <v>0</v>
      </c>
      <c r="CW105" s="98">
        <f t="shared" si="110"/>
        <v>0</v>
      </c>
      <c r="CX105" s="98">
        <f t="shared" si="111"/>
        <v>0</v>
      </c>
      <c r="CY105" s="98">
        <f t="shared" si="112"/>
        <v>0</v>
      </c>
      <c r="CZ105" s="98">
        <f t="shared" si="113"/>
        <v>0</v>
      </c>
      <c r="DA105" s="98">
        <f t="shared" si="114"/>
        <v>1</v>
      </c>
      <c r="DB105" s="98">
        <f t="shared" si="115"/>
        <v>1</v>
      </c>
      <c r="DC105" s="99">
        <f t="shared" si="116"/>
        <v>1</v>
      </c>
      <c r="DD105" s="98">
        <f t="shared" si="117"/>
        <v>1</v>
      </c>
      <c r="DE105" s="197">
        <f t="shared" si="118"/>
        <v>0</v>
      </c>
      <c r="DF105" s="197">
        <f t="shared" si="119"/>
        <v>0</v>
      </c>
      <c r="DG105" s="198">
        <f t="shared" si="120"/>
        <v>0</v>
      </c>
      <c r="DH105">
        <f t="shared" si="80"/>
        <v>4</v>
      </c>
      <c r="DJ105" s="166">
        <v>1425</v>
      </c>
      <c r="DK105" s="196">
        <f t="shared" si="81"/>
        <v>0</v>
      </c>
      <c r="DL105" s="98">
        <f t="shared" si="82"/>
        <v>0</v>
      </c>
      <c r="DM105" s="98">
        <f t="shared" si="83"/>
        <v>0</v>
      </c>
      <c r="DN105" s="98">
        <f t="shared" si="84"/>
        <v>0</v>
      </c>
      <c r="DO105" s="98">
        <f t="shared" si="85"/>
        <v>0</v>
      </c>
      <c r="DP105" s="98">
        <f t="shared" si="86"/>
        <v>1</v>
      </c>
      <c r="DQ105" s="98">
        <f t="shared" si="87"/>
        <v>0</v>
      </c>
      <c r="DR105" s="98">
        <f t="shared" si="88"/>
        <v>0</v>
      </c>
      <c r="DS105" s="98">
        <f t="shared" si="89"/>
        <v>0</v>
      </c>
      <c r="DT105" s="197">
        <f t="shared" si="90"/>
        <v>0</v>
      </c>
      <c r="DU105" s="197">
        <f t="shared" si="91"/>
        <v>0</v>
      </c>
      <c r="DV105" s="198">
        <f t="shared" si="92"/>
        <v>0</v>
      </c>
      <c r="DW105">
        <f t="shared" si="93"/>
        <v>1</v>
      </c>
      <c r="DY105" s="196">
        <v>842</v>
      </c>
      <c r="DZ105" s="196">
        <f t="shared" si="94"/>
        <v>0</v>
      </c>
      <c r="EA105" s="197">
        <f t="shared" si="95"/>
        <v>0</v>
      </c>
      <c r="EB105" s="98">
        <f t="shared" si="96"/>
        <v>1</v>
      </c>
      <c r="EC105" s="98">
        <f t="shared" si="97"/>
        <v>0</v>
      </c>
      <c r="ED105" s="98">
        <f t="shared" si="98"/>
        <v>0</v>
      </c>
      <c r="EE105" s="98">
        <f t="shared" si="99"/>
        <v>1</v>
      </c>
      <c r="EF105" s="98">
        <f t="shared" si="100"/>
        <v>0</v>
      </c>
      <c r="EG105" s="98">
        <f t="shared" si="101"/>
        <v>0</v>
      </c>
      <c r="EH105" s="98">
        <f t="shared" si="102"/>
        <v>0</v>
      </c>
      <c r="EI105" s="98">
        <f t="shared" si="103"/>
        <v>0</v>
      </c>
      <c r="EJ105" s="197">
        <f t="shared" si="104"/>
        <v>0</v>
      </c>
      <c r="EK105" s="197">
        <f t="shared" si="105"/>
        <v>0</v>
      </c>
      <c r="EL105" s="198">
        <f t="shared" si="106"/>
        <v>0</v>
      </c>
    </row>
    <row r="106" spans="2:142" ht="13.5" thickBot="1" x14ac:dyDescent="0.25">
      <c r="H106" s="128">
        <v>267</v>
      </c>
      <c r="I106">
        <f t="shared" si="3"/>
        <v>1</v>
      </c>
      <c r="M106" s="2"/>
      <c r="P106" s="128">
        <v>190</v>
      </c>
      <c r="Q106">
        <f t="shared" si="108"/>
        <v>1</v>
      </c>
      <c r="R106" s="10">
        <f t="shared" si="19"/>
        <v>0</v>
      </c>
      <c r="V106" s="130">
        <v>245</v>
      </c>
      <c r="W106">
        <f t="shared" si="20"/>
        <v>0</v>
      </c>
      <c r="X106" s="10">
        <f t="shared" si="21"/>
        <v>0</v>
      </c>
      <c r="Y106" s="10">
        <f t="shared" si="22"/>
        <v>0</v>
      </c>
      <c r="AB106" s="133">
        <v>296</v>
      </c>
      <c r="AC106" s="10">
        <f t="shared" si="23"/>
        <v>0</v>
      </c>
      <c r="AD106" s="10">
        <f t="shared" si="24"/>
        <v>0</v>
      </c>
      <c r="AE106" s="10">
        <f t="shared" si="25"/>
        <v>0</v>
      </c>
      <c r="AF106" s="10">
        <f t="shared" si="26"/>
        <v>0</v>
      </c>
      <c r="AH106" s="128">
        <v>279</v>
      </c>
      <c r="AI106" s="10">
        <f t="shared" si="27"/>
        <v>1</v>
      </c>
      <c r="AJ106" s="10">
        <f t="shared" si="28"/>
        <v>0</v>
      </c>
      <c r="AK106" s="10">
        <f t="shared" si="29"/>
        <v>1</v>
      </c>
      <c r="AL106" s="10">
        <f t="shared" si="30"/>
        <v>1</v>
      </c>
      <c r="AM106" s="10">
        <f t="shared" si="31"/>
        <v>0</v>
      </c>
      <c r="AN106" s="133">
        <v>234</v>
      </c>
      <c r="AO106" s="10">
        <f t="shared" si="32"/>
        <v>1</v>
      </c>
      <c r="AP106" s="10">
        <f t="shared" si="33"/>
        <v>0</v>
      </c>
      <c r="AQ106" s="10">
        <f t="shared" si="34"/>
        <v>0</v>
      </c>
      <c r="AR106" s="10">
        <f t="shared" si="35"/>
        <v>0</v>
      </c>
      <c r="AS106" s="10">
        <f t="shared" si="36"/>
        <v>0</v>
      </c>
      <c r="AT106" s="133">
        <v>364</v>
      </c>
      <c r="AU106" s="10">
        <f t="shared" si="5"/>
        <v>0</v>
      </c>
      <c r="AV106" s="10">
        <f t="shared" si="37"/>
        <v>0</v>
      </c>
      <c r="AW106" s="10">
        <f t="shared" si="38"/>
        <v>1</v>
      </c>
      <c r="AX106" s="10">
        <f t="shared" si="39"/>
        <v>0</v>
      </c>
      <c r="AY106" s="10">
        <f t="shared" si="40"/>
        <v>0</v>
      </c>
      <c r="AZ106" s="133">
        <v>330</v>
      </c>
      <c r="BA106" s="10">
        <f t="shared" si="6"/>
        <v>1</v>
      </c>
      <c r="BB106" s="10">
        <f t="shared" si="41"/>
        <v>0</v>
      </c>
      <c r="BC106" s="10">
        <f t="shared" si="42"/>
        <v>1</v>
      </c>
      <c r="BD106" s="10">
        <f t="shared" si="43"/>
        <v>1</v>
      </c>
      <c r="BE106" s="10">
        <f t="shared" si="44"/>
        <v>1</v>
      </c>
      <c r="BF106" s="10">
        <f t="shared" si="45"/>
        <v>1</v>
      </c>
      <c r="BG106" s="10">
        <f t="shared" si="46"/>
        <v>0</v>
      </c>
      <c r="BH106" s="10">
        <f t="shared" si="47"/>
        <v>1</v>
      </c>
      <c r="BJ106" s="177">
        <v>469</v>
      </c>
      <c r="BK106" s="196">
        <f t="shared" si="48"/>
        <v>1</v>
      </c>
      <c r="BL106" s="197">
        <f t="shared" si="49"/>
        <v>1</v>
      </c>
      <c r="BM106" s="197">
        <f t="shared" si="50"/>
        <v>1</v>
      </c>
      <c r="BN106" s="197">
        <f t="shared" si="51"/>
        <v>1</v>
      </c>
      <c r="BO106" s="197">
        <f t="shared" si="52"/>
        <v>1</v>
      </c>
      <c r="BP106" s="197">
        <f t="shared" si="53"/>
        <v>1</v>
      </c>
      <c r="BQ106" s="197">
        <f t="shared" si="54"/>
        <v>1</v>
      </c>
      <c r="BR106" s="197">
        <f t="shared" si="107"/>
        <v>1</v>
      </c>
      <c r="BS106" s="198">
        <f t="shared" si="55"/>
        <v>0</v>
      </c>
      <c r="BT106" s="116">
        <f t="shared" si="56"/>
        <v>9</v>
      </c>
      <c r="BU106" s="164">
        <v>668</v>
      </c>
      <c r="BV106" s="164">
        <f t="shared" si="57"/>
        <v>1</v>
      </c>
      <c r="BW106" s="98">
        <f t="shared" si="58"/>
        <v>0</v>
      </c>
      <c r="BX106" s="98">
        <f t="shared" si="59"/>
        <v>0</v>
      </c>
      <c r="BY106" s="98">
        <f t="shared" si="60"/>
        <v>0</v>
      </c>
      <c r="BZ106" s="98">
        <f t="shared" si="61"/>
        <v>0</v>
      </c>
      <c r="CA106" s="98">
        <f t="shared" si="62"/>
        <v>0</v>
      </c>
      <c r="CB106" s="98">
        <f t="shared" si="63"/>
        <v>0</v>
      </c>
      <c r="CC106" s="98">
        <f t="shared" si="64"/>
        <v>0</v>
      </c>
      <c r="CD106" s="197">
        <f t="shared" si="65"/>
        <v>0</v>
      </c>
      <c r="CE106" s="198">
        <f t="shared" si="66"/>
        <v>0</v>
      </c>
      <c r="CF106" s="116">
        <f t="shared" si="67"/>
        <v>2</v>
      </c>
      <c r="CG106" s="164">
        <v>846</v>
      </c>
      <c r="CH106" s="196">
        <f t="shared" si="68"/>
        <v>0</v>
      </c>
      <c r="CI106" s="98">
        <f t="shared" si="69"/>
        <v>0</v>
      </c>
      <c r="CJ106" s="98">
        <f t="shared" si="70"/>
        <v>0</v>
      </c>
      <c r="CK106" s="98">
        <f t="shared" si="71"/>
        <v>0</v>
      </c>
      <c r="CL106" s="98">
        <f t="shared" si="72"/>
        <v>0</v>
      </c>
      <c r="CM106" s="98">
        <f t="shared" si="73"/>
        <v>0</v>
      </c>
      <c r="CN106" s="98">
        <f t="shared" si="74"/>
        <v>0</v>
      </c>
      <c r="CO106" s="99">
        <f t="shared" si="75"/>
        <v>0</v>
      </c>
      <c r="CP106" s="98">
        <f t="shared" si="76"/>
        <v>0</v>
      </c>
      <c r="CQ106" s="197">
        <f t="shared" si="77"/>
        <v>0</v>
      </c>
      <c r="CR106" s="198">
        <f t="shared" si="78"/>
        <v>0</v>
      </c>
      <c r="CS106">
        <f t="shared" si="79"/>
        <v>0</v>
      </c>
      <c r="CU106" s="164">
        <v>971</v>
      </c>
      <c r="CV106" s="196">
        <f t="shared" si="109"/>
        <v>0</v>
      </c>
      <c r="CW106" s="98">
        <f t="shared" si="110"/>
        <v>1</v>
      </c>
      <c r="CX106" s="98">
        <f t="shared" si="111"/>
        <v>1</v>
      </c>
      <c r="CY106" s="98">
        <f t="shared" si="112"/>
        <v>0</v>
      </c>
      <c r="CZ106" s="98">
        <f t="shared" si="113"/>
        <v>0</v>
      </c>
      <c r="DA106" s="98">
        <f t="shared" si="114"/>
        <v>0</v>
      </c>
      <c r="DB106" s="98">
        <f t="shared" si="115"/>
        <v>0</v>
      </c>
      <c r="DC106" s="99">
        <f t="shared" si="116"/>
        <v>1</v>
      </c>
      <c r="DD106" s="98">
        <f t="shared" si="117"/>
        <v>0</v>
      </c>
      <c r="DE106" s="197">
        <f t="shared" si="118"/>
        <v>0</v>
      </c>
      <c r="DF106" s="197">
        <f t="shared" si="119"/>
        <v>0</v>
      </c>
      <c r="DG106" s="198">
        <f t="shared" si="120"/>
        <v>0</v>
      </c>
      <c r="DH106">
        <f t="shared" si="80"/>
        <v>3</v>
      </c>
      <c r="DJ106" s="164">
        <v>1477</v>
      </c>
      <c r="DK106" s="196">
        <f t="shared" si="81"/>
        <v>1</v>
      </c>
      <c r="DL106" s="98">
        <f t="shared" si="82"/>
        <v>1</v>
      </c>
      <c r="DM106" s="98">
        <f t="shared" si="83"/>
        <v>0</v>
      </c>
      <c r="DN106" s="98">
        <f t="shared" si="84"/>
        <v>0</v>
      </c>
      <c r="DO106" s="98">
        <f t="shared" si="85"/>
        <v>0</v>
      </c>
      <c r="DP106" s="98">
        <f t="shared" si="86"/>
        <v>0</v>
      </c>
      <c r="DQ106" s="98">
        <f t="shared" si="87"/>
        <v>0</v>
      </c>
      <c r="DR106" s="98">
        <f t="shared" si="88"/>
        <v>0</v>
      </c>
      <c r="DS106" s="98">
        <f t="shared" si="89"/>
        <v>0</v>
      </c>
      <c r="DT106" s="197">
        <f t="shared" si="90"/>
        <v>0</v>
      </c>
      <c r="DU106" s="197">
        <f t="shared" si="91"/>
        <v>0</v>
      </c>
      <c r="DV106" s="198">
        <f t="shared" si="92"/>
        <v>0</v>
      </c>
      <c r="DW106">
        <f t="shared" si="93"/>
        <v>2</v>
      </c>
      <c r="DY106" s="196">
        <v>846</v>
      </c>
      <c r="DZ106" s="196">
        <f t="shared" si="94"/>
        <v>0</v>
      </c>
      <c r="EA106" s="197">
        <f t="shared" si="95"/>
        <v>0</v>
      </c>
      <c r="EB106" s="98">
        <f t="shared" si="96"/>
        <v>1</v>
      </c>
      <c r="EC106" s="98">
        <f t="shared" si="97"/>
        <v>0</v>
      </c>
      <c r="ED106" s="98">
        <f t="shared" si="98"/>
        <v>0</v>
      </c>
      <c r="EE106" s="98">
        <f t="shared" si="99"/>
        <v>0</v>
      </c>
      <c r="EF106" s="98">
        <f t="shared" si="100"/>
        <v>0</v>
      </c>
      <c r="EG106" s="98">
        <f t="shared" si="101"/>
        <v>0</v>
      </c>
      <c r="EH106" s="98">
        <f t="shared" si="102"/>
        <v>0</v>
      </c>
      <c r="EI106" s="98">
        <f t="shared" si="103"/>
        <v>0</v>
      </c>
      <c r="EJ106" s="197">
        <f t="shared" si="104"/>
        <v>0</v>
      </c>
      <c r="EK106" s="197">
        <f t="shared" si="105"/>
        <v>0</v>
      </c>
      <c r="EL106" s="198">
        <f t="shared" si="106"/>
        <v>0</v>
      </c>
    </row>
    <row r="107" spans="2:142" x14ac:dyDescent="0.2">
      <c r="B107" s="132">
        <v>25</v>
      </c>
      <c r="C107" s="162"/>
      <c r="H107" s="128">
        <v>274</v>
      </c>
      <c r="I107">
        <f t="shared" si="3"/>
        <v>1</v>
      </c>
      <c r="M107" s="2"/>
      <c r="P107" s="128">
        <v>201</v>
      </c>
      <c r="Q107">
        <f t="shared" si="108"/>
        <v>0</v>
      </c>
      <c r="R107" s="10">
        <f t="shared" si="19"/>
        <v>1</v>
      </c>
      <c r="V107" s="128">
        <v>247</v>
      </c>
      <c r="W107">
        <f t="shared" si="20"/>
        <v>0</v>
      </c>
      <c r="X107" s="10">
        <f t="shared" si="21"/>
        <v>0</v>
      </c>
      <c r="Y107" s="10">
        <f t="shared" si="22"/>
        <v>0</v>
      </c>
      <c r="AB107" s="133">
        <v>302</v>
      </c>
      <c r="AC107" s="10">
        <f t="shared" si="23"/>
        <v>1</v>
      </c>
      <c r="AD107" s="10">
        <f t="shared" si="24"/>
        <v>1</v>
      </c>
      <c r="AE107" s="10">
        <f t="shared" si="25"/>
        <v>1</v>
      </c>
      <c r="AF107" s="10">
        <f t="shared" si="26"/>
        <v>0</v>
      </c>
      <c r="AH107" s="128">
        <v>292</v>
      </c>
      <c r="AI107" s="10">
        <f t="shared" si="27"/>
        <v>1</v>
      </c>
      <c r="AJ107" s="10">
        <f t="shared" si="28"/>
        <v>1</v>
      </c>
      <c r="AK107" s="10">
        <f t="shared" si="29"/>
        <v>0</v>
      </c>
      <c r="AL107" s="10">
        <f t="shared" si="30"/>
        <v>1</v>
      </c>
      <c r="AM107" s="10">
        <f t="shared" si="31"/>
        <v>0</v>
      </c>
      <c r="AN107" s="133">
        <v>237</v>
      </c>
      <c r="AO107" s="10">
        <f t="shared" si="32"/>
        <v>0</v>
      </c>
      <c r="AP107" s="10">
        <f t="shared" si="33"/>
        <v>1</v>
      </c>
      <c r="AQ107" s="10">
        <f t="shared" si="34"/>
        <v>0</v>
      </c>
      <c r="AR107" s="10">
        <f t="shared" si="35"/>
        <v>0</v>
      </c>
      <c r="AS107" s="10">
        <f t="shared" si="36"/>
        <v>0</v>
      </c>
      <c r="AT107" s="133">
        <v>365</v>
      </c>
      <c r="AU107" s="10">
        <f t="shared" si="5"/>
        <v>1</v>
      </c>
      <c r="AV107" s="10">
        <f t="shared" si="37"/>
        <v>1</v>
      </c>
      <c r="AW107" s="10">
        <f t="shared" si="38"/>
        <v>1</v>
      </c>
      <c r="AX107" s="10">
        <f t="shared" si="39"/>
        <v>0</v>
      </c>
      <c r="AY107" s="10">
        <f t="shared" si="40"/>
        <v>1</v>
      </c>
      <c r="AZ107" s="133">
        <v>348</v>
      </c>
      <c r="BA107" s="10">
        <f t="shared" si="6"/>
        <v>0</v>
      </c>
      <c r="BB107" s="10">
        <f t="shared" si="41"/>
        <v>0</v>
      </c>
      <c r="BC107" s="10">
        <f t="shared" si="42"/>
        <v>0</v>
      </c>
      <c r="BD107" s="10">
        <f t="shared" si="43"/>
        <v>0</v>
      </c>
      <c r="BE107" s="10">
        <f t="shared" si="44"/>
        <v>0</v>
      </c>
      <c r="BF107" s="10">
        <f t="shared" si="45"/>
        <v>0</v>
      </c>
      <c r="BG107" s="10">
        <f t="shared" si="46"/>
        <v>0</v>
      </c>
      <c r="BH107" s="10">
        <f t="shared" si="47"/>
        <v>0</v>
      </c>
      <c r="BJ107" s="144">
        <v>488</v>
      </c>
      <c r="BK107" s="196">
        <f t="shared" si="48"/>
        <v>0</v>
      </c>
      <c r="BL107" s="197">
        <f t="shared" si="49"/>
        <v>1</v>
      </c>
      <c r="BM107" s="197">
        <f t="shared" si="50"/>
        <v>0</v>
      </c>
      <c r="BN107" s="197">
        <f t="shared" si="51"/>
        <v>0</v>
      </c>
      <c r="BO107" s="197">
        <f t="shared" si="52"/>
        <v>0</v>
      </c>
      <c r="BP107" s="197">
        <f t="shared" si="53"/>
        <v>0</v>
      </c>
      <c r="BQ107" s="197">
        <f t="shared" si="54"/>
        <v>0</v>
      </c>
      <c r="BR107" s="197">
        <f t="shared" si="107"/>
        <v>0</v>
      </c>
      <c r="BS107" s="198">
        <f t="shared" si="55"/>
        <v>0</v>
      </c>
      <c r="BT107" s="116">
        <f t="shared" si="56"/>
        <v>2</v>
      </c>
      <c r="BU107" s="166">
        <v>706</v>
      </c>
      <c r="BV107" s="164">
        <f t="shared" si="57"/>
        <v>0</v>
      </c>
      <c r="BW107" s="98">
        <f t="shared" si="58"/>
        <v>0</v>
      </c>
      <c r="BX107" s="98">
        <f t="shared" si="59"/>
        <v>0</v>
      </c>
      <c r="BY107" s="98">
        <f t="shared" si="60"/>
        <v>0</v>
      </c>
      <c r="BZ107" s="98">
        <f t="shared" si="61"/>
        <v>0</v>
      </c>
      <c r="CA107" s="98">
        <f t="shared" si="62"/>
        <v>0</v>
      </c>
      <c r="CB107" s="98">
        <f t="shared" si="63"/>
        <v>0</v>
      </c>
      <c r="CC107" s="98">
        <f t="shared" si="64"/>
        <v>0</v>
      </c>
      <c r="CD107" s="197">
        <f t="shared" si="65"/>
        <v>0</v>
      </c>
      <c r="CE107" s="198">
        <f t="shared" si="66"/>
        <v>0</v>
      </c>
      <c r="CF107" s="116">
        <f t="shared" si="67"/>
        <v>1</v>
      </c>
      <c r="CG107" s="166">
        <v>935</v>
      </c>
      <c r="CH107" s="196">
        <f t="shared" si="68"/>
        <v>0</v>
      </c>
      <c r="CI107" s="98">
        <f t="shared" si="69"/>
        <v>0</v>
      </c>
      <c r="CJ107" s="98">
        <f t="shared" si="70"/>
        <v>0</v>
      </c>
      <c r="CK107" s="98">
        <f t="shared" si="71"/>
        <v>0</v>
      </c>
      <c r="CL107" s="98">
        <f t="shared" si="72"/>
        <v>0</v>
      </c>
      <c r="CM107" s="98">
        <f t="shared" si="73"/>
        <v>0</v>
      </c>
      <c r="CN107" s="98">
        <f t="shared" si="74"/>
        <v>0</v>
      </c>
      <c r="CO107" s="99">
        <f t="shared" si="75"/>
        <v>0</v>
      </c>
      <c r="CP107" s="98">
        <f t="shared" si="76"/>
        <v>0</v>
      </c>
      <c r="CQ107" s="197">
        <f t="shared" si="77"/>
        <v>0</v>
      </c>
      <c r="CR107" s="198">
        <f t="shared" si="78"/>
        <v>0</v>
      </c>
      <c r="CS107">
        <f t="shared" si="79"/>
        <v>0</v>
      </c>
      <c r="CU107" s="164">
        <v>973</v>
      </c>
      <c r="CV107" s="196">
        <f t="shared" si="109"/>
        <v>1</v>
      </c>
      <c r="CW107" s="98">
        <f t="shared" si="110"/>
        <v>0</v>
      </c>
      <c r="CX107" s="98">
        <f t="shared" si="111"/>
        <v>1</v>
      </c>
      <c r="CY107" s="98">
        <f t="shared" si="112"/>
        <v>0</v>
      </c>
      <c r="CZ107" s="98">
        <f t="shared" si="113"/>
        <v>0</v>
      </c>
      <c r="DA107" s="98">
        <f t="shared" si="114"/>
        <v>0</v>
      </c>
      <c r="DB107" s="98">
        <f t="shared" si="115"/>
        <v>0</v>
      </c>
      <c r="DC107" s="99">
        <f t="shared" si="116"/>
        <v>0</v>
      </c>
      <c r="DD107" s="98">
        <f t="shared" si="117"/>
        <v>0</v>
      </c>
      <c r="DE107" s="197">
        <f t="shared" si="118"/>
        <v>0</v>
      </c>
      <c r="DF107" s="197">
        <f t="shared" si="119"/>
        <v>0</v>
      </c>
      <c r="DG107" s="198">
        <f t="shared" si="120"/>
        <v>0</v>
      </c>
      <c r="DH107">
        <f t="shared" si="80"/>
        <v>2</v>
      </c>
      <c r="DJ107" s="164">
        <v>1519</v>
      </c>
      <c r="DK107" s="196">
        <f t="shared" si="81"/>
        <v>1</v>
      </c>
      <c r="DL107" s="98">
        <f t="shared" si="82"/>
        <v>1</v>
      </c>
      <c r="DM107" s="98">
        <f t="shared" si="83"/>
        <v>1</v>
      </c>
      <c r="DN107" s="98">
        <f t="shared" si="84"/>
        <v>0</v>
      </c>
      <c r="DO107" s="98">
        <f t="shared" si="85"/>
        <v>0</v>
      </c>
      <c r="DP107" s="98">
        <f t="shared" si="86"/>
        <v>0</v>
      </c>
      <c r="DQ107" s="98">
        <f t="shared" si="87"/>
        <v>1</v>
      </c>
      <c r="DR107" s="98">
        <f t="shared" si="88"/>
        <v>0</v>
      </c>
      <c r="DS107" s="98">
        <f t="shared" si="89"/>
        <v>0</v>
      </c>
      <c r="DT107" s="197">
        <f t="shared" si="90"/>
        <v>0</v>
      </c>
      <c r="DU107" s="197">
        <f t="shared" si="91"/>
        <v>0</v>
      </c>
      <c r="DV107" s="198">
        <f t="shared" si="92"/>
        <v>0</v>
      </c>
      <c r="DW107">
        <f t="shared" si="93"/>
        <v>4</v>
      </c>
      <c r="DY107" s="196">
        <v>862</v>
      </c>
      <c r="DZ107" s="196">
        <f t="shared" si="94"/>
        <v>1</v>
      </c>
      <c r="EA107" s="197">
        <f t="shared" si="95"/>
        <v>0</v>
      </c>
      <c r="EB107" s="98">
        <f t="shared" si="96"/>
        <v>0</v>
      </c>
      <c r="EC107" s="98">
        <f t="shared" si="97"/>
        <v>0</v>
      </c>
      <c r="ED107" s="98">
        <f t="shared" si="98"/>
        <v>0</v>
      </c>
      <c r="EE107" s="98">
        <f t="shared" si="99"/>
        <v>0</v>
      </c>
      <c r="EF107" s="98">
        <f t="shared" si="100"/>
        <v>0</v>
      </c>
      <c r="EG107" s="98">
        <f t="shared" si="101"/>
        <v>0</v>
      </c>
      <c r="EH107" s="98">
        <f t="shared" si="102"/>
        <v>0</v>
      </c>
      <c r="EI107" s="98">
        <f t="shared" si="103"/>
        <v>0</v>
      </c>
      <c r="EJ107" s="197">
        <f t="shared" si="104"/>
        <v>0</v>
      </c>
      <c r="EK107" s="197">
        <f t="shared" si="105"/>
        <v>0</v>
      </c>
      <c r="EL107" s="198">
        <f t="shared" si="106"/>
        <v>0</v>
      </c>
    </row>
    <row r="108" spans="2:142" x14ac:dyDescent="0.2">
      <c r="B108" s="133">
        <v>41</v>
      </c>
      <c r="C108" s="98"/>
      <c r="H108" s="128">
        <v>279</v>
      </c>
      <c r="I108">
        <f t="shared" si="3"/>
        <v>0</v>
      </c>
      <c r="M108" s="2"/>
      <c r="P108" s="128">
        <v>217</v>
      </c>
      <c r="Q108">
        <f t="shared" si="108"/>
        <v>1</v>
      </c>
      <c r="R108" s="10">
        <f t="shared" si="19"/>
        <v>0</v>
      </c>
      <c r="V108" s="130">
        <v>254</v>
      </c>
      <c r="W108">
        <f t="shared" si="20"/>
        <v>1</v>
      </c>
      <c r="X108" s="10">
        <f t="shared" si="21"/>
        <v>1</v>
      </c>
      <c r="Y108" s="10">
        <f t="shared" si="22"/>
        <v>1</v>
      </c>
      <c r="AB108" s="133">
        <v>311</v>
      </c>
      <c r="AC108" s="10">
        <f t="shared" si="23"/>
        <v>1</v>
      </c>
      <c r="AD108" s="10">
        <f t="shared" si="24"/>
        <v>1</v>
      </c>
      <c r="AE108" s="10">
        <f t="shared" si="25"/>
        <v>0</v>
      </c>
      <c r="AF108" s="10">
        <f t="shared" si="26"/>
        <v>0</v>
      </c>
      <c r="AH108" s="128">
        <v>293</v>
      </c>
      <c r="AI108" s="10">
        <f t="shared" si="27"/>
        <v>0</v>
      </c>
      <c r="AJ108" s="10">
        <f t="shared" si="28"/>
        <v>0</v>
      </c>
      <c r="AK108" s="10">
        <f t="shared" si="29"/>
        <v>0</v>
      </c>
      <c r="AL108" s="10">
        <f t="shared" si="30"/>
        <v>1</v>
      </c>
      <c r="AM108" s="10">
        <f t="shared" si="31"/>
        <v>0</v>
      </c>
      <c r="AN108" s="133">
        <v>254</v>
      </c>
      <c r="AO108" s="10">
        <f t="shared" si="32"/>
        <v>1</v>
      </c>
      <c r="AP108" s="10">
        <f t="shared" si="33"/>
        <v>1</v>
      </c>
      <c r="AQ108" s="10">
        <f t="shared" si="34"/>
        <v>1</v>
      </c>
      <c r="AR108" s="10">
        <f t="shared" si="35"/>
        <v>1</v>
      </c>
      <c r="AS108" s="10">
        <f t="shared" si="36"/>
        <v>1</v>
      </c>
      <c r="AT108" s="133">
        <v>386</v>
      </c>
      <c r="AU108" s="10">
        <f t="shared" si="5"/>
        <v>0</v>
      </c>
      <c r="AV108" s="10">
        <f t="shared" si="37"/>
        <v>0</v>
      </c>
      <c r="AW108" s="10">
        <f t="shared" si="38"/>
        <v>1</v>
      </c>
      <c r="AX108" s="10">
        <f t="shared" si="39"/>
        <v>0</v>
      </c>
      <c r="AY108" s="10">
        <f t="shared" si="40"/>
        <v>0</v>
      </c>
      <c r="AZ108" s="133">
        <v>359</v>
      </c>
      <c r="BA108" s="10">
        <f t="shared" si="6"/>
        <v>0</v>
      </c>
      <c r="BB108" s="10">
        <f t="shared" si="41"/>
        <v>0</v>
      </c>
      <c r="BC108" s="10">
        <f t="shared" si="42"/>
        <v>0</v>
      </c>
      <c r="BD108" s="10">
        <f t="shared" si="43"/>
        <v>0</v>
      </c>
      <c r="BE108" s="10">
        <f t="shared" si="44"/>
        <v>1</v>
      </c>
      <c r="BF108" s="10">
        <f t="shared" si="45"/>
        <v>0</v>
      </c>
      <c r="BG108" s="10">
        <f t="shared" si="46"/>
        <v>0</v>
      </c>
      <c r="BH108" s="10">
        <f t="shared" si="47"/>
        <v>0</v>
      </c>
      <c r="BJ108" s="133">
        <v>503</v>
      </c>
      <c r="BK108" s="196">
        <f t="shared" si="48"/>
        <v>0</v>
      </c>
      <c r="BL108" s="197">
        <f t="shared" si="49"/>
        <v>1</v>
      </c>
      <c r="BM108" s="197">
        <f t="shared" si="50"/>
        <v>1</v>
      </c>
      <c r="BN108" s="197">
        <f t="shared" si="51"/>
        <v>1</v>
      </c>
      <c r="BO108" s="197">
        <f t="shared" si="52"/>
        <v>0</v>
      </c>
      <c r="BP108" s="197">
        <f t="shared" si="53"/>
        <v>0</v>
      </c>
      <c r="BQ108" s="197">
        <f t="shared" si="54"/>
        <v>0</v>
      </c>
      <c r="BR108" s="197">
        <f t="shared" si="107"/>
        <v>0</v>
      </c>
      <c r="BS108" s="198">
        <f t="shared" si="55"/>
        <v>0</v>
      </c>
      <c r="BT108" s="116">
        <f t="shared" si="56"/>
        <v>4</v>
      </c>
      <c r="BU108" s="164">
        <v>744</v>
      </c>
      <c r="BV108" s="164">
        <f t="shared" si="57"/>
        <v>0</v>
      </c>
      <c r="BW108" s="98">
        <f t="shared" si="58"/>
        <v>0</v>
      </c>
      <c r="BX108" s="98">
        <f t="shared" si="59"/>
        <v>0</v>
      </c>
      <c r="BY108" s="98">
        <f t="shared" si="60"/>
        <v>0</v>
      </c>
      <c r="BZ108" s="98">
        <f t="shared" si="61"/>
        <v>0</v>
      </c>
      <c r="CA108" s="98">
        <f t="shared" si="62"/>
        <v>0</v>
      </c>
      <c r="CB108" s="98">
        <f t="shared" si="63"/>
        <v>0</v>
      </c>
      <c r="CC108" s="98">
        <f t="shared" si="64"/>
        <v>0</v>
      </c>
      <c r="CD108" s="197">
        <f t="shared" si="65"/>
        <v>0</v>
      </c>
      <c r="CE108" s="198">
        <f t="shared" si="66"/>
        <v>0</v>
      </c>
      <c r="CF108" s="116">
        <f t="shared" si="67"/>
        <v>1</v>
      </c>
      <c r="CG108" s="164">
        <v>967</v>
      </c>
      <c r="CH108" s="196">
        <f t="shared" si="68"/>
        <v>0</v>
      </c>
      <c r="CI108" s="98">
        <f t="shared" si="69"/>
        <v>0</v>
      </c>
      <c r="CJ108" s="98">
        <f t="shared" si="70"/>
        <v>0</v>
      </c>
      <c r="CK108" s="98">
        <f t="shared" si="71"/>
        <v>0</v>
      </c>
      <c r="CL108" s="98">
        <f t="shared" si="72"/>
        <v>0</v>
      </c>
      <c r="CM108" s="98">
        <f t="shared" si="73"/>
        <v>0</v>
      </c>
      <c r="CN108" s="98">
        <f t="shared" si="74"/>
        <v>0</v>
      </c>
      <c r="CO108" s="99">
        <f t="shared" si="75"/>
        <v>0</v>
      </c>
      <c r="CP108" s="98">
        <f t="shared" si="76"/>
        <v>0</v>
      </c>
      <c r="CQ108" s="197">
        <f t="shared" si="77"/>
        <v>0</v>
      </c>
      <c r="CR108" s="198">
        <f t="shared" si="78"/>
        <v>0</v>
      </c>
      <c r="CS108">
        <f t="shared" si="79"/>
        <v>0</v>
      </c>
      <c r="CU108" s="164">
        <v>987</v>
      </c>
      <c r="CV108" s="196">
        <f t="shared" si="109"/>
        <v>1</v>
      </c>
      <c r="CW108" s="98">
        <f t="shared" si="110"/>
        <v>0</v>
      </c>
      <c r="CX108" s="98">
        <f t="shared" si="111"/>
        <v>1</v>
      </c>
      <c r="CY108" s="98">
        <f t="shared" si="112"/>
        <v>1</v>
      </c>
      <c r="CZ108" s="98">
        <f t="shared" si="113"/>
        <v>1</v>
      </c>
      <c r="DA108" s="98">
        <f t="shared" si="114"/>
        <v>1</v>
      </c>
      <c r="DB108" s="98">
        <f t="shared" si="115"/>
        <v>1</v>
      </c>
      <c r="DC108" s="99">
        <f t="shared" si="116"/>
        <v>0</v>
      </c>
      <c r="DD108" s="98">
        <f t="shared" si="117"/>
        <v>0</v>
      </c>
      <c r="DE108" s="197">
        <f t="shared" si="118"/>
        <v>0</v>
      </c>
      <c r="DF108" s="197">
        <f t="shared" si="119"/>
        <v>0</v>
      </c>
      <c r="DG108" s="198">
        <f t="shared" si="120"/>
        <v>0</v>
      </c>
      <c r="DH108">
        <f t="shared" si="80"/>
        <v>6</v>
      </c>
      <c r="DJ108" s="164">
        <v>1538</v>
      </c>
      <c r="DK108" s="196">
        <f t="shared" si="81"/>
        <v>0</v>
      </c>
      <c r="DL108" s="98">
        <f t="shared" si="82"/>
        <v>1</v>
      </c>
      <c r="DM108" s="98">
        <f t="shared" si="83"/>
        <v>1</v>
      </c>
      <c r="DN108" s="98">
        <f t="shared" si="84"/>
        <v>1</v>
      </c>
      <c r="DO108" s="98">
        <f t="shared" si="85"/>
        <v>0</v>
      </c>
      <c r="DP108" s="98">
        <f t="shared" si="86"/>
        <v>0</v>
      </c>
      <c r="DQ108" s="98">
        <f t="shared" si="87"/>
        <v>0</v>
      </c>
      <c r="DR108" s="98">
        <f t="shared" si="88"/>
        <v>0</v>
      </c>
      <c r="DS108" s="98">
        <f t="shared" si="89"/>
        <v>0</v>
      </c>
      <c r="DT108" s="197">
        <f t="shared" si="90"/>
        <v>0</v>
      </c>
      <c r="DU108" s="197">
        <f t="shared" si="91"/>
        <v>0</v>
      </c>
      <c r="DV108" s="198">
        <f t="shared" si="92"/>
        <v>0</v>
      </c>
      <c r="DW108">
        <f t="shared" si="93"/>
        <v>3</v>
      </c>
      <c r="DY108" s="196">
        <v>868</v>
      </c>
      <c r="DZ108" s="196">
        <f t="shared" si="94"/>
        <v>1</v>
      </c>
      <c r="EA108" s="197">
        <f t="shared" si="95"/>
        <v>1</v>
      </c>
      <c r="EB108" s="98">
        <f t="shared" si="96"/>
        <v>0</v>
      </c>
      <c r="EC108" s="98">
        <f t="shared" si="97"/>
        <v>0</v>
      </c>
      <c r="ED108" s="98">
        <f t="shared" si="98"/>
        <v>0</v>
      </c>
      <c r="EE108" s="98">
        <f t="shared" si="99"/>
        <v>0</v>
      </c>
      <c r="EF108" s="98">
        <f t="shared" si="100"/>
        <v>0</v>
      </c>
      <c r="EG108" s="98">
        <f t="shared" si="101"/>
        <v>1</v>
      </c>
      <c r="EH108" s="98">
        <f t="shared" si="102"/>
        <v>0</v>
      </c>
      <c r="EI108" s="98">
        <f t="shared" si="103"/>
        <v>0</v>
      </c>
      <c r="EJ108" s="197">
        <f t="shared" si="104"/>
        <v>0</v>
      </c>
      <c r="EK108" s="197">
        <f t="shared" si="105"/>
        <v>0</v>
      </c>
      <c r="EL108" s="198">
        <f t="shared" si="106"/>
        <v>0</v>
      </c>
    </row>
    <row r="109" spans="2:142" x14ac:dyDescent="0.2">
      <c r="B109" s="133">
        <v>48</v>
      </c>
      <c r="C109" s="98"/>
      <c r="H109" s="128">
        <v>288</v>
      </c>
      <c r="I109">
        <f t="shared" si="3"/>
        <v>0</v>
      </c>
      <c r="M109" s="2"/>
      <c r="P109" s="128">
        <v>224</v>
      </c>
      <c r="Q109">
        <f t="shared" si="108"/>
        <v>0</v>
      </c>
      <c r="R109" s="10">
        <f t="shared" si="19"/>
        <v>0</v>
      </c>
      <c r="V109" s="128">
        <v>260</v>
      </c>
      <c r="W109">
        <f t="shared" si="20"/>
        <v>0</v>
      </c>
      <c r="X109" s="10">
        <f t="shared" si="21"/>
        <v>0</v>
      </c>
      <c r="Y109" s="10">
        <f t="shared" si="22"/>
        <v>0</v>
      </c>
      <c r="AB109" s="133">
        <v>316</v>
      </c>
      <c r="AC109" s="10">
        <f t="shared" si="23"/>
        <v>0</v>
      </c>
      <c r="AD109" s="10">
        <f t="shared" si="24"/>
        <v>0</v>
      </c>
      <c r="AE109" s="10">
        <f t="shared" si="25"/>
        <v>0</v>
      </c>
      <c r="AF109" s="10">
        <f t="shared" si="26"/>
        <v>0</v>
      </c>
      <c r="AH109" s="128">
        <v>302</v>
      </c>
      <c r="AI109" s="10">
        <f t="shared" si="27"/>
        <v>1</v>
      </c>
      <c r="AJ109" s="10">
        <f t="shared" si="28"/>
        <v>1</v>
      </c>
      <c r="AK109" s="10">
        <f t="shared" si="29"/>
        <v>1</v>
      </c>
      <c r="AL109" s="10">
        <f t="shared" si="30"/>
        <v>1</v>
      </c>
      <c r="AM109" s="10">
        <f t="shared" si="31"/>
        <v>0</v>
      </c>
      <c r="AN109" s="133">
        <v>269</v>
      </c>
      <c r="AO109" s="10">
        <f t="shared" si="32"/>
        <v>1</v>
      </c>
      <c r="AP109" s="10">
        <f t="shared" si="33"/>
        <v>0</v>
      </c>
      <c r="AQ109" s="10">
        <f t="shared" si="34"/>
        <v>0</v>
      </c>
      <c r="AR109" s="10">
        <f t="shared" si="35"/>
        <v>0</v>
      </c>
      <c r="AS109" s="10">
        <f t="shared" si="36"/>
        <v>0</v>
      </c>
      <c r="AT109" s="144">
        <v>469</v>
      </c>
      <c r="AU109" s="10">
        <f t="shared" si="5"/>
        <v>1</v>
      </c>
      <c r="AV109" s="10">
        <f t="shared" si="37"/>
        <v>1</v>
      </c>
      <c r="AW109" s="10">
        <f t="shared" si="38"/>
        <v>1</v>
      </c>
      <c r="AX109" s="10">
        <f t="shared" si="39"/>
        <v>1</v>
      </c>
      <c r="AY109" s="10">
        <f t="shared" si="40"/>
        <v>1</v>
      </c>
      <c r="AZ109" s="133">
        <v>365</v>
      </c>
      <c r="BA109" s="10">
        <f t="shared" si="6"/>
        <v>1</v>
      </c>
      <c r="BB109" s="10">
        <f t="shared" si="41"/>
        <v>1</v>
      </c>
      <c r="BC109" s="10">
        <f t="shared" si="42"/>
        <v>1</v>
      </c>
      <c r="BD109" s="10">
        <f t="shared" si="43"/>
        <v>1</v>
      </c>
      <c r="BE109" s="10">
        <f t="shared" si="44"/>
        <v>0</v>
      </c>
      <c r="BF109" s="10">
        <f t="shared" si="45"/>
        <v>1</v>
      </c>
      <c r="BG109" s="10">
        <f t="shared" si="46"/>
        <v>1</v>
      </c>
      <c r="BH109" s="10">
        <f t="shared" si="47"/>
        <v>1</v>
      </c>
      <c r="BJ109" s="144">
        <v>548</v>
      </c>
      <c r="BK109" s="196">
        <f t="shared" si="48"/>
        <v>0</v>
      </c>
      <c r="BL109" s="197">
        <f t="shared" si="49"/>
        <v>0</v>
      </c>
      <c r="BM109" s="197">
        <f t="shared" si="50"/>
        <v>0</v>
      </c>
      <c r="BN109" s="197">
        <f t="shared" si="51"/>
        <v>0</v>
      </c>
      <c r="BO109" s="197">
        <f t="shared" si="52"/>
        <v>0</v>
      </c>
      <c r="BP109" s="197">
        <f t="shared" si="53"/>
        <v>0</v>
      </c>
      <c r="BQ109" s="197">
        <f t="shared" si="54"/>
        <v>0</v>
      </c>
      <c r="BR109" s="197">
        <f t="shared" si="107"/>
        <v>0</v>
      </c>
      <c r="BS109" s="198">
        <f t="shared" si="55"/>
        <v>0</v>
      </c>
      <c r="BT109" s="116">
        <f t="shared" si="56"/>
        <v>1</v>
      </c>
      <c r="BU109" s="166">
        <v>888</v>
      </c>
      <c r="BV109" s="164">
        <f t="shared" si="57"/>
        <v>0</v>
      </c>
      <c r="BW109" s="98">
        <f t="shared" si="58"/>
        <v>0</v>
      </c>
      <c r="BX109" s="98">
        <f t="shared" si="59"/>
        <v>0</v>
      </c>
      <c r="BY109" s="98">
        <f t="shared" si="60"/>
        <v>0</v>
      </c>
      <c r="BZ109" s="98">
        <f t="shared" si="61"/>
        <v>0</v>
      </c>
      <c r="CA109" s="98">
        <f t="shared" si="62"/>
        <v>0</v>
      </c>
      <c r="CB109" s="98">
        <f t="shared" si="63"/>
        <v>0</v>
      </c>
      <c r="CC109" s="98">
        <f t="shared" si="64"/>
        <v>0</v>
      </c>
      <c r="CD109" s="197">
        <f t="shared" si="65"/>
        <v>0</v>
      </c>
      <c r="CE109" s="198">
        <f t="shared" si="66"/>
        <v>0</v>
      </c>
      <c r="CF109" s="116">
        <f t="shared" si="67"/>
        <v>1</v>
      </c>
      <c r="CG109" s="166">
        <v>968</v>
      </c>
      <c r="CH109" s="196">
        <f t="shared" si="68"/>
        <v>1</v>
      </c>
      <c r="CI109" s="98">
        <f t="shared" si="69"/>
        <v>0</v>
      </c>
      <c r="CJ109" s="98">
        <f t="shared" si="70"/>
        <v>1</v>
      </c>
      <c r="CK109" s="98">
        <f t="shared" si="71"/>
        <v>0</v>
      </c>
      <c r="CL109" s="98">
        <f t="shared" si="72"/>
        <v>1</v>
      </c>
      <c r="CM109" s="98">
        <f t="shared" si="73"/>
        <v>0</v>
      </c>
      <c r="CN109" s="98">
        <f t="shared" si="74"/>
        <v>1</v>
      </c>
      <c r="CO109" s="99">
        <f t="shared" si="75"/>
        <v>0</v>
      </c>
      <c r="CP109" s="98">
        <f t="shared" si="76"/>
        <v>0</v>
      </c>
      <c r="CQ109" s="197">
        <f t="shared" si="77"/>
        <v>0</v>
      </c>
      <c r="CR109" s="198">
        <f t="shared" si="78"/>
        <v>0</v>
      </c>
      <c r="CS109">
        <f t="shared" si="79"/>
        <v>4</v>
      </c>
      <c r="CU109" s="164">
        <v>1023</v>
      </c>
      <c r="CV109" s="196">
        <f t="shared" si="109"/>
        <v>1</v>
      </c>
      <c r="CW109" s="98">
        <f t="shared" si="110"/>
        <v>0</v>
      </c>
      <c r="CX109" s="98">
        <f t="shared" si="111"/>
        <v>0</v>
      </c>
      <c r="CY109" s="98">
        <f t="shared" si="112"/>
        <v>0</v>
      </c>
      <c r="CZ109" s="98">
        <f t="shared" si="113"/>
        <v>0</v>
      </c>
      <c r="DA109" s="98">
        <f t="shared" si="114"/>
        <v>1</v>
      </c>
      <c r="DB109" s="98">
        <f t="shared" si="115"/>
        <v>0</v>
      </c>
      <c r="DC109" s="99">
        <f t="shared" si="116"/>
        <v>0</v>
      </c>
      <c r="DD109" s="98">
        <f t="shared" si="117"/>
        <v>0</v>
      </c>
      <c r="DE109" s="197">
        <f t="shared" si="118"/>
        <v>0</v>
      </c>
      <c r="DF109" s="197">
        <f t="shared" si="119"/>
        <v>0</v>
      </c>
      <c r="DG109" s="198">
        <f t="shared" si="120"/>
        <v>0</v>
      </c>
      <c r="DH109">
        <f t="shared" si="80"/>
        <v>2</v>
      </c>
      <c r="DJ109" s="164">
        <v>1569</v>
      </c>
      <c r="DK109" s="196">
        <f t="shared" si="81"/>
        <v>0</v>
      </c>
      <c r="DL109" s="98">
        <f t="shared" si="82"/>
        <v>0</v>
      </c>
      <c r="DM109" s="98">
        <f t="shared" si="83"/>
        <v>0</v>
      </c>
      <c r="DN109" s="98">
        <f t="shared" si="84"/>
        <v>0</v>
      </c>
      <c r="DO109" s="98">
        <f t="shared" si="85"/>
        <v>0</v>
      </c>
      <c r="DP109" s="98">
        <f t="shared" si="86"/>
        <v>0</v>
      </c>
      <c r="DQ109" s="98">
        <f t="shared" si="87"/>
        <v>0</v>
      </c>
      <c r="DR109" s="98">
        <f t="shared" si="88"/>
        <v>0</v>
      </c>
      <c r="DS109" s="98">
        <f t="shared" si="89"/>
        <v>0</v>
      </c>
      <c r="DT109" s="197">
        <f t="shared" si="90"/>
        <v>0</v>
      </c>
      <c r="DU109" s="197">
        <f t="shared" si="91"/>
        <v>0</v>
      </c>
      <c r="DV109" s="198">
        <f t="shared" si="92"/>
        <v>0</v>
      </c>
      <c r="DW109">
        <f t="shared" si="93"/>
        <v>0</v>
      </c>
      <c r="DY109" s="196">
        <v>900</v>
      </c>
      <c r="DZ109" s="196">
        <f t="shared" si="94"/>
        <v>0</v>
      </c>
      <c r="EA109" s="197">
        <f t="shared" si="95"/>
        <v>0</v>
      </c>
      <c r="EB109" s="98">
        <f t="shared" si="96"/>
        <v>0</v>
      </c>
      <c r="EC109" s="98">
        <f t="shared" si="97"/>
        <v>0</v>
      </c>
      <c r="ED109" s="98">
        <f t="shared" si="98"/>
        <v>0</v>
      </c>
      <c r="EE109" s="98">
        <f t="shared" si="99"/>
        <v>0</v>
      </c>
      <c r="EF109" s="98">
        <f t="shared" si="100"/>
        <v>0</v>
      </c>
      <c r="EG109" s="98">
        <f t="shared" si="101"/>
        <v>0</v>
      </c>
      <c r="EH109" s="98">
        <f t="shared" si="102"/>
        <v>0</v>
      </c>
      <c r="EI109" s="98">
        <f t="shared" si="103"/>
        <v>0</v>
      </c>
      <c r="EJ109" s="197">
        <f t="shared" si="104"/>
        <v>0</v>
      </c>
      <c r="EK109" s="197">
        <f t="shared" si="105"/>
        <v>0</v>
      </c>
      <c r="EL109" s="198">
        <f t="shared" si="106"/>
        <v>0</v>
      </c>
    </row>
    <row r="110" spans="2:142" x14ac:dyDescent="0.2">
      <c r="B110" s="133">
        <v>61</v>
      </c>
      <c r="C110" s="98"/>
      <c r="H110" s="128">
        <v>292</v>
      </c>
      <c r="I110">
        <f t="shared" si="3"/>
        <v>0</v>
      </c>
      <c r="M110" s="2"/>
      <c r="P110" s="128">
        <v>226</v>
      </c>
      <c r="Q110">
        <f t="shared" si="108"/>
        <v>0</v>
      </c>
      <c r="R110" s="10">
        <f t="shared" si="19"/>
        <v>0</v>
      </c>
      <c r="V110" s="128">
        <v>263</v>
      </c>
      <c r="W110">
        <f t="shared" si="20"/>
        <v>0</v>
      </c>
      <c r="X110" s="10">
        <f t="shared" si="21"/>
        <v>0</v>
      </c>
      <c r="Y110" s="10">
        <f t="shared" si="22"/>
        <v>0</v>
      </c>
      <c r="AB110" s="133">
        <v>322</v>
      </c>
      <c r="AC110" s="10">
        <f t="shared" si="23"/>
        <v>1</v>
      </c>
      <c r="AD110" s="10">
        <f t="shared" si="24"/>
        <v>1</v>
      </c>
      <c r="AE110" s="10">
        <f t="shared" si="25"/>
        <v>0</v>
      </c>
      <c r="AF110" s="10">
        <f t="shared" si="26"/>
        <v>0</v>
      </c>
      <c r="AH110" s="128">
        <v>312</v>
      </c>
      <c r="AI110" s="10">
        <f t="shared" si="27"/>
        <v>0</v>
      </c>
      <c r="AJ110" s="10">
        <f t="shared" si="28"/>
        <v>1</v>
      </c>
      <c r="AK110" s="10">
        <f t="shared" si="29"/>
        <v>1</v>
      </c>
      <c r="AL110" s="10">
        <f t="shared" si="30"/>
        <v>1</v>
      </c>
      <c r="AM110" s="10">
        <f t="shared" si="31"/>
        <v>1</v>
      </c>
      <c r="AN110" s="133">
        <v>271</v>
      </c>
      <c r="AO110" s="10">
        <f t="shared" si="32"/>
        <v>0</v>
      </c>
      <c r="AP110" s="10">
        <f t="shared" si="33"/>
        <v>0</v>
      </c>
      <c r="AQ110" s="10">
        <f t="shared" si="34"/>
        <v>1</v>
      </c>
      <c r="AR110" s="10">
        <f t="shared" si="35"/>
        <v>1</v>
      </c>
      <c r="AS110" s="10">
        <f t="shared" si="36"/>
        <v>0</v>
      </c>
      <c r="AT110" s="133">
        <v>488</v>
      </c>
      <c r="AU110" s="10">
        <f t="shared" si="5"/>
        <v>0</v>
      </c>
      <c r="AV110" s="10">
        <f t="shared" si="37"/>
        <v>0</v>
      </c>
      <c r="AW110" s="10">
        <f t="shared" si="38"/>
        <v>0</v>
      </c>
      <c r="AX110" s="10">
        <f t="shared" si="39"/>
        <v>0</v>
      </c>
      <c r="AY110" s="10">
        <f t="shared" si="40"/>
        <v>0</v>
      </c>
      <c r="AZ110" s="133">
        <v>368</v>
      </c>
      <c r="BA110" s="10">
        <f t="shared" si="6"/>
        <v>0</v>
      </c>
      <c r="BB110" s="10">
        <f t="shared" si="41"/>
        <v>0</v>
      </c>
      <c r="BC110" s="10">
        <f t="shared" si="42"/>
        <v>0</v>
      </c>
      <c r="BD110" s="10">
        <f t="shared" si="43"/>
        <v>0</v>
      </c>
      <c r="BE110" s="10">
        <f t="shared" si="44"/>
        <v>0</v>
      </c>
      <c r="BF110" s="10">
        <f t="shared" si="45"/>
        <v>1</v>
      </c>
      <c r="BG110" s="10">
        <f t="shared" si="46"/>
        <v>0</v>
      </c>
      <c r="BH110" s="10">
        <f t="shared" si="47"/>
        <v>0</v>
      </c>
      <c r="BJ110" s="133">
        <v>624</v>
      </c>
      <c r="BK110" s="196">
        <f t="shared" si="48"/>
        <v>0</v>
      </c>
      <c r="BL110" s="197">
        <f t="shared" si="49"/>
        <v>0</v>
      </c>
      <c r="BM110" s="197">
        <f t="shared" si="50"/>
        <v>0</v>
      </c>
      <c r="BN110" s="197">
        <f t="shared" si="51"/>
        <v>0</v>
      </c>
      <c r="BO110" s="197">
        <f t="shared" si="52"/>
        <v>0</v>
      </c>
      <c r="BP110" s="197">
        <f t="shared" si="53"/>
        <v>0</v>
      </c>
      <c r="BQ110" s="197">
        <f t="shared" si="54"/>
        <v>0</v>
      </c>
      <c r="BR110" s="197">
        <f t="shared" si="107"/>
        <v>0</v>
      </c>
      <c r="BS110" s="198">
        <f t="shared" si="55"/>
        <v>0</v>
      </c>
      <c r="BT110" s="116">
        <f t="shared" si="56"/>
        <v>1</v>
      </c>
      <c r="BU110" s="164">
        <v>910</v>
      </c>
      <c r="BV110" s="164">
        <f t="shared" si="57"/>
        <v>0</v>
      </c>
      <c r="BW110" s="98">
        <f t="shared" si="58"/>
        <v>0</v>
      </c>
      <c r="BX110" s="98">
        <f t="shared" si="59"/>
        <v>1</v>
      </c>
      <c r="BY110" s="98">
        <f t="shared" si="60"/>
        <v>0</v>
      </c>
      <c r="BZ110" s="98">
        <f t="shared" si="61"/>
        <v>1</v>
      </c>
      <c r="CA110" s="98">
        <f t="shared" si="62"/>
        <v>0</v>
      </c>
      <c r="CB110" s="98">
        <f t="shared" si="63"/>
        <v>0</v>
      </c>
      <c r="CC110" s="98">
        <f t="shared" si="64"/>
        <v>0</v>
      </c>
      <c r="CD110" s="197">
        <f t="shared" si="65"/>
        <v>0</v>
      </c>
      <c r="CE110" s="198">
        <f t="shared" si="66"/>
        <v>0</v>
      </c>
      <c r="CF110" s="116">
        <f t="shared" si="67"/>
        <v>3</v>
      </c>
      <c r="CG110" s="164">
        <v>973</v>
      </c>
      <c r="CH110" s="196">
        <f t="shared" si="68"/>
        <v>0</v>
      </c>
      <c r="CI110" s="98">
        <f t="shared" si="69"/>
        <v>1</v>
      </c>
      <c r="CJ110" s="98">
        <f t="shared" si="70"/>
        <v>0</v>
      </c>
      <c r="CK110" s="98">
        <f t="shared" si="71"/>
        <v>0</v>
      </c>
      <c r="CL110" s="98">
        <f t="shared" si="72"/>
        <v>0</v>
      </c>
      <c r="CM110" s="98">
        <f t="shared" si="73"/>
        <v>0</v>
      </c>
      <c r="CN110" s="98">
        <f t="shared" si="74"/>
        <v>0</v>
      </c>
      <c r="CO110" s="99">
        <f t="shared" si="75"/>
        <v>0</v>
      </c>
      <c r="CP110" s="98">
        <f t="shared" si="76"/>
        <v>0</v>
      </c>
      <c r="CQ110" s="197">
        <f t="shared" si="77"/>
        <v>0</v>
      </c>
      <c r="CR110" s="198">
        <f t="shared" si="78"/>
        <v>0</v>
      </c>
      <c r="CS110">
        <f t="shared" si="79"/>
        <v>1</v>
      </c>
      <c r="CU110" s="164">
        <v>1114</v>
      </c>
      <c r="CV110" s="196">
        <f t="shared" si="109"/>
        <v>1</v>
      </c>
      <c r="CW110" s="98">
        <f t="shared" si="110"/>
        <v>1</v>
      </c>
      <c r="CX110" s="98">
        <f t="shared" si="111"/>
        <v>1</v>
      </c>
      <c r="CY110" s="98">
        <f t="shared" si="112"/>
        <v>1</v>
      </c>
      <c r="CZ110" s="98">
        <f t="shared" si="113"/>
        <v>1</v>
      </c>
      <c r="DA110" s="98">
        <f t="shared" si="114"/>
        <v>1</v>
      </c>
      <c r="DB110" s="98">
        <f t="shared" si="115"/>
        <v>1</v>
      </c>
      <c r="DC110" s="99">
        <f t="shared" si="116"/>
        <v>1</v>
      </c>
      <c r="DD110" s="98">
        <f t="shared" si="117"/>
        <v>1</v>
      </c>
      <c r="DE110" s="197">
        <f t="shared" si="118"/>
        <v>0</v>
      </c>
      <c r="DF110" s="197">
        <f t="shared" si="119"/>
        <v>0</v>
      </c>
      <c r="DG110" s="198">
        <f t="shared" si="120"/>
        <v>0</v>
      </c>
      <c r="DH110">
        <f t="shared" si="80"/>
        <v>9</v>
      </c>
      <c r="DJ110" s="164">
        <v>1640</v>
      </c>
      <c r="DK110" s="196">
        <f t="shared" si="81"/>
        <v>0</v>
      </c>
      <c r="DL110" s="98">
        <f t="shared" si="82"/>
        <v>0</v>
      </c>
      <c r="DM110" s="98">
        <f t="shared" si="83"/>
        <v>0</v>
      </c>
      <c r="DN110" s="98">
        <f t="shared" si="84"/>
        <v>0</v>
      </c>
      <c r="DO110" s="98">
        <f t="shared" si="85"/>
        <v>0</v>
      </c>
      <c r="DP110" s="98">
        <f t="shared" si="86"/>
        <v>0</v>
      </c>
      <c r="DQ110" s="98">
        <f t="shared" si="87"/>
        <v>0</v>
      </c>
      <c r="DR110" s="98">
        <f t="shared" si="88"/>
        <v>0</v>
      </c>
      <c r="DS110" s="98">
        <f t="shared" si="89"/>
        <v>0</v>
      </c>
      <c r="DT110" s="197">
        <f t="shared" si="90"/>
        <v>0</v>
      </c>
      <c r="DU110" s="197">
        <f t="shared" si="91"/>
        <v>0</v>
      </c>
      <c r="DV110" s="198">
        <f t="shared" si="92"/>
        <v>0</v>
      </c>
      <c r="DW110">
        <f t="shared" si="93"/>
        <v>0</v>
      </c>
      <c r="DY110" s="196">
        <v>910</v>
      </c>
      <c r="DZ110" s="196">
        <f t="shared" si="94"/>
        <v>0</v>
      </c>
      <c r="EA110" s="197">
        <f t="shared" si="95"/>
        <v>0</v>
      </c>
      <c r="EB110" s="98">
        <f t="shared" si="96"/>
        <v>0</v>
      </c>
      <c r="EC110" s="98">
        <f t="shared" si="97"/>
        <v>1</v>
      </c>
      <c r="ED110" s="98">
        <f t="shared" si="98"/>
        <v>0</v>
      </c>
      <c r="EE110" s="98">
        <f t="shared" si="99"/>
        <v>0</v>
      </c>
      <c r="EF110" s="98">
        <f t="shared" si="100"/>
        <v>1</v>
      </c>
      <c r="EG110" s="98">
        <f t="shared" si="101"/>
        <v>0</v>
      </c>
      <c r="EH110" s="98">
        <f t="shared" si="102"/>
        <v>0</v>
      </c>
      <c r="EI110" s="98">
        <f t="shared" si="103"/>
        <v>0</v>
      </c>
      <c r="EJ110" s="197">
        <f t="shared" si="104"/>
        <v>0</v>
      </c>
      <c r="EK110" s="197">
        <f t="shared" si="105"/>
        <v>0</v>
      </c>
      <c r="EL110" s="198">
        <f t="shared" si="106"/>
        <v>0</v>
      </c>
    </row>
    <row r="111" spans="2:142" x14ac:dyDescent="0.2">
      <c r="B111" s="133">
        <v>64</v>
      </c>
      <c r="C111" s="98"/>
      <c r="H111" s="128">
        <v>293</v>
      </c>
      <c r="I111">
        <f t="shared" si="3"/>
        <v>0</v>
      </c>
      <c r="M111" s="156"/>
      <c r="P111" s="129">
        <v>230</v>
      </c>
      <c r="Q111">
        <f t="shared" si="108"/>
        <v>1</v>
      </c>
      <c r="R111" s="10">
        <f t="shared" si="19"/>
        <v>0</v>
      </c>
      <c r="V111" s="128">
        <v>267</v>
      </c>
      <c r="W111">
        <f t="shared" si="20"/>
        <v>1</v>
      </c>
      <c r="X111" s="10">
        <f t="shared" si="21"/>
        <v>1</v>
      </c>
      <c r="Y111" s="10">
        <f t="shared" si="22"/>
        <v>1</v>
      </c>
      <c r="AB111" s="133">
        <v>330</v>
      </c>
      <c r="AC111" s="10">
        <f t="shared" si="23"/>
        <v>1</v>
      </c>
      <c r="AD111" s="10">
        <f t="shared" si="24"/>
        <v>1</v>
      </c>
      <c r="AE111" s="10">
        <f t="shared" si="25"/>
        <v>0</v>
      </c>
      <c r="AF111" s="10">
        <f t="shared" si="26"/>
        <v>1</v>
      </c>
      <c r="AH111" s="128">
        <v>322</v>
      </c>
      <c r="AI111" s="10">
        <f t="shared" si="27"/>
        <v>1</v>
      </c>
      <c r="AJ111" s="10">
        <f t="shared" si="28"/>
        <v>1</v>
      </c>
      <c r="AK111" s="10">
        <f t="shared" si="29"/>
        <v>1</v>
      </c>
      <c r="AL111" s="10">
        <f t="shared" si="30"/>
        <v>0</v>
      </c>
      <c r="AM111" s="10">
        <f t="shared" si="31"/>
        <v>0</v>
      </c>
      <c r="AN111" s="133">
        <v>279</v>
      </c>
      <c r="AO111" s="10">
        <f t="shared" si="32"/>
        <v>1</v>
      </c>
      <c r="AP111" s="10">
        <f t="shared" si="33"/>
        <v>1</v>
      </c>
      <c r="AQ111" s="10">
        <f t="shared" si="34"/>
        <v>0</v>
      </c>
      <c r="AR111" s="10">
        <f t="shared" si="35"/>
        <v>1</v>
      </c>
      <c r="AS111" s="10">
        <f t="shared" si="36"/>
        <v>1</v>
      </c>
      <c r="AT111" s="133">
        <v>494</v>
      </c>
      <c r="AU111" s="10">
        <f t="shared" si="5"/>
        <v>1</v>
      </c>
      <c r="AV111" s="10">
        <f t="shared" si="37"/>
        <v>1</v>
      </c>
      <c r="AW111" s="10">
        <f t="shared" si="38"/>
        <v>1</v>
      </c>
      <c r="AX111" s="10">
        <f t="shared" si="39"/>
        <v>1</v>
      </c>
      <c r="AY111" s="10">
        <f t="shared" si="40"/>
        <v>1</v>
      </c>
      <c r="AZ111" s="133">
        <v>384</v>
      </c>
      <c r="BA111" s="10">
        <f t="shared" si="6"/>
        <v>0</v>
      </c>
      <c r="BB111" s="10">
        <f t="shared" si="41"/>
        <v>1</v>
      </c>
      <c r="BC111" s="10">
        <f t="shared" si="42"/>
        <v>0</v>
      </c>
      <c r="BD111" s="10">
        <f t="shared" si="43"/>
        <v>0</v>
      </c>
      <c r="BE111" s="10">
        <f t="shared" si="44"/>
        <v>1</v>
      </c>
      <c r="BF111" s="10">
        <f t="shared" si="45"/>
        <v>0</v>
      </c>
      <c r="BG111" s="10">
        <f t="shared" si="46"/>
        <v>0</v>
      </c>
      <c r="BH111" s="10">
        <f t="shared" si="47"/>
        <v>0</v>
      </c>
      <c r="BJ111" s="133">
        <v>668</v>
      </c>
      <c r="BK111" s="196">
        <f t="shared" si="48"/>
        <v>0</v>
      </c>
      <c r="BL111" s="197">
        <f t="shared" si="49"/>
        <v>0</v>
      </c>
      <c r="BM111" s="197">
        <f t="shared" si="50"/>
        <v>0</v>
      </c>
      <c r="BN111" s="197">
        <f t="shared" si="51"/>
        <v>0</v>
      </c>
      <c r="BO111" s="197">
        <f t="shared" si="52"/>
        <v>0</v>
      </c>
      <c r="BP111" s="197">
        <f t="shared" si="53"/>
        <v>0</v>
      </c>
      <c r="BQ111" s="197">
        <f t="shared" si="54"/>
        <v>0</v>
      </c>
      <c r="BR111" s="197">
        <f t="shared" si="107"/>
        <v>0</v>
      </c>
      <c r="BS111" s="198">
        <f t="shared" si="55"/>
        <v>0</v>
      </c>
      <c r="BT111" s="116">
        <f t="shared" si="56"/>
        <v>1</v>
      </c>
      <c r="BU111" s="164">
        <v>968</v>
      </c>
      <c r="BV111" s="164">
        <f t="shared" si="57"/>
        <v>0</v>
      </c>
      <c r="BW111" s="98">
        <f t="shared" si="58"/>
        <v>1</v>
      </c>
      <c r="BX111" s="98">
        <f t="shared" si="59"/>
        <v>0</v>
      </c>
      <c r="BY111" s="98">
        <f t="shared" si="60"/>
        <v>1</v>
      </c>
      <c r="BZ111" s="98">
        <f t="shared" si="61"/>
        <v>0</v>
      </c>
      <c r="CA111" s="98">
        <f t="shared" si="62"/>
        <v>1</v>
      </c>
      <c r="CB111" s="98">
        <f t="shared" si="63"/>
        <v>0</v>
      </c>
      <c r="CC111" s="98">
        <f t="shared" si="64"/>
        <v>0</v>
      </c>
      <c r="CD111" s="197">
        <f t="shared" si="65"/>
        <v>0</v>
      </c>
      <c r="CE111" s="198">
        <f t="shared" si="66"/>
        <v>0</v>
      </c>
      <c r="CF111" s="116">
        <f t="shared" si="67"/>
        <v>4</v>
      </c>
      <c r="CG111" s="164">
        <v>987</v>
      </c>
      <c r="CH111" s="196">
        <f t="shared" si="68"/>
        <v>0</v>
      </c>
      <c r="CI111" s="98">
        <f t="shared" si="69"/>
        <v>1</v>
      </c>
      <c r="CJ111" s="98">
        <f t="shared" si="70"/>
        <v>1</v>
      </c>
      <c r="CK111" s="98">
        <f t="shared" si="71"/>
        <v>1</v>
      </c>
      <c r="CL111" s="98">
        <f t="shared" si="72"/>
        <v>1</v>
      </c>
      <c r="CM111" s="98">
        <f t="shared" si="73"/>
        <v>1</v>
      </c>
      <c r="CN111" s="98">
        <f t="shared" si="74"/>
        <v>0</v>
      </c>
      <c r="CO111" s="99">
        <f t="shared" si="75"/>
        <v>0</v>
      </c>
      <c r="CP111" s="98">
        <f t="shared" si="76"/>
        <v>1</v>
      </c>
      <c r="CQ111" s="197">
        <f t="shared" si="77"/>
        <v>0</v>
      </c>
      <c r="CR111" s="198">
        <f t="shared" si="78"/>
        <v>0</v>
      </c>
      <c r="CS111">
        <f t="shared" si="79"/>
        <v>6</v>
      </c>
      <c r="CU111" s="164">
        <v>1218</v>
      </c>
      <c r="CV111" s="196">
        <f t="shared" si="109"/>
        <v>1</v>
      </c>
      <c r="CW111" s="98">
        <f t="shared" si="110"/>
        <v>1</v>
      </c>
      <c r="CX111" s="98">
        <f t="shared" si="111"/>
        <v>1</v>
      </c>
      <c r="CY111" s="98">
        <f t="shared" si="112"/>
        <v>1</v>
      </c>
      <c r="CZ111" s="98">
        <f t="shared" si="113"/>
        <v>0</v>
      </c>
      <c r="DA111" s="98">
        <f t="shared" si="114"/>
        <v>0</v>
      </c>
      <c r="DB111" s="98">
        <f t="shared" si="115"/>
        <v>0</v>
      </c>
      <c r="DC111" s="99">
        <f t="shared" si="116"/>
        <v>1</v>
      </c>
      <c r="DD111" s="98">
        <f t="shared" si="117"/>
        <v>0</v>
      </c>
      <c r="DE111" s="197">
        <f t="shared" si="118"/>
        <v>0</v>
      </c>
      <c r="DF111" s="197">
        <f t="shared" si="119"/>
        <v>0</v>
      </c>
      <c r="DG111" s="198">
        <f t="shared" si="120"/>
        <v>0</v>
      </c>
      <c r="DH111">
        <f t="shared" si="80"/>
        <v>5</v>
      </c>
      <c r="DJ111" s="164">
        <v>1660</v>
      </c>
      <c r="DK111" s="196">
        <f t="shared" si="81"/>
        <v>0</v>
      </c>
      <c r="DL111" s="98">
        <f t="shared" si="82"/>
        <v>0</v>
      </c>
      <c r="DM111" s="98">
        <f t="shared" si="83"/>
        <v>0</v>
      </c>
      <c r="DN111" s="98">
        <f t="shared" si="84"/>
        <v>0</v>
      </c>
      <c r="DO111" s="98">
        <f t="shared" si="85"/>
        <v>0</v>
      </c>
      <c r="DP111" s="98">
        <f t="shared" si="86"/>
        <v>0</v>
      </c>
      <c r="DQ111" s="98">
        <f t="shared" si="87"/>
        <v>0</v>
      </c>
      <c r="DR111" s="98">
        <f t="shared" si="88"/>
        <v>0</v>
      </c>
      <c r="DS111" s="98">
        <f t="shared" si="89"/>
        <v>0</v>
      </c>
      <c r="DT111" s="197">
        <f t="shared" si="90"/>
        <v>0</v>
      </c>
      <c r="DU111" s="197">
        <f t="shared" si="91"/>
        <v>0</v>
      </c>
      <c r="DV111" s="198">
        <f t="shared" si="92"/>
        <v>0</v>
      </c>
      <c r="DW111">
        <f t="shared" si="93"/>
        <v>0</v>
      </c>
      <c r="DY111" s="196">
        <v>971</v>
      </c>
      <c r="DZ111" s="196">
        <f t="shared" si="94"/>
        <v>0</v>
      </c>
      <c r="EA111" s="197">
        <f t="shared" si="95"/>
        <v>1</v>
      </c>
      <c r="EB111" s="98">
        <f t="shared" si="96"/>
        <v>0</v>
      </c>
      <c r="EC111" s="98">
        <f t="shared" si="97"/>
        <v>1</v>
      </c>
      <c r="ED111" s="98">
        <f t="shared" si="98"/>
        <v>1</v>
      </c>
      <c r="EE111" s="98">
        <f t="shared" si="99"/>
        <v>0</v>
      </c>
      <c r="EF111" s="98">
        <f t="shared" si="100"/>
        <v>0</v>
      </c>
      <c r="EG111" s="98">
        <f t="shared" si="101"/>
        <v>0</v>
      </c>
      <c r="EH111" s="98">
        <f t="shared" si="102"/>
        <v>0</v>
      </c>
      <c r="EI111" s="98">
        <f t="shared" si="103"/>
        <v>0</v>
      </c>
      <c r="EJ111" s="197">
        <f t="shared" si="104"/>
        <v>0</v>
      </c>
      <c r="EK111" s="197">
        <f t="shared" si="105"/>
        <v>0</v>
      </c>
      <c r="EL111" s="198">
        <f t="shared" si="106"/>
        <v>0</v>
      </c>
    </row>
    <row r="112" spans="2:142" x14ac:dyDescent="0.2">
      <c r="B112" s="133">
        <v>65</v>
      </c>
      <c r="C112" s="98"/>
      <c r="H112" s="128">
        <v>294</v>
      </c>
      <c r="I112">
        <f t="shared" si="3"/>
        <v>0</v>
      </c>
      <c r="M112" s="156"/>
      <c r="P112" s="129">
        <v>233</v>
      </c>
      <c r="Q112">
        <f t="shared" si="108"/>
        <v>1</v>
      </c>
      <c r="R112" s="10">
        <f t="shared" si="19"/>
        <v>1</v>
      </c>
      <c r="V112" s="128">
        <v>271</v>
      </c>
      <c r="W112">
        <f t="shared" si="20"/>
        <v>1</v>
      </c>
      <c r="X112" s="10">
        <f t="shared" si="21"/>
        <v>0</v>
      </c>
      <c r="Y112" s="10">
        <f t="shared" si="22"/>
        <v>0</v>
      </c>
      <c r="AB112" s="133">
        <v>340</v>
      </c>
      <c r="AC112" s="10">
        <f t="shared" si="23"/>
        <v>0</v>
      </c>
      <c r="AD112" s="10">
        <f t="shared" si="24"/>
        <v>1</v>
      </c>
      <c r="AE112" s="10">
        <f t="shared" si="25"/>
        <v>1</v>
      </c>
      <c r="AF112" s="10">
        <f t="shared" si="26"/>
        <v>1</v>
      </c>
      <c r="AH112" s="128">
        <v>330</v>
      </c>
      <c r="AI112" s="10">
        <f t="shared" si="27"/>
        <v>1</v>
      </c>
      <c r="AJ112" s="10">
        <f t="shared" si="28"/>
        <v>1</v>
      </c>
      <c r="AK112" s="10">
        <f t="shared" si="29"/>
        <v>1</v>
      </c>
      <c r="AL112" s="10">
        <f t="shared" si="30"/>
        <v>0</v>
      </c>
      <c r="AM112" s="10">
        <f t="shared" si="31"/>
        <v>1</v>
      </c>
      <c r="AN112" s="133">
        <v>291</v>
      </c>
      <c r="AO112" s="10">
        <f t="shared" si="32"/>
        <v>0</v>
      </c>
      <c r="AP112" s="10">
        <f t="shared" si="33"/>
        <v>0</v>
      </c>
      <c r="AQ112" s="10">
        <f t="shared" si="34"/>
        <v>0</v>
      </c>
      <c r="AR112" s="10">
        <f t="shared" si="35"/>
        <v>1</v>
      </c>
      <c r="AS112" s="10">
        <f t="shared" si="36"/>
        <v>0</v>
      </c>
      <c r="AT112" s="133">
        <v>503</v>
      </c>
      <c r="AU112" s="10">
        <f t="shared" si="5"/>
        <v>1</v>
      </c>
      <c r="AV112" s="10">
        <f t="shared" si="37"/>
        <v>1</v>
      </c>
      <c r="AW112" s="10">
        <f t="shared" si="38"/>
        <v>0</v>
      </c>
      <c r="AX112" s="10">
        <f t="shared" si="39"/>
        <v>0</v>
      </c>
      <c r="AY112" s="10">
        <f t="shared" si="40"/>
        <v>0</v>
      </c>
      <c r="AZ112" s="133">
        <v>386</v>
      </c>
      <c r="BA112" s="10">
        <f t="shared" si="6"/>
        <v>1</v>
      </c>
      <c r="BB112" s="10">
        <f t="shared" si="41"/>
        <v>0</v>
      </c>
      <c r="BC112" s="10">
        <f t="shared" si="42"/>
        <v>0</v>
      </c>
      <c r="BD112" s="10">
        <f t="shared" si="43"/>
        <v>1</v>
      </c>
      <c r="BE112" s="10">
        <f t="shared" si="44"/>
        <v>0</v>
      </c>
      <c r="BF112" s="10">
        <f t="shared" si="45"/>
        <v>0</v>
      </c>
      <c r="BG112" s="10">
        <f t="shared" si="46"/>
        <v>0</v>
      </c>
      <c r="BH112" s="10">
        <f t="shared" si="47"/>
        <v>0</v>
      </c>
      <c r="BJ112" s="144">
        <v>708</v>
      </c>
      <c r="BK112" s="196">
        <f t="shared" si="48"/>
        <v>0</v>
      </c>
      <c r="BL112" s="197">
        <f t="shared" si="49"/>
        <v>0</v>
      </c>
      <c r="BM112" s="197">
        <f t="shared" si="50"/>
        <v>0</v>
      </c>
      <c r="BN112" s="197">
        <f t="shared" si="51"/>
        <v>0</v>
      </c>
      <c r="BO112" s="197">
        <f t="shared" si="52"/>
        <v>0</v>
      </c>
      <c r="BP112" s="197">
        <f t="shared" si="53"/>
        <v>0</v>
      </c>
      <c r="BQ112" s="197">
        <f t="shared" si="54"/>
        <v>0</v>
      </c>
      <c r="BR112" s="197">
        <f t="shared" si="107"/>
        <v>0</v>
      </c>
      <c r="BS112" s="198">
        <f t="shared" si="55"/>
        <v>0</v>
      </c>
      <c r="BT112" s="116">
        <f t="shared" si="56"/>
        <v>1</v>
      </c>
      <c r="BU112" s="166">
        <v>971</v>
      </c>
      <c r="BV112" s="164">
        <f t="shared" si="57"/>
        <v>1</v>
      </c>
      <c r="BW112" s="98">
        <f t="shared" si="58"/>
        <v>0</v>
      </c>
      <c r="BX112" s="98">
        <f t="shared" si="59"/>
        <v>0</v>
      </c>
      <c r="BY112" s="98">
        <f t="shared" si="60"/>
        <v>0</v>
      </c>
      <c r="BZ112" s="98">
        <f t="shared" si="61"/>
        <v>0</v>
      </c>
      <c r="CA112" s="98">
        <f t="shared" si="62"/>
        <v>1</v>
      </c>
      <c r="CB112" s="98">
        <f t="shared" si="63"/>
        <v>0</v>
      </c>
      <c r="CC112" s="98">
        <f t="shared" si="64"/>
        <v>0</v>
      </c>
      <c r="CD112" s="197">
        <f t="shared" si="65"/>
        <v>0</v>
      </c>
      <c r="CE112" s="198">
        <f t="shared" si="66"/>
        <v>0</v>
      </c>
      <c r="CF112" s="116">
        <f t="shared" si="67"/>
        <v>3</v>
      </c>
      <c r="CG112" s="166">
        <v>1014</v>
      </c>
      <c r="CH112" s="196">
        <f t="shared" si="68"/>
        <v>0</v>
      </c>
      <c r="CI112" s="98">
        <f t="shared" si="69"/>
        <v>0</v>
      </c>
      <c r="CJ112" s="98">
        <f t="shared" si="70"/>
        <v>0</v>
      </c>
      <c r="CK112" s="98">
        <f t="shared" si="71"/>
        <v>0</v>
      </c>
      <c r="CL112" s="98">
        <f t="shared" si="72"/>
        <v>0</v>
      </c>
      <c r="CM112" s="98">
        <f t="shared" si="73"/>
        <v>0</v>
      </c>
      <c r="CN112" s="98">
        <f t="shared" si="74"/>
        <v>0</v>
      </c>
      <c r="CO112" s="99">
        <f t="shared" si="75"/>
        <v>0</v>
      </c>
      <c r="CP112" s="98">
        <f t="shared" si="76"/>
        <v>0</v>
      </c>
      <c r="CQ112" s="197">
        <f t="shared" si="77"/>
        <v>0</v>
      </c>
      <c r="CR112" s="198">
        <f t="shared" si="78"/>
        <v>0</v>
      </c>
      <c r="CS112">
        <f t="shared" si="79"/>
        <v>0</v>
      </c>
      <c r="CU112" s="164">
        <v>1323</v>
      </c>
      <c r="CV112" s="196">
        <f t="shared" si="109"/>
        <v>0</v>
      </c>
      <c r="CW112" s="98">
        <f t="shared" si="110"/>
        <v>0</v>
      </c>
      <c r="CX112" s="98">
        <f t="shared" si="111"/>
        <v>0</v>
      </c>
      <c r="CY112" s="98">
        <f t="shared" si="112"/>
        <v>0</v>
      </c>
      <c r="CZ112" s="98">
        <f t="shared" si="113"/>
        <v>0</v>
      </c>
      <c r="DA112" s="98">
        <f t="shared" si="114"/>
        <v>1</v>
      </c>
      <c r="DB112" s="98">
        <f t="shared" si="115"/>
        <v>0</v>
      </c>
      <c r="DC112" s="99">
        <f t="shared" si="116"/>
        <v>0</v>
      </c>
      <c r="DD112" s="98">
        <f t="shared" si="117"/>
        <v>0</v>
      </c>
      <c r="DE112" s="197">
        <f t="shared" si="118"/>
        <v>0</v>
      </c>
      <c r="DF112" s="197">
        <f t="shared" si="119"/>
        <v>0</v>
      </c>
      <c r="DG112" s="198">
        <f t="shared" si="120"/>
        <v>0</v>
      </c>
      <c r="DH112">
        <f t="shared" si="80"/>
        <v>1</v>
      </c>
      <c r="DJ112" s="164">
        <v>1676</v>
      </c>
      <c r="DK112" s="196">
        <f t="shared" si="81"/>
        <v>1</v>
      </c>
      <c r="DL112" s="98">
        <f t="shared" si="82"/>
        <v>1</v>
      </c>
      <c r="DM112" s="98">
        <f t="shared" si="83"/>
        <v>1</v>
      </c>
      <c r="DN112" s="98">
        <f t="shared" si="84"/>
        <v>0</v>
      </c>
      <c r="DO112" s="98">
        <f t="shared" si="85"/>
        <v>0</v>
      </c>
      <c r="DP112" s="98">
        <f t="shared" si="86"/>
        <v>0</v>
      </c>
      <c r="DQ112" s="98">
        <f t="shared" si="87"/>
        <v>0</v>
      </c>
      <c r="DR112" s="98">
        <f t="shared" si="88"/>
        <v>0</v>
      </c>
      <c r="DS112" s="98">
        <f t="shared" si="89"/>
        <v>0</v>
      </c>
      <c r="DT112" s="197">
        <f t="shared" si="90"/>
        <v>0</v>
      </c>
      <c r="DU112" s="197">
        <f t="shared" si="91"/>
        <v>0</v>
      </c>
      <c r="DV112" s="198">
        <f t="shared" si="92"/>
        <v>0</v>
      </c>
      <c r="DW112">
        <f t="shared" si="93"/>
        <v>3</v>
      </c>
      <c r="DY112" s="196">
        <v>973</v>
      </c>
      <c r="DZ112" s="196">
        <f t="shared" si="94"/>
        <v>1</v>
      </c>
      <c r="EA112" s="197">
        <f t="shared" si="95"/>
        <v>1</v>
      </c>
      <c r="EB112" s="98">
        <f t="shared" si="96"/>
        <v>1</v>
      </c>
      <c r="EC112" s="98">
        <f t="shared" si="97"/>
        <v>0</v>
      </c>
      <c r="ED112" s="98">
        <f t="shared" si="98"/>
        <v>1</v>
      </c>
      <c r="EE112" s="98">
        <f t="shared" si="99"/>
        <v>0</v>
      </c>
      <c r="EF112" s="98">
        <f t="shared" si="100"/>
        <v>0</v>
      </c>
      <c r="EG112" s="98">
        <f t="shared" si="101"/>
        <v>0</v>
      </c>
      <c r="EH112" s="98">
        <f t="shared" si="102"/>
        <v>0</v>
      </c>
      <c r="EI112" s="98">
        <f t="shared" si="103"/>
        <v>0</v>
      </c>
      <c r="EJ112" s="197">
        <f t="shared" si="104"/>
        <v>0</v>
      </c>
      <c r="EK112" s="197">
        <f t="shared" si="105"/>
        <v>0</v>
      </c>
      <c r="EL112" s="198">
        <f t="shared" si="106"/>
        <v>0</v>
      </c>
    </row>
    <row r="113" spans="2:142" x14ac:dyDescent="0.2">
      <c r="B113" s="133">
        <v>80</v>
      </c>
      <c r="C113" s="98"/>
      <c r="H113" s="128">
        <v>301</v>
      </c>
      <c r="I113">
        <f t="shared" si="3"/>
        <v>0</v>
      </c>
      <c r="M113" s="158"/>
      <c r="P113" s="130">
        <v>236</v>
      </c>
      <c r="Q113">
        <f t="shared" si="108"/>
        <v>1</v>
      </c>
      <c r="R113" s="10">
        <f t="shared" si="19"/>
        <v>0</v>
      </c>
      <c r="V113" s="128">
        <v>292</v>
      </c>
      <c r="W113">
        <f t="shared" si="20"/>
        <v>0</v>
      </c>
      <c r="X113" s="10">
        <f t="shared" si="21"/>
        <v>1</v>
      </c>
      <c r="Y113" s="10">
        <f t="shared" si="22"/>
        <v>0</v>
      </c>
      <c r="AB113" s="133">
        <v>341</v>
      </c>
      <c r="AC113" s="10">
        <f t="shared" si="23"/>
        <v>1</v>
      </c>
      <c r="AD113" s="10">
        <f t="shared" si="24"/>
        <v>0</v>
      </c>
      <c r="AE113" s="10">
        <f t="shared" si="25"/>
        <v>0</v>
      </c>
      <c r="AF113" s="10">
        <f t="shared" si="26"/>
        <v>0</v>
      </c>
      <c r="AH113" s="128">
        <v>337</v>
      </c>
      <c r="AI113" s="10">
        <f t="shared" si="27"/>
        <v>0</v>
      </c>
      <c r="AJ113" s="10">
        <f t="shared" si="28"/>
        <v>0</v>
      </c>
      <c r="AK113" s="10">
        <f t="shared" si="29"/>
        <v>0</v>
      </c>
      <c r="AL113" s="10">
        <f t="shared" si="30"/>
        <v>0</v>
      </c>
      <c r="AM113" s="10">
        <f t="shared" si="31"/>
        <v>0</v>
      </c>
      <c r="AN113" s="133">
        <v>296</v>
      </c>
      <c r="AO113" s="10">
        <f t="shared" si="32"/>
        <v>0</v>
      </c>
      <c r="AP113" s="10">
        <f t="shared" si="33"/>
        <v>1</v>
      </c>
      <c r="AQ113" s="10">
        <f t="shared" si="34"/>
        <v>0</v>
      </c>
      <c r="AR113" s="10">
        <f t="shared" si="35"/>
        <v>0</v>
      </c>
      <c r="AS113" s="10">
        <f t="shared" si="36"/>
        <v>0</v>
      </c>
      <c r="AT113" s="133">
        <v>537</v>
      </c>
      <c r="AU113" s="10">
        <f t="shared" si="5"/>
        <v>0</v>
      </c>
      <c r="AV113" s="10">
        <f t="shared" si="37"/>
        <v>1</v>
      </c>
      <c r="AW113" s="10">
        <f t="shared" si="38"/>
        <v>0</v>
      </c>
      <c r="AX113" s="10">
        <f t="shared" si="39"/>
        <v>0</v>
      </c>
      <c r="AY113" s="10">
        <f t="shared" si="40"/>
        <v>0</v>
      </c>
      <c r="AZ113" s="144">
        <v>469</v>
      </c>
      <c r="BA113" s="10">
        <f t="shared" si="6"/>
        <v>1</v>
      </c>
      <c r="BB113" s="10">
        <f t="shared" si="41"/>
        <v>1</v>
      </c>
      <c r="BC113" s="10">
        <f t="shared" si="42"/>
        <v>1</v>
      </c>
      <c r="BD113" s="10">
        <f t="shared" si="43"/>
        <v>1</v>
      </c>
      <c r="BE113" s="10">
        <f t="shared" si="44"/>
        <v>1</v>
      </c>
      <c r="BF113" s="10">
        <f t="shared" si="45"/>
        <v>1</v>
      </c>
      <c r="BG113" s="10">
        <f t="shared" si="46"/>
        <v>1</v>
      </c>
      <c r="BH113" s="10">
        <f t="shared" si="47"/>
        <v>0</v>
      </c>
      <c r="BJ113" s="133">
        <v>716</v>
      </c>
      <c r="BK113" s="196">
        <f t="shared" si="48"/>
        <v>0</v>
      </c>
      <c r="BL113" s="197">
        <f t="shared" si="49"/>
        <v>0</v>
      </c>
      <c r="BM113" s="197">
        <f t="shared" si="50"/>
        <v>0</v>
      </c>
      <c r="BN113" s="197">
        <f t="shared" si="51"/>
        <v>1</v>
      </c>
      <c r="BO113" s="197">
        <f t="shared" si="52"/>
        <v>1</v>
      </c>
      <c r="BP113" s="197">
        <f t="shared" si="53"/>
        <v>1</v>
      </c>
      <c r="BQ113" s="197">
        <f t="shared" si="54"/>
        <v>1</v>
      </c>
      <c r="BR113" s="197">
        <f t="shared" si="107"/>
        <v>0</v>
      </c>
      <c r="BS113" s="198">
        <f t="shared" si="55"/>
        <v>0</v>
      </c>
      <c r="BT113" s="116">
        <f t="shared" si="56"/>
        <v>5</v>
      </c>
      <c r="BU113" s="164">
        <v>1058</v>
      </c>
      <c r="BV113" s="164">
        <f t="shared" si="57"/>
        <v>0</v>
      </c>
      <c r="BW113" s="98">
        <f t="shared" si="58"/>
        <v>0</v>
      </c>
      <c r="BX113" s="98">
        <f t="shared" si="59"/>
        <v>0</v>
      </c>
      <c r="BY113" s="98">
        <f t="shared" si="60"/>
        <v>0</v>
      </c>
      <c r="BZ113" s="98">
        <f t="shared" si="61"/>
        <v>0</v>
      </c>
      <c r="CA113" s="98">
        <f t="shared" si="62"/>
        <v>0</v>
      </c>
      <c r="CB113" s="98">
        <f t="shared" si="63"/>
        <v>0</v>
      </c>
      <c r="CC113" s="98">
        <f t="shared" si="64"/>
        <v>0</v>
      </c>
      <c r="CD113" s="197">
        <f t="shared" si="65"/>
        <v>0</v>
      </c>
      <c r="CE113" s="198">
        <f t="shared" si="66"/>
        <v>0</v>
      </c>
      <c r="CF113" s="116">
        <f t="shared" si="67"/>
        <v>1</v>
      </c>
      <c r="CG113" s="164">
        <v>1023</v>
      </c>
      <c r="CH113" s="196">
        <f t="shared" si="68"/>
        <v>0</v>
      </c>
      <c r="CI113" s="98">
        <f t="shared" si="69"/>
        <v>0</v>
      </c>
      <c r="CJ113" s="98">
        <f t="shared" si="70"/>
        <v>0</v>
      </c>
      <c r="CK113" s="98">
        <f t="shared" si="71"/>
        <v>0</v>
      </c>
      <c r="CL113" s="98">
        <f t="shared" si="72"/>
        <v>1</v>
      </c>
      <c r="CM113" s="98">
        <f t="shared" si="73"/>
        <v>0</v>
      </c>
      <c r="CN113" s="98">
        <f t="shared" si="74"/>
        <v>0</v>
      </c>
      <c r="CO113" s="99">
        <f t="shared" si="75"/>
        <v>0</v>
      </c>
      <c r="CP113" s="98">
        <f t="shared" si="76"/>
        <v>0</v>
      </c>
      <c r="CQ113" s="197">
        <f t="shared" si="77"/>
        <v>0</v>
      </c>
      <c r="CR113" s="198">
        <f t="shared" si="78"/>
        <v>0</v>
      </c>
      <c r="CS113">
        <f t="shared" si="79"/>
        <v>1</v>
      </c>
      <c r="CU113" s="164">
        <v>1477</v>
      </c>
      <c r="CV113" s="196">
        <f t="shared" si="109"/>
        <v>1</v>
      </c>
      <c r="CW113" s="98">
        <f t="shared" si="110"/>
        <v>0</v>
      </c>
      <c r="CX113" s="98">
        <f t="shared" si="111"/>
        <v>0</v>
      </c>
      <c r="CY113" s="98">
        <f t="shared" si="112"/>
        <v>0</v>
      </c>
      <c r="CZ113" s="98">
        <f t="shared" si="113"/>
        <v>0</v>
      </c>
      <c r="DA113" s="98">
        <f t="shared" si="114"/>
        <v>0</v>
      </c>
      <c r="DB113" s="98">
        <f t="shared" si="115"/>
        <v>0</v>
      </c>
      <c r="DC113" s="99">
        <f t="shared" si="116"/>
        <v>0</v>
      </c>
      <c r="DD113" s="98">
        <f t="shared" si="117"/>
        <v>0</v>
      </c>
      <c r="DE113" s="197">
        <f t="shared" si="118"/>
        <v>0</v>
      </c>
      <c r="DF113" s="197">
        <f t="shared" si="119"/>
        <v>0</v>
      </c>
      <c r="DG113" s="198">
        <f t="shared" si="120"/>
        <v>0</v>
      </c>
      <c r="DH113">
        <f t="shared" si="80"/>
        <v>1</v>
      </c>
      <c r="DJ113" s="164">
        <v>1678</v>
      </c>
      <c r="DK113" s="196">
        <f t="shared" si="81"/>
        <v>1</v>
      </c>
      <c r="DL113" s="98">
        <f t="shared" si="82"/>
        <v>1</v>
      </c>
      <c r="DM113" s="98">
        <f t="shared" si="83"/>
        <v>0</v>
      </c>
      <c r="DN113" s="98">
        <f t="shared" si="84"/>
        <v>0</v>
      </c>
      <c r="DO113" s="98">
        <f t="shared" si="85"/>
        <v>0</v>
      </c>
      <c r="DP113" s="98">
        <f t="shared" si="86"/>
        <v>0</v>
      </c>
      <c r="DQ113" s="98">
        <f t="shared" si="87"/>
        <v>0</v>
      </c>
      <c r="DR113" s="98">
        <f t="shared" si="88"/>
        <v>0</v>
      </c>
      <c r="DS113" s="98">
        <f t="shared" si="89"/>
        <v>0</v>
      </c>
      <c r="DT113" s="197">
        <f t="shared" si="90"/>
        <v>0</v>
      </c>
      <c r="DU113" s="197">
        <f t="shared" si="91"/>
        <v>0</v>
      </c>
      <c r="DV113" s="198">
        <f t="shared" si="92"/>
        <v>0</v>
      </c>
      <c r="DW113">
        <f t="shared" si="93"/>
        <v>2</v>
      </c>
      <c r="DY113" s="196">
        <v>987</v>
      </c>
      <c r="DZ113" s="196">
        <f t="shared" si="94"/>
        <v>1</v>
      </c>
      <c r="EA113" s="197">
        <f t="shared" si="95"/>
        <v>1</v>
      </c>
      <c r="EB113" s="98">
        <f t="shared" si="96"/>
        <v>1</v>
      </c>
      <c r="EC113" s="98">
        <f t="shared" si="97"/>
        <v>0</v>
      </c>
      <c r="ED113" s="98">
        <f t="shared" si="98"/>
        <v>1</v>
      </c>
      <c r="EE113" s="98">
        <f t="shared" si="99"/>
        <v>1</v>
      </c>
      <c r="EF113" s="98">
        <f t="shared" si="100"/>
        <v>1</v>
      </c>
      <c r="EG113" s="98">
        <f t="shared" si="101"/>
        <v>1</v>
      </c>
      <c r="EH113" s="98">
        <f t="shared" si="102"/>
        <v>0</v>
      </c>
      <c r="EI113" s="98">
        <f t="shared" si="103"/>
        <v>0</v>
      </c>
      <c r="EJ113" s="197">
        <f t="shared" si="104"/>
        <v>0</v>
      </c>
      <c r="EK113" s="197">
        <f t="shared" si="105"/>
        <v>0</v>
      </c>
      <c r="EL113" s="198">
        <f t="shared" si="106"/>
        <v>0</v>
      </c>
    </row>
    <row r="114" spans="2:142" x14ac:dyDescent="0.2">
      <c r="B114" s="133">
        <v>102</v>
      </c>
      <c r="C114" s="98"/>
      <c r="H114" s="128">
        <v>302</v>
      </c>
      <c r="I114">
        <f t="shared" si="3"/>
        <v>0</v>
      </c>
      <c r="M114" s="158"/>
      <c r="P114" s="130">
        <v>250</v>
      </c>
      <c r="Q114">
        <f t="shared" si="108"/>
        <v>0</v>
      </c>
      <c r="R114" s="10">
        <f t="shared" si="19"/>
        <v>0</v>
      </c>
      <c r="V114" s="130">
        <v>302</v>
      </c>
      <c r="W114">
        <f t="shared" si="20"/>
        <v>1</v>
      </c>
      <c r="X114" s="10">
        <f t="shared" si="21"/>
        <v>1</v>
      </c>
      <c r="Y114" s="10">
        <f t="shared" si="22"/>
        <v>0</v>
      </c>
      <c r="AB114" s="133">
        <v>343</v>
      </c>
      <c r="AC114" s="10">
        <f t="shared" si="23"/>
        <v>1</v>
      </c>
      <c r="AD114" s="10">
        <f t="shared" si="24"/>
        <v>1</v>
      </c>
      <c r="AE114" s="10">
        <f t="shared" si="25"/>
        <v>0</v>
      </c>
      <c r="AF114" s="10">
        <f t="shared" si="26"/>
        <v>0</v>
      </c>
      <c r="AH114" s="128">
        <v>343</v>
      </c>
      <c r="AI114" s="10">
        <f t="shared" si="27"/>
        <v>1</v>
      </c>
      <c r="AJ114" s="10">
        <f t="shared" si="28"/>
        <v>1</v>
      </c>
      <c r="AK114" s="10">
        <f t="shared" si="29"/>
        <v>1</v>
      </c>
      <c r="AL114" s="10">
        <f t="shared" si="30"/>
        <v>0</v>
      </c>
      <c r="AM114" s="10">
        <f t="shared" si="31"/>
        <v>0</v>
      </c>
      <c r="AN114" s="133">
        <v>322</v>
      </c>
      <c r="AO114" s="10">
        <f t="shared" si="32"/>
        <v>1</v>
      </c>
      <c r="AP114" s="10">
        <f t="shared" si="33"/>
        <v>1</v>
      </c>
      <c r="AQ114" s="10">
        <f t="shared" si="34"/>
        <v>1</v>
      </c>
      <c r="AR114" s="10">
        <f t="shared" si="35"/>
        <v>1</v>
      </c>
      <c r="AS114" s="10">
        <f t="shared" si="36"/>
        <v>0</v>
      </c>
      <c r="AT114" s="133">
        <v>558</v>
      </c>
      <c r="AU114" s="10">
        <f t="shared" si="5"/>
        <v>0</v>
      </c>
      <c r="AV114" s="10">
        <f t="shared" si="37"/>
        <v>0</v>
      </c>
      <c r="AW114" s="10">
        <f t="shared" si="38"/>
        <v>0</v>
      </c>
      <c r="AX114" s="10">
        <f t="shared" si="39"/>
        <v>0</v>
      </c>
      <c r="AY114" s="10">
        <f t="shared" si="40"/>
        <v>0</v>
      </c>
      <c r="AZ114" s="133">
        <v>494</v>
      </c>
      <c r="BA114" s="10">
        <f t="shared" si="6"/>
        <v>1</v>
      </c>
      <c r="BB114" s="10">
        <f t="shared" si="41"/>
        <v>1</v>
      </c>
      <c r="BC114" s="10">
        <f t="shared" si="42"/>
        <v>1</v>
      </c>
      <c r="BD114" s="10">
        <f t="shared" si="43"/>
        <v>1</v>
      </c>
      <c r="BE114" s="10">
        <f t="shared" si="44"/>
        <v>1</v>
      </c>
      <c r="BF114" s="10">
        <f t="shared" si="45"/>
        <v>1</v>
      </c>
      <c r="BG114" s="10">
        <f t="shared" si="46"/>
        <v>0</v>
      </c>
      <c r="BH114" s="10">
        <f t="shared" si="47"/>
        <v>0</v>
      </c>
      <c r="BJ114" s="133">
        <v>768</v>
      </c>
      <c r="BK114" s="196">
        <f t="shared" si="48"/>
        <v>0</v>
      </c>
      <c r="BL114" s="197">
        <f t="shared" si="49"/>
        <v>1</v>
      </c>
      <c r="BM114" s="197">
        <f t="shared" si="50"/>
        <v>0</v>
      </c>
      <c r="BN114" s="197">
        <f t="shared" si="51"/>
        <v>0</v>
      </c>
      <c r="BO114" s="197">
        <f t="shared" si="52"/>
        <v>0</v>
      </c>
      <c r="BP114" s="197">
        <f t="shared" si="53"/>
        <v>0</v>
      </c>
      <c r="BQ114" s="197">
        <f t="shared" si="54"/>
        <v>0</v>
      </c>
      <c r="BR114" s="197">
        <f t="shared" si="107"/>
        <v>0</v>
      </c>
      <c r="BS114" s="198">
        <f t="shared" si="55"/>
        <v>0</v>
      </c>
      <c r="BT114" s="116">
        <f t="shared" si="56"/>
        <v>2</v>
      </c>
      <c r="BU114" s="164">
        <v>1073</v>
      </c>
      <c r="BV114" s="164">
        <f t="shared" si="57"/>
        <v>0</v>
      </c>
      <c r="BW114" s="98">
        <f t="shared" si="58"/>
        <v>0</v>
      </c>
      <c r="BX114" s="98">
        <f t="shared" si="59"/>
        <v>0</v>
      </c>
      <c r="BY114" s="98">
        <f t="shared" si="60"/>
        <v>0</v>
      </c>
      <c r="BZ114" s="98">
        <f t="shared" si="61"/>
        <v>0</v>
      </c>
      <c r="CA114" s="98">
        <f t="shared" si="62"/>
        <v>0</v>
      </c>
      <c r="CB114" s="98">
        <f t="shared" si="63"/>
        <v>0</v>
      </c>
      <c r="CC114" s="98">
        <f t="shared" si="64"/>
        <v>0</v>
      </c>
      <c r="CD114" s="197">
        <f t="shared" si="65"/>
        <v>0</v>
      </c>
      <c r="CE114" s="198">
        <f t="shared" si="66"/>
        <v>0</v>
      </c>
      <c r="CF114" s="116">
        <f t="shared" si="67"/>
        <v>1</v>
      </c>
      <c r="CG114" s="164">
        <v>1056</v>
      </c>
      <c r="CH114" s="196">
        <f t="shared" si="68"/>
        <v>0</v>
      </c>
      <c r="CI114" s="98">
        <f t="shared" si="69"/>
        <v>0</v>
      </c>
      <c r="CJ114" s="98">
        <f t="shared" si="70"/>
        <v>0</v>
      </c>
      <c r="CK114" s="98">
        <f t="shared" si="71"/>
        <v>0</v>
      </c>
      <c r="CL114" s="98">
        <f t="shared" si="72"/>
        <v>0</v>
      </c>
      <c r="CM114" s="98">
        <f t="shared" si="73"/>
        <v>0</v>
      </c>
      <c r="CN114" s="98">
        <f t="shared" si="74"/>
        <v>0</v>
      </c>
      <c r="CO114" s="99">
        <f t="shared" si="75"/>
        <v>0</v>
      </c>
      <c r="CP114" s="98">
        <f t="shared" si="76"/>
        <v>0</v>
      </c>
      <c r="CQ114" s="197">
        <f t="shared" si="77"/>
        <v>0</v>
      </c>
      <c r="CR114" s="198">
        <f t="shared" si="78"/>
        <v>0</v>
      </c>
      <c r="CS114">
        <f t="shared" si="79"/>
        <v>0</v>
      </c>
      <c r="CU114" s="164">
        <v>1507</v>
      </c>
      <c r="CV114" s="196">
        <f t="shared" si="109"/>
        <v>0</v>
      </c>
      <c r="CW114" s="98">
        <f t="shared" si="110"/>
        <v>0</v>
      </c>
      <c r="CX114" s="98">
        <f t="shared" si="111"/>
        <v>1</v>
      </c>
      <c r="CY114" s="98">
        <f t="shared" si="112"/>
        <v>0</v>
      </c>
      <c r="CZ114" s="98">
        <f t="shared" si="113"/>
        <v>0</v>
      </c>
      <c r="DA114" s="98">
        <f t="shared" si="114"/>
        <v>0</v>
      </c>
      <c r="DB114" s="98">
        <f t="shared" si="115"/>
        <v>1</v>
      </c>
      <c r="DC114" s="99">
        <f t="shared" si="116"/>
        <v>0</v>
      </c>
      <c r="DD114" s="98">
        <f t="shared" si="117"/>
        <v>0</v>
      </c>
      <c r="DE114" s="197">
        <f t="shared" si="118"/>
        <v>0</v>
      </c>
      <c r="DF114" s="197">
        <f t="shared" si="119"/>
        <v>0</v>
      </c>
      <c r="DG114" s="198">
        <f t="shared" si="120"/>
        <v>0</v>
      </c>
      <c r="DH114">
        <f t="shared" si="80"/>
        <v>2</v>
      </c>
      <c r="DJ114" s="164">
        <v>1684</v>
      </c>
      <c r="DK114" s="196">
        <f t="shared" si="81"/>
        <v>0</v>
      </c>
      <c r="DL114" s="98">
        <f t="shared" si="82"/>
        <v>0</v>
      </c>
      <c r="DM114" s="98">
        <f t="shared" si="83"/>
        <v>0</v>
      </c>
      <c r="DN114" s="98">
        <f t="shared" si="84"/>
        <v>0</v>
      </c>
      <c r="DO114" s="98">
        <f t="shared" si="85"/>
        <v>0</v>
      </c>
      <c r="DP114" s="98">
        <f t="shared" si="86"/>
        <v>0</v>
      </c>
      <c r="DQ114" s="98">
        <f t="shared" si="87"/>
        <v>0</v>
      </c>
      <c r="DR114" s="98">
        <f t="shared" si="88"/>
        <v>0</v>
      </c>
      <c r="DS114" s="98">
        <f t="shared" si="89"/>
        <v>0</v>
      </c>
      <c r="DT114" s="197">
        <f t="shared" si="90"/>
        <v>0</v>
      </c>
      <c r="DU114" s="197">
        <f t="shared" si="91"/>
        <v>0</v>
      </c>
      <c r="DV114" s="198">
        <f t="shared" si="92"/>
        <v>0</v>
      </c>
      <c r="DW114">
        <f t="shared" si="93"/>
        <v>0</v>
      </c>
      <c r="DY114" s="196">
        <v>1023</v>
      </c>
      <c r="DZ114" s="196">
        <f t="shared" si="94"/>
        <v>0</v>
      </c>
      <c r="EA114" s="197">
        <f t="shared" si="95"/>
        <v>1</v>
      </c>
      <c r="EB114" s="98">
        <f t="shared" si="96"/>
        <v>1</v>
      </c>
      <c r="EC114" s="98">
        <f t="shared" si="97"/>
        <v>0</v>
      </c>
      <c r="ED114" s="98">
        <f t="shared" si="98"/>
        <v>0</v>
      </c>
      <c r="EE114" s="98">
        <f t="shared" si="99"/>
        <v>0</v>
      </c>
      <c r="EF114" s="98">
        <f t="shared" si="100"/>
        <v>0</v>
      </c>
      <c r="EG114" s="98">
        <f t="shared" si="101"/>
        <v>1</v>
      </c>
      <c r="EH114" s="98">
        <f t="shared" si="102"/>
        <v>0</v>
      </c>
      <c r="EI114" s="98">
        <f t="shared" si="103"/>
        <v>0</v>
      </c>
      <c r="EJ114" s="197">
        <f t="shared" si="104"/>
        <v>0</v>
      </c>
      <c r="EK114" s="197">
        <f t="shared" si="105"/>
        <v>0</v>
      </c>
      <c r="EL114" s="198">
        <f t="shared" si="106"/>
        <v>0</v>
      </c>
    </row>
    <row r="115" spans="2:142" x14ac:dyDescent="0.2">
      <c r="B115" s="133">
        <v>111</v>
      </c>
      <c r="H115" s="128">
        <v>306</v>
      </c>
      <c r="I115">
        <f t="shared" si="3"/>
        <v>0</v>
      </c>
      <c r="M115" s="156"/>
      <c r="P115" s="129">
        <v>254</v>
      </c>
      <c r="Q115">
        <f t="shared" si="108"/>
        <v>1</v>
      </c>
      <c r="R115" s="10">
        <f t="shared" si="19"/>
        <v>1</v>
      </c>
      <c r="V115" s="128">
        <v>303</v>
      </c>
      <c r="W115">
        <f t="shared" si="20"/>
        <v>1</v>
      </c>
      <c r="X115" s="10">
        <f t="shared" si="21"/>
        <v>0</v>
      </c>
      <c r="Y115" s="10">
        <f t="shared" si="22"/>
        <v>0</v>
      </c>
      <c r="AB115" s="133">
        <v>358</v>
      </c>
      <c r="AC115" s="10">
        <f t="shared" si="23"/>
        <v>1</v>
      </c>
      <c r="AD115" s="10">
        <f t="shared" si="24"/>
        <v>0</v>
      </c>
      <c r="AE115" s="10">
        <f t="shared" si="25"/>
        <v>0</v>
      </c>
      <c r="AF115" s="10">
        <f t="shared" si="26"/>
        <v>0</v>
      </c>
      <c r="AH115" s="128">
        <v>345</v>
      </c>
      <c r="AI115" s="10">
        <f t="shared" si="27"/>
        <v>0</v>
      </c>
      <c r="AJ115" s="10">
        <f t="shared" si="28"/>
        <v>0</v>
      </c>
      <c r="AK115" s="10">
        <f t="shared" si="29"/>
        <v>0</v>
      </c>
      <c r="AL115" s="10">
        <f t="shared" si="30"/>
        <v>0</v>
      </c>
      <c r="AM115" s="10">
        <f t="shared" si="31"/>
        <v>0</v>
      </c>
      <c r="AN115" s="133">
        <v>341</v>
      </c>
      <c r="AO115" s="10">
        <f t="shared" si="32"/>
        <v>0</v>
      </c>
      <c r="AP115" s="10">
        <f t="shared" si="33"/>
        <v>1</v>
      </c>
      <c r="AQ115" s="10">
        <f t="shared" si="34"/>
        <v>1</v>
      </c>
      <c r="AR115" s="10">
        <f t="shared" si="35"/>
        <v>0</v>
      </c>
      <c r="AS115" s="10">
        <f t="shared" si="36"/>
        <v>0</v>
      </c>
      <c r="AT115" s="133">
        <v>703</v>
      </c>
      <c r="AU115" s="10">
        <f t="shared" si="5"/>
        <v>0</v>
      </c>
      <c r="AV115" s="10">
        <f t="shared" si="37"/>
        <v>1</v>
      </c>
      <c r="AW115" s="10">
        <f t="shared" si="38"/>
        <v>0</v>
      </c>
      <c r="AX115" s="10">
        <f t="shared" si="39"/>
        <v>0</v>
      </c>
      <c r="AY115" s="10">
        <f t="shared" si="40"/>
        <v>0</v>
      </c>
      <c r="AZ115" s="133">
        <v>525</v>
      </c>
      <c r="BA115" s="10">
        <f t="shared" si="6"/>
        <v>0</v>
      </c>
      <c r="BB115" s="10">
        <f t="shared" si="41"/>
        <v>0</v>
      </c>
      <c r="BC115" s="10">
        <f t="shared" si="42"/>
        <v>0</v>
      </c>
      <c r="BD115" s="10">
        <f t="shared" si="43"/>
        <v>0</v>
      </c>
      <c r="BE115" s="10">
        <f t="shared" si="44"/>
        <v>1</v>
      </c>
      <c r="BF115" s="10">
        <f t="shared" si="45"/>
        <v>0</v>
      </c>
      <c r="BG115" s="10">
        <f t="shared" si="46"/>
        <v>0</v>
      </c>
      <c r="BH115" s="10">
        <f t="shared" si="47"/>
        <v>0</v>
      </c>
      <c r="BJ115" s="133">
        <v>816</v>
      </c>
      <c r="BK115" s="196">
        <f t="shared" si="48"/>
        <v>1</v>
      </c>
      <c r="BL115" s="197">
        <f t="shared" si="49"/>
        <v>0</v>
      </c>
      <c r="BM115" s="197">
        <f t="shared" si="50"/>
        <v>0</v>
      </c>
      <c r="BN115" s="197">
        <f t="shared" si="51"/>
        <v>0</v>
      </c>
      <c r="BO115" s="197">
        <f t="shared" si="52"/>
        <v>0</v>
      </c>
      <c r="BP115" s="197">
        <f t="shared" si="53"/>
        <v>0</v>
      </c>
      <c r="BQ115" s="197">
        <f t="shared" si="54"/>
        <v>0</v>
      </c>
      <c r="BR115" s="197">
        <f t="shared" si="107"/>
        <v>0</v>
      </c>
      <c r="BS115" s="198">
        <f t="shared" si="55"/>
        <v>0</v>
      </c>
      <c r="BT115" s="116">
        <f t="shared" si="56"/>
        <v>2</v>
      </c>
      <c r="BU115" s="164">
        <v>1086</v>
      </c>
      <c r="BV115" s="164">
        <f t="shared" si="57"/>
        <v>0</v>
      </c>
      <c r="BW115" s="98">
        <f t="shared" si="58"/>
        <v>1</v>
      </c>
      <c r="BX115" s="98">
        <f t="shared" si="59"/>
        <v>0</v>
      </c>
      <c r="BY115" s="98">
        <f t="shared" si="60"/>
        <v>0</v>
      </c>
      <c r="BZ115" s="98">
        <f t="shared" si="61"/>
        <v>0</v>
      </c>
      <c r="CA115" s="98">
        <f t="shared" si="62"/>
        <v>0</v>
      </c>
      <c r="CB115" s="98">
        <f t="shared" si="63"/>
        <v>0</v>
      </c>
      <c r="CC115" s="98">
        <f t="shared" si="64"/>
        <v>0</v>
      </c>
      <c r="CD115" s="197">
        <f t="shared" si="65"/>
        <v>0</v>
      </c>
      <c r="CE115" s="198">
        <f t="shared" si="66"/>
        <v>0</v>
      </c>
      <c r="CF115" s="116">
        <f t="shared" si="67"/>
        <v>2</v>
      </c>
      <c r="CG115" s="164">
        <v>1114</v>
      </c>
      <c r="CH115" s="196">
        <f t="shared" si="68"/>
        <v>1</v>
      </c>
      <c r="CI115" s="98">
        <f t="shared" si="69"/>
        <v>1</v>
      </c>
      <c r="CJ115" s="98">
        <f t="shared" si="70"/>
        <v>1</v>
      </c>
      <c r="CK115" s="98">
        <f t="shared" si="71"/>
        <v>1</v>
      </c>
      <c r="CL115" s="98">
        <f t="shared" si="72"/>
        <v>1</v>
      </c>
      <c r="CM115" s="98">
        <f t="shared" si="73"/>
        <v>1</v>
      </c>
      <c r="CN115" s="98">
        <f t="shared" si="74"/>
        <v>1</v>
      </c>
      <c r="CO115" s="99">
        <f t="shared" si="75"/>
        <v>1</v>
      </c>
      <c r="CP115" s="98">
        <f t="shared" si="76"/>
        <v>0</v>
      </c>
      <c r="CQ115" s="197">
        <f t="shared" si="77"/>
        <v>0</v>
      </c>
      <c r="CR115" s="198">
        <f t="shared" si="78"/>
        <v>0</v>
      </c>
      <c r="CS115">
        <f t="shared" si="79"/>
        <v>8</v>
      </c>
      <c r="CU115" s="166">
        <v>1519</v>
      </c>
      <c r="CV115" s="196">
        <f t="shared" si="109"/>
        <v>1</v>
      </c>
      <c r="CW115" s="98">
        <f t="shared" si="110"/>
        <v>1</v>
      </c>
      <c r="CX115" s="98">
        <f t="shared" si="111"/>
        <v>0</v>
      </c>
      <c r="CY115" s="98">
        <f t="shared" si="112"/>
        <v>0</v>
      </c>
      <c r="CZ115" s="98">
        <f t="shared" si="113"/>
        <v>0</v>
      </c>
      <c r="DA115" s="98">
        <f t="shared" si="114"/>
        <v>1</v>
      </c>
      <c r="DB115" s="98">
        <f t="shared" si="115"/>
        <v>0</v>
      </c>
      <c r="DC115" s="99">
        <f t="shared" si="116"/>
        <v>0</v>
      </c>
      <c r="DD115" s="98">
        <f t="shared" si="117"/>
        <v>0</v>
      </c>
      <c r="DE115" s="197">
        <f t="shared" si="118"/>
        <v>0</v>
      </c>
      <c r="DF115" s="197">
        <f t="shared" si="119"/>
        <v>0</v>
      </c>
      <c r="DG115" s="198">
        <f t="shared" si="120"/>
        <v>0</v>
      </c>
      <c r="DH115">
        <f t="shared" si="80"/>
        <v>3</v>
      </c>
      <c r="DJ115" s="166">
        <v>1717</v>
      </c>
      <c r="DK115" s="196">
        <f t="shared" si="81"/>
        <v>1</v>
      </c>
      <c r="DL115" s="98">
        <f t="shared" si="82"/>
        <v>1</v>
      </c>
      <c r="DM115" s="98">
        <f t="shared" si="83"/>
        <v>1</v>
      </c>
      <c r="DN115" s="98">
        <f t="shared" si="84"/>
        <v>1</v>
      </c>
      <c r="DO115" s="98">
        <f t="shared" si="85"/>
        <v>1</v>
      </c>
      <c r="DP115" s="98">
        <f t="shared" si="86"/>
        <v>0</v>
      </c>
      <c r="DQ115" s="98">
        <f t="shared" si="87"/>
        <v>0</v>
      </c>
      <c r="DR115" s="98">
        <f t="shared" si="88"/>
        <v>0</v>
      </c>
      <c r="DS115" s="98">
        <f t="shared" si="89"/>
        <v>0</v>
      </c>
      <c r="DT115" s="197">
        <f t="shared" si="90"/>
        <v>0</v>
      </c>
      <c r="DU115" s="197">
        <f t="shared" si="91"/>
        <v>0</v>
      </c>
      <c r="DV115" s="198">
        <f t="shared" si="92"/>
        <v>0</v>
      </c>
      <c r="DW115">
        <f t="shared" si="93"/>
        <v>5</v>
      </c>
      <c r="DY115" s="196">
        <v>1114</v>
      </c>
      <c r="DZ115" s="196">
        <f t="shared" si="94"/>
        <v>1</v>
      </c>
      <c r="EA115" s="197">
        <f t="shared" si="95"/>
        <v>1</v>
      </c>
      <c r="EB115" s="98">
        <f t="shared" si="96"/>
        <v>1</v>
      </c>
      <c r="EC115" s="98">
        <f t="shared" si="97"/>
        <v>1</v>
      </c>
      <c r="ED115" s="98">
        <f t="shared" si="98"/>
        <v>1</v>
      </c>
      <c r="EE115" s="98">
        <f t="shared" si="99"/>
        <v>1</v>
      </c>
      <c r="EF115" s="98">
        <f t="shared" si="100"/>
        <v>1</v>
      </c>
      <c r="EG115" s="98">
        <f t="shared" si="101"/>
        <v>1</v>
      </c>
      <c r="EH115" s="98">
        <f t="shared" si="102"/>
        <v>0</v>
      </c>
      <c r="EI115" s="98">
        <f t="shared" si="103"/>
        <v>0</v>
      </c>
      <c r="EJ115" s="197">
        <f t="shared" si="104"/>
        <v>0</v>
      </c>
      <c r="EK115" s="197">
        <f t="shared" si="105"/>
        <v>0</v>
      </c>
      <c r="EL115" s="198">
        <f t="shared" si="106"/>
        <v>0</v>
      </c>
    </row>
    <row r="116" spans="2:142" x14ac:dyDescent="0.2">
      <c r="B116" s="133">
        <v>126</v>
      </c>
      <c r="H116" s="128">
        <v>308</v>
      </c>
      <c r="I116">
        <f t="shared" si="3"/>
        <v>0</v>
      </c>
      <c r="M116" s="158"/>
      <c r="P116" s="130">
        <v>267</v>
      </c>
      <c r="Q116">
        <f t="shared" si="108"/>
        <v>1</v>
      </c>
      <c r="R116" s="10">
        <f t="shared" si="19"/>
        <v>1</v>
      </c>
      <c r="V116" s="128">
        <v>306</v>
      </c>
      <c r="W116">
        <f t="shared" si="20"/>
        <v>0</v>
      </c>
      <c r="X116" s="10">
        <f t="shared" si="21"/>
        <v>1</v>
      </c>
      <c r="Y116" s="10">
        <f t="shared" si="22"/>
        <v>0</v>
      </c>
      <c r="AB116" s="133">
        <v>364</v>
      </c>
      <c r="AC116" s="10">
        <f t="shared" si="23"/>
        <v>0</v>
      </c>
      <c r="AD116" s="10">
        <f t="shared" si="24"/>
        <v>0</v>
      </c>
      <c r="AE116" s="10">
        <f t="shared" si="25"/>
        <v>0</v>
      </c>
      <c r="AF116" s="10">
        <f t="shared" si="26"/>
        <v>1</v>
      </c>
      <c r="AH116" s="128">
        <v>353</v>
      </c>
      <c r="AI116" s="10">
        <f t="shared" si="27"/>
        <v>0</v>
      </c>
      <c r="AJ116" s="10">
        <f t="shared" si="28"/>
        <v>0</v>
      </c>
      <c r="AK116" s="10">
        <f t="shared" si="29"/>
        <v>1</v>
      </c>
      <c r="AL116" s="10">
        <f t="shared" si="30"/>
        <v>0</v>
      </c>
      <c r="AM116" s="10">
        <f t="shared" si="31"/>
        <v>0</v>
      </c>
      <c r="AN116" s="133">
        <v>343</v>
      </c>
      <c r="AO116" s="10">
        <f t="shared" si="32"/>
        <v>1</v>
      </c>
      <c r="AP116" s="10">
        <f t="shared" si="33"/>
        <v>1</v>
      </c>
      <c r="AQ116" s="10">
        <f t="shared" si="34"/>
        <v>1</v>
      </c>
      <c r="AR116" s="10">
        <f t="shared" si="35"/>
        <v>1</v>
      </c>
      <c r="AS116" s="10">
        <f t="shared" si="36"/>
        <v>0</v>
      </c>
      <c r="AT116" s="133">
        <v>768</v>
      </c>
      <c r="AU116" s="10">
        <f t="shared" si="5"/>
        <v>0</v>
      </c>
      <c r="AV116" s="10">
        <f t="shared" si="37"/>
        <v>0</v>
      </c>
      <c r="AW116" s="10">
        <f t="shared" si="38"/>
        <v>0</v>
      </c>
      <c r="AX116" s="10">
        <f t="shared" si="39"/>
        <v>0</v>
      </c>
      <c r="AY116" s="10">
        <f t="shared" si="40"/>
        <v>0</v>
      </c>
      <c r="AZ116" s="133">
        <v>527</v>
      </c>
      <c r="BA116" s="10">
        <f t="shared" si="6"/>
        <v>0</v>
      </c>
      <c r="BB116" s="10">
        <f t="shared" si="41"/>
        <v>0</v>
      </c>
      <c r="BC116" s="10">
        <f t="shared" si="42"/>
        <v>0</v>
      </c>
      <c r="BD116" s="10">
        <f t="shared" si="43"/>
        <v>0</v>
      </c>
      <c r="BE116" s="10">
        <f t="shared" si="44"/>
        <v>0</v>
      </c>
      <c r="BF116" s="10">
        <f t="shared" si="45"/>
        <v>0</v>
      </c>
      <c r="BG116" s="10">
        <f t="shared" si="46"/>
        <v>0</v>
      </c>
      <c r="BH116" s="10">
        <f t="shared" si="47"/>
        <v>0</v>
      </c>
      <c r="BJ116" s="133">
        <v>870</v>
      </c>
      <c r="BK116" s="196">
        <f t="shared" si="48"/>
        <v>0</v>
      </c>
      <c r="BL116" s="197">
        <f t="shared" si="49"/>
        <v>0</v>
      </c>
      <c r="BM116" s="197">
        <f t="shared" si="50"/>
        <v>0</v>
      </c>
      <c r="BN116" s="197">
        <f t="shared" si="51"/>
        <v>0</v>
      </c>
      <c r="BO116" s="197">
        <f t="shared" si="52"/>
        <v>0</v>
      </c>
      <c r="BP116" s="197">
        <f t="shared" si="53"/>
        <v>0</v>
      </c>
      <c r="BQ116" s="197">
        <f t="shared" si="54"/>
        <v>0</v>
      </c>
      <c r="BR116" s="197">
        <f t="shared" si="107"/>
        <v>0</v>
      </c>
      <c r="BS116" s="198">
        <f t="shared" si="55"/>
        <v>0</v>
      </c>
      <c r="BT116" s="116">
        <f t="shared" si="56"/>
        <v>1</v>
      </c>
      <c r="BU116" s="164">
        <v>1114</v>
      </c>
      <c r="BV116" s="164">
        <f t="shared" si="57"/>
        <v>1</v>
      </c>
      <c r="BW116" s="98">
        <f t="shared" si="58"/>
        <v>1</v>
      </c>
      <c r="BX116" s="98">
        <f t="shared" si="59"/>
        <v>1</v>
      </c>
      <c r="BY116" s="98">
        <f t="shared" si="60"/>
        <v>1</v>
      </c>
      <c r="BZ116" s="98">
        <f t="shared" si="61"/>
        <v>1</v>
      </c>
      <c r="CA116" s="98">
        <f t="shared" si="62"/>
        <v>1</v>
      </c>
      <c r="CB116" s="98">
        <f t="shared" si="63"/>
        <v>1</v>
      </c>
      <c r="CC116" s="98">
        <f t="shared" si="64"/>
        <v>0</v>
      </c>
      <c r="CD116" s="197">
        <f t="shared" si="65"/>
        <v>0</v>
      </c>
      <c r="CE116" s="198">
        <f t="shared" si="66"/>
        <v>0</v>
      </c>
      <c r="CF116" s="116">
        <f t="shared" si="67"/>
        <v>8</v>
      </c>
      <c r="CG116" s="164">
        <v>1218</v>
      </c>
      <c r="CH116" s="196">
        <f t="shared" si="68"/>
        <v>1</v>
      </c>
      <c r="CI116" s="98">
        <f t="shared" si="69"/>
        <v>1</v>
      </c>
      <c r="CJ116" s="98">
        <f t="shared" si="70"/>
        <v>1</v>
      </c>
      <c r="CK116" s="98">
        <f t="shared" si="71"/>
        <v>0</v>
      </c>
      <c r="CL116" s="98">
        <f t="shared" si="72"/>
        <v>0</v>
      </c>
      <c r="CM116" s="98">
        <f t="shared" si="73"/>
        <v>0</v>
      </c>
      <c r="CN116" s="98">
        <f t="shared" si="74"/>
        <v>1</v>
      </c>
      <c r="CO116" s="99">
        <f t="shared" si="75"/>
        <v>0</v>
      </c>
      <c r="CP116" s="98">
        <f t="shared" si="76"/>
        <v>0</v>
      </c>
      <c r="CQ116" s="197">
        <f t="shared" si="77"/>
        <v>0</v>
      </c>
      <c r="CR116" s="198">
        <f t="shared" si="78"/>
        <v>0</v>
      </c>
      <c r="CS116">
        <f t="shared" si="79"/>
        <v>4</v>
      </c>
      <c r="CU116" s="164">
        <v>1540</v>
      </c>
      <c r="CV116" s="196">
        <f t="shared" si="109"/>
        <v>0</v>
      </c>
      <c r="CW116" s="98">
        <f t="shared" si="110"/>
        <v>0</v>
      </c>
      <c r="CX116" s="98">
        <f t="shared" si="111"/>
        <v>0</v>
      </c>
      <c r="CY116" s="98">
        <f t="shared" si="112"/>
        <v>0</v>
      </c>
      <c r="CZ116" s="98">
        <f t="shared" si="113"/>
        <v>0</v>
      </c>
      <c r="DA116" s="98">
        <f t="shared" si="114"/>
        <v>0</v>
      </c>
      <c r="DB116" s="98">
        <f t="shared" si="115"/>
        <v>0</v>
      </c>
      <c r="DC116" s="99">
        <f t="shared" si="116"/>
        <v>0</v>
      </c>
      <c r="DD116" s="98">
        <f t="shared" si="117"/>
        <v>0</v>
      </c>
      <c r="DE116" s="197">
        <f t="shared" si="118"/>
        <v>0</v>
      </c>
      <c r="DF116" s="197">
        <f t="shared" si="119"/>
        <v>0</v>
      </c>
      <c r="DG116" s="198">
        <f t="shared" si="120"/>
        <v>0</v>
      </c>
      <c r="DH116">
        <f t="shared" si="80"/>
        <v>0</v>
      </c>
      <c r="DJ116" s="164">
        <v>1718</v>
      </c>
      <c r="DK116" s="196">
        <f t="shared" si="81"/>
        <v>1</v>
      </c>
      <c r="DL116" s="98">
        <f t="shared" si="82"/>
        <v>1</v>
      </c>
      <c r="DM116" s="98">
        <f t="shared" si="83"/>
        <v>1</v>
      </c>
      <c r="DN116" s="98">
        <f t="shared" si="84"/>
        <v>0</v>
      </c>
      <c r="DO116" s="98">
        <f t="shared" si="85"/>
        <v>0</v>
      </c>
      <c r="DP116" s="98">
        <f t="shared" si="86"/>
        <v>0</v>
      </c>
      <c r="DQ116" s="98">
        <f t="shared" si="87"/>
        <v>1</v>
      </c>
      <c r="DR116" s="98">
        <f t="shared" si="88"/>
        <v>0</v>
      </c>
      <c r="DS116" s="98">
        <f t="shared" si="89"/>
        <v>0</v>
      </c>
      <c r="DT116" s="197">
        <f t="shared" si="90"/>
        <v>0</v>
      </c>
      <c r="DU116" s="197">
        <f t="shared" si="91"/>
        <v>0</v>
      </c>
      <c r="DV116" s="198">
        <f t="shared" si="92"/>
        <v>0</v>
      </c>
      <c r="DW116">
        <f t="shared" si="93"/>
        <v>4</v>
      </c>
      <c r="DY116" s="196">
        <v>1153</v>
      </c>
      <c r="DZ116" s="196">
        <f t="shared" si="94"/>
        <v>0</v>
      </c>
      <c r="EA116" s="197">
        <f t="shared" si="95"/>
        <v>0</v>
      </c>
      <c r="EB116" s="98">
        <f t="shared" si="96"/>
        <v>0</v>
      </c>
      <c r="EC116" s="98">
        <f t="shared" si="97"/>
        <v>0</v>
      </c>
      <c r="ED116" s="98">
        <f t="shared" si="98"/>
        <v>0</v>
      </c>
      <c r="EE116" s="98">
        <f t="shared" si="99"/>
        <v>0</v>
      </c>
      <c r="EF116" s="98">
        <f t="shared" si="100"/>
        <v>1</v>
      </c>
      <c r="EG116" s="98">
        <f t="shared" si="101"/>
        <v>0</v>
      </c>
      <c r="EH116" s="98">
        <f t="shared" si="102"/>
        <v>0</v>
      </c>
      <c r="EI116" s="98">
        <f t="shared" si="103"/>
        <v>0</v>
      </c>
      <c r="EJ116" s="197">
        <f t="shared" si="104"/>
        <v>0</v>
      </c>
      <c r="EK116" s="197">
        <f t="shared" si="105"/>
        <v>0</v>
      </c>
      <c r="EL116" s="198">
        <f t="shared" si="106"/>
        <v>0</v>
      </c>
    </row>
    <row r="117" spans="2:142" x14ac:dyDescent="0.2">
      <c r="B117" s="133">
        <v>131</v>
      </c>
      <c r="H117" s="128">
        <v>312</v>
      </c>
      <c r="I117">
        <f t="shared" si="3"/>
        <v>1</v>
      </c>
      <c r="M117" s="158"/>
      <c r="P117" s="130">
        <v>271</v>
      </c>
      <c r="Q117">
        <f t="shared" si="108"/>
        <v>0</v>
      </c>
      <c r="R117" s="10">
        <f t="shared" si="19"/>
        <v>0</v>
      </c>
      <c r="V117" s="128">
        <v>308</v>
      </c>
      <c r="W117">
        <f t="shared" si="20"/>
        <v>1</v>
      </c>
      <c r="X117" s="10">
        <f t="shared" si="21"/>
        <v>1</v>
      </c>
      <c r="Y117" s="10">
        <f t="shared" si="22"/>
        <v>0</v>
      </c>
      <c r="AB117" s="133">
        <v>365</v>
      </c>
      <c r="AC117" s="10">
        <f t="shared" si="23"/>
        <v>0</v>
      </c>
      <c r="AD117" s="10">
        <f t="shared" si="24"/>
        <v>1</v>
      </c>
      <c r="AE117" s="10">
        <f t="shared" si="25"/>
        <v>1</v>
      </c>
      <c r="AF117" s="10">
        <f t="shared" si="26"/>
        <v>1</v>
      </c>
      <c r="AH117" s="128">
        <v>365</v>
      </c>
      <c r="AI117" s="10">
        <f t="shared" si="27"/>
        <v>1</v>
      </c>
      <c r="AJ117" s="10">
        <f t="shared" si="28"/>
        <v>0</v>
      </c>
      <c r="AK117" s="10">
        <f t="shared" si="29"/>
        <v>1</v>
      </c>
      <c r="AL117" s="10">
        <f t="shared" si="30"/>
        <v>1</v>
      </c>
      <c r="AM117" s="10">
        <f t="shared" si="31"/>
        <v>1</v>
      </c>
      <c r="AN117" s="133">
        <v>358</v>
      </c>
      <c r="AO117" s="10">
        <f t="shared" si="32"/>
        <v>0</v>
      </c>
      <c r="AP117" s="10">
        <f t="shared" si="33"/>
        <v>1</v>
      </c>
      <c r="AQ117" s="10">
        <f t="shared" si="34"/>
        <v>1</v>
      </c>
      <c r="AR117" s="10">
        <f t="shared" si="35"/>
        <v>0</v>
      </c>
      <c r="AS117" s="10">
        <f t="shared" si="36"/>
        <v>0</v>
      </c>
      <c r="AT117" s="133">
        <v>811</v>
      </c>
      <c r="AU117" s="10">
        <f t="shared" si="5"/>
        <v>0</v>
      </c>
      <c r="AV117" s="10">
        <f t="shared" si="37"/>
        <v>0</v>
      </c>
      <c r="AW117" s="10">
        <f t="shared" si="38"/>
        <v>1</v>
      </c>
      <c r="AX117" s="10">
        <f t="shared" si="39"/>
        <v>1</v>
      </c>
      <c r="AY117" s="10">
        <f t="shared" si="40"/>
        <v>0</v>
      </c>
      <c r="AZ117" s="133">
        <v>555</v>
      </c>
      <c r="BA117" s="10">
        <f t="shared" si="6"/>
        <v>0</v>
      </c>
      <c r="BB117" s="10">
        <f t="shared" si="41"/>
        <v>0</v>
      </c>
      <c r="BC117" s="10">
        <f t="shared" si="42"/>
        <v>0</v>
      </c>
      <c r="BD117" s="10">
        <f t="shared" si="43"/>
        <v>0</v>
      </c>
      <c r="BE117" s="10">
        <f t="shared" si="44"/>
        <v>1</v>
      </c>
      <c r="BF117" s="10">
        <f t="shared" si="45"/>
        <v>0</v>
      </c>
      <c r="BG117" s="10">
        <f t="shared" si="46"/>
        <v>0</v>
      </c>
      <c r="BH117" s="10">
        <f t="shared" si="47"/>
        <v>0</v>
      </c>
      <c r="BJ117" s="133">
        <v>931</v>
      </c>
      <c r="BK117" s="196">
        <f t="shared" si="48"/>
        <v>0</v>
      </c>
      <c r="BL117" s="197">
        <f t="shared" si="49"/>
        <v>0</v>
      </c>
      <c r="BM117" s="197">
        <f t="shared" si="50"/>
        <v>0</v>
      </c>
      <c r="BN117" s="197">
        <f t="shared" si="51"/>
        <v>0</v>
      </c>
      <c r="BO117" s="197">
        <f t="shared" si="52"/>
        <v>0</v>
      </c>
      <c r="BP117" s="197">
        <f t="shared" si="53"/>
        <v>0</v>
      </c>
      <c r="BQ117" s="197">
        <f t="shared" si="54"/>
        <v>0</v>
      </c>
      <c r="BR117" s="197">
        <f t="shared" si="107"/>
        <v>0</v>
      </c>
      <c r="BS117" s="198">
        <f t="shared" si="55"/>
        <v>0</v>
      </c>
      <c r="BT117" s="116">
        <f t="shared" si="56"/>
        <v>1</v>
      </c>
      <c r="BU117" s="164">
        <v>1124</v>
      </c>
      <c r="BV117" s="164">
        <f t="shared" si="57"/>
        <v>1</v>
      </c>
      <c r="BW117" s="98">
        <f t="shared" si="58"/>
        <v>1</v>
      </c>
      <c r="BX117" s="98">
        <f t="shared" si="59"/>
        <v>1</v>
      </c>
      <c r="BY117" s="98">
        <f t="shared" si="60"/>
        <v>0</v>
      </c>
      <c r="BZ117" s="98">
        <f t="shared" si="61"/>
        <v>0</v>
      </c>
      <c r="CA117" s="98">
        <f t="shared" si="62"/>
        <v>0</v>
      </c>
      <c r="CB117" s="98">
        <f t="shared" si="63"/>
        <v>0</v>
      </c>
      <c r="CC117" s="98">
        <f t="shared" si="64"/>
        <v>0</v>
      </c>
      <c r="CD117" s="197">
        <f t="shared" si="65"/>
        <v>0</v>
      </c>
      <c r="CE117" s="198">
        <f t="shared" si="66"/>
        <v>0</v>
      </c>
      <c r="CF117" s="116">
        <f t="shared" si="67"/>
        <v>4</v>
      </c>
      <c r="CG117" s="164">
        <v>1241</v>
      </c>
      <c r="CH117" s="196">
        <f t="shared" si="68"/>
        <v>0</v>
      </c>
      <c r="CI117" s="98">
        <f t="shared" si="69"/>
        <v>0</v>
      </c>
      <c r="CJ117" s="98">
        <f t="shared" si="70"/>
        <v>0</v>
      </c>
      <c r="CK117" s="98">
        <f t="shared" si="71"/>
        <v>0</v>
      </c>
      <c r="CL117" s="98">
        <f t="shared" si="72"/>
        <v>0</v>
      </c>
      <c r="CM117" s="98">
        <f t="shared" si="73"/>
        <v>0</v>
      </c>
      <c r="CN117" s="98">
        <f t="shared" si="74"/>
        <v>1</v>
      </c>
      <c r="CO117" s="99">
        <f t="shared" si="75"/>
        <v>0</v>
      </c>
      <c r="CP117" s="98">
        <f t="shared" si="76"/>
        <v>0</v>
      </c>
      <c r="CQ117" s="197">
        <f t="shared" si="77"/>
        <v>0</v>
      </c>
      <c r="CR117" s="198">
        <f t="shared" si="78"/>
        <v>0</v>
      </c>
      <c r="CS117">
        <f t="shared" si="79"/>
        <v>1</v>
      </c>
      <c r="CU117" s="166">
        <v>1592</v>
      </c>
      <c r="CV117" s="196">
        <f t="shared" si="109"/>
        <v>0</v>
      </c>
      <c r="CW117" s="98">
        <f t="shared" si="110"/>
        <v>1</v>
      </c>
      <c r="CX117" s="98">
        <f t="shared" si="111"/>
        <v>0</v>
      </c>
      <c r="CY117" s="98">
        <f t="shared" si="112"/>
        <v>1</v>
      </c>
      <c r="CZ117" s="98">
        <f t="shared" si="113"/>
        <v>1</v>
      </c>
      <c r="DA117" s="98">
        <f t="shared" si="114"/>
        <v>1</v>
      </c>
      <c r="DB117" s="98">
        <f t="shared" si="115"/>
        <v>1</v>
      </c>
      <c r="DC117" s="99">
        <f t="shared" si="116"/>
        <v>0</v>
      </c>
      <c r="DD117" s="98">
        <f t="shared" si="117"/>
        <v>0</v>
      </c>
      <c r="DE117" s="197">
        <f t="shared" si="118"/>
        <v>0</v>
      </c>
      <c r="DF117" s="197">
        <f t="shared" si="119"/>
        <v>0</v>
      </c>
      <c r="DG117" s="198">
        <f t="shared" si="120"/>
        <v>0</v>
      </c>
      <c r="DH117">
        <f t="shared" si="80"/>
        <v>5</v>
      </c>
      <c r="DJ117" s="166">
        <v>1732</v>
      </c>
      <c r="DK117" s="196">
        <f t="shared" si="81"/>
        <v>1</v>
      </c>
      <c r="DL117" s="98">
        <f t="shared" si="82"/>
        <v>1</v>
      </c>
      <c r="DM117" s="98">
        <f t="shared" si="83"/>
        <v>1</v>
      </c>
      <c r="DN117" s="98">
        <f t="shared" si="84"/>
        <v>0</v>
      </c>
      <c r="DO117" s="98">
        <f t="shared" si="85"/>
        <v>0</v>
      </c>
      <c r="DP117" s="98">
        <f t="shared" si="86"/>
        <v>1</v>
      </c>
      <c r="DQ117" s="98">
        <f t="shared" si="87"/>
        <v>0</v>
      </c>
      <c r="DR117" s="98">
        <f t="shared" si="88"/>
        <v>0</v>
      </c>
      <c r="DS117" s="98">
        <f t="shared" si="89"/>
        <v>0</v>
      </c>
      <c r="DT117" s="197">
        <f t="shared" si="90"/>
        <v>0</v>
      </c>
      <c r="DU117" s="197">
        <f t="shared" si="91"/>
        <v>0</v>
      </c>
      <c r="DV117" s="198">
        <f t="shared" si="92"/>
        <v>0</v>
      </c>
      <c r="DW117">
        <f t="shared" si="93"/>
        <v>4</v>
      </c>
      <c r="DY117" s="196">
        <v>1218</v>
      </c>
      <c r="DZ117" s="196">
        <f t="shared" si="94"/>
        <v>0</v>
      </c>
      <c r="EA117" s="197">
        <f t="shared" si="95"/>
        <v>1</v>
      </c>
      <c r="EB117" s="98">
        <f t="shared" si="96"/>
        <v>1</v>
      </c>
      <c r="EC117" s="98">
        <f t="shared" si="97"/>
        <v>1</v>
      </c>
      <c r="ED117" s="98">
        <f t="shared" si="98"/>
        <v>1</v>
      </c>
      <c r="EE117" s="98">
        <f t="shared" si="99"/>
        <v>1</v>
      </c>
      <c r="EF117" s="98">
        <f t="shared" si="100"/>
        <v>0</v>
      </c>
      <c r="EG117" s="98">
        <f t="shared" si="101"/>
        <v>0</v>
      </c>
      <c r="EH117" s="98">
        <f t="shared" si="102"/>
        <v>0</v>
      </c>
      <c r="EI117" s="98">
        <f t="shared" si="103"/>
        <v>0</v>
      </c>
      <c r="EJ117" s="197">
        <f t="shared" si="104"/>
        <v>0</v>
      </c>
      <c r="EK117" s="197">
        <f t="shared" si="105"/>
        <v>0</v>
      </c>
      <c r="EL117" s="198">
        <f t="shared" si="106"/>
        <v>0</v>
      </c>
    </row>
    <row r="118" spans="2:142" x14ac:dyDescent="0.2">
      <c r="B118" s="133">
        <v>157</v>
      </c>
      <c r="H118" s="128">
        <v>329</v>
      </c>
      <c r="I118">
        <f t="shared" ref="I118:I132" si="121">IF(ISNA(MATCH(H118,$B$53:$B$100,0)),0,1)</f>
        <v>0</v>
      </c>
      <c r="M118" s="156"/>
      <c r="P118" s="129">
        <v>279</v>
      </c>
      <c r="Q118">
        <f t="shared" si="108"/>
        <v>1</v>
      </c>
      <c r="R118" s="10">
        <f t="shared" si="19"/>
        <v>0</v>
      </c>
      <c r="V118" s="128">
        <v>311</v>
      </c>
      <c r="W118">
        <f t="shared" si="20"/>
        <v>1</v>
      </c>
      <c r="X118" s="10">
        <f t="shared" si="21"/>
        <v>0</v>
      </c>
      <c r="Y118" s="10">
        <f t="shared" si="22"/>
        <v>0</v>
      </c>
      <c r="AB118" s="133">
        <v>378</v>
      </c>
      <c r="AC118" s="10">
        <f t="shared" si="23"/>
        <v>1</v>
      </c>
      <c r="AD118" s="10">
        <f t="shared" si="24"/>
        <v>0</v>
      </c>
      <c r="AE118" s="10">
        <f t="shared" si="25"/>
        <v>1</v>
      </c>
      <c r="AF118" s="10">
        <f t="shared" si="26"/>
        <v>0</v>
      </c>
      <c r="AH118" s="128">
        <v>388</v>
      </c>
      <c r="AI118" s="10">
        <f t="shared" si="27"/>
        <v>0</v>
      </c>
      <c r="AJ118" s="10">
        <f t="shared" si="28"/>
        <v>0</v>
      </c>
      <c r="AK118" s="10">
        <f t="shared" si="29"/>
        <v>0</v>
      </c>
      <c r="AL118" s="10">
        <f t="shared" si="30"/>
        <v>0</v>
      </c>
      <c r="AM118" s="10">
        <f t="shared" si="31"/>
        <v>1</v>
      </c>
      <c r="AN118" s="144">
        <v>365</v>
      </c>
      <c r="AO118" s="10">
        <f t="shared" si="32"/>
        <v>1</v>
      </c>
      <c r="AP118" s="10">
        <f t="shared" si="33"/>
        <v>1</v>
      </c>
      <c r="AQ118" s="10">
        <f t="shared" si="34"/>
        <v>0</v>
      </c>
      <c r="AR118" s="10">
        <f t="shared" si="35"/>
        <v>1</v>
      </c>
      <c r="AS118" s="10">
        <f t="shared" si="36"/>
        <v>1</v>
      </c>
      <c r="AT118" s="133">
        <v>910</v>
      </c>
      <c r="AU118" s="10">
        <f t="shared" si="5"/>
        <v>0</v>
      </c>
      <c r="AV118" s="10">
        <f t="shared" si="37"/>
        <v>1</v>
      </c>
      <c r="AW118" s="10">
        <f t="shared" si="38"/>
        <v>0</v>
      </c>
      <c r="AX118" s="10">
        <f t="shared" si="39"/>
        <v>0</v>
      </c>
      <c r="AY118" s="10">
        <f t="shared" si="40"/>
        <v>0</v>
      </c>
      <c r="AZ118" s="133">
        <v>604</v>
      </c>
      <c r="BA118" s="10">
        <f t="shared" si="6"/>
        <v>0</v>
      </c>
      <c r="BB118" s="10">
        <f t="shared" si="41"/>
        <v>0</v>
      </c>
      <c r="BC118" s="10">
        <f t="shared" si="42"/>
        <v>0</v>
      </c>
      <c r="BD118" s="10">
        <f t="shared" si="43"/>
        <v>0</v>
      </c>
      <c r="BE118" s="10">
        <f t="shared" si="44"/>
        <v>0</v>
      </c>
      <c r="BF118" s="10">
        <f t="shared" si="45"/>
        <v>0</v>
      </c>
      <c r="BG118" s="10">
        <f t="shared" si="46"/>
        <v>0</v>
      </c>
      <c r="BH118" s="10">
        <f t="shared" si="47"/>
        <v>0</v>
      </c>
      <c r="BJ118" s="133">
        <v>971</v>
      </c>
      <c r="BK118" s="196">
        <f t="shared" si="48"/>
        <v>0</v>
      </c>
      <c r="BL118" s="197">
        <f t="shared" si="49"/>
        <v>0</v>
      </c>
      <c r="BM118" s="197">
        <f t="shared" si="50"/>
        <v>0</v>
      </c>
      <c r="BN118" s="197">
        <f t="shared" si="51"/>
        <v>0</v>
      </c>
      <c r="BO118" s="197">
        <f t="shared" si="52"/>
        <v>1</v>
      </c>
      <c r="BP118" s="197">
        <f t="shared" si="53"/>
        <v>0</v>
      </c>
      <c r="BQ118" s="197">
        <f t="shared" si="54"/>
        <v>0</v>
      </c>
      <c r="BR118" s="197">
        <f t="shared" si="107"/>
        <v>0</v>
      </c>
      <c r="BS118" s="198">
        <f t="shared" si="55"/>
        <v>0</v>
      </c>
      <c r="BT118" s="116">
        <f t="shared" si="56"/>
        <v>2</v>
      </c>
      <c r="BU118" s="164">
        <v>1218</v>
      </c>
      <c r="BV118" s="164">
        <f t="shared" si="57"/>
        <v>1</v>
      </c>
      <c r="BW118" s="98">
        <f t="shared" si="58"/>
        <v>1</v>
      </c>
      <c r="BX118" s="98">
        <f t="shared" si="59"/>
        <v>0</v>
      </c>
      <c r="BY118" s="98">
        <f t="shared" si="60"/>
        <v>0</v>
      </c>
      <c r="BZ118" s="98">
        <f t="shared" si="61"/>
        <v>0</v>
      </c>
      <c r="CA118" s="98">
        <f t="shared" si="62"/>
        <v>1</v>
      </c>
      <c r="CB118" s="98">
        <f t="shared" si="63"/>
        <v>0</v>
      </c>
      <c r="CC118" s="98">
        <f t="shared" si="64"/>
        <v>0</v>
      </c>
      <c r="CD118" s="197">
        <f t="shared" si="65"/>
        <v>0</v>
      </c>
      <c r="CE118" s="198">
        <f t="shared" si="66"/>
        <v>0</v>
      </c>
      <c r="CF118" s="116">
        <f t="shared" si="67"/>
        <v>4</v>
      </c>
      <c r="CG118" s="164">
        <v>1477</v>
      </c>
      <c r="CH118" s="196">
        <f t="shared" si="68"/>
        <v>0</v>
      </c>
      <c r="CI118" s="98">
        <f t="shared" si="69"/>
        <v>0</v>
      </c>
      <c r="CJ118" s="98">
        <f t="shared" si="70"/>
        <v>0</v>
      </c>
      <c r="CK118" s="98">
        <f t="shared" si="71"/>
        <v>0</v>
      </c>
      <c r="CL118" s="98">
        <f t="shared" si="72"/>
        <v>0</v>
      </c>
      <c r="CM118" s="98">
        <f t="shared" si="73"/>
        <v>0</v>
      </c>
      <c r="CN118" s="98">
        <f t="shared" si="74"/>
        <v>0</v>
      </c>
      <c r="CO118" s="99">
        <f t="shared" si="75"/>
        <v>0</v>
      </c>
      <c r="CP118" s="98">
        <f t="shared" si="76"/>
        <v>0</v>
      </c>
      <c r="CQ118" s="197">
        <f t="shared" si="77"/>
        <v>0</v>
      </c>
      <c r="CR118" s="198">
        <f t="shared" si="78"/>
        <v>0</v>
      </c>
      <c r="CS118">
        <f t="shared" si="79"/>
        <v>0</v>
      </c>
      <c r="CU118" s="166">
        <v>1662</v>
      </c>
      <c r="CV118" s="196">
        <f t="shared" si="109"/>
        <v>0</v>
      </c>
      <c r="CW118" s="98">
        <f t="shared" si="110"/>
        <v>0</v>
      </c>
      <c r="CX118" s="98">
        <f t="shared" si="111"/>
        <v>0</v>
      </c>
      <c r="CY118" s="98">
        <f t="shared" si="112"/>
        <v>0</v>
      </c>
      <c r="CZ118" s="98">
        <f t="shared" si="113"/>
        <v>0</v>
      </c>
      <c r="DA118" s="98">
        <f t="shared" si="114"/>
        <v>0</v>
      </c>
      <c r="DB118" s="98">
        <f t="shared" si="115"/>
        <v>0</v>
      </c>
      <c r="DC118" s="99">
        <f t="shared" si="116"/>
        <v>0</v>
      </c>
      <c r="DD118" s="98">
        <f t="shared" si="117"/>
        <v>0</v>
      </c>
      <c r="DE118" s="197">
        <f t="shared" si="118"/>
        <v>0</v>
      </c>
      <c r="DF118" s="197">
        <f t="shared" si="119"/>
        <v>0</v>
      </c>
      <c r="DG118" s="198">
        <f t="shared" si="120"/>
        <v>0</v>
      </c>
      <c r="DH118">
        <f t="shared" si="80"/>
        <v>0</v>
      </c>
      <c r="DJ118" s="166">
        <v>1741</v>
      </c>
      <c r="DK118" s="196">
        <f t="shared" si="81"/>
        <v>1</v>
      </c>
      <c r="DL118" s="98">
        <f t="shared" si="82"/>
        <v>0</v>
      </c>
      <c r="DM118" s="98">
        <f t="shared" si="83"/>
        <v>0</v>
      </c>
      <c r="DN118" s="98">
        <f t="shared" si="84"/>
        <v>0</v>
      </c>
      <c r="DO118" s="98">
        <f t="shared" si="85"/>
        <v>0</v>
      </c>
      <c r="DP118" s="98">
        <f t="shared" si="86"/>
        <v>0</v>
      </c>
      <c r="DQ118" s="98">
        <f t="shared" si="87"/>
        <v>0</v>
      </c>
      <c r="DR118" s="98">
        <f t="shared" si="88"/>
        <v>0</v>
      </c>
      <c r="DS118" s="98">
        <f t="shared" si="89"/>
        <v>0</v>
      </c>
      <c r="DT118" s="197">
        <f t="shared" si="90"/>
        <v>0</v>
      </c>
      <c r="DU118" s="197">
        <f t="shared" si="91"/>
        <v>0</v>
      </c>
      <c r="DV118" s="198">
        <f t="shared" si="92"/>
        <v>0</v>
      </c>
      <c r="DW118">
        <f t="shared" si="93"/>
        <v>1</v>
      </c>
      <c r="DY118" s="196">
        <v>1241</v>
      </c>
      <c r="DZ118" s="196">
        <f t="shared" si="94"/>
        <v>1</v>
      </c>
      <c r="EA118" s="197">
        <f t="shared" si="95"/>
        <v>0</v>
      </c>
      <c r="EB118" s="98">
        <f t="shared" si="96"/>
        <v>1</v>
      </c>
      <c r="EC118" s="98">
        <f t="shared" si="97"/>
        <v>0</v>
      </c>
      <c r="ED118" s="98">
        <f t="shared" si="98"/>
        <v>0</v>
      </c>
      <c r="EE118" s="98">
        <f t="shared" si="99"/>
        <v>0</v>
      </c>
      <c r="EF118" s="98">
        <f t="shared" si="100"/>
        <v>0</v>
      </c>
      <c r="EG118" s="98">
        <f t="shared" si="101"/>
        <v>0</v>
      </c>
      <c r="EH118" s="98">
        <f t="shared" si="102"/>
        <v>0</v>
      </c>
      <c r="EI118" s="98">
        <f t="shared" si="103"/>
        <v>0</v>
      </c>
      <c r="EJ118" s="197">
        <f t="shared" si="104"/>
        <v>0</v>
      </c>
      <c r="EK118" s="197">
        <f t="shared" si="105"/>
        <v>0</v>
      </c>
      <c r="EL118" s="198">
        <f t="shared" si="106"/>
        <v>0</v>
      </c>
    </row>
    <row r="119" spans="2:142" x14ac:dyDescent="0.2">
      <c r="B119" s="133">
        <v>173</v>
      </c>
      <c r="H119" s="128">
        <v>340</v>
      </c>
      <c r="I119">
        <f t="shared" si="121"/>
        <v>1</v>
      </c>
      <c r="M119" s="2"/>
      <c r="P119" s="128">
        <v>288</v>
      </c>
      <c r="Q119">
        <f t="shared" si="108"/>
        <v>1</v>
      </c>
      <c r="R119" s="10">
        <f t="shared" si="19"/>
        <v>0</v>
      </c>
      <c r="V119" s="130">
        <v>312</v>
      </c>
      <c r="W119">
        <f t="shared" si="20"/>
        <v>1</v>
      </c>
      <c r="X119" s="10">
        <f t="shared" si="21"/>
        <v>1</v>
      </c>
      <c r="Y119" s="10">
        <f t="shared" si="22"/>
        <v>1</v>
      </c>
      <c r="AB119" s="133">
        <v>386</v>
      </c>
      <c r="AC119" s="10">
        <f t="shared" si="23"/>
        <v>0</v>
      </c>
      <c r="AD119" s="10">
        <f t="shared" si="24"/>
        <v>0</v>
      </c>
      <c r="AE119" s="10">
        <f t="shared" si="25"/>
        <v>0</v>
      </c>
      <c r="AF119" s="10">
        <f t="shared" si="26"/>
        <v>0</v>
      </c>
      <c r="AH119" s="128">
        <v>395</v>
      </c>
      <c r="AI119" s="10">
        <f t="shared" si="27"/>
        <v>1</v>
      </c>
      <c r="AJ119" s="10">
        <f t="shared" si="28"/>
        <v>0</v>
      </c>
      <c r="AK119" s="10">
        <f t="shared" si="29"/>
        <v>0</v>
      </c>
      <c r="AL119" s="10">
        <f t="shared" si="30"/>
        <v>0</v>
      </c>
      <c r="AM119" s="10">
        <f t="shared" si="31"/>
        <v>0</v>
      </c>
      <c r="AN119" s="133">
        <v>384</v>
      </c>
      <c r="AO119" s="10">
        <f t="shared" si="32"/>
        <v>0</v>
      </c>
      <c r="AP119" s="10">
        <f t="shared" si="33"/>
        <v>0</v>
      </c>
      <c r="AQ119" s="10">
        <f t="shared" si="34"/>
        <v>1</v>
      </c>
      <c r="AR119" s="10">
        <f t="shared" si="35"/>
        <v>0</v>
      </c>
      <c r="AS119" s="10">
        <f t="shared" si="36"/>
        <v>0</v>
      </c>
      <c r="AT119" s="133">
        <v>987</v>
      </c>
      <c r="AU119" s="10">
        <f t="shared" si="5"/>
        <v>1</v>
      </c>
      <c r="AV119" s="10">
        <f t="shared" si="37"/>
        <v>1</v>
      </c>
      <c r="AW119" s="10">
        <f t="shared" si="38"/>
        <v>0</v>
      </c>
      <c r="AX119" s="10">
        <f t="shared" si="39"/>
        <v>0</v>
      </c>
      <c r="AY119" s="10">
        <f t="shared" si="40"/>
        <v>1</v>
      </c>
      <c r="AZ119" s="133">
        <v>612</v>
      </c>
      <c r="BA119" s="10">
        <f t="shared" si="6"/>
        <v>0</v>
      </c>
      <c r="BB119" s="10">
        <f t="shared" si="41"/>
        <v>0</v>
      </c>
      <c r="BC119" s="10">
        <f t="shared" si="42"/>
        <v>0</v>
      </c>
      <c r="BD119" s="10">
        <f t="shared" si="43"/>
        <v>0</v>
      </c>
      <c r="BE119" s="10">
        <f t="shared" si="44"/>
        <v>0</v>
      </c>
      <c r="BF119" s="10">
        <f t="shared" si="45"/>
        <v>0</v>
      </c>
      <c r="BG119" s="10">
        <f t="shared" si="46"/>
        <v>0</v>
      </c>
      <c r="BH119" s="10">
        <f t="shared" si="47"/>
        <v>0</v>
      </c>
      <c r="BJ119" s="133">
        <v>973</v>
      </c>
      <c r="BK119" s="196">
        <f t="shared" si="48"/>
        <v>0</v>
      </c>
      <c r="BL119" s="197">
        <f t="shared" si="49"/>
        <v>0</v>
      </c>
      <c r="BM119" s="197">
        <f t="shared" si="50"/>
        <v>0</v>
      </c>
      <c r="BN119" s="197">
        <f t="shared" si="51"/>
        <v>0</v>
      </c>
      <c r="BO119" s="197">
        <f t="shared" si="52"/>
        <v>0</v>
      </c>
      <c r="BP119" s="197">
        <f t="shared" si="53"/>
        <v>0</v>
      </c>
      <c r="BQ119" s="197">
        <f t="shared" si="54"/>
        <v>0</v>
      </c>
      <c r="BR119" s="197">
        <f t="shared" si="107"/>
        <v>0</v>
      </c>
      <c r="BS119" s="198">
        <f t="shared" si="55"/>
        <v>0</v>
      </c>
      <c r="BT119" s="116">
        <f t="shared" si="56"/>
        <v>1</v>
      </c>
      <c r="BU119" s="164">
        <v>1305</v>
      </c>
      <c r="BV119" s="164">
        <f t="shared" si="57"/>
        <v>0</v>
      </c>
      <c r="BW119" s="98">
        <f t="shared" si="58"/>
        <v>0</v>
      </c>
      <c r="BX119" s="98">
        <f t="shared" si="59"/>
        <v>1</v>
      </c>
      <c r="BY119" s="98">
        <f t="shared" si="60"/>
        <v>1</v>
      </c>
      <c r="BZ119" s="98">
        <f t="shared" si="61"/>
        <v>1</v>
      </c>
      <c r="CA119" s="98">
        <f t="shared" si="62"/>
        <v>0</v>
      </c>
      <c r="CB119" s="98">
        <f t="shared" si="63"/>
        <v>0</v>
      </c>
      <c r="CC119" s="98">
        <f t="shared" si="64"/>
        <v>0</v>
      </c>
      <c r="CD119" s="197">
        <f t="shared" si="65"/>
        <v>0</v>
      </c>
      <c r="CE119" s="198">
        <f t="shared" si="66"/>
        <v>0</v>
      </c>
      <c r="CF119" s="116">
        <f t="shared" si="67"/>
        <v>4</v>
      </c>
      <c r="CG119" s="164">
        <v>1503</v>
      </c>
      <c r="CH119" s="196">
        <f t="shared" si="68"/>
        <v>0</v>
      </c>
      <c r="CI119" s="98">
        <f t="shared" si="69"/>
        <v>1</v>
      </c>
      <c r="CJ119" s="98">
        <f t="shared" si="70"/>
        <v>1</v>
      </c>
      <c r="CK119" s="98">
        <f t="shared" si="71"/>
        <v>1</v>
      </c>
      <c r="CL119" s="98">
        <f t="shared" si="72"/>
        <v>1</v>
      </c>
      <c r="CM119" s="98">
        <f t="shared" si="73"/>
        <v>1</v>
      </c>
      <c r="CN119" s="98">
        <f t="shared" si="74"/>
        <v>0</v>
      </c>
      <c r="CO119" s="99">
        <f t="shared" si="75"/>
        <v>0</v>
      </c>
      <c r="CP119" s="98">
        <f t="shared" si="76"/>
        <v>0</v>
      </c>
      <c r="CQ119" s="197">
        <f t="shared" si="77"/>
        <v>0</v>
      </c>
      <c r="CR119" s="198">
        <f t="shared" si="78"/>
        <v>0</v>
      </c>
      <c r="CS119">
        <f t="shared" si="79"/>
        <v>5</v>
      </c>
      <c r="CU119" s="164">
        <v>1671</v>
      </c>
      <c r="CV119" s="196">
        <f t="shared" si="109"/>
        <v>0</v>
      </c>
      <c r="CW119" s="98">
        <f t="shared" si="110"/>
        <v>0</v>
      </c>
      <c r="CX119" s="98">
        <f t="shared" si="111"/>
        <v>0</v>
      </c>
      <c r="CY119" s="98">
        <f t="shared" si="112"/>
        <v>0</v>
      </c>
      <c r="CZ119" s="98">
        <f t="shared" si="113"/>
        <v>0</v>
      </c>
      <c r="DA119" s="98">
        <f t="shared" si="114"/>
        <v>0</v>
      </c>
      <c r="DB119" s="98">
        <f t="shared" si="115"/>
        <v>0</v>
      </c>
      <c r="DC119" s="99">
        <f t="shared" si="116"/>
        <v>0</v>
      </c>
      <c r="DD119" s="98">
        <f t="shared" si="117"/>
        <v>0</v>
      </c>
      <c r="DE119" s="197">
        <f t="shared" si="118"/>
        <v>0</v>
      </c>
      <c r="DF119" s="197">
        <f t="shared" si="119"/>
        <v>0</v>
      </c>
      <c r="DG119" s="198">
        <f t="shared" si="120"/>
        <v>0</v>
      </c>
      <c r="DH119">
        <f t="shared" si="80"/>
        <v>0</v>
      </c>
      <c r="DJ119" s="164">
        <v>1756</v>
      </c>
      <c r="DK119" s="196">
        <f t="shared" si="81"/>
        <v>0</v>
      </c>
      <c r="DL119" s="98">
        <f t="shared" si="82"/>
        <v>0</v>
      </c>
      <c r="DM119" s="98">
        <f t="shared" si="83"/>
        <v>0</v>
      </c>
      <c r="DN119" s="98">
        <f t="shared" si="84"/>
        <v>0</v>
      </c>
      <c r="DO119" s="98">
        <f t="shared" si="85"/>
        <v>0</v>
      </c>
      <c r="DP119" s="98">
        <f t="shared" si="86"/>
        <v>0</v>
      </c>
      <c r="DQ119" s="98">
        <f t="shared" si="87"/>
        <v>1</v>
      </c>
      <c r="DR119" s="98">
        <f t="shared" si="88"/>
        <v>0</v>
      </c>
      <c r="DS119" s="98">
        <f t="shared" si="89"/>
        <v>0</v>
      </c>
      <c r="DT119" s="197">
        <f t="shared" si="90"/>
        <v>0</v>
      </c>
      <c r="DU119" s="197">
        <f t="shared" si="91"/>
        <v>0</v>
      </c>
      <c r="DV119" s="198">
        <f t="shared" si="92"/>
        <v>0</v>
      </c>
      <c r="DW119">
        <f t="shared" si="93"/>
        <v>1</v>
      </c>
      <c r="DY119" s="196">
        <v>1285</v>
      </c>
      <c r="DZ119" s="196">
        <f t="shared" si="94"/>
        <v>0</v>
      </c>
      <c r="EA119" s="197">
        <f t="shared" si="95"/>
        <v>0</v>
      </c>
      <c r="EB119" s="98">
        <f t="shared" si="96"/>
        <v>0</v>
      </c>
      <c r="EC119" s="98">
        <f t="shared" si="97"/>
        <v>0</v>
      </c>
      <c r="ED119" s="98">
        <f t="shared" si="98"/>
        <v>0</v>
      </c>
      <c r="EE119" s="98">
        <f t="shared" si="99"/>
        <v>0</v>
      </c>
      <c r="EF119" s="98">
        <f t="shared" si="100"/>
        <v>0</v>
      </c>
      <c r="EG119" s="98">
        <f t="shared" si="101"/>
        <v>0</v>
      </c>
      <c r="EH119" s="98">
        <f t="shared" si="102"/>
        <v>0</v>
      </c>
      <c r="EI119" s="98">
        <f t="shared" si="103"/>
        <v>0</v>
      </c>
      <c r="EJ119" s="197">
        <f t="shared" si="104"/>
        <v>0</v>
      </c>
      <c r="EK119" s="197">
        <f t="shared" si="105"/>
        <v>0</v>
      </c>
      <c r="EL119" s="198">
        <f t="shared" si="106"/>
        <v>0</v>
      </c>
    </row>
    <row r="120" spans="2:142" x14ac:dyDescent="0.2">
      <c r="B120" s="133">
        <v>175</v>
      </c>
      <c r="H120" s="128">
        <v>342</v>
      </c>
      <c r="I120">
        <f t="shared" si="121"/>
        <v>0</v>
      </c>
      <c r="M120" s="2"/>
      <c r="P120" s="128">
        <v>291</v>
      </c>
      <c r="Q120">
        <f t="shared" si="108"/>
        <v>0</v>
      </c>
      <c r="R120" s="10">
        <f t="shared" si="19"/>
        <v>0</v>
      </c>
      <c r="V120" s="128">
        <v>313</v>
      </c>
      <c r="W120">
        <f t="shared" si="20"/>
        <v>1</v>
      </c>
      <c r="X120" s="10">
        <f t="shared" si="21"/>
        <v>0</v>
      </c>
      <c r="Y120" s="10">
        <f t="shared" si="22"/>
        <v>0</v>
      </c>
      <c r="AB120" s="133">
        <v>395</v>
      </c>
      <c r="AC120" s="10">
        <f t="shared" si="23"/>
        <v>0</v>
      </c>
      <c r="AD120" s="10">
        <f t="shared" si="24"/>
        <v>0</v>
      </c>
      <c r="AE120" s="10">
        <f t="shared" si="25"/>
        <v>0</v>
      </c>
      <c r="AF120" s="10">
        <f t="shared" si="26"/>
        <v>0</v>
      </c>
      <c r="AH120" s="128">
        <v>435</v>
      </c>
      <c r="AI120" s="10">
        <f t="shared" si="27"/>
        <v>1</v>
      </c>
      <c r="AJ120" s="10">
        <f t="shared" si="28"/>
        <v>0</v>
      </c>
      <c r="AK120" s="10">
        <f t="shared" si="29"/>
        <v>0</v>
      </c>
      <c r="AL120" s="10">
        <f t="shared" si="30"/>
        <v>0</v>
      </c>
      <c r="AM120" s="10">
        <f t="shared" si="31"/>
        <v>0</v>
      </c>
      <c r="AN120" s="133">
        <v>395</v>
      </c>
      <c r="AO120" s="10">
        <f t="shared" si="32"/>
        <v>1</v>
      </c>
      <c r="AP120" s="10">
        <f t="shared" si="33"/>
        <v>1</v>
      </c>
      <c r="AQ120" s="10">
        <f t="shared" si="34"/>
        <v>0</v>
      </c>
      <c r="AR120" s="10">
        <f t="shared" si="35"/>
        <v>0</v>
      </c>
      <c r="AS120" s="10">
        <f t="shared" si="36"/>
        <v>0</v>
      </c>
      <c r="AT120" s="133">
        <v>997</v>
      </c>
      <c r="AU120" s="10">
        <f t="shared" si="5"/>
        <v>0</v>
      </c>
      <c r="AV120" s="10">
        <f t="shared" si="37"/>
        <v>1</v>
      </c>
      <c r="AW120" s="10">
        <f t="shared" si="38"/>
        <v>0</v>
      </c>
      <c r="AX120" s="10">
        <f t="shared" si="39"/>
        <v>0</v>
      </c>
      <c r="AY120" s="10">
        <f t="shared" si="40"/>
        <v>0</v>
      </c>
      <c r="AZ120" s="133">
        <v>816</v>
      </c>
      <c r="BA120" s="10">
        <f t="shared" si="6"/>
        <v>0</v>
      </c>
      <c r="BB120" s="10">
        <f t="shared" si="41"/>
        <v>0</v>
      </c>
      <c r="BC120" s="10">
        <f t="shared" si="42"/>
        <v>0</v>
      </c>
      <c r="BD120" s="10">
        <f t="shared" si="43"/>
        <v>0</v>
      </c>
      <c r="BE120" s="10">
        <f t="shared" si="44"/>
        <v>0</v>
      </c>
      <c r="BF120" s="10">
        <f t="shared" si="45"/>
        <v>0</v>
      </c>
      <c r="BG120" s="10">
        <f t="shared" si="46"/>
        <v>0</v>
      </c>
      <c r="BH120" s="10">
        <f t="shared" si="47"/>
        <v>0</v>
      </c>
      <c r="BJ120" s="170">
        <v>987</v>
      </c>
      <c r="BK120" s="196">
        <f t="shared" si="48"/>
        <v>1</v>
      </c>
      <c r="BL120" s="197">
        <f t="shared" si="49"/>
        <v>1</v>
      </c>
      <c r="BM120" s="197">
        <f t="shared" si="50"/>
        <v>1</v>
      </c>
      <c r="BN120" s="197">
        <f t="shared" si="51"/>
        <v>1</v>
      </c>
      <c r="BO120" s="197">
        <f t="shared" si="52"/>
        <v>0</v>
      </c>
      <c r="BP120" s="197">
        <f t="shared" si="53"/>
        <v>0</v>
      </c>
      <c r="BQ120" s="197">
        <f t="shared" si="54"/>
        <v>1</v>
      </c>
      <c r="BR120" s="197">
        <f t="shared" si="107"/>
        <v>0</v>
      </c>
      <c r="BS120" s="198">
        <f t="shared" si="55"/>
        <v>0</v>
      </c>
      <c r="BT120" s="116">
        <f t="shared" si="56"/>
        <v>6</v>
      </c>
      <c r="BU120" s="164">
        <v>1306</v>
      </c>
      <c r="BV120" s="164">
        <f t="shared" si="57"/>
        <v>0</v>
      </c>
      <c r="BW120" s="98">
        <f t="shared" si="58"/>
        <v>0</v>
      </c>
      <c r="BX120" s="98">
        <f t="shared" si="59"/>
        <v>0</v>
      </c>
      <c r="BY120" s="98">
        <f t="shared" si="60"/>
        <v>0</v>
      </c>
      <c r="BZ120" s="98">
        <f t="shared" si="61"/>
        <v>0</v>
      </c>
      <c r="CA120" s="98">
        <f t="shared" si="62"/>
        <v>0</v>
      </c>
      <c r="CB120" s="98">
        <f t="shared" si="63"/>
        <v>0</v>
      </c>
      <c r="CC120" s="98">
        <f t="shared" si="64"/>
        <v>0</v>
      </c>
      <c r="CD120" s="197">
        <f t="shared" si="65"/>
        <v>0</v>
      </c>
      <c r="CE120" s="198">
        <f t="shared" si="66"/>
        <v>0</v>
      </c>
      <c r="CF120" s="116">
        <f t="shared" si="67"/>
        <v>1</v>
      </c>
      <c r="CG120" s="164">
        <v>1519</v>
      </c>
      <c r="CH120" s="196">
        <f t="shared" si="68"/>
        <v>1</v>
      </c>
      <c r="CI120" s="98">
        <f t="shared" si="69"/>
        <v>0</v>
      </c>
      <c r="CJ120" s="98">
        <f t="shared" si="70"/>
        <v>0</v>
      </c>
      <c r="CK120" s="98">
        <f t="shared" si="71"/>
        <v>0</v>
      </c>
      <c r="CL120" s="98">
        <f t="shared" si="72"/>
        <v>1</v>
      </c>
      <c r="CM120" s="98">
        <f t="shared" si="73"/>
        <v>0</v>
      </c>
      <c r="CN120" s="98">
        <f t="shared" si="74"/>
        <v>0</v>
      </c>
      <c r="CO120" s="99">
        <f t="shared" si="75"/>
        <v>0</v>
      </c>
      <c r="CP120" s="98">
        <f t="shared" si="76"/>
        <v>0</v>
      </c>
      <c r="CQ120" s="197">
        <f t="shared" si="77"/>
        <v>0</v>
      </c>
      <c r="CR120" s="198">
        <f t="shared" si="78"/>
        <v>0</v>
      </c>
      <c r="CS120">
        <f t="shared" si="79"/>
        <v>2</v>
      </c>
      <c r="CU120" s="164">
        <v>1676</v>
      </c>
      <c r="CV120" s="196">
        <f t="shared" si="109"/>
        <v>1</v>
      </c>
      <c r="CW120" s="98">
        <f t="shared" si="110"/>
        <v>1</v>
      </c>
      <c r="CX120" s="98">
        <f t="shared" si="111"/>
        <v>0</v>
      </c>
      <c r="CY120" s="98">
        <f t="shared" si="112"/>
        <v>0</v>
      </c>
      <c r="CZ120" s="98">
        <f t="shared" si="113"/>
        <v>0</v>
      </c>
      <c r="DA120" s="98">
        <f t="shared" si="114"/>
        <v>0</v>
      </c>
      <c r="DB120" s="98">
        <f t="shared" si="115"/>
        <v>0</v>
      </c>
      <c r="DC120" s="99">
        <f t="shared" si="116"/>
        <v>0</v>
      </c>
      <c r="DD120" s="98">
        <f t="shared" si="117"/>
        <v>0</v>
      </c>
      <c r="DE120" s="197">
        <f t="shared" si="118"/>
        <v>0</v>
      </c>
      <c r="DF120" s="197">
        <f t="shared" si="119"/>
        <v>0</v>
      </c>
      <c r="DG120" s="198">
        <f t="shared" si="120"/>
        <v>0</v>
      </c>
      <c r="DH120">
        <f t="shared" si="80"/>
        <v>2</v>
      </c>
      <c r="DJ120" s="164">
        <v>1806</v>
      </c>
      <c r="DK120" s="196">
        <f t="shared" si="81"/>
        <v>0</v>
      </c>
      <c r="DL120" s="98">
        <f t="shared" si="82"/>
        <v>0</v>
      </c>
      <c r="DM120" s="98">
        <f t="shared" si="83"/>
        <v>0</v>
      </c>
      <c r="DN120" s="98">
        <f t="shared" si="84"/>
        <v>1</v>
      </c>
      <c r="DO120" s="98">
        <f t="shared" si="85"/>
        <v>1</v>
      </c>
      <c r="DP120" s="98">
        <f t="shared" si="86"/>
        <v>0</v>
      </c>
      <c r="DQ120" s="98">
        <f t="shared" si="87"/>
        <v>0</v>
      </c>
      <c r="DR120" s="98">
        <f t="shared" si="88"/>
        <v>0</v>
      </c>
      <c r="DS120" s="98">
        <f t="shared" si="89"/>
        <v>0</v>
      </c>
      <c r="DT120" s="197">
        <f t="shared" si="90"/>
        <v>0</v>
      </c>
      <c r="DU120" s="197">
        <f t="shared" si="91"/>
        <v>0</v>
      </c>
      <c r="DV120" s="198">
        <f t="shared" si="92"/>
        <v>0</v>
      </c>
      <c r="DW120">
        <f t="shared" si="93"/>
        <v>2</v>
      </c>
      <c r="DY120" s="196">
        <v>1310</v>
      </c>
      <c r="DZ120" s="196">
        <f t="shared" si="94"/>
        <v>1</v>
      </c>
      <c r="EA120" s="197">
        <f t="shared" si="95"/>
        <v>0</v>
      </c>
      <c r="EB120" s="98">
        <f t="shared" si="96"/>
        <v>0</v>
      </c>
      <c r="EC120" s="98">
        <f t="shared" si="97"/>
        <v>0</v>
      </c>
      <c r="ED120" s="98">
        <f t="shared" si="98"/>
        <v>0</v>
      </c>
      <c r="EE120" s="98">
        <f t="shared" si="99"/>
        <v>0</v>
      </c>
      <c r="EF120" s="98">
        <f t="shared" si="100"/>
        <v>0</v>
      </c>
      <c r="EG120" s="98">
        <f t="shared" si="101"/>
        <v>0</v>
      </c>
      <c r="EH120" s="98">
        <f t="shared" si="102"/>
        <v>0</v>
      </c>
      <c r="EI120" s="98">
        <f t="shared" si="103"/>
        <v>0</v>
      </c>
      <c r="EJ120" s="197">
        <f t="shared" si="104"/>
        <v>0</v>
      </c>
      <c r="EK120" s="197">
        <f t="shared" si="105"/>
        <v>0</v>
      </c>
      <c r="EL120" s="198">
        <f t="shared" si="106"/>
        <v>0</v>
      </c>
    </row>
    <row r="121" spans="2:142" x14ac:dyDescent="0.2">
      <c r="B121" s="133">
        <v>177</v>
      </c>
      <c r="H121" s="128">
        <v>349</v>
      </c>
      <c r="I121">
        <f t="shared" si="121"/>
        <v>1</v>
      </c>
      <c r="M121" s="2"/>
      <c r="P121" s="128">
        <v>302</v>
      </c>
      <c r="Q121">
        <f t="shared" si="108"/>
        <v>1</v>
      </c>
      <c r="R121" s="10">
        <f t="shared" si="19"/>
        <v>0</v>
      </c>
      <c r="V121" s="130">
        <v>322</v>
      </c>
      <c r="W121">
        <f t="shared" si="20"/>
        <v>1</v>
      </c>
      <c r="X121" s="10">
        <f t="shared" si="21"/>
        <v>0</v>
      </c>
      <c r="Y121" s="10">
        <f t="shared" si="22"/>
        <v>0</v>
      </c>
      <c r="AB121" s="133">
        <v>435</v>
      </c>
      <c r="AC121" s="10">
        <f t="shared" si="23"/>
        <v>0</v>
      </c>
      <c r="AD121" s="10">
        <f t="shared" si="24"/>
        <v>0</v>
      </c>
      <c r="AE121" s="10">
        <f t="shared" si="25"/>
        <v>0</v>
      </c>
      <c r="AF121" s="10">
        <f t="shared" si="26"/>
        <v>0</v>
      </c>
      <c r="AH121" s="128">
        <v>447</v>
      </c>
      <c r="AI121" s="10">
        <f t="shared" si="27"/>
        <v>0</v>
      </c>
      <c r="AJ121" s="10">
        <f t="shared" si="28"/>
        <v>1</v>
      </c>
      <c r="AK121" s="10">
        <f t="shared" si="29"/>
        <v>0</v>
      </c>
      <c r="AL121" s="10">
        <f t="shared" si="30"/>
        <v>0</v>
      </c>
      <c r="AM121" s="10">
        <f t="shared" si="31"/>
        <v>0</v>
      </c>
      <c r="AN121" s="133">
        <v>397</v>
      </c>
      <c r="AO121" s="10">
        <f t="shared" si="32"/>
        <v>0</v>
      </c>
      <c r="AP121" s="10">
        <f t="shared" si="33"/>
        <v>0</v>
      </c>
      <c r="AQ121" s="10">
        <f t="shared" si="34"/>
        <v>0</v>
      </c>
      <c r="AR121" s="10">
        <f t="shared" si="35"/>
        <v>0</v>
      </c>
      <c r="AS121" s="10">
        <f t="shared" si="36"/>
        <v>0</v>
      </c>
      <c r="AT121" s="144">
        <v>1038</v>
      </c>
      <c r="AU121" s="10">
        <f t="shared" si="5"/>
        <v>1</v>
      </c>
      <c r="AV121" s="10">
        <f t="shared" si="37"/>
        <v>0</v>
      </c>
      <c r="AW121" s="10">
        <f t="shared" si="38"/>
        <v>1</v>
      </c>
      <c r="AX121" s="10">
        <f t="shared" si="39"/>
        <v>1</v>
      </c>
      <c r="AY121" s="10">
        <f t="shared" si="40"/>
        <v>0</v>
      </c>
      <c r="AZ121" s="133">
        <v>842</v>
      </c>
      <c r="BA121" s="10">
        <f t="shared" si="6"/>
        <v>0</v>
      </c>
      <c r="BB121" s="10">
        <f t="shared" si="41"/>
        <v>0</v>
      </c>
      <c r="BC121" s="10">
        <f t="shared" si="42"/>
        <v>0</v>
      </c>
      <c r="BD121" s="10">
        <f t="shared" si="43"/>
        <v>0</v>
      </c>
      <c r="BE121" s="10">
        <f t="shared" si="44"/>
        <v>0</v>
      </c>
      <c r="BF121" s="10">
        <f t="shared" si="45"/>
        <v>0</v>
      </c>
      <c r="BG121" s="10">
        <f t="shared" si="46"/>
        <v>0</v>
      </c>
      <c r="BH121" s="10">
        <f t="shared" si="47"/>
        <v>0</v>
      </c>
      <c r="BJ121" s="133">
        <v>1002</v>
      </c>
      <c r="BK121" s="196">
        <f t="shared" si="48"/>
        <v>0</v>
      </c>
      <c r="BL121" s="197">
        <f t="shared" si="49"/>
        <v>0</v>
      </c>
      <c r="BM121" s="197">
        <f t="shared" si="50"/>
        <v>0</v>
      </c>
      <c r="BN121" s="197">
        <f t="shared" si="51"/>
        <v>0</v>
      </c>
      <c r="BO121" s="197">
        <f t="shared" si="52"/>
        <v>0</v>
      </c>
      <c r="BP121" s="197">
        <f t="shared" si="53"/>
        <v>0</v>
      </c>
      <c r="BQ121" s="197">
        <f t="shared" si="54"/>
        <v>0</v>
      </c>
      <c r="BR121" s="197">
        <f t="shared" si="107"/>
        <v>0</v>
      </c>
      <c r="BS121" s="198">
        <f t="shared" si="55"/>
        <v>0</v>
      </c>
      <c r="BT121" s="116">
        <f t="shared" si="56"/>
        <v>1</v>
      </c>
      <c r="BU121" s="164">
        <v>1511</v>
      </c>
      <c r="BV121" s="164">
        <f t="shared" si="57"/>
        <v>0</v>
      </c>
      <c r="BW121" s="98">
        <f t="shared" si="58"/>
        <v>1</v>
      </c>
      <c r="BX121" s="98">
        <f t="shared" si="59"/>
        <v>1</v>
      </c>
      <c r="BY121" s="98">
        <f t="shared" si="60"/>
        <v>1</v>
      </c>
      <c r="BZ121" s="98">
        <f t="shared" si="61"/>
        <v>0</v>
      </c>
      <c r="CA121" s="98">
        <f t="shared" si="62"/>
        <v>0</v>
      </c>
      <c r="CB121" s="98">
        <f t="shared" si="63"/>
        <v>0</v>
      </c>
      <c r="CC121" s="98">
        <f t="shared" si="64"/>
        <v>0</v>
      </c>
      <c r="CD121" s="197">
        <f t="shared" si="65"/>
        <v>0</v>
      </c>
      <c r="CE121" s="198">
        <f t="shared" si="66"/>
        <v>0</v>
      </c>
      <c r="CF121" s="116">
        <f t="shared" si="67"/>
        <v>4</v>
      </c>
      <c r="CG121" s="164">
        <v>1538</v>
      </c>
      <c r="CH121" s="196">
        <f t="shared" si="68"/>
        <v>1</v>
      </c>
      <c r="CI121" s="98">
        <f t="shared" si="69"/>
        <v>1</v>
      </c>
      <c r="CJ121" s="98">
        <f t="shared" si="70"/>
        <v>0</v>
      </c>
      <c r="CK121" s="98">
        <f t="shared" si="71"/>
        <v>0</v>
      </c>
      <c r="CL121" s="98">
        <f t="shared" si="72"/>
        <v>0</v>
      </c>
      <c r="CM121" s="98">
        <f t="shared" si="73"/>
        <v>0</v>
      </c>
      <c r="CN121" s="98">
        <f t="shared" si="74"/>
        <v>0</v>
      </c>
      <c r="CO121" s="99">
        <f t="shared" si="75"/>
        <v>0</v>
      </c>
      <c r="CP121" s="98">
        <f t="shared" si="76"/>
        <v>0</v>
      </c>
      <c r="CQ121" s="197">
        <f t="shared" si="77"/>
        <v>0</v>
      </c>
      <c r="CR121" s="198">
        <f t="shared" si="78"/>
        <v>0</v>
      </c>
      <c r="CS121">
        <f t="shared" si="79"/>
        <v>2</v>
      </c>
      <c r="CU121" s="166">
        <v>1678</v>
      </c>
      <c r="CV121" s="196">
        <f t="shared" si="109"/>
        <v>1</v>
      </c>
      <c r="CW121" s="98">
        <f t="shared" si="110"/>
        <v>0</v>
      </c>
      <c r="CX121" s="98">
        <f t="shared" si="111"/>
        <v>0</v>
      </c>
      <c r="CY121" s="98">
        <f t="shared" si="112"/>
        <v>0</v>
      </c>
      <c r="CZ121" s="98">
        <f t="shared" si="113"/>
        <v>0</v>
      </c>
      <c r="DA121" s="98">
        <f t="shared" si="114"/>
        <v>0</v>
      </c>
      <c r="DB121" s="98">
        <f t="shared" si="115"/>
        <v>0</v>
      </c>
      <c r="DC121" s="99">
        <f t="shared" si="116"/>
        <v>0</v>
      </c>
      <c r="DD121" s="98">
        <f t="shared" si="117"/>
        <v>0</v>
      </c>
      <c r="DE121" s="197">
        <f t="shared" si="118"/>
        <v>0</v>
      </c>
      <c r="DF121" s="197">
        <f t="shared" si="119"/>
        <v>0</v>
      </c>
      <c r="DG121" s="198">
        <f t="shared" si="120"/>
        <v>0</v>
      </c>
      <c r="DH121">
        <f t="shared" si="80"/>
        <v>1</v>
      </c>
      <c r="DJ121" s="166">
        <v>1918</v>
      </c>
      <c r="DK121" s="196">
        <f t="shared" si="81"/>
        <v>1</v>
      </c>
      <c r="DL121" s="98">
        <f t="shared" si="82"/>
        <v>1</v>
      </c>
      <c r="DM121" s="98">
        <f t="shared" si="83"/>
        <v>1</v>
      </c>
      <c r="DN121" s="98">
        <f t="shared" si="84"/>
        <v>1</v>
      </c>
      <c r="DO121" s="98">
        <f t="shared" si="85"/>
        <v>0</v>
      </c>
      <c r="DP121" s="98">
        <f t="shared" si="86"/>
        <v>0</v>
      </c>
      <c r="DQ121" s="98">
        <f t="shared" si="87"/>
        <v>0</v>
      </c>
      <c r="DR121" s="98">
        <f t="shared" si="88"/>
        <v>0</v>
      </c>
      <c r="DS121" s="98">
        <f t="shared" si="89"/>
        <v>0</v>
      </c>
      <c r="DT121" s="197">
        <f t="shared" si="90"/>
        <v>0</v>
      </c>
      <c r="DU121" s="197">
        <f t="shared" si="91"/>
        <v>0</v>
      </c>
      <c r="DV121" s="198">
        <f t="shared" si="92"/>
        <v>0</v>
      </c>
      <c r="DW121">
        <f t="shared" si="93"/>
        <v>4</v>
      </c>
      <c r="DY121" s="196">
        <v>1311</v>
      </c>
      <c r="DZ121" s="196">
        <f t="shared" si="94"/>
        <v>0</v>
      </c>
      <c r="EA121" s="197">
        <f t="shared" si="95"/>
        <v>0</v>
      </c>
      <c r="EB121" s="98">
        <f t="shared" si="96"/>
        <v>0</v>
      </c>
      <c r="EC121" s="98">
        <f t="shared" si="97"/>
        <v>0</v>
      </c>
      <c r="ED121" s="98">
        <f t="shared" si="98"/>
        <v>0</v>
      </c>
      <c r="EE121" s="98">
        <f t="shared" si="99"/>
        <v>0</v>
      </c>
      <c r="EF121" s="98">
        <f t="shared" si="100"/>
        <v>1</v>
      </c>
      <c r="EG121" s="98">
        <f t="shared" si="101"/>
        <v>0</v>
      </c>
      <c r="EH121" s="98">
        <f t="shared" si="102"/>
        <v>0</v>
      </c>
      <c r="EI121" s="98">
        <f t="shared" si="103"/>
        <v>0</v>
      </c>
      <c r="EJ121" s="197">
        <f t="shared" si="104"/>
        <v>0</v>
      </c>
      <c r="EK121" s="197">
        <f t="shared" si="105"/>
        <v>0</v>
      </c>
      <c r="EL121" s="198">
        <f t="shared" si="106"/>
        <v>0</v>
      </c>
    </row>
    <row r="122" spans="2:142" x14ac:dyDescent="0.2">
      <c r="B122" s="133">
        <v>232</v>
      </c>
      <c r="H122" s="128">
        <v>365</v>
      </c>
      <c r="I122">
        <f t="shared" si="121"/>
        <v>1</v>
      </c>
      <c r="M122" s="158"/>
      <c r="P122" s="130">
        <v>303</v>
      </c>
      <c r="Q122">
        <f t="shared" si="108"/>
        <v>0</v>
      </c>
      <c r="R122" s="10">
        <f t="shared" si="19"/>
        <v>0</v>
      </c>
      <c r="V122" s="128">
        <v>330</v>
      </c>
      <c r="W122">
        <f t="shared" si="20"/>
        <v>1</v>
      </c>
      <c r="X122" s="10">
        <f t="shared" si="21"/>
        <v>0</v>
      </c>
      <c r="Y122" s="10">
        <f t="shared" si="22"/>
        <v>1</v>
      </c>
      <c r="AB122" s="144">
        <v>456</v>
      </c>
      <c r="AC122" s="10">
        <f t="shared" si="23"/>
        <v>0</v>
      </c>
      <c r="AD122" s="10">
        <f t="shared" si="24"/>
        <v>0</v>
      </c>
      <c r="AE122" s="10">
        <f t="shared" si="25"/>
        <v>0</v>
      </c>
      <c r="AF122" s="10">
        <f t="shared" si="26"/>
        <v>0</v>
      </c>
      <c r="AH122" s="128">
        <v>469</v>
      </c>
      <c r="AI122" s="10">
        <f t="shared" si="27"/>
        <v>1</v>
      </c>
      <c r="AJ122" s="10">
        <f t="shared" si="28"/>
        <v>1</v>
      </c>
      <c r="AK122" s="10">
        <f t="shared" si="29"/>
        <v>1</v>
      </c>
      <c r="AL122" s="10">
        <f t="shared" si="30"/>
        <v>1</v>
      </c>
      <c r="AM122" s="10">
        <f t="shared" si="31"/>
        <v>0</v>
      </c>
      <c r="AN122" s="133">
        <v>401</v>
      </c>
      <c r="AO122" s="10">
        <f t="shared" si="32"/>
        <v>0</v>
      </c>
      <c r="AP122" s="10">
        <f t="shared" si="33"/>
        <v>0</v>
      </c>
      <c r="AQ122" s="10">
        <f t="shared" si="34"/>
        <v>0</v>
      </c>
      <c r="AR122" s="10">
        <f t="shared" si="35"/>
        <v>0</v>
      </c>
      <c r="AS122" s="10">
        <f t="shared" si="36"/>
        <v>1</v>
      </c>
      <c r="AT122" s="133">
        <v>1087</v>
      </c>
      <c r="AU122" s="10">
        <f t="shared" si="5"/>
        <v>0</v>
      </c>
      <c r="AV122" s="10">
        <f t="shared" si="37"/>
        <v>0</v>
      </c>
      <c r="AW122" s="10">
        <f t="shared" si="38"/>
        <v>0</v>
      </c>
      <c r="AX122" s="10">
        <f t="shared" si="39"/>
        <v>0</v>
      </c>
      <c r="AY122" s="10">
        <f t="shared" si="40"/>
        <v>0</v>
      </c>
      <c r="AZ122" s="133">
        <v>968</v>
      </c>
      <c r="BA122" s="10">
        <f t="shared" si="6"/>
        <v>0</v>
      </c>
      <c r="BB122" s="10">
        <f t="shared" si="41"/>
        <v>1</v>
      </c>
      <c r="BC122" s="10">
        <f t="shared" si="42"/>
        <v>0</v>
      </c>
      <c r="BD122" s="10">
        <f t="shared" si="43"/>
        <v>1</v>
      </c>
      <c r="BE122" s="10">
        <f t="shared" si="44"/>
        <v>0</v>
      </c>
      <c r="BF122" s="10">
        <f t="shared" si="45"/>
        <v>0</v>
      </c>
      <c r="BG122" s="10">
        <f t="shared" si="46"/>
        <v>0</v>
      </c>
      <c r="BH122" s="10">
        <f t="shared" si="47"/>
        <v>0</v>
      </c>
      <c r="BJ122" s="184">
        <v>1114</v>
      </c>
      <c r="BK122" s="196">
        <f t="shared" si="48"/>
        <v>1</v>
      </c>
      <c r="BL122" s="197">
        <f t="shared" si="49"/>
        <v>1</v>
      </c>
      <c r="BM122" s="197">
        <f t="shared" si="50"/>
        <v>1</v>
      </c>
      <c r="BN122" s="197">
        <f t="shared" si="51"/>
        <v>1</v>
      </c>
      <c r="BO122" s="197">
        <f t="shared" si="52"/>
        <v>1</v>
      </c>
      <c r="BP122" s="197">
        <f t="shared" si="53"/>
        <v>1</v>
      </c>
      <c r="BQ122" s="197">
        <f t="shared" si="54"/>
        <v>0</v>
      </c>
      <c r="BR122" s="197">
        <f t="shared" si="107"/>
        <v>0</v>
      </c>
      <c r="BS122" s="198">
        <f t="shared" si="55"/>
        <v>0</v>
      </c>
      <c r="BT122" s="116">
        <f t="shared" si="56"/>
        <v>7</v>
      </c>
      <c r="BU122" s="164">
        <v>1519</v>
      </c>
      <c r="BV122" s="164">
        <f t="shared" si="57"/>
        <v>0</v>
      </c>
      <c r="BW122" s="98">
        <f t="shared" si="58"/>
        <v>0</v>
      </c>
      <c r="BX122" s="98">
        <f t="shared" si="59"/>
        <v>0</v>
      </c>
      <c r="BY122" s="98">
        <f t="shared" si="60"/>
        <v>1</v>
      </c>
      <c r="BZ122" s="98">
        <f t="shared" si="61"/>
        <v>0</v>
      </c>
      <c r="CA122" s="98">
        <f t="shared" si="62"/>
        <v>0</v>
      </c>
      <c r="CB122" s="98">
        <f t="shared" si="63"/>
        <v>0</v>
      </c>
      <c r="CC122" s="98">
        <f t="shared" si="64"/>
        <v>0</v>
      </c>
      <c r="CD122" s="197">
        <f t="shared" si="65"/>
        <v>0</v>
      </c>
      <c r="CE122" s="198">
        <f t="shared" si="66"/>
        <v>0</v>
      </c>
      <c r="CF122" s="116">
        <f t="shared" si="67"/>
        <v>2</v>
      </c>
      <c r="CG122" s="164">
        <v>1559</v>
      </c>
      <c r="CH122" s="196">
        <f t="shared" si="68"/>
        <v>0</v>
      </c>
      <c r="CI122" s="98">
        <f t="shared" si="69"/>
        <v>0</v>
      </c>
      <c r="CJ122" s="98">
        <f t="shared" si="70"/>
        <v>0</v>
      </c>
      <c r="CK122" s="98">
        <f t="shared" si="71"/>
        <v>0</v>
      </c>
      <c r="CL122" s="98">
        <f t="shared" si="72"/>
        <v>0</v>
      </c>
      <c r="CM122" s="98">
        <f t="shared" si="73"/>
        <v>0</v>
      </c>
      <c r="CN122" s="98">
        <f t="shared" si="74"/>
        <v>0</v>
      </c>
      <c r="CO122" s="99">
        <f t="shared" si="75"/>
        <v>0</v>
      </c>
      <c r="CP122" s="98">
        <f t="shared" si="76"/>
        <v>0</v>
      </c>
      <c r="CQ122" s="197">
        <f t="shared" si="77"/>
        <v>0</v>
      </c>
      <c r="CR122" s="198">
        <f t="shared" si="78"/>
        <v>0</v>
      </c>
      <c r="CS122">
        <f t="shared" si="79"/>
        <v>0</v>
      </c>
      <c r="CU122" s="164">
        <v>1714</v>
      </c>
      <c r="CV122" s="196">
        <f t="shared" si="109"/>
        <v>0</v>
      </c>
      <c r="CW122" s="98">
        <f t="shared" si="110"/>
        <v>1</v>
      </c>
      <c r="CX122" s="98">
        <f t="shared" si="111"/>
        <v>0</v>
      </c>
      <c r="CY122" s="98">
        <f t="shared" si="112"/>
        <v>1</v>
      </c>
      <c r="CZ122" s="98">
        <f t="shared" si="113"/>
        <v>0</v>
      </c>
      <c r="DA122" s="98">
        <f t="shared" si="114"/>
        <v>0</v>
      </c>
      <c r="DB122" s="98">
        <f t="shared" si="115"/>
        <v>0</v>
      </c>
      <c r="DC122" s="99">
        <f t="shared" si="116"/>
        <v>0</v>
      </c>
      <c r="DD122" s="98">
        <f t="shared" si="117"/>
        <v>0</v>
      </c>
      <c r="DE122" s="197">
        <f t="shared" si="118"/>
        <v>0</v>
      </c>
      <c r="DF122" s="197">
        <f t="shared" si="119"/>
        <v>0</v>
      </c>
      <c r="DG122" s="198">
        <f t="shared" si="120"/>
        <v>0</v>
      </c>
      <c r="DH122">
        <f t="shared" si="80"/>
        <v>2</v>
      </c>
      <c r="DJ122" s="164">
        <v>1983</v>
      </c>
      <c r="DK122" s="196">
        <f t="shared" si="81"/>
        <v>1</v>
      </c>
      <c r="DL122" s="98">
        <f t="shared" si="82"/>
        <v>1</v>
      </c>
      <c r="DM122" s="98">
        <f t="shared" si="83"/>
        <v>0</v>
      </c>
      <c r="DN122" s="98">
        <f t="shared" si="84"/>
        <v>0</v>
      </c>
      <c r="DO122" s="98">
        <f t="shared" si="85"/>
        <v>1</v>
      </c>
      <c r="DP122" s="98">
        <f t="shared" si="86"/>
        <v>0</v>
      </c>
      <c r="DQ122" s="98">
        <f t="shared" si="87"/>
        <v>0</v>
      </c>
      <c r="DR122" s="98">
        <f t="shared" si="88"/>
        <v>0</v>
      </c>
      <c r="DS122" s="98">
        <f t="shared" si="89"/>
        <v>0</v>
      </c>
      <c r="DT122" s="197">
        <f t="shared" si="90"/>
        <v>0</v>
      </c>
      <c r="DU122" s="197">
        <f t="shared" si="91"/>
        <v>0</v>
      </c>
      <c r="DV122" s="198">
        <f t="shared" si="92"/>
        <v>0</v>
      </c>
      <c r="DW122">
        <f t="shared" si="93"/>
        <v>3</v>
      </c>
      <c r="DY122" s="196">
        <v>1318</v>
      </c>
      <c r="DZ122" s="196">
        <f t="shared" si="94"/>
        <v>0</v>
      </c>
      <c r="EA122" s="197">
        <f t="shared" si="95"/>
        <v>0</v>
      </c>
      <c r="EB122" s="98">
        <f t="shared" si="96"/>
        <v>0</v>
      </c>
      <c r="EC122" s="98">
        <f t="shared" si="97"/>
        <v>0</v>
      </c>
      <c r="ED122" s="98">
        <f t="shared" si="98"/>
        <v>1</v>
      </c>
      <c r="EE122" s="98">
        <f t="shared" si="99"/>
        <v>0</v>
      </c>
      <c r="EF122" s="98">
        <f t="shared" si="100"/>
        <v>0</v>
      </c>
      <c r="EG122" s="98">
        <f t="shared" si="101"/>
        <v>0</v>
      </c>
      <c r="EH122" s="98">
        <f t="shared" si="102"/>
        <v>0</v>
      </c>
      <c r="EI122" s="98">
        <f t="shared" si="103"/>
        <v>0</v>
      </c>
      <c r="EJ122" s="197">
        <f t="shared" si="104"/>
        <v>0</v>
      </c>
      <c r="EK122" s="197">
        <f t="shared" si="105"/>
        <v>0</v>
      </c>
      <c r="EL122" s="198">
        <f t="shared" si="106"/>
        <v>0</v>
      </c>
    </row>
    <row r="123" spans="2:142" x14ac:dyDescent="0.2">
      <c r="B123" s="133">
        <v>254</v>
      </c>
      <c r="H123" s="128">
        <v>378</v>
      </c>
      <c r="I123">
        <f t="shared" si="121"/>
        <v>0</v>
      </c>
      <c r="M123" s="158"/>
      <c r="P123" s="130">
        <v>308</v>
      </c>
      <c r="Q123">
        <f t="shared" si="108"/>
        <v>1</v>
      </c>
      <c r="R123" s="10">
        <f t="shared" si="19"/>
        <v>0</v>
      </c>
      <c r="V123" s="128">
        <v>341</v>
      </c>
      <c r="W123">
        <f t="shared" si="20"/>
        <v>0</v>
      </c>
      <c r="X123" s="10">
        <f t="shared" si="21"/>
        <v>0</v>
      </c>
      <c r="Y123" s="10">
        <f t="shared" si="22"/>
        <v>0</v>
      </c>
      <c r="AB123" s="133">
        <v>461</v>
      </c>
      <c r="AC123" s="10">
        <f t="shared" si="23"/>
        <v>0</v>
      </c>
      <c r="AD123" s="10">
        <f t="shared" si="24"/>
        <v>0</v>
      </c>
      <c r="AE123" s="10">
        <f t="shared" si="25"/>
        <v>0</v>
      </c>
      <c r="AF123" s="10">
        <f t="shared" si="26"/>
        <v>0</v>
      </c>
      <c r="AH123" s="128">
        <v>492</v>
      </c>
      <c r="AI123" s="10">
        <f t="shared" si="27"/>
        <v>1</v>
      </c>
      <c r="AJ123" s="10">
        <f t="shared" si="28"/>
        <v>0</v>
      </c>
      <c r="AK123" s="10">
        <f t="shared" si="29"/>
        <v>0</v>
      </c>
      <c r="AL123" s="10">
        <f t="shared" si="30"/>
        <v>0</v>
      </c>
      <c r="AM123" s="10">
        <f t="shared" si="31"/>
        <v>0</v>
      </c>
      <c r="AN123" s="144">
        <v>451</v>
      </c>
      <c r="AO123" s="10">
        <f t="shared" si="32"/>
        <v>0</v>
      </c>
      <c r="AP123" s="10">
        <f t="shared" si="33"/>
        <v>0</v>
      </c>
      <c r="AQ123" s="10">
        <f t="shared" si="34"/>
        <v>0</v>
      </c>
      <c r="AR123" s="10">
        <f t="shared" si="35"/>
        <v>0</v>
      </c>
      <c r="AS123" s="10">
        <f t="shared" si="36"/>
        <v>0</v>
      </c>
      <c r="AT123" s="133">
        <v>1102</v>
      </c>
      <c r="AU123" s="10">
        <f t="shared" si="5"/>
        <v>0</v>
      </c>
      <c r="AV123" s="10">
        <f t="shared" si="37"/>
        <v>0</v>
      </c>
      <c r="AW123" s="10">
        <f t="shared" si="38"/>
        <v>0</v>
      </c>
      <c r="AX123" s="10">
        <f t="shared" si="39"/>
        <v>0</v>
      </c>
      <c r="AY123" s="10">
        <f t="shared" si="40"/>
        <v>0</v>
      </c>
      <c r="AZ123" s="133">
        <v>987</v>
      </c>
      <c r="BA123" s="10">
        <f t="shared" si="6"/>
        <v>1</v>
      </c>
      <c r="BB123" s="10">
        <f t="shared" si="41"/>
        <v>1</v>
      </c>
      <c r="BC123" s="10">
        <f t="shared" si="42"/>
        <v>1</v>
      </c>
      <c r="BD123" s="10">
        <f t="shared" si="43"/>
        <v>0</v>
      </c>
      <c r="BE123" s="10">
        <f t="shared" si="44"/>
        <v>0</v>
      </c>
      <c r="BF123" s="10">
        <f t="shared" si="45"/>
        <v>1</v>
      </c>
      <c r="BG123" s="10">
        <f t="shared" si="46"/>
        <v>0</v>
      </c>
      <c r="BH123" s="10">
        <f t="shared" si="47"/>
        <v>0</v>
      </c>
      <c r="BJ123" s="133">
        <v>1124</v>
      </c>
      <c r="BK123" s="196">
        <f t="shared" si="48"/>
        <v>1</v>
      </c>
      <c r="BL123" s="197">
        <f t="shared" si="49"/>
        <v>1</v>
      </c>
      <c r="BM123" s="197">
        <f t="shared" si="50"/>
        <v>0</v>
      </c>
      <c r="BN123" s="197">
        <f t="shared" si="51"/>
        <v>0</v>
      </c>
      <c r="BO123" s="197">
        <f t="shared" si="52"/>
        <v>0</v>
      </c>
      <c r="BP123" s="197">
        <f t="shared" si="53"/>
        <v>0</v>
      </c>
      <c r="BQ123" s="197">
        <f t="shared" si="54"/>
        <v>0</v>
      </c>
      <c r="BR123" s="197">
        <f t="shared" si="107"/>
        <v>0</v>
      </c>
      <c r="BS123" s="198">
        <f t="shared" si="55"/>
        <v>0</v>
      </c>
      <c r="BT123" s="116">
        <f t="shared" si="56"/>
        <v>3</v>
      </c>
      <c r="BU123" s="164">
        <v>1538</v>
      </c>
      <c r="BV123" s="164">
        <f t="shared" si="57"/>
        <v>1</v>
      </c>
      <c r="BW123" s="98">
        <f t="shared" si="58"/>
        <v>0</v>
      </c>
      <c r="BX123" s="98">
        <f t="shared" si="59"/>
        <v>0</v>
      </c>
      <c r="BY123" s="98">
        <f t="shared" si="60"/>
        <v>0</v>
      </c>
      <c r="BZ123" s="98">
        <f t="shared" si="61"/>
        <v>0</v>
      </c>
      <c r="CA123" s="98">
        <f t="shared" si="62"/>
        <v>0</v>
      </c>
      <c r="CB123" s="98">
        <f t="shared" si="63"/>
        <v>0</v>
      </c>
      <c r="CC123" s="98">
        <f t="shared" si="64"/>
        <v>0</v>
      </c>
      <c r="CD123" s="197">
        <f t="shared" si="65"/>
        <v>0</v>
      </c>
      <c r="CE123" s="198">
        <f t="shared" si="66"/>
        <v>0</v>
      </c>
      <c r="CF123" s="116">
        <f t="shared" si="67"/>
        <v>2</v>
      </c>
      <c r="CG123" s="164">
        <v>1625</v>
      </c>
      <c r="CH123" s="196">
        <f t="shared" si="68"/>
        <v>1</v>
      </c>
      <c r="CI123" s="98">
        <f t="shared" si="69"/>
        <v>1</v>
      </c>
      <c r="CJ123" s="98">
        <f t="shared" si="70"/>
        <v>1</v>
      </c>
      <c r="CK123" s="98">
        <f t="shared" si="71"/>
        <v>0</v>
      </c>
      <c r="CL123" s="98">
        <f t="shared" si="72"/>
        <v>1</v>
      </c>
      <c r="CM123" s="98">
        <f t="shared" si="73"/>
        <v>0</v>
      </c>
      <c r="CN123" s="98">
        <f t="shared" si="74"/>
        <v>0</v>
      </c>
      <c r="CO123" s="99">
        <f t="shared" si="75"/>
        <v>0</v>
      </c>
      <c r="CP123" s="98">
        <f t="shared" si="76"/>
        <v>0</v>
      </c>
      <c r="CQ123" s="197">
        <f t="shared" si="77"/>
        <v>0</v>
      </c>
      <c r="CR123" s="198">
        <f t="shared" si="78"/>
        <v>0</v>
      </c>
      <c r="CS123">
        <f t="shared" si="79"/>
        <v>4</v>
      </c>
      <c r="CU123" s="164">
        <v>1717</v>
      </c>
      <c r="CV123" s="196">
        <f t="shared" si="109"/>
        <v>1</v>
      </c>
      <c r="CW123" s="98">
        <f t="shared" si="110"/>
        <v>1</v>
      </c>
      <c r="CX123" s="98">
        <f t="shared" si="111"/>
        <v>1</v>
      </c>
      <c r="CY123" s="98">
        <f t="shared" si="112"/>
        <v>1</v>
      </c>
      <c r="CZ123" s="98">
        <f t="shared" si="113"/>
        <v>0</v>
      </c>
      <c r="DA123" s="98">
        <f t="shared" si="114"/>
        <v>0</v>
      </c>
      <c r="DB123" s="98">
        <f t="shared" si="115"/>
        <v>0</v>
      </c>
      <c r="DC123" s="99">
        <f t="shared" si="116"/>
        <v>0</v>
      </c>
      <c r="DD123" s="98">
        <f t="shared" si="117"/>
        <v>0</v>
      </c>
      <c r="DE123" s="197">
        <f t="shared" si="118"/>
        <v>0</v>
      </c>
      <c r="DF123" s="197">
        <f t="shared" si="119"/>
        <v>0</v>
      </c>
      <c r="DG123" s="198">
        <f t="shared" si="120"/>
        <v>0</v>
      </c>
      <c r="DH123">
        <f t="shared" si="80"/>
        <v>4</v>
      </c>
      <c r="DJ123" s="164">
        <v>1986</v>
      </c>
      <c r="DK123" s="196">
        <f t="shared" si="81"/>
        <v>1</v>
      </c>
      <c r="DL123" s="98">
        <f t="shared" si="82"/>
        <v>1</v>
      </c>
      <c r="DM123" s="98">
        <f t="shared" si="83"/>
        <v>1</v>
      </c>
      <c r="DN123" s="98">
        <f t="shared" si="84"/>
        <v>0</v>
      </c>
      <c r="DO123" s="98">
        <f t="shared" si="85"/>
        <v>0</v>
      </c>
      <c r="DP123" s="98">
        <f t="shared" si="86"/>
        <v>0</v>
      </c>
      <c r="DQ123" s="98">
        <f t="shared" si="87"/>
        <v>0</v>
      </c>
      <c r="DR123" s="98">
        <f t="shared" si="88"/>
        <v>0</v>
      </c>
      <c r="DS123" s="98">
        <f t="shared" si="89"/>
        <v>0</v>
      </c>
      <c r="DT123" s="197">
        <f t="shared" si="90"/>
        <v>0</v>
      </c>
      <c r="DU123" s="197">
        <f t="shared" si="91"/>
        <v>0</v>
      </c>
      <c r="DV123" s="198">
        <f t="shared" si="92"/>
        <v>0</v>
      </c>
      <c r="DW123">
        <f t="shared" si="93"/>
        <v>3</v>
      </c>
      <c r="DY123" s="196">
        <v>1323</v>
      </c>
      <c r="DZ123" s="196">
        <f t="shared" si="94"/>
        <v>1</v>
      </c>
      <c r="EA123" s="197">
        <f t="shared" si="95"/>
        <v>1</v>
      </c>
      <c r="EB123" s="98">
        <f t="shared" si="96"/>
        <v>0</v>
      </c>
      <c r="EC123" s="98">
        <f t="shared" si="97"/>
        <v>0</v>
      </c>
      <c r="ED123" s="98">
        <f t="shared" si="98"/>
        <v>0</v>
      </c>
      <c r="EE123" s="98">
        <f t="shared" si="99"/>
        <v>0</v>
      </c>
      <c r="EF123" s="98">
        <f t="shared" si="100"/>
        <v>0</v>
      </c>
      <c r="EG123" s="98">
        <f t="shared" si="101"/>
        <v>1</v>
      </c>
      <c r="EH123" s="98">
        <f t="shared" si="102"/>
        <v>0</v>
      </c>
      <c r="EI123" s="98">
        <f t="shared" si="103"/>
        <v>0</v>
      </c>
      <c r="EJ123" s="197">
        <f t="shared" si="104"/>
        <v>0</v>
      </c>
      <c r="EK123" s="197">
        <f t="shared" si="105"/>
        <v>0</v>
      </c>
      <c r="EL123" s="198">
        <f t="shared" si="106"/>
        <v>0</v>
      </c>
    </row>
    <row r="124" spans="2:142" x14ac:dyDescent="0.2">
      <c r="B124" s="133">
        <v>255</v>
      </c>
      <c r="H124" s="128">
        <v>401</v>
      </c>
      <c r="I124">
        <f t="shared" si="121"/>
        <v>0</v>
      </c>
      <c r="M124" s="2"/>
      <c r="P124" s="128">
        <v>311</v>
      </c>
      <c r="Q124">
        <f t="shared" si="108"/>
        <v>0</v>
      </c>
      <c r="R124" s="10">
        <f t="shared" si="19"/>
        <v>0</v>
      </c>
      <c r="V124" s="128">
        <v>343</v>
      </c>
      <c r="W124">
        <f t="shared" si="20"/>
        <v>1</v>
      </c>
      <c r="X124" s="10">
        <f t="shared" si="21"/>
        <v>0</v>
      </c>
      <c r="Y124" s="10">
        <f t="shared" si="22"/>
        <v>0</v>
      </c>
      <c r="AB124" s="144">
        <v>469</v>
      </c>
      <c r="AC124" s="10">
        <f t="shared" si="23"/>
        <v>1</v>
      </c>
      <c r="AD124" s="10">
        <f t="shared" si="24"/>
        <v>1</v>
      </c>
      <c r="AE124" s="10">
        <f t="shared" si="25"/>
        <v>1</v>
      </c>
      <c r="AF124" s="10">
        <f t="shared" si="26"/>
        <v>0</v>
      </c>
      <c r="AH124" s="128">
        <v>494</v>
      </c>
      <c r="AI124" s="10">
        <f t="shared" si="27"/>
        <v>1</v>
      </c>
      <c r="AJ124" s="10">
        <f t="shared" si="28"/>
        <v>1</v>
      </c>
      <c r="AK124" s="10">
        <f t="shared" si="29"/>
        <v>1</v>
      </c>
      <c r="AL124" s="10">
        <f t="shared" si="30"/>
        <v>0</v>
      </c>
      <c r="AM124" s="10">
        <f t="shared" si="31"/>
        <v>0</v>
      </c>
      <c r="AN124" s="133">
        <v>469</v>
      </c>
      <c r="AO124" s="10">
        <f t="shared" si="32"/>
        <v>1</v>
      </c>
      <c r="AP124" s="10">
        <f t="shared" si="33"/>
        <v>1</v>
      </c>
      <c r="AQ124" s="10">
        <f t="shared" si="34"/>
        <v>1</v>
      </c>
      <c r="AR124" s="10">
        <f t="shared" si="35"/>
        <v>1</v>
      </c>
      <c r="AS124" s="10">
        <f t="shared" si="36"/>
        <v>1</v>
      </c>
      <c r="AT124" s="133">
        <v>1114</v>
      </c>
      <c r="AU124" s="10">
        <f t="shared" si="5"/>
        <v>1</v>
      </c>
      <c r="AV124" s="10">
        <f t="shared" si="37"/>
        <v>1</v>
      </c>
      <c r="AW124" s="10">
        <f t="shared" si="38"/>
        <v>1</v>
      </c>
      <c r="AX124" s="10">
        <f t="shared" si="39"/>
        <v>1</v>
      </c>
      <c r="AY124" s="10">
        <f t="shared" si="40"/>
        <v>0</v>
      </c>
      <c r="AZ124" s="144">
        <v>1024</v>
      </c>
      <c r="BA124" s="10">
        <f t="shared" si="6"/>
        <v>0</v>
      </c>
      <c r="BB124" s="10">
        <f t="shared" si="41"/>
        <v>0</v>
      </c>
      <c r="BC124" s="10">
        <f t="shared" si="42"/>
        <v>1</v>
      </c>
      <c r="BD124" s="10">
        <f t="shared" si="43"/>
        <v>0</v>
      </c>
      <c r="BE124" s="10">
        <f t="shared" si="44"/>
        <v>0</v>
      </c>
      <c r="BF124" s="10">
        <f t="shared" si="45"/>
        <v>0</v>
      </c>
      <c r="BG124" s="10">
        <f t="shared" si="46"/>
        <v>0</v>
      </c>
      <c r="BH124" s="10">
        <f t="shared" si="47"/>
        <v>0</v>
      </c>
      <c r="BJ124" s="133">
        <v>1208</v>
      </c>
      <c r="BK124" s="196">
        <f t="shared" si="48"/>
        <v>0</v>
      </c>
      <c r="BL124" s="197">
        <f t="shared" si="49"/>
        <v>0</v>
      </c>
      <c r="BM124" s="197">
        <f t="shared" si="50"/>
        <v>0</v>
      </c>
      <c r="BN124" s="197">
        <f t="shared" si="51"/>
        <v>0</v>
      </c>
      <c r="BO124" s="197">
        <f t="shared" si="52"/>
        <v>0</v>
      </c>
      <c r="BP124" s="197">
        <f t="shared" si="53"/>
        <v>0</v>
      </c>
      <c r="BQ124" s="197">
        <f t="shared" si="54"/>
        <v>0</v>
      </c>
      <c r="BR124" s="197">
        <f t="shared" si="107"/>
        <v>0</v>
      </c>
      <c r="BS124" s="198">
        <f t="shared" si="55"/>
        <v>0</v>
      </c>
      <c r="BT124" s="116">
        <f t="shared" si="56"/>
        <v>1</v>
      </c>
      <c r="BU124" s="164">
        <v>1592</v>
      </c>
      <c r="BV124" s="164">
        <f t="shared" si="57"/>
        <v>0</v>
      </c>
      <c r="BW124" s="98">
        <f t="shared" si="58"/>
        <v>1</v>
      </c>
      <c r="BX124" s="98">
        <f t="shared" si="59"/>
        <v>1</v>
      </c>
      <c r="BY124" s="98">
        <f t="shared" si="60"/>
        <v>1</v>
      </c>
      <c r="BZ124" s="98">
        <f t="shared" si="61"/>
        <v>1</v>
      </c>
      <c r="CA124" s="98">
        <f t="shared" si="62"/>
        <v>0</v>
      </c>
      <c r="CB124" s="98">
        <f t="shared" si="63"/>
        <v>0</v>
      </c>
      <c r="CC124" s="98">
        <f t="shared" si="64"/>
        <v>0</v>
      </c>
      <c r="CD124" s="197">
        <f t="shared" si="65"/>
        <v>0</v>
      </c>
      <c r="CE124" s="198">
        <f t="shared" si="66"/>
        <v>0</v>
      </c>
      <c r="CF124" s="116">
        <f t="shared" si="67"/>
        <v>5</v>
      </c>
      <c r="CG124" s="164">
        <v>1675</v>
      </c>
      <c r="CH124" s="196">
        <f t="shared" si="68"/>
        <v>0</v>
      </c>
      <c r="CI124" s="98">
        <f t="shared" si="69"/>
        <v>0</v>
      </c>
      <c r="CJ124" s="98">
        <f t="shared" si="70"/>
        <v>0</v>
      </c>
      <c r="CK124" s="98">
        <f t="shared" si="71"/>
        <v>0</v>
      </c>
      <c r="CL124" s="98">
        <f t="shared" si="72"/>
        <v>0</v>
      </c>
      <c r="CM124" s="98">
        <f t="shared" si="73"/>
        <v>0</v>
      </c>
      <c r="CN124" s="98">
        <f t="shared" si="74"/>
        <v>0</v>
      </c>
      <c r="CO124" s="99">
        <f t="shared" si="75"/>
        <v>0</v>
      </c>
      <c r="CP124" s="98">
        <f t="shared" si="76"/>
        <v>0</v>
      </c>
      <c r="CQ124" s="197">
        <f t="shared" si="77"/>
        <v>0</v>
      </c>
      <c r="CR124" s="198">
        <f t="shared" si="78"/>
        <v>0</v>
      </c>
      <c r="CS124">
        <f t="shared" si="79"/>
        <v>0</v>
      </c>
      <c r="CU124" s="164">
        <v>1718</v>
      </c>
      <c r="CV124" s="196">
        <f t="shared" si="109"/>
        <v>1</v>
      </c>
      <c r="CW124" s="98">
        <f t="shared" si="110"/>
        <v>1</v>
      </c>
      <c r="CX124" s="98">
        <f t="shared" si="111"/>
        <v>0</v>
      </c>
      <c r="CY124" s="98">
        <f t="shared" si="112"/>
        <v>0</v>
      </c>
      <c r="CZ124" s="98">
        <f t="shared" si="113"/>
        <v>0</v>
      </c>
      <c r="DA124" s="98">
        <f t="shared" si="114"/>
        <v>1</v>
      </c>
      <c r="DB124" s="98">
        <f t="shared" si="115"/>
        <v>0</v>
      </c>
      <c r="DC124" s="99">
        <f t="shared" si="116"/>
        <v>0</v>
      </c>
      <c r="DD124" s="98">
        <f t="shared" si="117"/>
        <v>0</v>
      </c>
      <c r="DE124" s="197">
        <f t="shared" si="118"/>
        <v>0</v>
      </c>
      <c r="DF124" s="197">
        <f t="shared" si="119"/>
        <v>0</v>
      </c>
      <c r="DG124" s="198">
        <f t="shared" si="120"/>
        <v>0</v>
      </c>
      <c r="DH124">
        <f t="shared" si="80"/>
        <v>3</v>
      </c>
      <c r="DJ124" s="164">
        <v>2052</v>
      </c>
      <c r="DK124" s="196">
        <f t="shared" si="81"/>
        <v>0</v>
      </c>
      <c r="DL124" s="98">
        <f t="shared" si="82"/>
        <v>0</v>
      </c>
      <c r="DM124" s="98">
        <f t="shared" si="83"/>
        <v>0</v>
      </c>
      <c r="DN124" s="98">
        <f t="shared" si="84"/>
        <v>0</v>
      </c>
      <c r="DO124" s="98">
        <f t="shared" si="85"/>
        <v>0</v>
      </c>
      <c r="DP124" s="98">
        <f t="shared" si="86"/>
        <v>0</v>
      </c>
      <c r="DQ124" s="98">
        <f t="shared" si="87"/>
        <v>0</v>
      </c>
      <c r="DR124" s="98">
        <f t="shared" si="88"/>
        <v>0</v>
      </c>
      <c r="DS124" s="98">
        <f t="shared" si="89"/>
        <v>0</v>
      </c>
      <c r="DT124" s="197">
        <f t="shared" si="90"/>
        <v>0</v>
      </c>
      <c r="DU124" s="197">
        <f t="shared" si="91"/>
        <v>0</v>
      </c>
      <c r="DV124" s="198">
        <f t="shared" si="92"/>
        <v>0</v>
      </c>
      <c r="DW124">
        <f t="shared" si="93"/>
        <v>0</v>
      </c>
      <c r="DY124" s="196">
        <v>1477</v>
      </c>
      <c r="DZ124" s="196">
        <f t="shared" si="94"/>
        <v>1</v>
      </c>
      <c r="EA124" s="197">
        <f t="shared" si="95"/>
        <v>1</v>
      </c>
      <c r="EB124" s="98">
        <f t="shared" si="96"/>
        <v>1</v>
      </c>
      <c r="EC124" s="98">
        <f t="shared" si="97"/>
        <v>0</v>
      </c>
      <c r="ED124" s="98">
        <f t="shared" si="98"/>
        <v>0</v>
      </c>
      <c r="EE124" s="98">
        <f t="shared" si="99"/>
        <v>0</v>
      </c>
      <c r="EF124" s="98">
        <f t="shared" si="100"/>
        <v>0</v>
      </c>
      <c r="EG124" s="98">
        <f t="shared" si="101"/>
        <v>0</v>
      </c>
      <c r="EH124" s="98">
        <f t="shared" si="102"/>
        <v>0</v>
      </c>
      <c r="EI124" s="98">
        <f t="shared" si="103"/>
        <v>0</v>
      </c>
      <c r="EJ124" s="197">
        <f t="shared" si="104"/>
        <v>0</v>
      </c>
      <c r="EK124" s="197">
        <f t="shared" si="105"/>
        <v>0</v>
      </c>
      <c r="EL124" s="198">
        <f t="shared" si="106"/>
        <v>0</v>
      </c>
    </row>
    <row r="125" spans="2:142" x14ac:dyDescent="0.2">
      <c r="B125" s="133">
        <v>267</v>
      </c>
      <c r="H125" s="128">
        <v>422</v>
      </c>
      <c r="I125">
        <f t="shared" si="121"/>
        <v>0</v>
      </c>
      <c r="M125" s="158"/>
      <c r="P125" s="130">
        <v>312</v>
      </c>
      <c r="Q125">
        <f t="shared" si="108"/>
        <v>1</v>
      </c>
      <c r="R125" s="10">
        <f t="shared" si="19"/>
        <v>1</v>
      </c>
      <c r="V125" s="128">
        <v>358</v>
      </c>
      <c r="W125">
        <f t="shared" si="20"/>
        <v>0</v>
      </c>
      <c r="X125" s="10">
        <f t="shared" si="21"/>
        <v>0</v>
      </c>
      <c r="Y125" s="10">
        <f t="shared" si="22"/>
        <v>0</v>
      </c>
      <c r="AB125" s="133">
        <v>486</v>
      </c>
      <c r="AC125" s="10">
        <f t="shared" si="23"/>
        <v>1</v>
      </c>
      <c r="AD125" s="10">
        <f t="shared" si="24"/>
        <v>0</v>
      </c>
      <c r="AE125" s="10">
        <f t="shared" si="25"/>
        <v>0</v>
      </c>
      <c r="AF125" s="10">
        <f t="shared" si="26"/>
        <v>0</v>
      </c>
      <c r="AH125" s="128">
        <v>503</v>
      </c>
      <c r="AI125" s="10">
        <f t="shared" si="27"/>
        <v>0</v>
      </c>
      <c r="AJ125" s="10">
        <f t="shared" si="28"/>
        <v>0</v>
      </c>
      <c r="AK125" s="10">
        <f t="shared" si="29"/>
        <v>0</v>
      </c>
      <c r="AL125" s="10">
        <f t="shared" si="30"/>
        <v>0</v>
      </c>
      <c r="AM125" s="10">
        <f t="shared" si="31"/>
        <v>0</v>
      </c>
      <c r="AN125" s="133">
        <v>494</v>
      </c>
      <c r="AO125" s="10">
        <f t="shared" si="32"/>
        <v>1</v>
      </c>
      <c r="AP125" s="10">
        <f t="shared" si="33"/>
        <v>1</v>
      </c>
      <c r="AQ125" s="10">
        <f t="shared" si="34"/>
        <v>1</v>
      </c>
      <c r="AR125" s="10">
        <f t="shared" si="35"/>
        <v>1</v>
      </c>
      <c r="AS125" s="10">
        <f t="shared" si="36"/>
        <v>0</v>
      </c>
      <c r="AT125" s="144">
        <v>1124</v>
      </c>
      <c r="AU125" s="10">
        <f t="shared" si="5"/>
        <v>0</v>
      </c>
      <c r="AV125" s="10">
        <f t="shared" si="37"/>
        <v>0</v>
      </c>
      <c r="AW125" s="10">
        <f t="shared" si="38"/>
        <v>0</v>
      </c>
      <c r="AX125" s="10">
        <f t="shared" si="39"/>
        <v>0</v>
      </c>
      <c r="AY125" s="10">
        <f t="shared" si="40"/>
        <v>0</v>
      </c>
      <c r="AZ125" s="133">
        <v>1071</v>
      </c>
      <c r="BA125" s="10">
        <f t="shared" si="6"/>
        <v>0</v>
      </c>
      <c r="BB125" s="10">
        <f t="shared" si="41"/>
        <v>0</v>
      </c>
      <c r="BC125" s="10">
        <f t="shared" si="42"/>
        <v>1</v>
      </c>
      <c r="BD125" s="10">
        <f t="shared" si="43"/>
        <v>0</v>
      </c>
      <c r="BE125" s="10">
        <f t="shared" si="44"/>
        <v>0</v>
      </c>
      <c r="BF125" s="10">
        <f t="shared" si="45"/>
        <v>0</v>
      </c>
      <c r="BG125" s="10">
        <f t="shared" si="46"/>
        <v>0</v>
      </c>
      <c r="BH125" s="10">
        <f t="shared" si="47"/>
        <v>0</v>
      </c>
      <c r="BJ125" s="133">
        <v>1218</v>
      </c>
      <c r="BK125" s="196">
        <f t="shared" si="48"/>
        <v>1</v>
      </c>
      <c r="BL125" s="197">
        <f t="shared" si="49"/>
        <v>0</v>
      </c>
      <c r="BM125" s="197">
        <f t="shared" si="50"/>
        <v>0</v>
      </c>
      <c r="BN125" s="197">
        <f t="shared" si="51"/>
        <v>0</v>
      </c>
      <c r="BO125" s="197">
        <f t="shared" si="52"/>
        <v>1</v>
      </c>
      <c r="BP125" s="197">
        <f t="shared" si="53"/>
        <v>0</v>
      </c>
      <c r="BQ125" s="197">
        <f t="shared" si="54"/>
        <v>0</v>
      </c>
      <c r="BR125" s="197">
        <f t="shared" si="107"/>
        <v>0</v>
      </c>
      <c r="BS125" s="198">
        <f t="shared" si="55"/>
        <v>0</v>
      </c>
      <c r="BT125" s="116">
        <f t="shared" si="56"/>
        <v>3</v>
      </c>
      <c r="BU125" s="164">
        <v>1622</v>
      </c>
      <c r="BV125" s="164">
        <f t="shared" si="57"/>
        <v>1</v>
      </c>
      <c r="BW125" s="98">
        <f t="shared" si="58"/>
        <v>0</v>
      </c>
      <c r="BX125" s="98">
        <f t="shared" si="59"/>
        <v>0</v>
      </c>
      <c r="BY125" s="98">
        <f t="shared" si="60"/>
        <v>0</v>
      </c>
      <c r="BZ125" s="98">
        <f t="shared" si="61"/>
        <v>0</v>
      </c>
      <c r="CA125" s="98">
        <f t="shared" si="62"/>
        <v>0</v>
      </c>
      <c r="CB125" s="98">
        <f t="shared" si="63"/>
        <v>0</v>
      </c>
      <c r="CC125" s="98">
        <f t="shared" si="64"/>
        <v>0</v>
      </c>
      <c r="CD125" s="197">
        <f t="shared" si="65"/>
        <v>0</v>
      </c>
      <c r="CE125" s="198">
        <f t="shared" si="66"/>
        <v>0</v>
      </c>
      <c r="CF125" s="116">
        <f t="shared" si="67"/>
        <v>2</v>
      </c>
      <c r="CG125" s="164">
        <v>1676</v>
      </c>
      <c r="CH125" s="196">
        <f t="shared" si="68"/>
        <v>1</v>
      </c>
      <c r="CI125" s="98">
        <f t="shared" si="69"/>
        <v>0</v>
      </c>
      <c r="CJ125" s="98">
        <f t="shared" si="70"/>
        <v>0</v>
      </c>
      <c r="CK125" s="98">
        <f t="shared" si="71"/>
        <v>0</v>
      </c>
      <c r="CL125" s="98">
        <f t="shared" si="72"/>
        <v>0</v>
      </c>
      <c r="CM125" s="98">
        <f t="shared" si="73"/>
        <v>0</v>
      </c>
      <c r="CN125" s="98">
        <f t="shared" si="74"/>
        <v>0</v>
      </c>
      <c r="CO125" s="99">
        <f t="shared" si="75"/>
        <v>0</v>
      </c>
      <c r="CP125" s="98">
        <f t="shared" si="76"/>
        <v>0</v>
      </c>
      <c r="CQ125" s="197">
        <f t="shared" si="77"/>
        <v>0</v>
      </c>
      <c r="CR125" s="198">
        <f t="shared" si="78"/>
        <v>0</v>
      </c>
      <c r="CS125">
        <f t="shared" si="79"/>
        <v>1</v>
      </c>
      <c r="CU125" s="164">
        <v>1732</v>
      </c>
      <c r="CV125" s="196">
        <f t="shared" si="109"/>
        <v>1</v>
      </c>
      <c r="CW125" s="98">
        <f t="shared" si="110"/>
        <v>1</v>
      </c>
      <c r="CX125" s="98">
        <f t="shared" si="111"/>
        <v>0</v>
      </c>
      <c r="CY125" s="98">
        <f t="shared" si="112"/>
        <v>0</v>
      </c>
      <c r="CZ125" s="98">
        <f t="shared" si="113"/>
        <v>1</v>
      </c>
      <c r="DA125" s="98">
        <f t="shared" si="114"/>
        <v>0</v>
      </c>
      <c r="DB125" s="98">
        <f t="shared" si="115"/>
        <v>0</v>
      </c>
      <c r="DC125" s="99">
        <f t="shared" si="116"/>
        <v>0</v>
      </c>
      <c r="DD125" s="98">
        <f t="shared" si="117"/>
        <v>0</v>
      </c>
      <c r="DE125" s="197">
        <f t="shared" si="118"/>
        <v>0</v>
      </c>
      <c r="DF125" s="197">
        <f t="shared" si="119"/>
        <v>0</v>
      </c>
      <c r="DG125" s="198">
        <f t="shared" si="120"/>
        <v>0</v>
      </c>
      <c r="DH125">
        <f t="shared" si="80"/>
        <v>3</v>
      </c>
      <c r="DJ125" s="164">
        <v>2054</v>
      </c>
      <c r="DK125" s="196">
        <f t="shared" si="81"/>
        <v>1</v>
      </c>
      <c r="DL125" s="98">
        <f t="shared" si="82"/>
        <v>1</v>
      </c>
      <c r="DM125" s="98">
        <f t="shared" si="83"/>
        <v>0</v>
      </c>
      <c r="DN125" s="98">
        <f t="shared" si="84"/>
        <v>0</v>
      </c>
      <c r="DO125" s="98">
        <f t="shared" si="85"/>
        <v>0</v>
      </c>
      <c r="DP125" s="98">
        <f t="shared" si="86"/>
        <v>1</v>
      </c>
      <c r="DQ125" s="98">
        <f t="shared" si="87"/>
        <v>0</v>
      </c>
      <c r="DR125" s="98">
        <f t="shared" si="88"/>
        <v>0</v>
      </c>
      <c r="DS125" s="98">
        <f t="shared" si="89"/>
        <v>0</v>
      </c>
      <c r="DT125" s="197">
        <f t="shared" si="90"/>
        <v>0</v>
      </c>
      <c r="DU125" s="197">
        <f t="shared" si="91"/>
        <v>0</v>
      </c>
      <c r="DV125" s="198">
        <f t="shared" si="92"/>
        <v>0</v>
      </c>
      <c r="DW125">
        <f t="shared" si="93"/>
        <v>3</v>
      </c>
      <c r="DY125" s="196">
        <v>1511</v>
      </c>
      <c r="DZ125" s="196">
        <f t="shared" si="94"/>
        <v>0</v>
      </c>
      <c r="EA125" s="197">
        <f t="shared" si="95"/>
        <v>0</v>
      </c>
      <c r="EB125" s="98">
        <f t="shared" si="96"/>
        <v>0</v>
      </c>
      <c r="EC125" s="98">
        <f t="shared" si="97"/>
        <v>1</v>
      </c>
      <c r="ED125" s="98">
        <f t="shared" si="98"/>
        <v>0</v>
      </c>
      <c r="EE125" s="98">
        <f t="shared" si="99"/>
        <v>1</v>
      </c>
      <c r="EF125" s="98">
        <f t="shared" si="100"/>
        <v>1</v>
      </c>
      <c r="EG125" s="98">
        <f t="shared" si="101"/>
        <v>1</v>
      </c>
      <c r="EH125" s="98">
        <f t="shared" si="102"/>
        <v>0</v>
      </c>
      <c r="EI125" s="98">
        <f t="shared" si="103"/>
        <v>0</v>
      </c>
      <c r="EJ125" s="197">
        <f t="shared" si="104"/>
        <v>0</v>
      </c>
      <c r="EK125" s="197">
        <f t="shared" si="105"/>
        <v>0</v>
      </c>
      <c r="EL125" s="198">
        <f t="shared" si="106"/>
        <v>0</v>
      </c>
    </row>
    <row r="126" spans="2:142" x14ac:dyDescent="0.2">
      <c r="B126" s="133">
        <v>269</v>
      </c>
      <c r="H126" s="128">
        <v>448</v>
      </c>
      <c r="I126">
        <f t="shared" si="121"/>
        <v>0</v>
      </c>
      <c r="M126" s="158"/>
      <c r="P126" s="130">
        <v>313</v>
      </c>
      <c r="Q126">
        <f t="shared" ref="Q126:Q157" si="122">IF(ISNA(MATCH(P126,H$53:H$132,0)),0,1)</f>
        <v>0</v>
      </c>
      <c r="R126" s="10">
        <f t="shared" si="19"/>
        <v>0</v>
      </c>
      <c r="V126" s="130">
        <v>359</v>
      </c>
      <c r="W126">
        <f t="shared" si="20"/>
        <v>0</v>
      </c>
      <c r="X126" s="10">
        <f t="shared" si="21"/>
        <v>0</v>
      </c>
      <c r="Y126" s="10">
        <f t="shared" si="22"/>
        <v>0</v>
      </c>
      <c r="AB126" s="144">
        <v>492</v>
      </c>
      <c r="AC126" s="10">
        <f t="shared" ref="AC126:AC157" si="123">IF(ISNA(MATCH(AB126,V$62:V$157,0)),0,1)</f>
        <v>0</v>
      </c>
      <c r="AD126" s="10">
        <f t="shared" si="24"/>
        <v>0</v>
      </c>
      <c r="AE126" s="10">
        <f t="shared" si="25"/>
        <v>0</v>
      </c>
      <c r="AF126" s="10">
        <f t="shared" si="26"/>
        <v>0</v>
      </c>
      <c r="AH126" s="128">
        <v>537</v>
      </c>
      <c r="AI126" s="10">
        <f t="shared" ref="AI126:AI157" si="124">IF(ISNA(MATCH(AH126,AB$62:AB$157,0)),0,1)</f>
        <v>0</v>
      </c>
      <c r="AJ126" s="10">
        <f t="shared" si="28"/>
        <v>0</v>
      </c>
      <c r="AK126" s="10">
        <f t="shared" si="29"/>
        <v>0</v>
      </c>
      <c r="AL126" s="10">
        <f t="shared" si="30"/>
        <v>0</v>
      </c>
      <c r="AM126" s="10">
        <f t="shared" si="31"/>
        <v>0</v>
      </c>
      <c r="AN126" s="144">
        <v>503</v>
      </c>
      <c r="AO126" s="10">
        <f t="shared" ref="AO126:AO157" si="125">IF(ISNA(MATCH(AN126,AH$62:AH$157,0)),0,1)</f>
        <v>1</v>
      </c>
      <c r="AP126" s="10">
        <f t="shared" si="33"/>
        <v>0</v>
      </c>
      <c r="AQ126" s="10">
        <f t="shared" si="34"/>
        <v>0</v>
      </c>
      <c r="AR126" s="10">
        <f t="shared" si="35"/>
        <v>0</v>
      </c>
      <c r="AS126" s="10">
        <f t="shared" si="36"/>
        <v>0</v>
      </c>
      <c r="AT126" s="133">
        <v>1126</v>
      </c>
      <c r="AU126" s="10">
        <f t="shared" ref="AU126:AU157" si="126">IF(ISNA(MATCH(AT126,AN$62:AN$157,0)),0,1)</f>
        <v>1</v>
      </c>
      <c r="AV126" s="10">
        <f t="shared" si="37"/>
        <v>1</v>
      </c>
      <c r="AW126" s="10">
        <f t="shared" si="38"/>
        <v>1</v>
      </c>
      <c r="AX126" s="10">
        <f t="shared" si="39"/>
        <v>0</v>
      </c>
      <c r="AY126" s="10">
        <f t="shared" si="40"/>
        <v>0</v>
      </c>
      <c r="AZ126" s="133">
        <v>1086</v>
      </c>
      <c r="BA126" s="10">
        <f t="shared" ref="BA126:BA157" si="127">IF(ISNA(MATCH(AZ126,AT$62:AT$157,0)),0,1)</f>
        <v>0</v>
      </c>
      <c r="BB126" s="10">
        <f t="shared" si="41"/>
        <v>0</v>
      </c>
      <c r="BC126" s="10">
        <f t="shared" si="42"/>
        <v>0</v>
      </c>
      <c r="BD126" s="10">
        <f t="shared" si="43"/>
        <v>0</v>
      </c>
      <c r="BE126" s="10">
        <f t="shared" si="44"/>
        <v>0</v>
      </c>
      <c r="BF126" s="10">
        <f t="shared" si="45"/>
        <v>0</v>
      </c>
      <c r="BG126" s="10">
        <f t="shared" si="46"/>
        <v>0</v>
      </c>
      <c r="BH126" s="10">
        <f t="shared" si="47"/>
        <v>0</v>
      </c>
      <c r="BJ126" s="133">
        <v>1250</v>
      </c>
      <c r="BK126" s="196">
        <f t="shared" si="48"/>
        <v>0</v>
      </c>
      <c r="BL126" s="197">
        <f t="shared" si="49"/>
        <v>0</v>
      </c>
      <c r="BM126" s="197">
        <f t="shared" si="50"/>
        <v>0</v>
      </c>
      <c r="BN126" s="197">
        <f t="shared" si="51"/>
        <v>0</v>
      </c>
      <c r="BO126" s="197">
        <f t="shared" si="52"/>
        <v>0</v>
      </c>
      <c r="BP126" s="197">
        <f t="shared" si="53"/>
        <v>0</v>
      </c>
      <c r="BQ126" s="197">
        <f t="shared" si="54"/>
        <v>0</v>
      </c>
      <c r="BR126" s="197">
        <f t="shared" si="107"/>
        <v>0</v>
      </c>
      <c r="BS126" s="198">
        <f t="shared" si="55"/>
        <v>0</v>
      </c>
      <c r="BT126" s="116">
        <f t="shared" si="56"/>
        <v>1</v>
      </c>
      <c r="BU126" s="164">
        <v>1625</v>
      </c>
      <c r="BV126" s="164">
        <f t="shared" si="57"/>
        <v>1</v>
      </c>
      <c r="BW126" s="98">
        <f t="shared" si="58"/>
        <v>1</v>
      </c>
      <c r="BX126" s="98">
        <f t="shared" si="59"/>
        <v>0</v>
      </c>
      <c r="BY126" s="98">
        <f t="shared" si="60"/>
        <v>1</v>
      </c>
      <c r="BZ126" s="98">
        <f t="shared" si="61"/>
        <v>0</v>
      </c>
      <c r="CA126" s="98">
        <f t="shared" si="62"/>
        <v>0</v>
      </c>
      <c r="CB126" s="98">
        <f t="shared" si="63"/>
        <v>0</v>
      </c>
      <c r="CC126" s="98">
        <f t="shared" si="64"/>
        <v>0</v>
      </c>
      <c r="CD126" s="197">
        <f t="shared" si="65"/>
        <v>0</v>
      </c>
      <c r="CE126" s="198">
        <f t="shared" si="66"/>
        <v>0</v>
      </c>
      <c r="CF126" s="116">
        <f t="shared" si="67"/>
        <v>4</v>
      </c>
      <c r="CG126" s="164">
        <v>1678</v>
      </c>
      <c r="CH126" s="196">
        <f t="shared" si="68"/>
        <v>0</v>
      </c>
      <c r="CI126" s="98">
        <f t="shared" si="69"/>
        <v>0</v>
      </c>
      <c r="CJ126" s="98">
        <f t="shared" si="70"/>
        <v>0</v>
      </c>
      <c r="CK126" s="98">
        <f t="shared" si="71"/>
        <v>0</v>
      </c>
      <c r="CL126" s="98">
        <f t="shared" si="72"/>
        <v>0</v>
      </c>
      <c r="CM126" s="98">
        <f t="shared" si="73"/>
        <v>0</v>
      </c>
      <c r="CN126" s="98">
        <f t="shared" si="74"/>
        <v>0</v>
      </c>
      <c r="CO126" s="99">
        <f t="shared" si="75"/>
        <v>0</v>
      </c>
      <c r="CP126" s="98">
        <f t="shared" si="76"/>
        <v>0</v>
      </c>
      <c r="CQ126" s="197">
        <f t="shared" si="77"/>
        <v>0</v>
      </c>
      <c r="CR126" s="198">
        <f t="shared" si="78"/>
        <v>0</v>
      </c>
      <c r="CS126">
        <f t="shared" si="79"/>
        <v>0</v>
      </c>
      <c r="CU126" s="166">
        <v>1741</v>
      </c>
      <c r="CV126" s="196">
        <f t="shared" ref="CV126:CV157" si="128">IF(ISNA(MATCH(CU126,CG$62:CG$157,0)),0,1)</f>
        <v>0</v>
      </c>
      <c r="CW126" s="98">
        <f t="shared" ref="CW126:CW157" si="129">IF(ISNA(MATCH(CU126,BU$62:BU$157,0)),0,1)</f>
        <v>0</v>
      </c>
      <c r="CX126" s="98">
        <f t="shared" ref="CX126:CX157" si="130">IF(ISNA(MATCH(CU126,BJ$62:BJ$157,0)),0,1)</f>
        <v>0</v>
      </c>
      <c r="CY126" s="98">
        <f t="shared" ref="CY126:CY157" si="131">IF(ISNA(MATCH(CU126,AZ$62:AZ$157,0)),0,1)</f>
        <v>0</v>
      </c>
      <c r="CZ126" s="98">
        <f t="shared" ref="CZ126:CZ157" si="132">IF(ISNA(MATCH(CU126,AT$62:AT$157,0)),0,1)</f>
        <v>0</v>
      </c>
      <c r="DA126" s="98">
        <f t="shared" ref="DA126:DA157" si="133">IF(ISNA(MATCH(CU126,AN$62:AN$157,0)),0,1)</f>
        <v>0</v>
      </c>
      <c r="DB126" s="98">
        <f t="shared" ref="DB126:DB157" si="134">IF(ISNA(MATCH(CU126,AH$62:AH$157,0)),0,1)</f>
        <v>0</v>
      </c>
      <c r="DC126" s="99">
        <f t="shared" ref="DC126:DC157" si="135">IF(ISNA(MATCH(CU126,AB$62:AB$157,0)),0,1)</f>
        <v>0</v>
      </c>
      <c r="DD126" s="98">
        <f t="shared" ref="DD126:DD157" si="136">IF(ISNA(MATCH(CU126,V$53:V$157,0)),0,1)</f>
        <v>0</v>
      </c>
      <c r="DE126" s="197">
        <f t="shared" ref="DE126:DE157" si="137">IF(ISNA(MATCH(CU126,$P$53:$P$134,0)),0,1)</f>
        <v>0</v>
      </c>
      <c r="DF126" s="197">
        <f t="shared" ref="DF126:DF157" si="138">IF(ISNA(MATCH(CU126,$H$53:$H$100,0)),0,1)</f>
        <v>0</v>
      </c>
      <c r="DG126" s="198">
        <f t="shared" ref="DG126:DG157" si="139">IF(ISNA(MATCH(CU126,$B$53:$B$100,0)),0,1)</f>
        <v>0</v>
      </c>
      <c r="DH126">
        <f t="shared" si="80"/>
        <v>0</v>
      </c>
      <c r="DJ126" s="166">
        <v>2056</v>
      </c>
      <c r="DK126" s="196">
        <f t="shared" si="81"/>
        <v>1</v>
      </c>
      <c r="DL126" s="98">
        <f t="shared" si="82"/>
        <v>1</v>
      </c>
      <c r="DM126" s="98">
        <f t="shared" si="83"/>
        <v>1</v>
      </c>
      <c r="DN126" s="98">
        <f t="shared" si="84"/>
        <v>1</v>
      </c>
      <c r="DO126" s="98">
        <f t="shared" si="85"/>
        <v>1</v>
      </c>
      <c r="DP126" s="98">
        <f t="shared" si="86"/>
        <v>1</v>
      </c>
      <c r="DQ126" s="98">
        <f t="shared" si="87"/>
        <v>0</v>
      </c>
      <c r="DR126" s="98">
        <f t="shared" si="88"/>
        <v>0</v>
      </c>
      <c r="DS126" s="98">
        <f t="shared" si="89"/>
        <v>0</v>
      </c>
      <c r="DT126" s="197">
        <f t="shared" si="90"/>
        <v>0</v>
      </c>
      <c r="DU126" s="197">
        <f t="shared" si="91"/>
        <v>0</v>
      </c>
      <c r="DV126" s="198">
        <f t="shared" si="92"/>
        <v>0</v>
      </c>
      <c r="DW126">
        <f t="shared" si="93"/>
        <v>6</v>
      </c>
      <c r="DY126" s="196">
        <v>1538</v>
      </c>
      <c r="DZ126" s="196">
        <f t="shared" si="94"/>
        <v>1</v>
      </c>
      <c r="EA126" s="197">
        <f t="shared" si="95"/>
        <v>0</v>
      </c>
      <c r="EB126" s="98">
        <f t="shared" si="96"/>
        <v>1</v>
      </c>
      <c r="EC126" s="98">
        <f t="shared" si="97"/>
        <v>1</v>
      </c>
      <c r="ED126" s="98">
        <f t="shared" si="98"/>
        <v>1</v>
      </c>
      <c r="EE126" s="98">
        <f t="shared" si="99"/>
        <v>0</v>
      </c>
      <c r="EF126" s="98">
        <f t="shared" si="100"/>
        <v>0</v>
      </c>
      <c r="EG126" s="98">
        <f t="shared" si="101"/>
        <v>0</v>
      </c>
      <c r="EH126" s="98">
        <f t="shared" si="102"/>
        <v>0</v>
      </c>
      <c r="EI126" s="98">
        <f t="shared" si="103"/>
        <v>0</v>
      </c>
      <c r="EJ126" s="197">
        <f t="shared" si="104"/>
        <v>0</v>
      </c>
      <c r="EK126" s="197">
        <f t="shared" si="105"/>
        <v>0</v>
      </c>
      <c r="EL126" s="198">
        <f t="shared" si="106"/>
        <v>0</v>
      </c>
    </row>
    <row r="127" spans="2:142" x14ac:dyDescent="0.2">
      <c r="B127" s="133">
        <v>274</v>
      </c>
      <c r="H127" s="128">
        <v>449</v>
      </c>
      <c r="I127">
        <f t="shared" si="121"/>
        <v>0</v>
      </c>
      <c r="M127" s="2"/>
      <c r="P127" s="128">
        <v>322</v>
      </c>
      <c r="Q127">
        <f t="shared" si="122"/>
        <v>0</v>
      </c>
      <c r="R127" s="10">
        <f t="shared" ref="R127:R157" si="140">IF(ISNA(MATCH(P127,$B$53:$B$100,0)),0,1)</f>
        <v>0</v>
      </c>
      <c r="V127" s="130">
        <v>378</v>
      </c>
      <c r="W127">
        <f t="shared" ref="W127:W157" si="141">IF(ISNA(MATCH(V127,P$62:P$157,0)),0,1)</f>
        <v>0</v>
      </c>
      <c r="X127" s="10">
        <f t="shared" ref="X127:X157" si="142">IF(ISNA(MATCH(V127,$H$53:$H$132,0)),0,1)</f>
        <v>1</v>
      </c>
      <c r="Y127" s="10">
        <f t="shared" ref="Y127:Y157" si="143">IF(ISNA(MATCH(V127,$B$53:$B$100,0)),0,1)</f>
        <v>0</v>
      </c>
      <c r="AB127" s="144">
        <v>494</v>
      </c>
      <c r="AC127" s="10">
        <f t="shared" si="123"/>
        <v>1</v>
      </c>
      <c r="AD127" s="10">
        <f t="shared" ref="AD127:AD157" si="144">IF(ISNA(MATCH(AB127,P$62:P$157,0)),0,1)</f>
        <v>1</v>
      </c>
      <c r="AE127" s="10">
        <f t="shared" ref="AE127:AE157" si="145">IF(ISNA(MATCH(AB127,$H$53:$H$132,0)),0,1)</f>
        <v>0</v>
      </c>
      <c r="AF127" s="10">
        <f t="shared" ref="AF127:AF157" si="146">IF(ISNA(MATCH(AB127,$B$53:$B$100,0)),0,1)</f>
        <v>0</v>
      </c>
      <c r="AH127" s="128">
        <v>616</v>
      </c>
      <c r="AI127" s="10">
        <f t="shared" si="124"/>
        <v>0</v>
      </c>
      <c r="AJ127" s="10">
        <f t="shared" ref="AJ127:AJ157" si="147">IF(ISNA(MATCH(AH127,V$62:V$157,0)),0,1)</f>
        <v>0</v>
      </c>
      <c r="AK127" s="10">
        <f t="shared" ref="AK127:AK157" si="148">IF(ISNA(MATCH(AH127,P$62:P$157,0)),0,1)</f>
        <v>0</v>
      </c>
      <c r="AL127" s="10">
        <f t="shared" ref="AL127:AL157" si="149">IF(ISNA(MATCH(AH127,$H$53:$H$132,0)),0,1)</f>
        <v>0</v>
      </c>
      <c r="AM127" s="10">
        <f t="shared" ref="AM127:AM157" si="150">IF(ISNA(MATCH(AH127,$B$53:$B$100,0)),0,1)</f>
        <v>0</v>
      </c>
      <c r="AN127" s="133">
        <v>522</v>
      </c>
      <c r="AO127" s="10">
        <f t="shared" si="125"/>
        <v>0</v>
      </c>
      <c r="AP127" s="10">
        <f t="shared" ref="AP127:AP157" si="151">IF(ISNA(MATCH(AN127,AB$62:AB$157,0)),0,1)</f>
        <v>1</v>
      </c>
      <c r="AQ127" s="10">
        <f t="shared" ref="AQ127:AQ157" si="152">IF(ISNA(MATCH(AN127,V$62:V$157,0)),0,1)</f>
        <v>1</v>
      </c>
      <c r="AR127" s="10">
        <f t="shared" ref="AR127:AR157" si="153">IF(ISNA(MATCH(AN127,P$62:P$157,0)),0,1)</f>
        <v>1</v>
      </c>
      <c r="AS127" s="10">
        <f t="shared" ref="AS127:AS157" si="154">IF(ISNA(MATCH(AN127,H$53:H$132,0)),0,1)</f>
        <v>0</v>
      </c>
      <c r="AT127" s="133">
        <v>1153</v>
      </c>
      <c r="AU127" s="10">
        <f t="shared" si="126"/>
        <v>0</v>
      </c>
      <c r="AV127" s="10">
        <f t="shared" ref="AV127:AV157" si="155">IF(ISNA(MATCH(AT127,AH$62:AH$157,0)),0,1)</f>
        <v>0</v>
      </c>
      <c r="AW127" s="10">
        <f t="shared" ref="AW127:AW157" si="156">IF(ISNA(MATCH(AT127,AB$62:AB$157,0)),0,1)</f>
        <v>0</v>
      </c>
      <c r="AX127" s="10">
        <f t="shared" ref="AX127:AX157" si="157">IF(ISNA(MATCH(AT127,V$62:V$157,0)),0,1)</f>
        <v>0</v>
      </c>
      <c r="AY127" s="10">
        <f t="shared" ref="AY127:AY157" si="158">IF(ISNA(MATCH(AT127,P$62:P$157,0)),0,1)</f>
        <v>0</v>
      </c>
      <c r="AZ127" s="133">
        <v>1089</v>
      </c>
      <c r="BA127" s="10">
        <f t="shared" si="127"/>
        <v>0</v>
      </c>
      <c r="BB127" s="10">
        <f t="shared" ref="BB127:BB157" si="159">IF(ISNA(MATCH(AZ127,AN$62:AN$157,0)),0,1)</f>
        <v>0</v>
      </c>
      <c r="BC127" s="10">
        <f t="shared" ref="BC127:BC157" si="160">IF(ISNA(MATCH(AZ127,AH$62:AH$157,0)),0,1)</f>
        <v>1</v>
      </c>
      <c r="BD127" s="10">
        <f t="shared" ref="BD127:BD157" si="161">IF(ISNA(MATCH(AZ127,AB$62:AB$157,0)),0,1)</f>
        <v>0</v>
      </c>
      <c r="BE127" s="10">
        <f t="shared" ref="BE127:BE157" si="162">IF(ISNA(MATCH(AZ127,V$62:V$157,0)),0,1)</f>
        <v>0</v>
      </c>
      <c r="BF127" s="10">
        <f t="shared" ref="BF127:BF157" si="163">IF(ISNA(MATCH(AZ127,P$62:P$157,0)),0,1)</f>
        <v>0</v>
      </c>
      <c r="BG127" s="10">
        <f t="shared" ref="BG127:BG157" si="164">IF(ISNA(MATCH(AZ127,H$53:H$134,0)),0,1)</f>
        <v>0</v>
      </c>
      <c r="BH127" s="10">
        <f t="shared" ref="BH127:BH157" si="165">IF(ISNA(MATCH(AZ127,B$53:B$100,0)),0,1)</f>
        <v>0</v>
      </c>
      <c r="BJ127" s="133">
        <v>1318</v>
      </c>
      <c r="BK127" s="196">
        <f t="shared" ref="BK127:BK157" si="166">IF(ISNA(MATCH(BJ127,AZ$62:AZ$157,0)),0,1)</f>
        <v>0</v>
      </c>
      <c r="BL127" s="197">
        <f t="shared" ref="BL127:BL157" si="167">IF(ISNA(MATCH(BJ127,AT$62:AT$157,0)),0,1)</f>
        <v>0</v>
      </c>
      <c r="BM127" s="197">
        <f t="shared" ref="BM127:BM157" si="168">IF(ISNA(MATCH(BJ127,AN$62:AN$157,0)),0,1)</f>
        <v>0</v>
      </c>
      <c r="BN127" s="197">
        <f t="shared" ref="BN127:BN157" si="169">IF(ISNA(MATCH(BJ127,AH$62:AH$157,0)),0,1)</f>
        <v>0</v>
      </c>
      <c r="BO127" s="197">
        <f t="shared" ref="BO127:BO157" si="170">IF(ISNA(MATCH(BJ127,AB$62:AB$157,0)),0,1)</f>
        <v>0</v>
      </c>
      <c r="BP127" s="197">
        <f t="shared" ref="BP127:BP157" si="171">IF(ISNA(MATCH(BJ127,V$62:V$157,0)),0,1)</f>
        <v>0</v>
      </c>
      <c r="BQ127" s="197">
        <f t="shared" ref="BQ127:BQ157" si="172">IF(ISNA(MATCH(BJ127,P$62:P$157,0)),0,1)</f>
        <v>0</v>
      </c>
      <c r="BR127" s="197">
        <f t="shared" si="107"/>
        <v>0</v>
      </c>
      <c r="BS127" s="198">
        <f t="shared" ref="BS127:BS157" si="173">IF(ISNA(MATCH(BJ127,B$53:B$100,0)),0,1)</f>
        <v>0</v>
      </c>
      <c r="BT127" s="116">
        <f t="shared" ref="BT127:BT157" si="174">SUM(BK127:BS127)+1</f>
        <v>1</v>
      </c>
      <c r="BU127" s="164">
        <v>1676</v>
      </c>
      <c r="BV127" s="164">
        <f t="shared" ref="BV127:BV157" si="175">IF(ISNA(MATCH(BU127,BJ$62:BJ$157,0)),0,1)</f>
        <v>0</v>
      </c>
      <c r="BW127" s="98">
        <f t="shared" ref="BW127:BW157" si="176">IF(ISNA(MATCH(BU127,AZ$62:AZ$157,0)),0,1)</f>
        <v>0</v>
      </c>
      <c r="BX127" s="98">
        <f t="shared" ref="BX127:BX157" si="177">IF(ISNA(MATCH(BU127,AT$62:AT$157,0)),0,1)</f>
        <v>0</v>
      </c>
      <c r="BY127" s="98">
        <f t="shared" ref="BY127:BY157" si="178">IF(ISNA(MATCH(BU127,AN$62:AN$157,0)),0,1)</f>
        <v>0</v>
      </c>
      <c r="BZ127" s="98">
        <f t="shared" ref="BZ127:BZ157" si="179">IF(ISNA(MATCH(BU127,AH$62:AH$157,0)),0,1)</f>
        <v>0</v>
      </c>
      <c r="CA127" s="98">
        <f t="shared" ref="CA127:CA157" si="180">IF(ISNA(MATCH(BU127,AB$62:AB$157,0)),0,1)</f>
        <v>0</v>
      </c>
      <c r="CB127" s="98">
        <f t="shared" ref="CB127:CB157" si="181">IF(ISNA(MATCH(BU127,V$62:V$157,0)),0,1)</f>
        <v>0</v>
      </c>
      <c r="CC127" s="98">
        <f t="shared" ref="CC127:CC157" si="182">IF(ISNA(MATCH(BU127,P$53:P$157,0)),0,1)</f>
        <v>0</v>
      </c>
      <c r="CD127" s="197">
        <f t="shared" ref="CD127:CD157" si="183">IF(ISNA(MATCH(BU127,$H$53:$H$134,0)),0,1)</f>
        <v>0</v>
      </c>
      <c r="CE127" s="198">
        <f t="shared" ref="CE127:CE157" si="184">IF(ISNA(MATCH(BU127,$B$53:$B$100,0)),0,1)</f>
        <v>0</v>
      </c>
      <c r="CF127" s="116">
        <f t="shared" ref="CF127:CF157" si="185">SUM(BV127:CE127)+1</f>
        <v>1</v>
      </c>
      <c r="CG127" s="164">
        <v>1706</v>
      </c>
      <c r="CH127" s="196">
        <f t="shared" ref="CH127:CH157" si="186">IF(ISNA(MATCH(CG127,BU$62:BU$157,0)),0,1)</f>
        <v>0</v>
      </c>
      <c r="CI127" s="98">
        <f t="shared" ref="CI127:CI157" si="187">IF(ISNA(MATCH(CG127,BJ$62:BJ$157,0)),0,1)</f>
        <v>0</v>
      </c>
      <c r="CJ127" s="98">
        <f t="shared" ref="CJ127:CJ157" si="188">IF(ISNA(MATCH(CG127,AZ$62:AZ$157,0)),0,1)</f>
        <v>0</v>
      </c>
      <c r="CK127" s="98">
        <f t="shared" ref="CK127:CK157" si="189">IF(ISNA(MATCH(CG127,AT$62:AT$157,0)),0,1)</f>
        <v>0</v>
      </c>
      <c r="CL127" s="98">
        <f t="shared" ref="CL127:CL157" si="190">IF(ISNA(MATCH(CG127,AN$62:AN$157,0)),0,1)</f>
        <v>0</v>
      </c>
      <c r="CM127" s="98">
        <f t="shared" ref="CM127:CM157" si="191">IF(ISNA(MATCH(CG127,AH$62:AH$157,0)),0,1)</f>
        <v>0</v>
      </c>
      <c r="CN127" s="98">
        <f t="shared" ref="CN127:CN157" si="192">IF(ISNA(MATCH(CG127,AB$62:AB$157,0)),0,1)</f>
        <v>0</v>
      </c>
      <c r="CO127" s="99">
        <f t="shared" ref="CO127:CO157" si="193">IF(ISNA(MATCH(CG127,V$62:V$157,0)),0,1)</f>
        <v>0</v>
      </c>
      <c r="CP127" s="98">
        <f t="shared" ref="CP127:CP157" si="194">IF(ISNA(MATCH(CG127,P$53:P$157,0)),0,1)</f>
        <v>0</v>
      </c>
      <c r="CQ127" s="197">
        <f t="shared" ref="CQ127:CQ157" si="195">IF(ISNA(MATCH(CG127,$H$53:$H$134,0)),0,1)</f>
        <v>0</v>
      </c>
      <c r="CR127" s="198">
        <f t="shared" ref="CR127:CR157" si="196">IF(ISNA(MATCH(CG127,$B$53:$B$100,0)),0,1)</f>
        <v>0</v>
      </c>
      <c r="CS127">
        <f t="shared" ref="CS127:CS157" si="197">SUM(CH127:CR127)</f>
        <v>0</v>
      </c>
      <c r="CU127" s="164">
        <v>1885</v>
      </c>
      <c r="CV127" s="196">
        <f t="shared" si="128"/>
        <v>0</v>
      </c>
      <c r="CW127" s="98">
        <f t="shared" si="129"/>
        <v>0</v>
      </c>
      <c r="CX127" s="98">
        <f t="shared" si="130"/>
        <v>0</v>
      </c>
      <c r="CY127" s="98">
        <f t="shared" si="131"/>
        <v>0</v>
      </c>
      <c r="CZ127" s="98">
        <f t="shared" si="132"/>
        <v>0</v>
      </c>
      <c r="DA127" s="98">
        <f t="shared" si="133"/>
        <v>0</v>
      </c>
      <c r="DB127" s="98">
        <f t="shared" si="134"/>
        <v>0</v>
      </c>
      <c r="DC127" s="99">
        <f t="shared" si="135"/>
        <v>0</v>
      </c>
      <c r="DD127" s="98">
        <f t="shared" si="136"/>
        <v>0</v>
      </c>
      <c r="DE127" s="197">
        <f t="shared" si="137"/>
        <v>0</v>
      </c>
      <c r="DF127" s="197">
        <f t="shared" si="138"/>
        <v>0</v>
      </c>
      <c r="DG127" s="198">
        <f t="shared" si="139"/>
        <v>0</v>
      </c>
      <c r="DH127">
        <f t="shared" ref="DH127:DH157" si="198">SUM(CV127:DF127)</f>
        <v>0</v>
      </c>
      <c r="DJ127" s="164">
        <v>2168</v>
      </c>
      <c r="DK127" s="196">
        <f t="shared" ref="DK127:DK157" si="199">IF(ISNA(MATCH(DJ127,CU$62:CU$157,0)),0,1)</f>
        <v>0</v>
      </c>
      <c r="DL127" s="98">
        <f t="shared" ref="DL127:DL157" si="200">IF(ISNA(MATCH(DJ127,CG$62:CG$157,0)),0,1)</f>
        <v>0</v>
      </c>
      <c r="DM127" s="98">
        <f t="shared" ref="DM127:DM157" si="201">IF(ISNA(MATCH(DJ127,BU$62:BU$157,0)),0,1)</f>
        <v>0</v>
      </c>
      <c r="DN127" s="98">
        <f t="shared" ref="DN127:DN157" si="202">IF(ISNA(MATCH(DJ127,BJ$62:BJ$157,0)),0,1)</f>
        <v>0</v>
      </c>
      <c r="DO127" s="98">
        <f t="shared" ref="DO127:DO157" si="203">IF(ISNA(MATCH(DJ127,AZ$62:AZ$157,0)),0,1)</f>
        <v>0</v>
      </c>
      <c r="DP127" s="98">
        <f t="shared" ref="DP127:DP157" si="204">IF(ISNA(MATCH(DJ127,AT$62:AT$157,0)),0,1)</f>
        <v>0</v>
      </c>
      <c r="DQ127" s="98">
        <f t="shared" ref="DQ127:DQ157" si="205">IF(ISNA(MATCH(DJ127,AN$62:AN$157,0)),0,1)</f>
        <v>0</v>
      </c>
      <c r="DR127" s="98">
        <f t="shared" ref="DR127:DR157" si="206">IF(ISNA(MATCH(DJ127,AH$62:AH$157,0)),0,1)</f>
        <v>0</v>
      </c>
      <c r="DS127" s="98">
        <f t="shared" ref="DS127:DS157" si="207">IF(ISNA(MATCH(DJ127,AB$53:AB$157,0)),0,1)</f>
        <v>0</v>
      </c>
      <c r="DT127" s="197">
        <f t="shared" ref="DT127:DT157" si="208">IF(ISNA(MATCH(DJ127,$V$53:$V$134,0)),0,1)</f>
        <v>0</v>
      </c>
      <c r="DU127" s="197">
        <f t="shared" ref="DU127:DU157" si="209">IF(ISNA(MATCH(DJ127,$P$53:$P$100,0)),0,1)</f>
        <v>0</v>
      </c>
      <c r="DV127" s="198">
        <f t="shared" ref="DV127:DV157" si="210">IF(ISNA(MATCH(DJ127,$H$53:$H$100,0)),0,1)</f>
        <v>0</v>
      </c>
      <c r="DW127">
        <f t="shared" ref="DW127:DW157" si="211">SUM(DK127:DU127)</f>
        <v>0</v>
      </c>
      <c r="DY127" s="196">
        <v>1625</v>
      </c>
      <c r="DZ127" s="196">
        <f t="shared" ref="DZ127:DZ173" si="212">IF(ISNA(MATCH(DY127,DJ$62:DJ$157,0)),0,1)</f>
        <v>0</v>
      </c>
      <c r="EA127" s="197">
        <f t="shared" ref="EA127:EA173" si="213">IF(ISNA(MATCH(DY127,CU$62:CU$157,0)),0,1)</f>
        <v>0</v>
      </c>
      <c r="EB127" s="98">
        <f t="shared" ref="EB127:EB173" si="214">IF(ISNA(MATCH(DY127,CG$62:CG$157,0)),0,1)</f>
        <v>1</v>
      </c>
      <c r="EC127" s="98">
        <f t="shared" ref="EC127:EC173" si="215">IF(ISNA(MATCH(DY127,BU$62:BU$157,0)),0,1)</f>
        <v>1</v>
      </c>
      <c r="ED127" s="98">
        <f t="shared" ref="ED127:ED173" si="216">IF(ISNA(MATCH(DY127,BJ$62:BJ$157,0)),0,1)</f>
        <v>1</v>
      </c>
      <c r="EE127" s="98">
        <f t="shared" ref="EE127:EE173" si="217">IF(ISNA(MATCH(DY127,AZ$62:AZ$157,0)),0,1)</f>
        <v>1</v>
      </c>
      <c r="EF127" s="98">
        <f t="shared" ref="EF127:EF173" si="218">IF(ISNA(MATCH(DY127,AT$62:AT$157,0)),0,1)</f>
        <v>0</v>
      </c>
      <c r="EG127" s="98">
        <f t="shared" ref="EG127:EG173" si="219">IF(ISNA(MATCH(DY127,AN$62:AN$157,0)),0,1)</f>
        <v>1</v>
      </c>
      <c r="EH127" s="98">
        <f t="shared" ref="EH127:EH173" si="220">IF(ISNA(MATCH(DY127,AX$62:AX$157,0)),0,1)</f>
        <v>0</v>
      </c>
      <c r="EI127" s="98">
        <f t="shared" ref="EI127:EI173" si="221">IF(ISNA(MATCH(DY127,AR$53:AR$157,0)),0,1)</f>
        <v>0</v>
      </c>
      <c r="EJ127" s="197">
        <f t="shared" ref="EJ127:EJ173" si="222">IF(ISNA(MATCH(DY127,$V$53:$V$134,0)),0,1)</f>
        <v>0</v>
      </c>
      <c r="EK127" s="197">
        <f t="shared" ref="EK127:EK173" si="223">IF(ISNA(MATCH(DY127,$P$53:$P$100,0)),0,1)</f>
        <v>0</v>
      </c>
      <c r="EL127" s="198">
        <f t="shared" ref="EL127:EL173" si="224">IF(ISNA(MATCH(DY127,$H$53:$H$100,0)),0,1)</f>
        <v>0</v>
      </c>
    </row>
    <row r="128" spans="2:142" x14ac:dyDescent="0.2">
      <c r="B128" s="133">
        <v>364</v>
      </c>
      <c r="H128" s="128">
        <v>469</v>
      </c>
      <c r="I128">
        <f t="shared" si="121"/>
        <v>0</v>
      </c>
      <c r="M128" s="2"/>
      <c r="P128" s="128">
        <v>329</v>
      </c>
      <c r="Q128">
        <f t="shared" si="122"/>
        <v>1</v>
      </c>
      <c r="R128" s="10">
        <f t="shared" si="140"/>
        <v>0</v>
      </c>
      <c r="V128" s="128">
        <v>384</v>
      </c>
      <c r="W128">
        <f t="shared" si="141"/>
        <v>0</v>
      </c>
      <c r="X128" s="10">
        <f t="shared" si="142"/>
        <v>0</v>
      </c>
      <c r="Y128" s="10">
        <f t="shared" si="143"/>
        <v>0</v>
      </c>
      <c r="AB128" s="133">
        <v>501</v>
      </c>
      <c r="AC128" s="10">
        <f t="shared" si="123"/>
        <v>0</v>
      </c>
      <c r="AD128" s="10">
        <f t="shared" si="144"/>
        <v>0</v>
      </c>
      <c r="AE128" s="10">
        <f t="shared" si="145"/>
        <v>0</v>
      </c>
      <c r="AF128" s="10">
        <f t="shared" si="146"/>
        <v>0</v>
      </c>
      <c r="AH128" s="128">
        <v>694</v>
      </c>
      <c r="AI128" s="10">
        <f t="shared" si="124"/>
        <v>0</v>
      </c>
      <c r="AJ128" s="10">
        <f t="shared" si="147"/>
        <v>0</v>
      </c>
      <c r="AK128" s="10">
        <f t="shared" si="148"/>
        <v>0</v>
      </c>
      <c r="AL128" s="10">
        <f t="shared" si="149"/>
        <v>0</v>
      </c>
      <c r="AM128" s="10">
        <f t="shared" si="150"/>
        <v>0</v>
      </c>
      <c r="AN128" s="133">
        <v>547</v>
      </c>
      <c r="AO128" s="10">
        <f t="shared" si="125"/>
        <v>0</v>
      </c>
      <c r="AP128" s="10">
        <f t="shared" si="151"/>
        <v>0</v>
      </c>
      <c r="AQ128" s="10">
        <f t="shared" si="152"/>
        <v>1</v>
      </c>
      <c r="AR128" s="10">
        <f t="shared" si="153"/>
        <v>1</v>
      </c>
      <c r="AS128" s="10">
        <f t="shared" si="154"/>
        <v>0</v>
      </c>
      <c r="AT128" s="133">
        <v>1270</v>
      </c>
      <c r="AU128" s="10">
        <f t="shared" si="126"/>
        <v>0</v>
      </c>
      <c r="AV128" s="10">
        <f t="shared" si="155"/>
        <v>0</v>
      </c>
      <c r="AW128" s="10">
        <f t="shared" si="156"/>
        <v>0</v>
      </c>
      <c r="AX128" s="10">
        <f t="shared" si="157"/>
        <v>0</v>
      </c>
      <c r="AY128" s="10">
        <f t="shared" si="158"/>
        <v>0</v>
      </c>
      <c r="AZ128" s="133">
        <v>1114</v>
      </c>
      <c r="BA128" s="10">
        <f t="shared" si="127"/>
        <v>1</v>
      </c>
      <c r="BB128" s="10">
        <f t="shared" si="159"/>
        <v>1</v>
      </c>
      <c r="BC128" s="10">
        <f t="shared" si="160"/>
        <v>1</v>
      </c>
      <c r="BD128" s="10">
        <f t="shared" si="161"/>
        <v>1</v>
      </c>
      <c r="BE128" s="10">
        <f t="shared" si="162"/>
        <v>1</v>
      </c>
      <c r="BF128" s="10">
        <f t="shared" si="163"/>
        <v>0</v>
      </c>
      <c r="BG128" s="10">
        <f t="shared" si="164"/>
        <v>0</v>
      </c>
      <c r="BH128" s="10">
        <f t="shared" si="165"/>
        <v>0</v>
      </c>
      <c r="BJ128" s="144">
        <v>1332</v>
      </c>
      <c r="BK128" s="196">
        <f t="shared" si="166"/>
        <v>0</v>
      </c>
      <c r="BL128" s="197">
        <f t="shared" si="167"/>
        <v>0</v>
      </c>
      <c r="BM128" s="197">
        <f t="shared" si="168"/>
        <v>0</v>
      </c>
      <c r="BN128" s="197">
        <f t="shared" si="169"/>
        <v>0</v>
      </c>
      <c r="BO128" s="197">
        <f t="shared" si="170"/>
        <v>0</v>
      </c>
      <c r="BP128" s="197">
        <f t="shared" si="171"/>
        <v>0</v>
      </c>
      <c r="BQ128" s="197">
        <f t="shared" si="172"/>
        <v>0</v>
      </c>
      <c r="BR128" s="197">
        <f t="shared" ref="BR128:BR157" si="225">IF(ISNA(MATCH(BJ128,H$53:H$134,0)),0,1)</f>
        <v>0</v>
      </c>
      <c r="BS128" s="198">
        <f t="shared" si="173"/>
        <v>0</v>
      </c>
      <c r="BT128" s="116">
        <f t="shared" si="174"/>
        <v>1</v>
      </c>
      <c r="BU128" s="166">
        <v>1714</v>
      </c>
      <c r="BV128" s="164">
        <f t="shared" si="175"/>
        <v>0</v>
      </c>
      <c r="BW128" s="98">
        <f t="shared" si="176"/>
        <v>1</v>
      </c>
      <c r="BX128" s="98">
        <f t="shared" si="177"/>
        <v>0</v>
      </c>
      <c r="BY128" s="98">
        <f t="shared" si="178"/>
        <v>0</v>
      </c>
      <c r="BZ128" s="98">
        <f t="shared" si="179"/>
        <v>0</v>
      </c>
      <c r="CA128" s="98">
        <f t="shared" si="180"/>
        <v>0</v>
      </c>
      <c r="CB128" s="98">
        <f t="shared" si="181"/>
        <v>0</v>
      </c>
      <c r="CC128" s="98">
        <f t="shared" si="182"/>
        <v>0</v>
      </c>
      <c r="CD128" s="197">
        <f t="shared" si="183"/>
        <v>0</v>
      </c>
      <c r="CE128" s="198">
        <f t="shared" si="184"/>
        <v>0</v>
      </c>
      <c r="CF128" s="116">
        <f t="shared" si="185"/>
        <v>2</v>
      </c>
      <c r="CG128" s="166">
        <v>1717</v>
      </c>
      <c r="CH128" s="196">
        <f t="shared" si="186"/>
        <v>1</v>
      </c>
      <c r="CI128" s="98">
        <f t="shared" si="187"/>
        <v>1</v>
      </c>
      <c r="CJ128" s="98">
        <f t="shared" si="188"/>
        <v>1</v>
      </c>
      <c r="CK128" s="98">
        <f t="shared" si="189"/>
        <v>0</v>
      </c>
      <c r="CL128" s="98">
        <f t="shared" si="190"/>
        <v>0</v>
      </c>
      <c r="CM128" s="98">
        <f t="shared" si="191"/>
        <v>0</v>
      </c>
      <c r="CN128" s="98">
        <f t="shared" si="192"/>
        <v>0</v>
      </c>
      <c r="CO128" s="99">
        <f t="shared" si="193"/>
        <v>0</v>
      </c>
      <c r="CP128" s="98">
        <f t="shared" si="194"/>
        <v>0</v>
      </c>
      <c r="CQ128" s="197">
        <f t="shared" si="195"/>
        <v>0</v>
      </c>
      <c r="CR128" s="198">
        <f t="shared" si="196"/>
        <v>0</v>
      </c>
      <c r="CS128">
        <f t="shared" si="197"/>
        <v>3</v>
      </c>
      <c r="CU128" s="164">
        <v>1918</v>
      </c>
      <c r="CV128" s="196">
        <f t="shared" si="128"/>
        <v>1</v>
      </c>
      <c r="CW128" s="98">
        <f t="shared" si="129"/>
        <v>1</v>
      </c>
      <c r="CX128" s="98">
        <f t="shared" si="130"/>
        <v>1</v>
      </c>
      <c r="CY128" s="98">
        <f t="shared" si="131"/>
        <v>0</v>
      </c>
      <c r="CZ128" s="98">
        <f t="shared" si="132"/>
        <v>0</v>
      </c>
      <c r="DA128" s="98">
        <f t="shared" si="133"/>
        <v>0</v>
      </c>
      <c r="DB128" s="98">
        <f t="shared" si="134"/>
        <v>0</v>
      </c>
      <c r="DC128" s="99">
        <f t="shared" si="135"/>
        <v>0</v>
      </c>
      <c r="DD128" s="98">
        <f t="shared" si="136"/>
        <v>0</v>
      </c>
      <c r="DE128" s="197">
        <f t="shared" si="137"/>
        <v>0</v>
      </c>
      <c r="DF128" s="197">
        <f t="shared" si="138"/>
        <v>0</v>
      </c>
      <c r="DG128" s="198">
        <f t="shared" si="139"/>
        <v>0</v>
      </c>
      <c r="DH128">
        <f t="shared" si="198"/>
        <v>3</v>
      </c>
      <c r="DJ128" s="164">
        <v>2169</v>
      </c>
      <c r="DK128" s="196">
        <f t="shared" si="199"/>
        <v>1</v>
      </c>
      <c r="DL128" s="98">
        <f t="shared" si="200"/>
        <v>1</v>
      </c>
      <c r="DM128" s="98">
        <f t="shared" si="201"/>
        <v>0</v>
      </c>
      <c r="DN128" s="98">
        <f t="shared" si="202"/>
        <v>0</v>
      </c>
      <c r="DO128" s="98">
        <f t="shared" si="203"/>
        <v>0</v>
      </c>
      <c r="DP128" s="98">
        <f t="shared" si="204"/>
        <v>0</v>
      </c>
      <c r="DQ128" s="98">
        <f t="shared" si="205"/>
        <v>0</v>
      </c>
      <c r="DR128" s="98">
        <f t="shared" si="206"/>
        <v>0</v>
      </c>
      <c r="DS128" s="98">
        <f t="shared" si="207"/>
        <v>0</v>
      </c>
      <c r="DT128" s="197">
        <f t="shared" si="208"/>
        <v>0</v>
      </c>
      <c r="DU128" s="197">
        <f t="shared" si="209"/>
        <v>0</v>
      </c>
      <c r="DV128" s="198">
        <f t="shared" si="210"/>
        <v>0</v>
      </c>
      <c r="DW128">
        <f t="shared" si="211"/>
        <v>2</v>
      </c>
      <c r="DY128" s="196">
        <v>1640</v>
      </c>
      <c r="DZ128" s="196">
        <f t="shared" si="212"/>
        <v>1</v>
      </c>
      <c r="EA128" s="197">
        <f t="shared" si="213"/>
        <v>0</v>
      </c>
      <c r="EB128" s="98">
        <f t="shared" si="214"/>
        <v>0</v>
      </c>
      <c r="EC128" s="98">
        <f t="shared" si="215"/>
        <v>0</v>
      </c>
      <c r="ED128" s="98">
        <f t="shared" si="216"/>
        <v>0</v>
      </c>
      <c r="EE128" s="98">
        <f t="shared" si="217"/>
        <v>0</v>
      </c>
      <c r="EF128" s="98">
        <f t="shared" si="218"/>
        <v>0</v>
      </c>
      <c r="EG128" s="98">
        <f t="shared" si="219"/>
        <v>0</v>
      </c>
      <c r="EH128" s="98">
        <f t="shared" si="220"/>
        <v>0</v>
      </c>
      <c r="EI128" s="98">
        <f t="shared" si="221"/>
        <v>0</v>
      </c>
      <c r="EJ128" s="197">
        <f t="shared" si="222"/>
        <v>0</v>
      </c>
      <c r="EK128" s="197">
        <f t="shared" si="223"/>
        <v>0</v>
      </c>
      <c r="EL128" s="198">
        <f t="shared" si="224"/>
        <v>0</v>
      </c>
    </row>
    <row r="129" spans="2:142" x14ac:dyDescent="0.2">
      <c r="B129" s="133">
        <v>365</v>
      </c>
      <c r="H129" s="128">
        <v>538</v>
      </c>
      <c r="I129">
        <f t="shared" si="121"/>
        <v>0</v>
      </c>
      <c r="M129" s="156"/>
      <c r="P129" s="129">
        <v>330</v>
      </c>
      <c r="Q129">
        <f t="shared" si="122"/>
        <v>0</v>
      </c>
      <c r="R129" s="10">
        <f t="shared" si="140"/>
        <v>1</v>
      </c>
      <c r="V129" s="130">
        <v>433</v>
      </c>
      <c r="W129">
        <f t="shared" si="141"/>
        <v>0</v>
      </c>
      <c r="X129" s="10">
        <f t="shared" si="142"/>
        <v>0</v>
      </c>
      <c r="Y129" s="10">
        <f t="shared" si="143"/>
        <v>0</v>
      </c>
      <c r="AB129" s="133">
        <v>522</v>
      </c>
      <c r="AC129" s="10">
        <f t="shared" si="123"/>
        <v>1</v>
      </c>
      <c r="AD129" s="10">
        <f t="shared" si="144"/>
        <v>1</v>
      </c>
      <c r="AE129" s="10">
        <f t="shared" si="145"/>
        <v>0</v>
      </c>
      <c r="AF129" s="10">
        <f t="shared" si="146"/>
        <v>0</v>
      </c>
      <c r="AH129" s="128">
        <v>703</v>
      </c>
      <c r="AI129" s="10">
        <f t="shared" si="124"/>
        <v>0</v>
      </c>
      <c r="AJ129" s="10">
        <f t="shared" si="147"/>
        <v>0</v>
      </c>
      <c r="AK129" s="10">
        <f t="shared" si="148"/>
        <v>0</v>
      </c>
      <c r="AL129" s="10">
        <f t="shared" si="149"/>
        <v>0</v>
      </c>
      <c r="AM129" s="10">
        <f t="shared" si="150"/>
        <v>0</v>
      </c>
      <c r="AN129" s="133">
        <v>585</v>
      </c>
      <c r="AO129" s="10">
        <f t="shared" si="125"/>
        <v>0</v>
      </c>
      <c r="AP129" s="10">
        <f t="shared" si="151"/>
        <v>0</v>
      </c>
      <c r="AQ129" s="10">
        <f t="shared" si="152"/>
        <v>0</v>
      </c>
      <c r="AR129" s="10">
        <f t="shared" si="153"/>
        <v>0</v>
      </c>
      <c r="AS129" s="10">
        <f t="shared" si="154"/>
        <v>0</v>
      </c>
      <c r="AT129" s="144">
        <v>1302</v>
      </c>
      <c r="AU129" s="10">
        <f t="shared" si="126"/>
        <v>0</v>
      </c>
      <c r="AV129" s="10">
        <f t="shared" si="155"/>
        <v>0</v>
      </c>
      <c r="AW129" s="10">
        <f t="shared" si="156"/>
        <v>0</v>
      </c>
      <c r="AX129" s="10">
        <f t="shared" si="157"/>
        <v>0</v>
      </c>
      <c r="AY129" s="10">
        <f t="shared" si="158"/>
        <v>0</v>
      </c>
      <c r="AZ129" s="144">
        <v>1124</v>
      </c>
      <c r="BA129" s="10">
        <f t="shared" si="127"/>
        <v>1</v>
      </c>
      <c r="BB129" s="10">
        <f t="shared" si="159"/>
        <v>0</v>
      </c>
      <c r="BC129" s="10">
        <f t="shared" si="160"/>
        <v>0</v>
      </c>
      <c r="BD129" s="10">
        <f t="shared" si="161"/>
        <v>0</v>
      </c>
      <c r="BE129" s="10">
        <f t="shared" si="162"/>
        <v>0</v>
      </c>
      <c r="BF129" s="10">
        <f t="shared" si="163"/>
        <v>0</v>
      </c>
      <c r="BG129" s="10">
        <f t="shared" si="164"/>
        <v>0</v>
      </c>
      <c r="BH129" s="10">
        <f t="shared" si="165"/>
        <v>0</v>
      </c>
      <c r="BJ129" s="170">
        <v>1503</v>
      </c>
      <c r="BK129" s="196">
        <f t="shared" si="166"/>
        <v>1</v>
      </c>
      <c r="BL129" s="197">
        <f t="shared" si="167"/>
        <v>1</v>
      </c>
      <c r="BM129" s="197">
        <f t="shared" si="168"/>
        <v>1</v>
      </c>
      <c r="BN129" s="197">
        <f t="shared" si="169"/>
        <v>1</v>
      </c>
      <c r="BO129" s="197">
        <f t="shared" si="170"/>
        <v>0</v>
      </c>
      <c r="BP129" s="197">
        <f t="shared" si="171"/>
        <v>0</v>
      </c>
      <c r="BQ129" s="197">
        <f t="shared" si="172"/>
        <v>0</v>
      </c>
      <c r="BR129" s="197">
        <f t="shared" si="225"/>
        <v>0</v>
      </c>
      <c r="BS129" s="198">
        <f t="shared" si="173"/>
        <v>0</v>
      </c>
      <c r="BT129" s="116">
        <f t="shared" si="174"/>
        <v>5</v>
      </c>
      <c r="BU129" s="164">
        <v>1717</v>
      </c>
      <c r="BV129" s="164">
        <f t="shared" si="175"/>
        <v>1</v>
      </c>
      <c r="BW129" s="98">
        <f t="shared" si="176"/>
        <v>1</v>
      </c>
      <c r="BX129" s="98">
        <f t="shared" si="177"/>
        <v>0</v>
      </c>
      <c r="BY129" s="98">
        <f t="shared" si="178"/>
        <v>0</v>
      </c>
      <c r="BZ129" s="98">
        <f t="shared" si="179"/>
        <v>0</v>
      </c>
      <c r="CA129" s="98">
        <f t="shared" si="180"/>
        <v>0</v>
      </c>
      <c r="CB129" s="98">
        <f t="shared" si="181"/>
        <v>0</v>
      </c>
      <c r="CC129" s="98">
        <f t="shared" si="182"/>
        <v>0</v>
      </c>
      <c r="CD129" s="197">
        <f t="shared" si="183"/>
        <v>0</v>
      </c>
      <c r="CE129" s="198">
        <f t="shared" si="184"/>
        <v>0</v>
      </c>
      <c r="CF129" s="116">
        <f t="shared" si="185"/>
        <v>3</v>
      </c>
      <c r="CG129" s="164">
        <v>1718</v>
      </c>
      <c r="CH129" s="196">
        <f t="shared" si="186"/>
        <v>1</v>
      </c>
      <c r="CI129" s="98">
        <f t="shared" si="187"/>
        <v>0</v>
      </c>
      <c r="CJ129" s="98">
        <f t="shared" si="188"/>
        <v>0</v>
      </c>
      <c r="CK129" s="98">
        <f t="shared" si="189"/>
        <v>0</v>
      </c>
      <c r="CL129" s="98">
        <f t="shared" si="190"/>
        <v>1</v>
      </c>
      <c r="CM129" s="98">
        <f t="shared" si="191"/>
        <v>0</v>
      </c>
      <c r="CN129" s="98">
        <f t="shared" si="192"/>
        <v>0</v>
      </c>
      <c r="CO129" s="99">
        <f t="shared" si="193"/>
        <v>0</v>
      </c>
      <c r="CP129" s="98">
        <f t="shared" si="194"/>
        <v>0</v>
      </c>
      <c r="CQ129" s="197">
        <f t="shared" si="195"/>
        <v>0</v>
      </c>
      <c r="CR129" s="198">
        <f t="shared" si="196"/>
        <v>0</v>
      </c>
      <c r="CS129">
        <f t="shared" si="197"/>
        <v>2</v>
      </c>
      <c r="CU129" s="164">
        <v>1983</v>
      </c>
      <c r="CV129" s="196">
        <f t="shared" si="128"/>
        <v>1</v>
      </c>
      <c r="CW129" s="98">
        <f t="shared" si="129"/>
        <v>0</v>
      </c>
      <c r="CX129" s="98">
        <f t="shared" si="130"/>
        <v>0</v>
      </c>
      <c r="CY129" s="98">
        <f t="shared" si="131"/>
        <v>1</v>
      </c>
      <c r="CZ129" s="98">
        <f t="shared" si="132"/>
        <v>0</v>
      </c>
      <c r="DA129" s="98">
        <f t="shared" si="133"/>
        <v>0</v>
      </c>
      <c r="DB129" s="98">
        <f t="shared" si="134"/>
        <v>0</v>
      </c>
      <c r="DC129" s="99">
        <f t="shared" si="135"/>
        <v>0</v>
      </c>
      <c r="DD129" s="98">
        <f t="shared" si="136"/>
        <v>0</v>
      </c>
      <c r="DE129" s="197">
        <f t="shared" si="137"/>
        <v>0</v>
      </c>
      <c r="DF129" s="197">
        <f t="shared" si="138"/>
        <v>0</v>
      </c>
      <c r="DG129" s="198">
        <f t="shared" si="139"/>
        <v>0</v>
      </c>
      <c r="DH129">
        <f t="shared" si="198"/>
        <v>2</v>
      </c>
      <c r="DJ129" s="164">
        <v>2175</v>
      </c>
      <c r="DK129" s="196">
        <f t="shared" si="199"/>
        <v>0</v>
      </c>
      <c r="DL129" s="98">
        <f t="shared" si="200"/>
        <v>0</v>
      </c>
      <c r="DM129" s="98">
        <f t="shared" si="201"/>
        <v>0</v>
      </c>
      <c r="DN129" s="98">
        <f t="shared" si="202"/>
        <v>0</v>
      </c>
      <c r="DO129" s="98">
        <f t="shared" si="203"/>
        <v>0</v>
      </c>
      <c r="DP129" s="98">
        <f t="shared" si="204"/>
        <v>0</v>
      </c>
      <c r="DQ129" s="98">
        <f t="shared" si="205"/>
        <v>0</v>
      </c>
      <c r="DR129" s="98">
        <f t="shared" si="206"/>
        <v>0</v>
      </c>
      <c r="DS129" s="98">
        <f t="shared" si="207"/>
        <v>0</v>
      </c>
      <c r="DT129" s="197">
        <f t="shared" si="208"/>
        <v>0</v>
      </c>
      <c r="DU129" s="197">
        <f t="shared" si="209"/>
        <v>0</v>
      </c>
      <c r="DV129" s="198">
        <f t="shared" si="210"/>
        <v>0</v>
      </c>
      <c r="DW129">
        <f t="shared" si="211"/>
        <v>0</v>
      </c>
      <c r="DY129" s="196">
        <v>1671</v>
      </c>
      <c r="DZ129" s="196">
        <f t="shared" si="212"/>
        <v>0</v>
      </c>
      <c r="EA129" s="197">
        <f t="shared" si="213"/>
        <v>1</v>
      </c>
      <c r="EB129" s="98">
        <f t="shared" si="214"/>
        <v>0</v>
      </c>
      <c r="EC129" s="98">
        <f t="shared" si="215"/>
        <v>0</v>
      </c>
      <c r="ED129" s="98">
        <f t="shared" si="216"/>
        <v>0</v>
      </c>
      <c r="EE129" s="98">
        <f t="shared" si="217"/>
        <v>0</v>
      </c>
      <c r="EF129" s="98">
        <f t="shared" si="218"/>
        <v>0</v>
      </c>
      <c r="EG129" s="98">
        <f t="shared" si="219"/>
        <v>0</v>
      </c>
      <c r="EH129" s="98">
        <f t="shared" si="220"/>
        <v>0</v>
      </c>
      <c r="EI129" s="98">
        <f t="shared" si="221"/>
        <v>0</v>
      </c>
      <c r="EJ129" s="197">
        <f t="shared" si="222"/>
        <v>0</v>
      </c>
      <c r="EK129" s="197">
        <f t="shared" si="223"/>
        <v>0</v>
      </c>
      <c r="EL129" s="198">
        <f t="shared" si="224"/>
        <v>0</v>
      </c>
    </row>
    <row r="130" spans="2:142" ht="13.5" thickBot="1" x14ac:dyDescent="0.25">
      <c r="B130" s="134">
        <v>388</v>
      </c>
      <c r="H130" s="128">
        <v>546</v>
      </c>
      <c r="I130">
        <f t="shared" si="121"/>
        <v>0</v>
      </c>
      <c r="M130" s="2"/>
      <c r="P130" s="128">
        <v>340</v>
      </c>
      <c r="Q130">
        <f t="shared" si="122"/>
        <v>1</v>
      </c>
      <c r="R130" s="10">
        <f t="shared" si="140"/>
        <v>1</v>
      </c>
      <c r="V130" s="128">
        <v>447</v>
      </c>
      <c r="W130">
        <f t="shared" si="141"/>
        <v>0</v>
      </c>
      <c r="X130" s="10">
        <f t="shared" si="142"/>
        <v>0</v>
      </c>
      <c r="Y130" s="10">
        <f t="shared" si="143"/>
        <v>0</v>
      </c>
      <c r="AB130" s="133">
        <v>563</v>
      </c>
      <c r="AC130" s="10">
        <f t="shared" si="123"/>
        <v>0</v>
      </c>
      <c r="AD130" s="10">
        <f t="shared" si="144"/>
        <v>0</v>
      </c>
      <c r="AE130" s="10">
        <f t="shared" si="145"/>
        <v>0</v>
      </c>
      <c r="AF130" s="10">
        <f t="shared" si="146"/>
        <v>0</v>
      </c>
      <c r="AH130" s="128">
        <v>710</v>
      </c>
      <c r="AI130" s="10">
        <f t="shared" si="124"/>
        <v>1</v>
      </c>
      <c r="AJ130" s="10">
        <f t="shared" si="147"/>
        <v>0</v>
      </c>
      <c r="AK130" s="10">
        <f t="shared" si="148"/>
        <v>0</v>
      </c>
      <c r="AL130" s="10">
        <f t="shared" si="149"/>
        <v>1</v>
      </c>
      <c r="AM130" s="10">
        <f t="shared" si="150"/>
        <v>0</v>
      </c>
      <c r="AN130" s="133">
        <v>610</v>
      </c>
      <c r="AO130" s="10">
        <f t="shared" si="125"/>
        <v>0</v>
      </c>
      <c r="AP130" s="10">
        <f t="shared" si="151"/>
        <v>0</v>
      </c>
      <c r="AQ130" s="10">
        <f t="shared" si="152"/>
        <v>0</v>
      </c>
      <c r="AR130" s="10">
        <f t="shared" si="153"/>
        <v>1</v>
      </c>
      <c r="AS130" s="10">
        <f t="shared" si="154"/>
        <v>0</v>
      </c>
      <c r="AT130" s="133">
        <v>1305</v>
      </c>
      <c r="AU130" s="10">
        <f t="shared" si="126"/>
        <v>1</v>
      </c>
      <c r="AV130" s="10">
        <f t="shared" si="155"/>
        <v>1</v>
      </c>
      <c r="AW130" s="10">
        <f t="shared" si="156"/>
        <v>0</v>
      </c>
      <c r="AX130" s="10">
        <f t="shared" si="157"/>
        <v>0</v>
      </c>
      <c r="AY130" s="10">
        <f t="shared" si="158"/>
        <v>0</v>
      </c>
      <c r="AZ130" s="144">
        <v>1126</v>
      </c>
      <c r="BA130" s="10">
        <f t="shared" si="127"/>
        <v>1</v>
      </c>
      <c r="BB130" s="10">
        <f t="shared" si="159"/>
        <v>1</v>
      </c>
      <c r="BC130" s="10">
        <f t="shared" si="160"/>
        <v>1</v>
      </c>
      <c r="BD130" s="10">
        <f t="shared" si="161"/>
        <v>1</v>
      </c>
      <c r="BE130" s="10">
        <f t="shared" si="162"/>
        <v>0</v>
      </c>
      <c r="BF130" s="10">
        <f t="shared" si="163"/>
        <v>0</v>
      </c>
      <c r="BG130" s="10">
        <f t="shared" si="164"/>
        <v>0</v>
      </c>
      <c r="BH130" s="10">
        <f t="shared" si="165"/>
        <v>0</v>
      </c>
      <c r="BJ130" s="133">
        <v>1507</v>
      </c>
      <c r="BK130" s="196">
        <f t="shared" si="166"/>
        <v>0</v>
      </c>
      <c r="BL130" s="197">
        <f t="shared" si="167"/>
        <v>0</v>
      </c>
      <c r="BM130" s="197">
        <f t="shared" si="168"/>
        <v>0</v>
      </c>
      <c r="BN130" s="197">
        <f t="shared" si="169"/>
        <v>1</v>
      </c>
      <c r="BO130" s="197">
        <f t="shared" si="170"/>
        <v>0</v>
      </c>
      <c r="BP130" s="197">
        <f t="shared" si="171"/>
        <v>0</v>
      </c>
      <c r="BQ130" s="197">
        <f t="shared" si="172"/>
        <v>0</v>
      </c>
      <c r="BR130" s="197">
        <f t="shared" si="225"/>
        <v>0</v>
      </c>
      <c r="BS130" s="198">
        <f t="shared" si="173"/>
        <v>0</v>
      </c>
      <c r="BT130" s="116">
        <f t="shared" si="174"/>
        <v>2</v>
      </c>
      <c r="BU130" s="164">
        <v>1718</v>
      </c>
      <c r="BV130" s="164">
        <f t="shared" si="175"/>
        <v>0</v>
      </c>
      <c r="BW130" s="98">
        <f t="shared" si="176"/>
        <v>0</v>
      </c>
      <c r="BX130" s="98">
        <f t="shared" si="177"/>
        <v>0</v>
      </c>
      <c r="BY130" s="98">
        <f t="shared" si="178"/>
        <v>1</v>
      </c>
      <c r="BZ130" s="98">
        <f t="shared" si="179"/>
        <v>0</v>
      </c>
      <c r="CA130" s="98">
        <f t="shared" si="180"/>
        <v>0</v>
      </c>
      <c r="CB130" s="98">
        <f t="shared" si="181"/>
        <v>0</v>
      </c>
      <c r="CC130" s="98">
        <f t="shared" si="182"/>
        <v>0</v>
      </c>
      <c r="CD130" s="197">
        <f t="shared" si="183"/>
        <v>0</v>
      </c>
      <c r="CE130" s="198">
        <f t="shared" si="184"/>
        <v>0</v>
      </c>
      <c r="CF130" s="116">
        <f t="shared" si="185"/>
        <v>2</v>
      </c>
      <c r="CG130" s="164">
        <v>1730</v>
      </c>
      <c r="CH130" s="196">
        <f t="shared" si="186"/>
        <v>1</v>
      </c>
      <c r="CI130" s="98">
        <f t="shared" si="187"/>
        <v>0</v>
      </c>
      <c r="CJ130" s="98">
        <f t="shared" si="188"/>
        <v>0</v>
      </c>
      <c r="CK130" s="98">
        <f t="shared" si="189"/>
        <v>0</v>
      </c>
      <c r="CL130" s="98">
        <f t="shared" si="190"/>
        <v>0</v>
      </c>
      <c r="CM130" s="98">
        <f t="shared" si="191"/>
        <v>0</v>
      </c>
      <c r="CN130" s="98">
        <f t="shared" si="192"/>
        <v>0</v>
      </c>
      <c r="CO130" s="99">
        <f t="shared" si="193"/>
        <v>0</v>
      </c>
      <c r="CP130" s="98">
        <f t="shared" si="194"/>
        <v>0</v>
      </c>
      <c r="CQ130" s="197">
        <f t="shared" si="195"/>
        <v>0</v>
      </c>
      <c r="CR130" s="198">
        <f t="shared" si="196"/>
        <v>0</v>
      </c>
      <c r="CS130">
        <f t="shared" si="197"/>
        <v>1</v>
      </c>
      <c r="CU130" s="164">
        <v>1986</v>
      </c>
      <c r="CV130" s="196">
        <f t="shared" si="128"/>
        <v>1</v>
      </c>
      <c r="CW130" s="98">
        <f t="shared" si="129"/>
        <v>1</v>
      </c>
      <c r="CX130" s="98">
        <f t="shared" si="130"/>
        <v>0</v>
      </c>
      <c r="CY130" s="98">
        <f t="shared" si="131"/>
        <v>0</v>
      </c>
      <c r="CZ130" s="98">
        <f t="shared" si="132"/>
        <v>0</v>
      </c>
      <c r="DA130" s="98">
        <f t="shared" si="133"/>
        <v>0</v>
      </c>
      <c r="DB130" s="98">
        <f t="shared" si="134"/>
        <v>0</v>
      </c>
      <c r="DC130" s="99">
        <f t="shared" si="135"/>
        <v>0</v>
      </c>
      <c r="DD130" s="98">
        <f t="shared" si="136"/>
        <v>0</v>
      </c>
      <c r="DE130" s="197">
        <f t="shared" si="137"/>
        <v>0</v>
      </c>
      <c r="DF130" s="197">
        <f t="shared" si="138"/>
        <v>0</v>
      </c>
      <c r="DG130" s="198">
        <f t="shared" si="139"/>
        <v>0</v>
      </c>
      <c r="DH130">
        <f t="shared" si="198"/>
        <v>2</v>
      </c>
      <c r="DJ130" s="164">
        <v>2252</v>
      </c>
      <c r="DK130" s="196">
        <f t="shared" si="199"/>
        <v>0</v>
      </c>
      <c r="DL130" s="98">
        <f t="shared" si="200"/>
        <v>0</v>
      </c>
      <c r="DM130" s="98">
        <f t="shared" si="201"/>
        <v>0</v>
      </c>
      <c r="DN130" s="98">
        <f t="shared" si="202"/>
        <v>0</v>
      </c>
      <c r="DO130" s="98">
        <f t="shared" si="203"/>
        <v>0</v>
      </c>
      <c r="DP130" s="98">
        <f t="shared" si="204"/>
        <v>0</v>
      </c>
      <c r="DQ130" s="98">
        <f t="shared" si="205"/>
        <v>0</v>
      </c>
      <c r="DR130" s="98">
        <f t="shared" si="206"/>
        <v>0</v>
      </c>
      <c r="DS130" s="98">
        <f t="shared" si="207"/>
        <v>0</v>
      </c>
      <c r="DT130" s="197">
        <f t="shared" si="208"/>
        <v>0</v>
      </c>
      <c r="DU130" s="197">
        <f t="shared" si="209"/>
        <v>0</v>
      </c>
      <c r="DV130" s="198">
        <f t="shared" si="210"/>
        <v>0</v>
      </c>
      <c r="DW130">
        <f t="shared" si="211"/>
        <v>0</v>
      </c>
      <c r="DY130" s="196">
        <v>1678</v>
      </c>
      <c r="DZ130" s="196">
        <f t="shared" si="212"/>
        <v>1</v>
      </c>
      <c r="EA130" s="197">
        <f t="shared" si="213"/>
        <v>1</v>
      </c>
      <c r="EB130" s="98">
        <f t="shared" si="214"/>
        <v>1</v>
      </c>
      <c r="EC130" s="98">
        <f t="shared" si="215"/>
        <v>0</v>
      </c>
      <c r="ED130" s="98">
        <f t="shared" si="216"/>
        <v>0</v>
      </c>
      <c r="EE130" s="98">
        <f t="shared" si="217"/>
        <v>0</v>
      </c>
      <c r="EF130" s="98">
        <f t="shared" si="218"/>
        <v>0</v>
      </c>
      <c r="EG130" s="98">
        <f t="shared" si="219"/>
        <v>0</v>
      </c>
      <c r="EH130" s="98">
        <f t="shared" si="220"/>
        <v>0</v>
      </c>
      <c r="EI130" s="98">
        <f t="shared" si="221"/>
        <v>0</v>
      </c>
      <c r="EJ130" s="197">
        <f t="shared" si="222"/>
        <v>0</v>
      </c>
      <c r="EK130" s="197">
        <f t="shared" si="223"/>
        <v>0</v>
      </c>
      <c r="EL130" s="198">
        <f t="shared" si="224"/>
        <v>0</v>
      </c>
    </row>
    <row r="131" spans="2:142" x14ac:dyDescent="0.2">
      <c r="H131" s="128">
        <v>573</v>
      </c>
      <c r="I131">
        <f t="shared" si="121"/>
        <v>0</v>
      </c>
      <c r="M131" s="158"/>
      <c r="P131" s="130">
        <v>343</v>
      </c>
      <c r="Q131">
        <f t="shared" si="122"/>
        <v>0</v>
      </c>
      <c r="R131" s="10">
        <f t="shared" si="140"/>
        <v>0</v>
      </c>
      <c r="V131" s="129">
        <v>469</v>
      </c>
      <c r="W131">
        <f t="shared" si="141"/>
        <v>1</v>
      </c>
      <c r="X131" s="10">
        <f t="shared" si="142"/>
        <v>1</v>
      </c>
      <c r="Y131" s="10">
        <f t="shared" si="143"/>
        <v>0</v>
      </c>
      <c r="AB131" s="133">
        <v>571</v>
      </c>
      <c r="AC131" s="10">
        <f t="shared" si="123"/>
        <v>1</v>
      </c>
      <c r="AD131" s="10">
        <f t="shared" si="144"/>
        <v>0</v>
      </c>
      <c r="AE131" s="10">
        <f t="shared" si="145"/>
        <v>0</v>
      </c>
      <c r="AF131" s="10">
        <f t="shared" si="146"/>
        <v>0</v>
      </c>
      <c r="AH131" s="128">
        <v>716</v>
      </c>
      <c r="AI131" s="10">
        <f t="shared" si="124"/>
        <v>1</v>
      </c>
      <c r="AJ131" s="10">
        <f t="shared" si="147"/>
        <v>1</v>
      </c>
      <c r="AK131" s="10">
        <f t="shared" si="148"/>
        <v>1</v>
      </c>
      <c r="AL131" s="10">
        <f t="shared" si="149"/>
        <v>0</v>
      </c>
      <c r="AM131" s="10">
        <f t="shared" si="150"/>
        <v>0</v>
      </c>
      <c r="AN131" s="133">
        <v>753</v>
      </c>
      <c r="AO131" s="10">
        <f t="shared" si="125"/>
        <v>0</v>
      </c>
      <c r="AP131" s="10">
        <f t="shared" si="151"/>
        <v>0</v>
      </c>
      <c r="AQ131" s="10">
        <f t="shared" si="152"/>
        <v>0</v>
      </c>
      <c r="AR131" s="10">
        <f t="shared" si="153"/>
        <v>0</v>
      </c>
      <c r="AS131" s="10">
        <f t="shared" si="154"/>
        <v>0</v>
      </c>
      <c r="AT131" s="133">
        <v>1311</v>
      </c>
      <c r="AU131" s="10">
        <f t="shared" si="126"/>
        <v>0</v>
      </c>
      <c r="AV131" s="10">
        <f t="shared" si="155"/>
        <v>0</v>
      </c>
      <c r="AW131" s="10">
        <f t="shared" si="156"/>
        <v>0</v>
      </c>
      <c r="AX131" s="10">
        <f t="shared" si="157"/>
        <v>0</v>
      </c>
      <c r="AY131" s="10">
        <f t="shared" si="158"/>
        <v>0</v>
      </c>
      <c r="AZ131" s="144">
        <v>1218</v>
      </c>
      <c r="BA131" s="10">
        <f t="shared" si="127"/>
        <v>0</v>
      </c>
      <c r="BB131" s="10">
        <f t="shared" si="159"/>
        <v>0</v>
      </c>
      <c r="BC131" s="10">
        <f t="shared" si="160"/>
        <v>0</v>
      </c>
      <c r="BD131" s="10">
        <f t="shared" si="161"/>
        <v>1</v>
      </c>
      <c r="BE131" s="10">
        <f t="shared" si="162"/>
        <v>0</v>
      </c>
      <c r="BF131" s="10">
        <f t="shared" si="163"/>
        <v>0</v>
      </c>
      <c r="BG131" s="10">
        <f t="shared" si="164"/>
        <v>0</v>
      </c>
      <c r="BH131" s="10">
        <f t="shared" si="165"/>
        <v>0</v>
      </c>
      <c r="BJ131" s="133">
        <v>1516</v>
      </c>
      <c r="BK131" s="196">
        <f t="shared" si="166"/>
        <v>0</v>
      </c>
      <c r="BL131" s="197">
        <f t="shared" si="167"/>
        <v>1</v>
      </c>
      <c r="BM131" s="197">
        <f t="shared" si="168"/>
        <v>0</v>
      </c>
      <c r="BN131" s="197">
        <f t="shared" si="169"/>
        <v>0</v>
      </c>
      <c r="BO131" s="197">
        <f t="shared" si="170"/>
        <v>0</v>
      </c>
      <c r="BP131" s="197">
        <f t="shared" si="171"/>
        <v>0</v>
      </c>
      <c r="BQ131" s="197">
        <f t="shared" si="172"/>
        <v>0</v>
      </c>
      <c r="BR131" s="197">
        <f t="shared" si="225"/>
        <v>0</v>
      </c>
      <c r="BS131" s="198">
        <f t="shared" si="173"/>
        <v>0</v>
      </c>
      <c r="BT131" s="116">
        <f t="shared" si="174"/>
        <v>2</v>
      </c>
      <c r="BU131" s="164">
        <v>1730</v>
      </c>
      <c r="BV131" s="164">
        <f t="shared" si="175"/>
        <v>0</v>
      </c>
      <c r="BW131" s="98">
        <f t="shared" si="176"/>
        <v>0</v>
      </c>
      <c r="BX131" s="98">
        <f t="shared" si="177"/>
        <v>0</v>
      </c>
      <c r="BY131" s="98">
        <f t="shared" si="178"/>
        <v>0</v>
      </c>
      <c r="BZ131" s="98">
        <f t="shared" si="179"/>
        <v>0</v>
      </c>
      <c r="CA131" s="98">
        <f t="shared" si="180"/>
        <v>0</v>
      </c>
      <c r="CB131" s="98">
        <f t="shared" si="181"/>
        <v>0</v>
      </c>
      <c r="CC131" s="98">
        <f t="shared" si="182"/>
        <v>0</v>
      </c>
      <c r="CD131" s="197">
        <f t="shared" si="183"/>
        <v>0</v>
      </c>
      <c r="CE131" s="198">
        <f t="shared" si="184"/>
        <v>0</v>
      </c>
      <c r="CF131" s="116">
        <f t="shared" si="185"/>
        <v>1</v>
      </c>
      <c r="CG131" s="164">
        <v>1732</v>
      </c>
      <c r="CH131" s="196">
        <f t="shared" si="186"/>
        <v>1</v>
      </c>
      <c r="CI131" s="98">
        <f t="shared" si="187"/>
        <v>0</v>
      </c>
      <c r="CJ131" s="98">
        <f t="shared" si="188"/>
        <v>0</v>
      </c>
      <c r="CK131" s="98">
        <f t="shared" si="189"/>
        <v>1</v>
      </c>
      <c r="CL131" s="98">
        <f t="shared" si="190"/>
        <v>0</v>
      </c>
      <c r="CM131" s="98">
        <f t="shared" si="191"/>
        <v>0</v>
      </c>
      <c r="CN131" s="98">
        <f t="shared" si="192"/>
        <v>0</v>
      </c>
      <c r="CO131" s="99">
        <f t="shared" si="193"/>
        <v>0</v>
      </c>
      <c r="CP131" s="98">
        <f t="shared" si="194"/>
        <v>0</v>
      </c>
      <c r="CQ131" s="197">
        <f t="shared" si="195"/>
        <v>0</v>
      </c>
      <c r="CR131" s="198">
        <f t="shared" si="196"/>
        <v>0</v>
      </c>
      <c r="CS131">
        <f t="shared" si="197"/>
        <v>2</v>
      </c>
      <c r="CU131" s="164">
        <v>2016</v>
      </c>
      <c r="CV131" s="196">
        <f t="shared" si="128"/>
        <v>1</v>
      </c>
      <c r="CW131" s="98">
        <f t="shared" si="129"/>
        <v>1</v>
      </c>
      <c r="CX131" s="98">
        <f t="shared" si="130"/>
        <v>0</v>
      </c>
      <c r="CY131" s="98">
        <f t="shared" si="131"/>
        <v>1</v>
      </c>
      <c r="CZ131" s="98">
        <f t="shared" si="132"/>
        <v>0</v>
      </c>
      <c r="DA131" s="98">
        <f t="shared" si="133"/>
        <v>0</v>
      </c>
      <c r="DB131" s="98">
        <f t="shared" si="134"/>
        <v>0</v>
      </c>
      <c r="DC131" s="99">
        <f t="shared" si="135"/>
        <v>0</v>
      </c>
      <c r="DD131" s="98">
        <f t="shared" si="136"/>
        <v>0</v>
      </c>
      <c r="DE131" s="197">
        <f t="shared" si="137"/>
        <v>0</v>
      </c>
      <c r="DF131" s="197">
        <f t="shared" si="138"/>
        <v>0</v>
      </c>
      <c r="DG131" s="198">
        <f t="shared" si="139"/>
        <v>0</v>
      </c>
      <c r="DH131">
        <f t="shared" si="198"/>
        <v>3</v>
      </c>
      <c r="DJ131" s="164">
        <v>2337</v>
      </c>
      <c r="DK131" s="196">
        <f t="shared" si="199"/>
        <v>1</v>
      </c>
      <c r="DL131" s="98">
        <f t="shared" si="200"/>
        <v>1</v>
      </c>
      <c r="DM131" s="98">
        <f t="shared" si="201"/>
        <v>1</v>
      </c>
      <c r="DN131" s="98">
        <f t="shared" si="202"/>
        <v>0</v>
      </c>
      <c r="DO131" s="98">
        <f t="shared" si="203"/>
        <v>1</v>
      </c>
      <c r="DP131" s="98">
        <f t="shared" si="204"/>
        <v>0</v>
      </c>
      <c r="DQ131" s="98">
        <f t="shared" si="205"/>
        <v>0</v>
      </c>
      <c r="DR131" s="98">
        <f t="shared" si="206"/>
        <v>0</v>
      </c>
      <c r="DS131" s="98">
        <f t="shared" si="207"/>
        <v>0</v>
      </c>
      <c r="DT131" s="197">
        <f t="shared" si="208"/>
        <v>0</v>
      </c>
      <c r="DU131" s="197">
        <f t="shared" si="209"/>
        <v>0</v>
      </c>
      <c r="DV131" s="198">
        <f t="shared" si="210"/>
        <v>0</v>
      </c>
      <c r="DW131">
        <f t="shared" si="211"/>
        <v>4</v>
      </c>
      <c r="DY131" s="196">
        <v>1717</v>
      </c>
      <c r="DZ131" s="196">
        <f t="shared" si="212"/>
        <v>1</v>
      </c>
      <c r="EA131" s="197">
        <f t="shared" si="213"/>
        <v>1</v>
      </c>
      <c r="EB131" s="98">
        <f t="shared" si="214"/>
        <v>1</v>
      </c>
      <c r="EC131" s="98">
        <f t="shared" si="215"/>
        <v>1</v>
      </c>
      <c r="ED131" s="98">
        <f t="shared" si="216"/>
        <v>1</v>
      </c>
      <c r="EE131" s="98">
        <f t="shared" si="217"/>
        <v>1</v>
      </c>
      <c r="EF131" s="98">
        <f t="shared" si="218"/>
        <v>0</v>
      </c>
      <c r="EG131" s="98">
        <f t="shared" si="219"/>
        <v>0</v>
      </c>
      <c r="EH131" s="98">
        <f t="shared" si="220"/>
        <v>0</v>
      </c>
      <c r="EI131" s="98">
        <f t="shared" si="221"/>
        <v>0</v>
      </c>
      <c r="EJ131" s="197">
        <f t="shared" si="222"/>
        <v>0</v>
      </c>
      <c r="EK131" s="197">
        <f t="shared" si="223"/>
        <v>0</v>
      </c>
      <c r="EL131" s="198">
        <f t="shared" si="224"/>
        <v>0</v>
      </c>
    </row>
    <row r="132" spans="2:142" ht="13.5" thickBot="1" x14ac:dyDescent="0.25">
      <c r="H132" s="131">
        <v>710</v>
      </c>
      <c r="I132">
        <f t="shared" si="121"/>
        <v>0</v>
      </c>
      <c r="M132" s="2"/>
      <c r="P132" s="128">
        <v>353</v>
      </c>
      <c r="Q132">
        <f t="shared" si="122"/>
        <v>0</v>
      </c>
      <c r="R132" s="10">
        <f t="shared" si="140"/>
        <v>0</v>
      </c>
      <c r="V132" s="128">
        <v>486</v>
      </c>
      <c r="W132">
        <f t="shared" si="141"/>
        <v>0</v>
      </c>
      <c r="X132" s="10">
        <f t="shared" si="142"/>
        <v>0</v>
      </c>
      <c r="Y132" s="10">
        <f t="shared" si="143"/>
        <v>0</v>
      </c>
      <c r="AB132" s="133">
        <v>647</v>
      </c>
      <c r="AC132" s="10">
        <f t="shared" si="123"/>
        <v>1</v>
      </c>
      <c r="AD132" s="10">
        <f t="shared" si="144"/>
        <v>0</v>
      </c>
      <c r="AE132" s="10">
        <f t="shared" si="145"/>
        <v>0</v>
      </c>
      <c r="AF132" s="10">
        <f t="shared" si="146"/>
        <v>0</v>
      </c>
      <c r="AH132" s="128">
        <v>766</v>
      </c>
      <c r="AI132" s="10">
        <f t="shared" si="124"/>
        <v>0</v>
      </c>
      <c r="AJ132" s="10">
        <f t="shared" si="147"/>
        <v>0</v>
      </c>
      <c r="AK132" s="10">
        <f t="shared" si="148"/>
        <v>0</v>
      </c>
      <c r="AL132" s="10">
        <f t="shared" si="149"/>
        <v>0</v>
      </c>
      <c r="AM132" s="10">
        <f t="shared" si="150"/>
        <v>0</v>
      </c>
      <c r="AN132" s="133">
        <v>868</v>
      </c>
      <c r="AO132" s="10">
        <f t="shared" si="125"/>
        <v>1</v>
      </c>
      <c r="AP132" s="10">
        <f t="shared" si="151"/>
        <v>1</v>
      </c>
      <c r="AQ132" s="10">
        <f t="shared" si="152"/>
        <v>1</v>
      </c>
      <c r="AR132" s="10">
        <f t="shared" si="153"/>
        <v>0</v>
      </c>
      <c r="AS132" s="10">
        <f t="shared" si="154"/>
        <v>0</v>
      </c>
      <c r="AT132" s="133">
        <v>1319</v>
      </c>
      <c r="AU132" s="10">
        <f t="shared" si="126"/>
        <v>0</v>
      </c>
      <c r="AV132" s="10">
        <f t="shared" si="155"/>
        <v>0</v>
      </c>
      <c r="AW132" s="10">
        <f t="shared" si="156"/>
        <v>1</v>
      </c>
      <c r="AX132" s="10">
        <f t="shared" si="157"/>
        <v>0</v>
      </c>
      <c r="AY132" s="10">
        <f t="shared" si="158"/>
        <v>0</v>
      </c>
      <c r="AZ132" s="133">
        <v>1251</v>
      </c>
      <c r="BA132" s="10">
        <f t="shared" si="127"/>
        <v>0</v>
      </c>
      <c r="BB132" s="10">
        <f t="shared" si="159"/>
        <v>0</v>
      </c>
      <c r="BC132" s="10">
        <f t="shared" si="160"/>
        <v>0</v>
      </c>
      <c r="BD132" s="10">
        <f t="shared" si="161"/>
        <v>0</v>
      </c>
      <c r="BE132" s="10">
        <f t="shared" si="162"/>
        <v>0</v>
      </c>
      <c r="BF132" s="10">
        <f t="shared" si="163"/>
        <v>0</v>
      </c>
      <c r="BG132" s="10">
        <f t="shared" si="164"/>
        <v>0</v>
      </c>
      <c r="BH132" s="10">
        <f t="shared" si="165"/>
        <v>0</v>
      </c>
      <c r="BJ132" s="133">
        <v>1538</v>
      </c>
      <c r="BK132" s="196">
        <f t="shared" si="166"/>
        <v>0</v>
      </c>
      <c r="BL132" s="197">
        <f t="shared" si="167"/>
        <v>0</v>
      </c>
      <c r="BM132" s="197">
        <f t="shared" si="168"/>
        <v>0</v>
      </c>
      <c r="BN132" s="197">
        <f t="shared" si="169"/>
        <v>0</v>
      </c>
      <c r="BO132" s="197">
        <f t="shared" si="170"/>
        <v>0</v>
      </c>
      <c r="BP132" s="197">
        <f t="shared" si="171"/>
        <v>0</v>
      </c>
      <c r="BQ132" s="197">
        <f t="shared" si="172"/>
        <v>0</v>
      </c>
      <c r="BR132" s="197">
        <f t="shared" si="225"/>
        <v>0</v>
      </c>
      <c r="BS132" s="198">
        <f t="shared" si="173"/>
        <v>0</v>
      </c>
      <c r="BT132" s="116">
        <f t="shared" si="174"/>
        <v>1</v>
      </c>
      <c r="BU132" s="164">
        <v>1732</v>
      </c>
      <c r="BV132" s="164">
        <f t="shared" si="175"/>
        <v>0</v>
      </c>
      <c r="BW132" s="98">
        <f t="shared" si="176"/>
        <v>0</v>
      </c>
      <c r="BX132" s="98">
        <f t="shared" si="177"/>
        <v>1</v>
      </c>
      <c r="BY132" s="98">
        <f t="shared" si="178"/>
        <v>0</v>
      </c>
      <c r="BZ132" s="98">
        <f t="shared" si="179"/>
        <v>0</v>
      </c>
      <c r="CA132" s="98">
        <f t="shared" si="180"/>
        <v>0</v>
      </c>
      <c r="CB132" s="98">
        <f t="shared" si="181"/>
        <v>0</v>
      </c>
      <c r="CC132" s="98">
        <f t="shared" si="182"/>
        <v>0</v>
      </c>
      <c r="CD132" s="197">
        <f t="shared" si="183"/>
        <v>0</v>
      </c>
      <c r="CE132" s="198">
        <f t="shared" si="184"/>
        <v>0</v>
      </c>
      <c r="CF132" s="116">
        <f t="shared" si="185"/>
        <v>2</v>
      </c>
      <c r="CG132" s="164">
        <v>1771</v>
      </c>
      <c r="CH132" s="196">
        <f t="shared" si="186"/>
        <v>1</v>
      </c>
      <c r="CI132" s="98">
        <f t="shared" si="187"/>
        <v>1</v>
      </c>
      <c r="CJ132" s="98">
        <f t="shared" si="188"/>
        <v>1</v>
      </c>
      <c r="CK132" s="98">
        <f t="shared" si="189"/>
        <v>0</v>
      </c>
      <c r="CL132" s="98">
        <f t="shared" si="190"/>
        <v>0</v>
      </c>
      <c r="CM132" s="98">
        <f t="shared" si="191"/>
        <v>0</v>
      </c>
      <c r="CN132" s="98">
        <f t="shared" si="192"/>
        <v>0</v>
      </c>
      <c r="CO132" s="99">
        <f t="shared" si="193"/>
        <v>0</v>
      </c>
      <c r="CP132" s="98">
        <f t="shared" si="194"/>
        <v>0</v>
      </c>
      <c r="CQ132" s="197">
        <f t="shared" si="195"/>
        <v>0</v>
      </c>
      <c r="CR132" s="198">
        <f t="shared" si="196"/>
        <v>0</v>
      </c>
      <c r="CS132">
        <f t="shared" si="197"/>
        <v>3</v>
      </c>
      <c r="CU132" s="164">
        <v>2046</v>
      </c>
      <c r="CV132" s="196">
        <f t="shared" si="128"/>
        <v>1</v>
      </c>
      <c r="CW132" s="98">
        <f t="shared" si="129"/>
        <v>0</v>
      </c>
      <c r="CX132" s="98">
        <f t="shared" si="130"/>
        <v>0</v>
      </c>
      <c r="CY132" s="98">
        <f t="shared" si="131"/>
        <v>1</v>
      </c>
      <c r="CZ132" s="98">
        <f t="shared" si="132"/>
        <v>0</v>
      </c>
      <c r="DA132" s="98">
        <f t="shared" si="133"/>
        <v>0</v>
      </c>
      <c r="DB132" s="98">
        <f t="shared" si="134"/>
        <v>0</v>
      </c>
      <c r="DC132" s="99">
        <f t="shared" si="135"/>
        <v>0</v>
      </c>
      <c r="DD132" s="98">
        <f t="shared" si="136"/>
        <v>0</v>
      </c>
      <c r="DE132" s="197">
        <f t="shared" si="137"/>
        <v>0</v>
      </c>
      <c r="DF132" s="197">
        <f t="shared" si="138"/>
        <v>0</v>
      </c>
      <c r="DG132" s="198">
        <f t="shared" si="139"/>
        <v>0</v>
      </c>
      <c r="DH132">
        <f t="shared" si="198"/>
        <v>2</v>
      </c>
      <c r="DJ132" s="164">
        <v>2338</v>
      </c>
      <c r="DK132" s="196">
        <f t="shared" si="199"/>
        <v>0</v>
      </c>
      <c r="DL132" s="98">
        <f t="shared" si="200"/>
        <v>0</v>
      </c>
      <c r="DM132" s="98">
        <f t="shared" si="201"/>
        <v>0</v>
      </c>
      <c r="DN132" s="98">
        <f t="shared" si="202"/>
        <v>0</v>
      </c>
      <c r="DO132" s="98">
        <f t="shared" si="203"/>
        <v>0</v>
      </c>
      <c r="DP132" s="98">
        <f t="shared" si="204"/>
        <v>0</v>
      </c>
      <c r="DQ132" s="98">
        <f t="shared" si="205"/>
        <v>0</v>
      </c>
      <c r="DR132" s="98">
        <f t="shared" si="206"/>
        <v>0</v>
      </c>
      <c r="DS132" s="98">
        <f t="shared" si="207"/>
        <v>0</v>
      </c>
      <c r="DT132" s="197">
        <f t="shared" si="208"/>
        <v>0</v>
      </c>
      <c r="DU132" s="197">
        <f t="shared" si="209"/>
        <v>0</v>
      </c>
      <c r="DV132" s="198">
        <f t="shared" si="210"/>
        <v>0</v>
      </c>
      <c r="DW132">
        <f t="shared" si="211"/>
        <v>0</v>
      </c>
      <c r="DY132" s="196">
        <v>1718</v>
      </c>
      <c r="DZ132" s="196">
        <f t="shared" si="212"/>
        <v>1</v>
      </c>
      <c r="EA132" s="197">
        <f t="shared" si="213"/>
        <v>1</v>
      </c>
      <c r="EB132" s="98">
        <f t="shared" si="214"/>
        <v>1</v>
      </c>
      <c r="EC132" s="98">
        <f t="shared" si="215"/>
        <v>1</v>
      </c>
      <c r="ED132" s="98">
        <f t="shared" si="216"/>
        <v>0</v>
      </c>
      <c r="EE132" s="98">
        <f t="shared" si="217"/>
        <v>0</v>
      </c>
      <c r="EF132" s="98">
        <f t="shared" si="218"/>
        <v>0</v>
      </c>
      <c r="EG132" s="98">
        <f t="shared" si="219"/>
        <v>1</v>
      </c>
      <c r="EH132" s="98">
        <f t="shared" si="220"/>
        <v>0</v>
      </c>
      <c r="EI132" s="98">
        <f t="shared" si="221"/>
        <v>0</v>
      </c>
      <c r="EJ132" s="197">
        <f t="shared" si="222"/>
        <v>0</v>
      </c>
      <c r="EK132" s="197">
        <f t="shared" si="223"/>
        <v>0</v>
      </c>
      <c r="EL132" s="198">
        <f t="shared" si="224"/>
        <v>0</v>
      </c>
    </row>
    <row r="133" spans="2:142" x14ac:dyDescent="0.2">
      <c r="M133" s="2"/>
      <c r="P133" s="128">
        <v>357</v>
      </c>
      <c r="Q133">
        <f t="shared" si="122"/>
        <v>0</v>
      </c>
      <c r="R133" s="10">
        <f t="shared" si="140"/>
        <v>0</v>
      </c>
      <c r="V133" s="130">
        <v>494</v>
      </c>
      <c r="W133">
        <f t="shared" si="141"/>
        <v>1</v>
      </c>
      <c r="X133" s="10">
        <f t="shared" si="142"/>
        <v>0</v>
      </c>
      <c r="Y133" s="10">
        <f t="shared" si="143"/>
        <v>0</v>
      </c>
      <c r="AB133" s="133">
        <v>648</v>
      </c>
      <c r="AC133" s="10">
        <f t="shared" si="123"/>
        <v>0</v>
      </c>
      <c r="AD133" s="10">
        <f t="shared" si="144"/>
        <v>0</v>
      </c>
      <c r="AE133" s="10">
        <f t="shared" si="145"/>
        <v>0</v>
      </c>
      <c r="AF133" s="10">
        <f t="shared" si="146"/>
        <v>0</v>
      </c>
      <c r="AH133" s="128">
        <v>868</v>
      </c>
      <c r="AI133" s="10">
        <f t="shared" si="124"/>
        <v>1</v>
      </c>
      <c r="AJ133" s="10">
        <f t="shared" si="147"/>
        <v>1</v>
      </c>
      <c r="AK133" s="10">
        <f t="shared" si="148"/>
        <v>0</v>
      </c>
      <c r="AL133" s="10">
        <f t="shared" si="149"/>
        <v>0</v>
      </c>
      <c r="AM133" s="10">
        <f t="shared" si="150"/>
        <v>0</v>
      </c>
      <c r="AN133" s="144">
        <v>968</v>
      </c>
      <c r="AO133" s="10">
        <f t="shared" si="125"/>
        <v>0</v>
      </c>
      <c r="AP133" s="10">
        <f t="shared" si="151"/>
        <v>1</v>
      </c>
      <c r="AQ133" s="10">
        <f t="shared" si="152"/>
        <v>0</v>
      </c>
      <c r="AR133" s="10">
        <f t="shared" si="153"/>
        <v>0</v>
      </c>
      <c r="AS133" s="10">
        <f t="shared" si="154"/>
        <v>0</v>
      </c>
      <c r="AT133" s="133">
        <v>1369</v>
      </c>
      <c r="AU133" s="10">
        <f t="shared" si="126"/>
        <v>0</v>
      </c>
      <c r="AV133" s="10">
        <f t="shared" si="155"/>
        <v>0</v>
      </c>
      <c r="AW133" s="10">
        <f t="shared" si="156"/>
        <v>0</v>
      </c>
      <c r="AX133" s="10">
        <f t="shared" si="157"/>
        <v>0</v>
      </c>
      <c r="AY133" s="10">
        <f t="shared" si="158"/>
        <v>0</v>
      </c>
      <c r="AZ133" s="144">
        <v>1450</v>
      </c>
      <c r="BA133" s="10">
        <f t="shared" si="127"/>
        <v>0</v>
      </c>
      <c r="BB133" s="10">
        <f t="shared" si="159"/>
        <v>0</v>
      </c>
      <c r="BC133" s="10">
        <f t="shared" si="160"/>
        <v>1</v>
      </c>
      <c r="BD133" s="10">
        <f t="shared" si="161"/>
        <v>0</v>
      </c>
      <c r="BE133" s="10">
        <f t="shared" si="162"/>
        <v>0</v>
      </c>
      <c r="BF133" s="10">
        <f t="shared" si="163"/>
        <v>0</v>
      </c>
      <c r="BG133" s="10">
        <f t="shared" si="164"/>
        <v>0</v>
      </c>
      <c r="BH133" s="10">
        <f t="shared" si="165"/>
        <v>0</v>
      </c>
      <c r="BJ133" s="133">
        <v>1555</v>
      </c>
      <c r="BK133" s="196">
        <f t="shared" si="166"/>
        <v>0</v>
      </c>
      <c r="BL133" s="197">
        <f t="shared" si="167"/>
        <v>0</v>
      </c>
      <c r="BM133" s="197">
        <f t="shared" si="168"/>
        <v>0</v>
      </c>
      <c r="BN133" s="197">
        <f t="shared" si="169"/>
        <v>0</v>
      </c>
      <c r="BO133" s="197">
        <f t="shared" si="170"/>
        <v>0</v>
      </c>
      <c r="BP133" s="197">
        <f t="shared" si="171"/>
        <v>0</v>
      </c>
      <c r="BQ133" s="197">
        <f t="shared" si="172"/>
        <v>0</v>
      </c>
      <c r="BR133" s="197">
        <f t="shared" si="225"/>
        <v>0</v>
      </c>
      <c r="BS133" s="198">
        <f t="shared" si="173"/>
        <v>0</v>
      </c>
      <c r="BT133" s="116">
        <f t="shared" si="174"/>
        <v>1</v>
      </c>
      <c r="BU133" s="164">
        <v>1771</v>
      </c>
      <c r="BV133" s="164">
        <f t="shared" si="175"/>
        <v>1</v>
      </c>
      <c r="BW133" s="98">
        <f t="shared" si="176"/>
        <v>1</v>
      </c>
      <c r="BX133" s="98">
        <f t="shared" si="177"/>
        <v>0</v>
      </c>
      <c r="BY133" s="98">
        <f t="shared" si="178"/>
        <v>0</v>
      </c>
      <c r="BZ133" s="98">
        <f t="shared" si="179"/>
        <v>0</v>
      </c>
      <c r="CA133" s="98">
        <f t="shared" si="180"/>
        <v>0</v>
      </c>
      <c r="CB133" s="98">
        <f t="shared" si="181"/>
        <v>0</v>
      </c>
      <c r="CC133" s="98">
        <f t="shared" si="182"/>
        <v>0</v>
      </c>
      <c r="CD133" s="197">
        <f t="shared" si="183"/>
        <v>0</v>
      </c>
      <c r="CE133" s="198">
        <f t="shared" si="184"/>
        <v>0</v>
      </c>
      <c r="CF133" s="116">
        <f t="shared" si="185"/>
        <v>3</v>
      </c>
      <c r="CG133" s="164">
        <v>1801</v>
      </c>
      <c r="CH133" s="196">
        <f t="shared" si="186"/>
        <v>0</v>
      </c>
      <c r="CI133" s="98">
        <f t="shared" si="187"/>
        <v>0</v>
      </c>
      <c r="CJ133" s="98">
        <f t="shared" si="188"/>
        <v>0</v>
      </c>
      <c r="CK133" s="98">
        <f t="shared" si="189"/>
        <v>0</v>
      </c>
      <c r="CL133" s="98">
        <f t="shared" si="190"/>
        <v>0</v>
      </c>
      <c r="CM133" s="98">
        <f t="shared" si="191"/>
        <v>0</v>
      </c>
      <c r="CN133" s="98">
        <f t="shared" si="192"/>
        <v>0</v>
      </c>
      <c r="CO133" s="99">
        <f t="shared" si="193"/>
        <v>0</v>
      </c>
      <c r="CP133" s="98">
        <f t="shared" si="194"/>
        <v>0</v>
      </c>
      <c r="CQ133" s="197">
        <f t="shared" si="195"/>
        <v>0</v>
      </c>
      <c r="CR133" s="198">
        <f t="shared" si="196"/>
        <v>0</v>
      </c>
      <c r="CS133">
        <f t="shared" si="197"/>
        <v>0</v>
      </c>
      <c r="CU133" s="164">
        <v>2054</v>
      </c>
      <c r="CV133" s="196">
        <f t="shared" si="128"/>
        <v>1</v>
      </c>
      <c r="CW133" s="98">
        <f t="shared" si="129"/>
        <v>0</v>
      </c>
      <c r="CX133" s="98">
        <f t="shared" si="130"/>
        <v>0</v>
      </c>
      <c r="CY133" s="98">
        <f t="shared" si="131"/>
        <v>0</v>
      </c>
      <c r="CZ133" s="98">
        <f t="shared" si="132"/>
        <v>1</v>
      </c>
      <c r="DA133" s="98">
        <f t="shared" si="133"/>
        <v>0</v>
      </c>
      <c r="DB133" s="98">
        <f t="shared" si="134"/>
        <v>0</v>
      </c>
      <c r="DC133" s="99">
        <f t="shared" si="135"/>
        <v>0</v>
      </c>
      <c r="DD133" s="98">
        <f t="shared" si="136"/>
        <v>0</v>
      </c>
      <c r="DE133" s="197">
        <f t="shared" si="137"/>
        <v>0</v>
      </c>
      <c r="DF133" s="197">
        <f t="shared" si="138"/>
        <v>0</v>
      </c>
      <c r="DG133" s="198">
        <f t="shared" si="139"/>
        <v>0</v>
      </c>
      <c r="DH133">
        <f t="shared" si="198"/>
        <v>2</v>
      </c>
      <c r="DJ133" s="164">
        <v>2415</v>
      </c>
      <c r="DK133" s="196">
        <f t="shared" si="199"/>
        <v>1</v>
      </c>
      <c r="DL133" s="98">
        <f t="shared" si="200"/>
        <v>1</v>
      </c>
      <c r="DM133" s="98">
        <f t="shared" si="201"/>
        <v>0</v>
      </c>
      <c r="DN133" s="98">
        <f t="shared" si="202"/>
        <v>1</v>
      </c>
      <c r="DO133" s="98">
        <f t="shared" si="203"/>
        <v>0</v>
      </c>
      <c r="DP133" s="98">
        <f t="shared" si="204"/>
        <v>0</v>
      </c>
      <c r="DQ133" s="98">
        <f t="shared" si="205"/>
        <v>0</v>
      </c>
      <c r="DR133" s="98">
        <f t="shared" si="206"/>
        <v>0</v>
      </c>
      <c r="DS133" s="98">
        <f t="shared" si="207"/>
        <v>0</v>
      </c>
      <c r="DT133" s="197">
        <f t="shared" si="208"/>
        <v>0</v>
      </c>
      <c r="DU133" s="197">
        <f t="shared" si="209"/>
        <v>0</v>
      </c>
      <c r="DV133" s="198">
        <f t="shared" si="210"/>
        <v>0</v>
      </c>
      <c r="DW133">
        <f t="shared" si="211"/>
        <v>3</v>
      </c>
      <c r="DY133" s="196">
        <v>1730</v>
      </c>
      <c r="DZ133" s="196">
        <f t="shared" si="212"/>
        <v>0</v>
      </c>
      <c r="EA133" s="197">
        <f t="shared" si="213"/>
        <v>0</v>
      </c>
      <c r="EB133" s="98">
        <f t="shared" si="214"/>
        <v>1</v>
      </c>
      <c r="EC133" s="98">
        <f t="shared" si="215"/>
        <v>1</v>
      </c>
      <c r="ED133" s="98">
        <f t="shared" si="216"/>
        <v>0</v>
      </c>
      <c r="EE133" s="98">
        <f t="shared" si="217"/>
        <v>0</v>
      </c>
      <c r="EF133" s="98">
        <f t="shared" si="218"/>
        <v>0</v>
      </c>
      <c r="EG133" s="98">
        <f t="shared" si="219"/>
        <v>0</v>
      </c>
      <c r="EH133" s="98">
        <f t="shared" si="220"/>
        <v>0</v>
      </c>
      <c r="EI133" s="98">
        <f t="shared" si="221"/>
        <v>0</v>
      </c>
      <c r="EJ133" s="197">
        <f t="shared" si="222"/>
        <v>0</v>
      </c>
      <c r="EK133" s="197">
        <f t="shared" si="223"/>
        <v>0</v>
      </c>
      <c r="EL133" s="198">
        <f t="shared" si="224"/>
        <v>0</v>
      </c>
    </row>
    <row r="134" spans="2:142" x14ac:dyDescent="0.2">
      <c r="H134" s="102" t="s">
        <v>30</v>
      </c>
      <c r="I134" s="101"/>
      <c r="M134" s="2"/>
      <c r="P134" s="128">
        <v>365</v>
      </c>
      <c r="Q134">
        <f t="shared" si="122"/>
        <v>1</v>
      </c>
      <c r="R134" s="10">
        <f t="shared" si="140"/>
        <v>1</v>
      </c>
      <c r="V134" s="128">
        <v>522</v>
      </c>
      <c r="W134">
        <f t="shared" si="141"/>
        <v>1</v>
      </c>
      <c r="X134" s="10">
        <f t="shared" si="142"/>
        <v>0</v>
      </c>
      <c r="Y134" s="10">
        <f t="shared" si="143"/>
        <v>0</v>
      </c>
      <c r="AB134" s="133">
        <v>662</v>
      </c>
      <c r="AC134" s="10">
        <f t="shared" si="123"/>
        <v>0</v>
      </c>
      <c r="AD134" s="10">
        <f t="shared" si="144"/>
        <v>1</v>
      </c>
      <c r="AE134" s="10">
        <f t="shared" si="145"/>
        <v>0</v>
      </c>
      <c r="AF134" s="10">
        <f t="shared" si="146"/>
        <v>0</v>
      </c>
      <c r="AH134" s="128">
        <v>910</v>
      </c>
      <c r="AI134" s="10">
        <f t="shared" si="124"/>
        <v>0</v>
      </c>
      <c r="AJ134" s="10">
        <f t="shared" si="147"/>
        <v>0</v>
      </c>
      <c r="AK134" s="10">
        <f t="shared" si="148"/>
        <v>0</v>
      </c>
      <c r="AL134" s="10">
        <f t="shared" si="149"/>
        <v>0</v>
      </c>
      <c r="AM134" s="10">
        <f t="shared" si="150"/>
        <v>0</v>
      </c>
      <c r="AN134" s="133">
        <v>987</v>
      </c>
      <c r="AO134" s="10">
        <f t="shared" si="125"/>
        <v>1</v>
      </c>
      <c r="AP134" s="10">
        <f t="shared" si="151"/>
        <v>0</v>
      </c>
      <c r="AQ134" s="10">
        <f t="shared" si="152"/>
        <v>0</v>
      </c>
      <c r="AR134" s="10">
        <f t="shared" si="153"/>
        <v>1</v>
      </c>
      <c r="AS134" s="10">
        <f t="shared" si="154"/>
        <v>0</v>
      </c>
      <c r="AT134" s="133">
        <v>1425</v>
      </c>
      <c r="AU134" s="10">
        <f t="shared" si="126"/>
        <v>0</v>
      </c>
      <c r="AV134" s="10">
        <f t="shared" si="155"/>
        <v>0</v>
      </c>
      <c r="AW134" s="10">
        <f t="shared" si="156"/>
        <v>0</v>
      </c>
      <c r="AX134" s="10">
        <f t="shared" si="157"/>
        <v>0</v>
      </c>
      <c r="AY134" s="10">
        <f t="shared" si="158"/>
        <v>0</v>
      </c>
      <c r="AZ134" s="133">
        <v>1502</v>
      </c>
      <c r="BA134" s="10">
        <f t="shared" si="127"/>
        <v>0</v>
      </c>
      <c r="BB134" s="10">
        <f t="shared" si="159"/>
        <v>0</v>
      </c>
      <c r="BC134" s="10">
        <f t="shared" si="160"/>
        <v>0</v>
      </c>
      <c r="BD134" s="10">
        <f t="shared" si="161"/>
        <v>0</v>
      </c>
      <c r="BE134" s="10">
        <f t="shared" si="162"/>
        <v>0</v>
      </c>
      <c r="BF134" s="10">
        <f t="shared" si="163"/>
        <v>0</v>
      </c>
      <c r="BG134" s="10">
        <f t="shared" si="164"/>
        <v>0</v>
      </c>
      <c r="BH134" s="10">
        <f t="shared" si="165"/>
        <v>0</v>
      </c>
      <c r="BJ134" s="133">
        <v>1561</v>
      </c>
      <c r="BK134" s="196">
        <f t="shared" si="166"/>
        <v>0</v>
      </c>
      <c r="BL134" s="197">
        <f t="shared" si="167"/>
        <v>0</v>
      </c>
      <c r="BM134" s="197">
        <f t="shared" si="168"/>
        <v>0</v>
      </c>
      <c r="BN134" s="197">
        <f t="shared" si="169"/>
        <v>0</v>
      </c>
      <c r="BO134" s="197">
        <f t="shared" si="170"/>
        <v>0</v>
      </c>
      <c r="BP134" s="197">
        <f t="shared" si="171"/>
        <v>0</v>
      </c>
      <c r="BQ134" s="197">
        <f t="shared" si="172"/>
        <v>0</v>
      </c>
      <c r="BR134" s="197">
        <f t="shared" si="225"/>
        <v>0</v>
      </c>
      <c r="BS134" s="198">
        <f t="shared" si="173"/>
        <v>0</v>
      </c>
      <c r="BT134" s="116">
        <f t="shared" si="174"/>
        <v>1</v>
      </c>
      <c r="BU134" s="164">
        <v>1868</v>
      </c>
      <c r="BV134" s="164">
        <f t="shared" si="175"/>
        <v>1</v>
      </c>
      <c r="BW134" s="98">
        <f t="shared" si="176"/>
        <v>0</v>
      </c>
      <c r="BX134" s="98">
        <f t="shared" si="177"/>
        <v>0</v>
      </c>
      <c r="BY134" s="98">
        <f t="shared" si="178"/>
        <v>0</v>
      </c>
      <c r="BZ134" s="98">
        <f t="shared" si="179"/>
        <v>0</v>
      </c>
      <c r="CA134" s="98">
        <f t="shared" si="180"/>
        <v>0</v>
      </c>
      <c r="CB134" s="98">
        <f t="shared" si="181"/>
        <v>0</v>
      </c>
      <c r="CC134" s="98">
        <f t="shared" si="182"/>
        <v>0</v>
      </c>
      <c r="CD134" s="197">
        <f t="shared" si="183"/>
        <v>0</v>
      </c>
      <c r="CE134" s="198">
        <f t="shared" si="184"/>
        <v>0</v>
      </c>
      <c r="CF134" s="116">
        <f t="shared" si="185"/>
        <v>2</v>
      </c>
      <c r="CG134" s="164">
        <v>1918</v>
      </c>
      <c r="CH134" s="196">
        <f t="shared" si="186"/>
        <v>1</v>
      </c>
      <c r="CI134" s="98">
        <f t="shared" si="187"/>
        <v>1</v>
      </c>
      <c r="CJ134" s="98">
        <f t="shared" si="188"/>
        <v>0</v>
      </c>
      <c r="CK134" s="98">
        <f t="shared" si="189"/>
        <v>0</v>
      </c>
      <c r="CL134" s="98">
        <f t="shared" si="190"/>
        <v>0</v>
      </c>
      <c r="CM134" s="98">
        <f t="shared" si="191"/>
        <v>0</v>
      </c>
      <c r="CN134" s="98">
        <f t="shared" si="192"/>
        <v>0</v>
      </c>
      <c r="CO134" s="99">
        <f t="shared" si="193"/>
        <v>0</v>
      </c>
      <c r="CP134" s="98">
        <f t="shared" si="194"/>
        <v>0</v>
      </c>
      <c r="CQ134" s="197">
        <f t="shared" si="195"/>
        <v>0</v>
      </c>
      <c r="CR134" s="198">
        <f t="shared" si="196"/>
        <v>0</v>
      </c>
      <c r="CS134">
        <f t="shared" si="197"/>
        <v>2</v>
      </c>
      <c r="CU134" s="164">
        <v>2056</v>
      </c>
      <c r="CV134" s="196">
        <f t="shared" si="128"/>
        <v>1</v>
      </c>
      <c r="CW134" s="98">
        <f t="shared" si="129"/>
        <v>1</v>
      </c>
      <c r="CX134" s="98">
        <f t="shared" si="130"/>
        <v>1</v>
      </c>
      <c r="CY134" s="98">
        <f t="shared" si="131"/>
        <v>1</v>
      </c>
      <c r="CZ134" s="98">
        <f t="shared" si="132"/>
        <v>1</v>
      </c>
      <c r="DA134" s="98">
        <f t="shared" si="133"/>
        <v>0</v>
      </c>
      <c r="DB134" s="98">
        <f t="shared" si="134"/>
        <v>0</v>
      </c>
      <c r="DC134" s="99">
        <f t="shared" si="135"/>
        <v>0</v>
      </c>
      <c r="DD134" s="98">
        <f t="shared" si="136"/>
        <v>0</v>
      </c>
      <c r="DE134" s="197">
        <f t="shared" si="137"/>
        <v>0</v>
      </c>
      <c r="DF134" s="197">
        <f t="shared" si="138"/>
        <v>0</v>
      </c>
      <c r="DG134" s="198">
        <f t="shared" si="139"/>
        <v>0</v>
      </c>
      <c r="DH134">
        <f t="shared" si="198"/>
        <v>5</v>
      </c>
      <c r="DJ134" s="164">
        <v>2468</v>
      </c>
      <c r="DK134" s="196">
        <f t="shared" si="199"/>
        <v>0</v>
      </c>
      <c r="DL134" s="98">
        <f t="shared" si="200"/>
        <v>0</v>
      </c>
      <c r="DM134" s="98">
        <f t="shared" si="201"/>
        <v>0</v>
      </c>
      <c r="DN134" s="98">
        <f t="shared" si="202"/>
        <v>0</v>
      </c>
      <c r="DO134" s="98">
        <f t="shared" si="203"/>
        <v>0</v>
      </c>
      <c r="DP134" s="98">
        <f t="shared" si="204"/>
        <v>0</v>
      </c>
      <c r="DQ134" s="98">
        <f t="shared" si="205"/>
        <v>0</v>
      </c>
      <c r="DR134" s="98">
        <f t="shared" si="206"/>
        <v>0</v>
      </c>
      <c r="DS134" s="98">
        <f t="shared" si="207"/>
        <v>0</v>
      </c>
      <c r="DT134" s="197">
        <f t="shared" si="208"/>
        <v>0</v>
      </c>
      <c r="DU134" s="197">
        <f t="shared" si="209"/>
        <v>0</v>
      </c>
      <c r="DV134" s="198">
        <f t="shared" si="210"/>
        <v>0</v>
      </c>
      <c r="DW134">
        <f t="shared" si="211"/>
        <v>0</v>
      </c>
      <c r="DY134" s="196">
        <v>1756</v>
      </c>
      <c r="DZ134" s="196">
        <f t="shared" si="212"/>
        <v>1</v>
      </c>
      <c r="EA134" s="197">
        <f t="shared" si="213"/>
        <v>0</v>
      </c>
      <c r="EB134" s="98">
        <f t="shared" si="214"/>
        <v>0</v>
      </c>
      <c r="EC134" s="98">
        <f t="shared" si="215"/>
        <v>0</v>
      </c>
      <c r="ED134" s="98">
        <f t="shared" si="216"/>
        <v>0</v>
      </c>
      <c r="EE134" s="98">
        <f t="shared" si="217"/>
        <v>0</v>
      </c>
      <c r="EF134" s="98">
        <f t="shared" si="218"/>
        <v>0</v>
      </c>
      <c r="EG134" s="98">
        <f t="shared" si="219"/>
        <v>1</v>
      </c>
      <c r="EH134" s="98">
        <f t="shared" si="220"/>
        <v>0</v>
      </c>
      <c r="EI134" s="98">
        <f t="shared" si="221"/>
        <v>0</v>
      </c>
      <c r="EJ134" s="197">
        <f t="shared" si="222"/>
        <v>0</v>
      </c>
      <c r="EK134" s="197">
        <f t="shared" si="223"/>
        <v>0</v>
      </c>
      <c r="EL134" s="198">
        <f t="shared" si="224"/>
        <v>0</v>
      </c>
    </row>
    <row r="135" spans="2:142" x14ac:dyDescent="0.2">
      <c r="H135" s="102" t="s">
        <v>31</v>
      </c>
      <c r="I135" s="101">
        <f>SUM(I53:I132)</f>
        <v>29</v>
      </c>
      <c r="M135" s="2"/>
      <c r="P135" s="128">
        <v>368</v>
      </c>
      <c r="Q135">
        <f t="shared" si="122"/>
        <v>0</v>
      </c>
      <c r="R135" s="10">
        <f t="shared" si="140"/>
        <v>0</v>
      </c>
      <c r="V135" s="128">
        <v>525</v>
      </c>
      <c r="W135">
        <f t="shared" si="141"/>
        <v>0</v>
      </c>
      <c r="X135" s="10">
        <f t="shared" si="142"/>
        <v>0</v>
      </c>
      <c r="Y135" s="10">
        <f t="shared" si="143"/>
        <v>0</v>
      </c>
      <c r="AB135" s="133">
        <v>710</v>
      </c>
      <c r="AC135" s="10">
        <f t="shared" si="123"/>
        <v>0</v>
      </c>
      <c r="AD135" s="10">
        <f t="shared" si="144"/>
        <v>0</v>
      </c>
      <c r="AE135" s="10">
        <f t="shared" si="145"/>
        <v>1</v>
      </c>
      <c r="AF135" s="10">
        <f t="shared" si="146"/>
        <v>0</v>
      </c>
      <c r="AH135" s="128">
        <v>980</v>
      </c>
      <c r="AI135" s="10">
        <f t="shared" si="124"/>
        <v>1</v>
      </c>
      <c r="AJ135" s="10">
        <f t="shared" si="147"/>
        <v>0</v>
      </c>
      <c r="AK135" s="10">
        <f t="shared" si="148"/>
        <v>0</v>
      </c>
      <c r="AL135" s="10">
        <f t="shared" si="149"/>
        <v>0</v>
      </c>
      <c r="AM135" s="10">
        <f t="shared" si="150"/>
        <v>0</v>
      </c>
      <c r="AN135" s="133">
        <v>1023</v>
      </c>
      <c r="AO135" s="10">
        <f t="shared" si="125"/>
        <v>0</v>
      </c>
      <c r="AP135" s="10">
        <f t="shared" si="151"/>
        <v>0</v>
      </c>
      <c r="AQ135" s="10">
        <f t="shared" si="152"/>
        <v>0</v>
      </c>
      <c r="AR135" s="10">
        <f t="shared" si="153"/>
        <v>0</v>
      </c>
      <c r="AS135" s="10">
        <f t="shared" si="154"/>
        <v>0</v>
      </c>
      <c r="AT135" s="133">
        <v>1501</v>
      </c>
      <c r="AU135" s="10">
        <f t="shared" si="126"/>
        <v>0</v>
      </c>
      <c r="AV135" s="10">
        <f t="shared" si="155"/>
        <v>0</v>
      </c>
      <c r="AW135" s="10">
        <f t="shared" si="156"/>
        <v>0</v>
      </c>
      <c r="AX135" s="10">
        <f t="shared" si="157"/>
        <v>0</v>
      </c>
      <c r="AY135" s="10">
        <f t="shared" si="158"/>
        <v>0</v>
      </c>
      <c r="AZ135" s="133">
        <v>1503</v>
      </c>
      <c r="BA135" s="10">
        <f t="shared" si="127"/>
        <v>1</v>
      </c>
      <c r="BB135" s="10">
        <f t="shared" si="159"/>
        <v>1</v>
      </c>
      <c r="BC135" s="10">
        <f t="shared" si="160"/>
        <v>1</v>
      </c>
      <c r="BD135" s="10">
        <f t="shared" si="161"/>
        <v>0</v>
      </c>
      <c r="BE135" s="10">
        <f t="shared" si="162"/>
        <v>0</v>
      </c>
      <c r="BF135" s="10">
        <f t="shared" si="163"/>
        <v>0</v>
      </c>
      <c r="BG135" s="10">
        <f t="shared" si="164"/>
        <v>0</v>
      </c>
      <c r="BH135" s="10">
        <f t="shared" si="165"/>
        <v>0</v>
      </c>
      <c r="BJ135" s="133">
        <v>1622</v>
      </c>
      <c r="BK135" s="196">
        <f t="shared" si="166"/>
        <v>0</v>
      </c>
      <c r="BL135" s="197">
        <f t="shared" si="167"/>
        <v>0</v>
      </c>
      <c r="BM135" s="197">
        <f t="shared" si="168"/>
        <v>0</v>
      </c>
      <c r="BN135" s="197">
        <f t="shared" si="169"/>
        <v>0</v>
      </c>
      <c r="BO135" s="197">
        <f t="shared" si="170"/>
        <v>0</v>
      </c>
      <c r="BP135" s="197">
        <f t="shared" si="171"/>
        <v>0</v>
      </c>
      <c r="BQ135" s="197">
        <f t="shared" si="172"/>
        <v>0</v>
      </c>
      <c r="BR135" s="197">
        <f t="shared" si="225"/>
        <v>0</v>
      </c>
      <c r="BS135" s="198">
        <f t="shared" si="173"/>
        <v>0</v>
      </c>
      <c r="BT135" s="116">
        <f t="shared" si="174"/>
        <v>1</v>
      </c>
      <c r="BU135" s="164">
        <v>1902</v>
      </c>
      <c r="BV135" s="164">
        <f t="shared" si="175"/>
        <v>1</v>
      </c>
      <c r="BW135" s="98">
        <f t="shared" si="176"/>
        <v>0</v>
      </c>
      <c r="BX135" s="98">
        <f t="shared" si="177"/>
        <v>1</v>
      </c>
      <c r="BY135" s="98">
        <f t="shared" si="178"/>
        <v>1</v>
      </c>
      <c r="BZ135" s="98">
        <f t="shared" si="179"/>
        <v>0</v>
      </c>
      <c r="CA135" s="98">
        <f t="shared" si="180"/>
        <v>0</v>
      </c>
      <c r="CB135" s="98">
        <f t="shared" si="181"/>
        <v>0</v>
      </c>
      <c r="CC135" s="98">
        <f t="shared" si="182"/>
        <v>0</v>
      </c>
      <c r="CD135" s="197">
        <f t="shared" si="183"/>
        <v>0</v>
      </c>
      <c r="CE135" s="198">
        <f t="shared" si="184"/>
        <v>0</v>
      </c>
      <c r="CF135" s="116">
        <f t="shared" si="185"/>
        <v>4</v>
      </c>
      <c r="CG135" s="164">
        <v>1983</v>
      </c>
      <c r="CH135" s="196">
        <f t="shared" si="186"/>
        <v>0</v>
      </c>
      <c r="CI135" s="98">
        <f t="shared" si="187"/>
        <v>0</v>
      </c>
      <c r="CJ135" s="98">
        <f t="shared" si="188"/>
        <v>1</v>
      </c>
      <c r="CK135" s="98">
        <f t="shared" si="189"/>
        <v>0</v>
      </c>
      <c r="CL135" s="98">
        <f t="shared" si="190"/>
        <v>0</v>
      </c>
      <c r="CM135" s="98">
        <f t="shared" si="191"/>
        <v>0</v>
      </c>
      <c r="CN135" s="98">
        <f t="shared" si="192"/>
        <v>0</v>
      </c>
      <c r="CO135" s="99">
        <f t="shared" si="193"/>
        <v>0</v>
      </c>
      <c r="CP135" s="98">
        <f t="shared" si="194"/>
        <v>0</v>
      </c>
      <c r="CQ135" s="197">
        <f t="shared" si="195"/>
        <v>0</v>
      </c>
      <c r="CR135" s="198">
        <f t="shared" si="196"/>
        <v>0</v>
      </c>
      <c r="CS135">
        <f t="shared" si="197"/>
        <v>1</v>
      </c>
      <c r="CU135" s="164">
        <v>2122</v>
      </c>
      <c r="CV135" s="196">
        <f t="shared" si="128"/>
        <v>1</v>
      </c>
      <c r="CW135" s="98">
        <f t="shared" si="129"/>
        <v>1</v>
      </c>
      <c r="CX135" s="98">
        <f t="shared" si="130"/>
        <v>0</v>
      </c>
      <c r="CY135" s="98">
        <f t="shared" si="131"/>
        <v>0</v>
      </c>
      <c r="CZ135" s="98">
        <f t="shared" si="132"/>
        <v>0</v>
      </c>
      <c r="DA135" s="98">
        <f t="shared" si="133"/>
        <v>0</v>
      </c>
      <c r="DB135" s="98">
        <f t="shared" si="134"/>
        <v>0</v>
      </c>
      <c r="DC135" s="99">
        <f t="shared" si="135"/>
        <v>0</v>
      </c>
      <c r="DD135" s="98">
        <f t="shared" si="136"/>
        <v>0</v>
      </c>
      <c r="DE135" s="197">
        <f t="shared" si="137"/>
        <v>0</v>
      </c>
      <c r="DF135" s="197">
        <f t="shared" si="138"/>
        <v>0</v>
      </c>
      <c r="DG135" s="198">
        <f t="shared" si="139"/>
        <v>0</v>
      </c>
      <c r="DH135">
        <f t="shared" si="198"/>
        <v>2</v>
      </c>
      <c r="DJ135" s="164">
        <v>2474</v>
      </c>
      <c r="DK135" s="196">
        <f t="shared" si="199"/>
        <v>1</v>
      </c>
      <c r="DL135" s="98">
        <f t="shared" si="200"/>
        <v>0</v>
      </c>
      <c r="DM135" s="98">
        <f t="shared" si="201"/>
        <v>0</v>
      </c>
      <c r="DN135" s="98">
        <f t="shared" si="202"/>
        <v>0</v>
      </c>
      <c r="DO135" s="98">
        <f t="shared" si="203"/>
        <v>0</v>
      </c>
      <c r="DP135" s="98">
        <f t="shared" si="204"/>
        <v>0</v>
      </c>
      <c r="DQ135" s="98">
        <f t="shared" si="205"/>
        <v>0</v>
      </c>
      <c r="DR135" s="98">
        <f t="shared" si="206"/>
        <v>0</v>
      </c>
      <c r="DS135" s="98">
        <f t="shared" si="207"/>
        <v>0</v>
      </c>
      <c r="DT135" s="197">
        <f t="shared" si="208"/>
        <v>0</v>
      </c>
      <c r="DU135" s="197">
        <f t="shared" si="209"/>
        <v>0</v>
      </c>
      <c r="DV135" s="198">
        <f t="shared" si="210"/>
        <v>0</v>
      </c>
      <c r="DW135">
        <f t="shared" si="211"/>
        <v>1</v>
      </c>
      <c r="DY135" s="196">
        <v>1806</v>
      </c>
      <c r="DZ135" s="196">
        <f t="shared" si="212"/>
        <v>1</v>
      </c>
      <c r="EA135" s="197">
        <f t="shared" si="213"/>
        <v>0</v>
      </c>
      <c r="EB135" s="98">
        <f t="shared" si="214"/>
        <v>0</v>
      </c>
      <c r="EC135" s="98">
        <f t="shared" si="215"/>
        <v>0</v>
      </c>
      <c r="ED135" s="98">
        <f t="shared" si="216"/>
        <v>1</v>
      </c>
      <c r="EE135" s="98">
        <f t="shared" si="217"/>
        <v>1</v>
      </c>
      <c r="EF135" s="98">
        <f t="shared" si="218"/>
        <v>0</v>
      </c>
      <c r="EG135" s="98">
        <f t="shared" si="219"/>
        <v>0</v>
      </c>
      <c r="EH135" s="98">
        <f t="shared" si="220"/>
        <v>0</v>
      </c>
      <c r="EI135" s="98">
        <f t="shared" si="221"/>
        <v>0</v>
      </c>
      <c r="EJ135" s="197">
        <f t="shared" si="222"/>
        <v>0</v>
      </c>
      <c r="EK135" s="197">
        <f t="shared" si="223"/>
        <v>0</v>
      </c>
      <c r="EL135" s="198">
        <f t="shared" si="224"/>
        <v>0</v>
      </c>
    </row>
    <row r="136" spans="2:142" ht="13.5" thickBot="1" x14ac:dyDescent="0.25">
      <c r="H136" s="102" t="s">
        <v>29</v>
      </c>
      <c r="I136" s="101">
        <f>COUNT(B53:B100)</f>
        <v>48</v>
      </c>
      <c r="M136" s="2"/>
      <c r="P136" s="128">
        <v>382</v>
      </c>
      <c r="Q136">
        <f t="shared" si="122"/>
        <v>0</v>
      </c>
      <c r="R136" s="10">
        <f t="shared" si="140"/>
        <v>0</v>
      </c>
      <c r="V136" s="128">
        <v>538</v>
      </c>
      <c r="W136">
        <f t="shared" si="141"/>
        <v>0</v>
      </c>
      <c r="X136" s="10">
        <f t="shared" si="142"/>
        <v>1</v>
      </c>
      <c r="Y136" s="10">
        <f t="shared" si="143"/>
        <v>0</v>
      </c>
      <c r="AB136" s="144">
        <v>716</v>
      </c>
      <c r="AC136" s="10">
        <f t="shared" si="123"/>
        <v>1</v>
      </c>
      <c r="AD136" s="10">
        <f t="shared" si="144"/>
        <v>1</v>
      </c>
      <c r="AE136" s="10">
        <f t="shared" si="145"/>
        <v>0</v>
      </c>
      <c r="AF136" s="10">
        <f t="shared" si="146"/>
        <v>0</v>
      </c>
      <c r="AH136" s="128">
        <v>987</v>
      </c>
      <c r="AI136" s="10">
        <f t="shared" si="124"/>
        <v>0</v>
      </c>
      <c r="AJ136" s="10">
        <f t="shared" si="147"/>
        <v>0</v>
      </c>
      <c r="AK136" s="10">
        <f t="shared" si="148"/>
        <v>1</v>
      </c>
      <c r="AL136" s="10">
        <f t="shared" si="149"/>
        <v>0</v>
      </c>
      <c r="AM136" s="10">
        <f t="shared" si="150"/>
        <v>0</v>
      </c>
      <c r="AN136" s="144">
        <v>1038</v>
      </c>
      <c r="AO136" s="10">
        <f t="shared" si="125"/>
        <v>0</v>
      </c>
      <c r="AP136" s="10">
        <f t="shared" si="151"/>
        <v>1</v>
      </c>
      <c r="AQ136" s="10">
        <f t="shared" si="152"/>
        <v>1</v>
      </c>
      <c r="AR136" s="10">
        <f t="shared" si="153"/>
        <v>0</v>
      </c>
      <c r="AS136" s="10">
        <f t="shared" si="154"/>
        <v>0</v>
      </c>
      <c r="AT136" s="133">
        <v>1503</v>
      </c>
      <c r="AU136" s="10">
        <f t="shared" si="126"/>
        <v>1</v>
      </c>
      <c r="AV136" s="10">
        <f t="shared" si="155"/>
        <v>1</v>
      </c>
      <c r="AW136" s="10">
        <f t="shared" si="156"/>
        <v>0</v>
      </c>
      <c r="AX136" s="10">
        <f t="shared" si="157"/>
        <v>0</v>
      </c>
      <c r="AY136" s="10">
        <f t="shared" si="158"/>
        <v>0</v>
      </c>
      <c r="AZ136" s="133">
        <v>1511</v>
      </c>
      <c r="BA136" s="10">
        <f t="shared" si="127"/>
        <v>1</v>
      </c>
      <c r="BB136" s="10">
        <f t="shared" si="159"/>
        <v>1</v>
      </c>
      <c r="BC136" s="10">
        <f t="shared" si="160"/>
        <v>0</v>
      </c>
      <c r="BD136" s="10">
        <f t="shared" si="161"/>
        <v>0</v>
      </c>
      <c r="BE136" s="10">
        <f t="shared" si="162"/>
        <v>0</v>
      </c>
      <c r="BF136" s="10">
        <f t="shared" si="163"/>
        <v>0</v>
      </c>
      <c r="BG136" s="10">
        <f t="shared" si="164"/>
        <v>0</v>
      </c>
      <c r="BH136" s="10">
        <f t="shared" si="165"/>
        <v>0</v>
      </c>
      <c r="BJ136" s="133">
        <v>1625</v>
      </c>
      <c r="BK136" s="196">
        <f t="shared" si="166"/>
        <v>1</v>
      </c>
      <c r="BL136" s="197">
        <f t="shared" si="167"/>
        <v>0</v>
      </c>
      <c r="BM136" s="197">
        <f t="shared" si="168"/>
        <v>1</v>
      </c>
      <c r="BN136" s="197">
        <f t="shared" si="169"/>
        <v>0</v>
      </c>
      <c r="BO136" s="197">
        <f t="shared" si="170"/>
        <v>0</v>
      </c>
      <c r="BP136" s="197">
        <f t="shared" si="171"/>
        <v>0</v>
      </c>
      <c r="BQ136" s="197">
        <f t="shared" si="172"/>
        <v>0</v>
      </c>
      <c r="BR136" s="197">
        <f t="shared" si="225"/>
        <v>0</v>
      </c>
      <c r="BS136" s="198">
        <f t="shared" si="173"/>
        <v>0</v>
      </c>
      <c r="BT136" s="116">
        <f t="shared" si="174"/>
        <v>3</v>
      </c>
      <c r="BU136" s="164">
        <v>1918</v>
      </c>
      <c r="BV136" s="164">
        <f t="shared" si="175"/>
        <v>1</v>
      </c>
      <c r="BW136" s="98">
        <f t="shared" si="176"/>
        <v>0</v>
      </c>
      <c r="BX136" s="98">
        <f t="shared" si="177"/>
        <v>0</v>
      </c>
      <c r="BY136" s="98">
        <f t="shared" si="178"/>
        <v>0</v>
      </c>
      <c r="BZ136" s="98">
        <f t="shared" si="179"/>
        <v>0</v>
      </c>
      <c r="CA136" s="98">
        <f t="shared" si="180"/>
        <v>0</v>
      </c>
      <c r="CB136" s="98">
        <f t="shared" si="181"/>
        <v>0</v>
      </c>
      <c r="CC136" s="98">
        <f t="shared" si="182"/>
        <v>0</v>
      </c>
      <c r="CD136" s="197">
        <f t="shared" si="183"/>
        <v>0</v>
      </c>
      <c r="CE136" s="198">
        <f t="shared" si="184"/>
        <v>0</v>
      </c>
      <c r="CF136" s="116">
        <f t="shared" si="185"/>
        <v>2</v>
      </c>
      <c r="CG136" s="164">
        <v>1986</v>
      </c>
      <c r="CH136" s="196">
        <f t="shared" si="186"/>
        <v>1</v>
      </c>
      <c r="CI136" s="98">
        <f t="shared" si="187"/>
        <v>0</v>
      </c>
      <c r="CJ136" s="98">
        <f t="shared" si="188"/>
        <v>0</v>
      </c>
      <c r="CK136" s="98">
        <f t="shared" si="189"/>
        <v>0</v>
      </c>
      <c r="CL136" s="98">
        <f t="shared" si="190"/>
        <v>0</v>
      </c>
      <c r="CM136" s="98">
        <f t="shared" si="191"/>
        <v>0</v>
      </c>
      <c r="CN136" s="98">
        <f t="shared" si="192"/>
        <v>0</v>
      </c>
      <c r="CO136" s="99">
        <f t="shared" si="193"/>
        <v>0</v>
      </c>
      <c r="CP136" s="98">
        <f t="shared" si="194"/>
        <v>0</v>
      </c>
      <c r="CQ136" s="197">
        <f t="shared" si="195"/>
        <v>0</v>
      </c>
      <c r="CR136" s="198">
        <f t="shared" si="196"/>
        <v>0</v>
      </c>
      <c r="CS136">
        <f t="shared" si="197"/>
        <v>1</v>
      </c>
      <c r="CU136" s="164">
        <v>2169</v>
      </c>
      <c r="CV136" s="196">
        <f t="shared" si="128"/>
        <v>1</v>
      </c>
      <c r="CW136" s="98">
        <f t="shared" si="129"/>
        <v>0</v>
      </c>
      <c r="CX136" s="98">
        <f t="shared" si="130"/>
        <v>0</v>
      </c>
      <c r="CY136" s="98">
        <f t="shared" si="131"/>
        <v>0</v>
      </c>
      <c r="CZ136" s="98">
        <f t="shared" si="132"/>
        <v>0</v>
      </c>
      <c r="DA136" s="98">
        <f t="shared" si="133"/>
        <v>0</v>
      </c>
      <c r="DB136" s="98">
        <f t="shared" si="134"/>
        <v>0</v>
      </c>
      <c r="DC136" s="99">
        <f t="shared" si="135"/>
        <v>0</v>
      </c>
      <c r="DD136" s="98">
        <f t="shared" si="136"/>
        <v>0</v>
      </c>
      <c r="DE136" s="197">
        <f t="shared" si="137"/>
        <v>0</v>
      </c>
      <c r="DF136" s="197">
        <f t="shared" si="138"/>
        <v>0</v>
      </c>
      <c r="DG136" s="198">
        <f t="shared" si="139"/>
        <v>0</v>
      </c>
      <c r="DH136">
        <f t="shared" si="198"/>
        <v>1</v>
      </c>
      <c r="DJ136" s="164">
        <v>2512</v>
      </c>
      <c r="DK136" s="196">
        <f t="shared" si="199"/>
        <v>0</v>
      </c>
      <c r="DL136" s="98">
        <f t="shared" si="200"/>
        <v>1</v>
      </c>
      <c r="DM136" s="98">
        <f t="shared" si="201"/>
        <v>0</v>
      </c>
      <c r="DN136" s="98">
        <f t="shared" si="202"/>
        <v>0</v>
      </c>
      <c r="DO136" s="98">
        <f t="shared" si="203"/>
        <v>0</v>
      </c>
      <c r="DP136" s="98">
        <f t="shared" si="204"/>
        <v>0</v>
      </c>
      <c r="DQ136" s="98">
        <f t="shared" si="205"/>
        <v>0</v>
      </c>
      <c r="DR136" s="98">
        <f t="shared" si="206"/>
        <v>0</v>
      </c>
      <c r="DS136" s="98">
        <f t="shared" si="207"/>
        <v>0</v>
      </c>
      <c r="DT136" s="197">
        <f t="shared" si="208"/>
        <v>0</v>
      </c>
      <c r="DU136" s="197">
        <f t="shared" si="209"/>
        <v>0</v>
      </c>
      <c r="DV136" s="198">
        <f t="shared" si="210"/>
        <v>0</v>
      </c>
      <c r="DW136">
        <f t="shared" si="211"/>
        <v>1</v>
      </c>
      <c r="DY136" s="196">
        <v>1918</v>
      </c>
      <c r="DZ136" s="196">
        <f t="shared" si="212"/>
        <v>1</v>
      </c>
      <c r="EA136" s="197">
        <f t="shared" si="213"/>
        <v>1</v>
      </c>
      <c r="EB136" s="98">
        <f t="shared" si="214"/>
        <v>1</v>
      </c>
      <c r="EC136" s="98">
        <f t="shared" si="215"/>
        <v>1</v>
      </c>
      <c r="ED136" s="98">
        <f t="shared" si="216"/>
        <v>1</v>
      </c>
      <c r="EE136" s="98">
        <f t="shared" si="217"/>
        <v>0</v>
      </c>
      <c r="EF136" s="98">
        <f t="shared" si="218"/>
        <v>0</v>
      </c>
      <c r="EG136" s="98">
        <f t="shared" si="219"/>
        <v>0</v>
      </c>
      <c r="EH136" s="98">
        <f t="shared" si="220"/>
        <v>0</v>
      </c>
      <c r="EI136" s="98">
        <f t="shared" si="221"/>
        <v>0</v>
      </c>
      <c r="EJ136" s="197">
        <f t="shared" si="222"/>
        <v>0</v>
      </c>
      <c r="EK136" s="197">
        <f t="shared" si="223"/>
        <v>0</v>
      </c>
      <c r="EL136" s="198">
        <f t="shared" si="224"/>
        <v>0</v>
      </c>
    </row>
    <row r="137" spans="2:142" x14ac:dyDescent="0.2">
      <c r="B137" s="132">
        <v>25</v>
      </c>
      <c r="H137" s="102"/>
      <c r="I137" s="126">
        <f>I135/I136</f>
        <v>0.60416666666666663</v>
      </c>
      <c r="M137" s="2"/>
      <c r="P137" s="128">
        <v>383</v>
      </c>
      <c r="Q137">
        <f t="shared" si="122"/>
        <v>0</v>
      </c>
      <c r="R137" s="10">
        <f t="shared" si="140"/>
        <v>0</v>
      </c>
      <c r="V137" s="130">
        <v>541</v>
      </c>
      <c r="W137">
        <f t="shared" si="141"/>
        <v>0</v>
      </c>
      <c r="X137" s="10">
        <f t="shared" si="142"/>
        <v>0</v>
      </c>
      <c r="Y137" s="10">
        <f t="shared" si="143"/>
        <v>0</v>
      </c>
      <c r="AB137" s="133">
        <v>782</v>
      </c>
      <c r="AC137" s="10">
        <f t="shared" si="123"/>
        <v>1</v>
      </c>
      <c r="AD137" s="10">
        <f t="shared" si="144"/>
        <v>0</v>
      </c>
      <c r="AE137" s="10">
        <f t="shared" si="145"/>
        <v>0</v>
      </c>
      <c r="AF137" s="10">
        <f t="shared" si="146"/>
        <v>0</v>
      </c>
      <c r="AH137" s="128">
        <v>997</v>
      </c>
      <c r="AI137" s="10">
        <f t="shared" si="124"/>
        <v>0</v>
      </c>
      <c r="AJ137" s="10">
        <f t="shared" si="147"/>
        <v>0</v>
      </c>
      <c r="AK137" s="10">
        <f t="shared" si="148"/>
        <v>0</v>
      </c>
      <c r="AL137" s="10">
        <f t="shared" si="149"/>
        <v>0</v>
      </c>
      <c r="AM137" s="10">
        <f t="shared" si="150"/>
        <v>0</v>
      </c>
      <c r="AN137" s="133">
        <v>1103</v>
      </c>
      <c r="AO137" s="10">
        <f t="shared" si="125"/>
        <v>0</v>
      </c>
      <c r="AP137" s="10">
        <f t="shared" si="151"/>
        <v>0</v>
      </c>
      <c r="AQ137" s="10">
        <f t="shared" si="152"/>
        <v>0</v>
      </c>
      <c r="AR137" s="10">
        <f t="shared" si="153"/>
        <v>0</v>
      </c>
      <c r="AS137" s="10">
        <f t="shared" si="154"/>
        <v>0</v>
      </c>
      <c r="AT137" s="133">
        <v>1511</v>
      </c>
      <c r="AU137" s="10">
        <f t="shared" si="126"/>
        <v>1</v>
      </c>
      <c r="AV137" s="10">
        <f t="shared" si="155"/>
        <v>0</v>
      </c>
      <c r="AW137" s="10">
        <f t="shared" si="156"/>
        <v>0</v>
      </c>
      <c r="AX137" s="10">
        <f t="shared" si="157"/>
        <v>0</v>
      </c>
      <c r="AY137" s="10">
        <f t="shared" si="158"/>
        <v>0</v>
      </c>
      <c r="AZ137" s="144">
        <v>1577</v>
      </c>
      <c r="BA137" s="10">
        <f t="shared" si="127"/>
        <v>0</v>
      </c>
      <c r="BB137" s="10">
        <f t="shared" si="159"/>
        <v>0</v>
      </c>
      <c r="BC137" s="10">
        <f t="shared" si="160"/>
        <v>0</v>
      </c>
      <c r="BD137" s="10">
        <f t="shared" si="161"/>
        <v>0</v>
      </c>
      <c r="BE137" s="10">
        <f t="shared" si="162"/>
        <v>0</v>
      </c>
      <c r="BF137" s="10">
        <f t="shared" si="163"/>
        <v>0</v>
      </c>
      <c r="BG137" s="10">
        <f t="shared" si="164"/>
        <v>0</v>
      </c>
      <c r="BH137" s="10">
        <f t="shared" si="165"/>
        <v>0</v>
      </c>
      <c r="BJ137" s="133">
        <v>1629</v>
      </c>
      <c r="BK137" s="196">
        <f t="shared" si="166"/>
        <v>0</v>
      </c>
      <c r="BL137" s="197">
        <f t="shared" si="167"/>
        <v>0</v>
      </c>
      <c r="BM137" s="197">
        <f t="shared" si="168"/>
        <v>0</v>
      </c>
      <c r="BN137" s="197">
        <f t="shared" si="169"/>
        <v>0</v>
      </c>
      <c r="BO137" s="197">
        <f t="shared" si="170"/>
        <v>0</v>
      </c>
      <c r="BP137" s="197">
        <f t="shared" si="171"/>
        <v>0</v>
      </c>
      <c r="BQ137" s="197">
        <f t="shared" si="172"/>
        <v>0</v>
      </c>
      <c r="BR137" s="197">
        <f t="shared" si="225"/>
        <v>0</v>
      </c>
      <c r="BS137" s="198">
        <f t="shared" si="173"/>
        <v>0</v>
      </c>
      <c r="BT137" s="116">
        <f t="shared" si="174"/>
        <v>1</v>
      </c>
      <c r="BU137" s="164">
        <v>1922</v>
      </c>
      <c r="BV137" s="164">
        <f t="shared" si="175"/>
        <v>0</v>
      </c>
      <c r="BW137" s="98">
        <f t="shared" si="176"/>
        <v>0</v>
      </c>
      <c r="BX137" s="98">
        <f t="shared" si="177"/>
        <v>0</v>
      </c>
      <c r="BY137" s="98">
        <f t="shared" si="178"/>
        <v>0</v>
      </c>
      <c r="BZ137" s="98">
        <f t="shared" si="179"/>
        <v>0</v>
      </c>
      <c r="CA137" s="98">
        <f t="shared" si="180"/>
        <v>0</v>
      </c>
      <c r="CB137" s="98">
        <f t="shared" si="181"/>
        <v>0</v>
      </c>
      <c r="CC137" s="98">
        <f t="shared" si="182"/>
        <v>0</v>
      </c>
      <c r="CD137" s="197">
        <f t="shared" si="183"/>
        <v>0</v>
      </c>
      <c r="CE137" s="198">
        <f t="shared" si="184"/>
        <v>0</v>
      </c>
      <c r="CF137" s="116">
        <f t="shared" si="185"/>
        <v>1</v>
      </c>
      <c r="CG137" s="164">
        <v>2016</v>
      </c>
      <c r="CH137" s="196">
        <f t="shared" si="186"/>
        <v>1</v>
      </c>
      <c r="CI137" s="98">
        <f t="shared" si="187"/>
        <v>0</v>
      </c>
      <c r="CJ137" s="98">
        <f t="shared" si="188"/>
        <v>1</v>
      </c>
      <c r="CK137" s="98">
        <f t="shared" si="189"/>
        <v>0</v>
      </c>
      <c r="CL137" s="98">
        <f t="shared" si="190"/>
        <v>0</v>
      </c>
      <c r="CM137" s="98">
        <f t="shared" si="191"/>
        <v>0</v>
      </c>
      <c r="CN137" s="98">
        <f t="shared" si="192"/>
        <v>0</v>
      </c>
      <c r="CO137" s="99">
        <f t="shared" si="193"/>
        <v>0</v>
      </c>
      <c r="CP137" s="98">
        <f t="shared" si="194"/>
        <v>0</v>
      </c>
      <c r="CQ137" s="197">
        <f t="shared" si="195"/>
        <v>0</v>
      </c>
      <c r="CR137" s="198">
        <f t="shared" si="196"/>
        <v>0</v>
      </c>
      <c r="CS137">
        <f t="shared" si="197"/>
        <v>2</v>
      </c>
      <c r="CU137" s="166">
        <v>2194</v>
      </c>
      <c r="CV137" s="196">
        <f t="shared" si="128"/>
        <v>0</v>
      </c>
      <c r="CW137" s="98">
        <f t="shared" si="129"/>
        <v>0</v>
      </c>
      <c r="CX137" s="98">
        <f t="shared" si="130"/>
        <v>0</v>
      </c>
      <c r="CY137" s="98">
        <f t="shared" si="131"/>
        <v>0</v>
      </c>
      <c r="CZ137" s="98">
        <f t="shared" si="132"/>
        <v>1</v>
      </c>
      <c r="DA137" s="98">
        <f t="shared" si="133"/>
        <v>0</v>
      </c>
      <c r="DB137" s="98">
        <f t="shared" si="134"/>
        <v>0</v>
      </c>
      <c r="DC137" s="99">
        <f t="shared" si="135"/>
        <v>0</v>
      </c>
      <c r="DD137" s="98">
        <f t="shared" si="136"/>
        <v>0</v>
      </c>
      <c r="DE137" s="197">
        <f t="shared" si="137"/>
        <v>0</v>
      </c>
      <c r="DF137" s="197">
        <f t="shared" si="138"/>
        <v>0</v>
      </c>
      <c r="DG137" s="198">
        <f t="shared" si="139"/>
        <v>0</v>
      </c>
      <c r="DH137">
        <f t="shared" si="198"/>
        <v>1</v>
      </c>
      <c r="DJ137" s="166">
        <v>2590</v>
      </c>
      <c r="DK137" s="196">
        <f t="shared" si="199"/>
        <v>1</v>
      </c>
      <c r="DL137" s="98">
        <f t="shared" si="200"/>
        <v>0</v>
      </c>
      <c r="DM137" s="98">
        <f t="shared" si="201"/>
        <v>0</v>
      </c>
      <c r="DN137" s="98">
        <f t="shared" si="202"/>
        <v>0</v>
      </c>
      <c r="DO137" s="98">
        <f t="shared" si="203"/>
        <v>0</v>
      </c>
      <c r="DP137" s="98">
        <f t="shared" si="204"/>
        <v>0</v>
      </c>
      <c r="DQ137" s="98">
        <f t="shared" si="205"/>
        <v>0</v>
      </c>
      <c r="DR137" s="98">
        <f t="shared" si="206"/>
        <v>0</v>
      </c>
      <c r="DS137" s="98">
        <f t="shared" si="207"/>
        <v>0</v>
      </c>
      <c r="DT137" s="197">
        <f t="shared" si="208"/>
        <v>0</v>
      </c>
      <c r="DU137" s="197">
        <f t="shared" si="209"/>
        <v>0</v>
      </c>
      <c r="DV137" s="198">
        <f t="shared" si="210"/>
        <v>0</v>
      </c>
      <c r="DW137">
        <f t="shared" si="211"/>
        <v>1</v>
      </c>
      <c r="DY137" s="196">
        <v>1983</v>
      </c>
      <c r="DZ137" s="196">
        <f t="shared" si="212"/>
        <v>1</v>
      </c>
      <c r="EA137" s="197">
        <f t="shared" si="213"/>
        <v>1</v>
      </c>
      <c r="EB137" s="98">
        <f t="shared" si="214"/>
        <v>1</v>
      </c>
      <c r="EC137" s="98">
        <f t="shared" si="215"/>
        <v>0</v>
      </c>
      <c r="ED137" s="98">
        <f t="shared" si="216"/>
        <v>0</v>
      </c>
      <c r="EE137" s="98">
        <f t="shared" si="217"/>
        <v>1</v>
      </c>
      <c r="EF137" s="98">
        <f t="shared" si="218"/>
        <v>0</v>
      </c>
      <c r="EG137" s="98">
        <f t="shared" si="219"/>
        <v>0</v>
      </c>
      <c r="EH137" s="98">
        <f t="shared" si="220"/>
        <v>0</v>
      </c>
      <c r="EI137" s="98">
        <f t="shared" si="221"/>
        <v>0</v>
      </c>
      <c r="EJ137" s="197">
        <f t="shared" si="222"/>
        <v>0</v>
      </c>
      <c r="EK137" s="197">
        <f t="shared" si="223"/>
        <v>0</v>
      </c>
      <c r="EL137" s="198">
        <f t="shared" si="224"/>
        <v>0</v>
      </c>
    </row>
    <row r="138" spans="2:142" x14ac:dyDescent="0.2">
      <c r="B138" s="133">
        <v>65</v>
      </c>
      <c r="H138" s="2"/>
      <c r="M138" s="156"/>
      <c r="P138" s="129">
        <v>399</v>
      </c>
      <c r="Q138">
        <f t="shared" si="122"/>
        <v>0</v>
      </c>
      <c r="R138" s="10">
        <f t="shared" si="140"/>
        <v>0</v>
      </c>
      <c r="V138" s="128">
        <v>547</v>
      </c>
      <c r="W138">
        <f t="shared" si="141"/>
        <v>1</v>
      </c>
      <c r="X138" s="10">
        <f t="shared" si="142"/>
        <v>0</v>
      </c>
      <c r="Y138" s="10">
        <f t="shared" si="143"/>
        <v>0</v>
      </c>
      <c r="AB138" s="133">
        <v>811</v>
      </c>
      <c r="AC138" s="10">
        <f t="shared" si="123"/>
        <v>1</v>
      </c>
      <c r="AD138" s="10">
        <f t="shared" si="144"/>
        <v>0</v>
      </c>
      <c r="AE138" s="10">
        <f t="shared" si="145"/>
        <v>0</v>
      </c>
      <c r="AF138" s="10">
        <f t="shared" si="146"/>
        <v>0</v>
      </c>
      <c r="AH138" s="128">
        <v>1024</v>
      </c>
      <c r="AI138" s="10">
        <f t="shared" si="124"/>
        <v>0</v>
      </c>
      <c r="AJ138" s="10">
        <f t="shared" si="147"/>
        <v>0</v>
      </c>
      <c r="AK138" s="10">
        <f t="shared" si="148"/>
        <v>0</v>
      </c>
      <c r="AL138" s="10">
        <f t="shared" si="149"/>
        <v>0</v>
      </c>
      <c r="AM138" s="10">
        <f t="shared" si="150"/>
        <v>0</v>
      </c>
      <c r="AN138" s="144">
        <v>1114</v>
      </c>
      <c r="AO138" s="10">
        <f t="shared" si="125"/>
        <v>1</v>
      </c>
      <c r="AP138" s="10">
        <f t="shared" si="151"/>
        <v>1</v>
      </c>
      <c r="AQ138" s="10">
        <f t="shared" si="152"/>
        <v>1</v>
      </c>
      <c r="AR138" s="10">
        <f t="shared" si="153"/>
        <v>0</v>
      </c>
      <c r="AS138" s="10">
        <f t="shared" si="154"/>
        <v>0</v>
      </c>
      <c r="AT138" s="133">
        <v>1516</v>
      </c>
      <c r="AU138" s="10">
        <f t="shared" si="126"/>
        <v>0</v>
      </c>
      <c r="AV138" s="10">
        <f t="shared" si="155"/>
        <v>0</v>
      </c>
      <c r="AW138" s="10">
        <f t="shared" si="156"/>
        <v>0</v>
      </c>
      <c r="AX138" s="10">
        <f t="shared" si="157"/>
        <v>0</v>
      </c>
      <c r="AY138" s="10">
        <f t="shared" si="158"/>
        <v>0</v>
      </c>
      <c r="AZ138" s="133">
        <v>1592</v>
      </c>
      <c r="BA138" s="10">
        <f t="shared" si="127"/>
        <v>1</v>
      </c>
      <c r="BB138" s="10">
        <f t="shared" si="159"/>
        <v>1</v>
      </c>
      <c r="BC138" s="10">
        <f t="shared" si="160"/>
        <v>1</v>
      </c>
      <c r="BD138" s="10">
        <f t="shared" si="161"/>
        <v>0</v>
      </c>
      <c r="BE138" s="10">
        <f t="shared" si="162"/>
        <v>0</v>
      </c>
      <c r="BF138" s="10">
        <f t="shared" si="163"/>
        <v>0</v>
      </c>
      <c r="BG138" s="10">
        <f t="shared" si="164"/>
        <v>0</v>
      </c>
      <c r="BH138" s="10">
        <f t="shared" si="165"/>
        <v>0</v>
      </c>
      <c r="BJ138" s="144">
        <v>1649</v>
      </c>
      <c r="BK138" s="196">
        <f t="shared" si="166"/>
        <v>1</v>
      </c>
      <c r="BL138" s="197">
        <f t="shared" si="167"/>
        <v>0</v>
      </c>
      <c r="BM138" s="197">
        <f t="shared" si="168"/>
        <v>0</v>
      </c>
      <c r="BN138" s="197">
        <f t="shared" si="169"/>
        <v>0</v>
      </c>
      <c r="BO138" s="197">
        <f t="shared" si="170"/>
        <v>0</v>
      </c>
      <c r="BP138" s="197">
        <f t="shared" si="171"/>
        <v>0</v>
      </c>
      <c r="BQ138" s="197">
        <f t="shared" si="172"/>
        <v>0</v>
      </c>
      <c r="BR138" s="197">
        <f t="shared" si="225"/>
        <v>0</v>
      </c>
      <c r="BS138" s="198">
        <f t="shared" si="173"/>
        <v>0</v>
      </c>
      <c r="BT138" s="116">
        <f t="shared" si="174"/>
        <v>2</v>
      </c>
      <c r="BU138" s="166">
        <v>1986</v>
      </c>
      <c r="BV138" s="164">
        <f t="shared" si="175"/>
        <v>0</v>
      </c>
      <c r="BW138" s="98">
        <f t="shared" si="176"/>
        <v>0</v>
      </c>
      <c r="BX138" s="98">
        <f t="shared" si="177"/>
        <v>0</v>
      </c>
      <c r="BY138" s="98">
        <f t="shared" si="178"/>
        <v>0</v>
      </c>
      <c r="BZ138" s="98">
        <f t="shared" si="179"/>
        <v>0</v>
      </c>
      <c r="CA138" s="98">
        <f t="shared" si="180"/>
        <v>0</v>
      </c>
      <c r="CB138" s="98">
        <f t="shared" si="181"/>
        <v>0</v>
      </c>
      <c r="CC138" s="98">
        <f t="shared" si="182"/>
        <v>0</v>
      </c>
      <c r="CD138" s="197">
        <f t="shared" si="183"/>
        <v>0</v>
      </c>
      <c r="CE138" s="198">
        <f t="shared" si="184"/>
        <v>0</v>
      </c>
      <c r="CF138" s="116">
        <f t="shared" si="185"/>
        <v>1</v>
      </c>
      <c r="CG138" s="166">
        <v>2046</v>
      </c>
      <c r="CH138" s="196">
        <f t="shared" si="186"/>
        <v>0</v>
      </c>
      <c r="CI138" s="98">
        <f t="shared" si="187"/>
        <v>0</v>
      </c>
      <c r="CJ138" s="98">
        <f t="shared" si="188"/>
        <v>1</v>
      </c>
      <c r="CK138" s="98">
        <f t="shared" si="189"/>
        <v>0</v>
      </c>
      <c r="CL138" s="98">
        <f t="shared" si="190"/>
        <v>0</v>
      </c>
      <c r="CM138" s="98">
        <f t="shared" si="191"/>
        <v>0</v>
      </c>
      <c r="CN138" s="98">
        <f t="shared" si="192"/>
        <v>0</v>
      </c>
      <c r="CO138" s="99">
        <f t="shared" si="193"/>
        <v>0</v>
      </c>
      <c r="CP138" s="98">
        <f t="shared" si="194"/>
        <v>0</v>
      </c>
      <c r="CQ138" s="197">
        <f t="shared" si="195"/>
        <v>0</v>
      </c>
      <c r="CR138" s="198">
        <f t="shared" si="196"/>
        <v>0</v>
      </c>
      <c r="CS138">
        <f t="shared" si="197"/>
        <v>1</v>
      </c>
      <c r="CU138" s="164">
        <v>2200</v>
      </c>
      <c r="CV138" s="196">
        <f t="shared" si="128"/>
        <v>0</v>
      </c>
      <c r="CW138" s="98">
        <f t="shared" si="129"/>
        <v>0</v>
      </c>
      <c r="CX138" s="98">
        <f t="shared" si="130"/>
        <v>0</v>
      </c>
      <c r="CY138" s="98">
        <f t="shared" si="131"/>
        <v>0</v>
      </c>
      <c r="CZ138" s="98">
        <f t="shared" si="132"/>
        <v>0</v>
      </c>
      <c r="DA138" s="98">
        <f t="shared" si="133"/>
        <v>0</v>
      </c>
      <c r="DB138" s="98">
        <f t="shared" si="134"/>
        <v>0</v>
      </c>
      <c r="DC138" s="99">
        <f t="shared" si="135"/>
        <v>0</v>
      </c>
      <c r="DD138" s="98">
        <f t="shared" si="136"/>
        <v>0</v>
      </c>
      <c r="DE138" s="197">
        <f t="shared" si="137"/>
        <v>0</v>
      </c>
      <c r="DF138" s="197">
        <f t="shared" si="138"/>
        <v>0</v>
      </c>
      <c r="DG138" s="198">
        <f t="shared" si="139"/>
        <v>0</v>
      </c>
      <c r="DH138">
        <f t="shared" si="198"/>
        <v>0</v>
      </c>
      <c r="DJ138" s="164">
        <v>2630</v>
      </c>
      <c r="DK138" s="196">
        <f t="shared" si="199"/>
        <v>0</v>
      </c>
      <c r="DL138" s="98">
        <f t="shared" si="200"/>
        <v>0</v>
      </c>
      <c r="DM138" s="98">
        <f t="shared" si="201"/>
        <v>1</v>
      </c>
      <c r="DN138" s="98">
        <f t="shared" si="202"/>
        <v>0</v>
      </c>
      <c r="DO138" s="98">
        <f t="shared" si="203"/>
        <v>0</v>
      </c>
      <c r="DP138" s="98">
        <f t="shared" si="204"/>
        <v>0</v>
      </c>
      <c r="DQ138" s="98">
        <f t="shared" si="205"/>
        <v>0</v>
      </c>
      <c r="DR138" s="98">
        <f t="shared" si="206"/>
        <v>0</v>
      </c>
      <c r="DS138" s="98">
        <f t="shared" si="207"/>
        <v>0</v>
      </c>
      <c r="DT138" s="197">
        <f t="shared" si="208"/>
        <v>0</v>
      </c>
      <c r="DU138" s="197">
        <f t="shared" si="209"/>
        <v>0</v>
      </c>
      <c r="DV138" s="198">
        <f t="shared" si="210"/>
        <v>0</v>
      </c>
      <c r="DW138">
        <f t="shared" si="211"/>
        <v>1</v>
      </c>
      <c r="DY138" s="196">
        <v>1986</v>
      </c>
      <c r="DZ138" s="196">
        <f t="shared" si="212"/>
        <v>1</v>
      </c>
      <c r="EA138" s="197">
        <f t="shared" si="213"/>
        <v>1</v>
      </c>
      <c r="EB138" s="98">
        <f t="shared" si="214"/>
        <v>1</v>
      </c>
      <c r="EC138" s="98">
        <f t="shared" si="215"/>
        <v>1</v>
      </c>
      <c r="ED138" s="98">
        <f t="shared" si="216"/>
        <v>0</v>
      </c>
      <c r="EE138" s="98">
        <f t="shared" si="217"/>
        <v>0</v>
      </c>
      <c r="EF138" s="98">
        <f t="shared" si="218"/>
        <v>0</v>
      </c>
      <c r="EG138" s="98">
        <f t="shared" si="219"/>
        <v>0</v>
      </c>
      <c r="EH138" s="98">
        <f t="shared" si="220"/>
        <v>0</v>
      </c>
      <c r="EI138" s="98">
        <f t="shared" si="221"/>
        <v>0</v>
      </c>
      <c r="EJ138" s="197">
        <f t="shared" si="222"/>
        <v>0</v>
      </c>
      <c r="EK138" s="197">
        <f t="shared" si="223"/>
        <v>0</v>
      </c>
      <c r="EL138" s="198">
        <f t="shared" si="224"/>
        <v>0</v>
      </c>
    </row>
    <row r="139" spans="2:142" x14ac:dyDescent="0.2">
      <c r="B139" s="133">
        <v>102</v>
      </c>
      <c r="H139" s="2"/>
      <c r="M139" s="2"/>
      <c r="P139" s="128">
        <v>448</v>
      </c>
      <c r="Q139">
        <f t="shared" si="122"/>
        <v>1</v>
      </c>
      <c r="R139" s="10">
        <f t="shared" si="140"/>
        <v>0</v>
      </c>
      <c r="V139" s="128">
        <v>555</v>
      </c>
      <c r="W139">
        <f t="shared" si="141"/>
        <v>0</v>
      </c>
      <c r="X139" s="10">
        <f t="shared" si="142"/>
        <v>0</v>
      </c>
      <c r="Y139" s="10">
        <f t="shared" si="143"/>
        <v>0</v>
      </c>
      <c r="AB139" s="133">
        <v>858</v>
      </c>
      <c r="AC139" s="10">
        <f t="shared" si="123"/>
        <v>0</v>
      </c>
      <c r="AD139" s="10">
        <f t="shared" si="144"/>
        <v>0</v>
      </c>
      <c r="AE139" s="10">
        <f t="shared" si="145"/>
        <v>0</v>
      </c>
      <c r="AF139" s="10">
        <f t="shared" si="146"/>
        <v>0</v>
      </c>
      <c r="AH139" s="128">
        <v>1027</v>
      </c>
      <c r="AI139" s="10">
        <f t="shared" si="124"/>
        <v>0</v>
      </c>
      <c r="AJ139" s="10">
        <f t="shared" si="147"/>
        <v>0</v>
      </c>
      <c r="AK139" s="10">
        <f t="shared" si="148"/>
        <v>0</v>
      </c>
      <c r="AL139" s="10">
        <f t="shared" si="149"/>
        <v>0</v>
      </c>
      <c r="AM139" s="10">
        <f t="shared" si="150"/>
        <v>0</v>
      </c>
      <c r="AN139" s="133">
        <v>1126</v>
      </c>
      <c r="AO139" s="10">
        <f t="shared" si="125"/>
        <v>1</v>
      </c>
      <c r="AP139" s="10">
        <f t="shared" si="151"/>
        <v>1</v>
      </c>
      <c r="AQ139" s="10">
        <f t="shared" si="152"/>
        <v>0</v>
      </c>
      <c r="AR139" s="10">
        <f t="shared" si="153"/>
        <v>0</v>
      </c>
      <c r="AS139" s="10">
        <f t="shared" si="154"/>
        <v>0</v>
      </c>
      <c r="AT139" s="133">
        <v>1523</v>
      </c>
      <c r="AU139" s="10">
        <f t="shared" si="126"/>
        <v>1</v>
      </c>
      <c r="AV139" s="10">
        <f t="shared" si="155"/>
        <v>0</v>
      </c>
      <c r="AW139" s="10">
        <f t="shared" si="156"/>
        <v>0</v>
      </c>
      <c r="AX139" s="10">
        <f t="shared" si="157"/>
        <v>0</v>
      </c>
      <c r="AY139" s="10">
        <f t="shared" si="158"/>
        <v>0</v>
      </c>
      <c r="AZ139" s="133">
        <v>1598</v>
      </c>
      <c r="BA139" s="10">
        <f t="shared" si="127"/>
        <v>0</v>
      </c>
      <c r="BB139" s="10">
        <f t="shared" si="159"/>
        <v>0</v>
      </c>
      <c r="BC139" s="10">
        <f t="shared" si="160"/>
        <v>0</v>
      </c>
      <c r="BD139" s="10">
        <f t="shared" si="161"/>
        <v>0</v>
      </c>
      <c r="BE139" s="10">
        <f t="shared" si="162"/>
        <v>0</v>
      </c>
      <c r="BF139" s="10">
        <f t="shared" si="163"/>
        <v>0</v>
      </c>
      <c r="BG139" s="10">
        <f t="shared" si="164"/>
        <v>0</v>
      </c>
      <c r="BH139" s="10">
        <f t="shared" si="165"/>
        <v>0</v>
      </c>
      <c r="BJ139" s="133">
        <v>1717</v>
      </c>
      <c r="BK139" s="196">
        <f t="shared" si="166"/>
        <v>1</v>
      </c>
      <c r="BL139" s="197">
        <f t="shared" si="167"/>
        <v>0</v>
      </c>
      <c r="BM139" s="197">
        <f t="shared" si="168"/>
        <v>0</v>
      </c>
      <c r="BN139" s="197">
        <f t="shared" si="169"/>
        <v>0</v>
      </c>
      <c r="BO139" s="197">
        <f t="shared" si="170"/>
        <v>0</v>
      </c>
      <c r="BP139" s="197">
        <f t="shared" si="171"/>
        <v>0</v>
      </c>
      <c r="BQ139" s="197">
        <f t="shared" si="172"/>
        <v>0</v>
      </c>
      <c r="BR139" s="197">
        <f t="shared" si="225"/>
        <v>0</v>
      </c>
      <c r="BS139" s="198">
        <f t="shared" si="173"/>
        <v>0</v>
      </c>
      <c r="BT139" s="116">
        <f t="shared" si="174"/>
        <v>2</v>
      </c>
      <c r="BU139" s="164">
        <v>2016</v>
      </c>
      <c r="BV139" s="164">
        <f t="shared" si="175"/>
        <v>0</v>
      </c>
      <c r="BW139" s="98">
        <f t="shared" si="176"/>
        <v>1</v>
      </c>
      <c r="BX139" s="98">
        <f t="shared" si="177"/>
        <v>0</v>
      </c>
      <c r="BY139" s="98">
        <f t="shared" si="178"/>
        <v>0</v>
      </c>
      <c r="BZ139" s="98">
        <f t="shared" si="179"/>
        <v>0</v>
      </c>
      <c r="CA139" s="98">
        <f t="shared" si="180"/>
        <v>0</v>
      </c>
      <c r="CB139" s="98">
        <f t="shared" si="181"/>
        <v>0</v>
      </c>
      <c r="CC139" s="98">
        <f t="shared" si="182"/>
        <v>0</v>
      </c>
      <c r="CD139" s="197">
        <f t="shared" si="183"/>
        <v>0</v>
      </c>
      <c r="CE139" s="198">
        <f t="shared" si="184"/>
        <v>0</v>
      </c>
      <c r="CF139" s="116">
        <f t="shared" si="185"/>
        <v>2</v>
      </c>
      <c r="CG139" s="164">
        <v>2054</v>
      </c>
      <c r="CH139" s="196">
        <f t="shared" si="186"/>
        <v>0</v>
      </c>
      <c r="CI139" s="98">
        <f t="shared" si="187"/>
        <v>0</v>
      </c>
      <c r="CJ139" s="98">
        <f t="shared" si="188"/>
        <v>0</v>
      </c>
      <c r="CK139" s="98">
        <f t="shared" si="189"/>
        <v>1</v>
      </c>
      <c r="CL139" s="98">
        <f t="shared" si="190"/>
        <v>0</v>
      </c>
      <c r="CM139" s="98">
        <f t="shared" si="191"/>
        <v>0</v>
      </c>
      <c r="CN139" s="98">
        <f t="shared" si="192"/>
        <v>0</v>
      </c>
      <c r="CO139" s="99">
        <f t="shared" si="193"/>
        <v>0</v>
      </c>
      <c r="CP139" s="98">
        <f t="shared" si="194"/>
        <v>0</v>
      </c>
      <c r="CQ139" s="197">
        <f t="shared" si="195"/>
        <v>0</v>
      </c>
      <c r="CR139" s="198">
        <f t="shared" si="196"/>
        <v>0</v>
      </c>
      <c r="CS139">
        <f t="shared" si="197"/>
        <v>1</v>
      </c>
      <c r="CU139" s="164">
        <v>2337</v>
      </c>
      <c r="CV139" s="196">
        <f t="shared" si="128"/>
        <v>1</v>
      </c>
      <c r="CW139" s="98">
        <f t="shared" si="129"/>
        <v>1</v>
      </c>
      <c r="CX139" s="98">
        <f t="shared" si="130"/>
        <v>0</v>
      </c>
      <c r="CY139" s="98">
        <f t="shared" si="131"/>
        <v>1</v>
      </c>
      <c r="CZ139" s="98">
        <f t="shared" si="132"/>
        <v>0</v>
      </c>
      <c r="DA139" s="98">
        <f t="shared" si="133"/>
        <v>0</v>
      </c>
      <c r="DB139" s="98">
        <f t="shared" si="134"/>
        <v>0</v>
      </c>
      <c r="DC139" s="99">
        <f t="shared" si="135"/>
        <v>0</v>
      </c>
      <c r="DD139" s="98">
        <f t="shared" si="136"/>
        <v>0</v>
      </c>
      <c r="DE139" s="197">
        <f t="shared" si="137"/>
        <v>0</v>
      </c>
      <c r="DF139" s="197">
        <f t="shared" si="138"/>
        <v>0</v>
      </c>
      <c r="DG139" s="198">
        <f t="shared" si="139"/>
        <v>0</v>
      </c>
      <c r="DH139">
        <f t="shared" si="198"/>
        <v>3</v>
      </c>
      <c r="DJ139" s="164">
        <v>2826</v>
      </c>
      <c r="DK139" s="196">
        <f t="shared" si="199"/>
        <v>1</v>
      </c>
      <c r="DL139" s="98">
        <f t="shared" si="200"/>
        <v>1</v>
      </c>
      <c r="DM139" s="98">
        <f t="shared" si="201"/>
        <v>0</v>
      </c>
      <c r="DN139" s="98">
        <f t="shared" si="202"/>
        <v>0</v>
      </c>
      <c r="DO139" s="98">
        <f t="shared" si="203"/>
        <v>0</v>
      </c>
      <c r="DP139" s="98">
        <f t="shared" si="204"/>
        <v>0</v>
      </c>
      <c r="DQ139" s="98">
        <f t="shared" si="205"/>
        <v>0</v>
      </c>
      <c r="DR139" s="98">
        <f t="shared" si="206"/>
        <v>0</v>
      </c>
      <c r="DS139" s="98">
        <f t="shared" si="207"/>
        <v>0</v>
      </c>
      <c r="DT139" s="197">
        <f t="shared" si="208"/>
        <v>0</v>
      </c>
      <c r="DU139" s="197">
        <f t="shared" si="209"/>
        <v>0</v>
      </c>
      <c r="DV139" s="198">
        <f t="shared" si="210"/>
        <v>0</v>
      </c>
      <c r="DW139">
        <f t="shared" si="211"/>
        <v>2</v>
      </c>
      <c r="DY139" s="196">
        <v>2013</v>
      </c>
      <c r="DZ139" s="196">
        <f t="shared" si="212"/>
        <v>0</v>
      </c>
      <c r="EA139" s="197">
        <f t="shared" si="213"/>
        <v>0</v>
      </c>
      <c r="EB139" s="98">
        <f t="shared" si="214"/>
        <v>0</v>
      </c>
      <c r="EC139" s="98">
        <f t="shared" si="215"/>
        <v>0</v>
      </c>
      <c r="ED139" s="98">
        <f t="shared" si="216"/>
        <v>0</v>
      </c>
      <c r="EE139" s="98">
        <f t="shared" si="217"/>
        <v>0</v>
      </c>
      <c r="EF139" s="98">
        <f t="shared" si="218"/>
        <v>0</v>
      </c>
      <c r="EG139" s="98">
        <f t="shared" si="219"/>
        <v>0</v>
      </c>
      <c r="EH139" s="98">
        <f t="shared" si="220"/>
        <v>0</v>
      </c>
      <c r="EI139" s="98">
        <f t="shared" si="221"/>
        <v>0</v>
      </c>
      <c r="EJ139" s="197">
        <f t="shared" si="222"/>
        <v>0</v>
      </c>
      <c r="EK139" s="197">
        <f t="shared" si="223"/>
        <v>0</v>
      </c>
      <c r="EL139" s="198">
        <f t="shared" si="224"/>
        <v>0</v>
      </c>
    </row>
    <row r="140" spans="2:142" x14ac:dyDescent="0.2">
      <c r="B140" s="133">
        <v>126</v>
      </c>
      <c r="H140" s="2"/>
      <c r="M140" s="2"/>
      <c r="P140" s="128">
        <v>449</v>
      </c>
      <c r="Q140">
        <f t="shared" si="122"/>
        <v>1</v>
      </c>
      <c r="R140" s="10">
        <f t="shared" si="140"/>
        <v>0</v>
      </c>
      <c r="V140" s="128">
        <v>571</v>
      </c>
      <c r="W140">
        <f t="shared" si="141"/>
        <v>0</v>
      </c>
      <c r="X140" s="10">
        <f t="shared" si="142"/>
        <v>0</v>
      </c>
      <c r="Y140" s="10">
        <f t="shared" si="143"/>
        <v>0</v>
      </c>
      <c r="AB140" s="133">
        <v>868</v>
      </c>
      <c r="AC140" s="10">
        <f t="shared" si="123"/>
        <v>1</v>
      </c>
      <c r="AD140" s="10">
        <f t="shared" si="144"/>
        <v>0</v>
      </c>
      <c r="AE140" s="10">
        <f t="shared" si="145"/>
        <v>0</v>
      </c>
      <c r="AF140" s="10">
        <f t="shared" si="146"/>
        <v>0</v>
      </c>
      <c r="AH140" s="128">
        <v>1071</v>
      </c>
      <c r="AI140" s="10">
        <f t="shared" si="124"/>
        <v>0</v>
      </c>
      <c r="AJ140" s="10">
        <f t="shared" si="147"/>
        <v>0</v>
      </c>
      <c r="AK140" s="10">
        <f t="shared" si="148"/>
        <v>0</v>
      </c>
      <c r="AL140" s="10">
        <f t="shared" si="149"/>
        <v>0</v>
      </c>
      <c r="AM140" s="10">
        <f t="shared" si="150"/>
        <v>0</v>
      </c>
      <c r="AN140" s="133">
        <v>1138</v>
      </c>
      <c r="AO140" s="10">
        <f t="shared" si="125"/>
        <v>0</v>
      </c>
      <c r="AP140" s="10">
        <f t="shared" si="151"/>
        <v>0</v>
      </c>
      <c r="AQ140" s="10">
        <f t="shared" si="152"/>
        <v>0</v>
      </c>
      <c r="AR140" s="10">
        <f t="shared" si="153"/>
        <v>0</v>
      </c>
      <c r="AS140" s="10">
        <f t="shared" si="154"/>
        <v>0</v>
      </c>
      <c r="AT140" s="133">
        <v>1533</v>
      </c>
      <c r="AU140" s="10">
        <f t="shared" si="126"/>
        <v>0</v>
      </c>
      <c r="AV140" s="10">
        <f t="shared" si="155"/>
        <v>0</v>
      </c>
      <c r="AW140" s="10">
        <f t="shared" si="156"/>
        <v>0</v>
      </c>
      <c r="AX140" s="10">
        <f t="shared" si="157"/>
        <v>0</v>
      </c>
      <c r="AY140" s="10">
        <f t="shared" si="158"/>
        <v>0</v>
      </c>
      <c r="AZ140" s="144">
        <v>1625</v>
      </c>
      <c r="BA140" s="10">
        <f t="shared" si="127"/>
        <v>0</v>
      </c>
      <c r="BB140" s="10">
        <f t="shared" si="159"/>
        <v>1</v>
      </c>
      <c r="BC140" s="10">
        <f t="shared" si="160"/>
        <v>0</v>
      </c>
      <c r="BD140" s="10">
        <f t="shared" si="161"/>
        <v>0</v>
      </c>
      <c r="BE140" s="10">
        <f t="shared" si="162"/>
        <v>0</v>
      </c>
      <c r="BF140" s="10">
        <f t="shared" si="163"/>
        <v>0</v>
      </c>
      <c r="BG140" s="10">
        <f t="shared" si="164"/>
        <v>0</v>
      </c>
      <c r="BH140" s="10">
        <f t="shared" si="165"/>
        <v>0</v>
      </c>
      <c r="BJ140" s="133">
        <v>1726</v>
      </c>
      <c r="BK140" s="196">
        <f t="shared" si="166"/>
        <v>0</v>
      </c>
      <c r="BL140" s="197">
        <f t="shared" si="167"/>
        <v>0</v>
      </c>
      <c r="BM140" s="197">
        <f t="shared" si="168"/>
        <v>0</v>
      </c>
      <c r="BN140" s="197">
        <f t="shared" si="169"/>
        <v>0</v>
      </c>
      <c r="BO140" s="197">
        <f t="shared" si="170"/>
        <v>0</v>
      </c>
      <c r="BP140" s="197">
        <f t="shared" si="171"/>
        <v>0</v>
      </c>
      <c r="BQ140" s="197">
        <f t="shared" si="172"/>
        <v>0</v>
      </c>
      <c r="BR140" s="197">
        <f t="shared" si="225"/>
        <v>0</v>
      </c>
      <c r="BS140" s="198">
        <f t="shared" si="173"/>
        <v>0</v>
      </c>
      <c r="BT140" s="116">
        <f t="shared" si="174"/>
        <v>1</v>
      </c>
      <c r="BU140" s="164">
        <v>2041</v>
      </c>
      <c r="BV140" s="164">
        <f t="shared" si="175"/>
        <v>0</v>
      </c>
      <c r="BW140" s="98">
        <f t="shared" si="176"/>
        <v>0</v>
      </c>
      <c r="BX140" s="98">
        <f t="shared" si="177"/>
        <v>0</v>
      </c>
      <c r="BY140" s="98">
        <f t="shared" si="178"/>
        <v>0</v>
      </c>
      <c r="BZ140" s="98">
        <f t="shared" si="179"/>
        <v>0</v>
      </c>
      <c r="CA140" s="98">
        <f t="shared" si="180"/>
        <v>0</v>
      </c>
      <c r="CB140" s="98">
        <f t="shared" si="181"/>
        <v>0</v>
      </c>
      <c r="CC140" s="98">
        <f t="shared" si="182"/>
        <v>0</v>
      </c>
      <c r="CD140" s="197">
        <f t="shared" si="183"/>
        <v>0</v>
      </c>
      <c r="CE140" s="198">
        <f t="shared" si="184"/>
        <v>0</v>
      </c>
      <c r="CF140" s="116">
        <f t="shared" si="185"/>
        <v>1</v>
      </c>
      <c r="CG140" s="164">
        <v>2056</v>
      </c>
      <c r="CH140" s="196">
        <f t="shared" si="186"/>
        <v>1</v>
      </c>
      <c r="CI140" s="98">
        <f t="shared" si="187"/>
        <v>1</v>
      </c>
      <c r="CJ140" s="98">
        <f t="shared" si="188"/>
        <v>1</v>
      </c>
      <c r="CK140" s="98">
        <f t="shared" si="189"/>
        <v>1</v>
      </c>
      <c r="CL140" s="98">
        <f t="shared" si="190"/>
        <v>0</v>
      </c>
      <c r="CM140" s="98">
        <f t="shared" si="191"/>
        <v>0</v>
      </c>
      <c r="CN140" s="98">
        <f t="shared" si="192"/>
        <v>0</v>
      </c>
      <c r="CO140" s="99">
        <f t="shared" si="193"/>
        <v>0</v>
      </c>
      <c r="CP140" s="98">
        <f t="shared" si="194"/>
        <v>0</v>
      </c>
      <c r="CQ140" s="197">
        <f t="shared" si="195"/>
        <v>0</v>
      </c>
      <c r="CR140" s="198">
        <f t="shared" si="196"/>
        <v>0</v>
      </c>
      <c r="CS140">
        <f t="shared" si="197"/>
        <v>4</v>
      </c>
      <c r="CU140" s="166">
        <v>2415</v>
      </c>
      <c r="CV140" s="196">
        <f t="shared" si="128"/>
        <v>1</v>
      </c>
      <c r="CW140" s="98">
        <f t="shared" si="129"/>
        <v>0</v>
      </c>
      <c r="CX140" s="98">
        <f t="shared" si="130"/>
        <v>1</v>
      </c>
      <c r="CY140" s="98">
        <f t="shared" si="131"/>
        <v>0</v>
      </c>
      <c r="CZ140" s="98">
        <f t="shared" si="132"/>
        <v>0</v>
      </c>
      <c r="DA140" s="98">
        <f t="shared" si="133"/>
        <v>0</v>
      </c>
      <c r="DB140" s="98">
        <f t="shared" si="134"/>
        <v>0</v>
      </c>
      <c r="DC140" s="99">
        <f t="shared" si="135"/>
        <v>0</v>
      </c>
      <c r="DD140" s="98">
        <f t="shared" si="136"/>
        <v>0</v>
      </c>
      <c r="DE140" s="197">
        <f t="shared" si="137"/>
        <v>0</v>
      </c>
      <c r="DF140" s="197">
        <f t="shared" si="138"/>
        <v>0</v>
      </c>
      <c r="DG140" s="198">
        <f t="shared" si="139"/>
        <v>0</v>
      </c>
      <c r="DH140">
        <f t="shared" si="198"/>
        <v>2</v>
      </c>
      <c r="DJ140" s="166">
        <v>2959</v>
      </c>
      <c r="DK140" s="196">
        <f t="shared" si="199"/>
        <v>0</v>
      </c>
      <c r="DL140" s="98">
        <f t="shared" si="200"/>
        <v>0</v>
      </c>
      <c r="DM140" s="98">
        <f t="shared" si="201"/>
        <v>0</v>
      </c>
      <c r="DN140" s="98">
        <f t="shared" si="202"/>
        <v>0</v>
      </c>
      <c r="DO140" s="98">
        <f t="shared" si="203"/>
        <v>0</v>
      </c>
      <c r="DP140" s="98">
        <f t="shared" si="204"/>
        <v>0</v>
      </c>
      <c r="DQ140" s="98">
        <f t="shared" si="205"/>
        <v>0</v>
      </c>
      <c r="DR140" s="98">
        <f t="shared" si="206"/>
        <v>0</v>
      </c>
      <c r="DS140" s="98">
        <f t="shared" si="207"/>
        <v>0</v>
      </c>
      <c r="DT140" s="197">
        <f t="shared" si="208"/>
        <v>0</v>
      </c>
      <c r="DU140" s="197">
        <f t="shared" si="209"/>
        <v>0</v>
      </c>
      <c r="DV140" s="198">
        <f t="shared" si="210"/>
        <v>0</v>
      </c>
      <c r="DW140">
        <f t="shared" si="211"/>
        <v>0</v>
      </c>
      <c r="DY140" s="196">
        <v>2052</v>
      </c>
      <c r="DZ140" s="196">
        <f t="shared" si="212"/>
        <v>1</v>
      </c>
      <c r="EA140" s="197">
        <f t="shared" si="213"/>
        <v>0</v>
      </c>
      <c r="EB140" s="98">
        <f t="shared" si="214"/>
        <v>0</v>
      </c>
      <c r="EC140" s="98">
        <f t="shared" si="215"/>
        <v>0</v>
      </c>
      <c r="ED140" s="98">
        <f t="shared" si="216"/>
        <v>0</v>
      </c>
      <c r="EE140" s="98">
        <f t="shared" si="217"/>
        <v>0</v>
      </c>
      <c r="EF140" s="98">
        <f t="shared" si="218"/>
        <v>0</v>
      </c>
      <c r="EG140" s="98">
        <f t="shared" si="219"/>
        <v>0</v>
      </c>
      <c r="EH140" s="98">
        <f t="shared" si="220"/>
        <v>0</v>
      </c>
      <c r="EI140" s="98">
        <f t="shared" si="221"/>
        <v>0</v>
      </c>
      <c r="EJ140" s="197">
        <f t="shared" si="222"/>
        <v>0</v>
      </c>
      <c r="EK140" s="197">
        <f t="shared" si="223"/>
        <v>0</v>
      </c>
      <c r="EL140" s="198">
        <f t="shared" si="224"/>
        <v>0</v>
      </c>
    </row>
    <row r="141" spans="2:142" x14ac:dyDescent="0.2">
      <c r="B141" s="133">
        <v>131</v>
      </c>
      <c r="H141" s="2"/>
      <c r="M141" s="156"/>
      <c r="P141" s="129">
        <v>469</v>
      </c>
      <c r="Q141">
        <f t="shared" si="122"/>
        <v>1</v>
      </c>
      <c r="R141" s="10">
        <f t="shared" si="140"/>
        <v>0</v>
      </c>
      <c r="V141" s="128">
        <v>587</v>
      </c>
      <c r="W141">
        <f t="shared" si="141"/>
        <v>0</v>
      </c>
      <c r="X141" s="10">
        <f t="shared" si="142"/>
        <v>0</v>
      </c>
      <c r="Y141" s="10">
        <f t="shared" si="143"/>
        <v>0</v>
      </c>
      <c r="AB141" s="133">
        <v>945</v>
      </c>
      <c r="AC141" s="10">
        <f t="shared" si="123"/>
        <v>0</v>
      </c>
      <c r="AD141" s="10">
        <f t="shared" si="144"/>
        <v>0</v>
      </c>
      <c r="AE141" s="10">
        <f t="shared" si="145"/>
        <v>0</v>
      </c>
      <c r="AF141" s="10">
        <f t="shared" si="146"/>
        <v>0</v>
      </c>
      <c r="AH141" s="128">
        <v>1089</v>
      </c>
      <c r="AI141" s="10">
        <f t="shared" si="124"/>
        <v>0</v>
      </c>
      <c r="AJ141" s="10">
        <f t="shared" si="147"/>
        <v>0</v>
      </c>
      <c r="AK141" s="10">
        <f t="shared" si="148"/>
        <v>0</v>
      </c>
      <c r="AL141" s="10">
        <f t="shared" si="149"/>
        <v>0</v>
      </c>
      <c r="AM141" s="10">
        <f t="shared" si="150"/>
        <v>0</v>
      </c>
      <c r="AN141" s="133">
        <v>1139</v>
      </c>
      <c r="AO141" s="10">
        <f t="shared" si="125"/>
        <v>0</v>
      </c>
      <c r="AP141" s="10">
        <f t="shared" si="151"/>
        <v>0</v>
      </c>
      <c r="AQ141" s="10">
        <f t="shared" si="152"/>
        <v>0</v>
      </c>
      <c r="AR141" s="10">
        <f t="shared" si="153"/>
        <v>0</v>
      </c>
      <c r="AS141" s="10">
        <f t="shared" si="154"/>
        <v>0</v>
      </c>
      <c r="AT141" s="133">
        <v>1574</v>
      </c>
      <c r="AU141" s="10">
        <f t="shared" si="126"/>
        <v>0</v>
      </c>
      <c r="AV141" s="10">
        <f t="shared" si="155"/>
        <v>0</v>
      </c>
      <c r="AW141" s="10">
        <f t="shared" si="156"/>
        <v>0</v>
      </c>
      <c r="AX141" s="10">
        <f t="shared" si="157"/>
        <v>0</v>
      </c>
      <c r="AY141" s="10">
        <f t="shared" si="158"/>
        <v>0</v>
      </c>
      <c r="AZ141" s="133">
        <v>1649</v>
      </c>
      <c r="BA141" s="10">
        <f t="shared" si="127"/>
        <v>0</v>
      </c>
      <c r="BB141" s="10">
        <f t="shared" si="159"/>
        <v>0</v>
      </c>
      <c r="BC141" s="10">
        <f t="shared" si="160"/>
        <v>0</v>
      </c>
      <c r="BD141" s="10">
        <f t="shared" si="161"/>
        <v>0</v>
      </c>
      <c r="BE141" s="10">
        <f t="shared" si="162"/>
        <v>0</v>
      </c>
      <c r="BF141" s="10">
        <f t="shared" si="163"/>
        <v>0</v>
      </c>
      <c r="BG141" s="10">
        <f t="shared" si="164"/>
        <v>0</v>
      </c>
      <c r="BH141" s="10">
        <f t="shared" si="165"/>
        <v>0</v>
      </c>
      <c r="BJ141" s="144">
        <v>1747</v>
      </c>
      <c r="BK141" s="196">
        <f t="shared" si="166"/>
        <v>0</v>
      </c>
      <c r="BL141" s="197">
        <f t="shared" si="167"/>
        <v>0</v>
      </c>
      <c r="BM141" s="197">
        <f t="shared" si="168"/>
        <v>0</v>
      </c>
      <c r="BN141" s="197">
        <f t="shared" si="169"/>
        <v>0</v>
      </c>
      <c r="BO141" s="197">
        <f t="shared" si="170"/>
        <v>0</v>
      </c>
      <c r="BP141" s="197">
        <f t="shared" si="171"/>
        <v>0</v>
      </c>
      <c r="BQ141" s="197">
        <f t="shared" si="172"/>
        <v>0</v>
      </c>
      <c r="BR141" s="197">
        <f t="shared" si="225"/>
        <v>0</v>
      </c>
      <c r="BS141" s="198">
        <f t="shared" si="173"/>
        <v>0</v>
      </c>
      <c r="BT141" s="116">
        <f t="shared" si="174"/>
        <v>1</v>
      </c>
      <c r="BU141" s="166">
        <v>2056</v>
      </c>
      <c r="BV141" s="164">
        <f t="shared" si="175"/>
        <v>1</v>
      </c>
      <c r="BW141" s="98">
        <f t="shared" si="176"/>
        <v>1</v>
      </c>
      <c r="BX141" s="98">
        <f t="shared" si="177"/>
        <v>1</v>
      </c>
      <c r="BY141" s="98">
        <f t="shared" si="178"/>
        <v>0</v>
      </c>
      <c r="BZ141" s="98">
        <f t="shared" si="179"/>
        <v>0</v>
      </c>
      <c r="CA141" s="98">
        <f t="shared" si="180"/>
        <v>0</v>
      </c>
      <c r="CB141" s="98">
        <f t="shared" si="181"/>
        <v>0</v>
      </c>
      <c r="CC141" s="98">
        <f t="shared" si="182"/>
        <v>0</v>
      </c>
      <c r="CD141" s="197">
        <f t="shared" si="183"/>
        <v>0</v>
      </c>
      <c r="CE141" s="198">
        <f t="shared" si="184"/>
        <v>0</v>
      </c>
      <c r="CF141" s="116">
        <f t="shared" si="185"/>
        <v>4</v>
      </c>
      <c r="CG141" s="166">
        <v>2122</v>
      </c>
      <c r="CH141" s="196">
        <f t="shared" si="186"/>
        <v>1</v>
      </c>
      <c r="CI141" s="98">
        <f t="shared" si="187"/>
        <v>0</v>
      </c>
      <c r="CJ141" s="98">
        <f t="shared" si="188"/>
        <v>0</v>
      </c>
      <c r="CK141" s="98">
        <f t="shared" si="189"/>
        <v>0</v>
      </c>
      <c r="CL141" s="98">
        <f t="shared" si="190"/>
        <v>0</v>
      </c>
      <c r="CM141" s="98">
        <f t="shared" si="191"/>
        <v>0</v>
      </c>
      <c r="CN141" s="98">
        <f t="shared" si="192"/>
        <v>0</v>
      </c>
      <c r="CO141" s="99">
        <f t="shared" si="193"/>
        <v>0</v>
      </c>
      <c r="CP141" s="98">
        <f t="shared" si="194"/>
        <v>0</v>
      </c>
      <c r="CQ141" s="197">
        <f t="shared" si="195"/>
        <v>0</v>
      </c>
      <c r="CR141" s="198">
        <f t="shared" si="196"/>
        <v>0</v>
      </c>
      <c r="CS141">
        <f t="shared" si="197"/>
        <v>1</v>
      </c>
      <c r="CU141" s="164">
        <v>2471</v>
      </c>
      <c r="CV141" s="196">
        <f t="shared" si="128"/>
        <v>0</v>
      </c>
      <c r="CW141" s="98">
        <f t="shared" si="129"/>
        <v>0</v>
      </c>
      <c r="CX141" s="98">
        <f t="shared" si="130"/>
        <v>0</v>
      </c>
      <c r="CY141" s="98">
        <f t="shared" si="131"/>
        <v>0</v>
      </c>
      <c r="CZ141" s="98">
        <f t="shared" si="132"/>
        <v>0</v>
      </c>
      <c r="DA141" s="98">
        <f t="shared" si="133"/>
        <v>0</v>
      </c>
      <c r="DB141" s="98">
        <f t="shared" si="134"/>
        <v>0</v>
      </c>
      <c r="DC141" s="99">
        <f t="shared" si="135"/>
        <v>0</v>
      </c>
      <c r="DD141" s="98">
        <f t="shared" si="136"/>
        <v>0</v>
      </c>
      <c r="DE141" s="197">
        <f t="shared" si="137"/>
        <v>0</v>
      </c>
      <c r="DF141" s="197">
        <f t="shared" si="138"/>
        <v>0</v>
      </c>
      <c r="DG141" s="198">
        <f t="shared" si="139"/>
        <v>0</v>
      </c>
      <c r="DH141">
        <f t="shared" si="198"/>
        <v>0</v>
      </c>
      <c r="DJ141" s="164">
        <v>2996</v>
      </c>
      <c r="DK141" s="196">
        <f t="shared" si="199"/>
        <v>0</v>
      </c>
      <c r="DL141" s="98">
        <f t="shared" si="200"/>
        <v>1</v>
      </c>
      <c r="DM141" s="98">
        <f t="shared" si="201"/>
        <v>0</v>
      </c>
      <c r="DN141" s="98">
        <f t="shared" si="202"/>
        <v>0</v>
      </c>
      <c r="DO141" s="98">
        <f t="shared" si="203"/>
        <v>0</v>
      </c>
      <c r="DP141" s="98">
        <f t="shared" si="204"/>
        <v>0</v>
      </c>
      <c r="DQ141" s="98">
        <f t="shared" si="205"/>
        <v>0</v>
      </c>
      <c r="DR141" s="98">
        <f t="shared" si="206"/>
        <v>0</v>
      </c>
      <c r="DS141" s="98">
        <f t="shared" si="207"/>
        <v>0</v>
      </c>
      <c r="DT141" s="197">
        <f t="shared" si="208"/>
        <v>0</v>
      </c>
      <c r="DU141" s="197">
        <f t="shared" si="209"/>
        <v>0</v>
      </c>
      <c r="DV141" s="198">
        <f t="shared" si="210"/>
        <v>0</v>
      </c>
      <c r="DW141">
        <f t="shared" si="211"/>
        <v>1</v>
      </c>
      <c r="DY141" s="196">
        <v>2054</v>
      </c>
      <c r="DZ141" s="196">
        <f t="shared" si="212"/>
        <v>1</v>
      </c>
      <c r="EA141" s="197">
        <f t="shared" si="213"/>
        <v>1</v>
      </c>
      <c r="EB141" s="98">
        <f t="shared" si="214"/>
        <v>1</v>
      </c>
      <c r="EC141" s="98">
        <f t="shared" si="215"/>
        <v>0</v>
      </c>
      <c r="ED141" s="98">
        <f t="shared" si="216"/>
        <v>0</v>
      </c>
      <c r="EE141" s="98">
        <f t="shared" si="217"/>
        <v>0</v>
      </c>
      <c r="EF141" s="98">
        <f t="shared" si="218"/>
        <v>1</v>
      </c>
      <c r="EG141" s="98">
        <f t="shared" si="219"/>
        <v>0</v>
      </c>
      <c r="EH141" s="98">
        <f t="shared" si="220"/>
        <v>0</v>
      </c>
      <c r="EI141" s="98">
        <f t="shared" si="221"/>
        <v>0</v>
      </c>
      <c r="EJ141" s="197">
        <f t="shared" si="222"/>
        <v>0</v>
      </c>
      <c r="EK141" s="197">
        <f t="shared" si="223"/>
        <v>0</v>
      </c>
      <c r="EL141" s="198">
        <f t="shared" si="224"/>
        <v>0</v>
      </c>
    </row>
    <row r="142" spans="2:142" x14ac:dyDescent="0.2">
      <c r="B142" s="133">
        <v>157</v>
      </c>
      <c r="H142" s="2"/>
      <c r="M142" s="156"/>
      <c r="P142" s="129">
        <v>494</v>
      </c>
      <c r="Q142">
        <f t="shared" si="122"/>
        <v>0</v>
      </c>
      <c r="R142" s="10">
        <f t="shared" si="140"/>
        <v>0</v>
      </c>
      <c r="V142" s="128">
        <v>618</v>
      </c>
      <c r="W142">
        <f t="shared" si="141"/>
        <v>0</v>
      </c>
      <c r="X142" s="10">
        <f t="shared" si="142"/>
        <v>0</v>
      </c>
      <c r="Y142" s="10">
        <f t="shared" si="143"/>
        <v>0</v>
      </c>
      <c r="AB142" s="133">
        <v>968</v>
      </c>
      <c r="AC142" s="10">
        <f t="shared" si="123"/>
        <v>0</v>
      </c>
      <c r="AD142" s="10">
        <f t="shared" si="144"/>
        <v>0</v>
      </c>
      <c r="AE142" s="10">
        <f t="shared" si="145"/>
        <v>0</v>
      </c>
      <c r="AF142" s="10">
        <f t="shared" si="146"/>
        <v>0</v>
      </c>
      <c r="AH142" s="128">
        <v>1108</v>
      </c>
      <c r="AI142" s="10">
        <f t="shared" si="124"/>
        <v>1</v>
      </c>
      <c r="AJ142" s="10">
        <f t="shared" si="147"/>
        <v>1</v>
      </c>
      <c r="AK142" s="10">
        <f t="shared" si="148"/>
        <v>0</v>
      </c>
      <c r="AL142" s="10">
        <f t="shared" si="149"/>
        <v>0</v>
      </c>
      <c r="AM142" s="10">
        <f t="shared" si="150"/>
        <v>0</v>
      </c>
      <c r="AN142" s="144">
        <v>1276</v>
      </c>
      <c r="AO142" s="10">
        <f t="shared" si="125"/>
        <v>0</v>
      </c>
      <c r="AP142" s="10">
        <f t="shared" si="151"/>
        <v>0</v>
      </c>
      <c r="AQ142" s="10">
        <f t="shared" si="152"/>
        <v>0</v>
      </c>
      <c r="AR142" s="10">
        <f t="shared" si="153"/>
        <v>0</v>
      </c>
      <c r="AS142" s="10">
        <f t="shared" si="154"/>
        <v>0</v>
      </c>
      <c r="AT142" s="144">
        <v>1592</v>
      </c>
      <c r="AU142" s="10">
        <f t="shared" si="126"/>
        <v>1</v>
      </c>
      <c r="AV142" s="10">
        <f t="shared" si="155"/>
        <v>1</v>
      </c>
      <c r="AW142" s="10">
        <f t="shared" si="156"/>
        <v>0</v>
      </c>
      <c r="AX142" s="10">
        <f t="shared" si="157"/>
        <v>0</v>
      </c>
      <c r="AY142" s="10">
        <f t="shared" si="158"/>
        <v>0</v>
      </c>
      <c r="AZ142" s="133">
        <v>1714</v>
      </c>
      <c r="BA142" s="10">
        <f t="shared" si="127"/>
        <v>0</v>
      </c>
      <c r="BB142" s="10">
        <f t="shared" si="159"/>
        <v>0</v>
      </c>
      <c r="BC142" s="10">
        <f t="shared" si="160"/>
        <v>0</v>
      </c>
      <c r="BD142" s="10">
        <f t="shared" si="161"/>
        <v>0</v>
      </c>
      <c r="BE142" s="10">
        <f t="shared" si="162"/>
        <v>0</v>
      </c>
      <c r="BF142" s="10">
        <f t="shared" si="163"/>
        <v>0</v>
      </c>
      <c r="BG142" s="10">
        <f t="shared" si="164"/>
        <v>0</v>
      </c>
      <c r="BH142" s="10">
        <f t="shared" si="165"/>
        <v>0</v>
      </c>
      <c r="BJ142" s="133">
        <v>1771</v>
      </c>
      <c r="BK142" s="196">
        <f t="shared" si="166"/>
        <v>1</v>
      </c>
      <c r="BL142" s="197">
        <f t="shared" si="167"/>
        <v>0</v>
      </c>
      <c r="BM142" s="197">
        <f t="shared" si="168"/>
        <v>0</v>
      </c>
      <c r="BN142" s="197">
        <f t="shared" si="169"/>
        <v>0</v>
      </c>
      <c r="BO142" s="197">
        <f t="shared" si="170"/>
        <v>0</v>
      </c>
      <c r="BP142" s="197">
        <f t="shared" si="171"/>
        <v>0</v>
      </c>
      <c r="BQ142" s="197">
        <f t="shared" si="172"/>
        <v>0</v>
      </c>
      <c r="BR142" s="197">
        <f t="shared" si="225"/>
        <v>0</v>
      </c>
      <c r="BS142" s="198">
        <f t="shared" si="173"/>
        <v>0</v>
      </c>
      <c r="BT142" s="116">
        <f t="shared" si="174"/>
        <v>2</v>
      </c>
      <c r="BU142" s="164">
        <v>2122</v>
      </c>
      <c r="BV142" s="164">
        <f t="shared" si="175"/>
        <v>0</v>
      </c>
      <c r="BW142" s="98">
        <f t="shared" si="176"/>
        <v>0</v>
      </c>
      <c r="BX142" s="98">
        <f t="shared" si="177"/>
        <v>0</v>
      </c>
      <c r="BY142" s="98">
        <f t="shared" si="178"/>
        <v>0</v>
      </c>
      <c r="BZ142" s="98">
        <f t="shared" si="179"/>
        <v>0</v>
      </c>
      <c r="CA142" s="98">
        <f t="shared" si="180"/>
        <v>0</v>
      </c>
      <c r="CB142" s="98">
        <f t="shared" si="181"/>
        <v>0</v>
      </c>
      <c r="CC142" s="98">
        <f t="shared" si="182"/>
        <v>0</v>
      </c>
      <c r="CD142" s="197">
        <f t="shared" si="183"/>
        <v>0</v>
      </c>
      <c r="CE142" s="198">
        <f t="shared" si="184"/>
        <v>0</v>
      </c>
      <c r="CF142" s="116">
        <f t="shared" si="185"/>
        <v>1</v>
      </c>
      <c r="CG142" s="164">
        <v>2137</v>
      </c>
      <c r="CH142" s="196">
        <f t="shared" si="186"/>
        <v>1</v>
      </c>
      <c r="CI142" s="98">
        <f t="shared" si="187"/>
        <v>0</v>
      </c>
      <c r="CJ142" s="98">
        <f t="shared" si="188"/>
        <v>0</v>
      </c>
      <c r="CK142" s="98">
        <f t="shared" si="189"/>
        <v>0</v>
      </c>
      <c r="CL142" s="98">
        <f t="shared" si="190"/>
        <v>0</v>
      </c>
      <c r="CM142" s="98">
        <f t="shared" si="191"/>
        <v>0</v>
      </c>
      <c r="CN142" s="98">
        <f t="shared" si="192"/>
        <v>0</v>
      </c>
      <c r="CO142" s="99">
        <f t="shared" si="193"/>
        <v>0</v>
      </c>
      <c r="CP142" s="98">
        <f t="shared" si="194"/>
        <v>0</v>
      </c>
      <c r="CQ142" s="197">
        <f t="shared" si="195"/>
        <v>0</v>
      </c>
      <c r="CR142" s="198">
        <f t="shared" si="196"/>
        <v>0</v>
      </c>
      <c r="CS142">
        <f t="shared" si="197"/>
        <v>1</v>
      </c>
      <c r="CU142" s="164">
        <v>2474</v>
      </c>
      <c r="CV142" s="196">
        <f t="shared" si="128"/>
        <v>0</v>
      </c>
      <c r="CW142" s="98">
        <f t="shared" si="129"/>
        <v>0</v>
      </c>
      <c r="CX142" s="98">
        <f t="shared" si="130"/>
        <v>0</v>
      </c>
      <c r="CY142" s="98">
        <f t="shared" si="131"/>
        <v>0</v>
      </c>
      <c r="CZ142" s="98">
        <f t="shared" si="132"/>
        <v>0</v>
      </c>
      <c r="DA142" s="98">
        <f t="shared" si="133"/>
        <v>0</v>
      </c>
      <c r="DB142" s="98">
        <f t="shared" si="134"/>
        <v>0</v>
      </c>
      <c r="DC142" s="99">
        <f t="shared" si="135"/>
        <v>0</v>
      </c>
      <c r="DD142" s="98">
        <f t="shared" si="136"/>
        <v>0</v>
      </c>
      <c r="DE142" s="197">
        <f t="shared" si="137"/>
        <v>0</v>
      </c>
      <c r="DF142" s="197">
        <f t="shared" si="138"/>
        <v>0</v>
      </c>
      <c r="DG142" s="198">
        <f t="shared" si="139"/>
        <v>0</v>
      </c>
      <c r="DH142">
        <f t="shared" si="198"/>
        <v>0</v>
      </c>
      <c r="DJ142" s="164">
        <v>3284</v>
      </c>
      <c r="DK142" s="196">
        <f t="shared" si="199"/>
        <v>0</v>
      </c>
      <c r="DL142" s="98">
        <f t="shared" si="200"/>
        <v>0</v>
      </c>
      <c r="DM142" s="98">
        <f t="shared" si="201"/>
        <v>0</v>
      </c>
      <c r="DN142" s="98">
        <f t="shared" si="202"/>
        <v>0</v>
      </c>
      <c r="DO142" s="98">
        <f t="shared" si="203"/>
        <v>0</v>
      </c>
      <c r="DP142" s="98">
        <f t="shared" si="204"/>
        <v>0</v>
      </c>
      <c r="DQ142" s="98">
        <f t="shared" si="205"/>
        <v>0</v>
      </c>
      <c r="DR142" s="98">
        <f t="shared" si="206"/>
        <v>0</v>
      </c>
      <c r="DS142" s="98">
        <f t="shared" si="207"/>
        <v>0</v>
      </c>
      <c r="DT142" s="197">
        <f t="shared" si="208"/>
        <v>0</v>
      </c>
      <c r="DU142" s="197">
        <f t="shared" si="209"/>
        <v>0</v>
      </c>
      <c r="DV142" s="198">
        <f t="shared" si="210"/>
        <v>0</v>
      </c>
      <c r="DW142">
        <f t="shared" si="211"/>
        <v>0</v>
      </c>
      <c r="DY142" s="196">
        <v>2056</v>
      </c>
      <c r="DZ142" s="196">
        <f t="shared" si="212"/>
        <v>1</v>
      </c>
      <c r="EA142" s="197">
        <f t="shared" si="213"/>
        <v>1</v>
      </c>
      <c r="EB142" s="98">
        <f t="shared" si="214"/>
        <v>1</v>
      </c>
      <c r="EC142" s="98">
        <f t="shared" si="215"/>
        <v>1</v>
      </c>
      <c r="ED142" s="98">
        <f t="shared" si="216"/>
        <v>1</v>
      </c>
      <c r="EE142" s="98">
        <f t="shared" si="217"/>
        <v>1</v>
      </c>
      <c r="EF142" s="98">
        <f t="shared" si="218"/>
        <v>1</v>
      </c>
      <c r="EG142" s="98">
        <f t="shared" si="219"/>
        <v>0</v>
      </c>
      <c r="EH142" s="98">
        <f t="shared" si="220"/>
        <v>0</v>
      </c>
      <c r="EI142" s="98">
        <f t="shared" si="221"/>
        <v>0</v>
      </c>
      <c r="EJ142" s="197">
        <f t="shared" si="222"/>
        <v>0</v>
      </c>
      <c r="EK142" s="197">
        <f t="shared" si="223"/>
        <v>0</v>
      </c>
      <c r="EL142" s="198">
        <f t="shared" si="224"/>
        <v>0</v>
      </c>
    </row>
    <row r="143" spans="2:142" x14ac:dyDescent="0.2">
      <c r="B143" s="133">
        <v>173</v>
      </c>
      <c r="H143" s="2"/>
      <c r="M143" s="2"/>
      <c r="P143" s="128">
        <v>519</v>
      </c>
      <c r="Q143">
        <f t="shared" si="122"/>
        <v>0</v>
      </c>
      <c r="R143" s="10">
        <f t="shared" si="140"/>
        <v>0</v>
      </c>
      <c r="V143" s="128">
        <v>638</v>
      </c>
      <c r="W143">
        <f t="shared" si="141"/>
        <v>0</v>
      </c>
      <c r="X143" s="10">
        <f t="shared" si="142"/>
        <v>0</v>
      </c>
      <c r="Y143" s="10">
        <f t="shared" si="143"/>
        <v>0</v>
      </c>
      <c r="AB143" s="133">
        <v>971</v>
      </c>
      <c r="AC143" s="10">
        <f t="shared" si="123"/>
        <v>0</v>
      </c>
      <c r="AD143" s="10">
        <f t="shared" si="144"/>
        <v>0</v>
      </c>
      <c r="AE143" s="10">
        <f t="shared" si="145"/>
        <v>0</v>
      </c>
      <c r="AF143" s="10">
        <f t="shared" si="146"/>
        <v>0</v>
      </c>
      <c r="AH143" s="128">
        <v>1114</v>
      </c>
      <c r="AI143" s="10">
        <f t="shared" si="124"/>
        <v>1</v>
      </c>
      <c r="AJ143" s="10">
        <f t="shared" si="147"/>
        <v>1</v>
      </c>
      <c r="AK143" s="10">
        <f t="shared" si="148"/>
        <v>0</v>
      </c>
      <c r="AL143" s="10">
        <f t="shared" si="149"/>
        <v>0</v>
      </c>
      <c r="AM143" s="10">
        <f t="shared" si="150"/>
        <v>0</v>
      </c>
      <c r="AN143" s="133">
        <v>1305</v>
      </c>
      <c r="AO143" s="10">
        <f t="shared" si="125"/>
        <v>1</v>
      </c>
      <c r="AP143" s="10">
        <f t="shared" si="151"/>
        <v>0</v>
      </c>
      <c r="AQ143" s="10">
        <f t="shared" si="152"/>
        <v>0</v>
      </c>
      <c r="AR143" s="10">
        <f t="shared" si="153"/>
        <v>0</v>
      </c>
      <c r="AS143" s="10">
        <f t="shared" si="154"/>
        <v>0</v>
      </c>
      <c r="AT143" s="133">
        <v>1595</v>
      </c>
      <c r="AU143" s="10">
        <f t="shared" si="126"/>
        <v>0</v>
      </c>
      <c r="AV143" s="10">
        <f t="shared" si="155"/>
        <v>0</v>
      </c>
      <c r="AW143" s="10">
        <f t="shared" si="156"/>
        <v>0</v>
      </c>
      <c r="AX143" s="10">
        <f t="shared" si="157"/>
        <v>0</v>
      </c>
      <c r="AY143" s="10">
        <f t="shared" si="158"/>
        <v>0</v>
      </c>
      <c r="AZ143" s="133">
        <v>1717</v>
      </c>
      <c r="BA143" s="10">
        <f t="shared" si="127"/>
        <v>0</v>
      </c>
      <c r="BB143" s="10">
        <f t="shared" si="159"/>
        <v>0</v>
      </c>
      <c r="BC143" s="10">
        <f t="shared" si="160"/>
        <v>0</v>
      </c>
      <c r="BD143" s="10">
        <f t="shared" si="161"/>
        <v>0</v>
      </c>
      <c r="BE143" s="10">
        <f t="shared" si="162"/>
        <v>0</v>
      </c>
      <c r="BF143" s="10">
        <f t="shared" si="163"/>
        <v>0</v>
      </c>
      <c r="BG143" s="10">
        <f t="shared" si="164"/>
        <v>0</v>
      </c>
      <c r="BH143" s="10">
        <f t="shared" si="165"/>
        <v>0</v>
      </c>
      <c r="BJ143" s="133">
        <v>1806</v>
      </c>
      <c r="BK143" s="196">
        <f t="shared" si="166"/>
        <v>1</v>
      </c>
      <c r="BL143" s="197">
        <f t="shared" si="167"/>
        <v>0</v>
      </c>
      <c r="BM143" s="197">
        <f t="shared" si="168"/>
        <v>0</v>
      </c>
      <c r="BN143" s="197">
        <f t="shared" si="169"/>
        <v>0</v>
      </c>
      <c r="BO143" s="197">
        <f t="shared" si="170"/>
        <v>0</v>
      </c>
      <c r="BP143" s="197">
        <f t="shared" si="171"/>
        <v>0</v>
      </c>
      <c r="BQ143" s="197">
        <f t="shared" si="172"/>
        <v>0</v>
      </c>
      <c r="BR143" s="197">
        <f t="shared" si="225"/>
        <v>0</v>
      </c>
      <c r="BS143" s="198">
        <f t="shared" si="173"/>
        <v>0</v>
      </c>
      <c r="BT143" s="116">
        <f t="shared" si="174"/>
        <v>2</v>
      </c>
      <c r="BU143" s="164">
        <v>2130</v>
      </c>
      <c r="BV143" s="164">
        <f t="shared" si="175"/>
        <v>0</v>
      </c>
      <c r="BW143" s="98">
        <f t="shared" si="176"/>
        <v>0</v>
      </c>
      <c r="BX143" s="98">
        <f t="shared" si="177"/>
        <v>0</v>
      </c>
      <c r="BY143" s="98">
        <f t="shared" si="178"/>
        <v>0</v>
      </c>
      <c r="BZ143" s="98">
        <f t="shared" si="179"/>
        <v>0</v>
      </c>
      <c r="CA143" s="98">
        <f t="shared" si="180"/>
        <v>0</v>
      </c>
      <c r="CB143" s="98">
        <f t="shared" si="181"/>
        <v>0</v>
      </c>
      <c r="CC143" s="98">
        <f t="shared" si="182"/>
        <v>0</v>
      </c>
      <c r="CD143" s="197">
        <f t="shared" si="183"/>
        <v>0</v>
      </c>
      <c r="CE143" s="198">
        <f t="shared" si="184"/>
        <v>0</v>
      </c>
      <c r="CF143" s="116">
        <f t="shared" si="185"/>
        <v>1</v>
      </c>
      <c r="CG143" s="164">
        <v>2169</v>
      </c>
      <c r="CH143" s="196">
        <f t="shared" si="186"/>
        <v>0</v>
      </c>
      <c r="CI143" s="98">
        <f t="shared" si="187"/>
        <v>0</v>
      </c>
      <c r="CJ143" s="98">
        <f t="shared" si="188"/>
        <v>0</v>
      </c>
      <c r="CK143" s="98">
        <f t="shared" si="189"/>
        <v>0</v>
      </c>
      <c r="CL143" s="98">
        <f t="shared" si="190"/>
        <v>0</v>
      </c>
      <c r="CM143" s="98">
        <f t="shared" si="191"/>
        <v>0</v>
      </c>
      <c r="CN143" s="98">
        <f t="shared" si="192"/>
        <v>0</v>
      </c>
      <c r="CO143" s="99">
        <f t="shared" si="193"/>
        <v>0</v>
      </c>
      <c r="CP143" s="98">
        <f t="shared" si="194"/>
        <v>0</v>
      </c>
      <c r="CQ143" s="197">
        <f t="shared" si="195"/>
        <v>0</v>
      </c>
      <c r="CR143" s="198">
        <f t="shared" si="196"/>
        <v>0</v>
      </c>
      <c r="CS143">
        <f t="shared" si="197"/>
        <v>0</v>
      </c>
      <c r="CU143" s="166">
        <v>2557</v>
      </c>
      <c r="CV143" s="196">
        <f t="shared" si="128"/>
        <v>0</v>
      </c>
      <c r="CW143" s="98">
        <f t="shared" si="129"/>
        <v>0</v>
      </c>
      <c r="CX143" s="98">
        <f t="shared" si="130"/>
        <v>0</v>
      </c>
      <c r="CY143" s="98">
        <f t="shared" si="131"/>
        <v>0</v>
      </c>
      <c r="CZ143" s="98">
        <f t="shared" si="132"/>
        <v>0</v>
      </c>
      <c r="DA143" s="98">
        <f t="shared" si="133"/>
        <v>0</v>
      </c>
      <c r="DB143" s="98">
        <f t="shared" si="134"/>
        <v>0</v>
      </c>
      <c r="DC143" s="99">
        <f t="shared" si="135"/>
        <v>0</v>
      </c>
      <c r="DD143" s="98">
        <f t="shared" si="136"/>
        <v>0</v>
      </c>
      <c r="DE143" s="197">
        <f t="shared" si="137"/>
        <v>0</v>
      </c>
      <c r="DF143" s="197">
        <f t="shared" si="138"/>
        <v>0</v>
      </c>
      <c r="DG143" s="198">
        <f t="shared" si="139"/>
        <v>0</v>
      </c>
      <c r="DH143">
        <f t="shared" si="198"/>
        <v>0</v>
      </c>
      <c r="DJ143" s="166">
        <v>3310</v>
      </c>
      <c r="DK143" s="196">
        <f t="shared" si="199"/>
        <v>0</v>
      </c>
      <c r="DL143" s="98">
        <f t="shared" si="200"/>
        <v>0</v>
      </c>
      <c r="DM143" s="98">
        <f t="shared" si="201"/>
        <v>0</v>
      </c>
      <c r="DN143" s="98">
        <f t="shared" si="202"/>
        <v>0</v>
      </c>
      <c r="DO143" s="98">
        <f t="shared" si="203"/>
        <v>0</v>
      </c>
      <c r="DP143" s="98">
        <f t="shared" si="204"/>
        <v>0</v>
      </c>
      <c r="DQ143" s="98">
        <f t="shared" si="205"/>
        <v>0</v>
      </c>
      <c r="DR143" s="98">
        <f t="shared" si="206"/>
        <v>0</v>
      </c>
      <c r="DS143" s="98">
        <f t="shared" si="207"/>
        <v>0</v>
      </c>
      <c r="DT143" s="197">
        <f t="shared" si="208"/>
        <v>0</v>
      </c>
      <c r="DU143" s="197">
        <f t="shared" si="209"/>
        <v>0</v>
      </c>
      <c r="DV143" s="198">
        <f t="shared" si="210"/>
        <v>0</v>
      </c>
      <c r="DW143">
        <f t="shared" si="211"/>
        <v>0</v>
      </c>
      <c r="DY143" s="196">
        <v>2067</v>
      </c>
      <c r="DZ143" s="196">
        <f t="shared" si="212"/>
        <v>0</v>
      </c>
      <c r="EA143" s="197">
        <f t="shared" si="213"/>
        <v>0</v>
      </c>
      <c r="EB143" s="98">
        <f t="shared" si="214"/>
        <v>0</v>
      </c>
      <c r="EC143" s="98">
        <f t="shared" si="215"/>
        <v>0</v>
      </c>
      <c r="ED143" s="98">
        <f t="shared" si="216"/>
        <v>0</v>
      </c>
      <c r="EE143" s="98">
        <f t="shared" si="217"/>
        <v>0</v>
      </c>
      <c r="EF143" s="98">
        <f t="shared" si="218"/>
        <v>0</v>
      </c>
      <c r="EG143" s="98">
        <f t="shared" si="219"/>
        <v>0</v>
      </c>
      <c r="EH143" s="98">
        <f t="shared" si="220"/>
        <v>0</v>
      </c>
      <c r="EI143" s="98">
        <f t="shared" si="221"/>
        <v>0</v>
      </c>
      <c r="EJ143" s="197">
        <f t="shared" si="222"/>
        <v>0</v>
      </c>
      <c r="EK143" s="197">
        <f t="shared" si="223"/>
        <v>0</v>
      </c>
      <c r="EL143" s="198">
        <f t="shared" si="224"/>
        <v>0</v>
      </c>
    </row>
    <row r="144" spans="2:142" x14ac:dyDescent="0.2">
      <c r="B144" s="133">
        <v>232</v>
      </c>
      <c r="H144" s="2"/>
      <c r="M144" s="158"/>
      <c r="P144" s="130">
        <v>522</v>
      </c>
      <c r="Q144">
        <f t="shared" si="122"/>
        <v>0</v>
      </c>
      <c r="R144" s="10">
        <f t="shared" si="140"/>
        <v>0</v>
      </c>
      <c r="V144" s="128">
        <v>647</v>
      </c>
      <c r="W144">
        <f t="shared" si="141"/>
        <v>0</v>
      </c>
      <c r="X144" s="10">
        <f t="shared" si="142"/>
        <v>0</v>
      </c>
      <c r="Y144" s="10">
        <f t="shared" si="143"/>
        <v>0</v>
      </c>
      <c r="AB144" s="133">
        <v>980</v>
      </c>
      <c r="AC144" s="10">
        <f t="shared" si="123"/>
        <v>0</v>
      </c>
      <c r="AD144" s="10">
        <f t="shared" si="144"/>
        <v>0</v>
      </c>
      <c r="AE144" s="10">
        <f t="shared" si="145"/>
        <v>0</v>
      </c>
      <c r="AF144" s="10">
        <f t="shared" si="146"/>
        <v>0</v>
      </c>
      <c r="AH144" s="128">
        <v>1126</v>
      </c>
      <c r="AI144" s="10">
        <f t="shared" si="124"/>
        <v>1</v>
      </c>
      <c r="AJ144" s="10">
        <f t="shared" si="147"/>
        <v>0</v>
      </c>
      <c r="AK144" s="10">
        <f t="shared" si="148"/>
        <v>0</v>
      </c>
      <c r="AL144" s="10">
        <f t="shared" si="149"/>
        <v>0</v>
      </c>
      <c r="AM144" s="10">
        <f t="shared" si="150"/>
        <v>0</v>
      </c>
      <c r="AN144" s="133">
        <v>1323</v>
      </c>
      <c r="AO144" s="10">
        <f t="shared" si="125"/>
        <v>0</v>
      </c>
      <c r="AP144" s="10">
        <f t="shared" si="151"/>
        <v>0</v>
      </c>
      <c r="AQ144" s="10">
        <f t="shared" si="152"/>
        <v>0</v>
      </c>
      <c r="AR144" s="10">
        <f t="shared" si="153"/>
        <v>0</v>
      </c>
      <c r="AS144" s="10">
        <f t="shared" si="154"/>
        <v>0</v>
      </c>
      <c r="AT144" s="133">
        <v>1700</v>
      </c>
      <c r="AU144" s="10">
        <f t="shared" si="126"/>
        <v>0</v>
      </c>
      <c r="AV144" s="10">
        <f t="shared" si="155"/>
        <v>0</v>
      </c>
      <c r="AW144" s="10">
        <f t="shared" si="156"/>
        <v>0</v>
      </c>
      <c r="AX144" s="10">
        <f t="shared" si="157"/>
        <v>0</v>
      </c>
      <c r="AY144" s="10">
        <f t="shared" si="158"/>
        <v>0</v>
      </c>
      <c r="AZ144" s="133">
        <v>1771</v>
      </c>
      <c r="BA144" s="10">
        <f t="shared" si="127"/>
        <v>0</v>
      </c>
      <c r="BB144" s="10">
        <f t="shared" si="159"/>
        <v>0</v>
      </c>
      <c r="BC144" s="10">
        <f t="shared" si="160"/>
        <v>0</v>
      </c>
      <c r="BD144" s="10">
        <f t="shared" si="161"/>
        <v>0</v>
      </c>
      <c r="BE144" s="10">
        <f t="shared" si="162"/>
        <v>0</v>
      </c>
      <c r="BF144" s="10">
        <f t="shared" si="163"/>
        <v>0</v>
      </c>
      <c r="BG144" s="10">
        <f t="shared" si="164"/>
        <v>0</v>
      </c>
      <c r="BH144" s="10">
        <f t="shared" si="165"/>
        <v>0</v>
      </c>
      <c r="BJ144" s="133">
        <v>1868</v>
      </c>
      <c r="BK144" s="196">
        <f t="shared" si="166"/>
        <v>0</v>
      </c>
      <c r="BL144" s="197">
        <f t="shared" si="167"/>
        <v>0</v>
      </c>
      <c r="BM144" s="197">
        <f t="shared" si="168"/>
        <v>0</v>
      </c>
      <c r="BN144" s="197">
        <f t="shared" si="169"/>
        <v>0</v>
      </c>
      <c r="BO144" s="197">
        <f t="shared" si="170"/>
        <v>0</v>
      </c>
      <c r="BP144" s="197">
        <f t="shared" si="171"/>
        <v>0</v>
      </c>
      <c r="BQ144" s="197">
        <f t="shared" si="172"/>
        <v>0</v>
      </c>
      <c r="BR144" s="197">
        <f t="shared" si="225"/>
        <v>0</v>
      </c>
      <c r="BS144" s="198">
        <f t="shared" si="173"/>
        <v>0</v>
      </c>
      <c r="BT144" s="116">
        <f t="shared" si="174"/>
        <v>1</v>
      </c>
      <c r="BU144" s="164">
        <v>2137</v>
      </c>
      <c r="BV144" s="164">
        <f t="shared" si="175"/>
        <v>0</v>
      </c>
      <c r="BW144" s="98">
        <f t="shared" si="176"/>
        <v>0</v>
      </c>
      <c r="BX144" s="98">
        <f t="shared" si="177"/>
        <v>0</v>
      </c>
      <c r="BY144" s="98">
        <f t="shared" si="178"/>
        <v>0</v>
      </c>
      <c r="BZ144" s="98">
        <f t="shared" si="179"/>
        <v>0</v>
      </c>
      <c r="CA144" s="98">
        <f t="shared" si="180"/>
        <v>0</v>
      </c>
      <c r="CB144" s="98">
        <f t="shared" si="181"/>
        <v>0</v>
      </c>
      <c r="CC144" s="98">
        <f t="shared" si="182"/>
        <v>0</v>
      </c>
      <c r="CD144" s="197">
        <f t="shared" si="183"/>
        <v>0</v>
      </c>
      <c r="CE144" s="198">
        <f t="shared" si="184"/>
        <v>0</v>
      </c>
      <c r="CF144" s="116">
        <f t="shared" si="185"/>
        <v>1</v>
      </c>
      <c r="CG144" s="164">
        <v>2337</v>
      </c>
      <c r="CH144" s="196">
        <f t="shared" si="186"/>
        <v>1</v>
      </c>
      <c r="CI144" s="98">
        <f t="shared" si="187"/>
        <v>0</v>
      </c>
      <c r="CJ144" s="98">
        <f t="shared" si="188"/>
        <v>1</v>
      </c>
      <c r="CK144" s="98">
        <f t="shared" si="189"/>
        <v>0</v>
      </c>
      <c r="CL144" s="98">
        <f t="shared" si="190"/>
        <v>0</v>
      </c>
      <c r="CM144" s="98">
        <f t="shared" si="191"/>
        <v>0</v>
      </c>
      <c r="CN144" s="98">
        <f t="shared" si="192"/>
        <v>0</v>
      </c>
      <c r="CO144" s="99">
        <f t="shared" si="193"/>
        <v>0</v>
      </c>
      <c r="CP144" s="98">
        <f t="shared" si="194"/>
        <v>0</v>
      </c>
      <c r="CQ144" s="197">
        <f t="shared" si="195"/>
        <v>0</v>
      </c>
      <c r="CR144" s="198">
        <f t="shared" si="196"/>
        <v>0</v>
      </c>
      <c r="CS144">
        <f t="shared" si="197"/>
        <v>2</v>
      </c>
      <c r="CU144" s="164">
        <v>2590</v>
      </c>
      <c r="CV144" s="196">
        <f t="shared" si="128"/>
        <v>0</v>
      </c>
      <c r="CW144" s="98">
        <f t="shared" si="129"/>
        <v>0</v>
      </c>
      <c r="CX144" s="98">
        <f t="shared" si="130"/>
        <v>0</v>
      </c>
      <c r="CY144" s="98">
        <f t="shared" si="131"/>
        <v>0</v>
      </c>
      <c r="CZ144" s="98">
        <f t="shared" si="132"/>
        <v>0</v>
      </c>
      <c r="DA144" s="98">
        <f t="shared" si="133"/>
        <v>0</v>
      </c>
      <c r="DB144" s="98">
        <f t="shared" si="134"/>
        <v>0</v>
      </c>
      <c r="DC144" s="99">
        <f t="shared" si="135"/>
        <v>0</v>
      </c>
      <c r="DD144" s="98">
        <f t="shared" si="136"/>
        <v>0</v>
      </c>
      <c r="DE144" s="197">
        <f t="shared" si="137"/>
        <v>0</v>
      </c>
      <c r="DF144" s="197">
        <f t="shared" si="138"/>
        <v>0</v>
      </c>
      <c r="DG144" s="198">
        <f t="shared" si="139"/>
        <v>0</v>
      </c>
      <c r="DH144">
        <f t="shared" si="198"/>
        <v>0</v>
      </c>
      <c r="DJ144" s="164">
        <v>3467</v>
      </c>
      <c r="DK144" s="196">
        <f t="shared" si="199"/>
        <v>0</v>
      </c>
      <c r="DL144" s="98">
        <f t="shared" si="200"/>
        <v>0</v>
      </c>
      <c r="DM144" s="98">
        <f t="shared" si="201"/>
        <v>0</v>
      </c>
      <c r="DN144" s="98">
        <f t="shared" si="202"/>
        <v>0</v>
      </c>
      <c r="DO144" s="98">
        <f t="shared" si="203"/>
        <v>0</v>
      </c>
      <c r="DP144" s="98">
        <f t="shared" si="204"/>
        <v>0</v>
      </c>
      <c r="DQ144" s="98">
        <f t="shared" si="205"/>
        <v>0</v>
      </c>
      <c r="DR144" s="98">
        <f t="shared" si="206"/>
        <v>0</v>
      </c>
      <c r="DS144" s="98">
        <f t="shared" si="207"/>
        <v>0</v>
      </c>
      <c r="DT144" s="197">
        <f t="shared" si="208"/>
        <v>0</v>
      </c>
      <c r="DU144" s="197">
        <f t="shared" si="209"/>
        <v>0</v>
      </c>
      <c r="DV144" s="198">
        <f t="shared" si="210"/>
        <v>0</v>
      </c>
      <c r="DW144">
        <f t="shared" si="211"/>
        <v>0</v>
      </c>
      <c r="DY144" s="196">
        <v>2122</v>
      </c>
      <c r="DZ144" s="196">
        <f t="shared" si="212"/>
        <v>0</v>
      </c>
      <c r="EA144" s="197">
        <f t="shared" si="213"/>
        <v>1</v>
      </c>
      <c r="EB144" s="98">
        <f t="shared" si="214"/>
        <v>1</v>
      </c>
      <c r="EC144" s="98">
        <f t="shared" si="215"/>
        <v>1</v>
      </c>
      <c r="ED144" s="98">
        <f t="shared" si="216"/>
        <v>0</v>
      </c>
      <c r="EE144" s="98">
        <f t="shared" si="217"/>
        <v>0</v>
      </c>
      <c r="EF144" s="98">
        <f t="shared" si="218"/>
        <v>0</v>
      </c>
      <c r="EG144" s="98">
        <f t="shared" si="219"/>
        <v>0</v>
      </c>
      <c r="EH144" s="98">
        <f t="shared" si="220"/>
        <v>0</v>
      </c>
      <c r="EI144" s="98">
        <f t="shared" si="221"/>
        <v>0</v>
      </c>
      <c r="EJ144" s="197">
        <f t="shared" si="222"/>
        <v>0</v>
      </c>
      <c r="EK144" s="197">
        <f t="shared" si="223"/>
        <v>0</v>
      </c>
      <c r="EL144" s="198">
        <f t="shared" si="224"/>
        <v>0</v>
      </c>
    </row>
    <row r="145" spans="2:142" x14ac:dyDescent="0.2">
      <c r="B145" s="133">
        <v>255</v>
      </c>
      <c r="H145" s="2"/>
      <c r="M145" s="2"/>
      <c r="P145" s="128">
        <v>547</v>
      </c>
      <c r="Q145">
        <f t="shared" si="122"/>
        <v>0</v>
      </c>
      <c r="R145" s="10">
        <f t="shared" si="140"/>
        <v>0</v>
      </c>
      <c r="V145" s="130">
        <v>650</v>
      </c>
      <c r="W145">
        <f t="shared" si="141"/>
        <v>0</v>
      </c>
      <c r="X145" s="10">
        <f t="shared" si="142"/>
        <v>0</v>
      </c>
      <c r="Y145" s="10">
        <f t="shared" si="143"/>
        <v>0</v>
      </c>
      <c r="AB145" s="133">
        <v>1006</v>
      </c>
      <c r="AC145" s="10">
        <f t="shared" si="123"/>
        <v>0</v>
      </c>
      <c r="AD145" s="10">
        <f t="shared" si="144"/>
        <v>0</v>
      </c>
      <c r="AE145" s="10">
        <f t="shared" si="145"/>
        <v>0</v>
      </c>
      <c r="AF145" s="10">
        <f t="shared" si="146"/>
        <v>0</v>
      </c>
      <c r="AH145" s="128">
        <v>1219</v>
      </c>
      <c r="AI145" s="10">
        <f t="shared" si="124"/>
        <v>0</v>
      </c>
      <c r="AJ145" s="10">
        <f t="shared" si="147"/>
        <v>0</v>
      </c>
      <c r="AK145" s="10">
        <f t="shared" si="148"/>
        <v>0</v>
      </c>
      <c r="AL145" s="10">
        <f t="shared" si="149"/>
        <v>0</v>
      </c>
      <c r="AM145" s="10">
        <f t="shared" si="150"/>
        <v>0</v>
      </c>
      <c r="AN145" s="133">
        <v>1468</v>
      </c>
      <c r="AO145" s="10">
        <f t="shared" si="125"/>
        <v>0</v>
      </c>
      <c r="AP145" s="10">
        <f t="shared" si="151"/>
        <v>0</v>
      </c>
      <c r="AQ145" s="10">
        <f t="shared" si="152"/>
        <v>0</v>
      </c>
      <c r="AR145" s="10">
        <f t="shared" si="153"/>
        <v>0</v>
      </c>
      <c r="AS145" s="10">
        <f t="shared" si="154"/>
        <v>0</v>
      </c>
      <c r="AT145" s="133">
        <v>1712</v>
      </c>
      <c r="AU145" s="10">
        <f t="shared" si="126"/>
        <v>0</v>
      </c>
      <c r="AV145" s="10">
        <f t="shared" si="155"/>
        <v>0</v>
      </c>
      <c r="AW145" s="10">
        <f t="shared" si="156"/>
        <v>0</v>
      </c>
      <c r="AX145" s="10">
        <f t="shared" si="157"/>
        <v>0</v>
      </c>
      <c r="AY145" s="10">
        <f t="shared" si="158"/>
        <v>0</v>
      </c>
      <c r="AZ145" s="133">
        <v>1806</v>
      </c>
      <c r="BA145" s="10">
        <f t="shared" si="127"/>
        <v>0</v>
      </c>
      <c r="BB145" s="10">
        <f t="shared" si="159"/>
        <v>0</v>
      </c>
      <c r="BC145" s="10">
        <f t="shared" si="160"/>
        <v>0</v>
      </c>
      <c r="BD145" s="10">
        <f t="shared" si="161"/>
        <v>0</v>
      </c>
      <c r="BE145" s="10">
        <f t="shared" si="162"/>
        <v>0</v>
      </c>
      <c r="BF145" s="10">
        <f t="shared" si="163"/>
        <v>0</v>
      </c>
      <c r="BG145" s="10">
        <f t="shared" si="164"/>
        <v>0</v>
      </c>
      <c r="BH145" s="10">
        <f t="shared" si="165"/>
        <v>0</v>
      </c>
      <c r="BJ145" s="133">
        <v>1902</v>
      </c>
      <c r="BK145" s="196">
        <f t="shared" si="166"/>
        <v>0</v>
      </c>
      <c r="BL145" s="197">
        <f t="shared" si="167"/>
        <v>1</v>
      </c>
      <c r="BM145" s="197">
        <f t="shared" si="168"/>
        <v>1</v>
      </c>
      <c r="BN145" s="197">
        <f t="shared" si="169"/>
        <v>0</v>
      </c>
      <c r="BO145" s="197">
        <f t="shared" si="170"/>
        <v>0</v>
      </c>
      <c r="BP145" s="197">
        <f t="shared" si="171"/>
        <v>0</v>
      </c>
      <c r="BQ145" s="197">
        <f t="shared" si="172"/>
        <v>0</v>
      </c>
      <c r="BR145" s="197">
        <f t="shared" si="225"/>
        <v>0</v>
      </c>
      <c r="BS145" s="198">
        <f t="shared" si="173"/>
        <v>0</v>
      </c>
      <c r="BT145" s="116">
        <f t="shared" si="174"/>
        <v>3</v>
      </c>
      <c r="BU145" s="164">
        <v>2337</v>
      </c>
      <c r="BV145" s="164">
        <f t="shared" si="175"/>
        <v>0</v>
      </c>
      <c r="BW145" s="98">
        <f t="shared" si="176"/>
        <v>1</v>
      </c>
      <c r="BX145" s="98">
        <f t="shared" si="177"/>
        <v>0</v>
      </c>
      <c r="BY145" s="98">
        <f t="shared" si="178"/>
        <v>0</v>
      </c>
      <c r="BZ145" s="98">
        <f t="shared" si="179"/>
        <v>0</v>
      </c>
      <c r="CA145" s="98">
        <f t="shared" si="180"/>
        <v>0</v>
      </c>
      <c r="CB145" s="98">
        <f t="shared" si="181"/>
        <v>0</v>
      </c>
      <c r="CC145" s="98">
        <f t="shared" si="182"/>
        <v>0</v>
      </c>
      <c r="CD145" s="197">
        <f t="shared" si="183"/>
        <v>0</v>
      </c>
      <c r="CE145" s="198">
        <f t="shared" si="184"/>
        <v>0</v>
      </c>
      <c r="CF145" s="116">
        <f t="shared" si="185"/>
        <v>2</v>
      </c>
      <c r="CG145" s="164">
        <v>2363</v>
      </c>
      <c r="CH145" s="196">
        <f t="shared" si="186"/>
        <v>0</v>
      </c>
      <c r="CI145" s="98">
        <f t="shared" si="187"/>
        <v>0</v>
      </c>
      <c r="CJ145" s="98">
        <f t="shared" si="188"/>
        <v>0</v>
      </c>
      <c r="CK145" s="98">
        <f t="shared" si="189"/>
        <v>0</v>
      </c>
      <c r="CL145" s="98">
        <f t="shared" si="190"/>
        <v>0</v>
      </c>
      <c r="CM145" s="98">
        <f t="shared" si="191"/>
        <v>0</v>
      </c>
      <c r="CN145" s="98">
        <f t="shared" si="192"/>
        <v>0</v>
      </c>
      <c r="CO145" s="99">
        <f t="shared" si="193"/>
        <v>0</v>
      </c>
      <c r="CP145" s="98">
        <f t="shared" si="194"/>
        <v>0</v>
      </c>
      <c r="CQ145" s="197">
        <f t="shared" si="195"/>
        <v>0</v>
      </c>
      <c r="CR145" s="198">
        <f t="shared" si="196"/>
        <v>0</v>
      </c>
      <c r="CS145">
        <f t="shared" si="197"/>
        <v>0</v>
      </c>
      <c r="CU145" s="164">
        <v>2648</v>
      </c>
      <c r="CV145" s="196">
        <f t="shared" si="128"/>
        <v>0</v>
      </c>
      <c r="CW145" s="98">
        <f t="shared" si="129"/>
        <v>0</v>
      </c>
      <c r="CX145" s="98">
        <f t="shared" si="130"/>
        <v>0</v>
      </c>
      <c r="CY145" s="98">
        <f t="shared" si="131"/>
        <v>0</v>
      </c>
      <c r="CZ145" s="98">
        <f t="shared" si="132"/>
        <v>0</v>
      </c>
      <c r="DA145" s="98">
        <f t="shared" si="133"/>
        <v>0</v>
      </c>
      <c r="DB145" s="98">
        <f t="shared" si="134"/>
        <v>0</v>
      </c>
      <c r="DC145" s="99">
        <f t="shared" si="135"/>
        <v>0</v>
      </c>
      <c r="DD145" s="98">
        <f t="shared" si="136"/>
        <v>0</v>
      </c>
      <c r="DE145" s="197">
        <f t="shared" si="137"/>
        <v>0</v>
      </c>
      <c r="DF145" s="197">
        <f t="shared" si="138"/>
        <v>0</v>
      </c>
      <c r="DG145" s="198">
        <f t="shared" si="139"/>
        <v>0</v>
      </c>
      <c r="DH145">
        <f t="shared" si="198"/>
        <v>0</v>
      </c>
      <c r="DJ145" s="164">
        <v>3476</v>
      </c>
      <c r="DK145" s="196">
        <f t="shared" si="199"/>
        <v>0</v>
      </c>
      <c r="DL145" s="98">
        <f t="shared" si="200"/>
        <v>0</v>
      </c>
      <c r="DM145" s="98">
        <f t="shared" si="201"/>
        <v>0</v>
      </c>
      <c r="DN145" s="98">
        <f t="shared" si="202"/>
        <v>0</v>
      </c>
      <c r="DO145" s="98">
        <f t="shared" si="203"/>
        <v>0</v>
      </c>
      <c r="DP145" s="98">
        <f t="shared" si="204"/>
        <v>0</v>
      </c>
      <c r="DQ145" s="98">
        <f t="shared" si="205"/>
        <v>0</v>
      </c>
      <c r="DR145" s="98">
        <f t="shared" si="206"/>
        <v>0</v>
      </c>
      <c r="DS145" s="98">
        <f t="shared" si="207"/>
        <v>0</v>
      </c>
      <c r="DT145" s="197">
        <f t="shared" si="208"/>
        <v>0</v>
      </c>
      <c r="DU145" s="197">
        <f t="shared" si="209"/>
        <v>0</v>
      </c>
      <c r="DV145" s="198">
        <f t="shared" si="210"/>
        <v>0</v>
      </c>
      <c r="DW145">
        <f t="shared" si="211"/>
        <v>0</v>
      </c>
      <c r="DY145" s="196">
        <v>2137</v>
      </c>
      <c r="DZ145" s="196">
        <f t="shared" si="212"/>
        <v>0</v>
      </c>
      <c r="EA145" s="197">
        <f t="shared" si="213"/>
        <v>0</v>
      </c>
      <c r="EB145" s="98">
        <f t="shared" si="214"/>
        <v>1</v>
      </c>
      <c r="EC145" s="98">
        <f t="shared" si="215"/>
        <v>1</v>
      </c>
      <c r="ED145" s="98">
        <f t="shared" si="216"/>
        <v>0</v>
      </c>
      <c r="EE145" s="98">
        <f t="shared" si="217"/>
        <v>0</v>
      </c>
      <c r="EF145" s="98">
        <f t="shared" si="218"/>
        <v>0</v>
      </c>
      <c r="EG145" s="98">
        <f t="shared" si="219"/>
        <v>0</v>
      </c>
      <c r="EH145" s="98">
        <f t="shared" si="220"/>
        <v>0</v>
      </c>
      <c r="EI145" s="98">
        <f t="shared" si="221"/>
        <v>0</v>
      </c>
      <c r="EJ145" s="197">
        <f t="shared" si="222"/>
        <v>0</v>
      </c>
      <c r="EK145" s="197">
        <f t="shared" si="223"/>
        <v>0</v>
      </c>
      <c r="EL145" s="198">
        <f t="shared" si="224"/>
        <v>0</v>
      </c>
    </row>
    <row r="146" spans="2:142" x14ac:dyDescent="0.2">
      <c r="B146" s="133">
        <v>267</v>
      </c>
      <c r="H146" s="2"/>
      <c r="M146" s="2"/>
      <c r="P146" s="128">
        <v>610</v>
      </c>
      <c r="Q146">
        <f t="shared" si="122"/>
        <v>0</v>
      </c>
      <c r="R146" s="10">
        <f t="shared" si="140"/>
        <v>0</v>
      </c>
      <c r="V146" s="128">
        <v>651</v>
      </c>
      <c r="W146">
        <f t="shared" si="141"/>
        <v>0</v>
      </c>
      <c r="X146" s="10">
        <f t="shared" si="142"/>
        <v>0</v>
      </c>
      <c r="Y146" s="10">
        <f t="shared" si="143"/>
        <v>0</v>
      </c>
      <c r="AB146" s="133">
        <v>1038</v>
      </c>
      <c r="AC146" s="10">
        <f t="shared" si="123"/>
        <v>1</v>
      </c>
      <c r="AD146" s="10">
        <f t="shared" si="144"/>
        <v>0</v>
      </c>
      <c r="AE146" s="10">
        <f t="shared" si="145"/>
        <v>0</v>
      </c>
      <c r="AF146" s="10">
        <f t="shared" si="146"/>
        <v>0</v>
      </c>
      <c r="AH146" s="128">
        <v>1259</v>
      </c>
      <c r="AI146" s="10">
        <f t="shared" si="124"/>
        <v>0</v>
      </c>
      <c r="AJ146" s="10">
        <f t="shared" si="147"/>
        <v>0</v>
      </c>
      <c r="AK146" s="10">
        <f t="shared" si="148"/>
        <v>0</v>
      </c>
      <c r="AL146" s="10">
        <f t="shared" si="149"/>
        <v>0</v>
      </c>
      <c r="AM146" s="10">
        <f t="shared" si="150"/>
        <v>0</v>
      </c>
      <c r="AN146" s="133">
        <v>1503</v>
      </c>
      <c r="AO146" s="10">
        <f t="shared" si="125"/>
        <v>1</v>
      </c>
      <c r="AP146" s="10">
        <f t="shared" si="151"/>
        <v>0</v>
      </c>
      <c r="AQ146" s="10">
        <f t="shared" si="152"/>
        <v>0</v>
      </c>
      <c r="AR146" s="10">
        <f t="shared" si="153"/>
        <v>0</v>
      </c>
      <c r="AS146" s="10">
        <f t="shared" si="154"/>
        <v>0</v>
      </c>
      <c r="AT146" s="133">
        <v>1732</v>
      </c>
      <c r="AU146" s="10">
        <f t="shared" si="126"/>
        <v>0</v>
      </c>
      <c r="AV146" s="10">
        <f t="shared" si="155"/>
        <v>0</v>
      </c>
      <c r="AW146" s="10">
        <f t="shared" si="156"/>
        <v>0</v>
      </c>
      <c r="AX146" s="10">
        <f t="shared" si="157"/>
        <v>0</v>
      </c>
      <c r="AY146" s="10">
        <f t="shared" si="158"/>
        <v>0</v>
      </c>
      <c r="AZ146" s="133">
        <v>1983</v>
      </c>
      <c r="BA146" s="10">
        <f t="shared" si="127"/>
        <v>0</v>
      </c>
      <c r="BB146" s="10">
        <f t="shared" si="159"/>
        <v>0</v>
      </c>
      <c r="BC146" s="10">
        <f t="shared" si="160"/>
        <v>0</v>
      </c>
      <c r="BD146" s="10">
        <f t="shared" si="161"/>
        <v>0</v>
      </c>
      <c r="BE146" s="10">
        <f t="shared" si="162"/>
        <v>0</v>
      </c>
      <c r="BF146" s="10">
        <f t="shared" si="163"/>
        <v>0</v>
      </c>
      <c r="BG146" s="10">
        <f t="shared" si="164"/>
        <v>0</v>
      </c>
      <c r="BH146" s="10">
        <f t="shared" si="165"/>
        <v>0</v>
      </c>
      <c r="BJ146" s="133">
        <v>1918</v>
      </c>
      <c r="BK146" s="196">
        <f t="shared" si="166"/>
        <v>0</v>
      </c>
      <c r="BL146" s="197">
        <f t="shared" si="167"/>
        <v>0</v>
      </c>
      <c r="BM146" s="197">
        <f t="shared" si="168"/>
        <v>0</v>
      </c>
      <c r="BN146" s="197">
        <f t="shared" si="169"/>
        <v>0</v>
      </c>
      <c r="BO146" s="197">
        <f t="shared" si="170"/>
        <v>0</v>
      </c>
      <c r="BP146" s="197">
        <f t="shared" si="171"/>
        <v>0</v>
      </c>
      <c r="BQ146" s="197">
        <f t="shared" si="172"/>
        <v>0</v>
      </c>
      <c r="BR146" s="197">
        <f t="shared" si="225"/>
        <v>0</v>
      </c>
      <c r="BS146" s="198">
        <f t="shared" si="173"/>
        <v>0</v>
      </c>
      <c r="BT146" s="116">
        <f t="shared" si="174"/>
        <v>1</v>
      </c>
      <c r="BU146" s="164">
        <v>2429</v>
      </c>
      <c r="BV146" s="164">
        <f t="shared" si="175"/>
        <v>0</v>
      </c>
      <c r="BW146" s="98">
        <f t="shared" si="176"/>
        <v>0</v>
      </c>
      <c r="BX146" s="98">
        <f t="shared" si="177"/>
        <v>0</v>
      </c>
      <c r="BY146" s="98">
        <f t="shared" si="178"/>
        <v>0</v>
      </c>
      <c r="BZ146" s="98">
        <f t="shared" si="179"/>
        <v>0</v>
      </c>
      <c r="CA146" s="98">
        <f t="shared" si="180"/>
        <v>0</v>
      </c>
      <c r="CB146" s="98">
        <f t="shared" si="181"/>
        <v>0</v>
      </c>
      <c r="CC146" s="98">
        <f t="shared" si="182"/>
        <v>0</v>
      </c>
      <c r="CD146" s="197">
        <f t="shared" si="183"/>
        <v>0</v>
      </c>
      <c r="CE146" s="198">
        <f t="shared" si="184"/>
        <v>0</v>
      </c>
      <c r="CF146" s="116">
        <f t="shared" si="185"/>
        <v>1</v>
      </c>
      <c r="CG146" s="164">
        <v>2415</v>
      </c>
      <c r="CH146" s="196">
        <f t="shared" si="186"/>
        <v>0</v>
      </c>
      <c r="CI146" s="98">
        <f t="shared" si="187"/>
        <v>1</v>
      </c>
      <c r="CJ146" s="98">
        <f t="shared" si="188"/>
        <v>0</v>
      </c>
      <c r="CK146" s="98">
        <f t="shared" si="189"/>
        <v>0</v>
      </c>
      <c r="CL146" s="98">
        <f t="shared" si="190"/>
        <v>0</v>
      </c>
      <c r="CM146" s="98">
        <f t="shared" si="191"/>
        <v>0</v>
      </c>
      <c r="CN146" s="98">
        <f t="shared" si="192"/>
        <v>0</v>
      </c>
      <c r="CO146" s="99">
        <f t="shared" si="193"/>
        <v>0</v>
      </c>
      <c r="CP146" s="98">
        <f t="shared" si="194"/>
        <v>0</v>
      </c>
      <c r="CQ146" s="197">
        <f t="shared" si="195"/>
        <v>0</v>
      </c>
      <c r="CR146" s="198">
        <f t="shared" si="196"/>
        <v>0</v>
      </c>
      <c r="CS146">
        <f t="shared" si="197"/>
        <v>1</v>
      </c>
      <c r="CU146" s="164">
        <v>2826</v>
      </c>
      <c r="CV146" s="196">
        <f t="shared" si="128"/>
        <v>1</v>
      </c>
      <c r="CW146" s="98">
        <f t="shared" si="129"/>
        <v>0</v>
      </c>
      <c r="CX146" s="98">
        <f t="shared" si="130"/>
        <v>0</v>
      </c>
      <c r="CY146" s="98">
        <f t="shared" si="131"/>
        <v>0</v>
      </c>
      <c r="CZ146" s="98">
        <f t="shared" si="132"/>
        <v>0</v>
      </c>
      <c r="DA146" s="98">
        <f t="shared" si="133"/>
        <v>0</v>
      </c>
      <c r="DB146" s="98">
        <f t="shared" si="134"/>
        <v>0</v>
      </c>
      <c r="DC146" s="99">
        <f t="shared" si="135"/>
        <v>0</v>
      </c>
      <c r="DD146" s="98">
        <f t="shared" si="136"/>
        <v>0</v>
      </c>
      <c r="DE146" s="197">
        <f t="shared" si="137"/>
        <v>0</v>
      </c>
      <c r="DF146" s="197">
        <f t="shared" si="138"/>
        <v>0</v>
      </c>
      <c r="DG146" s="198">
        <f t="shared" si="139"/>
        <v>0</v>
      </c>
      <c r="DH146">
        <f t="shared" si="198"/>
        <v>1</v>
      </c>
      <c r="DJ146" s="164">
        <v>3481</v>
      </c>
      <c r="DK146" s="196">
        <f t="shared" si="199"/>
        <v>1</v>
      </c>
      <c r="DL146" s="98">
        <f t="shared" si="200"/>
        <v>0</v>
      </c>
      <c r="DM146" s="98">
        <f t="shared" si="201"/>
        <v>0</v>
      </c>
      <c r="DN146" s="98">
        <f t="shared" si="202"/>
        <v>0</v>
      </c>
      <c r="DO146" s="98">
        <f t="shared" si="203"/>
        <v>0</v>
      </c>
      <c r="DP146" s="98">
        <f t="shared" si="204"/>
        <v>0</v>
      </c>
      <c r="DQ146" s="98">
        <f t="shared" si="205"/>
        <v>0</v>
      </c>
      <c r="DR146" s="98">
        <f t="shared" si="206"/>
        <v>0</v>
      </c>
      <c r="DS146" s="98">
        <f t="shared" si="207"/>
        <v>0</v>
      </c>
      <c r="DT146" s="197">
        <f t="shared" si="208"/>
        <v>0</v>
      </c>
      <c r="DU146" s="197">
        <f t="shared" si="209"/>
        <v>0</v>
      </c>
      <c r="DV146" s="198">
        <f t="shared" si="210"/>
        <v>0</v>
      </c>
      <c r="DW146">
        <f t="shared" si="211"/>
        <v>1</v>
      </c>
      <c r="DY146" s="196">
        <v>2175</v>
      </c>
      <c r="DZ146" s="196">
        <f t="shared" si="212"/>
        <v>1</v>
      </c>
      <c r="EA146" s="197">
        <f t="shared" si="213"/>
        <v>0</v>
      </c>
      <c r="EB146" s="98">
        <f t="shared" si="214"/>
        <v>0</v>
      </c>
      <c r="EC146" s="98">
        <f t="shared" si="215"/>
        <v>0</v>
      </c>
      <c r="ED146" s="98">
        <f t="shared" si="216"/>
        <v>0</v>
      </c>
      <c r="EE146" s="98">
        <f t="shared" si="217"/>
        <v>0</v>
      </c>
      <c r="EF146" s="98">
        <f t="shared" si="218"/>
        <v>0</v>
      </c>
      <c r="EG146" s="98">
        <f t="shared" si="219"/>
        <v>0</v>
      </c>
      <c r="EH146" s="98">
        <f t="shared" si="220"/>
        <v>0</v>
      </c>
      <c r="EI146" s="98">
        <f t="shared" si="221"/>
        <v>0</v>
      </c>
      <c r="EJ146" s="197">
        <f t="shared" si="222"/>
        <v>0</v>
      </c>
      <c r="EK146" s="197">
        <f t="shared" si="223"/>
        <v>0</v>
      </c>
      <c r="EL146" s="198">
        <f t="shared" si="224"/>
        <v>0</v>
      </c>
    </row>
    <row r="147" spans="2:142" x14ac:dyDescent="0.2">
      <c r="B147" s="133">
        <v>269</v>
      </c>
      <c r="H147" s="2"/>
      <c r="M147" s="2"/>
      <c r="P147" s="128">
        <v>639</v>
      </c>
      <c r="Q147">
        <f t="shared" si="122"/>
        <v>0</v>
      </c>
      <c r="R147" s="10">
        <f t="shared" si="140"/>
        <v>0</v>
      </c>
      <c r="V147" s="128">
        <v>665</v>
      </c>
      <c r="W147">
        <f t="shared" si="141"/>
        <v>0</v>
      </c>
      <c r="X147" s="10">
        <f t="shared" si="142"/>
        <v>0</v>
      </c>
      <c r="Y147" s="10">
        <f t="shared" si="143"/>
        <v>0</v>
      </c>
      <c r="AB147" s="133">
        <v>1108</v>
      </c>
      <c r="AC147" s="10">
        <f t="shared" si="123"/>
        <v>1</v>
      </c>
      <c r="AD147" s="10">
        <f t="shared" si="144"/>
        <v>0</v>
      </c>
      <c r="AE147" s="10">
        <f t="shared" si="145"/>
        <v>0</v>
      </c>
      <c r="AF147" s="10">
        <f t="shared" si="146"/>
        <v>0</v>
      </c>
      <c r="AH147" s="128">
        <v>1280</v>
      </c>
      <c r="AI147" s="10">
        <f t="shared" si="124"/>
        <v>0</v>
      </c>
      <c r="AJ147" s="10">
        <f t="shared" si="147"/>
        <v>0</v>
      </c>
      <c r="AK147" s="10">
        <f t="shared" si="148"/>
        <v>0</v>
      </c>
      <c r="AL147" s="10">
        <f t="shared" si="149"/>
        <v>0</v>
      </c>
      <c r="AM147" s="10">
        <f t="shared" si="150"/>
        <v>0</v>
      </c>
      <c r="AN147" s="133">
        <v>1511</v>
      </c>
      <c r="AO147" s="10">
        <f t="shared" si="125"/>
        <v>0</v>
      </c>
      <c r="AP147" s="10">
        <f t="shared" si="151"/>
        <v>0</v>
      </c>
      <c r="AQ147" s="10">
        <f t="shared" si="152"/>
        <v>0</v>
      </c>
      <c r="AR147" s="10">
        <f t="shared" si="153"/>
        <v>0</v>
      </c>
      <c r="AS147" s="10">
        <f t="shared" si="154"/>
        <v>0</v>
      </c>
      <c r="AT147" s="133">
        <v>1816</v>
      </c>
      <c r="AU147" s="10">
        <f t="shared" si="126"/>
        <v>1</v>
      </c>
      <c r="AV147" s="10">
        <f t="shared" si="155"/>
        <v>0</v>
      </c>
      <c r="AW147" s="10">
        <f t="shared" si="156"/>
        <v>0</v>
      </c>
      <c r="AX147" s="10">
        <f t="shared" si="157"/>
        <v>0</v>
      </c>
      <c r="AY147" s="10">
        <f t="shared" si="158"/>
        <v>0</v>
      </c>
      <c r="AZ147" s="133">
        <v>2016</v>
      </c>
      <c r="BA147" s="10">
        <f t="shared" si="127"/>
        <v>0</v>
      </c>
      <c r="BB147" s="10">
        <f t="shared" si="159"/>
        <v>0</v>
      </c>
      <c r="BC147" s="10">
        <f t="shared" si="160"/>
        <v>0</v>
      </c>
      <c r="BD147" s="10">
        <f t="shared" si="161"/>
        <v>0</v>
      </c>
      <c r="BE147" s="10">
        <f t="shared" si="162"/>
        <v>0</v>
      </c>
      <c r="BF147" s="10">
        <f t="shared" si="163"/>
        <v>0</v>
      </c>
      <c r="BG147" s="10">
        <f t="shared" si="164"/>
        <v>0</v>
      </c>
      <c r="BH147" s="10">
        <f t="shared" si="165"/>
        <v>0</v>
      </c>
      <c r="BJ147" s="133">
        <v>1923</v>
      </c>
      <c r="BK147" s="196">
        <f t="shared" si="166"/>
        <v>0</v>
      </c>
      <c r="BL147" s="197">
        <f t="shared" si="167"/>
        <v>0</v>
      </c>
      <c r="BM147" s="197">
        <f t="shared" si="168"/>
        <v>0</v>
      </c>
      <c r="BN147" s="197">
        <f t="shared" si="169"/>
        <v>0</v>
      </c>
      <c r="BO147" s="197">
        <f t="shared" si="170"/>
        <v>0</v>
      </c>
      <c r="BP147" s="197">
        <f t="shared" si="171"/>
        <v>0</v>
      </c>
      <c r="BQ147" s="197">
        <f t="shared" si="172"/>
        <v>0</v>
      </c>
      <c r="BR147" s="197">
        <f t="shared" si="225"/>
        <v>0</v>
      </c>
      <c r="BS147" s="198">
        <f t="shared" si="173"/>
        <v>0</v>
      </c>
      <c r="BT147" s="116">
        <f t="shared" si="174"/>
        <v>1</v>
      </c>
      <c r="BU147" s="164">
        <v>2612</v>
      </c>
      <c r="BV147" s="164">
        <f t="shared" si="175"/>
        <v>0</v>
      </c>
      <c r="BW147" s="98">
        <f t="shared" si="176"/>
        <v>0</v>
      </c>
      <c r="BX147" s="98">
        <f t="shared" si="177"/>
        <v>0</v>
      </c>
      <c r="BY147" s="98">
        <f t="shared" si="178"/>
        <v>0</v>
      </c>
      <c r="BZ147" s="98">
        <f t="shared" si="179"/>
        <v>0</v>
      </c>
      <c r="CA147" s="98">
        <f t="shared" si="180"/>
        <v>0</v>
      </c>
      <c r="CB147" s="98">
        <f t="shared" si="181"/>
        <v>0</v>
      </c>
      <c r="CC147" s="98">
        <f t="shared" si="182"/>
        <v>0</v>
      </c>
      <c r="CD147" s="197">
        <f t="shared" si="183"/>
        <v>0</v>
      </c>
      <c r="CE147" s="198">
        <f t="shared" si="184"/>
        <v>0</v>
      </c>
      <c r="CF147" s="116">
        <f t="shared" si="185"/>
        <v>1</v>
      </c>
      <c r="CG147" s="164">
        <v>2481</v>
      </c>
      <c r="CH147" s="196">
        <f t="shared" si="186"/>
        <v>0</v>
      </c>
      <c r="CI147" s="98">
        <f t="shared" si="187"/>
        <v>0</v>
      </c>
      <c r="CJ147" s="98">
        <f t="shared" si="188"/>
        <v>0</v>
      </c>
      <c r="CK147" s="98">
        <f t="shared" si="189"/>
        <v>0</v>
      </c>
      <c r="CL147" s="98">
        <f t="shared" si="190"/>
        <v>0</v>
      </c>
      <c r="CM147" s="98">
        <f t="shared" si="191"/>
        <v>0</v>
      </c>
      <c r="CN147" s="98">
        <f t="shared" si="192"/>
        <v>0</v>
      </c>
      <c r="CO147" s="99">
        <f t="shared" si="193"/>
        <v>0</v>
      </c>
      <c r="CP147" s="98">
        <f t="shared" si="194"/>
        <v>0</v>
      </c>
      <c r="CQ147" s="197">
        <f t="shared" si="195"/>
        <v>0</v>
      </c>
      <c r="CR147" s="198">
        <f t="shared" si="196"/>
        <v>0</v>
      </c>
      <c r="CS147">
        <f t="shared" si="197"/>
        <v>0</v>
      </c>
      <c r="CU147" s="164">
        <v>2834</v>
      </c>
      <c r="CV147" s="196">
        <f t="shared" si="128"/>
        <v>0</v>
      </c>
      <c r="CW147" s="98">
        <f t="shared" si="129"/>
        <v>0</v>
      </c>
      <c r="CX147" s="98">
        <f t="shared" si="130"/>
        <v>0</v>
      </c>
      <c r="CY147" s="98">
        <f t="shared" si="131"/>
        <v>0</v>
      </c>
      <c r="CZ147" s="98">
        <f t="shared" si="132"/>
        <v>0</v>
      </c>
      <c r="DA147" s="98">
        <f t="shared" si="133"/>
        <v>0</v>
      </c>
      <c r="DB147" s="98">
        <f t="shared" si="134"/>
        <v>0</v>
      </c>
      <c r="DC147" s="99">
        <f t="shared" si="135"/>
        <v>0</v>
      </c>
      <c r="DD147" s="98">
        <f t="shared" si="136"/>
        <v>0</v>
      </c>
      <c r="DE147" s="197">
        <f t="shared" si="137"/>
        <v>0</v>
      </c>
      <c r="DF147" s="197">
        <f t="shared" si="138"/>
        <v>0</v>
      </c>
      <c r="DG147" s="198">
        <f t="shared" si="139"/>
        <v>0</v>
      </c>
      <c r="DH147">
        <f t="shared" si="198"/>
        <v>0</v>
      </c>
      <c r="DJ147" s="164">
        <v>3539</v>
      </c>
      <c r="DK147" s="196">
        <f t="shared" si="199"/>
        <v>0</v>
      </c>
      <c r="DL147" s="98">
        <f t="shared" si="200"/>
        <v>1</v>
      </c>
      <c r="DM147" s="98">
        <f t="shared" si="201"/>
        <v>0</v>
      </c>
      <c r="DN147" s="98">
        <f t="shared" si="202"/>
        <v>0</v>
      </c>
      <c r="DO147" s="98">
        <f t="shared" si="203"/>
        <v>0</v>
      </c>
      <c r="DP147" s="98">
        <f t="shared" si="204"/>
        <v>0</v>
      </c>
      <c r="DQ147" s="98">
        <f t="shared" si="205"/>
        <v>0</v>
      </c>
      <c r="DR147" s="98">
        <f t="shared" si="206"/>
        <v>0</v>
      </c>
      <c r="DS147" s="98">
        <f t="shared" si="207"/>
        <v>0</v>
      </c>
      <c r="DT147" s="197">
        <f t="shared" si="208"/>
        <v>0</v>
      </c>
      <c r="DU147" s="197">
        <f t="shared" si="209"/>
        <v>0</v>
      </c>
      <c r="DV147" s="198">
        <f t="shared" si="210"/>
        <v>0</v>
      </c>
      <c r="DW147">
        <f t="shared" si="211"/>
        <v>1</v>
      </c>
      <c r="DY147" s="196">
        <v>2337</v>
      </c>
      <c r="DZ147" s="196">
        <f t="shared" si="212"/>
        <v>1</v>
      </c>
      <c r="EA147" s="197">
        <f t="shared" si="213"/>
        <v>1</v>
      </c>
      <c r="EB147" s="98">
        <f t="shared" si="214"/>
        <v>1</v>
      </c>
      <c r="EC147" s="98">
        <f t="shared" si="215"/>
        <v>1</v>
      </c>
      <c r="ED147" s="98">
        <f t="shared" si="216"/>
        <v>0</v>
      </c>
      <c r="EE147" s="98">
        <f t="shared" si="217"/>
        <v>1</v>
      </c>
      <c r="EF147" s="98">
        <f t="shared" si="218"/>
        <v>0</v>
      </c>
      <c r="EG147" s="98">
        <f t="shared" si="219"/>
        <v>0</v>
      </c>
      <c r="EH147" s="98">
        <f t="shared" si="220"/>
        <v>0</v>
      </c>
      <c r="EI147" s="98">
        <f t="shared" si="221"/>
        <v>0</v>
      </c>
      <c r="EJ147" s="197">
        <f t="shared" si="222"/>
        <v>0</v>
      </c>
      <c r="EK147" s="197">
        <f t="shared" si="223"/>
        <v>0</v>
      </c>
      <c r="EL147" s="198">
        <f t="shared" si="224"/>
        <v>0</v>
      </c>
    </row>
    <row r="148" spans="2:142" ht="13.5" thickBot="1" x14ac:dyDescent="0.25">
      <c r="B148" s="134">
        <v>274</v>
      </c>
      <c r="H148" s="2"/>
      <c r="M148" s="2"/>
      <c r="P148" s="128">
        <v>643</v>
      </c>
      <c r="Q148">
        <f t="shared" si="122"/>
        <v>0</v>
      </c>
      <c r="R148" s="10">
        <f t="shared" si="140"/>
        <v>0</v>
      </c>
      <c r="V148" s="128">
        <v>716</v>
      </c>
      <c r="W148">
        <f t="shared" si="141"/>
        <v>1</v>
      </c>
      <c r="X148" s="10">
        <f t="shared" si="142"/>
        <v>0</v>
      </c>
      <c r="Y148" s="10">
        <f t="shared" si="143"/>
        <v>0</v>
      </c>
      <c r="AB148" s="133">
        <v>1114</v>
      </c>
      <c r="AC148" s="10">
        <f t="shared" si="123"/>
        <v>1</v>
      </c>
      <c r="AD148" s="10">
        <f t="shared" si="144"/>
        <v>0</v>
      </c>
      <c r="AE148" s="10">
        <f t="shared" si="145"/>
        <v>0</v>
      </c>
      <c r="AF148" s="10">
        <f t="shared" si="146"/>
        <v>0</v>
      </c>
      <c r="AH148" s="128">
        <v>1305</v>
      </c>
      <c r="AI148" s="10">
        <f t="shared" si="124"/>
        <v>0</v>
      </c>
      <c r="AJ148" s="10">
        <f t="shared" si="147"/>
        <v>0</v>
      </c>
      <c r="AK148" s="10">
        <f t="shared" si="148"/>
        <v>0</v>
      </c>
      <c r="AL148" s="10">
        <f t="shared" si="149"/>
        <v>0</v>
      </c>
      <c r="AM148" s="10">
        <f t="shared" si="150"/>
        <v>0</v>
      </c>
      <c r="AN148" s="133">
        <v>1519</v>
      </c>
      <c r="AO148" s="10">
        <f t="shared" si="125"/>
        <v>0</v>
      </c>
      <c r="AP148" s="10">
        <f t="shared" si="151"/>
        <v>0</v>
      </c>
      <c r="AQ148" s="10">
        <f t="shared" si="152"/>
        <v>0</v>
      </c>
      <c r="AR148" s="10">
        <f t="shared" si="153"/>
        <v>0</v>
      </c>
      <c r="AS148" s="10">
        <f t="shared" si="154"/>
        <v>0</v>
      </c>
      <c r="AT148" s="133">
        <v>1824</v>
      </c>
      <c r="AU148" s="10">
        <f t="shared" si="126"/>
        <v>0</v>
      </c>
      <c r="AV148" s="10">
        <f t="shared" si="155"/>
        <v>0</v>
      </c>
      <c r="AW148" s="10">
        <f t="shared" si="156"/>
        <v>0</v>
      </c>
      <c r="AX148" s="10">
        <f t="shared" si="157"/>
        <v>0</v>
      </c>
      <c r="AY148" s="10">
        <f t="shared" si="158"/>
        <v>0</v>
      </c>
      <c r="AZ148" s="133">
        <v>2046</v>
      </c>
      <c r="BA148" s="10">
        <f t="shared" si="127"/>
        <v>0</v>
      </c>
      <c r="BB148" s="10">
        <f t="shared" si="159"/>
        <v>0</v>
      </c>
      <c r="BC148" s="10">
        <f t="shared" si="160"/>
        <v>0</v>
      </c>
      <c r="BD148" s="10">
        <f t="shared" si="161"/>
        <v>0</v>
      </c>
      <c r="BE148" s="10">
        <f t="shared" si="162"/>
        <v>0</v>
      </c>
      <c r="BF148" s="10">
        <f t="shared" si="163"/>
        <v>0</v>
      </c>
      <c r="BG148" s="10">
        <f t="shared" si="164"/>
        <v>0</v>
      </c>
      <c r="BH148" s="10">
        <f t="shared" si="165"/>
        <v>0</v>
      </c>
      <c r="BJ148" s="144">
        <v>1987</v>
      </c>
      <c r="BK148" s="196">
        <f t="shared" si="166"/>
        <v>0</v>
      </c>
      <c r="BL148" s="197">
        <f t="shared" si="167"/>
        <v>0</v>
      </c>
      <c r="BM148" s="197">
        <f t="shared" si="168"/>
        <v>0</v>
      </c>
      <c r="BN148" s="197">
        <f t="shared" si="169"/>
        <v>0</v>
      </c>
      <c r="BO148" s="197">
        <f t="shared" si="170"/>
        <v>0</v>
      </c>
      <c r="BP148" s="197">
        <f t="shared" si="171"/>
        <v>0</v>
      </c>
      <c r="BQ148" s="197">
        <f t="shared" si="172"/>
        <v>0</v>
      </c>
      <c r="BR148" s="197">
        <f t="shared" si="225"/>
        <v>0</v>
      </c>
      <c r="BS148" s="198">
        <f t="shared" si="173"/>
        <v>0</v>
      </c>
      <c r="BT148" s="116">
        <f t="shared" si="174"/>
        <v>1</v>
      </c>
      <c r="BU148" s="166">
        <v>2619</v>
      </c>
      <c r="BV148" s="164">
        <f t="shared" si="175"/>
        <v>0</v>
      </c>
      <c r="BW148" s="98">
        <f t="shared" si="176"/>
        <v>0</v>
      </c>
      <c r="BX148" s="98">
        <f t="shared" si="177"/>
        <v>0</v>
      </c>
      <c r="BY148" s="98">
        <f t="shared" si="178"/>
        <v>0</v>
      </c>
      <c r="BZ148" s="98">
        <f t="shared" si="179"/>
        <v>0</v>
      </c>
      <c r="CA148" s="98">
        <f t="shared" si="180"/>
        <v>0</v>
      </c>
      <c r="CB148" s="98">
        <f t="shared" si="181"/>
        <v>0</v>
      </c>
      <c r="CC148" s="98">
        <f t="shared" si="182"/>
        <v>0</v>
      </c>
      <c r="CD148" s="197">
        <f t="shared" si="183"/>
        <v>0</v>
      </c>
      <c r="CE148" s="198">
        <f t="shared" si="184"/>
        <v>0</v>
      </c>
      <c r="CF148" s="116">
        <f t="shared" si="185"/>
        <v>1</v>
      </c>
      <c r="CG148" s="166">
        <v>2512</v>
      </c>
      <c r="CH148" s="196">
        <f t="shared" si="186"/>
        <v>0</v>
      </c>
      <c r="CI148" s="98">
        <f t="shared" si="187"/>
        <v>0</v>
      </c>
      <c r="CJ148" s="98">
        <f t="shared" si="188"/>
        <v>0</v>
      </c>
      <c r="CK148" s="98">
        <f t="shared" si="189"/>
        <v>0</v>
      </c>
      <c r="CL148" s="98">
        <f t="shared" si="190"/>
        <v>0</v>
      </c>
      <c r="CM148" s="98">
        <f t="shared" si="191"/>
        <v>0</v>
      </c>
      <c r="CN148" s="98">
        <f t="shared" si="192"/>
        <v>0</v>
      </c>
      <c r="CO148" s="99">
        <f t="shared" si="193"/>
        <v>0</v>
      </c>
      <c r="CP148" s="98">
        <f t="shared" si="194"/>
        <v>0</v>
      </c>
      <c r="CQ148" s="197">
        <f t="shared" si="195"/>
        <v>0</v>
      </c>
      <c r="CR148" s="198">
        <f t="shared" si="196"/>
        <v>0</v>
      </c>
      <c r="CS148">
        <f t="shared" si="197"/>
        <v>0</v>
      </c>
      <c r="CU148" s="164">
        <v>2851</v>
      </c>
      <c r="CV148" s="196">
        <f t="shared" si="128"/>
        <v>0</v>
      </c>
      <c r="CW148" s="98">
        <f t="shared" si="129"/>
        <v>0</v>
      </c>
      <c r="CX148" s="98">
        <f t="shared" si="130"/>
        <v>0</v>
      </c>
      <c r="CY148" s="98">
        <f t="shared" si="131"/>
        <v>0</v>
      </c>
      <c r="CZ148" s="98">
        <f t="shared" si="132"/>
        <v>0</v>
      </c>
      <c r="DA148" s="98">
        <f t="shared" si="133"/>
        <v>0</v>
      </c>
      <c r="DB148" s="98">
        <f t="shared" si="134"/>
        <v>0</v>
      </c>
      <c r="DC148" s="99">
        <f t="shared" si="135"/>
        <v>0</v>
      </c>
      <c r="DD148" s="98">
        <f t="shared" si="136"/>
        <v>0</v>
      </c>
      <c r="DE148" s="197">
        <f t="shared" si="137"/>
        <v>0</v>
      </c>
      <c r="DF148" s="197">
        <f t="shared" si="138"/>
        <v>0</v>
      </c>
      <c r="DG148" s="198">
        <f t="shared" si="139"/>
        <v>0</v>
      </c>
      <c r="DH148">
        <f t="shared" si="198"/>
        <v>0</v>
      </c>
      <c r="DJ148" s="164">
        <v>3641</v>
      </c>
      <c r="DK148" s="196">
        <f t="shared" si="199"/>
        <v>0</v>
      </c>
      <c r="DL148" s="98">
        <f t="shared" si="200"/>
        <v>0</v>
      </c>
      <c r="DM148" s="98">
        <f t="shared" si="201"/>
        <v>0</v>
      </c>
      <c r="DN148" s="98">
        <f t="shared" si="202"/>
        <v>0</v>
      </c>
      <c r="DO148" s="98">
        <f t="shared" si="203"/>
        <v>0</v>
      </c>
      <c r="DP148" s="98">
        <f t="shared" si="204"/>
        <v>0</v>
      </c>
      <c r="DQ148" s="98">
        <f t="shared" si="205"/>
        <v>0</v>
      </c>
      <c r="DR148" s="98">
        <f t="shared" si="206"/>
        <v>0</v>
      </c>
      <c r="DS148" s="98">
        <f t="shared" si="207"/>
        <v>0</v>
      </c>
      <c r="DT148" s="197">
        <f t="shared" si="208"/>
        <v>0</v>
      </c>
      <c r="DU148" s="197">
        <f t="shared" si="209"/>
        <v>0</v>
      </c>
      <c r="DV148" s="198">
        <f t="shared" si="210"/>
        <v>0</v>
      </c>
      <c r="DW148">
        <f t="shared" si="211"/>
        <v>0</v>
      </c>
      <c r="DY148" s="196">
        <v>2451</v>
      </c>
      <c r="DZ148" s="196">
        <f t="shared" si="212"/>
        <v>0</v>
      </c>
      <c r="EA148" s="197">
        <f t="shared" si="213"/>
        <v>0</v>
      </c>
      <c r="EB148" s="98">
        <f t="shared" si="214"/>
        <v>0</v>
      </c>
      <c r="EC148" s="98">
        <f t="shared" si="215"/>
        <v>0</v>
      </c>
      <c r="ED148" s="98">
        <f t="shared" si="216"/>
        <v>0</v>
      </c>
      <c r="EE148" s="98">
        <f t="shared" si="217"/>
        <v>0</v>
      </c>
      <c r="EF148" s="98">
        <f t="shared" si="218"/>
        <v>0</v>
      </c>
      <c r="EG148" s="98">
        <f t="shared" si="219"/>
        <v>0</v>
      </c>
      <c r="EH148" s="98">
        <f t="shared" si="220"/>
        <v>0</v>
      </c>
      <c r="EI148" s="98">
        <f t="shared" si="221"/>
        <v>0</v>
      </c>
      <c r="EJ148" s="197">
        <f t="shared" si="222"/>
        <v>0</v>
      </c>
      <c r="EK148" s="197">
        <f t="shared" si="223"/>
        <v>0</v>
      </c>
      <c r="EL148" s="198">
        <f t="shared" si="224"/>
        <v>0</v>
      </c>
    </row>
    <row r="149" spans="2:142" x14ac:dyDescent="0.2">
      <c r="H149" s="2"/>
      <c r="M149" s="158"/>
      <c r="P149" s="130">
        <v>662</v>
      </c>
      <c r="Q149">
        <f t="shared" si="122"/>
        <v>0</v>
      </c>
      <c r="R149" s="10">
        <f t="shared" si="140"/>
        <v>0</v>
      </c>
      <c r="V149" s="130">
        <v>781</v>
      </c>
      <c r="W149">
        <f t="shared" si="141"/>
        <v>0</v>
      </c>
      <c r="X149" s="10">
        <f t="shared" si="142"/>
        <v>0</v>
      </c>
      <c r="Y149" s="10">
        <f t="shared" si="143"/>
        <v>0</v>
      </c>
      <c r="AB149" s="133">
        <v>1126</v>
      </c>
      <c r="AC149" s="10">
        <f t="shared" si="123"/>
        <v>0</v>
      </c>
      <c r="AD149" s="10">
        <f t="shared" si="144"/>
        <v>0</v>
      </c>
      <c r="AE149" s="10">
        <f t="shared" si="145"/>
        <v>0</v>
      </c>
      <c r="AF149" s="10">
        <f t="shared" si="146"/>
        <v>0</v>
      </c>
      <c r="AH149" s="128">
        <v>1402</v>
      </c>
      <c r="AI149" s="10">
        <f t="shared" si="124"/>
        <v>0</v>
      </c>
      <c r="AJ149" s="10">
        <f t="shared" si="147"/>
        <v>0</v>
      </c>
      <c r="AK149" s="10">
        <f t="shared" si="148"/>
        <v>0</v>
      </c>
      <c r="AL149" s="10">
        <f t="shared" si="149"/>
        <v>0</v>
      </c>
      <c r="AM149" s="10">
        <f t="shared" si="150"/>
        <v>0</v>
      </c>
      <c r="AN149" s="133">
        <v>1523</v>
      </c>
      <c r="AO149" s="10">
        <f t="shared" si="125"/>
        <v>0</v>
      </c>
      <c r="AP149" s="10">
        <f t="shared" si="151"/>
        <v>0</v>
      </c>
      <c r="AQ149" s="10">
        <f t="shared" si="152"/>
        <v>0</v>
      </c>
      <c r="AR149" s="10">
        <f t="shared" si="153"/>
        <v>0</v>
      </c>
      <c r="AS149" s="10">
        <f t="shared" si="154"/>
        <v>0</v>
      </c>
      <c r="AT149" s="133">
        <v>1902</v>
      </c>
      <c r="AU149" s="10">
        <f t="shared" si="126"/>
        <v>1</v>
      </c>
      <c r="AV149" s="10">
        <f t="shared" si="155"/>
        <v>0</v>
      </c>
      <c r="AW149" s="10">
        <f t="shared" si="156"/>
        <v>0</v>
      </c>
      <c r="AX149" s="10">
        <f t="shared" si="157"/>
        <v>0</v>
      </c>
      <c r="AY149" s="10">
        <f t="shared" si="158"/>
        <v>0</v>
      </c>
      <c r="AZ149" s="133">
        <v>2056</v>
      </c>
      <c r="BA149" s="10">
        <f t="shared" si="127"/>
        <v>1</v>
      </c>
      <c r="BB149" s="10">
        <f t="shared" si="159"/>
        <v>0</v>
      </c>
      <c r="BC149" s="10">
        <f t="shared" si="160"/>
        <v>0</v>
      </c>
      <c r="BD149" s="10">
        <f t="shared" si="161"/>
        <v>0</v>
      </c>
      <c r="BE149" s="10">
        <f t="shared" si="162"/>
        <v>0</v>
      </c>
      <c r="BF149" s="10">
        <f t="shared" si="163"/>
        <v>0</v>
      </c>
      <c r="BG149" s="10">
        <f t="shared" si="164"/>
        <v>0</v>
      </c>
      <c r="BH149" s="10">
        <f t="shared" si="165"/>
        <v>0</v>
      </c>
      <c r="BJ149" s="133">
        <v>2039</v>
      </c>
      <c r="BK149" s="196">
        <f t="shared" si="166"/>
        <v>0</v>
      </c>
      <c r="BL149" s="197">
        <f t="shared" si="167"/>
        <v>0</v>
      </c>
      <c r="BM149" s="197">
        <f t="shared" si="168"/>
        <v>0</v>
      </c>
      <c r="BN149" s="197">
        <f t="shared" si="169"/>
        <v>0</v>
      </c>
      <c r="BO149" s="197">
        <f t="shared" si="170"/>
        <v>0</v>
      </c>
      <c r="BP149" s="197">
        <f t="shared" si="171"/>
        <v>0</v>
      </c>
      <c r="BQ149" s="197">
        <f t="shared" si="172"/>
        <v>0</v>
      </c>
      <c r="BR149" s="197">
        <f t="shared" si="225"/>
        <v>0</v>
      </c>
      <c r="BS149" s="198">
        <f t="shared" si="173"/>
        <v>0</v>
      </c>
      <c r="BT149" s="116">
        <f t="shared" si="174"/>
        <v>1</v>
      </c>
      <c r="BU149" s="164">
        <v>2630</v>
      </c>
      <c r="BV149" s="164">
        <f t="shared" si="175"/>
        <v>0</v>
      </c>
      <c r="BW149" s="98">
        <f t="shared" si="176"/>
        <v>0</v>
      </c>
      <c r="BX149" s="98">
        <f t="shared" si="177"/>
        <v>0</v>
      </c>
      <c r="BY149" s="98">
        <f t="shared" si="178"/>
        <v>0</v>
      </c>
      <c r="BZ149" s="98">
        <f t="shared" si="179"/>
        <v>0</v>
      </c>
      <c r="CA149" s="98">
        <f t="shared" si="180"/>
        <v>0</v>
      </c>
      <c r="CB149" s="98">
        <f t="shared" si="181"/>
        <v>0</v>
      </c>
      <c r="CC149" s="98">
        <f t="shared" si="182"/>
        <v>0</v>
      </c>
      <c r="CD149" s="197">
        <f t="shared" si="183"/>
        <v>0</v>
      </c>
      <c r="CE149" s="198">
        <f t="shared" si="184"/>
        <v>0</v>
      </c>
      <c r="CF149" s="116">
        <f t="shared" si="185"/>
        <v>1</v>
      </c>
      <c r="CG149" s="164">
        <v>2751</v>
      </c>
      <c r="CH149" s="196">
        <f t="shared" si="186"/>
        <v>0</v>
      </c>
      <c r="CI149" s="98">
        <f t="shared" si="187"/>
        <v>0</v>
      </c>
      <c r="CJ149" s="98">
        <f t="shared" si="188"/>
        <v>0</v>
      </c>
      <c r="CK149" s="98">
        <f t="shared" si="189"/>
        <v>0</v>
      </c>
      <c r="CL149" s="98">
        <f t="shared" si="190"/>
        <v>0</v>
      </c>
      <c r="CM149" s="98">
        <f t="shared" si="191"/>
        <v>0</v>
      </c>
      <c r="CN149" s="98">
        <f t="shared" si="192"/>
        <v>0</v>
      </c>
      <c r="CO149" s="99">
        <f t="shared" si="193"/>
        <v>0</v>
      </c>
      <c r="CP149" s="98">
        <f t="shared" si="194"/>
        <v>0</v>
      </c>
      <c r="CQ149" s="197">
        <f t="shared" si="195"/>
        <v>0</v>
      </c>
      <c r="CR149" s="198">
        <f t="shared" si="196"/>
        <v>0</v>
      </c>
      <c r="CS149">
        <f t="shared" si="197"/>
        <v>0</v>
      </c>
      <c r="CU149" s="164">
        <v>2949</v>
      </c>
      <c r="CV149" s="196">
        <f t="shared" si="128"/>
        <v>0</v>
      </c>
      <c r="CW149" s="98">
        <f t="shared" si="129"/>
        <v>0</v>
      </c>
      <c r="CX149" s="98">
        <f t="shared" si="130"/>
        <v>0</v>
      </c>
      <c r="CY149" s="98">
        <f t="shared" si="131"/>
        <v>0</v>
      </c>
      <c r="CZ149" s="98">
        <f t="shared" si="132"/>
        <v>0</v>
      </c>
      <c r="DA149" s="98">
        <f t="shared" si="133"/>
        <v>0</v>
      </c>
      <c r="DB149" s="98">
        <f t="shared" si="134"/>
        <v>0</v>
      </c>
      <c r="DC149" s="99">
        <f t="shared" si="135"/>
        <v>0</v>
      </c>
      <c r="DD149" s="98">
        <f t="shared" si="136"/>
        <v>0</v>
      </c>
      <c r="DE149" s="197">
        <f t="shared" si="137"/>
        <v>0</v>
      </c>
      <c r="DF149" s="197">
        <f t="shared" si="138"/>
        <v>0</v>
      </c>
      <c r="DG149" s="198">
        <f t="shared" si="139"/>
        <v>0</v>
      </c>
      <c r="DH149">
        <f t="shared" si="198"/>
        <v>0</v>
      </c>
      <c r="DJ149" s="164">
        <v>3656</v>
      </c>
      <c r="DK149" s="196">
        <f t="shared" si="199"/>
        <v>0</v>
      </c>
      <c r="DL149" s="98">
        <f t="shared" si="200"/>
        <v>0</v>
      </c>
      <c r="DM149" s="98">
        <f t="shared" si="201"/>
        <v>0</v>
      </c>
      <c r="DN149" s="98">
        <f t="shared" si="202"/>
        <v>0</v>
      </c>
      <c r="DO149" s="98">
        <f t="shared" si="203"/>
        <v>0</v>
      </c>
      <c r="DP149" s="98">
        <f t="shared" si="204"/>
        <v>0</v>
      </c>
      <c r="DQ149" s="98">
        <f t="shared" si="205"/>
        <v>0</v>
      </c>
      <c r="DR149" s="98">
        <f t="shared" si="206"/>
        <v>0</v>
      </c>
      <c r="DS149" s="98">
        <f t="shared" si="207"/>
        <v>0</v>
      </c>
      <c r="DT149" s="197">
        <f t="shared" si="208"/>
        <v>0</v>
      </c>
      <c r="DU149" s="197">
        <f t="shared" si="209"/>
        <v>0</v>
      </c>
      <c r="DV149" s="198">
        <f t="shared" si="210"/>
        <v>0</v>
      </c>
      <c r="DW149">
        <f t="shared" si="211"/>
        <v>0</v>
      </c>
      <c r="DY149" s="196">
        <v>2468</v>
      </c>
      <c r="DZ149" s="196">
        <f t="shared" si="212"/>
        <v>1</v>
      </c>
      <c r="EA149" s="197">
        <f t="shared" si="213"/>
        <v>0</v>
      </c>
      <c r="EB149" s="98">
        <f t="shared" si="214"/>
        <v>0</v>
      </c>
      <c r="EC149" s="98">
        <f t="shared" si="215"/>
        <v>0</v>
      </c>
      <c r="ED149" s="98">
        <f t="shared" si="216"/>
        <v>0</v>
      </c>
      <c r="EE149" s="98">
        <f t="shared" si="217"/>
        <v>0</v>
      </c>
      <c r="EF149" s="98">
        <f t="shared" si="218"/>
        <v>0</v>
      </c>
      <c r="EG149" s="98">
        <f t="shared" si="219"/>
        <v>0</v>
      </c>
      <c r="EH149" s="98">
        <f t="shared" si="220"/>
        <v>0</v>
      </c>
      <c r="EI149" s="98">
        <f t="shared" si="221"/>
        <v>0</v>
      </c>
      <c r="EJ149" s="197">
        <f t="shared" si="222"/>
        <v>0</v>
      </c>
      <c r="EK149" s="197">
        <f t="shared" si="223"/>
        <v>0</v>
      </c>
      <c r="EL149" s="198">
        <f t="shared" si="224"/>
        <v>0</v>
      </c>
    </row>
    <row r="150" spans="2:142" x14ac:dyDescent="0.2">
      <c r="H150" s="2"/>
      <c r="M150" s="158"/>
      <c r="P150" s="130">
        <v>716</v>
      </c>
      <c r="Q150">
        <f t="shared" si="122"/>
        <v>0</v>
      </c>
      <c r="R150" s="10">
        <f t="shared" si="140"/>
        <v>0</v>
      </c>
      <c r="V150" s="128">
        <v>782</v>
      </c>
      <c r="W150">
        <f t="shared" si="141"/>
        <v>0</v>
      </c>
      <c r="X150" s="10">
        <f t="shared" si="142"/>
        <v>0</v>
      </c>
      <c r="Y150" s="10">
        <f t="shared" si="143"/>
        <v>0</v>
      </c>
      <c r="AB150" s="133">
        <v>1218</v>
      </c>
      <c r="AC150" s="10">
        <f t="shared" si="123"/>
        <v>0</v>
      </c>
      <c r="AD150" s="10">
        <f t="shared" si="144"/>
        <v>0</v>
      </c>
      <c r="AE150" s="10">
        <f t="shared" si="145"/>
        <v>0</v>
      </c>
      <c r="AF150" s="10">
        <f t="shared" si="146"/>
        <v>0</v>
      </c>
      <c r="AH150" s="128">
        <v>1450</v>
      </c>
      <c r="AI150" s="10">
        <f t="shared" si="124"/>
        <v>0</v>
      </c>
      <c r="AJ150" s="10">
        <f t="shared" si="147"/>
        <v>0</v>
      </c>
      <c r="AK150" s="10">
        <f t="shared" si="148"/>
        <v>0</v>
      </c>
      <c r="AL150" s="10">
        <f t="shared" si="149"/>
        <v>0</v>
      </c>
      <c r="AM150" s="10">
        <f t="shared" si="150"/>
        <v>0</v>
      </c>
      <c r="AN150" s="133">
        <v>1592</v>
      </c>
      <c r="AO150" s="10">
        <f t="shared" si="125"/>
        <v>1</v>
      </c>
      <c r="AP150" s="10">
        <f t="shared" si="151"/>
        <v>0</v>
      </c>
      <c r="AQ150" s="10">
        <f t="shared" si="152"/>
        <v>0</v>
      </c>
      <c r="AR150" s="10">
        <f t="shared" si="153"/>
        <v>0</v>
      </c>
      <c r="AS150" s="10">
        <f t="shared" si="154"/>
        <v>0</v>
      </c>
      <c r="AT150" s="133">
        <v>2054</v>
      </c>
      <c r="AU150" s="10">
        <f t="shared" si="126"/>
        <v>0</v>
      </c>
      <c r="AV150" s="10">
        <f t="shared" si="155"/>
        <v>0</v>
      </c>
      <c r="AW150" s="10">
        <f t="shared" si="156"/>
        <v>0</v>
      </c>
      <c r="AX150" s="10">
        <f t="shared" si="157"/>
        <v>0</v>
      </c>
      <c r="AY150" s="10">
        <f t="shared" si="158"/>
        <v>0</v>
      </c>
      <c r="AZ150" s="133">
        <v>2081</v>
      </c>
      <c r="BA150" s="10">
        <f t="shared" si="127"/>
        <v>0</v>
      </c>
      <c r="BB150" s="10">
        <f t="shared" si="159"/>
        <v>0</v>
      </c>
      <c r="BC150" s="10">
        <f t="shared" si="160"/>
        <v>0</v>
      </c>
      <c r="BD150" s="10">
        <f t="shared" si="161"/>
        <v>0</v>
      </c>
      <c r="BE150" s="10">
        <f t="shared" si="162"/>
        <v>0</v>
      </c>
      <c r="BF150" s="10">
        <f t="shared" si="163"/>
        <v>0</v>
      </c>
      <c r="BG150" s="10">
        <f t="shared" si="164"/>
        <v>0</v>
      </c>
      <c r="BH150" s="10">
        <f t="shared" si="165"/>
        <v>0</v>
      </c>
      <c r="BJ150" s="189">
        <v>2056</v>
      </c>
      <c r="BK150" s="196">
        <f t="shared" si="166"/>
        <v>1</v>
      </c>
      <c r="BL150" s="197">
        <f t="shared" si="167"/>
        <v>1</v>
      </c>
      <c r="BM150" s="197">
        <f t="shared" si="168"/>
        <v>0</v>
      </c>
      <c r="BN150" s="197">
        <f t="shared" si="169"/>
        <v>0</v>
      </c>
      <c r="BO150" s="197">
        <f t="shared" si="170"/>
        <v>0</v>
      </c>
      <c r="BP150" s="197">
        <f t="shared" si="171"/>
        <v>0</v>
      </c>
      <c r="BQ150" s="197">
        <f t="shared" si="172"/>
        <v>0</v>
      </c>
      <c r="BR150" s="197">
        <f t="shared" si="225"/>
        <v>0</v>
      </c>
      <c r="BS150" s="198">
        <f t="shared" si="173"/>
        <v>0</v>
      </c>
      <c r="BT150" s="116">
        <f t="shared" si="174"/>
        <v>3</v>
      </c>
      <c r="BU150" s="166">
        <v>2757</v>
      </c>
      <c r="BV150" s="164">
        <f t="shared" si="175"/>
        <v>0</v>
      </c>
      <c r="BW150" s="98">
        <f t="shared" si="176"/>
        <v>0</v>
      </c>
      <c r="BX150" s="98">
        <f t="shared" si="177"/>
        <v>0</v>
      </c>
      <c r="BY150" s="98">
        <f t="shared" si="178"/>
        <v>0</v>
      </c>
      <c r="BZ150" s="98">
        <f t="shared" si="179"/>
        <v>0</v>
      </c>
      <c r="CA150" s="98">
        <f t="shared" si="180"/>
        <v>0</v>
      </c>
      <c r="CB150" s="98">
        <f t="shared" si="181"/>
        <v>0</v>
      </c>
      <c r="CC150" s="98">
        <f t="shared" si="182"/>
        <v>0</v>
      </c>
      <c r="CD150" s="197">
        <f t="shared" si="183"/>
        <v>0</v>
      </c>
      <c r="CE150" s="198">
        <f t="shared" si="184"/>
        <v>0</v>
      </c>
      <c r="CF150" s="116">
        <f t="shared" si="185"/>
        <v>1</v>
      </c>
      <c r="CG150" s="166">
        <v>2826</v>
      </c>
      <c r="CH150" s="196">
        <f t="shared" si="186"/>
        <v>0</v>
      </c>
      <c r="CI150" s="98">
        <f t="shared" si="187"/>
        <v>0</v>
      </c>
      <c r="CJ150" s="98">
        <f t="shared" si="188"/>
        <v>0</v>
      </c>
      <c r="CK150" s="98">
        <f t="shared" si="189"/>
        <v>0</v>
      </c>
      <c r="CL150" s="98">
        <f t="shared" si="190"/>
        <v>0</v>
      </c>
      <c r="CM150" s="98">
        <f t="shared" si="191"/>
        <v>0</v>
      </c>
      <c r="CN150" s="98">
        <f t="shared" si="192"/>
        <v>0</v>
      </c>
      <c r="CO150" s="99">
        <f t="shared" si="193"/>
        <v>0</v>
      </c>
      <c r="CP150" s="98">
        <f t="shared" si="194"/>
        <v>0</v>
      </c>
      <c r="CQ150" s="197">
        <f t="shared" si="195"/>
        <v>0</v>
      </c>
      <c r="CR150" s="198">
        <f t="shared" si="196"/>
        <v>0</v>
      </c>
      <c r="CS150">
        <f t="shared" si="197"/>
        <v>0</v>
      </c>
      <c r="CU150" s="164">
        <v>3098</v>
      </c>
      <c r="CV150" s="196">
        <f t="shared" si="128"/>
        <v>1</v>
      </c>
      <c r="CW150" s="98">
        <f t="shared" si="129"/>
        <v>0</v>
      </c>
      <c r="CX150" s="98">
        <f t="shared" si="130"/>
        <v>0</v>
      </c>
      <c r="CY150" s="98">
        <f t="shared" si="131"/>
        <v>0</v>
      </c>
      <c r="CZ150" s="98">
        <f t="shared" si="132"/>
        <v>0</v>
      </c>
      <c r="DA150" s="98">
        <f t="shared" si="133"/>
        <v>0</v>
      </c>
      <c r="DB150" s="98">
        <f t="shared" si="134"/>
        <v>0</v>
      </c>
      <c r="DC150" s="99">
        <f t="shared" si="135"/>
        <v>0</v>
      </c>
      <c r="DD150" s="98">
        <f t="shared" si="136"/>
        <v>0</v>
      </c>
      <c r="DE150" s="197">
        <f t="shared" si="137"/>
        <v>0</v>
      </c>
      <c r="DF150" s="197">
        <f t="shared" si="138"/>
        <v>0</v>
      </c>
      <c r="DG150" s="198">
        <f t="shared" si="139"/>
        <v>0</v>
      </c>
      <c r="DH150">
        <f t="shared" si="198"/>
        <v>1</v>
      </c>
      <c r="DJ150" s="164">
        <v>3824</v>
      </c>
      <c r="DK150" s="196">
        <f t="shared" si="199"/>
        <v>0</v>
      </c>
      <c r="DL150" s="98">
        <f t="shared" si="200"/>
        <v>0</v>
      </c>
      <c r="DM150" s="98">
        <f t="shared" si="201"/>
        <v>0</v>
      </c>
      <c r="DN150" s="98">
        <f t="shared" si="202"/>
        <v>0</v>
      </c>
      <c r="DO150" s="98">
        <f t="shared" si="203"/>
        <v>0</v>
      </c>
      <c r="DP150" s="98">
        <f t="shared" si="204"/>
        <v>0</v>
      </c>
      <c r="DQ150" s="98">
        <f t="shared" si="205"/>
        <v>0</v>
      </c>
      <c r="DR150" s="98">
        <f t="shared" si="206"/>
        <v>0</v>
      </c>
      <c r="DS150" s="98">
        <f t="shared" si="207"/>
        <v>0</v>
      </c>
      <c r="DT150" s="197">
        <f t="shared" si="208"/>
        <v>0</v>
      </c>
      <c r="DU150" s="197">
        <f t="shared" si="209"/>
        <v>0</v>
      </c>
      <c r="DV150" s="198">
        <f t="shared" si="210"/>
        <v>0</v>
      </c>
      <c r="DW150">
        <f t="shared" si="211"/>
        <v>0</v>
      </c>
      <c r="DY150" s="196">
        <v>2481</v>
      </c>
      <c r="DZ150" s="196">
        <f t="shared" si="212"/>
        <v>0</v>
      </c>
      <c r="EA150" s="197">
        <f t="shared" si="213"/>
        <v>0</v>
      </c>
      <c r="EB150" s="98">
        <f t="shared" si="214"/>
        <v>1</v>
      </c>
      <c r="EC150" s="98">
        <f t="shared" si="215"/>
        <v>0</v>
      </c>
      <c r="ED150" s="98">
        <f t="shared" si="216"/>
        <v>0</v>
      </c>
      <c r="EE150" s="98">
        <f t="shared" si="217"/>
        <v>0</v>
      </c>
      <c r="EF150" s="98">
        <f t="shared" si="218"/>
        <v>0</v>
      </c>
      <c r="EG150" s="98">
        <f t="shared" si="219"/>
        <v>0</v>
      </c>
      <c r="EH150" s="98">
        <f t="shared" si="220"/>
        <v>0</v>
      </c>
      <c r="EI150" s="98">
        <f t="shared" si="221"/>
        <v>0</v>
      </c>
      <c r="EJ150" s="197">
        <f t="shared" si="222"/>
        <v>0</v>
      </c>
      <c r="EK150" s="197">
        <f t="shared" si="223"/>
        <v>0</v>
      </c>
      <c r="EL150" s="198">
        <f t="shared" si="224"/>
        <v>0</v>
      </c>
    </row>
    <row r="151" spans="2:142" x14ac:dyDescent="0.2">
      <c r="H151" s="2"/>
      <c r="M151" s="156"/>
      <c r="P151" s="129">
        <v>814</v>
      </c>
      <c r="Q151">
        <f t="shared" si="122"/>
        <v>0</v>
      </c>
      <c r="R151" s="10">
        <f t="shared" si="140"/>
        <v>0</v>
      </c>
      <c r="V151" s="128">
        <v>811</v>
      </c>
      <c r="W151">
        <f t="shared" si="141"/>
        <v>0</v>
      </c>
      <c r="X151" s="10">
        <f t="shared" si="142"/>
        <v>0</v>
      </c>
      <c r="Y151" s="10">
        <f t="shared" si="143"/>
        <v>0</v>
      </c>
      <c r="AB151" s="133">
        <v>1241</v>
      </c>
      <c r="AC151" s="10">
        <f t="shared" si="123"/>
        <v>0</v>
      </c>
      <c r="AD151" s="10">
        <f t="shared" si="144"/>
        <v>0</v>
      </c>
      <c r="AE151" s="10">
        <f t="shared" si="145"/>
        <v>0</v>
      </c>
      <c r="AF151" s="10">
        <f t="shared" si="146"/>
        <v>0</v>
      </c>
      <c r="AH151" s="128">
        <v>1503</v>
      </c>
      <c r="AI151" s="10">
        <f t="shared" si="124"/>
        <v>0</v>
      </c>
      <c r="AJ151" s="10">
        <f t="shared" si="147"/>
        <v>0</v>
      </c>
      <c r="AK151" s="10">
        <f t="shared" si="148"/>
        <v>0</v>
      </c>
      <c r="AL151" s="10">
        <f t="shared" si="149"/>
        <v>0</v>
      </c>
      <c r="AM151" s="10">
        <f t="shared" si="150"/>
        <v>0</v>
      </c>
      <c r="AN151" s="133">
        <v>1625</v>
      </c>
      <c r="AO151" s="10">
        <f t="shared" si="125"/>
        <v>0</v>
      </c>
      <c r="AP151" s="10">
        <f t="shared" si="151"/>
        <v>0</v>
      </c>
      <c r="AQ151" s="10">
        <f t="shared" si="152"/>
        <v>0</v>
      </c>
      <c r="AR151" s="10">
        <f t="shared" si="153"/>
        <v>0</v>
      </c>
      <c r="AS151" s="10">
        <f t="shared" si="154"/>
        <v>0</v>
      </c>
      <c r="AT151" s="144">
        <v>2056</v>
      </c>
      <c r="AU151" s="10">
        <f t="shared" si="126"/>
        <v>0</v>
      </c>
      <c r="AV151" s="10">
        <f t="shared" si="155"/>
        <v>0</v>
      </c>
      <c r="AW151" s="10">
        <f t="shared" si="156"/>
        <v>0</v>
      </c>
      <c r="AX151" s="10">
        <f t="shared" si="157"/>
        <v>0</v>
      </c>
      <c r="AY151" s="10">
        <f t="shared" si="158"/>
        <v>0</v>
      </c>
      <c r="AZ151" s="133">
        <v>2166</v>
      </c>
      <c r="BA151" s="10">
        <f t="shared" si="127"/>
        <v>1</v>
      </c>
      <c r="BB151" s="10">
        <f t="shared" si="159"/>
        <v>0</v>
      </c>
      <c r="BC151" s="10">
        <f t="shared" si="160"/>
        <v>0</v>
      </c>
      <c r="BD151" s="10">
        <f t="shared" si="161"/>
        <v>0</v>
      </c>
      <c r="BE151" s="10">
        <f t="shared" si="162"/>
        <v>0</v>
      </c>
      <c r="BF151" s="10">
        <f t="shared" si="163"/>
        <v>0</v>
      </c>
      <c r="BG151" s="10">
        <f t="shared" si="164"/>
        <v>0</v>
      </c>
      <c r="BH151" s="10">
        <f t="shared" si="165"/>
        <v>0</v>
      </c>
      <c r="BJ151" s="133">
        <v>2185</v>
      </c>
      <c r="BK151" s="196">
        <f t="shared" si="166"/>
        <v>0</v>
      </c>
      <c r="BL151" s="197">
        <f t="shared" si="167"/>
        <v>0</v>
      </c>
      <c r="BM151" s="197">
        <f t="shared" si="168"/>
        <v>0</v>
      </c>
      <c r="BN151" s="197">
        <f t="shared" si="169"/>
        <v>0</v>
      </c>
      <c r="BO151" s="197">
        <f t="shared" si="170"/>
        <v>0</v>
      </c>
      <c r="BP151" s="197">
        <f t="shared" si="171"/>
        <v>0</v>
      </c>
      <c r="BQ151" s="197">
        <f t="shared" si="172"/>
        <v>0</v>
      </c>
      <c r="BR151" s="197">
        <f t="shared" si="225"/>
        <v>0</v>
      </c>
      <c r="BS151" s="198">
        <f t="shared" si="173"/>
        <v>0</v>
      </c>
      <c r="BT151" s="116">
        <f t="shared" si="174"/>
        <v>1</v>
      </c>
      <c r="BU151" s="164">
        <v>2775</v>
      </c>
      <c r="BV151" s="164">
        <f t="shared" si="175"/>
        <v>1</v>
      </c>
      <c r="BW151" s="98">
        <f t="shared" si="176"/>
        <v>0</v>
      </c>
      <c r="BX151" s="98">
        <f t="shared" si="177"/>
        <v>0</v>
      </c>
      <c r="BY151" s="98">
        <f t="shared" si="178"/>
        <v>0</v>
      </c>
      <c r="BZ151" s="98">
        <f t="shared" si="179"/>
        <v>0</v>
      </c>
      <c r="CA151" s="98">
        <f t="shared" si="180"/>
        <v>0</v>
      </c>
      <c r="CB151" s="98">
        <f t="shared" si="181"/>
        <v>0</v>
      </c>
      <c r="CC151" s="98">
        <f t="shared" si="182"/>
        <v>0</v>
      </c>
      <c r="CD151" s="197">
        <f t="shared" si="183"/>
        <v>0</v>
      </c>
      <c r="CE151" s="198">
        <f t="shared" si="184"/>
        <v>0</v>
      </c>
      <c r="CF151" s="116">
        <f t="shared" si="185"/>
        <v>2</v>
      </c>
      <c r="CG151" s="164">
        <v>2996</v>
      </c>
      <c r="CH151" s="196">
        <f t="shared" si="186"/>
        <v>0</v>
      </c>
      <c r="CI151" s="98">
        <f t="shared" si="187"/>
        <v>0</v>
      </c>
      <c r="CJ151" s="98">
        <f t="shared" si="188"/>
        <v>0</v>
      </c>
      <c r="CK151" s="98">
        <f t="shared" si="189"/>
        <v>0</v>
      </c>
      <c r="CL151" s="98">
        <f t="shared" si="190"/>
        <v>0</v>
      </c>
      <c r="CM151" s="98">
        <f t="shared" si="191"/>
        <v>0</v>
      </c>
      <c r="CN151" s="98">
        <f t="shared" si="192"/>
        <v>0</v>
      </c>
      <c r="CO151" s="99">
        <f t="shared" si="193"/>
        <v>0</v>
      </c>
      <c r="CP151" s="98">
        <f t="shared" si="194"/>
        <v>0</v>
      </c>
      <c r="CQ151" s="197">
        <f t="shared" si="195"/>
        <v>0</v>
      </c>
      <c r="CR151" s="198">
        <f t="shared" si="196"/>
        <v>0</v>
      </c>
      <c r="CS151">
        <f t="shared" si="197"/>
        <v>0</v>
      </c>
      <c r="CU151" s="166">
        <v>3173</v>
      </c>
      <c r="CV151" s="196">
        <f t="shared" si="128"/>
        <v>0</v>
      </c>
      <c r="CW151" s="98">
        <f t="shared" si="129"/>
        <v>0</v>
      </c>
      <c r="CX151" s="98">
        <f t="shared" si="130"/>
        <v>0</v>
      </c>
      <c r="CY151" s="98">
        <f t="shared" si="131"/>
        <v>0</v>
      </c>
      <c r="CZ151" s="98">
        <f t="shared" si="132"/>
        <v>0</v>
      </c>
      <c r="DA151" s="98">
        <f t="shared" si="133"/>
        <v>0</v>
      </c>
      <c r="DB151" s="98">
        <f t="shared" si="134"/>
        <v>0</v>
      </c>
      <c r="DC151" s="99">
        <f t="shared" si="135"/>
        <v>0</v>
      </c>
      <c r="DD151" s="98">
        <f t="shared" si="136"/>
        <v>0</v>
      </c>
      <c r="DE151" s="197">
        <f t="shared" si="137"/>
        <v>0</v>
      </c>
      <c r="DF151" s="197">
        <f t="shared" si="138"/>
        <v>0</v>
      </c>
      <c r="DG151" s="198">
        <f t="shared" si="139"/>
        <v>0</v>
      </c>
      <c r="DH151">
        <f t="shared" si="198"/>
        <v>0</v>
      </c>
      <c r="DJ151" s="166">
        <v>3990</v>
      </c>
      <c r="DK151" s="196">
        <f t="shared" si="199"/>
        <v>0</v>
      </c>
      <c r="DL151" s="98">
        <f t="shared" si="200"/>
        <v>0</v>
      </c>
      <c r="DM151" s="98">
        <f t="shared" si="201"/>
        <v>0</v>
      </c>
      <c r="DN151" s="98">
        <f t="shared" si="202"/>
        <v>0</v>
      </c>
      <c r="DO151" s="98">
        <f t="shared" si="203"/>
        <v>0</v>
      </c>
      <c r="DP151" s="98">
        <f t="shared" si="204"/>
        <v>0</v>
      </c>
      <c r="DQ151" s="98">
        <f t="shared" si="205"/>
        <v>0</v>
      </c>
      <c r="DR151" s="98">
        <f t="shared" si="206"/>
        <v>0</v>
      </c>
      <c r="DS151" s="98">
        <f t="shared" si="207"/>
        <v>0</v>
      </c>
      <c r="DT151" s="197">
        <f t="shared" si="208"/>
        <v>0</v>
      </c>
      <c r="DU151" s="197">
        <f t="shared" si="209"/>
        <v>0</v>
      </c>
      <c r="DV151" s="198">
        <f t="shared" si="210"/>
        <v>0</v>
      </c>
      <c r="DW151">
        <f t="shared" si="211"/>
        <v>0</v>
      </c>
      <c r="DY151" s="196">
        <v>2485</v>
      </c>
      <c r="DZ151" s="196">
        <f t="shared" si="212"/>
        <v>0</v>
      </c>
      <c r="EA151" s="197">
        <f t="shared" si="213"/>
        <v>0</v>
      </c>
      <c r="EB151" s="98">
        <f t="shared" si="214"/>
        <v>0</v>
      </c>
      <c r="EC151" s="98">
        <f t="shared" si="215"/>
        <v>0</v>
      </c>
      <c r="ED151" s="98">
        <f t="shared" si="216"/>
        <v>0</v>
      </c>
      <c r="EE151" s="98">
        <f t="shared" si="217"/>
        <v>0</v>
      </c>
      <c r="EF151" s="98">
        <f t="shared" si="218"/>
        <v>0</v>
      </c>
      <c r="EG151" s="98">
        <f t="shared" si="219"/>
        <v>0</v>
      </c>
      <c r="EH151" s="98">
        <f t="shared" si="220"/>
        <v>0</v>
      </c>
      <c r="EI151" s="98">
        <f t="shared" si="221"/>
        <v>0</v>
      </c>
      <c r="EJ151" s="197">
        <f t="shared" si="222"/>
        <v>0</v>
      </c>
      <c r="EK151" s="197">
        <f t="shared" si="223"/>
        <v>0</v>
      </c>
      <c r="EL151" s="198">
        <f t="shared" si="224"/>
        <v>0</v>
      </c>
    </row>
    <row r="152" spans="2:142" ht="13.5" thickBot="1" x14ac:dyDescent="0.25">
      <c r="H152" s="2"/>
      <c r="M152" s="2"/>
      <c r="P152" s="128">
        <v>818</v>
      </c>
      <c r="Q152">
        <f t="shared" si="122"/>
        <v>0</v>
      </c>
      <c r="R152" s="10">
        <f t="shared" si="140"/>
        <v>0</v>
      </c>
      <c r="V152" s="130">
        <v>818</v>
      </c>
      <c r="W152">
        <f t="shared" si="141"/>
        <v>1</v>
      </c>
      <c r="X152" s="10">
        <f t="shared" si="142"/>
        <v>0</v>
      </c>
      <c r="Y152" s="10">
        <f t="shared" si="143"/>
        <v>0</v>
      </c>
      <c r="AB152" s="133">
        <v>1272</v>
      </c>
      <c r="AC152" s="10">
        <f t="shared" si="123"/>
        <v>0</v>
      </c>
      <c r="AD152" s="10">
        <f t="shared" si="144"/>
        <v>0</v>
      </c>
      <c r="AE152" s="10">
        <f t="shared" si="145"/>
        <v>0</v>
      </c>
      <c r="AF152" s="10">
        <f t="shared" si="146"/>
        <v>0</v>
      </c>
      <c r="AH152" s="128">
        <v>1507</v>
      </c>
      <c r="AI152" s="10">
        <f t="shared" si="124"/>
        <v>0</v>
      </c>
      <c r="AJ152" s="10">
        <f t="shared" si="147"/>
        <v>0</v>
      </c>
      <c r="AK152" s="10">
        <f t="shared" si="148"/>
        <v>0</v>
      </c>
      <c r="AL152" s="10">
        <f t="shared" si="149"/>
        <v>0</v>
      </c>
      <c r="AM152" s="10">
        <f t="shared" si="150"/>
        <v>0</v>
      </c>
      <c r="AN152" s="133">
        <v>1646</v>
      </c>
      <c r="AO152" s="10">
        <f t="shared" si="125"/>
        <v>0</v>
      </c>
      <c r="AP152" s="10">
        <f t="shared" si="151"/>
        <v>0</v>
      </c>
      <c r="AQ152" s="10">
        <f t="shared" si="152"/>
        <v>0</v>
      </c>
      <c r="AR152" s="10">
        <f t="shared" si="153"/>
        <v>0</v>
      </c>
      <c r="AS152" s="10">
        <f t="shared" si="154"/>
        <v>0</v>
      </c>
      <c r="AT152" s="133">
        <v>2062</v>
      </c>
      <c r="AU152" s="10">
        <f t="shared" si="126"/>
        <v>0</v>
      </c>
      <c r="AV152" s="10">
        <f t="shared" si="155"/>
        <v>0</v>
      </c>
      <c r="AW152" s="10">
        <f t="shared" si="156"/>
        <v>0</v>
      </c>
      <c r="AX152" s="10">
        <f t="shared" si="157"/>
        <v>0</v>
      </c>
      <c r="AY152" s="10">
        <f t="shared" si="158"/>
        <v>0</v>
      </c>
      <c r="AZ152" s="133">
        <v>2171</v>
      </c>
      <c r="BA152" s="10">
        <f t="shared" si="127"/>
        <v>0</v>
      </c>
      <c r="BB152" s="10">
        <f t="shared" si="159"/>
        <v>0</v>
      </c>
      <c r="BC152" s="10">
        <f t="shared" si="160"/>
        <v>0</v>
      </c>
      <c r="BD152" s="10">
        <f t="shared" si="161"/>
        <v>0</v>
      </c>
      <c r="BE152" s="10">
        <f t="shared" si="162"/>
        <v>0</v>
      </c>
      <c r="BF152" s="10">
        <f t="shared" si="163"/>
        <v>0</v>
      </c>
      <c r="BG152" s="10">
        <f t="shared" si="164"/>
        <v>0</v>
      </c>
      <c r="BH152" s="10">
        <f t="shared" si="165"/>
        <v>0</v>
      </c>
      <c r="BJ152" s="144">
        <v>2377</v>
      </c>
      <c r="BK152" s="196">
        <f t="shared" si="166"/>
        <v>0</v>
      </c>
      <c r="BL152" s="197">
        <f t="shared" si="167"/>
        <v>0</v>
      </c>
      <c r="BM152" s="197">
        <f t="shared" si="168"/>
        <v>0</v>
      </c>
      <c r="BN152" s="197">
        <f t="shared" si="169"/>
        <v>0</v>
      </c>
      <c r="BO152" s="197">
        <f t="shared" si="170"/>
        <v>0</v>
      </c>
      <c r="BP152" s="197">
        <f t="shared" si="171"/>
        <v>0</v>
      </c>
      <c r="BQ152" s="197">
        <f t="shared" si="172"/>
        <v>0</v>
      </c>
      <c r="BR152" s="197">
        <f t="shared" si="225"/>
        <v>0</v>
      </c>
      <c r="BS152" s="198">
        <f t="shared" si="173"/>
        <v>0</v>
      </c>
      <c r="BT152" s="116">
        <f t="shared" si="174"/>
        <v>1</v>
      </c>
      <c r="BU152" s="166">
        <v>2854</v>
      </c>
      <c r="BV152" s="164">
        <f t="shared" si="175"/>
        <v>0</v>
      </c>
      <c r="BW152" s="98">
        <f t="shared" si="176"/>
        <v>0</v>
      </c>
      <c r="BX152" s="98">
        <f t="shared" si="177"/>
        <v>0</v>
      </c>
      <c r="BY152" s="98">
        <f t="shared" si="178"/>
        <v>0</v>
      </c>
      <c r="BZ152" s="98">
        <f t="shared" si="179"/>
        <v>0</v>
      </c>
      <c r="CA152" s="98">
        <f t="shared" si="180"/>
        <v>0</v>
      </c>
      <c r="CB152" s="98">
        <f t="shared" si="181"/>
        <v>0</v>
      </c>
      <c r="CC152" s="98">
        <f t="shared" si="182"/>
        <v>0</v>
      </c>
      <c r="CD152" s="197">
        <f t="shared" si="183"/>
        <v>0</v>
      </c>
      <c r="CE152" s="198">
        <f t="shared" si="184"/>
        <v>0</v>
      </c>
      <c r="CF152" s="116">
        <f t="shared" si="185"/>
        <v>1</v>
      </c>
      <c r="CG152" s="166">
        <v>3098</v>
      </c>
      <c r="CH152" s="196">
        <f t="shared" si="186"/>
        <v>0</v>
      </c>
      <c r="CI152" s="98">
        <f t="shared" si="187"/>
        <v>0</v>
      </c>
      <c r="CJ152" s="98">
        <f t="shared" si="188"/>
        <v>0</v>
      </c>
      <c r="CK152" s="98">
        <f t="shared" si="189"/>
        <v>0</v>
      </c>
      <c r="CL152" s="98">
        <f t="shared" si="190"/>
        <v>0</v>
      </c>
      <c r="CM152" s="98">
        <f t="shared" si="191"/>
        <v>0</v>
      </c>
      <c r="CN152" s="98">
        <f t="shared" si="192"/>
        <v>0</v>
      </c>
      <c r="CO152" s="99">
        <f t="shared" si="193"/>
        <v>0</v>
      </c>
      <c r="CP152" s="98">
        <f t="shared" si="194"/>
        <v>0</v>
      </c>
      <c r="CQ152" s="197">
        <f t="shared" si="195"/>
        <v>0</v>
      </c>
      <c r="CR152" s="198">
        <f t="shared" si="196"/>
        <v>0</v>
      </c>
      <c r="CS152">
        <f t="shared" si="197"/>
        <v>0</v>
      </c>
      <c r="CU152" s="164">
        <v>3322</v>
      </c>
      <c r="CV152" s="196">
        <f t="shared" si="128"/>
        <v>0</v>
      </c>
      <c r="CW152" s="98">
        <f t="shared" si="129"/>
        <v>0</v>
      </c>
      <c r="CX152" s="98">
        <f t="shared" si="130"/>
        <v>0</v>
      </c>
      <c r="CY152" s="98">
        <f t="shared" si="131"/>
        <v>0</v>
      </c>
      <c r="CZ152" s="98">
        <f t="shared" si="132"/>
        <v>0</v>
      </c>
      <c r="DA152" s="98">
        <f t="shared" si="133"/>
        <v>0</v>
      </c>
      <c r="DB152" s="98">
        <f t="shared" si="134"/>
        <v>0</v>
      </c>
      <c r="DC152" s="99">
        <f t="shared" si="135"/>
        <v>0</v>
      </c>
      <c r="DD152" s="98">
        <f t="shared" si="136"/>
        <v>0</v>
      </c>
      <c r="DE152" s="197">
        <f t="shared" si="137"/>
        <v>0</v>
      </c>
      <c r="DF152" s="197">
        <f t="shared" si="138"/>
        <v>0</v>
      </c>
      <c r="DG152" s="198">
        <f t="shared" si="139"/>
        <v>0</v>
      </c>
      <c r="DH152">
        <f t="shared" si="198"/>
        <v>0</v>
      </c>
      <c r="DJ152" s="164">
        <v>3997</v>
      </c>
      <c r="DK152" s="196">
        <f t="shared" si="199"/>
        <v>0</v>
      </c>
      <c r="DL152" s="98">
        <f t="shared" si="200"/>
        <v>0</v>
      </c>
      <c r="DM152" s="98">
        <f t="shared" si="201"/>
        <v>0</v>
      </c>
      <c r="DN152" s="98">
        <f t="shared" si="202"/>
        <v>0</v>
      </c>
      <c r="DO152" s="98">
        <f t="shared" si="203"/>
        <v>0</v>
      </c>
      <c r="DP152" s="98">
        <f t="shared" si="204"/>
        <v>0</v>
      </c>
      <c r="DQ152" s="98">
        <f t="shared" si="205"/>
        <v>0</v>
      </c>
      <c r="DR152" s="98">
        <f t="shared" si="206"/>
        <v>0</v>
      </c>
      <c r="DS152" s="98">
        <f t="shared" si="207"/>
        <v>0</v>
      </c>
      <c r="DT152" s="197">
        <f t="shared" si="208"/>
        <v>0</v>
      </c>
      <c r="DU152" s="197">
        <f t="shared" si="209"/>
        <v>0</v>
      </c>
      <c r="DV152" s="198">
        <f t="shared" si="210"/>
        <v>0</v>
      </c>
      <c r="DW152">
        <f t="shared" si="211"/>
        <v>0</v>
      </c>
      <c r="DY152" s="196">
        <v>2486</v>
      </c>
      <c r="DZ152" s="196">
        <f t="shared" si="212"/>
        <v>0</v>
      </c>
      <c r="EA152" s="197">
        <f t="shared" si="213"/>
        <v>0</v>
      </c>
      <c r="EB152" s="98">
        <f t="shared" si="214"/>
        <v>0</v>
      </c>
      <c r="EC152" s="98">
        <f t="shared" si="215"/>
        <v>0</v>
      </c>
      <c r="ED152" s="98">
        <f t="shared" si="216"/>
        <v>0</v>
      </c>
      <c r="EE152" s="98">
        <f t="shared" si="217"/>
        <v>0</v>
      </c>
      <c r="EF152" s="98">
        <f t="shared" si="218"/>
        <v>0</v>
      </c>
      <c r="EG152" s="98">
        <f t="shared" si="219"/>
        <v>0</v>
      </c>
      <c r="EH152" s="98">
        <f t="shared" si="220"/>
        <v>0</v>
      </c>
      <c r="EI152" s="98">
        <f t="shared" si="221"/>
        <v>0</v>
      </c>
      <c r="EJ152" s="197">
        <f t="shared" si="222"/>
        <v>0</v>
      </c>
      <c r="EK152" s="197">
        <f t="shared" si="223"/>
        <v>0</v>
      </c>
      <c r="EL152" s="198">
        <f t="shared" si="224"/>
        <v>0</v>
      </c>
    </row>
    <row r="153" spans="2:142" x14ac:dyDescent="0.2">
      <c r="B153" s="132">
        <v>255</v>
      </c>
      <c r="H153" s="2"/>
      <c r="M153" s="156"/>
      <c r="P153" s="129">
        <v>824</v>
      </c>
      <c r="Q153">
        <f t="shared" si="122"/>
        <v>0</v>
      </c>
      <c r="R153" s="10">
        <f t="shared" si="140"/>
        <v>0</v>
      </c>
      <c r="V153" s="130">
        <v>868</v>
      </c>
      <c r="W153">
        <f t="shared" si="141"/>
        <v>0</v>
      </c>
      <c r="X153" s="10">
        <f t="shared" si="142"/>
        <v>0</v>
      </c>
      <c r="Y153" s="10">
        <f t="shared" si="143"/>
        <v>0</v>
      </c>
      <c r="AB153" s="133">
        <v>1319</v>
      </c>
      <c r="AC153" s="10">
        <f t="shared" si="123"/>
        <v>0</v>
      </c>
      <c r="AD153" s="10">
        <f t="shared" si="144"/>
        <v>0</v>
      </c>
      <c r="AE153" s="10">
        <f t="shared" si="145"/>
        <v>0</v>
      </c>
      <c r="AF153" s="10">
        <f t="shared" si="146"/>
        <v>0</v>
      </c>
      <c r="AH153" s="128">
        <v>1510</v>
      </c>
      <c r="AI153" s="10">
        <f t="shared" si="124"/>
        <v>0</v>
      </c>
      <c r="AJ153" s="10">
        <f t="shared" si="147"/>
        <v>0</v>
      </c>
      <c r="AK153" s="10">
        <f t="shared" si="148"/>
        <v>0</v>
      </c>
      <c r="AL153" s="10">
        <f t="shared" si="149"/>
        <v>0</v>
      </c>
      <c r="AM153" s="10">
        <f t="shared" si="150"/>
        <v>0</v>
      </c>
      <c r="AN153" s="144">
        <v>1680</v>
      </c>
      <c r="AO153" s="10">
        <f t="shared" si="125"/>
        <v>1</v>
      </c>
      <c r="AP153" s="10">
        <f t="shared" si="151"/>
        <v>0</v>
      </c>
      <c r="AQ153" s="10">
        <f t="shared" si="152"/>
        <v>0</v>
      </c>
      <c r="AR153" s="10">
        <f t="shared" si="153"/>
        <v>0</v>
      </c>
      <c r="AS153" s="10">
        <f t="shared" si="154"/>
        <v>0</v>
      </c>
      <c r="AT153" s="133">
        <v>2068</v>
      </c>
      <c r="AU153" s="10">
        <f t="shared" si="126"/>
        <v>0</v>
      </c>
      <c r="AV153" s="10">
        <f t="shared" si="155"/>
        <v>0</v>
      </c>
      <c r="AW153" s="10">
        <f t="shared" si="156"/>
        <v>0</v>
      </c>
      <c r="AX153" s="10">
        <f t="shared" si="157"/>
        <v>0</v>
      </c>
      <c r="AY153" s="10">
        <f t="shared" si="158"/>
        <v>0</v>
      </c>
      <c r="AZ153" s="133">
        <v>2335</v>
      </c>
      <c r="BA153" s="10">
        <f t="shared" si="127"/>
        <v>0</v>
      </c>
      <c r="BB153" s="10">
        <f t="shared" si="159"/>
        <v>0</v>
      </c>
      <c r="BC153" s="10">
        <f t="shared" si="160"/>
        <v>0</v>
      </c>
      <c r="BD153" s="10">
        <f t="shared" si="161"/>
        <v>0</v>
      </c>
      <c r="BE153" s="10">
        <f t="shared" si="162"/>
        <v>0</v>
      </c>
      <c r="BF153" s="10">
        <f t="shared" si="163"/>
        <v>0</v>
      </c>
      <c r="BG153" s="10">
        <f t="shared" si="164"/>
        <v>0</v>
      </c>
      <c r="BH153" s="10">
        <f t="shared" si="165"/>
        <v>0</v>
      </c>
      <c r="BJ153" s="133">
        <v>2415</v>
      </c>
      <c r="BK153" s="196">
        <f t="shared" si="166"/>
        <v>0</v>
      </c>
      <c r="BL153" s="197">
        <f t="shared" si="167"/>
        <v>0</v>
      </c>
      <c r="BM153" s="197">
        <f t="shared" si="168"/>
        <v>0</v>
      </c>
      <c r="BN153" s="197">
        <f t="shared" si="169"/>
        <v>0</v>
      </c>
      <c r="BO153" s="197">
        <f t="shared" si="170"/>
        <v>0</v>
      </c>
      <c r="BP153" s="197">
        <f t="shared" si="171"/>
        <v>0</v>
      </c>
      <c r="BQ153" s="197">
        <f t="shared" si="172"/>
        <v>0</v>
      </c>
      <c r="BR153" s="197">
        <f t="shared" si="225"/>
        <v>0</v>
      </c>
      <c r="BS153" s="198">
        <f t="shared" si="173"/>
        <v>0</v>
      </c>
      <c r="BT153" s="116">
        <f t="shared" si="174"/>
        <v>1</v>
      </c>
      <c r="BU153" s="164">
        <v>3138</v>
      </c>
      <c r="BV153" s="164">
        <f t="shared" si="175"/>
        <v>0</v>
      </c>
      <c r="BW153" s="98">
        <f t="shared" si="176"/>
        <v>0</v>
      </c>
      <c r="BX153" s="98">
        <f t="shared" si="177"/>
        <v>0</v>
      </c>
      <c r="BY153" s="98">
        <f t="shared" si="178"/>
        <v>0</v>
      </c>
      <c r="BZ153" s="98">
        <f t="shared" si="179"/>
        <v>0</v>
      </c>
      <c r="CA153" s="98">
        <f t="shared" si="180"/>
        <v>0</v>
      </c>
      <c r="CB153" s="98">
        <f t="shared" si="181"/>
        <v>0</v>
      </c>
      <c r="CC153" s="98">
        <f t="shared" si="182"/>
        <v>0</v>
      </c>
      <c r="CD153" s="197">
        <f t="shared" si="183"/>
        <v>0</v>
      </c>
      <c r="CE153" s="198">
        <f t="shared" si="184"/>
        <v>0</v>
      </c>
      <c r="CF153" s="116">
        <f t="shared" si="185"/>
        <v>1</v>
      </c>
      <c r="CG153" s="164">
        <v>3138</v>
      </c>
      <c r="CH153" s="196">
        <f t="shared" si="186"/>
        <v>1</v>
      </c>
      <c r="CI153" s="98">
        <f t="shared" si="187"/>
        <v>0</v>
      </c>
      <c r="CJ153" s="98">
        <f t="shared" si="188"/>
        <v>0</v>
      </c>
      <c r="CK153" s="98">
        <f t="shared" si="189"/>
        <v>0</v>
      </c>
      <c r="CL153" s="98">
        <f t="shared" si="190"/>
        <v>0</v>
      </c>
      <c r="CM153" s="98">
        <f t="shared" si="191"/>
        <v>0</v>
      </c>
      <c r="CN153" s="98">
        <f t="shared" si="192"/>
        <v>0</v>
      </c>
      <c r="CO153" s="99">
        <f t="shared" si="193"/>
        <v>0</v>
      </c>
      <c r="CP153" s="98">
        <f t="shared" si="194"/>
        <v>0</v>
      </c>
      <c r="CQ153" s="197">
        <f t="shared" si="195"/>
        <v>0</v>
      </c>
      <c r="CR153" s="198">
        <f t="shared" si="196"/>
        <v>0</v>
      </c>
      <c r="CS153">
        <f t="shared" si="197"/>
        <v>1</v>
      </c>
      <c r="CU153" s="164">
        <v>3357</v>
      </c>
      <c r="CV153" s="196">
        <f t="shared" si="128"/>
        <v>0</v>
      </c>
      <c r="CW153" s="98">
        <f t="shared" si="129"/>
        <v>1</v>
      </c>
      <c r="CX153" s="98">
        <f t="shared" si="130"/>
        <v>0</v>
      </c>
      <c r="CY153" s="98">
        <f t="shared" si="131"/>
        <v>0</v>
      </c>
      <c r="CZ153" s="98">
        <f t="shared" si="132"/>
        <v>0</v>
      </c>
      <c r="DA153" s="98">
        <f t="shared" si="133"/>
        <v>0</v>
      </c>
      <c r="DB153" s="98">
        <f t="shared" si="134"/>
        <v>0</v>
      </c>
      <c r="DC153" s="99">
        <f t="shared" si="135"/>
        <v>0</v>
      </c>
      <c r="DD153" s="98">
        <f t="shared" si="136"/>
        <v>0</v>
      </c>
      <c r="DE153" s="197">
        <f t="shared" si="137"/>
        <v>0</v>
      </c>
      <c r="DF153" s="197">
        <f t="shared" si="138"/>
        <v>0</v>
      </c>
      <c r="DG153" s="198">
        <f t="shared" si="139"/>
        <v>0</v>
      </c>
      <c r="DH153">
        <f t="shared" si="198"/>
        <v>1</v>
      </c>
      <c r="DJ153" s="164">
        <v>4039</v>
      </c>
      <c r="DK153" s="196">
        <f t="shared" si="199"/>
        <v>0</v>
      </c>
      <c r="DL153" s="98">
        <f t="shared" si="200"/>
        <v>0</v>
      </c>
      <c r="DM153" s="98">
        <f t="shared" si="201"/>
        <v>0</v>
      </c>
      <c r="DN153" s="98">
        <f t="shared" si="202"/>
        <v>0</v>
      </c>
      <c r="DO153" s="98">
        <f t="shared" si="203"/>
        <v>0</v>
      </c>
      <c r="DP153" s="98">
        <f t="shared" si="204"/>
        <v>0</v>
      </c>
      <c r="DQ153" s="98">
        <f t="shared" si="205"/>
        <v>0</v>
      </c>
      <c r="DR153" s="98">
        <f t="shared" si="206"/>
        <v>0</v>
      </c>
      <c r="DS153" s="98">
        <f t="shared" si="207"/>
        <v>0</v>
      </c>
      <c r="DT153" s="197">
        <f t="shared" si="208"/>
        <v>0</v>
      </c>
      <c r="DU153" s="197">
        <f t="shared" si="209"/>
        <v>0</v>
      </c>
      <c r="DV153" s="198">
        <f t="shared" si="210"/>
        <v>0</v>
      </c>
      <c r="DW153">
        <f t="shared" si="211"/>
        <v>0</v>
      </c>
      <c r="DY153" s="196">
        <v>2557</v>
      </c>
      <c r="DZ153" s="196">
        <f t="shared" si="212"/>
        <v>0</v>
      </c>
      <c r="EA153" s="197">
        <f t="shared" si="213"/>
        <v>1</v>
      </c>
      <c r="EB153" s="98">
        <f t="shared" si="214"/>
        <v>0</v>
      </c>
      <c r="EC153" s="98">
        <f t="shared" si="215"/>
        <v>0</v>
      </c>
      <c r="ED153" s="98">
        <f t="shared" si="216"/>
        <v>0</v>
      </c>
      <c r="EE153" s="98">
        <f t="shared" si="217"/>
        <v>0</v>
      </c>
      <c r="EF153" s="98">
        <f t="shared" si="218"/>
        <v>0</v>
      </c>
      <c r="EG153" s="98">
        <f t="shared" si="219"/>
        <v>0</v>
      </c>
      <c r="EH153" s="98">
        <f t="shared" si="220"/>
        <v>0</v>
      </c>
      <c r="EI153" s="98">
        <f t="shared" si="221"/>
        <v>0</v>
      </c>
      <c r="EJ153" s="197">
        <f t="shared" si="222"/>
        <v>0</v>
      </c>
      <c r="EK153" s="197">
        <f t="shared" si="223"/>
        <v>0</v>
      </c>
      <c r="EL153" s="198">
        <f t="shared" si="224"/>
        <v>0</v>
      </c>
    </row>
    <row r="154" spans="2:142" x14ac:dyDescent="0.2">
      <c r="B154" s="133">
        <v>126</v>
      </c>
      <c r="H154" s="2"/>
      <c r="M154" s="2"/>
      <c r="O154" s="97"/>
      <c r="P154" s="128">
        <v>862</v>
      </c>
      <c r="Q154">
        <f t="shared" si="122"/>
        <v>0</v>
      </c>
      <c r="R154" s="10">
        <f t="shared" si="140"/>
        <v>0</v>
      </c>
      <c r="V154" s="128">
        <v>933</v>
      </c>
      <c r="W154">
        <f t="shared" si="141"/>
        <v>0</v>
      </c>
      <c r="X154" s="10">
        <f t="shared" si="142"/>
        <v>0</v>
      </c>
      <c r="Y154" s="10">
        <f t="shared" si="143"/>
        <v>0</v>
      </c>
      <c r="AB154" s="133">
        <v>1388</v>
      </c>
      <c r="AC154" s="10">
        <f t="shared" si="123"/>
        <v>0</v>
      </c>
      <c r="AD154" s="10">
        <f t="shared" si="144"/>
        <v>0</v>
      </c>
      <c r="AE154" s="10">
        <f t="shared" si="145"/>
        <v>0</v>
      </c>
      <c r="AF154" s="10">
        <f t="shared" si="146"/>
        <v>0</v>
      </c>
      <c r="AH154" s="128">
        <v>1592</v>
      </c>
      <c r="AI154" s="10">
        <f t="shared" si="124"/>
        <v>0</v>
      </c>
      <c r="AJ154" s="10">
        <f t="shared" si="147"/>
        <v>0</v>
      </c>
      <c r="AK154" s="10">
        <f t="shared" si="148"/>
        <v>0</v>
      </c>
      <c r="AL154" s="10">
        <f t="shared" si="149"/>
        <v>0</v>
      </c>
      <c r="AM154" s="10">
        <f t="shared" si="150"/>
        <v>0</v>
      </c>
      <c r="AN154" s="133">
        <v>1718</v>
      </c>
      <c r="AO154" s="10">
        <f t="shared" si="125"/>
        <v>0</v>
      </c>
      <c r="AP154" s="10">
        <f t="shared" si="151"/>
        <v>0</v>
      </c>
      <c r="AQ154" s="10">
        <f t="shared" si="152"/>
        <v>0</v>
      </c>
      <c r="AR154" s="10">
        <f t="shared" si="153"/>
        <v>0</v>
      </c>
      <c r="AS154" s="10">
        <f t="shared" si="154"/>
        <v>0</v>
      </c>
      <c r="AT154" s="133">
        <v>2165</v>
      </c>
      <c r="AU154" s="10">
        <f t="shared" si="126"/>
        <v>0</v>
      </c>
      <c r="AV154" s="10">
        <f t="shared" si="155"/>
        <v>0</v>
      </c>
      <c r="AW154" s="10">
        <f t="shared" si="156"/>
        <v>0</v>
      </c>
      <c r="AX154" s="10">
        <f t="shared" si="157"/>
        <v>0</v>
      </c>
      <c r="AY154" s="10">
        <f t="shared" si="158"/>
        <v>0</v>
      </c>
      <c r="AZ154" s="133">
        <v>2337</v>
      </c>
      <c r="BA154" s="10">
        <f t="shared" si="127"/>
        <v>0</v>
      </c>
      <c r="BB154" s="10">
        <f t="shared" si="159"/>
        <v>0</v>
      </c>
      <c r="BC154" s="10">
        <f t="shared" si="160"/>
        <v>0</v>
      </c>
      <c r="BD154" s="10">
        <f t="shared" si="161"/>
        <v>0</v>
      </c>
      <c r="BE154" s="10">
        <f t="shared" si="162"/>
        <v>0</v>
      </c>
      <c r="BF154" s="10">
        <f t="shared" si="163"/>
        <v>0</v>
      </c>
      <c r="BG154" s="10">
        <f t="shared" si="164"/>
        <v>0</v>
      </c>
      <c r="BH154" s="10">
        <f t="shared" si="165"/>
        <v>0</v>
      </c>
      <c r="BJ154" s="133">
        <v>2753</v>
      </c>
      <c r="BK154" s="196">
        <f t="shared" si="166"/>
        <v>0</v>
      </c>
      <c r="BL154" s="197">
        <f t="shared" si="167"/>
        <v>0</v>
      </c>
      <c r="BM154" s="197">
        <f t="shared" si="168"/>
        <v>0</v>
      </c>
      <c r="BN154" s="197">
        <f t="shared" si="169"/>
        <v>0</v>
      </c>
      <c r="BO154" s="197">
        <f t="shared" si="170"/>
        <v>0</v>
      </c>
      <c r="BP154" s="197">
        <f t="shared" si="171"/>
        <v>0</v>
      </c>
      <c r="BQ154" s="197">
        <f t="shared" si="172"/>
        <v>0</v>
      </c>
      <c r="BR154" s="197">
        <f t="shared" si="225"/>
        <v>0</v>
      </c>
      <c r="BS154" s="198">
        <f t="shared" si="173"/>
        <v>0</v>
      </c>
      <c r="BT154" s="116">
        <f t="shared" si="174"/>
        <v>1</v>
      </c>
      <c r="BU154" s="164">
        <v>3234</v>
      </c>
      <c r="BV154" s="164">
        <f t="shared" si="175"/>
        <v>0</v>
      </c>
      <c r="BW154" s="98">
        <f t="shared" si="176"/>
        <v>0</v>
      </c>
      <c r="BX154" s="98">
        <f t="shared" si="177"/>
        <v>0</v>
      </c>
      <c r="BY154" s="98">
        <f t="shared" si="178"/>
        <v>0</v>
      </c>
      <c r="BZ154" s="98">
        <f t="shared" si="179"/>
        <v>0</v>
      </c>
      <c r="CA154" s="98">
        <f t="shared" si="180"/>
        <v>0</v>
      </c>
      <c r="CB154" s="98">
        <f t="shared" si="181"/>
        <v>0</v>
      </c>
      <c r="CC154" s="98">
        <f t="shared" si="182"/>
        <v>0</v>
      </c>
      <c r="CD154" s="197">
        <f t="shared" si="183"/>
        <v>0</v>
      </c>
      <c r="CE154" s="198">
        <f t="shared" si="184"/>
        <v>0</v>
      </c>
      <c r="CF154" s="116">
        <f t="shared" si="185"/>
        <v>1</v>
      </c>
      <c r="CG154" s="164">
        <v>3456</v>
      </c>
      <c r="CH154" s="196">
        <f t="shared" si="186"/>
        <v>0</v>
      </c>
      <c r="CI154" s="98">
        <f t="shared" si="187"/>
        <v>0</v>
      </c>
      <c r="CJ154" s="98">
        <f t="shared" si="188"/>
        <v>0</v>
      </c>
      <c r="CK154" s="98">
        <f t="shared" si="189"/>
        <v>0</v>
      </c>
      <c r="CL154" s="98">
        <f t="shared" si="190"/>
        <v>0</v>
      </c>
      <c r="CM154" s="98">
        <f t="shared" si="191"/>
        <v>0</v>
      </c>
      <c r="CN154" s="98">
        <f t="shared" si="192"/>
        <v>0</v>
      </c>
      <c r="CO154" s="99">
        <f t="shared" si="193"/>
        <v>0</v>
      </c>
      <c r="CP154" s="98">
        <f t="shared" si="194"/>
        <v>0</v>
      </c>
      <c r="CQ154" s="197">
        <f t="shared" si="195"/>
        <v>0</v>
      </c>
      <c r="CR154" s="198">
        <f t="shared" si="196"/>
        <v>0</v>
      </c>
      <c r="CS154">
        <f t="shared" si="197"/>
        <v>0</v>
      </c>
      <c r="CU154" s="166">
        <v>3481</v>
      </c>
      <c r="CV154" s="196">
        <f t="shared" si="128"/>
        <v>0</v>
      </c>
      <c r="CW154" s="98">
        <f t="shared" si="129"/>
        <v>0</v>
      </c>
      <c r="CX154" s="98">
        <f t="shared" si="130"/>
        <v>0</v>
      </c>
      <c r="CY154" s="98">
        <f t="shared" si="131"/>
        <v>0</v>
      </c>
      <c r="CZ154" s="98">
        <f t="shared" si="132"/>
        <v>0</v>
      </c>
      <c r="DA154" s="98">
        <f t="shared" si="133"/>
        <v>0</v>
      </c>
      <c r="DB154" s="98">
        <f t="shared" si="134"/>
        <v>0</v>
      </c>
      <c r="DC154" s="99">
        <f t="shared" si="135"/>
        <v>0</v>
      </c>
      <c r="DD154" s="98">
        <f t="shared" si="136"/>
        <v>0</v>
      </c>
      <c r="DE154" s="197">
        <f t="shared" si="137"/>
        <v>0</v>
      </c>
      <c r="DF154" s="197">
        <f t="shared" si="138"/>
        <v>0</v>
      </c>
      <c r="DG154" s="198">
        <f t="shared" si="139"/>
        <v>0</v>
      </c>
      <c r="DH154">
        <f t="shared" si="198"/>
        <v>0</v>
      </c>
      <c r="DJ154" s="166">
        <v>4334</v>
      </c>
      <c r="DK154" s="196">
        <f t="shared" si="199"/>
        <v>1</v>
      </c>
      <c r="DL154" s="98">
        <f t="shared" si="200"/>
        <v>0</v>
      </c>
      <c r="DM154" s="98">
        <f t="shared" si="201"/>
        <v>0</v>
      </c>
      <c r="DN154" s="98">
        <f t="shared" si="202"/>
        <v>0</v>
      </c>
      <c r="DO154" s="98">
        <f t="shared" si="203"/>
        <v>0</v>
      </c>
      <c r="DP154" s="98">
        <f t="shared" si="204"/>
        <v>0</v>
      </c>
      <c r="DQ154" s="98">
        <f t="shared" si="205"/>
        <v>0</v>
      </c>
      <c r="DR154" s="98">
        <f t="shared" si="206"/>
        <v>0</v>
      </c>
      <c r="DS154" s="98">
        <f t="shared" si="207"/>
        <v>0</v>
      </c>
      <c r="DT154" s="197">
        <f t="shared" si="208"/>
        <v>0</v>
      </c>
      <c r="DU154" s="197">
        <f t="shared" si="209"/>
        <v>0</v>
      </c>
      <c r="DV154" s="198">
        <f t="shared" si="210"/>
        <v>0</v>
      </c>
      <c r="DW154">
        <f t="shared" si="211"/>
        <v>1</v>
      </c>
      <c r="DY154" s="196">
        <v>2590</v>
      </c>
      <c r="DZ154" s="196">
        <f t="shared" si="212"/>
        <v>1</v>
      </c>
      <c r="EA154" s="197">
        <f t="shared" si="213"/>
        <v>1</v>
      </c>
      <c r="EB154" s="98">
        <f t="shared" si="214"/>
        <v>0</v>
      </c>
      <c r="EC154" s="98">
        <f t="shared" si="215"/>
        <v>0</v>
      </c>
      <c r="ED154" s="98">
        <f t="shared" si="216"/>
        <v>0</v>
      </c>
      <c r="EE154" s="98">
        <f t="shared" si="217"/>
        <v>0</v>
      </c>
      <c r="EF154" s="98">
        <f t="shared" si="218"/>
        <v>0</v>
      </c>
      <c r="EG154" s="98">
        <f t="shared" si="219"/>
        <v>0</v>
      </c>
      <c r="EH154" s="98">
        <f t="shared" si="220"/>
        <v>0</v>
      </c>
      <c r="EI154" s="98">
        <f t="shared" si="221"/>
        <v>0</v>
      </c>
      <c r="EJ154" s="197">
        <f t="shared" si="222"/>
        <v>0</v>
      </c>
      <c r="EK154" s="197">
        <f t="shared" si="223"/>
        <v>0</v>
      </c>
      <c r="EL154" s="198">
        <f t="shared" si="224"/>
        <v>0</v>
      </c>
    </row>
    <row r="155" spans="2:142" x14ac:dyDescent="0.2">
      <c r="B155" s="133">
        <v>232</v>
      </c>
      <c r="H155" s="2"/>
      <c r="M155" s="2"/>
      <c r="O155" s="97"/>
      <c r="P155" s="128">
        <v>930</v>
      </c>
      <c r="Q155">
        <f t="shared" si="122"/>
        <v>0</v>
      </c>
      <c r="R155" s="10">
        <f t="shared" si="140"/>
        <v>0</v>
      </c>
      <c r="V155" s="130">
        <v>1038</v>
      </c>
      <c r="W155">
        <f t="shared" si="141"/>
        <v>0</v>
      </c>
      <c r="X155" s="10">
        <f t="shared" si="142"/>
        <v>0</v>
      </c>
      <c r="Y155" s="10">
        <f t="shared" si="143"/>
        <v>0</v>
      </c>
      <c r="AB155" s="133">
        <v>1391</v>
      </c>
      <c r="AC155" s="10">
        <f t="shared" si="123"/>
        <v>0</v>
      </c>
      <c r="AD155" s="10">
        <f t="shared" si="144"/>
        <v>0</v>
      </c>
      <c r="AE155" s="10">
        <f t="shared" si="145"/>
        <v>0</v>
      </c>
      <c r="AF155" s="10">
        <f t="shared" si="146"/>
        <v>0</v>
      </c>
      <c r="AH155" s="128">
        <v>1647</v>
      </c>
      <c r="AI155" s="10">
        <f t="shared" si="124"/>
        <v>0</v>
      </c>
      <c r="AJ155" s="10">
        <f t="shared" si="147"/>
        <v>0</v>
      </c>
      <c r="AK155" s="10">
        <f t="shared" si="148"/>
        <v>0</v>
      </c>
      <c r="AL155" s="10">
        <f t="shared" si="149"/>
        <v>0</v>
      </c>
      <c r="AM155" s="10">
        <f t="shared" si="150"/>
        <v>0</v>
      </c>
      <c r="AN155" s="133">
        <v>1756</v>
      </c>
      <c r="AO155" s="10">
        <f t="shared" si="125"/>
        <v>0</v>
      </c>
      <c r="AP155" s="10">
        <f t="shared" si="151"/>
        <v>0</v>
      </c>
      <c r="AQ155" s="10">
        <f t="shared" si="152"/>
        <v>0</v>
      </c>
      <c r="AR155" s="10">
        <f t="shared" si="153"/>
        <v>0</v>
      </c>
      <c r="AS155" s="10">
        <f t="shared" si="154"/>
        <v>0</v>
      </c>
      <c r="AT155" s="133">
        <v>2166</v>
      </c>
      <c r="AU155" s="10">
        <f t="shared" si="126"/>
        <v>0</v>
      </c>
      <c r="AV155" s="10">
        <f t="shared" si="155"/>
        <v>0</v>
      </c>
      <c r="AW155" s="10">
        <f t="shared" si="156"/>
        <v>0</v>
      </c>
      <c r="AX155" s="10">
        <f t="shared" si="157"/>
        <v>0</v>
      </c>
      <c r="AY155" s="10">
        <f t="shared" si="158"/>
        <v>0</v>
      </c>
      <c r="AZ155" s="144">
        <v>2340</v>
      </c>
      <c r="BA155" s="10">
        <f t="shared" si="127"/>
        <v>0</v>
      </c>
      <c r="BB155" s="10">
        <f t="shared" si="159"/>
        <v>0</v>
      </c>
      <c r="BC155" s="10">
        <f t="shared" si="160"/>
        <v>0</v>
      </c>
      <c r="BD155" s="10">
        <f t="shared" si="161"/>
        <v>0</v>
      </c>
      <c r="BE155" s="10">
        <f t="shared" si="162"/>
        <v>0</v>
      </c>
      <c r="BF155" s="10">
        <f t="shared" si="163"/>
        <v>0</v>
      </c>
      <c r="BG155" s="10">
        <f t="shared" si="164"/>
        <v>0</v>
      </c>
      <c r="BH155" s="10">
        <f t="shared" si="165"/>
        <v>0</v>
      </c>
      <c r="BJ155" s="133">
        <v>2771</v>
      </c>
      <c r="BK155" s="196">
        <f t="shared" si="166"/>
        <v>0</v>
      </c>
      <c r="BL155" s="197">
        <f t="shared" si="167"/>
        <v>0</v>
      </c>
      <c r="BM155" s="197">
        <f t="shared" si="168"/>
        <v>0</v>
      </c>
      <c r="BN155" s="197">
        <f t="shared" si="169"/>
        <v>0</v>
      </c>
      <c r="BO155" s="197">
        <f t="shared" si="170"/>
        <v>0</v>
      </c>
      <c r="BP155" s="197">
        <f t="shared" si="171"/>
        <v>0</v>
      </c>
      <c r="BQ155" s="197">
        <f t="shared" si="172"/>
        <v>0</v>
      </c>
      <c r="BR155" s="197">
        <f t="shared" si="225"/>
        <v>0</v>
      </c>
      <c r="BS155" s="198">
        <f t="shared" si="173"/>
        <v>0</v>
      </c>
      <c r="BT155" s="116">
        <f t="shared" si="174"/>
        <v>1</v>
      </c>
      <c r="BU155" s="164">
        <v>3256</v>
      </c>
      <c r="BV155" s="164">
        <f t="shared" si="175"/>
        <v>0</v>
      </c>
      <c r="BW155" s="98">
        <f t="shared" si="176"/>
        <v>0</v>
      </c>
      <c r="BX155" s="98">
        <f t="shared" si="177"/>
        <v>0</v>
      </c>
      <c r="BY155" s="98">
        <f t="shared" si="178"/>
        <v>0</v>
      </c>
      <c r="BZ155" s="98">
        <f t="shared" si="179"/>
        <v>0</v>
      </c>
      <c r="CA155" s="98">
        <f t="shared" si="180"/>
        <v>0</v>
      </c>
      <c r="CB155" s="98">
        <f t="shared" si="181"/>
        <v>0</v>
      </c>
      <c r="CC155" s="98">
        <f t="shared" si="182"/>
        <v>0</v>
      </c>
      <c r="CD155" s="197">
        <f t="shared" si="183"/>
        <v>0</v>
      </c>
      <c r="CE155" s="198">
        <f t="shared" si="184"/>
        <v>0</v>
      </c>
      <c r="CF155" s="116">
        <f t="shared" si="185"/>
        <v>1</v>
      </c>
      <c r="CG155" s="164">
        <v>3494</v>
      </c>
      <c r="CH155" s="196">
        <f t="shared" si="186"/>
        <v>0</v>
      </c>
      <c r="CI155" s="98">
        <f t="shared" si="187"/>
        <v>0</v>
      </c>
      <c r="CJ155" s="98">
        <f t="shared" si="188"/>
        <v>0</v>
      </c>
      <c r="CK155" s="98">
        <f t="shared" si="189"/>
        <v>0</v>
      </c>
      <c r="CL155" s="98">
        <f t="shared" si="190"/>
        <v>0</v>
      </c>
      <c r="CM155" s="98">
        <f t="shared" si="191"/>
        <v>0</v>
      </c>
      <c r="CN155" s="98">
        <f t="shared" si="192"/>
        <v>0</v>
      </c>
      <c r="CO155" s="99">
        <f t="shared" si="193"/>
        <v>0</v>
      </c>
      <c r="CP155" s="98">
        <f t="shared" si="194"/>
        <v>0</v>
      </c>
      <c r="CQ155" s="197">
        <f t="shared" si="195"/>
        <v>0</v>
      </c>
      <c r="CR155" s="198">
        <f t="shared" si="196"/>
        <v>0</v>
      </c>
      <c r="CS155">
        <f t="shared" si="197"/>
        <v>0</v>
      </c>
      <c r="CU155" s="164">
        <v>3528</v>
      </c>
      <c r="CV155" s="196">
        <f t="shared" si="128"/>
        <v>0</v>
      </c>
      <c r="CW155" s="98">
        <f t="shared" si="129"/>
        <v>0</v>
      </c>
      <c r="CX155" s="98">
        <f t="shared" si="130"/>
        <v>0</v>
      </c>
      <c r="CY155" s="98">
        <f t="shared" si="131"/>
        <v>0</v>
      </c>
      <c r="CZ155" s="98">
        <f t="shared" si="132"/>
        <v>0</v>
      </c>
      <c r="DA155" s="98">
        <f t="shared" si="133"/>
        <v>0</v>
      </c>
      <c r="DB155" s="98">
        <f t="shared" si="134"/>
        <v>0</v>
      </c>
      <c r="DC155" s="99">
        <f t="shared" si="135"/>
        <v>0</v>
      </c>
      <c r="DD155" s="98">
        <f t="shared" si="136"/>
        <v>0</v>
      </c>
      <c r="DE155" s="197">
        <f t="shared" si="137"/>
        <v>0</v>
      </c>
      <c r="DF155" s="197">
        <f t="shared" si="138"/>
        <v>0</v>
      </c>
      <c r="DG155" s="198">
        <f t="shared" si="139"/>
        <v>0</v>
      </c>
      <c r="DH155">
        <f t="shared" si="198"/>
        <v>0</v>
      </c>
      <c r="DJ155" s="164">
        <v>4450</v>
      </c>
      <c r="DK155" s="196">
        <f t="shared" si="199"/>
        <v>0</v>
      </c>
      <c r="DL155" s="98">
        <f t="shared" si="200"/>
        <v>0</v>
      </c>
      <c r="DM155" s="98">
        <f t="shared" si="201"/>
        <v>0</v>
      </c>
      <c r="DN155" s="98">
        <f t="shared" si="202"/>
        <v>0</v>
      </c>
      <c r="DO155" s="98">
        <f t="shared" si="203"/>
        <v>0</v>
      </c>
      <c r="DP155" s="98">
        <f t="shared" si="204"/>
        <v>0</v>
      </c>
      <c r="DQ155" s="98">
        <f t="shared" si="205"/>
        <v>0</v>
      </c>
      <c r="DR155" s="98">
        <f t="shared" si="206"/>
        <v>0</v>
      </c>
      <c r="DS155" s="98">
        <f t="shared" si="207"/>
        <v>0</v>
      </c>
      <c r="DT155" s="197">
        <f t="shared" si="208"/>
        <v>0</v>
      </c>
      <c r="DU155" s="197">
        <f t="shared" si="209"/>
        <v>0</v>
      </c>
      <c r="DV155" s="198">
        <f t="shared" si="210"/>
        <v>0</v>
      </c>
      <c r="DW155">
        <f t="shared" si="211"/>
        <v>0</v>
      </c>
      <c r="DY155" s="196">
        <v>2848</v>
      </c>
      <c r="DZ155" s="196">
        <f t="shared" si="212"/>
        <v>0</v>
      </c>
      <c r="EA155" s="197">
        <f t="shared" si="213"/>
        <v>0</v>
      </c>
      <c r="EB155" s="98">
        <f t="shared" si="214"/>
        <v>0</v>
      </c>
      <c r="EC155" s="98">
        <f t="shared" si="215"/>
        <v>0</v>
      </c>
      <c r="ED155" s="98">
        <f t="shared" si="216"/>
        <v>0</v>
      </c>
      <c r="EE155" s="98">
        <f t="shared" si="217"/>
        <v>0</v>
      </c>
      <c r="EF155" s="98">
        <f t="shared" si="218"/>
        <v>0</v>
      </c>
      <c r="EG155" s="98">
        <f t="shared" si="219"/>
        <v>0</v>
      </c>
      <c r="EH155" s="98">
        <f t="shared" si="220"/>
        <v>0</v>
      </c>
      <c r="EI155" s="98">
        <f t="shared" si="221"/>
        <v>0</v>
      </c>
      <c r="EJ155" s="197">
        <f t="shared" si="222"/>
        <v>0</v>
      </c>
      <c r="EK155" s="197">
        <f t="shared" si="223"/>
        <v>0</v>
      </c>
      <c r="EL155" s="198">
        <f t="shared" si="224"/>
        <v>0</v>
      </c>
    </row>
    <row r="156" spans="2:142" x14ac:dyDescent="0.2">
      <c r="B156" s="133">
        <v>131</v>
      </c>
      <c r="H156" s="2"/>
      <c r="M156" s="2"/>
      <c r="O156" s="97"/>
      <c r="P156" s="128">
        <v>942</v>
      </c>
      <c r="Q156">
        <f t="shared" si="122"/>
        <v>0</v>
      </c>
      <c r="R156" s="10">
        <f t="shared" si="140"/>
        <v>0</v>
      </c>
      <c r="V156" s="128">
        <v>1108</v>
      </c>
      <c r="W156">
        <f t="shared" si="141"/>
        <v>0</v>
      </c>
      <c r="X156" s="10">
        <f t="shared" si="142"/>
        <v>0</v>
      </c>
      <c r="Y156" s="10">
        <f t="shared" si="143"/>
        <v>0</v>
      </c>
      <c r="AB156" s="133">
        <v>1403</v>
      </c>
      <c r="AC156" s="10">
        <f t="shared" si="123"/>
        <v>0</v>
      </c>
      <c r="AD156" s="10">
        <f t="shared" si="144"/>
        <v>0</v>
      </c>
      <c r="AE156" s="10">
        <f t="shared" si="145"/>
        <v>0</v>
      </c>
      <c r="AF156" s="10">
        <f t="shared" si="146"/>
        <v>0</v>
      </c>
      <c r="AH156" s="128">
        <v>1648</v>
      </c>
      <c r="AI156" s="10">
        <f t="shared" si="124"/>
        <v>0</v>
      </c>
      <c r="AJ156" s="10">
        <f t="shared" si="147"/>
        <v>0</v>
      </c>
      <c r="AK156" s="10">
        <f t="shared" si="148"/>
        <v>0</v>
      </c>
      <c r="AL156" s="10">
        <f t="shared" si="149"/>
        <v>0</v>
      </c>
      <c r="AM156" s="10">
        <f t="shared" si="150"/>
        <v>0</v>
      </c>
      <c r="AN156" s="133">
        <v>1816</v>
      </c>
      <c r="AO156" s="10">
        <f t="shared" si="125"/>
        <v>0</v>
      </c>
      <c r="AP156" s="10">
        <f t="shared" si="151"/>
        <v>0</v>
      </c>
      <c r="AQ156" s="10">
        <f t="shared" si="152"/>
        <v>0</v>
      </c>
      <c r="AR156" s="10">
        <f t="shared" si="153"/>
        <v>0</v>
      </c>
      <c r="AS156" s="10">
        <f t="shared" si="154"/>
        <v>0</v>
      </c>
      <c r="AT156" s="133">
        <v>2194</v>
      </c>
      <c r="AU156" s="10">
        <f t="shared" si="126"/>
        <v>0</v>
      </c>
      <c r="AV156" s="10">
        <f t="shared" si="155"/>
        <v>0</v>
      </c>
      <c r="AW156" s="10">
        <f t="shared" si="156"/>
        <v>0</v>
      </c>
      <c r="AX156" s="10">
        <f t="shared" si="157"/>
        <v>0</v>
      </c>
      <c r="AY156" s="10">
        <f t="shared" si="158"/>
        <v>0</v>
      </c>
      <c r="AZ156" s="133">
        <v>2344</v>
      </c>
      <c r="BA156" s="10">
        <f t="shared" si="127"/>
        <v>0</v>
      </c>
      <c r="BB156" s="10">
        <f t="shared" si="159"/>
        <v>0</v>
      </c>
      <c r="BC156" s="10">
        <f t="shared" si="160"/>
        <v>0</v>
      </c>
      <c r="BD156" s="10">
        <f t="shared" si="161"/>
        <v>0</v>
      </c>
      <c r="BE156" s="10">
        <f t="shared" si="162"/>
        <v>0</v>
      </c>
      <c r="BF156" s="10">
        <f t="shared" si="163"/>
        <v>0</v>
      </c>
      <c r="BG156" s="10">
        <f t="shared" si="164"/>
        <v>0</v>
      </c>
      <c r="BH156" s="10">
        <f t="shared" si="165"/>
        <v>0</v>
      </c>
      <c r="BJ156" s="133">
        <v>2775</v>
      </c>
      <c r="BK156" s="196">
        <f t="shared" si="166"/>
        <v>0</v>
      </c>
      <c r="BL156" s="197">
        <f t="shared" si="167"/>
        <v>0</v>
      </c>
      <c r="BM156" s="197">
        <f t="shared" si="168"/>
        <v>0</v>
      </c>
      <c r="BN156" s="197">
        <f t="shared" si="169"/>
        <v>0</v>
      </c>
      <c r="BO156" s="197">
        <f t="shared" si="170"/>
        <v>0</v>
      </c>
      <c r="BP156" s="197">
        <f t="shared" si="171"/>
        <v>0</v>
      </c>
      <c r="BQ156" s="197">
        <f t="shared" si="172"/>
        <v>0</v>
      </c>
      <c r="BR156" s="197">
        <f t="shared" si="225"/>
        <v>0</v>
      </c>
      <c r="BS156" s="198">
        <f t="shared" si="173"/>
        <v>0</v>
      </c>
      <c r="BT156" s="116">
        <f t="shared" si="174"/>
        <v>1</v>
      </c>
      <c r="BU156" s="164">
        <v>3280</v>
      </c>
      <c r="BV156" s="164">
        <f t="shared" si="175"/>
        <v>0</v>
      </c>
      <c r="BW156" s="98">
        <f t="shared" si="176"/>
        <v>0</v>
      </c>
      <c r="BX156" s="98">
        <f t="shared" si="177"/>
        <v>0</v>
      </c>
      <c r="BY156" s="98">
        <f t="shared" si="178"/>
        <v>0</v>
      </c>
      <c r="BZ156" s="98">
        <f t="shared" si="179"/>
        <v>0</v>
      </c>
      <c r="CA156" s="98">
        <f t="shared" si="180"/>
        <v>0</v>
      </c>
      <c r="CB156" s="98">
        <f t="shared" si="181"/>
        <v>0</v>
      </c>
      <c r="CC156" s="98">
        <f t="shared" si="182"/>
        <v>0</v>
      </c>
      <c r="CD156" s="197">
        <f t="shared" si="183"/>
        <v>0</v>
      </c>
      <c r="CE156" s="198">
        <f t="shared" si="184"/>
        <v>0</v>
      </c>
      <c r="CF156" s="116">
        <f t="shared" si="185"/>
        <v>1</v>
      </c>
      <c r="CG156" s="164">
        <v>3539</v>
      </c>
      <c r="CH156" s="196">
        <f t="shared" si="186"/>
        <v>0</v>
      </c>
      <c r="CI156" s="98">
        <f t="shared" si="187"/>
        <v>0</v>
      </c>
      <c r="CJ156" s="98">
        <f t="shared" si="188"/>
        <v>0</v>
      </c>
      <c r="CK156" s="98">
        <f t="shared" si="189"/>
        <v>0</v>
      </c>
      <c r="CL156" s="98">
        <f t="shared" si="190"/>
        <v>0</v>
      </c>
      <c r="CM156" s="98">
        <f t="shared" si="191"/>
        <v>0</v>
      </c>
      <c r="CN156" s="98">
        <f t="shared" si="192"/>
        <v>0</v>
      </c>
      <c r="CO156" s="99">
        <f t="shared" si="193"/>
        <v>0</v>
      </c>
      <c r="CP156" s="98">
        <f t="shared" si="194"/>
        <v>0</v>
      </c>
      <c r="CQ156" s="197">
        <f t="shared" si="195"/>
        <v>0</v>
      </c>
      <c r="CR156" s="198">
        <f t="shared" si="196"/>
        <v>0</v>
      </c>
      <c r="CS156">
        <f t="shared" si="197"/>
        <v>0</v>
      </c>
      <c r="CU156" s="164">
        <v>4143</v>
      </c>
      <c r="CV156" s="196">
        <f t="shared" si="128"/>
        <v>0</v>
      </c>
      <c r="CW156" s="98">
        <f t="shared" si="129"/>
        <v>0</v>
      </c>
      <c r="CX156" s="98">
        <f t="shared" si="130"/>
        <v>0</v>
      </c>
      <c r="CY156" s="98">
        <f t="shared" si="131"/>
        <v>0</v>
      </c>
      <c r="CZ156" s="98">
        <f t="shared" si="132"/>
        <v>0</v>
      </c>
      <c r="DA156" s="98">
        <f t="shared" si="133"/>
        <v>0</v>
      </c>
      <c r="DB156" s="98">
        <f t="shared" si="134"/>
        <v>0</v>
      </c>
      <c r="DC156" s="99">
        <f t="shared" si="135"/>
        <v>0</v>
      </c>
      <c r="DD156" s="98">
        <f t="shared" si="136"/>
        <v>0</v>
      </c>
      <c r="DE156" s="197">
        <f t="shared" si="137"/>
        <v>0</v>
      </c>
      <c r="DF156" s="197">
        <f t="shared" si="138"/>
        <v>0</v>
      </c>
      <c r="DG156" s="198">
        <f t="shared" si="139"/>
        <v>0</v>
      </c>
      <c r="DH156">
        <f t="shared" si="198"/>
        <v>0</v>
      </c>
      <c r="DJ156" s="164">
        <v>4565</v>
      </c>
      <c r="DK156" s="196">
        <f t="shared" si="199"/>
        <v>0</v>
      </c>
      <c r="DL156" s="98">
        <f t="shared" si="200"/>
        <v>0</v>
      </c>
      <c r="DM156" s="98">
        <f t="shared" si="201"/>
        <v>0</v>
      </c>
      <c r="DN156" s="98">
        <f t="shared" si="202"/>
        <v>0</v>
      </c>
      <c r="DO156" s="98">
        <f t="shared" si="203"/>
        <v>0</v>
      </c>
      <c r="DP156" s="98">
        <f t="shared" si="204"/>
        <v>0</v>
      </c>
      <c r="DQ156" s="98">
        <f t="shared" si="205"/>
        <v>0</v>
      </c>
      <c r="DR156" s="98">
        <f t="shared" si="206"/>
        <v>0</v>
      </c>
      <c r="DS156" s="98">
        <f t="shared" si="207"/>
        <v>0</v>
      </c>
      <c r="DT156" s="197">
        <f t="shared" si="208"/>
        <v>0</v>
      </c>
      <c r="DU156" s="197">
        <f t="shared" si="209"/>
        <v>0</v>
      </c>
      <c r="DV156" s="198">
        <f t="shared" si="210"/>
        <v>0</v>
      </c>
      <c r="DW156">
        <f t="shared" si="211"/>
        <v>0</v>
      </c>
      <c r="DY156" s="196">
        <v>2907</v>
      </c>
      <c r="DZ156" s="196">
        <f t="shared" si="212"/>
        <v>0</v>
      </c>
      <c r="EA156" s="197">
        <f t="shared" si="213"/>
        <v>0</v>
      </c>
      <c r="EB156" s="98">
        <f t="shared" si="214"/>
        <v>0</v>
      </c>
      <c r="EC156" s="98">
        <f t="shared" si="215"/>
        <v>0</v>
      </c>
      <c r="ED156" s="98">
        <f t="shared" si="216"/>
        <v>0</v>
      </c>
      <c r="EE156" s="98">
        <f t="shared" si="217"/>
        <v>0</v>
      </c>
      <c r="EF156" s="98">
        <f t="shared" si="218"/>
        <v>0</v>
      </c>
      <c r="EG156" s="98">
        <f t="shared" si="219"/>
        <v>0</v>
      </c>
      <c r="EH156" s="98">
        <f t="shared" si="220"/>
        <v>0</v>
      </c>
      <c r="EI156" s="98">
        <f t="shared" si="221"/>
        <v>0</v>
      </c>
      <c r="EJ156" s="197">
        <f t="shared" si="222"/>
        <v>0</v>
      </c>
      <c r="EK156" s="197">
        <f t="shared" si="223"/>
        <v>0</v>
      </c>
      <c r="EL156" s="198">
        <f t="shared" si="224"/>
        <v>0</v>
      </c>
    </row>
    <row r="157" spans="2:142" ht="13.5" thickBot="1" x14ac:dyDescent="0.25">
      <c r="B157" s="133">
        <v>25</v>
      </c>
      <c r="H157" s="2"/>
      <c r="M157" s="2"/>
      <c r="O157" s="97"/>
      <c r="P157" s="131">
        <v>987</v>
      </c>
      <c r="Q157">
        <f t="shared" si="122"/>
        <v>0</v>
      </c>
      <c r="R157" s="10">
        <f t="shared" si="140"/>
        <v>0</v>
      </c>
      <c r="V157" s="131">
        <v>1114</v>
      </c>
      <c r="W157">
        <f t="shared" si="141"/>
        <v>0</v>
      </c>
      <c r="X157" s="10">
        <f t="shared" si="142"/>
        <v>0</v>
      </c>
      <c r="Y157" s="10">
        <f t="shared" si="143"/>
        <v>0</v>
      </c>
      <c r="AB157" s="134">
        <v>1405</v>
      </c>
      <c r="AC157" s="10">
        <f t="shared" si="123"/>
        <v>0</v>
      </c>
      <c r="AD157" s="10">
        <f t="shared" si="144"/>
        <v>0</v>
      </c>
      <c r="AE157" s="10">
        <f t="shared" si="145"/>
        <v>0</v>
      </c>
      <c r="AF157" s="10">
        <f t="shared" si="146"/>
        <v>0</v>
      </c>
      <c r="AH157" s="131">
        <v>1680</v>
      </c>
      <c r="AI157" s="10">
        <f t="shared" si="124"/>
        <v>0</v>
      </c>
      <c r="AJ157" s="10">
        <f t="shared" si="147"/>
        <v>0</v>
      </c>
      <c r="AK157" s="10">
        <f t="shared" si="148"/>
        <v>0</v>
      </c>
      <c r="AL157" s="10">
        <f t="shared" si="149"/>
        <v>0</v>
      </c>
      <c r="AM157" s="10">
        <f t="shared" si="150"/>
        <v>0</v>
      </c>
      <c r="AN157" s="134">
        <v>1902</v>
      </c>
      <c r="AO157" s="10">
        <f t="shared" si="125"/>
        <v>0</v>
      </c>
      <c r="AP157" s="10">
        <f t="shared" si="151"/>
        <v>0</v>
      </c>
      <c r="AQ157" s="10">
        <f t="shared" si="152"/>
        <v>0</v>
      </c>
      <c r="AR157" s="10">
        <f t="shared" si="153"/>
        <v>0</v>
      </c>
      <c r="AS157" s="10">
        <f t="shared" si="154"/>
        <v>0</v>
      </c>
      <c r="AT157" s="155">
        <v>2272</v>
      </c>
      <c r="AU157" s="10">
        <f t="shared" si="126"/>
        <v>0</v>
      </c>
      <c r="AV157" s="10">
        <f t="shared" si="155"/>
        <v>0</v>
      </c>
      <c r="AW157" s="10">
        <f t="shared" si="156"/>
        <v>0</v>
      </c>
      <c r="AX157" s="10">
        <f t="shared" si="157"/>
        <v>0</v>
      </c>
      <c r="AY157" s="10">
        <f t="shared" si="158"/>
        <v>0</v>
      </c>
      <c r="AZ157" s="134">
        <v>2591</v>
      </c>
      <c r="BA157" s="10">
        <f t="shared" si="127"/>
        <v>0</v>
      </c>
      <c r="BB157" s="10">
        <f t="shared" si="159"/>
        <v>0</v>
      </c>
      <c r="BC157" s="10">
        <f t="shared" si="160"/>
        <v>0</v>
      </c>
      <c r="BD157" s="10">
        <f t="shared" si="161"/>
        <v>0</v>
      </c>
      <c r="BE157" s="10">
        <f t="shared" si="162"/>
        <v>0</v>
      </c>
      <c r="BF157" s="10">
        <f t="shared" si="163"/>
        <v>0</v>
      </c>
      <c r="BG157" s="10">
        <f t="shared" si="164"/>
        <v>0</v>
      </c>
      <c r="BH157" s="10">
        <f t="shared" si="165"/>
        <v>0</v>
      </c>
      <c r="BJ157" s="134">
        <v>2970</v>
      </c>
      <c r="BK157" s="201">
        <f t="shared" si="166"/>
        <v>0</v>
      </c>
      <c r="BL157" s="202">
        <f t="shared" si="167"/>
        <v>0</v>
      </c>
      <c r="BM157" s="202">
        <f t="shared" si="168"/>
        <v>0</v>
      </c>
      <c r="BN157" s="202">
        <f t="shared" si="169"/>
        <v>0</v>
      </c>
      <c r="BO157" s="202">
        <f t="shared" si="170"/>
        <v>0</v>
      </c>
      <c r="BP157" s="202">
        <f t="shared" si="171"/>
        <v>0</v>
      </c>
      <c r="BQ157" s="202">
        <f t="shared" si="172"/>
        <v>0</v>
      </c>
      <c r="BR157" s="202">
        <f t="shared" si="225"/>
        <v>0</v>
      </c>
      <c r="BS157" s="203">
        <f t="shared" si="173"/>
        <v>0</v>
      </c>
      <c r="BT157" s="116">
        <f t="shared" si="174"/>
        <v>1</v>
      </c>
      <c r="BU157" s="167">
        <v>3357</v>
      </c>
      <c r="BV157" s="167">
        <f t="shared" si="175"/>
        <v>0</v>
      </c>
      <c r="BW157" s="159">
        <f t="shared" si="176"/>
        <v>0</v>
      </c>
      <c r="BX157" s="159">
        <f t="shared" si="177"/>
        <v>0</v>
      </c>
      <c r="BY157" s="159">
        <f t="shared" si="178"/>
        <v>0</v>
      </c>
      <c r="BZ157" s="159">
        <f t="shared" si="179"/>
        <v>0</v>
      </c>
      <c r="CA157" s="159">
        <f t="shared" si="180"/>
        <v>0</v>
      </c>
      <c r="CB157" s="159">
        <f t="shared" si="181"/>
        <v>0</v>
      </c>
      <c r="CC157" s="159">
        <f t="shared" si="182"/>
        <v>0</v>
      </c>
      <c r="CD157" s="202">
        <f t="shared" si="183"/>
        <v>0</v>
      </c>
      <c r="CE157" s="203">
        <f t="shared" si="184"/>
        <v>0</v>
      </c>
      <c r="CF157" s="116">
        <f t="shared" si="185"/>
        <v>1</v>
      </c>
      <c r="CG157" s="167">
        <v>3747</v>
      </c>
      <c r="CH157" s="201">
        <f t="shared" si="186"/>
        <v>0</v>
      </c>
      <c r="CI157" s="159">
        <f t="shared" si="187"/>
        <v>0</v>
      </c>
      <c r="CJ157" s="159">
        <f t="shared" si="188"/>
        <v>0</v>
      </c>
      <c r="CK157" s="159">
        <f t="shared" si="189"/>
        <v>0</v>
      </c>
      <c r="CL157" s="159">
        <f t="shared" si="190"/>
        <v>0</v>
      </c>
      <c r="CM157" s="159">
        <f t="shared" si="191"/>
        <v>0</v>
      </c>
      <c r="CN157" s="159">
        <f t="shared" si="192"/>
        <v>0</v>
      </c>
      <c r="CO157" s="381">
        <f t="shared" si="193"/>
        <v>0</v>
      </c>
      <c r="CP157" s="159">
        <f t="shared" si="194"/>
        <v>0</v>
      </c>
      <c r="CQ157" s="202">
        <f t="shared" si="195"/>
        <v>0</v>
      </c>
      <c r="CR157" s="203">
        <f t="shared" si="196"/>
        <v>0</v>
      </c>
      <c r="CS157">
        <f t="shared" si="197"/>
        <v>0</v>
      </c>
      <c r="CU157" s="167">
        <v>4334</v>
      </c>
      <c r="CV157" s="201">
        <f t="shared" si="128"/>
        <v>0</v>
      </c>
      <c r="CW157" s="159">
        <f t="shared" si="129"/>
        <v>0</v>
      </c>
      <c r="CX157" s="159">
        <f t="shared" si="130"/>
        <v>0</v>
      </c>
      <c r="CY157" s="159">
        <f t="shared" si="131"/>
        <v>0</v>
      </c>
      <c r="CZ157" s="159">
        <f t="shared" si="132"/>
        <v>0</v>
      </c>
      <c r="DA157" s="159">
        <f t="shared" si="133"/>
        <v>0</v>
      </c>
      <c r="DB157" s="159">
        <f t="shared" si="134"/>
        <v>0</v>
      </c>
      <c r="DC157" s="381">
        <f t="shared" si="135"/>
        <v>0</v>
      </c>
      <c r="DD157" s="159">
        <f t="shared" si="136"/>
        <v>0</v>
      </c>
      <c r="DE157" s="202">
        <f t="shared" si="137"/>
        <v>0</v>
      </c>
      <c r="DF157" s="202">
        <f t="shared" si="138"/>
        <v>0</v>
      </c>
      <c r="DG157" s="203">
        <f t="shared" si="139"/>
        <v>0</v>
      </c>
      <c r="DH157">
        <f t="shared" si="198"/>
        <v>0</v>
      </c>
      <c r="DJ157" s="167">
        <v>4814</v>
      </c>
      <c r="DK157" s="201">
        <f t="shared" si="199"/>
        <v>0</v>
      </c>
      <c r="DL157" s="159">
        <f t="shared" si="200"/>
        <v>0</v>
      </c>
      <c r="DM157" s="159">
        <f t="shared" si="201"/>
        <v>0</v>
      </c>
      <c r="DN157" s="159">
        <f t="shared" si="202"/>
        <v>0</v>
      </c>
      <c r="DO157" s="159">
        <f t="shared" si="203"/>
        <v>0</v>
      </c>
      <c r="DP157" s="159">
        <f t="shared" si="204"/>
        <v>0</v>
      </c>
      <c r="DQ157" s="159">
        <f t="shared" si="205"/>
        <v>0</v>
      </c>
      <c r="DR157" s="159">
        <f t="shared" si="206"/>
        <v>0</v>
      </c>
      <c r="DS157" s="159">
        <f t="shared" si="207"/>
        <v>0</v>
      </c>
      <c r="DT157" s="202">
        <f t="shared" si="208"/>
        <v>0</v>
      </c>
      <c r="DU157" s="202">
        <f t="shared" si="209"/>
        <v>0</v>
      </c>
      <c r="DV157" s="203">
        <f t="shared" si="210"/>
        <v>0</v>
      </c>
      <c r="DW157">
        <f t="shared" si="211"/>
        <v>0</v>
      </c>
      <c r="DY157" s="196">
        <v>2928</v>
      </c>
      <c r="DZ157" s="196">
        <f t="shared" si="212"/>
        <v>0</v>
      </c>
      <c r="EA157" s="197">
        <f t="shared" si="213"/>
        <v>0</v>
      </c>
      <c r="EB157" s="98">
        <f t="shared" si="214"/>
        <v>0</v>
      </c>
      <c r="EC157" s="98">
        <f t="shared" si="215"/>
        <v>0</v>
      </c>
      <c r="ED157" s="98">
        <f t="shared" si="216"/>
        <v>0</v>
      </c>
      <c r="EE157" s="98">
        <f t="shared" si="217"/>
        <v>0</v>
      </c>
      <c r="EF157" s="98">
        <f t="shared" si="218"/>
        <v>0</v>
      </c>
      <c r="EG157" s="98">
        <f t="shared" si="219"/>
        <v>0</v>
      </c>
      <c r="EH157" s="98">
        <f t="shared" si="220"/>
        <v>0</v>
      </c>
      <c r="EI157" s="98">
        <f t="shared" si="221"/>
        <v>0</v>
      </c>
      <c r="EJ157" s="197">
        <f t="shared" si="222"/>
        <v>0</v>
      </c>
      <c r="EK157" s="197">
        <f t="shared" si="223"/>
        <v>0</v>
      </c>
      <c r="EL157" s="198">
        <f t="shared" si="224"/>
        <v>0</v>
      </c>
    </row>
    <row r="158" spans="2:142" x14ac:dyDescent="0.2">
      <c r="B158" s="133"/>
      <c r="H158" s="2"/>
      <c r="M158" s="2"/>
      <c r="O158" s="97"/>
      <c r="P158" s="2"/>
      <c r="R158" s="10"/>
      <c r="V158" s="2"/>
      <c r="X158" s="10"/>
      <c r="Y158" s="10"/>
      <c r="AB158" s="98"/>
      <c r="AC158" s="10"/>
      <c r="AD158" s="10"/>
      <c r="AE158" s="10"/>
      <c r="AF158" s="10"/>
      <c r="AH158" s="2"/>
      <c r="AI158" s="10"/>
      <c r="AJ158" s="10"/>
      <c r="AK158" s="10"/>
      <c r="AL158" s="10"/>
      <c r="AM158" s="10"/>
      <c r="AN158" s="98"/>
      <c r="AO158" s="10"/>
      <c r="AP158" s="10"/>
      <c r="AQ158" s="10"/>
      <c r="AR158" s="10"/>
      <c r="AS158" s="10"/>
      <c r="AT158" s="153"/>
      <c r="AU158" s="10"/>
      <c r="AV158" s="10"/>
      <c r="AW158" s="10"/>
      <c r="AX158" s="10"/>
      <c r="AY158" s="10"/>
      <c r="AZ158" s="98"/>
      <c r="BA158" s="10"/>
      <c r="BB158" s="10"/>
      <c r="BC158" s="10"/>
      <c r="BD158" s="10"/>
      <c r="BE158" s="10"/>
      <c r="BF158" s="10"/>
      <c r="BG158" s="10"/>
      <c r="BH158" s="10"/>
      <c r="BJ158" s="98"/>
      <c r="BK158" s="197"/>
      <c r="BL158" s="197"/>
      <c r="BM158" s="197"/>
      <c r="BN158" s="197"/>
      <c r="BO158" s="197"/>
      <c r="BP158" s="197"/>
      <c r="BQ158" s="197"/>
      <c r="BR158" s="197"/>
      <c r="BS158" s="197"/>
      <c r="BT158" s="116"/>
      <c r="BU158" s="98"/>
      <c r="BV158" s="98"/>
      <c r="BW158" s="98"/>
      <c r="BX158" s="98"/>
      <c r="BY158" s="98"/>
      <c r="BZ158" s="98"/>
      <c r="CA158" s="98"/>
      <c r="CB158" s="98"/>
      <c r="CC158" s="98"/>
      <c r="CD158" s="197"/>
      <c r="CE158" s="197"/>
      <c r="CF158" s="116"/>
      <c r="CG158" s="98"/>
      <c r="CH158" s="197"/>
      <c r="CI158" s="98"/>
      <c r="CJ158" s="98"/>
      <c r="CK158" s="98"/>
      <c r="CL158" s="98"/>
      <c r="CM158" s="98"/>
      <c r="CN158" s="98"/>
      <c r="CO158" s="99"/>
      <c r="CP158" s="98"/>
      <c r="CQ158" s="197"/>
      <c r="CR158" s="197"/>
      <c r="CU158" s="98"/>
      <c r="CV158" s="197"/>
      <c r="CW158" s="98"/>
      <c r="CX158" s="98"/>
      <c r="CY158" s="98"/>
      <c r="CZ158" s="98"/>
      <c r="DA158" s="98"/>
      <c r="DB158" s="98"/>
      <c r="DC158" s="99"/>
      <c r="DD158" s="98"/>
      <c r="DE158" s="197"/>
      <c r="DF158" s="197"/>
      <c r="DG158" s="197"/>
      <c r="DJ158" s="98"/>
      <c r="DK158" s="197"/>
      <c r="DL158" s="98"/>
      <c r="DM158" s="98"/>
      <c r="DN158" s="98"/>
      <c r="DO158" s="98"/>
      <c r="DP158" s="98"/>
      <c r="DQ158" s="98"/>
      <c r="DR158" s="98"/>
      <c r="DS158" s="98"/>
      <c r="DT158" s="197"/>
      <c r="DU158" s="197"/>
      <c r="DV158" s="197"/>
      <c r="DY158" s="196">
        <v>2959</v>
      </c>
      <c r="DZ158" s="196">
        <f t="shared" si="212"/>
        <v>1</v>
      </c>
      <c r="EA158" s="197">
        <f t="shared" si="213"/>
        <v>0</v>
      </c>
      <c r="EB158" s="98">
        <f t="shared" si="214"/>
        <v>0</v>
      </c>
      <c r="EC158" s="98">
        <f t="shared" si="215"/>
        <v>0</v>
      </c>
      <c r="ED158" s="98">
        <f t="shared" si="216"/>
        <v>0</v>
      </c>
      <c r="EE158" s="98">
        <f t="shared" si="217"/>
        <v>0</v>
      </c>
      <c r="EF158" s="98">
        <f t="shared" si="218"/>
        <v>0</v>
      </c>
      <c r="EG158" s="98">
        <f t="shared" si="219"/>
        <v>0</v>
      </c>
      <c r="EH158" s="98">
        <f t="shared" si="220"/>
        <v>0</v>
      </c>
      <c r="EI158" s="98">
        <f t="shared" si="221"/>
        <v>0</v>
      </c>
      <c r="EJ158" s="197">
        <f t="shared" si="222"/>
        <v>0</v>
      </c>
      <c r="EK158" s="197">
        <f t="shared" si="223"/>
        <v>0</v>
      </c>
      <c r="EL158" s="198">
        <f t="shared" si="224"/>
        <v>0</v>
      </c>
    </row>
    <row r="159" spans="2:142" x14ac:dyDescent="0.2">
      <c r="B159" s="133"/>
      <c r="H159" s="2"/>
      <c r="M159" s="2"/>
      <c r="O159" s="97"/>
      <c r="P159" s="2"/>
      <c r="R159" s="10"/>
      <c r="V159" s="2"/>
      <c r="X159" s="10"/>
      <c r="Y159" s="10"/>
      <c r="AB159" s="98"/>
      <c r="AC159" s="10"/>
      <c r="AD159" s="10"/>
      <c r="AE159" s="10"/>
      <c r="AF159" s="10"/>
      <c r="AH159" s="2"/>
      <c r="AI159" s="10"/>
      <c r="AJ159" s="10"/>
      <c r="AK159" s="10"/>
      <c r="AL159" s="10"/>
      <c r="AM159" s="10"/>
      <c r="AN159" s="98"/>
      <c r="AO159" s="10"/>
      <c r="AP159" s="10"/>
      <c r="AQ159" s="10"/>
      <c r="AR159" s="10"/>
      <c r="AS159" s="10"/>
      <c r="AT159" s="153"/>
      <c r="AU159" s="10"/>
      <c r="AV159" s="10"/>
      <c r="AW159" s="10"/>
      <c r="AX159" s="10"/>
      <c r="AY159" s="10"/>
      <c r="AZ159" s="98"/>
      <c r="BA159" s="10"/>
      <c r="BB159" s="10"/>
      <c r="BC159" s="10"/>
      <c r="BD159" s="10"/>
      <c r="BE159" s="10"/>
      <c r="BF159" s="10"/>
      <c r="BG159" s="10"/>
      <c r="BH159" s="10"/>
      <c r="BJ159" s="98"/>
      <c r="BK159" s="197"/>
      <c r="BL159" s="197"/>
      <c r="BM159" s="197"/>
      <c r="BN159" s="197"/>
      <c r="BO159" s="197"/>
      <c r="BP159" s="197"/>
      <c r="BQ159" s="197"/>
      <c r="BR159" s="197"/>
      <c r="BS159" s="197"/>
      <c r="BT159" s="116"/>
      <c r="BU159" s="98"/>
      <c r="BV159" s="98"/>
      <c r="BW159" s="98"/>
      <c r="BX159" s="98"/>
      <c r="BY159" s="98"/>
      <c r="BZ159" s="98"/>
      <c r="CA159" s="98"/>
      <c r="CB159" s="98"/>
      <c r="CC159" s="98"/>
      <c r="CD159" s="197"/>
      <c r="CE159" s="197"/>
      <c r="CF159" s="116"/>
      <c r="CG159" s="98"/>
      <c r="CH159" s="197"/>
      <c r="CI159" s="98"/>
      <c r="CJ159" s="98"/>
      <c r="CK159" s="98"/>
      <c r="CL159" s="98"/>
      <c r="CM159" s="98"/>
      <c r="CN159" s="98"/>
      <c r="CO159" s="99"/>
      <c r="CP159" s="98"/>
      <c r="CQ159" s="197"/>
      <c r="CR159" s="197"/>
      <c r="CU159" s="98"/>
      <c r="CV159" s="197"/>
      <c r="CW159" s="98"/>
      <c r="CX159" s="98"/>
      <c r="CY159" s="98"/>
      <c r="CZ159" s="98"/>
      <c r="DA159" s="98"/>
      <c r="DB159" s="98"/>
      <c r="DC159" s="99"/>
      <c r="DD159" s="98"/>
      <c r="DE159" s="197"/>
      <c r="DF159" s="197"/>
      <c r="DG159" s="197"/>
      <c r="DJ159" s="98"/>
      <c r="DK159" s="197"/>
      <c r="DL159" s="98"/>
      <c r="DM159" s="98"/>
      <c r="DN159" s="98"/>
      <c r="DO159" s="98"/>
      <c r="DP159" s="98"/>
      <c r="DQ159" s="98"/>
      <c r="DR159" s="98"/>
      <c r="DS159" s="98"/>
      <c r="DT159" s="197"/>
      <c r="DU159" s="197"/>
      <c r="DV159" s="197"/>
      <c r="DY159" s="196">
        <v>3098</v>
      </c>
      <c r="DZ159" s="196">
        <f t="shared" si="212"/>
        <v>0</v>
      </c>
      <c r="EA159" s="197">
        <f t="shared" si="213"/>
        <v>1</v>
      </c>
      <c r="EB159" s="98">
        <f t="shared" si="214"/>
        <v>1</v>
      </c>
      <c r="EC159" s="98">
        <f t="shared" si="215"/>
        <v>0</v>
      </c>
      <c r="ED159" s="98">
        <f t="shared" si="216"/>
        <v>0</v>
      </c>
      <c r="EE159" s="98">
        <f t="shared" si="217"/>
        <v>0</v>
      </c>
      <c r="EF159" s="98">
        <f t="shared" si="218"/>
        <v>0</v>
      </c>
      <c r="EG159" s="98">
        <f t="shared" si="219"/>
        <v>0</v>
      </c>
      <c r="EH159" s="98">
        <f t="shared" si="220"/>
        <v>0</v>
      </c>
      <c r="EI159" s="98">
        <f t="shared" si="221"/>
        <v>0</v>
      </c>
      <c r="EJ159" s="197">
        <f t="shared" si="222"/>
        <v>0</v>
      </c>
      <c r="EK159" s="197">
        <f t="shared" si="223"/>
        <v>0</v>
      </c>
      <c r="EL159" s="198">
        <f t="shared" si="224"/>
        <v>0</v>
      </c>
    </row>
    <row r="160" spans="2:142" x14ac:dyDescent="0.2">
      <c r="B160" s="133"/>
      <c r="H160" s="2"/>
      <c r="M160" s="2"/>
      <c r="O160" s="97"/>
      <c r="P160" s="2"/>
      <c r="R160" s="10"/>
      <c r="V160" s="2"/>
      <c r="X160" s="10"/>
      <c r="Y160" s="10"/>
      <c r="AB160" s="98"/>
      <c r="AC160" s="10"/>
      <c r="AD160" s="10"/>
      <c r="AE160" s="10"/>
      <c r="AF160" s="10"/>
      <c r="AH160" s="2"/>
      <c r="AI160" s="10"/>
      <c r="AJ160" s="10"/>
      <c r="AK160" s="10"/>
      <c r="AL160" s="10"/>
      <c r="AM160" s="10"/>
      <c r="AN160" s="98"/>
      <c r="AO160" s="10"/>
      <c r="AP160" s="10"/>
      <c r="AQ160" s="10"/>
      <c r="AR160" s="10"/>
      <c r="AS160" s="10"/>
      <c r="AT160" s="153"/>
      <c r="AU160" s="10"/>
      <c r="AV160" s="10"/>
      <c r="AW160" s="10"/>
      <c r="AX160" s="10"/>
      <c r="AY160" s="10"/>
      <c r="AZ160" s="98"/>
      <c r="BA160" s="10"/>
      <c r="BB160" s="10"/>
      <c r="BC160" s="10"/>
      <c r="BD160" s="10"/>
      <c r="BE160" s="10"/>
      <c r="BF160" s="10"/>
      <c r="BG160" s="10"/>
      <c r="BH160" s="10"/>
      <c r="BJ160" s="98"/>
      <c r="BK160" s="197"/>
      <c r="BL160" s="197"/>
      <c r="BM160" s="197"/>
      <c r="BN160" s="197"/>
      <c r="BO160" s="197"/>
      <c r="BP160" s="197"/>
      <c r="BQ160" s="197"/>
      <c r="BR160" s="197"/>
      <c r="BS160" s="197"/>
      <c r="BT160" s="116"/>
      <c r="BU160" s="98"/>
      <c r="BV160" s="98"/>
      <c r="BW160" s="98"/>
      <c r="BX160" s="98"/>
      <c r="BY160" s="98"/>
      <c r="BZ160" s="98"/>
      <c r="CA160" s="98"/>
      <c r="CB160" s="98"/>
      <c r="CC160" s="98"/>
      <c r="CD160" s="197"/>
      <c r="CE160" s="197"/>
      <c r="CF160" s="116"/>
      <c r="CG160" s="98"/>
      <c r="CH160" s="197"/>
      <c r="CI160" s="98"/>
      <c r="CJ160" s="98"/>
      <c r="CK160" s="98"/>
      <c r="CL160" s="98"/>
      <c r="CM160" s="98"/>
      <c r="CN160" s="98"/>
      <c r="CO160" s="99"/>
      <c r="CP160" s="98"/>
      <c r="CQ160" s="197"/>
      <c r="CR160" s="197"/>
      <c r="CU160" s="98"/>
      <c r="CV160" s="197"/>
      <c r="CW160" s="98"/>
      <c r="CX160" s="98"/>
      <c r="CY160" s="98"/>
      <c r="CZ160" s="98"/>
      <c r="DA160" s="98"/>
      <c r="DB160" s="98"/>
      <c r="DC160" s="99"/>
      <c r="DD160" s="98"/>
      <c r="DE160" s="197"/>
      <c r="DF160" s="197"/>
      <c r="DG160" s="197"/>
      <c r="DJ160" s="98"/>
      <c r="DK160" s="197"/>
      <c r="DL160" s="98"/>
      <c r="DM160" s="98"/>
      <c r="DN160" s="98"/>
      <c r="DO160" s="98"/>
      <c r="DP160" s="98"/>
      <c r="DQ160" s="98"/>
      <c r="DR160" s="98"/>
      <c r="DS160" s="98"/>
      <c r="DT160" s="197"/>
      <c r="DU160" s="197"/>
      <c r="DV160" s="197"/>
      <c r="DY160" s="196">
        <v>3284</v>
      </c>
      <c r="DZ160" s="196">
        <f t="shared" si="212"/>
        <v>1</v>
      </c>
      <c r="EA160" s="197">
        <f t="shared" si="213"/>
        <v>0</v>
      </c>
      <c r="EB160" s="98">
        <f t="shared" si="214"/>
        <v>0</v>
      </c>
      <c r="EC160" s="98">
        <f t="shared" si="215"/>
        <v>0</v>
      </c>
      <c r="ED160" s="98">
        <f t="shared" si="216"/>
        <v>0</v>
      </c>
      <c r="EE160" s="98">
        <f t="shared" si="217"/>
        <v>0</v>
      </c>
      <c r="EF160" s="98">
        <f t="shared" si="218"/>
        <v>0</v>
      </c>
      <c r="EG160" s="98">
        <f t="shared" si="219"/>
        <v>0</v>
      </c>
      <c r="EH160" s="98">
        <f t="shared" si="220"/>
        <v>0</v>
      </c>
      <c r="EI160" s="98">
        <f t="shared" si="221"/>
        <v>0</v>
      </c>
      <c r="EJ160" s="197">
        <f t="shared" si="222"/>
        <v>0</v>
      </c>
      <c r="EK160" s="197">
        <f t="shared" si="223"/>
        <v>0</v>
      </c>
      <c r="EL160" s="198">
        <f t="shared" si="224"/>
        <v>0</v>
      </c>
    </row>
    <row r="161" spans="2:142" x14ac:dyDescent="0.2">
      <c r="B161" s="133"/>
      <c r="H161" s="2"/>
      <c r="M161" s="2"/>
      <c r="O161" s="97"/>
      <c r="P161" s="2"/>
      <c r="R161" s="10"/>
      <c r="V161" s="2"/>
      <c r="X161" s="10"/>
      <c r="Y161" s="10"/>
      <c r="AB161" s="98"/>
      <c r="AC161" s="10"/>
      <c r="AD161" s="10"/>
      <c r="AE161" s="10"/>
      <c r="AF161" s="10"/>
      <c r="AH161" s="2"/>
      <c r="AI161" s="10"/>
      <c r="AJ161" s="10"/>
      <c r="AK161" s="10"/>
      <c r="AL161" s="10"/>
      <c r="AM161" s="10"/>
      <c r="AN161" s="98"/>
      <c r="AO161" s="10"/>
      <c r="AP161" s="10"/>
      <c r="AQ161" s="10"/>
      <c r="AR161" s="10"/>
      <c r="AS161" s="10"/>
      <c r="AT161" s="153"/>
      <c r="AU161" s="10"/>
      <c r="AV161" s="10"/>
      <c r="AW161" s="10"/>
      <c r="AX161" s="10"/>
      <c r="AY161" s="10"/>
      <c r="AZ161" s="98"/>
      <c r="BA161" s="10"/>
      <c r="BB161" s="10"/>
      <c r="BC161" s="10"/>
      <c r="BD161" s="10"/>
      <c r="BE161" s="10"/>
      <c r="BF161" s="10"/>
      <c r="BG161" s="10"/>
      <c r="BH161" s="10"/>
      <c r="BJ161" s="98"/>
      <c r="BK161" s="197"/>
      <c r="BL161" s="197"/>
      <c r="BM161" s="197"/>
      <c r="BN161" s="197"/>
      <c r="BO161" s="197"/>
      <c r="BP161" s="197"/>
      <c r="BQ161" s="197"/>
      <c r="BR161" s="197"/>
      <c r="BS161" s="197"/>
      <c r="BT161" s="116"/>
      <c r="BU161" s="98"/>
      <c r="BV161" s="98"/>
      <c r="BW161" s="98"/>
      <c r="BX161" s="98"/>
      <c r="BY161" s="98"/>
      <c r="BZ161" s="98"/>
      <c r="CA161" s="98"/>
      <c r="CB161" s="98"/>
      <c r="CC161" s="98"/>
      <c r="CD161" s="197"/>
      <c r="CE161" s="197"/>
      <c r="CF161" s="116"/>
      <c r="CG161" s="98"/>
      <c r="CH161" s="197"/>
      <c r="CI161" s="98"/>
      <c r="CJ161" s="98"/>
      <c r="CK161" s="98"/>
      <c r="CL161" s="98"/>
      <c r="CM161" s="98"/>
      <c r="CN161" s="98"/>
      <c r="CO161" s="99"/>
      <c r="CP161" s="98"/>
      <c r="CQ161" s="197"/>
      <c r="CR161" s="197"/>
      <c r="CU161" s="98"/>
      <c r="CV161" s="197"/>
      <c r="CW161" s="98"/>
      <c r="CX161" s="98"/>
      <c r="CY161" s="98"/>
      <c r="CZ161" s="98"/>
      <c r="DA161" s="98"/>
      <c r="DB161" s="98"/>
      <c r="DC161" s="99"/>
      <c r="DD161" s="98"/>
      <c r="DE161" s="197"/>
      <c r="DF161" s="197"/>
      <c r="DG161" s="197"/>
      <c r="DJ161" s="98"/>
      <c r="DK161" s="197"/>
      <c r="DL161" s="98"/>
      <c r="DM161" s="98"/>
      <c r="DN161" s="98"/>
      <c r="DO161" s="98"/>
      <c r="DP161" s="98"/>
      <c r="DQ161" s="98"/>
      <c r="DR161" s="98"/>
      <c r="DS161" s="98"/>
      <c r="DT161" s="197"/>
      <c r="DU161" s="197"/>
      <c r="DV161" s="197"/>
      <c r="DY161" s="196">
        <v>3310</v>
      </c>
      <c r="DZ161" s="196">
        <f t="shared" si="212"/>
        <v>1</v>
      </c>
      <c r="EA161" s="197">
        <f t="shared" si="213"/>
        <v>0</v>
      </c>
      <c r="EB161" s="98">
        <f t="shared" si="214"/>
        <v>0</v>
      </c>
      <c r="EC161" s="98">
        <f t="shared" si="215"/>
        <v>0</v>
      </c>
      <c r="ED161" s="98">
        <f t="shared" si="216"/>
        <v>0</v>
      </c>
      <c r="EE161" s="98">
        <f t="shared" si="217"/>
        <v>0</v>
      </c>
      <c r="EF161" s="98">
        <f t="shared" si="218"/>
        <v>0</v>
      </c>
      <c r="EG161" s="98">
        <f t="shared" si="219"/>
        <v>0</v>
      </c>
      <c r="EH161" s="98">
        <f t="shared" si="220"/>
        <v>0</v>
      </c>
      <c r="EI161" s="98">
        <f t="shared" si="221"/>
        <v>0</v>
      </c>
      <c r="EJ161" s="197">
        <f t="shared" si="222"/>
        <v>0</v>
      </c>
      <c r="EK161" s="197">
        <f t="shared" si="223"/>
        <v>0</v>
      </c>
      <c r="EL161" s="198">
        <f t="shared" si="224"/>
        <v>0</v>
      </c>
    </row>
    <row r="162" spans="2:142" x14ac:dyDescent="0.2">
      <c r="B162" s="133"/>
      <c r="H162" s="2"/>
      <c r="M162" s="2"/>
      <c r="O162" s="97"/>
      <c r="P162" s="2"/>
      <c r="R162" s="10"/>
      <c r="V162" s="2"/>
      <c r="X162" s="10"/>
      <c r="Y162" s="10"/>
      <c r="AB162" s="98"/>
      <c r="AC162" s="10"/>
      <c r="AD162" s="10"/>
      <c r="AE162" s="10"/>
      <c r="AF162" s="10"/>
      <c r="AH162" s="2"/>
      <c r="AI162" s="10"/>
      <c r="AJ162" s="10"/>
      <c r="AK162" s="10"/>
      <c r="AL162" s="10"/>
      <c r="AM162" s="10"/>
      <c r="AN162" s="98"/>
      <c r="AO162" s="10"/>
      <c r="AP162" s="10"/>
      <c r="AQ162" s="10"/>
      <c r="AR162" s="10"/>
      <c r="AS162" s="10"/>
      <c r="AT162" s="153"/>
      <c r="AU162" s="10"/>
      <c r="AV162" s="10"/>
      <c r="AW162" s="10"/>
      <c r="AX162" s="10"/>
      <c r="AY162" s="10"/>
      <c r="AZ162" s="98"/>
      <c r="BA162" s="10"/>
      <c r="BB162" s="10"/>
      <c r="BC162" s="10"/>
      <c r="BD162" s="10"/>
      <c r="BE162" s="10"/>
      <c r="BF162" s="10"/>
      <c r="BG162" s="10"/>
      <c r="BH162" s="10"/>
      <c r="BJ162" s="98"/>
      <c r="BK162" s="197"/>
      <c r="BL162" s="197"/>
      <c r="BM162" s="197"/>
      <c r="BN162" s="197"/>
      <c r="BO162" s="197"/>
      <c r="BP162" s="197"/>
      <c r="BQ162" s="197"/>
      <c r="BR162" s="197"/>
      <c r="BS162" s="197"/>
      <c r="BT162" s="116"/>
      <c r="BU162" s="98"/>
      <c r="BV162" s="98"/>
      <c r="BW162" s="98"/>
      <c r="BX162" s="98"/>
      <c r="BY162" s="98"/>
      <c r="BZ162" s="98"/>
      <c r="CA162" s="98"/>
      <c r="CB162" s="98"/>
      <c r="CC162" s="98"/>
      <c r="CD162" s="197"/>
      <c r="CE162" s="197"/>
      <c r="CF162" s="116"/>
      <c r="CG162" s="98"/>
      <c r="CH162" s="197"/>
      <c r="CI162" s="98"/>
      <c r="CJ162" s="98"/>
      <c r="CK162" s="98"/>
      <c r="CL162" s="98"/>
      <c r="CM162" s="98"/>
      <c r="CN162" s="98"/>
      <c r="CO162" s="99"/>
      <c r="CP162" s="98"/>
      <c r="CQ162" s="197"/>
      <c r="CR162" s="197"/>
      <c r="CU162" s="98"/>
      <c r="CV162" s="197"/>
      <c r="CW162" s="98"/>
      <c r="CX162" s="98"/>
      <c r="CY162" s="98"/>
      <c r="CZ162" s="98"/>
      <c r="DA162" s="98"/>
      <c r="DB162" s="98"/>
      <c r="DC162" s="99"/>
      <c r="DD162" s="98"/>
      <c r="DE162" s="197"/>
      <c r="DF162" s="197"/>
      <c r="DG162" s="197"/>
      <c r="DJ162" s="98"/>
      <c r="DK162" s="197"/>
      <c r="DL162" s="98"/>
      <c r="DM162" s="98"/>
      <c r="DN162" s="98"/>
      <c r="DO162" s="98"/>
      <c r="DP162" s="98"/>
      <c r="DQ162" s="98"/>
      <c r="DR162" s="98"/>
      <c r="DS162" s="98"/>
      <c r="DT162" s="197"/>
      <c r="DU162" s="197"/>
      <c r="DV162" s="197"/>
      <c r="DY162" s="196">
        <v>3393</v>
      </c>
      <c r="DZ162" s="196">
        <f t="shared" si="212"/>
        <v>0</v>
      </c>
      <c r="EA162" s="197">
        <f t="shared" si="213"/>
        <v>0</v>
      </c>
      <c r="EB162" s="98">
        <f t="shared" si="214"/>
        <v>0</v>
      </c>
      <c r="EC162" s="98">
        <f t="shared" si="215"/>
        <v>0</v>
      </c>
      <c r="ED162" s="98">
        <f t="shared" si="216"/>
        <v>0</v>
      </c>
      <c r="EE162" s="98">
        <f t="shared" si="217"/>
        <v>0</v>
      </c>
      <c r="EF162" s="98">
        <f t="shared" si="218"/>
        <v>0</v>
      </c>
      <c r="EG162" s="98">
        <f t="shared" si="219"/>
        <v>0</v>
      </c>
      <c r="EH162" s="98">
        <f t="shared" si="220"/>
        <v>0</v>
      </c>
      <c r="EI162" s="98">
        <f t="shared" si="221"/>
        <v>0</v>
      </c>
      <c r="EJ162" s="197">
        <f t="shared" si="222"/>
        <v>0</v>
      </c>
      <c r="EK162" s="197">
        <f t="shared" si="223"/>
        <v>0</v>
      </c>
      <c r="EL162" s="198">
        <f t="shared" si="224"/>
        <v>0</v>
      </c>
    </row>
    <row r="163" spans="2:142" x14ac:dyDescent="0.2">
      <c r="B163" s="133"/>
      <c r="H163" s="2"/>
      <c r="M163" s="2"/>
      <c r="O163" s="97"/>
      <c r="P163" s="2"/>
      <c r="R163" s="10"/>
      <c r="V163" s="2"/>
      <c r="X163" s="10"/>
      <c r="Y163" s="10"/>
      <c r="AB163" s="98"/>
      <c r="AC163" s="10"/>
      <c r="AD163" s="10"/>
      <c r="AE163" s="10"/>
      <c r="AF163" s="10"/>
      <c r="AH163" s="2"/>
      <c r="AI163" s="10"/>
      <c r="AJ163" s="10"/>
      <c r="AK163" s="10"/>
      <c r="AL163" s="10"/>
      <c r="AM163" s="10"/>
      <c r="AN163" s="98"/>
      <c r="AO163" s="10"/>
      <c r="AP163" s="10"/>
      <c r="AQ163" s="10"/>
      <c r="AR163" s="10"/>
      <c r="AS163" s="10"/>
      <c r="AT163" s="153"/>
      <c r="AU163" s="10"/>
      <c r="AV163" s="10"/>
      <c r="AW163" s="10"/>
      <c r="AX163" s="10"/>
      <c r="AY163" s="10"/>
      <c r="AZ163" s="98"/>
      <c r="BA163" s="10"/>
      <c r="BB163" s="10"/>
      <c r="BC163" s="10"/>
      <c r="BD163" s="10"/>
      <c r="BE163" s="10"/>
      <c r="BF163" s="10"/>
      <c r="BG163" s="10"/>
      <c r="BH163" s="10"/>
      <c r="BJ163" s="98"/>
      <c r="BK163" s="197"/>
      <c r="BL163" s="197"/>
      <c r="BM163" s="197"/>
      <c r="BN163" s="197"/>
      <c r="BO163" s="197"/>
      <c r="BP163" s="197"/>
      <c r="BQ163" s="197"/>
      <c r="BR163" s="197"/>
      <c r="BS163" s="197"/>
      <c r="BT163" s="116"/>
      <c r="BU163" s="98"/>
      <c r="BV163" s="98"/>
      <c r="BW163" s="98"/>
      <c r="BX163" s="98"/>
      <c r="BY163" s="98"/>
      <c r="BZ163" s="98"/>
      <c r="CA163" s="98"/>
      <c r="CB163" s="98"/>
      <c r="CC163" s="98"/>
      <c r="CD163" s="197"/>
      <c r="CE163" s="197"/>
      <c r="CF163" s="116"/>
      <c r="CG163" s="98"/>
      <c r="CH163" s="197"/>
      <c r="CI163" s="98"/>
      <c r="CJ163" s="98"/>
      <c r="CK163" s="98"/>
      <c r="CL163" s="98"/>
      <c r="CM163" s="98"/>
      <c r="CN163" s="98"/>
      <c r="CO163" s="99"/>
      <c r="CP163" s="98"/>
      <c r="CQ163" s="197"/>
      <c r="CR163" s="197"/>
      <c r="CU163" s="98"/>
      <c r="CV163" s="197"/>
      <c r="CW163" s="98"/>
      <c r="CX163" s="98"/>
      <c r="CY163" s="98"/>
      <c r="CZ163" s="98"/>
      <c r="DA163" s="98"/>
      <c r="DB163" s="98"/>
      <c r="DC163" s="99"/>
      <c r="DD163" s="98"/>
      <c r="DE163" s="197"/>
      <c r="DF163" s="197"/>
      <c r="DG163" s="197"/>
      <c r="DJ163" s="98"/>
      <c r="DK163" s="197"/>
      <c r="DL163" s="98"/>
      <c r="DM163" s="98"/>
      <c r="DN163" s="98"/>
      <c r="DO163" s="98"/>
      <c r="DP163" s="98"/>
      <c r="DQ163" s="98"/>
      <c r="DR163" s="98"/>
      <c r="DS163" s="98"/>
      <c r="DT163" s="197"/>
      <c r="DU163" s="197"/>
      <c r="DV163" s="197"/>
      <c r="DY163" s="196">
        <v>3476</v>
      </c>
      <c r="DZ163" s="196">
        <f t="shared" si="212"/>
        <v>1</v>
      </c>
      <c r="EA163" s="197">
        <f t="shared" si="213"/>
        <v>0</v>
      </c>
      <c r="EB163" s="98">
        <f t="shared" si="214"/>
        <v>0</v>
      </c>
      <c r="EC163" s="98">
        <f t="shared" si="215"/>
        <v>0</v>
      </c>
      <c r="ED163" s="98">
        <f t="shared" si="216"/>
        <v>0</v>
      </c>
      <c r="EE163" s="98">
        <f t="shared" si="217"/>
        <v>0</v>
      </c>
      <c r="EF163" s="98">
        <f t="shared" si="218"/>
        <v>0</v>
      </c>
      <c r="EG163" s="98">
        <f t="shared" si="219"/>
        <v>0</v>
      </c>
      <c r="EH163" s="98">
        <f t="shared" si="220"/>
        <v>0</v>
      </c>
      <c r="EI163" s="98">
        <f t="shared" si="221"/>
        <v>0</v>
      </c>
      <c r="EJ163" s="197">
        <f t="shared" si="222"/>
        <v>0</v>
      </c>
      <c r="EK163" s="197">
        <f t="shared" si="223"/>
        <v>0</v>
      </c>
      <c r="EL163" s="198">
        <f t="shared" si="224"/>
        <v>0</v>
      </c>
    </row>
    <row r="164" spans="2:142" x14ac:dyDescent="0.2">
      <c r="B164" s="133"/>
      <c r="H164" s="2"/>
      <c r="M164" s="2"/>
      <c r="O164" s="97"/>
      <c r="P164" s="2"/>
      <c r="R164" s="10"/>
      <c r="V164" s="2"/>
      <c r="X164" s="10"/>
      <c r="Y164" s="10"/>
      <c r="AB164" s="98"/>
      <c r="AC164" s="10"/>
      <c r="AD164" s="10"/>
      <c r="AE164" s="10"/>
      <c r="AF164" s="10"/>
      <c r="AH164" s="2"/>
      <c r="AI164" s="10"/>
      <c r="AJ164" s="10"/>
      <c r="AK164" s="10"/>
      <c r="AL164" s="10"/>
      <c r="AM164" s="10"/>
      <c r="AN164" s="98"/>
      <c r="AO164" s="10"/>
      <c r="AP164" s="10"/>
      <c r="AQ164" s="10"/>
      <c r="AR164" s="10"/>
      <c r="AS164" s="10"/>
      <c r="AT164" s="153"/>
      <c r="AU164" s="10"/>
      <c r="AV164" s="10"/>
      <c r="AW164" s="10"/>
      <c r="AX164" s="10"/>
      <c r="AY164" s="10"/>
      <c r="AZ164" s="98"/>
      <c r="BA164" s="10"/>
      <c r="BB164" s="10"/>
      <c r="BC164" s="10"/>
      <c r="BD164" s="10"/>
      <c r="BE164" s="10"/>
      <c r="BF164" s="10"/>
      <c r="BG164" s="10"/>
      <c r="BH164" s="10"/>
      <c r="BJ164" s="98"/>
      <c r="BK164" s="197"/>
      <c r="BL164" s="197"/>
      <c r="BM164" s="197"/>
      <c r="BN164" s="197"/>
      <c r="BO164" s="197"/>
      <c r="BP164" s="197"/>
      <c r="BQ164" s="197"/>
      <c r="BR164" s="197"/>
      <c r="BS164" s="197"/>
      <c r="BT164" s="116"/>
      <c r="BU164" s="98"/>
      <c r="BV164" s="98"/>
      <c r="BW164" s="98"/>
      <c r="BX164" s="98"/>
      <c r="BY164" s="98"/>
      <c r="BZ164" s="98"/>
      <c r="CA164" s="98"/>
      <c r="CB164" s="98"/>
      <c r="CC164" s="98"/>
      <c r="CD164" s="197"/>
      <c r="CE164" s="197"/>
      <c r="CF164" s="116"/>
      <c r="CG164" s="98"/>
      <c r="CH164" s="197"/>
      <c r="CI164" s="98"/>
      <c r="CJ164" s="98"/>
      <c r="CK164" s="98"/>
      <c r="CL164" s="98"/>
      <c r="CM164" s="98"/>
      <c r="CN164" s="98"/>
      <c r="CO164" s="99"/>
      <c r="CP164" s="98"/>
      <c r="CQ164" s="197"/>
      <c r="CR164" s="197"/>
      <c r="CU164" s="98"/>
      <c r="CV164" s="197"/>
      <c r="CW164" s="98"/>
      <c r="CX164" s="98"/>
      <c r="CY164" s="98"/>
      <c r="CZ164" s="98"/>
      <c r="DA164" s="98"/>
      <c r="DB164" s="98"/>
      <c r="DC164" s="99"/>
      <c r="DD164" s="98"/>
      <c r="DE164" s="197"/>
      <c r="DF164" s="197"/>
      <c r="DG164" s="197"/>
      <c r="DJ164" s="98"/>
      <c r="DK164" s="197"/>
      <c r="DL164" s="98"/>
      <c r="DM164" s="98"/>
      <c r="DN164" s="98"/>
      <c r="DO164" s="98"/>
      <c r="DP164" s="98"/>
      <c r="DQ164" s="98"/>
      <c r="DR164" s="98"/>
      <c r="DS164" s="98"/>
      <c r="DT164" s="197"/>
      <c r="DU164" s="197"/>
      <c r="DV164" s="197"/>
      <c r="DY164" s="196">
        <v>3478</v>
      </c>
      <c r="DZ164" s="196">
        <f t="shared" si="212"/>
        <v>0</v>
      </c>
      <c r="EA164" s="197">
        <f t="shared" si="213"/>
        <v>0</v>
      </c>
      <c r="EB164" s="98">
        <f t="shared" si="214"/>
        <v>0</v>
      </c>
      <c r="EC164" s="98">
        <f t="shared" si="215"/>
        <v>0</v>
      </c>
      <c r="ED164" s="98">
        <f t="shared" si="216"/>
        <v>0</v>
      </c>
      <c r="EE164" s="98">
        <f t="shared" si="217"/>
        <v>0</v>
      </c>
      <c r="EF164" s="98">
        <f t="shared" si="218"/>
        <v>0</v>
      </c>
      <c r="EG164" s="98">
        <f t="shared" si="219"/>
        <v>0</v>
      </c>
      <c r="EH164" s="98">
        <f t="shared" si="220"/>
        <v>0</v>
      </c>
      <c r="EI164" s="98">
        <f t="shared" si="221"/>
        <v>0</v>
      </c>
      <c r="EJ164" s="197">
        <f t="shared" si="222"/>
        <v>0</v>
      </c>
      <c r="EK164" s="197">
        <f t="shared" si="223"/>
        <v>0</v>
      </c>
      <c r="EL164" s="198">
        <f t="shared" si="224"/>
        <v>0</v>
      </c>
    </row>
    <row r="165" spans="2:142" x14ac:dyDescent="0.2">
      <c r="B165" s="133"/>
      <c r="H165" s="2"/>
      <c r="M165" s="2"/>
      <c r="O165" s="97"/>
      <c r="P165" s="2"/>
      <c r="R165" s="10"/>
      <c r="V165" s="2"/>
      <c r="X165" s="10"/>
      <c r="Y165" s="10"/>
      <c r="AB165" s="98"/>
      <c r="AC165" s="10"/>
      <c r="AD165" s="10"/>
      <c r="AE165" s="10"/>
      <c r="AF165" s="10"/>
      <c r="AH165" s="2"/>
      <c r="AI165" s="10"/>
      <c r="AJ165" s="10"/>
      <c r="AK165" s="10"/>
      <c r="AL165" s="10"/>
      <c r="AM165" s="10"/>
      <c r="AN165" s="98"/>
      <c r="AO165" s="10"/>
      <c r="AP165" s="10"/>
      <c r="AQ165" s="10"/>
      <c r="AR165" s="10"/>
      <c r="AS165" s="10"/>
      <c r="AT165" s="153"/>
      <c r="AU165" s="10"/>
      <c r="AV165" s="10"/>
      <c r="AW165" s="10"/>
      <c r="AX165" s="10"/>
      <c r="AY165" s="10"/>
      <c r="AZ165" s="98"/>
      <c r="BA165" s="10"/>
      <c r="BB165" s="10"/>
      <c r="BC165" s="10"/>
      <c r="BD165" s="10"/>
      <c r="BE165" s="10"/>
      <c r="BF165" s="10"/>
      <c r="BG165" s="10"/>
      <c r="BH165" s="10"/>
      <c r="BJ165" s="98"/>
      <c r="BK165" s="197"/>
      <c r="BL165" s="197"/>
      <c r="BM165" s="197"/>
      <c r="BN165" s="197"/>
      <c r="BO165" s="197"/>
      <c r="BP165" s="197"/>
      <c r="BQ165" s="197"/>
      <c r="BR165" s="197"/>
      <c r="BS165" s="197"/>
      <c r="BT165" s="116"/>
      <c r="BU165" s="98"/>
      <c r="BV165" s="98"/>
      <c r="BW165" s="98"/>
      <c r="BX165" s="98"/>
      <c r="BY165" s="98"/>
      <c r="BZ165" s="98"/>
      <c r="CA165" s="98"/>
      <c r="CB165" s="98"/>
      <c r="CC165" s="98"/>
      <c r="CD165" s="197"/>
      <c r="CE165" s="197"/>
      <c r="CF165" s="116"/>
      <c r="CG165" s="98"/>
      <c r="CH165" s="197"/>
      <c r="CI165" s="98"/>
      <c r="CJ165" s="98"/>
      <c r="CK165" s="98"/>
      <c r="CL165" s="98"/>
      <c r="CM165" s="98"/>
      <c r="CN165" s="98"/>
      <c r="CO165" s="99"/>
      <c r="CP165" s="98"/>
      <c r="CQ165" s="197"/>
      <c r="CR165" s="197"/>
      <c r="CU165" s="98"/>
      <c r="CV165" s="197"/>
      <c r="CW165" s="98"/>
      <c r="CX165" s="98"/>
      <c r="CY165" s="98"/>
      <c r="CZ165" s="98"/>
      <c r="DA165" s="98"/>
      <c r="DB165" s="98"/>
      <c r="DC165" s="99"/>
      <c r="DD165" s="98"/>
      <c r="DE165" s="197"/>
      <c r="DF165" s="197"/>
      <c r="DG165" s="197"/>
      <c r="DJ165" s="98"/>
      <c r="DK165" s="197"/>
      <c r="DL165" s="98"/>
      <c r="DM165" s="98"/>
      <c r="DN165" s="98"/>
      <c r="DO165" s="98"/>
      <c r="DP165" s="98"/>
      <c r="DQ165" s="98"/>
      <c r="DR165" s="98"/>
      <c r="DS165" s="98"/>
      <c r="DT165" s="197"/>
      <c r="DU165" s="197"/>
      <c r="DV165" s="197"/>
      <c r="DY165" s="196">
        <v>3539</v>
      </c>
      <c r="DZ165" s="196">
        <f t="shared" si="212"/>
        <v>1</v>
      </c>
      <c r="EA165" s="197">
        <f t="shared" si="213"/>
        <v>0</v>
      </c>
      <c r="EB165" s="98">
        <f t="shared" si="214"/>
        <v>1</v>
      </c>
      <c r="EC165" s="98">
        <f t="shared" si="215"/>
        <v>0</v>
      </c>
      <c r="ED165" s="98">
        <f t="shared" si="216"/>
        <v>0</v>
      </c>
      <c r="EE165" s="98">
        <f t="shared" si="217"/>
        <v>0</v>
      </c>
      <c r="EF165" s="98">
        <f t="shared" si="218"/>
        <v>0</v>
      </c>
      <c r="EG165" s="98">
        <f t="shared" si="219"/>
        <v>0</v>
      </c>
      <c r="EH165" s="98">
        <f t="shared" si="220"/>
        <v>0</v>
      </c>
      <c r="EI165" s="98">
        <f t="shared" si="221"/>
        <v>0</v>
      </c>
      <c r="EJ165" s="197">
        <f t="shared" si="222"/>
        <v>0</v>
      </c>
      <c r="EK165" s="197">
        <f t="shared" si="223"/>
        <v>0</v>
      </c>
      <c r="EL165" s="198">
        <f t="shared" si="224"/>
        <v>0</v>
      </c>
    </row>
    <row r="166" spans="2:142" x14ac:dyDescent="0.2">
      <c r="B166" s="133"/>
      <c r="H166" s="2"/>
      <c r="M166" s="2"/>
      <c r="O166" s="97"/>
      <c r="P166" s="2"/>
      <c r="R166" s="10"/>
      <c r="V166" s="2"/>
      <c r="X166" s="10"/>
      <c r="Y166" s="10"/>
      <c r="AB166" s="98"/>
      <c r="AC166" s="10"/>
      <c r="AD166" s="10"/>
      <c r="AE166" s="10"/>
      <c r="AF166" s="10"/>
      <c r="AH166" s="2"/>
      <c r="AI166" s="10"/>
      <c r="AJ166" s="10"/>
      <c r="AK166" s="10"/>
      <c r="AL166" s="10"/>
      <c r="AM166" s="10"/>
      <c r="AN166" s="98"/>
      <c r="AO166" s="10"/>
      <c r="AP166" s="10"/>
      <c r="AQ166" s="10"/>
      <c r="AR166" s="10"/>
      <c r="AS166" s="10"/>
      <c r="AT166" s="153"/>
      <c r="AU166" s="10"/>
      <c r="AV166" s="10"/>
      <c r="AW166" s="10"/>
      <c r="AX166" s="10"/>
      <c r="AY166" s="10"/>
      <c r="AZ166" s="98"/>
      <c r="BA166" s="10"/>
      <c r="BB166" s="10"/>
      <c r="BC166" s="10"/>
      <c r="BD166" s="10"/>
      <c r="BE166" s="10"/>
      <c r="BF166" s="10"/>
      <c r="BG166" s="10"/>
      <c r="BH166" s="10"/>
      <c r="BJ166" s="98"/>
      <c r="BK166" s="197"/>
      <c r="BL166" s="197"/>
      <c r="BM166" s="197"/>
      <c r="BN166" s="197"/>
      <c r="BO166" s="197"/>
      <c r="BP166" s="197"/>
      <c r="BQ166" s="197"/>
      <c r="BR166" s="197"/>
      <c r="BS166" s="197"/>
      <c r="BT166" s="116"/>
      <c r="BU166" s="98"/>
      <c r="BV166" s="98"/>
      <c r="BW166" s="98"/>
      <c r="BX166" s="98"/>
      <c r="BY166" s="98"/>
      <c r="BZ166" s="98"/>
      <c r="CA166" s="98"/>
      <c r="CB166" s="98"/>
      <c r="CC166" s="98"/>
      <c r="CD166" s="197"/>
      <c r="CE166" s="197"/>
      <c r="CF166" s="116"/>
      <c r="CG166" s="98"/>
      <c r="CH166" s="197"/>
      <c r="CI166" s="98"/>
      <c r="CJ166" s="98"/>
      <c r="CK166" s="98"/>
      <c r="CL166" s="98"/>
      <c r="CM166" s="98"/>
      <c r="CN166" s="98"/>
      <c r="CO166" s="99"/>
      <c r="CP166" s="98"/>
      <c r="CQ166" s="197"/>
      <c r="CR166" s="197"/>
      <c r="CU166" s="98"/>
      <c r="CV166" s="197"/>
      <c r="CW166" s="98"/>
      <c r="CX166" s="98"/>
      <c r="CY166" s="98"/>
      <c r="CZ166" s="98"/>
      <c r="DA166" s="98"/>
      <c r="DB166" s="98"/>
      <c r="DC166" s="99"/>
      <c r="DD166" s="98"/>
      <c r="DE166" s="197"/>
      <c r="DF166" s="197"/>
      <c r="DG166" s="197"/>
      <c r="DJ166" s="98"/>
      <c r="DK166" s="197"/>
      <c r="DL166" s="98"/>
      <c r="DM166" s="98"/>
      <c r="DN166" s="98"/>
      <c r="DO166" s="98"/>
      <c r="DP166" s="98"/>
      <c r="DQ166" s="98"/>
      <c r="DR166" s="98"/>
      <c r="DS166" s="98"/>
      <c r="DT166" s="197"/>
      <c r="DU166" s="197"/>
      <c r="DV166" s="197"/>
      <c r="DY166" s="196">
        <v>3683</v>
      </c>
      <c r="DZ166" s="196">
        <f t="shared" si="212"/>
        <v>0</v>
      </c>
      <c r="EA166" s="197">
        <f t="shared" si="213"/>
        <v>0</v>
      </c>
      <c r="EB166" s="98">
        <f t="shared" si="214"/>
        <v>0</v>
      </c>
      <c r="EC166" s="98">
        <f t="shared" si="215"/>
        <v>0</v>
      </c>
      <c r="ED166" s="98">
        <f t="shared" si="216"/>
        <v>0</v>
      </c>
      <c r="EE166" s="98">
        <f t="shared" si="217"/>
        <v>0</v>
      </c>
      <c r="EF166" s="98">
        <f t="shared" si="218"/>
        <v>0</v>
      </c>
      <c r="EG166" s="98">
        <f t="shared" si="219"/>
        <v>0</v>
      </c>
      <c r="EH166" s="98">
        <f t="shared" si="220"/>
        <v>0</v>
      </c>
      <c r="EI166" s="98">
        <f t="shared" si="221"/>
        <v>0</v>
      </c>
      <c r="EJ166" s="197">
        <f t="shared" si="222"/>
        <v>0</v>
      </c>
      <c r="EK166" s="197">
        <f t="shared" si="223"/>
        <v>0</v>
      </c>
      <c r="EL166" s="198">
        <f t="shared" si="224"/>
        <v>0</v>
      </c>
    </row>
    <row r="167" spans="2:142" x14ac:dyDescent="0.2">
      <c r="B167" s="133"/>
      <c r="H167" s="2"/>
      <c r="M167" s="2"/>
      <c r="O167" s="97"/>
      <c r="P167" s="2"/>
      <c r="R167" s="10"/>
      <c r="V167" s="2"/>
      <c r="X167" s="10"/>
      <c r="Y167" s="10"/>
      <c r="AB167" s="98"/>
      <c r="AC167" s="10"/>
      <c r="AD167" s="10"/>
      <c r="AE167" s="10"/>
      <c r="AF167" s="10"/>
      <c r="AH167" s="2"/>
      <c r="AI167" s="10"/>
      <c r="AJ167" s="10"/>
      <c r="AK167" s="10"/>
      <c r="AL167" s="10"/>
      <c r="AM167" s="10"/>
      <c r="AN167" s="98"/>
      <c r="AO167" s="10"/>
      <c r="AP167" s="10"/>
      <c r="AQ167" s="10"/>
      <c r="AR167" s="10"/>
      <c r="AS167" s="10"/>
      <c r="AT167" s="153"/>
      <c r="AU167" s="10"/>
      <c r="AV167" s="10"/>
      <c r="AW167" s="10"/>
      <c r="AX167" s="10"/>
      <c r="AY167" s="10"/>
      <c r="AZ167" s="98"/>
      <c r="BA167" s="10"/>
      <c r="BB167" s="10"/>
      <c r="BC167" s="10"/>
      <c r="BD167" s="10"/>
      <c r="BE167" s="10"/>
      <c r="BF167" s="10"/>
      <c r="BG167" s="10"/>
      <c r="BH167" s="10"/>
      <c r="BJ167" s="98"/>
      <c r="BK167" s="197"/>
      <c r="BL167" s="197"/>
      <c r="BM167" s="197"/>
      <c r="BN167" s="197"/>
      <c r="BO167" s="197"/>
      <c r="BP167" s="197"/>
      <c r="BQ167" s="197"/>
      <c r="BR167" s="197"/>
      <c r="BS167" s="197"/>
      <c r="BT167" s="116"/>
      <c r="BU167" s="98"/>
      <c r="BV167" s="98"/>
      <c r="BW167" s="98"/>
      <c r="BX167" s="98"/>
      <c r="BY167" s="98"/>
      <c r="BZ167" s="98"/>
      <c r="CA167" s="98"/>
      <c r="CB167" s="98"/>
      <c r="CC167" s="98"/>
      <c r="CD167" s="197"/>
      <c r="CE167" s="197"/>
      <c r="CF167" s="116"/>
      <c r="CG167" s="98"/>
      <c r="CH167" s="197"/>
      <c r="CI167" s="98"/>
      <c r="CJ167" s="98"/>
      <c r="CK167" s="98"/>
      <c r="CL167" s="98"/>
      <c r="CM167" s="98"/>
      <c r="CN167" s="98"/>
      <c r="CO167" s="99"/>
      <c r="CP167" s="98"/>
      <c r="CQ167" s="197"/>
      <c r="CR167" s="197"/>
      <c r="CU167" s="98"/>
      <c r="CV167" s="197"/>
      <c r="CW167" s="98"/>
      <c r="CX167" s="98"/>
      <c r="CY167" s="98"/>
      <c r="CZ167" s="98"/>
      <c r="DA167" s="98"/>
      <c r="DB167" s="98"/>
      <c r="DC167" s="99"/>
      <c r="DD167" s="98"/>
      <c r="DE167" s="197"/>
      <c r="DF167" s="197"/>
      <c r="DG167" s="197"/>
      <c r="DJ167" s="98"/>
      <c r="DK167" s="197"/>
      <c r="DL167" s="98"/>
      <c r="DM167" s="98"/>
      <c r="DN167" s="98"/>
      <c r="DO167" s="98"/>
      <c r="DP167" s="98"/>
      <c r="DQ167" s="98"/>
      <c r="DR167" s="98"/>
      <c r="DS167" s="98"/>
      <c r="DT167" s="197"/>
      <c r="DU167" s="197"/>
      <c r="DV167" s="197"/>
      <c r="DY167" s="196">
        <v>3928</v>
      </c>
      <c r="DZ167" s="196">
        <f t="shared" si="212"/>
        <v>0</v>
      </c>
      <c r="EA167" s="197">
        <f t="shared" si="213"/>
        <v>0</v>
      </c>
      <c r="EB167" s="98">
        <f t="shared" si="214"/>
        <v>0</v>
      </c>
      <c r="EC167" s="98">
        <f t="shared" si="215"/>
        <v>0</v>
      </c>
      <c r="ED167" s="98">
        <f t="shared" si="216"/>
        <v>0</v>
      </c>
      <c r="EE167" s="98">
        <f t="shared" si="217"/>
        <v>0</v>
      </c>
      <c r="EF167" s="98">
        <f t="shared" si="218"/>
        <v>0</v>
      </c>
      <c r="EG167" s="98">
        <f t="shared" si="219"/>
        <v>0</v>
      </c>
      <c r="EH167" s="98">
        <f t="shared" si="220"/>
        <v>0</v>
      </c>
      <c r="EI167" s="98">
        <f t="shared" si="221"/>
        <v>0</v>
      </c>
      <c r="EJ167" s="197">
        <f t="shared" si="222"/>
        <v>0</v>
      </c>
      <c r="EK167" s="197">
        <f t="shared" si="223"/>
        <v>0</v>
      </c>
      <c r="EL167" s="198">
        <f t="shared" si="224"/>
        <v>0</v>
      </c>
    </row>
    <row r="168" spans="2:142" x14ac:dyDescent="0.2">
      <c r="B168" s="133"/>
      <c r="H168" s="2"/>
      <c r="M168" s="2"/>
      <c r="O168" s="97"/>
      <c r="P168" s="2"/>
      <c r="R168" s="10"/>
      <c r="V168" s="2"/>
      <c r="X168" s="10"/>
      <c r="Y168" s="10"/>
      <c r="AB168" s="98"/>
      <c r="AC168" s="10"/>
      <c r="AD168" s="10"/>
      <c r="AE168" s="10"/>
      <c r="AF168" s="10"/>
      <c r="AH168" s="2"/>
      <c r="AI168" s="10"/>
      <c r="AJ168" s="10"/>
      <c r="AK168" s="10"/>
      <c r="AL168" s="10"/>
      <c r="AM168" s="10"/>
      <c r="AN168" s="98"/>
      <c r="AO168" s="10"/>
      <c r="AP168" s="10"/>
      <c r="AQ168" s="10"/>
      <c r="AR168" s="10"/>
      <c r="AS168" s="10"/>
      <c r="AT168" s="153"/>
      <c r="AU168" s="10"/>
      <c r="AV168" s="10"/>
      <c r="AW168" s="10"/>
      <c r="AX168" s="10"/>
      <c r="AY168" s="10"/>
      <c r="AZ168" s="98"/>
      <c r="BA168" s="10"/>
      <c r="BB168" s="10"/>
      <c r="BC168" s="10"/>
      <c r="BD168" s="10"/>
      <c r="BE168" s="10"/>
      <c r="BF168" s="10"/>
      <c r="BG168" s="10"/>
      <c r="BH168" s="10"/>
      <c r="BJ168" s="98"/>
      <c r="BK168" s="197"/>
      <c r="BL168" s="197"/>
      <c r="BM168" s="197"/>
      <c r="BN168" s="197"/>
      <c r="BO168" s="197"/>
      <c r="BP168" s="197"/>
      <c r="BQ168" s="197"/>
      <c r="BR168" s="197"/>
      <c r="BS168" s="197"/>
      <c r="BT168" s="116"/>
      <c r="BU168" s="98"/>
      <c r="BV168" s="98"/>
      <c r="BW168" s="98"/>
      <c r="BX168" s="98"/>
      <c r="BY168" s="98"/>
      <c r="BZ168" s="98"/>
      <c r="CA168" s="98"/>
      <c r="CB168" s="98"/>
      <c r="CC168" s="98"/>
      <c r="CD168" s="197"/>
      <c r="CE168" s="197"/>
      <c r="CF168" s="116"/>
      <c r="CG168" s="98"/>
      <c r="CH168" s="197"/>
      <c r="CI168" s="98"/>
      <c r="CJ168" s="98"/>
      <c r="CK168" s="98"/>
      <c r="CL168" s="98"/>
      <c r="CM168" s="98"/>
      <c r="CN168" s="98"/>
      <c r="CO168" s="99"/>
      <c r="CP168" s="98"/>
      <c r="CQ168" s="197"/>
      <c r="CR168" s="197"/>
      <c r="CU168" s="98"/>
      <c r="CV168" s="197"/>
      <c r="CW168" s="98"/>
      <c r="CX168" s="98"/>
      <c r="CY168" s="98"/>
      <c r="CZ168" s="98"/>
      <c r="DA168" s="98"/>
      <c r="DB168" s="98"/>
      <c r="DC168" s="99"/>
      <c r="DD168" s="98"/>
      <c r="DE168" s="197"/>
      <c r="DF168" s="197"/>
      <c r="DG168" s="197"/>
      <c r="DJ168" s="98"/>
      <c r="DK168" s="197"/>
      <c r="DL168" s="98"/>
      <c r="DM168" s="98"/>
      <c r="DN168" s="98"/>
      <c r="DO168" s="98"/>
      <c r="DP168" s="98"/>
      <c r="DQ168" s="98"/>
      <c r="DR168" s="98"/>
      <c r="DS168" s="98"/>
      <c r="DT168" s="197"/>
      <c r="DU168" s="197"/>
      <c r="DV168" s="197"/>
      <c r="DY168" s="196">
        <v>4039</v>
      </c>
      <c r="DZ168" s="196">
        <f t="shared" si="212"/>
        <v>1</v>
      </c>
      <c r="EA168" s="197">
        <f t="shared" si="213"/>
        <v>0</v>
      </c>
      <c r="EB168" s="98">
        <f t="shared" si="214"/>
        <v>0</v>
      </c>
      <c r="EC168" s="98">
        <f t="shared" si="215"/>
        <v>0</v>
      </c>
      <c r="ED168" s="98">
        <f t="shared" si="216"/>
        <v>0</v>
      </c>
      <c r="EE168" s="98">
        <f t="shared" si="217"/>
        <v>0</v>
      </c>
      <c r="EF168" s="98">
        <f t="shared" si="218"/>
        <v>0</v>
      </c>
      <c r="EG168" s="98">
        <f t="shared" si="219"/>
        <v>0</v>
      </c>
      <c r="EH168" s="98">
        <f t="shared" si="220"/>
        <v>0</v>
      </c>
      <c r="EI168" s="98">
        <f t="shared" si="221"/>
        <v>0</v>
      </c>
      <c r="EJ168" s="197">
        <f t="shared" si="222"/>
        <v>0</v>
      </c>
      <c r="EK168" s="197">
        <f t="shared" si="223"/>
        <v>0</v>
      </c>
      <c r="EL168" s="198">
        <f t="shared" si="224"/>
        <v>0</v>
      </c>
    </row>
    <row r="169" spans="2:142" x14ac:dyDescent="0.2">
      <c r="B169" s="133"/>
      <c r="H169" s="2"/>
      <c r="M169" s="2"/>
      <c r="O169" s="97"/>
      <c r="P169" s="2"/>
      <c r="R169" s="10"/>
      <c r="V169" s="2"/>
      <c r="X169" s="10"/>
      <c r="Y169" s="10"/>
      <c r="AB169" s="98"/>
      <c r="AC169" s="10"/>
      <c r="AD169" s="10"/>
      <c r="AE169" s="10"/>
      <c r="AF169" s="10"/>
      <c r="AH169" s="2"/>
      <c r="AI169" s="10"/>
      <c r="AJ169" s="10"/>
      <c r="AK169" s="10"/>
      <c r="AL169" s="10"/>
      <c r="AM169" s="10"/>
      <c r="AN169" s="98"/>
      <c r="AO169" s="10"/>
      <c r="AP169" s="10"/>
      <c r="AQ169" s="10"/>
      <c r="AR169" s="10"/>
      <c r="AS169" s="10"/>
      <c r="AT169" s="153"/>
      <c r="AU169" s="10"/>
      <c r="AV169" s="10"/>
      <c r="AW169" s="10"/>
      <c r="AX169" s="10"/>
      <c r="AY169" s="10"/>
      <c r="AZ169" s="98"/>
      <c r="BA169" s="10"/>
      <c r="BB169" s="10"/>
      <c r="BC169" s="10"/>
      <c r="BD169" s="10"/>
      <c r="BE169" s="10"/>
      <c r="BF169" s="10"/>
      <c r="BG169" s="10"/>
      <c r="BH169" s="10"/>
      <c r="BJ169" s="98"/>
      <c r="BK169" s="197"/>
      <c r="BL169" s="197"/>
      <c r="BM169" s="197"/>
      <c r="BN169" s="197"/>
      <c r="BO169" s="197"/>
      <c r="BP169" s="197"/>
      <c r="BQ169" s="197"/>
      <c r="BR169" s="197"/>
      <c r="BS169" s="197"/>
      <c r="BT169" s="116"/>
      <c r="BU169" s="98"/>
      <c r="BV169" s="98"/>
      <c r="BW169" s="98"/>
      <c r="BX169" s="98"/>
      <c r="BY169" s="98"/>
      <c r="BZ169" s="98"/>
      <c r="CA169" s="98"/>
      <c r="CB169" s="98"/>
      <c r="CC169" s="98"/>
      <c r="CD169" s="197"/>
      <c r="CE169" s="197"/>
      <c r="CF169" s="116"/>
      <c r="CG169" s="98"/>
      <c r="CH169" s="197"/>
      <c r="CI169" s="98"/>
      <c r="CJ169" s="98"/>
      <c r="CK169" s="98"/>
      <c r="CL169" s="98"/>
      <c r="CM169" s="98"/>
      <c r="CN169" s="98"/>
      <c r="CO169" s="99"/>
      <c r="CP169" s="98"/>
      <c r="CQ169" s="197"/>
      <c r="CR169" s="197"/>
      <c r="CU169" s="98"/>
      <c r="CV169" s="197"/>
      <c r="CW169" s="98"/>
      <c r="CX169" s="98"/>
      <c r="CY169" s="98"/>
      <c r="CZ169" s="98"/>
      <c r="DA169" s="98"/>
      <c r="DB169" s="98"/>
      <c r="DC169" s="99"/>
      <c r="DD169" s="98"/>
      <c r="DE169" s="197"/>
      <c r="DF169" s="197"/>
      <c r="DG169" s="197"/>
      <c r="DJ169" s="98"/>
      <c r="DK169" s="197"/>
      <c r="DL169" s="98"/>
      <c r="DM169" s="98"/>
      <c r="DN169" s="98"/>
      <c r="DO169" s="98"/>
      <c r="DP169" s="98"/>
      <c r="DQ169" s="98"/>
      <c r="DR169" s="98"/>
      <c r="DS169" s="98"/>
      <c r="DT169" s="197"/>
      <c r="DU169" s="197"/>
      <c r="DV169" s="197"/>
      <c r="DY169" s="196">
        <v>4077</v>
      </c>
      <c r="DZ169" s="196">
        <f t="shared" si="212"/>
        <v>0</v>
      </c>
      <c r="EA169" s="197">
        <f t="shared" si="213"/>
        <v>0</v>
      </c>
      <c r="EB169" s="98">
        <f t="shared" si="214"/>
        <v>0</v>
      </c>
      <c r="EC169" s="98">
        <f t="shared" si="215"/>
        <v>0</v>
      </c>
      <c r="ED169" s="98">
        <f t="shared" si="216"/>
        <v>0</v>
      </c>
      <c r="EE169" s="98">
        <f t="shared" si="217"/>
        <v>0</v>
      </c>
      <c r="EF169" s="98">
        <f t="shared" si="218"/>
        <v>0</v>
      </c>
      <c r="EG169" s="98">
        <f t="shared" si="219"/>
        <v>0</v>
      </c>
      <c r="EH169" s="98">
        <f t="shared" si="220"/>
        <v>0</v>
      </c>
      <c r="EI169" s="98">
        <f t="shared" si="221"/>
        <v>0</v>
      </c>
      <c r="EJ169" s="197">
        <f t="shared" si="222"/>
        <v>0</v>
      </c>
      <c r="EK169" s="197">
        <f t="shared" si="223"/>
        <v>0</v>
      </c>
      <c r="EL169" s="198">
        <f t="shared" si="224"/>
        <v>0</v>
      </c>
    </row>
    <row r="170" spans="2:142" x14ac:dyDescent="0.2">
      <c r="B170" s="133"/>
      <c r="H170" s="2"/>
      <c r="M170" s="2"/>
      <c r="O170" s="97"/>
      <c r="P170" s="2"/>
      <c r="R170" s="10"/>
      <c r="V170" s="2"/>
      <c r="X170" s="10"/>
      <c r="Y170" s="10"/>
      <c r="AB170" s="98"/>
      <c r="AC170" s="10"/>
      <c r="AD170" s="10"/>
      <c r="AE170" s="10"/>
      <c r="AF170" s="10"/>
      <c r="AH170" s="2"/>
      <c r="AI170" s="10"/>
      <c r="AJ170" s="10"/>
      <c r="AK170" s="10"/>
      <c r="AL170" s="10"/>
      <c r="AM170" s="10"/>
      <c r="AN170" s="98"/>
      <c r="AO170" s="10"/>
      <c r="AP170" s="10"/>
      <c r="AQ170" s="10"/>
      <c r="AR170" s="10"/>
      <c r="AS170" s="10"/>
      <c r="AT170" s="153"/>
      <c r="AU170" s="10"/>
      <c r="AV170" s="10"/>
      <c r="AW170" s="10"/>
      <c r="AX170" s="10"/>
      <c r="AY170" s="10"/>
      <c r="AZ170" s="98"/>
      <c r="BA170" s="10"/>
      <c r="BB170" s="10"/>
      <c r="BC170" s="10"/>
      <c r="BD170" s="10"/>
      <c r="BE170" s="10"/>
      <c r="BF170" s="10"/>
      <c r="BG170" s="10"/>
      <c r="BH170" s="10"/>
      <c r="BJ170" s="98"/>
      <c r="BK170" s="197"/>
      <c r="BL170" s="197"/>
      <c r="BM170" s="197"/>
      <c r="BN170" s="197"/>
      <c r="BO170" s="197"/>
      <c r="BP170" s="197"/>
      <c r="BQ170" s="197"/>
      <c r="BR170" s="197"/>
      <c r="BS170" s="197"/>
      <c r="BT170" s="116"/>
      <c r="BU170" s="98"/>
      <c r="BV170" s="98"/>
      <c r="BW170" s="98"/>
      <c r="BX170" s="98"/>
      <c r="BY170" s="98"/>
      <c r="BZ170" s="98"/>
      <c r="CA170" s="98"/>
      <c r="CB170" s="98"/>
      <c r="CC170" s="98"/>
      <c r="CD170" s="197"/>
      <c r="CE170" s="197"/>
      <c r="CF170" s="116"/>
      <c r="CG170" s="98"/>
      <c r="CH170" s="197"/>
      <c r="CI170" s="98"/>
      <c r="CJ170" s="98"/>
      <c r="CK170" s="98"/>
      <c r="CL170" s="98"/>
      <c r="CM170" s="98"/>
      <c r="CN170" s="98"/>
      <c r="CO170" s="99"/>
      <c r="CP170" s="98"/>
      <c r="CQ170" s="197"/>
      <c r="CR170" s="197"/>
      <c r="CU170" s="98"/>
      <c r="CV170" s="197"/>
      <c r="CW170" s="98"/>
      <c r="CX170" s="98"/>
      <c r="CY170" s="98"/>
      <c r="CZ170" s="98"/>
      <c r="DA170" s="98"/>
      <c r="DB170" s="98"/>
      <c r="DC170" s="99"/>
      <c r="DD170" s="98"/>
      <c r="DE170" s="197"/>
      <c r="DF170" s="197"/>
      <c r="DG170" s="197"/>
      <c r="DJ170" s="98"/>
      <c r="DK170" s="197"/>
      <c r="DL170" s="98"/>
      <c r="DM170" s="98"/>
      <c r="DN170" s="98"/>
      <c r="DO170" s="98"/>
      <c r="DP170" s="98"/>
      <c r="DQ170" s="98"/>
      <c r="DR170" s="98"/>
      <c r="DS170" s="98"/>
      <c r="DT170" s="197"/>
      <c r="DU170" s="197"/>
      <c r="DV170" s="197"/>
      <c r="DY170" s="196">
        <v>4265</v>
      </c>
      <c r="DZ170" s="196">
        <f t="shared" si="212"/>
        <v>0</v>
      </c>
      <c r="EA170" s="197">
        <f t="shared" si="213"/>
        <v>0</v>
      </c>
      <c r="EB170" s="98">
        <f t="shared" si="214"/>
        <v>0</v>
      </c>
      <c r="EC170" s="98">
        <f t="shared" si="215"/>
        <v>0</v>
      </c>
      <c r="ED170" s="98">
        <f t="shared" si="216"/>
        <v>0</v>
      </c>
      <c r="EE170" s="98">
        <f t="shared" si="217"/>
        <v>0</v>
      </c>
      <c r="EF170" s="98">
        <f t="shared" si="218"/>
        <v>0</v>
      </c>
      <c r="EG170" s="98">
        <f t="shared" si="219"/>
        <v>0</v>
      </c>
      <c r="EH170" s="98">
        <f t="shared" si="220"/>
        <v>0</v>
      </c>
      <c r="EI170" s="98">
        <f t="shared" si="221"/>
        <v>0</v>
      </c>
      <c r="EJ170" s="197">
        <f t="shared" si="222"/>
        <v>0</v>
      </c>
      <c r="EK170" s="197">
        <f t="shared" si="223"/>
        <v>0</v>
      </c>
      <c r="EL170" s="198">
        <f t="shared" si="224"/>
        <v>0</v>
      </c>
    </row>
    <row r="171" spans="2:142" x14ac:dyDescent="0.2">
      <c r="B171" s="133"/>
      <c r="H171" s="2"/>
      <c r="M171" s="2"/>
      <c r="O171" s="97"/>
      <c r="P171" s="2"/>
      <c r="R171" s="10"/>
      <c r="V171" s="2"/>
      <c r="X171" s="10"/>
      <c r="Y171" s="10"/>
      <c r="AB171" s="98"/>
      <c r="AC171" s="10"/>
      <c r="AD171" s="10"/>
      <c r="AE171" s="10"/>
      <c r="AF171" s="10"/>
      <c r="AH171" s="2"/>
      <c r="AI171" s="10"/>
      <c r="AJ171" s="10"/>
      <c r="AK171" s="10"/>
      <c r="AL171" s="10"/>
      <c r="AM171" s="10"/>
      <c r="AN171" s="98"/>
      <c r="AO171" s="10"/>
      <c r="AP171" s="10"/>
      <c r="AQ171" s="10"/>
      <c r="AR171" s="10"/>
      <c r="AS171" s="10"/>
      <c r="AT171" s="153"/>
      <c r="AU171" s="10"/>
      <c r="AV171" s="10"/>
      <c r="AW171" s="10"/>
      <c r="AX171" s="10"/>
      <c r="AY171" s="10"/>
      <c r="AZ171" s="98"/>
      <c r="BA171" s="10"/>
      <c r="BB171" s="10"/>
      <c r="BC171" s="10"/>
      <c r="BD171" s="10"/>
      <c r="BE171" s="10"/>
      <c r="BF171" s="10"/>
      <c r="BG171" s="10"/>
      <c r="BH171" s="10"/>
      <c r="BJ171" s="98"/>
      <c r="BK171" s="197"/>
      <c r="BL171" s="197"/>
      <c r="BM171" s="197"/>
      <c r="BN171" s="197"/>
      <c r="BO171" s="197"/>
      <c r="BP171" s="197"/>
      <c r="BQ171" s="197"/>
      <c r="BR171" s="197"/>
      <c r="BS171" s="197"/>
      <c r="BT171" s="116"/>
      <c r="BU171" s="98"/>
      <c r="BV171" s="98"/>
      <c r="BW171" s="98"/>
      <c r="BX171" s="98"/>
      <c r="BY171" s="98"/>
      <c r="BZ171" s="98"/>
      <c r="CA171" s="98"/>
      <c r="CB171" s="98"/>
      <c r="CC171" s="98"/>
      <c r="CD171" s="197"/>
      <c r="CE171" s="197"/>
      <c r="CF171" s="116"/>
      <c r="CG171" s="98"/>
      <c r="CH171" s="197"/>
      <c r="CI171" s="98"/>
      <c r="CJ171" s="98"/>
      <c r="CK171" s="98"/>
      <c r="CL171" s="98"/>
      <c r="CM171" s="98"/>
      <c r="CN171" s="98"/>
      <c r="CO171" s="99"/>
      <c r="CP171" s="98"/>
      <c r="CQ171" s="197"/>
      <c r="CR171" s="197"/>
      <c r="CU171" s="98"/>
      <c r="CV171" s="197"/>
      <c r="CW171" s="98"/>
      <c r="CX171" s="98"/>
      <c r="CY171" s="98"/>
      <c r="CZ171" s="98"/>
      <c r="DA171" s="98"/>
      <c r="DB171" s="98"/>
      <c r="DC171" s="99"/>
      <c r="DD171" s="98"/>
      <c r="DE171" s="197"/>
      <c r="DF171" s="197"/>
      <c r="DG171" s="197"/>
      <c r="DJ171" s="98"/>
      <c r="DK171" s="197"/>
      <c r="DL171" s="98"/>
      <c r="DM171" s="98"/>
      <c r="DN171" s="98"/>
      <c r="DO171" s="98"/>
      <c r="DP171" s="98"/>
      <c r="DQ171" s="98"/>
      <c r="DR171" s="98"/>
      <c r="DS171" s="98"/>
      <c r="DT171" s="197"/>
      <c r="DU171" s="197"/>
      <c r="DV171" s="197"/>
      <c r="DY171" s="196">
        <v>4334</v>
      </c>
      <c r="DZ171" s="196">
        <f t="shared" si="212"/>
        <v>1</v>
      </c>
      <c r="EA171" s="197">
        <f t="shared" si="213"/>
        <v>1</v>
      </c>
      <c r="EB171" s="98">
        <f t="shared" si="214"/>
        <v>0</v>
      </c>
      <c r="EC171" s="98">
        <f t="shared" si="215"/>
        <v>0</v>
      </c>
      <c r="ED171" s="98">
        <f t="shared" si="216"/>
        <v>0</v>
      </c>
      <c r="EE171" s="98">
        <f t="shared" si="217"/>
        <v>0</v>
      </c>
      <c r="EF171" s="98">
        <f t="shared" si="218"/>
        <v>0</v>
      </c>
      <c r="EG171" s="98">
        <f t="shared" si="219"/>
        <v>0</v>
      </c>
      <c r="EH171" s="98">
        <f t="shared" si="220"/>
        <v>0</v>
      </c>
      <c r="EI171" s="98">
        <f t="shared" si="221"/>
        <v>0</v>
      </c>
      <c r="EJ171" s="197">
        <f t="shared" si="222"/>
        <v>0</v>
      </c>
      <c r="EK171" s="197">
        <f t="shared" si="223"/>
        <v>0</v>
      </c>
      <c r="EL171" s="198">
        <f t="shared" si="224"/>
        <v>0</v>
      </c>
    </row>
    <row r="172" spans="2:142" x14ac:dyDescent="0.2">
      <c r="B172" s="133"/>
      <c r="H172" s="2"/>
      <c r="M172" s="2"/>
      <c r="O172" s="97"/>
      <c r="P172" s="2"/>
      <c r="R172" s="10"/>
      <c r="V172" s="2"/>
      <c r="X172" s="10"/>
      <c r="Y172" s="10"/>
      <c r="AB172" s="98"/>
      <c r="AC172" s="10"/>
      <c r="AD172" s="10"/>
      <c r="AE172" s="10"/>
      <c r="AF172" s="10"/>
      <c r="AH172" s="2"/>
      <c r="AI172" s="10"/>
      <c r="AJ172" s="10"/>
      <c r="AK172" s="10"/>
      <c r="AL172" s="10"/>
      <c r="AM172" s="10"/>
      <c r="AN172" s="98"/>
      <c r="AO172" s="10"/>
      <c r="AP172" s="10"/>
      <c r="AQ172" s="10"/>
      <c r="AR172" s="10"/>
      <c r="AS172" s="10"/>
      <c r="AT172" s="153"/>
      <c r="AU172" s="10"/>
      <c r="AV172" s="10"/>
      <c r="AW172" s="10"/>
      <c r="AX172" s="10"/>
      <c r="AY172" s="10"/>
      <c r="AZ172" s="98"/>
      <c r="BA172" s="10"/>
      <c r="BB172" s="10"/>
      <c r="BC172" s="10"/>
      <c r="BD172" s="10"/>
      <c r="BE172" s="10"/>
      <c r="BF172" s="10"/>
      <c r="BG172" s="10"/>
      <c r="BH172" s="10"/>
      <c r="BJ172" s="98"/>
      <c r="BK172" s="197"/>
      <c r="BL172" s="197"/>
      <c r="BM172" s="197"/>
      <c r="BN172" s="197"/>
      <c r="BO172" s="197"/>
      <c r="BP172" s="197"/>
      <c r="BQ172" s="197"/>
      <c r="BR172" s="197"/>
      <c r="BS172" s="197"/>
      <c r="BT172" s="116"/>
      <c r="BU172" s="98"/>
      <c r="BV172" s="98"/>
      <c r="BW172" s="98"/>
      <c r="BX172" s="98"/>
      <c r="BY172" s="98"/>
      <c r="BZ172" s="98"/>
      <c r="CA172" s="98"/>
      <c r="CB172" s="98"/>
      <c r="CC172" s="98"/>
      <c r="CD172" s="197"/>
      <c r="CE172" s="197"/>
      <c r="CF172" s="116"/>
      <c r="CG172" s="98"/>
      <c r="CH172" s="197"/>
      <c r="CI172" s="98"/>
      <c r="CJ172" s="98"/>
      <c r="CK172" s="98"/>
      <c r="CL172" s="98"/>
      <c r="CM172" s="98"/>
      <c r="CN172" s="98"/>
      <c r="CO172" s="99"/>
      <c r="CP172" s="98"/>
      <c r="CQ172" s="197"/>
      <c r="CR172" s="197"/>
      <c r="CU172" s="98"/>
      <c r="CV172" s="197"/>
      <c r="CW172" s="98"/>
      <c r="CX172" s="98"/>
      <c r="CY172" s="98"/>
      <c r="CZ172" s="98"/>
      <c r="DA172" s="98"/>
      <c r="DB172" s="98"/>
      <c r="DC172" s="99"/>
      <c r="DD172" s="98"/>
      <c r="DE172" s="197"/>
      <c r="DF172" s="197"/>
      <c r="DG172" s="197"/>
      <c r="DJ172" s="98"/>
      <c r="DK172" s="197"/>
      <c r="DL172" s="98"/>
      <c r="DM172" s="98"/>
      <c r="DN172" s="98"/>
      <c r="DO172" s="98"/>
      <c r="DP172" s="98"/>
      <c r="DQ172" s="98"/>
      <c r="DR172" s="98"/>
      <c r="DS172" s="98"/>
      <c r="DT172" s="197"/>
      <c r="DU172" s="197"/>
      <c r="DV172" s="197"/>
      <c r="DY172" s="196">
        <v>4488</v>
      </c>
      <c r="DZ172" s="196">
        <f t="shared" si="212"/>
        <v>0</v>
      </c>
      <c r="EA172" s="197">
        <f t="shared" si="213"/>
        <v>0</v>
      </c>
      <c r="EB172" s="98">
        <f t="shared" si="214"/>
        <v>0</v>
      </c>
      <c r="EC172" s="98">
        <f t="shared" si="215"/>
        <v>0</v>
      </c>
      <c r="ED172" s="98">
        <f t="shared" si="216"/>
        <v>0</v>
      </c>
      <c r="EE172" s="98">
        <f t="shared" si="217"/>
        <v>0</v>
      </c>
      <c r="EF172" s="98">
        <f t="shared" si="218"/>
        <v>0</v>
      </c>
      <c r="EG172" s="98">
        <f t="shared" si="219"/>
        <v>0</v>
      </c>
      <c r="EH172" s="98">
        <f t="shared" si="220"/>
        <v>0</v>
      </c>
      <c r="EI172" s="98">
        <f t="shared" si="221"/>
        <v>0</v>
      </c>
      <c r="EJ172" s="197">
        <f t="shared" si="222"/>
        <v>0</v>
      </c>
      <c r="EK172" s="197">
        <f t="shared" si="223"/>
        <v>0</v>
      </c>
      <c r="EL172" s="198">
        <f t="shared" si="224"/>
        <v>0</v>
      </c>
    </row>
    <row r="173" spans="2:142" ht="13.5" thickBot="1" x14ac:dyDescent="0.25">
      <c r="B173" s="133"/>
      <c r="H173" s="2"/>
      <c r="M173" s="2"/>
      <c r="O173" s="97"/>
      <c r="P173" s="2"/>
      <c r="R173" s="10"/>
      <c r="V173" s="2"/>
      <c r="X173" s="10"/>
      <c r="Y173" s="10"/>
      <c r="AB173" s="98"/>
      <c r="AC173" s="10"/>
      <c r="AD173" s="10"/>
      <c r="AE173" s="10"/>
      <c r="AF173" s="10"/>
      <c r="AH173" s="2"/>
      <c r="AI173" s="10"/>
      <c r="AJ173" s="10"/>
      <c r="AK173" s="10"/>
      <c r="AL173" s="10"/>
      <c r="AM173" s="10"/>
      <c r="AN173" s="98"/>
      <c r="AO173" s="10"/>
      <c r="AP173" s="10"/>
      <c r="AQ173" s="10"/>
      <c r="AR173" s="10"/>
      <c r="AS173" s="10"/>
      <c r="AT173" s="153"/>
      <c r="AU173" s="10"/>
      <c r="AV173" s="10"/>
      <c r="AW173" s="10"/>
      <c r="AX173" s="10"/>
      <c r="AY173" s="10"/>
      <c r="AZ173" s="98"/>
      <c r="BA173" s="10"/>
      <c r="BB173" s="10"/>
      <c r="BC173" s="10"/>
      <c r="BD173" s="10"/>
      <c r="BE173" s="10"/>
      <c r="BF173" s="10"/>
      <c r="BG173" s="10"/>
      <c r="BH173" s="10"/>
      <c r="BJ173" s="98"/>
      <c r="BK173" s="197"/>
      <c r="BL173" s="197"/>
      <c r="BM173" s="197"/>
      <c r="BN173" s="197"/>
      <c r="BO173" s="197"/>
      <c r="BP173" s="197"/>
      <c r="BQ173" s="197"/>
      <c r="BR173" s="197"/>
      <c r="BS173" s="197"/>
      <c r="BT173" s="116"/>
      <c r="BU173" s="98"/>
      <c r="BV173" s="98"/>
      <c r="BW173" s="98"/>
      <c r="BX173" s="98"/>
      <c r="BY173" s="98"/>
      <c r="BZ173" s="98"/>
      <c r="CA173" s="98"/>
      <c r="CB173" s="98"/>
      <c r="CC173" s="98"/>
      <c r="CD173" s="197"/>
      <c r="CE173" s="197"/>
      <c r="CF173" s="116"/>
      <c r="CG173" s="98"/>
      <c r="CH173" s="197"/>
      <c r="CI173" s="98"/>
      <c r="CJ173" s="98"/>
      <c r="CK173" s="98"/>
      <c r="CL173" s="98"/>
      <c r="CM173" s="98"/>
      <c r="CN173" s="98"/>
      <c r="CO173" s="99"/>
      <c r="CP173" s="98"/>
      <c r="CQ173" s="197"/>
      <c r="CR173" s="197"/>
      <c r="CU173" s="98"/>
      <c r="CV173" s="197"/>
      <c r="CW173" s="98"/>
      <c r="CX173" s="98"/>
      <c r="CY173" s="98"/>
      <c r="CZ173" s="98"/>
      <c r="DA173" s="98"/>
      <c r="DB173" s="98"/>
      <c r="DC173" s="99"/>
      <c r="DD173" s="98"/>
      <c r="DE173" s="197"/>
      <c r="DF173" s="197"/>
      <c r="DG173" s="197"/>
      <c r="DJ173" s="98"/>
      <c r="DK173" s="197"/>
      <c r="DL173" s="98"/>
      <c r="DM173" s="98"/>
      <c r="DN173" s="98"/>
      <c r="DO173" s="98"/>
      <c r="DP173" s="98"/>
      <c r="DQ173" s="98"/>
      <c r="DR173" s="98"/>
      <c r="DS173" s="98"/>
      <c r="DT173" s="197"/>
      <c r="DU173" s="197"/>
      <c r="DV173" s="197"/>
      <c r="DY173" s="201">
        <v>4911</v>
      </c>
      <c r="DZ173" s="201">
        <f t="shared" si="212"/>
        <v>0</v>
      </c>
      <c r="EA173" s="202">
        <f t="shared" si="213"/>
        <v>0</v>
      </c>
      <c r="EB173" s="159">
        <f t="shared" si="214"/>
        <v>0</v>
      </c>
      <c r="EC173" s="159">
        <f t="shared" si="215"/>
        <v>0</v>
      </c>
      <c r="ED173" s="159">
        <f t="shared" si="216"/>
        <v>0</v>
      </c>
      <c r="EE173" s="159">
        <f t="shared" si="217"/>
        <v>0</v>
      </c>
      <c r="EF173" s="159">
        <f t="shared" si="218"/>
        <v>0</v>
      </c>
      <c r="EG173" s="159">
        <f t="shared" si="219"/>
        <v>0</v>
      </c>
      <c r="EH173" s="159">
        <f t="shared" si="220"/>
        <v>0</v>
      </c>
      <c r="EI173" s="159">
        <f t="shared" si="221"/>
        <v>0</v>
      </c>
      <c r="EJ173" s="202">
        <f t="shared" si="222"/>
        <v>0</v>
      </c>
      <c r="EK173" s="202">
        <f t="shared" si="223"/>
        <v>0</v>
      </c>
      <c r="EL173" s="203">
        <f t="shared" si="224"/>
        <v>0</v>
      </c>
    </row>
    <row r="174" spans="2:142" x14ac:dyDescent="0.2">
      <c r="B174" s="133"/>
      <c r="H174" s="2"/>
      <c r="M174" s="2"/>
      <c r="O174" s="97"/>
      <c r="P174" s="2"/>
      <c r="R174" s="10"/>
      <c r="V174" s="2"/>
      <c r="X174" s="10"/>
      <c r="Y174" s="10"/>
      <c r="AB174" s="98"/>
      <c r="AC174" s="10"/>
      <c r="AD174" s="10"/>
      <c r="AE174" s="10"/>
      <c r="AF174" s="10"/>
      <c r="AH174" s="2"/>
      <c r="AI174" s="10"/>
      <c r="AJ174" s="10"/>
      <c r="AK174" s="10"/>
      <c r="AL174" s="10"/>
      <c r="AM174" s="10"/>
      <c r="AN174" s="98"/>
      <c r="AO174" s="10"/>
      <c r="AP174" s="10"/>
      <c r="AQ174" s="10"/>
      <c r="AR174" s="10"/>
      <c r="AS174" s="10"/>
      <c r="AT174" s="153"/>
      <c r="AU174" s="10"/>
      <c r="AV174" s="10"/>
      <c r="AW174" s="10"/>
      <c r="AX174" s="10"/>
      <c r="AY174" s="10"/>
      <c r="AZ174" s="98"/>
      <c r="BA174" s="10"/>
      <c r="BB174" s="10"/>
      <c r="BC174" s="10"/>
      <c r="BD174" s="10"/>
      <c r="BE174" s="10"/>
      <c r="BF174" s="10"/>
      <c r="BG174" s="10"/>
      <c r="BH174" s="10"/>
      <c r="BJ174" s="98"/>
      <c r="BK174" s="197"/>
      <c r="BL174" s="197"/>
      <c r="BM174" s="197"/>
      <c r="BN174" s="197"/>
      <c r="BO174" s="197"/>
      <c r="BP174" s="197"/>
      <c r="BQ174" s="197"/>
      <c r="BR174" s="197"/>
      <c r="BS174" s="197"/>
      <c r="BT174" s="116"/>
      <c r="BU174" s="98"/>
      <c r="BV174" s="98"/>
      <c r="BW174" s="98"/>
      <c r="BX174" s="98"/>
      <c r="BY174" s="98"/>
      <c r="BZ174" s="98"/>
      <c r="CA174" s="98"/>
      <c r="CB174" s="98"/>
      <c r="CC174" s="98"/>
      <c r="CD174" s="197"/>
      <c r="CE174" s="197"/>
      <c r="CF174" s="116"/>
      <c r="CG174" s="98"/>
      <c r="CH174" s="197"/>
      <c r="CI174" s="98"/>
      <c r="CJ174" s="98"/>
      <c r="CK174" s="98"/>
      <c r="CL174" s="98"/>
      <c r="CM174" s="98"/>
      <c r="CN174" s="98"/>
      <c r="CO174" s="99"/>
      <c r="CP174" s="98"/>
      <c r="CQ174" s="197"/>
      <c r="CR174" s="197"/>
      <c r="CU174" s="98"/>
      <c r="CV174" s="197"/>
      <c r="CW174" s="98"/>
      <c r="CX174" s="98"/>
      <c r="CY174" s="98"/>
      <c r="CZ174" s="98"/>
      <c r="DA174" s="98"/>
      <c r="DB174" s="98"/>
      <c r="DC174" s="99"/>
      <c r="DD174" s="98"/>
      <c r="DE174" s="197"/>
      <c r="DF174" s="197"/>
      <c r="DG174" s="197"/>
      <c r="DJ174" s="98"/>
      <c r="DK174" s="197"/>
      <c r="DL174" s="98"/>
      <c r="DM174" s="98"/>
      <c r="DN174" s="98"/>
      <c r="DO174" s="98"/>
      <c r="DP174" s="98"/>
      <c r="DQ174" s="98"/>
      <c r="DR174" s="98"/>
      <c r="DS174" s="98"/>
      <c r="DT174" s="197"/>
      <c r="DU174" s="197"/>
      <c r="DV174" s="197"/>
    </row>
    <row r="175" spans="2:142" x14ac:dyDescent="0.2">
      <c r="B175" s="133"/>
      <c r="H175" s="2"/>
      <c r="M175" s="2"/>
      <c r="O175" s="97"/>
      <c r="P175" s="2"/>
      <c r="R175" s="10"/>
      <c r="V175" s="2"/>
      <c r="X175" s="10"/>
      <c r="Y175" s="10"/>
      <c r="AB175" s="98"/>
      <c r="AC175" s="10"/>
      <c r="AD175" s="10"/>
      <c r="AE175" s="10"/>
      <c r="AF175" s="10"/>
      <c r="AH175" s="2"/>
      <c r="AI175" s="10"/>
      <c r="AJ175" s="10"/>
      <c r="AK175" s="10"/>
      <c r="AL175" s="10"/>
      <c r="AM175" s="10"/>
      <c r="AN175" s="98"/>
      <c r="AO175" s="10"/>
      <c r="AP175" s="10"/>
      <c r="AQ175" s="10"/>
      <c r="AR175" s="10"/>
      <c r="AS175" s="10"/>
      <c r="AT175" s="153"/>
      <c r="AU175" s="10"/>
      <c r="AV175" s="10"/>
      <c r="AW175" s="10"/>
      <c r="AX175" s="10"/>
      <c r="AY175" s="10"/>
      <c r="AZ175" s="98"/>
      <c r="BA175" s="10"/>
      <c r="BB175" s="10"/>
      <c r="BC175" s="10"/>
      <c r="BD175" s="10"/>
      <c r="BE175" s="10"/>
      <c r="BF175" s="10"/>
      <c r="BG175" s="10"/>
      <c r="BH175" s="10"/>
      <c r="BJ175" s="98"/>
      <c r="BK175" s="197"/>
      <c r="BL175" s="197"/>
      <c r="BM175" s="197"/>
      <c r="BN175" s="197"/>
      <c r="BO175" s="197"/>
      <c r="BP175" s="197"/>
      <c r="BQ175" s="197"/>
      <c r="BR175" s="197"/>
      <c r="BS175" s="197"/>
      <c r="BT175" s="116"/>
      <c r="BU175" s="98"/>
      <c r="BV175" s="98"/>
      <c r="BW175" s="98"/>
      <c r="BX175" s="98"/>
      <c r="BY175" s="98"/>
      <c r="BZ175" s="98"/>
      <c r="CA175" s="98"/>
      <c r="CB175" s="98"/>
      <c r="CC175" s="98"/>
      <c r="CD175" s="197"/>
      <c r="CE175" s="197"/>
      <c r="CF175" s="116"/>
      <c r="CG175" s="98"/>
      <c r="CH175" s="197"/>
      <c r="CI175" s="98"/>
      <c r="CJ175" s="98"/>
      <c r="CK175" s="98"/>
      <c r="CL175" s="98"/>
      <c r="CM175" s="98"/>
      <c r="CN175" s="98"/>
      <c r="CO175" s="99"/>
      <c r="CP175" s="98"/>
      <c r="CQ175" s="197"/>
      <c r="CR175" s="197"/>
      <c r="CU175" s="98"/>
      <c r="CV175" s="197"/>
      <c r="CW175" s="98"/>
      <c r="CX175" s="98"/>
      <c r="CY175" s="98"/>
      <c r="CZ175" s="98"/>
      <c r="DA175" s="98"/>
      <c r="DB175" s="98"/>
      <c r="DC175" s="99"/>
      <c r="DD175" s="98"/>
      <c r="DE175" s="197"/>
      <c r="DF175" s="197"/>
      <c r="DG175" s="197"/>
      <c r="DJ175" s="98"/>
      <c r="DK175" s="197"/>
      <c r="DL175" s="98"/>
      <c r="DM175" s="98"/>
      <c r="DN175" s="98"/>
      <c r="DO175" s="98"/>
      <c r="DP175" s="98"/>
      <c r="DQ175" s="98"/>
      <c r="DR175" s="98"/>
      <c r="DS175" s="98"/>
      <c r="DT175" s="197"/>
      <c r="DU175" s="197"/>
      <c r="DV175" s="197"/>
    </row>
    <row r="176" spans="2:142" x14ac:dyDescent="0.2">
      <c r="B176" s="133"/>
      <c r="H176" s="2"/>
      <c r="M176" s="2"/>
      <c r="O176" s="97"/>
      <c r="P176" s="2"/>
      <c r="R176" s="10"/>
      <c r="V176" s="2"/>
      <c r="X176" s="10"/>
      <c r="Y176" s="10"/>
      <c r="AB176" s="98"/>
      <c r="AC176" s="10"/>
      <c r="AD176" s="10"/>
      <c r="AE176" s="10"/>
      <c r="AF176" s="10"/>
      <c r="AH176" s="2"/>
      <c r="AI176" s="10"/>
      <c r="AJ176" s="10"/>
      <c r="AK176" s="10"/>
      <c r="AL176" s="10"/>
      <c r="AM176" s="10"/>
      <c r="AN176" s="98"/>
      <c r="AO176" s="10"/>
      <c r="AP176" s="10"/>
      <c r="AQ176" s="10"/>
      <c r="AR176" s="10"/>
      <c r="AS176" s="10"/>
      <c r="AT176" s="153"/>
      <c r="AU176" s="10"/>
      <c r="AV176" s="10"/>
      <c r="AW176" s="10"/>
      <c r="AX176" s="10"/>
      <c r="AY176" s="10"/>
      <c r="AZ176" s="98"/>
      <c r="BA176" s="10"/>
      <c r="BB176" s="10"/>
      <c r="BC176" s="10"/>
      <c r="BD176" s="10"/>
      <c r="BE176" s="10"/>
      <c r="BF176" s="10"/>
      <c r="BG176" s="10"/>
      <c r="BH176" s="10"/>
      <c r="BJ176" s="98"/>
      <c r="BK176" s="197"/>
      <c r="BL176" s="197"/>
      <c r="BM176" s="197"/>
      <c r="BN176" s="197"/>
      <c r="BO176" s="197"/>
      <c r="BP176" s="197"/>
      <c r="BQ176" s="197"/>
      <c r="BR176" s="197"/>
      <c r="BS176" s="197"/>
      <c r="BT176" s="116"/>
      <c r="BU176" s="98"/>
      <c r="BV176" s="98"/>
      <c r="BW176" s="98"/>
      <c r="BX176" s="98"/>
      <c r="BY176" s="98"/>
      <c r="BZ176" s="98"/>
      <c r="CA176" s="98"/>
      <c r="CB176" s="98"/>
      <c r="CC176" s="98"/>
      <c r="CD176" s="197"/>
      <c r="CE176" s="197"/>
      <c r="CF176" s="116"/>
      <c r="CG176" s="98"/>
      <c r="CH176" s="197"/>
      <c r="CI176" s="98"/>
      <c r="CJ176" s="98"/>
      <c r="CK176" s="98"/>
      <c r="CL176" s="98"/>
      <c r="CM176" s="98"/>
      <c r="CN176" s="98"/>
      <c r="CO176" s="99"/>
      <c r="CP176" s="98"/>
      <c r="CQ176" s="197"/>
      <c r="CR176" s="197"/>
      <c r="CU176" s="98"/>
      <c r="CV176" s="197"/>
      <c r="CW176" s="98"/>
      <c r="CX176" s="98"/>
      <c r="CY176" s="98"/>
      <c r="CZ176" s="98"/>
      <c r="DA176" s="98"/>
      <c r="DB176" s="98"/>
      <c r="DC176" s="99"/>
      <c r="DD176" s="98"/>
      <c r="DE176" s="197"/>
      <c r="DF176" s="197"/>
      <c r="DG176" s="197"/>
      <c r="DJ176" s="98"/>
      <c r="DK176" s="197"/>
      <c r="DL176" s="98"/>
      <c r="DM176" s="98"/>
      <c r="DN176" s="98"/>
      <c r="DO176" s="98"/>
      <c r="DP176" s="98"/>
      <c r="DQ176" s="98"/>
      <c r="DR176" s="98"/>
      <c r="DS176" s="98"/>
      <c r="DT176" s="197"/>
      <c r="DU176" s="197"/>
      <c r="DV176" s="197"/>
    </row>
    <row r="177" spans="2:139" x14ac:dyDescent="0.2">
      <c r="B177" s="133"/>
      <c r="H177" s="2"/>
      <c r="M177" s="2"/>
      <c r="O177" s="97"/>
      <c r="P177" s="2"/>
      <c r="R177" s="10"/>
      <c r="V177" s="2"/>
      <c r="X177" s="10"/>
      <c r="Y177" s="10"/>
      <c r="AB177" s="98"/>
      <c r="AC177" s="10"/>
      <c r="AD177" s="10"/>
      <c r="AE177" s="10"/>
      <c r="AF177" s="10"/>
      <c r="AH177" s="2"/>
      <c r="AI177" s="10"/>
      <c r="AJ177" s="10"/>
      <c r="AK177" s="10"/>
      <c r="AL177" s="10"/>
      <c r="AM177" s="10"/>
      <c r="AN177" s="98"/>
      <c r="AO177" s="10"/>
      <c r="AP177" s="10"/>
      <c r="AQ177" s="10"/>
      <c r="AR177" s="10"/>
      <c r="AS177" s="10"/>
      <c r="AT177" s="153"/>
      <c r="AU177" s="10"/>
      <c r="AV177" s="10"/>
      <c r="AW177" s="10"/>
      <c r="AX177" s="10"/>
      <c r="AY177" s="10"/>
      <c r="AZ177" s="98"/>
      <c r="BA177" s="10"/>
      <c r="BB177" s="10"/>
      <c r="BC177" s="10"/>
      <c r="BD177" s="10"/>
      <c r="BE177" s="10"/>
      <c r="BF177" s="10"/>
      <c r="BG177" s="10"/>
      <c r="BH177" s="10"/>
      <c r="BJ177" s="98"/>
      <c r="BK177" s="197"/>
      <c r="BL177" s="197"/>
      <c r="BM177" s="197"/>
      <c r="BN177" s="197"/>
      <c r="BO177" s="197"/>
      <c r="BP177" s="197"/>
      <c r="BQ177" s="197"/>
      <c r="BR177" s="197"/>
      <c r="BS177" s="197"/>
      <c r="BT177" s="116"/>
      <c r="BU177" s="98"/>
      <c r="BV177" s="98"/>
      <c r="BW177" s="98"/>
      <c r="BX177" s="98"/>
      <c r="BY177" s="98"/>
      <c r="BZ177" s="98"/>
      <c r="CA177" s="98"/>
      <c r="CB177" s="98"/>
      <c r="CC177" s="98"/>
      <c r="CD177" s="197"/>
      <c r="CE177" s="197"/>
      <c r="CF177" s="116"/>
      <c r="CG177" s="98"/>
      <c r="CH177" s="197"/>
      <c r="CI177" s="98"/>
      <c r="CJ177" s="98"/>
      <c r="CK177" s="98"/>
      <c r="CL177" s="98"/>
      <c r="CM177" s="98"/>
      <c r="CN177" s="98"/>
      <c r="CO177" s="99"/>
      <c r="CP177" s="98"/>
      <c r="CQ177" s="197"/>
      <c r="CR177" s="197"/>
      <c r="CU177" s="98"/>
      <c r="CV177" s="197"/>
      <c r="CW177" s="98"/>
      <c r="CX177" s="98"/>
      <c r="CY177" s="98"/>
      <c r="CZ177" s="98"/>
      <c r="DA177" s="98"/>
      <c r="DB177" s="98"/>
      <c r="DC177" s="99"/>
      <c r="DD177" s="98"/>
      <c r="DE177" s="197"/>
      <c r="DF177" s="197"/>
      <c r="DG177" s="197"/>
      <c r="DJ177" s="98"/>
      <c r="DK177" s="197"/>
      <c r="DL177" s="98"/>
      <c r="DM177" s="98"/>
      <c r="DN177" s="98"/>
      <c r="DO177" s="98"/>
      <c r="DP177" s="98"/>
      <c r="DQ177" s="98"/>
      <c r="DR177" s="98"/>
      <c r="DS177" s="98"/>
      <c r="DT177" s="197"/>
      <c r="DU177" s="197"/>
      <c r="DV177" s="197"/>
    </row>
    <row r="178" spans="2:139" ht="13.5" thickBot="1" x14ac:dyDescent="0.25">
      <c r="B178" s="134">
        <v>102</v>
      </c>
      <c r="H178" s="2"/>
      <c r="M178" s="97"/>
      <c r="O178" s="97"/>
      <c r="P178" s="2"/>
      <c r="Q178" s="97"/>
      <c r="V178" s="2"/>
      <c r="AB178" s="98"/>
      <c r="AH178" s="2"/>
      <c r="AN178" s="98"/>
      <c r="AT178" s="98"/>
      <c r="AZ178" s="98"/>
      <c r="BJ178" s="98"/>
      <c r="CZ178" s="10"/>
      <c r="DC178" s="100"/>
      <c r="DO178" s="10"/>
    </row>
    <row r="179" spans="2:139" x14ac:dyDescent="0.2">
      <c r="H179" s="2"/>
      <c r="M179" s="97"/>
      <c r="O179" s="97"/>
      <c r="P179" s="102" t="s">
        <v>32</v>
      </c>
      <c r="Q179" s="101"/>
      <c r="V179" s="102" t="s">
        <v>33</v>
      </c>
      <c r="W179" s="101"/>
      <c r="AB179" s="102" t="s">
        <v>34</v>
      </c>
      <c r="AC179" s="101"/>
      <c r="AH179" s="102" t="s">
        <v>39</v>
      </c>
      <c r="AI179" s="101"/>
      <c r="AN179" s="102" t="s">
        <v>40</v>
      </c>
      <c r="AO179" s="101"/>
      <c r="AT179" s="102" t="s">
        <v>48</v>
      </c>
      <c r="AU179" s="101"/>
      <c r="AZ179" s="102" t="s">
        <v>47</v>
      </c>
      <c r="BA179" s="101"/>
      <c r="BJ179" s="118" t="s">
        <v>50</v>
      </c>
      <c r="CZ179" s="10"/>
      <c r="DC179" s="100"/>
      <c r="DO179" s="10"/>
    </row>
    <row r="180" spans="2:139" x14ac:dyDescent="0.2">
      <c r="H180" s="2"/>
      <c r="M180" s="97"/>
      <c r="O180" s="97"/>
      <c r="P180" s="102" t="s">
        <v>31</v>
      </c>
      <c r="Q180" s="101">
        <f>SUM(Q62:Q149)</f>
        <v>36</v>
      </c>
      <c r="R180" s="101">
        <f>SUM(R62:R149)</f>
        <v>29</v>
      </c>
      <c r="V180" s="102" t="s">
        <v>31</v>
      </c>
      <c r="W180" s="101">
        <f>SUM(W62:W157)</f>
        <v>47</v>
      </c>
      <c r="X180" s="101">
        <f>SUM(X62:X157)</f>
        <v>31</v>
      </c>
      <c r="Y180" s="101">
        <f>SUM(Y62:Y157)</f>
        <v>24</v>
      </c>
      <c r="AB180" s="102" t="s">
        <v>31</v>
      </c>
      <c r="AC180" s="101">
        <f>SUM(AC62:AC157)</f>
        <v>48</v>
      </c>
      <c r="AD180" s="101">
        <f>SUM(AD62:AD157)</f>
        <v>45</v>
      </c>
      <c r="AE180" s="101">
        <f>SUM(AE62:AE157)</f>
        <v>29</v>
      </c>
      <c r="AF180" s="101">
        <f>SUM(AF62:AF157)</f>
        <v>24</v>
      </c>
      <c r="AH180" s="102" t="s">
        <v>31</v>
      </c>
      <c r="AI180" s="101">
        <f>SUM(AI62:AI157)</f>
        <v>45</v>
      </c>
      <c r="AJ180" s="101">
        <f>SUM(AJ62:AJ157)</f>
        <v>41</v>
      </c>
      <c r="AK180" s="101">
        <f>SUM(AK62:AK157)</f>
        <v>40</v>
      </c>
      <c r="AL180" s="101">
        <f>SUM(AL62:AL157)</f>
        <v>30</v>
      </c>
      <c r="AM180" s="101">
        <f>SUM(AM62:AM157)</f>
        <v>23</v>
      </c>
      <c r="AN180" s="102" t="s">
        <v>31</v>
      </c>
      <c r="AO180" s="101">
        <f>SUM(AO62:AO157)</f>
        <v>45</v>
      </c>
      <c r="AP180" s="101">
        <f>SUM(AP62:AP157)</f>
        <v>42</v>
      </c>
      <c r="AQ180" s="101">
        <f>SUM(AQ62:AQ157)</f>
        <v>37</v>
      </c>
      <c r="AR180" s="101">
        <f>SUM(AR62:AR157)</f>
        <v>42</v>
      </c>
      <c r="AS180" s="101">
        <f>SUM(AS62:AS157)</f>
        <v>25</v>
      </c>
      <c r="AT180" s="102" t="s">
        <v>31</v>
      </c>
      <c r="AU180" s="101">
        <f>SUM(AU62:AU157)</f>
        <v>44</v>
      </c>
      <c r="AV180" s="101">
        <f>SUM(AV62:AV157)</f>
        <v>45</v>
      </c>
      <c r="AW180" s="101">
        <f>SUM(AW62:AW157)</f>
        <v>39</v>
      </c>
      <c r="AX180" s="101">
        <f>SUM(AX62:AX157)</f>
        <v>31</v>
      </c>
      <c r="AY180" s="101">
        <f>SUM(AY62:AY157)</f>
        <v>31</v>
      </c>
      <c r="AZ180" s="102" t="s">
        <v>31</v>
      </c>
      <c r="BA180" s="101">
        <f t="shared" ref="BA180:BG180" si="226">SUM(BA62:BA157)</f>
        <v>40</v>
      </c>
      <c r="BB180" s="101">
        <f t="shared" si="226"/>
        <v>39</v>
      </c>
      <c r="BC180" s="101">
        <f t="shared" si="226"/>
        <v>39</v>
      </c>
      <c r="BD180" s="101">
        <f t="shared" si="226"/>
        <v>32</v>
      </c>
      <c r="BE180" s="101">
        <f t="shared" si="226"/>
        <v>32</v>
      </c>
      <c r="BF180" s="101">
        <f t="shared" si="226"/>
        <v>31</v>
      </c>
      <c r="BG180" s="101">
        <f t="shared" si="226"/>
        <v>24</v>
      </c>
      <c r="BJ180" s="102" t="s">
        <v>31</v>
      </c>
      <c r="BK180" s="101">
        <f t="shared" ref="BK180:BS180" si="227">SUM(BK62:BK157)</f>
        <v>35</v>
      </c>
      <c r="BL180" s="101">
        <f t="shared" si="227"/>
        <v>37</v>
      </c>
      <c r="BM180" s="101">
        <f t="shared" si="227"/>
        <v>33</v>
      </c>
      <c r="BN180" s="101">
        <f t="shared" si="227"/>
        <v>33</v>
      </c>
      <c r="BO180" s="101">
        <f t="shared" si="227"/>
        <v>29</v>
      </c>
      <c r="BP180" s="101">
        <f t="shared" si="227"/>
        <v>26</v>
      </c>
      <c r="BQ180" s="101">
        <f t="shared" si="227"/>
        <v>31</v>
      </c>
      <c r="BR180" s="101">
        <f t="shared" si="227"/>
        <v>22</v>
      </c>
      <c r="BS180" s="101">
        <f t="shared" si="227"/>
        <v>18</v>
      </c>
      <c r="BT180" s="232"/>
      <c r="BV180" s="101">
        <f t="shared" ref="BV180:CE180" si="228">SUM(BV62:BV157)</f>
        <v>43</v>
      </c>
      <c r="BW180" s="101">
        <f t="shared" si="228"/>
        <v>41</v>
      </c>
      <c r="BX180" s="101">
        <f t="shared" si="228"/>
        <v>29</v>
      </c>
      <c r="BY180" s="101">
        <f t="shared" si="228"/>
        <v>34</v>
      </c>
      <c r="BZ180" s="101">
        <f t="shared" si="228"/>
        <v>26</v>
      </c>
      <c r="CA180" s="101">
        <f t="shared" si="228"/>
        <v>25</v>
      </c>
      <c r="CB180" s="101">
        <f t="shared" si="228"/>
        <v>25</v>
      </c>
      <c r="CC180" s="101">
        <f t="shared" si="228"/>
        <v>26</v>
      </c>
      <c r="CD180" s="101">
        <f t="shared" si="228"/>
        <v>20</v>
      </c>
      <c r="CE180" s="101">
        <f t="shared" si="228"/>
        <v>16</v>
      </c>
      <c r="CH180" s="101">
        <f t="shared" ref="CH180:CQ180" si="229">SUM(CH62:CH157)</f>
        <v>47</v>
      </c>
      <c r="CI180" s="101">
        <f t="shared" si="229"/>
        <v>35</v>
      </c>
      <c r="CJ180" s="101">
        <f t="shared" si="229"/>
        <v>40</v>
      </c>
      <c r="CK180" s="101">
        <f t="shared" si="229"/>
        <v>29</v>
      </c>
      <c r="CL180" s="110">
        <f t="shared" si="229"/>
        <v>33</v>
      </c>
      <c r="CM180" s="101">
        <f t="shared" si="229"/>
        <v>28</v>
      </c>
      <c r="CN180" s="101">
        <f t="shared" si="229"/>
        <v>24</v>
      </c>
      <c r="CO180" s="104">
        <f t="shared" si="229"/>
        <v>25</v>
      </c>
      <c r="CP180" s="101">
        <f t="shared" si="229"/>
        <v>24</v>
      </c>
      <c r="CQ180" s="101">
        <f t="shared" si="229"/>
        <v>16</v>
      </c>
      <c r="CV180" s="101">
        <f t="shared" ref="CV180:DE180" si="230">SUM(CV62:CV157)</f>
        <v>49</v>
      </c>
      <c r="CW180" s="101">
        <f t="shared" si="230"/>
        <v>39</v>
      </c>
      <c r="CX180" s="101">
        <f t="shared" si="230"/>
        <v>31</v>
      </c>
      <c r="CY180" s="101">
        <f t="shared" si="230"/>
        <v>31</v>
      </c>
      <c r="CZ180" s="110">
        <f t="shared" si="230"/>
        <v>29</v>
      </c>
      <c r="DA180" s="101">
        <f t="shared" si="230"/>
        <v>30</v>
      </c>
      <c r="DB180" s="101">
        <f t="shared" si="230"/>
        <v>26</v>
      </c>
      <c r="DC180" s="104">
        <f t="shared" si="230"/>
        <v>23</v>
      </c>
      <c r="DD180" s="101">
        <f t="shared" si="230"/>
        <v>23</v>
      </c>
      <c r="DE180" s="101">
        <f t="shared" si="230"/>
        <v>16</v>
      </c>
      <c r="DK180" s="101">
        <f t="shared" ref="DK180:DT180" si="231">SUM(DK62:DK157)</f>
        <v>46</v>
      </c>
      <c r="DL180" s="101">
        <f t="shared" si="231"/>
        <v>47</v>
      </c>
      <c r="DM180" s="101">
        <f t="shared" si="231"/>
        <v>30</v>
      </c>
      <c r="DN180" s="101">
        <f t="shared" si="231"/>
        <v>27</v>
      </c>
      <c r="DO180" s="110">
        <f t="shared" si="231"/>
        <v>28</v>
      </c>
      <c r="DP180" s="101">
        <f t="shared" si="231"/>
        <v>24</v>
      </c>
      <c r="DQ180" s="101">
        <f t="shared" si="231"/>
        <v>29</v>
      </c>
      <c r="DR180" s="110">
        <f t="shared" si="231"/>
        <v>23</v>
      </c>
      <c r="DS180" s="101">
        <f t="shared" si="231"/>
        <v>20</v>
      </c>
      <c r="DT180" s="101">
        <f t="shared" si="231"/>
        <v>18</v>
      </c>
      <c r="DZ180" s="101">
        <f t="shared" ref="DZ180:EI180" si="232">SUM(DZ62:DZ157)</f>
        <v>44</v>
      </c>
      <c r="EA180" s="101">
        <f t="shared" si="232"/>
        <v>45</v>
      </c>
      <c r="EB180" s="101">
        <f t="shared" si="232"/>
        <v>49</v>
      </c>
      <c r="EC180" s="101">
        <f t="shared" si="232"/>
        <v>39</v>
      </c>
      <c r="ED180" s="110">
        <f t="shared" si="232"/>
        <v>34</v>
      </c>
      <c r="EE180" s="101">
        <f t="shared" si="232"/>
        <v>31</v>
      </c>
      <c r="EF180" s="101">
        <f t="shared" si="232"/>
        <v>27</v>
      </c>
      <c r="EG180" s="110">
        <f t="shared" si="232"/>
        <v>30</v>
      </c>
      <c r="EH180" s="101">
        <f t="shared" si="232"/>
        <v>0</v>
      </c>
      <c r="EI180" s="101">
        <f t="shared" si="232"/>
        <v>0</v>
      </c>
    </row>
    <row r="181" spans="2:139" ht="13.5" thickBot="1" x14ac:dyDescent="0.25">
      <c r="H181" s="2"/>
      <c r="M181" s="97"/>
      <c r="P181" s="102" t="s">
        <v>29</v>
      </c>
      <c r="Q181" s="101">
        <f>COUNT(I53:I132)</f>
        <v>80</v>
      </c>
      <c r="V181" s="102" t="s">
        <v>29</v>
      </c>
      <c r="W181" s="101">
        <f>COUNT(Q62:Q149)</f>
        <v>88</v>
      </c>
      <c r="AB181" s="102" t="s">
        <v>29</v>
      </c>
      <c r="AC181" s="101">
        <f>COUNT(W62:W157)</f>
        <v>96</v>
      </c>
      <c r="AH181" s="102" t="s">
        <v>29</v>
      </c>
      <c r="AI181" s="101">
        <f>COUNT(AC62:AC157)</f>
        <v>96</v>
      </c>
      <c r="AN181" s="102" t="s">
        <v>29</v>
      </c>
      <c r="AO181" s="101">
        <f>COUNT(AI62:AI157)</f>
        <v>96</v>
      </c>
      <c r="AT181" s="102" t="s">
        <v>29</v>
      </c>
      <c r="AU181" s="101">
        <f>COUNT(AO62:AO157)</f>
        <v>96</v>
      </c>
      <c r="AZ181" s="102" t="s">
        <v>29</v>
      </c>
      <c r="BA181" s="101">
        <f>COUNT(AU62:AU157)</f>
        <v>96</v>
      </c>
      <c r="BJ181" s="102" t="s">
        <v>29</v>
      </c>
      <c r="BK181" s="101">
        <f>COUNT(BE62:BE157)</f>
        <v>96</v>
      </c>
      <c r="BV181" s="101">
        <f>COUNT(BP62:BP157)</f>
        <v>96</v>
      </c>
      <c r="CH181" s="101">
        <f>COUNT(CB62:CB157)</f>
        <v>96</v>
      </c>
      <c r="CV181" s="101">
        <f>COUNT(CP62:CP157)</f>
        <v>96</v>
      </c>
      <c r="CZ181" s="10"/>
      <c r="DC181" s="100"/>
      <c r="DK181" s="101">
        <f>COUNT(DE62:DE157)</f>
        <v>96</v>
      </c>
      <c r="DO181" s="10"/>
      <c r="DZ181" s="101">
        <f>COUNT(DY62:DY174)</f>
        <v>112</v>
      </c>
      <c r="ED181" s="10"/>
      <c r="EG181" s="10"/>
    </row>
    <row r="182" spans="2:139" x14ac:dyDescent="0.2">
      <c r="B182" s="132">
        <v>255</v>
      </c>
      <c r="H182" s="2"/>
      <c r="M182" s="97"/>
      <c r="P182" s="102"/>
      <c r="Q182" s="126">
        <f>Q180/Q181</f>
        <v>0.45</v>
      </c>
      <c r="V182" s="102"/>
      <c r="W182" s="126">
        <f>W180/W181</f>
        <v>0.53409090909090906</v>
      </c>
      <c r="AB182" s="102"/>
      <c r="AC182" s="126">
        <f>AC180/AC181</f>
        <v>0.5</v>
      </c>
      <c r="AH182" s="102"/>
      <c r="AI182" s="126">
        <f>AI180/AI181</f>
        <v>0.46875</v>
      </c>
      <c r="AN182" s="102"/>
      <c r="AO182" s="126">
        <f>AO180/AO181</f>
        <v>0.46875</v>
      </c>
      <c r="AT182" s="102"/>
      <c r="AU182" s="126">
        <f>AU180/AU181</f>
        <v>0.45833333333333331</v>
      </c>
      <c r="AZ182" s="102"/>
      <c r="BA182" s="126">
        <f>BA180/BA181</f>
        <v>0.41666666666666669</v>
      </c>
      <c r="BJ182" s="98"/>
      <c r="BK182" s="126">
        <f>BK180/BK181</f>
        <v>0.36458333333333331</v>
      </c>
      <c r="BV182" s="126">
        <f>BV180/BV181</f>
        <v>0.44791666666666669</v>
      </c>
      <c r="CH182" s="126">
        <f>CH180/CH181</f>
        <v>0.48958333333333331</v>
      </c>
      <c r="CV182" s="126">
        <f>CV180/CV181</f>
        <v>0.51041666666666663</v>
      </c>
      <c r="CZ182" s="10"/>
      <c r="DC182" s="100"/>
      <c r="DK182" s="126">
        <f>DK180/DK181</f>
        <v>0.47916666666666669</v>
      </c>
      <c r="DO182" s="10"/>
      <c r="DZ182" s="126">
        <f>DZ180/DZ181</f>
        <v>0.39285714285714285</v>
      </c>
      <c r="ED182" s="10"/>
      <c r="EG182" s="10"/>
    </row>
    <row r="183" spans="2:139" ht="13.5" thickBot="1" x14ac:dyDescent="0.25">
      <c r="B183" s="133">
        <v>232</v>
      </c>
      <c r="H183" s="2"/>
      <c r="M183" s="97"/>
      <c r="P183" s="151"/>
      <c r="Q183" s="96"/>
      <c r="R183" s="96"/>
      <c r="S183" s="96"/>
      <c r="T183" s="96"/>
      <c r="U183" s="96"/>
      <c r="V183" s="151"/>
      <c r="W183" s="96"/>
      <c r="X183" s="96"/>
      <c r="Y183" s="96"/>
      <c r="Z183" s="96"/>
      <c r="AA183" s="96"/>
      <c r="AB183" s="159"/>
      <c r="AC183" s="96"/>
      <c r="AD183" s="96"/>
      <c r="AE183" s="213"/>
      <c r="AF183" s="96"/>
      <c r="AG183" s="96"/>
      <c r="AH183" s="151"/>
      <c r="AI183" s="96"/>
      <c r="AJ183" s="96"/>
      <c r="AK183" s="96"/>
      <c r="AL183" s="96"/>
      <c r="AM183" s="96"/>
      <c r="AN183" s="159"/>
      <c r="AO183" s="96"/>
      <c r="AP183" s="96"/>
      <c r="AQ183" s="96"/>
      <c r="AR183" s="96"/>
      <c r="AS183" s="96"/>
      <c r="AT183" s="159"/>
      <c r="AU183" s="96"/>
      <c r="AV183" s="96"/>
      <c r="AW183" s="96"/>
      <c r="AX183" s="96"/>
      <c r="AY183" s="96"/>
      <c r="AZ183" s="159"/>
      <c r="BA183" s="96"/>
      <c r="BB183" s="96"/>
      <c r="BC183" s="96"/>
      <c r="BD183" s="96"/>
      <c r="BE183" s="96"/>
      <c r="BF183" s="96"/>
      <c r="BG183" s="96"/>
      <c r="BH183" s="96"/>
      <c r="BI183" s="96"/>
      <c r="BJ183" s="159"/>
      <c r="BK183" s="96"/>
      <c r="BL183" s="96"/>
      <c r="BM183" s="96"/>
      <c r="BN183" s="96"/>
      <c r="BO183" s="96"/>
      <c r="BP183" s="96"/>
      <c r="BQ183" s="96"/>
      <c r="BR183" s="96"/>
      <c r="BS183" s="96"/>
      <c r="BT183" s="213"/>
      <c r="CZ183" s="10"/>
      <c r="DC183" s="100"/>
      <c r="DO183" s="10"/>
    </row>
    <row r="184" spans="2:139" ht="13.5" thickBot="1" x14ac:dyDescent="0.25">
      <c r="B184" s="134">
        <v>25</v>
      </c>
      <c r="H184" s="2"/>
      <c r="M184" s="97"/>
      <c r="O184" s="97"/>
      <c r="P184" s="2"/>
      <c r="Q184" s="97"/>
      <c r="V184" s="2"/>
      <c r="AB184" s="98"/>
      <c r="AH184" s="2"/>
      <c r="AN184" s="98"/>
      <c r="AT184" s="98"/>
      <c r="AZ184" s="98"/>
      <c r="BJ184" s="98">
        <v>2009</v>
      </c>
      <c r="BU184">
        <v>2010</v>
      </c>
      <c r="CG184" s="116">
        <v>2011</v>
      </c>
      <c r="CU184" s="116">
        <v>2012</v>
      </c>
      <c r="CZ184" s="10"/>
      <c r="DC184" s="100"/>
      <c r="DJ184" s="116">
        <v>2013</v>
      </c>
      <c r="DO184" s="10"/>
    </row>
    <row r="185" spans="2:139" ht="13.5" thickBot="1" x14ac:dyDescent="0.25">
      <c r="H185" s="2"/>
      <c r="I185" s="157" t="s">
        <v>68</v>
      </c>
      <c r="J185" s="157" t="s">
        <v>62</v>
      </c>
      <c r="K185" s="157" t="s">
        <v>61</v>
      </c>
      <c r="L185" s="157" t="s">
        <v>66</v>
      </c>
      <c r="M185" s="97"/>
      <c r="O185" s="97"/>
      <c r="P185" s="153" t="s">
        <v>68</v>
      </c>
      <c r="Q185" s="240" t="s">
        <v>62</v>
      </c>
      <c r="R185" s="240" t="s">
        <v>61</v>
      </c>
      <c r="S185" s="240" t="s">
        <v>66</v>
      </c>
      <c r="T185" s="240" t="s">
        <v>67</v>
      </c>
      <c r="V185" s="153" t="s">
        <v>68</v>
      </c>
      <c r="W185" s="240" t="s">
        <v>62</v>
      </c>
      <c r="X185" s="240" t="s">
        <v>61</v>
      </c>
      <c r="Y185" s="240" t="s">
        <v>66</v>
      </c>
      <c r="Z185" s="240" t="s">
        <v>67</v>
      </c>
      <c r="AB185" s="153" t="s">
        <v>68</v>
      </c>
      <c r="AC185" s="240" t="s">
        <v>62</v>
      </c>
      <c r="AD185" s="240" t="s">
        <v>61</v>
      </c>
      <c r="AE185" s="240" t="s">
        <v>66</v>
      </c>
      <c r="AF185" s="240" t="s">
        <v>67</v>
      </c>
      <c r="AH185" s="153" t="s">
        <v>68</v>
      </c>
      <c r="AI185" s="240" t="s">
        <v>62</v>
      </c>
      <c r="AJ185" s="240" t="s">
        <v>61</v>
      </c>
      <c r="AK185" s="240" t="s">
        <v>66</v>
      </c>
      <c r="AL185" s="240" t="s">
        <v>67</v>
      </c>
      <c r="AN185" s="153" t="s">
        <v>68</v>
      </c>
      <c r="AO185" s="240" t="s">
        <v>62</v>
      </c>
      <c r="AP185" s="240" t="s">
        <v>61</v>
      </c>
      <c r="AQ185" s="240" t="s">
        <v>66</v>
      </c>
      <c r="AR185" s="240" t="s">
        <v>67</v>
      </c>
      <c r="AT185" s="153" t="s">
        <v>68</v>
      </c>
      <c r="AU185" s="240" t="s">
        <v>62</v>
      </c>
      <c r="AV185" s="240" t="s">
        <v>61</v>
      </c>
      <c r="AW185" s="240" t="s">
        <v>66</v>
      </c>
      <c r="AX185" s="240" t="s">
        <v>67</v>
      </c>
      <c r="AZ185" s="153" t="s">
        <v>68</v>
      </c>
      <c r="BA185" s="240" t="s">
        <v>62</v>
      </c>
      <c r="BB185" s="240" t="s">
        <v>61</v>
      </c>
      <c r="BC185" s="240" t="s">
        <v>66</v>
      </c>
      <c r="BD185" s="240" t="s">
        <v>67</v>
      </c>
      <c r="BJ185" s="153" t="s">
        <v>68</v>
      </c>
      <c r="BK185" s="240" t="s">
        <v>62</v>
      </c>
      <c r="BL185" s="240" t="s">
        <v>61</v>
      </c>
      <c r="BM185" s="240" t="s">
        <v>66</v>
      </c>
      <c r="BN185" s="240" t="s">
        <v>67</v>
      </c>
      <c r="BU185" s="153" t="s">
        <v>68</v>
      </c>
      <c r="BV185" s="240" t="s">
        <v>62</v>
      </c>
      <c r="BW185" s="240" t="s">
        <v>61</v>
      </c>
      <c r="BX185" s="240" t="s">
        <v>66</v>
      </c>
      <c r="BY185" s="240" t="s">
        <v>67</v>
      </c>
      <c r="CG185" s="153" t="s">
        <v>68</v>
      </c>
      <c r="CH185" s="240" t="s">
        <v>62</v>
      </c>
      <c r="CI185" s="240" t="s">
        <v>61</v>
      </c>
      <c r="CJ185" s="240" t="s">
        <v>66</v>
      </c>
      <c r="CK185" s="240" t="s">
        <v>67</v>
      </c>
      <c r="CU185" s="153" t="s">
        <v>68</v>
      </c>
      <c r="CV185" s="240" t="s">
        <v>62</v>
      </c>
      <c r="CW185" s="240" t="s">
        <v>61</v>
      </c>
      <c r="CX185" s="240" t="s">
        <v>66</v>
      </c>
      <c r="CY185" s="240" t="s">
        <v>67</v>
      </c>
      <c r="CZ185" s="10"/>
      <c r="DC185" s="100"/>
      <c r="DJ185" s="153" t="s">
        <v>68</v>
      </c>
      <c r="DK185" s="240" t="s">
        <v>62</v>
      </c>
      <c r="DL185" s="240" t="s">
        <v>61</v>
      </c>
      <c r="DM185" s="240" t="s">
        <v>66</v>
      </c>
      <c r="DN185" s="240" t="s">
        <v>67</v>
      </c>
      <c r="DO185" s="10"/>
      <c r="DZ185" s="97"/>
    </row>
    <row r="186" spans="2:139" x14ac:dyDescent="0.2">
      <c r="I186" s="127">
        <v>21</v>
      </c>
      <c r="J186" s="127">
        <v>33</v>
      </c>
      <c r="K186" s="127">
        <v>33</v>
      </c>
      <c r="L186" s="127">
        <v>71</v>
      </c>
      <c r="O186" s="2"/>
      <c r="P186" s="127">
        <v>45</v>
      </c>
      <c r="Q186" s="127">
        <v>121</v>
      </c>
      <c r="R186" s="238">
        <v>233</v>
      </c>
      <c r="S186" s="127">
        <v>311</v>
      </c>
      <c r="T186" s="238">
        <v>173</v>
      </c>
      <c r="U186" s="1"/>
      <c r="V186" s="127">
        <v>111</v>
      </c>
      <c r="W186" s="127">
        <v>201</v>
      </c>
      <c r="X186" s="127">
        <v>111</v>
      </c>
      <c r="Y186" s="127">
        <v>111</v>
      </c>
      <c r="Z186" s="127">
        <v>111</v>
      </c>
      <c r="AA186" s="1"/>
      <c r="AB186" s="132">
        <v>16</v>
      </c>
      <c r="AC186" s="132">
        <v>27</v>
      </c>
      <c r="AD186" s="154">
        <v>67</v>
      </c>
      <c r="AE186" s="132">
        <v>71</v>
      </c>
      <c r="AF186" s="132">
        <v>71</v>
      </c>
      <c r="AH186" s="132">
        <v>16</v>
      </c>
      <c r="AI186" s="132">
        <v>33</v>
      </c>
      <c r="AJ186" s="132">
        <v>33</v>
      </c>
      <c r="AK186" s="214">
        <v>56</v>
      </c>
      <c r="AL186" s="214">
        <v>67</v>
      </c>
      <c r="AN186" s="154">
        <v>25</v>
      </c>
      <c r="AO186" s="154">
        <v>25</v>
      </c>
      <c r="AP186" s="154">
        <v>25</v>
      </c>
      <c r="AQ186" s="214">
        <v>25</v>
      </c>
      <c r="AR186" s="214">
        <v>217</v>
      </c>
      <c r="AT186" s="154">
        <v>27</v>
      </c>
      <c r="AU186" s="132">
        <v>48</v>
      </c>
      <c r="AV186" s="132">
        <v>71</v>
      </c>
      <c r="AW186" s="214">
        <v>71</v>
      </c>
      <c r="AX186" s="214">
        <v>177</v>
      </c>
      <c r="AZ186" s="132">
        <v>11</v>
      </c>
      <c r="BA186" s="154">
        <v>16</v>
      </c>
      <c r="BB186" s="154">
        <v>16</v>
      </c>
      <c r="BC186" s="214">
        <v>16</v>
      </c>
      <c r="BD186" s="214">
        <v>148</v>
      </c>
      <c r="BJ186" s="132">
        <v>25</v>
      </c>
      <c r="BK186" s="154">
        <v>67</v>
      </c>
      <c r="BL186" s="132">
        <v>222</v>
      </c>
      <c r="BM186" s="214">
        <v>67</v>
      </c>
      <c r="BN186" s="214">
        <v>67</v>
      </c>
      <c r="BU186" s="132">
        <v>16</v>
      </c>
      <c r="BV186" s="132">
        <v>16</v>
      </c>
      <c r="BW186" s="154">
        <v>67</v>
      </c>
      <c r="BX186" s="154">
        <v>67</v>
      </c>
      <c r="BY186" s="154">
        <v>67</v>
      </c>
      <c r="CG186" s="132">
        <v>11</v>
      </c>
      <c r="CH186" s="132">
        <v>25</v>
      </c>
      <c r="CI186" s="154">
        <v>25</v>
      </c>
      <c r="CJ186" s="154">
        <v>111</v>
      </c>
      <c r="CK186" s="154">
        <v>111</v>
      </c>
      <c r="CU186" s="132">
        <v>16</v>
      </c>
      <c r="CV186" s="154">
        <v>16</v>
      </c>
      <c r="CW186" s="132">
        <v>16</v>
      </c>
      <c r="CX186" s="154">
        <v>16</v>
      </c>
      <c r="CY186" s="154">
        <v>16</v>
      </c>
      <c r="CZ186" s="10"/>
      <c r="DC186" s="100"/>
      <c r="DJ186" s="132">
        <v>11</v>
      </c>
      <c r="DK186" s="154">
        <v>33</v>
      </c>
      <c r="DL186" s="132">
        <v>33</v>
      </c>
      <c r="DM186" s="154">
        <v>33</v>
      </c>
      <c r="DN186" s="154">
        <v>610</v>
      </c>
      <c r="DO186" s="10"/>
      <c r="DY186" s="214">
        <v>25</v>
      </c>
      <c r="DZ186" s="214">
        <v>27</v>
      </c>
      <c r="EA186" s="214">
        <v>67</v>
      </c>
      <c r="EB186" s="214">
        <v>74</v>
      </c>
      <c r="EC186" s="214">
        <v>74</v>
      </c>
    </row>
    <row r="187" spans="2:139" x14ac:dyDescent="0.2">
      <c r="I187" s="128">
        <v>33</v>
      </c>
      <c r="J187" s="128">
        <v>53</v>
      </c>
      <c r="K187" s="128">
        <v>254</v>
      </c>
      <c r="L187" s="128">
        <v>294</v>
      </c>
      <c r="N187" s="1"/>
      <c r="O187" s="2"/>
      <c r="P187" s="128">
        <v>329</v>
      </c>
      <c r="Q187" s="128">
        <v>353</v>
      </c>
      <c r="R187" s="128">
        <v>144</v>
      </c>
      <c r="S187" s="128">
        <v>308</v>
      </c>
      <c r="T187" s="129">
        <v>71</v>
      </c>
      <c r="U187" s="1"/>
      <c r="V187" s="128">
        <v>201</v>
      </c>
      <c r="W187" s="130">
        <v>87</v>
      </c>
      <c r="X187" s="128">
        <v>343</v>
      </c>
      <c r="Y187" s="129">
        <v>469</v>
      </c>
      <c r="Z187" s="129">
        <v>469</v>
      </c>
      <c r="AA187" s="1"/>
      <c r="AB187" s="133">
        <v>27</v>
      </c>
      <c r="AC187" s="144">
        <v>45</v>
      </c>
      <c r="AD187" s="133">
        <v>71</v>
      </c>
      <c r="AE187" s="144">
        <v>494</v>
      </c>
      <c r="AF187" s="144">
        <v>494</v>
      </c>
      <c r="AH187" s="133">
        <v>33</v>
      </c>
      <c r="AI187" s="133">
        <v>56</v>
      </c>
      <c r="AJ187" s="133">
        <v>56</v>
      </c>
      <c r="AK187" s="215">
        <v>64</v>
      </c>
      <c r="AL187" s="215">
        <v>330</v>
      </c>
      <c r="AN187" s="144">
        <v>27</v>
      </c>
      <c r="AO187" s="144">
        <v>27</v>
      </c>
      <c r="AP187" s="133">
        <v>177</v>
      </c>
      <c r="AQ187" s="215">
        <v>195</v>
      </c>
      <c r="AR187" s="215">
        <v>296</v>
      </c>
      <c r="AT187" s="133">
        <v>48</v>
      </c>
      <c r="AU187" s="133">
        <v>65</v>
      </c>
      <c r="AV187" s="133">
        <v>173</v>
      </c>
      <c r="AW187" s="215">
        <v>177</v>
      </c>
      <c r="AX187" s="215">
        <v>190</v>
      </c>
      <c r="AZ187" s="144">
        <v>16</v>
      </c>
      <c r="BA187" s="133">
        <v>60</v>
      </c>
      <c r="BB187" s="133">
        <v>60</v>
      </c>
      <c r="BC187" s="215">
        <v>67</v>
      </c>
      <c r="BD187" s="215">
        <v>217</v>
      </c>
      <c r="BJ187" s="133">
        <v>27</v>
      </c>
      <c r="BK187" s="133">
        <v>68</v>
      </c>
      <c r="BL187" s="133">
        <v>217</v>
      </c>
      <c r="BM187" s="215">
        <v>68</v>
      </c>
      <c r="BN187" s="215">
        <v>111</v>
      </c>
      <c r="BU187" s="144">
        <v>20</v>
      </c>
      <c r="BV187" s="133">
        <v>33</v>
      </c>
      <c r="BW187" s="133">
        <v>177</v>
      </c>
      <c r="BX187" s="133">
        <v>177</v>
      </c>
      <c r="BY187" s="133">
        <v>177</v>
      </c>
      <c r="CG187" s="144">
        <v>25</v>
      </c>
      <c r="CH187" s="133">
        <v>51</v>
      </c>
      <c r="CI187" s="133">
        <v>51</v>
      </c>
      <c r="CJ187" s="133">
        <v>177</v>
      </c>
      <c r="CK187" s="133">
        <v>254</v>
      </c>
      <c r="CU187" s="133">
        <v>25</v>
      </c>
      <c r="CV187" s="133">
        <v>25</v>
      </c>
      <c r="CW187" s="144">
        <v>25</v>
      </c>
      <c r="CX187" s="133">
        <v>25</v>
      </c>
      <c r="CY187" s="133">
        <v>25</v>
      </c>
      <c r="CZ187" s="10"/>
      <c r="DC187" s="100"/>
      <c r="DJ187" s="133">
        <v>33</v>
      </c>
      <c r="DK187" s="133">
        <v>67</v>
      </c>
      <c r="DL187" s="144">
        <v>148</v>
      </c>
      <c r="DM187" s="133">
        <v>469</v>
      </c>
      <c r="DN187" s="133">
        <v>1241</v>
      </c>
      <c r="DO187" s="10"/>
      <c r="DY187" s="215">
        <v>27</v>
      </c>
      <c r="DZ187" s="215">
        <v>33</v>
      </c>
      <c r="EA187" s="215">
        <v>74</v>
      </c>
      <c r="EB187" s="215">
        <v>254</v>
      </c>
      <c r="EC187" s="215">
        <v>254</v>
      </c>
    </row>
    <row r="188" spans="2:139" ht="13.5" thickBot="1" x14ac:dyDescent="0.25">
      <c r="I188" s="128">
        <v>45</v>
      </c>
      <c r="J188" s="128">
        <v>59</v>
      </c>
      <c r="K188" s="128">
        <v>111</v>
      </c>
      <c r="L188" s="128">
        <v>125</v>
      </c>
      <c r="M188" s="2"/>
      <c r="N188" s="1"/>
      <c r="O188" s="2"/>
      <c r="P188" s="128">
        <v>63</v>
      </c>
      <c r="Q188" s="128">
        <v>201</v>
      </c>
      <c r="R188" s="128">
        <v>311</v>
      </c>
      <c r="S188" s="128">
        <v>180</v>
      </c>
      <c r="T188" s="131">
        <v>66</v>
      </c>
      <c r="U188" s="1"/>
      <c r="V188" s="128">
        <v>933</v>
      </c>
      <c r="W188" s="128">
        <v>167</v>
      </c>
      <c r="X188" s="128">
        <v>341</v>
      </c>
      <c r="Y188" s="129">
        <v>65</v>
      </c>
      <c r="Z188" s="239">
        <v>65</v>
      </c>
      <c r="AA188" s="1"/>
      <c r="AB188" s="144">
        <v>45</v>
      </c>
      <c r="AC188" s="144">
        <v>66</v>
      </c>
      <c r="AD188" s="133">
        <v>175</v>
      </c>
      <c r="AE188" s="133">
        <v>435</v>
      </c>
      <c r="AF188" s="134">
        <v>435</v>
      </c>
      <c r="AH188" s="133">
        <v>45</v>
      </c>
      <c r="AI188" s="133">
        <v>64</v>
      </c>
      <c r="AJ188" s="133">
        <v>64</v>
      </c>
      <c r="AK188" s="215">
        <v>67</v>
      </c>
      <c r="AL188" s="216">
        <v>503</v>
      </c>
      <c r="AN188" s="144">
        <v>33</v>
      </c>
      <c r="AO188" s="144">
        <v>33</v>
      </c>
      <c r="AP188" s="133">
        <v>195</v>
      </c>
      <c r="AQ188" s="215">
        <v>217</v>
      </c>
      <c r="AR188" s="216">
        <v>522</v>
      </c>
      <c r="AT188" s="133">
        <v>65</v>
      </c>
      <c r="AU188" s="144">
        <v>67</v>
      </c>
      <c r="AV188" s="133">
        <v>177</v>
      </c>
      <c r="AW188" s="215">
        <v>179</v>
      </c>
      <c r="AX188" s="216">
        <v>987</v>
      </c>
      <c r="AZ188" s="133">
        <v>20</v>
      </c>
      <c r="BA188" s="144">
        <v>67</v>
      </c>
      <c r="BB188" s="144">
        <v>67</v>
      </c>
      <c r="BC188" s="215">
        <v>148</v>
      </c>
      <c r="BD188" s="216">
        <v>1114</v>
      </c>
      <c r="BJ188" s="133">
        <v>33</v>
      </c>
      <c r="BK188" s="133">
        <v>85</v>
      </c>
      <c r="BL188" s="133">
        <v>1507</v>
      </c>
      <c r="BM188" s="215">
        <v>111</v>
      </c>
      <c r="BN188" s="216">
        <v>971</v>
      </c>
      <c r="BU188" s="133">
        <v>25</v>
      </c>
      <c r="BV188" s="144">
        <v>67</v>
      </c>
      <c r="BW188" s="144">
        <v>233</v>
      </c>
      <c r="BX188" s="133">
        <v>294</v>
      </c>
      <c r="BY188" s="134">
        <v>294</v>
      </c>
      <c r="CG188" s="133">
        <v>33</v>
      </c>
      <c r="CH188" s="144">
        <v>71</v>
      </c>
      <c r="CI188" s="144">
        <v>111</v>
      </c>
      <c r="CJ188" s="133">
        <v>254</v>
      </c>
      <c r="CK188" s="134">
        <v>973</v>
      </c>
      <c r="CU188" s="133">
        <v>67</v>
      </c>
      <c r="CV188" s="133">
        <v>67</v>
      </c>
      <c r="CW188" s="133">
        <v>118</v>
      </c>
      <c r="CX188" s="133">
        <v>180</v>
      </c>
      <c r="CY188" s="134">
        <v>180</v>
      </c>
      <c r="CZ188" s="10"/>
      <c r="DC188" s="100"/>
      <c r="DJ188" s="133">
        <v>67</v>
      </c>
      <c r="DK188" s="133">
        <v>148</v>
      </c>
      <c r="DL188" s="133">
        <v>303</v>
      </c>
      <c r="DM188" s="133">
        <v>610</v>
      </c>
      <c r="DN188" s="134">
        <v>1477</v>
      </c>
      <c r="DO188" s="10"/>
      <c r="DY188" s="215">
        <v>33</v>
      </c>
      <c r="DZ188" s="215">
        <v>67</v>
      </c>
      <c r="EA188" s="215">
        <v>254</v>
      </c>
      <c r="EB188" s="215">
        <v>469</v>
      </c>
      <c r="EC188" s="215">
        <v>469</v>
      </c>
    </row>
    <row r="189" spans="2:139" ht="13.5" thickBot="1" x14ac:dyDescent="0.25">
      <c r="I189" s="128">
        <v>47</v>
      </c>
      <c r="J189" s="128">
        <v>60</v>
      </c>
      <c r="K189" s="128">
        <v>349</v>
      </c>
      <c r="L189" s="128">
        <v>365</v>
      </c>
      <c r="M189" s="2"/>
      <c r="N189" s="1"/>
      <c r="O189" s="1"/>
      <c r="P189" s="128">
        <v>138</v>
      </c>
      <c r="Q189" s="130">
        <v>271</v>
      </c>
      <c r="R189" s="128">
        <v>173</v>
      </c>
      <c r="S189" s="129">
        <v>173</v>
      </c>
      <c r="T189" s="2"/>
      <c r="U189" s="1"/>
      <c r="V189" s="128">
        <v>618</v>
      </c>
      <c r="W189" s="130">
        <v>67</v>
      </c>
      <c r="X189" s="128">
        <v>292</v>
      </c>
      <c r="Y189" s="128">
        <v>343</v>
      </c>
      <c r="Z189" s="158"/>
      <c r="AA189" s="1"/>
      <c r="AB189" s="133">
        <v>48</v>
      </c>
      <c r="AC189" s="144">
        <v>67</v>
      </c>
      <c r="AD189" s="133">
        <v>340</v>
      </c>
      <c r="AE189" s="133">
        <v>1218</v>
      </c>
      <c r="AF189" s="98"/>
      <c r="AH189" s="133">
        <v>56</v>
      </c>
      <c r="AI189" s="133">
        <v>67</v>
      </c>
      <c r="AJ189" s="133">
        <v>67</v>
      </c>
      <c r="AK189" s="215">
        <v>254</v>
      </c>
      <c r="AN189" s="133">
        <v>48</v>
      </c>
      <c r="AO189" s="133">
        <v>48</v>
      </c>
      <c r="AP189" s="133">
        <v>201</v>
      </c>
      <c r="AQ189" s="215">
        <v>296</v>
      </c>
      <c r="AT189" s="144">
        <v>67</v>
      </c>
      <c r="AU189" s="133">
        <v>71</v>
      </c>
      <c r="AV189" s="133">
        <v>179</v>
      </c>
      <c r="AW189" s="215">
        <v>190</v>
      </c>
      <c r="AZ189" s="133">
        <v>27</v>
      </c>
      <c r="BA189" s="133">
        <v>100</v>
      </c>
      <c r="BB189" s="133">
        <v>148</v>
      </c>
      <c r="BC189" s="215">
        <v>217</v>
      </c>
      <c r="BJ189" s="133">
        <v>40</v>
      </c>
      <c r="BK189" s="133">
        <v>111</v>
      </c>
      <c r="BL189" s="133">
        <v>111</v>
      </c>
      <c r="BM189" s="215">
        <v>217</v>
      </c>
      <c r="BU189" s="133">
        <v>27</v>
      </c>
      <c r="BV189" s="133">
        <v>148</v>
      </c>
      <c r="BW189" s="133">
        <v>254</v>
      </c>
      <c r="BX189" s="144">
        <v>469</v>
      </c>
      <c r="CG189" s="133">
        <v>40</v>
      </c>
      <c r="CH189" s="133">
        <v>103</v>
      </c>
      <c r="CI189" s="133">
        <v>177</v>
      </c>
      <c r="CJ189" s="144">
        <v>781</v>
      </c>
      <c r="CU189" s="144">
        <v>68</v>
      </c>
      <c r="CV189" s="144">
        <v>68</v>
      </c>
      <c r="CW189" s="133">
        <v>180</v>
      </c>
      <c r="CX189" s="133">
        <v>207</v>
      </c>
      <c r="CZ189" s="10"/>
      <c r="DC189" s="100"/>
      <c r="DJ189" s="144">
        <v>118</v>
      </c>
      <c r="DK189" s="144">
        <v>217</v>
      </c>
      <c r="DL189" s="133">
        <v>469</v>
      </c>
      <c r="DM189" s="133">
        <v>1241</v>
      </c>
      <c r="DO189" s="10"/>
      <c r="DY189" s="215">
        <v>51</v>
      </c>
      <c r="DZ189" s="215">
        <v>74</v>
      </c>
      <c r="EA189" s="215">
        <v>469</v>
      </c>
      <c r="EB189" s="215">
        <v>1114</v>
      </c>
      <c r="EC189" s="216">
        <v>2848</v>
      </c>
    </row>
    <row r="190" spans="2:139" ht="13.5" thickBot="1" x14ac:dyDescent="0.25">
      <c r="I190" s="128">
        <v>53</v>
      </c>
      <c r="J190" s="128">
        <v>71</v>
      </c>
      <c r="K190" s="128">
        <v>144</v>
      </c>
      <c r="L190" s="131">
        <v>279</v>
      </c>
      <c r="M190" s="2"/>
      <c r="N190" s="1"/>
      <c r="O190" s="1"/>
      <c r="P190" s="135">
        <v>313</v>
      </c>
      <c r="Q190" s="129">
        <v>469</v>
      </c>
      <c r="R190" s="129">
        <v>25</v>
      </c>
      <c r="S190" s="129">
        <v>71</v>
      </c>
      <c r="T190" s="158"/>
      <c r="U190" s="1"/>
      <c r="V190" s="128">
        <v>343</v>
      </c>
      <c r="W190" s="128">
        <v>47</v>
      </c>
      <c r="X190" s="129">
        <v>469</v>
      </c>
      <c r="Y190" s="130">
        <v>25</v>
      </c>
      <c r="Z190" s="158"/>
      <c r="AA190" s="1"/>
      <c r="AB190" s="133">
        <v>61</v>
      </c>
      <c r="AC190" s="133">
        <v>71</v>
      </c>
      <c r="AD190" s="133">
        <v>435</v>
      </c>
      <c r="AE190" s="133">
        <v>469</v>
      </c>
      <c r="AF190" s="98"/>
      <c r="AH190" s="133">
        <v>64</v>
      </c>
      <c r="AI190" s="133">
        <v>85</v>
      </c>
      <c r="AJ190" s="133">
        <v>108</v>
      </c>
      <c r="AK190" s="215">
        <v>330</v>
      </c>
      <c r="AN190" s="133">
        <v>65</v>
      </c>
      <c r="AO190" s="133">
        <v>70</v>
      </c>
      <c r="AP190" s="144">
        <v>217</v>
      </c>
      <c r="AQ190" s="215">
        <v>522</v>
      </c>
      <c r="AT190" s="133">
        <v>68</v>
      </c>
      <c r="AU190" s="133">
        <v>79</v>
      </c>
      <c r="AV190" s="133">
        <v>190</v>
      </c>
      <c r="AW190" s="215">
        <v>233</v>
      </c>
      <c r="AZ190" s="133">
        <v>33</v>
      </c>
      <c r="BA190" s="144">
        <v>141</v>
      </c>
      <c r="BB190" s="133">
        <v>177</v>
      </c>
      <c r="BC190" s="215">
        <v>348</v>
      </c>
      <c r="BJ190" s="144">
        <v>67</v>
      </c>
      <c r="BK190" s="133">
        <v>118</v>
      </c>
      <c r="BL190" s="133">
        <v>1218</v>
      </c>
      <c r="BM190" s="215">
        <v>247</v>
      </c>
      <c r="BU190" s="133">
        <v>33</v>
      </c>
      <c r="BV190" s="133">
        <v>177</v>
      </c>
      <c r="BW190" s="133">
        <v>294</v>
      </c>
      <c r="BX190" s="133">
        <v>1114</v>
      </c>
      <c r="CG190" s="133">
        <v>51</v>
      </c>
      <c r="CH190" s="133">
        <v>111</v>
      </c>
      <c r="CI190" s="133">
        <v>217</v>
      </c>
      <c r="CJ190" s="133">
        <v>973</v>
      </c>
      <c r="CU190" s="133">
        <v>78</v>
      </c>
      <c r="CV190" s="144">
        <v>78</v>
      </c>
      <c r="CW190" s="144">
        <v>207</v>
      </c>
      <c r="CX190" s="133">
        <v>233</v>
      </c>
      <c r="CZ190" s="10"/>
      <c r="DC190" s="100"/>
      <c r="DJ190" s="133">
        <v>128</v>
      </c>
      <c r="DK190" s="144">
        <v>303</v>
      </c>
      <c r="DL190" s="144">
        <v>610</v>
      </c>
      <c r="DM190" s="133">
        <v>1477</v>
      </c>
      <c r="DO190" s="10"/>
      <c r="DY190" s="215">
        <v>67</v>
      </c>
      <c r="DZ190" s="215">
        <v>175</v>
      </c>
      <c r="EA190" s="215">
        <v>973</v>
      </c>
      <c r="EB190" s="215">
        <v>1640</v>
      </c>
    </row>
    <row r="191" spans="2:139" ht="13.5" thickBot="1" x14ac:dyDescent="0.25">
      <c r="I191" s="128">
        <v>59</v>
      </c>
      <c r="J191" s="128">
        <v>75</v>
      </c>
      <c r="K191" s="128">
        <v>71</v>
      </c>
      <c r="L191" s="2"/>
      <c r="P191" s="128">
        <v>111</v>
      </c>
      <c r="Q191" s="130">
        <v>267</v>
      </c>
      <c r="R191" s="130">
        <v>60</v>
      </c>
      <c r="S191" s="131">
        <v>66</v>
      </c>
      <c r="T191" s="158"/>
      <c r="U191" s="1"/>
      <c r="V191" s="128">
        <v>16</v>
      </c>
      <c r="W191" s="130">
        <v>103</v>
      </c>
      <c r="X191" s="130">
        <v>25</v>
      </c>
      <c r="Y191" s="237">
        <v>494</v>
      </c>
      <c r="Z191" s="158"/>
      <c r="AA191" s="1"/>
      <c r="AB191" s="144">
        <v>64</v>
      </c>
      <c r="AC191" s="133">
        <v>175</v>
      </c>
      <c r="AD191" s="144">
        <v>469</v>
      </c>
      <c r="AE191" s="134">
        <v>868</v>
      </c>
      <c r="AF191" s="98"/>
      <c r="AH191" s="133">
        <v>65</v>
      </c>
      <c r="AI191" s="133">
        <v>108</v>
      </c>
      <c r="AJ191" s="133">
        <v>175</v>
      </c>
      <c r="AK191" s="216">
        <v>503</v>
      </c>
      <c r="AN191" s="133">
        <v>70</v>
      </c>
      <c r="AO191" s="144">
        <v>111</v>
      </c>
      <c r="AP191" s="133">
        <v>296</v>
      </c>
      <c r="AQ191" s="216">
        <v>968</v>
      </c>
      <c r="AT191" s="133">
        <v>71</v>
      </c>
      <c r="AU191" s="133">
        <v>85</v>
      </c>
      <c r="AV191" s="133">
        <v>233</v>
      </c>
      <c r="AW191" s="216">
        <v>987</v>
      </c>
      <c r="AZ191" s="133">
        <v>39</v>
      </c>
      <c r="BA191" s="133">
        <v>148</v>
      </c>
      <c r="BB191" s="144">
        <v>217</v>
      </c>
      <c r="BC191" s="216">
        <v>1114</v>
      </c>
      <c r="BJ191" s="133">
        <v>68</v>
      </c>
      <c r="BK191" s="144">
        <v>121</v>
      </c>
      <c r="BL191" s="133">
        <v>247</v>
      </c>
      <c r="BM191" s="216">
        <v>971</v>
      </c>
      <c r="BU191" s="133">
        <v>51</v>
      </c>
      <c r="BV191" s="133">
        <v>201</v>
      </c>
      <c r="BW191" s="144">
        <v>469</v>
      </c>
      <c r="BX191" s="134">
        <v>2041</v>
      </c>
      <c r="CG191" s="133">
        <v>67</v>
      </c>
      <c r="CH191" s="133">
        <v>177</v>
      </c>
      <c r="CI191" s="144">
        <v>254</v>
      </c>
      <c r="CJ191" s="134">
        <v>2016</v>
      </c>
      <c r="CU191" s="144">
        <v>118</v>
      </c>
      <c r="CV191" s="133">
        <v>118</v>
      </c>
      <c r="CW191" s="133">
        <v>233</v>
      </c>
      <c r="CX191" s="155">
        <v>987</v>
      </c>
      <c r="CZ191" s="10"/>
      <c r="DC191" s="100"/>
      <c r="DJ191" s="144">
        <v>148</v>
      </c>
      <c r="DK191" s="133">
        <v>469</v>
      </c>
      <c r="DL191" s="133">
        <v>862</v>
      </c>
      <c r="DM191" s="155">
        <v>1519</v>
      </c>
      <c r="DO191" s="10"/>
      <c r="DY191" s="215">
        <v>74</v>
      </c>
      <c r="DZ191" s="215">
        <v>254</v>
      </c>
      <c r="EA191" s="215">
        <v>1114</v>
      </c>
      <c r="EB191" s="215">
        <v>1678</v>
      </c>
    </row>
    <row r="192" spans="2:139" ht="13.5" thickBot="1" x14ac:dyDescent="0.25">
      <c r="I192" s="128">
        <v>60</v>
      </c>
      <c r="J192" s="128">
        <v>85</v>
      </c>
      <c r="K192" s="128">
        <v>294</v>
      </c>
      <c r="L192" s="2"/>
      <c r="O192" s="1"/>
      <c r="P192" s="128">
        <v>84</v>
      </c>
      <c r="Q192" s="130">
        <v>303</v>
      </c>
      <c r="R192" s="130">
        <v>308</v>
      </c>
      <c r="S192" s="156"/>
      <c r="T192" s="156"/>
      <c r="U192" s="1"/>
      <c r="V192" s="130">
        <v>87</v>
      </c>
      <c r="W192" s="130">
        <v>312</v>
      </c>
      <c r="X192" s="128">
        <v>175</v>
      </c>
      <c r="Y192" s="158"/>
      <c r="Z192" s="158"/>
      <c r="AA192" s="1"/>
      <c r="AB192" s="144">
        <v>66</v>
      </c>
      <c r="AC192" s="133">
        <v>176</v>
      </c>
      <c r="AD192" s="144">
        <v>494</v>
      </c>
      <c r="AE192" s="98"/>
      <c r="AF192" s="98"/>
      <c r="AH192" s="133">
        <v>67</v>
      </c>
      <c r="AI192" s="133">
        <v>135</v>
      </c>
      <c r="AJ192" s="133">
        <v>217</v>
      </c>
      <c r="AN192" s="133">
        <v>71</v>
      </c>
      <c r="AO192" s="133">
        <v>122</v>
      </c>
      <c r="AP192" s="144">
        <v>451</v>
      </c>
      <c r="AT192" s="133">
        <v>79</v>
      </c>
      <c r="AU192" s="133">
        <v>107</v>
      </c>
      <c r="AV192" s="133">
        <v>330</v>
      </c>
      <c r="AZ192" s="133">
        <v>40</v>
      </c>
      <c r="BA192" s="133">
        <v>177</v>
      </c>
      <c r="BB192" s="144">
        <v>233</v>
      </c>
      <c r="BJ192" s="133">
        <v>70</v>
      </c>
      <c r="BK192" s="133">
        <v>135</v>
      </c>
      <c r="BL192" s="144">
        <v>121</v>
      </c>
      <c r="BU192" s="144">
        <v>67</v>
      </c>
      <c r="BV192" s="144">
        <v>217</v>
      </c>
      <c r="BW192" s="133">
        <v>1114</v>
      </c>
      <c r="CG192" s="144">
        <v>71</v>
      </c>
      <c r="CH192" s="144">
        <v>188</v>
      </c>
      <c r="CI192" s="133">
        <v>781</v>
      </c>
      <c r="CU192" s="133">
        <v>180</v>
      </c>
      <c r="CV192" s="133">
        <v>180</v>
      </c>
      <c r="CW192" s="144">
        <v>548</v>
      </c>
      <c r="CZ192" s="10"/>
      <c r="DC192" s="100"/>
      <c r="DJ192" s="133">
        <v>195</v>
      </c>
      <c r="DK192" s="133">
        <v>610</v>
      </c>
      <c r="DL192" s="144">
        <v>1241</v>
      </c>
      <c r="DO192" s="10"/>
      <c r="DY192" s="215">
        <v>118</v>
      </c>
      <c r="DZ192" s="215">
        <v>334</v>
      </c>
      <c r="EA192" s="215">
        <v>1477</v>
      </c>
      <c r="EB192" s="216">
        <v>2848</v>
      </c>
    </row>
    <row r="193" spans="9:131" x14ac:dyDescent="0.2">
      <c r="I193" s="128">
        <v>71</v>
      </c>
      <c r="J193" s="128">
        <v>111</v>
      </c>
      <c r="K193" s="128">
        <v>125</v>
      </c>
      <c r="L193" s="2"/>
      <c r="N193" s="1"/>
      <c r="O193" s="1"/>
      <c r="P193" s="128">
        <v>67</v>
      </c>
      <c r="Q193" s="130">
        <v>168</v>
      </c>
      <c r="R193" s="130">
        <v>71</v>
      </c>
      <c r="S193" s="156"/>
      <c r="T193" s="156"/>
      <c r="U193" s="1"/>
      <c r="V193" s="128">
        <v>126</v>
      </c>
      <c r="W193" s="130">
        <v>173</v>
      </c>
      <c r="X193" s="130">
        <v>378</v>
      </c>
      <c r="Y193" s="158"/>
      <c r="Z193" s="158"/>
      <c r="AA193" s="1"/>
      <c r="AB193" s="144">
        <v>67</v>
      </c>
      <c r="AC193" s="133">
        <v>177</v>
      </c>
      <c r="AD193" s="133">
        <v>868</v>
      </c>
      <c r="AE193" s="98"/>
      <c r="AF193" s="98"/>
      <c r="AH193" s="133">
        <v>74</v>
      </c>
      <c r="AI193" s="133">
        <v>175</v>
      </c>
      <c r="AJ193" s="133">
        <v>245</v>
      </c>
      <c r="AN193" s="133">
        <v>79</v>
      </c>
      <c r="AO193" s="133">
        <v>176</v>
      </c>
      <c r="AP193" s="144">
        <v>503</v>
      </c>
      <c r="AT193" s="133">
        <v>85</v>
      </c>
      <c r="AU193" s="133">
        <v>173</v>
      </c>
      <c r="AV193" s="133">
        <v>910</v>
      </c>
      <c r="AZ193" s="133">
        <v>45</v>
      </c>
      <c r="BA193" s="144">
        <v>217</v>
      </c>
      <c r="BB193" s="133">
        <v>348</v>
      </c>
      <c r="BJ193" s="133">
        <v>79</v>
      </c>
      <c r="BK193" s="133">
        <v>177</v>
      </c>
      <c r="BL193" s="144">
        <v>67</v>
      </c>
      <c r="BU193" s="133">
        <v>78</v>
      </c>
      <c r="BV193" s="144">
        <v>233</v>
      </c>
      <c r="BW193" s="144">
        <v>1625</v>
      </c>
      <c r="CG193" s="133">
        <v>78</v>
      </c>
      <c r="CH193" s="144">
        <v>217</v>
      </c>
      <c r="CI193" s="144">
        <v>968</v>
      </c>
      <c r="CU193" s="133">
        <v>181</v>
      </c>
      <c r="CV193" s="133">
        <v>207</v>
      </c>
      <c r="CW193" s="144">
        <v>987</v>
      </c>
      <c r="CZ193" s="10"/>
      <c r="DC193" s="100"/>
      <c r="DJ193" s="133">
        <v>217</v>
      </c>
      <c r="DK193" s="133">
        <v>862</v>
      </c>
      <c r="DL193" s="144">
        <v>1477</v>
      </c>
      <c r="DO193" s="10"/>
      <c r="DY193" s="215">
        <v>148</v>
      </c>
      <c r="DZ193" s="215">
        <v>341</v>
      </c>
      <c r="EA193" s="215">
        <v>1625</v>
      </c>
    </row>
    <row r="194" spans="9:131" x14ac:dyDescent="0.2">
      <c r="I194" s="128">
        <v>74</v>
      </c>
      <c r="J194" s="128">
        <v>115</v>
      </c>
      <c r="K194" s="128">
        <v>365</v>
      </c>
      <c r="L194" s="2"/>
      <c r="M194" s="2"/>
      <c r="N194" s="1"/>
      <c r="O194" s="1"/>
      <c r="P194" s="128">
        <v>217</v>
      </c>
      <c r="Q194" s="129">
        <v>230</v>
      </c>
      <c r="R194" s="129">
        <v>118</v>
      </c>
      <c r="S194" s="158"/>
      <c r="T194" s="158"/>
      <c r="U194" s="1"/>
      <c r="V194" s="128">
        <v>74</v>
      </c>
      <c r="W194" s="128">
        <v>547</v>
      </c>
      <c r="X194" s="129">
        <v>65</v>
      </c>
      <c r="Y194" s="158"/>
      <c r="Z194" s="158"/>
      <c r="AA194" s="1"/>
      <c r="AB194" s="133">
        <v>71</v>
      </c>
      <c r="AC194" s="144">
        <v>279</v>
      </c>
      <c r="AD194" s="133">
        <v>1038</v>
      </c>
      <c r="AE194" s="153"/>
      <c r="AF194" s="98"/>
      <c r="AH194" s="133">
        <v>79</v>
      </c>
      <c r="AI194" s="133">
        <v>179</v>
      </c>
      <c r="AJ194" s="133">
        <v>254</v>
      </c>
      <c r="AN194" s="133">
        <v>86</v>
      </c>
      <c r="AO194" s="133">
        <v>177</v>
      </c>
      <c r="AP194" s="133">
        <v>522</v>
      </c>
      <c r="AT194" s="133">
        <v>93</v>
      </c>
      <c r="AU194" s="133">
        <v>177</v>
      </c>
      <c r="AV194" s="133">
        <v>987</v>
      </c>
      <c r="AZ194" s="133">
        <v>60</v>
      </c>
      <c r="BA194" s="144">
        <v>233</v>
      </c>
      <c r="BB194" s="133">
        <v>968</v>
      </c>
      <c r="BJ194" s="133">
        <v>85</v>
      </c>
      <c r="BK194" s="133">
        <v>188</v>
      </c>
      <c r="BL194" s="133">
        <v>2753</v>
      </c>
      <c r="BU194" s="133">
        <v>102</v>
      </c>
      <c r="BV194" s="133">
        <v>254</v>
      </c>
      <c r="BW194" s="133">
        <v>2041</v>
      </c>
      <c r="CG194" s="133">
        <v>103</v>
      </c>
      <c r="CH194" s="133">
        <v>233</v>
      </c>
      <c r="CI194" s="133">
        <v>973</v>
      </c>
      <c r="CU194" s="144">
        <v>207</v>
      </c>
      <c r="CV194" s="133">
        <v>231</v>
      </c>
      <c r="CW194" s="133">
        <v>1114</v>
      </c>
      <c r="CZ194" s="10"/>
      <c r="DC194" s="100"/>
      <c r="DJ194" s="144">
        <v>254</v>
      </c>
      <c r="DK194" s="133">
        <v>987</v>
      </c>
      <c r="DL194" s="133">
        <v>1519</v>
      </c>
      <c r="DO194" s="10"/>
      <c r="DY194" s="215">
        <v>175</v>
      </c>
      <c r="DZ194" s="215">
        <v>469</v>
      </c>
      <c r="EA194" s="215">
        <v>1640</v>
      </c>
    </row>
    <row r="195" spans="9:131" ht="13.5" thickBot="1" x14ac:dyDescent="0.25">
      <c r="I195" s="128">
        <v>75</v>
      </c>
      <c r="J195" s="128">
        <v>122</v>
      </c>
      <c r="K195" s="131">
        <v>279</v>
      </c>
      <c r="L195" s="2"/>
      <c r="M195" s="2"/>
      <c r="N195" s="1"/>
      <c r="O195" s="1"/>
      <c r="P195" s="128">
        <v>322</v>
      </c>
      <c r="Q195" s="130">
        <v>343</v>
      </c>
      <c r="R195" s="130">
        <v>64</v>
      </c>
      <c r="S195" s="158"/>
      <c r="T195" s="158"/>
      <c r="U195" s="1"/>
      <c r="V195" s="128">
        <v>167</v>
      </c>
      <c r="W195" s="130">
        <v>650</v>
      </c>
      <c r="X195" s="130">
        <v>494</v>
      </c>
      <c r="Y195" s="158"/>
      <c r="Z195" s="158"/>
      <c r="AA195" s="1"/>
      <c r="AB195" s="133">
        <v>79</v>
      </c>
      <c r="AC195" s="133">
        <v>322</v>
      </c>
      <c r="AD195" s="133">
        <v>1126</v>
      </c>
      <c r="AE195" s="153"/>
      <c r="AF195" s="98"/>
      <c r="AH195" s="133">
        <v>85</v>
      </c>
      <c r="AI195" s="133">
        <v>191</v>
      </c>
      <c r="AJ195" s="133">
        <v>330</v>
      </c>
      <c r="AN195" s="144">
        <v>111</v>
      </c>
      <c r="AO195" s="133">
        <v>195</v>
      </c>
      <c r="AP195" s="144">
        <v>968</v>
      </c>
      <c r="AT195" s="133">
        <v>107</v>
      </c>
      <c r="AU195" s="133">
        <v>179</v>
      </c>
      <c r="AV195" s="133">
        <v>1270</v>
      </c>
      <c r="AZ195" s="144">
        <v>67</v>
      </c>
      <c r="BA195" s="133">
        <v>254</v>
      </c>
      <c r="BB195" s="144">
        <v>1024</v>
      </c>
      <c r="BJ195" s="133">
        <v>102</v>
      </c>
      <c r="BK195" s="133">
        <v>217</v>
      </c>
      <c r="BL195" s="133">
        <v>68</v>
      </c>
      <c r="BU195" s="133">
        <v>111</v>
      </c>
      <c r="BV195" s="133">
        <v>294</v>
      </c>
      <c r="BW195" s="144">
        <v>2056</v>
      </c>
      <c r="CG195" s="133">
        <v>111</v>
      </c>
      <c r="CH195" s="133">
        <v>254</v>
      </c>
      <c r="CI195" s="144">
        <v>987</v>
      </c>
      <c r="CU195" s="133">
        <v>231</v>
      </c>
      <c r="CV195" s="133">
        <v>233</v>
      </c>
      <c r="CW195" s="144">
        <v>2056</v>
      </c>
      <c r="CZ195" s="10"/>
      <c r="DC195" s="100"/>
      <c r="DJ195" s="133">
        <v>303</v>
      </c>
      <c r="DK195" s="133">
        <v>1241</v>
      </c>
      <c r="DL195" s="144">
        <v>1640</v>
      </c>
      <c r="DO195" s="10"/>
      <c r="DY195" s="215">
        <v>188</v>
      </c>
      <c r="DZ195" s="215">
        <v>573</v>
      </c>
      <c r="EA195" s="215">
        <v>1678</v>
      </c>
    </row>
    <row r="196" spans="9:131" x14ac:dyDescent="0.2">
      <c r="I196" s="128">
        <v>85</v>
      </c>
      <c r="J196" s="128">
        <v>125</v>
      </c>
      <c r="K196" s="2"/>
      <c r="L196" s="2"/>
      <c r="M196" s="2"/>
      <c r="N196" s="1"/>
      <c r="O196" s="1"/>
      <c r="P196" s="129">
        <v>157</v>
      </c>
      <c r="Q196" s="130">
        <v>93</v>
      </c>
      <c r="R196" s="130">
        <v>180</v>
      </c>
      <c r="S196" s="158"/>
      <c r="T196" s="158"/>
      <c r="U196" s="1"/>
      <c r="V196" s="128">
        <v>341</v>
      </c>
      <c r="W196" s="130">
        <v>231</v>
      </c>
      <c r="X196" s="128">
        <v>236</v>
      </c>
      <c r="Y196" s="2"/>
      <c r="Z196" s="2"/>
      <c r="AA196" s="1"/>
      <c r="AB196" s="133">
        <v>93</v>
      </c>
      <c r="AC196" s="133">
        <v>340</v>
      </c>
      <c r="AD196" s="133">
        <v>1218</v>
      </c>
      <c r="AE196" s="153"/>
      <c r="AF196" s="98"/>
      <c r="AH196" s="133">
        <v>103</v>
      </c>
      <c r="AI196" s="133">
        <v>217</v>
      </c>
      <c r="AJ196" s="133">
        <v>503</v>
      </c>
      <c r="AN196" s="133">
        <v>121</v>
      </c>
      <c r="AO196" s="133">
        <v>201</v>
      </c>
      <c r="AP196" s="133">
        <v>1126</v>
      </c>
      <c r="AT196" s="133">
        <v>111</v>
      </c>
      <c r="AU196" s="133">
        <v>190</v>
      </c>
      <c r="AV196" s="133">
        <v>1319</v>
      </c>
      <c r="AZ196" s="133">
        <v>68</v>
      </c>
      <c r="BA196" s="133">
        <v>348</v>
      </c>
      <c r="BB196" s="133">
        <v>1114</v>
      </c>
      <c r="BJ196" s="133">
        <v>111</v>
      </c>
      <c r="BK196" s="133">
        <v>222</v>
      </c>
      <c r="BL196" s="133">
        <v>177</v>
      </c>
      <c r="BU196" s="133">
        <v>141</v>
      </c>
      <c r="BV196" s="133">
        <v>343</v>
      </c>
      <c r="BW196" s="133">
        <v>3138</v>
      </c>
      <c r="CG196" s="133">
        <v>155</v>
      </c>
      <c r="CH196" s="133">
        <v>330</v>
      </c>
      <c r="CI196" s="133">
        <v>1503</v>
      </c>
      <c r="CU196" s="133">
        <v>233</v>
      </c>
      <c r="CV196" s="133">
        <v>254</v>
      </c>
      <c r="CW196" s="133">
        <v>2194</v>
      </c>
      <c r="CZ196" s="10"/>
      <c r="DC196" s="100"/>
      <c r="DJ196" s="133">
        <v>469</v>
      </c>
      <c r="DK196" s="133">
        <v>1477</v>
      </c>
      <c r="DL196" s="133">
        <v>1678</v>
      </c>
      <c r="DO196" s="10"/>
      <c r="DY196" s="215">
        <v>254</v>
      </c>
      <c r="DZ196" s="215">
        <v>971</v>
      </c>
      <c r="EA196" s="215">
        <v>2481</v>
      </c>
    </row>
    <row r="197" spans="9:131" ht="13.5" thickBot="1" x14ac:dyDescent="0.25">
      <c r="I197" s="128">
        <v>108</v>
      </c>
      <c r="J197" s="128">
        <v>144</v>
      </c>
      <c r="K197" s="2"/>
      <c r="L197" s="2"/>
      <c r="M197" s="1"/>
      <c r="N197" s="1"/>
      <c r="O197" s="1"/>
      <c r="P197" s="129">
        <v>254</v>
      </c>
      <c r="Q197" s="130">
        <v>716</v>
      </c>
      <c r="R197" s="237">
        <v>66</v>
      </c>
      <c r="S197" s="2"/>
      <c r="T197" s="2"/>
      <c r="U197" s="1"/>
      <c r="V197" s="128">
        <v>638</v>
      </c>
      <c r="W197" s="130">
        <v>180</v>
      </c>
      <c r="X197" s="237">
        <v>302</v>
      </c>
      <c r="Y197" s="158"/>
      <c r="Z197" s="158"/>
      <c r="AA197" s="1"/>
      <c r="AB197" s="133">
        <v>121</v>
      </c>
      <c r="AC197" s="133">
        <v>365</v>
      </c>
      <c r="AD197" s="134">
        <v>1388</v>
      </c>
      <c r="AE197" s="98"/>
      <c r="AF197" s="98"/>
      <c r="AH197" s="133">
        <v>108</v>
      </c>
      <c r="AI197" s="133">
        <v>245</v>
      </c>
      <c r="AJ197" s="134">
        <v>766</v>
      </c>
      <c r="AN197" s="133">
        <v>122</v>
      </c>
      <c r="AO197" s="144">
        <v>217</v>
      </c>
      <c r="AP197" s="134">
        <v>1139</v>
      </c>
      <c r="AT197" s="133">
        <v>116</v>
      </c>
      <c r="AU197" s="133">
        <v>233</v>
      </c>
      <c r="AV197" s="134">
        <v>1902</v>
      </c>
      <c r="AZ197" s="144">
        <v>71</v>
      </c>
      <c r="BA197" s="133">
        <v>365</v>
      </c>
      <c r="BB197" s="155">
        <v>1124</v>
      </c>
      <c r="BJ197" s="133">
        <v>118</v>
      </c>
      <c r="BK197" s="133">
        <v>247</v>
      </c>
      <c r="BL197" s="134">
        <v>971</v>
      </c>
      <c r="BU197" s="133">
        <v>148</v>
      </c>
      <c r="BV197" s="144">
        <v>469</v>
      </c>
      <c r="BW197" s="134">
        <v>3357</v>
      </c>
      <c r="CG197" s="133">
        <v>175</v>
      </c>
      <c r="CH197" s="144">
        <v>469</v>
      </c>
      <c r="CI197" s="134">
        <v>2016</v>
      </c>
      <c r="CU197" s="144">
        <v>234</v>
      </c>
      <c r="CV197" s="144">
        <v>330</v>
      </c>
      <c r="CW197" s="134">
        <v>4334</v>
      </c>
      <c r="CZ197" s="10"/>
      <c r="DC197" s="100"/>
      <c r="DJ197" s="144">
        <v>610</v>
      </c>
      <c r="DK197" s="144">
        <v>1519</v>
      </c>
      <c r="DL197" s="134">
        <v>3476</v>
      </c>
      <c r="DO197" s="10"/>
      <c r="DY197" s="215">
        <v>334</v>
      </c>
      <c r="DZ197" s="215">
        <v>973</v>
      </c>
      <c r="EA197" s="215">
        <v>2590</v>
      </c>
    </row>
    <row r="198" spans="9:131" ht="13.5" thickBot="1" x14ac:dyDescent="0.25">
      <c r="I198" s="128">
        <v>111</v>
      </c>
      <c r="J198" s="128">
        <v>177</v>
      </c>
      <c r="K198" s="2"/>
      <c r="L198" s="2"/>
      <c r="M198" s="1"/>
      <c r="N198" s="1"/>
      <c r="O198" s="1"/>
      <c r="P198" s="130">
        <v>312</v>
      </c>
      <c r="Q198" s="129">
        <v>233</v>
      </c>
      <c r="R198" s="2"/>
      <c r="S198" s="158"/>
      <c r="T198" s="158"/>
      <c r="U198" s="1"/>
      <c r="V198" s="128">
        <v>292</v>
      </c>
      <c r="W198" s="128">
        <v>111</v>
      </c>
      <c r="X198" s="2"/>
      <c r="Y198" s="158"/>
      <c r="Z198" s="158"/>
      <c r="AA198" s="1"/>
      <c r="AB198" s="133">
        <v>157</v>
      </c>
      <c r="AC198" s="133">
        <v>435</v>
      </c>
      <c r="AD198" s="98"/>
      <c r="AE198" s="153"/>
      <c r="AF198" s="98"/>
      <c r="AH198" s="133">
        <v>118</v>
      </c>
      <c r="AI198" s="133">
        <v>254</v>
      </c>
      <c r="AN198" s="144">
        <v>126</v>
      </c>
      <c r="AO198" s="144">
        <v>233</v>
      </c>
      <c r="AT198" s="144">
        <v>121</v>
      </c>
      <c r="AU198" s="133">
        <v>330</v>
      </c>
      <c r="AZ198" s="133">
        <v>93</v>
      </c>
      <c r="BA198" s="133">
        <v>368</v>
      </c>
      <c r="BJ198" s="144">
        <v>121</v>
      </c>
      <c r="BK198" s="133">
        <v>329</v>
      </c>
      <c r="BU198" s="133">
        <v>177</v>
      </c>
      <c r="BV198" s="133">
        <v>888</v>
      </c>
      <c r="CG198" s="133">
        <v>177</v>
      </c>
      <c r="CH198" s="133">
        <v>610</v>
      </c>
      <c r="CU198" s="144">
        <v>244</v>
      </c>
      <c r="CV198" s="144">
        <v>341</v>
      </c>
      <c r="CZ198" s="10"/>
      <c r="DC198" s="100"/>
      <c r="DJ198" s="144">
        <v>829</v>
      </c>
      <c r="DK198" s="144">
        <v>1538</v>
      </c>
      <c r="DO198" s="10"/>
      <c r="DY198" s="215">
        <v>341</v>
      </c>
      <c r="DZ198" s="215">
        <v>1114</v>
      </c>
      <c r="EA198" s="216">
        <v>2848</v>
      </c>
    </row>
    <row r="199" spans="9:131" x14ac:dyDescent="0.2">
      <c r="I199" s="128">
        <v>115</v>
      </c>
      <c r="J199" s="128">
        <v>217</v>
      </c>
      <c r="K199" s="2"/>
      <c r="L199" s="2"/>
      <c r="M199" s="1"/>
      <c r="N199" s="1"/>
      <c r="O199" s="1"/>
      <c r="P199" s="128">
        <v>16</v>
      </c>
      <c r="Q199" s="128">
        <v>144</v>
      </c>
      <c r="R199" s="2"/>
      <c r="S199" s="158"/>
      <c r="T199" s="158"/>
      <c r="U199" s="1"/>
      <c r="V199" s="128">
        <v>27</v>
      </c>
      <c r="W199" s="128">
        <v>343</v>
      </c>
      <c r="X199" s="2"/>
      <c r="Y199" s="158"/>
      <c r="Z199" s="158"/>
      <c r="AA199" s="1"/>
      <c r="AB199" s="133">
        <v>175</v>
      </c>
      <c r="AC199" s="133">
        <v>461</v>
      </c>
      <c r="AD199" s="98"/>
      <c r="AE199" s="98"/>
      <c r="AF199" s="98"/>
      <c r="AH199" s="133">
        <v>135</v>
      </c>
      <c r="AI199" s="133">
        <v>330</v>
      </c>
      <c r="AN199" s="133">
        <v>176</v>
      </c>
      <c r="AO199" s="133">
        <v>296</v>
      </c>
      <c r="AT199" s="133">
        <v>126</v>
      </c>
      <c r="AU199" s="133">
        <v>386</v>
      </c>
      <c r="AZ199" s="133">
        <v>100</v>
      </c>
      <c r="BA199" s="133">
        <v>384</v>
      </c>
      <c r="BJ199" s="133">
        <v>135</v>
      </c>
      <c r="BK199" s="133">
        <v>343</v>
      </c>
      <c r="BU199" s="133">
        <v>201</v>
      </c>
      <c r="BV199" s="133">
        <v>1086</v>
      </c>
      <c r="CG199" s="133">
        <v>188</v>
      </c>
      <c r="CH199" s="133">
        <v>781</v>
      </c>
      <c r="CU199" s="133">
        <v>254</v>
      </c>
      <c r="CV199" s="144">
        <v>548</v>
      </c>
      <c r="CZ199" s="10"/>
      <c r="DC199" s="100"/>
      <c r="DJ199" s="133">
        <v>862</v>
      </c>
      <c r="DK199" s="144">
        <v>1640</v>
      </c>
      <c r="DO199" s="10"/>
      <c r="DY199" s="215">
        <v>359</v>
      </c>
      <c r="DZ199" s="215">
        <v>1153</v>
      </c>
    </row>
    <row r="200" spans="9:131" x14ac:dyDescent="0.2">
      <c r="I200" s="128">
        <v>122</v>
      </c>
      <c r="J200" s="128">
        <v>254</v>
      </c>
      <c r="K200" s="2"/>
      <c r="L200" s="2"/>
      <c r="M200" s="1"/>
      <c r="N200" s="1"/>
      <c r="O200" s="1"/>
      <c r="P200" s="130">
        <v>175</v>
      </c>
      <c r="Q200" s="128">
        <v>311</v>
      </c>
      <c r="R200" s="158"/>
      <c r="S200" s="158"/>
      <c r="T200" s="158"/>
      <c r="U200" s="1"/>
      <c r="V200" s="130">
        <v>67</v>
      </c>
      <c r="W200" s="128">
        <v>341</v>
      </c>
      <c r="X200" s="158"/>
      <c r="Y200" s="158"/>
      <c r="Z200" s="158"/>
      <c r="AA200" s="1"/>
      <c r="AB200" s="133">
        <v>176</v>
      </c>
      <c r="AC200" s="144">
        <v>469</v>
      </c>
      <c r="AD200" s="98"/>
      <c r="AE200" s="98"/>
      <c r="AF200" s="98"/>
      <c r="AH200" s="133">
        <v>148</v>
      </c>
      <c r="AI200" s="133">
        <v>337</v>
      </c>
      <c r="AN200" s="133">
        <v>177</v>
      </c>
      <c r="AO200" s="144">
        <v>451</v>
      </c>
      <c r="AT200" s="133">
        <v>148</v>
      </c>
      <c r="AU200" s="133">
        <v>503</v>
      </c>
      <c r="AZ200" s="133">
        <v>103</v>
      </c>
      <c r="BA200" s="133">
        <v>842</v>
      </c>
      <c r="BJ200" s="133">
        <v>177</v>
      </c>
      <c r="BK200" s="133">
        <v>399</v>
      </c>
      <c r="BU200" s="144">
        <v>217</v>
      </c>
      <c r="BV200" s="133">
        <v>1114</v>
      </c>
      <c r="CG200" s="144">
        <v>191</v>
      </c>
      <c r="CH200" s="133">
        <v>968</v>
      </c>
      <c r="CU200" s="133">
        <v>330</v>
      </c>
      <c r="CV200" s="133">
        <v>639</v>
      </c>
      <c r="CZ200" s="10"/>
      <c r="DC200" s="100"/>
      <c r="DJ200" s="133">
        <v>967</v>
      </c>
      <c r="DK200" s="133">
        <v>1678</v>
      </c>
      <c r="DO200" s="10"/>
      <c r="DY200" s="215">
        <v>368</v>
      </c>
      <c r="DZ200" s="215">
        <v>1218</v>
      </c>
    </row>
    <row r="201" spans="9:131" x14ac:dyDescent="0.2">
      <c r="I201" s="128">
        <v>125</v>
      </c>
      <c r="J201" s="128">
        <v>279</v>
      </c>
      <c r="K201" s="2"/>
      <c r="L201" s="2"/>
      <c r="M201" s="1"/>
      <c r="N201" s="1"/>
      <c r="O201" s="1"/>
      <c r="P201" s="129">
        <v>68</v>
      </c>
      <c r="Q201" s="128">
        <v>173</v>
      </c>
      <c r="R201" s="2"/>
      <c r="S201" s="156"/>
      <c r="T201" s="156"/>
      <c r="U201" s="1"/>
      <c r="V201" s="128">
        <v>782</v>
      </c>
      <c r="W201" s="128">
        <v>292</v>
      </c>
      <c r="X201" s="2"/>
      <c r="Y201" s="2"/>
      <c r="Z201" s="2"/>
      <c r="AA201" s="1"/>
      <c r="AB201" s="133">
        <v>177</v>
      </c>
      <c r="AC201" s="144">
        <v>494</v>
      </c>
      <c r="AD201" s="98"/>
      <c r="AE201" s="98"/>
      <c r="AF201" s="98"/>
      <c r="AH201" s="133">
        <v>175</v>
      </c>
      <c r="AI201" s="133">
        <v>447</v>
      </c>
      <c r="AN201" s="133">
        <v>179</v>
      </c>
      <c r="AO201" s="144">
        <v>503</v>
      </c>
      <c r="AT201" s="133">
        <v>173</v>
      </c>
      <c r="AU201" s="133">
        <v>910</v>
      </c>
      <c r="AZ201" s="133">
        <v>111</v>
      </c>
      <c r="BA201" s="133">
        <v>968</v>
      </c>
      <c r="BJ201" s="133">
        <v>188</v>
      </c>
      <c r="BK201" s="144">
        <v>488</v>
      </c>
      <c r="BU201" s="133">
        <v>230</v>
      </c>
      <c r="BV201" s="144">
        <v>1625</v>
      </c>
      <c r="CG201" s="133">
        <v>217</v>
      </c>
      <c r="CH201" s="144">
        <v>973</v>
      </c>
      <c r="CU201" s="133">
        <v>341</v>
      </c>
      <c r="CV201" s="133">
        <v>744</v>
      </c>
      <c r="CZ201" s="10"/>
      <c r="DC201" s="100"/>
      <c r="DJ201" s="133">
        <v>987</v>
      </c>
      <c r="DK201" s="133">
        <v>1918</v>
      </c>
      <c r="DO201" s="10"/>
      <c r="DY201" s="215">
        <v>469</v>
      </c>
      <c r="DZ201" s="215">
        <v>1318</v>
      </c>
    </row>
    <row r="202" spans="9:131" x14ac:dyDescent="0.2">
      <c r="I202" s="128">
        <v>128</v>
      </c>
      <c r="J202" s="128">
        <v>294</v>
      </c>
      <c r="K202" s="2"/>
      <c r="L202" s="2"/>
      <c r="M202" s="1"/>
      <c r="N202" s="1"/>
      <c r="O202" s="1"/>
      <c r="P202" s="128">
        <v>610</v>
      </c>
      <c r="Q202" s="129">
        <v>25</v>
      </c>
      <c r="R202" s="1"/>
      <c r="S202" s="1"/>
      <c r="T202" s="1"/>
      <c r="U202" s="1"/>
      <c r="V202" s="129">
        <v>469</v>
      </c>
      <c r="W202" s="129">
        <v>469</v>
      </c>
      <c r="X202" s="1"/>
      <c r="Y202" s="1"/>
      <c r="Z202" s="1"/>
      <c r="AA202" s="1"/>
      <c r="AB202" s="144">
        <v>222</v>
      </c>
      <c r="AC202" s="144">
        <v>716</v>
      </c>
      <c r="AD202" s="2"/>
      <c r="AE202" s="236"/>
      <c r="AF202" s="2"/>
      <c r="AH202" s="133">
        <v>179</v>
      </c>
      <c r="AI202" s="133">
        <v>492</v>
      </c>
      <c r="AN202" s="133">
        <v>190</v>
      </c>
      <c r="AO202" s="133">
        <v>522</v>
      </c>
      <c r="AT202" s="133">
        <v>177</v>
      </c>
      <c r="AU202" s="133">
        <v>987</v>
      </c>
      <c r="AZ202" s="144">
        <v>141</v>
      </c>
      <c r="BA202" s="133">
        <v>987</v>
      </c>
      <c r="BJ202" s="133">
        <v>217</v>
      </c>
      <c r="BK202" s="133">
        <v>870</v>
      </c>
      <c r="BU202" s="144">
        <v>233</v>
      </c>
      <c r="BV202" s="144">
        <v>1676</v>
      </c>
      <c r="CG202" s="144">
        <v>229</v>
      </c>
      <c r="CH202" s="144">
        <v>987</v>
      </c>
      <c r="CU202" s="144">
        <v>359</v>
      </c>
      <c r="CV202" s="144">
        <v>987</v>
      </c>
      <c r="CZ202" s="10"/>
      <c r="DC202" s="100"/>
      <c r="DJ202" s="144">
        <v>1114</v>
      </c>
      <c r="DK202" s="144">
        <v>1986</v>
      </c>
      <c r="DO202" s="10"/>
      <c r="DY202" s="215">
        <v>494</v>
      </c>
      <c r="DZ202" s="215">
        <v>1477</v>
      </c>
    </row>
    <row r="203" spans="9:131" x14ac:dyDescent="0.2">
      <c r="I203" s="128">
        <v>135</v>
      </c>
      <c r="J203" s="128">
        <v>340</v>
      </c>
      <c r="K203" s="2"/>
      <c r="L203" s="2"/>
      <c r="M203" s="1"/>
      <c r="N203" s="1"/>
      <c r="O203" s="1"/>
      <c r="P203" s="128">
        <v>340</v>
      </c>
      <c r="Q203" s="130">
        <v>60</v>
      </c>
      <c r="R203" s="1"/>
      <c r="S203" s="1"/>
      <c r="T203" s="1"/>
      <c r="U203" s="1"/>
      <c r="V203" s="128">
        <v>47</v>
      </c>
      <c r="W203" s="130">
        <v>25</v>
      </c>
      <c r="X203" s="1"/>
      <c r="Y203" s="1"/>
      <c r="Z203" s="1"/>
      <c r="AA203" s="1"/>
      <c r="AB203" s="133">
        <v>224</v>
      </c>
      <c r="AC203" s="133">
        <v>811</v>
      </c>
      <c r="AH203" s="133">
        <v>191</v>
      </c>
      <c r="AI203" s="133">
        <v>494</v>
      </c>
      <c r="AN203" s="133">
        <v>195</v>
      </c>
      <c r="AO203" s="133">
        <v>547</v>
      </c>
      <c r="AT203" s="133">
        <v>179</v>
      </c>
      <c r="AU203" s="144">
        <v>1124</v>
      </c>
      <c r="AZ203" s="133">
        <v>148</v>
      </c>
      <c r="BA203" s="144">
        <v>1024</v>
      </c>
      <c r="BJ203" s="133">
        <v>222</v>
      </c>
      <c r="BK203" s="133">
        <v>971</v>
      </c>
      <c r="BU203" s="133">
        <v>254</v>
      </c>
      <c r="BV203" s="133">
        <v>1718</v>
      </c>
      <c r="CG203" s="133">
        <v>233</v>
      </c>
      <c r="CH203" s="133">
        <v>1503</v>
      </c>
      <c r="CU203" s="133">
        <v>469</v>
      </c>
      <c r="CV203" s="133">
        <v>1114</v>
      </c>
      <c r="CZ203" s="10"/>
      <c r="DC203" s="100"/>
      <c r="DJ203" s="133">
        <v>1241</v>
      </c>
      <c r="DK203" s="133">
        <v>2169</v>
      </c>
      <c r="DO203" s="10"/>
      <c r="DY203" s="215">
        <v>558</v>
      </c>
      <c r="DZ203" s="215">
        <v>1625</v>
      </c>
    </row>
    <row r="204" spans="9:131" x14ac:dyDescent="0.2">
      <c r="I204" s="128">
        <v>141</v>
      </c>
      <c r="J204" s="128">
        <v>349</v>
      </c>
      <c r="K204" s="2"/>
      <c r="L204" s="2"/>
      <c r="M204" s="1"/>
      <c r="N204" s="1"/>
      <c r="O204" s="1"/>
      <c r="P204" s="129">
        <v>48</v>
      </c>
      <c r="Q204" s="130">
        <v>308</v>
      </c>
      <c r="R204" s="1"/>
      <c r="S204" s="1"/>
      <c r="T204" s="1"/>
      <c r="U204" s="1"/>
      <c r="V204" s="128">
        <v>665</v>
      </c>
      <c r="W204" s="128">
        <v>175</v>
      </c>
      <c r="X204" s="1"/>
      <c r="Y204" s="1"/>
      <c r="Z204" s="1"/>
      <c r="AA204" s="1"/>
      <c r="AB204" s="133">
        <v>237</v>
      </c>
      <c r="AC204" s="133">
        <v>868</v>
      </c>
      <c r="AH204" s="133">
        <v>217</v>
      </c>
      <c r="AI204" s="133">
        <v>503</v>
      </c>
      <c r="AN204" s="133">
        <v>201</v>
      </c>
      <c r="AO204" s="144">
        <v>968</v>
      </c>
      <c r="AT204" s="133">
        <v>190</v>
      </c>
      <c r="AU204" s="133">
        <v>1270</v>
      </c>
      <c r="AZ204" s="133">
        <v>177</v>
      </c>
      <c r="BA204" s="133">
        <v>1114</v>
      </c>
      <c r="BJ204" s="144">
        <v>234</v>
      </c>
      <c r="BK204" s="133">
        <v>1218</v>
      </c>
      <c r="BU204" s="133">
        <v>294</v>
      </c>
      <c r="BV204" s="144">
        <v>1986</v>
      </c>
      <c r="CG204" s="133">
        <v>254</v>
      </c>
      <c r="CH204" s="144">
        <v>1801</v>
      </c>
      <c r="CU204" s="133">
        <v>548</v>
      </c>
      <c r="CV204" s="133">
        <v>1714</v>
      </c>
      <c r="CZ204" s="10"/>
      <c r="DC204" s="100"/>
      <c r="DJ204" s="133">
        <v>1425</v>
      </c>
      <c r="DK204" s="133">
        <v>2175</v>
      </c>
      <c r="DO204" s="10"/>
      <c r="DY204" s="215">
        <v>573</v>
      </c>
      <c r="DZ204" s="215">
        <v>1640</v>
      </c>
    </row>
    <row r="205" spans="9:131" ht="13.5" thickBot="1" x14ac:dyDescent="0.25">
      <c r="I205" s="128">
        <v>144</v>
      </c>
      <c r="J205" s="131">
        <v>365</v>
      </c>
      <c r="K205" s="2"/>
      <c r="L205" s="2"/>
      <c r="M205" s="1"/>
      <c r="N205" s="1"/>
      <c r="O205" s="1"/>
      <c r="P205" s="129">
        <v>151</v>
      </c>
      <c r="Q205" s="130">
        <v>71</v>
      </c>
      <c r="R205" s="1"/>
      <c r="S205" s="1"/>
      <c r="T205" s="1"/>
      <c r="U205" s="1"/>
      <c r="V205" s="130">
        <v>433</v>
      </c>
      <c r="W205" s="130">
        <v>378</v>
      </c>
      <c r="X205" s="1"/>
      <c r="Y205" s="1"/>
      <c r="Z205" s="1"/>
      <c r="AA205" s="1"/>
      <c r="AB205" s="144">
        <v>279</v>
      </c>
      <c r="AC205" s="133">
        <v>1038</v>
      </c>
      <c r="AH205" s="133">
        <v>229</v>
      </c>
      <c r="AI205" s="133">
        <v>537</v>
      </c>
      <c r="AN205" s="144">
        <v>217</v>
      </c>
      <c r="AO205" s="144">
        <v>1114</v>
      </c>
      <c r="AT205" s="144">
        <v>195</v>
      </c>
      <c r="AU205" s="133">
        <v>1319</v>
      </c>
      <c r="AZ205" s="133">
        <v>195</v>
      </c>
      <c r="BA205" s="144">
        <v>1124</v>
      </c>
      <c r="BJ205" s="133">
        <v>245</v>
      </c>
      <c r="BK205" s="133">
        <v>1507</v>
      </c>
      <c r="BU205" s="133">
        <v>330</v>
      </c>
      <c r="BV205" s="133">
        <v>2041</v>
      </c>
      <c r="CG205" s="133">
        <v>294</v>
      </c>
      <c r="CH205" s="133">
        <v>2016</v>
      </c>
      <c r="CU205" s="133">
        <v>573</v>
      </c>
      <c r="CV205" s="133">
        <v>2056</v>
      </c>
      <c r="CZ205" s="10"/>
      <c r="DC205" s="100"/>
      <c r="DJ205" s="133">
        <v>1477</v>
      </c>
      <c r="DK205" s="133">
        <v>2415</v>
      </c>
      <c r="DO205" s="10"/>
      <c r="DY205" s="215">
        <v>842</v>
      </c>
      <c r="DZ205" s="215">
        <v>1678</v>
      </c>
    </row>
    <row r="206" spans="9:131" x14ac:dyDescent="0.2">
      <c r="I206" s="128">
        <v>177</v>
      </c>
      <c r="J206" s="2"/>
      <c r="K206" s="2"/>
      <c r="L206" s="2"/>
      <c r="M206" s="1"/>
      <c r="N206" s="1"/>
      <c r="O206" s="1"/>
      <c r="P206" s="135">
        <v>108</v>
      </c>
      <c r="Q206" s="129">
        <v>118</v>
      </c>
      <c r="R206" s="1"/>
      <c r="S206" s="1"/>
      <c r="T206" s="1"/>
      <c r="U206" s="1"/>
      <c r="V206" s="130">
        <v>25</v>
      </c>
      <c r="W206" s="129">
        <v>65</v>
      </c>
      <c r="X206" s="1"/>
      <c r="Y206" s="1"/>
      <c r="Z206" s="1"/>
      <c r="AA206" s="1"/>
      <c r="AB206" s="133">
        <v>288</v>
      </c>
      <c r="AC206" s="133">
        <v>1126</v>
      </c>
      <c r="AH206" s="133">
        <v>233</v>
      </c>
      <c r="AI206" s="133">
        <v>766</v>
      </c>
      <c r="AN206" s="133">
        <v>222</v>
      </c>
      <c r="AO206" s="133">
        <v>1126</v>
      </c>
      <c r="AT206" s="133">
        <v>223</v>
      </c>
      <c r="AU206" s="144">
        <v>1592</v>
      </c>
      <c r="AZ206" s="133">
        <v>207</v>
      </c>
      <c r="BA206" s="144">
        <v>1577</v>
      </c>
      <c r="BJ206" s="133">
        <v>247</v>
      </c>
      <c r="BK206" s="133">
        <v>1717</v>
      </c>
      <c r="BU206" s="133">
        <v>343</v>
      </c>
      <c r="BV206" s="144">
        <v>2056</v>
      </c>
      <c r="CG206" s="133">
        <v>330</v>
      </c>
      <c r="CH206" s="144">
        <v>2054</v>
      </c>
      <c r="CU206" s="133">
        <v>624</v>
      </c>
      <c r="CV206" s="133">
        <v>2194</v>
      </c>
      <c r="CZ206" s="10"/>
      <c r="DC206" s="100"/>
      <c r="DJ206" s="133">
        <v>1519</v>
      </c>
      <c r="DK206" s="133">
        <v>2959</v>
      </c>
      <c r="DO206" s="10"/>
      <c r="DY206" s="215">
        <v>971</v>
      </c>
      <c r="DZ206" s="215">
        <v>1718</v>
      </c>
    </row>
    <row r="207" spans="9:131" x14ac:dyDescent="0.2">
      <c r="I207" s="128">
        <v>192</v>
      </c>
      <c r="J207" s="2"/>
      <c r="K207" s="2"/>
      <c r="L207" s="2"/>
      <c r="M207" s="1"/>
      <c r="N207" s="1"/>
      <c r="O207" s="1"/>
      <c r="P207" s="128">
        <v>1</v>
      </c>
      <c r="Q207" s="130">
        <v>64</v>
      </c>
      <c r="R207" s="1"/>
      <c r="S207" s="1"/>
      <c r="T207" s="1"/>
      <c r="U207" s="1"/>
      <c r="V207" s="130">
        <v>79</v>
      </c>
      <c r="W207" s="130">
        <v>494</v>
      </c>
      <c r="X207" s="1"/>
      <c r="Y207" s="1"/>
      <c r="Z207" s="1"/>
      <c r="AA207" s="1"/>
      <c r="AB207" s="133">
        <v>292</v>
      </c>
      <c r="AC207" s="133">
        <v>1218</v>
      </c>
      <c r="AH207" s="133">
        <v>245</v>
      </c>
      <c r="AI207" s="133">
        <v>910</v>
      </c>
      <c r="AN207" s="144">
        <v>233</v>
      </c>
      <c r="AO207" s="133">
        <v>1139</v>
      </c>
      <c r="AT207" s="133">
        <v>233</v>
      </c>
      <c r="AU207" s="133">
        <v>1732</v>
      </c>
      <c r="AZ207" s="144">
        <v>217</v>
      </c>
      <c r="BA207" s="133">
        <v>1717</v>
      </c>
      <c r="BJ207" s="133">
        <v>329</v>
      </c>
      <c r="BK207" s="133">
        <v>1918</v>
      </c>
      <c r="BU207" s="144">
        <v>469</v>
      </c>
      <c r="BV207" s="133">
        <v>2429</v>
      </c>
      <c r="CG207" s="144">
        <v>368</v>
      </c>
      <c r="CH207" s="133">
        <v>2826</v>
      </c>
      <c r="CU207" s="133">
        <v>639</v>
      </c>
      <c r="CV207" s="133">
        <v>2826</v>
      </c>
      <c r="CZ207" s="10"/>
      <c r="DC207" s="100"/>
      <c r="DJ207" s="133">
        <v>1538</v>
      </c>
      <c r="DK207" s="133">
        <v>3284</v>
      </c>
      <c r="DO207" s="10"/>
      <c r="DY207" s="215">
        <v>973</v>
      </c>
      <c r="DZ207" s="215">
        <v>1983</v>
      </c>
    </row>
    <row r="208" spans="9:131" x14ac:dyDescent="0.2">
      <c r="I208" s="128">
        <v>217</v>
      </c>
      <c r="J208" s="2"/>
      <c r="K208" s="2"/>
      <c r="L208" s="2"/>
      <c r="M208" s="1"/>
      <c r="N208" s="1"/>
      <c r="O208" s="1"/>
      <c r="P208" s="130">
        <v>522</v>
      </c>
      <c r="Q208" s="130">
        <v>180</v>
      </c>
      <c r="R208" s="1"/>
      <c r="S208" s="1"/>
      <c r="T208" s="1"/>
      <c r="U208" s="1"/>
      <c r="V208" s="130">
        <v>103</v>
      </c>
      <c r="W208" s="128">
        <v>236</v>
      </c>
      <c r="X208" s="1"/>
      <c r="Y208" s="1"/>
      <c r="Z208" s="1"/>
      <c r="AA208" s="1"/>
      <c r="AB208" s="133">
        <v>302</v>
      </c>
      <c r="AC208" s="133">
        <v>1272</v>
      </c>
      <c r="AH208" s="133">
        <v>254</v>
      </c>
      <c r="AI208" s="133">
        <v>1108</v>
      </c>
      <c r="AN208" s="133">
        <v>254</v>
      </c>
      <c r="AO208" s="133">
        <v>1625</v>
      </c>
      <c r="AT208" s="144">
        <v>254</v>
      </c>
      <c r="AU208" s="133">
        <v>1816</v>
      </c>
      <c r="AZ208" s="144">
        <v>233</v>
      </c>
      <c r="BA208" s="133">
        <v>2016</v>
      </c>
      <c r="BJ208" s="133">
        <v>341</v>
      </c>
      <c r="BK208" s="133">
        <v>2753</v>
      </c>
      <c r="BU208" s="133">
        <v>668</v>
      </c>
      <c r="BV208" s="133">
        <v>3138</v>
      </c>
      <c r="CG208" s="133">
        <v>399</v>
      </c>
      <c r="CH208" s="133">
        <v>3138</v>
      </c>
      <c r="CU208" s="133">
        <v>744</v>
      </c>
      <c r="CV208" s="144">
        <v>4143</v>
      </c>
      <c r="CZ208" s="10"/>
      <c r="DC208" s="100"/>
      <c r="DJ208" s="133">
        <v>1640</v>
      </c>
      <c r="DK208" s="144">
        <v>3476</v>
      </c>
      <c r="DO208" s="10"/>
      <c r="DY208" s="215">
        <v>1114</v>
      </c>
      <c r="DZ208" s="215">
        <v>2451</v>
      </c>
    </row>
    <row r="209" spans="9:130" ht="13.5" thickBot="1" x14ac:dyDescent="0.25">
      <c r="I209" s="128">
        <v>236</v>
      </c>
      <c r="J209" s="2"/>
      <c r="K209" s="2"/>
      <c r="L209" s="2"/>
      <c r="M209" s="1"/>
      <c r="N209" s="1"/>
      <c r="O209" s="1"/>
      <c r="P209" s="129">
        <v>65</v>
      </c>
      <c r="Q209" s="237">
        <v>66</v>
      </c>
      <c r="R209" s="1"/>
      <c r="S209" s="1"/>
      <c r="T209" s="1"/>
      <c r="U209" s="1"/>
      <c r="V209" s="130">
        <v>322</v>
      </c>
      <c r="W209" s="237">
        <v>302</v>
      </c>
      <c r="X209" s="1"/>
      <c r="Y209" s="1"/>
      <c r="Z209" s="1"/>
      <c r="AA209" s="1"/>
      <c r="AB209" s="133">
        <v>322</v>
      </c>
      <c r="AC209" s="134">
        <v>1388</v>
      </c>
      <c r="AH209" s="133">
        <v>312</v>
      </c>
      <c r="AI209" s="134">
        <v>1510</v>
      </c>
      <c r="AN209" s="133">
        <v>271</v>
      </c>
      <c r="AO209" s="134">
        <v>1902</v>
      </c>
      <c r="AT209" s="133">
        <v>330</v>
      </c>
      <c r="AU209" s="134">
        <v>1902</v>
      </c>
      <c r="AZ209" s="133">
        <v>254</v>
      </c>
      <c r="BA209" s="134">
        <v>2171</v>
      </c>
      <c r="BJ209" s="133">
        <v>343</v>
      </c>
      <c r="BK209" s="134">
        <v>2775</v>
      </c>
      <c r="BU209" s="133">
        <v>888</v>
      </c>
      <c r="BV209" s="134">
        <v>3357</v>
      </c>
      <c r="CG209" s="133">
        <v>469</v>
      </c>
      <c r="CH209" s="134">
        <v>3747</v>
      </c>
      <c r="CU209" s="133">
        <v>868</v>
      </c>
      <c r="CV209" s="134">
        <v>4334</v>
      </c>
      <c r="CZ209" s="10"/>
      <c r="DC209" s="100"/>
      <c r="DJ209" s="133">
        <v>1676</v>
      </c>
      <c r="DK209" s="134">
        <v>4814</v>
      </c>
      <c r="DO209" s="10"/>
      <c r="DY209" s="215">
        <v>1153</v>
      </c>
      <c r="DZ209" s="215">
        <v>2481</v>
      </c>
    </row>
    <row r="210" spans="9:130" x14ac:dyDescent="0.2">
      <c r="I210" s="128">
        <v>249</v>
      </c>
      <c r="J210" s="2"/>
      <c r="K210" s="2"/>
      <c r="L210" s="2"/>
      <c r="M210" s="1"/>
      <c r="N210" s="1"/>
      <c r="O210" s="1"/>
      <c r="P210" s="128">
        <v>121</v>
      </c>
      <c r="Q210" s="1"/>
      <c r="R210" s="1"/>
      <c r="S210" s="1"/>
      <c r="T210" s="1"/>
      <c r="U210" s="1"/>
      <c r="V210" s="130">
        <v>68</v>
      </c>
      <c r="W210" s="1"/>
      <c r="X210" s="1"/>
      <c r="Y210" s="1"/>
      <c r="Z210" s="1"/>
      <c r="AA210" s="1"/>
      <c r="AB210" s="133">
        <v>330</v>
      </c>
      <c r="AH210" s="133">
        <v>330</v>
      </c>
      <c r="AN210" s="133">
        <v>291</v>
      </c>
      <c r="AT210" s="133">
        <v>386</v>
      </c>
      <c r="AZ210" s="133">
        <v>330</v>
      </c>
      <c r="BJ210" s="133">
        <v>399</v>
      </c>
      <c r="BU210" s="144">
        <v>968</v>
      </c>
      <c r="CG210" s="144">
        <v>494</v>
      </c>
      <c r="CU210" s="144">
        <v>987</v>
      </c>
      <c r="CZ210" s="10"/>
      <c r="DC210" s="100"/>
      <c r="DJ210" s="144">
        <v>1678</v>
      </c>
      <c r="DO210" s="10"/>
      <c r="DY210" s="215">
        <v>1218</v>
      </c>
      <c r="DZ210" s="215">
        <v>2590</v>
      </c>
    </row>
    <row r="211" spans="9:130" x14ac:dyDescent="0.2">
      <c r="I211" s="128">
        <v>254</v>
      </c>
      <c r="J211" s="2"/>
      <c r="K211" s="2"/>
      <c r="L211" s="2"/>
      <c r="M211" s="1"/>
      <c r="N211" s="1"/>
      <c r="O211" s="1"/>
      <c r="P211" s="129">
        <v>233</v>
      </c>
      <c r="Q211" s="1"/>
      <c r="R211" s="1"/>
      <c r="S211" s="1"/>
      <c r="T211" s="1"/>
      <c r="U211" s="1"/>
      <c r="V211" s="130">
        <v>312</v>
      </c>
      <c r="W211" s="1"/>
      <c r="X211" s="1"/>
      <c r="Y211" s="1"/>
      <c r="Z211" s="1"/>
      <c r="AA211" s="1"/>
      <c r="AB211" s="133">
        <v>340</v>
      </c>
      <c r="AH211" s="133">
        <v>337</v>
      </c>
      <c r="AN211" s="133">
        <v>296</v>
      </c>
      <c r="AT211" s="144">
        <v>469</v>
      </c>
      <c r="AZ211" s="133">
        <v>348</v>
      </c>
      <c r="BJ211" s="144">
        <v>488</v>
      </c>
      <c r="BU211" s="133">
        <v>1073</v>
      </c>
      <c r="CG211" s="133">
        <v>610</v>
      </c>
      <c r="CU211" s="133">
        <v>1114</v>
      </c>
      <c r="CZ211" s="10"/>
      <c r="DC211" s="100"/>
      <c r="DJ211" s="133">
        <v>1741</v>
      </c>
      <c r="DO211" s="10"/>
      <c r="DY211" s="215">
        <v>1310</v>
      </c>
      <c r="DZ211" s="215">
        <v>2848</v>
      </c>
    </row>
    <row r="212" spans="9:130" ht="13.5" thickBot="1" x14ac:dyDescent="0.25">
      <c r="I212" s="128">
        <v>267</v>
      </c>
      <c r="J212" s="2"/>
      <c r="K212" s="2"/>
      <c r="L212" s="2"/>
      <c r="M212" s="1"/>
      <c r="N212" s="1"/>
      <c r="O212" s="1"/>
      <c r="P212" s="128">
        <v>144</v>
      </c>
      <c r="Q212" s="1"/>
      <c r="R212" s="1"/>
      <c r="S212" s="1"/>
      <c r="T212" s="1"/>
      <c r="U212" s="1"/>
      <c r="V212" s="128">
        <v>175</v>
      </c>
      <c r="W212" s="1"/>
      <c r="X212" s="1"/>
      <c r="Y212" s="1"/>
      <c r="Z212" s="1"/>
      <c r="AA212" s="1"/>
      <c r="AB212" s="133">
        <v>364</v>
      </c>
      <c r="AH212" s="133">
        <v>343</v>
      </c>
      <c r="AN212" s="133">
        <v>341</v>
      </c>
      <c r="AT212" s="133">
        <v>494</v>
      </c>
      <c r="AZ212" s="133">
        <v>365</v>
      </c>
      <c r="BJ212" s="133">
        <v>503</v>
      </c>
      <c r="BU212" s="133">
        <v>1086</v>
      </c>
      <c r="CG212" s="133">
        <v>781</v>
      </c>
      <c r="CU212" s="133">
        <v>1218</v>
      </c>
      <c r="CZ212" s="10"/>
      <c r="DC212" s="100"/>
      <c r="DJ212" s="133">
        <v>1756</v>
      </c>
      <c r="DO212" s="10"/>
      <c r="DY212" s="215">
        <v>1311</v>
      </c>
      <c r="DZ212" s="216">
        <v>4488</v>
      </c>
    </row>
    <row r="213" spans="9:130" x14ac:dyDescent="0.2">
      <c r="I213" s="128">
        <v>279</v>
      </c>
      <c r="J213" s="2"/>
      <c r="K213" s="2"/>
      <c r="L213" s="2"/>
      <c r="M213" s="1"/>
      <c r="N213" s="1"/>
      <c r="O213" s="1"/>
      <c r="P213" s="128">
        <v>353</v>
      </c>
      <c r="Q213" s="1"/>
      <c r="R213" s="1"/>
      <c r="S213" s="1"/>
      <c r="T213" s="1"/>
      <c r="U213" s="1"/>
      <c r="V213" s="130">
        <v>541</v>
      </c>
      <c r="W213" s="1"/>
      <c r="X213" s="1"/>
      <c r="Y213" s="1"/>
      <c r="Z213" s="1"/>
      <c r="AA213" s="1"/>
      <c r="AB213" s="133">
        <v>365</v>
      </c>
      <c r="AH213" s="133">
        <v>353</v>
      </c>
      <c r="AN213" s="144">
        <v>365</v>
      </c>
      <c r="AT213" s="133">
        <v>503</v>
      </c>
      <c r="AZ213" s="133">
        <v>368</v>
      </c>
      <c r="BJ213" s="133">
        <v>768</v>
      </c>
      <c r="BU213" s="133">
        <v>1114</v>
      </c>
      <c r="CG213" s="133">
        <v>968</v>
      </c>
      <c r="CU213" s="133">
        <v>1477</v>
      </c>
      <c r="CZ213" s="10"/>
      <c r="DC213" s="100"/>
      <c r="DJ213" s="133">
        <v>1918</v>
      </c>
      <c r="DO213" s="10"/>
      <c r="DY213" s="215">
        <v>1318</v>
      </c>
      <c r="DZ213" s="197"/>
    </row>
    <row r="214" spans="9:130" x14ac:dyDescent="0.2">
      <c r="I214" s="128">
        <v>294</v>
      </c>
      <c r="J214" s="2"/>
      <c r="K214" s="2"/>
      <c r="L214" s="2"/>
      <c r="M214" s="1"/>
      <c r="N214" s="1"/>
      <c r="O214" s="1"/>
      <c r="P214" s="128">
        <v>311</v>
      </c>
      <c r="Q214" s="1"/>
      <c r="R214" s="1"/>
      <c r="S214" s="1"/>
      <c r="T214" s="1"/>
      <c r="U214" s="1"/>
      <c r="V214" s="130">
        <v>378</v>
      </c>
      <c r="W214" s="1"/>
      <c r="X214" s="1"/>
      <c r="Y214" s="1"/>
      <c r="Z214" s="1"/>
      <c r="AA214" s="1"/>
      <c r="AB214" s="133">
        <v>386</v>
      </c>
      <c r="AH214" s="133">
        <v>388</v>
      </c>
      <c r="AN214" s="133">
        <v>401</v>
      </c>
      <c r="AT214" s="133">
        <v>703</v>
      </c>
      <c r="AZ214" s="133">
        <v>384</v>
      </c>
      <c r="BJ214" s="133">
        <v>816</v>
      </c>
      <c r="BU214" s="144">
        <v>1124</v>
      </c>
      <c r="CG214" s="144">
        <v>973</v>
      </c>
      <c r="CU214" s="133">
        <v>1519</v>
      </c>
      <c r="CZ214" s="10"/>
      <c r="DC214" s="100"/>
      <c r="DJ214" s="133">
        <v>1983</v>
      </c>
      <c r="DO214" s="10"/>
      <c r="DY214" s="215">
        <v>1477</v>
      </c>
      <c r="DZ214" s="197"/>
    </row>
    <row r="215" spans="9:130" x14ac:dyDescent="0.2">
      <c r="I215" s="128">
        <v>301</v>
      </c>
      <c r="J215" s="2"/>
      <c r="K215" s="2"/>
      <c r="L215" s="2"/>
      <c r="M215" s="1"/>
      <c r="N215" s="1"/>
      <c r="O215" s="1"/>
      <c r="P215" s="128">
        <v>201</v>
      </c>
      <c r="Q215" s="1"/>
      <c r="R215" s="1"/>
      <c r="S215" s="1"/>
      <c r="T215" s="1"/>
      <c r="U215" s="1"/>
      <c r="V215" s="130">
        <v>254</v>
      </c>
      <c r="W215" s="1"/>
      <c r="X215" s="1"/>
      <c r="Y215" s="1"/>
      <c r="Z215" s="1"/>
      <c r="AA215" s="1"/>
      <c r="AB215" s="133">
        <v>435</v>
      </c>
      <c r="AH215" s="133">
        <v>447</v>
      </c>
      <c r="AN215" s="144">
        <v>451</v>
      </c>
      <c r="AT215" s="133">
        <v>910</v>
      </c>
      <c r="AZ215" s="133">
        <v>525</v>
      </c>
      <c r="BJ215" s="133">
        <v>870</v>
      </c>
      <c r="BU215" s="133">
        <v>1305</v>
      </c>
      <c r="CG215" s="133">
        <v>987</v>
      </c>
      <c r="CU215" s="144">
        <v>1671</v>
      </c>
      <c r="CZ215" s="10"/>
      <c r="DC215" s="100"/>
      <c r="DJ215" s="144">
        <v>1986</v>
      </c>
      <c r="DO215" s="10"/>
      <c r="DY215" s="215">
        <v>1625</v>
      </c>
      <c r="DZ215" s="197"/>
    </row>
    <row r="216" spans="9:130" x14ac:dyDescent="0.2">
      <c r="I216" s="128">
        <v>302</v>
      </c>
      <c r="J216" s="2"/>
      <c r="K216" s="2"/>
      <c r="L216" s="2"/>
      <c r="M216" s="1"/>
      <c r="N216" s="1"/>
      <c r="O216" s="1"/>
      <c r="P216" s="128">
        <v>173</v>
      </c>
      <c r="Q216" s="1"/>
      <c r="R216" s="1"/>
      <c r="S216" s="1"/>
      <c r="T216" s="1"/>
      <c r="U216" s="1"/>
      <c r="V216" s="130">
        <v>173</v>
      </c>
      <c r="W216" s="1"/>
      <c r="X216" s="1"/>
      <c r="Y216" s="1"/>
      <c r="Z216" s="1"/>
      <c r="AA216" s="1"/>
      <c r="AB216" s="133">
        <v>461</v>
      </c>
      <c r="AH216" s="133">
        <v>492</v>
      </c>
      <c r="AN216" s="133">
        <v>469</v>
      </c>
      <c r="AT216" s="133">
        <v>987</v>
      </c>
      <c r="AZ216" s="133">
        <v>842</v>
      </c>
      <c r="BJ216" s="133">
        <v>971</v>
      </c>
      <c r="BU216" s="133">
        <v>1538</v>
      </c>
      <c r="CG216" s="133">
        <v>1023</v>
      </c>
      <c r="CU216" s="133">
        <v>1714</v>
      </c>
      <c r="CZ216" s="10"/>
      <c r="DC216" s="100"/>
      <c r="DJ216" s="133">
        <v>2056</v>
      </c>
      <c r="DO216" s="10"/>
      <c r="DY216" s="215">
        <v>1640</v>
      </c>
      <c r="DZ216" s="197"/>
    </row>
    <row r="217" spans="9:130" x14ac:dyDescent="0.2">
      <c r="I217" s="128">
        <v>312</v>
      </c>
      <c r="J217" s="2"/>
      <c r="K217" s="2"/>
      <c r="L217" s="2"/>
      <c r="M217" s="1"/>
      <c r="N217" s="1"/>
      <c r="O217" s="1"/>
      <c r="P217" s="130">
        <v>271</v>
      </c>
      <c r="Q217" s="1"/>
      <c r="R217" s="1"/>
      <c r="S217" s="1"/>
      <c r="T217" s="1"/>
      <c r="U217" s="1"/>
      <c r="V217" s="128">
        <v>538</v>
      </c>
      <c r="W217" s="1"/>
      <c r="X217" s="1"/>
      <c r="Y217" s="1"/>
      <c r="Z217" s="1"/>
      <c r="AA217" s="1"/>
      <c r="AB217" s="144">
        <v>469</v>
      </c>
      <c r="AH217" s="133">
        <v>494</v>
      </c>
      <c r="AN217" s="144">
        <v>503</v>
      </c>
      <c r="AT217" s="133">
        <v>997</v>
      </c>
      <c r="AZ217" s="133">
        <v>968</v>
      </c>
      <c r="BJ217" s="133">
        <v>973</v>
      </c>
      <c r="BU217" s="133">
        <v>1622</v>
      </c>
      <c r="CG217" s="133">
        <v>1114</v>
      </c>
      <c r="CU217" s="133">
        <v>1717</v>
      </c>
      <c r="CZ217" s="10"/>
      <c r="DC217" s="100"/>
      <c r="DJ217" s="133">
        <v>2169</v>
      </c>
      <c r="DO217" s="10"/>
      <c r="DY217" s="215">
        <v>1678</v>
      </c>
      <c r="DZ217" s="197"/>
    </row>
    <row r="218" spans="9:130" x14ac:dyDescent="0.2">
      <c r="I218" s="128">
        <v>329</v>
      </c>
      <c r="J218" s="2"/>
      <c r="K218" s="2"/>
      <c r="L218" s="2"/>
      <c r="M218" s="1"/>
      <c r="N218" s="1"/>
      <c r="O218" s="1"/>
      <c r="P218" s="129">
        <v>469</v>
      </c>
      <c r="Q218" s="1"/>
      <c r="R218" s="1"/>
      <c r="S218" s="1"/>
      <c r="T218" s="1"/>
      <c r="U218" s="1"/>
      <c r="V218" s="129">
        <v>65</v>
      </c>
      <c r="W218" s="1"/>
      <c r="X218" s="1"/>
      <c r="Y218" s="1"/>
      <c r="Z218" s="1"/>
      <c r="AA218" s="1"/>
      <c r="AB218" s="144">
        <v>492</v>
      </c>
      <c r="AH218" s="133">
        <v>503</v>
      </c>
      <c r="AN218" s="133">
        <v>522</v>
      </c>
      <c r="AT218" s="133">
        <v>1102</v>
      </c>
      <c r="AZ218" s="133">
        <v>987</v>
      </c>
      <c r="BJ218" s="133">
        <v>1114</v>
      </c>
      <c r="BU218" s="144">
        <v>1625</v>
      </c>
      <c r="CG218" s="144">
        <v>1241</v>
      </c>
      <c r="CU218" s="144">
        <v>1741</v>
      </c>
      <c r="CZ218" s="10"/>
      <c r="DC218" s="100"/>
      <c r="DJ218" s="144">
        <v>2175</v>
      </c>
      <c r="DO218" s="10"/>
      <c r="DY218" s="215">
        <v>1718</v>
      </c>
      <c r="DZ218" s="197"/>
    </row>
    <row r="219" spans="9:130" x14ac:dyDescent="0.2">
      <c r="I219" s="128">
        <v>340</v>
      </c>
      <c r="J219" s="2"/>
      <c r="K219" s="2"/>
      <c r="L219" s="2"/>
      <c r="M219" s="1"/>
      <c r="N219" s="1"/>
      <c r="O219" s="1"/>
      <c r="P219" s="129">
        <v>25</v>
      </c>
      <c r="Q219" s="1"/>
      <c r="R219" s="1"/>
      <c r="S219" s="1"/>
      <c r="T219" s="1"/>
      <c r="U219" s="1"/>
      <c r="V219" s="128">
        <v>547</v>
      </c>
      <c r="W219" s="1"/>
      <c r="X219" s="1"/>
      <c r="Y219" s="1"/>
      <c r="Z219" s="1"/>
      <c r="AA219" s="1"/>
      <c r="AB219" s="144">
        <v>494</v>
      </c>
      <c r="AH219" s="133">
        <v>537</v>
      </c>
      <c r="AN219" s="133">
        <v>547</v>
      </c>
      <c r="AT219" s="133">
        <v>1114</v>
      </c>
      <c r="AZ219" s="144">
        <v>1024</v>
      </c>
      <c r="BJ219" s="133">
        <v>1218</v>
      </c>
      <c r="BU219" s="144">
        <v>1676</v>
      </c>
      <c r="CG219" s="144">
        <v>1477</v>
      </c>
      <c r="CU219" s="133">
        <v>1885</v>
      </c>
      <c r="CZ219" s="10"/>
      <c r="DC219" s="100"/>
      <c r="DJ219" s="133">
        <v>2337</v>
      </c>
      <c r="DO219" s="10"/>
      <c r="DY219" s="215">
        <v>1730</v>
      </c>
      <c r="DZ219" s="197"/>
    </row>
    <row r="220" spans="9:130" x14ac:dyDescent="0.2">
      <c r="I220" s="128">
        <v>349</v>
      </c>
      <c r="J220" s="2"/>
      <c r="K220" s="2"/>
      <c r="L220" s="2"/>
      <c r="M220" s="1"/>
      <c r="N220" s="1"/>
      <c r="O220" s="1"/>
      <c r="P220" s="130">
        <v>60</v>
      </c>
      <c r="Q220" s="1"/>
      <c r="R220" s="1"/>
      <c r="S220" s="1"/>
      <c r="T220" s="1"/>
      <c r="U220" s="1"/>
      <c r="V220" s="128">
        <v>267</v>
      </c>
      <c r="W220" s="1"/>
      <c r="X220" s="1"/>
      <c r="Y220" s="1"/>
      <c r="Z220" s="1"/>
      <c r="AA220" s="1"/>
      <c r="AB220" s="133">
        <v>522</v>
      </c>
      <c r="AH220" s="133">
        <v>694</v>
      </c>
      <c r="AN220" s="133">
        <v>585</v>
      </c>
      <c r="AT220" s="144">
        <v>1124</v>
      </c>
      <c r="AZ220" s="133">
        <v>1089</v>
      </c>
      <c r="BJ220" s="133">
        <v>1318</v>
      </c>
      <c r="BU220" s="144">
        <v>1714</v>
      </c>
      <c r="CG220" s="144">
        <v>1503</v>
      </c>
      <c r="CU220" s="133">
        <v>1983</v>
      </c>
      <c r="CZ220" s="10"/>
      <c r="DC220" s="100"/>
      <c r="DJ220" s="133">
        <v>2415</v>
      </c>
      <c r="DO220" s="10"/>
      <c r="DY220" s="215">
        <v>1756</v>
      </c>
      <c r="DZ220" s="197"/>
    </row>
    <row r="221" spans="9:130" ht="13.5" thickBot="1" x14ac:dyDescent="0.25">
      <c r="I221" s="128">
        <v>365</v>
      </c>
      <c r="J221" s="2"/>
      <c r="K221" s="2"/>
      <c r="L221" s="2"/>
      <c r="M221" s="1"/>
      <c r="N221" s="1"/>
      <c r="O221" s="1"/>
      <c r="P221" s="130">
        <v>267</v>
      </c>
      <c r="Q221" s="1"/>
      <c r="R221" s="1"/>
      <c r="S221" s="1"/>
      <c r="T221" s="1"/>
      <c r="U221" s="1"/>
      <c r="V221" s="130">
        <v>222</v>
      </c>
      <c r="W221" s="1"/>
      <c r="X221" s="1"/>
      <c r="Y221" s="1"/>
      <c r="Z221" s="1"/>
      <c r="AA221" s="1"/>
      <c r="AB221" s="133">
        <v>571</v>
      </c>
      <c r="AH221" s="133">
        <v>766</v>
      </c>
      <c r="AN221" s="133">
        <v>753</v>
      </c>
      <c r="AT221" s="133">
        <v>1270</v>
      </c>
      <c r="AZ221" s="133">
        <v>1114</v>
      </c>
      <c r="BJ221" s="144">
        <v>1332</v>
      </c>
      <c r="BU221" s="133">
        <v>1718</v>
      </c>
      <c r="CG221" s="133">
        <v>1538</v>
      </c>
      <c r="CU221" s="133">
        <v>2054</v>
      </c>
      <c r="CZ221" s="10"/>
      <c r="DC221" s="100"/>
      <c r="DJ221" s="133">
        <v>2468</v>
      </c>
      <c r="DO221" s="10"/>
      <c r="DY221" s="215">
        <v>1806</v>
      </c>
      <c r="DZ221" s="197"/>
    </row>
    <row r="222" spans="9:130" x14ac:dyDescent="0.2">
      <c r="I222" s="128">
        <v>401</v>
      </c>
      <c r="J222" s="2"/>
      <c r="K222" s="2"/>
      <c r="L222" s="2"/>
      <c r="M222" s="1"/>
      <c r="N222" s="1"/>
      <c r="O222" s="1"/>
      <c r="P222" s="135">
        <v>308</v>
      </c>
      <c r="Q222" s="1"/>
      <c r="R222" s="1"/>
      <c r="S222" s="1"/>
      <c r="T222" s="1"/>
      <c r="U222" s="1"/>
      <c r="V222" s="130">
        <v>494</v>
      </c>
      <c r="W222" s="1"/>
      <c r="X222" s="1"/>
      <c r="Y222" s="1"/>
      <c r="Z222" s="1"/>
      <c r="AA222" s="1"/>
      <c r="AB222" s="133">
        <v>710</v>
      </c>
      <c r="AH222" s="133">
        <v>910</v>
      </c>
      <c r="AN222" s="144">
        <v>968</v>
      </c>
      <c r="AT222" s="144">
        <v>1302</v>
      </c>
      <c r="AZ222" s="144">
        <v>1124</v>
      </c>
      <c r="BJ222" s="133">
        <v>1503</v>
      </c>
      <c r="BU222" s="133">
        <v>1922</v>
      </c>
      <c r="CG222" s="133">
        <v>1717</v>
      </c>
      <c r="CU222" s="133">
        <v>2056</v>
      </c>
      <c r="CZ222" s="10"/>
      <c r="DC222" s="100"/>
      <c r="DJ222" s="133">
        <v>2474</v>
      </c>
      <c r="DO222" s="10"/>
      <c r="DY222" s="215">
        <v>1918</v>
      </c>
      <c r="DZ222" s="197"/>
    </row>
    <row r="223" spans="9:130" x14ac:dyDescent="0.2">
      <c r="I223" s="128">
        <v>469</v>
      </c>
      <c r="J223" s="2"/>
      <c r="K223" s="2"/>
      <c r="L223" s="2"/>
      <c r="M223" s="1"/>
      <c r="N223" s="1"/>
      <c r="O223" s="1"/>
      <c r="P223" s="130">
        <v>303</v>
      </c>
      <c r="Q223" s="1"/>
      <c r="R223" s="1"/>
      <c r="S223" s="1"/>
      <c r="T223" s="1"/>
      <c r="U223" s="1"/>
      <c r="V223" s="130">
        <v>818</v>
      </c>
      <c r="W223" s="1"/>
      <c r="X223" s="1"/>
      <c r="Y223" s="1"/>
      <c r="Z223" s="1"/>
      <c r="AA223" s="1"/>
      <c r="AB223" s="144">
        <v>716</v>
      </c>
      <c r="AH223" s="133">
        <v>980</v>
      </c>
      <c r="AN223" s="133">
        <v>987</v>
      </c>
      <c r="AT223" s="133">
        <v>1319</v>
      </c>
      <c r="AZ223" s="144">
        <v>1126</v>
      </c>
      <c r="BJ223" s="133">
        <v>1507</v>
      </c>
      <c r="BU223" s="144">
        <v>1986</v>
      </c>
      <c r="CG223" s="144">
        <v>1730</v>
      </c>
      <c r="CU223" s="133">
        <v>2169</v>
      </c>
      <c r="CZ223" s="10"/>
      <c r="DC223" s="100"/>
      <c r="DJ223" s="133">
        <v>2959</v>
      </c>
      <c r="DO223" s="10"/>
      <c r="DY223" s="215">
        <v>1983</v>
      </c>
      <c r="DZ223" s="197"/>
    </row>
    <row r="224" spans="9:130" x14ac:dyDescent="0.2">
      <c r="I224" s="128">
        <v>538</v>
      </c>
      <c r="J224" s="2"/>
      <c r="K224" s="2"/>
      <c r="L224" s="2"/>
      <c r="M224" s="1"/>
      <c r="N224" s="1"/>
      <c r="O224" s="1"/>
      <c r="P224" s="130">
        <v>71</v>
      </c>
      <c r="Q224" s="1"/>
      <c r="R224" s="1"/>
      <c r="S224" s="1"/>
      <c r="T224" s="1"/>
      <c r="U224" s="1"/>
      <c r="V224" s="130">
        <v>650</v>
      </c>
      <c r="W224" s="1"/>
      <c r="X224" s="1"/>
      <c r="Y224" s="1"/>
      <c r="Z224" s="1"/>
      <c r="AA224" s="1"/>
      <c r="AB224" s="133">
        <v>811</v>
      </c>
      <c r="AH224" s="133">
        <v>987</v>
      </c>
      <c r="AN224" s="144">
        <v>1038</v>
      </c>
      <c r="AT224" s="133">
        <v>1523</v>
      </c>
      <c r="AZ224" s="133">
        <v>1503</v>
      </c>
      <c r="BJ224" s="133">
        <v>1538</v>
      </c>
      <c r="BU224" s="133">
        <v>2041</v>
      </c>
      <c r="CG224" s="133">
        <v>1771</v>
      </c>
      <c r="CU224" s="133">
        <v>2194</v>
      </c>
      <c r="CZ224" s="10"/>
      <c r="DC224" s="100"/>
      <c r="DJ224" s="133">
        <v>2996</v>
      </c>
      <c r="DO224" s="10"/>
      <c r="DY224" s="215">
        <v>1986</v>
      </c>
      <c r="DZ224" s="197"/>
    </row>
    <row r="225" spans="8:130" ht="13.5" thickBot="1" x14ac:dyDescent="0.25">
      <c r="I225" s="131">
        <v>573</v>
      </c>
      <c r="J225" s="2"/>
      <c r="K225" s="2"/>
      <c r="L225" s="2"/>
      <c r="M225" s="1"/>
      <c r="N225" s="1"/>
      <c r="O225" s="1"/>
      <c r="P225" s="130">
        <v>168</v>
      </c>
      <c r="Q225" s="1"/>
      <c r="R225" s="1"/>
      <c r="S225" s="1"/>
      <c r="T225" s="1"/>
      <c r="U225" s="1"/>
      <c r="V225" s="130">
        <v>781</v>
      </c>
      <c r="W225" s="1"/>
      <c r="X225" s="1"/>
      <c r="Y225" s="1"/>
      <c r="Z225" s="1"/>
      <c r="AA225" s="1"/>
      <c r="AB225" s="133">
        <v>868</v>
      </c>
      <c r="AH225" s="133">
        <v>997</v>
      </c>
      <c r="AN225" s="144">
        <v>1114</v>
      </c>
      <c r="AT225" s="133">
        <v>1574</v>
      </c>
      <c r="AZ225" s="133">
        <v>1511</v>
      </c>
      <c r="BJ225" s="133">
        <v>1625</v>
      </c>
      <c r="BU225" s="144">
        <v>2056</v>
      </c>
      <c r="CG225" s="144">
        <v>1801</v>
      </c>
      <c r="CU225" s="133">
        <v>2471</v>
      </c>
      <c r="CZ225" s="10"/>
      <c r="DC225" s="100"/>
      <c r="DJ225" s="133">
        <v>3284</v>
      </c>
      <c r="DO225" s="10"/>
      <c r="DY225" s="215">
        <v>2013</v>
      </c>
      <c r="DZ225" s="197"/>
    </row>
    <row r="226" spans="8:130" x14ac:dyDescent="0.2">
      <c r="H226" s="1"/>
      <c r="I226" s="1"/>
      <c r="J226" s="1"/>
      <c r="K226" s="1"/>
      <c r="L226" s="1"/>
      <c r="M226" s="1"/>
      <c r="N226" s="1"/>
      <c r="O226" s="1"/>
      <c r="P226" s="129">
        <v>230</v>
      </c>
      <c r="Q226" s="1"/>
      <c r="R226" s="1"/>
      <c r="S226" s="1"/>
      <c r="T226" s="1"/>
      <c r="U226" s="1"/>
      <c r="V226" s="130">
        <v>9</v>
      </c>
      <c r="W226" s="1"/>
      <c r="X226" s="1"/>
      <c r="Y226" s="1"/>
      <c r="Z226" s="1"/>
      <c r="AA226" s="1"/>
      <c r="AB226" s="133">
        <v>1006</v>
      </c>
      <c r="AH226" s="133">
        <v>1024</v>
      </c>
      <c r="AN226" s="133">
        <v>1126</v>
      </c>
      <c r="AT226" s="144">
        <v>1592</v>
      </c>
      <c r="AZ226" s="144">
        <v>1577</v>
      </c>
      <c r="BJ226" s="144">
        <v>1649</v>
      </c>
      <c r="BU226" s="133">
        <v>2122</v>
      </c>
      <c r="CG226" s="133">
        <v>2016</v>
      </c>
      <c r="CU226" s="144">
        <v>2590</v>
      </c>
      <c r="CZ226" s="10"/>
      <c r="DC226" s="100"/>
      <c r="DJ226" s="144">
        <v>3310</v>
      </c>
      <c r="DO226" s="10"/>
      <c r="DY226" s="215">
        <v>2451</v>
      </c>
      <c r="DZ226" s="197"/>
    </row>
    <row r="227" spans="8:130" x14ac:dyDescent="0.2">
      <c r="H227" s="1"/>
      <c r="I227" s="1"/>
      <c r="J227" s="1"/>
      <c r="K227" s="1"/>
      <c r="L227" s="1"/>
      <c r="M227" s="1"/>
      <c r="N227" s="1"/>
      <c r="O227" s="1"/>
      <c r="P227" s="129">
        <v>118</v>
      </c>
      <c r="Q227" s="1"/>
      <c r="R227" s="1"/>
      <c r="S227" s="1"/>
      <c r="T227" s="1"/>
      <c r="U227" s="1"/>
      <c r="V227" s="130">
        <v>231</v>
      </c>
      <c r="W227" s="1"/>
      <c r="X227" s="1"/>
      <c r="Y227" s="1"/>
      <c r="Z227" s="1"/>
      <c r="AA227" s="1"/>
      <c r="AB227" s="133">
        <v>1038</v>
      </c>
      <c r="AH227" s="133">
        <v>1108</v>
      </c>
      <c r="AN227" s="133">
        <v>1138</v>
      </c>
      <c r="AT227" s="133">
        <v>1595</v>
      </c>
      <c r="AZ227" s="133">
        <v>1592</v>
      </c>
      <c r="BJ227" s="133">
        <v>1717</v>
      </c>
      <c r="BU227" s="133">
        <v>2429</v>
      </c>
      <c r="CG227" s="133">
        <v>2054</v>
      </c>
      <c r="CU227" s="133">
        <v>2826</v>
      </c>
      <c r="CZ227" s="10"/>
      <c r="DC227" s="100"/>
      <c r="DJ227" s="133">
        <v>3476</v>
      </c>
      <c r="DO227" s="10"/>
      <c r="DY227" s="215">
        <v>2481</v>
      </c>
      <c r="DZ227" s="197"/>
    </row>
    <row r="228" spans="8:130" x14ac:dyDescent="0.2">
      <c r="H228" s="1"/>
      <c r="I228" s="1"/>
      <c r="J228" s="1"/>
      <c r="K228" s="1"/>
      <c r="L228" s="1"/>
      <c r="M228" s="1"/>
      <c r="N228" s="1"/>
      <c r="O228" s="1"/>
      <c r="P228" s="130">
        <v>64</v>
      </c>
      <c r="Q228" s="1"/>
      <c r="R228" s="1"/>
      <c r="S228" s="1"/>
      <c r="T228" s="1"/>
      <c r="U228" s="1"/>
      <c r="V228" s="128">
        <v>236</v>
      </c>
      <c r="W228" s="1"/>
      <c r="X228" s="1"/>
      <c r="Y228" s="1"/>
      <c r="Z228" s="1"/>
      <c r="AA228" s="1"/>
      <c r="AB228" s="133">
        <v>1126</v>
      </c>
      <c r="AH228" s="133">
        <v>1219</v>
      </c>
      <c r="AN228" s="133">
        <v>1139</v>
      </c>
      <c r="AT228" s="133">
        <v>1712</v>
      </c>
      <c r="AZ228" s="133">
        <v>1717</v>
      </c>
      <c r="BJ228" s="133">
        <v>1902</v>
      </c>
      <c r="BU228" s="133">
        <v>2612</v>
      </c>
      <c r="CG228" s="133">
        <v>2056</v>
      </c>
      <c r="CU228" s="144">
        <v>2851</v>
      </c>
      <c r="CZ228" s="10"/>
      <c r="DC228" s="100"/>
      <c r="DJ228" s="144">
        <v>3481</v>
      </c>
      <c r="DO228" s="10"/>
      <c r="DY228" s="215">
        <v>2485</v>
      </c>
      <c r="DZ228" s="197"/>
    </row>
    <row r="229" spans="8:130" x14ac:dyDescent="0.2">
      <c r="H229" s="1"/>
      <c r="I229" s="1"/>
      <c r="J229" s="1"/>
      <c r="K229" s="1"/>
      <c r="L229" s="1"/>
      <c r="M229" s="1"/>
      <c r="N229" s="1"/>
      <c r="O229" s="1"/>
      <c r="P229" s="130">
        <v>343</v>
      </c>
      <c r="Q229" s="1"/>
      <c r="R229" s="1"/>
      <c r="S229" s="1"/>
      <c r="T229" s="1"/>
      <c r="U229" s="1"/>
      <c r="V229" s="130">
        <v>123</v>
      </c>
      <c r="W229" s="1"/>
      <c r="X229" s="1"/>
      <c r="Y229" s="1"/>
      <c r="Z229" s="1"/>
      <c r="AA229" s="1"/>
      <c r="AB229" s="133">
        <v>1218</v>
      </c>
      <c r="AH229" s="133">
        <v>1259</v>
      </c>
      <c r="AN229" s="133">
        <v>1503</v>
      </c>
      <c r="AT229" s="133">
        <v>1732</v>
      </c>
      <c r="AZ229" s="133">
        <v>2016</v>
      </c>
      <c r="BJ229" s="133">
        <v>1918</v>
      </c>
      <c r="BU229" s="133">
        <v>2630</v>
      </c>
      <c r="CG229" s="133">
        <v>2122</v>
      </c>
      <c r="CU229" s="133">
        <v>3173</v>
      </c>
      <c r="CZ229" s="10"/>
      <c r="DC229" s="100"/>
      <c r="DJ229" s="133">
        <v>3539</v>
      </c>
      <c r="DO229" s="10"/>
      <c r="DY229" s="215">
        <v>2557</v>
      </c>
      <c r="DZ229" s="197"/>
    </row>
    <row r="230" spans="8:130" x14ac:dyDescent="0.2">
      <c r="H230" s="1"/>
      <c r="I230" s="1"/>
      <c r="J230" s="1"/>
      <c r="K230" s="1"/>
      <c r="L230" s="1"/>
      <c r="M230" s="1"/>
      <c r="N230" s="1"/>
      <c r="O230" s="1"/>
      <c r="P230" s="130">
        <v>180</v>
      </c>
      <c r="Q230" s="1"/>
      <c r="R230" s="1"/>
      <c r="S230" s="1"/>
      <c r="T230" s="1"/>
      <c r="U230" s="1"/>
      <c r="V230" s="130">
        <v>302</v>
      </c>
      <c r="W230" s="1"/>
      <c r="X230" s="1"/>
      <c r="Y230" s="1"/>
      <c r="Z230" s="1"/>
      <c r="AA230" s="1"/>
      <c r="AB230" s="133">
        <v>1272</v>
      </c>
      <c r="AH230" s="133">
        <v>1507</v>
      </c>
      <c r="AN230" s="133">
        <v>1511</v>
      </c>
      <c r="AT230" s="133">
        <v>1816</v>
      </c>
      <c r="AZ230" s="133">
        <v>2056</v>
      </c>
      <c r="BJ230" s="144">
        <v>2056</v>
      </c>
      <c r="BU230" s="133">
        <v>2757</v>
      </c>
      <c r="CG230" s="133">
        <v>2751</v>
      </c>
      <c r="CU230" s="133">
        <v>3481</v>
      </c>
      <c r="CZ230" s="10"/>
      <c r="DC230" s="100"/>
      <c r="DJ230" s="133">
        <v>3990</v>
      </c>
      <c r="DO230" s="10"/>
      <c r="DY230" s="215">
        <v>2590</v>
      </c>
      <c r="DZ230" s="197"/>
    </row>
    <row r="231" spans="8:130" x14ac:dyDescent="0.2">
      <c r="H231" s="1"/>
      <c r="I231" s="1"/>
      <c r="J231" s="1"/>
      <c r="K231" s="1"/>
      <c r="L231" s="1"/>
      <c r="M231" s="1"/>
      <c r="N231" s="1"/>
      <c r="O231" s="1"/>
      <c r="P231" s="130">
        <v>93</v>
      </c>
      <c r="Q231" s="1"/>
      <c r="R231" s="1"/>
      <c r="S231" s="1"/>
      <c r="T231" s="1"/>
      <c r="U231" s="1"/>
      <c r="V231" s="130">
        <v>192</v>
      </c>
      <c r="W231" s="1"/>
      <c r="X231" s="1"/>
      <c r="Y231" s="1"/>
      <c r="Z231" s="1"/>
      <c r="AA231" s="1"/>
      <c r="AB231" s="133">
        <v>1388</v>
      </c>
      <c r="AH231" s="133">
        <v>1510</v>
      </c>
      <c r="AN231" s="133">
        <v>1625</v>
      </c>
      <c r="AT231" s="133">
        <v>1902</v>
      </c>
      <c r="AZ231" s="133">
        <v>2166</v>
      </c>
      <c r="BJ231" s="133">
        <v>2753</v>
      </c>
      <c r="BU231" s="133">
        <v>2854</v>
      </c>
      <c r="CG231" s="133">
        <v>2826</v>
      </c>
      <c r="CU231" s="133">
        <v>3528</v>
      </c>
      <c r="CZ231" s="10"/>
      <c r="DC231" s="100"/>
      <c r="DJ231" s="133">
        <v>3997</v>
      </c>
      <c r="DO231" s="10"/>
      <c r="DY231" s="215">
        <v>2848</v>
      </c>
      <c r="DZ231" s="197"/>
    </row>
    <row r="232" spans="8:130" x14ac:dyDescent="0.2">
      <c r="H232" s="1"/>
      <c r="I232" s="1"/>
      <c r="J232" s="1"/>
      <c r="K232" s="1"/>
      <c r="L232" s="1"/>
      <c r="M232" s="1"/>
      <c r="N232" s="1"/>
      <c r="O232" s="1"/>
      <c r="P232" s="130">
        <v>66</v>
      </c>
      <c r="Q232" s="1"/>
      <c r="R232" s="1"/>
      <c r="S232" s="1"/>
      <c r="T232" s="1"/>
      <c r="U232" s="1"/>
      <c r="V232" s="130">
        <v>180</v>
      </c>
      <c r="W232" s="1"/>
      <c r="X232" s="1"/>
      <c r="Y232" s="1"/>
      <c r="Z232" s="1"/>
      <c r="AA232" s="1"/>
      <c r="AB232" s="133">
        <v>1391</v>
      </c>
      <c r="AH232" s="133">
        <v>1592</v>
      </c>
      <c r="AN232" s="133">
        <v>1718</v>
      </c>
      <c r="AT232" s="144">
        <v>2056</v>
      </c>
      <c r="AZ232" s="133">
        <v>2171</v>
      </c>
      <c r="BJ232" s="133">
        <v>2775</v>
      </c>
      <c r="BU232" s="133">
        <v>3138</v>
      </c>
      <c r="CG232" s="133">
        <v>3138</v>
      </c>
      <c r="CU232" s="144">
        <v>4143</v>
      </c>
      <c r="CZ232" s="10"/>
      <c r="DC232" s="100"/>
      <c r="DJ232" s="144">
        <v>4039</v>
      </c>
      <c r="DO232" s="10"/>
      <c r="DY232" s="215">
        <v>2907</v>
      </c>
      <c r="DZ232" s="197"/>
    </row>
    <row r="233" spans="8:130" ht="13.5" thickBot="1" x14ac:dyDescent="0.25">
      <c r="H233" s="1"/>
      <c r="I233" s="1"/>
      <c r="J233" s="1"/>
      <c r="K233" s="1"/>
      <c r="L233" s="1"/>
      <c r="M233" s="1"/>
      <c r="N233" s="1"/>
      <c r="O233" s="1"/>
      <c r="P233" s="237">
        <v>716</v>
      </c>
      <c r="Q233" s="1"/>
      <c r="R233" s="1"/>
      <c r="S233" s="1"/>
      <c r="T233" s="1"/>
      <c r="U233" s="1"/>
      <c r="V233" s="131">
        <v>1114</v>
      </c>
      <c r="W233" s="1"/>
      <c r="X233" s="1"/>
      <c r="Y233" s="1"/>
      <c r="Z233" s="1"/>
      <c r="AA233" s="1"/>
      <c r="AB233" s="134">
        <v>1405</v>
      </c>
      <c r="AH233" s="134">
        <v>1647</v>
      </c>
      <c r="AN233" s="134">
        <v>1902</v>
      </c>
      <c r="AT233" s="134">
        <v>2068</v>
      </c>
      <c r="AZ233" s="134">
        <v>2337</v>
      </c>
      <c r="BJ233" s="134">
        <v>2970</v>
      </c>
      <c r="BU233" s="134">
        <v>3357</v>
      </c>
      <c r="CG233" s="134">
        <v>3747</v>
      </c>
      <c r="CU233" s="134">
        <v>4334</v>
      </c>
      <c r="CZ233" s="10"/>
      <c r="DC233" s="100"/>
      <c r="DJ233" s="134">
        <v>4814</v>
      </c>
      <c r="DO233" s="10"/>
      <c r="DY233" s="215">
        <v>2928</v>
      </c>
      <c r="DZ233" s="197"/>
    </row>
    <row r="234" spans="8:130" x14ac:dyDescent="0.2">
      <c r="H234" s="1"/>
      <c r="I234" s="1"/>
      <c r="J234" s="1"/>
      <c r="K234" s="1"/>
      <c r="L234" s="1"/>
      <c r="M234" s="1"/>
      <c r="N234" s="1"/>
      <c r="O234" s="1"/>
      <c r="P234" s="1"/>
      <c r="Q234" s="1"/>
      <c r="R234" s="1"/>
      <c r="S234" s="1"/>
      <c r="T234" s="1"/>
      <c r="U234" s="1"/>
      <c r="V234" s="1"/>
      <c r="W234" s="1"/>
      <c r="X234" s="1"/>
      <c r="Y234" s="1"/>
      <c r="Z234" s="1"/>
      <c r="AA234" s="1"/>
      <c r="AB234" s="1"/>
      <c r="CZ234" s="10"/>
      <c r="DC234" s="100"/>
      <c r="DO234" s="10"/>
      <c r="DY234" s="215">
        <v>3098</v>
      </c>
      <c r="DZ234" s="197"/>
    </row>
    <row r="235" spans="8:130" x14ac:dyDescent="0.2">
      <c r="H235" s="1"/>
      <c r="I235" s="1"/>
      <c r="J235" s="1"/>
      <c r="K235" s="1"/>
      <c r="L235" s="1"/>
      <c r="M235" s="1"/>
      <c r="N235" s="1"/>
      <c r="O235" s="1"/>
      <c r="P235" s="1"/>
      <c r="Q235" s="1"/>
      <c r="R235" s="1"/>
      <c r="S235" s="1"/>
      <c r="T235" s="1"/>
      <c r="U235" s="1"/>
      <c r="V235" s="1"/>
      <c r="W235" s="1"/>
      <c r="X235" s="1"/>
      <c r="Y235" s="1"/>
      <c r="Z235" s="1"/>
      <c r="AA235" s="1"/>
      <c r="AB235" s="1"/>
      <c r="CZ235" s="10"/>
      <c r="DC235" s="100"/>
      <c r="DO235" s="10"/>
      <c r="DY235" s="215">
        <v>3393</v>
      </c>
      <c r="DZ235" s="197"/>
    </row>
    <row r="236" spans="8:130" x14ac:dyDescent="0.2">
      <c r="H236" s="1"/>
      <c r="I236" s="1"/>
      <c r="J236" s="1"/>
      <c r="K236" s="1"/>
      <c r="L236" s="1"/>
      <c r="M236" s="1"/>
      <c r="N236" s="1"/>
      <c r="O236" s="1"/>
      <c r="P236" s="1"/>
      <c r="Q236" s="1"/>
      <c r="R236" s="1"/>
      <c r="S236" s="1"/>
      <c r="T236" s="1"/>
      <c r="U236" s="1"/>
      <c r="V236" s="1"/>
      <c r="W236" s="1"/>
      <c r="X236" s="1"/>
      <c r="Y236" s="1"/>
      <c r="Z236" s="1"/>
      <c r="AA236" s="1"/>
      <c r="AB236" s="1"/>
      <c r="CZ236" s="10"/>
      <c r="DC236" s="100"/>
      <c r="DO236" s="10"/>
      <c r="DY236" s="215">
        <v>3539</v>
      </c>
      <c r="DZ236" s="197"/>
    </row>
    <row r="237" spans="8:130" x14ac:dyDescent="0.2">
      <c r="H237" s="1"/>
      <c r="I237" s="1"/>
      <c r="J237" s="1"/>
      <c r="K237" s="1"/>
      <c r="L237" s="1"/>
      <c r="M237" s="1"/>
      <c r="N237" s="1"/>
      <c r="O237" s="1"/>
      <c r="P237" s="1"/>
      <c r="Q237" s="1"/>
      <c r="R237" s="1"/>
      <c r="S237" s="1"/>
      <c r="T237" s="1"/>
      <c r="U237" s="1"/>
      <c r="V237" s="1"/>
      <c r="W237" s="1"/>
      <c r="X237" s="1"/>
      <c r="Y237" s="1"/>
      <c r="Z237" s="1"/>
      <c r="AA237" s="1"/>
      <c r="AB237" s="1"/>
      <c r="CZ237" s="10"/>
      <c r="DC237" s="100"/>
      <c r="DO237" s="10"/>
      <c r="DY237" s="215">
        <v>3928</v>
      </c>
      <c r="DZ237" s="197"/>
    </row>
    <row r="238" spans="8:130" x14ac:dyDescent="0.2">
      <c r="H238" s="1"/>
      <c r="I238" s="1"/>
      <c r="J238" s="1"/>
      <c r="K238" s="1"/>
      <c r="L238" s="1"/>
      <c r="M238" s="1"/>
      <c r="N238" s="1"/>
      <c r="O238" s="1"/>
      <c r="P238" s="1"/>
      <c r="Q238" s="1"/>
      <c r="R238" s="1"/>
      <c r="S238" s="1"/>
      <c r="T238" s="1"/>
      <c r="U238" s="1"/>
      <c r="V238" s="1"/>
      <c r="W238" s="1"/>
      <c r="X238" s="1"/>
      <c r="Y238" s="1"/>
      <c r="Z238" s="1"/>
      <c r="AA238" s="1"/>
      <c r="AB238" s="1"/>
      <c r="CZ238" s="10"/>
      <c r="DC238" s="100"/>
      <c r="DO238" s="10"/>
      <c r="DY238" s="215">
        <v>4039</v>
      </c>
      <c r="DZ238" s="197"/>
    </row>
    <row r="239" spans="8:130" ht="13.5" thickBot="1" x14ac:dyDescent="0.25">
      <c r="H239" s="1"/>
      <c r="I239" s="1"/>
      <c r="J239" s="1"/>
      <c r="K239" s="1"/>
      <c r="L239" s="1"/>
      <c r="M239" s="1"/>
      <c r="N239" s="1"/>
      <c r="O239" s="1"/>
      <c r="P239" s="1"/>
      <c r="Q239" s="1"/>
      <c r="R239" s="1"/>
      <c r="S239" s="1"/>
      <c r="T239" s="1"/>
      <c r="U239" s="1"/>
      <c r="V239" s="1"/>
      <c r="W239" s="1"/>
      <c r="X239" s="1"/>
      <c r="Y239" s="1"/>
      <c r="Z239" s="1"/>
      <c r="AA239" s="1"/>
      <c r="AB239" s="1"/>
      <c r="CZ239" s="10"/>
      <c r="DC239" s="100"/>
      <c r="DO239" s="10"/>
      <c r="DY239" s="215">
        <v>4334</v>
      </c>
      <c r="DZ239" s="197"/>
    </row>
    <row r="240" spans="8:130" x14ac:dyDescent="0.2">
      <c r="H240" s="1"/>
      <c r="I240" s="1"/>
      <c r="J240" s="1"/>
      <c r="K240" s="1"/>
      <c r="L240" s="1"/>
      <c r="M240" s="1"/>
      <c r="N240" s="1"/>
      <c r="O240" s="1"/>
      <c r="P240" s="127">
        <v>121</v>
      </c>
      <c r="Q240" s="1"/>
      <c r="R240" s="1"/>
      <c r="S240" s="1"/>
      <c r="T240" s="1"/>
      <c r="U240" s="1"/>
      <c r="V240" s="127">
        <v>201</v>
      </c>
      <c r="W240" s="1"/>
      <c r="X240" s="1"/>
      <c r="Y240" s="1"/>
      <c r="Z240" s="1"/>
      <c r="AA240" s="1"/>
      <c r="AB240" s="132">
        <v>27</v>
      </c>
      <c r="AH240" s="132">
        <v>33</v>
      </c>
      <c r="AN240" s="154">
        <v>25</v>
      </c>
      <c r="AT240" s="132">
        <v>48</v>
      </c>
      <c r="AZ240" s="154">
        <v>16</v>
      </c>
      <c r="BJ240" s="154">
        <v>67</v>
      </c>
      <c r="BU240" s="132">
        <v>16</v>
      </c>
      <c r="CG240" s="132">
        <v>25</v>
      </c>
      <c r="CU240" s="154">
        <v>16</v>
      </c>
      <c r="CZ240" s="10"/>
      <c r="DC240" s="100"/>
      <c r="DJ240" s="154">
        <v>33</v>
      </c>
      <c r="DO240" s="10"/>
      <c r="DY240" s="215">
        <v>4488</v>
      </c>
      <c r="DZ240" s="197"/>
    </row>
    <row r="241" spans="8:130" ht="13.5" thickBot="1" x14ac:dyDescent="0.25">
      <c r="H241" s="1"/>
      <c r="I241" s="1"/>
      <c r="J241" s="1"/>
      <c r="K241" s="1"/>
      <c r="L241" s="1"/>
      <c r="M241" s="1"/>
      <c r="N241" s="1"/>
      <c r="O241" s="1"/>
      <c r="P241" s="128">
        <v>353</v>
      </c>
      <c r="Q241" s="1"/>
      <c r="R241" s="1"/>
      <c r="S241" s="1"/>
      <c r="T241" s="1"/>
      <c r="U241" s="1"/>
      <c r="V241" s="130">
        <v>87</v>
      </c>
      <c r="W241" s="1"/>
      <c r="X241" s="1"/>
      <c r="Y241" s="1"/>
      <c r="Z241" s="1"/>
      <c r="AA241" s="1"/>
      <c r="AB241" s="144">
        <v>45</v>
      </c>
      <c r="AH241" s="133">
        <v>56</v>
      </c>
      <c r="AN241" s="144">
        <v>27</v>
      </c>
      <c r="AT241" s="133">
        <v>65</v>
      </c>
      <c r="AZ241" s="133">
        <v>60</v>
      </c>
      <c r="BJ241" s="133">
        <v>68</v>
      </c>
      <c r="BU241" s="133">
        <v>33</v>
      </c>
      <c r="CG241" s="133">
        <v>51</v>
      </c>
      <c r="CU241" s="133">
        <v>25</v>
      </c>
      <c r="CZ241" s="10"/>
      <c r="DC241" s="100"/>
      <c r="DJ241" s="133">
        <v>67</v>
      </c>
      <c r="DO241" s="10"/>
      <c r="DY241" s="216">
        <v>4911</v>
      </c>
      <c r="DZ241" s="197"/>
    </row>
    <row r="242" spans="8:130" x14ac:dyDescent="0.2">
      <c r="H242" s="1"/>
      <c r="I242" s="1"/>
      <c r="J242" s="1"/>
      <c r="K242" s="1"/>
      <c r="L242" s="1"/>
      <c r="M242" s="1"/>
      <c r="N242" s="1"/>
      <c r="O242" s="1"/>
      <c r="P242" s="128">
        <v>201</v>
      </c>
      <c r="Q242" s="1"/>
      <c r="R242" s="1"/>
      <c r="S242" s="1"/>
      <c r="T242" s="1"/>
      <c r="U242" s="1"/>
      <c r="V242" s="128">
        <v>167</v>
      </c>
      <c r="W242" s="1"/>
      <c r="X242" s="1"/>
      <c r="Y242" s="1"/>
      <c r="Z242" s="1"/>
      <c r="AA242" s="1"/>
      <c r="AB242" s="144">
        <v>66</v>
      </c>
      <c r="AH242" s="133">
        <v>64</v>
      </c>
      <c r="AN242" s="144">
        <v>33</v>
      </c>
      <c r="AT242" s="144">
        <v>67</v>
      </c>
      <c r="AZ242" s="144">
        <v>67</v>
      </c>
      <c r="BJ242" s="133">
        <v>85</v>
      </c>
      <c r="BU242" s="144">
        <v>67</v>
      </c>
      <c r="CG242" s="144">
        <v>71</v>
      </c>
      <c r="CU242" s="133">
        <v>67</v>
      </c>
      <c r="CZ242" s="10"/>
      <c r="DC242" s="100"/>
      <c r="DJ242" s="133">
        <v>148</v>
      </c>
      <c r="DO242" s="10"/>
    </row>
    <row r="243" spans="8:130" x14ac:dyDescent="0.2">
      <c r="H243" s="1"/>
      <c r="I243" s="1"/>
      <c r="J243" s="1"/>
      <c r="K243" s="1"/>
      <c r="L243" s="1"/>
      <c r="M243" s="1"/>
      <c r="N243" s="1"/>
      <c r="O243" s="1"/>
      <c r="P243" s="130">
        <v>271</v>
      </c>
      <c r="Q243" s="1"/>
      <c r="R243" s="1"/>
      <c r="S243" s="1"/>
      <c r="T243" s="1"/>
      <c r="U243" s="1"/>
      <c r="V243" s="130">
        <v>67</v>
      </c>
      <c r="W243" s="1"/>
      <c r="X243" s="1"/>
      <c r="Y243" s="1"/>
      <c r="Z243" s="1"/>
      <c r="AA243" s="1"/>
      <c r="AB243" s="144">
        <v>67</v>
      </c>
      <c r="AH243" s="133">
        <v>67</v>
      </c>
      <c r="AN243" s="133">
        <v>48</v>
      </c>
      <c r="AT243" s="133">
        <v>71</v>
      </c>
      <c r="AZ243" s="133">
        <v>100</v>
      </c>
      <c r="BJ243" s="133">
        <v>111</v>
      </c>
      <c r="BU243" s="133">
        <v>148</v>
      </c>
      <c r="CG243" s="133">
        <v>103</v>
      </c>
      <c r="CU243" s="144">
        <v>68</v>
      </c>
      <c r="CZ243" s="10"/>
      <c r="DC243" s="100"/>
      <c r="DJ243" s="144">
        <v>217</v>
      </c>
      <c r="DO243" s="10"/>
    </row>
    <row r="244" spans="8:130" x14ac:dyDescent="0.2">
      <c r="H244" s="1"/>
      <c r="I244" s="1"/>
      <c r="J244" s="1"/>
      <c r="K244" s="1"/>
      <c r="L244" s="1"/>
      <c r="M244" s="1"/>
      <c r="N244" s="1"/>
      <c r="O244" s="1"/>
      <c r="P244" s="129">
        <v>469</v>
      </c>
      <c r="Q244" s="1"/>
      <c r="R244" s="1"/>
      <c r="S244" s="1"/>
      <c r="T244" s="1"/>
      <c r="U244" s="1"/>
      <c r="V244" s="128">
        <v>47</v>
      </c>
      <c r="W244" s="1"/>
      <c r="X244" s="1"/>
      <c r="Y244" s="1"/>
      <c r="Z244" s="1"/>
      <c r="AA244" s="1"/>
      <c r="AB244" s="133">
        <v>71</v>
      </c>
      <c r="AH244" s="133">
        <v>85</v>
      </c>
      <c r="AN244" s="133">
        <v>70</v>
      </c>
      <c r="AT244" s="133">
        <v>79</v>
      </c>
      <c r="AZ244" s="144">
        <v>141</v>
      </c>
      <c r="BJ244" s="133">
        <v>118</v>
      </c>
      <c r="BU244" s="133">
        <v>177</v>
      </c>
      <c r="CG244" s="133">
        <v>111</v>
      </c>
      <c r="CU244" s="144">
        <v>78</v>
      </c>
      <c r="CZ244" s="10"/>
      <c r="DC244" s="100"/>
      <c r="DJ244" s="144">
        <v>303</v>
      </c>
      <c r="DO244" s="10"/>
    </row>
    <row r="245" spans="8:130" x14ac:dyDescent="0.2">
      <c r="H245" s="1"/>
      <c r="I245" s="1"/>
      <c r="J245" s="1"/>
      <c r="K245" s="1"/>
      <c r="L245" s="1"/>
      <c r="M245" s="1"/>
      <c r="N245" s="1"/>
      <c r="O245" s="1"/>
      <c r="P245" s="130">
        <v>267</v>
      </c>
      <c r="Q245" s="1"/>
      <c r="R245" s="1"/>
      <c r="S245" s="1"/>
      <c r="T245" s="1"/>
      <c r="U245" s="1"/>
      <c r="V245" s="130">
        <v>103</v>
      </c>
      <c r="W245" s="1"/>
      <c r="X245" s="1"/>
      <c r="Y245" s="1"/>
      <c r="Z245" s="1"/>
      <c r="AA245" s="1"/>
      <c r="AB245" s="133">
        <v>175</v>
      </c>
      <c r="AH245" s="133">
        <v>108</v>
      </c>
      <c r="AN245" s="144">
        <v>111</v>
      </c>
      <c r="AT245" s="133">
        <v>85</v>
      </c>
      <c r="AZ245" s="133">
        <v>148</v>
      </c>
      <c r="BJ245" s="144">
        <v>121</v>
      </c>
      <c r="BU245" s="133">
        <v>201</v>
      </c>
      <c r="CG245" s="133">
        <v>177</v>
      </c>
      <c r="CU245" s="133">
        <v>118</v>
      </c>
      <c r="CZ245" s="10"/>
      <c r="DC245" s="100"/>
      <c r="DJ245" s="133">
        <v>469</v>
      </c>
      <c r="DO245" s="10"/>
    </row>
    <row r="246" spans="8:130" x14ac:dyDescent="0.2">
      <c r="H246" s="1"/>
      <c r="I246" s="1"/>
      <c r="J246" s="1"/>
      <c r="K246" s="1"/>
      <c r="L246" s="1"/>
      <c r="M246" s="1"/>
      <c r="N246" s="1"/>
      <c r="O246" s="1"/>
      <c r="P246" s="130">
        <v>303</v>
      </c>
      <c r="Q246" s="1"/>
      <c r="R246" s="1"/>
      <c r="S246" s="1"/>
      <c r="T246" s="1"/>
      <c r="U246" s="1"/>
      <c r="V246" s="130">
        <v>312</v>
      </c>
      <c r="W246" s="1"/>
      <c r="X246" s="1"/>
      <c r="Y246" s="1"/>
      <c r="Z246" s="1"/>
      <c r="AA246" s="1"/>
      <c r="AB246" s="133">
        <v>176</v>
      </c>
      <c r="AH246" s="133">
        <v>135</v>
      </c>
      <c r="AN246" s="133">
        <v>122</v>
      </c>
      <c r="AT246" s="133">
        <v>107</v>
      </c>
      <c r="AZ246" s="133">
        <v>177</v>
      </c>
      <c r="BJ246" s="133">
        <v>135</v>
      </c>
      <c r="BU246" s="144">
        <v>217</v>
      </c>
      <c r="CG246" s="144">
        <v>188</v>
      </c>
      <c r="CU246" s="133">
        <v>180</v>
      </c>
      <c r="CZ246" s="10"/>
      <c r="DC246" s="100"/>
      <c r="DJ246" s="133">
        <v>610</v>
      </c>
      <c r="DO246" s="10"/>
    </row>
    <row r="247" spans="8:130" x14ac:dyDescent="0.2">
      <c r="H247" s="1"/>
      <c r="I247" s="1"/>
      <c r="J247" s="1"/>
      <c r="K247" s="1"/>
      <c r="L247" s="1"/>
      <c r="M247" s="1"/>
      <c r="N247" s="1"/>
      <c r="O247" s="1"/>
      <c r="P247" s="130">
        <v>168</v>
      </c>
      <c r="Q247" s="1"/>
      <c r="R247" s="1"/>
      <c r="S247" s="1"/>
      <c r="T247" s="1"/>
      <c r="U247" s="1"/>
      <c r="V247" s="130">
        <v>173</v>
      </c>
      <c r="W247" s="1"/>
      <c r="X247" s="1"/>
      <c r="Y247" s="1"/>
      <c r="Z247" s="1"/>
      <c r="AA247" s="1"/>
      <c r="AB247" s="133">
        <v>177</v>
      </c>
      <c r="AH247" s="133">
        <v>175</v>
      </c>
      <c r="AN247" s="133">
        <v>176</v>
      </c>
      <c r="AT247" s="133">
        <v>173</v>
      </c>
      <c r="AZ247" s="144">
        <v>217</v>
      </c>
      <c r="BJ247" s="133">
        <v>177</v>
      </c>
      <c r="BU247" s="144">
        <v>233</v>
      </c>
      <c r="CG247" s="144">
        <v>217</v>
      </c>
      <c r="CU247" s="133">
        <v>207</v>
      </c>
      <c r="CZ247" s="10"/>
      <c r="DC247" s="100"/>
      <c r="DJ247" s="133">
        <v>862</v>
      </c>
      <c r="DO247" s="10"/>
    </row>
    <row r="248" spans="8:130" x14ac:dyDescent="0.2">
      <c r="H248" s="1"/>
      <c r="I248" s="1"/>
      <c r="J248" s="1"/>
      <c r="K248" s="1"/>
      <c r="L248" s="1"/>
      <c r="M248" s="1"/>
      <c r="N248" s="1"/>
      <c r="O248" s="1"/>
      <c r="P248" s="129">
        <v>230</v>
      </c>
      <c r="Q248" s="1"/>
      <c r="R248" s="1"/>
      <c r="S248" s="1"/>
      <c r="T248" s="1"/>
      <c r="U248" s="1"/>
      <c r="V248" s="128">
        <v>547</v>
      </c>
      <c r="W248" s="1"/>
      <c r="X248" s="1"/>
      <c r="Y248" s="1"/>
      <c r="Z248" s="1"/>
      <c r="AA248" s="1"/>
      <c r="AB248" s="144">
        <v>279</v>
      </c>
      <c r="AH248" s="133">
        <v>179</v>
      </c>
      <c r="AN248" s="133">
        <v>177</v>
      </c>
      <c r="AT248" s="133">
        <v>177</v>
      </c>
      <c r="AZ248" s="144">
        <v>233</v>
      </c>
      <c r="BJ248" s="133">
        <v>188</v>
      </c>
      <c r="BU248" s="133">
        <v>254</v>
      </c>
      <c r="CG248" s="133">
        <v>233</v>
      </c>
      <c r="CU248" s="133">
        <v>231</v>
      </c>
      <c r="CZ248" s="10"/>
      <c r="DC248" s="100"/>
      <c r="DJ248" s="133">
        <v>987</v>
      </c>
      <c r="DO248" s="10"/>
    </row>
    <row r="249" spans="8:130" x14ac:dyDescent="0.2">
      <c r="H249" s="1"/>
      <c r="I249" s="1"/>
      <c r="J249" s="1"/>
      <c r="K249" s="1"/>
      <c r="L249" s="1"/>
      <c r="M249" s="1"/>
      <c r="N249" s="1"/>
      <c r="O249" s="1"/>
      <c r="P249" s="130">
        <v>343</v>
      </c>
      <c r="Q249" s="1"/>
      <c r="R249" s="1"/>
      <c r="S249" s="1"/>
      <c r="T249" s="1"/>
      <c r="U249" s="1"/>
      <c r="V249" s="130">
        <v>650</v>
      </c>
      <c r="W249" s="1"/>
      <c r="X249" s="1"/>
      <c r="Y249" s="1"/>
      <c r="Z249" s="1"/>
      <c r="AA249" s="1"/>
      <c r="AB249" s="133">
        <v>322</v>
      </c>
      <c r="AH249" s="133">
        <v>191</v>
      </c>
      <c r="AN249" s="133">
        <v>195</v>
      </c>
      <c r="AT249" s="133">
        <v>179</v>
      </c>
      <c r="AZ249" s="133">
        <v>254</v>
      </c>
      <c r="BJ249" s="133">
        <v>217</v>
      </c>
      <c r="BU249" s="133">
        <v>294</v>
      </c>
      <c r="CG249" s="133">
        <v>254</v>
      </c>
      <c r="CU249" s="133">
        <v>233</v>
      </c>
      <c r="CZ249" s="10"/>
      <c r="DC249" s="100"/>
      <c r="DJ249" s="133">
        <v>1241</v>
      </c>
      <c r="DO249" s="10"/>
    </row>
    <row r="250" spans="8:130" x14ac:dyDescent="0.2">
      <c r="H250" s="1"/>
      <c r="I250" s="1"/>
      <c r="J250" s="1"/>
      <c r="K250" s="1"/>
      <c r="L250" s="1"/>
      <c r="M250" s="1"/>
      <c r="N250" s="1"/>
      <c r="O250" s="1"/>
      <c r="P250" s="130">
        <v>93</v>
      </c>
      <c r="Q250" s="1"/>
      <c r="R250" s="1"/>
      <c r="S250" s="1"/>
      <c r="T250" s="1"/>
      <c r="U250" s="1"/>
      <c r="V250" s="130">
        <v>231</v>
      </c>
      <c r="W250" s="1"/>
      <c r="X250" s="1"/>
      <c r="Y250" s="1"/>
      <c r="Z250" s="1"/>
      <c r="AA250" s="1"/>
      <c r="AB250" s="133">
        <v>340</v>
      </c>
      <c r="AH250" s="133">
        <v>217</v>
      </c>
      <c r="AN250" s="133">
        <v>201</v>
      </c>
      <c r="AT250" s="133">
        <v>190</v>
      </c>
      <c r="AZ250" s="133">
        <v>348</v>
      </c>
      <c r="BJ250" s="133">
        <v>222</v>
      </c>
      <c r="BU250" s="133">
        <v>343</v>
      </c>
      <c r="CG250" s="133">
        <v>330</v>
      </c>
      <c r="CU250" s="133">
        <v>254</v>
      </c>
      <c r="CZ250" s="10"/>
      <c r="DC250" s="100"/>
      <c r="DJ250" s="133">
        <v>1477</v>
      </c>
      <c r="DO250" s="10"/>
    </row>
    <row r="251" spans="8:130" x14ac:dyDescent="0.2">
      <c r="H251" s="1"/>
      <c r="I251" s="1"/>
      <c r="J251" s="1"/>
      <c r="K251" s="1"/>
      <c r="L251" s="1"/>
      <c r="M251" s="1"/>
      <c r="N251" s="1"/>
      <c r="O251" s="1"/>
      <c r="P251" s="130">
        <v>716</v>
      </c>
      <c r="Q251" s="1"/>
      <c r="R251" s="1"/>
      <c r="S251" s="1"/>
      <c r="T251" s="1"/>
      <c r="U251" s="1"/>
      <c r="V251" s="130">
        <v>180</v>
      </c>
      <c r="W251" s="1"/>
      <c r="X251" s="1"/>
      <c r="Y251" s="1"/>
      <c r="Z251" s="1"/>
      <c r="AA251" s="1"/>
      <c r="AB251" s="133">
        <v>365</v>
      </c>
      <c r="AH251" s="133">
        <v>245</v>
      </c>
      <c r="AN251" s="144">
        <v>217</v>
      </c>
      <c r="AT251" s="133">
        <v>233</v>
      </c>
      <c r="AZ251" s="133">
        <v>365</v>
      </c>
      <c r="BJ251" s="133">
        <v>247</v>
      </c>
      <c r="BU251" s="144">
        <v>469</v>
      </c>
      <c r="CG251" s="144">
        <v>469</v>
      </c>
      <c r="CU251" s="144">
        <v>330</v>
      </c>
      <c r="CZ251" s="10"/>
      <c r="DC251" s="100"/>
      <c r="DJ251" s="144">
        <v>1519</v>
      </c>
      <c r="DO251" s="10"/>
    </row>
    <row r="252" spans="8:130" x14ac:dyDescent="0.2">
      <c r="H252" s="1"/>
      <c r="I252" s="1"/>
      <c r="J252" s="1"/>
      <c r="K252" s="1"/>
      <c r="L252" s="1"/>
      <c r="M252" s="1"/>
      <c r="N252" s="1"/>
      <c r="O252" s="1"/>
      <c r="P252" s="129">
        <v>233</v>
      </c>
      <c r="Q252" s="1"/>
      <c r="R252" s="1"/>
      <c r="S252" s="1"/>
      <c r="T252" s="1"/>
      <c r="U252" s="1"/>
      <c r="V252" s="128">
        <v>111</v>
      </c>
      <c r="W252" s="1"/>
      <c r="X252" s="1"/>
      <c r="Y252" s="1"/>
      <c r="Z252" s="1"/>
      <c r="AA252" s="1"/>
      <c r="AB252" s="133">
        <v>435</v>
      </c>
      <c r="AH252" s="133">
        <v>254</v>
      </c>
      <c r="AN252" s="144">
        <v>233</v>
      </c>
      <c r="AT252" s="133">
        <v>330</v>
      </c>
      <c r="AZ252" s="133">
        <v>368</v>
      </c>
      <c r="BJ252" s="133">
        <v>329</v>
      </c>
      <c r="BU252" s="133">
        <v>888</v>
      </c>
      <c r="CG252" s="133">
        <v>610</v>
      </c>
      <c r="CU252" s="144">
        <v>341</v>
      </c>
      <c r="CZ252" s="10"/>
      <c r="DC252" s="100"/>
      <c r="DJ252" s="144">
        <v>1538</v>
      </c>
      <c r="DO252" s="10"/>
    </row>
    <row r="253" spans="8:130" x14ac:dyDescent="0.2">
      <c r="H253" s="1"/>
      <c r="I253" s="1"/>
      <c r="J253" s="1"/>
      <c r="K253" s="1"/>
      <c r="L253" s="1"/>
      <c r="M253" s="1"/>
      <c r="N253" s="1"/>
      <c r="O253" s="1"/>
      <c r="P253" s="128">
        <v>144</v>
      </c>
      <c r="Q253" s="1"/>
      <c r="R253" s="1"/>
      <c r="S253" s="1"/>
      <c r="T253" s="1"/>
      <c r="U253" s="1"/>
      <c r="V253" s="128">
        <v>343</v>
      </c>
      <c r="W253" s="1"/>
      <c r="X253" s="1"/>
      <c r="Y253" s="1"/>
      <c r="Z253" s="1"/>
      <c r="AA253" s="1"/>
      <c r="AB253" s="133">
        <v>461</v>
      </c>
      <c r="AH253" s="133">
        <v>330</v>
      </c>
      <c r="AN253" s="133">
        <v>296</v>
      </c>
      <c r="AT253" s="133">
        <v>386</v>
      </c>
      <c r="AZ253" s="133">
        <v>384</v>
      </c>
      <c r="BJ253" s="133">
        <v>343</v>
      </c>
      <c r="BU253" s="133">
        <v>1086</v>
      </c>
      <c r="CG253" s="133">
        <v>781</v>
      </c>
      <c r="CU253" s="144">
        <v>548</v>
      </c>
      <c r="CZ253" s="10"/>
      <c r="DC253" s="100"/>
      <c r="DJ253" s="144">
        <v>1640</v>
      </c>
      <c r="DO253" s="10"/>
    </row>
    <row r="254" spans="8:130" x14ac:dyDescent="0.2">
      <c r="H254" s="1"/>
      <c r="I254" s="1"/>
      <c r="J254" s="1"/>
      <c r="K254" s="1"/>
      <c r="L254" s="1"/>
      <c r="M254" s="1"/>
      <c r="N254" s="1"/>
      <c r="O254" s="1"/>
      <c r="P254" s="128">
        <v>311</v>
      </c>
      <c r="Q254" s="1"/>
      <c r="R254" s="1"/>
      <c r="S254" s="1"/>
      <c r="T254" s="1"/>
      <c r="U254" s="1"/>
      <c r="V254" s="128">
        <v>341</v>
      </c>
      <c r="W254" s="1"/>
      <c r="X254" s="1"/>
      <c r="Y254" s="1"/>
      <c r="Z254" s="1"/>
      <c r="AA254" s="1"/>
      <c r="AB254" s="144">
        <v>469</v>
      </c>
      <c r="AH254" s="133">
        <v>337</v>
      </c>
      <c r="AN254" s="144">
        <v>451</v>
      </c>
      <c r="AT254" s="133">
        <v>503</v>
      </c>
      <c r="AZ254" s="133">
        <v>842</v>
      </c>
      <c r="BJ254" s="133">
        <v>399</v>
      </c>
      <c r="BU254" s="133">
        <v>1114</v>
      </c>
      <c r="CG254" s="133">
        <v>968</v>
      </c>
      <c r="CU254" s="133">
        <v>639</v>
      </c>
      <c r="CZ254" s="10"/>
      <c r="DC254" s="100"/>
      <c r="DJ254" s="133">
        <v>1678</v>
      </c>
      <c r="DO254" s="10"/>
    </row>
    <row r="255" spans="8:130" x14ac:dyDescent="0.2">
      <c r="H255" s="1"/>
      <c r="I255" s="1"/>
      <c r="J255" s="1"/>
      <c r="K255" s="1"/>
      <c r="L255" s="1"/>
      <c r="M255" s="1"/>
      <c r="N255" s="1"/>
      <c r="O255" s="1"/>
      <c r="P255" s="128">
        <v>173</v>
      </c>
      <c r="Q255" s="1"/>
      <c r="R255" s="1"/>
      <c r="S255" s="1"/>
      <c r="T255" s="1"/>
      <c r="U255" s="1"/>
      <c r="V255" s="128">
        <v>292</v>
      </c>
      <c r="W255" s="1"/>
      <c r="X255" s="1"/>
      <c r="Y255" s="1"/>
      <c r="Z255" s="1"/>
      <c r="AA255" s="1"/>
      <c r="AB255" s="144">
        <v>494</v>
      </c>
      <c r="AH255" s="133">
        <v>447</v>
      </c>
      <c r="AN255" s="144">
        <v>503</v>
      </c>
      <c r="AT255" s="133">
        <v>910</v>
      </c>
      <c r="AZ255" s="133">
        <v>968</v>
      </c>
      <c r="BJ255" s="144">
        <v>488</v>
      </c>
      <c r="BU255" s="144">
        <v>1625</v>
      </c>
      <c r="CG255" s="144">
        <v>973</v>
      </c>
      <c r="CU255" s="133">
        <v>744</v>
      </c>
      <c r="CZ255" s="10"/>
      <c r="DC255" s="100"/>
      <c r="DJ255" s="133">
        <v>1918</v>
      </c>
      <c r="DO255" s="10"/>
    </row>
    <row r="256" spans="8:130" x14ac:dyDescent="0.2">
      <c r="H256" s="1"/>
      <c r="I256" s="1"/>
      <c r="J256" s="1"/>
      <c r="K256" s="1"/>
      <c r="L256" s="1"/>
      <c r="M256" s="1"/>
      <c r="N256" s="1"/>
      <c r="O256" s="1"/>
      <c r="P256" s="129">
        <v>25</v>
      </c>
      <c r="Q256" s="1"/>
      <c r="R256" s="1"/>
      <c r="S256" s="1"/>
      <c r="T256" s="1"/>
      <c r="U256" s="1"/>
      <c r="V256" s="129">
        <v>469</v>
      </c>
      <c r="W256" s="1"/>
      <c r="X256" s="1"/>
      <c r="Y256" s="1"/>
      <c r="Z256" s="1"/>
      <c r="AA256" s="1"/>
      <c r="AB256" s="144">
        <v>716</v>
      </c>
      <c r="AH256" s="133">
        <v>492</v>
      </c>
      <c r="AN256" s="133">
        <v>522</v>
      </c>
      <c r="AT256" s="133">
        <v>987</v>
      </c>
      <c r="AZ256" s="133">
        <v>987</v>
      </c>
      <c r="BJ256" s="133">
        <v>870</v>
      </c>
      <c r="BU256" s="144">
        <v>1676</v>
      </c>
      <c r="CG256" s="144">
        <v>987</v>
      </c>
      <c r="CU256" s="144">
        <v>987</v>
      </c>
      <c r="CZ256" s="10"/>
      <c r="DC256" s="100"/>
      <c r="DJ256" s="144">
        <v>1986</v>
      </c>
      <c r="DO256" s="10"/>
    </row>
    <row r="257" spans="8:119" x14ac:dyDescent="0.2">
      <c r="H257" s="1"/>
      <c r="I257" s="1"/>
      <c r="J257" s="1"/>
      <c r="K257" s="1"/>
      <c r="L257" s="1"/>
      <c r="M257" s="1"/>
      <c r="N257" s="1"/>
      <c r="O257" s="1"/>
      <c r="P257" s="130">
        <v>60</v>
      </c>
      <c r="Q257" s="1"/>
      <c r="R257" s="1"/>
      <c r="S257" s="1"/>
      <c r="T257" s="1"/>
      <c r="U257" s="1"/>
      <c r="V257" s="130">
        <v>25</v>
      </c>
      <c r="W257" s="1"/>
      <c r="X257" s="1"/>
      <c r="Y257" s="1"/>
      <c r="Z257" s="1"/>
      <c r="AA257" s="1"/>
      <c r="AB257" s="133">
        <v>811</v>
      </c>
      <c r="AH257" s="133">
        <v>494</v>
      </c>
      <c r="AN257" s="133">
        <v>547</v>
      </c>
      <c r="AT257" s="144">
        <v>1124</v>
      </c>
      <c r="AZ257" s="144">
        <v>1024</v>
      </c>
      <c r="BJ257" s="133">
        <v>971</v>
      </c>
      <c r="BU257" s="133">
        <v>1718</v>
      </c>
      <c r="CG257" s="133">
        <v>1503</v>
      </c>
      <c r="CU257" s="133">
        <v>1114</v>
      </c>
      <c r="CZ257" s="10"/>
      <c r="DC257" s="100"/>
      <c r="DJ257" s="133">
        <v>2169</v>
      </c>
      <c r="DO257" s="10"/>
    </row>
    <row r="258" spans="8:119" x14ac:dyDescent="0.2">
      <c r="H258" s="1"/>
      <c r="I258" s="1"/>
      <c r="J258" s="1"/>
      <c r="K258" s="1"/>
      <c r="L258" s="1"/>
      <c r="M258" s="1"/>
      <c r="N258" s="1"/>
      <c r="O258" s="1"/>
      <c r="P258" s="130">
        <v>308</v>
      </c>
      <c r="Q258" s="1"/>
      <c r="R258" s="1"/>
      <c r="S258" s="1"/>
      <c r="T258" s="1"/>
      <c r="U258" s="1"/>
      <c r="V258" s="128">
        <v>175</v>
      </c>
      <c r="W258" s="1"/>
      <c r="X258" s="1"/>
      <c r="Y258" s="1"/>
      <c r="Z258" s="1"/>
      <c r="AA258" s="1"/>
      <c r="AB258" s="133">
        <v>868</v>
      </c>
      <c r="AH258" s="133">
        <v>503</v>
      </c>
      <c r="AN258" s="144">
        <v>968</v>
      </c>
      <c r="AT258" s="133">
        <v>1270</v>
      </c>
      <c r="AZ258" s="133">
        <v>1114</v>
      </c>
      <c r="BJ258" s="133">
        <v>1218</v>
      </c>
      <c r="BU258" s="144">
        <v>1986</v>
      </c>
      <c r="CG258" s="144">
        <v>1801</v>
      </c>
      <c r="CU258" s="133">
        <v>1714</v>
      </c>
      <c r="CZ258" s="10"/>
      <c r="DC258" s="100"/>
      <c r="DJ258" s="133">
        <v>2175</v>
      </c>
      <c r="DO258" s="10"/>
    </row>
    <row r="259" spans="8:119" x14ac:dyDescent="0.2">
      <c r="H259" s="1"/>
      <c r="I259" s="1"/>
      <c r="J259" s="1"/>
      <c r="K259" s="1"/>
      <c r="L259" s="1"/>
      <c r="M259" s="1"/>
      <c r="N259" s="1"/>
      <c r="O259" s="1"/>
      <c r="P259" s="130">
        <v>71</v>
      </c>
      <c r="Q259" s="1"/>
      <c r="R259" s="1"/>
      <c r="S259" s="1"/>
      <c r="T259" s="1"/>
      <c r="U259" s="1"/>
      <c r="V259" s="130">
        <v>378</v>
      </c>
      <c r="W259" s="1"/>
      <c r="X259" s="1"/>
      <c r="Y259" s="1"/>
      <c r="Z259" s="1"/>
      <c r="AA259" s="1"/>
      <c r="AB259" s="133">
        <v>1038</v>
      </c>
      <c r="AH259" s="133">
        <v>537</v>
      </c>
      <c r="AN259" s="144">
        <v>1114</v>
      </c>
      <c r="AT259" s="133">
        <v>1319</v>
      </c>
      <c r="AZ259" s="144">
        <v>1124</v>
      </c>
      <c r="BJ259" s="133">
        <v>1507</v>
      </c>
      <c r="BU259" s="133">
        <v>2041</v>
      </c>
      <c r="CG259" s="133">
        <v>2016</v>
      </c>
      <c r="CU259" s="133">
        <v>2056</v>
      </c>
      <c r="CZ259" s="10"/>
      <c r="DC259" s="100"/>
      <c r="DJ259" s="133">
        <v>2415</v>
      </c>
      <c r="DO259" s="10"/>
    </row>
    <row r="260" spans="8:119" x14ac:dyDescent="0.2">
      <c r="H260" s="1"/>
      <c r="I260" s="1"/>
      <c r="J260" s="1"/>
      <c r="K260" s="1"/>
      <c r="L260" s="1"/>
      <c r="M260" s="1"/>
      <c r="N260" s="1"/>
      <c r="O260" s="1"/>
      <c r="P260" s="129">
        <v>118</v>
      </c>
      <c r="Q260" s="1"/>
      <c r="R260" s="1"/>
      <c r="S260" s="1"/>
      <c r="T260" s="1"/>
      <c r="U260" s="1"/>
      <c r="V260" s="129">
        <v>65</v>
      </c>
      <c r="W260" s="1"/>
      <c r="X260" s="1"/>
      <c r="Y260" s="1"/>
      <c r="Z260" s="1"/>
      <c r="AA260" s="1"/>
      <c r="AB260" s="133">
        <v>1126</v>
      </c>
      <c r="AH260" s="133">
        <v>766</v>
      </c>
      <c r="AN260" s="133">
        <v>1126</v>
      </c>
      <c r="AT260" s="144">
        <v>1592</v>
      </c>
      <c r="AZ260" s="144">
        <v>1577</v>
      </c>
      <c r="BJ260" s="133">
        <v>1717</v>
      </c>
      <c r="BU260" s="144">
        <v>2056</v>
      </c>
      <c r="CG260" s="144">
        <v>2054</v>
      </c>
      <c r="CU260" s="133">
        <v>2194</v>
      </c>
      <c r="CZ260" s="10"/>
      <c r="DC260" s="100"/>
      <c r="DJ260" s="133">
        <v>2959</v>
      </c>
      <c r="DO260" s="10"/>
    </row>
    <row r="261" spans="8:119" x14ac:dyDescent="0.2">
      <c r="H261" s="1"/>
      <c r="I261" s="1"/>
      <c r="J261" s="1"/>
      <c r="K261" s="1"/>
      <c r="L261" s="1"/>
      <c r="M261" s="1"/>
      <c r="N261" s="1"/>
      <c r="O261" s="1"/>
      <c r="P261" s="130">
        <v>64</v>
      </c>
      <c r="Q261" s="1"/>
      <c r="R261" s="1"/>
      <c r="S261" s="1"/>
      <c r="T261" s="1"/>
      <c r="U261" s="1"/>
      <c r="V261" s="130">
        <v>494</v>
      </c>
      <c r="W261" s="1"/>
      <c r="X261" s="1"/>
      <c r="Y261" s="1"/>
      <c r="Z261" s="1"/>
      <c r="AA261" s="1"/>
      <c r="AB261" s="133">
        <v>1218</v>
      </c>
      <c r="AH261" s="133">
        <v>910</v>
      </c>
      <c r="AN261" s="133">
        <v>1139</v>
      </c>
      <c r="AT261" s="133">
        <v>1732</v>
      </c>
      <c r="AZ261" s="133">
        <v>1717</v>
      </c>
      <c r="BJ261" s="133">
        <v>1918</v>
      </c>
      <c r="BU261" s="133">
        <v>2429</v>
      </c>
      <c r="CG261" s="133">
        <v>2826</v>
      </c>
      <c r="CU261" s="133">
        <v>2826</v>
      </c>
      <c r="CZ261" s="10"/>
      <c r="DC261" s="100"/>
      <c r="DJ261" s="133">
        <v>3284</v>
      </c>
      <c r="DO261" s="10"/>
    </row>
    <row r="262" spans="8:119" x14ac:dyDescent="0.2">
      <c r="H262" s="1"/>
      <c r="I262" s="1"/>
      <c r="J262" s="1"/>
      <c r="K262" s="1"/>
      <c r="L262" s="1"/>
      <c r="M262" s="1"/>
      <c r="N262" s="1"/>
      <c r="O262" s="1"/>
      <c r="P262" s="130">
        <v>180</v>
      </c>
      <c r="Q262" s="1"/>
      <c r="R262" s="1"/>
      <c r="S262" s="1"/>
      <c r="T262" s="1"/>
      <c r="U262" s="1"/>
      <c r="V262" s="128">
        <v>236</v>
      </c>
      <c r="W262" s="1"/>
      <c r="X262" s="1"/>
      <c r="Y262" s="1"/>
      <c r="Z262" s="1"/>
      <c r="AA262" s="1"/>
      <c r="AB262" s="133">
        <v>1272</v>
      </c>
      <c r="AH262" s="133">
        <v>1108</v>
      </c>
      <c r="AN262" s="133">
        <v>1625</v>
      </c>
      <c r="AT262" s="133">
        <v>1816</v>
      </c>
      <c r="AZ262" s="133">
        <v>2016</v>
      </c>
      <c r="BJ262" s="133">
        <v>2753</v>
      </c>
      <c r="BK262" s="97"/>
      <c r="BL262" s="97"/>
      <c r="BM262" s="97"/>
      <c r="BU262" s="133">
        <v>3138</v>
      </c>
      <c r="CG262" s="133">
        <v>3138</v>
      </c>
      <c r="CU262" s="144">
        <v>4143</v>
      </c>
      <c r="CZ262" s="10"/>
      <c r="DC262" s="100"/>
      <c r="DJ262" s="144">
        <v>3476</v>
      </c>
      <c r="DO262" s="10"/>
    </row>
    <row r="263" spans="8:119" ht="13.5" thickBot="1" x14ac:dyDescent="0.25">
      <c r="H263" s="1"/>
      <c r="I263" s="1"/>
      <c r="J263" s="1"/>
      <c r="K263" s="1"/>
      <c r="L263" s="1"/>
      <c r="M263" s="1"/>
      <c r="N263" s="1"/>
      <c r="O263" s="1"/>
      <c r="P263" s="237">
        <v>66</v>
      </c>
      <c r="Q263" s="1"/>
      <c r="R263" s="1"/>
      <c r="S263" s="1"/>
      <c r="T263" s="1"/>
      <c r="U263" s="1"/>
      <c r="V263" s="237">
        <v>302</v>
      </c>
      <c r="W263" s="1"/>
      <c r="X263" s="1"/>
      <c r="Y263" s="1"/>
      <c r="Z263" s="1"/>
      <c r="AA263" s="1"/>
      <c r="AB263" s="134">
        <v>1388</v>
      </c>
      <c r="AH263" s="134">
        <v>1510</v>
      </c>
      <c r="AN263" s="134">
        <v>1902</v>
      </c>
      <c r="AT263" s="134">
        <v>1902</v>
      </c>
      <c r="AZ263" s="134">
        <v>2171</v>
      </c>
      <c r="BJ263" s="134">
        <v>2775</v>
      </c>
      <c r="BK263" s="97"/>
      <c r="BL263" s="97"/>
      <c r="BM263" s="97"/>
      <c r="BU263" s="134">
        <v>3357</v>
      </c>
      <c r="CG263" s="134">
        <v>3747</v>
      </c>
      <c r="CU263" s="134">
        <v>4334</v>
      </c>
      <c r="CZ263" s="10"/>
      <c r="DC263" s="100"/>
      <c r="DJ263" s="134">
        <v>4814</v>
      </c>
      <c r="DO263" s="10"/>
    </row>
    <row r="264" spans="8:119" x14ac:dyDescent="0.2">
      <c r="H264" s="1"/>
      <c r="I264" s="1"/>
      <c r="J264" s="1"/>
      <c r="K264" s="1"/>
      <c r="L264" s="1"/>
      <c r="M264" s="1"/>
      <c r="N264" s="1"/>
      <c r="O264" s="1"/>
      <c r="P264" s="9"/>
      <c r="Q264" s="1"/>
      <c r="R264" s="1"/>
      <c r="S264" s="1"/>
      <c r="T264" s="1"/>
      <c r="U264" s="1"/>
      <c r="V264" s="9"/>
      <c r="W264" s="1"/>
      <c r="X264" s="1"/>
      <c r="Y264" s="1"/>
      <c r="Z264" s="1"/>
      <c r="AA264" s="1"/>
      <c r="AB264" s="9"/>
      <c r="AH264" s="10"/>
      <c r="BK264" s="97"/>
      <c r="BL264" s="98"/>
      <c r="BM264" s="98"/>
      <c r="BN264" s="98"/>
      <c r="CZ264" s="10"/>
      <c r="DC264" s="100"/>
      <c r="DO264" s="10"/>
    </row>
    <row r="265" spans="8:119" x14ac:dyDescent="0.2">
      <c r="H265" s="1"/>
      <c r="I265" s="1"/>
      <c r="J265" s="1"/>
      <c r="K265" s="1"/>
      <c r="L265" s="1"/>
      <c r="M265" s="1"/>
      <c r="N265" s="1"/>
      <c r="O265" s="1"/>
      <c r="P265" s="9"/>
      <c r="Q265" s="1"/>
      <c r="R265" s="1"/>
      <c r="S265" s="1"/>
      <c r="T265" s="1"/>
      <c r="U265" s="1"/>
      <c r="V265" s="9"/>
      <c r="W265" s="1"/>
      <c r="X265" s="1"/>
      <c r="Y265" s="1"/>
      <c r="Z265" s="1"/>
      <c r="AA265" s="1"/>
      <c r="AB265" s="9"/>
      <c r="AH265" s="10"/>
      <c r="BK265" s="97"/>
      <c r="BL265" s="97"/>
      <c r="BM265" s="97"/>
      <c r="CZ265" s="10"/>
      <c r="DC265" s="100"/>
      <c r="DO265" s="10"/>
    </row>
    <row r="266" spans="8:119" x14ac:dyDescent="0.2">
      <c r="H266" s="1"/>
      <c r="I266" s="1"/>
      <c r="J266" s="1"/>
      <c r="K266" s="1"/>
      <c r="L266" s="1"/>
      <c r="M266" s="1"/>
      <c r="N266" s="1"/>
      <c r="O266" s="1"/>
      <c r="P266" s="9"/>
      <c r="Q266" s="1"/>
      <c r="R266" s="1"/>
      <c r="S266" s="1"/>
      <c r="T266" s="1"/>
      <c r="U266" s="1"/>
      <c r="V266" s="9"/>
      <c r="W266" s="1"/>
      <c r="X266" s="1"/>
      <c r="Y266" s="1"/>
      <c r="Z266" s="1"/>
      <c r="AA266" s="1"/>
      <c r="AB266" s="9"/>
      <c r="AH266" s="10"/>
      <c r="CZ266" s="10"/>
      <c r="DC266" s="100"/>
      <c r="DO266" s="10"/>
    </row>
    <row r="267" spans="8:119" x14ac:dyDescent="0.2">
      <c r="H267" s="1"/>
      <c r="I267" s="1"/>
      <c r="J267" s="1"/>
      <c r="K267" s="1"/>
      <c r="L267" s="1"/>
      <c r="M267" s="1"/>
      <c r="N267" s="1"/>
      <c r="O267" s="1"/>
      <c r="P267" s="9"/>
      <c r="Q267" s="1"/>
      <c r="R267" s="1"/>
      <c r="S267" s="1"/>
      <c r="T267" s="1"/>
      <c r="U267" s="1"/>
      <c r="V267" s="9"/>
      <c r="W267" s="1"/>
      <c r="X267" s="1"/>
      <c r="Y267" s="1"/>
      <c r="Z267" s="1"/>
      <c r="AA267" s="1"/>
      <c r="AB267" s="9"/>
      <c r="AH267" s="10"/>
      <c r="CZ267" s="10"/>
      <c r="DC267" s="100"/>
      <c r="DO267" s="10"/>
    </row>
    <row r="268" spans="8:119" x14ac:dyDescent="0.2">
      <c r="H268" s="1"/>
      <c r="I268" s="1"/>
      <c r="J268" s="1"/>
      <c r="K268" s="1"/>
      <c r="L268" s="1"/>
      <c r="M268" s="1"/>
      <c r="N268" s="1"/>
      <c r="O268" s="1"/>
      <c r="P268" s="9"/>
      <c r="Q268" s="1"/>
      <c r="R268" s="1"/>
      <c r="S268" s="1"/>
      <c r="T268" s="1"/>
      <c r="U268" s="1"/>
      <c r="V268" s="9"/>
      <c r="W268" s="1"/>
      <c r="X268" s="1"/>
      <c r="Y268" s="1"/>
      <c r="Z268" s="1"/>
      <c r="AA268" s="1"/>
      <c r="AB268" s="9"/>
      <c r="AH268" s="10"/>
      <c r="CZ268" s="10"/>
      <c r="DC268" s="100"/>
      <c r="DO268" s="10"/>
    </row>
    <row r="269" spans="8:119" ht="13.5" thickBot="1" x14ac:dyDescent="0.25">
      <c r="H269" s="1"/>
      <c r="I269" s="1"/>
      <c r="J269" s="1"/>
      <c r="K269" s="1"/>
      <c r="L269" s="1"/>
      <c r="M269" s="1"/>
      <c r="N269" s="1"/>
      <c r="O269" s="1"/>
      <c r="P269" s="9"/>
      <c r="Q269" s="1"/>
      <c r="R269" s="1"/>
      <c r="S269" s="1"/>
      <c r="T269" s="1"/>
      <c r="U269" s="1"/>
      <c r="V269" s="9"/>
      <c r="W269" s="1"/>
      <c r="X269" s="1"/>
      <c r="Y269" s="1"/>
      <c r="Z269" s="1"/>
      <c r="AA269" s="1"/>
      <c r="AB269" s="9"/>
      <c r="AH269" s="10"/>
      <c r="CZ269" s="10"/>
      <c r="DC269" s="100"/>
      <c r="DO269" s="10"/>
    </row>
    <row r="270" spans="8:119" x14ac:dyDescent="0.2">
      <c r="H270" s="1"/>
      <c r="I270" s="1"/>
      <c r="J270" s="1"/>
      <c r="K270" s="1"/>
      <c r="L270" s="1"/>
      <c r="M270" s="1"/>
      <c r="N270" s="1"/>
      <c r="O270" s="1"/>
      <c r="P270" s="238">
        <v>233</v>
      </c>
      <c r="Q270" s="1"/>
      <c r="R270" s="1"/>
      <c r="S270" s="1"/>
      <c r="T270" s="1"/>
      <c r="U270" s="1"/>
      <c r="V270" s="127">
        <v>111</v>
      </c>
      <c r="W270" s="1"/>
      <c r="X270" s="1"/>
      <c r="Y270" s="1"/>
      <c r="Z270" s="1"/>
      <c r="AA270" s="1"/>
      <c r="AB270" s="154">
        <v>67</v>
      </c>
      <c r="AH270" s="132">
        <v>33</v>
      </c>
      <c r="AN270" s="154">
        <v>25</v>
      </c>
      <c r="AT270" s="132">
        <v>71</v>
      </c>
      <c r="AZ270" s="154">
        <v>16</v>
      </c>
      <c r="BJ270" s="132">
        <v>222</v>
      </c>
      <c r="BU270" s="154">
        <v>67</v>
      </c>
      <c r="CG270" s="154">
        <v>25</v>
      </c>
      <c r="CU270" s="132">
        <v>16</v>
      </c>
      <c r="CZ270" s="10"/>
      <c r="DC270" s="100"/>
      <c r="DJ270" s="132">
        <v>33</v>
      </c>
      <c r="DO270" s="10"/>
    </row>
    <row r="271" spans="8:119" x14ac:dyDescent="0.2">
      <c r="H271" s="1"/>
      <c r="I271" s="1"/>
      <c r="J271" s="1"/>
      <c r="K271" s="1"/>
      <c r="L271" s="1"/>
      <c r="M271" s="1"/>
      <c r="N271" s="1"/>
      <c r="O271" s="1"/>
      <c r="P271" s="128">
        <v>144</v>
      </c>
      <c r="Q271" s="1"/>
      <c r="R271" s="1"/>
      <c r="S271" s="1"/>
      <c r="T271" s="1"/>
      <c r="U271" s="1"/>
      <c r="V271" s="128">
        <v>343</v>
      </c>
      <c r="W271" s="1"/>
      <c r="X271" s="1"/>
      <c r="Y271" s="1"/>
      <c r="Z271" s="1"/>
      <c r="AA271" s="1"/>
      <c r="AB271" s="133">
        <v>71</v>
      </c>
      <c r="AH271" s="133">
        <v>56</v>
      </c>
      <c r="AN271" s="133">
        <v>177</v>
      </c>
      <c r="AT271" s="133">
        <v>173</v>
      </c>
      <c r="AZ271" s="133">
        <v>60</v>
      </c>
      <c r="BJ271" s="133">
        <v>217</v>
      </c>
      <c r="BU271" s="133">
        <v>177</v>
      </c>
      <c r="CG271" s="133">
        <v>51</v>
      </c>
      <c r="CU271" s="144">
        <v>25</v>
      </c>
      <c r="CZ271" s="10"/>
      <c r="DC271" s="100"/>
      <c r="DJ271" s="144">
        <v>148</v>
      </c>
      <c r="DO271" s="10"/>
    </row>
    <row r="272" spans="8:119" x14ac:dyDescent="0.2">
      <c r="H272" s="1"/>
      <c r="I272" s="1"/>
      <c r="J272" s="1"/>
      <c r="K272" s="1"/>
      <c r="L272" s="1"/>
      <c r="M272" s="1"/>
      <c r="N272" s="1"/>
      <c r="O272" s="1"/>
      <c r="P272" s="128">
        <v>311</v>
      </c>
      <c r="Q272" s="1"/>
      <c r="R272" s="1"/>
      <c r="S272" s="1"/>
      <c r="T272" s="1"/>
      <c r="U272" s="1"/>
      <c r="V272" s="128">
        <v>341</v>
      </c>
      <c r="W272" s="1"/>
      <c r="X272" s="1"/>
      <c r="Y272" s="1"/>
      <c r="Z272" s="1"/>
      <c r="AA272" s="1"/>
      <c r="AB272" s="133">
        <v>175</v>
      </c>
      <c r="AH272" s="133">
        <v>64</v>
      </c>
      <c r="AN272" s="133">
        <v>195</v>
      </c>
      <c r="AT272" s="133">
        <v>177</v>
      </c>
      <c r="AZ272" s="144">
        <v>67</v>
      </c>
      <c r="BJ272" s="133">
        <v>1507</v>
      </c>
      <c r="BU272" s="144">
        <v>233</v>
      </c>
      <c r="CG272" s="144">
        <v>111</v>
      </c>
      <c r="CU272" s="133">
        <v>118</v>
      </c>
      <c r="CZ272" s="10"/>
      <c r="DC272" s="100"/>
      <c r="DJ272" s="133">
        <v>303</v>
      </c>
      <c r="DO272" s="10"/>
    </row>
    <row r="273" spans="8:119" x14ac:dyDescent="0.2">
      <c r="H273" s="1"/>
      <c r="I273" s="1"/>
      <c r="J273" s="1"/>
      <c r="K273" s="1"/>
      <c r="L273" s="1"/>
      <c r="M273" s="1"/>
      <c r="N273" s="1"/>
      <c r="O273" s="1"/>
      <c r="P273" s="128">
        <v>173</v>
      </c>
      <c r="Q273" s="1"/>
      <c r="R273" s="1"/>
      <c r="S273" s="1"/>
      <c r="T273" s="1"/>
      <c r="U273" s="1"/>
      <c r="V273" s="128">
        <v>292</v>
      </c>
      <c r="W273" s="1"/>
      <c r="X273" s="1"/>
      <c r="Y273" s="1"/>
      <c r="Z273" s="1"/>
      <c r="AA273" s="1"/>
      <c r="AB273" s="133">
        <v>340</v>
      </c>
      <c r="AH273" s="133">
        <v>67</v>
      </c>
      <c r="AN273" s="133">
        <v>201</v>
      </c>
      <c r="AT273" s="133">
        <v>179</v>
      </c>
      <c r="AZ273" s="133">
        <v>148</v>
      </c>
      <c r="BJ273" s="133">
        <v>111</v>
      </c>
      <c r="BU273" s="133">
        <v>254</v>
      </c>
      <c r="CG273" s="133">
        <v>177</v>
      </c>
      <c r="CU273" s="133">
        <v>180</v>
      </c>
      <c r="CZ273" s="10"/>
      <c r="DC273" s="100"/>
      <c r="DJ273" s="133">
        <v>469</v>
      </c>
      <c r="DO273" s="10"/>
    </row>
    <row r="274" spans="8:119" x14ac:dyDescent="0.2">
      <c r="H274" s="1"/>
      <c r="I274" s="1"/>
      <c r="J274" s="1"/>
      <c r="K274" s="1"/>
      <c r="L274" s="1"/>
      <c r="M274" s="1"/>
      <c r="N274" s="1"/>
      <c r="O274" s="1"/>
      <c r="P274" s="129">
        <v>25</v>
      </c>
      <c r="Q274" s="1"/>
      <c r="R274" s="1"/>
      <c r="S274" s="1"/>
      <c r="T274" s="1"/>
      <c r="U274" s="1"/>
      <c r="V274" s="129">
        <v>469</v>
      </c>
      <c r="W274" s="1"/>
      <c r="X274" s="1"/>
      <c r="Y274" s="1"/>
      <c r="Z274" s="1"/>
      <c r="AA274" s="1"/>
      <c r="AB274" s="133">
        <v>435</v>
      </c>
      <c r="AH274" s="133">
        <v>108</v>
      </c>
      <c r="AN274" s="144">
        <v>217</v>
      </c>
      <c r="AT274" s="133">
        <v>190</v>
      </c>
      <c r="AZ274" s="133">
        <v>177</v>
      </c>
      <c r="BJ274" s="133">
        <v>1218</v>
      </c>
      <c r="BU274" s="133">
        <v>294</v>
      </c>
      <c r="CG274" s="133">
        <v>217</v>
      </c>
      <c r="CU274" s="144">
        <v>207</v>
      </c>
      <c r="CZ274" s="10"/>
      <c r="DC274" s="100"/>
      <c r="DJ274" s="144">
        <v>610</v>
      </c>
      <c r="DO274" s="10"/>
    </row>
    <row r="275" spans="8:119" x14ac:dyDescent="0.2">
      <c r="H275" s="1"/>
      <c r="I275" s="1"/>
      <c r="J275" s="1"/>
      <c r="K275" s="1"/>
      <c r="L275" s="1"/>
      <c r="M275" s="1"/>
      <c r="N275" s="1"/>
      <c r="O275" s="1"/>
      <c r="P275" s="130">
        <v>60</v>
      </c>
      <c r="Q275" s="1"/>
      <c r="R275" s="1"/>
      <c r="S275" s="1"/>
      <c r="T275" s="1"/>
      <c r="U275" s="1"/>
      <c r="V275" s="130">
        <v>25</v>
      </c>
      <c r="W275" s="1"/>
      <c r="X275" s="1"/>
      <c r="Y275" s="1"/>
      <c r="Z275" s="1"/>
      <c r="AA275" s="1"/>
      <c r="AB275" s="144">
        <v>469</v>
      </c>
      <c r="AH275" s="133">
        <v>175</v>
      </c>
      <c r="AN275" s="133">
        <v>296</v>
      </c>
      <c r="AT275" s="133">
        <v>233</v>
      </c>
      <c r="AZ275" s="144">
        <v>217</v>
      </c>
      <c r="BJ275" s="133">
        <v>247</v>
      </c>
      <c r="BU275" s="144">
        <v>469</v>
      </c>
      <c r="CG275" s="144">
        <v>254</v>
      </c>
      <c r="CU275" s="133">
        <v>233</v>
      </c>
      <c r="CZ275" s="10"/>
      <c r="DC275" s="100"/>
      <c r="DJ275" s="133">
        <v>862</v>
      </c>
      <c r="DO275" s="10"/>
    </row>
    <row r="276" spans="8:119" x14ac:dyDescent="0.2">
      <c r="H276" s="1"/>
      <c r="I276" s="1"/>
      <c r="J276" s="1"/>
      <c r="K276" s="1"/>
      <c r="L276" s="1"/>
      <c r="M276" s="1"/>
      <c r="N276" s="1"/>
      <c r="O276" s="1"/>
      <c r="P276" s="130">
        <v>308</v>
      </c>
      <c r="Q276" s="1"/>
      <c r="R276" s="1"/>
      <c r="S276" s="1"/>
      <c r="T276" s="1"/>
      <c r="U276" s="1"/>
      <c r="V276" s="128">
        <v>175</v>
      </c>
      <c r="W276" s="1"/>
      <c r="X276" s="1"/>
      <c r="Y276" s="1"/>
      <c r="Z276" s="1"/>
      <c r="AA276" s="1"/>
      <c r="AB276" s="144">
        <v>494</v>
      </c>
      <c r="AH276" s="133">
        <v>217</v>
      </c>
      <c r="AN276" s="144">
        <v>451</v>
      </c>
      <c r="AT276" s="133">
        <v>330</v>
      </c>
      <c r="AZ276" s="144">
        <v>233</v>
      </c>
      <c r="BJ276" s="144">
        <v>121</v>
      </c>
      <c r="BU276" s="133">
        <v>1114</v>
      </c>
      <c r="CG276" s="133">
        <v>781</v>
      </c>
      <c r="CU276" s="144">
        <v>548</v>
      </c>
      <c r="CZ276" s="10"/>
      <c r="DC276" s="100"/>
      <c r="DJ276" s="144">
        <v>1241</v>
      </c>
      <c r="DO276" s="10"/>
    </row>
    <row r="277" spans="8:119" x14ac:dyDescent="0.2">
      <c r="H277" s="1"/>
      <c r="I277" s="1"/>
      <c r="J277" s="1"/>
      <c r="K277" s="1"/>
      <c r="L277" s="1"/>
      <c r="M277" s="1"/>
      <c r="N277" s="1"/>
      <c r="O277" s="1"/>
      <c r="P277" s="130">
        <v>71</v>
      </c>
      <c r="Q277" s="1"/>
      <c r="R277" s="1"/>
      <c r="S277" s="1"/>
      <c r="T277" s="1"/>
      <c r="U277" s="1"/>
      <c r="V277" s="130">
        <v>378</v>
      </c>
      <c r="W277" s="1"/>
      <c r="X277" s="1"/>
      <c r="Y277" s="1"/>
      <c r="Z277" s="1"/>
      <c r="AA277" s="1"/>
      <c r="AB277" s="133">
        <v>868</v>
      </c>
      <c r="AH277" s="133">
        <v>245</v>
      </c>
      <c r="AN277" s="144">
        <v>503</v>
      </c>
      <c r="AT277" s="133">
        <v>910</v>
      </c>
      <c r="AZ277" s="133">
        <v>348</v>
      </c>
      <c r="BJ277" s="144">
        <v>67</v>
      </c>
      <c r="BU277" s="144">
        <v>1625</v>
      </c>
      <c r="CG277" s="144">
        <v>968</v>
      </c>
      <c r="CU277" s="144">
        <v>987</v>
      </c>
      <c r="CZ277" s="10"/>
      <c r="DC277" s="100"/>
      <c r="DJ277" s="144">
        <v>1477</v>
      </c>
      <c r="DO277" s="10"/>
    </row>
    <row r="278" spans="8:119" x14ac:dyDescent="0.2">
      <c r="H278" s="1"/>
      <c r="I278" s="1"/>
      <c r="J278" s="1"/>
      <c r="K278" s="1"/>
      <c r="L278" s="1"/>
      <c r="M278" s="1"/>
      <c r="N278" s="1"/>
      <c r="O278" s="1"/>
      <c r="P278" s="129">
        <v>118</v>
      </c>
      <c r="Q278" s="1"/>
      <c r="R278" s="1"/>
      <c r="S278" s="1"/>
      <c r="T278" s="1"/>
      <c r="U278" s="1"/>
      <c r="V278" s="129">
        <v>65</v>
      </c>
      <c r="W278" s="1"/>
      <c r="X278" s="1"/>
      <c r="Y278" s="1"/>
      <c r="Z278" s="1"/>
      <c r="AA278" s="1"/>
      <c r="AB278" s="133">
        <v>1038</v>
      </c>
      <c r="AH278" s="133">
        <v>254</v>
      </c>
      <c r="AN278" s="133">
        <v>522</v>
      </c>
      <c r="AT278" s="133">
        <v>987</v>
      </c>
      <c r="AZ278" s="133">
        <v>968</v>
      </c>
      <c r="BJ278" s="133">
        <v>2753</v>
      </c>
      <c r="BU278" s="133">
        <v>2041</v>
      </c>
      <c r="CG278" s="133">
        <v>973</v>
      </c>
      <c r="CU278" s="133">
        <v>1114</v>
      </c>
      <c r="CZ278" s="10"/>
      <c r="DC278" s="100"/>
      <c r="DJ278" s="133">
        <v>1519</v>
      </c>
      <c r="DO278" s="10"/>
    </row>
    <row r="279" spans="8:119" x14ac:dyDescent="0.2">
      <c r="H279" s="1"/>
      <c r="I279" s="1"/>
      <c r="J279" s="1"/>
      <c r="K279" s="1"/>
      <c r="L279" s="1"/>
      <c r="M279" s="1"/>
      <c r="N279" s="1"/>
      <c r="O279" s="1"/>
      <c r="P279" s="130">
        <v>64</v>
      </c>
      <c r="Q279" s="1"/>
      <c r="R279" s="1"/>
      <c r="S279" s="1"/>
      <c r="T279" s="1"/>
      <c r="U279" s="1"/>
      <c r="V279" s="130">
        <v>494</v>
      </c>
      <c r="W279" s="1"/>
      <c r="X279" s="1"/>
      <c r="Y279" s="1"/>
      <c r="Z279" s="1"/>
      <c r="AA279" s="1"/>
      <c r="AB279" s="133">
        <v>1126</v>
      </c>
      <c r="AH279" s="133">
        <v>330</v>
      </c>
      <c r="AN279" s="144">
        <v>968</v>
      </c>
      <c r="AT279" s="133">
        <v>1270</v>
      </c>
      <c r="AZ279" s="144">
        <v>1024</v>
      </c>
      <c r="BJ279" s="133">
        <v>68</v>
      </c>
      <c r="BU279" s="144">
        <v>2056</v>
      </c>
      <c r="CG279" s="144">
        <v>987</v>
      </c>
      <c r="CU279" s="144">
        <v>2056</v>
      </c>
      <c r="CZ279" s="10"/>
      <c r="DC279" s="100"/>
      <c r="DJ279" s="144">
        <v>1640</v>
      </c>
      <c r="DO279" s="10"/>
    </row>
    <row r="280" spans="8:119" x14ac:dyDescent="0.2">
      <c r="H280" s="1"/>
      <c r="I280" s="1"/>
      <c r="J280" s="1"/>
      <c r="K280" s="1"/>
      <c r="L280" s="1"/>
      <c r="M280" s="1"/>
      <c r="N280" s="1"/>
      <c r="O280" s="1"/>
      <c r="P280" s="130">
        <v>180</v>
      </c>
      <c r="Q280" s="1"/>
      <c r="R280" s="1"/>
      <c r="S280" s="1"/>
      <c r="T280" s="1"/>
      <c r="U280" s="1"/>
      <c r="V280" s="128">
        <v>236</v>
      </c>
      <c r="W280" s="1"/>
      <c r="X280" s="1"/>
      <c r="Y280" s="1"/>
      <c r="Z280" s="1"/>
      <c r="AA280" s="1"/>
      <c r="AB280" s="133">
        <v>1218</v>
      </c>
      <c r="AH280" s="133">
        <v>503</v>
      </c>
      <c r="AN280" s="133">
        <v>1126</v>
      </c>
      <c r="AT280" s="133">
        <v>1319</v>
      </c>
      <c r="AZ280" s="133">
        <v>1114</v>
      </c>
      <c r="BJ280" s="133">
        <v>177</v>
      </c>
      <c r="BU280" s="133">
        <v>3138</v>
      </c>
      <c r="CG280" s="133">
        <v>1503</v>
      </c>
      <c r="CU280" s="133">
        <v>2194</v>
      </c>
      <c r="CZ280" s="10"/>
      <c r="DC280" s="100"/>
      <c r="DJ280" s="133">
        <v>1678</v>
      </c>
      <c r="DO280" s="10"/>
    </row>
    <row r="281" spans="8:119" ht="13.5" thickBot="1" x14ac:dyDescent="0.25">
      <c r="H281" s="1"/>
      <c r="I281" s="1"/>
      <c r="J281" s="1"/>
      <c r="K281" s="1"/>
      <c r="L281" s="1"/>
      <c r="M281" s="1"/>
      <c r="N281" s="1"/>
      <c r="O281" s="1"/>
      <c r="P281" s="237">
        <v>66</v>
      </c>
      <c r="Q281" s="1"/>
      <c r="R281" s="1"/>
      <c r="S281" s="1"/>
      <c r="T281" s="1"/>
      <c r="U281" s="1"/>
      <c r="V281" s="237">
        <v>302</v>
      </c>
      <c r="W281" s="1"/>
      <c r="X281" s="1"/>
      <c r="Y281" s="1"/>
      <c r="Z281" s="1"/>
      <c r="AA281" s="1"/>
      <c r="AB281" s="134">
        <v>1388</v>
      </c>
      <c r="AH281" s="134">
        <v>766</v>
      </c>
      <c r="AN281" s="134">
        <v>1139</v>
      </c>
      <c r="AT281" s="134">
        <v>1902</v>
      </c>
      <c r="AZ281" s="155">
        <v>1124</v>
      </c>
      <c r="BJ281" s="134">
        <v>971</v>
      </c>
      <c r="BU281" s="134">
        <v>3357</v>
      </c>
      <c r="CG281" s="134">
        <v>2016</v>
      </c>
      <c r="CU281" s="134">
        <v>4334</v>
      </c>
      <c r="CZ281" s="10"/>
      <c r="DC281" s="100"/>
      <c r="DJ281" s="134">
        <v>3476</v>
      </c>
      <c r="DO281" s="10"/>
    </row>
    <row r="282" spans="8:119" x14ac:dyDescent="0.2">
      <c r="H282" s="1"/>
      <c r="I282" s="1"/>
      <c r="J282" s="1"/>
      <c r="K282" s="1"/>
      <c r="L282" s="1"/>
      <c r="M282" s="1"/>
      <c r="N282" s="1"/>
      <c r="O282" s="1"/>
      <c r="P282" s="1"/>
      <c r="Q282" s="1"/>
      <c r="R282" s="1"/>
      <c r="S282" s="1"/>
      <c r="T282" s="1"/>
      <c r="U282" s="1"/>
      <c r="V282" s="1"/>
      <c r="W282" s="1"/>
      <c r="X282" s="1"/>
      <c r="Y282" s="1"/>
      <c r="Z282" s="1"/>
      <c r="AA282" s="1"/>
      <c r="AB282" s="1"/>
      <c r="CZ282" s="10"/>
      <c r="DC282" s="100"/>
      <c r="DO282" s="10"/>
    </row>
    <row r="283" spans="8:119" x14ac:dyDescent="0.2">
      <c r="H283" s="1"/>
      <c r="I283" s="1"/>
      <c r="J283" s="1"/>
      <c r="K283" s="1"/>
      <c r="L283" s="1"/>
      <c r="M283" s="1"/>
      <c r="N283" s="1"/>
      <c r="O283" s="1"/>
      <c r="P283" s="1"/>
      <c r="Q283" s="1"/>
      <c r="R283" s="1"/>
      <c r="S283" s="1"/>
      <c r="T283" s="1"/>
      <c r="U283" s="1"/>
      <c r="V283" s="1"/>
      <c r="W283" s="1"/>
      <c r="X283" s="1"/>
      <c r="Y283" s="1"/>
      <c r="Z283" s="1"/>
      <c r="AA283" s="1"/>
      <c r="AB283" s="1"/>
      <c r="CZ283" s="10"/>
      <c r="DC283" s="100"/>
      <c r="DO283" s="10"/>
    </row>
    <row r="284" spans="8:119" x14ac:dyDescent="0.2">
      <c r="H284" s="1"/>
      <c r="I284" s="1"/>
      <c r="J284" s="1"/>
      <c r="K284" s="1"/>
      <c r="L284" s="1"/>
      <c r="M284" s="1"/>
      <c r="N284" s="1"/>
      <c r="O284" s="1"/>
      <c r="P284" s="1"/>
      <c r="Q284" s="1"/>
      <c r="R284" s="1"/>
      <c r="S284" s="1"/>
      <c r="T284" s="1"/>
      <c r="U284" s="1"/>
      <c r="V284" s="1"/>
      <c r="W284" s="1"/>
      <c r="X284" s="1"/>
      <c r="Y284" s="1"/>
      <c r="Z284" s="1"/>
      <c r="AA284" s="1"/>
      <c r="AB284" s="1"/>
      <c r="CZ284" s="10"/>
      <c r="DC284" s="100"/>
      <c r="DO284" s="10"/>
    </row>
    <row r="285" spans="8:119" x14ac:dyDescent="0.2">
      <c r="H285" s="1"/>
      <c r="I285" s="1"/>
      <c r="J285" s="1"/>
      <c r="K285" s="1"/>
      <c r="L285" s="1"/>
      <c r="M285" s="1"/>
      <c r="N285" s="1"/>
      <c r="O285" s="1"/>
      <c r="P285" s="1"/>
      <c r="Q285" s="1"/>
      <c r="R285" s="1"/>
      <c r="S285" s="1"/>
      <c r="T285" s="1"/>
      <c r="U285" s="1"/>
      <c r="V285" s="1"/>
      <c r="W285" s="1"/>
      <c r="X285" s="1"/>
      <c r="Y285" s="1"/>
      <c r="Z285" s="1"/>
      <c r="AA285" s="1"/>
      <c r="AB285" s="1"/>
      <c r="CZ285" s="10"/>
      <c r="DC285" s="100"/>
      <c r="DO285" s="10"/>
    </row>
    <row r="286" spans="8:119" x14ac:dyDescent="0.2">
      <c r="H286" s="1"/>
      <c r="I286" s="1"/>
      <c r="J286" s="1"/>
      <c r="K286" s="1"/>
      <c r="L286" s="1"/>
      <c r="M286" s="1"/>
      <c r="N286" s="1"/>
      <c r="O286" s="1"/>
      <c r="P286" s="1"/>
      <c r="Q286" s="1"/>
      <c r="R286" s="1"/>
      <c r="S286" s="1"/>
      <c r="T286" s="1"/>
      <c r="U286" s="1"/>
      <c r="V286" s="1"/>
      <c r="W286" s="1"/>
      <c r="X286" s="1"/>
      <c r="Y286" s="1"/>
      <c r="Z286" s="1"/>
      <c r="AA286" s="1"/>
      <c r="AB286" s="1"/>
      <c r="CZ286" s="10"/>
      <c r="DC286" s="100"/>
      <c r="DO286" s="10"/>
    </row>
    <row r="287" spans="8:119" ht="13.5" thickBot="1" x14ac:dyDescent="0.25">
      <c r="H287" s="1"/>
      <c r="I287" s="1"/>
      <c r="J287" s="1"/>
      <c r="K287" s="1"/>
      <c r="L287" s="1"/>
      <c r="M287" s="1"/>
      <c r="N287" s="1"/>
      <c r="O287" s="1"/>
      <c r="P287" s="1"/>
      <c r="Q287" s="1"/>
      <c r="R287" s="1"/>
      <c r="S287" s="1"/>
      <c r="T287" s="1"/>
      <c r="U287" s="1"/>
      <c r="V287" s="1"/>
      <c r="W287" s="1"/>
      <c r="X287" s="1"/>
      <c r="Y287" s="1"/>
      <c r="Z287" s="1"/>
      <c r="AA287" s="1"/>
      <c r="AB287" s="1"/>
      <c r="CZ287" s="10"/>
      <c r="DC287" s="100"/>
      <c r="DO287" s="10"/>
    </row>
    <row r="288" spans="8:119" x14ac:dyDescent="0.2">
      <c r="H288" s="1"/>
      <c r="I288" s="1"/>
      <c r="J288" s="1"/>
      <c r="K288" s="1"/>
      <c r="L288" s="1"/>
      <c r="M288" s="1"/>
      <c r="N288" s="1"/>
      <c r="O288" s="1"/>
      <c r="P288" s="127">
        <v>311</v>
      </c>
      <c r="Q288" s="1"/>
      <c r="R288" s="2"/>
      <c r="S288" s="2"/>
      <c r="T288" s="2"/>
      <c r="U288" s="1"/>
      <c r="V288" s="127">
        <v>111</v>
      </c>
      <c r="W288" s="1"/>
      <c r="X288" s="2"/>
      <c r="Y288" s="156"/>
      <c r="Z288" s="156"/>
      <c r="AA288" s="1"/>
      <c r="AB288" s="132">
        <v>71</v>
      </c>
      <c r="AD288" s="98"/>
      <c r="AE288" s="153"/>
      <c r="AF288" s="98"/>
      <c r="AH288" s="214">
        <v>56</v>
      </c>
      <c r="AN288" s="214">
        <v>25</v>
      </c>
      <c r="AT288" s="214">
        <v>71</v>
      </c>
      <c r="AU288" s="10"/>
      <c r="AV288" s="10"/>
      <c r="AW288" s="10"/>
      <c r="AX288" s="10"/>
      <c r="AY288" s="10"/>
      <c r="AZ288" s="214">
        <v>16</v>
      </c>
      <c r="BA288" s="10"/>
      <c r="BB288" s="10"/>
      <c r="BC288" s="10"/>
      <c r="BD288" s="10"/>
      <c r="BE288" s="10"/>
      <c r="BF288" s="10"/>
      <c r="BG288" s="10"/>
      <c r="BH288" s="10"/>
      <c r="BI288" s="10"/>
      <c r="BJ288" s="214">
        <v>67</v>
      </c>
      <c r="BU288" s="154">
        <v>67</v>
      </c>
      <c r="CG288" s="154">
        <v>111</v>
      </c>
      <c r="CU288" s="154">
        <v>16</v>
      </c>
      <c r="CZ288" s="10"/>
      <c r="DC288" s="100"/>
      <c r="DJ288" s="154">
        <v>33</v>
      </c>
      <c r="DO288" s="10"/>
    </row>
    <row r="289" spans="8:119" x14ac:dyDescent="0.2">
      <c r="H289" s="1"/>
      <c r="I289" s="1"/>
      <c r="J289" s="1"/>
      <c r="K289" s="1"/>
      <c r="L289" s="1"/>
      <c r="M289" s="1"/>
      <c r="N289" s="1"/>
      <c r="O289" s="1"/>
      <c r="P289" s="128">
        <v>308</v>
      </c>
      <c r="Q289" s="1"/>
      <c r="R289" s="156"/>
      <c r="S289" s="156"/>
      <c r="T289" s="2"/>
      <c r="U289" s="1"/>
      <c r="V289" s="129">
        <v>469</v>
      </c>
      <c r="W289" s="1"/>
      <c r="X289" s="2"/>
      <c r="Y289" s="158"/>
      <c r="Z289" s="158"/>
      <c r="AA289" s="1"/>
      <c r="AB289" s="144">
        <v>494</v>
      </c>
      <c r="AD289" s="98"/>
      <c r="AE289" s="98"/>
      <c r="AF289" s="98"/>
      <c r="AH289" s="215">
        <v>64</v>
      </c>
      <c r="AN289" s="215">
        <v>195</v>
      </c>
      <c r="AT289" s="215">
        <v>177</v>
      </c>
      <c r="AU289" s="10"/>
      <c r="AV289" s="10"/>
      <c r="AW289" s="10"/>
      <c r="AX289" s="10"/>
      <c r="AY289" s="10"/>
      <c r="AZ289" s="215">
        <v>67</v>
      </c>
      <c r="BA289" s="10"/>
      <c r="BB289" s="10"/>
      <c r="BC289" s="10"/>
      <c r="BD289" s="10"/>
      <c r="BE289" s="10"/>
      <c r="BF289" s="10"/>
      <c r="BG289" s="10"/>
      <c r="BH289" s="10"/>
      <c r="BI289" s="10"/>
      <c r="BJ289" s="215">
        <v>68</v>
      </c>
      <c r="BU289" s="133">
        <v>177</v>
      </c>
      <c r="CG289" s="133">
        <v>177</v>
      </c>
      <c r="CU289" s="133">
        <v>25</v>
      </c>
      <c r="CZ289" s="10"/>
      <c r="DC289" s="100"/>
      <c r="DJ289" s="133">
        <v>469</v>
      </c>
      <c r="DO289" s="10"/>
    </row>
    <row r="290" spans="8:119" x14ac:dyDescent="0.2">
      <c r="H290" s="1"/>
      <c r="I290" s="1"/>
      <c r="J290" s="1"/>
      <c r="K290" s="1"/>
      <c r="L290" s="1"/>
      <c r="M290" s="1"/>
      <c r="N290" s="1"/>
      <c r="O290" s="1"/>
      <c r="P290" s="128">
        <v>180</v>
      </c>
      <c r="Q290" s="1"/>
      <c r="R290" s="2"/>
      <c r="S290" s="2"/>
      <c r="T290" s="2"/>
      <c r="U290" s="1"/>
      <c r="V290" s="129">
        <v>65</v>
      </c>
      <c r="W290" s="1"/>
      <c r="X290" s="1"/>
      <c r="Y290" s="1"/>
      <c r="Z290" s="1"/>
      <c r="AA290" s="1"/>
      <c r="AB290" s="133">
        <v>435</v>
      </c>
      <c r="AH290" s="215">
        <v>67</v>
      </c>
      <c r="AN290" s="215">
        <v>217</v>
      </c>
      <c r="AT290" s="215">
        <v>179</v>
      </c>
      <c r="AU290" s="10"/>
      <c r="AV290" s="10"/>
      <c r="AW290" s="10"/>
      <c r="AX290" s="10"/>
      <c r="AY290" s="10"/>
      <c r="AZ290" s="215">
        <v>148</v>
      </c>
      <c r="BA290" s="10"/>
      <c r="BB290" s="10"/>
      <c r="BC290" s="10"/>
      <c r="BD290" s="10"/>
      <c r="BE290" s="10"/>
      <c r="BF290" s="10"/>
      <c r="BG290" s="10"/>
      <c r="BH290" s="10"/>
      <c r="BI290" s="10"/>
      <c r="BJ290" s="215">
        <v>111</v>
      </c>
      <c r="BU290" s="133">
        <v>294</v>
      </c>
      <c r="CG290" s="133">
        <v>254</v>
      </c>
      <c r="CU290" s="133">
        <v>180</v>
      </c>
      <c r="CZ290" s="10"/>
      <c r="DC290" s="100"/>
      <c r="DJ290" s="133">
        <v>610</v>
      </c>
      <c r="DO290" s="10"/>
    </row>
    <row r="291" spans="8:119" x14ac:dyDescent="0.2">
      <c r="H291" s="1"/>
      <c r="I291" s="1"/>
      <c r="J291" s="1"/>
      <c r="K291" s="1"/>
      <c r="L291" s="1"/>
      <c r="M291" s="1"/>
      <c r="N291" s="1"/>
      <c r="O291" s="1"/>
      <c r="P291" s="129">
        <v>173</v>
      </c>
      <c r="Q291" s="1"/>
      <c r="R291" s="1"/>
      <c r="S291" s="1"/>
      <c r="T291" s="1"/>
      <c r="U291" s="1"/>
      <c r="V291" s="128">
        <v>343</v>
      </c>
      <c r="W291" s="1"/>
      <c r="X291" s="1"/>
      <c r="Y291" s="1"/>
      <c r="Z291" s="1"/>
      <c r="AA291" s="1"/>
      <c r="AB291" s="133">
        <v>1218</v>
      </c>
      <c r="AH291" s="215">
        <v>254</v>
      </c>
      <c r="AN291" s="215">
        <v>296</v>
      </c>
      <c r="AT291" s="215">
        <v>190</v>
      </c>
      <c r="AU291" s="10"/>
      <c r="AV291" s="10"/>
      <c r="AW291" s="10"/>
      <c r="AX291" s="10"/>
      <c r="AY291" s="10"/>
      <c r="AZ291" s="215">
        <v>217</v>
      </c>
      <c r="BA291" s="10"/>
      <c r="BB291" s="10"/>
      <c r="BC291" s="10"/>
      <c r="BD291" s="10"/>
      <c r="BE291" s="10"/>
      <c r="BF291" s="10"/>
      <c r="BG291" s="10"/>
      <c r="BH291" s="10"/>
      <c r="BI291" s="10"/>
      <c r="BJ291" s="215">
        <v>217</v>
      </c>
      <c r="BU291" s="144">
        <v>469</v>
      </c>
      <c r="CG291" s="144">
        <v>781</v>
      </c>
      <c r="CU291" s="133">
        <v>207</v>
      </c>
      <c r="CZ291" s="10"/>
      <c r="DC291" s="100"/>
      <c r="DJ291" s="133">
        <v>1241</v>
      </c>
      <c r="DO291" s="10"/>
    </row>
    <row r="292" spans="8:119" x14ac:dyDescent="0.2">
      <c r="H292" s="1"/>
      <c r="I292" s="1"/>
      <c r="J292" s="1"/>
      <c r="K292" s="1"/>
      <c r="L292" s="1"/>
      <c r="M292" s="1"/>
      <c r="N292" s="1"/>
      <c r="O292" s="1"/>
      <c r="P292" s="129">
        <v>71</v>
      </c>
      <c r="Q292" s="1"/>
      <c r="R292" s="1"/>
      <c r="S292" s="1"/>
      <c r="T292" s="1"/>
      <c r="U292" s="1"/>
      <c r="V292" s="130">
        <v>25</v>
      </c>
      <c r="W292" s="1"/>
      <c r="X292" s="1"/>
      <c r="Y292" s="1"/>
      <c r="Z292" s="1"/>
      <c r="AA292" s="1"/>
      <c r="AB292" s="133">
        <v>469</v>
      </c>
      <c r="AH292" s="215">
        <v>330</v>
      </c>
      <c r="AN292" s="215">
        <v>522</v>
      </c>
      <c r="AT292" s="215">
        <v>233</v>
      </c>
      <c r="AU292" s="10"/>
      <c r="AV292" s="10"/>
      <c r="AW292" s="10"/>
      <c r="AX292" s="10"/>
      <c r="AY292" s="10"/>
      <c r="AZ292" s="215">
        <v>348</v>
      </c>
      <c r="BA292" s="10"/>
      <c r="BB292" s="10"/>
      <c r="BC292" s="10"/>
      <c r="BD292" s="10"/>
      <c r="BE292" s="10"/>
      <c r="BF292" s="10"/>
      <c r="BG292" s="10"/>
      <c r="BH292" s="10"/>
      <c r="BI292" s="10"/>
      <c r="BJ292" s="215">
        <v>247</v>
      </c>
      <c r="BU292" s="133">
        <v>1114</v>
      </c>
      <c r="CG292" s="133">
        <v>973</v>
      </c>
      <c r="CU292" s="133">
        <v>233</v>
      </c>
      <c r="CZ292" s="10"/>
      <c r="DC292" s="100"/>
      <c r="DJ292" s="133">
        <v>1477</v>
      </c>
      <c r="DO292" s="10"/>
    </row>
    <row r="293" spans="8:119" ht="13.5" thickBot="1" x14ac:dyDescent="0.25">
      <c r="H293" s="1"/>
      <c r="I293" s="1"/>
      <c r="J293" s="1"/>
      <c r="K293" s="1"/>
      <c r="L293" s="1"/>
      <c r="M293" s="1"/>
      <c r="N293" s="1"/>
      <c r="O293" s="1"/>
      <c r="P293" s="131">
        <v>66</v>
      </c>
      <c r="Q293" s="1"/>
      <c r="R293" s="1"/>
      <c r="S293" s="1"/>
      <c r="T293" s="1"/>
      <c r="U293" s="1"/>
      <c r="V293" s="237">
        <v>494</v>
      </c>
      <c r="W293" s="1"/>
      <c r="X293" s="1"/>
      <c r="Y293" s="1"/>
      <c r="Z293" s="1"/>
      <c r="AA293" s="1"/>
      <c r="AB293" s="134">
        <v>469</v>
      </c>
      <c r="AH293" s="216">
        <v>503</v>
      </c>
      <c r="AN293" s="216">
        <v>968</v>
      </c>
      <c r="AT293" s="216">
        <v>987</v>
      </c>
      <c r="AU293" s="10"/>
      <c r="AV293" s="10"/>
      <c r="AW293" s="10"/>
      <c r="AX293" s="10"/>
      <c r="AY293" s="10"/>
      <c r="AZ293" s="216">
        <v>1114</v>
      </c>
      <c r="BA293" s="10"/>
      <c r="BB293" s="10"/>
      <c r="BC293" s="10"/>
      <c r="BD293" s="10"/>
      <c r="BE293" s="10"/>
      <c r="BF293" s="10"/>
      <c r="BG293" s="10"/>
      <c r="BH293" s="10"/>
      <c r="BI293" s="10"/>
      <c r="BJ293" s="216">
        <v>971</v>
      </c>
      <c r="BU293" s="134">
        <v>2041</v>
      </c>
      <c r="CG293" s="134">
        <v>2016</v>
      </c>
      <c r="CU293" s="155">
        <v>987</v>
      </c>
      <c r="CZ293" s="10"/>
      <c r="DC293" s="100"/>
      <c r="DJ293" s="155">
        <v>1519</v>
      </c>
      <c r="DO293" s="10"/>
    </row>
    <row r="294" spans="8:119" x14ac:dyDescent="0.2">
      <c r="H294" s="1"/>
      <c r="I294" s="1"/>
      <c r="J294" s="1"/>
      <c r="K294" s="1"/>
      <c r="L294" s="1"/>
      <c r="M294" s="1"/>
      <c r="N294" s="1"/>
      <c r="O294" s="1"/>
      <c r="P294" s="1"/>
      <c r="Q294" s="1"/>
      <c r="R294" s="1"/>
      <c r="S294" s="1"/>
      <c r="T294" s="1"/>
      <c r="U294" s="1"/>
      <c r="V294" s="1"/>
      <c r="W294" s="1"/>
      <c r="X294" s="1"/>
      <c r="Y294" s="1"/>
      <c r="Z294" s="1"/>
      <c r="AA294" s="1"/>
      <c r="AB294" s="1"/>
      <c r="AT294" s="10"/>
      <c r="AU294" s="10"/>
      <c r="AV294" s="10"/>
      <c r="AW294" s="10"/>
      <c r="AX294" s="10"/>
      <c r="AY294" s="10"/>
      <c r="AZ294" s="10"/>
      <c r="BA294" s="10"/>
      <c r="BB294" s="10"/>
      <c r="BC294" s="10"/>
      <c r="BD294" s="10"/>
      <c r="BE294" s="10"/>
      <c r="BF294" s="10"/>
      <c r="BG294" s="10"/>
      <c r="BH294" s="10"/>
      <c r="BI294" s="10"/>
      <c r="BJ294" s="10"/>
      <c r="CZ294" s="10"/>
      <c r="DC294" s="100"/>
      <c r="DO294" s="10"/>
    </row>
    <row r="295" spans="8:119" x14ac:dyDescent="0.2">
      <c r="H295" s="1"/>
      <c r="I295" s="1"/>
      <c r="J295" s="1"/>
      <c r="K295" s="1"/>
      <c r="L295" s="1"/>
      <c r="M295" s="1"/>
      <c r="N295" s="1"/>
      <c r="O295" s="1"/>
      <c r="P295" s="1"/>
      <c r="Q295" s="1"/>
      <c r="R295" s="1"/>
      <c r="S295" s="1"/>
      <c r="T295" s="1"/>
      <c r="U295" s="1"/>
      <c r="V295" s="1"/>
      <c r="W295" s="1"/>
      <c r="X295" s="1"/>
      <c r="Y295" s="1"/>
      <c r="Z295" s="1"/>
      <c r="AA295" s="1"/>
      <c r="AB295" s="1"/>
      <c r="CZ295" s="10"/>
      <c r="DC295" s="100"/>
      <c r="DO295" s="10"/>
    </row>
    <row r="296" spans="8:119" x14ac:dyDescent="0.2">
      <c r="H296" s="1"/>
      <c r="I296" s="1"/>
      <c r="J296" s="1"/>
      <c r="K296" s="1"/>
      <c r="L296" s="1"/>
      <c r="M296" s="1"/>
      <c r="N296" s="1"/>
      <c r="O296" s="1"/>
      <c r="P296" s="1"/>
      <c r="Q296" s="1"/>
      <c r="R296" s="1"/>
      <c r="S296" s="1"/>
      <c r="T296" s="1"/>
      <c r="U296" s="1"/>
      <c r="V296" s="1"/>
      <c r="W296" s="1"/>
      <c r="X296" s="1"/>
      <c r="Y296" s="1"/>
      <c r="Z296" s="1"/>
      <c r="AA296" s="1"/>
      <c r="AB296" s="1"/>
      <c r="CZ296" s="10"/>
      <c r="DC296" s="100"/>
      <c r="DO296" s="10"/>
    </row>
    <row r="297" spans="8:119" x14ac:dyDescent="0.2">
      <c r="H297" s="1"/>
      <c r="I297" s="1"/>
      <c r="J297" s="1"/>
      <c r="K297" s="1"/>
      <c r="L297" s="1"/>
      <c r="M297" s="1"/>
      <c r="N297" s="1"/>
      <c r="O297" s="1"/>
      <c r="P297" s="1"/>
      <c r="Q297" s="1"/>
      <c r="R297" s="1"/>
      <c r="S297" s="1"/>
      <c r="T297" s="1"/>
      <c r="U297" s="1"/>
      <c r="V297" s="1"/>
      <c r="W297" s="1"/>
      <c r="X297" s="1"/>
      <c r="Y297" s="1"/>
      <c r="Z297" s="1"/>
      <c r="AA297" s="1"/>
      <c r="AB297" s="1"/>
      <c r="CZ297" s="10"/>
      <c r="DC297" s="100"/>
      <c r="DO297" s="10"/>
    </row>
    <row r="298" spans="8:119" x14ac:dyDescent="0.2">
      <c r="H298" s="1"/>
      <c r="I298" s="1"/>
      <c r="J298" s="1"/>
      <c r="K298" s="1"/>
      <c r="L298" s="1"/>
      <c r="M298" s="1"/>
      <c r="N298" s="1"/>
      <c r="O298" s="1"/>
      <c r="P298" s="1"/>
      <c r="Q298" s="1"/>
      <c r="R298" s="1"/>
      <c r="S298" s="1"/>
      <c r="T298" s="1"/>
      <c r="U298" s="1"/>
      <c r="V298" s="1"/>
      <c r="W298" s="1"/>
      <c r="X298" s="1"/>
      <c r="Y298" s="1"/>
      <c r="Z298" s="1"/>
      <c r="AA298" s="1"/>
      <c r="AB298" s="1"/>
      <c r="CZ298" s="10"/>
      <c r="DC298" s="100"/>
      <c r="DO298" s="10"/>
    </row>
    <row r="299" spans="8:119" ht="13.5" thickBot="1" x14ac:dyDescent="0.25">
      <c r="H299" s="1"/>
      <c r="I299" s="1"/>
      <c r="J299" s="1"/>
      <c r="K299" s="1"/>
      <c r="L299" s="1"/>
      <c r="M299" s="1"/>
      <c r="N299" s="1"/>
      <c r="O299" s="1"/>
      <c r="P299" s="1"/>
      <c r="Q299" s="1"/>
      <c r="R299" s="1"/>
      <c r="S299" s="1"/>
      <c r="T299" s="1"/>
      <c r="U299" s="1"/>
      <c r="V299" s="1"/>
      <c r="W299" s="1"/>
      <c r="X299" s="1"/>
      <c r="Y299" s="1"/>
      <c r="Z299" s="1"/>
      <c r="AA299" s="1"/>
      <c r="AB299" s="1"/>
      <c r="CZ299" s="10"/>
      <c r="DC299" s="100"/>
      <c r="DO299" s="10"/>
    </row>
    <row r="300" spans="8:119" x14ac:dyDescent="0.2">
      <c r="H300" s="1"/>
      <c r="I300" s="1"/>
      <c r="J300" s="1"/>
      <c r="K300" s="1"/>
      <c r="L300" s="1"/>
      <c r="M300" s="1"/>
      <c r="N300" s="1"/>
      <c r="O300" s="1"/>
      <c r="P300" s="238">
        <v>173</v>
      </c>
      <c r="Q300" s="1"/>
      <c r="R300" s="1"/>
      <c r="S300" s="1"/>
      <c r="T300" s="1"/>
      <c r="U300" s="1"/>
      <c r="V300" s="127">
        <v>111</v>
      </c>
      <c r="W300" s="1"/>
      <c r="X300" s="1"/>
      <c r="Y300" s="1"/>
      <c r="Z300" s="1"/>
      <c r="AA300" s="1"/>
      <c r="AB300" s="132">
        <v>71</v>
      </c>
      <c r="AH300" s="214">
        <v>67</v>
      </c>
      <c r="AN300" s="214">
        <v>217</v>
      </c>
      <c r="AT300" s="214">
        <v>177</v>
      </c>
      <c r="AZ300" s="214">
        <v>148</v>
      </c>
      <c r="BJ300" s="214">
        <v>67</v>
      </c>
      <c r="BU300" s="154">
        <v>67</v>
      </c>
      <c r="CG300" s="154">
        <v>111</v>
      </c>
      <c r="CU300" s="154">
        <v>16</v>
      </c>
      <c r="CZ300" s="10"/>
      <c r="DC300" s="100"/>
      <c r="DJ300" s="154">
        <v>610</v>
      </c>
      <c r="DO300" s="10"/>
    </row>
    <row r="301" spans="8:119" x14ac:dyDescent="0.2">
      <c r="H301" s="1"/>
      <c r="I301" s="1"/>
      <c r="J301" s="1"/>
      <c r="K301" s="1"/>
      <c r="L301" s="1"/>
      <c r="M301" s="1"/>
      <c r="N301" s="1"/>
      <c r="O301" s="1"/>
      <c r="P301" s="129">
        <v>71</v>
      </c>
      <c r="Q301" s="1"/>
      <c r="R301" s="1"/>
      <c r="S301" s="1"/>
      <c r="T301" s="1"/>
      <c r="U301" s="1"/>
      <c r="V301" s="129">
        <v>469</v>
      </c>
      <c r="W301" s="1"/>
      <c r="X301" s="1"/>
      <c r="Y301" s="1"/>
      <c r="Z301" s="1"/>
      <c r="AA301" s="1"/>
      <c r="AB301" s="144">
        <v>494</v>
      </c>
      <c r="AH301" s="215">
        <v>330</v>
      </c>
      <c r="AN301" s="215">
        <v>296</v>
      </c>
      <c r="AT301" s="215">
        <v>190</v>
      </c>
      <c r="AZ301" s="215">
        <v>217</v>
      </c>
      <c r="BJ301" s="215">
        <v>111</v>
      </c>
      <c r="BU301" s="133">
        <v>177</v>
      </c>
      <c r="CG301" s="133">
        <v>254</v>
      </c>
      <c r="CU301" s="133">
        <v>25</v>
      </c>
      <c r="CZ301" s="10"/>
      <c r="DC301" s="100"/>
      <c r="DJ301" s="133">
        <v>1241</v>
      </c>
      <c r="DO301" s="10"/>
    </row>
    <row r="302" spans="8:119" ht="13.5" thickBot="1" x14ac:dyDescent="0.25">
      <c r="H302" s="1"/>
      <c r="I302" s="1"/>
      <c r="J302" s="1"/>
      <c r="K302" s="1"/>
      <c r="L302" s="1"/>
      <c r="M302" s="1"/>
      <c r="N302" s="1"/>
      <c r="O302" s="1"/>
      <c r="P302" s="131">
        <v>66</v>
      </c>
      <c r="Q302" s="1"/>
      <c r="R302" s="1"/>
      <c r="S302" s="1"/>
      <c r="T302" s="1"/>
      <c r="U302" s="1"/>
      <c r="V302" s="239">
        <v>65</v>
      </c>
      <c r="W302" s="1"/>
      <c r="X302" s="1"/>
      <c r="Y302" s="1"/>
      <c r="Z302" s="1"/>
      <c r="AA302" s="1"/>
      <c r="AB302" s="134">
        <v>435</v>
      </c>
      <c r="AH302" s="216">
        <v>503</v>
      </c>
      <c r="AN302" s="216">
        <v>522</v>
      </c>
      <c r="AT302" s="216">
        <v>987</v>
      </c>
      <c r="AZ302" s="216">
        <v>1114</v>
      </c>
      <c r="BJ302" s="216">
        <v>971</v>
      </c>
      <c r="BU302" s="134">
        <v>294</v>
      </c>
      <c r="CG302" s="134">
        <v>973</v>
      </c>
      <c r="CU302" s="134">
        <v>180</v>
      </c>
      <c r="CZ302" s="10"/>
      <c r="DC302" s="100"/>
      <c r="DJ302" s="134">
        <v>1477</v>
      </c>
      <c r="DO302" s="10"/>
    </row>
    <row r="303" spans="8:119" x14ac:dyDescent="0.2">
      <c r="H303" s="1"/>
      <c r="I303" s="1"/>
      <c r="J303" s="1"/>
      <c r="K303" s="1"/>
      <c r="L303" s="1"/>
      <c r="M303" s="1"/>
      <c r="N303" s="1"/>
      <c r="O303" s="1"/>
      <c r="P303" s="1"/>
      <c r="Q303" s="1"/>
      <c r="R303" s="1"/>
      <c r="S303" s="1"/>
      <c r="T303" s="1"/>
      <c r="U303" s="1"/>
      <c r="V303" s="1"/>
      <c r="W303" s="1"/>
      <c r="X303" s="1"/>
      <c r="Y303" s="1"/>
      <c r="Z303" s="1"/>
      <c r="AA303" s="1"/>
      <c r="AB303" s="1"/>
      <c r="CZ303" s="10"/>
      <c r="DC303" s="100"/>
      <c r="DO303" s="10"/>
    </row>
  </sheetData>
  <sortState ref="CX166:CX171">
    <sortCondition ref="CX166:CX171"/>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EE492"/>
  <sheetViews>
    <sheetView topLeftCell="A457" workbookViewId="0">
      <selection activeCell="H397" sqref="H397"/>
    </sheetView>
  </sheetViews>
  <sheetFormatPr defaultRowHeight="12.75" x14ac:dyDescent="0.2"/>
  <cols>
    <col min="15" max="30" width="4.85546875" customWidth="1"/>
    <col min="35" max="50" width="4.85546875" customWidth="1"/>
    <col min="56" max="71" width="4.85546875" customWidth="1"/>
    <col min="77" max="79" width="5.28515625" customWidth="1"/>
    <col min="80" max="92" width="4.85546875" customWidth="1"/>
    <col min="98" max="113" width="4.85546875" customWidth="1"/>
    <col min="116" max="116" width="11.42578125" customWidth="1"/>
    <col min="119" max="134" width="4.85546875" customWidth="1"/>
  </cols>
  <sheetData>
    <row r="1" spans="1:135" ht="64.5" customHeight="1" thickBot="1" x14ac:dyDescent="0.25">
      <c r="C1" s="393" t="s">
        <v>393</v>
      </c>
      <c r="D1" s="394" t="s">
        <v>59</v>
      </c>
      <c r="E1" s="393" t="s">
        <v>321</v>
      </c>
      <c r="F1" s="395" t="s">
        <v>57</v>
      </c>
      <c r="G1" s="395" t="s">
        <v>36</v>
      </c>
      <c r="H1" s="395" t="s">
        <v>22</v>
      </c>
      <c r="I1" s="395" t="s">
        <v>322</v>
      </c>
      <c r="J1" s="212"/>
      <c r="L1" s="408" t="s">
        <v>333</v>
      </c>
      <c r="M1" s="110">
        <f>COUNT(N2:N599)</f>
        <v>490</v>
      </c>
      <c r="N1" s="10">
        <f>SUM(O2:O800)</f>
        <v>976</v>
      </c>
      <c r="O1" s="401" t="s">
        <v>326</v>
      </c>
      <c r="P1" s="382">
        <v>2014</v>
      </c>
      <c r="Q1" s="382">
        <v>2013</v>
      </c>
      <c r="R1" s="382">
        <v>2012</v>
      </c>
      <c r="S1" s="382">
        <v>2011</v>
      </c>
      <c r="T1" s="382">
        <v>2010</v>
      </c>
      <c r="U1" s="382">
        <v>2009</v>
      </c>
      <c r="V1" s="382">
        <v>2008</v>
      </c>
      <c r="W1" s="383">
        <v>2007</v>
      </c>
      <c r="X1" s="384">
        <v>2006</v>
      </c>
      <c r="Y1" s="384">
        <v>2005</v>
      </c>
      <c r="Z1" s="385">
        <v>2004</v>
      </c>
      <c r="AA1" s="385">
        <v>2003</v>
      </c>
      <c r="AB1" s="386">
        <v>2002</v>
      </c>
      <c r="AC1" s="387">
        <v>2001</v>
      </c>
      <c r="AD1" s="387">
        <v>2000</v>
      </c>
      <c r="AG1" s="110">
        <f>COUNT(AH2:AH338)</f>
        <v>305</v>
      </c>
      <c r="AH1" s="10">
        <f>SUM(AI2:AI400)</f>
        <v>488</v>
      </c>
      <c r="AI1" s="401" t="s">
        <v>326</v>
      </c>
      <c r="AJ1" s="382">
        <v>2014</v>
      </c>
      <c r="AK1" s="382">
        <v>2013</v>
      </c>
      <c r="AL1" s="382">
        <v>2012</v>
      </c>
      <c r="AM1" s="382">
        <v>2011</v>
      </c>
      <c r="AN1" s="382">
        <v>2010</v>
      </c>
      <c r="AO1" s="382">
        <v>2009</v>
      </c>
      <c r="AP1" s="382">
        <v>2008</v>
      </c>
      <c r="AQ1" s="383">
        <v>2007</v>
      </c>
      <c r="AR1" s="384">
        <v>2006</v>
      </c>
      <c r="AS1" s="384">
        <v>2005</v>
      </c>
      <c r="AT1" s="388">
        <v>2004</v>
      </c>
      <c r="AU1" s="388">
        <v>2003</v>
      </c>
      <c r="AV1" s="389">
        <v>2002</v>
      </c>
      <c r="AW1" s="390">
        <v>2001</v>
      </c>
      <c r="AX1" s="390">
        <v>2000</v>
      </c>
      <c r="BB1" s="110">
        <f>COUNT(BC2:BC200)</f>
        <v>151</v>
      </c>
      <c r="BC1" s="10">
        <f>SUM(BD2:BD400)</f>
        <v>243</v>
      </c>
      <c r="BD1" s="401" t="s">
        <v>326</v>
      </c>
      <c r="BE1" s="382">
        <v>2014</v>
      </c>
      <c r="BF1" s="382">
        <v>2013</v>
      </c>
      <c r="BG1" s="382">
        <v>2012</v>
      </c>
      <c r="BH1" s="382">
        <v>2011</v>
      </c>
      <c r="BI1" s="382">
        <v>2010</v>
      </c>
      <c r="BJ1" s="382">
        <v>2009</v>
      </c>
      <c r="BK1" s="382">
        <v>2008</v>
      </c>
      <c r="BL1" s="383">
        <v>2007</v>
      </c>
      <c r="BM1" s="384">
        <v>2006</v>
      </c>
      <c r="BN1" s="384">
        <v>2005</v>
      </c>
      <c r="BO1" s="388">
        <v>2004</v>
      </c>
      <c r="BP1" s="388">
        <v>2003</v>
      </c>
      <c r="BQ1" s="389">
        <v>2002</v>
      </c>
      <c r="BR1" s="390">
        <v>2001</v>
      </c>
      <c r="BS1" s="390">
        <v>2000</v>
      </c>
      <c r="BV1" s="101" t="s">
        <v>320</v>
      </c>
      <c r="BW1" s="110">
        <f>COUNT(BY2:BY100)</f>
        <v>79</v>
      </c>
      <c r="BX1" s="10">
        <f>SUM(BY2:BY400)</f>
        <v>108</v>
      </c>
      <c r="BY1" s="401" t="s">
        <v>326</v>
      </c>
      <c r="BZ1" s="382">
        <v>2014</v>
      </c>
      <c r="CA1" s="382">
        <v>2013</v>
      </c>
      <c r="CB1" s="382">
        <v>2012</v>
      </c>
      <c r="CC1" s="382">
        <v>2011</v>
      </c>
      <c r="CD1" s="382">
        <v>2010</v>
      </c>
      <c r="CE1" s="382">
        <v>2009</v>
      </c>
      <c r="CF1" s="382">
        <v>2008</v>
      </c>
      <c r="CG1" s="383">
        <v>2007</v>
      </c>
      <c r="CH1" s="384">
        <v>2006</v>
      </c>
      <c r="CI1" s="384">
        <v>2005</v>
      </c>
      <c r="CJ1" s="388">
        <v>2004</v>
      </c>
      <c r="CK1" s="388">
        <v>2003</v>
      </c>
      <c r="CL1" s="389">
        <v>2002</v>
      </c>
      <c r="CM1" s="390">
        <v>2001</v>
      </c>
      <c r="CN1" s="390">
        <v>2000</v>
      </c>
      <c r="CQ1" s="409" t="s">
        <v>330</v>
      </c>
      <c r="CR1" s="110">
        <f>COUNT(CS2:CS50)</f>
        <v>43</v>
      </c>
      <c r="CS1" s="10">
        <f>SUM(CT2:CT265)</f>
        <v>61</v>
      </c>
      <c r="CT1" s="401" t="s">
        <v>326</v>
      </c>
      <c r="CU1" s="382">
        <v>2014</v>
      </c>
      <c r="CV1" s="382">
        <v>2013</v>
      </c>
      <c r="CW1" s="382">
        <v>2012</v>
      </c>
      <c r="CX1" s="382">
        <v>2011</v>
      </c>
      <c r="CY1" s="382">
        <v>2010</v>
      </c>
      <c r="CZ1" s="382">
        <v>2009</v>
      </c>
      <c r="DA1" s="382">
        <v>2008</v>
      </c>
      <c r="DB1" s="383">
        <v>2007</v>
      </c>
      <c r="DC1" s="384">
        <v>2006</v>
      </c>
      <c r="DD1" s="384">
        <v>2005</v>
      </c>
      <c r="DE1" s="388">
        <v>2004</v>
      </c>
      <c r="DF1" s="388">
        <v>2003</v>
      </c>
      <c r="DG1" s="389">
        <v>2002</v>
      </c>
      <c r="DH1" s="390">
        <v>2001</v>
      </c>
      <c r="DI1" s="390">
        <v>2000</v>
      </c>
      <c r="DL1" s="409" t="s">
        <v>327</v>
      </c>
      <c r="DM1" s="110">
        <f>COUNT(DN2:DN30)</f>
        <v>25</v>
      </c>
      <c r="DN1" s="10">
        <f>SUM(DO2:DO50)</f>
        <v>31</v>
      </c>
      <c r="DO1" s="401" t="s">
        <v>326</v>
      </c>
      <c r="DP1" s="382">
        <v>2014</v>
      </c>
      <c r="DQ1" s="382">
        <v>2013</v>
      </c>
      <c r="DR1" s="382">
        <v>2012</v>
      </c>
      <c r="DS1" s="382">
        <v>2011</v>
      </c>
      <c r="DT1" s="382">
        <v>2010</v>
      </c>
      <c r="DU1" s="382">
        <v>2009</v>
      </c>
      <c r="DV1" s="382">
        <v>2008</v>
      </c>
      <c r="DW1" s="383">
        <v>2007</v>
      </c>
      <c r="DX1" s="384">
        <v>2006</v>
      </c>
      <c r="DY1" s="384">
        <v>2005</v>
      </c>
      <c r="DZ1" s="388">
        <v>2004</v>
      </c>
      <c r="EA1" s="388">
        <v>2003</v>
      </c>
      <c r="EB1" s="389">
        <v>2002</v>
      </c>
      <c r="EC1" s="390">
        <v>2001</v>
      </c>
      <c r="ED1" s="390">
        <v>2000</v>
      </c>
    </row>
    <row r="2" spans="1:135" x14ac:dyDescent="0.2">
      <c r="A2" s="233"/>
      <c r="C2" s="207">
        <v>1</v>
      </c>
      <c r="D2" s="391">
        <f>COUNTIF(O$2:O$599,"=1")</f>
        <v>194</v>
      </c>
      <c r="E2" s="391">
        <f>COUNTIF(AI$2:AI$600,"=1")</f>
        <v>147</v>
      </c>
      <c r="F2" s="205">
        <f>COUNTIF(BD$2:BD$433,"=1")</f>
        <v>103</v>
      </c>
      <c r="G2" s="391">
        <f>COUNTIF(BY$2:BY$426,"=1")</f>
        <v>58</v>
      </c>
      <c r="H2" s="391">
        <f>COUNTIF(CT$2:CT$603,"=1")</f>
        <v>32</v>
      </c>
      <c r="I2" s="391">
        <f>COUNTIF(DO$2:DO$603,"=1")</f>
        <v>20</v>
      </c>
      <c r="J2" s="206"/>
      <c r="K2" s="118"/>
      <c r="L2" s="118">
        <v>1</v>
      </c>
      <c r="N2" s="467">
        <v>27</v>
      </c>
      <c r="O2" s="209">
        <f>SUM(P2:Y2)</f>
        <v>10</v>
      </c>
      <c r="P2" s="50">
        <f>IF(ISNA(MATCH(N2,'Overlap Study'!DY$62:DY$174,0)),0,1)</f>
        <v>1</v>
      </c>
      <c r="Q2" s="50">
        <f>IF(ISNA(MATCH(N2,'Overlap Study'!DJ$62:DJ$157,0)),0,1)</f>
        <v>1</v>
      </c>
      <c r="R2" s="50">
        <f>IF(ISNA(MATCH(N2,'Overlap Study'!CU$62:CU$157,0)),0,1)</f>
        <v>1</v>
      </c>
      <c r="S2" s="50">
        <f>IF(ISNA(MATCH(N2,'Overlap Study'!CG$62:CG$157,0)),0,1)</f>
        <v>1</v>
      </c>
      <c r="T2" s="50">
        <f>IF(ISNA(MATCH(N2,'Overlap Study'!BU$62:BU$157,0)),0,1)</f>
        <v>1</v>
      </c>
      <c r="U2" s="50">
        <f>IF(ISNA(MATCH(N2,'Overlap Study'!BJ$62:BJ$157,0)),0,1)</f>
        <v>1</v>
      </c>
      <c r="V2" s="50">
        <f>IF(ISNA(MATCH($N2,'Overlap Study'!AZ$62:AZ$157,0)),0,1)</f>
        <v>1</v>
      </c>
      <c r="W2" s="50">
        <f>IF(ISNA(MATCH($N2,'Overlap Study'!AT$62:AT$157,0)),0,1)</f>
        <v>1</v>
      </c>
      <c r="X2" s="50">
        <f>IF(ISNA(MATCH($N2,'Overlap Study'!AN$62:AN$157,0)),0,1)</f>
        <v>1</v>
      </c>
      <c r="Y2" s="51">
        <f>IF(ISNA(MATCH($N2,'Overlap Study'!AH$62:AH$157,0)),0,1)</f>
        <v>1</v>
      </c>
      <c r="Z2" s="50">
        <f>IF(ISNA(MATCH(N2,'Overlap Study'!$AB$62:$AB$157,0)),0,1)</f>
        <v>1</v>
      </c>
      <c r="AA2" s="50">
        <f>IF(ISNA(MATCH($N2,'Overlap Study'!$V$62:$V$157,0)),0,1)</f>
        <v>1</v>
      </c>
      <c r="AB2" s="50">
        <f>IF(ISNA(MATCH($N2,'Overlap Study'!$P$62:$P$157,0)),0,1)</f>
        <v>1</v>
      </c>
      <c r="AC2" s="50">
        <f>IF(ISNA(MATCH($N2,'Overlap Study'!H$53:H$132,0)),0,1)</f>
        <v>0</v>
      </c>
      <c r="AD2" s="51">
        <f>IF(ISNA(MATCH($N2,'Overlap Study'!B$53:B$100,0)),0,1)</f>
        <v>0</v>
      </c>
      <c r="AG2" t="s">
        <v>58</v>
      </c>
      <c r="AH2" s="160">
        <v>67</v>
      </c>
      <c r="AI2" s="209">
        <f>SUM(AJ2:AS2)</f>
        <v>9</v>
      </c>
      <c r="AJ2" s="97">
        <f>IF(ISNA(MATCH($AH2,'Overlap Study'!$DY$186:$DY$245,0)),0,1)</f>
        <v>1</v>
      </c>
      <c r="AK2" s="97">
        <f>IF(ISNA(MATCH($AH2,'Overlap Study'!$DJ$186:$DJ$233,0)),0,1)</f>
        <v>1</v>
      </c>
      <c r="AL2" s="97">
        <f>IF(ISNA(MATCH($AH2,'Overlap Study'!$CU$186:$CU$233,0)),0,1)</f>
        <v>1</v>
      </c>
      <c r="AM2" s="97">
        <f>IF(ISNA(MATCH($AH2,'Overlap Study'!$CG$186:$CG$233,0)),0,1)</f>
        <v>1</v>
      </c>
      <c r="AN2" s="97">
        <f>IF(ISNA(MATCH($AH2,'Overlap Study'!$BU$186:$BU$233,0)),0,1)</f>
        <v>1</v>
      </c>
      <c r="AO2" s="97">
        <f>IF(ISNA(MATCH(AH2,'Overlap Study'!$BJ$186:$BJ$233,0)),0,1)</f>
        <v>1</v>
      </c>
      <c r="AP2" s="97">
        <f>IF(ISNA(MATCH($AH2,'Overlap Study'!$AZ$186:$AZ$233,0)),0,1)</f>
        <v>1</v>
      </c>
      <c r="AQ2" s="97">
        <f>IF(ISNA(MATCH($AH2,'Overlap Study'!$AT$186:$AT$233,0)),0,1)</f>
        <v>1</v>
      </c>
      <c r="AR2" s="97">
        <f>IF(ISNA(MATCH($AH2,'Overlap Study'!$AN$186:$AN$233,0)),0,1)</f>
        <v>0</v>
      </c>
      <c r="AS2" s="97">
        <f>IF(ISNA(MATCH($AH2,'Overlap Study'!$AH$186:$AH$233,0)),0,1)</f>
        <v>1</v>
      </c>
      <c r="AT2" s="50">
        <f>IF(ISNA(MATCH(AH2,'Overlap Study'!$AB$186:$AB$233,0)),0,1)</f>
        <v>1</v>
      </c>
      <c r="AU2" s="50">
        <f>IF(ISNA(MATCH($AH2,'Overlap Study'!$V$186:$V$233,0)),0,1)</f>
        <v>1</v>
      </c>
      <c r="AV2" s="50">
        <f>IF(ISNA(MATCH($AH2,'Overlap Study'!$P$186:$P$233,0)),0,1)</f>
        <v>1</v>
      </c>
      <c r="AW2" s="50"/>
      <c r="AX2" s="51"/>
      <c r="BA2" t="s">
        <v>56</v>
      </c>
      <c r="BB2" s="97"/>
      <c r="BC2" s="252">
        <v>67</v>
      </c>
      <c r="BD2" s="469">
        <f>SUM(BE2:BN2)</f>
        <v>8</v>
      </c>
      <c r="BE2" s="111">
        <f>IF(ISNA(MATCH($BC2,'Overlap Study'!$DZ$186:$DZ$240,0)),0,1)</f>
        <v>1</v>
      </c>
      <c r="BF2" s="50">
        <f>IF(ISNA(MATCH(BC2,'Overlap Study'!$DJ$240:$DJ$263,0)),0,1)</f>
        <v>1</v>
      </c>
      <c r="BG2" s="380">
        <f>IF(ISNA(MATCH(BC2,'Overlap Study'!$CU$240:$CU$263,0)),0,1)</f>
        <v>1</v>
      </c>
      <c r="BH2" s="380">
        <f>IF(ISNA(MATCH(BC2,'Overlap Study'!$CG$240:$CG$263,0)),0,1)</f>
        <v>0</v>
      </c>
      <c r="BI2" s="50">
        <f>IF(ISNA(MATCH(BC2,'Overlap Study'!$BU$240:$BU$263,0)),0,1)</f>
        <v>1</v>
      </c>
      <c r="BJ2" s="50">
        <f>IF(ISNA(MATCH(BC2,'Overlap Study'!$BJ$240:$BJ$263,0)),0,1)</f>
        <v>1</v>
      </c>
      <c r="BK2" s="50">
        <f>IF(ISNA(MATCH(BC2,'Overlap Study'!$AZ$240:$AZ$263,0)),0,1)</f>
        <v>1</v>
      </c>
      <c r="BL2" s="50">
        <f>IF(ISNA(MATCH(BC2,'Overlap Study'!$AT$240:$AT$263,0)),0,1)</f>
        <v>1</v>
      </c>
      <c r="BM2" s="50">
        <f>IF(ISNA(MATCH(BC2,'Overlap Study'!$AN$240:$AN$263,0)),0,1)</f>
        <v>0</v>
      </c>
      <c r="BN2" s="51">
        <f>IF(ISNA(MATCH(BC2,'Overlap Study'!$AH$240:$AH$263,0)),0,1)</f>
        <v>1</v>
      </c>
      <c r="BO2" s="50">
        <f>IF(ISNA(MATCH(BC2,'Overlap Study'!$AB$240:$AB$263,0)),0,1)</f>
        <v>1</v>
      </c>
      <c r="BP2" s="50">
        <f>IF(ISNA(MATCH(BC2,'Overlap Study'!$V$240:$V$263,0)),0,1)</f>
        <v>1</v>
      </c>
      <c r="BQ2" s="50">
        <f>IF(ISNA(MATCH(BC2,'Overlap Study'!$P$240:$P$263,0)),0,1)</f>
        <v>0</v>
      </c>
      <c r="BR2" s="50"/>
      <c r="BS2" s="51"/>
      <c r="BT2">
        <f t="shared" ref="BT2:BT33" si="0">INDEX($N$2:$O$418,MATCH(BC2,$N$2:$N$418,0),2)</f>
        <v>9</v>
      </c>
      <c r="BV2" s="101" t="s">
        <v>12</v>
      </c>
      <c r="BW2" s="97"/>
      <c r="BX2" s="132">
        <v>177</v>
      </c>
      <c r="BY2" s="209">
        <f>SUM(CA2:CI2)</f>
        <v>6</v>
      </c>
      <c r="BZ2" s="111">
        <f>IF(ISNA(MATCH(BX2,'Overlap Study'!$EA$186:$EA$240,0)),0,1)</f>
        <v>0</v>
      </c>
      <c r="CA2" s="50">
        <f>IF(ISNA(MATCH(BX2,'Overlap Study'!$DJ$270:$DJ$281,0)),0,1)</f>
        <v>0</v>
      </c>
      <c r="CB2" s="50">
        <f>IF(ISNA(MATCH(BX2,'Overlap Study'!$CU$270:$CU$281,0)),0,1)</f>
        <v>0</v>
      </c>
      <c r="CC2" s="50">
        <f>IF(ISNA(MATCH(BX2,'Overlap Study'!$CG$270:$CG$281,0)),0,1)</f>
        <v>1</v>
      </c>
      <c r="CD2" s="50">
        <f>IF(ISNA(MATCH(BX2,'Overlap Study'!$BU$270:$BU$281,0)),0,1)</f>
        <v>1</v>
      </c>
      <c r="CE2" s="50">
        <f>IF(ISNA(MATCH(BX2,'Overlap Study'!$BJ$270:$BJ$281,0)),0,1)</f>
        <v>1</v>
      </c>
      <c r="CF2" s="50">
        <f>IF(ISNA(MATCH(BX2,'Overlap Study'!$AZ$270:$AZ$281,0)),0,1)</f>
        <v>1</v>
      </c>
      <c r="CG2" s="50">
        <f>IF(ISNA(MATCH(BX2,'Overlap Study'!$AT$270:$AT$281,0)),0,1)</f>
        <v>1</v>
      </c>
      <c r="CH2" s="50">
        <f>IF(ISNA(MATCH(BX2,'Overlap Study'!$AN$270:$AN$281,0)),0,1)</f>
        <v>1</v>
      </c>
      <c r="CI2" s="51">
        <f>IF(ISNA(MATCH(BX2,'Overlap Study'!$AH$270:$AH$281,0)),0,1)</f>
        <v>0</v>
      </c>
      <c r="CJ2" s="50">
        <f>IF(ISNA(MATCH($BX2,'Overlap Study'!$AB$270:$AB$281,0)),0,1)</f>
        <v>0</v>
      </c>
      <c r="CK2" s="50">
        <f>IF(ISNA(MATCH($BX2,'Overlap Study'!$V$270:$V$281,0)),0,1)</f>
        <v>0</v>
      </c>
      <c r="CL2" s="50">
        <f>IF(ISNA(MATCH($BX2,'Overlap Study'!$P$270:$P$281,0)),0,1)</f>
        <v>0</v>
      </c>
      <c r="CM2" s="50"/>
      <c r="CN2" s="51"/>
      <c r="CO2">
        <f t="shared" ref="CO2:CO33" si="1">INDEX($N$2:$O$599,MATCH(BX2,$N$2:$N$599,0),2)</f>
        <v>7</v>
      </c>
      <c r="CS2" s="132">
        <v>67</v>
      </c>
      <c r="CT2" s="470">
        <f>SUM(CU2:DD2)</f>
        <v>4</v>
      </c>
      <c r="CU2" s="50">
        <f>IF(ISNA(MATCH(CS2,'Overlap Study'!$EB$186:$EB$200,0)),0,1)</f>
        <v>0</v>
      </c>
      <c r="CV2" s="50">
        <f>IF(ISNA(MATCH(CS2,'Overlap Study'!$DJ$288:$DJ$293,0)),0,1)</f>
        <v>0</v>
      </c>
      <c r="CW2" s="50">
        <f>IF(ISNA(MATCH(CS2,'Overlap Study'!$CU$288:$CU$293,0)),0,1)</f>
        <v>0</v>
      </c>
      <c r="CX2" s="50">
        <f>IF(ISNA(MATCH(CS2,'Overlap Study'!$CG$288:$CG$293,0)),0,1)</f>
        <v>0</v>
      </c>
      <c r="CY2" s="50">
        <f>IF(ISNA(MATCH(CS2,'Overlap Study'!$BU$288:$BU$293,0)),0,1)</f>
        <v>1</v>
      </c>
      <c r="CZ2" s="50">
        <f>IF(ISNA(MATCH(CS2,'Overlap Study'!$BJ$288:$BJ$293,0)),0,1)</f>
        <v>1</v>
      </c>
      <c r="DA2" s="50">
        <f>IF(ISNA(MATCH(CS2,'Overlap Study'!$AZ$288:$AZ$293,0)),0,1)</f>
        <v>1</v>
      </c>
      <c r="DB2" s="50">
        <f>IF(ISNA(MATCH(CS2,'Overlap Study'!$AT$288:$AT$293,0)),0,1)</f>
        <v>0</v>
      </c>
      <c r="DC2" s="50">
        <f>IF(ISNA(MATCH(CS2,'Overlap Study'!$AN$288:$AN$293,0)),0,1)</f>
        <v>0</v>
      </c>
      <c r="DD2" s="50">
        <f>IF(ISNA(MATCH(CS2,'Overlap Study'!$AH$288:$AH$293,0)),0,1)</f>
        <v>1</v>
      </c>
      <c r="DE2" s="111">
        <f>IF(ISNA(MATCH(CS2,'Overlap Study'!$AB$288:$AB$293,0)),0,1)</f>
        <v>0</v>
      </c>
      <c r="DF2" s="50">
        <f>IF(ISNA(MATCH(CS2,'Overlap Study'!$V$288:$V$293,0)),0,1)</f>
        <v>0</v>
      </c>
      <c r="DG2" s="50">
        <f>IF(ISNA(MATCH(CS2,'Overlap Study'!$P$288:$P$293,0)),0,1)</f>
        <v>0</v>
      </c>
      <c r="DH2" s="50"/>
      <c r="DI2" s="51"/>
      <c r="DJ2">
        <f>INDEX($N$2:$O$599,MATCH(CS2,$N$2:$N$599,0),2)</f>
        <v>9</v>
      </c>
      <c r="DN2" s="132">
        <v>67</v>
      </c>
      <c r="DO2" s="470">
        <f>SUM(DP2:DY2)</f>
        <v>3</v>
      </c>
      <c r="DP2" s="50">
        <f>IF(ISNA(MATCH($DN2,'Overlap Study'!$EC$186:$EC$200,0)),0,1)</f>
        <v>0</v>
      </c>
      <c r="DQ2" s="50">
        <f>IF(ISNA(MATCH($DN2,'Overlap Study'!$DJ$300:$DJ$302,0)),0,1)</f>
        <v>0</v>
      </c>
      <c r="DR2" s="50">
        <f>IF(ISNA(MATCH($DN2,'Overlap Study'!$CU$300:$CU$302,0)),0,1)</f>
        <v>0</v>
      </c>
      <c r="DS2" s="50">
        <f>IF(ISNA(MATCH($DN2,'Overlap Study'!$CG$300:$CG$302,0)),0,1)</f>
        <v>0</v>
      </c>
      <c r="DT2" s="50">
        <f>IF(ISNA(MATCH($DN2,'Overlap Study'!$BU$300:$BU$302,0)),0,1)</f>
        <v>1</v>
      </c>
      <c r="DU2" s="50">
        <f>IF(ISNA(MATCH(DN2,'Overlap Study'!$BJ$300:$BJ$302,0)),0,1)</f>
        <v>1</v>
      </c>
      <c r="DV2" s="50">
        <f>IF(ISNA(MATCH(DN2,'Overlap Study'!$AZ$300:$AZ$302,0)),0,1)</f>
        <v>0</v>
      </c>
      <c r="DW2" s="50">
        <f>IF(ISNA(MATCH(DN2,'Overlap Study'!$AT$300:$AT$302,0)),0,1)</f>
        <v>0</v>
      </c>
      <c r="DX2" s="50">
        <f>IF(ISNA(MATCH(DN2,'Overlap Study'!$AN$300:$AN$302,0)),0,1)</f>
        <v>0</v>
      </c>
      <c r="DY2" s="50">
        <f>IF(ISNA(MATCH(DN2,'Overlap Study'!$AH$300:$AH$302,0)),0,1)</f>
        <v>1</v>
      </c>
      <c r="DZ2" s="111">
        <f>IF(ISNA(MATCH($DN2,'Overlap Study'!$AB$300:$AB$302,0)),0,1)</f>
        <v>0</v>
      </c>
      <c r="EA2" s="50">
        <f>IF(ISNA(MATCH($DN2,'Overlap Study'!$V$300:$V$302,0)),0,1)</f>
        <v>0</v>
      </c>
      <c r="EB2" s="50">
        <f>IF(ISNA(MATCH($DN2,'Overlap Study'!$P$300:$P$302,0)),0,1)</f>
        <v>0</v>
      </c>
      <c r="EC2" s="50"/>
      <c r="ED2" s="51"/>
      <c r="EE2">
        <f t="shared" ref="EE2:EE27" si="2">INDEX($N$2:$O$418,MATCH(DN2,$N$2:$N$418,0),2)</f>
        <v>9</v>
      </c>
    </row>
    <row r="3" spans="1:135" x14ac:dyDescent="0.2">
      <c r="A3" s="233"/>
      <c r="C3" s="208">
        <v>2</v>
      </c>
      <c r="D3" s="392">
        <f>COUNTIF(O$2:O$599,"=2")</f>
        <v>81</v>
      </c>
      <c r="E3" s="392">
        <f>COUNTIF(AI$2:AI$600,"=2")</f>
        <v>54</v>
      </c>
      <c r="F3" s="206">
        <f>COUNTIF(BD$2:BD$433,"=2")</f>
        <v>30</v>
      </c>
      <c r="G3" s="392">
        <f>COUNTIF(BY$2:BY$426,"=2")</f>
        <v>8</v>
      </c>
      <c r="H3" s="206">
        <f>COUNTIF(CT$2:CT$603,"=2")</f>
        <v>5</v>
      </c>
      <c r="I3" s="392">
        <f>COUNTIF(DO$2:DO$603,"=2")</f>
        <v>4</v>
      </c>
      <c r="J3" s="206"/>
      <c r="K3" s="118"/>
      <c r="L3" s="118">
        <f>L2+1</f>
        <v>2</v>
      </c>
      <c r="N3" s="105">
        <v>33</v>
      </c>
      <c r="O3" s="210">
        <f>SUM(P3:Y3)</f>
        <v>10</v>
      </c>
      <c r="P3" s="97">
        <f>IF(ISNA(MATCH(N3,'Overlap Study'!DY$62:DY$174,0)),0,1)</f>
        <v>1</v>
      </c>
      <c r="Q3" s="97">
        <f>IF(ISNA(MATCH(N3,'Overlap Study'!DJ$62:DJ$157,0)),0,1)</f>
        <v>1</v>
      </c>
      <c r="R3" s="99">
        <f>IF(ISNA(MATCH(N3,'Overlap Study'!CU$62:CU$157,0)),0,1)</f>
        <v>1</v>
      </c>
      <c r="S3" s="99">
        <f>IF(ISNA(MATCH(N3,'Overlap Study'!CG$62:CG$157,0)),0,1)</f>
        <v>1</v>
      </c>
      <c r="T3" s="97">
        <f>IF(ISNA(MATCH(N3,'Overlap Study'!BU$62:BU$157,0)),0,1)</f>
        <v>1</v>
      </c>
      <c r="U3" s="97">
        <f>IF(ISNA(MATCH(N3,'Overlap Study'!BJ$62:BJ$157,0)),0,1)</f>
        <v>1</v>
      </c>
      <c r="V3" s="97">
        <f>IF(ISNA(MATCH($N3,'Overlap Study'!AZ$62:AZ$157,0)),0,1)</f>
        <v>1</v>
      </c>
      <c r="W3" s="97">
        <f>IF(ISNA(MATCH($N3,'Overlap Study'!AT$62:AT$157,0)),0,1)</f>
        <v>1</v>
      </c>
      <c r="X3" s="97">
        <f>IF(ISNA(MATCH($N3,'Overlap Study'!AN$62:AN$157,0)),0,1)</f>
        <v>1</v>
      </c>
      <c r="Y3" s="106">
        <f>IF(ISNA(MATCH($N3,'Overlap Study'!AH$62:AH$157,0)),0,1)</f>
        <v>1</v>
      </c>
      <c r="Z3" s="97">
        <f>IF(ISNA(MATCH($N3,'Overlap Study'!AB$62:AB$157,0)),0,1)</f>
        <v>1</v>
      </c>
      <c r="AA3" s="97">
        <f>IF(ISNA(MATCH($N3,'Overlap Study'!V$62:V$157,0)),0,1)</f>
        <v>1</v>
      </c>
      <c r="AB3" s="97">
        <f>IF(ISNA(MATCH($N3,'Overlap Study'!P$62:P$157,0)),0,1)</f>
        <v>1</v>
      </c>
      <c r="AC3" s="97">
        <f>IF(ISNA(MATCH($N3,'Overlap Study'!H$53:H$132,0)),0,1)</f>
        <v>1</v>
      </c>
      <c r="AD3" s="106">
        <f>IF(ISNA(MATCH($N3,'Overlap Study'!B$53:B$100,0)),0,1)</f>
        <v>1</v>
      </c>
      <c r="AF3" s="98"/>
      <c r="AH3" s="164">
        <v>254</v>
      </c>
      <c r="AI3" s="210">
        <f>SUM(AJ3:AS3)</f>
        <v>9</v>
      </c>
      <c r="AJ3" s="97">
        <f>IF(ISNA(MATCH($AH3,'Overlap Study'!$DY$186:$DY$245,0)),0,1)</f>
        <v>1</v>
      </c>
      <c r="AK3" s="97">
        <f>IF(ISNA(MATCH($AH3,'Overlap Study'!$DJ$186:$DJ$233,0)),0,1)</f>
        <v>1</v>
      </c>
      <c r="AL3" s="99">
        <f>IF(ISNA(MATCH($AH3,'Overlap Study'!$CU$186:$CU$233,0)),0,1)</f>
        <v>1</v>
      </c>
      <c r="AM3" s="99">
        <f>IF(ISNA(MATCH($AH3,'Overlap Study'!$CG$186:$CG$233,0)),0,1)</f>
        <v>1</v>
      </c>
      <c r="AN3" s="97">
        <f>IF(ISNA(MATCH($AH3,'Overlap Study'!$BU$186:$BU$233,0)),0,1)</f>
        <v>1</v>
      </c>
      <c r="AO3" s="97">
        <f>IF(ISNA(MATCH(AH3,'Overlap Study'!BJ$186:BJ$233,0)),0,1)</f>
        <v>0</v>
      </c>
      <c r="AP3" s="97">
        <f>IF(ISNA(MATCH($AH3,'Overlap Study'!AZ$186:AZ$233,0)),0,1)</f>
        <v>1</v>
      </c>
      <c r="AQ3" s="97">
        <f>IF(ISNA(MATCH($AH3,'Overlap Study'!AT$186:AT$233,0)),0,1)</f>
        <v>1</v>
      </c>
      <c r="AR3" s="97">
        <f>IF(ISNA(MATCH($AH3,'Overlap Study'!AN$186:AN$233,0)),0,1)</f>
        <v>1</v>
      </c>
      <c r="AS3" s="97">
        <f>IF(ISNA(MATCH($AH3,'Overlap Study'!AH$186:AH$233,0)),0,1)</f>
        <v>1</v>
      </c>
      <c r="AT3" s="97">
        <f>IF(ISNA(MATCH(AH3,'Overlap Study'!$AB$186:$AB$233,0)),0,1)</f>
        <v>0</v>
      </c>
      <c r="AU3" s="97">
        <f>IF(ISNA(MATCH($AH3,'Overlap Study'!$V$186:$V$233,0)),0,1)</f>
        <v>1</v>
      </c>
      <c r="AV3" s="97">
        <f>IF(ISNA(MATCH($AH3,'Overlap Study'!$P$186:$P$233,0)),0,1)</f>
        <v>1</v>
      </c>
      <c r="AW3" s="97"/>
      <c r="AX3" s="106"/>
      <c r="BA3" t="s">
        <v>22</v>
      </c>
      <c r="BB3" s="97"/>
      <c r="BC3" s="164">
        <v>217</v>
      </c>
      <c r="BD3" s="105">
        <f>SUM(BE3:BN3)</f>
        <v>7</v>
      </c>
      <c r="BE3" s="112">
        <f>IF(ISNA(MATCH($BC3,'Overlap Study'!$DZ$186:$DZ$240,0)),0,1)</f>
        <v>0</v>
      </c>
      <c r="BF3" s="97">
        <f>IF(ISNA(MATCH(BC3,'Overlap Study'!$DJ$240:$DJ$263,0)),0,1)</f>
        <v>1</v>
      </c>
      <c r="BG3" s="99">
        <f>IF(ISNA(MATCH(BC3,'Overlap Study'!$CU$240:$CU$263,0)),0,1)</f>
        <v>0</v>
      </c>
      <c r="BH3" s="99">
        <f>IF(ISNA(MATCH(BC3,'Overlap Study'!$CG$240:$CG$263,0)),0,1)</f>
        <v>1</v>
      </c>
      <c r="BI3" s="97">
        <f>IF(ISNA(MATCH(BC3,'Overlap Study'!$BU$240:$BU$263,0)),0,1)</f>
        <v>1</v>
      </c>
      <c r="BJ3" s="97">
        <f>IF(ISNA(MATCH(BC3,'Overlap Study'!$BJ$240:$BJ$263,0)),0,1)</f>
        <v>1</v>
      </c>
      <c r="BK3" s="97">
        <f>IF(ISNA(MATCH(BC3,'Overlap Study'!$AZ$240:$AZ$263,0)),0,1)</f>
        <v>1</v>
      </c>
      <c r="BL3" s="97">
        <f>IF(ISNA(MATCH(BC3,'Overlap Study'!$AT$240:$AT$263,0)),0,1)</f>
        <v>0</v>
      </c>
      <c r="BM3" s="97">
        <f>IF(ISNA(MATCH(BC3,'Overlap Study'!$AN$240:$AN$263,0)),0,1)</f>
        <v>1</v>
      </c>
      <c r="BN3" s="106">
        <f>IF(ISNA(MATCH(BC3,'Overlap Study'!$AH$240:$AH$263,0)),0,1)</f>
        <v>1</v>
      </c>
      <c r="BO3" s="97">
        <f>IF(ISNA(MATCH(BC3,'Overlap Study'!$AB$240:$AB$263,0)),0,1)</f>
        <v>0</v>
      </c>
      <c r="BP3" s="97">
        <f>IF(ISNA(MATCH(BC3,'Overlap Study'!$V$240:$V$263,0)),0,1)</f>
        <v>0</v>
      </c>
      <c r="BQ3" s="97">
        <f>IF(ISNA(MATCH(BC3,'Overlap Study'!$P$240:$P$263,0)),0,1)</f>
        <v>0</v>
      </c>
      <c r="BR3" s="97"/>
      <c r="BS3" s="106"/>
      <c r="BT3">
        <f t="shared" si="0"/>
        <v>8</v>
      </c>
      <c r="BW3" s="97"/>
      <c r="BX3" s="133">
        <v>217</v>
      </c>
      <c r="BY3" s="210">
        <f>SUM(CA3:CI3)</f>
        <v>5</v>
      </c>
      <c r="BZ3" s="112">
        <f>IF(ISNA(MATCH(BX3,'Overlap Study'!$EA$186:$EA$240,0)),0,1)</f>
        <v>0</v>
      </c>
      <c r="CA3" s="97">
        <f>IF(ISNA(MATCH(BX3,'Overlap Study'!$DJ$270:$DJ$281,0)),0,1)</f>
        <v>0</v>
      </c>
      <c r="CB3" s="99">
        <f>IF(ISNA(MATCH(BX3,'Overlap Study'!$CU$270:$CU$281,0)),0,1)</f>
        <v>0</v>
      </c>
      <c r="CC3" s="99">
        <f>IF(ISNA(MATCH(BX3,'Overlap Study'!$CG$270:$CG$281,0)),0,1)</f>
        <v>1</v>
      </c>
      <c r="CD3" s="97">
        <f>IF(ISNA(MATCH(BX3,'Overlap Study'!$BU$270:$BU$281,0)),0,1)</f>
        <v>0</v>
      </c>
      <c r="CE3" s="97">
        <f>IF(ISNA(MATCH(BX3,'Overlap Study'!$BJ$270:$BJ$281,0)),0,1)</f>
        <v>1</v>
      </c>
      <c r="CF3" s="97">
        <f>IF(ISNA(MATCH(BX3,'Overlap Study'!$AZ$270:$AZ$281,0)),0,1)</f>
        <v>1</v>
      </c>
      <c r="CG3" s="97">
        <f>IF(ISNA(MATCH(BX3,'Overlap Study'!$AT$270:$AT$281,0)),0,1)</f>
        <v>0</v>
      </c>
      <c r="CH3" s="97">
        <f>IF(ISNA(MATCH(BX3,'Overlap Study'!$AN$270:$AN$281,0)),0,1)</f>
        <v>1</v>
      </c>
      <c r="CI3" s="106">
        <f>IF(ISNA(MATCH(BX3,'Overlap Study'!$AH$270:$AH$281,0)),0,1)</f>
        <v>1</v>
      </c>
      <c r="CJ3" s="97">
        <f>IF(ISNA(MATCH($BX3,'Overlap Study'!$AB$270:$AB$281,0)),0,1)</f>
        <v>0</v>
      </c>
      <c r="CK3" s="97">
        <f>IF(ISNA(MATCH($BX3,'Overlap Study'!$V$270:$V$281,0)),0,1)</f>
        <v>0</v>
      </c>
      <c r="CL3" s="97">
        <f>IF(ISNA(MATCH($BX3,'Overlap Study'!$P$270:$P$281,0)),0,1)</f>
        <v>0</v>
      </c>
      <c r="CM3" s="97"/>
      <c r="CN3" s="106"/>
      <c r="CO3">
        <f t="shared" si="1"/>
        <v>8</v>
      </c>
      <c r="CS3" s="133">
        <v>177</v>
      </c>
      <c r="CT3" s="471">
        <f t="shared" ref="CT3:CT44" si="3">SUM(CU3:DD3)</f>
        <v>3</v>
      </c>
      <c r="CU3" s="97">
        <f>IF(ISNA(MATCH(CS3,'Overlap Study'!$EB$186:$EB$200,0)),0,1)</f>
        <v>0</v>
      </c>
      <c r="CV3" s="97">
        <f>IF(ISNA(MATCH(CS3,'Overlap Study'!$DJ$288:$DJ$293,0)),0,1)</f>
        <v>0</v>
      </c>
      <c r="CW3" s="99">
        <f>IF(ISNA(MATCH(CS3,'Overlap Study'!$CU$288:$CU$293,0)),0,1)</f>
        <v>0</v>
      </c>
      <c r="CX3" s="99">
        <f>IF(ISNA(MATCH(CS3,'Overlap Study'!$CG$288:$CG$293,0)),0,1)</f>
        <v>1</v>
      </c>
      <c r="CY3" s="97">
        <f>IF(ISNA(MATCH(CS3,'Overlap Study'!$BU$288:$BU$293,0)),0,1)</f>
        <v>1</v>
      </c>
      <c r="CZ3" s="97">
        <f>IF(ISNA(MATCH(CS3,'Overlap Study'!$BJ$288:$BJ$293,0)),0,1)</f>
        <v>0</v>
      </c>
      <c r="DA3" s="97">
        <f>IF(ISNA(MATCH(CS3,'Overlap Study'!$AZ$288:$AZ$293,0)),0,1)</f>
        <v>0</v>
      </c>
      <c r="DB3" s="97">
        <f>IF(ISNA(MATCH(CS3,'Overlap Study'!$AT$288:$AT$293,0)),0,1)</f>
        <v>1</v>
      </c>
      <c r="DC3" s="97">
        <f>IF(ISNA(MATCH(CS3,'Overlap Study'!$AN$288:$AN$293,0)),0,1)</f>
        <v>0</v>
      </c>
      <c r="DD3" s="97">
        <f>IF(ISNA(MATCH(CS3,'Overlap Study'!$AH$288:$AH$293,0)),0,1)</f>
        <v>0</v>
      </c>
      <c r="DE3" s="112">
        <f>IF(ISNA(MATCH(CS3,'Overlap Study'!$AB$288:$AB$293,0)),0,1)</f>
        <v>0</v>
      </c>
      <c r="DF3" s="97">
        <f>IF(ISNA(MATCH(CS3,'Overlap Study'!$V$288:$V$293,0)),0,1)</f>
        <v>0</v>
      </c>
      <c r="DG3" s="97">
        <f>IF(ISNA(MATCH(CS3,'Overlap Study'!$P$288:$P$293,0)),0,1)</f>
        <v>0</v>
      </c>
      <c r="DH3" s="97"/>
      <c r="DI3" s="106"/>
      <c r="DJ3">
        <f t="shared" ref="DJ3:DJ44" si="4">INDEX($N$2:$O$599,MATCH(CS3,$N$2:$N$599,0),2)</f>
        <v>7</v>
      </c>
      <c r="DN3" s="133">
        <v>111</v>
      </c>
      <c r="DO3" s="471">
        <f>SUM(DP3:DY3)</f>
        <v>2</v>
      </c>
      <c r="DP3" s="97">
        <f>IF(ISNA(MATCH($DN3,'Overlap Study'!$EC$186:$EC$200,0)),0,1)</f>
        <v>0</v>
      </c>
      <c r="DQ3" s="97">
        <f>IF(ISNA(MATCH($DN3,'Overlap Study'!$DJ$300:$DJ$302,0)),0,1)</f>
        <v>0</v>
      </c>
      <c r="DR3" s="99">
        <f>IF(ISNA(MATCH($DN3,'Overlap Study'!$CU$300:$CU$302,0)),0,1)</f>
        <v>0</v>
      </c>
      <c r="DS3" s="99">
        <f>IF(ISNA(MATCH($DN3,'Overlap Study'!$CG$300:$CG$302,0)),0,1)</f>
        <v>1</v>
      </c>
      <c r="DT3" s="97">
        <f>IF(ISNA(MATCH(DN3,'Overlap Study'!$BU$300:$BU$302,0)),0,1)</f>
        <v>0</v>
      </c>
      <c r="DU3" s="97">
        <f>IF(ISNA(MATCH(DN3,'Overlap Study'!$BJ$300:$BJ$302,0)),0,1)</f>
        <v>1</v>
      </c>
      <c r="DV3" s="97">
        <f>IF(ISNA(MATCH(DN3,'Overlap Study'!$AZ$300:$AZ$302,0)),0,1)</f>
        <v>0</v>
      </c>
      <c r="DW3" s="97">
        <f>IF(ISNA(MATCH(DN3,'Overlap Study'!$AT$300:$AT$302,0)),0,1)</f>
        <v>0</v>
      </c>
      <c r="DX3" s="97">
        <f>IF(ISNA(MATCH(DN3,'Overlap Study'!$AN$300:$AN$302,0)),0,1)</f>
        <v>0</v>
      </c>
      <c r="DY3" s="97">
        <f>IF(ISNA(MATCH(DN3,'Overlap Study'!$AH$300:$AH$302,0)),0,1)</f>
        <v>0</v>
      </c>
      <c r="DZ3" s="112">
        <f>IF(ISNA(MATCH($DN3,'Overlap Study'!$AB$300:$AB$302,0)),0,1)</f>
        <v>0</v>
      </c>
      <c r="EA3" s="97">
        <f>IF(ISNA(MATCH($DN3,'Overlap Study'!$V$300:$V$302,0)),0,1)</f>
        <v>1</v>
      </c>
      <c r="EB3" s="97">
        <f>IF(ISNA(MATCH($DN3,'Overlap Study'!$P$300:$P$302,0)),0,1)</f>
        <v>0</v>
      </c>
      <c r="EC3" s="97"/>
      <c r="ED3" s="106"/>
      <c r="EE3">
        <f t="shared" si="2"/>
        <v>9</v>
      </c>
    </row>
    <row r="4" spans="1:135" x14ac:dyDescent="0.2">
      <c r="A4" s="98"/>
      <c r="B4" s="206"/>
      <c r="C4" s="208">
        <v>3</v>
      </c>
      <c r="D4" s="392">
        <f>COUNTIF(O$2:O$599,"=3")</f>
        <v>32</v>
      </c>
      <c r="E4" s="392">
        <f>COUNTIF(AI$2:AI$600,"=3")</f>
        <v>22</v>
      </c>
      <c r="F4" s="206">
        <f>COUNTIF(BD$2:BD$433,"=3")</f>
        <v>8</v>
      </c>
      <c r="G4" s="392">
        <f>COUNTIF(BY$2:BY$426,"=3")</f>
        <v>5</v>
      </c>
      <c r="H4" s="206">
        <f>COUNTIF(CT$2:CT$603,"=3")</f>
        <v>5</v>
      </c>
      <c r="I4" s="392">
        <f>COUNTIF(DO$2:DO$603,"=3")</f>
        <v>1</v>
      </c>
      <c r="J4" s="206"/>
      <c r="L4" s="118">
        <f t="shared" ref="L4:L67" si="5">L3+1</f>
        <v>3</v>
      </c>
      <c r="N4" s="204">
        <v>148</v>
      </c>
      <c r="O4" s="210">
        <f>SUM(P4:Y4)</f>
        <v>10</v>
      </c>
      <c r="P4" s="97">
        <f>IF(ISNA(MATCH(N4,'Overlap Study'!DY$62:DY$174,0)),0,1)</f>
        <v>1</v>
      </c>
      <c r="Q4" s="97">
        <f>IF(ISNA(MATCH(N4,'Overlap Study'!DJ$62:DJ$157,0)),0,1)</f>
        <v>1</v>
      </c>
      <c r="R4" s="99">
        <f>IF(ISNA(MATCH(N4,'Overlap Study'!CU$62:CU$157,0)),0,1)</f>
        <v>1</v>
      </c>
      <c r="S4" s="99">
        <f>IF(ISNA(MATCH(N4,'Overlap Study'!CG$62:CG$157,0)),0,1)</f>
        <v>1</v>
      </c>
      <c r="T4" s="97">
        <f>IF(ISNA(MATCH(N4,'Overlap Study'!BU$62:BU$157,0)),0,1)</f>
        <v>1</v>
      </c>
      <c r="U4" s="97">
        <f>IF(ISNA(MATCH(N4,'Overlap Study'!BJ$62:BJ$157,0)),0,1)</f>
        <v>1</v>
      </c>
      <c r="V4" s="97">
        <f>IF(ISNA(MATCH($N4,'Overlap Study'!AZ$62:AZ$157,0)),0,1)</f>
        <v>1</v>
      </c>
      <c r="W4" s="97">
        <f>IF(ISNA(MATCH($N4,'Overlap Study'!AT$62:AT$157,0)),0,1)</f>
        <v>1</v>
      </c>
      <c r="X4" s="97">
        <f>IF(ISNA(MATCH($N4,'Overlap Study'!AN$62:AN$157,0)),0,1)</f>
        <v>1</v>
      </c>
      <c r="Y4" s="106">
        <f>IF(ISNA(MATCH($N4,'Overlap Study'!AH$62:AH$157,0)),0,1)</f>
        <v>1</v>
      </c>
      <c r="Z4" s="97">
        <f>IF(ISNA(MATCH($N4,'Overlap Study'!AB$62:AB$157,0)),0,1)</f>
        <v>1</v>
      </c>
      <c r="AA4" s="97">
        <f>IF(ISNA(MATCH($N4,'Overlap Study'!V$62:V$157,0)),0,1)</f>
        <v>0</v>
      </c>
      <c r="AB4" s="97">
        <f>IF(ISNA(MATCH($N4,'Overlap Study'!P$62:P$157,0)),0,1)</f>
        <v>1</v>
      </c>
      <c r="AC4" s="97">
        <f>IF(ISNA(MATCH($N4,'Overlap Study'!H$53:H$132,0)),0,1)</f>
        <v>1</v>
      </c>
      <c r="AD4" s="106">
        <f>IF(ISNA(MATCH($N4,'Overlap Study'!B$53:B$100,0)),0,1)</f>
        <v>0</v>
      </c>
      <c r="AF4" s="98"/>
      <c r="AH4" s="196">
        <v>1114</v>
      </c>
      <c r="AI4" s="210">
        <f>SUM(AJ4:AS4)</f>
        <v>9</v>
      </c>
      <c r="AJ4" s="97">
        <f>IF(ISNA(MATCH($AH4,'Overlap Study'!$DY$186:$DY$245,0)),0,1)</f>
        <v>1</v>
      </c>
      <c r="AK4" s="97">
        <f>IF(ISNA(MATCH($AH4,'Overlap Study'!$DJ$186:$DJ$233,0)),0,1)</f>
        <v>1</v>
      </c>
      <c r="AL4" s="99">
        <f>IF(ISNA(MATCH($AH4,'Overlap Study'!$CU$186:$CU$233,0)),0,1)</f>
        <v>1</v>
      </c>
      <c r="AM4" s="99">
        <f>IF(ISNA(MATCH($AH4,'Overlap Study'!$CG$186:$CG$233,0)),0,1)</f>
        <v>1</v>
      </c>
      <c r="AN4" s="97">
        <f>IF(ISNA(MATCH($AH4,'Overlap Study'!$BU$186:$BU$233,0)),0,1)</f>
        <v>1</v>
      </c>
      <c r="AO4" s="97">
        <f>IF(ISNA(MATCH(AH4,'Overlap Study'!BJ$186:BJ$233,0)),0,1)</f>
        <v>1</v>
      </c>
      <c r="AP4" s="97">
        <f>IF(ISNA(MATCH($AH4,'Overlap Study'!AZ$186:AZ$233,0)),0,1)</f>
        <v>1</v>
      </c>
      <c r="AQ4" s="97">
        <f>IF(ISNA(MATCH($AH4,'Overlap Study'!AT$186:AT$233,0)),0,1)</f>
        <v>1</v>
      </c>
      <c r="AR4" s="97">
        <f>IF(ISNA(MATCH($AH4,'Overlap Study'!AN$186:AN$233,0)),0,1)</f>
        <v>1</v>
      </c>
      <c r="AS4" s="97">
        <f>IF(ISNA(MATCH($AH4,'Overlap Study'!AH$186:AH$233,0)),0,1)</f>
        <v>0</v>
      </c>
      <c r="AT4" s="97">
        <f>IF(ISNA(MATCH(AH4,'Overlap Study'!$AB$186:$AB$233,0)),0,1)</f>
        <v>0</v>
      </c>
      <c r="AU4" s="97">
        <f>IF(ISNA(MATCH($AH4,'Overlap Study'!$V$186:$V$233,0)),0,1)</f>
        <v>1</v>
      </c>
      <c r="AV4" s="97">
        <f>IF(ISNA(MATCH($AH4,'Overlap Study'!$P$186:$P$233,0)),0,1)</f>
        <v>0</v>
      </c>
      <c r="AW4" s="97"/>
      <c r="AX4" s="106"/>
      <c r="BB4" s="97"/>
      <c r="BC4" s="166">
        <v>177</v>
      </c>
      <c r="BD4" s="105">
        <f>SUM(BE4:BN4)</f>
        <v>6</v>
      </c>
      <c r="BE4" s="112">
        <f>IF(ISNA(MATCH($BC4,'Overlap Study'!$DZ$186:$DZ$240,0)),0,1)</f>
        <v>0</v>
      </c>
      <c r="BF4" s="97">
        <f>IF(ISNA(MATCH(BC4,'Overlap Study'!$DJ$240:$DJ$263,0)),0,1)</f>
        <v>0</v>
      </c>
      <c r="BG4" s="99">
        <f>IF(ISNA(MATCH(BC4,'Overlap Study'!$CU$240:$CU$263,0)),0,1)</f>
        <v>0</v>
      </c>
      <c r="BH4" s="99">
        <f>IF(ISNA(MATCH(BC4,'Overlap Study'!$CG$240:$CG$263,0)),0,1)</f>
        <v>1</v>
      </c>
      <c r="BI4" s="97">
        <f>IF(ISNA(MATCH(BC4,'Overlap Study'!$BU$240:$BU$263,0)),0,1)</f>
        <v>1</v>
      </c>
      <c r="BJ4" s="97">
        <f>IF(ISNA(MATCH(BC4,'Overlap Study'!$BJ$240:$BJ$263,0)),0,1)</f>
        <v>1</v>
      </c>
      <c r="BK4" s="97">
        <f>IF(ISNA(MATCH(BC4,'Overlap Study'!$AZ$240:$AZ$263,0)),0,1)</f>
        <v>1</v>
      </c>
      <c r="BL4" s="97">
        <f>IF(ISNA(MATCH(BC4,'Overlap Study'!$AT$240:$AT$263,0)),0,1)</f>
        <v>1</v>
      </c>
      <c r="BM4" s="97">
        <f>IF(ISNA(MATCH(BC4,'Overlap Study'!$AN$240:$AN$263,0)),0,1)</f>
        <v>1</v>
      </c>
      <c r="BN4" s="106">
        <f>IF(ISNA(MATCH(BC4,'Overlap Study'!$AH$240:$AH$263,0)),0,1)</f>
        <v>0</v>
      </c>
      <c r="BO4" s="97">
        <f>IF(ISNA(MATCH(BC4,'Overlap Study'!$AB$240:$AB$263,0)),0,1)</f>
        <v>1</v>
      </c>
      <c r="BP4" s="97">
        <f>IF(ISNA(MATCH(BC4,'Overlap Study'!$V$240:$V$263,0)),0,1)</f>
        <v>0</v>
      </c>
      <c r="BQ4" s="97">
        <f>IF(ISNA(MATCH(BC4,'Overlap Study'!$P$240:$P$263,0)),0,1)</f>
        <v>0</v>
      </c>
      <c r="BR4" s="97"/>
      <c r="BS4" s="106"/>
      <c r="BT4">
        <f t="shared" si="0"/>
        <v>7</v>
      </c>
      <c r="BW4" s="97"/>
      <c r="BX4" s="133">
        <v>67</v>
      </c>
      <c r="BY4" s="210">
        <f>SUM(CA4:CI4)</f>
        <v>4</v>
      </c>
      <c r="BZ4" s="112">
        <f>IF(ISNA(MATCH(BX4,'Overlap Study'!$EA$186:$EA$240,0)),0,1)</f>
        <v>1</v>
      </c>
      <c r="CA4" s="97">
        <f>IF(ISNA(MATCH(BX4,'Overlap Study'!$DJ$270:$DJ$281,0)),0,1)</f>
        <v>0</v>
      </c>
      <c r="CB4" s="99">
        <f>IF(ISNA(MATCH(BX4,'Overlap Study'!$CU$270:$CU$281,0)),0,1)</f>
        <v>0</v>
      </c>
      <c r="CC4" s="99">
        <f>IF(ISNA(MATCH(BX4,'Overlap Study'!$CG$270:$CG$281,0)),0,1)</f>
        <v>0</v>
      </c>
      <c r="CD4" s="97">
        <f>IF(ISNA(MATCH(BX4,'Overlap Study'!$BU$270:$BU$281,0)),0,1)</f>
        <v>1</v>
      </c>
      <c r="CE4" s="97">
        <f>IF(ISNA(MATCH(BX4,'Overlap Study'!$BJ$270:$BJ$281,0)),0,1)</f>
        <v>1</v>
      </c>
      <c r="CF4" s="97">
        <f>IF(ISNA(MATCH(BX4,'Overlap Study'!$AZ$270:$AZ$281,0)),0,1)</f>
        <v>1</v>
      </c>
      <c r="CG4" s="97">
        <f>IF(ISNA(MATCH(BX4,'Overlap Study'!$AT$270:$AT$281,0)),0,1)</f>
        <v>0</v>
      </c>
      <c r="CH4" s="97">
        <f>IF(ISNA(MATCH(BX4,'Overlap Study'!$AN$270:$AN$281,0)),0,1)</f>
        <v>0</v>
      </c>
      <c r="CI4" s="106">
        <f>IF(ISNA(MATCH(BX4,'Overlap Study'!$AH$270:$AH$281,0)),0,1)</f>
        <v>1</v>
      </c>
      <c r="CJ4" s="97">
        <f>IF(ISNA(MATCH($BX4,'Overlap Study'!$AB$270:$AB$281,0)),0,1)</f>
        <v>1</v>
      </c>
      <c r="CK4" s="97">
        <f>IF(ISNA(MATCH($BX4,'Overlap Study'!$V$270:$V$281,0)),0,1)</f>
        <v>0</v>
      </c>
      <c r="CL4" s="97">
        <f>IF(ISNA(MATCH($BX4,'Overlap Study'!$P$270:$P$281,0)),0,1)</f>
        <v>0</v>
      </c>
      <c r="CM4" s="97"/>
      <c r="CN4" s="106"/>
      <c r="CO4">
        <f t="shared" si="1"/>
        <v>9</v>
      </c>
      <c r="CS4" s="133">
        <v>217</v>
      </c>
      <c r="CT4" s="471">
        <f t="shared" si="3"/>
        <v>3</v>
      </c>
      <c r="CU4" s="97">
        <f>IF(ISNA(MATCH(CS4,'Overlap Study'!$EB$186:$EB$200,0)),0,1)</f>
        <v>0</v>
      </c>
      <c r="CV4" s="97">
        <f>IF(ISNA(MATCH(CS4,'Overlap Study'!$DJ$288:$DJ$293,0)),0,1)</f>
        <v>0</v>
      </c>
      <c r="CW4" s="99">
        <f>IF(ISNA(MATCH(CS4,'Overlap Study'!$CU$288:$CU$293,0)),0,1)</f>
        <v>0</v>
      </c>
      <c r="CX4" s="99">
        <f>IF(ISNA(MATCH(CS4,'Overlap Study'!$CG$288:$CG$293,0)),0,1)</f>
        <v>0</v>
      </c>
      <c r="CY4" s="97">
        <f>IF(ISNA(MATCH(CS4,'Overlap Study'!$BU$288:$BU$293,0)),0,1)</f>
        <v>0</v>
      </c>
      <c r="CZ4" s="97">
        <f>IF(ISNA(MATCH(CS4,'Overlap Study'!$BJ$288:$BJ$293,0)),0,1)</f>
        <v>1</v>
      </c>
      <c r="DA4" s="97">
        <f>IF(ISNA(MATCH(CS4,'Overlap Study'!$AZ$288:$AZ$293,0)),0,1)</f>
        <v>1</v>
      </c>
      <c r="DB4" s="97">
        <f>IF(ISNA(MATCH(CS4,'Overlap Study'!$AT$288:$AT$293,0)),0,1)</f>
        <v>0</v>
      </c>
      <c r="DC4" s="97">
        <f>IF(ISNA(MATCH(CS4,'Overlap Study'!$AN$288:$AN$293,0)),0,1)</f>
        <v>1</v>
      </c>
      <c r="DD4" s="97">
        <f>IF(ISNA(MATCH(CS4,'Overlap Study'!$AH$288:$AH$293,0)),0,1)</f>
        <v>0</v>
      </c>
      <c r="DE4" s="112">
        <f>IF(ISNA(MATCH(CS4,'Overlap Study'!$AB$288:$AB$293,0)),0,1)</f>
        <v>0</v>
      </c>
      <c r="DF4" s="97">
        <f>IF(ISNA(MATCH(CS4,'Overlap Study'!$V$288:$V$293,0)),0,1)</f>
        <v>0</v>
      </c>
      <c r="DG4" s="97">
        <f>IF(ISNA(MATCH(CS4,'Overlap Study'!$P$288:$P$293,0)),0,1)</f>
        <v>0</v>
      </c>
      <c r="DH4" s="97"/>
      <c r="DI4" s="106"/>
      <c r="DJ4">
        <f t="shared" si="4"/>
        <v>8</v>
      </c>
      <c r="DN4" s="133">
        <v>177</v>
      </c>
      <c r="DO4" s="471">
        <f>SUM(DP4:DY4)</f>
        <v>2</v>
      </c>
      <c r="DP4" s="97">
        <f>IF(ISNA(MATCH($DN4,'Overlap Study'!$EC$186:$EC$200,0)),0,1)</f>
        <v>0</v>
      </c>
      <c r="DQ4" s="97">
        <f>IF(ISNA(MATCH($DN4,'Overlap Study'!$DJ$300:$DJ$302,0)),0,1)</f>
        <v>0</v>
      </c>
      <c r="DR4" s="99">
        <f>IF(ISNA(MATCH($DN4,'Overlap Study'!$CU$300:$CU$302,0)),0,1)</f>
        <v>0</v>
      </c>
      <c r="DS4" s="99">
        <f>IF(ISNA(MATCH($DN4,'Overlap Study'!$CG$300:$CG$302,0)),0,1)</f>
        <v>0</v>
      </c>
      <c r="DT4" s="97">
        <f>IF(ISNA(MATCH(DN4,'Overlap Study'!$BU$300:$BU$302,0)),0,1)</f>
        <v>1</v>
      </c>
      <c r="DU4" s="97">
        <f>IF(ISNA(MATCH(DN4,'Overlap Study'!$BJ$300:$BJ$302,0)),0,1)</f>
        <v>0</v>
      </c>
      <c r="DV4" s="97">
        <f>IF(ISNA(MATCH(DN4,'Overlap Study'!$AZ$300:$AZ$302,0)),0,1)</f>
        <v>0</v>
      </c>
      <c r="DW4" s="97">
        <f>IF(ISNA(MATCH(DN4,'Overlap Study'!$AT$300:$AT$302,0)),0,1)</f>
        <v>1</v>
      </c>
      <c r="DX4" s="97">
        <f>IF(ISNA(MATCH(DN4,'Overlap Study'!$AN$300:$AN$302,0)),0,1)</f>
        <v>0</v>
      </c>
      <c r="DY4" s="97">
        <f>IF(ISNA(MATCH(DN4,'Overlap Study'!$AH$300:$AH$302,0)),0,1)</f>
        <v>0</v>
      </c>
      <c r="DZ4" s="112">
        <f>IF(ISNA(MATCH($DN4,'Overlap Study'!$AB$300:$AB$302,0)),0,1)</f>
        <v>0</v>
      </c>
      <c r="EA4" s="97">
        <f>IF(ISNA(MATCH($DN4,'Overlap Study'!$V$300:$V$302,0)),0,1)</f>
        <v>0</v>
      </c>
      <c r="EB4" s="97">
        <f>IF(ISNA(MATCH($DN4,'Overlap Study'!$P$300:$P$302,0)),0,1)</f>
        <v>0</v>
      </c>
      <c r="EC4" s="97"/>
      <c r="ED4" s="106"/>
      <c r="EE4">
        <f t="shared" si="2"/>
        <v>7</v>
      </c>
    </row>
    <row r="5" spans="1:135" x14ac:dyDescent="0.2">
      <c r="A5" s="98"/>
      <c r="B5" s="206"/>
      <c r="C5" s="208">
        <v>4</v>
      </c>
      <c r="D5" s="392">
        <f>COUNTIF(O$2:O$599,"=4")</f>
        <v>33</v>
      </c>
      <c r="E5" s="392">
        <f>COUNTIF(AI$2:AI$600,"=4")</f>
        <v>14</v>
      </c>
      <c r="F5" s="206">
        <f>COUNTIF(BD$2:BD$433,"=4")</f>
        <v>2</v>
      </c>
      <c r="G5" s="392">
        <f>COUNTIF(BY$2:BY$426,"=4")</f>
        <v>2</v>
      </c>
      <c r="H5" s="206">
        <f>COUNTIF(CT$2:CT$603,"=4")</f>
        <v>1</v>
      </c>
      <c r="I5" s="392">
        <f>COUNTIF(DO$2:DO$603,"=4")</f>
        <v>0</v>
      </c>
      <c r="J5" s="206"/>
      <c r="L5" s="118">
        <f t="shared" si="5"/>
        <v>4</v>
      </c>
      <c r="N5" s="105">
        <v>254</v>
      </c>
      <c r="O5" s="210">
        <f>SUM(P5:Y5)</f>
        <v>10</v>
      </c>
      <c r="P5" s="97">
        <f>IF(ISNA(MATCH(N5,'Overlap Study'!DY$62:DY$174,0)),0,1)</f>
        <v>1</v>
      </c>
      <c r="Q5" s="97">
        <f>IF(ISNA(MATCH(N5,'Overlap Study'!DJ$62:DJ$157,0)),0,1)</f>
        <v>1</v>
      </c>
      <c r="R5" s="99">
        <f>IF(ISNA(MATCH(N5,'Overlap Study'!CU$62:CU$157,0)),0,1)</f>
        <v>1</v>
      </c>
      <c r="S5" s="99">
        <f>IF(ISNA(MATCH(N5,'Overlap Study'!CG$62:CG$157,0)),0,1)</f>
        <v>1</v>
      </c>
      <c r="T5" s="97">
        <f>IF(ISNA(MATCH(N5,'Overlap Study'!BU$62:BU$157,0)),0,1)</f>
        <v>1</v>
      </c>
      <c r="U5" s="97">
        <f>IF(ISNA(MATCH(N5,'Overlap Study'!BJ$62:BJ$157,0)),0,1)</f>
        <v>1</v>
      </c>
      <c r="V5" s="97">
        <f>IF(ISNA(MATCH($N5,'Overlap Study'!AZ$62:AZ$157,0)),0,1)</f>
        <v>1</v>
      </c>
      <c r="W5" s="97">
        <f>IF(ISNA(MATCH($N5,'Overlap Study'!AT$62:AT$157,0)),0,1)</f>
        <v>1</v>
      </c>
      <c r="X5" s="97">
        <f>IF(ISNA(MATCH($N5,'Overlap Study'!AN$62:AN$157,0)),0,1)</f>
        <v>1</v>
      </c>
      <c r="Y5" s="106">
        <f>IF(ISNA(MATCH($N5,'Overlap Study'!AH$62:AH$157,0)),0,1)</f>
        <v>1</v>
      </c>
      <c r="Z5" s="97">
        <f>IF(ISNA(MATCH($N5,'Overlap Study'!AB$62:AB$157,0)),0,1)</f>
        <v>1</v>
      </c>
      <c r="AA5" s="97">
        <f>IF(ISNA(MATCH($N5,'Overlap Study'!V$62:V$157,0)),0,1)</f>
        <v>1</v>
      </c>
      <c r="AB5" s="97">
        <f>IF(ISNA(MATCH($N5,'Overlap Study'!P$62:P$157,0)),0,1)</f>
        <v>1</v>
      </c>
      <c r="AC5" s="97">
        <f>IF(ISNA(MATCH($N5,'Overlap Study'!H$53:H$132,0)),0,1)</f>
        <v>1</v>
      </c>
      <c r="AD5" s="106">
        <f>IF(ISNA(MATCH($N5,'Overlap Study'!B$53:B$100,0)),0,1)</f>
        <v>1</v>
      </c>
      <c r="AF5" s="98"/>
      <c r="AH5" s="166">
        <v>33</v>
      </c>
      <c r="AI5" s="210">
        <f>SUM(AJ5:AS5)</f>
        <v>8</v>
      </c>
      <c r="AJ5" s="97">
        <f>IF(ISNA(MATCH($AH5,'Overlap Study'!$DY$186:$DY$245,0)),0,1)</f>
        <v>1</v>
      </c>
      <c r="AK5" s="97">
        <f>IF(ISNA(MATCH($AH5,'Overlap Study'!$DJ$186:$DJ$233,0)),0,1)</f>
        <v>1</v>
      </c>
      <c r="AL5" s="99">
        <f>IF(ISNA(MATCH($AH5,'Overlap Study'!$CU$186:$CU$233,0)),0,1)</f>
        <v>0</v>
      </c>
      <c r="AM5" s="99">
        <f>IF(ISNA(MATCH($AH5,'Overlap Study'!$CG$186:$CG$233,0)),0,1)</f>
        <v>1</v>
      </c>
      <c r="AN5" s="97">
        <f>IF(ISNA(MATCH($AH5,'Overlap Study'!$BU$186:$BU$233,0)),0,1)</f>
        <v>1</v>
      </c>
      <c r="AO5" s="97">
        <f>IF(ISNA(MATCH(AH5,'Overlap Study'!BJ$186:BJ$233,0)),0,1)</f>
        <v>1</v>
      </c>
      <c r="AP5" s="97">
        <f>IF(ISNA(MATCH($AH5,'Overlap Study'!AZ$186:AZ$233,0)),0,1)</f>
        <v>1</v>
      </c>
      <c r="AQ5" s="97">
        <f>IF(ISNA(MATCH($AH5,'Overlap Study'!AT$186:AT$233,0)),0,1)</f>
        <v>0</v>
      </c>
      <c r="AR5" s="97">
        <f>IF(ISNA(MATCH($AH5,'Overlap Study'!AN$186:AN$233,0)),0,1)</f>
        <v>1</v>
      </c>
      <c r="AS5" s="97">
        <f>IF(ISNA(MATCH($AH5,'Overlap Study'!AH$186:AH$233,0)),0,1)</f>
        <v>1</v>
      </c>
      <c r="AT5" s="97">
        <f>IF(ISNA(MATCH(AH5,'Overlap Study'!$AB$186:$AB$233,0)),0,1)</f>
        <v>0</v>
      </c>
      <c r="AU5" s="97">
        <f>IF(ISNA(MATCH($AH5,'Overlap Study'!$V$186:$V$233,0)),0,1)</f>
        <v>0</v>
      </c>
      <c r="AV5" s="97">
        <f>IF(ISNA(MATCH($AH5,'Overlap Study'!$P$186:$P$233,0)),0,1)</f>
        <v>0</v>
      </c>
      <c r="AW5" s="97"/>
      <c r="AX5" s="106"/>
      <c r="BB5" s="97"/>
      <c r="BC5" s="164">
        <v>233</v>
      </c>
      <c r="BD5" s="105">
        <f>SUM(BE5:BN5)</f>
        <v>6</v>
      </c>
      <c r="BE5" s="112">
        <f>IF(ISNA(MATCH($BC5,'Overlap Study'!$DZ$186:$DZ$240,0)),0,1)</f>
        <v>0</v>
      </c>
      <c r="BF5" s="97">
        <f>IF(ISNA(MATCH(BC5,'Overlap Study'!$DJ$240:$DJ$263,0)),0,1)</f>
        <v>0</v>
      </c>
      <c r="BG5" s="97">
        <f>IF(ISNA(MATCH(BC5,'Overlap Study'!$CU$240:$CU$263,0)),0,1)</f>
        <v>1</v>
      </c>
      <c r="BH5" s="97">
        <f>IF(ISNA(MATCH(BC5,'Overlap Study'!$CG$240:$CG$263,0)),0,1)</f>
        <v>1</v>
      </c>
      <c r="BI5" s="97">
        <f>IF(ISNA(MATCH(BC5,'Overlap Study'!$BU$240:$BU$263,0)),0,1)</f>
        <v>1</v>
      </c>
      <c r="BJ5" s="97">
        <f>IF(ISNA(MATCH(BC5,'Overlap Study'!$BJ$240:$BJ$263,0)),0,1)</f>
        <v>0</v>
      </c>
      <c r="BK5" s="97">
        <f>IF(ISNA(MATCH(BC5,'Overlap Study'!$AZ$240:$AZ$263,0)),0,1)</f>
        <v>1</v>
      </c>
      <c r="BL5" s="97">
        <f>IF(ISNA(MATCH(BC5,'Overlap Study'!$AT$240:$AT$263,0)),0,1)</f>
        <v>1</v>
      </c>
      <c r="BM5" s="97">
        <f>IF(ISNA(MATCH(BC5,'Overlap Study'!$AN$240:$AN$263,0)),0,1)</f>
        <v>1</v>
      </c>
      <c r="BN5" s="106">
        <f>IF(ISNA(MATCH(BC5,'Overlap Study'!$AH$240:$AH$263,0)),0,1)</f>
        <v>0</v>
      </c>
      <c r="BO5" s="97">
        <f>IF(ISNA(MATCH(BC5,'Overlap Study'!$AB$240:$AB$263,0)),0,1)</f>
        <v>0</v>
      </c>
      <c r="BP5" s="97">
        <f>IF(ISNA(MATCH(BC5,'Overlap Study'!$V$240:$V$263,0)),0,1)</f>
        <v>0</v>
      </c>
      <c r="BQ5" s="97">
        <f>IF(ISNA(MATCH(BC5,'Overlap Study'!$P$240:$P$263,0)),0,1)</f>
        <v>1</v>
      </c>
      <c r="BR5" s="97"/>
      <c r="BS5" s="106"/>
      <c r="BT5">
        <f t="shared" si="0"/>
        <v>8</v>
      </c>
      <c r="BW5" s="97"/>
      <c r="BX5" s="133">
        <v>233</v>
      </c>
      <c r="BY5" s="210">
        <f>SUM(CA5:CI5)</f>
        <v>4</v>
      </c>
      <c r="BZ5" s="112">
        <f>IF(ISNA(MATCH(BX5,'Overlap Study'!$EA$186:$EA$240,0)),0,1)</f>
        <v>0</v>
      </c>
      <c r="CA5" s="97">
        <f>IF(ISNA(MATCH(BX5,'Overlap Study'!$DJ$270:$DJ$281,0)),0,1)</f>
        <v>0</v>
      </c>
      <c r="CB5" s="99">
        <f>IF(ISNA(MATCH(BX5,'Overlap Study'!$CU$270:$CU$281,0)),0,1)</f>
        <v>1</v>
      </c>
      <c r="CC5" s="99">
        <f>IF(ISNA(MATCH(BX5,'Overlap Study'!$CG$270:$CG$281,0)),0,1)</f>
        <v>0</v>
      </c>
      <c r="CD5" s="97">
        <f>IF(ISNA(MATCH(BX5,'Overlap Study'!$BU$270:$BU$281,0)),0,1)</f>
        <v>1</v>
      </c>
      <c r="CE5" s="97">
        <f>IF(ISNA(MATCH(BX5,'Overlap Study'!$BJ$270:$BJ$281,0)),0,1)</f>
        <v>0</v>
      </c>
      <c r="CF5" s="97">
        <f>IF(ISNA(MATCH(BX5,'Overlap Study'!$AZ$270:$AZ$281,0)),0,1)</f>
        <v>1</v>
      </c>
      <c r="CG5" s="97">
        <f>IF(ISNA(MATCH(BX5,'Overlap Study'!$AT$270:$AT$281,0)),0,1)</f>
        <v>1</v>
      </c>
      <c r="CH5" s="97">
        <f>IF(ISNA(MATCH(BX5,'Overlap Study'!$AN$270:$AN$281,0)),0,1)</f>
        <v>0</v>
      </c>
      <c r="CI5" s="106">
        <f>IF(ISNA(MATCH(BX5,'Overlap Study'!$AH$270:$AH$281,0)),0,1)</f>
        <v>0</v>
      </c>
      <c r="CJ5" s="97">
        <f>IF(ISNA(MATCH($BX5,'Overlap Study'!$AB$270:$AB$281,0)),0,1)</f>
        <v>0</v>
      </c>
      <c r="CK5" s="97">
        <f>IF(ISNA(MATCH($BX5,'Overlap Study'!$V$270:$V$281,0)),0,1)</f>
        <v>0</v>
      </c>
      <c r="CL5" s="97">
        <f>IF(ISNA(MATCH($BX5,'Overlap Study'!$P$270:$P$281,0)),0,1)</f>
        <v>1</v>
      </c>
      <c r="CM5" s="97"/>
      <c r="CN5" s="106"/>
      <c r="CO5">
        <f t="shared" si="1"/>
        <v>8</v>
      </c>
      <c r="CS5" s="215">
        <v>16</v>
      </c>
      <c r="CT5" s="471">
        <f t="shared" si="3"/>
        <v>2</v>
      </c>
      <c r="CU5" s="97">
        <f>IF(ISNA(MATCH(CS5,'Overlap Study'!$EB$186:$EB$200,0)),0,1)</f>
        <v>0</v>
      </c>
      <c r="CV5" s="97">
        <f>IF(ISNA(MATCH(CS5,'Overlap Study'!$DJ$288:$DJ$293,0)),0,1)</f>
        <v>0</v>
      </c>
      <c r="CW5" s="99">
        <f>IF(ISNA(MATCH(CS5,'Overlap Study'!$CU$288:$CU$293,0)),0,1)</f>
        <v>1</v>
      </c>
      <c r="CX5" s="99">
        <f>IF(ISNA(MATCH(CS5,'Overlap Study'!$CG$288:$CG$293,0)),0,1)</f>
        <v>0</v>
      </c>
      <c r="CY5" s="97">
        <f>IF(ISNA(MATCH(CS5,'Overlap Study'!$BU$288:$BU$293,0)),0,1)</f>
        <v>0</v>
      </c>
      <c r="CZ5" s="97">
        <f>IF(ISNA(MATCH(CS5,'Overlap Study'!$BJ$288:$BJ$293,0)),0,1)</f>
        <v>0</v>
      </c>
      <c r="DA5" s="97">
        <f>IF(ISNA(MATCH(CS5,'Overlap Study'!$AZ$288:$AZ$293,0)),0,1)</f>
        <v>1</v>
      </c>
      <c r="DB5" s="97">
        <f>IF(ISNA(MATCH(CS5,'Overlap Study'!$AT$288:$AT$293,0)),0,1)</f>
        <v>0</v>
      </c>
      <c r="DC5" s="97">
        <f>IF(ISNA(MATCH(CS5,'Overlap Study'!$AN$288:$AN$293,0)),0,1)</f>
        <v>0</v>
      </c>
      <c r="DD5" s="97">
        <f>IF(ISNA(MATCH(CS5,'Overlap Study'!$AH$288:$AH$293,0)),0,1)</f>
        <v>0</v>
      </c>
      <c r="DE5" s="112">
        <f>IF(ISNA(MATCH(CS5,'Overlap Study'!$AB$288:$AB$293,0)),0,1)</f>
        <v>0</v>
      </c>
      <c r="DF5" s="97">
        <f>IF(ISNA(MATCH(CS5,'Overlap Study'!$V$288:$V$293,0)),0,1)</f>
        <v>0</v>
      </c>
      <c r="DG5" s="97">
        <f>IF(ISNA(MATCH(CS5,'Overlap Study'!$P$288:$P$293,0)),0,1)</f>
        <v>0</v>
      </c>
      <c r="DH5" s="97"/>
      <c r="DI5" s="106"/>
      <c r="DJ5">
        <f t="shared" si="4"/>
        <v>8</v>
      </c>
      <c r="DN5" s="133">
        <v>217</v>
      </c>
      <c r="DO5" s="471">
        <f>SUM(DP5:DY5)</f>
        <v>2</v>
      </c>
      <c r="DP5" s="97">
        <f>IF(ISNA(MATCH($DN5,'Overlap Study'!$EC$186:$EC$200,0)),0,1)</f>
        <v>0</v>
      </c>
      <c r="DQ5" s="97">
        <f>IF(ISNA(MATCH($DN5,'Overlap Study'!$DJ$300:$DJ$302,0)),0,1)</f>
        <v>0</v>
      </c>
      <c r="DR5" s="99">
        <f>IF(ISNA(MATCH($DN5,'Overlap Study'!$CU$300:$CU$302,0)),0,1)</f>
        <v>0</v>
      </c>
      <c r="DS5" s="99">
        <f>IF(ISNA(MATCH($DN5,'Overlap Study'!$CG$300:$CG$302,0)),0,1)</f>
        <v>0</v>
      </c>
      <c r="DT5" s="97">
        <f>IF(ISNA(MATCH(DN5,'Overlap Study'!$BU$300:$BU$302,0)),0,1)</f>
        <v>0</v>
      </c>
      <c r="DU5" s="97">
        <f>IF(ISNA(MATCH(DN5,'Overlap Study'!$BJ$300:$BJ$302,0)),0,1)</f>
        <v>0</v>
      </c>
      <c r="DV5" s="97">
        <f>IF(ISNA(MATCH(DN5,'Overlap Study'!$AZ$300:$AZ$302,0)),0,1)</f>
        <v>1</v>
      </c>
      <c r="DW5" s="97">
        <f>IF(ISNA(MATCH(DN5,'Overlap Study'!$AT$300:$AT$302,0)),0,1)</f>
        <v>0</v>
      </c>
      <c r="DX5" s="97">
        <f>IF(ISNA(MATCH(DN5,'Overlap Study'!$AN$300:$AN$302,0)),0,1)</f>
        <v>1</v>
      </c>
      <c r="DY5" s="97">
        <f>IF(ISNA(MATCH(DN5,'Overlap Study'!$AH$300:$AH$302,0)),0,1)</f>
        <v>0</v>
      </c>
      <c r="DZ5" s="112">
        <f>IF(ISNA(MATCH($DN5,'Overlap Study'!$AB$300:$AB$302,0)),0,1)</f>
        <v>0</v>
      </c>
      <c r="EA5" s="97">
        <f>IF(ISNA(MATCH($DN5,'Overlap Study'!$V$300:$V$302,0)),0,1)</f>
        <v>0</v>
      </c>
      <c r="EB5" s="97">
        <f>IF(ISNA(MATCH($DN5,'Overlap Study'!$P$300:$P$302,0)),0,1)</f>
        <v>0</v>
      </c>
      <c r="EC5" s="97"/>
      <c r="ED5" s="106"/>
      <c r="EE5">
        <f t="shared" si="2"/>
        <v>8</v>
      </c>
    </row>
    <row r="6" spans="1:135" x14ac:dyDescent="0.2">
      <c r="A6" s="153"/>
      <c r="B6" s="206"/>
      <c r="C6" s="208">
        <v>5</v>
      </c>
      <c r="D6" s="392">
        <f>COUNTIF(O$2:O$599,"=5")</f>
        <v>20</v>
      </c>
      <c r="E6" s="392">
        <f>COUNTIF(AI$2:AI$600,"=5")</f>
        <v>1</v>
      </c>
      <c r="F6" s="206">
        <f>COUNTIF(BD$2:BD$433,"=5")</f>
        <v>3</v>
      </c>
      <c r="G6" s="392">
        <f>COUNTIF(BY$2:BY$426,"=5")</f>
        <v>1</v>
      </c>
      <c r="H6" s="206">
        <f>COUNTIF(CT$2:CT$603,"=5")</f>
        <v>0</v>
      </c>
      <c r="I6" s="392">
        <f>COUNTIF(DO$2:DO$603,"=5")</f>
        <v>0</v>
      </c>
      <c r="J6" s="206"/>
      <c r="K6" s="157"/>
      <c r="L6" s="118">
        <f t="shared" si="5"/>
        <v>5</v>
      </c>
      <c r="N6" s="108">
        <v>469</v>
      </c>
      <c r="O6" s="210">
        <f>SUM(P6:Y6)</f>
        <v>10</v>
      </c>
      <c r="P6" s="97">
        <f>IF(ISNA(MATCH(N6,'Overlap Study'!DY$62:DY$174,0)),0,1)</f>
        <v>1</v>
      </c>
      <c r="Q6" s="97">
        <f>IF(ISNA(MATCH(N6,'Overlap Study'!DJ$62:DJ$157,0)),0,1)</f>
        <v>1</v>
      </c>
      <c r="R6" s="99">
        <f>IF(ISNA(MATCH(N6,'Overlap Study'!CU$62:CU$157,0)),0,1)</f>
        <v>1</v>
      </c>
      <c r="S6" s="99">
        <f>IF(ISNA(MATCH(N6,'Overlap Study'!CG$62:CG$157,0)),0,1)</f>
        <v>1</v>
      </c>
      <c r="T6" s="97">
        <f>IF(ISNA(MATCH(N6,'Overlap Study'!BU$62:BU$157,0)),0,1)</f>
        <v>1</v>
      </c>
      <c r="U6" s="97">
        <f>IF(ISNA(MATCH(N6,'Overlap Study'!BJ$62:BJ$157,0)),0,1)</f>
        <v>1</v>
      </c>
      <c r="V6" s="97">
        <f>IF(ISNA(MATCH($N6,'Overlap Study'!AZ$62:AZ$157,0)),0,1)</f>
        <v>1</v>
      </c>
      <c r="W6" s="97">
        <f>IF(ISNA(MATCH($N6,'Overlap Study'!AT$62:AT$157,0)),0,1)</f>
        <v>1</v>
      </c>
      <c r="X6" s="97">
        <f>IF(ISNA(MATCH($N6,'Overlap Study'!AN$62:AN$157,0)),0,1)</f>
        <v>1</v>
      </c>
      <c r="Y6" s="106">
        <f>IF(ISNA(MATCH($N6,'Overlap Study'!AH$62:AH$157,0)),0,1)</f>
        <v>1</v>
      </c>
      <c r="Z6" s="97">
        <f>IF(ISNA(MATCH($N6,'Overlap Study'!AB$62:AB$157,0)),0,1)</f>
        <v>1</v>
      </c>
      <c r="AA6" s="97">
        <f>IF(ISNA(MATCH($N6,'Overlap Study'!V$62:V$157,0)),0,1)</f>
        <v>1</v>
      </c>
      <c r="AB6" s="97">
        <f>IF(ISNA(MATCH($N6,'Overlap Study'!P$62:P$157,0)),0,1)</f>
        <v>1</v>
      </c>
      <c r="AC6" s="97">
        <f>IF(ISNA(MATCH($N6,'Overlap Study'!H$53:H$132,0)),0,1)</f>
        <v>1</v>
      </c>
      <c r="AD6" s="106">
        <f>IF(ISNA(MATCH($N6,'Overlap Study'!B$53:B$100,0)),0,1)</f>
        <v>0</v>
      </c>
      <c r="AF6" s="98"/>
      <c r="AH6" s="164">
        <v>217</v>
      </c>
      <c r="AI6" s="210">
        <f>SUM(AJ6:AS6)</f>
        <v>7</v>
      </c>
      <c r="AJ6" s="97">
        <f>IF(ISNA(MATCH($AH6,'Overlap Study'!$DY$186:$DY$245,0)),0,1)</f>
        <v>0</v>
      </c>
      <c r="AK6" s="97">
        <f>IF(ISNA(MATCH($AH6,'Overlap Study'!$DJ$186:$DJ$233,0)),0,1)</f>
        <v>1</v>
      </c>
      <c r="AL6" s="99">
        <f>IF(ISNA(MATCH($AH6,'Overlap Study'!$CU$186:$CU$233,0)),0,1)</f>
        <v>0</v>
      </c>
      <c r="AM6" s="99">
        <f>IF(ISNA(MATCH($AH6,'Overlap Study'!$CG$186:$CG$233,0)),0,1)</f>
        <v>1</v>
      </c>
      <c r="AN6" s="97">
        <f>IF(ISNA(MATCH($AH6,'Overlap Study'!$BU$186:$BU$233,0)),0,1)</f>
        <v>1</v>
      </c>
      <c r="AO6" s="97">
        <f>IF(ISNA(MATCH(AH6,'Overlap Study'!BJ$186:BJ$233,0)),0,1)</f>
        <v>1</v>
      </c>
      <c r="AP6" s="97">
        <f>IF(ISNA(MATCH($AH6,'Overlap Study'!AZ$186:AZ$233,0)),0,1)</f>
        <v>1</v>
      </c>
      <c r="AQ6" s="97">
        <f>IF(ISNA(MATCH($AH6,'Overlap Study'!AT$186:AT$233,0)),0,1)</f>
        <v>0</v>
      </c>
      <c r="AR6" s="97">
        <f>IF(ISNA(MATCH($AH6,'Overlap Study'!AN$186:AN$233,0)),0,1)</f>
        <v>1</v>
      </c>
      <c r="AS6" s="97">
        <f>IF(ISNA(MATCH($AH6,'Overlap Study'!AH$186:AH$233,0)),0,1)</f>
        <v>1</v>
      </c>
      <c r="AT6" s="97">
        <f>IF(ISNA(MATCH(AH6,'Overlap Study'!$AB$186:$AB$233,0)),0,1)</f>
        <v>0</v>
      </c>
      <c r="AU6" s="97">
        <f>IF(ISNA(MATCH($AH6,'Overlap Study'!$V$186:$V$233,0)),0,1)</f>
        <v>0</v>
      </c>
      <c r="AV6" s="97">
        <f>IF(ISNA(MATCH($AH6,'Overlap Study'!$P$186:$P$233,0)),0,1)</f>
        <v>1</v>
      </c>
      <c r="AW6" s="97"/>
      <c r="AX6" s="106"/>
      <c r="AZ6" s="153"/>
      <c r="BB6" s="97"/>
      <c r="BC6" s="166">
        <v>254</v>
      </c>
      <c r="BD6" s="105">
        <f>SUM(BE6:BN6)</f>
        <v>6</v>
      </c>
      <c r="BE6" s="112">
        <f>IF(ISNA(MATCH($BC6,'Overlap Study'!$DZ$186:$DZ$240,0)),0,1)</f>
        <v>1</v>
      </c>
      <c r="BF6" s="97">
        <f>IF(ISNA(MATCH(BC6,'Overlap Study'!$DJ$240:$DJ$263,0)),0,1)</f>
        <v>0</v>
      </c>
      <c r="BG6" s="99">
        <f>IF(ISNA(MATCH(BC6,'Overlap Study'!$CU$240:$CU$263,0)),0,1)</f>
        <v>1</v>
      </c>
      <c r="BH6" s="99">
        <f>IF(ISNA(MATCH(BC6,'Overlap Study'!$CG$240:$CG$263,0)),0,1)</f>
        <v>1</v>
      </c>
      <c r="BI6" s="97">
        <f>IF(ISNA(MATCH(BC6,'Overlap Study'!$BU$240:$BU$263,0)),0,1)</f>
        <v>1</v>
      </c>
      <c r="BJ6" s="97">
        <f>IF(ISNA(MATCH(BC6,'Overlap Study'!$BJ$240:$BJ$263,0)),0,1)</f>
        <v>0</v>
      </c>
      <c r="BK6" s="97">
        <f>IF(ISNA(MATCH(BC6,'Overlap Study'!$AZ$240:$AZ$263,0)),0,1)</f>
        <v>1</v>
      </c>
      <c r="BL6" s="97">
        <f>IF(ISNA(MATCH(BC6,'Overlap Study'!$AT$240:$AT$263,0)),0,1)</f>
        <v>0</v>
      </c>
      <c r="BM6" s="97">
        <f>IF(ISNA(MATCH(BC6,'Overlap Study'!$AN$240:$AN$263,0)),0,1)</f>
        <v>0</v>
      </c>
      <c r="BN6" s="106">
        <f>IF(ISNA(MATCH(BC6,'Overlap Study'!$AH$240:$AH$263,0)),0,1)</f>
        <v>1</v>
      </c>
      <c r="BO6" s="97">
        <f>IF(ISNA(MATCH(BC6,'Overlap Study'!$AB$240:$AB$263,0)),0,1)</f>
        <v>0</v>
      </c>
      <c r="BP6" s="97">
        <f>IF(ISNA(MATCH(BC6,'Overlap Study'!$V$240:$V$263,0)),0,1)</f>
        <v>0</v>
      </c>
      <c r="BQ6" s="97">
        <f>IF(ISNA(MATCH(BC6,'Overlap Study'!$P$240:$P$263,0)),0,1)</f>
        <v>0</v>
      </c>
      <c r="BR6" s="97"/>
      <c r="BS6" s="106"/>
      <c r="BT6">
        <f t="shared" si="0"/>
        <v>10</v>
      </c>
      <c r="BW6" s="97"/>
      <c r="BX6" s="133">
        <v>25</v>
      </c>
      <c r="BY6" s="210">
        <f>SUM(CA6:CI6)</f>
        <v>3</v>
      </c>
      <c r="BZ6" s="112">
        <f>IF(ISNA(MATCH(BX6,'Overlap Study'!$EA$186:$EA$240,0)),0,1)</f>
        <v>0</v>
      </c>
      <c r="CA6" s="97">
        <f>IF(ISNA(MATCH(BX6,'Overlap Study'!$DJ$270:$DJ$281,0)),0,1)</f>
        <v>0</v>
      </c>
      <c r="CB6" s="99">
        <f>IF(ISNA(MATCH(BX6,'Overlap Study'!$CU$270:$CU$281,0)),0,1)</f>
        <v>1</v>
      </c>
      <c r="CC6" s="99">
        <f>IF(ISNA(MATCH(BX6,'Overlap Study'!$CG$270:$CG$281,0)),0,1)</f>
        <v>1</v>
      </c>
      <c r="CD6" s="97">
        <f>IF(ISNA(MATCH(BX6,'Overlap Study'!$BU$270:$BU$281,0)),0,1)</f>
        <v>0</v>
      </c>
      <c r="CE6" s="97">
        <f>IF(ISNA(MATCH(BX6,'Overlap Study'!$BJ$270:$BJ$281,0)),0,1)</f>
        <v>0</v>
      </c>
      <c r="CF6" s="97">
        <f>IF(ISNA(MATCH(BX6,'Overlap Study'!$AZ$270:$AZ$281,0)),0,1)</f>
        <v>0</v>
      </c>
      <c r="CG6" s="97">
        <f>IF(ISNA(MATCH(BX6,'Overlap Study'!$AT$270:$AT$281,0)),0,1)</f>
        <v>0</v>
      </c>
      <c r="CH6" s="97">
        <f>IF(ISNA(MATCH(BX6,'Overlap Study'!$AN$270:$AN$281,0)),0,1)</f>
        <v>1</v>
      </c>
      <c r="CI6" s="106">
        <f>IF(ISNA(MATCH(BX6,'Overlap Study'!$AH$270:$AH$281,0)),0,1)</f>
        <v>0</v>
      </c>
      <c r="CJ6" s="97">
        <f>IF(ISNA(MATCH($BX6,'Overlap Study'!$AB$270:$AB$281,0)),0,1)</f>
        <v>0</v>
      </c>
      <c r="CK6" s="97">
        <f>IF(ISNA(MATCH($BX6,'Overlap Study'!$V$270:$V$281,0)),0,1)</f>
        <v>1</v>
      </c>
      <c r="CL6" s="97">
        <f>IF(ISNA(MATCH($BX6,'Overlap Study'!$P$270:$P$281,0)),0,1)</f>
        <v>1</v>
      </c>
      <c r="CM6" s="97"/>
      <c r="CN6" s="106"/>
      <c r="CO6">
        <f t="shared" si="1"/>
        <v>8</v>
      </c>
      <c r="CS6" s="215">
        <v>25</v>
      </c>
      <c r="CT6" s="471">
        <f t="shared" si="3"/>
        <v>2</v>
      </c>
      <c r="CU6" s="97">
        <f>IF(ISNA(MATCH(CS6,'Overlap Study'!$EB$186:$EB$200,0)),0,1)</f>
        <v>0</v>
      </c>
      <c r="CV6" s="97">
        <f>IF(ISNA(MATCH(CS6,'Overlap Study'!$DJ$288:$DJ$293,0)),0,1)</f>
        <v>0</v>
      </c>
      <c r="CW6" s="99">
        <f>IF(ISNA(MATCH(CS6,'Overlap Study'!$CU$288:$CU$293,0)),0,1)</f>
        <v>1</v>
      </c>
      <c r="CX6" s="99">
        <f>IF(ISNA(MATCH(CS6,'Overlap Study'!$CG$288:$CG$293,0)),0,1)</f>
        <v>0</v>
      </c>
      <c r="CY6" s="97">
        <f>IF(ISNA(MATCH(CS6,'Overlap Study'!$BU$288:$BU$293,0)),0,1)</f>
        <v>0</v>
      </c>
      <c r="CZ6" s="97">
        <f>IF(ISNA(MATCH(CS6,'Overlap Study'!$BJ$288:$BJ$293,0)),0,1)</f>
        <v>0</v>
      </c>
      <c r="DA6" s="97">
        <f>IF(ISNA(MATCH(CS6,'Overlap Study'!$AZ$288:$AZ$293,0)),0,1)</f>
        <v>0</v>
      </c>
      <c r="DB6" s="97">
        <f>IF(ISNA(MATCH(CS6,'Overlap Study'!$AT$288:$AT$293,0)),0,1)</f>
        <v>0</v>
      </c>
      <c r="DC6" s="97">
        <f>IF(ISNA(MATCH(CS6,'Overlap Study'!$AN$288:$AN$293,0)),0,1)</f>
        <v>1</v>
      </c>
      <c r="DD6" s="97">
        <f>IF(ISNA(MATCH(CS6,'Overlap Study'!$AH$288:$AH$293,0)),0,1)</f>
        <v>0</v>
      </c>
      <c r="DE6" s="112">
        <f>IF(ISNA(MATCH(CS6,'Overlap Study'!$AB$288:$AB$293,0)),0,1)</f>
        <v>0</v>
      </c>
      <c r="DF6" s="97">
        <f>IF(ISNA(MATCH(CS6,'Overlap Study'!$V$288:$V$293,0)),0,1)</f>
        <v>1</v>
      </c>
      <c r="DG6" s="97">
        <f>IF(ISNA(MATCH(CS6,'Overlap Study'!$P$288:$P$293,0)),0,1)</f>
        <v>0</v>
      </c>
      <c r="DH6" s="97"/>
      <c r="DI6" s="106"/>
      <c r="DJ6">
        <f t="shared" si="4"/>
        <v>8</v>
      </c>
      <c r="DN6" s="133">
        <v>254</v>
      </c>
      <c r="DO6" s="471">
        <f>SUM(DP6:DY6)</f>
        <v>2</v>
      </c>
      <c r="DP6" s="97">
        <f>IF(ISNA(MATCH($DN6,'Overlap Study'!$EC$186:$EC$200,0)),0,1)</f>
        <v>1</v>
      </c>
      <c r="DQ6" s="97">
        <f>IF(ISNA(MATCH($DN6,'Overlap Study'!$DJ$300:$DJ$302,0)),0,1)</f>
        <v>0</v>
      </c>
      <c r="DR6" s="99">
        <f>IF(ISNA(MATCH($DN6,'Overlap Study'!$CU$300:$CU$302,0)),0,1)</f>
        <v>0</v>
      </c>
      <c r="DS6" s="99">
        <f>IF(ISNA(MATCH($DN6,'Overlap Study'!$CG$300:$CG$302,0)),0,1)</f>
        <v>1</v>
      </c>
      <c r="DT6" s="97">
        <f>IF(ISNA(MATCH(DN6,'Overlap Study'!$BU$300:$BU$302,0)),0,1)</f>
        <v>0</v>
      </c>
      <c r="DU6" s="97">
        <f>IF(ISNA(MATCH(DN6,'Overlap Study'!$BJ$300:$BJ$302,0)),0,1)</f>
        <v>0</v>
      </c>
      <c r="DV6" s="97">
        <f>IF(ISNA(MATCH(DN6,'Overlap Study'!$AZ$300:$AZ$302,0)),0,1)</f>
        <v>0</v>
      </c>
      <c r="DW6" s="97">
        <f>IF(ISNA(MATCH(DN6,'Overlap Study'!$AT$300:$AT$302,0)),0,1)</f>
        <v>0</v>
      </c>
      <c r="DX6" s="97">
        <f>IF(ISNA(MATCH(DN6,'Overlap Study'!$AN$300:$AN$302,0)),0,1)</f>
        <v>0</v>
      </c>
      <c r="DY6" s="97">
        <f>IF(ISNA(MATCH(DN6,'Overlap Study'!$AH$300:$AH$302,0)),0,1)</f>
        <v>0</v>
      </c>
      <c r="DZ6" s="112">
        <f>IF(ISNA(MATCH($DN6,'Overlap Study'!$AB$300:$AB$302,0)),0,1)</f>
        <v>0</v>
      </c>
      <c r="EA6" s="97">
        <f>IF(ISNA(MATCH($DN6,'Overlap Study'!$V$300:$V$302,0)),0,1)</f>
        <v>0</v>
      </c>
      <c r="EB6" s="97">
        <f>IF(ISNA(MATCH($DN6,'Overlap Study'!$P$300:$P$302,0)),0,1)</f>
        <v>0</v>
      </c>
      <c r="EC6" s="97"/>
      <c r="ED6" s="106"/>
      <c r="EE6">
        <f t="shared" si="2"/>
        <v>10</v>
      </c>
    </row>
    <row r="7" spans="1:135" x14ac:dyDescent="0.2">
      <c r="A7" s="98"/>
      <c r="B7" s="206"/>
      <c r="C7" s="208">
        <v>6</v>
      </c>
      <c r="D7" s="392">
        <f>COUNTIF(O$2:O$599,"=6")</f>
        <v>13</v>
      </c>
      <c r="E7" s="392">
        <f>COUNTIF(AI$2:AI$600,"=6")</f>
        <v>6</v>
      </c>
      <c r="F7" s="206">
        <f>COUNTIF(BD$2:BD$433,"=6")</f>
        <v>3</v>
      </c>
      <c r="G7" s="392">
        <f>COUNTIF(BY$2:BY$426,"=6")</f>
        <v>1</v>
      </c>
      <c r="H7" s="206">
        <f>COUNTIF(CT$2:CT$603,"=6")</f>
        <v>0</v>
      </c>
      <c r="I7" s="392">
        <f>COUNTIF(DO$2:DO$603,"=6")</f>
        <v>0</v>
      </c>
      <c r="J7" s="206"/>
      <c r="L7" s="118">
        <f t="shared" si="5"/>
        <v>6</v>
      </c>
      <c r="N7" s="105">
        <v>1114</v>
      </c>
      <c r="O7" s="210">
        <f>SUM(P7:Y7)</f>
        <v>10</v>
      </c>
      <c r="P7" s="97">
        <f>IF(ISNA(MATCH(N7,'Overlap Study'!DY$62:DY$174,0)),0,1)</f>
        <v>1</v>
      </c>
      <c r="Q7" s="97">
        <f>IF(ISNA(MATCH(N7,'Overlap Study'!DJ$62:DJ$157,0)),0,1)</f>
        <v>1</v>
      </c>
      <c r="R7" s="99">
        <f>IF(ISNA(MATCH(N7,'Overlap Study'!CU$62:CU$157,0)),0,1)</f>
        <v>1</v>
      </c>
      <c r="S7" s="99">
        <f>IF(ISNA(MATCH(N7,'Overlap Study'!CG$62:CG$157,0)),0,1)</f>
        <v>1</v>
      </c>
      <c r="T7" s="97">
        <f>IF(ISNA(MATCH(N7,'Overlap Study'!BU$62:BU$157,0)),0,1)</f>
        <v>1</v>
      </c>
      <c r="U7" s="97">
        <f>IF(ISNA(MATCH(N7,'Overlap Study'!BJ$62:BJ$157,0)),0,1)</f>
        <v>1</v>
      </c>
      <c r="V7" s="97">
        <f>IF(ISNA(MATCH($N7,'Overlap Study'!AZ$62:AZ$157,0)),0,1)</f>
        <v>1</v>
      </c>
      <c r="W7" s="97">
        <f>IF(ISNA(MATCH($N7,'Overlap Study'!AT$62:AT$157,0)),0,1)</f>
        <v>1</v>
      </c>
      <c r="X7" s="97">
        <f>IF(ISNA(MATCH($N7,'Overlap Study'!AN$62:AN$157,0)),0,1)</f>
        <v>1</v>
      </c>
      <c r="Y7" s="106">
        <f>IF(ISNA(MATCH($N7,'Overlap Study'!AH$62:AH$157,0)),0,1)</f>
        <v>1</v>
      </c>
      <c r="Z7" s="97">
        <f>IF(ISNA(MATCH($N7,'Overlap Study'!AB$62:AB$157,0)),0,1)</f>
        <v>1</v>
      </c>
      <c r="AA7" s="97">
        <f>IF(ISNA(MATCH($N7,'Overlap Study'!V$62:V$157,0)),0,1)</f>
        <v>1</v>
      </c>
      <c r="AB7" s="97">
        <f>IF(ISNA(MATCH($N7,'Overlap Study'!P$62:P$157,0)),0,1)</f>
        <v>0</v>
      </c>
      <c r="AC7" s="97">
        <f>IF(ISNA(MATCH($N7,'Overlap Study'!H$53:H$132,0)),0,1)</f>
        <v>0</v>
      </c>
      <c r="AD7" s="106">
        <f>IF(ISNA(MATCH($N7,'Overlap Study'!B$53:B$100,0)),0,1)</f>
        <v>0</v>
      </c>
      <c r="AF7" s="98"/>
      <c r="AH7" s="164">
        <v>233</v>
      </c>
      <c r="AI7" s="210">
        <f>SUM(AJ7:AS7)</f>
        <v>7</v>
      </c>
      <c r="AJ7" s="97">
        <f>IF(ISNA(MATCH($AH7,'Overlap Study'!$DY$186:$DY$245,0)),0,1)</f>
        <v>0</v>
      </c>
      <c r="AK7" s="97">
        <f>IF(ISNA(MATCH($AH7,'Overlap Study'!$DJ$186:$DJ$233,0)),0,1)</f>
        <v>0</v>
      </c>
      <c r="AL7" s="99">
        <f>IF(ISNA(MATCH($AH7,'Overlap Study'!$CU$186:$CU$233,0)),0,1)</f>
        <v>1</v>
      </c>
      <c r="AM7" s="99">
        <f>IF(ISNA(MATCH($AH7,'Overlap Study'!$CG$186:$CG$233,0)),0,1)</f>
        <v>1</v>
      </c>
      <c r="AN7" s="97">
        <f>IF(ISNA(MATCH($AH7,'Overlap Study'!$BU$186:$BU$233,0)),0,1)</f>
        <v>1</v>
      </c>
      <c r="AO7" s="97">
        <f>IF(ISNA(MATCH(AH7,'Overlap Study'!BJ$186:BJ$233,0)),0,1)</f>
        <v>0</v>
      </c>
      <c r="AP7" s="97">
        <f>IF(ISNA(MATCH($AH7,'Overlap Study'!AZ$186:AZ$233,0)),0,1)</f>
        <v>1</v>
      </c>
      <c r="AQ7" s="97">
        <f>IF(ISNA(MATCH($AH7,'Overlap Study'!AT$186:AT$233,0)),0,1)</f>
        <v>1</v>
      </c>
      <c r="AR7" s="97">
        <f>IF(ISNA(MATCH($AH7,'Overlap Study'!AN$186:AN$233,0)),0,1)</f>
        <v>1</v>
      </c>
      <c r="AS7" s="97">
        <f>IF(ISNA(MATCH($AH7,'Overlap Study'!AH$186:AH$233,0)),0,1)</f>
        <v>1</v>
      </c>
      <c r="AT7" s="97">
        <f>IF(ISNA(MATCH(AH7,'Overlap Study'!$AB$186:$AB$233,0)),0,1)</f>
        <v>0</v>
      </c>
      <c r="AU7" s="97">
        <f>IF(ISNA(MATCH($AH7,'Overlap Study'!$V$186:$V$233,0)),0,1)</f>
        <v>0</v>
      </c>
      <c r="AV7" s="97">
        <f>IF(ISNA(MATCH($AH7,'Overlap Study'!$P$186:$P$233,0)),0,1)</f>
        <v>1</v>
      </c>
      <c r="AW7" s="97"/>
      <c r="AX7" s="106"/>
      <c r="AZ7" s="153"/>
      <c r="BB7" s="97"/>
      <c r="BC7" s="166">
        <v>33</v>
      </c>
      <c r="BD7" s="105">
        <f>SUM(BE7:BN7)</f>
        <v>5</v>
      </c>
      <c r="BE7" s="112">
        <f>IF(ISNA(MATCH($BC7,'Overlap Study'!$DZ$186:$DZ$240,0)),0,1)</f>
        <v>1</v>
      </c>
      <c r="BF7" s="97">
        <f>IF(ISNA(MATCH(BC7,'Overlap Study'!$DJ$240:$DJ$263,0)),0,1)</f>
        <v>1</v>
      </c>
      <c r="BG7" s="99">
        <f>IF(ISNA(MATCH(BC7,'Overlap Study'!$CU$240:$CU$263,0)),0,1)</f>
        <v>0</v>
      </c>
      <c r="BH7" s="99">
        <f>IF(ISNA(MATCH(BC7,'Overlap Study'!$CG$240:$CG$263,0)),0,1)</f>
        <v>0</v>
      </c>
      <c r="BI7" s="97">
        <f>IF(ISNA(MATCH(BC7,'Overlap Study'!$BU$240:$BU$263,0)),0,1)</f>
        <v>1</v>
      </c>
      <c r="BJ7" s="97">
        <f>IF(ISNA(MATCH(BC7,'Overlap Study'!$BJ$240:$BJ$263,0)),0,1)</f>
        <v>0</v>
      </c>
      <c r="BK7" s="97">
        <f>IF(ISNA(MATCH(BC7,'Overlap Study'!$AZ$240:$AZ$263,0)),0,1)</f>
        <v>0</v>
      </c>
      <c r="BL7" s="97">
        <f>IF(ISNA(MATCH(BC7,'Overlap Study'!$AT$240:$AT$263,0)),0,1)</f>
        <v>0</v>
      </c>
      <c r="BM7" s="97">
        <f>IF(ISNA(MATCH(BC7,'Overlap Study'!$AN$240:$AN$263,0)),0,1)</f>
        <v>1</v>
      </c>
      <c r="BN7" s="106">
        <f>IF(ISNA(MATCH(BC7,'Overlap Study'!$AH$240:$AH$263,0)),0,1)</f>
        <v>1</v>
      </c>
      <c r="BO7" s="97">
        <f>IF(ISNA(MATCH(BC7,'Overlap Study'!$AB$240:$AB$263,0)),0,1)</f>
        <v>0</v>
      </c>
      <c r="BP7" s="97">
        <f>IF(ISNA(MATCH(BC7,'Overlap Study'!$V$240:$V$263,0)),0,1)</f>
        <v>0</v>
      </c>
      <c r="BQ7" s="97">
        <f>IF(ISNA(MATCH(BC7,'Overlap Study'!$P$240:$P$263,0)),0,1)</f>
        <v>0</v>
      </c>
      <c r="BR7" s="97"/>
      <c r="BS7" s="106"/>
      <c r="BT7">
        <f t="shared" si="0"/>
        <v>10</v>
      </c>
      <c r="BV7" s="1"/>
      <c r="BW7" s="97"/>
      <c r="BX7" s="133">
        <v>254</v>
      </c>
      <c r="BY7" s="210">
        <f>SUM(CA7:CI7)</f>
        <v>3</v>
      </c>
      <c r="BZ7" s="112">
        <f>IF(ISNA(MATCH(BX7,'Overlap Study'!$EA$186:$EA$240,0)),0,1)</f>
        <v>1</v>
      </c>
      <c r="CA7" s="97">
        <f>IF(ISNA(MATCH(BX7,'Overlap Study'!$DJ$270:$DJ$281,0)),0,1)</f>
        <v>0</v>
      </c>
      <c r="CB7" s="99">
        <f>IF(ISNA(MATCH(BX7,'Overlap Study'!$CU$270:$CU$281,0)),0,1)</f>
        <v>0</v>
      </c>
      <c r="CC7" s="99">
        <f>IF(ISNA(MATCH(BX7,'Overlap Study'!$CG$270:$CG$281,0)),0,1)</f>
        <v>1</v>
      </c>
      <c r="CD7" s="97">
        <f>IF(ISNA(MATCH(BX7,'Overlap Study'!$BU$270:$BU$281,0)),0,1)</f>
        <v>1</v>
      </c>
      <c r="CE7" s="97">
        <f>IF(ISNA(MATCH(BX7,'Overlap Study'!$BJ$270:$BJ$281,0)),0,1)</f>
        <v>0</v>
      </c>
      <c r="CF7" s="97">
        <f>IF(ISNA(MATCH(BX7,'Overlap Study'!$AZ$270:$AZ$281,0)),0,1)</f>
        <v>0</v>
      </c>
      <c r="CG7" s="97">
        <f>IF(ISNA(MATCH(BX7,'Overlap Study'!$AT$270:$AT$281,0)),0,1)</f>
        <v>0</v>
      </c>
      <c r="CH7" s="97">
        <f>IF(ISNA(MATCH(BX7,'Overlap Study'!$AN$270:$AN$281,0)),0,1)</f>
        <v>0</v>
      </c>
      <c r="CI7" s="106">
        <f>IF(ISNA(MATCH(BX7,'Overlap Study'!$AH$270:$AH$281,0)),0,1)</f>
        <v>1</v>
      </c>
      <c r="CJ7" s="97">
        <f>IF(ISNA(MATCH($BX7,'Overlap Study'!$AB$270:$AB$281,0)),0,1)</f>
        <v>0</v>
      </c>
      <c r="CK7" s="97">
        <f>IF(ISNA(MATCH($BX7,'Overlap Study'!$V$270:$V$281,0)),0,1)</f>
        <v>0</v>
      </c>
      <c r="CL7" s="97">
        <f>IF(ISNA(MATCH($BX7,'Overlap Study'!$P$270:$P$281,0)),0,1)</f>
        <v>0</v>
      </c>
      <c r="CM7" s="97"/>
      <c r="CN7" s="106"/>
      <c r="CO7">
        <f t="shared" si="1"/>
        <v>10</v>
      </c>
      <c r="CP7" s="197"/>
      <c r="CS7" s="133">
        <v>111</v>
      </c>
      <c r="CT7" s="471">
        <f t="shared" si="3"/>
        <v>2</v>
      </c>
      <c r="CU7" s="97">
        <f>IF(ISNA(MATCH(CS7,'Overlap Study'!$EB$186:$EB$200,0)),0,1)</f>
        <v>0</v>
      </c>
      <c r="CV7" s="97">
        <f>IF(ISNA(MATCH(CS7,'Overlap Study'!$DJ$288:$DJ$293,0)),0,1)</f>
        <v>0</v>
      </c>
      <c r="CW7" s="99">
        <f>IF(ISNA(MATCH(CS7,'Overlap Study'!$CU$288:$CU$293,0)),0,1)</f>
        <v>0</v>
      </c>
      <c r="CX7" s="99">
        <f>IF(ISNA(MATCH(CS7,'Overlap Study'!$CG$288:$CG$293,0)),0,1)</f>
        <v>1</v>
      </c>
      <c r="CY7" s="97">
        <f>IF(ISNA(MATCH(CS7,'Overlap Study'!$BU$288:$BU$293,0)),0,1)</f>
        <v>0</v>
      </c>
      <c r="CZ7" s="97">
        <f>IF(ISNA(MATCH(CS7,'Overlap Study'!$BJ$288:$BJ$293,0)),0,1)</f>
        <v>1</v>
      </c>
      <c r="DA7" s="97">
        <f>IF(ISNA(MATCH(CS7,'Overlap Study'!$AZ$288:$AZ$293,0)),0,1)</f>
        <v>0</v>
      </c>
      <c r="DB7" s="97">
        <f>IF(ISNA(MATCH(CS7,'Overlap Study'!$AT$288:$AT$293,0)),0,1)</f>
        <v>0</v>
      </c>
      <c r="DC7" s="97">
        <f>IF(ISNA(MATCH(CS7,'Overlap Study'!$AN$288:$AN$293,0)),0,1)</f>
        <v>0</v>
      </c>
      <c r="DD7" s="97">
        <f>IF(ISNA(MATCH(CS7,'Overlap Study'!$AH$288:$AH$293,0)),0,1)</f>
        <v>0</v>
      </c>
      <c r="DE7" s="112">
        <f>IF(ISNA(MATCH(CS7,'Overlap Study'!$AB$288:$AB$293,0)),0,1)</f>
        <v>0</v>
      </c>
      <c r="DF7" s="97">
        <f>IF(ISNA(MATCH(CS7,'Overlap Study'!$V$288:$V$293,0)),0,1)</f>
        <v>1</v>
      </c>
      <c r="DG7" s="97">
        <f>IF(ISNA(MATCH(CS7,'Overlap Study'!$P$288:$P$293,0)),0,1)</f>
        <v>0</v>
      </c>
      <c r="DH7" s="97"/>
      <c r="DI7" s="106"/>
      <c r="DJ7">
        <f t="shared" si="4"/>
        <v>9</v>
      </c>
      <c r="DK7" s="98"/>
      <c r="DN7" s="133">
        <v>16</v>
      </c>
      <c r="DO7" s="471">
        <f>SUM(DP7:DY7)</f>
        <v>1</v>
      </c>
      <c r="DP7" s="97">
        <f>IF(ISNA(MATCH($DN7,'Overlap Study'!$EC$186:$EC$200,0)),0,1)</f>
        <v>0</v>
      </c>
      <c r="DQ7" s="97">
        <f>IF(ISNA(MATCH($DN7,'Overlap Study'!$DJ$300:$DJ$302,0)),0,1)</f>
        <v>0</v>
      </c>
      <c r="DR7" s="99">
        <f>IF(ISNA(MATCH($DN7,'Overlap Study'!$CU$300:$CU$302,0)),0,1)</f>
        <v>1</v>
      </c>
      <c r="DS7" s="99">
        <f>IF(ISNA(MATCH($DN7,'Overlap Study'!$CG$300:$CG$302,0)),0,1)</f>
        <v>0</v>
      </c>
      <c r="DT7" s="97">
        <f>IF(ISNA(MATCH(DN7,'Overlap Study'!$BU$300:$BU$302,0)),0,1)</f>
        <v>0</v>
      </c>
      <c r="DU7" s="97">
        <f>IF(ISNA(MATCH(DN7,'Overlap Study'!$BJ$300:$BJ$302,0)),0,1)</f>
        <v>0</v>
      </c>
      <c r="DV7" s="97">
        <f>IF(ISNA(MATCH(DN7,'Overlap Study'!$AZ$300:$AZ$302,0)),0,1)</f>
        <v>0</v>
      </c>
      <c r="DW7" s="97">
        <f>IF(ISNA(MATCH(DN7,'Overlap Study'!$AT$300:$AT$302,0)),0,1)</f>
        <v>0</v>
      </c>
      <c r="DX7" s="97">
        <f>IF(ISNA(MATCH(DN7,'Overlap Study'!$AN$300:$AN$302,0)),0,1)</f>
        <v>0</v>
      </c>
      <c r="DY7" s="97">
        <f>IF(ISNA(MATCH(DN7,'Overlap Study'!$AH$300:$AH$302,0)),0,1)</f>
        <v>0</v>
      </c>
      <c r="DZ7" s="112">
        <f>IF(ISNA(MATCH($DN7,'Overlap Study'!$AB$300:$AB$302,0)),0,1)</f>
        <v>0</v>
      </c>
      <c r="EA7" s="97">
        <f>IF(ISNA(MATCH($DN7,'Overlap Study'!$V$300:$V$302,0)),0,1)</f>
        <v>0</v>
      </c>
      <c r="EB7" s="97">
        <f>IF(ISNA(MATCH($DN7,'Overlap Study'!$P$300:$P$302,0)),0,1)</f>
        <v>0</v>
      </c>
      <c r="EC7" s="97"/>
      <c r="ED7" s="106"/>
      <c r="EE7">
        <f t="shared" si="2"/>
        <v>8</v>
      </c>
    </row>
    <row r="8" spans="1:135" x14ac:dyDescent="0.2">
      <c r="A8" s="98"/>
      <c r="B8" s="206"/>
      <c r="C8" s="208">
        <v>7</v>
      </c>
      <c r="D8" s="392">
        <f>COUNTIF(O$2:O$599,"=7")</f>
        <v>4</v>
      </c>
      <c r="E8" s="392">
        <f>COUNTIF(AI$2:AI$600,"=7")</f>
        <v>5</v>
      </c>
      <c r="F8" s="206">
        <f>COUNTIF(BD$2:BD$433,"=7")</f>
        <v>1</v>
      </c>
      <c r="G8" s="392">
        <f>COUNTIF(BY$2:BY$426,"=7")</f>
        <v>0</v>
      </c>
      <c r="H8" s="206">
        <f>COUNTIF(CT$2:CT$603,"=7")</f>
        <v>0</v>
      </c>
      <c r="I8" s="392">
        <f>COUNTIF(DO$2:DO$603,"=7")</f>
        <v>0</v>
      </c>
      <c r="J8" s="206"/>
      <c r="L8" s="118">
        <f t="shared" si="5"/>
        <v>7</v>
      </c>
      <c r="N8" s="105">
        <v>67</v>
      </c>
      <c r="O8" s="210">
        <f>SUM(P8:Y8)</f>
        <v>9</v>
      </c>
      <c r="P8" s="97">
        <f>IF(ISNA(MATCH(N8,'Overlap Study'!DY$62:DY$174,0)),0,1)</f>
        <v>1</v>
      </c>
      <c r="Q8" s="97">
        <f>IF(ISNA(MATCH(N8,'Overlap Study'!DJ$62:DJ$157,0)),0,1)</f>
        <v>1</v>
      </c>
      <c r="R8" s="99">
        <f>IF(ISNA(MATCH(N8,'Overlap Study'!CU$62:CU$157,0)),0,1)</f>
        <v>1</v>
      </c>
      <c r="S8" s="99">
        <f>IF(ISNA(MATCH(N8,'Overlap Study'!CG$62:CG$157,0)),0,1)</f>
        <v>1</v>
      </c>
      <c r="T8" s="97">
        <f>IF(ISNA(MATCH(N8,'Overlap Study'!BU$62:BU$157,0)),0,1)</f>
        <v>1</v>
      </c>
      <c r="U8" s="97">
        <f>IF(ISNA(MATCH(N8,'Overlap Study'!BJ$62:BJ$157,0)),0,1)</f>
        <v>1</v>
      </c>
      <c r="V8" s="97">
        <f>IF(ISNA(MATCH($N8,'Overlap Study'!AZ$62:AZ$157,0)),0,1)</f>
        <v>1</v>
      </c>
      <c r="W8" s="97">
        <f>IF(ISNA(MATCH($N8,'Overlap Study'!AT$62:AT$157,0)),0,1)</f>
        <v>1</v>
      </c>
      <c r="X8" s="97">
        <f>IF(ISNA(MATCH($N8,'Overlap Study'!AN$62:AN$157,0)),0,1)</f>
        <v>0</v>
      </c>
      <c r="Y8" s="106">
        <f>IF(ISNA(MATCH($N8,'Overlap Study'!AH$62:AH$157,0)),0,1)</f>
        <v>1</v>
      </c>
      <c r="Z8" s="97">
        <f>IF(ISNA(MATCH($N8,'Overlap Study'!AB$62:AB$157,0)),0,1)</f>
        <v>1</v>
      </c>
      <c r="AA8" s="97">
        <f>IF(ISNA(MATCH($N8,'Overlap Study'!V$62:V$157,0)),0,1)</f>
        <v>1</v>
      </c>
      <c r="AB8" s="97">
        <f>IF(ISNA(MATCH($N8,'Overlap Study'!P$62:P$157,0)),0,1)</f>
        <v>1</v>
      </c>
      <c r="AC8" s="97">
        <f>IF(ISNA(MATCH($N8,'Overlap Study'!H$53:H$132,0)),0,1)</f>
        <v>1</v>
      </c>
      <c r="AD8" s="106">
        <f>IF(ISNA(MATCH($N8,'Overlap Study'!B$53:B$100,0)),0,1)</f>
        <v>1</v>
      </c>
      <c r="AF8" s="98"/>
      <c r="AH8" s="166">
        <v>469</v>
      </c>
      <c r="AI8" s="210">
        <f>SUM(AJ8:AS8)</f>
        <v>7</v>
      </c>
      <c r="AJ8" s="97">
        <f>IF(ISNA(MATCH($AH8,'Overlap Study'!$DY$186:$DY$245,0)),0,1)</f>
        <v>1</v>
      </c>
      <c r="AK8" s="97">
        <f>IF(ISNA(MATCH($AH8,'Overlap Study'!$DJ$186:$DJ$233,0)),0,1)</f>
        <v>1</v>
      </c>
      <c r="AL8" s="99">
        <f>IF(ISNA(MATCH($AH8,'Overlap Study'!$CU$186:$CU$233,0)),0,1)</f>
        <v>1</v>
      </c>
      <c r="AM8" s="99">
        <f>IF(ISNA(MATCH($AH8,'Overlap Study'!$CG$186:$CG$233,0)),0,1)</f>
        <v>1</v>
      </c>
      <c r="AN8" s="97">
        <f>IF(ISNA(MATCH($AH8,'Overlap Study'!$BU$186:$BU$233,0)),0,1)</f>
        <v>1</v>
      </c>
      <c r="AO8" s="97">
        <f>IF(ISNA(MATCH(AH8,'Overlap Study'!BJ$186:BJ$233,0)),0,1)</f>
        <v>0</v>
      </c>
      <c r="AP8" s="97">
        <f>IF(ISNA(MATCH($AH8,'Overlap Study'!AZ$186:AZ$233,0)),0,1)</f>
        <v>0</v>
      </c>
      <c r="AQ8" s="97">
        <f>IF(ISNA(MATCH($AH8,'Overlap Study'!AT$186:AT$233,0)),0,1)</f>
        <v>1</v>
      </c>
      <c r="AR8" s="97">
        <f>IF(ISNA(MATCH($AH8,'Overlap Study'!AN$186:AN$233,0)),0,1)</f>
        <v>1</v>
      </c>
      <c r="AS8" s="97">
        <f>IF(ISNA(MATCH($AH8,'Overlap Study'!AH$186:AH$233,0)),0,1)</f>
        <v>0</v>
      </c>
      <c r="AT8" s="97">
        <f>IF(ISNA(MATCH(AH8,'Overlap Study'!$AB$186:$AB$233,0)),0,1)</f>
        <v>1</v>
      </c>
      <c r="AU8" s="97">
        <f>IF(ISNA(MATCH($AH8,'Overlap Study'!$V$186:$V$233,0)),0,1)</f>
        <v>1</v>
      </c>
      <c r="AV8" s="97">
        <f>IF(ISNA(MATCH($AH8,'Overlap Study'!$P$186:$P$233,0)),0,1)</f>
        <v>1</v>
      </c>
      <c r="AW8" s="97"/>
      <c r="AX8" s="106"/>
      <c r="AZ8" s="153"/>
      <c r="BB8" s="97"/>
      <c r="BC8" s="164">
        <v>987</v>
      </c>
      <c r="BD8" s="105">
        <f>SUM(BE8:BN8)</f>
        <v>5</v>
      </c>
      <c r="BE8" s="112">
        <f>IF(ISNA(MATCH($BC8,'Overlap Study'!$DZ$186:$DZ$240,0)),0,1)</f>
        <v>0</v>
      </c>
      <c r="BF8" s="97">
        <f>IF(ISNA(MATCH(BC8,'Overlap Study'!$DJ$240:$DJ$263,0)),0,1)</f>
        <v>1</v>
      </c>
      <c r="BG8" s="99">
        <f>IF(ISNA(MATCH(BC8,'Overlap Study'!$CU$240:$CU$263,0)),0,1)</f>
        <v>1</v>
      </c>
      <c r="BH8" s="99">
        <f>IF(ISNA(MATCH(BC8,'Overlap Study'!$CG$240:$CG$263,0)),0,1)</f>
        <v>1</v>
      </c>
      <c r="BI8" s="97">
        <f>IF(ISNA(MATCH(BC8,'Overlap Study'!$BU$240:$BU$263,0)),0,1)</f>
        <v>0</v>
      </c>
      <c r="BJ8" s="97">
        <f>IF(ISNA(MATCH(BC8,'Overlap Study'!$BJ$240:$BJ$263,0)),0,1)</f>
        <v>0</v>
      </c>
      <c r="BK8" s="97">
        <f>IF(ISNA(MATCH(BC8,'Overlap Study'!$AZ$240:$AZ$263,0)),0,1)</f>
        <v>1</v>
      </c>
      <c r="BL8" s="97">
        <f>IF(ISNA(MATCH(BC8,'Overlap Study'!$AT$240:$AT$263,0)),0,1)</f>
        <v>1</v>
      </c>
      <c r="BM8" s="97">
        <f>IF(ISNA(MATCH(BC8,'Overlap Study'!$AN$240:$AN$263,0)),0,1)</f>
        <v>0</v>
      </c>
      <c r="BN8" s="106">
        <f>IF(ISNA(MATCH(BC8,'Overlap Study'!$AH$240:$AH$263,0)),0,1)</f>
        <v>0</v>
      </c>
      <c r="BO8" s="97">
        <f>IF(ISNA(MATCH(BC8,'Overlap Study'!$AB$240:$AB$263,0)),0,1)</f>
        <v>0</v>
      </c>
      <c r="BP8" s="97">
        <f>IF(ISNA(MATCH(BC8,'Overlap Study'!$V$240:$V$263,0)),0,1)</f>
        <v>0</v>
      </c>
      <c r="BQ8" s="97">
        <f>IF(ISNA(MATCH(BC8,'Overlap Study'!$P$240:$P$263,0)),0,1)</f>
        <v>0</v>
      </c>
      <c r="BR8" s="97"/>
      <c r="BS8" s="106"/>
      <c r="BT8">
        <f t="shared" si="0"/>
        <v>9</v>
      </c>
      <c r="BU8" s="153"/>
      <c r="BW8" s="97"/>
      <c r="BX8" s="133">
        <v>968</v>
      </c>
      <c r="BY8" s="210">
        <f>SUM(CA8:CI8)</f>
        <v>3</v>
      </c>
      <c r="BZ8" s="112">
        <f>IF(ISNA(MATCH(BX8,'Overlap Study'!$EA$186:$EA$240,0)),0,1)</f>
        <v>0</v>
      </c>
      <c r="CA8" s="97">
        <f>IF(ISNA(MATCH(BX8,'Overlap Study'!$DJ$270:$DJ$281,0)),0,1)</f>
        <v>0</v>
      </c>
      <c r="CB8" s="99">
        <f>IF(ISNA(MATCH(BX8,'Overlap Study'!$CU$270:$CU$281,0)),0,1)</f>
        <v>0</v>
      </c>
      <c r="CC8" s="99">
        <f>IF(ISNA(MATCH(BX8,'Overlap Study'!$CG$270:$CG$281,0)),0,1)</f>
        <v>1</v>
      </c>
      <c r="CD8" s="97">
        <f>IF(ISNA(MATCH(BX8,'Overlap Study'!$BU$270:$BU$281,0)),0,1)</f>
        <v>0</v>
      </c>
      <c r="CE8" s="97">
        <f>IF(ISNA(MATCH(BX8,'Overlap Study'!$BJ$270:$BJ$281,0)),0,1)</f>
        <v>0</v>
      </c>
      <c r="CF8" s="97">
        <f>IF(ISNA(MATCH(BX8,'Overlap Study'!$AZ$270:$AZ$281,0)),0,1)</f>
        <v>1</v>
      </c>
      <c r="CG8" s="97">
        <f>IF(ISNA(MATCH(BX8,'Overlap Study'!$AT$270:$AT$281,0)),0,1)</f>
        <v>0</v>
      </c>
      <c r="CH8" s="97">
        <f>IF(ISNA(MATCH(BX8,'Overlap Study'!$AN$270:$AN$281,0)),0,1)</f>
        <v>1</v>
      </c>
      <c r="CI8" s="106">
        <f>IF(ISNA(MATCH(BX8,'Overlap Study'!$AH$270:$AH$281,0)),0,1)</f>
        <v>0</v>
      </c>
      <c r="CJ8" s="97">
        <f>IF(ISNA(MATCH($BX8,'Overlap Study'!$AB$270:$AB$281,0)),0,1)</f>
        <v>0</v>
      </c>
      <c r="CK8" s="97">
        <f>IF(ISNA(MATCH($BX8,'Overlap Study'!$V$270:$V$281,0)),0,1)</f>
        <v>0</v>
      </c>
      <c r="CL8" s="97">
        <f>IF(ISNA(MATCH($BX8,'Overlap Study'!$P$270:$P$281,0)),0,1)</f>
        <v>0</v>
      </c>
      <c r="CM8" s="97"/>
      <c r="CN8" s="106"/>
      <c r="CO8">
        <f t="shared" si="1"/>
        <v>4</v>
      </c>
      <c r="CS8" s="133">
        <v>233</v>
      </c>
      <c r="CT8" s="471">
        <f t="shared" si="3"/>
        <v>2</v>
      </c>
      <c r="CU8" s="97">
        <f>IF(ISNA(MATCH(CS8,'Overlap Study'!$EB$186:$EB$200,0)),0,1)</f>
        <v>0</v>
      </c>
      <c r="CV8" s="97">
        <f>IF(ISNA(MATCH(CS8,'Overlap Study'!$DJ$288:$DJ$293,0)),0,1)</f>
        <v>0</v>
      </c>
      <c r="CW8" s="99">
        <f>IF(ISNA(MATCH(CS8,'Overlap Study'!$CU$288:$CU$293,0)),0,1)</f>
        <v>1</v>
      </c>
      <c r="CX8" s="99">
        <f>IF(ISNA(MATCH(CS8,'Overlap Study'!$CG$288:$CG$293,0)),0,1)</f>
        <v>0</v>
      </c>
      <c r="CY8" s="97">
        <f>IF(ISNA(MATCH(CS8,'Overlap Study'!$BU$288:$BU$293,0)),0,1)</f>
        <v>0</v>
      </c>
      <c r="CZ8" s="97">
        <f>IF(ISNA(MATCH(CS8,'Overlap Study'!$BJ$288:$BJ$293,0)),0,1)</f>
        <v>0</v>
      </c>
      <c r="DA8" s="97">
        <f>IF(ISNA(MATCH(CS8,'Overlap Study'!$AZ$288:$AZ$293,0)),0,1)</f>
        <v>0</v>
      </c>
      <c r="DB8" s="97">
        <f>IF(ISNA(MATCH(CS8,'Overlap Study'!$AT$288:$AT$293,0)),0,1)</f>
        <v>1</v>
      </c>
      <c r="DC8" s="97">
        <f>IF(ISNA(MATCH(CS8,'Overlap Study'!$AN$288:$AN$293,0)),0,1)</f>
        <v>0</v>
      </c>
      <c r="DD8" s="97">
        <f>IF(ISNA(MATCH(CS8,'Overlap Study'!$AH$288:$AH$293,0)),0,1)</f>
        <v>0</v>
      </c>
      <c r="DE8" s="112">
        <f>IF(ISNA(MATCH(CS8,'Overlap Study'!$AB$288:$AB$293,0)),0,1)</f>
        <v>0</v>
      </c>
      <c r="DF8" s="97">
        <f>IF(ISNA(MATCH(CS8,'Overlap Study'!$V$288:$V$293,0)),0,1)</f>
        <v>0</v>
      </c>
      <c r="DG8" s="97">
        <f>IF(ISNA(MATCH(CS8,'Overlap Study'!$P$288:$P$293,0)),0,1)</f>
        <v>0</v>
      </c>
      <c r="DH8" s="97"/>
      <c r="DI8" s="106"/>
      <c r="DJ8">
        <f t="shared" si="4"/>
        <v>8</v>
      </c>
      <c r="DK8" s="98"/>
      <c r="DN8" s="133">
        <v>25</v>
      </c>
      <c r="DO8" s="471">
        <f>SUM(DP8:DY8)</f>
        <v>1</v>
      </c>
      <c r="DP8" s="97">
        <f>IF(ISNA(MATCH($DN8,'Overlap Study'!$EC$186:$EC$200,0)),0,1)</f>
        <v>0</v>
      </c>
      <c r="DQ8" s="97">
        <f>IF(ISNA(MATCH($DN8,'Overlap Study'!$DJ$300:$DJ$302,0)),0,1)</f>
        <v>0</v>
      </c>
      <c r="DR8" s="99">
        <f>IF(ISNA(MATCH($DN8,'Overlap Study'!$CU$300:$CU$302,0)),0,1)</f>
        <v>1</v>
      </c>
      <c r="DS8" s="99">
        <f>IF(ISNA(MATCH($DN8,'Overlap Study'!$CG$300:$CG$302,0)),0,1)</f>
        <v>0</v>
      </c>
      <c r="DT8" s="97">
        <f>IF(ISNA(MATCH(DN8,'Overlap Study'!$BU$300:$BU$302,0)),0,1)</f>
        <v>0</v>
      </c>
      <c r="DU8" s="97">
        <f>IF(ISNA(MATCH(DN8,'Overlap Study'!$BJ$300:$BJ$302,0)),0,1)</f>
        <v>0</v>
      </c>
      <c r="DV8" s="97">
        <f>IF(ISNA(MATCH(DN8,'Overlap Study'!$AZ$300:$AZ$302,0)),0,1)</f>
        <v>0</v>
      </c>
      <c r="DW8" s="97">
        <f>IF(ISNA(MATCH(DN8,'Overlap Study'!$AT$300:$AT$302,0)),0,1)</f>
        <v>0</v>
      </c>
      <c r="DX8" s="97">
        <f>IF(ISNA(MATCH(DN8,'Overlap Study'!$AN$300:$AN$302,0)),0,1)</f>
        <v>0</v>
      </c>
      <c r="DY8" s="97">
        <f>IF(ISNA(MATCH(DN8,'Overlap Study'!$AH$300:$AH$302,0)),0,1)</f>
        <v>0</v>
      </c>
      <c r="DZ8" s="112">
        <f>IF(ISNA(MATCH($DN8,'Overlap Study'!$AB$300:$AB$302,0)),0,1)</f>
        <v>0</v>
      </c>
      <c r="EA8" s="97">
        <f>IF(ISNA(MATCH($DN8,'Overlap Study'!$V$300:$V$302,0)),0,1)</f>
        <v>0</v>
      </c>
      <c r="EB8" s="97">
        <f>IF(ISNA(MATCH($DN8,'Overlap Study'!$P$300:$P$302,0)),0,1)</f>
        <v>0</v>
      </c>
      <c r="EC8" s="97"/>
      <c r="ED8" s="106"/>
      <c r="EE8">
        <f t="shared" si="2"/>
        <v>8</v>
      </c>
    </row>
    <row r="9" spans="1:135" x14ac:dyDescent="0.2">
      <c r="A9" s="153"/>
      <c r="B9" s="206"/>
      <c r="C9" s="208">
        <v>8</v>
      </c>
      <c r="D9" s="392">
        <f>COUNTIF(O$2:O$599,"=8")</f>
        <v>9</v>
      </c>
      <c r="E9" s="392">
        <f>COUNTIF(AI$2:AI$600,"=8")</f>
        <v>1</v>
      </c>
      <c r="F9" s="206">
        <f>COUNTIF(BD$2:BD$433,"=8")</f>
        <v>1</v>
      </c>
      <c r="G9" s="392">
        <f>COUNTIF(BY$2:BY$426,"=8")</f>
        <v>0</v>
      </c>
      <c r="H9" s="206">
        <f>COUNTIF(CT$2:CT$603,"=8")</f>
        <v>0</v>
      </c>
      <c r="I9" s="392">
        <f>COUNTIF(DO$2:DO$603,"=8")</f>
        <v>0</v>
      </c>
      <c r="J9" s="206"/>
      <c r="L9" s="118">
        <f t="shared" si="5"/>
        <v>8</v>
      </c>
      <c r="N9" s="204">
        <v>111</v>
      </c>
      <c r="O9" s="210">
        <f>SUM(P9:Y9)</f>
        <v>9</v>
      </c>
      <c r="P9" s="97">
        <f>IF(ISNA(MATCH(N9,'Overlap Study'!DY$62:DY$174,0)),0,1)</f>
        <v>0</v>
      </c>
      <c r="Q9" s="97">
        <f>IF(ISNA(MATCH(N9,'Overlap Study'!DJ$62:DJ$157,0)),0,1)</f>
        <v>1</v>
      </c>
      <c r="R9" s="99">
        <f>IF(ISNA(MATCH(N9,'Overlap Study'!CU$62:CU$157,0)),0,1)</f>
        <v>1</v>
      </c>
      <c r="S9" s="99">
        <f>IF(ISNA(MATCH(N9,'Overlap Study'!CG$62:CG$157,0)),0,1)</f>
        <v>1</v>
      </c>
      <c r="T9" s="97">
        <f>IF(ISNA(MATCH(N9,'Overlap Study'!BU$62:BU$157,0)),0,1)</f>
        <v>1</v>
      </c>
      <c r="U9" s="97">
        <f>IF(ISNA(MATCH(N9,'Overlap Study'!BJ$62:BJ$157,0)),0,1)</f>
        <v>1</v>
      </c>
      <c r="V9" s="97">
        <f>IF(ISNA(MATCH($N9,'Overlap Study'!AZ$62:AZ$157,0)),0,1)</f>
        <v>1</v>
      </c>
      <c r="W9" s="97">
        <f>IF(ISNA(MATCH($N9,'Overlap Study'!AT$62:AT$157,0)),0,1)</f>
        <v>1</v>
      </c>
      <c r="X9" s="97">
        <f>IF(ISNA(MATCH($N9,'Overlap Study'!AN$62:AN$157,0)),0,1)</f>
        <v>1</v>
      </c>
      <c r="Y9" s="106">
        <f>IF(ISNA(MATCH($N9,'Overlap Study'!AH$62:AH$157,0)),0,1)</f>
        <v>1</v>
      </c>
      <c r="Z9" s="97">
        <f>IF(ISNA(MATCH($N9,'Overlap Study'!AB$62:AB$157,0)),0,1)</f>
        <v>1</v>
      </c>
      <c r="AA9" s="97">
        <f>IF(ISNA(MATCH($N9,'Overlap Study'!V$62:V$157,0)),0,1)</f>
        <v>1</v>
      </c>
      <c r="AB9" s="97">
        <f>IF(ISNA(MATCH($N9,'Overlap Study'!P$62:P$157,0)),0,1)</f>
        <v>1</v>
      </c>
      <c r="AC9" s="97">
        <f>IF(ISNA(MATCH($N9,'Overlap Study'!H$53:H$132,0)),0,1)</f>
        <v>1</v>
      </c>
      <c r="AD9" s="106">
        <f>IF(ISNA(MATCH($N9,'Overlap Study'!B$53:B$100,0)),0,1)</f>
        <v>1</v>
      </c>
      <c r="AF9" s="98"/>
      <c r="AH9" s="196">
        <v>987</v>
      </c>
      <c r="AI9" s="210">
        <f>SUM(AJ9:AS9)</f>
        <v>7</v>
      </c>
      <c r="AJ9" s="97">
        <f>IF(ISNA(MATCH($AH9,'Overlap Study'!$DY$186:$DY$245,0)),0,1)</f>
        <v>0</v>
      </c>
      <c r="AK9" s="97">
        <f>IF(ISNA(MATCH($AH9,'Overlap Study'!$DJ$186:$DJ$233,0)),0,1)</f>
        <v>1</v>
      </c>
      <c r="AL9" s="99">
        <f>IF(ISNA(MATCH($AH9,'Overlap Study'!$CU$186:$CU$233,0)),0,1)</f>
        <v>1</v>
      </c>
      <c r="AM9" s="99">
        <f>IF(ISNA(MATCH($AH9,'Overlap Study'!$CG$186:$CG$233,0)),0,1)</f>
        <v>1</v>
      </c>
      <c r="AN9" s="97">
        <f>IF(ISNA(MATCH($AH9,'Overlap Study'!$BU$186:$BU$233,0)),0,1)</f>
        <v>0</v>
      </c>
      <c r="AO9" s="97">
        <f>IF(ISNA(MATCH(AH9,'Overlap Study'!BJ$186:BJ$233,0)),0,1)</f>
        <v>0</v>
      </c>
      <c r="AP9" s="97">
        <f>IF(ISNA(MATCH($AH9,'Overlap Study'!AZ$186:AZ$233,0)),0,1)</f>
        <v>1</v>
      </c>
      <c r="AQ9" s="97">
        <f>IF(ISNA(MATCH($AH9,'Overlap Study'!AT$186:AT$233,0)),0,1)</f>
        <v>1</v>
      </c>
      <c r="AR9" s="97">
        <f>IF(ISNA(MATCH($AH9,'Overlap Study'!AN$186:AN$233,0)),0,1)</f>
        <v>1</v>
      </c>
      <c r="AS9" s="97">
        <f>IF(ISNA(MATCH($AH9,'Overlap Study'!AH$186:AH$233,0)),0,1)</f>
        <v>1</v>
      </c>
      <c r="AT9" s="97">
        <f>IF(ISNA(MATCH(AH9,'Overlap Study'!$AB$186:$AB$233,0)),0,1)</f>
        <v>0</v>
      </c>
      <c r="AU9" s="97">
        <f>IF(ISNA(MATCH($AH9,'Overlap Study'!$V$186:$V$233,0)),0,1)</f>
        <v>0</v>
      </c>
      <c r="AV9" s="97">
        <f>IF(ISNA(MATCH($AH9,'Overlap Study'!$P$186:$P$233,0)),0,1)</f>
        <v>0</v>
      </c>
      <c r="AW9" s="97"/>
      <c r="AX9" s="106"/>
      <c r="AZ9" s="98"/>
      <c r="BB9" s="97"/>
      <c r="BC9" s="164">
        <v>1114</v>
      </c>
      <c r="BD9" s="105">
        <f>SUM(BE9:BN9)</f>
        <v>5</v>
      </c>
      <c r="BE9" s="112">
        <f>IF(ISNA(MATCH($BC9,'Overlap Study'!$DZ$186:$DZ$240,0)),0,1)</f>
        <v>1</v>
      </c>
      <c r="BF9" s="97">
        <f>IF(ISNA(MATCH(BC9,'Overlap Study'!$DJ$240:$DJ$263,0)),0,1)</f>
        <v>0</v>
      </c>
      <c r="BG9" s="99">
        <f>IF(ISNA(MATCH(BC9,'Overlap Study'!$CU$240:$CU$263,0)),0,1)</f>
        <v>1</v>
      </c>
      <c r="BH9" s="99">
        <f>IF(ISNA(MATCH(BC9,'Overlap Study'!$CG$240:$CG$263,0)),0,1)</f>
        <v>0</v>
      </c>
      <c r="BI9" s="97">
        <f>IF(ISNA(MATCH(BC9,'Overlap Study'!$BU$240:$BU$263,0)),0,1)</f>
        <v>1</v>
      </c>
      <c r="BJ9" s="97">
        <f>IF(ISNA(MATCH(BC9,'Overlap Study'!$BJ$240:$BJ$263,0)),0,1)</f>
        <v>0</v>
      </c>
      <c r="BK9" s="97">
        <f>IF(ISNA(MATCH(BC9,'Overlap Study'!$AZ$240:$AZ$263,0)),0,1)</f>
        <v>1</v>
      </c>
      <c r="BL9" s="97">
        <f>IF(ISNA(MATCH(BC9,'Overlap Study'!$AT$240:$AT$263,0)),0,1)</f>
        <v>0</v>
      </c>
      <c r="BM9" s="97">
        <f>IF(ISNA(MATCH(BC9,'Overlap Study'!$AN$240:$AN$263,0)),0,1)</f>
        <v>1</v>
      </c>
      <c r="BN9" s="106">
        <f>IF(ISNA(MATCH(BC9,'Overlap Study'!$AH$240:$AH$263,0)),0,1)</f>
        <v>0</v>
      </c>
      <c r="BO9" s="97">
        <f>IF(ISNA(MATCH(BC9,'Overlap Study'!$AB$240:$AB$263,0)),0,1)</f>
        <v>0</v>
      </c>
      <c r="BP9" s="97">
        <f>IF(ISNA(MATCH(BC9,'Overlap Study'!$V$240:$V$263,0)),0,1)</f>
        <v>0</v>
      </c>
      <c r="BQ9" s="97">
        <f>IF(ISNA(MATCH(BC9,'Overlap Study'!$P$240:$P$263,0)),0,1)</f>
        <v>0</v>
      </c>
      <c r="BR9" s="97"/>
      <c r="BS9" s="106"/>
      <c r="BT9">
        <f t="shared" si="0"/>
        <v>10</v>
      </c>
      <c r="BW9" s="97"/>
      <c r="BX9" s="133">
        <v>987</v>
      </c>
      <c r="BY9" s="210">
        <f>SUM(CA9:CI9)</f>
        <v>3</v>
      </c>
      <c r="BZ9" s="112">
        <f>IF(ISNA(MATCH(BX9,'Overlap Study'!$EA$186:$EA$240,0)),0,1)</f>
        <v>0</v>
      </c>
      <c r="CA9" s="97">
        <f>IF(ISNA(MATCH(BX9,'Overlap Study'!$DJ$270:$DJ$281,0)),0,1)</f>
        <v>0</v>
      </c>
      <c r="CB9" s="99">
        <f>IF(ISNA(MATCH(BX9,'Overlap Study'!$CU$270:$CU$281,0)),0,1)</f>
        <v>1</v>
      </c>
      <c r="CC9" s="99">
        <f>IF(ISNA(MATCH(BX9,'Overlap Study'!$CG$270:$CG$281,0)),0,1)</f>
        <v>1</v>
      </c>
      <c r="CD9" s="97">
        <f>IF(ISNA(MATCH(BX9,'Overlap Study'!$BU$270:$BU$281,0)),0,1)</f>
        <v>0</v>
      </c>
      <c r="CE9" s="97">
        <f>IF(ISNA(MATCH(BX9,'Overlap Study'!$BJ$270:$BJ$281,0)),0,1)</f>
        <v>0</v>
      </c>
      <c r="CF9" s="97">
        <f>IF(ISNA(MATCH(BX9,'Overlap Study'!$AZ$270:$AZ$281,0)),0,1)</f>
        <v>0</v>
      </c>
      <c r="CG9" s="97">
        <f>IF(ISNA(MATCH(BX9,'Overlap Study'!$AT$270:$AT$281,0)),0,1)</f>
        <v>1</v>
      </c>
      <c r="CH9" s="97">
        <f>IF(ISNA(MATCH(BX9,'Overlap Study'!$AN$270:$AN$281,0)),0,1)</f>
        <v>0</v>
      </c>
      <c r="CI9" s="106">
        <f>IF(ISNA(MATCH(BX9,'Overlap Study'!$AH$270:$AH$281,0)),0,1)</f>
        <v>0</v>
      </c>
      <c r="CJ9" s="97">
        <f>IF(ISNA(MATCH($BX9,'Overlap Study'!$AB$270:$AB$281,0)),0,1)</f>
        <v>0</v>
      </c>
      <c r="CK9" s="97">
        <f>IF(ISNA(MATCH($BX9,'Overlap Study'!$V$270:$V$281,0)),0,1)</f>
        <v>0</v>
      </c>
      <c r="CL9" s="97">
        <f>IF(ISNA(MATCH($BX9,'Overlap Study'!$P$270:$P$281,0)),0,1)</f>
        <v>0</v>
      </c>
      <c r="CM9" s="97"/>
      <c r="CN9" s="106"/>
      <c r="CO9">
        <f t="shared" si="1"/>
        <v>9</v>
      </c>
      <c r="CS9" s="133">
        <v>254</v>
      </c>
      <c r="CT9" s="471">
        <f t="shared" si="3"/>
        <v>3</v>
      </c>
      <c r="CU9" s="97">
        <f>IF(ISNA(MATCH(CS9,'Overlap Study'!$EB$186:$EB$200,0)),0,1)</f>
        <v>1</v>
      </c>
      <c r="CV9" s="97">
        <f>IF(ISNA(MATCH(CS9,'Overlap Study'!$DJ$288:$DJ$293,0)),0,1)</f>
        <v>0</v>
      </c>
      <c r="CW9" s="99">
        <f>IF(ISNA(MATCH(CS9,'Overlap Study'!$CU$288:$CU$293,0)),0,1)</f>
        <v>0</v>
      </c>
      <c r="CX9" s="99">
        <f>IF(ISNA(MATCH(CS9,'Overlap Study'!$CG$288:$CG$293,0)),0,1)</f>
        <v>1</v>
      </c>
      <c r="CY9" s="97">
        <f>IF(ISNA(MATCH(CS9,'Overlap Study'!$BU$288:$BU$293,0)),0,1)</f>
        <v>0</v>
      </c>
      <c r="CZ9" s="97">
        <f>IF(ISNA(MATCH(CS9,'Overlap Study'!$BJ$288:$BJ$293,0)),0,1)</f>
        <v>0</v>
      </c>
      <c r="DA9" s="97">
        <f>IF(ISNA(MATCH(CS9,'Overlap Study'!$AZ$288:$AZ$293,0)),0,1)</f>
        <v>0</v>
      </c>
      <c r="DB9" s="97">
        <f>IF(ISNA(MATCH(CS9,'Overlap Study'!$AT$288:$AT$293,0)),0,1)</f>
        <v>0</v>
      </c>
      <c r="DC9" s="97">
        <f>IF(ISNA(MATCH(CS9,'Overlap Study'!$AN$288:$AN$293,0)),0,1)</f>
        <v>0</v>
      </c>
      <c r="DD9" s="97">
        <f>IF(ISNA(MATCH(CS9,'Overlap Study'!$AH$288:$AH$293,0)),0,1)</f>
        <v>1</v>
      </c>
      <c r="DE9" s="112">
        <f>IF(ISNA(MATCH(CS9,'Overlap Study'!$AB$288:$AB$293,0)),0,1)</f>
        <v>0</v>
      </c>
      <c r="DF9" s="97">
        <f>IF(ISNA(MATCH(CS9,'Overlap Study'!$V$288:$V$293,0)),0,1)</f>
        <v>0</v>
      </c>
      <c r="DG9" s="97">
        <f>IF(ISNA(MATCH(CS9,'Overlap Study'!$P$288:$P$293,0)),0,1)</f>
        <v>0</v>
      </c>
      <c r="DH9" s="97"/>
      <c r="DI9" s="106"/>
      <c r="DJ9">
        <f t="shared" si="4"/>
        <v>10</v>
      </c>
      <c r="DK9" s="98"/>
      <c r="DN9" s="215">
        <v>74</v>
      </c>
      <c r="DO9" s="471">
        <f>SUM(DP9:DY9)</f>
        <v>1</v>
      </c>
      <c r="DP9" s="97">
        <f>IF(ISNA(MATCH($DN9,'Overlap Study'!$EC$186:$EC$200,0)),0,1)</f>
        <v>1</v>
      </c>
      <c r="DQ9" s="97">
        <f>IF(ISNA(MATCH($DN9,'Overlap Study'!$DJ$300:$DJ$302,0)),0,1)</f>
        <v>0</v>
      </c>
      <c r="DR9" s="99">
        <f>IF(ISNA(MATCH($DN9,'Overlap Study'!$CU$300:$CU$302,0)),0,1)</f>
        <v>0</v>
      </c>
      <c r="DS9" s="99">
        <f>IF(ISNA(MATCH($DN9,'Overlap Study'!$CG$300:$CG$302,0)),0,1)</f>
        <v>0</v>
      </c>
      <c r="DT9" s="97">
        <f>IF(ISNA(MATCH(DN9,'Overlap Study'!$BU$300:$BU$302,0)),0,1)</f>
        <v>0</v>
      </c>
      <c r="DU9" s="97">
        <f>IF(ISNA(MATCH(DN9,'Overlap Study'!$BJ$300:$BJ$302,0)),0,1)</f>
        <v>0</v>
      </c>
      <c r="DV9" s="97">
        <f>IF(ISNA(MATCH(DN9,'Overlap Study'!$AZ$300:$AZ$302,0)),0,1)</f>
        <v>0</v>
      </c>
      <c r="DW9" s="97">
        <f>IF(ISNA(MATCH(DN9,'Overlap Study'!$AT$300:$AT$302,0)),0,1)</f>
        <v>0</v>
      </c>
      <c r="DX9" s="97">
        <f>IF(ISNA(MATCH(DN9,'Overlap Study'!$AN$300:$AN$302,0)),0,1)</f>
        <v>0</v>
      </c>
      <c r="DY9" s="97">
        <f>IF(ISNA(MATCH(DN9,'Overlap Study'!$AH$300:$AH$302,0)),0,1)</f>
        <v>0</v>
      </c>
      <c r="DZ9" s="112">
        <f>IF(ISNA(MATCH($DN9,'Overlap Study'!$AB$300:$AB$302,0)),0,1)</f>
        <v>0</v>
      </c>
      <c r="EA9" s="97">
        <f>IF(ISNA(MATCH($DN9,'Overlap Study'!$V$300:$V$302,0)),0,1)</f>
        <v>0</v>
      </c>
      <c r="EB9" s="97">
        <f>IF(ISNA(MATCH($DN9,'Overlap Study'!$P$300:$P$302,0)),0,1)</f>
        <v>0</v>
      </c>
      <c r="EC9" s="97"/>
      <c r="ED9" s="106"/>
      <c r="EE9">
        <f t="shared" si="2"/>
        <v>3</v>
      </c>
    </row>
    <row r="10" spans="1:135" x14ac:dyDescent="0.2">
      <c r="A10" s="98"/>
      <c r="B10" s="206"/>
      <c r="C10" s="208">
        <v>9</v>
      </c>
      <c r="D10" s="392">
        <f>COUNTIF(O$2:O$599,"=9")</f>
        <v>6</v>
      </c>
      <c r="E10" s="392">
        <f>COUNTIF(AI$2:AI$600,"=9")</f>
        <v>3</v>
      </c>
      <c r="F10" s="206">
        <f>COUNTIF(BD$2:BD$433,"=9")</f>
        <v>0</v>
      </c>
      <c r="G10" s="392">
        <f>COUNTIF(BY$2:BY$426,"=9")</f>
        <v>0</v>
      </c>
      <c r="H10" s="206">
        <f>COUNTIF(CT$2:CT$603,"=9")</f>
        <v>0</v>
      </c>
      <c r="I10" s="392">
        <f>COUNTIF(DO$2:DO$603,"=9")</f>
        <v>0</v>
      </c>
      <c r="J10" s="206"/>
      <c r="L10" s="118">
        <f t="shared" si="5"/>
        <v>9</v>
      </c>
      <c r="N10" s="107">
        <v>118</v>
      </c>
      <c r="O10" s="210">
        <f>SUM(P10:Y10)</f>
        <v>9</v>
      </c>
      <c r="P10" s="97">
        <f>IF(ISNA(MATCH(N10,'Overlap Study'!DY$62:DY$174,0)),0,1)</f>
        <v>1</v>
      </c>
      <c r="Q10" s="97">
        <f>IF(ISNA(MATCH(N10,'Overlap Study'!DJ$62:DJ$157,0)),0,1)</f>
        <v>1</v>
      </c>
      <c r="R10" s="99">
        <f>IF(ISNA(MATCH(N10,'Overlap Study'!CU$62:CU$157,0)),0,1)</f>
        <v>1</v>
      </c>
      <c r="S10" s="99">
        <f>IF(ISNA(MATCH(N10,'Overlap Study'!CG$62:CG$157,0)),0,1)</f>
        <v>1</v>
      </c>
      <c r="T10" s="97">
        <f>IF(ISNA(MATCH(N10,'Overlap Study'!BU$62:BU$157,0)),0,1)</f>
        <v>0</v>
      </c>
      <c r="U10" s="97">
        <f>IF(ISNA(MATCH(N10,'Overlap Study'!BJ$62:BJ$157,0)),0,1)</f>
        <v>1</v>
      </c>
      <c r="V10" s="97">
        <f>IF(ISNA(MATCH($N10,'Overlap Study'!AZ$62:AZ$157,0)),0,1)</f>
        <v>1</v>
      </c>
      <c r="W10" s="97">
        <f>IF(ISNA(MATCH($N10,'Overlap Study'!AT$62:AT$157,0)),0,1)</f>
        <v>1</v>
      </c>
      <c r="X10" s="97">
        <f>IF(ISNA(MATCH($N10,'Overlap Study'!AN$62:AN$157,0)),0,1)</f>
        <v>1</v>
      </c>
      <c r="Y10" s="106">
        <f>IF(ISNA(MATCH($N10,'Overlap Study'!AH$62:AH$157,0)),0,1)</f>
        <v>1</v>
      </c>
      <c r="Z10" s="97">
        <f>IF(ISNA(MATCH($N10,'Overlap Study'!AB$62:AB$157,0)),0,1)</f>
        <v>0</v>
      </c>
      <c r="AA10" s="97">
        <f>IF(ISNA(MATCH($N10,'Overlap Study'!V$62:V$157,0)),0,1)</f>
        <v>1</v>
      </c>
      <c r="AB10" s="97">
        <f>IF(ISNA(MATCH($N10,'Overlap Study'!P$62:P$157,0)),0,1)</f>
        <v>1</v>
      </c>
      <c r="AC10" s="97">
        <f>IF(ISNA(MATCH($N10,'Overlap Study'!H$53:H$132,0)),0,1)</f>
        <v>1</v>
      </c>
      <c r="AD10" s="106">
        <f>IF(ISNA(MATCH($N10,'Overlap Study'!B$53:B$100,0)),0,1)</f>
        <v>1</v>
      </c>
      <c r="AF10" s="98"/>
      <c r="AH10" s="164">
        <v>2056</v>
      </c>
      <c r="AI10" s="210">
        <f>SUM(AJ10:AS10)</f>
        <v>7</v>
      </c>
      <c r="AJ10" s="97">
        <f>IF(ISNA(MATCH($AH10,'Overlap Study'!$DY$186:$DY$245,0)),0,1)</f>
        <v>0</v>
      </c>
      <c r="AK10" s="97">
        <f>IF(ISNA(MATCH($AH10,'Overlap Study'!$DJ$186:$DJ$233,0)),0,1)</f>
        <v>1</v>
      </c>
      <c r="AL10" s="99">
        <f>IF(ISNA(MATCH($AH10,'Overlap Study'!$CU$186:$CU$233,0)),0,1)</f>
        <v>1</v>
      </c>
      <c r="AM10" s="99">
        <f>IF(ISNA(MATCH($AH10,'Overlap Study'!$CG$186:$CG$233,0)),0,1)</f>
        <v>1</v>
      </c>
      <c r="AN10" s="97">
        <f>IF(ISNA(MATCH($AH10,'Overlap Study'!$BU$186:$BU$233,0)),0,1)</f>
        <v>1</v>
      </c>
      <c r="AO10" s="97">
        <f>IF(ISNA(MATCH(AH10,'Overlap Study'!BJ$186:BJ$233,0)),0,1)</f>
        <v>1</v>
      </c>
      <c r="AP10" s="97">
        <f>IF(ISNA(MATCH($AH10,'Overlap Study'!AZ$186:AZ$233,0)),0,1)</f>
        <v>1</v>
      </c>
      <c r="AQ10" s="97">
        <f>IF(ISNA(MATCH($AH10,'Overlap Study'!AT$186:AT$233,0)),0,1)</f>
        <v>1</v>
      </c>
      <c r="AR10" s="97">
        <f>IF(ISNA(MATCH($AH10,'Overlap Study'!AN$186:AN$233,0)),0,1)</f>
        <v>0</v>
      </c>
      <c r="AS10" s="97">
        <f>IF(ISNA(MATCH($AH10,'Overlap Study'!AH$186:AH$233,0)),0,1)</f>
        <v>0</v>
      </c>
      <c r="AT10" s="97">
        <f>IF(ISNA(MATCH(AH10,'Overlap Study'!$AB$186:$AB$233,0)),0,1)</f>
        <v>0</v>
      </c>
      <c r="AU10" s="97">
        <f>IF(ISNA(MATCH($AH10,'Overlap Study'!$V$186:$V$233,0)),0,1)</f>
        <v>0</v>
      </c>
      <c r="AV10" s="97">
        <f>IF(ISNA(MATCH($AH10,'Overlap Study'!$P$186:$P$233,0)),0,1)</f>
        <v>0</v>
      </c>
      <c r="AW10" s="97"/>
      <c r="AX10" s="106"/>
      <c r="AZ10" s="98"/>
      <c r="BB10" s="97"/>
      <c r="BC10" s="164">
        <v>330</v>
      </c>
      <c r="BD10" s="105">
        <f>SUM(BE10:BN10)</f>
        <v>4</v>
      </c>
      <c r="BE10" s="112">
        <f>IF(ISNA(MATCH($BC10,'Overlap Study'!$DZ$186:$DZ$240,0)),0,1)</f>
        <v>0</v>
      </c>
      <c r="BF10" s="97">
        <f>IF(ISNA(MATCH(BC10,'Overlap Study'!$DJ$240:$DJ$263,0)),0,1)</f>
        <v>0</v>
      </c>
      <c r="BG10" s="99">
        <f>IF(ISNA(MATCH(BC10,'Overlap Study'!$CU$240:$CU$263,0)),0,1)</f>
        <v>1</v>
      </c>
      <c r="BH10" s="99">
        <f>IF(ISNA(MATCH(BC10,'Overlap Study'!$CG$240:$CG$263,0)),0,1)</f>
        <v>1</v>
      </c>
      <c r="BI10" s="97">
        <f>IF(ISNA(MATCH(BC10,'Overlap Study'!$BU$240:$BU$263,0)),0,1)</f>
        <v>0</v>
      </c>
      <c r="BJ10" s="97">
        <f>IF(ISNA(MATCH(BC10,'Overlap Study'!$BJ$240:$BJ$263,0)),0,1)</f>
        <v>0</v>
      </c>
      <c r="BK10" s="97">
        <f>IF(ISNA(MATCH(BC10,'Overlap Study'!$AZ$240:$AZ$263,0)),0,1)</f>
        <v>0</v>
      </c>
      <c r="BL10" s="97">
        <f>IF(ISNA(MATCH(BC10,'Overlap Study'!$AT$240:$AT$263,0)),0,1)</f>
        <v>1</v>
      </c>
      <c r="BM10" s="97">
        <f>IF(ISNA(MATCH(BC10,'Overlap Study'!$AN$240:$AN$263,0)),0,1)</f>
        <v>0</v>
      </c>
      <c r="BN10" s="106">
        <f>IF(ISNA(MATCH(BC10,'Overlap Study'!$AH$240:$AH$263,0)),0,1)</f>
        <v>1</v>
      </c>
      <c r="BO10" s="97">
        <f>IF(ISNA(MATCH(BC10,'Overlap Study'!$AB$240:$AB$263,0)),0,1)</f>
        <v>0</v>
      </c>
      <c r="BP10" s="97">
        <f>IF(ISNA(MATCH(BC10,'Overlap Study'!$V$240:$V$263,0)),0,1)</f>
        <v>0</v>
      </c>
      <c r="BQ10" s="97">
        <f>IF(ISNA(MATCH(BC10,'Overlap Study'!$P$240:$P$263,0)),0,1)</f>
        <v>0</v>
      </c>
      <c r="BR10" s="97"/>
      <c r="BS10" s="106"/>
      <c r="BT10">
        <f t="shared" si="0"/>
        <v>7</v>
      </c>
      <c r="BW10" s="97"/>
      <c r="BX10" s="133">
        <v>1114</v>
      </c>
      <c r="BY10" s="210">
        <f>SUM(CA10:CI10)</f>
        <v>3</v>
      </c>
      <c r="BZ10" s="112">
        <f>IF(ISNA(MATCH(BX10,'Overlap Study'!$EA$186:$EA$240,0)),0,1)</f>
        <v>1</v>
      </c>
      <c r="CA10" s="97">
        <f>IF(ISNA(MATCH(BX10,'Overlap Study'!$DJ$270:$DJ$281,0)),0,1)</f>
        <v>0</v>
      </c>
      <c r="CB10" s="99">
        <f>IF(ISNA(MATCH(BX10,'Overlap Study'!$CU$270:$CU$281,0)),0,1)</f>
        <v>1</v>
      </c>
      <c r="CC10" s="99">
        <f>IF(ISNA(MATCH(BX10,'Overlap Study'!$CG$270:$CG$281,0)),0,1)</f>
        <v>0</v>
      </c>
      <c r="CD10" s="97">
        <f>IF(ISNA(MATCH(BX10,'Overlap Study'!$BU$270:$BU$281,0)),0,1)</f>
        <v>1</v>
      </c>
      <c r="CE10" s="97">
        <f>IF(ISNA(MATCH(BX10,'Overlap Study'!$BJ$270:$BJ$281,0)),0,1)</f>
        <v>0</v>
      </c>
      <c r="CF10" s="97">
        <f>IF(ISNA(MATCH(BX10,'Overlap Study'!$AZ$270:$AZ$281,0)),0,1)</f>
        <v>1</v>
      </c>
      <c r="CG10" s="97">
        <f>IF(ISNA(MATCH(BX10,'Overlap Study'!$AT$270:$AT$281,0)),0,1)</f>
        <v>0</v>
      </c>
      <c r="CH10" s="97">
        <f>IF(ISNA(MATCH(BX10,'Overlap Study'!$AN$270:$AN$281,0)),0,1)</f>
        <v>0</v>
      </c>
      <c r="CI10" s="106">
        <f>IF(ISNA(MATCH(BX10,'Overlap Study'!$AH$270:$AH$281,0)),0,1)</f>
        <v>0</v>
      </c>
      <c r="CJ10" s="97">
        <f>IF(ISNA(MATCH($BX10,'Overlap Study'!$AB$270:$AB$281,0)),0,1)</f>
        <v>0</v>
      </c>
      <c r="CK10" s="97">
        <f>IF(ISNA(MATCH($BX10,'Overlap Study'!$V$270:$V$281,0)),0,1)</f>
        <v>0</v>
      </c>
      <c r="CL10" s="97">
        <f>IF(ISNA(MATCH($BX10,'Overlap Study'!$P$270:$P$281,0)),0,1)</f>
        <v>0</v>
      </c>
      <c r="CM10" s="97"/>
      <c r="CN10" s="106"/>
      <c r="CO10">
        <f t="shared" si="1"/>
        <v>10</v>
      </c>
      <c r="CS10" s="133">
        <v>469</v>
      </c>
      <c r="CT10" s="471">
        <f t="shared" si="3"/>
        <v>3</v>
      </c>
      <c r="CU10" s="97">
        <f>IF(ISNA(MATCH(CS10,'Overlap Study'!$EB$186:$EB$200,0)),0,1)</f>
        <v>1</v>
      </c>
      <c r="CV10" s="97">
        <f>IF(ISNA(MATCH(CS10,'Overlap Study'!$DJ$288:$DJ$293,0)),0,1)</f>
        <v>1</v>
      </c>
      <c r="CW10" s="99">
        <f>IF(ISNA(MATCH(CS10,'Overlap Study'!$CU$288:$CU$293,0)),0,1)</f>
        <v>0</v>
      </c>
      <c r="CX10" s="99">
        <f>IF(ISNA(MATCH(CS10,'Overlap Study'!$CG$288:$CG$293,0)),0,1)</f>
        <v>0</v>
      </c>
      <c r="CY10" s="97">
        <f>IF(ISNA(MATCH(CS10,'Overlap Study'!$BU$288:$BU$293,0)),0,1)</f>
        <v>1</v>
      </c>
      <c r="CZ10" s="97">
        <f>IF(ISNA(MATCH(CS10,'Overlap Study'!$BJ$288:$BJ$293,0)),0,1)</f>
        <v>0</v>
      </c>
      <c r="DA10" s="97">
        <f>IF(ISNA(MATCH(CS10,'Overlap Study'!$AZ$288:$AZ$293,0)),0,1)</f>
        <v>0</v>
      </c>
      <c r="DB10" s="97">
        <f>IF(ISNA(MATCH(CS10,'Overlap Study'!$AT$288:$AT$293,0)),0,1)</f>
        <v>0</v>
      </c>
      <c r="DC10" s="97">
        <f>IF(ISNA(MATCH(CS10,'Overlap Study'!$AN$288:$AN$293,0)),0,1)</f>
        <v>0</v>
      </c>
      <c r="DD10" s="97">
        <f>IF(ISNA(MATCH(CS10,'Overlap Study'!$AH$288:$AH$293,0)),0,1)</f>
        <v>0</v>
      </c>
      <c r="DE10" s="112">
        <f>IF(ISNA(MATCH(CS10,'Overlap Study'!$AB$288:$AB$293,0)),0,1)</f>
        <v>1</v>
      </c>
      <c r="DF10" s="97">
        <f>IF(ISNA(MATCH(CS10,'Overlap Study'!$V$288:$V$293,0)),0,1)</f>
        <v>1</v>
      </c>
      <c r="DG10" s="97">
        <f>IF(ISNA(MATCH(CS10,'Overlap Study'!$P$288:$P$293,0)),0,1)</f>
        <v>0</v>
      </c>
      <c r="DH10" s="97"/>
      <c r="DI10" s="106"/>
      <c r="DJ10">
        <f t="shared" si="4"/>
        <v>10</v>
      </c>
      <c r="DK10" s="98"/>
      <c r="DN10" s="133">
        <v>148</v>
      </c>
      <c r="DO10" s="471">
        <f>SUM(DP10:DY10)</f>
        <v>1</v>
      </c>
      <c r="DP10" s="97">
        <f>IF(ISNA(MATCH($DN10,'Overlap Study'!$EC$186:$EC$200,0)),0,1)</f>
        <v>0</v>
      </c>
      <c r="DQ10" s="97">
        <f>IF(ISNA(MATCH($DN10,'Overlap Study'!$DJ$300:$DJ$302,0)),0,1)</f>
        <v>0</v>
      </c>
      <c r="DR10" s="99">
        <f>IF(ISNA(MATCH($DN10,'Overlap Study'!$CU$300:$CU$302,0)),0,1)</f>
        <v>0</v>
      </c>
      <c r="DS10" s="99">
        <f>IF(ISNA(MATCH($DN10,'Overlap Study'!$CG$300:$CG$302,0)),0,1)</f>
        <v>0</v>
      </c>
      <c r="DT10" s="97">
        <f>IF(ISNA(MATCH(DN10,'Overlap Study'!$BU$300:$BU$302,0)),0,1)</f>
        <v>0</v>
      </c>
      <c r="DU10" s="97">
        <f>IF(ISNA(MATCH(DN10,'Overlap Study'!$BJ$300:$BJ$302,0)),0,1)</f>
        <v>0</v>
      </c>
      <c r="DV10" s="97">
        <f>IF(ISNA(MATCH(DN10,'Overlap Study'!$AZ$300:$AZ$302,0)),0,1)</f>
        <v>1</v>
      </c>
      <c r="DW10" s="97">
        <f>IF(ISNA(MATCH(DN10,'Overlap Study'!$AT$300:$AT$302,0)),0,1)</f>
        <v>0</v>
      </c>
      <c r="DX10" s="97">
        <f>IF(ISNA(MATCH(DN10,'Overlap Study'!$AN$300:$AN$302,0)),0,1)</f>
        <v>0</v>
      </c>
      <c r="DY10" s="97">
        <f>IF(ISNA(MATCH(DN10,'Overlap Study'!$AH$300:$AH$302,0)),0,1)</f>
        <v>0</v>
      </c>
      <c r="DZ10" s="112">
        <f>IF(ISNA(MATCH($DN10,'Overlap Study'!$AB$300:$AB$302,0)),0,1)</f>
        <v>0</v>
      </c>
      <c r="EA10" s="97">
        <f>IF(ISNA(MATCH($DN10,'Overlap Study'!$V$300:$V$302,0)),0,1)</f>
        <v>0</v>
      </c>
      <c r="EB10" s="97">
        <f>IF(ISNA(MATCH($DN10,'Overlap Study'!$P$300:$P$302,0)),0,1)</f>
        <v>0</v>
      </c>
      <c r="EC10" s="97"/>
      <c r="ED10" s="106"/>
      <c r="EE10">
        <f t="shared" si="2"/>
        <v>10</v>
      </c>
    </row>
    <row r="11" spans="1:135" x14ac:dyDescent="0.2">
      <c r="A11" s="98"/>
      <c r="B11" s="206"/>
      <c r="C11" s="208">
        <v>10</v>
      </c>
      <c r="D11" s="392">
        <f>COUNTIF(O$2:O$599,"=10")</f>
        <v>6</v>
      </c>
      <c r="E11" s="392">
        <f>COUNTIF(AI$2:AI$600,"=10")</f>
        <v>0</v>
      </c>
      <c r="F11" s="206">
        <f>COUNTIF(BD$2:BD$433,"=10")</f>
        <v>0</v>
      </c>
      <c r="G11" s="392">
        <f>COUNTIF(BY$2:BY$426,"=10")</f>
        <v>0</v>
      </c>
      <c r="H11" s="206">
        <f>COUNTIF(CT$2:CT$603,"=10")</f>
        <v>0</v>
      </c>
      <c r="I11" s="392">
        <f>COUNTIF(DO$2:DO$603,"=10")</f>
        <v>0</v>
      </c>
      <c r="J11" s="206"/>
      <c r="L11" s="118">
        <f t="shared" si="5"/>
        <v>10</v>
      </c>
      <c r="N11" s="105">
        <v>175</v>
      </c>
      <c r="O11" s="210">
        <f>SUM(P11:Y11)</f>
        <v>9</v>
      </c>
      <c r="P11" s="97">
        <f>IF(ISNA(MATCH(N11,'Overlap Study'!DY$62:DY$174,0)),0,1)</f>
        <v>1</v>
      </c>
      <c r="Q11" s="97">
        <f>IF(ISNA(MATCH(N11,'Overlap Study'!DJ$62:DJ$157,0)),0,1)</f>
        <v>1</v>
      </c>
      <c r="R11" s="99">
        <f>IF(ISNA(MATCH(N11,'Overlap Study'!CU$62:CU$157,0)),0,1)</f>
        <v>0</v>
      </c>
      <c r="S11" s="99">
        <f>IF(ISNA(MATCH(N11,'Overlap Study'!CG$62:CG$157,0)),0,1)</f>
        <v>1</v>
      </c>
      <c r="T11" s="97">
        <f>IF(ISNA(MATCH(N11,'Overlap Study'!BU$62:BU$157,0)),0,1)</f>
        <v>1</v>
      </c>
      <c r="U11" s="97">
        <f>IF(ISNA(MATCH(N11,'Overlap Study'!BJ$62:BJ$157,0)),0,1)</f>
        <v>1</v>
      </c>
      <c r="V11" s="97">
        <f>IF(ISNA(MATCH($N11,'Overlap Study'!AZ$62:AZ$157,0)),0,1)</f>
        <v>1</v>
      </c>
      <c r="W11" s="97">
        <f>IF(ISNA(MATCH($N11,'Overlap Study'!AT$62:AT$157,0)),0,1)</f>
        <v>1</v>
      </c>
      <c r="X11" s="97">
        <f>IF(ISNA(MATCH($N11,'Overlap Study'!AN$62:AN$157,0)),0,1)</f>
        <v>1</v>
      </c>
      <c r="Y11" s="106">
        <f>IF(ISNA(MATCH($N11,'Overlap Study'!AH$62:AH$157,0)),0,1)</f>
        <v>1</v>
      </c>
      <c r="Z11" s="97">
        <f>IF(ISNA(MATCH($N11,'Overlap Study'!AB$62:AB$157,0)),0,1)</f>
        <v>1</v>
      </c>
      <c r="AA11" s="97">
        <f>IF(ISNA(MATCH($N11,'Overlap Study'!V$62:V$157,0)),0,1)</f>
        <v>1</v>
      </c>
      <c r="AB11" s="97">
        <f>IF(ISNA(MATCH($N11,'Overlap Study'!P$62:P$157,0)),0,1)</f>
        <v>1</v>
      </c>
      <c r="AC11" s="97">
        <f>IF(ISNA(MATCH($N11,'Overlap Study'!H$53:H$132,0)),0,1)</f>
        <v>1</v>
      </c>
      <c r="AD11" s="106">
        <f>IF(ISNA(MATCH($N11,'Overlap Study'!B$53:B$100,0)),0,1)</f>
        <v>1</v>
      </c>
      <c r="AF11" s="98"/>
      <c r="AH11" s="164">
        <v>25</v>
      </c>
      <c r="AI11" s="210">
        <f>SUM(AJ11:AS11)</f>
        <v>6</v>
      </c>
      <c r="AJ11" s="97">
        <f>IF(ISNA(MATCH($AH11,'Overlap Study'!$DY$186:$DY$245,0)),0,1)</f>
        <v>1</v>
      </c>
      <c r="AK11" s="97">
        <f>IF(ISNA(MATCH($AH11,'Overlap Study'!$DJ$186:$DJ$233,0)),0,1)</f>
        <v>0</v>
      </c>
      <c r="AL11" s="99">
        <f>IF(ISNA(MATCH($AH11,'Overlap Study'!$CU$186:$CU$233,0)),0,1)</f>
        <v>1</v>
      </c>
      <c r="AM11" s="99">
        <f>IF(ISNA(MATCH($AH11,'Overlap Study'!$CG$186:$CG$233,0)),0,1)</f>
        <v>1</v>
      </c>
      <c r="AN11" s="97">
        <f>IF(ISNA(MATCH($AH11,'Overlap Study'!$BU$186:$BU$233,0)),0,1)</f>
        <v>1</v>
      </c>
      <c r="AO11" s="97">
        <f>IF(ISNA(MATCH(AH11,'Overlap Study'!BJ$186:BJ$233,0)),0,1)</f>
        <v>1</v>
      </c>
      <c r="AP11" s="97">
        <f>IF(ISNA(MATCH($AH11,'Overlap Study'!AZ$186:AZ$233,0)),0,1)</f>
        <v>0</v>
      </c>
      <c r="AQ11" s="97">
        <f>IF(ISNA(MATCH($AH11,'Overlap Study'!AT$186:AT$233,0)),0,1)</f>
        <v>0</v>
      </c>
      <c r="AR11" s="97">
        <f>IF(ISNA(MATCH($AH11,'Overlap Study'!AN$186:AN$233,0)),0,1)</f>
        <v>1</v>
      </c>
      <c r="AS11" s="97">
        <f>IF(ISNA(MATCH($AH11,'Overlap Study'!AH$186:AH$233,0)),0,1)</f>
        <v>0</v>
      </c>
      <c r="AT11" s="97">
        <f>IF(ISNA(MATCH(AH11,'Overlap Study'!$AB$186:$AB$233,0)),0,1)</f>
        <v>0</v>
      </c>
      <c r="AU11" s="97">
        <f>IF(ISNA(MATCH($AH11,'Overlap Study'!$V$186:$V$233,0)),0,1)</f>
        <v>1</v>
      </c>
      <c r="AV11" s="97">
        <f>IF(ISNA(MATCH($AH11,'Overlap Study'!$P$186:$P$233,0)),0,1)</f>
        <v>1</v>
      </c>
      <c r="AW11" s="97"/>
      <c r="AX11" s="106"/>
      <c r="AZ11" s="98"/>
      <c r="BB11" s="97"/>
      <c r="BC11" s="164">
        <v>469</v>
      </c>
      <c r="BD11" s="105">
        <f>SUM(BE11:BN11)</f>
        <v>4</v>
      </c>
      <c r="BE11" s="112">
        <f>IF(ISNA(MATCH($BC11,'Overlap Study'!$DZ$186:$DZ$240,0)),0,1)</f>
        <v>1</v>
      </c>
      <c r="BF11" s="97">
        <f>IF(ISNA(MATCH(BC11,'Overlap Study'!$DJ$240:$DJ$263,0)),0,1)</f>
        <v>1</v>
      </c>
      <c r="BG11" s="99">
        <f>IF(ISNA(MATCH(BC11,'Overlap Study'!$CU$240:$CU$263,0)),0,1)</f>
        <v>0</v>
      </c>
      <c r="BH11" s="99">
        <f>IF(ISNA(MATCH(BC11,'Overlap Study'!$CG$240:$CG$263,0)),0,1)</f>
        <v>1</v>
      </c>
      <c r="BI11" s="97">
        <f>IF(ISNA(MATCH(BC11,'Overlap Study'!$BU$240:$BU$263,0)),0,1)</f>
        <v>1</v>
      </c>
      <c r="BJ11" s="97">
        <f>IF(ISNA(MATCH(BC11,'Overlap Study'!$BJ$240:$BJ$263,0)),0,1)</f>
        <v>0</v>
      </c>
      <c r="BK11" s="97">
        <f>IF(ISNA(MATCH(BC11,'Overlap Study'!$AZ$240:$AZ$263,0)),0,1)</f>
        <v>0</v>
      </c>
      <c r="BL11" s="97">
        <f>IF(ISNA(MATCH(BC11,'Overlap Study'!$AT$240:$AT$263,0)),0,1)</f>
        <v>0</v>
      </c>
      <c r="BM11" s="97">
        <f>IF(ISNA(MATCH(BC11,'Overlap Study'!$AN$240:$AN$263,0)),0,1)</f>
        <v>0</v>
      </c>
      <c r="BN11" s="106">
        <f>IF(ISNA(MATCH(BC11,'Overlap Study'!$AH$240:$AH$263,0)),0,1)</f>
        <v>0</v>
      </c>
      <c r="BO11" s="97">
        <f>IF(ISNA(MATCH(BC11,'Overlap Study'!$AB$240:$AB$263,0)),0,1)</f>
        <v>1</v>
      </c>
      <c r="BP11" s="97">
        <f>IF(ISNA(MATCH(BC11,'Overlap Study'!$V$240:$V$263,0)),0,1)</f>
        <v>1</v>
      </c>
      <c r="BQ11" s="97">
        <f>IF(ISNA(MATCH(BC11,'Overlap Study'!$P$240:$P$263,0)),0,1)</f>
        <v>1</v>
      </c>
      <c r="BR11" s="97"/>
      <c r="BS11" s="106"/>
      <c r="BT11">
        <f t="shared" si="0"/>
        <v>10</v>
      </c>
      <c r="BW11" s="97"/>
      <c r="BX11" s="133">
        <v>16</v>
      </c>
      <c r="BY11" s="210">
        <f>SUM(CA11:CI11)</f>
        <v>2</v>
      </c>
      <c r="BZ11" s="112">
        <f>IF(ISNA(MATCH(BX11,'Overlap Study'!$EA$186:$EA$240,0)),0,1)</f>
        <v>0</v>
      </c>
      <c r="CA11" s="97">
        <f>IF(ISNA(MATCH(BX11,'Overlap Study'!$DJ$270:$DJ$281,0)),0,1)</f>
        <v>0</v>
      </c>
      <c r="CB11" s="99">
        <f>IF(ISNA(MATCH(BX11,'Overlap Study'!$CU$270:$CU$281,0)),0,1)</f>
        <v>1</v>
      </c>
      <c r="CC11" s="99">
        <f>IF(ISNA(MATCH(BX11,'Overlap Study'!$CG$270:$CG$281,0)),0,1)</f>
        <v>0</v>
      </c>
      <c r="CD11" s="97">
        <f>IF(ISNA(MATCH(BX11,'Overlap Study'!$BU$270:$BU$281,0)),0,1)</f>
        <v>0</v>
      </c>
      <c r="CE11" s="97">
        <f>IF(ISNA(MATCH(BX11,'Overlap Study'!$BJ$270:$BJ$281,0)),0,1)</f>
        <v>0</v>
      </c>
      <c r="CF11" s="97">
        <f>IF(ISNA(MATCH(BX11,'Overlap Study'!$AZ$270:$AZ$281,0)),0,1)</f>
        <v>1</v>
      </c>
      <c r="CG11" s="97">
        <f>IF(ISNA(MATCH(BX11,'Overlap Study'!$AT$270:$AT$281,0)),0,1)</f>
        <v>0</v>
      </c>
      <c r="CH11" s="97">
        <f>IF(ISNA(MATCH(BX11,'Overlap Study'!$AN$270:$AN$281,0)),0,1)</f>
        <v>0</v>
      </c>
      <c r="CI11" s="106">
        <f>IF(ISNA(MATCH(BX11,'Overlap Study'!$AH$270:$AH$281,0)),0,1)</f>
        <v>0</v>
      </c>
      <c r="CJ11" s="97">
        <f>IF(ISNA(MATCH($BX11,'Overlap Study'!$AB$270:$AB$281,0)),0,1)</f>
        <v>0</v>
      </c>
      <c r="CK11" s="97">
        <f>IF(ISNA(MATCH($BX11,'Overlap Study'!$V$270:$V$281,0)),0,1)</f>
        <v>0</v>
      </c>
      <c r="CL11" s="97">
        <f>IF(ISNA(MATCH($BX11,'Overlap Study'!$P$270:$P$281,0)),0,1)</f>
        <v>0</v>
      </c>
      <c r="CM11" s="97"/>
      <c r="CN11" s="106"/>
      <c r="CO11">
        <f t="shared" si="1"/>
        <v>8</v>
      </c>
      <c r="CS11" s="133">
        <v>987</v>
      </c>
      <c r="CT11" s="471">
        <f t="shared" si="3"/>
        <v>2</v>
      </c>
      <c r="CU11" s="97">
        <f>IF(ISNA(MATCH(CS11,'Overlap Study'!$EB$186:$EB$200,0)),0,1)</f>
        <v>0</v>
      </c>
      <c r="CV11" s="97">
        <f>IF(ISNA(MATCH(CS11,'Overlap Study'!$DJ$288:$DJ$293,0)),0,1)</f>
        <v>0</v>
      </c>
      <c r="CW11" s="99">
        <f>IF(ISNA(MATCH(CS11,'Overlap Study'!$CU$288:$CU$293,0)),0,1)</f>
        <v>1</v>
      </c>
      <c r="CX11" s="99">
        <f>IF(ISNA(MATCH(CS11,'Overlap Study'!$CG$288:$CG$293,0)),0,1)</f>
        <v>0</v>
      </c>
      <c r="CY11" s="97">
        <f>IF(ISNA(MATCH(CS11,'Overlap Study'!$BU$288:$BU$293,0)),0,1)</f>
        <v>0</v>
      </c>
      <c r="CZ11" s="97">
        <f>IF(ISNA(MATCH(CS11,'Overlap Study'!$BJ$288:$BJ$293,0)),0,1)</f>
        <v>0</v>
      </c>
      <c r="DA11" s="97">
        <f>IF(ISNA(MATCH(CS11,'Overlap Study'!$AZ$288:$AZ$293,0)),0,1)</f>
        <v>0</v>
      </c>
      <c r="DB11" s="97">
        <f>IF(ISNA(MATCH(CS11,'Overlap Study'!$AT$288:$AT$293,0)),0,1)</f>
        <v>1</v>
      </c>
      <c r="DC11" s="97">
        <f>IF(ISNA(MATCH(CS11,'Overlap Study'!$AN$288:$AN$293,0)),0,1)</f>
        <v>0</v>
      </c>
      <c r="DD11" s="97">
        <f>IF(ISNA(MATCH(CS11,'Overlap Study'!$AH$288:$AH$293,0)),0,1)</f>
        <v>0</v>
      </c>
      <c r="DE11" s="112">
        <f>IF(ISNA(MATCH(CS11,'Overlap Study'!$AB$288:$AB$293,0)),0,1)</f>
        <v>0</v>
      </c>
      <c r="DF11" s="97">
        <f>IF(ISNA(MATCH(CS11,'Overlap Study'!$V$288:$V$293,0)),0,1)</f>
        <v>0</v>
      </c>
      <c r="DG11" s="97">
        <f>IF(ISNA(MATCH(CS11,'Overlap Study'!$P$288:$P$293,0)),0,1)</f>
        <v>0</v>
      </c>
      <c r="DH11" s="97"/>
      <c r="DI11" s="106"/>
      <c r="DJ11">
        <f t="shared" si="4"/>
        <v>9</v>
      </c>
      <c r="DK11" s="98"/>
      <c r="DN11" s="133">
        <v>180</v>
      </c>
      <c r="DO11" s="471">
        <f>SUM(DP11:DY11)</f>
        <v>1</v>
      </c>
      <c r="DP11" s="97">
        <f>IF(ISNA(MATCH($DN11,'Overlap Study'!$EC$186:$EC$200,0)),0,1)</f>
        <v>0</v>
      </c>
      <c r="DQ11" s="97">
        <f>IF(ISNA(MATCH($DN11,'Overlap Study'!$DJ$300:$DJ$302,0)),0,1)</f>
        <v>0</v>
      </c>
      <c r="DR11" s="99">
        <f>IF(ISNA(MATCH($DN11,'Overlap Study'!$CU$300:$CU$302,0)),0,1)</f>
        <v>1</v>
      </c>
      <c r="DS11" s="99">
        <f>IF(ISNA(MATCH($DN11,'Overlap Study'!$CG$300:$CG$302,0)),0,1)</f>
        <v>0</v>
      </c>
      <c r="DT11" s="97">
        <f>IF(ISNA(MATCH(DN11,'Overlap Study'!$BU$300:$BU$302,0)),0,1)</f>
        <v>0</v>
      </c>
      <c r="DU11" s="97">
        <f>IF(ISNA(MATCH(DN11,'Overlap Study'!$BJ$300:$BJ$302,0)),0,1)</f>
        <v>0</v>
      </c>
      <c r="DV11" s="97">
        <f>IF(ISNA(MATCH(DN11,'Overlap Study'!$AZ$300:$AZ$302,0)),0,1)</f>
        <v>0</v>
      </c>
      <c r="DW11" s="97">
        <f>IF(ISNA(MATCH(DN11,'Overlap Study'!$AT$300:$AT$302,0)),0,1)</f>
        <v>0</v>
      </c>
      <c r="DX11" s="97">
        <f>IF(ISNA(MATCH(DN11,'Overlap Study'!$AN$300:$AN$302,0)),0,1)</f>
        <v>0</v>
      </c>
      <c r="DY11" s="97">
        <f>IF(ISNA(MATCH(DN11,'Overlap Study'!$AH$300:$AH$302,0)),0,1)</f>
        <v>0</v>
      </c>
      <c r="DZ11" s="112">
        <f>IF(ISNA(MATCH($DN11,'Overlap Study'!$AB$300:$AB$302,0)),0,1)</f>
        <v>0</v>
      </c>
      <c r="EA11" s="97">
        <f>IF(ISNA(MATCH($DN11,'Overlap Study'!$V$300:$V$302,0)),0,1)</f>
        <v>0</v>
      </c>
      <c r="EB11" s="97">
        <f>IF(ISNA(MATCH($DN11,'Overlap Study'!$P$300:$P$302,0)),0,1)</f>
        <v>0</v>
      </c>
      <c r="EC11" s="97"/>
      <c r="ED11" s="106"/>
      <c r="EE11">
        <f t="shared" si="2"/>
        <v>4</v>
      </c>
    </row>
    <row r="12" spans="1:135" ht="13.5" thickBot="1" x14ac:dyDescent="0.25">
      <c r="A12" s="98"/>
      <c r="B12" s="206"/>
      <c r="C12" s="472">
        <v>0</v>
      </c>
      <c r="D12" s="473">
        <f>COUNTIF(O$2:O$599,"=0")</f>
        <v>92</v>
      </c>
      <c r="E12" s="473">
        <f>COUNTIF(AI$2:AI$600,"=0")</f>
        <v>52</v>
      </c>
      <c r="F12" s="477">
        <f>COUNTIF(BD$2:BD$433,"= 0")</f>
        <v>0</v>
      </c>
      <c r="G12" s="473">
        <f>COUNTIF(BY$2:BY$426,"=10")</f>
        <v>0</v>
      </c>
      <c r="H12" s="477">
        <f>COUNTIF(CT$2:CT$603,"0")</f>
        <v>0</v>
      </c>
      <c r="I12" s="473">
        <f>COUNTIF(DO$2:DO$603,"=0")</f>
        <v>0</v>
      </c>
      <c r="J12" s="101" t="s">
        <v>421</v>
      </c>
      <c r="L12" s="118">
        <f t="shared" si="5"/>
        <v>11</v>
      </c>
      <c r="N12" s="204">
        <v>365</v>
      </c>
      <c r="O12" s="210">
        <f>SUM(P12:Y12)</f>
        <v>9</v>
      </c>
      <c r="P12" s="97">
        <f>IF(ISNA(MATCH(N12,'Overlap Study'!DY$62:DY$174,0)),0,1)</f>
        <v>0</v>
      </c>
      <c r="Q12" s="97">
        <f>IF(ISNA(MATCH(N12,'Overlap Study'!DJ$62:DJ$157,0)),0,1)</f>
        <v>1</v>
      </c>
      <c r="R12" s="99">
        <f>IF(ISNA(MATCH(N12,'Overlap Study'!CU$62:CU$157,0)),0,1)</f>
        <v>1</v>
      </c>
      <c r="S12" s="99">
        <f>IF(ISNA(MATCH(N12,'Overlap Study'!CG$62:CG$157,0)),0,1)</f>
        <v>1</v>
      </c>
      <c r="T12" s="97">
        <f>IF(ISNA(MATCH(N12,'Overlap Study'!BU$62:BU$157,0)),0,1)</f>
        <v>1</v>
      </c>
      <c r="U12" s="97">
        <f>IF(ISNA(MATCH(N12,'Overlap Study'!BJ$62:BJ$157,0)),0,1)</f>
        <v>1</v>
      </c>
      <c r="V12" s="97">
        <f>IF(ISNA(MATCH($N12,'Overlap Study'!AZ$62:AZ$157,0)),0,1)</f>
        <v>1</v>
      </c>
      <c r="W12" s="97">
        <f>IF(ISNA(MATCH($N12,'Overlap Study'!AT$62:AT$157,0)),0,1)</f>
        <v>1</v>
      </c>
      <c r="X12" s="97">
        <f>IF(ISNA(MATCH($N12,'Overlap Study'!AN$62:AN$157,0)),0,1)</f>
        <v>1</v>
      </c>
      <c r="Y12" s="106">
        <f>IF(ISNA(MATCH($N12,'Overlap Study'!AH$62:AH$157,0)),0,1)</f>
        <v>1</v>
      </c>
      <c r="Z12" s="97">
        <f>IF(ISNA(MATCH($N12,'Overlap Study'!AB$62:AB$157,0)),0,1)</f>
        <v>1</v>
      </c>
      <c r="AA12" s="97">
        <f>IF(ISNA(MATCH($N12,'Overlap Study'!V$62:V$157,0)),0,1)</f>
        <v>0</v>
      </c>
      <c r="AB12" s="97">
        <f>IF(ISNA(MATCH($N12,'Overlap Study'!P$62:P$157,0)),0,1)</f>
        <v>1</v>
      </c>
      <c r="AC12" s="97">
        <f>IF(ISNA(MATCH($N12,'Overlap Study'!H$53:H$132,0)),0,1)</f>
        <v>1</v>
      </c>
      <c r="AD12" s="106">
        <f>IF(ISNA(MATCH($N12,'Overlap Study'!B$53:B$100,0)),0,1)</f>
        <v>1</v>
      </c>
      <c r="AF12" s="98"/>
      <c r="AH12" s="164">
        <v>27</v>
      </c>
      <c r="AI12" s="210">
        <f>SUM(AJ12:AS12)</f>
        <v>6</v>
      </c>
      <c r="AJ12" s="97">
        <f>IF(ISNA(MATCH($AH12,'Overlap Study'!$DY$186:$DY$245,0)),0,1)</f>
        <v>1</v>
      </c>
      <c r="AK12" s="97">
        <f>IF(ISNA(MATCH($AH12,'Overlap Study'!$DJ$186:$DJ$233,0)),0,1)</f>
        <v>0</v>
      </c>
      <c r="AL12" s="99">
        <f>IF(ISNA(MATCH($AH12,'Overlap Study'!$CU$186:$CU$233,0)),0,1)</f>
        <v>0</v>
      </c>
      <c r="AM12" s="99">
        <f>IF(ISNA(MATCH($AH12,'Overlap Study'!$CG$186:$CG$233,0)),0,1)</f>
        <v>0</v>
      </c>
      <c r="AN12" s="97">
        <f>IF(ISNA(MATCH($AH12,'Overlap Study'!$BU$186:$BU$233,0)),0,1)</f>
        <v>1</v>
      </c>
      <c r="AO12" s="97">
        <f>IF(ISNA(MATCH(AH12,'Overlap Study'!BJ$186:BJ$233,0)),0,1)</f>
        <v>1</v>
      </c>
      <c r="AP12" s="97">
        <f>IF(ISNA(MATCH($AH12,'Overlap Study'!AZ$186:AZ$233,0)),0,1)</f>
        <v>1</v>
      </c>
      <c r="AQ12" s="97">
        <f>IF(ISNA(MATCH($AH12,'Overlap Study'!AT$186:AT$233,0)),0,1)</f>
        <v>1</v>
      </c>
      <c r="AR12" s="97">
        <f>IF(ISNA(MATCH($AH12,'Overlap Study'!AN$186:AN$233,0)),0,1)</f>
        <v>1</v>
      </c>
      <c r="AS12" s="97">
        <f>IF(ISNA(MATCH($AH12,'Overlap Study'!AH$186:AH$233,0)),0,1)</f>
        <v>0</v>
      </c>
      <c r="AT12" s="97">
        <f>IF(ISNA(MATCH(AH12,'Overlap Study'!$AB$186:$AB$233,0)),0,1)</f>
        <v>1</v>
      </c>
      <c r="AU12" s="97">
        <f>IF(ISNA(MATCH($AH12,'Overlap Study'!$V$186:$V$233,0)),0,1)</f>
        <v>1</v>
      </c>
      <c r="AV12" s="97">
        <f>IF(ISNA(MATCH($AH12,'Overlap Study'!$P$186:$P$233,0)),0,1)</f>
        <v>0</v>
      </c>
      <c r="AW12" s="97"/>
      <c r="AX12" s="106"/>
      <c r="AZ12" s="98"/>
      <c r="BB12" s="97"/>
      <c r="BC12" s="164">
        <v>16</v>
      </c>
      <c r="BD12" s="105">
        <f>SUM(BE12:BN12)</f>
        <v>3</v>
      </c>
      <c r="BE12" s="112">
        <f>IF(ISNA(MATCH($BC12,'Overlap Study'!$DZ$186:$DZ$240,0)),0,1)</f>
        <v>0</v>
      </c>
      <c r="BF12" s="97">
        <f>IF(ISNA(MATCH(BC12,'Overlap Study'!$DJ$240:$DJ$263,0)),0,1)</f>
        <v>0</v>
      </c>
      <c r="BG12" s="99">
        <f>IF(ISNA(MATCH(BC12,'Overlap Study'!$CU$240:$CU$263,0)),0,1)</f>
        <v>1</v>
      </c>
      <c r="BH12" s="99">
        <f>IF(ISNA(MATCH(BC12,'Overlap Study'!$CG$240:$CG$263,0)),0,1)</f>
        <v>0</v>
      </c>
      <c r="BI12" s="97">
        <f>IF(ISNA(MATCH(BC12,'Overlap Study'!$BU$240:$BU$263,0)),0,1)</f>
        <v>1</v>
      </c>
      <c r="BJ12" s="97">
        <f>IF(ISNA(MATCH(BC12,'Overlap Study'!$BJ$240:$BJ$263,0)),0,1)</f>
        <v>0</v>
      </c>
      <c r="BK12" s="97">
        <f>IF(ISNA(MATCH(BC12,'Overlap Study'!$AZ$240:$AZ$263,0)),0,1)</f>
        <v>1</v>
      </c>
      <c r="BL12" s="97">
        <f>IF(ISNA(MATCH(BC12,'Overlap Study'!$AT$240:$AT$263,0)),0,1)</f>
        <v>0</v>
      </c>
      <c r="BM12" s="97">
        <f>IF(ISNA(MATCH(BC12,'Overlap Study'!$AN$240:$AN$263,0)),0,1)</f>
        <v>0</v>
      </c>
      <c r="BN12" s="106">
        <f>IF(ISNA(MATCH(BC12,'Overlap Study'!$AH$240:$AH$263,0)),0,1)</f>
        <v>0</v>
      </c>
      <c r="BO12" s="97">
        <f>IF(ISNA(MATCH(BC12,'Overlap Study'!$AB$240:$AB$263,0)),0,1)</f>
        <v>0</v>
      </c>
      <c r="BP12" s="97">
        <f>IF(ISNA(MATCH(BC12,'Overlap Study'!$V$240:$V$263,0)),0,1)</f>
        <v>0</v>
      </c>
      <c r="BQ12" s="97">
        <f>IF(ISNA(MATCH(BC12,'Overlap Study'!$P$240:$P$263,0)),0,1)</f>
        <v>0</v>
      </c>
      <c r="BR12" s="97"/>
      <c r="BS12" s="106"/>
      <c r="BT12">
        <f t="shared" si="0"/>
        <v>8</v>
      </c>
      <c r="BW12" s="97"/>
      <c r="BX12" s="133">
        <v>33</v>
      </c>
      <c r="BY12" s="210">
        <f>SUM(CA12:CI12)</f>
        <v>2</v>
      </c>
      <c r="BZ12" s="112">
        <f>IF(ISNA(MATCH(BX12,'Overlap Study'!$EA$186:$EA$240,0)),0,1)</f>
        <v>0</v>
      </c>
      <c r="CA12" s="97">
        <f>IF(ISNA(MATCH(BX12,'Overlap Study'!$DJ$270:$DJ$281,0)),0,1)</f>
        <v>1</v>
      </c>
      <c r="CB12" s="99">
        <f>IF(ISNA(MATCH(BX12,'Overlap Study'!$CU$270:$CU$281,0)),0,1)</f>
        <v>0</v>
      </c>
      <c r="CC12" s="99">
        <f>IF(ISNA(MATCH(BX12,'Overlap Study'!$CG$270:$CG$281,0)),0,1)</f>
        <v>0</v>
      </c>
      <c r="CD12" s="97">
        <f>IF(ISNA(MATCH(BX12,'Overlap Study'!$BU$270:$BU$281,0)),0,1)</f>
        <v>0</v>
      </c>
      <c r="CE12" s="97">
        <f>IF(ISNA(MATCH(BX12,'Overlap Study'!$BJ$270:$BJ$281,0)),0,1)</f>
        <v>0</v>
      </c>
      <c r="CF12" s="97">
        <f>IF(ISNA(MATCH(BX12,'Overlap Study'!$AZ$270:$AZ$281,0)),0,1)</f>
        <v>0</v>
      </c>
      <c r="CG12" s="97">
        <f>IF(ISNA(MATCH(BX12,'Overlap Study'!$AT$270:$AT$281,0)),0,1)</f>
        <v>0</v>
      </c>
      <c r="CH12" s="97">
        <f>IF(ISNA(MATCH(BX12,'Overlap Study'!$AN$270:$AN$281,0)),0,1)</f>
        <v>0</v>
      </c>
      <c r="CI12" s="106">
        <f>IF(ISNA(MATCH(BX12,'Overlap Study'!$AH$270:$AH$281,0)),0,1)</f>
        <v>1</v>
      </c>
      <c r="CJ12" s="97">
        <f>IF(ISNA(MATCH($BX12,'Overlap Study'!$AB$270:$AB$281,0)),0,1)</f>
        <v>0</v>
      </c>
      <c r="CK12" s="97">
        <f>IF(ISNA(MATCH($BX12,'Overlap Study'!$V$270:$V$281,0)),0,1)</f>
        <v>0</v>
      </c>
      <c r="CL12" s="97">
        <f>IF(ISNA(MATCH($BX12,'Overlap Study'!$P$270:$P$281,0)),0,1)</f>
        <v>0</v>
      </c>
      <c r="CM12" s="97"/>
      <c r="CN12" s="106"/>
      <c r="CO12">
        <f t="shared" si="1"/>
        <v>10</v>
      </c>
      <c r="CS12" s="133">
        <v>1114</v>
      </c>
      <c r="CT12" s="471">
        <f t="shared" si="3"/>
        <v>3</v>
      </c>
      <c r="CU12" s="97">
        <f>IF(ISNA(MATCH(CS12,'Overlap Study'!$EB$186:$EB$200,0)),0,1)</f>
        <v>1</v>
      </c>
      <c r="CV12" s="97">
        <f>IF(ISNA(MATCH(CS12,'Overlap Study'!$DJ$288:$DJ$293,0)),0,1)</f>
        <v>0</v>
      </c>
      <c r="CW12" s="99">
        <f>IF(ISNA(MATCH(CS12,'Overlap Study'!$CU$288:$CU$293,0)),0,1)</f>
        <v>0</v>
      </c>
      <c r="CX12" s="99">
        <f>IF(ISNA(MATCH(CS12,'Overlap Study'!$CG$288:$CG$293,0)),0,1)</f>
        <v>0</v>
      </c>
      <c r="CY12" s="97">
        <f>IF(ISNA(MATCH(CS12,'Overlap Study'!$BU$288:$BU$293,0)),0,1)</f>
        <v>1</v>
      </c>
      <c r="CZ12" s="97">
        <f>IF(ISNA(MATCH(CS12,'Overlap Study'!$BJ$288:$BJ$293,0)),0,1)</f>
        <v>0</v>
      </c>
      <c r="DA12" s="97">
        <f>IF(ISNA(MATCH(CS12,'Overlap Study'!$AZ$288:$AZ$293,0)),0,1)</f>
        <v>1</v>
      </c>
      <c r="DB12" s="97">
        <f>IF(ISNA(MATCH(CS12,'Overlap Study'!$AT$288:$AT$293,0)),0,1)</f>
        <v>0</v>
      </c>
      <c r="DC12" s="97">
        <f>IF(ISNA(MATCH(CS12,'Overlap Study'!$AN$288:$AN$293,0)),0,1)</f>
        <v>0</v>
      </c>
      <c r="DD12" s="97">
        <f>IF(ISNA(MATCH(CS12,'Overlap Study'!$AH$288:$AH$293,0)),0,1)</f>
        <v>0</v>
      </c>
      <c r="DE12" s="112">
        <f>IF(ISNA(MATCH(CS12,'Overlap Study'!$AB$288:$AB$293,0)),0,1)</f>
        <v>0</v>
      </c>
      <c r="DF12" s="97">
        <f>IF(ISNA(MATCH(CS12,'Overlap Study'!$V$288:$V$293,0)),0,1)</f>
        <v>0</v>
      </c>
      <c r="DG12" s="97">
        <f>IF(ISNA(MATCH(CS12,'Overlap Study'!$P$288:$P$293,0)),0,1)</f>
        <v>0</v>
      </c>
      <c r="DH12" s="97"/>
      <c r="DI12" s="106"/>
      <c r="DJ12">
        <f t="shared" si="4"/>
        <v>10</v>
      </c>
      <c r="DK12" s="98"/>
      <c r="DN12" s="133">
        <v>190</v>
      </c>
      <c r="DO12" s="471">
        <f>SUM(DP12:DY12)</f>
        <v>1</v>
      </c>
      <c r="DP12" s="97">
        <f>IF(ISNA(MATCH($DN12,'Overlap Study'!$EC$186:$EC$200,0)),0,1)</f>
        <v>0</v>
      </c>
      <c r="DQ12" s="97">
        <f>IF(ISNA(MATCH($DN12,'Overlap Study'!$DJ$300:$DJ$302,0)),0,1)</f>
        <v>0</v>
      </c>
      <c r="DR12" s="99">
        <f>IF(ISNA(MATCH($DN12,'Overlap Study'!$CU$300:$CU$302,0)),0,1)</f>
        <v>0</v>
      </c>
      <c r="DS12" s="99">
        <f>IF(ISNA(MATCH($DN12,'Overlap Study'!$CG$300:$CG$302,0)),0,1)</f>
        <v>0</v>
      </c>
      <c r="DT12" s="97">
        <f>IF(ISNA(MATCH(DN12,'Overlap Study'!$BU$300:$BU$302,0)),0,1)</f>
        <v>0</v>
      </c>
      <c r="DU12" s="97">
        <f>IF(ISNA(MATCH(DN12,'Overlap Study'!$BJ$300:$BJ$302,0)),0,1)</f>
        <v>0</v>
      </c>
      <c r="DV12" s="97">
        <f>IF(ISNA(MATCH(DN12,'Overlap Study'!$AZ$300:$AZ$302,0)),0,1)</f>
        <v>0</v>
      </c>
      <c r="DW12" s="97">
        <f>IF(ISNA(MATCH(DN12,'Overlap Study'!$AT$300:$AT$302,0)),0,1)</f>
        <v>1</v>
      </c>
      <c r="DX12" s="97">
        <f>IF(ISNA(MATCH(DN12,'Overlap Study'!$AN$300:$AN$302,0)),0,1)</f>
        <v>0</v>
      </c>
      <c r="DY12" s="97">
        <f>IF(ISNA(MATCH(DN12,'Overlap Study'!$AH$300:$AH$302,0)),0,1)</f>
        <v>0</v>
      </c>
      <c r="DZ12" s="112">
        <f>IF(ISNA(MATCH($DN12,'Overlap Study'!$AB$300:$AB$302,0)),0,1)</f>
        <v>0</v>
      </c>
      <c r="EA12" s="97">
        <f>IF(ISNA(MATCH($DN12,'Overlap Study'!$V$300:$V$302,0)),0,1)</f>
        <v>0</v>
      </c>
      <c r="EB12" s="97">
        <f>IF(ISNA(MATCH($DN12,'Overlap Study'!$P$300:$P$302,0)),0,1)</f>
        <v>0</v>
      </c>
      <c r="EC12" s="97"/>
      <c r="ED12" s="106"/>
      <c r="EE12">
        <f t="shared" si="2"/>
        <v>5</v>
      </c>
    </row>
    <row r="13" spans="1:135" x14ac:dyDescent="0.2">
      <c r="A13" s="98"/>
      <c r="B13" s="206"/>
      <c r="C13" s="110" t="s">
        <v>55</v>
      </c>
      <c r="D13" s="101">
        <f t="shared" ref="D13:I13" si="6">SUM(D2:D12)</f>
        <v>490</v>
      </c>
      <c r="E13" s="101">
        <f t="shared" si="6"/>
        <v>305</v>
      </c>
      <c r="F13" s="101">
        <f t="shared" si="6"/>
        <v>151</v>
      </c>
      <c r="G13" s="101">
        <f t="shared" si="6"/>
        <v>75</v>
      </c>
      <c r="H13" s="101">
        <f t="shared" si="6"/>
        <v>43</v>
      </c>
      <c r="I13" s="101">
        <f t="shared" si="6"/>
        <v>25</v>
      </c>
      <c r="L13" s="118">
        <f t="shared" si="5"/>
        <v>12</v>
      </c>
      <c r="N13" s="105">
        <v>987</v>
      </c>
      <c r="O13" s="210">
        <f>SUM(P13:Y13)</f>
        <v>9</v>
      </c>
      <c r="P13" s="97">
        <f>IF(ISNA(MATCH(N13,'Overlap Study'!DY$62:DY$174,0)),0,1)</f>
        <v>1</v>
      </c>
      <c r="Q13" s="97">
        <f>IF(ISNA(MATCH(N13,'Overlap Study'!DJ$62:DJ$157,0)),0,1)</f>
        <v>1</v>
      </c>
      <c r="R13" s="99">
        <f>IF(ISNA(MATCH(N13,'Overlap Study'!CU$62:CU$157,0)),0,1)</f>
        <v>1</v>
      </c>
      <c r="S13" s="99">
        <f>IF(ISNA(MATCH(N13,'Overlap Study'!CG$62:CG$157,0)),0,1)</f>
        <v>1</v>
      </c>
      <c r="T13" s="97">
        <f>IF(ISNA(MATCH(N13,'Overlap Study'!BU$62:BU$157,0)),0,1)</f>
        <v>0</v>
      </c>
      <c r="U13" s="97">
        <f>IF(ISNA(MATCH(N13,'Overlap Study'!BJ$62:BJ$157,0)),0,1)</f>
        <v>1</v>
      </c>
      <c r="V13" s="97">
        <f>IF(ISNA(MATCH($N13,'Overlap Study'!AZ$62:AZ$157,0)),0,1)</f>
        <v>1</v>
      </c>
      <c r="W13" s="97">
        <f>IF(ISNA(MATCH($N13,'Overlap Study'!AT$62:AT$157,0)),0,1)</f>
        <v>1</v>
      </c>
      <c r="X13" s="97">
        <f>IF(ISNA(MATCH($N13,'Overlap Study'!AN$62:AN$157,0)),0,1)</f>
        <v>1</v>
      </c>
      <c r="Y13" s="106">
        <f>IF(ISNA(MATCH($N13,'Overlap Study'!AH$62:AH$157,0)),0,1)</f>
        <v>1</v>
      </c>
      <c r="Z13" s="97">
        <f>IF(ISNA(MATCH($N13,'Overlap Study'!AB$62:AB$157,0)),0,1)</f>
        <v>0</v>
      </c>
      <c r="AA13" s="97">
        <f>IF(ISNA(MATCH($N13,'Overlap Study'!V$62:V$157,0)),0,1)</f>
        <v>0</v>
      </c>
      <c r="AB13" s="97">
        <f>IF(ISNA(MATCH($N13,'Overlap Study'!P$62:P$157,0)),0,1)</f>
        <v>1</v>
      </c>
      <c r="AC13" s="97">
        <f>IF(ISNA(MATCH($N13,'Overlap Study'!H$53:H$132,0)),0,1)</f>
        <v>0</v>
      </c>
      <c r="AD13" s="106">
        <f>IF(ISNA(MATCH($N13,'Overlap Study'!B$53:B$100,0)),0,1)</f>
        <v>0</v>
      </c>
      <c r="AF13" s="98"/>
      <c r="AH13" s="164">
        <v>111</v>
      </c>
      <c r="AI13" s="210">
        <f>SUM(AJ13:AS13)</f>
        <v>6</v>
      </c>
      <c r="AJ13" s="97">
        <f>IF(ISNA(MATCH($AH13,'Overlap Study'!$DY$186:$DY$245,0)),0,1)</f>
        <v>0</v>
      </c>
      <c r="AK13" s="97">
        <f>IF(ISNA(MATCH($AH13,'Overlap Study'!$DJ$186:$DJ$233,0)),0,1)</f>
        <v>0</v>
      </c>
      <c r="AL13" s="99">
        <f>IF(ISNA(MATCH($AH13,'Overlap Study'!$CU$186:$CU$233,0)),0,1)</f>
        <v>0</v>
      </c>
      <c r="AM13" s="99">
        <f>IF(ISNA(MATCH($AH13,'Overlap Study'!$CG$186:$CG$233,0)),0,1)</f>
        <v>1</v>
      </c>
      <c r="AN13" s="97">
        <f>IF(ISNA(MATCH($AH13,'Overlap Study'!$BU$186:$BU$233,0)),0,1)</f>
        <v>1</v>
      </c>
      <c r="AO13" s="97">
        <f>IF(ISNA(MATCH(AH13,'Overlap Study'!BJ$186:BJ$233,0)),0,1)</f>
        <v>1</v>
      </c>
      <c r="AP13" s="97">
        <f>IF(ISNA(MATCH($AH13,'Overlap Study'!AZ$186:AZ$233,0)),0,1)</f>
        <v>1</v>
      </c>
      <c r="AQ13" s="97">
        <f>IF(ISNA(MATCH($AH13,'Overlap Study'!AT$186:AT$233,0)),0,1)</f>
        <v>1</v>
      </c>
      <c r="AR13" s="97">
        <f>IF(ISNA(MATCH($AH13,'Overlap Study'!AN$186:AN$233,0)),0,1)</f>
        <v>1</v>
      </c>
      <c r="AS13" s="97">
        <f>IF(ISNA(MATCH($AH13,'Overlap Study'!AH$186:AH$233,0)),0,1)</f>
        <v>0</v>
      </c>
      <c r="AT13" s="97">
        <f>IF(ISNA(MATCH(AH13,'Overlap Study'!$AB$186:$AB$233,0)),0,1)</f>
        <v>0</v>
      </c>
      <c r="AU13" s="97">
        <f>IF(ISNA(MATCH($AH13,'Overlap Study'!$V$186:$V$233,0)),0,1)</f>
        <v>1</v>
      </c>
      <c r="AV13" s="97">
        <f>IF(ISNA(MATCH($AH13,'Overlap Study'!$P$186:$P$233,0)),0,1)</f>
        <v>1</v>
      </c>
      <c r="AW13" s="97"/>
      <c r="AX13" s="106"/>
      <c r="AZ13" s="98"/>
      <c r="BB13" s="97"/>
      <c r="BC13" s="164">
        <v>25</v>
      </c>
      <c r="BD13" s="105">
        <f>SUM(BE13:BN13)</f>
        <v>3</v>
      </c>
      <c r="BE13" s="112">
        <f>IF(ISNA(MATCH($BC13,'Overlap Study'!$DZ$186:$DZ$240,0)),0,1)</f>
        <v>0</v>
      </c>
      <c r="BF13" s="97">
        <f>IF(ISNA(MATCH(BC13,'Overlap Study'!$DJ$240:$DJ$263,0)),0,1)</f>
        <v>0</v>
      </c>
      <c r="BG13" s="99">
        <f>IF(ISNA(MATCH(BC13,'Overlap Study'!$CU$240:$CU$263,0)),0,1)</f>
        <v>1</v>
      </c>
      <c r="BH13" s="99">
        <f>IF(ISNA(MATCH(BC13,'Overlap Study'!$CG$240:$CG$263,0)),0,1)</f>
        <v>1</v>
      </c>
      <c r="BI13" s="97">
        <f>IF(ISNA(MATCH(BC13,'Overlap Study'!$BU$240:$BU$263,0)),0,1)</f>
        <v>0</v>
      </c>
      <c r="BJ13" s="97">
        <f>IF(ISNA(MATCH(BC13,'Overlap Study'!$BJ$240:$BJ$263,0)),0,1)</f>
        <v>0</v>
      </c>
      <c r="BK13" s="97">
        <f>IF(ISNA(MATCH(BC13,'Overlap Study'!$AZ$240:$AZ$263,0)),0,1)</f>
        <v>0</v>
      </c>
      <c r="BL13" s="97">
        <f>IF(ISNA(MATCH(BC13,'Overlap Study'!$AT$240:$AT$263,0)),0,1)</f>
        <v>0</v>
      </c>
      <c r="BM13" s="97">
        <f>IF(ISNA(MATCH(BC13,'Overlap Study'!$AN$240:$AN$263,0)),0,1)</f>
        <v>1</v>
      </c>
      <c r="BN13" s="106">
        <f>IF(ISNA(MATCH(BC13,'Overlap Study'!$AH$240:$AH$263,0)),0,1)</f>
        <v>0</v>
      </c>
      <c r="BO13" s="97">
        <f>IF(ISNA(MATCH(BC13,'Overlap Study'!$AB$240:$AB$263,0)),0,1)</f>
        <v>0</v>
      </c>
      <c r="BP13" s="97">
        <f>IF(ISNA(MATCH(BC13,'Overlap Study'!$V$240:$V$263,0)),0,1)</f>
        <v>1</v>
      </c>
      <c r="BQ13" s="97">
        <f>IF(ISNA(MATCH(BC13,'Overlap Study'!$P$240:$P$263,0)),0,1)</f>
        <v>1</v>
      </c>
      <c r="BR13" s="97"/>
      <c r="BS13" s="106"/>
      <c r="BT13">
        <f t="shared" si="0"/>
        <v>8</v>
      </c>
      <c r="BW13" s="97"/>
      <c r="BX13" s="133">
        <v>111</v>
      </c>
      <c r="BY13" s="210">
        <f>SUM(CA13:CI13)</f>
        <v>2</v>
      </c>
      <c r="BZ13" s="112">
        <f>IF(ISNA(MATCH(BX13,'Overlap Study'!$EA$186:$EA$240,0)),0,1)</f>
        <v>0</v>
      </c>
      <c r="CA13" s="97">
        <f>IF(ISNA(MATCH(BX13,'Overlap Study'!$DJ$270:$DJ$281,0)),0,1)</f>
        <v>0</v>
      </c>
      <c r="CB13" s="99">
        <f>IF(ISNA(MATCH(BX13,'Overlap Study'!$CU$270:$CU$281,0)),0,1)</f>
        <v>0</v>
      </c>
      <c r="CC13" s="99">
        <f>IF(ISNA(MATCH(BX13,'Overlap Study'!$CG$270:$CG$281,0)),0,1)</f>
        <v>1</v>
      </c>
      <c r="CD13" s="97">
        <f>IF(ISNA(MATCH(BX13,'Overlap Study'!$BU$270:$BU$281,0)),0,1)</f>
        <v>0</v>
      </c>
      <c r="CE13" s="97">
        <f>IF(ISNA(MATCH(BX13,'Overlap Study'!$BJ$270:$BJ$281,0)),0,1)</f>
        <v>1</v>
      </c>
      <c r="CF13" s="97">
        <f>IF(ISNA(MATCH(BX13,'Overlap Study'!$AZ$270:$AZ$281,0)),0,1)</f>
        <v>0</v>
      </c>
      <c r="CG13" s="97">
        <f>IF(ISNA(MATCH(BX13,'Overlap Study'!$AT$270:$AT$281,0)),0,1)</f>
        <v>0</v>
      </c>
      <c r="CH13" s="97">
        <f>IF(ISNA(MATCH(BX13,'Overlap Study'!$AN$270:$AN$281,0)),0,1)</f>
        <v>0</v>
      </c>
      <c r="CI13" s="106">
        <f>IF(ISNA(MATCH(BX13,'Overlap Study'!$AH$270:$AH$281,0)),0,1)</f>
        <v>0</v>
      </c>
      <c r="CJ13" s="97">
        <f>IF(ISNA(MATCH($BX13,'Overlap Study'!$AB$270:$AB$281,0)),0,1)</f>
        <v>0</v>
      </c>
      <c r="CK13" s="97">
        <f>IF(ISNA(MATCH($BX13,'Overlap Study'!$V$270:$V$281,0)),0,1)</f>
        <v>1</v>
      </c>
      <c r="CL13" s="97">
        <f>IF(ISNA(MATCH($BX13,'Overlap Study'!$P$270:$P$281,0)),0,1)</f>
        <v>0</v>
      </c>
      <c r="CM13" s="97"/>
      <c r="CN13" s="106"/>
      <c r="CO13">
        <f t="shared" si="1"/>
        <v>9</v>
      </c>
      <c r="CS13" s="133">
        <v>33</v>
      </c>
      <c r="CT13" s="471">
        <f t="shared" si="3"/>
        <v>1</v>
      </c>
      <c r="CU13" s="97">
        <f>IF(ISNA(MATCH(CS13,'Overlap Study'!$EB$186:$EB$200,0)),0,1)</f>
        <v>0</v>
      </c>
      <c r="CV13" s="97">
        <f>IF(ISNA(MATCH(CS13,'Overlap Study'!$DJ$288:$DJ$293,0)),0,1)</f>
        <v>1</v>
      </c>
      <c r="CW13" s="99">
        <f>IF(ISNA(MATCH(CS13,'Overlap Study'!$CU$288:$CU$293,0)),0,1)</f>
        <v>0</v>
      </c>
      <c r="CX13" s="99">
        <f>IF(ISNA(MATCH(CS13,'Overlap Study'!$CG$288:$CG$293,0)),0,1)</f>
        <v>0</v>
      </c>
      <c r="CY13" s="97">
        <f>IF(ISNA(MATCH(CS13,'Overlap Study'!$BU$288:$BU$293,0)),0,1)</f>
        <v>0</v>
      </c>
      <c r="CZ13" s="97">
        <f>IF(ISNA(MATCH(CS13,'Overlap Study'!$BJ$288:$BJ$293,0)),0,1)</f>
        <v>0</v>
      </c>
      <c r="DA13" s="97">
        <f>IF(ISNA(MATCH(CS13,'Overlap Study'!$AZ$288:$AZ$293,0)),0,1)</f>
        <v>0</v>
      </c>
      <c r="DB13" s="97">
        <f>IF(ISNA(MATCH(CS13,'Overlap Study'!$AT$288:$AT$293,0)),0,1)</f>
        <v>0</v>
      </c>
      <c r="DC13" s="97">
        <f>IF(ISNA(MATCH(CS13,'Overlap Study'!$AN$288:$AN$293,0)),0,1)</f>
        <v>0</v>
      </c>
      <c r="DD13" s="97">
        <f>IF(ISNA(MATCH(CS13,'Overlap Study'!$AH$288:$AH$293,0)),0,1)</f>
        <v>0</v>
      </c>
      <c r="DE13" s="112">
        <f>IF(ISNA(MATCH(CS13,'Overlap Study'!$AB$288:$AB$293,0)),0,1)</f>
        <v>0</v>
      </c>
      <c r="DF13" s="97">
        <f>IF(ISNA(MATCH(CS13,'Overlap Study'!$V$288:$V$293,0)),0,1)</f>
        <v>0</v>
      </c>
      <c r="DG13" s="97">
        <f>IF(ISNA(MATCH(CS13,'Overlap Study'!$P$288:$P$293,0)),0,1)</f>
        <v>0</v>
      </c>
      <c r="DH13" s="97"/>
      <c r="DI13" s="106"/>
      <c r="DJ13">
        <f t="shared" si="4"/>
        <v>10</v>
      </c>
      <c r="DK13" s="98"/>
      <c r="DN13" s="133">
        <v>294</v>
      </c>
      <c r="DO13" s="471">
        <f>SUM(DP13:DY13)</f>
        <v>1</v>
      </c>
      <c r="DP13" s="97">
        <f>IF(ISNA(MATCH($DN13,'Overlap Study'!$EC$186:$EC$200,0)),0,1)</f>
        <v>0</v>
      </c>
      <c r="DQ13" s="97">
        <f>IF(ISNA(MATCH($DN13,'Overlap Study'!$DJ$300:$DJ$302,0)),0,1)</f>
        <v>0</v>
      </c>
      <c r="DR13" s="99">
        <f>IF(ISNA(MATCH($DN13,'Overlap Study'!$CU$300:$CU$302,0)),0,1)</f>
        <v>0</v>
      </c>
      <c r="DS13" s="99">
        <f>IF(ISNA(MATCH($DN13,'Overlap Study'!$CG$300:$CG$302,0)),0,1)</f>
        <v>0</v>
      </c>
      <c r="DT13" s="97">
        <f>IF(ISNA(MATCH(DN13,'Overlap Study'!$BU$300:$BU$302,0)),0,1)</f>
        <v>1</v>
      </c>
      <c r="DU13" s="97">
        <f>IF(ISNA(MATCH(DN13,'Overlap Study'!$BJ$300:$BJ$302,0)),0,1)</f>
        <v>0</v>
      </c>
      <c r="DV13" s="97">
        <f>IF(ISNA(MATCH(DN13,'Overlap Study'!$AZ$300:$AZ$302,0)),0,1)</f>
        <v>0</v>
      </c>
      <c r="DW13" s="97">
        <f>IF(ISNA(MATCH(DN13,'Overlap Study'!$AT$300:$AT$302,0)),0,1)</f>
        <v>0</v>
      </c>
      <c r="DX13" s="97">
        <f>IF(ISNA(MATCH(DN13,'Overlap Study'!$AN$300:$AN$302,0)),0,1)</f>
        <v>0</v>
      </c>
      <c r="DY13" s="97">
        <f>IF(ISNA(MATCH(DN13,'Overlap Study'!$AH$300:$AH$302,0)),0,1)</f>
        <v>0</v>
      </c>
      <c r="DZ13" s="112">
        <f>IF(ISNA(MATCH($DN13,'Overlap Study'!$AB$300:$AB$302,0)),0,1)</f>
        <v>0</v>
      </c>
      <c r="EA13" s="97">
        <f>IF(ISNA(MATCH($DN13,'Overlap Study'!$V$300:$V$302,0)),0,1)</f>
        <v>0</v>
      </c>
      <c r="EB13" s="97">
        <f>IF(ISNA(MATCH($DN13,'Overlap Study'!$P$300:$P$302,0)),0,1)</f>
        <v>0</v>
      </c>
      <c r="EC13" s="97"/>
      <c r="ED13" s="106"/>
      <c r="EE13">
        <f t="shared" si="2"/>
        <v>3</v>
      </c>
    </row>
    <row r="14" spans="1:135" x14ac:dyDescent="0.2">
      <c r="A14" s="98"/>
      <c r="B14" s="206"/>
      <c r="C14" s="110"/>
      <c r="L14" s="118">
        <f t="shared" si="5"/>
        <v>13</v>
      </c>
      <c r="N14" s="108">
        <v>16</v>
      </c>
      <c r="O14" s="210">
        <f>SUM(P14:Y14)</f>
        <v>8</v>
      </c>
      <c r="P14" s="97">
        <f>IF(ISNA(MATCH(N14,'Overlap Study'!DY$62:DY$174,0)),0,1)</f>
        <v>1</v>
      </c>
      <c r="Q14" s="97">
        <f>IF(ISNA(MATCH(N14,'Overlap Study'!DJ$62:DJ$157,0)),0,1)</f>
        <v>1</v>
      </c>
      <c r="R14" s="99">
        <f>IF(ISNA(MATCH(N14,'Overlap Study'!CU$62:CU$157,0)),0,1)</f>
        <v>1</v>
      </c>
      <c r="S14" s="99">
        <f>IF(ISNA(MATCH(N14,'Overlap Study'!CG$62:CG$157,0)),0,1)</f>
        <v>1</v>
      </c>
      <c r="T14" s="97">
        <f>IF(ISNA(MATCH(N14,'Overlap Study'!BU$62:BU$157,0)),0,1)</f>
        <v>1</v>
      </c>
      <c r="U14" s="97">
        <f>IF(ISNA(MATCH(N14,'Overlap Study'!BJ$62:BJ$157,0)),0,1)</f>
        <v>0</v>
      </c>
      <c r="V14" s="97">
        <f>IF(ISNA(MATCH($N14,'Overlap Study'!AZ$62:AZ$157,0)),0,1)</f>
        <v>1</v>
      </c>
      <c r="W14" s="97">
        <f>IF(ISNA(MATCH($N14,'Overlap Study'!AT$62:AT$157,0)),0,1)</f>
        <v>0</v>
      </c>
      <c r="X14" s="97">
        <f>IF(ISNA(MATCH($N14,'Overlap Study'!AN$62:AN$157,0)),0,1)</f>
        <v>1</v>
      </c>
      <c r="Y14" s="106">
        <f>IF(ISNA(MATCH($N14,'Overlap Study'!AH$62:AH$157,0)),0,1)</f>
        <v>1</v>
      </c>
      <c r="Z14" s="97">
        <f>IF(ISNA(MATCH($N14,'Overlap Study'!AB$62:AB$157,0)),0,1)</f>
        <v>1</v>
      </c>
      <c r="AA14" s="97">
        <f>IF(ISNA(MATCH($N14,'Overlap Study'!V$62:V$157,0)),0,1)</f>
        <v>1</v>
      </c>
      <c r="AB14" s="97">
        <f>IF(ISNA(MATCH($N14,'Overlap Study'!P$62:P$157,0)),0,1)</f>
        <v>1</v>
      </c>
      <c r="AC14" s="97">
        <f>IF(ISNA(MATCH($N14,'Overlap Study'!H$53:H$132,0)),0,1)</f>
        <v>0</v>
      </c>
      <c r="AD14" s="106">
        <f>IF(ISNA(MATCH($N14,'Overlap Study'!B$53:B$100,0)),0,1)</f>
        <v>1</v>
      </c>
      <c r="AF14" s="98"/>
      <c r="AH14" s="164">
        <v>148</v>
      </c>
      <c r="AI14" s="210">
        <f>SUM(AJ14:AS14)</f>
        <v>6</v>
      </c>
      <c r="AJ14" s="97">
        <f>IF(ISNA(MATCH($AH14,'Overlap Study'!$DY$186:$DY$245,0)),0,1)</f>
        <v>1</v>
      </c>
      <c r="AK14" s="97">
        <f>IF(ISNA(MATCH($AH14,'Overlap Study'!$DJ$186:$DJ$233,0)),0,1)</f>
        <v>1</v>
      </c>
      <c r="AL14" s="99">
        <f>IF(ISNA(MATCH($AH14,'Overlap Study'!$CU$186:$CU$233,0)),0,1)</f>
        <v>0</v>
      </c>
      <c r="AM14" s="99">
        <f>IF(ISNA(MATCH($AH14,'Overlap Study'!$CG$186:$CG$233,0)),0,1)</f>
        <v>0</v>
      </c>
      <c r="AN14" s="97">
        <f>IF(ISNA(MATCH($AH14,'Overlap Study'!$BU$186:$BU$233,0)),0,1)</f>
        <v>1</v>
      </c>
      <c r="AO14" s="97">
        <f>IF(ISNA(MATCH(AH14,'Overlap Study'!BJ$186:BJ$233,0)),0,1)</f>
        <v>0</v>
      </c>
      <c r="AP14" s="97">
        <f>IF(ISNA(MATCH($AH14,'Overlap Study'!AZ$186:AZ$233,0)),0,1)</f>
        <v>1</v>
      </c>
      <c r="AQ14" s="97">
        <f>IF(ISNA(MATCH($AH14,'Overlap Study'!AT$186:AT$233,0)),0,1)</f>
        <v>1</v>
      </c>
      <c r="AR14" s="97">
        <f>IF(ISNA(MATCH($AH14,'Overlap Study'!AN$186:AN$233,0)),0,1)</f>
        <v>0</v>
      </c>
      <c r="AS14" s="97">
        <f>IF(ISNA(MATCH($AH14,'Overlap Study'!AH$186:AH$233,0)),0,1)</f>
        <v>1</v>
      </c>
      <c r="AT14" s="97">
        <f>IF(ISNA(MATCH(AH14,'Overlap Study'!$AB$186:$AB$233,0)),0,1)</f>
        <v>0</v>
      </c>
      <c r="AU14" s="97">
        <f>IF(ISNA(MATCH($AH14,'Overlap Study'!$V$186:$V$233,0)),0,1)</f>
        <v>0</v>
      </c>
      <c r="AV14" s="97">
        <f>IF(ISNA(MATCH($AH14,'Overlap Study'!$P$186:$P$233,0)),0,1)</f>
        <v>0</v>
      </c>
      <c r="AW14" s="97"/>
      <c r="AX14" s="106"/>
      <c r="AZ14" s="98"/>
      <c r="BB14" s="97"/>
      <c r="BC14" s="164">
        <v>85</v>
      </c>
      <c r="BD14" s="105">
        <f>SUM(BE14:BN14)</f>
        <v>3</v>
      </c>
      <c r="BE14" s="112">
        <f>IF(ISNA(MATCH($BC14,'Overlap Study'!$DZ$186:$DZ$240,0)),0,1)</f>
        <v>0</v>
      </c>
      <c r="BF14" s="97">
        <f>IF(ISNA(MATCH(BC14,'Overlap Study'!$DJ$240:$DJ$263,0)),0,1)</f>
        <v>0</v>
      </c>
      <c r="BG14" s="99">
        <f>IF(ISNA(MATCH(BC14,'Overlap Study'!$CU$240:$CU$263,0)),0,1)</f>
        <v>0</v>
      </c>
      <c r="BH14" s="99">
        <f>IF(ISNA(MATCH(BC14,'Overlap Study'!$CG$240:$CG$263,0)),0,1)</f>
        <v>0</v>
      </c>
      <c r="BI14" s="97">
        <f>IF(ISNA(MATCH(BC14,'Overlap Study'!$BU$240:$BU$263,0)),0,1)</f>
        <v>0</v>
      </c>
      <c r="BJ14" s="97">
        <f>IF(ISNA(MATCH(BC14,'Overlap Study'!$BJ$240:$BJ$263,0)),0,1)</f>
        <v>1</v>
      </c>
      <c r="BK14" s="97">
        <f>IF(ISNA(MATCH(BC14,'Overlap Study'!$AZ$240:$AZ$263,0)),0,1)</f>
        <v>0</v>
      </c>
      <c r="BL14" s="97">
        <f>IF(ISNA(MATCH(BC14,'Overlap Study'!$AT$240:$AT$263,0)),0,1)</f>
        <v>1</v>
      </c>
      <c r="BM14" s="97">
        <f>IF(ISNA(MATCH(BC14,'Overlap Study'!$AN$240:$AN$263,0)),0,1)</f>
        <v>0</v>
      </c>
      <c r="BN14" s="106">
        <f>IF(ISNA(MATCH(BC14,'Overlap Study'!$AH$240:$AH$263,0)),0,1)</f>
        <v>1</v>
      </c>
      <c r="BO14" s="97">
        <f>IF(ISNA(MATCH(BC14,'Overlap Study'!$AB$240:$AB$263,0)),0,1)</f>
        <v>0</v>
      </c>
      <c r="BP14" s="97">
        <f>IF(ISNA(MATCH(BC14,'Overlap Study'!$V$240:$V$263,0)),0,1)</f>
        <v>0</v>
      </c>
      <c r="BQ14" s="97">
        <f>IF(ISNA(MATCH(BC14,'Overlap Study'!$P$240:$P$263,0)),0,1)</f>
        <v>0</v>
      </c>
      <c r="BR14" s="97"/>
      <c r="BS14" s="106"/>
      <c r="BT14">
        <f t="shared" si="0"/>
        <v>6</v>
      </c>
      <c r="BW14" s="97"/>
      <c r="BX14" s="133">
        <v>148</v>
      </c>
      <c r="BY14" s="210">
        <f>SUM(CA14:CI14)</f>
        <v>2</v>
      </c>
      <c r="BZ14" s="112">
        <f>IF(ISNA(MATCH(BX14,'Overlap Study'!$EA$186:$EA$240,0)),0,1)</f>
        <v>0</v>
      </c>
      <c r="CA14" s="97">
        <f>IF(ISNA(MATCH(BX14,'Overlap Study'!$DJ$270:$DJ$281,0)),0,1)</f>
        <v>1</v>
      </c>
      <c r="CB14" s="99">
        <f>IF(ISNA(MATCH(BX14,'Overlap Study'!$CU$270:$CU$281,0)),0,1)</f>
        <v>0</v>
      </c>
      <c r="CC14" s="99">
        <f>IF(ISNA(MATCH(BX14,'Overlap Study'!$CG$270:$CG$281,0)),0,1)</f>
        <v>0</v>
      </c>
      <c r="CD14" s="97">
        <f>IF(ISNA(MATCH(BX14,'Overlap Study'!$BU$270:$BU$281,0)),0,1)</f>
        <v>0</v>
      </c>
      <c r="CE14" s="97">
        <f>IF(ISNA(MATCH(BX14,'Overlap Study'!$BJ$270:$BJ$281,0)),0,1)</f>
        <v>0</v>
      </c>
      <c r="CF14" s="97">
        <f>IF(ISNA(MATCH(BX14,'Overlap Study'!$AZ$270:$AZ$281,0)),0,1)</f>
        <v>1</v>
      </c>
      <c r="CG14" s="97">
        <f>IF(ISNA(MATCH(BX14,'Overlap Study'!$AT$270:$AT$281,0)),0,1)</f>
        <v>0</v>
      </c>
      <c r="CH14" s="97">
        <f>IF(ISNA(MATCH(BX14,'Overlap Study'!$AN$270:$AN$281,0)),0,1)</f>
        <v>0</v>
      </c>
      <c r="CI14" s="106">
        <f>IF(ISNA(MATCH(BX14,'Overlap Study'!$AH$270:$AH$281,0)),0,1)</f>
        <v>0</v>
      </c>
      <c r="CJ14" s="97">
        <f>IF(ISNA(MATCH($BX14,'Overlap Study'!$AB$270:$AB$281,0)),0,1)</f>
        <v>0</v>
      </c>
      <c r="CK14" s="97">
        <f>IF(ISNA(MATCH($BX14,'Overlap Study'!$V$270:$V$281,0)),0,1)</f>
        <v>0</v>
      </c>
      <c r="CL14" s="97">
        <f>IF(ISNA(MATCH($BX14,'Overlap Study'!$P$270:$P$281,0)),0,1)</f>
        <v>0</v>
      </c>
      <c r="CM14" s="97"/>
      <c r="CN14" s="106"/>
      <c r="CO14">
        <f t="shared" si="1"/>
        <v>10</v>
      </c>
      <c r="CS14" s="133">
        <v>56</v>
      </c>
      <c r="CT14" s="471">
        <f t="shared" si="3"/>
        <v>1</v>
      </c>
      <c r="CU14" s="97">
        <f>IF(ISNA(MATCH(CS14,'Overlap Study'!$EB$186:$EB$200,0)),0,1)</f>
        <v>0</v>
      </c>
      <c r="CV14" s="97">
        <f>IF(ISNA(MATCH(CS14,'Overlap Study'!$DJ$288:$DJ$293,0)),0,1)</f>
        <v>0</v>
      </c>
      <c r="CW14" s="99">
        <f>IF(ISNA(MATCH(CS14,'Overlap Study'!$CU$288:$CU$293,0)),0,1)</f>
        <v>0</v>
      </c>
      <c r="CX14" s="99">
        <f>IF(ISNA(MATCH(CS14,'Overlap Study'!$CG$288:$CG$293,0)),0,1)</f>
        <v>0</v>
      </c>
      <c r="CY14" s="97">
        <f>IF(ISNA(MATCH(CS14,'Overlap Study'!$BU$288:$BU$293,0)),0,1)</f>
        <v>0</v>
      </c>
      <c r="CZ14" s="97">
        <f>IF(ISNA(MATCH(CS14,'Overlap Study'!$BJ$288:$BJ$293,0)),0,1)</f>
        <v>0</v>
      </c>
      <c r="DA14" s="97">
        <f>IF(ISNA(MATCH(CS14,'Overlap Study'!$AZ$288:$AZ$293,0)),0,1)</f>
        <v>0</v>
      </c>
      <c r="DB14" s="97">
        <f>IF(ISNA(MATCH(CS14,'Overlap Study'!$AT$288:$AT$293,0)),0,1)</f>
        <v>0</v>
      </c>
      <c r="DC14" s="97">
        <f>IF(ISNA(MATCH(CS14,'Overlap Study'!$AN$288:$AN$293,0)),0,1)</f>
        <v>0</v>
      </c>
      <c r="DD14" s="97">
        <f>IF(ISNA(MATCH(CS14,'Overlap Study'!$AH$288:$AH$293,0)),0,1)</f>
        <v>1</v>
      </c>
      <c r="DE14" s="112">
        <f>IF(ISNA(MATCH(CS14,'Overlap Study'!$AB$288:$AB$293,0)),0,1)</f>
        <v>0</v>
      </c>
      <c r="DF14" s="97">
        <f>IF(ISNA(MATCH(CS14,'Overlap Study'!$V$288:$V$293,0)),0,1)</f>
        <v>0</v>
      </c>
      <c r="DG14" s="97">
        <f>IF(ISNA(MATCH(CS14,'Overlap Study'!$P$288:$P$293,0)),0,1)</f>
        <v>0</v>
      </c>
      <c r="DH14" s="97"/>
      <c r="DI14" s="106"/>
      <c r="DJ14">
        <f t="shared" si="4"/>
        <v>3</v>
      </c>
      <c r="DK14" s="98"/>
      <c r="DN14" s="133">
        <v>296</v>
      </c>
      <c r="DO14" s="471">
        <f>SUM(DP14:DY14)</f>
        <v>1</v>
      </c>
      <c r="DP14" s="97">
        <f>IF(ISNA(MATCH($DN14,'Overlap Study'!$EC$186:$EC$200,0)),0,1)</f>
        <v>0</v>
      </c>
      <c r="DQ14" s="97">
        <f>IF(ISNA(MATCH($DN14,'Overlap Study'!$DJ$300:$DJ$302,0)),0,1)</f>
        <v>0</v>
      </c>
      <c r="DR14" s="99">
        <f>IF(ISNA(MATCH($DN14,'Overlap Study'!$CU$300:$CU$302,0)),0,1)</f>
        <v>0</v>
      </c>
      <c r="DS14" s="99">
        <f>IF(ISNA(MATCH($DN14,'Overlap Study'!$CG$300:$CG$302,0)),0,1)</f>
        <v>0</v>
      </c>
      <c r="DT14" s="97">
        <f>IF(ISNA(MATCH(DN14,'Overlap Study'!$BU$300:$BU$302,0)),0,1)</f>
        <v>0</v>
      </c>
      <c r="DU14" s="97">
        <f>IF(ISNA(MATCH(DN14,'Overlap Study'!$BJ$300:$BJ$302,0)),0,1)</f>
        <v>0</v>
      </c>
      <c r="DV14" s="97">
        <f>IF(ISNA(MATCH(DN14,'Overlap Study'!$AZ$300:$AZ$302,0)),0,1)</f>
        <v>0</v>
      </c>
      <c r="DW14" s="97">
        <f>IF(ISNA(MATCH(DN14,'Overlap Study'!$AT$300:$AT$302,0)),0,1)</f>
        <v>0</v>
      </c>
      <c r="DX14" s="97">
        <f>IF(ISNA(MATCH(DN14,'Overlap Study'!$AN$300:$AN$302,0)),0,1)</f>
        <v>1</v>
      </c>
      <c r="DY14" s="97">
        <f>IF(ISNA(MATCH(DN14,'Overlap Study'!$AH$300:$AH$302,0)),0,1)</f>
        <v>0</v>
      </c>
      <c r="DZ14" s="112">
        <f>IF(ISNA(MATCH($DN14,'Overlap Study'!$AB$300:$AB$302,0)),0,1)</f>
        <v>0</v>
      </c>
      <c r="EA14" s="97">
        <f>IF(ISNA(MATCH($DN14,'Overlap Study'!$V$300:$V$302,0)),0,1)</f>
        <v>0</v>
      </c>
      <c r="EB14" s="97">
        <f>IF(ISNA(MATCH($DN14,'Overlap Study'!$P$300:$P$302,0)),0,1)</f>
        <v>0</v>
      </c>
      <c r="EC14" s="97"/>
      <c r="ED14" s="106"/>
      <c r="EE14">
        <f t="shared" si="2"/>
        <v>1</v>
      </c>
    </row>
    <row r="15" spans="1:135" x14ac:dyDescent="0.2">
      <c r="A15" s="98"/>
      <c r="B15" s="206"/>
      <c r="C15" s="232" t="s">
        <v>332</v>
      </c>
      <c r="L15" s="118">
        <f t="shared" si="5"/>
        <v>14</v>
      </c>
      <c r="N15" s="105">
        <v>25</v>
      </c>
      <c r="O15" s="210">
        <f>SUM(P15:Y15)</f>
        <v>8</v>
      </c>
      <c r="P15" s="97">
        <f>IF(ISNA(MATCH(N15,'Overlap Study'!DY$62:DY$174,0)),0,1)</f>
        <v>1</v>
      </c>
      <c r="Q15" s="97">
        <f>IF(ISNA(MATCH(N15,'Overlap Study'!DJ$62:DJ$157,0)),0,1)</f>
        <v>0</v>
      </c>
      <c r="R15" s="99">
        <f>IF(ISNA(MATCH(N15,'Overlap Study'!CU$62:CU$157,0)),0,1)</f>
        <v>1</v>
      </c>
      <c r="S15" s="99">
        <f>IF(ISNA(MATCH(N15,'Overlap Study'!CG$62:CG$157,0)),0,1)</f>
        <v>1</v>
      </c>
      <c r="T15" s="97">
        <f>IF(ISNA(MATCH(N15,'Overlap Study'!BU$62:BU$157,0)),0,1)</f>
        <v>1</v>
      </c>
      <c r="U15" s="97">
        <f>IF(ISNA(MATCH(N15,'Overlap Study'!BJ$62:BJ$157,0)),0,1)</f>
        <v>1</v>
      </c>
      <c r="V15" s="97">
        <f>IF(ISNA(MATCH($N15,'Overlap Study'!AZ$62:AZ$157,0)),0,1)</f>
        <v>1</v>
      </c>
      <c r="W15" s="97">
        <f>IF(ISNA(MATCH($N15,'Overlap Study'!AT$62:AT$157,0)),0,1)</f>
        <v>1</v>
      </c>
      <c r="X15" s="97">
        <f>IF(ISNA(MATCH($N15,'Overlap Study'!AN$62:AN$157,0)),0,1)</f>
        <v>1</v>
      </c>
      <c r="Y15" s="106">
        <f>IF(ISNA(MATCH($N15,'Overlap Study'!AH$62:AH$157,0)),0,1)</f>
        <v>0</v>
      </c>
      <c r="Z15" s="97">
        <f>IF(ISNA(MATCH($N15,'Overlap Study'!AB$62:AB$157,0)),0,1)</f>
        <v>0</v>
      </c>
      <c r="AA15" s="97">
        <f>IF(ISNA(MATCH($N15,'Overlap Study'!V$62:V$157,0)),0,1)</f>
        <v>1</v>
      </c>
      <c r="AB15" s="97">
        <f>IF(ISNA(MATCH($N15,'Overlap Study'!P$62:P$157,0)),0,1)</f>
        <v>1</v>
      </c>
      <c r="AC15" s="97">
        <f>IF(ISNA(MATCH($N15,'Overlap Study'!H$53:H$132,0)),0,1)</f>
        <v>1</v>
      </c>
      <c r="AD15" s="106">
        <f>IF(ISNA(MATCH($N15,'Overlap Study'!B$53:B$100,0)),0,1)</f>
        <v>1</v>
      </c>
      <c r="AF15" s="98"/>
      <c r="AH15" s="164">
        <v>177</v>
      </c>
      <c r="AI15" s="210">
        <f>SUM(AJ15:AS15)</f>
        <v>6</v>
      </c>
      <c r="AJ15" s="97">
        <f>IF(ISNA(MATCH($AH15,'Overlap Study'!$DY$186:$DY$245,0)),0,1)</f>
        <v>0</v>
      </c>
      <c r="AK15" s="97">
        <f>IF(ISNA(MATCH($AH15,'Overlap Study'!$DJ$186:$DJ$233,0)),0,1)</f>
        <v>0</v>
      </c>
      <c r="AL15" s="99">
        <f>IF(ISNA(MATCH($AH15,'Overlap Study'!$CU$186:$CU$233,0)),0,1)</f>
        <v>0</v>
      </c>
      <c r="AM15" s="99">
        <f>IF(ISNA(MATCH($AH15,'Overlap Study'!$CG$186:$CG$233,0)),0,1)</f>
        <v>1</v>
      </c>
      <c r="AN15" s="97">
        <f>IF(ISNA(MATCH($AH15,'Overlap Study'!$BU$186:$BU$233,0)),0,1)</f>
        <v>1</v>
      </c>
      <c r="AO15" s="97">
        <f>IF(ISNA(MATCH(AH15,'Overlap Study'!BJ$186:BJ$233,0)),0,1)</f>
        <v>1</v>
      </c>
      <c r="AP15" s="97">
        <f>IF(ISNA(MATCH($AH15,'Overlap Study'!AZ$186:AZ$233,0)),0,1)</f>
        <v>1</v>
      </c>
      <c r="AQ15" s="97">
        <f>IF(ISNA(MATCH($AH15,'Overlap Study'!AT$186:AT$233,0)),0,1)</f>
        <v>1</v>
      </c>
      <c r="AR15" s="97">
        <f>IF(ISNA(MATCH($AH15,'Overlap Study'!AN$186:AN$233,0)),0,1)</f>
        <v>1</v>
      </c>
      <c r="AS15" s="97">
        <f>IF(ISNA(MATCH($AH15,'Overlap Study'!AH$186:AH$233,0)),0,1)</f>
        <v>0</v>
      </c>
      <c r="AT15" s="97">
        <f>IF(ISNA(MATCH(AH15,'Overlap Study'!$AB$186:$AB$233,0)),0,1)</f>
        <v>1</v>
      </c>
      <c r="AU15" s="97">
        <f>IF(ISNA(MATCH($AH15,'Overlap Study'!$V$186:$V$233,0)),0,1)</f>
        <v>0</v>
      </c>
      <c r="AV15" s="97">
        <f>IF(ISNA(MATCH($AH15,'Overlap Study'!$P$186:$P$233,0)),0,1)</f>
        <v>0</v>
      </c>
      <c r="AW15" s="97"/>
      <c r="AX15" s="106"/>
      <c r="AZ15" s="98"/>
      <c r="BB15" s="97"/>
      <c r="BC15" s="164">
        <v>111</v>
      </c>
      <c r="BD15" s="105">
        <f>SUM(BE15:BN15)</f>
        <v>3</v>
      </c>
      <c r="BE15" s="112">
        <f>IF(ISNA(MATCH($BC15,'Overlap Study'!$DZ$186:$DZ$240,0)),0,1)</f>
        <v>0</v>
      </c>
      <c r="BF15" s="97">
        <f>IF(ISNA(MATCH(BC15,'Overlap Study'!$DJ$240:$DJ$263,0)),0,1)</f>
        <v>0</v>
      </c>
      <c r="BG15" s="99">
        <f>IF(ISNA(MATCH(BC15,'Overlap Study'!$CU$240:$CU$263,0)),0,1)</f>
        <v>0</v>
      </c>
      <c r="BH15" s="99">
        <f>IF(ISNA(MATCH(BC15,'Overlap Study'!$CG$240:$CG$263,0)),0,1)</f>
        <v>1</v>
      </c>
      <c r="BI15" s="97">
        <f>IF(ISNA(MATCH(BC15,'Overlap Study'!$BU$240:$BU$263,0)),0,1)</f>
        <v>0</v>
      </c>
      <c r="BJ15" s="97">
        <f>IF(ISNA(MATCH(BC15,'Overlap Study'!$BJ$240:$BJ$263,0)),0,1)</f>
        <v>1</v>
      </c>
      <c r="BK15" s="97">
        <f>IF(ISNA(MATCH(BC15,'Overlap Study'!$AZ$240:$AZ$263,0)),0,1)</f>
        <v>0</v>
      </c>
      <c r="BL15" s="97">
        <f>IF(ISNA(MATCH(BC15,'Overlap Study'!$AT$240:$AT$263,0)),0,1)</f>
        <v>0</v>
      </c>
      <c r="BM15" s="97">
        <f>IF(ISNA(MATCH(BC15,'Overlap Study'!$AN$240:$AN$263,0)),0,1)</f>
        <v>1</v>
      </c>
      <c r="BN15" s="106">
        <f>IF(ISNA(MATCH(BC15,'Overlap Study'!$AH$240:$AH$263,0)),0,1)</f>
        <v>0</v>
      </c>
      <c r="BO15" s="97">
        <f>IF(ISNA(MATCH(BC15,'Overlap Study'!$AB$240:$AB$263,0)),0,1)</f>
        <v>0</v>
      </c>
      <c r="BP15" s="97">
        <f>IF(ISNA(MATCH(BC15,'Overlap Study'!$V$240:$V$263,0)),0,1)</f>
        <v>1</v>
      </c>
      <c r="BQ15" s="97">
        <f>IF(ISNA(MATCH(BC15,'Overlap Study'!$P$240:$P$263,0)),0,1)</f>
        <v>0</v>
      </c>
      <c r="BR15" s="97"/>
      <c r="BS15" s="106"/>
      <c r="BT15">
        <f t="shared" si="0"/>
        <v>9</v>
      </c>
      <c r="BW15" s="97"/>
      <c r="BX15" s="133">
        <v>330</v>
      </c>
      <c r="BY15" s="210">
        <f>SUM(CA15:CI15)</f>
        <v>2</v>
      </c>
      <c r="BZ15" s="112">
        <f>IF(ISNA(MATCH(BX15,'Overlap Study'!$EA$186:$EA$240,0)),0,1)</f>
        <v>0</v>
      </c>
      <c r="CA15" s="97">
        <f>IF(ISNA(MATCH(BX15,'Overlap Study'!$DJ$270:$DJ$281,0)),0,1)</f>
        <v>0</v>
      </c>
      <c r="CB15" s="99">
        <f>IF(ISNA(MATCH(BX15,'Overlap Study'!$CU$270:$CU$281,0)),0,1)</f>
        <v>0</v>
      </c>
      <c r="CC15" s="99">
        <f>IF(ISNA(MATCH(BX15,'Overlap Study'!$CG$270:$CG$281,0)),0,1)</f>
        <v>0</v>
      </c>
      <c r="CD15" s="97">
        <f>IF(ISNA(MATCH(BX15,'Overlap Study'!$BU$270:$BU$281,0)),0,1)</f>
        <v>0</v>
      </c>
      <c r="CE15" s="97">
        <f>IF(ISNA(MATCH(BX15,'Overlap Study'!$BJ$270:$BJ$281,0)),0,1)</f>
        <v>0</v>
      </c>
      <c r="CF15" s="97">
        <f>IF(ISNA(MATCH(BX15,'Overlap Study'!$AZ$270:$AZ$281,0)),0,1)</f>
        <v>0</v>
      </c>
      <c r="CG15" s="97">
        <f>IF(ISNA(MATCH(BX15,'Overlap Study'!$AT$270:$AT$281,0)),0,1)</f>
        <v>1</v>
      </c>
      <c r="CH15" s="97">
        <f>IF(ISNA(MATCH(BX15,'Overlap Study'!$AN$270:$AN$281,0)),0,1)</f>
        <v>0</v>
      </c>
      <c r="CI15" s="106">
        <f>IF(ISNA(MATCH(BX15,'Overlap Study'!$AH$270:$AH$281,0)),0,1)</f>
        <v>1</v>
      </c>
      <c r="CJ15" s="97">
        <f>IF(ISNA(MATCH($BX15,'Overlap Study'!$AB$270:$AB$281,0)),0,1)</f>
        <v>0</v>
      </c>
      <c r="CK15" s="97">
        <f>IF(ISNA(MATCH($BX15,'Overlap Study'!$V$270:$V$281,0)),0,1)</f>
        <v>0</v>
      </c>
      <c r="CL15" s="97">
        <f>IF(ISNA(MATCH($BX15,'Overlap Study'!$P$270:$P$281,0)),0,1)</f>
        <v>0</v>
      </c>
      <c r="CM15" s="97"/>
      <c r="CN15" s="106"/>
      <c r="CO15">
        <f t="shared" si="1"/>
        <v>7</v>
      </c>
      <c r="CS15" s="215">
        <v>64</v>
      </c>
      <c r="CT15" s="471">
        <f t="shared" si="3"/>
        <v>1</v>
      </c>
      <c r="CU15" s="97">
        <f>IF(ISNA(MATCH(CS15,'Overlap Study'!$EB$186:$EB$200,0)),0,1)</f>
        <v>0</v>
      </c>
      <c r="CV15" s="97">
        <f>IF(ISNA(MATCH(CS15,'Overlap Study'!$DJ$288:$DJ$293,0)),0,1)</f>
        <v>0</v>
      </c>
      <c r="CW15" s="99">
        <f>IF(ISNA(MATCH(CS15,'Overlap Study'!$CU$288:$CU$293,0)),0,1)</f>
        <v>0</v>
      </c>
      <c r="CX15" s="99">
        <f>IF(ISNA(MATCH(CS15,'Overlap Study'!$CG$288:$CG$293,0)),0,1)</f>
        <v>0</v>
      </c>
      <c r="CY15" s="97">
        <f>IF(ISNA(MATCH(CS15,'Overlap Study'!$BU$288:$BU$293,0)),0,1)</f>
        <v>0</v>
      </c>
      <c r="CZ15" s="97">
        <f>IF(ISNA(MATCH(CS15,'Overlap Study'!$BJ$288:$BJ$293,0)),0,1)</f>
        <v>0</v>
      </c>
      <c r="DA15" s="97">
        <f>IF(ISNA(MATCH(CS15,'Overlap Study'!$AZ$288:$AZ$293,0)),0,1)</f>
        <v>0</v>
      </c>
      <c r="DB15" s="97">
        <f>IF(ISNA(MATCH(CS15,'Overlap Study'!$AT$288:$AT$293,0)),0,1)</f>
        <v>0</v>
      </c>
      <c r="DC15" s="97">
        <f>IF(ISNA(MATCH(CS15,'Overlap Study'!$AN$288:$AN$293,0)),0,1)</f>
        <v>0</v>
      </c>
      <c r="DD15" s="97">
        <f>IF(ISNA(MATCH(CS15,'Overlap Study'!$AH$288:$AH$293,0)),0,1)</f>
        <v>1</v>
      </c>
      <c r="DE15" s="112">
        <f>IF(ISNA(MATCH(CS15,'Overlap Study'!$AB$288:$AB$293,0)),0,1)</f>
        <v>0</v>
      </c>
      <c r="DF15" s="97">
        <f>IF(ISNA(MATCH(CS15,'Overlap Study'!$V$288:$V$293,0)),0,1)</f>
        <v>0</v>
      </c>
      <c r="DG15" s="97">
        <f>IF(ISNA(MATCH(CS15,'Overlap Study'!$P$288:$P$293,0)),0,1)</f>
        <v>0</v>
      </c>
      <c r="DH15" s="97"/>
      <c r="DI15" s="106"/>
      <c r="DJ15">
        <f t="shared" si="4"/>
        <v>1</v>
      </c>
      <c r="DK15" s="98"/>
      <c r="DN15" s="133">
        <v>330</v>
      </c>
      <c r="DO15" s="471">
        <f>SUM(DP15:DY15)</f>
        <v>1</v>
      </c>
      <c r="DP15" s="97">
        <f>IF(ISNA(MATCH($DN15,'Overlap Study'!$EC$186:$EC$200,0)),0,1)</f>
        <v>0</v>
      </c>
      <c r="DQ15" s="97">
        <f>IF(ISNA(MATCH($DN15,'Overlap Study'!$DJ$300:$DJ$302,0)),0,1)</f>
        <v>0</v>
      </c>
      <c r="DR15" s="99">
        <f>IF(ISNA(MATCH($DN15,'Overlap Study'!$CU$300:$CU$302,0)),0,1)</f>
        <v>0</v>
      </c>
      <c r="DS15" s="99">
        <f>IF(ISNA(MATCH($DN15,'Overlap Study'!$CG$300:$CG$302,0)),0,1)</f>
        <v>0</v>
      </c>
      <c r="DT15" s="97">
        <f>IF(ISNA(MATCH(DN15,'Overlap Study'!$BU$300:$BU$302,0)),0,1)</f>
        <v>0</v>
      </c>
      <c r="DU15" s="97">
        <f>IF(ISNA(MATCH(DN15,'Overlap Study'!$BJ$300:$BJ$302,0)),0,1)</f>
        <v>0</v>
      </c>
      <c r="DV15" s="97">
        <f>IF(ISNA(MATCH(DN15,'Overlap Study'!$AZ$300:$AZ$302,0)),0,1)</f>
        <v>0</v>
      </c>
      <c r="DW15" s="97">
        <f>IF(ISNA(MATCH(DN15,'Overlap Study'!$AT$300:$AT$302,0)),0,1)</f>
        <v>0</v>
      </c>
      <c r="DX15" s="97">
        <f>IF(ISNA(MATCH(DN15,'Overlap Study'!$AN$300:$AN$302,0)),0,1)</f>
        <v>0</v>
      </c>
      <c r="DY15" s="97">
        <f>IF(ISNA(MATCH(DN15,'Overlap Study'!$AH$300:$AH$302,0)),0,1)</f>
        <v>1</v>
      </c>
      <c r="DZ15" s="112">
        <f>IF(ISNA(MATCH($DN15,'Overlap Study'!$AB$300:$AB$302,0)),0,1)</f>
        <v>0</v>
      </c>
      <c r="EA15" s="97">
        <f>IF(ISNA(MATCH($DN15,'Overlap Study'!$V$300:$V$302,0)),0,1)</f>
        <v>0</v>
      </c>
      <c r="EB15" s="97">
        <f>IF(ISNA(MATCH($DN15,'Overlap Study'!$P$300:$P$302,0)),0,1)</f>
        <v>0</v>
      </c>
      <c r="EC15" s="97"/>
      <c r="ED15" s="106"/>
      <c r="EE15">
        <f t="shared" si="2"/>
        <v>7</v>
      </c>
    </row>
    <row r="16" spans="1:135" x14ac:dyDescent="0.2">
      <c r="A16" s="98"/>
      <c r="B16" s="206"/>
      <c r="C16" s="110"/>
      <c r="L16" s="118">
        <f t="shared" si="5"/>
        <v>15</v>
      </c>
      <c r="N16" s="105">
        <v>71</v>
      </c>
      <c r="O16" s="210">
        <f>SUM(P16:Y16)</f>
        <v>8</v>
      </c>
      <c r="P16" s="97">
        <f>IF(ISNA(MATCH(N16,'Overlap Study'!DY$62:DY$174,0)),0,1)</f>
        <v>0</v>
      </c>
      <c r="Q16" s="97">
        <f>IF(ISNA(MATCH(N16,'Overlap Study'!DJ$62:DJ$157,0)),0,1)</f>
        <v>1</v>
      </c>
      <c r="R16" s="99">
        <f>IF(ISNA(MATCH(N16,'Overlap Study'!CU$62:CU$157,0)),0,1)</f>
        <v>0</v>
      </c>
      <c r="S16" s="99">
        <f>IF(ISNA(MATCH(N16,'Overlap Study'!CG$62:CG$157,0)),0,1)</f>
        <v>1</v>
      </c>
      <c r="T16" s="97">
        <f>IF(ISNA(MATCH(N16,'Overlap Study'!BU$62:BU$157,0)),0,1)</f>
        <v>1</v>
      </c>
      <c r="U16" s="97">
        <f>IF(ISNA(MATCH(N16,'Overlap Study'!BJ$62:BJ$157,0)),0,1)</f>
        <v>1</v>
      </c>
      <c r="V16" s="97">
        <f>IF(ISNA(MATCH($N16,'Overlap Study'!AZ$62:AZ$157,0)),0,1)</f>
        <v>1</v>
      </c>
      <c r="W16" s="97">
        <f>IF(ISNA(MATCH($N16,'Overlap Study'!AT$62:AT$157,0)),0,1)</f>
        <v>1</v>
      </c>
      <c r="X16" s="97">
        <f>IF(ISNA(MATCH($N16,'Overlap Study'!AN$62:AN$157,0)),0,1)</f>
        <v>1</v>
      </c>
      <c r="Y16" s="106">
        <f>IF(ISNA(MATCH($N16,'Overlap Study'!AH$62:AH$157,0)),0,1)</f>
        <v>1</v>
      </c>
      <c r="Z16" s="97">
        <f>IF(ISNA(MATCH($N16,'Overlap Study'!AB$62:AB$157,0)),0,1)</f>
        <v>1</v>
      </c>
      <c r="AA16" s="97">
        <f>IF(ISNA(MATCH($N16,'Overlap Study'!V$62:V$157,0)),0,1)</f>
        <v>1</v>
      </c>
      <c r="AB16" s="97">
        <f>IF(ISNA(MATCH($N16,'Overlap Study'!P$62:P$157,0)),0,1)</f>
        <v>1</v>
      </c>
      <c r="AC16" s="97">
        <f>IF(ISNA(MATCH($N16,'Overlap Study'!H$53:H$132,0)),0,1)</f>
        <v>1</v>
      </c>
      <c r="AD16" s="106">
        <f>IF(ISNA(MATCH($N16,'Overlap Study'!B$53:B$100,0)),0,1)</f>
        <v>1</v>
      </c>
      <c r="AF16" s="98"/>
      <c r="AH16" s="166">
        <v>330</v>
      </c>
      <c r="AI16" s="210">
        <f>SUM(AJ16:AS16)</f>
        <v>6</v>
      </c>
      <c r="AJ16" s="97">
        <f>IF(ISNA(MATCH($AH16,'Overlap Study'!$DY$186:$DY$245,0)),0,1)</f>
        <v>0</v>
      </c>
      <c r="AK16" s="97">
        <f>IF(ISNA(MATCH($AH16,'Overlap Study'!$DJ$186:$DJ$233,0)),0,1)</f>
        <v>0</v>
      </c>
      <c r="AL16" s="99">
        <f>IF(ISNA(MATCH($AH16,'Overlap Study'!$CU$186:$CU$233,0)),0,1)</f>
        <v>1</v>
      </c>
      <c r="AM16" s="99">
        <f>IF(ISNA(MATCH($AH16,'Overlap Study'!$CG$186:$CG$233,0)),0,1)</f>
        <v>1</v>
      </c>
      <c r="AN16" s="97">
        <f>IF(ISNA(MATCH($AH16,'Overlap Study'!$BU$186:$BU$233,0)),0,1)</f>
        <v>1</v>
      </c>
      <c r="AO16" s="97">
        <f>IF(ISNA(MATCH(AH16,'Overlap Study'!BJ$186:BJ$233,0)),0,1)</f>
        <v>0</v>
      </c>
      <c r="AP16" s="97">
        <f>IF(ISNA(MATCH($AH16,'Overlap Study'!AZ$186:AZ$233,0)),0,1)</f>
        <v>1</v>
      </c>
      <c r="AQ16" s="97">
        <f>IF(ISNA(MATCH($AH16,'Overlap Study'!AT$186:AT$233,0)),0,1)</f>
        <v>1</v>
      </c>
      <c r="AR16" s="97">
        <f>IF(ISNA(MATCH($AH16,'Overlap Study'!AN$186:AN$233,0)),0,1)</f>
        <v>0</v>
      </c>
      <c r="AS16" s="97">
        <f>IF(ISNA(MATCH($AH16,'Overlap Study'!AH$186:AH$233,0)),0,1)</f>
        <v>1</v>
      </c>
      <c r="AT16" s="97">
        <f>IF(ISNA(MATCH(AH16,'Overlap Study'!$AB$186:$AB$233,0)),0,1)</f>
        <v>1</v>
      </c>
      <c r="AU16" s="97">
        <f>IF(ISNA(MATCH($AH16,'Overlap Study'!$V$186:$V$233,0)),0,1)</f>
        <v>0</v>
      </c>
      <c r="AV16" s="97">
        <f>IF(ISNA(MATCH($AH16,'Overlap Study'!$P$186:$P$233,0)),0,1)</f>
        <v>0</v>
      </c>
      <c r="AW16" s="97"/>
      <c r="AX16" s="106"/>
      <c r="AZ16" s="98"/>
      <c r="BB16" s="97"/>
      <c r="BC16" s="164">
        <v>148</v>
      </c>
      <c r="BD16" s="105">
        <f>SUM(BE16:BN16)</f>
        <v>3</v>
      </c>
      <c r="BE16" s="112">
        <f>IF(ISNA(MATCH($BC16,'Overlap Study'!$DZ$186:$DZ$240,0)),0,1)</f>
        <v>0</v>
      </c>
      <c r="BF16" s="97">
        <f>IF(ISNA(MATCH(BC16,'Overlap Study'!$DJ$240:$DJ$263,0)),0,1)</f>
        <v>1</v>
      </c>
      <c r="BG16" s="99">
        <f>IF(ISNA(MATCH(BC16,'Overlap Study'!$CU$240:$CU$263,0)),0,1)</f>
        <v>0</v>
      </c>
      <c r="BH16" s="99">
        <f>IF(ISNA(MATCH(BC16,'Overlap Study'!$CG$240:$CG$263,0)),0,1)</f>
        <v>0</v>
      </c>
      <c r="BI16" s="97">
        <f>IF(ISNA(MATCH(BC16,'Overlap Study'!$BU$240:$BU$263,0)),0,1)</f>
        <v>1</v>
      </c>
      <c r="BJ16" s="97">
        <f>IF(ISNA(MATCH(BC16,'Overlap Study'!$BJ$240:$BJ$263,0)),0,1)</f>
        <v>0</v>
      </c>
      <c r="BK16" s="97">
        <f>IF(ISNA(MATCH(BC16,'Overlap Study'!$AZ$240:$AZ$263,0)),0,1)</f>
        <v>1</v>
      </c>
      <c r="BL16" s="97">
        <f>IF(ISNA(MATCH(BC16,'Overlap Study'!$AT$240:$AT$263,0)),0,1)</f>
        <v>0</v>
      </c>
      <c r="BM16" s="97">
        <f>IF(ISNA(MATCH(BC16,'Overlap Study'!$AN$240:$AN$263,0)),0,1)</f>
        <v>0</v>
      </c>
      <c r="BN16" s="106">
        <f>IF(ISNA(MATCH(BC16,'Overlap Study'!$AH$240:$AH$263,0)),0,1)</f>
        <v>0</v>
      </c>
      <c r="BO16" s="97">
        <f>IF(ISNA(MATCH(BC16,'Overlap Study'!$AB$240:$AB$263,0)),0,1)</f>
        <v>0</v>
      </c>
      <c r="BP16" s="97">
        <f>IF(ISNA(MATCH(BC16,'Overlap Study'!$V$240:$V$263,0)),0,1)</f>
        <v>0</v>
      </c>
      <c r="BQ16" s="97">
        <f>IF(ISNA(MATCH(BC16,'Overlap Study'!$P$240:$P$263,0)),0,1)</f>
        <v>0</v>
      </c>
      <c r="BR16" s="97"/>
      <c r="BS16" s="106"/>
      <c r="BT16">
        <f t="shared" si="0"/>
        <v>10</v>
      </c>
      <c r="BW16" s="97"/>
      <c r="BX16" s="144">
        <v>469</v>
      </c>
      <c r="BY16" s="210">
        <f>SUM(CA16:CI16)</f>
        <v>2</v>
      </c>
      <c r="BZ16" s="112">
        <f>IF(ISNA(MATCH(BX16,'Overlap Study'!$EA$186:$EA$240,0)),0,1)</f>
        <v>1</v>
      </c>
      <c r="CA16" s="97">
        <f>IF(ISNA(MATCH(BX16,'Overlap Study'!$DJ$270:$DJ$281,0)),0,1)</f>
        <v>1</v>
      </c>
      <c r="CB16" s="99">
        <f>IF(ISNA(MATCH(BX16,'Overlap Study'!$CU$270:$CU$281,0)),0,1)</f>
        <v>0</v>
      </c>
      <c r="CC16" s="99">
        <f>IF(ISNA(MATCH(BX16,'Overlap Study'!$CG$270:$CG$281,0)),0,1)</f>
        <v>0</v>
      </c>
      <c r="CD16" s="97">
        <f>IF(ISNA(MATCH(BX16,'Overlap Study'!$BU$270:$BU$281,0)),0,1)</f>
        <v>1</v>
      </c>
      <c r="CE16" s="97">
        <f>IF(ISNA(MATCH(BX16,'Overlap Study'!$BJ$270:$BJ$281,0)),0,1)</f>
        <v>0</v>
      </c>
      <c r="CF16" s="97">
        <f>IF(ISNA(MATCH(BX16,'Overlap Study'!$AZ$270:$AZ$281,0)),0,1)</f>
        <v>0</v>
      </c>
      <c r="CG16" s="97">
        <f>IF(ISNA(MATCH(BX16,'Overlap Study'!$AT$270:$AT$281,0)),0,1)</f>
        <v>0</v>
      </c>
      <c r="CH16" s="97">
        <f>IF(ISNA(MATCH(BX16,'Overlap Study'!$AN$270:$AN$281,0)),0,1)</f>
        <v>0</v>
      </c>
      <c r="CI16" s="106">
        <f>IF(ISNA(MATCH(BX16,'Overlap Study'!$AH$270:$AH$281,0)),0,1)</f>
        <v>0</v>
      </c>
      <c r="CJ16" s="97">
        <f>IF(ISNA(MATCH($BX16,'Overlap Study'!$AB$270:$AB$281,0)),0,1)</f>
        <v>1</v>
      </c>
      <c r="CK16" s="97">
        <f>IF(ISNA(MATCH($BX16,'Overlap Study'!$V$270:$V$281,0)),0,1)</f>
        <v>1</v>
      </c>
      <c r="CL16" s="97">
        <f>IF(ISNA(MATCH($BX16,'Overlap Study'!$P$270:$P$281,0)),0,1)</f>
        <v>0</v>
      </c>
      <c r="CM16" s="97"/>
      <c r="CN16" s="106"/>
      <c r="CO16">
        <f t="shared" si="1"/>
        <v>10</v>
      </c>
      <c r="CS16" s="133">
        <v>68</v>
      </c>
      <c r="CT16" s="471">
        <f t="shared" si="3"/>
        <v>1</v>
      </c>
      <c r="CU16" s="97">
        <f>IF(ISNA(MATCH(CS16,'Overlap Study'!$EB$186:$EB$200,0)),0,1)</f>
        <v>0</v>
      </c>
      <c r="CV16" s="97">
        <f>IF(ISNA(MATCH(CS16,'Overlap Study'!$DJ$288:$DJ$293,0)),0,1)</f>
        <v>0</v>
      </c>
      <c r="CW16" s="99">
        <f>IF(ISNA(MATCH(CS16,'Overlap Study'!$CU$288:$CU$293,0)),0,1)</f>
        <v>0</v>
      </c>
      <c r="CX16" s="99">
        <f>IF(ISNA(MATCH(CS16,'Overlap Study'!$CG$288:$CG$293,0)),0,1)</f>
        <v>0</v>
      </c>
      <c r="CY16" s="97">
        <f>IF(ISNA(MATCH(CS16,'Overlap Study'!$BU$288:$BU$293,0)),0,1)</f>
        <v>0</v>
      </c>
      <c r="CZ16" s="97">
        <f>IF(ISNA(MATCH(CS16,'Overlap Study'!$BJ$288:$BJ$293,0)),0,1)</f>
        <v>1</v>
      </c>
      <c r="DA16" s="97">
        <f>IF(ISNA(MATCH(CS16,'Overlap Study'!$AZ$288:$AZ$293,0)),0,1)</f>
        <v>0</v>
      </c>
      <c r="DB16" s="97">
        <f>IF(ISNA(MATCH(CS16,'Overlap Study'!$AT$288:$AT$293,0)),0,1)</f>
        <v>0</v>
      </c>
      <c r="DC16" s="97">
        <f>IF(ISNA(MATCH(CS16,'Overlap Study'!$AN$288:$AN$293,0)),0,1)</f>
        <v>0</v>
      </c>
      <c r="DD16" s="97">
        <f>IF(ISNA(MATCH(CS16,'Overlap Study'!$AH$288:$AH$293,0)),0,1)</f>
        <v>0</v>
      </c>
      <c r="DE16" s="112">
        <f>IF(ISNA(MATCH(CS16,'Overlap Study'!$AB$288:$AB$293,0)),0,1)</f>
        <v>0</v>
      </c>
      <c r="DF16" s="97">
        <f>IF(ISNA(MATCH(CS16,'Overlap Study'!$V$288:$V$293,0)),0,1)</f>
        <v>0</v>
      </c>
      <c r="DG16" s="97">
        <f>IF(ISNA(MATCH(CS16,'Overlap Study'!$P$288:$P$293,0)),0,1)</f>
        <v>0</v>
      </c>
      <c r="DH16" s="97"/>
      <c r="DI16" s="106"/>
      <c r="DJ16">
        <f t="shared" si="4"/>
        <v>7</v>
      </c>
      <c r="DK16" s="98"/>
      <c r="DN16" s="215">
        <v>469</v>
      </c>
      <c r="DO16" s="471">
        <f>SUM(DP16:DY16)</f>
        <v>1</v>
      </c>
      <c r="DP16" s="97">
        <f>IF(ISNA(MATCH($DN16,'Overlap Study'!$EC$186:$EC$200,0)),0,1)</f>
        <v>1</v>
      </c>
      <c r="DQ16" s="97">
        <f>IF(ISNA(MATCH($DN16,'Overlap Study'!$DJ$300:$DJ$302,0)),0,1)</f>
        <v>0</v>
      </c>
      <c r="DR16" s="99">
        <f>IF(ISNA(MATCH($DN16,'Overlap Study'!$CU$300:$CU$302,0)),0,1)</f>
        <v>0</v>
      </c>
      <c r="DS16" s="99">
        <f>IF(ISNA(MATCH($DN16,'Overlap Study'!$CG$300:$CG$302,0)),0,1)</f>
        <v>0</v>
      </c>
      <c r="DT16" s="97">
        <f>IF(ISNA(MATCH(DN16,'Overlap Study'!$BU$300:$BU$302,0)),0,1)</f>
        <v>0</v>
      </c>
      <c r="DU16" s="97">
        <f>IF(ISNA(MATCH(DN16,'Overlap Study'!$BJ$300:$BJ$302,0)),0,1)</f>
        <v>0</v>
      </c>
      <c r="DV16" s="97">
        <f>IF(ISNA(MATCH(DN16,'Overlap Study'!$AZ$300:$AZ$302,0)),0,1)</f>
        <v>0</v>
      </c>
      <c r="DW16" s="97">
        <f>IF(ISNA(MATCH(DN16,'Overlap Study'!$AT$300:$AT$302,0)),0,1)</f>
        <v>0</v>
      </c>
      <c r="DX16" s="97">
        <f>IF(ISNA(MATCH(DN16,'Overlap Study'!$AN$300:$AN$302,0)),0,1)</f>
        <v>0</v>
      </c>
      <c r="DY16" s="97">
        <f>IF(ISNA(MATCH(DN16,'Overlap Study'!$AH$300:$AH$302,0)),0,1)</f>
        <v>0</v>
      </c>
      <c r="DZ16" s="112">
        <f>IF(ISNA(MATCH($DN16,'Overlap Study'!$AB$300:$AB$302,0)),0,1)</f>
        <v>0</v>
      </c>
      <c r="EA16" s="97">
        <f>IF(ISNA(MATCH($DN16,'Overlap Study'!$V$300:$V$302,0)),0,1)</f>
        <v>1</v>
      </c>
      <c r="EB16" s="97">
        <f>IF(ISNA(MATCH($DN16,'Overlap Study'!$P$300:$P$302,0)),0,1)</f>
        <v>0</v>
      </c>
      <c r="EC16" s="97"/>
      <c r="ED16" s="106"/>
      <c r="EE16">
        <f t="shared" si="2"/>
        <v>10</v>
      </c>
    </row>
    <row r="17" spans="1:135" x14ac:dyDescent="0.2">
      <c r="A17" s="98"/>
      <c r="B17" s="206"/>
      <c r="C17" s="110"/>
      <c r="E17" s="98"/>
      <c r="F17" s="1"/>
      <c r="L17" s="118">
        <f t="shared" si="5"/>
        <v>16</v>
      </c>
      <c r="N17" s="105">
        <v>195</v>
      </c>
      <c r="O17" s="210">
        <f>SUM(P17:Y17)</f>
        <v>8</v>
      </c>
      <c r="P17" s="97">
        <f>IF(ISNA(MATCH(N17,'Overlap Study'!DY$62:DY$174,0)),0,1)</f>
        <v>1</v>
      </c>
      <c r="Q17" s="97">
        <f>IF(ISNA(MATCH(N17,'Overlap Study'!DJ$62:DJ$157,0)),0,1)</f>
        <v>1</v>
      </c>
      <c r="R17" s="99">
        <f>IF(ISNA(MATCH(N17,'Overlap Study'!CU$62:CU$157,0)),0,1)</f>
        <v>1</v>
      </c>
      <c r="S17" s="99">
        <f>IF(ISNA(MATCH(N17,'Overlap Study'!CG$62:CG$157,0)),0,1)</f>
        <v>1</v>
      </c>
      <c r="T17" s="97">
        <f>IF(ISNA(MATCH(N17,'Overlap Study'!BU$62:BU$157,0)),0,1)</f>
        <v>0</v>
      </c>
      <c r="U17" s="97">
        <f>IF(ISNA(MATCH(N17,'Overlap Study'!BJ$62:BJ$157,0)),0,1)</f>
        <v>0</v>
      </c>
      <c r="V17" s="97">
        <f>IF(ISNA(MATCH($N17,'Overlap Study'!AZ$62:AZ$157,0)),0,1)</f>
        <v>1</v>
      </c>
      <c r="W17" s="97">
        <f>IF(ISNA(MATCH($N17,'Overlap Study'!AT$62:AT$157,0)),0,1)</f>
        <v>1</v>
      </c>
      <c r="X17" s="97">
        <f>IF(ISNA(MATCH($N17,'Overlap Study'!AN$62:AN$157,0)),0,1)</f>
        <v>1</v>
      </c>
      <c r="Y17" s="106">
        <f>IF(ISNA(MATCH($N17,'Overlap Study'!AH$62:AH$157,0)),0,1)</f>
        <v>1</v>
      </c>
      <c r="Z17" s="97">
        <f>IF(ISNA(MATCH($N17,'Overlap Study'!AB$62:AB$157,0)),0,1)</f>
        <v>0</v>
      </c>
      <c r="AA17" s="97">
        <f>IF(ISNA(MATCH($N17,'Overlap Study'!V$62:V$157,0)),0,1)</f>
        <v>0</v>
      </c>
      <c r="AB17" s="97">
        <f>IF(ISNA(MATCH($N17,'Overlap Study'!P$62:P$157,0)),0,1)</f>
        <v>0</v>
      </c>
      <c r="AC17" s="97">
        <f>IF(ISNA(MATCH($N17,'Overlap Study'!H$53:H$132,0)),0,1)</f>
        <v>0</v>
      </c>
      <c r="AD17" s="106">
        <f>IF(ISNA(MATCH($N17,'Overlap Study'!B$53:B$100,0)),0,1)</f>
        <v>0</v>
      </c>
      <c r="AF17" s="98"/>
      <c r="AH17" s="164">
        <v>118</v>
      </c>
      <c r="AI17" s="210">
        <f>SUM(AJ17:AS17)</f>
        <v>5</v>
      </c>
      <c r="AJ17" s="97">
        <f>IF(ISNA(MATCH($AH17,'Overlap Study'!$DY$186:$DY$245,0)),0,1)</f>
        <v>1</v>
      </c>
      <c r="AK17" s="97">
        <f>IF(ISNA(MATCH($AH17,'Overlap Study'!$DJ$186:$DJ$233,0)),0,1)</f>
        <v>1</v>
      </c>
      <c r="AL17" s="99">
        <f>IF(ISNA(MATCH($AH17,'Overlap Study'!$CU$186:$CU$233,0)),0,1)</f>
        <v>1</v>
      </c>
      <c r="AM17" s="99">
        <f>IF(ISNA(MATCH($AH17,'Overlap Study'!$CG$186:$CG$233,0)),0,1)</f>
        <v>0</v>
      </c>
      <c r="AN17" s="97">
        <f>IF(ISNA(MATCH($AH17,'Overlap Study'!$BU$186:$BU$233,0)),0,1)</f>
        <v>0</v>
      </c>
      <c r="AO17" s="97">
        <f>IF(ISNA(MATCH(AH17,'Overlap Study'!BJ$186:BJ$233,0)),0,1)</f>
        <v>1</v>
      </c>
      <c r="AP17" s="97">
        <f>IF(ISNA(MATCH($AH17,'Overlap Study'!AZ$186:AZ$233,0)),0,1)</f>
        <v>0</v>
      </c>
      <c r="AQ17" s="97">
        <f>IF(ISNA(MATCH($AH17,'Overlap Study'!AT$186:AT$233,0)),0,1)</f>
        <v>0</v>
      </c>
      <c r="AR17" s="97">
        <f>IF(ISNA(MATCH($AH17,'Overlap Study'!AN$186:AN$233,0)),0,1)</f>
        <v>0</v>
      </c>
      <c r="AS17" s="97">
        <f>IF(ISNA(MATCH($AH17,'Overlap Study'!AH$186:AH$233,0)),0,1)</f>
        <v>1</v>
      </c>
      <c r="AT17" s="97">
        <f>IF(ISNA(MATCH(AH17,'Overlap Study'!$AB$186:$AB$233,0)),0,1)</f>
        <v>0</v>
      </c>
      <c r="AU17" s="97">
        <f>IF(ISNA(MATCH($AH17,'Overlap Study'!$V$186:$V$233,0)),0,1)</f>
        <v>0</v>
      </c>
      <c r="AV17" s="97">
        <f>IF(ISNA(MATCH($AH17,'Overlap Study'!$P$186:$P$233,0)),0,1)</f>
        <v>1</v>
      </c>
      <c r="AW17" s="97"/>
      <c r="AX17" s="106"/>
      <c r="AZ17" s="98"/>
      <c r="BB17" s="97"/>
      <c r="BC17" s="164">
        <v>503</v>
      </c>
      <c r="BD17" s="105">
        <f>SUM(BE17:BN17)</f>
        <v>3</v>
      </c>
      <c r="BE17" s="112">
        <f>IF(ISNA(MATCH($BC17,'Overlap Study'!$DZ$186:$DZ$240,0)),0,1)</f>
        <v>0</v>
      </c>
      <c r="BF17" s="97">
        <f>IF(ISNA(MATCH(BC17,'Overlap Study'!$DJ$240:$DJ$263,0)),0,1)</f>
        <v>0</v>
      </c>
      <c r="BG17" s="99">
        <f>IF(ISNA(MATCH(BC17,'Overlap Study'!$CU$240:$CU$263,0)),0,1)</f>
        <v>0</v>
      </c>
      <c r="BH17" s="99">
        <f>IF(ISNA(MATCH(BC17,'Overlap Study'!$CG$240:$CG$263,0)),0,1)</f>
        <v>0</v>
      </c>
      <c r="BI17" s="97">
        <f>IF(ISNA(MATCH(BC17,'Overlap Study'!$BU$240:$BU$263,0)),0,1)</f>
        <v>0</v>
      </c>
      <c r="BJ17" s="97">
        <f>IF(ISNA(MATCH(BC17,'Overlap Study'!$BJ$240:$BJ$263,0)),0,1)</f>
        <v>0</v>
      </c>
      <c r="BK17" s="97">
        <f>IF(ISNA(MATCH(BC17,'Overlap Study'!$AZ$240:$AZ$263,0)),0,1)</f>
        <v>0</v>
      </c>
      <c r="BL17" s="97">
        <f>IF(ISNA(MATCH(BC17,'Overlap Study'!$AT$240:$AT$263,0)),0,1)</f>
        <v>1</v>
      </c>
      <c r="BM17" s="97">
        <f>IF(ISNA(MATCH(BC17,'Overlap Study'!$AN$240:$AN$263,0)),0,1)</f>
        <v>1</v>
      </c>
      <c r="BN17" s="106">
        <f>IF(ISNA(MATCH(BC17,'Overlap Study'!$AH$240:$AH$263,0)),0,1)</f>
        <v>1</v>
      </c>
      <c r="BO17" s="97">
        <f>IF(ISNA(MATCH(BC17,'Overlap Study'!$AB$240:$AB$263,0)),0,1)</f>
        <v>0</v>
      </c>
      <c r="BP17" s="97">
        <f>IF(ISNA(MATCH(BC17,'Overlap Study'!$V$240:$V$263,0)),0,1)</f>
        <v>0</v>
      </c>
      <c r="BQ17" s="97">
        <f>IF(ISNA(MATCH(BC17,'Overlap Study'!$P$240:$P$263,0)),0,1)</f>
        <v>0</v>
      </c>
      <c r="BR17" s="97"/>
      <c r="BS17" s="106"/>
      <c r="BT17">
        <f t="shared" si="0"/>
        <v>6</v>
      </c>
      <c r="BW17" s="97"/>
      <c r="BX17" s="144">
        <v>503</v>
      </c>
      <c r="BY17" s="210">
        <f>SUM(CA17:CI17)</f>
        <v>2</v>
      </c>
      <c r="BZ17" s="112">
        <f>IF(ISNA(MATCH(BX17,'Overlap Study'!$EA$186:$EA$240,0)),0,1)</f>
        <v>0</v>
      </c>
      <c r="CA17" s="97">
        <f>IF(ISNA(MATCH(BX17,'Overlap Study'!$DJ$270:$DJ$281,0)),0,1)</f>
        <v>0</v>
      </c>
      <c r="CB17" s="99">
        <f>IF(ISNA(MATCH(BX17,'Overlap Study'!$CU$270:$CU$281,0)),0,1)</f>
        <v>0</v>
      </c>
      <c r="CC17" s="99">
        <f>IF(ISNA(MATCH(BX17,'Overlap Study'!$CG$270:$CG$281,0)),0,1)</f>
        <v>0</v>
      </c>
      <c r="CD17" s="97">
        <f>IF(ISNA(MATCH(BX17,'Overlap Study'!$BU$270:$BU$281,0)),0,1)</f>
        <v>0</v>
      </c>
      <c r="CE17" s="97">
        <f>IF(ISNA(MATCH(BX17,'Overlap Study'!$BJ$270:$BJ$281,0)),0,1)</f>
        <v>0</v>
      </c>
      <c r="CF17" s="97">
        <f>IF(ISNA(MATCH(BX17,'Overlap Study'!$AZ$270:$AZ$281,0)),0,1)</f>
        <v>0</v>
      </c>
      <c r="CG17" s="97">
        <f>IF(ISNA(MATCH(BX17,'Overlap Study'!$AT$270:$AT$281,0)),0,1)</f>
        <v>0</v>
      </c>
      <c r="CH17" s="97">
        <f>IF(ISNA(MATCH(BX17,'Overlap Study'!$AN$270:$AN$281,0)),0,1)</f>
        <v>1</v>
      </c>
      <c r="CI17" s="106">
        <f>IF(ISNA(MATCH(BX17,'Overlap Study'!$AH$270:$AH$281,0)),0,1)</f>
        <v>1</v>
      </c>
      <c r="CJ17" s="97">
        <f>IF(ISNA(MATCH($BX17,'Overlap Study'!$AB$270:$AB$281,0)),0,1)</f>
        <v>0</v>
      </c>
      <c r="CK17" s="97">
        <f>IF(ISNA(MATCH($BX17,'Overlap Study'!$V$270:$V$281,0)),0,1)</f>
        <v>0</v>
      </c>
      <c r="CL17" s="97">
        <f>IF(ISNA(MATCH($BX17,'Overlap Study'!$P$270:$P$281,0)),0,1)</f>
        <v>0</v>
      </c>
      <c r="CM17" s="97"/>
      <c r="CN17" s="106"/>
      <c r="CO17">
        <f t="shared" si="1"/>
        <v>6</v>
      </c>
      <c r="CS17" s="133">
        <v>71</v>
      </c>
      <c r="CT17" s="471">
        <f t="shared" si="3"/>
        <v>1</v>
      </c>
      <c r="CU17" s="97">
        <f>IF(ISNA(MATCH(CS17,'Overlap Study'!$EB$186:$EB$200,0)),0,1)</f>
        <v>0</v>
      </c>
      <c r="CV17" s="97">
        <f>IF(ISNA(MATCH(CS17,'Overlap Study'!$DJ$288:$DJ$293,0)),0,1)</f>
        <v>0</v>
      </c>
      <c r="CW17" s="99">
        <f>IF(ISNA(MATCH(CS17,'Overlap Study'!$CU$288:$CU$293,0)),0,1)</f>
        <v>0</v>
      </c>
      <c r="CX17" s="99">
        <f>IF(ISNA(MATCH(CS17,'Overlap Study'!$CG$288:$CG$293,0)),0,1)</f>
        <v>0</v>
      </c>
      <c r="CY17" s="97">
        <f>IF(ISNA(MATCH(CS17,'Overlap Study'!$BU$288:$BU$293,0)),0,1)</f>
        <v>0</v>
      </c>
      <c r="CZ17" s="97">
        <f>IF(ISNA(MATCH(CS17,'Overlap Study'!$BJ$288:$BJ$293,0)),0,1)</f>
        <v>0</v>
      </c>
      <c r="DA17" s="97">
        <f>IF(ISNA(MATCH(CS17,'Overlap Study'!$AZ$288:$AZ$293,0)),0,1)</f>
        <v>0</v>
      </c>
      <c r="DB17" s="97">
        <f>IF(ISNA(MATCH(CS17,'Overlap Study'!$AT$288:$AT$293,0)),0,1)</f>
        <v>1</v>
      </c>
      <c r="DC17" s="97">
        <f>IF(ISNA(MATCH(CS17,'Overlap Study'!$AN$288:$AN$293,0)),0,1)</f>
        <v>0</v>
      </c>
      <c r="DD17" s="97">
        <f>IF(ISNA(MATCH(CS17,'Overlap Study'!$AH$288:$AH$293,0)),0,1)</f>
        <v>0</v>
      </c>
      <c r="DE17" s="112">
        <f>IF(ISNA(MATCH(CS17,'Overlap Study'!$AB$288:$AB$293,0)),0,1)</f>
        <v>1</v>
      </c>
      <c r="DF17" s="97">
        <f>IF(ISNA(MATCH(CS17,'Overlap Study'!$V$288:$V$293,0)),0,1)</f>
        <v>0</v>
      </c>
      <c r="DG17" s="97">
        <f>IF(ISNA(MATCH(CS17,'Overlap Study'!$P$288:$P$293,0)),0,1)</f>
        <v>1</v>
      </c>
      <c r="DH17" s="97"/>
      <c r="DI17" s="106"/>
      <c r="DJ17">
        <f t="shared" si="4"/>
        <v>8</v>
      </c>
      <c r="DK17" s="98"/>
      <c r="DN17" s="133">
        <v>503</v>
      </c>
      <c r="DO17" s="471">
        <f>SUM(DP17:DY17)</f>
        <v>1</v>
      </c>
      <c r="DP17" s="97">
        <f>IF(ISNA(MATCH($DN17,'Overlap Study'!$EC$186:$EC$200,0)),0,1)</f>
        <v>0</v>
      </c>
      <c r="DQ17" s="97">
        <f>IF(ISNA(MATCH($DN17,'Overlap Study'!$DJ$300:$DJ$302,0)),0,1)</f>
        <v>0</v>
      </c>
      <c r="DR17" s="99">
        <f>IF(ISNA(MATCH($DN17,'Overlap Study'!$CU$300:$CU$302,0)),0,1)</f>
        <v>0</v>
      </c>
      <c r="DS17" s="99">
        <f>IF(ISNA(MATCH($DN17,'Overlap Study'!$CG$300:$CG$302,0)),0,1)</f>
        <v>0</v>
      </c>
      <c r="DT17" s="97">
        <f>IF(ISNA(MATCH(DN17,'Overlap Study'!$BU$300:$BU$302,0)),0,1)</f>
        <v>0</v>
      </c>
      <c r="DU17" s="97">
        <f>IF(ISNA(MATCH(DN17,'Overlap Study'!$BJ$300:$BJ$302,0)),0,1)</f>
        <v>0</v>
      </c>
      <c r="DV17" s="97">
        <f>IF(ISNA(MATCH(DN17,'Overlap Study'!$AZ$300:$AZ$302,0)),0,1)</f>
        <v>0</v>
      </c>
      <c r="DW17" s="97">
        <f>IF(ISNA(MATCH(DN17,'Overlap Study'!$AT$300:$AT$302,0)),0,1)</f>
        <v>0</v>
      </c>
      <c r="DX17" s="97">
        <f>IF(ISNA(MATCH(DN17,'Overlap Study'!$AN$300:$AN$302,0)),0,1)</f>
        <v>0</v>
      </c>
      <c r="DY17" s="97">
        <f>IF(ISNA(MATCH(DN17,'Overlap Study'!$AH$300:$AH$302,0)),0,1)</f>
        <v>1</v>
      </c>
      <c r="DZ17" s="112">
        <f>IF(ISNA(MATCH($DN17,'Overlap Study'!$AB$300:$AB$302,0)),0,1)</f>
        <v>0</v>
      </c>
      <c r="EA17" s="97">
        <f>IF(ISNA(MATCH($DN17,'Overlap Study'!$V$300:$V$302,0)),0,1)</f>
        <v>0</v>
      </c>
      <c r="EB17" s="97">
        <f>IF(ISNA(MATCH($DN17,'Overlap Study'!$P$300:$P$302,0)),0,1)</f>
        <v>0</v>
      </c>
      <c r="EC17" s="97"/>
      <c r="ED17" s="106"/>
      <c r="EE17">
        <f t="shared" si="2"/>
        <v>6</v>
      </c>
    </row>
    <row r="18" spans="1:135" x14ac:dyDescent="0.2">
      <c r="A18" s="98"/>
      <c r="B18" s="206"/>
      <c r="C18" s="110"/>
      <c r="E18" s="98"/>
      <c r="F18" s="1"/>
      <c r="L18" s="118">
        <f t="shared" si="5"/>
        <v>17</v>
      </c>
      <c r="N18" s="105">
        <v>217</v>
      </c>
      <c r="O18" s="210">
        <f>SUM(P18:Y18)</f>
        <v>8</v>
      </c>
      <c r="P18" s="97">
        <f>IF(ISNA(MATCH(N18,'Overlap Study'!DY$62:DY$174,0)),0,1)</f>
        <v>0</v>
      </c>
      <c r="Q18" s="97">
        <f>IF(ISNA(MATCH(N18,'Overlap Study'!DJ$62:DJ$157,0)),0,1)</f>
        <v>1</v>
      </c>
      <c r="R18" s="99">
        <f>IF(ISNA(MATCH(N18,'Overlap Study'!CU$62:CU$157,0)),0,1)</f>
        <v>0</v>
      </c>
      <c r="S18" s="99">
        <f>IF(ISNA(MATCH(N18,'Overlap Study'!CG$62:CG$157,0)),0,1)</f>
        <v>1</v>
      </c>
      <c r="T18" s="97">
        <f>IF(ISNA(MATCH(N18,'Overlap Study'!BU$62:BU$157,0)),0,1)</f>
        <v>1</v>
      </c>
      <c r="U18" s="97">
        <f>IF(ISNA(MATCH(N18,'Overlap Study'!BJ$62:BJ$157,0)),0,1)</f>
        <v>1</v>
      </c>
      <c r="V18" s="97">
        <f>IF(ISNA(MATCH($N18,'Overlap Study'!AZ$62:AZ$157,0)),0,1)</f>
        <v>1</v>
      </c>
      <c r="W18" s="97">
        <f>IF(ISNA(MATCH($N18,'Overlap Study'!AT$62:AT$157,0)),0,1)</f>
        <v>1</v>
      </c>
      <c r="X18" s="97">
        <f>IF(ISNA(MATCH($N18,'Overlap Study'!AN$62:AN$157,0)),0,1)</f>
        <v>1</v>
      </c>
      <c r="Y18" s="106">
        <f>IF(ISNA(MATCH($N18,'Overlap Study'!AH$62:AH$157,0)),0,1)</f>
        <v>1</v>
      </c>
      <c r="Z18" s="97">
        <f>IF(ISNA(MATCH($N18,'Overlap Study'!AB$62:AB$157,0)),0,1)</f>
        <v>1</v>
      </c>
      <c r="AA18" s="97">
        <f>IF(ISNA(MATCH($N18,'Overlap Study'!V$62:V$157,0)),0,1)</f>
        <v>1</v>
      </c>
      <c r="AB18" s="97">
        <f>IF(ISNA(MATCH($N18,'Overlap Study'!P$62:P$157,0)),0,1)</f>
        <v>1</v>
      </c>
      <c r="AC18" s="97">
        <f>IF(ISNA(MATCH($N18,'Overlap Study'!H$53:H$132,0)),0,1)</f>
        <v>1</v>
      </c>
      <c r="AD18" s="106">
        <f>IF(ISNA(MATCH($N18,'Overlap Study'!B$53:B$100,0)),0,1)</f>
        <v>0</v>
      </c>
      <c r="AF18" s="98"/>
      <c r="AH18" s="164">
        <v>16</v>
      </c>
      <c r="AI18" s="210">
        <f>SUM(AJ18:AS18)</f>
        <v>4</v>
      </c>
      <c r="AJ18" s="97">
        <f>IF(ISNA(MATCH($AH18,'Overlap Study'!$DY$186:$DY$245,0)),0,1)</f>
        <v>0</v>
      </c>
      <c r="AK18" s="97">
        <f>IF(ISNA(MATCH($AH18,'Overlap Study'!$DJ$186:$DJ$233,0)),0,1)</f>
        <v>0</v>
      </c>
      <c r="AL18" s="99">
        <f>IF(ISNA(MATCH($AH18,'Overlap Study'!$CU$186:$CU$233,0)),0,1)</f>
        <v>1</v>
      </c>
      <c r="AM18" s="99">
        <f>IF(ISNA(MATCH($AH18,'Overlap Study'!$CG$186:$CG$233,0)),0,1)</f>
        <v>0</v>
      </c>
      <c r="AN18" s="97">
        <f>IF(ISNA(MATCH($AH18,'Overlap Study'!$BU$186:$BU$233,0)),0,1)</f>
        <v>1</v>
      </c>
      <c r="AO18" s="97">
        <f>IF(ISNA(MATCH(AH18,'Overlap Study'!BJ$186:BJ$233,0)),0,1)</f>
        <v>0</v>
      </c>
      <c r="AP18" s="97">
        <f>IF(ISNA(MATCH($AH18,'Overlap Study'!AZ$186:AZ$233,0)),0,1)</f>
        <v>1</v>
      </c>
      <c r="AQ18" s="97">
        <f>IF(ISNA(MATCH($AH18,'Overlap Study'!AT$186:AT$233,0)),0,1)</f>
        <v>0</v>
      </c>
      <c r="AR18" s="97">
        <f>IF(ISNA(MATCH($AH18,'Overlap Study'!AN$186:AN$233,0)),0,1)</f>
        <v>0</v>
      </c>
      <c r="AS18" s="97">
        <f>IF(ISNA(MATCH($AH18,'Overlap Study'!AH$186:AH$233,0)),0,1)</f>
        <v>1</v>
      </c>
      <c r="AT18" s="97">
        <f>IF(ISNA(MATCH(AH18,'Overlap Study'!$AB$186:$AB$233,0)),0,1)</f>
        <v>1</v>
      </c>
      <c r="AU18" s="97">
        <f>IF(ISNA(MATCH($AH18,'Overlap Study'!$V$186:$V$233,0)),0,1)</f>
        <v>1</v>
      </c>
      <c r="AV18" s="97">
        <f>IF(ISNA(MATCH($AH18,'Overlap Study'!$P$186:$P$233,0)),0,1)</f>
        <v>1</v>
      </c>
      <c r="AW18" s="97"/>
      <c r="AX18" s="106"/>
      <c r="AZ18" s="98"/>
      <c r="BB18" s="97"/>
      <c r="BC18" s="164">
        <v>968</v>
      </c>
      <c r="BD18" s="105">
        <f>SUM(BE18:BN18)</f>
        <v>3</v>
      </c>
      <c r="BE18" s="112">
        <f>IF(ISNA(MATCH($BC18,'Overlap Study'!$DZ$186:$DZ$240,0)),0,1)</f>
        <v>0</v>
      </c>
      <c r="BF18" s="97">
        <f>IF(ISNA(MATCH(BC18,'Overlap Study'!$DJ$240:$DJ$263,0)),0,1)</f>
        <v>0</v>
      </c>
      <c r="BG18" s="99">
        <f>IF(ISNA(MATCH(BC18,'Overlap Study'!$CU$240:$CU$263,0)),0,1)</f>
        <v>0</v>
      </c>
      <c r="BH18" s="99">
        <f>IF(ISNA(MATCH(BC18,'Overlap Study'!$CG$240:$CG$263,0)),0,1)</f>
        <v>1</v>
      </c>
      <c r="BI18" s="97">
        <f>IF(ISNA(MATCH(BC18,'Overlap Study'!$BU$240:$BU$263,0)),0,1)</f>
        <v>0</v>
      </c>
      <c r="BJ18" s="97">
        <f>IF(ISNA(MATCH(BC18,'Overlap Study'!$BJ$240:$BJ$263,0)),0,1)</f>
        <v>0</v>
      </c>
      <c r="BK18" s="97">
        <f>IF(ISNA(MATCH(BC18,'Overlap Study'!$AZ$240:$AZ$263,0)),0,1)</f>
        <v>1</v>
      </c>
      <c r="BL18" s="97">
        <f>IF(ISNA(MATCH(BC18,'Overlap Study'!$AT$240:$AT$263,0)),0,1)</f>
        <v>0</v>
      </c>
      <c r="BM18" s="97">
        <f>IF(ISNA(MATCH(BC18,'Overlap Study'!$AN$240:$AN$263,0)),0,1)</f>
        <v>1</v>
      </c>
      <c r="BN18" s="106">
        <f>IF(ISNA(MATCH(BC18,'Overlap Study'!$AH$240:$AH$263,0)),0,1)</f>
        <v>0</v>
      </c>
      <c r="BO18" s="97">
        <f>IF(ISNA(MATCH(BC18,'Overlap Study'!$AB$240:$AB$263,0)),0,1)</f>
        <v>0</v>
      </c>
      <c r="BP18" s="97">
        <f>IF(ISNA(MATCH(BC18,'Overlap Study'!$V$240:$V$263,0)),0,1)</f>
        <v>0</v>
      </c>
      <c r="BQ18" s="97">
        <f>IF(ISNA(MATCH(BC18,'Overlap Study'!$P$240:$P$263,0)),0,1)</f>
        <v>0</v>
      </c>
      <c r="BR18" s="97"/>
      <c r="BS18" s="106"/>
      <c r="BT18">
        <f t="shared" si="0"/>
        <v>4</v>
      </c>
      <c r="BW18" s="97"/>
      <c r="BX18" s="133">
        <v>2056</v>
      </c>
      <c r="BY18" s="210">
        <f>SUM(CA18:CI18)</f>
        <v>2</v>
      </c>
      <c r="BZ18" s="112">
        <f>IF(ISNA(MATCH(BX18,'Overlap Study'!$EA$186:$EA$240,0)),0,1)</f>
        <v>0</v>
      </c>
      <c r="CA18" s="97">
        <f>IF(ISNA(MATCH(BX18,'Overlap Study'!$DJ$270:$DJ$281,0)),0,1)</f>
        <v>0</v>
      </c>
      <c r="CB18" s="99">
        <f>IF(ISNA(MATCH(BX18,'Overlap Study'!$CU$270:$CU$281,0)),0,1)</f>
        <v>1</v>
      </c>
      <c r="CC18" s="99">
        <f>IF(ISNA(MATCH(BX18,'Overlap Study'!$CG$270:$CG$281,0)),0,1)</f>
        <v>0</v>
      </c>
      <c r="CD18" s="97">
        <f>IF(ISNA(MATCH(BX18,'Overlap Study'!$BU$270:$BU$281,0)),0,1)</f>
        <v>1</v>
      </c>
      <c r="CE18" s="97">
        <f>IF(ISNA(MATCH(BX18,'Overlap Study'!$BJ$270:$BJ$281,0)),0,1)</f>
        <v>0</v>
      </c>
      <c r="CF18" s="97">
        <f>IF(ISNA(MATCH(BX18,'Overlap Study'!$AZ$270:$AZ$281,0)),0,1)</f>
        <v>0</v>
      </c>
      <c r="CG18" s="97">
        <f>IF(ISNA(MATCH(BX18,'Overlap Study'!$AT$270:$AT$281,0)),0,1)</f>
        <v>0</v>
      </c>
      <c r="CH18" s="97">
        <f>IF(ISNA(MATCH(BX18,'Overlap Study'!$AN$270:$AN$281,0)),0,1)</f>
        <v>0</v>
      </c>
      <c r="CI18" s="106">
        <f>IF(ISNA(MATCH(BX18,'Overlap Study'!$AH$270:$AH$281,0)),0,1)</f>
        <v>0</v>
      </c>
      <c r="CJ18" s="97">
        <f>IF(ISNA(MATCH($BX18,'Overlap Study'!$AB$270:$AB$281,0)),0,1)</f>
        <v>0</v>
      </c>
      <c r="CK18" s="97">
        <f>IF(ISNA(MATCH($BX18,'Overlap Study'!$V$270:$V$281,0)),0,1)</f>
        <v>0</v>
      </c>
      <c r="CL18" s="97">
        <f>IF(ISNA(MATCH($BX18,'Overlap Study'!$P$270:$P$281,0)),0,1)</f>
        <v>0</v>
      </c>
      <c r="CM18" s="97"/>
      <c r="CN18" s="106"/>
      <c r="CO18">
        <f t="shared" si="1"/>
        <v>8</v>
      </c>
      <c r="CS18" s="133">
        <v>148</v>
      </c>
      <c r="CT18" s="471">
        <f t="shared" si="3"/>
        <v>1</v>
      </c>
      <c r="CU18" s="97">
        <f>IF(ISNA(MATCH(CS18,'Overlap Study'!$EB$186:$EB$200,0)),0,1)</f>
        <v>0</v>
      </c>
      <c r="CV18" s="97">
        <f>IF(ISNA(MATCH(CS18,'Overlap Study'!$DJ$288:$DJ$293,0)),0,1)</f>
        <v>0</v>
      </c>
      <c r="CW18" s="99">
        <f>IF(ISNA(MATCH(CS18,'Overlap Study'!$CU$288:$CU$293,0)),0,1)</f>
        <v>0</v>
      </c>
      <c r="CX18" s="99">
        <f>IF(ISNA(MATCH(CS18,'Overlap Study'!$CG$288:$CG$293,0)),0,1)</f>
        <v>0</v>
      </c>
      <c r="CY18" s="97">
        <f>IF(ISNA(MATCH(CS18,'Overlap Study'!$BU$288:$BU$293,0)),0,1)</f>
        <v>0</v>
      </c>
      <c r="CZ18" s="97">
        <f>IF(ISNA(MATCH(CS18,'Overlap Study'!$BJ$288:$BJ$293,0)),0,1)</f>
        <v>0</v>
      </c>
      <c r="DA18" s="97">
        <f>IF(ISNA(MATCH(CS18,'Overlap Study'!$AZ$288:$AZ$293,0)),0,1)</f>
        <v>1</v>
      </c>
      <c r="DB18" s="97">
        <f>IF(ISNA(MATCH(CS18,'Overlap Study'!$AT$288:$AT$293,0)),0,1)</f>
        <v>0</v>
      </c>
      <c r="DC18" s="97">
        <f>IF(ISNA(MATCH(CS18,'Overlap Study'!$AN$288:$AN$293,0)),0,1)</f>
        <v>0</v>
      </c>
      <c r="DD18" s="97">
        <f>IF(ISNA(MATCH(CS18,'Overlap Study'!$AH$288:$AH$293,0)),0,1)</f>
        <v>0</v>
      </c>
      <c r="DE18" s="112">
        <f>IF(ISNA(MATCH(CS18,'Overlap Study'!$AB$288:$AB$293,0)),0,1)</f>
        <v>0</v>
      </c>
      <c r="DF18" s="97">
        <f>IF(ISNA(MATCH(CS18,'Overlap Study'!$V$288:$V$293,0)),0,1)</f>
        <v>0</v>
      </c>
      <c r="DG18" s="97">
        <f>IF(ISNA(MATCH(CS18,'Overlap Study'!$P$288:$P$293,0)),0,1)</f>
        <v>0</v>
      </c>
      <c r="DH18" s="97"/>
      <c r="DI18" s="106"/>
      <c r="DJ18">
        <f t="shared" si="4"/>
        <v>10</v>
      </c>
      <c r="DK18" s="98"/>
      <c r="DN18" s="133">
        <v>522</v>
      </c>
      <c r="DO18" s="471">
        <f>SUM(DP18:DY18)</f>
        <v>1</v>
      </c>
      <c r="DP18" s="97">
        <f>IF(ISNA(MATCH($DN18,'Overlap Study'!$EC$186:$EC$200,0)),0,1)</f>
        <v>0</v>
      </c>
      <c r="DQ18" s="97">
        <f>IF(ISNA(MATCH($DN18,'Overlap Study'!$DJ$300:$DJ$302,0)),0,1)</f>
        <v>0</v>
      </c>
      <c r="DR18" s="99">
        <f>IF(ISNA(MATCH($DN18,'Overlap Study'!$CU$300:$CU$302,0)),0,1)</f>
        <v>0</v>
      </c>
      <c r="DS18" s="99">
        <f>IF(ISNA(MATCH($DN18,'Overlap Study'!$CG$300:$CG$302,0)),0,1)</f>
        <v>0</v>
      </c>
      <c r="DT18" s="97">
        <f>IF(ISNA(MATCH(DN18,'Overlap Study'!$BU$300:$BU$302,0)),0,1)</f>
        <v>0</v>
      </c>
      <c r="DU18" s="97">
        <f>IF(ISNA(MATCH(DN18,'Overlap Study'!$BJ$300:$BJ$302,0)),0,1)</f>
        <v>0</v>
      </c>
      <c r="DV18" s="97">
        <f>IF(ISNA(MATCH(DN18,'Overlap Study'!$AZ$300:$AZ$302,0)),0,1)</f>
        <v>0</v>
      </c>
      <c r="DW18" s="97">
        <f>IF(ISNA(MATCH(DN18,'Overlap Study'!$AT$300:$AT$302,0)),0,1)</f>
        <v>0</v>
      </c>
      <c r="DX18" s="97">
        <f>IF(ISNA(MATCH(DN18,'Overlap Study'!$AN$300:$AN$302,0)),0,1)</f>
        <v>1</v>
      </c>
      <c r="DY18" s="97">
        <f>IF(ISNA(MATCH(DN18,'Overlap Study'!$AH$300:$AH$302,0)),0,1)</f>
        <v>0</v>
      </c>
      <c r="DZ18" s="112">
        <f>IF(ISNA(MATCH($DN18,'Overlap Study'!$AB$300:$AB$302,0)),0,1)</f>
        <v>0</v>
      </c>
      <c r="EA18" s="97">
        <f>IF(ISNA(MATCH($DN18,'Overlap Study'!$V$300:$V$302,0)),0,1)</f>
        <v>0</v>
      </c>
      <c r="EB18" s="97">
        <f>IF(ISNA(MATCH($DN18,'Overlap Study'!$P$300:$P$302,0)),0,1)</f>
        <v>0</v>
      </c>
      <c r="EC18" s="97"/>
      <c r="ED18" s="106"/>
      <c r="EE18">
        <f t="shared" si="2"/>
        <v>1</v>
      </c>
    </row>
    <row r="19" spans="1:135" x14ac:dyDescent="0.2">
      <c r="A19" s="98"/>
      <c r="B19" s="206"/>
      <c r="C19" s="110"/>
      <c r="E19" s="153"/>
      <c r="F19" s="1"/>
      <c r="L19" s="118">
        <f t="shared" si="5"/>
        <v>18</v>
      </c>
      <c r="N19" s="108">
        <v>233</v>
      </c>
      <c r="O19" s="210">
        <f>SUM(P19:Y19)</f>
        <v>8</v>
      </c>
      <c r="P19" s="97">
        <f>IF(ISNA(MATCH(N19,'Overlap Study'!DY$62:DY$174,0)),0,1)</f>
        <v>0</v>
      </c>
      <c r="Q19" s="97">
        <f>IF(ISNA(MATCH(N19,'Overlap Study'!DJ$62:DJ$157,0)),0,1)</f>
        <v>1</v>
      </c>
      <c r="R19" s="99">
        <f>IF(ISNA(MATCH(N19,'Overlap Study'!CU$62:CU$157,0)),0,1)</f>
        <v>1</v>
      </c>
      <c r="S19" s="99">
        <f>IF(ISNA(MATCH(N19,'Overlap Study'!CG$62:CG$157,0)),0,1)</f>
        <v>1</v>
      </c>
      <c r="T19" s="97">
        <f>IF(ISNA(MATCH(N19,'Overlap Study'!BU$62:BU$157,0)),0,1)</f>
        <v>1</v>
      </c>
      <c r="U19" s="97">
        <f>IF(ISNA(MATCH(N19,'Overlap Study'!BJ$62:BJ$157,0)),0,1)</f>
        <v>0</v>
      </c>
      <c r="V19" s="97">
        <f>IF(ISNA(MATCH($N19,'Overlap Study'!AZ$62:AZ$157,0)),0,1)</f>
        <v>1</v>
      </c>
      <c r="W19" s="97">
        <f>IF(ISNA(MATCH($N19,'Overlap Study'!AT$62:AT$157,0)),0,1)</f>
        <v>1</v>
      </c>
      <c r="X19" s="97">
        <f>IF(ISNA(MATCH($N19,'Overlap Study'!AN$62:AN$157,0)),0,1)</f>
        <v>1</v>
      </c>
      <c r="Y19" s="106">
        <f>IF(ISNA(MATCH($N19,'Overlap Study'!AH$62:AH$157,0)),0,1)</f>
        <v>1</v>
      </c>
      <c r="Z19" s="97">
        <f>IF(ISNA(MATCH($N19,'Overlap Study'!AB$62:AB$157,0)),0,1)</f>
        <v>1</v>
      </c>
      <c r="AA19" s="97">
        <f>IF(ISNA(MATCH($N19,'Overlap Study'!V$62:V$157,0)),0,1)</f>
        <v>1</v>
      </c>
      <c r="AB19" s="97">
        <f>IF(ISNA(MATCH($N19,'Overlap Study'!P$62:P$157,0)),0,1)</f>
        <v>1</v>
      </c>
      <c r="AC19" s="97">
        <f>IF(ISNA(MATCH($N19,'Overlap Study'!H$53:H$132,0)),0,1)</f>
        <v>1</v>
      </c>
      <c r="AD19" s="106">
        <f>IF(ISNA(MATCH($N19,'Overlap Study'!B$53:B$100,0)),0,1)</f>
        <v>1</v>
      </c>
      <c r="AF19" s="98"/>
      <c r="AH19" s="164">
        <v>68</v>
      </c>
      <c r="AI19" s="210">
        <f>SUM(AJ19:AS19)</f>
        <v>4</v>
      </c>
      <c r="AJ19" s="97">
        <f>IF(ISNA(MATCH($AH19,'Overlap Study'!$DY$186:$DY$245,0)),0,1)</f>
        <v>0</v>
      </c>
      <c r="AK19" s="97">
        <f>IF(ISNA(MATCH($AH19,'Overlap Study'!$DJ$186:$DJ$233,0)),0,1)</f>
        <v>0</v>
      </c>
      <c r="AL19" s="99">
        <f>IF(ISNA(MATCH($AH19,'Overlap Study'!$CU$186:$CU$233,0)),0,1)</f>
        <v>1</v>
      </c>
      <c r="AM19" s="99">
        <f>IF(ISNA(MATCH($AH19,'Overlap Study'!$CG$186:$CG$233,0)),0,1)</f>
        <v>0</v>
      </c>
      <c r="AN19" s="97">
        <f>IF(ISNA(MATCH($AH19,'Overlap Study'!$BU$186:$BU$233,0)),0,1)</f>
        <v>0</v>
      </c>
      <c r="AO19" s="97">
        <f>IF(ISNA(MATCH(AH19,'Overlap Study'!BJ$186:BJ$233,0)),0,1)</f>
        <v>1</v>
      </c>
      <c r="AP19" s="97">
        <f>IF(ISNA(MATCH($AH19,'Overlap Study'!AZ$186:AZ$233,0)),0,1)</f>
        <v>1</v>
      </c>
      <c r="AQ19" s="97">
        <f>IF(ISNA(MATCH($AH19,'Overlap Study'!AT$186:AT$233,0)),0,1)</f>
        <v>1</v>
      </c>
      <c r="AR19" s="97">
        <f>IF(ISNA(MATCH($AH19,'Overlap Study'!AN$186:AN$233,0)),0,1)</f>
        <v>0</v>
      </c>
      <c r="AS19" s="97">
        <f>IF(ISNA(MATCH($AH19,'Overlap Study'!AH$186:AH$233,0)),0,1)</f>
        <v>0</v>
      </c>
      <c r="AT19" s="97">
        <f>IF(ISNA(MATCH(AH19,'Overlap Study'!$AB$186:$AB$233,0)),0,1)</f>
        <v>0</v>
      </c>
      <c r="AU19" s="97">
        <f>IF(ISNA(MATCH($AH19,'Overlap Study'!$V$186:$V$233,0)),0,1)</f>
        <v>1</v>
      </c>
      <c r="AV19" s="97">
        <f>IF(ISNA(MATCH($AH19,'Overlap Study'!$P$186:$P$233,0)),0,1)</f>
        <v>1</v>
      </c>
      <c r="AW19" s="97"/>
      <c r="AX19" s="106"/>
      <c r="AZ19" s="98"/>
      <c r="BB19" s="97"/>
      <c r="BC19" s="164">
        <v>1625</v>
      </c>
      <c r="BD19" s="105">
        <f>SUM(BE19:BN19)</f>
        <v>3</v>
      </c>
      <c r="BE19" s="112">
        <f>IF(ISNA(MATCH($BC19,'Overlap Study'!$DZ$186:$DZ$240,0)),0,1)</f>
        <v>1</v>
      </c>
      <c r="BF19" s="97">
        <f>IF(ISNA(MATCH(BC19,'Overlap Study'!$DJ$240:$DJ$263,0)),0,1)</f>
        <v>0</v>
      </c>
      <c r="BG19" s="99">
        <f>IF(ISNA(MATCH(BC19,'Overlap Study'!$CU$240:$CU$263,0)),0,1)</f>
        <v>0</v>
      </c>
      <c r="BH19" s="99">
        <f>IF(ISNA(MATCH(BC19,'Overlap Study'!$CG$240:$CG$263,0)),0,1)</f>
        <v>0</v>
      </c>
      <c r="BI19" s="97">
        <f>IF(ISNA(MATCH(BC19,'Overlap Study'!$BU$240:$BU$263,0)),0,1)</f>
        <v>1</v>
      </c>
      <c r="BJ19" s="97">
        <f>IF(ISNA(MATCH(BC19,'Overlap Study'!$BJ$240:$BJ$263,0)),0,1)</f>
        <v>0</v>
      </c>
      <c r="BK19" s="97">
        <f>IF(ISNA(MATCH(BC19,'Overlap Study'!$AZ$240:$AZ$263,0)),0,1)</f>
        <v>0</v>
      </c>
      <c r="BL19" s="97">
        <f>IF(ISNA(MATCH(BC19,'Overlap Study'!$AT$240:$AT$263,0)),0,1)</f>
        <v>0</v>
      </c>
      <c r="BM19" s="97">
        <f>IF(ISNA(MATCH(BC19,'Overlap Study'!$AN$240:$AN$263,0)),0,1)</f>
        <v>1</v>
      </c>
      <c r="BN19" s="106">
        <f>IF(ISNA(MATCH(BC19,'Overlap Study'!$AH$240:$AH$263,0)),0,1)</f>
        <v>0</v>
      </c>
      <c r="BO19" s="97">
        <f>IF(ISNA(MATCH(BC19,'Overlap Study'!$AB$240:$AB$263,0)),0,1)</f>
        <v>0</v>
      </c>
      <c r="BP19" s="97">
        <f>IF(ISNA(MATCH(BC19,'Overlap Study'!$V$240:$V$263,0)),0,1)</f>
        <v>0</v>
      </c>
      <c r="BQ19" s="97">
        <f>IF(ISNA(MATCH(BC19,'Overlap Study'!$P$240:$P$263,0)),0,1)</f>
        <v>0</v>
      </c>
      <c r="BR19" s="97"/>
      <c r="BS19" s="106"/>
      <c r="BT19">
        <f t="shared" si="0"/>
        <v>6</v>
      </c>
      <c r="BW19" s="97"/>
      <c r="BX19" s="133">
        <v>51</v>
      </c>
      <c r="BY19" s="210">
        <f>SUM(CA19:CI19)</f>
        <v>1</v>
      </c>
      <c r="BZ19" s="112">
        <f>IF(ISNA(MATCH(BX19,'Overlap Study'!$EA$186:$EA$240,0)),0,1)</f>
        <v>0</v>
      </c>
      <c r="CA19" s="97">
        <f>IF(ISNA(MATCH(BX19,'Overlap Study'!$DJ$270:$DJ$281,0)),0,1)</f>
        <v>0</v>
      </c>
      <c r="CB19" s="99">
        <f>IF(ISNA(MATCH(BX19,'Overlap Study'!$CU$270:$CU$281,0)),0,1)</f>
        <v>0</v>
      </c>
      <c r="CC19" s="99">
        <f>IF(ISNA(MATCH(BX19,'Overlap Study'!$CG$270:$CG$281,0)),0,1)</f>
        <v>1</v>
      </c>
      <c r="CD19" s="97">
        <f>IF(ISNA(MATCH(BX19,'Overlap Study'!$BU$270:$BU$281,0)),0,1)</f>
        <v>0</v>
      </c>
      <c r="CE19" s="97">
        <f>IF(ISNA(MATCH(BX19,'Overlap Study'!$BJ$270:$BJ$281,0)),0,1)</f>
        <v>0</v>
      </c>
      <c r="CF19" s="97">
        <f>IF(ISNA(MATCH(BX19,'Overlap Study'!$AZ$270:$AZ$281,0)),0,1)</f>
        <v>0</v>
      </c>
      <c r="CG19" s="97">
        <f>IF(ISNA(MATCH(BX19,'Overlap Study'!$AT$270:$AT$281,0)),0,1)</f>
        <v>0</v>
      </c>
      <c r="CH19" s="97">
        <f>IF(ISNA(MATCH(BX19,'Overlap Study'!$AN$270:$AN$281,0)),0,1)</f>
        <v>0</v>
      </c>
      <c r="CI19" s="106">
        <f>IF(ISNA(MATCH(BX19,'Overlap Study'!$AH$270:$AH$281,0)),0,1)</f>
        <v>0</v>
      </c>
      <c r="CJ19" s="97">
        <f>IF(ISNA(MATCH($BX19,'Overlap Study'!$AB$270:$AB$281,0)),0,1)</f>
        <v>0</v>
      </c>
      <c r="CK19" s="97">
        <f>IF(ISNA(MATCH($BX19,'Overlap Study'!$V$270:$V$281,0)),0,1)</f>
        <v>0</v>
      </c>
      <c r="CL19" s="97">
        <f>IF(ISNA(MATCH($BX19,'Overlap Study'!$P$270:$P$281,0)),0,1)</f>
        <v>0</v>
      </c>
      <c r="CM19" s="97"/>
      <c r="CN19" s="106"/>
      <c r="CO19">
        <f t="shared" si="1"/>
        <v>4</v>
      </c>
      <c r="CQ19" s="10"/>
      <c r="CR19" s="10"/>
      <c r="CS19" s="133">
        <v>179</v>
      </c>
      <c r="CT19" s="471">
        <f t="shared" si="3"/>
        <v>1</v>
      </c>
      <c r="CU19" s="97">
        <f>IF(ISNA(MATCH(CS19,'Overlap Study'!$EB$186:$EB$200,0)),0,1)</f>
        <v>0</v>
      </c>
      <c r="CV19" s="97">
        <f>IF(ISNA(MATCH(CS19,'Overlap Study'!$DJ$288:$DJ$293,0)),0,1)</f>
        <v>0</v>
      </c>
      <c r="CW19" s="99">
        <f>IF(ISNA(MATCH(CS19,'Overlap Study'!$CU$288:$CU$293,0)),0,1)</f>
        <v>0</v>
      </c>
      <c r="CX19" s="99">
        <f>IF(ISNA(MATCH(CS19,'Overlap Study'!$CG$288:$CG$293,0)),0,1)</f>
        <v>0</v>
      </c>
      <c r="CY19" s="97">
        <f>IF(ISNA(MATCH(CS19,'Overlap Study'!$BU$288:$BU$293,0)),0,1)</f>
        <v>0</v>
      </c>
      <c r="CZ19" s="97">
        <f>IF(ISNA(MATCH(CS19,'Overlap Study'!$BJ$288:$BJ$293,0)),0,1)</f>
        <v>0</v>
      </c>
      <c r="DA19" s="97">
        <f>IF(ISNA(MATCH(CS19,'Overlap Study'!$AZ$288:$AZ$293,0)),0,1)</f>
        <v>0</v>
      </c>
      <c r="DB19" s="97">
        <f>IF(ISNA(MATCH(CS19,'Overlap Study'!$AT$288:$AT$293,0)),0,1)</f>
        <v>1</v>
      </c>
      <c r="DC19" s="97">
        <f>IF(ISNA(MATCH(CS19,'Overlap Study'!$AN$288:$AN$293,0)),0,1)</f>
        <v>0</v>
      </c>
      <c r="DD19" s="97">
        <f>IF(ISNA(MATCH(CS19,'Overlap Study'!$AH$288:$AH$293,0)),0,1)</f>
        <v>0</v>
      </c>
      <c r="DE19" s="112">
        <f>IF(ISNA(MATCH(CS19,'Overlap Study'!$AB$288:$AB$293,0)),0,1)</f>
        <v>0</v>
      </c>
      <c r="DF19" s="97">
        <f>IF(ISNA(MATCH(CS19,'Overlap Study'!$V$288:$V$293,0)),0,1)</f>
        <v>0</v>
      </c>
      <c r="DG19" s="97">
        <f>IF(ISNA(MATCH(CS19,'Overlap Study'!$P$288:$P$293,0)),0,1)</f>
        <v>0</v>
      </c>
      <c r="DH19" s="97"/>
      <c r="DI19" s="106"/>
      <c r="DJ19">
        <f t="shared" si="4"/>
        <v>5</v>
      </c>
      <c r="DK19" s="98"/>
      <c r="DN19" s="133">
        <v>610</v>
      </c>
      <c r="DO19" s="471">
        <f>SUM(DP19:DY19)</f>
        <v>1</v>
      </c>
      <c r="DP19" s="97">
        <f>IF(ISNA(MATCH($DN19,'Overlap Study'!$EC$186:$EC$200,0)),0,1)</f>
        <v>0</v>
      </c>
      <c r="DQ19" s="97">
        <f>IF(ISNA(MATCH($DN19,'Overlap Study'!$DJ$300:$DJ$302,0)),0,1)</f>
        <v>1</v>
      </c>
      <c r="DR19" s="99">
        <f>IF(ISNA(MATCH($DN19,'Overlap Study'!$CU$300:$CU$302,0)),0,1)</f>
        <v>0</v>
      </c>
      <c r="DS19" s="99">
        <f>IF(ISNA(MATCH($DN19,'Overlap Study'!$CG$300:$CG$302,0)),0,1)</f>
        <v>0</v>
      </c>
      <c r="DT19" s="97">
        <f>IF(ISNA(MATCH(DN19,'Overlap Study'!$BU$300:$BU$302,0)),0,1)</f>
        <v>0</v>
      </c>
      <c r="DU19" s="97">
        <f>IF(ISNA(MATCH(DN19,'Overlap Study'!$BJ$300:$BJ$302,0)),0,1)</f>
        <v>0</v>
      </c>
      <c r="DV19" s="97">
        <f>IF(ISNA(MATCH(DN19,'Overlap Study'!$AZ$300:$AZ$302,0)),0,1)</f>
        <v>0</v>
      </c>
      <c r="DW19" s="97">
        <f>IF(ISNA(MATCH(DN19,'Overlap Study'!$AT$300:$AT$302,0)),0,1)</f>
        <v>0</v>
      </c>
      <c r="DX19" s="97">
        <f>IF(ISNA(MATCH(DN19,'Overlap Study'!$AN$300:$AN$302,0)),0,1)</f>
        <v>0</v>
      </c>
      <c r="DY19" s="97">
        <f>IF(ISNA(MATCH(DN19,'Overlap Study'!$AH$300:$AH$302,0)),0,1)</f>
        <v>0</v>
      </c>
      <c r="DZ19" s="112">
        <f>IF(ISNA(MATCH($DN19,'Overlap Study'!$AB$300:$AB$302,0)),0,1)</f>
        <v>0</v>
      </c>
      <c r="EA19" s="97">
        <f>IF(ISNA(MATCH($DN19,'Overlap Study'!$V$300:$V$302,0)),0,1)</f>
        <v>0</v>
      </c>
      <c r="EB19" s="97">
        <f>IF(ISNA(MATCH($DN19,'Overlap Study'!$P$300:$P$302,0)),0,1)</f>
        <v>0</v>
      </c>
      <c r="EC19" s="97"/>
      <c r="ED19" s="106"/>
      <c r="EE19">
        <f t="shared" si="2"/>
        <v>5</v>
      </c>
    </row>
    <row r="20" spans="1:135" x14ac:dyDescent="0.2">
      <c r="A20" s="98"/>
      <c r="B20" s="206"/>
      <c r="C20" s="110"/>
      <c r="E20" s="98"/>
      <c r="F20" s="1"/>
      <c r="L20" s="118">
        <f t="shared" si="5"/>
        <v>19</v>
      </c>
      <c r="N20" s="105">
        <v>234</v>
      </c>
      <c r="O20" s="210">
        <f>SUM(P20:Y20)</f>
        <v>8</v>
      </c>
      <c r="P20" s="97">
        <f>IF(ISNA(MATCH(N20,'Overlap Study'!DY$62:DY$174,0)),0,1)</f>
        <v>0</v>
      </c>
      <c r="Q20" s="97">
        <f>IF(ISNA(MATCH(N20,'Overlap Study'!DJ$62:DJ$157,0)),0,1)</f>
        <v>1</v>
      </c>
      <c r="R20" s="99">
        <f>IF(ISNA(MATCH(N20,'Overlap Study'!CU$62:CU$157,0)),0,1)</f>
        <v>1</v>
      </c>
      <c r="S20" s="99">
        <f>IF(ISNA(MATCH(N20,'Overlap Study'!CG$62:CG$157,0)),0,1)</f>
        <v>1</v>
      </c>
      <c r="T20" s="97">
        <f>IF(ISNA(MATCH(N20,'Overlap Study'!BU$62:BU$157,0)),0,1)</f>
        <v>1</v>
      </c>
      <c r="U20" s="97">
        <f>IF(ISNA(MATCH(N20,'Overlap Study'!BJ$62:BJ$157,0)),0,1)</f>
        <v>1</v>
      </c>
      <c r="V20" s="97">
        <f>IF(ISNA(MATCH($N20,'Overlap Study'!AZ$62:AZ$157,0)),0,1)</f>
        <v>0</v>
      </c>
      <c r="W20" s="97">
        <f>IF(ISNA(MATCH($N20,'Overlap Study'!AT$62:AT$157,0)),0,1)</f>
        <v>1</v>
      </c>
      <c r="X20" s="97">
        <f>IF(ISNA(MATCH($N20,'Overlap Study'!AN$62:AN$157,0)),0,1)</f>
        <v>1</v>
      </c>
      <c r="Y20" s="106">
        <f>IF(ISNA(MATCH($N20,'Overlap Study'!AH$62:AH$157,0)),0,1)</f>
        <v>1</v>
      </c>
      <c r="Z20" s="97">
        <f>IF(ISNA(MATCH($N20,'Overlap Study'!AB$62:AB$157,0)),0,1)</f>
        <v>0</v>
      </c>
      <c r="AA20" s="97">
        <f>IF(ISNA(MATCH($N20,'Overlap Study'!V$62:V$157,0)),0,1)</f>
        <v>0</v>
      </c>
      <c r="AB20" s="97">
        <f>IF(ISNA(MATCH($N20,'Overlap Study'!P$62:P$157,0)),0,1)</f>
        <v>0</v>
      </c>
      <c r="AC20" s="97">
        <f>IF(ISNA(MATCH($N20,'Overlap Study'!H$53:H$132,0)),0,1)</f>
        <v>0</v>
      </c>
      <c r="AD20" s="106">
        <f>IF(ISNA(MATCH($N20,'Overlap Study'!B$53:B$100,0)),0,1)</f>
        <v>0</v>
      </c>
      <c r="AF20" s="98"/>
      <c r="AH20" s="164">
        <v>71</v>
      </c>
      <c r="AI20" s="210">
        <f>SUM(AJ20:AS20)</f>
        <v>4</v>
      </c>
      <c r="AJ20" s="97">
        <f>IF(ISNA(MATCH($AH20,'Overlap Study'!$DY$186:$DY$245,0)),0,1)</f>
        <v>0</v>
      </c>
      <c r="AK20" s="97">
        <f>IF(ISNA(MATCH($AH20,'Overlap Study'!$DJ$186:$DJ$233,0)),0,1)</f>
        <v>0</v>
      </c>
      <c r="AL20" s="99">
        <f>IF(ISNA(MATCH($AH20,'Overlap Study'!$CU$186:$CU$233,0)),0,1)</f>
        <v>0</v>
      </c>
      <c r="AM20" s="99">
        <f>IF(ISNA(MATCH($AH20,'Overlap Study'!$CG$186:$CG$233,0)),0,1)</f>
        <v>1</v>
      </c>
      <c r="AN20" s="97">
        <f>IF(ISNA(MATCH($AH20,'Overlap Study'!$BU$186:$BU$233,0)),0,1)</f>
        <v>0</v>
      </c>
      <c r="AO20" s="97">
        <f>IF(ISNA(MATCH(AH20,'Overlap Study'!BJ$186:BJ$233,0)),0,1)</f>
        <v>0</v>
      </c>
      <c r="AP20" s="97">
        <f>IF(ISNA(MATCH($AH20,'Overlap Study'!AZ$186:AZ$233,0)),0,1)</f>
        <v>1</v>
      </c>
      <c r="AQ20" s="97">
        <f>IF(ISNA(MATCH($AH20,'Overlap Study'!AT$186:AT$233,0)),0,1)</f>
        <v>1</v>
      </c>
      <c r="AR20" s="97">
        <f>IF(ISNA(MATCH($AH20,'Overlap Study'!AN$186:AN$233,0)),0,1)</f>
        <v>1</v>
      </c>
      <c r="AS20" s="97">
        <f>IF(ISNA(MATCH($AH20,'Overlap Study'!AH$186:AH$233,0)),0,1)</f>
        <v>0</v>
      </c>
      <c r="AT20" s="97">
        <f>IF(ISNA(MATCH(AH20,'Overlap Study'!$AB$186:$AB$233,0)),0,1)</f>
        <v>1</v>
      </c>
      <c r="AU20" s="97">
        <f>IF(ISNA(MATCH($AH20,'Overlap Study'!$V$186:$V$233,0)),0,1)</f>
        <v>0</v>
      </c>
      <c r="AV20" s="97">
        <f>IF(ISNA(MATCH($AH20,'Overlap Study'!$P$186:$P$233,0)),0,1)</f>
        <v>1</v>
      </c>
      <c r="AW20" s="97"/>
      <c r="AX20" s="106"/>
      <c r="AZ20" s="98"/>
      <c r="BB20" s="97"/>
      <c r="BC20" s="164">
        <v>27</v>
      </c>
      <c r="BD20" s="105">
        <f>SUM(BE20:BN20)</f>
        <v>2</v>
      </c>
      <c r="BE20" s="112">
        <f>IF(ISNA(MATCH($BC20,'Overlap Study'!$DZ$186:$DZ$240,0)),0,1)</f>
        <v>1</v>
      </c>
      <c r="BF20" s="97">
        <f>IF(ISNA(MATCH(BC20,'Overlap Study'!$DJ$240:$DJ$263,0)),0,1)</f>
        <v>0</v>
      </c>
      <c r="BG20" s="99">
        <f>IF(ISNA(MATCH(BC20,'Overlap Study'!$CU$240:$CU$263,0)),0,1)</f>
        <v>0</v>
      </c>
      <c r="BH20" s="99">
        <f>IF(ISNA(MATCH(BC20,'Overlap Study'!$CG$240:$CG$263,0)),0,1)</f>
        <v>0</v>
      </c>
      <c r="BI20" s="97">
        <f>IF(ISNA(MATCH(BC20,'Overlap Study'!$BU$240:$BU$263,0)),0,1)</f>
        <v>0</v>
      </c>
      <c r="BJ20" s="97">
        <f>IF(ISNA(MATCH(BC20,'Overlap Study'!$BJ$240:$BJ$263,0)),0,1)</f>
        <v>0</v>
      </c>
      <c r="BK20" s="97">
        <f>IF(ISNA(MATCH(BC20,'Overlap Study'!$AZ$240:$AZ$263,0)),0,1)</f>
        <v>0</v>
      </c>
      <c r="BL20" s="97">
        <f>IF(ISNA(MATCH(BC20,'Overlap Study'!$AT$240:$AT$263,0)),0,1)</f>
        <v>0</v>
      </c>
      <c r="BM20" s="97">
        <f>IF(ISNA(MATCH(BC20,'Overlap Study'!$AN$240:$AN$263,0)),0,1)</f>
        <v>1</v>
      </c>
      <c r="BN20" s="106">
        <f>IF(ISNA(MATCH(BC20,'Overlap Study'!$AH$240:$AH$263,0)),0,1)</f>
        <v>0</v>
      </c>
      <c r="BO20" s="97">
        <f>IF(ISNA(MATCH(BC20,'Overlap Study'!$AB$240:$AB$263,0)),0,1)</f>
        <v>1</v>
      </c>
      <c r="BP20" s="97">
        <f>IF(ISNA(MATCH(BC20,'Overlap Study'!$V$240:$V$263,0)),0,1)</f>
        <v>0</v>
      </c>
      <c r="BQ20" s="97">
        <f>IF(ISNA(MATCH(BC20,'Overlap Study'!$P$240:$P$263,0)),0,1)</f>
        <v>0</v>
      </c>
      <c r="BR20" s="97"/>
      <c r="BS20" s="106"/>
      <c r="BT20">
        <f t="shared" si="0"/>
        <v>10</v>
      </c>
      <c r="BW20" s="97"/>
      <c r="BX20" s="133">
        <v>56</v>
      </c>
      <c r="BY20" s="210">
        <f>SUM(CA20:CI20)</f>
        <v>1</v>
      </c>
      <c r="BZ20" s="112">
        <f>IF(ISNA(MATCH(BX20,'Overlap Study'!$EA$186:$EA$240,0)),0,1)</f>
        <v>0</v>
      </c>
      <c r="CA20" s="97">
        <f>IF(ISNA(MATCH(BX20,'Overlap Study'!$DJ$270:$DJ$281,0)),0,1)</f>
        <v>0</v>
      </c>
      <c r="CB20" s="99">
        <f>IF(ISNA(MATCH(BX20,'Overlap Study'!$CU$270:$CU$281,0)),0,1)</f>
        <v>0</v>
      </c>
      <c r="CC20" s="99">
        <f>IF(ISNA(MATCH(BX20,'Overlap Study'!$CG$270:$CG$281,0)),0,1)</f>
        <v>0</v>
      </c>
      <c r="CD20" s="97">
        <f>IF(ISNA(MATCH(BX20,'Overlap Study'!$BU$270:$BU$281,0)),0,1)</f>
        <v>0</v>
      </c>
      <c r="CE20" s="97">
        <f>IF(ISNA(MATCH(BX20,'Overlap Study'!$BJ$270:$BJ$281,0)),0,1)</f>
        <v>0</v>
      </c>
      <c r="CF20" s="97">
        <f>IF(ISNA(MATCH(BX20,'Overlap Study'!$AZ$270:$AZ$281,0)),0,1)</f>
        <v>0</v>
      </c>
      <c r="CG20" s="97">
        <f>IF(ISNA(MATCH(BX20,'Overlap Study'!$AT$270:$AT$281,0)),0,1)</f>
        <v>0</v>
      </c>
      <c r="CH20" s="97">
        <f>IF(ISNA(MATCH(BX20,'Overlap Study'!$AN$270:$AN$281,0)),0,1)</f>
        <v>0</v>
      </c>
      <c r="CI20" s="106">
        <f>IF(ISNA(MATCH(BX20,'Overlap Study'!$AH$270:$AH$281,0)),0,1)</f>
        <v>1</v>
      </c>
      <c r="CJ20" s="97">
        <f>IF(ISNA(MATCH($BX20,'Overlap Study'!$AB$270:$AB$281,0)),0,1)</f>
        <v>0</v>
      </c>
      <c r="CK20" s="97">
        <f>IF(ISNA(MATCH($BX20,'Overlap Study'!$V$270:$V$281,0)),0,1)</f>
        <v>0</v>
      </c>
      <c r="CL20" s="97">
        <f>IF(ISNA(MATCH($BX20,'Overlap Study'!$P$270:$P$281,0)),0,1)</f>
        <v>0</v>
      </c>
      <c r="CM20" s="97"/>
      <c r="CN20" s="106"/>
      <c r="CO20">
        <f t="shared" si="1"/>
        <v>3</v>
      </c>
      <c r="CQ20" s="10"/>
      <c r="CR20" s="10"/>
      <c r="CS20" s="133">
        <v>180</v>
      </c>
      <c r="CT20" s="471">
        <f t="shared" si="3"/>
        <v>1</v>
      </c>
      <c r="CU20" s="97">
        <f>IF(ISNA(MATCH(CS20,'Overlap Study'!$EB$186:$EB$200,0)),0,1)</f>
        <v>0</v>
      </c>
      <c r="CV20" s="97">
        <f>IF(ISNA(MATCH(CS20,'Overlap Study'!$DJ$288:$DJ$293,0)),0,1)</f>
        <v>0</v>
      </c>
      <c r="CW20" s="99">
        <f>IF(ISNA(MATCH(CS20,'Overlap Study'!$CU$288:$CU$293,0)),0,1)</f>
        <v>1</v>
      </c>
      <c r="CX20" s="99">
        <f>IF(ISNA(MATCH(CS20,'Overlap Study'!$CG$288:$CG$293,0)),0,1)</f>
        <v>0</v>
      </c>
      <c r="CY20" s="97">
        <f>IF(ISNA(MATCH(CS20,'Overlap Study'!$BU$288:$BU$293,0)),0,1)</f>
        <v>0</v>
      </c>
      <c r="CZ20" s="97">
        <f>IF(ISNA(MATCH(CS20,'Overlap Study'!$BJ$288:$BJ$293,0)),0,1)</f>
        <v>0</v>
      </c>
      <c r="DA20" s="97">
        <f>IF(ISNA(MATCH(CS20,'Overlap Study'!$AZ$288:$AZ$293,0)),0,1)</f>
        <v>0</v>
      </c>
      <c r="DB20" s="97">
        <f>IF(ISNA(MATCH(CS20,'Overlap Study'!$AT$288:$AT$293,0)),0,1)</f>
        <v>0</v>
      </c>
      <c r="DC20" s="97">
        <f>IF(ISNA(MATCH(CS20,'Overlap Study'!$AN$288:$AN$293,0)),0,1)</f>
        <v>0</v>
      </c>
      <c r="DD20" s="97">
        <f>IF(ISNA(MATCH(CS20,'Overlap Study'!$AH$288:$AH$293,0)),0,1)</f>
        <v>0</v>
      </c>
      <c r="DE20" s="112">
        <f>IF(ISNA(MATCH(CS20,'Overlap Study'!$AB$288:$AB$293,0)),0,1)</f>
        <v>0</v>
      </c>
      <c r="DF20" s="97">
        <f>IF(ISNA(MATCH(CS20,'Overlap Study'!$V$288:$V$293,0)),0,1)</f>
        <v>0</v>
      </c>
      <c r="DG20" s="97">
        <f>IF(ISNA(MATCH(CS20,'Overlap Study'!$P$288:$P$293,0)),0,1)</f>
        <v>1</v>
      </c>
      <c r="DH20" s="97"/>
      <c r="DI20" s="106"/>
      <c r="DJ20">
        <f t="shared" si="4"/>
        <v>4</v>
      </c>
      <c r="DK20" s="98"/>
      <c r="DN20" s="133">
        <v>971</v>
      </c>
      <c r="DO20" s="471">
        <f>SUM(DP20:DY20)</f>
        <v>1</v>
      </c>
      <c r="DP20" s="97">
        <f>IF(ISNA(MATCH($DN20,'Overlap Study'!$EC$186:$EC$200,0)),0,1)</f>
        <v>0</v>
      </c>
      <c r="DQ20" s="97">
        <f>IF(ISNA(MATCH($DN20,'Overlap Study'!$DJ$300:$DJ$302,0)),0,1)</f>
        <v>0</v>
      </c>
      <c r="DR20" s="99">
        <f>IF(ISNA(MATCH($DN20,'Overlap Study'!$CU$300:$CU$302,0)),0,1)</f>
        <v>0</v>
      </c>
      <c r="DS20" s="99">
        <f>IF(ISNA(MATCH($DN20,'Overlap Study'!$CG$300:$CG$302,0)),0,1)</f>
        <v>0</v>
      </c>
      <c r="DT20" s="97">
        <f>IF(ISNA(MATCH(DN20,'Overlap Study'!$BU$300:$BU$302,0)),0,1)</f>
        <v>0</v>
      </c>
      <c r="DU20" s="97">
        <f>IF(ISNA(MATCH(DN20,'Overlap Study'!$BJ$300:$BJ$302,0)),0,1)</f>
        <v>1</v>
      </c>
      <c r="DV20" s="97">
        <f>IF(ISNA(MATCH(DN20,'Overlap Study'!$AZ$300:$AZ$302,0)),0,1)</f>
        <v>0</v>
      </c>
      <c r="DW20" s="97">
        <f>IF(ISNA(MATCH(DN20,'Overlap Study'!$AT$300:$AT$302,0)),0,1)</f>
        <v>0</v>
      </c>
      <c r="DX20" s="97">
        <f>IF(ISNA(MATCH(DN20,'Overlap Study'!$AN$300:$AN$302,0)),0,1)</f>
        <v>0</v>
      </c>
      <c r="DY20" s="97">
        <f>IF(ISNA(MATCH(DN20,'Overlap Study'!$AH$300:$AH$302,0)),0,1)</f>
        <v>0</v>
      </c>
      <c r="DZ20" s="112">
        <f>IF(ISNA(MATCH($DN20,'Overlap Study'!$AB$300:$AB$302,0)),0,1)</f>
        <v>0</v>
      </c>
      <c r="EA20" s="97">
        <f>IF(ISNA(MATCH($DN20,'Overlap Study'!$V$300:$V$302,0)),0,1)</f>
        <v>0</v>
      </c>
      <c r="EB20" s="97">
        <f>IF(ISNA(MATCH($DN20,'Overlap Study'!$P$300:$P$302,0)),0,1)</f>
        <v>0</v>
      </c>
      <c r="EC20" s="97"/>
      <c r="ED20" s="106"/>
      <c r="EE20">
        <f t="shared" si="2"/>
        <v>4</v>
      </c>
    </row>
    <row r="21" spans="1:135" x14ac:dyDescent="0.2">
      <c r="A21" s="153"/>
      <c r="B21" s="206"/>
      <c r="C21" s="110"/>
      <c r="E21" s="153"/>
      <c r="F21" s="1"/>
      <c r="L21" s="118">
        <f t="shared" si="5"/>
        <v>20</v>
      </c>
      <c r="N21" s="105">
        <v>341</v>
      </c>
      <c r="O21" s="210">
        <f>SUM(P21:Y21)</f>
        <v>8</v>
      </c>
      <c r="P21" s="97">
        <f>IF(ISNA(MATCH(N21,'Overlap Study'!DY$62:DY$174,0)),0,1)</f>
        <v>1</v>
      </c>
      <c r="Q21" s="97">
        <f>IF(ISNA(MATCH(N21,'Overlap Study'!DJ$62:DJ$157,0)),0,1)</f>
        <v>1</v>
      </c>
      <c r="R21" s="99">
        <f>IF(ISNA(MATCH(N21,'Overlap Study'!CU$62:CU$157,0)),0,1)</f>
        <v>1</v>
      </c>
      <c r="S21" s="99">
        <f>IF(ISNA(MATCH(N21,'Overlap Study'!CG$62:CG$157,0)),0,1)</f>
        <v>1</v>
      </c>
      <c r="T21" s="97">
        <f>IF(ISNA(MATCH(N21,'Overlap Study'!BU$62:BU$157,0)),0,1)</f>
        <v>1</v>
      </c>
      <c r="U21" s="97">
        <f>IF(ISNA(MATCH(N21,'Overlap Study'!BJ$62:BJ$157,0)),0,1)</f>
        <v>1</v>
      </c>
      <c r="V21" s="97">
        <f>IF(ISNA(MATCH($N21,'Overlap Study'!AZ$62:AZ$157,0)),0,1)</f>
        <v>0</v>
      </c>
      <c r="W21" s="97">
        <f>IF(ISNA(MATCH($N21,'Overlap Study'!AT$62:AT$157,0)),0,1)</f>
        <v>1</v>
      </c>
      <c r="X21" s="97">
        <f>IF(ISNA(MATCH($N21,'Overlap Study'!AN$62:AN$157,0)),0,1)</f>
        <v>1</v>
      </c>
      <c r="Y21" s="106">
        <f>IF(ISNA(MATCH($N21,'Overlap Study'!AH$62:AH$157,0)),0,1)</f>
        <v>0</v>
      </c>
      <c r="Z21" s="97">
        <f>IF(ISNA(MATCH($N21,'Overlap Study'!AB$62:AB$157,0)),0,1)</f>
        <v>1</v>
      </c>
      <c r="AA21" s="97">
        <f>IF(ISNA(MATCH($N21,'Overlap Study'!V$62:V$157,0)),0,1)</f>
        <v>1</v>
      </c>
      <c r="AB21" s="97">
        <f>IF(ISNA(MATCH($N21,'Overlap Study'!P$62:P$157,0)),0,1)</f>
        <v>0</v>
      </c>
      <c r="AC21" s="97">
        <f>IF(ISNA(MATCH($N21,'Overlap Study'!H$53:H$132,0)),0,1)</f>
        <v>0</v>
      </c>
      <c r="AD21" s="106">
        <f>IF(ISNA(MATCH($N21,'Overlap Study'!B$53:B$100,0)),0,1)</f>
        <v>0</v>
      </c>
      <c r="AF21" s="98"/>
      <c r="AH21" s="164">
        <v>79</v>
      </c>
      <c r="AI21" s="210">
        <f>SUM(AJ21:AS21)</f>
        <v>4</v>
      </c>
      <c r="AJ21" s="97">
        <f>IF(ISNA(MATCH($AH21,'Overlap Study'!$DY$186:$DY$245,0)),0,1)</f>
        <v>0</v>
      </c>
      <c r="AK21" s="97">
        <f>IF(ISNA(MATCH($AH21,'Overlap Study'!$DJ$186:$DJ$233,0)),0,1)</f>
        <v>0</v>
      </c>
      <c r="AL21" s="99">
        <f>IF(ISNA(MATCH($AH21,'Overlap Study'!$CU$186:$CU$233,0)),0,1)</f>
        <v>0</v>
      </c>
      <c r="AM21" s="99">
        <f>IF(ISNA(MATCH($AH21,'Overlap Study'!$CG$186:$CG$233,0)),0,1)</f>
        <v>0</v>
      </c>
      <c r="AN21" s="97">
        <f>IF(ISNA(MATCH($AH21,'Overlap Study'!$BU$186:$BU$233,0)),0,1)</f>
        <v>0</v>
      </c>
      <c r="AO21" s="97">
        <f>IF(ISNA(MATCH(AH21,'Overlap Study'!BJ$186:BJ$233,0)),0,1)</f>
        <v>1</v>
      </c>
      <c r="AP21" s="97">
        <f>IF(ISNA(MATCH($AH21,'Overlap Study'!AZ$186:AZ$233,0)),0,1)</f>
        <v>0</v>
      </c>
      <c r="AQ21" s="97">
        <f>IF(ISNA(MATCH($AH21,'Overlap Study'!AT$186:AT$233,0)),0,1)</f>
        <v>1</v>
      </c>
      <c r="AR21" s="97">
        <f>IF(ISNA(MATCH($AH21,'Overlap Study'!AN$186:AN$233,0)),0,1)</f>
        <v>1</v>
      </c>
      <c r="AS21" s="97">
        <f>IF(ISNA(MATCH($AH21,'Overlap Study'!AH$186:AH$233,0)),0,1)</f>
        <v>1</v>
      </c>
      <c r="AT21" s="97">
        <f>IF(ISNA(MATCH(AH21,'Overlap Study'!$AB$186:$AB$233,0)),0,1)</f>
        <v>1</v>
      </c>
      <c r="AU21" s="97">
        <f>IF(ISNA(MATCH($AH21,'Overlap Study'!$V$186:$V$233,0)),0,1)</f>
        <v>1</v>
      </c>
      <c r="AV21" s="97">
        <f>IF(ISNA(MATCH($AH21,'Overlap Study'!$P$186:$P$233,0)),0,1)</f>
        <v>0</v>
      </c>
      <c r="AW21" s="97"/>
      <c r="AX21" s="106"/>
      <c r="AZ21" s="98"/>
      <c r="BB21" s="97"/>
      <c r="BC21" s="164">
        <v>48</v>
      </c>
      <c r="BD21" s="105">
        <f>SUM(BE21:BN21)</f>
        <v>2</v>
      </c>
      <c r="BE21" s="112">
        <f>IF(ISNA(MATCH($BC21,'Overlap Study'!$DZ$186:$DZ$240,0)),0,1)</f>
        <v>0</v>
      </c>
      <c r="BF21" s="97">
        <f>IF(ISNA(MATCH(BC21,'Overlap Study'!$DJ$240:$DJ$263,0)),0,1)</f>
        <v>0</v>
      </c>
      <c r="BG21" s="99">
        <f>IF(ISNA(MATCH(BC21,'Overlap Study'!$CU$240:$CU$263,0)),0,1)</f>
        <v>0</v>
      </c>
      <c r="BH21" s="99">
        <f>IF(ISNA(MATCH(BC21,'Overlap Study'!$CG$240:$CG$263,0)),0,1)</f>
        <v>0</v>
      </c>
      <c r="BI21" s="97">
        <f>IF(ISNA(MATCH(BC21,'Overlap Study'!$BU$240:$BU$263,0)),0,1)</f>
        <v>0</v>
      </c>
      <c r="BJ21" s="97">
        <f>IF(ISNA(MATCH(BC21,'Overlap Study'!$BJ$240:$BJ$263,0)),0,1)</f>
        <v>0</v>
      </c>
      <c r="BK21" s="97">
        <f>IF(ISNA(MATCH(BC21,'Overlap Study'!$AZ$240:$AZ$263,0)),0,1)</f>
        <v>0</v>
      </c>
      <c r="BL21" s="97">
        <f>IF(ISNA(MATCH(BC21,'Overlap Study'!$AT$240:$AT$263,0)),0,1)</f>
        <v>1</v>
      </c>
      <c r="BM21" s="97">
        <f>IF(ISNA(MATCH(BC21,'Overlap Study'!$AN$240:$AN$263,0)),0,1)</f>
        <v>1</v>
      </c>
      <c r="BN21" s="106">
        <f>IF(ISNA(MATCH(BC21,'Overlap Study'!$AH$240:$AH$263,0)),0,1)</f>
        <v>0</v>
      </c>
      <c r="BO21" s="97">
        <f>IF(ISNA(MATCH(BC21,'Overlap Study'!$AB$240:$AB$263,0)),0,1)</f>
        <v>0</v>
      </c>
      <c r="BP21" s="97">
        <f>IF(ISNA(MATCH(BC21,'Overlap Study'!$V$240:$V$263,0)),0,1)</f>
        <v>0</v>
      </c>
      <c r="BQ21" s="97">
        <f>IF(ISNA(MATCH(BC21,'Overlap Study'!$P$240:$P$263,0)),0,1)</f>
        <v>0</v>
      </c>
      <c r="BR21" s="97"/>
      <c r="BS21" s="106"/>
      <c r="BT21">
        <f t="shared" si="0"/>
        <v>3</v>
      </c>
      <c r="BW21" s="97"/>
      <c r="BX21" s="144">
        <v>60</v>
      </c>
      <c r="BY21" s="210">
        <f>SUM(CA21:CI21)</f>
        <v>1</v>
      </c>
      <c r="BZ21" s="112">
        <f>IF(ISNA(MATCH(BX21,'Overlap Study'!$EA$186:$EA$240,0)),0,1)</f>
        <v>0</v>
      </c>
      <c r="CA21" s="97">
        <f>IF(ISNA(MATCH(BX21,'Overlap Study'!$DJ$270:$DJ$281,0)),0,1)</f>
        <v>0</v>
      </c>
      <c r="CB21" s="99">
        <f>IF(ISNA(MATCH(BX21,'Overlap Study'!$CU$270:$CU$281,0)),0,1)</f>
        <v>0</v>
      </c>
      <c r="CC21" s="99">
        <f>IF(ISNA(MATCH(BX21,'Overlap Study'!$CG$270:$CG$281,0)),0,1)</f>
        <v>0</v>
      </c>
      <c r="CD21" s="97">
        <f>IF(ISNA(MATCH(BX21,'Overlap Study'!$BU$270:$BU$281,0)),0,1)</f>
        <v>0</v>
      </c>
      <c r="CE21" s="97">
        <f>IF(ISNA(MATCH(BX21,'Overlap Study'!$BJ$270:$BJ$281,0)),0,1)</f>
        <v>0</v>
      </c>
      <c r="CF21" s="97">
        <f>IF(ISNA(MATCH(BX21,'Overlap Study'!$AZ$270:$AZ$281,0)),0,1)</f>
        <v>1</v>
      </c>
      <c r="CG21" s="97">
        <f>IF(ISNA(MATCH(BX21,'Overlap Study'!$AT$270:$AT$281,0)),0,1)</f>
        <v>0</v>
      </c>
      <c r="CH21" s="97">
        <f>IF(ISNA(MATCH(BX21,'Overlap Study'!$AN$270:$AN$281,0)),0,1)</f>
        <v>0</v>
      </c>
      <c r="CI21" s="106">
        <f>IF(ISNA(MATCH(BX21,'Overlap Study'!$AH$270:$AH$281,0)),0,1)</f>
        <v>0</v>
      </c>
      <c r="CJ21" s="97">
        <f>IF(ISNA(MATCH($BX21,'Overlap Study'!$AB$270:$AB$281,0)),0,1)</f>
        <v>0</v>
      </c>
      <c r="CK21" s="97">
        <f>IF(ISNA(MATCH($BX21,'Overlap Study'!$V$270:$V$281,0)),0,1)</f>
        <v>0</v>
      </c>
      <c r="CL21" s="97">
        <f>IF(ISNA(MATCH($BX21,'Overlap Study'!$P$270:$P$281,0)),0,1)</f>
        <v>1</v>
      </c>
      <c r="CM21" s="97"/>
      <c r="CN21" s="106"/>
      <c r="CO21">
        <f t="shared" si="1"/>
        <v>3</v>
      </c>
      <c r="CQ21" s="10"/>
      <c r="CR21" s="10"/>
      <c r="CS21" s="133">
        <v>190</v>
      </c>
      <c r="CT21" s="471">
        <f t="shared" si="3"/>
        <v>1</v>
      </c>
      <c r="CU21" s="97">
        <f>IF(ISNA(MATCH(CS21,'Overlap Study'!$EB$186:$EB$200,0)),0,1)</f>
        <v>0</v>
      </c>
      <c r="CV21" s="97">
        <f>IF(ISNA(MATCH(CS21,'Overlap Study'!$DJ$288:$DJ$293,0)),0,1)</f>
        <v>0</v>
      </c>
      <c r="CW21" s="99">
        <f>IF(ISNA(MATCH(CS21,'Overlap Study'!$CU$288:$CU$293,0)),0,1)</f>
        <v>0</v>
      </c>
      <c r="CX21" s="99">
        <f>IF(ISNA(MATCH(CS21,'Overlap Study'!$CG$288:$CG$293,0)),0,1)</f>
        <v>0</v>
      </c>
      <c r="CY21" s="97">
        <f>IF(ISNA(MATCH(CS21,'Overlap Study'!$BU$288:$BU$293,0)),0,1)</f>
        <v>0</v>
      </c>
      <c r="CZ21" s="97">
        <f>IF(ISNA(MATCH(CS21,'Overlap Study'!$BJ$288:$BJ$293,0)),0,1)</f>
        <v>0</v>
      </c>
      <c r="DA21" s="97">
        <f>IF(ISNA(MATCH(CS21,'Overlap Study'!$AZ$288:$AZ$293,0)),0,1)</f>
        <v>0</v>
      </c>
      <c r="DB21" s="97">
        <f>IF(ISNA(MATCH(CS21,'Overlap Study'!$AT$288:$AT$293,0)),0,1)</f>
        <v>1</v>
      </c>
      <c r="DC21" s="97">
        <f>IF(ISNA(MATCH(CS21,'Overlap Study'!$AN$288:$AN$293,0)),0,1)</f>
        <v>0</v>
      </c>
      <c r="DD21" s="97">
        <f>IF(ISNA(MATCH(CS21,'Overlap Study'!$AH$288:$AH$293,0)),0,1)</f>
        <v>0</v>
      </c>
      <c r="DE21" s="112">
        <f>IF(ISNA(MATCH(CS21,'Overlap Study'!$AB$288:$AB$293,0)),0,1)</f>
        <v>0</v>
      </c>
      <c r="DF21" s="97">
        <f>IF(ISNA(MATCH(CS21,'Overlap Study'!$V$288:$V$293,0)),0,1)</f>
        <v>0</v>
      </c>
      <c r="DG21" s="97">
        <f>IF(ISNA(MATCH(CS21,'Overlap Study'!$P$288:$P$293,0)),0,1)</f>
        <v>0</v>
      </c>
      <c r="DH21" s="97"/>
      <c r="DI21" s="106"/>
      <c r="DJ21">
        <f t="shared" si="4"/>
        <v>5</v>
      </c>
      <c r="DK21" s="98"/>
      <c r="DN21" s="133">
        <v>973</v>
      </c>
      <c r="DO21" s="471">
        <f>SUM(DP21:DY21)</f>
        <v>1</v>
      </c>
      <c r="DP21" s="97">
        <f>IF(ISNA(MATCH($DN21,'Overlap Study'!$EC$186:$EC$200,0)),0,1)</f>
        <v>0</v>
      </c>
      <c r="DQ21" s="97">
        <f>IF(ISNA(MATCH($DN21,'Overlap Study'!$DJ$300:$DJ$302,0)),0,1)</f>
        <v>0</v>
      </c>
      <c r="DR21" s="99">
        <f>IF(ISNA(MATCH($DN21,'Overlap Study'!$CU$300:$CU$302,0)),0,1)</f>
        <v>0</v>
      </c>
      <c r="DS21" s="99">
        <f>IF(ISNA(MATCH($DN21,'Overlap Study'!$CG$300:$CG$302,0)),0,1)</f>
        <v>1</v>
      </c>
      <c r="DT21" s="97">
        <f>IF(ISNA(MATCH(DN21,'Overlap Study'!$BU$300:$BU$302,0)),0,1)</f>
        <v>0</v>
      </c>
      <c r="DU21" s="97">
        <f>IF(ISNA(MATCH(DN21,'Overlap Study'!$BJ$300:$BJ$302,0)),0,1)</f>
        <v>0</v>
      </c>
      <c r="DV21" s="97">
        <f>IF(ISNA(MATCH(DN21,'Overlap Study'!$AZ$300:$AZ$302,0)),0,1)</f>
        <v>0</v>
      </c>
      <c r="DW21" s="97">
        <f>IF(ISNA(MATCH(DN21,'Overlap Study'!$AT$300:$AT$302,0)),0,1)</f>
        <v>0</v>
      </c>
      <c r="DX21" s="97">
        <f>IF(ISNA(MATCH(DN21,'Overlap Study'!$AN$300:$AN$302,0)),0,1)</f>
        <v>0</v>
      </c>
      <c r="DY21" s="97">
        <f>IF(ISNA(MATCH(DN21,'Overlap Study'!$AH$300:$AH$302,0)),0,1)</f>
        <v>0</v>
      </c>
      <c r="DZ21" s="112">
        <f>IF(ISNA(MATCH($DN21,'Overlap Study'!$AB$300:$AB$302,0)),0,1)</f>
        <v>0</v>
      </c>
      <c r="EA21" s="97">
        <f>IF(ISNA(MATCH($DN21,'Overlap Study'!$V$300:$V$302,0)),0,1)</f>
        <v>0</v>
      </c>
      <c r="EB21" s="97">
        <f>IF(ISNA(MATCH($DN21,'Overlap Study'!$P$300:$P$302,0)),0,1)</f>
        <v>0</v>
      </c>
      <c r="EC21" s="97"/>
      <c r="ED21" s="106"/>
      <c r="EE21">
        <f t="shared" si="2"/>
        <v>5</v>
      </c>
    </row>
    <row r="22" spans="1:135" x14ac:dyDescent="0.2">
      <c r="A22" s="98"/>
      <c r="B22" s="206"/>
      <c r="C22" s="110"/>
      <c r="E22" s="98"/>
      <c r="F22" s="1"/>
      <c r="L22" s="118">
        <f t="shared" si="5"/>
        <v>21</v>
      </c>
      <c r="N22" s="105">
        <v>2056</v>
      </c>
      <c r="O22" s="210">
        <f>SUM(P22:Y22)</f>
        <v>8</v>
      </c>
      <c r="P22" s="97">
        <f>IF(ISNA(MATCH(N22,'Overlap Study'!DY$62:DY$174,0)),0,1)</f>
        <v>1</v>
      </c>
      <c r="Q22" s="97">
        <f>IF(ISNA(MATCH(N22,'Overlap Study'!DJ$62:DJ$157,0)),0,1)</f>
        <v>1</v>
      </c>
      <c r="R22" s="99">
        <f>IF(ISNA(MATCH(N22,'Overlap Study'!CU$62:CU$157,0)),0,1)</f>
        <v>1</v>
      </c>
      <c r="S22" s="99">
        <f>IF(ISNA(MATCH(N22,'Overlap Study'!CG$62:CG$157,0)),0,1)</f>
        <v>1</v>
      </c>
      <c r="T22" s="97">
        <f>IF(ISNA(MATCH(N22,'Overlap Study'!BU$62:BU$157,0)),0,1)</f>
        <v>1</v>
      </c>
      <c r="U22" s="97">
        <f>IF(ISNA(MATCH(N22,'Overlap Study'!BJ$62:BJ$157,0)),0,1)</f>
        <v>1</v>
      </c>
      <c r="V22" s="97">
        <f>IF(ISNA(MATCH($N22,'Overlap Study'!AZ$62:AZ$157,0)),0,1)</f>
        <v>1</v>
      </c>
      <c r="W22" s="97">
        <f>IF(ISNA(MATCH($N22,'Overlap Study'!AT$62:AT$157,0)),0,1)</f>
        <v>1</v>
      </c>
      <c r="X22" s="97">
        <f>IF(ISNA(MATCH($N22,'Overlap Study'!AN$62:AN$157,0)),0,1)</f>
        <v>0</v>
      </c>
      <c r="Y22" s="106">
        <f>IF(ISNA(MATCH($N22,'Overlap Study'!AH$62:AH$157,0)),0,1)</f>
        <v>0</v>
      </c>
      <c r="Z22" s="97">
        <f>IF(ISNA(MATCH($N22,'Overlap Study'!AB$62:AB$157,0)),0,1)</f>
        <v>0</v>
      </c>
      <c r="AA22" s="97">
        <f>IF(ISNA(MATCH($N22,'Overlap Study'!V$62:V$157,0)),0,1)</f>
        <v>0</v>
      </c>
      <c r="AB22" s="97">
        <f>IF(ISNA(MATCH($N22,'Overlap Study'!P$62:P$157,0)),0,1)</f>
        <v>0</v>
      </c>
      <c r="AC22" s="97">
        <f>IF(ISNA(MATCH($N22,'Overlap Study'!H$53:H$132,0)),0,1)</f>
        <v>0</v>
      </c>
      <c r="AD22" s="106">
        <f>IF(ISNA(MATCH($N22,'Overlap Study'!B$53:B$100,0)),0,1)</f>
        <v>0</v>
      </c>
      <c r="AF22" s="98"/>
      <c r="AH22" s="164">
        <v>195</v>
      </c>
      <c r="AI22" s="210">
        <f>SUM(AJ22:AS22)</f>
        <v>4</v>
      </c>
      <c r="AJ22" s="97">
        <f>IF(ISNA(MATCH($AH22,'Overlap Study'!$DY$186:$DY$245,0)),0,1)</f>
        <v>0</v>
      </c>
      <c r="AK22" s="97">
        <f>IF(ISNA(MATCH($AH22,'Overlap Study'!$DJ$186:$DJ$233,0)),0,1)</f>
        <v>1</v>
      </c>
      <c r="AL22" s="99">
        <f>IF(ISNA(MATCH($AH22,'Overlap Study'!$CU$186:$CU$233,0)),0,1)</f>
        <v>0</v>
      </c>
      <c r="AM22" s="99">
        <f>IF(ISNA(MATCH($AH22,'Overlap Study'!$CG$186:$CG$233,0)),0,1)</f>
        <v>0</v>
      </c>
      <c r="AN22" s="97">
        <f>IF(ISNA(MATCH($AH22,'Overlap Study'!$BU$186:$BU$233,0)),0,1)</f>
        <v>0</v>
      </c>
      <c r="AO22" s="97">
        <f>IF(ISNA(MATCH(AH22,'Overlap Study'!BJ$186:BJ$233,0)),0,1)</f>
        <v>0</v>
      </c>
      <c r="AP22" s="97">
        <f>IF(ISNA(MATCH($AH22,'Overlap Study'!AZ$186:AZ$233,0)),0,1)</f>
        <v>1</v>
      </c>
      <c r="AQ22" s="97">
        <f>IF(ISNA(MATCH($AH22,'Overlap Study'!AT$186:AT$233,0)),0,1)</f>
        <v>1</v>
      </c>
      <c r="AR22" s="97">
        <f>IF(ISNA(MATCH($AH22,'Overlap Study'!AN$186:AN$233,0)),0,1)</f>
        <v>1</v>
      </c>
      <c r="AS22" s="97">
        <f>IF(ISNA(MATCH($AH22,'Overlap Study'!AH$186:AH$233,0)),0,1)</f>
        <v>0</v>
      </c>
      <c r="AT22" s="97">
        <f>IF(ISNA(MATCH(AH22,'Overlap Study'!$AB$186:$AB$233,0)),0,1)</f>
        <v>0</v>
      </c>
      <c r="AU22" s="97">
        <f>IF(ISNA(MATCH($AH22,'Overlap Study'!$V$186:$V$233,0)),0,1)</f>
        <v>0</v>
      </c>
      <c r="AV22" s="97">
        <f>IF(ISNA(MATCH($AH22,'Overlap Study'!$P$186:$P$233,0)),0,1)</f>
        <v>0</v>
      </c>
      <c r="AW22" s="97"/>
      <c r="AX22" s="106"/>
      <c r="AZ22" s="98"/>
      <c r="BB22" s="97"/>
      <c r="BC22" s="164">
        <v>68</v>
      </c>
      <c r="BD22" s="105">
        <f>SUM(BE22:BN22)</f>
        <v>2</v>
      </c>
      <c r="BE22" s="112">
        <f>IF(ISNA(MATCH($BC22,'Overlap Study'!$DZ$186:$DZ$240,0)),0,1)</f>
        <v>0</v>
      </c>
      <c r="BF22" s="97">
        <f>IF(ISNA(MATCH(BC22,'Overlap Study'!$DJ$240:$DJ$263,0)),0,1)</f>
        <v>0</v>
      </c>
      <c r="BG22" s="99">
        <f>IF(ISNA(MATCH(BC22,'Overlap Study'!$CU$240:$CU$263,0)),0,1)</f>
        <v>1</v>
      </c>
      <c r="BH22" s="99">
        <f>IF(ISNA(MATCH(BC22,'Overlap Study'!$CG$240:$CG$263,0)),0,1)</f>
        <v>0</v>
      </c>
      <c r="BI22" s="97">
        <f>IF(ISNA(MATCH(BC22,'Overlap Study'!$BU$240:$BU$263,0)),0,1)</f>
        <v>0</v>
      </c>
      <c r="BJ22" s="97">
        <f>IF(ISNA(MATCH(BC22,'Overlap Study'!$BJ$240:$BJ$263,0)),0,1)</f>
        <v>1</v>
      </c>
      <c r="BK22" s="97">
        <f>IF(ISNA(MATCH(BC22,'Overlap Study'!$AZ$240:$AZ$263,0)),0,1)</f>
        <v>0</v>
      </c>
      <c r="BL22" s="97">
        <f>IF(ISNA(MATCH(BC22,'Overlap Study'!$AT$240:$AT$263,0)),0,1)</f>
        <v>0</v>
      </c>
      <c r="BM22" s="97">
        <f>IF(ISNA(MATCH(BC22,'Overlap Study'!$AN$240:$AN$263,0)),0,1)</f>
        <v>0</v>
      </c>
      <c r="BN22" s="106">
        <f>IF(ISNA(MATCH(BC22,'Overlap Study'!$AH$240:$AH$263,0)),0,1)</f>
        <v>0</v>
      </c>
      <c r="BO22" s="97">
        <f>IF(ISNA(MATCH(BC22,'Overlap Study'!$AB$240:$AB$263,0)),0,1)</f>
        <v>0</v>
      </c>
      <c r="BP22" s="97">
        <f>IF(ISNA(MATCH(BC22,'Overlap Study'!$V$240:$V$263,0)),0,1)</f>
        <v>0</v>
      </c>
      <c r="BQ22" s="97">
        <f>IF(ISNA(MATCH(BC22,'Overlap Study'!$P$240:$P$263,0)),0,1)</f>
        <v>0</v>
      </c>
      <c r="BR22" s="97"/>
      <c r="BS22" s="106"/>
      <c r="BT22">
        <f t="shared" si="0"/>
        <v>7</v>
      </c>
      <c r="BW22" s="97"/>
      <c r="BX22" s="144">
        <v>64</v>
      </c>
      <c r="BY22" s="210">
        <f>SUM(CA22:CI22)</f>
        <v>1</v>
      </c>
      <c r="BZ22" s="112">
        <f>IF(ISNA(MATCH(BX22,'Overlap Study'!$EA$186:$EA$240,0)),0,1)</f>
        <v>0</v>
      </c>
      <c r="CA22" s="97">
        <f>IF(ISNA(MATCH(BX22,'Overlap Study'!$DJ$270:$DJ$281,0)),0,1)</f>
        <v>0</v>
      </c>
      <c r="CB22" s="99">
        <f>IF(ISNA(MATCH(BX22,'Overlap Study'!$CU$270:$CU$281,0)),0,1)</f>
        <v>0</v>
      </c>
      <c r="CC22" s="99">
        <f>IF(ISNA(MATCH(BX22,'Overlap Study'!$CG$270:$CG$281,0)),0,1)</f>
        <v>0</v>
      </c>
      <c r="CD22" s="97">
        <f>IF(ISNA(MATCH(BX22,'Overlap Study'!$BU$270:$BU$281,0)),0,1)</f>
        <v>0</v>
      </c>
      <c r="CE22" s="97">
        <f>IF(ISNA(MATCH(BX22,'Overlap Study'!$BJ$270:$BJ$281,0)),0,1)</f>
        <v>0</v>
      </c>
      <c r="CF22" s="97">
        <f>IF(ISNA(MATCH(BX22,'Overlap Study'!$AZ$270:$AZ$281,0)),0,1)</f>
        <v>0</v>
      </c>
      <c r="CG22" s="97">
        <f>IF(ISNA(MATCH(BX22,'Overlap Study'!$AT$270:$AT$281,0)),0,1)</f>
        <v>0</v>
      </c>
      <c r="CH22" s="97">
        <f>IF(ISNA(MATCH(BX22,'Overlap Study'!$AN$270:$AN$281,0)),0,1)</f>
        <v>0</v>
      </c>
      <c r="CI22" s="106">
        <f>IF(ISNA(MATCH(BX22,'Overlap Study'!$AH$270:$AH$281,0)),0,1)</f>
        <v>1</v>
      </c>
      <c r="CJ22" s="97">
        <f>IF(ISNA(MATCH($BX22,'Overlap Study'!$AB$270:$AB$281,0)),0,1)</f>
        <v>0</v>
      </c>
      <c r="CK22" s="97">
        <f>IF(ISNA(MATCH($BX22,'Overlap Study'!$V$270:$V$281,0)),0,1)</f>
        <v>0</v>
      </c>
      <c r="CL22" s="97">
        <f>IF(ISNA(MATCH($BX22,'Overlap Study'!$P$270:$P$281,0)),0,1)</f>
        <v>1</v>
      </c>
      <c r="CM22" s="97"/>
      <c r="CN22" s="106"/>
      <c r="CO22">
        <f t="shared" si="1"/>
        <v>1</v>
      </c>
      <c r="CQ22" s="10"/>
      <c r="CR22" s="10"/>
      <c r="CS22" s="133">
        <v>195</v>
      </c>
      <c r="CT22" s="471">
        <f t="shared" si="3"/>
        <v>1</v>
      </c>
      <c r="CU22" s="97">
        <f>IF(ISNA(MATCH(CS22,'Overlap Study'!$EB$186:$EB$200,0)),0,1)</f>
        <v>0</v>
      </c>
      <c r="CV22" s="97">
        <f>IF(ISNA(MATCH(CS22,'Overlap Study'!$DJ$288:$DJ$293,0)),0,1)</f>
        <v>0</v>
      </c>
      <c r="CW22" s="99">
        <f>IF(ISNA(MATCH(CS22,'Overlap Study'!$CU$288:$CU$293,0)),0,1)</f>
        <v>0</v>
      </c>
      <c r="CX22" s="99">
        <f>IF(ISNA(MATCH(CS22,'Overlap Study'!$CG$288:$CG$293,0)),0,1)</f>
        <v>0</v>
      </c>
      <c r="CY22" s="97">
        <f>IF(ISNA(MATCH(CS22,'Overlap Study'!$BU$288:$BU$293,0)),0,1)</f>
        <v>0</v>
      </c>
      <c r="CZ22" s="97">
        <f>IF(ISNA(MATCH(CS22,'Overlap Study'!$BJ$288:$BJ$293,0)),0,1)</f>
        <v>0</v>
      </c>
      <c r="DA22" s="97">
        <f>IF(ISNA(MATCH(CS22,'Overlap Study'!$AZ$288:$AZ$293,0)),0,1)</f>
        <v>0</v>
      </c>
      <c r="DB22" s="97">
        <f>IF(ISNA(MATCH(CS22,'Overlap Study'!$AT$288:$AT$293,0)),0,1)</f>
        <v>0</v>
      </c>
      <c r="DC22" s="97">
        <f>IF(ISNA(MATCH(CS22,'Overlap Study'!$AN$288:$AN$293,0)),0,1)</f>
        <v>1</v>
      </c>
      <c r="DD22" s="97">
        <f>IF(ISNA(MATCH(CS22,'Overlap Study'!$AH$288:$AH$293,0)),0,1)</f>
        <v>0</v>
      </c>
      <c r="DE22" s="112">
        <f>IF(ISNA(MATCH(CS22,'Overlap Study'!$AB$288:$AB$293,0)),0,1)</f>
        <v>0</v>
      </c>
      <c r="DF22" s="97">
        <f>IF(ISNA(MATCH(CS22,'Overlap Study'!$V$288:$V$293,0)),0,1)</f>
        <v>0</v>
      </c>
      <c r="DG22" s="97">
        <f>IF(ISNA(MATCH(CS22,'Overlap Study'!$P$288:$P$293,0)),0,1)</f>
        <v>0</v>
      </c>
      <c r="DH22" s="97"/>
      <c r="DI22" s="106"/>
      <c r="DJ22">
        <f t="shared" si="4"/>
        <v>8</v>
      </c>
      <c r="DN22" s="133">
        <v>987</v>
      </c>
      <c r="DO22" s="471">
        <f>SUM(DP22:DY22)</f>
        <v>1</v>
      </c>
      <c r="DP22" s="97">
        <f>IF(ISNA(MATCH($DN22,'Overlap Study'!$EC$186:$EC$200,0)),0,1)</f>
        <v>0</v>
      </c>
      <c r="DQ22" s="97">
        <f>IF(ISNA(MATCH($DN22,'Overlap Study'!$DJ$300:$DJ$302,0)),0,1)</f>
        <v>0</v>
      </c>
      <c r="DR22" s="99">
        <f>IF(ISNA(MATCH($DN22,'Overlap Study'!$CU$300:$CU$302,0)),0,1)</f>
        <v>0</v>
      </c>
      <c r="DS22" s="99">
        <f>IF(ISNA(MATCH($DN22,'Overlap Study'!$CG$300:$CG$302,0)),0,1)</f>
        <v>0</v>
      </c>
      <c r="DT22" s="97">
        <f>IF(ISNA(MATCH(DN22,'Overlap Study'!$BU$300:$BU$302,0)),0,1)</f>
        <v>0</v>
      </c>
      <c r="DU22" s="97">
        <f>IF(ISNA(MATCH(DN22,'Overlap Study'!$BJ$300:$BJ$302,0)),0,1)</f>
        <v>0</v>
      </c>
      <c r="DV22" s="97">
        <f>IF(ISNA(MATCH(DN22,'Overlap Study'!$AZ$300:$AZ$302,0)),0,1)</f>
        <v>0</v>
      </c>
      <c r="DW22" s="97">
        <f>IF(ISNA(MATCH(DN22,'Overlap Study'!$AT$300:$AT$302,0)),0,1)</f>
        <v>1</v>
      </c>
      <c r="DX22" s="97">
        <f>IF(ISNA(MATCH(DN22,'Overlap Study'!$AN$300:$AN$302,0)),0,1)</f>
        <v>0</v>
      </c>
      <c r="DY22" s="97">
        <f>IF(ISNA(MATCH(DN22,'Overlap Study'!$AH$300:$AH$302,0)),0,1)</f>
        <v>0</v>
      </c>
      <c r="DZ22" s="112">
        <f>IF(ISNA(MATCH($DN22,'Overlap Study'!$AB$300:$AB$302,0)),0,1)</f>
        <v>0</v>
      </c>
      <c r="EA22" s="97">
        <f>IF(ISNA(MATCH($DN22,'Overlap Study'!$V$300:$V$302,0)),0,1)</f>
        <v>0</v>
      </c>
      <c r="EB22" s="97">
        <f>IF(ISNA(MATCH($DN22,'Overlap Study'!$P$300:$P$302,0)),0,1)</f>
        <v>0</v>
      </c>
      <c r="EC22" s="97"/>
      <c r="ED22" s="106"/>
      <c r="EE22" s="2">
        <f t="shared" si="2"/>
        <v>9</v>
      </c>
    </row>
    <row r="23" spans="1:135" x14ac:dyDescent="0.2">
      <c r="A23" s="98"/>
      <c r="B23" s="206"/>
      <c r="C23" s="110"/>
      <c r="E23" s="98"/>
      <c r="F23" s="1"/>
      <c r="L23" s="118">
        <f t="shared" si="5"/>
        <v>22</v>
      </c>
      <c r="N23" s="204">
        <v>68</v>
      </c>
      <c r="O23" s="210">
        <f>SUM(P23:Y23)</f>
        <v>7</v>
      </c>
      <c r="P23" s="97">
        <f>IF(ISNA(MATCH(N23,'Overlap Study'!DY$62:DY$174,0)),0,1)</f>
        <v>1</v>
      </c>
      <c r="Q23" s="97">
        <f>IF(ISNA(MATCH(N23,'Overlap Study'!DJ$62:DJ$157,0)),0,1)</f>
        <v>1</v>
      </c>
      <c r="R23" s="99">
        <f>IF(ISNA(MATCH(N23,'Overlap Study'!CU$62:CU$157,0)),0,1)</f>
        <v>1</v>
      </c>
      <c r="S23" s="99">
        <f>IF(ISNA(MATCH(N23,'Overlap Study'!CG$62:CG$157,0)),0,1)</f>
        <v>0</v>
      </c>
      <c r="T23" s="97">
        <f>IF(ISNA(MATCH(N23,'Overlap Study'!BU$62:BU$157,0)),0,1)</f>
        <v>0</v>
      </c>
      <c r="U23" s="97">
        <f>IF(ISNA(MATCH(N23,'Overlap Study'!BJ$62:BJ$157,0)),0,1)</f>
        <v>1</v>
      </c>
      <c r="V23" s="97">
        <f>IF(ISNA(MATCH($N23,'Overlap Study'!AZ$62:AZ$157,0)),0,1)</f>
        <v>1</v>
      </c>
      <c r="W23" s="97">
        <f>IF(ISNA(MATCH($N23,'Overlap Study'!AT$62:AT$157,0)),0,1)</f>
        <v>1</v>
      </c>
      <c r="X23" s="97">
        <f>IF(ISNA(MATCH($N23,'Overlap Study'!AN$62:AN$157,0)),0,1)</f>
        <v>0</v>
      </c>
      <c r="Y23" s="106">
        <f>IF(ISNA(MATCH($N23,'Overlap Study'!AH$62:AH$157,0)),0,1)</f>
        <v>1</v>
      </c>
      <c r="Z23" s="97">
        <f>IF(ISNA(MATCH($N23,'Overlap Study'!AB$62:AB$157,0)),0,1)</f>
        <v>1</v>
      </c>
      <c r="AA23" s="97">
        <f>IF(ISNA(MATCH($N23,'Overlap Study'!V$62:V$157,0)),0,1)</f>
        <v>1</v>
      </c>
      <c r="AB23" s="97">
        <f>IF(ISNA(MATCH($N23,'Overlap Study'!P$62:P$157,0)),0,1)</f>
        <v>1</v>
      </c>
      <c r="AC23" s="97">
        <f>IF(ISNA(MATCH($N23,'Overlap Study'!H$53:H$132,0)),0,1)</f>
        <v>1</v>
      </c>
      <c r="AD23" s="106">
        <f>IF(ISNA(MATCH($N23,'Overlap Study'!B$53:B$100,0)),0,1)</f>
        <v>1</v>
      </c>
      <c r="AF23" s="98"/>
      <c r="AH23" s="164">
        <v>341</v>
      </c>
      <c r="AI23" s="210">
        <f>SUM(AJ23:AS23)</f>
        <v>4</v>
      </c>
      <c r="AJ23" s="97">
        <f>IF(ISNA(MATCH($AH23,'Overlap Study'!$DY$186:$DY$245,0)),0,1)</f>
        <v>1</v>
      </c>
      <c r="AK23" s="97">
        <f>IF(ISNA(MATCH($AH23,'Overlap Study'!$DJ$186:$DJ$233,0)),0,1)</f>
        <v>0</v>
      </c>
      <c r="AL23" s="99">
        <f>IF(ISNA(MATCH($AH23,'Overlap Study'!$CU$186:$CU$233,0)),0,1)</f>
        <v>1</v>
      </c>
      <c r="AM23" s="99">
        <f>IF(ISNA(MATCH($AH23,'Overlap Study'!$CG$186:$CG$233,0)),0,1)</f>
        <v>0</v>
      </c>
      <c r="AN23" s="97">
        <f>IF(ISNA(MATCH($AH23,'Overlap Study'!$BU$186:$BU$233,0)),0,1)</f>
        <v>0</v>
      </c>
      <c r="AO23" s="97">
        <f>IF(ISNA(MATCH(AH23,'Overlap Study'!BJ$186:BJ$233,0)),0,1)</f>
        <v>1</v>
      </c>
      <c r="AP23" s="97">
        <f>IF(ISNA(MATCH($AH23,'Overlap Study'!AZ$186:AZ$233,0)),0,1)</f>
        <v>0</v>
      </c>
      <c r="AQ23" s="97">
        <f>IF(ISNA(MATCH($AH23,'Overlap Study'!AT$186:AT$233,0)),0,1)</f>
        <v>0</v>
      </c>
      <c r="AR23" s="97">
        <f>IF(ISNA(MATCH($AH23,'Overlap Study'!AN$186:AN$233,0)),0,1)</f>
        <v>1</v>
      </c>
      <c r="AS23" s="97">
        <f>IF(ISNA(MATCH($AH23,'Overlap Study'!AH$186:AH$233,0)),0,1)</f>
        <v>0</v>
      </c>
      <c r="AT23" s="97">
        <f>IF(ISNA(MATCH(AH23,'Overlap Study'!$AB$186:$AB$233,0)),0,1)</f>
        <v>0</v>
      </c>
      <c r="AU23" s="97">
        <f>IF(ISNA(MATCH($AH23,'Overlap Study'!$V$186:$V$233,0)),0,1)</f>
        <v>1</v>
      </c>
      <c r="AV23" s="97">
        <f>IF(ISNA(MATCH($AH23,'Overlap Study'!$P$186:$P$233,0)),0,1)</f>
        <v>0</v>
      </c>
      <c r="AW23" s="97"/>
      <c r="AX23" s="106"/>
      <c r="AZ23" s="98"/>
      <c r="BB23" s="97"/>
      <c r="BC23" s="166">
        <v>71</v>
      </c>
      <c r="BD23" s="105">
        <f>SUM(BE23:BN23)</f>
        <v>2</v>
      </c>
      <c r="BE23" s="112">
        <f>IF(ISNA(MATCH($BC23,'Overlap Study'!$DZ$186:$DZ$240,0)),0,1)</f>
        <v>0</v>
      </c>
      <c r="BF23" s="97">
        <f>IF(ISNA(MATCH(BC23,'Overlap Study'!$DJ$240:$DJ$263,0)),0,1)</f>
        <v>0</v>
      </c>
      <c r="BG23" s="99">
        <f>IF(ISNA(MATCH(BC23,'Overlap Study'!$CU$240:$CU$263,0)),0,1)</f>
        <v>0</v>
      </c>
      <c r="BH23" s="99">
        <f>IF(ISNA(MATCH(BC23,'Overlap Study'!$CG$240:$CG$263,0)),0,1)</f>
        <v>1</v>
      </c>
      <c r="BI23" s="97">
        <f>IF(ISNA(MATCH(BC23,'Overlap Study'!$BU$240:$BU$263,0)),0,1)</f>
        <v>0</v>
      </c>
      <c r="BJ23" s="97">
        <f>IF(ISNA(MATCH(BC23,'Overlap Study'!$BJ$240:$BJ$263,0)),0,1)</f>
        <v>0</v>
      </c>
      <c r="BK23" s="97">
        <f>IF(ISNA(MATCH(BC23,'Overlap Study'!$AZ$240:$AZ$263,0)),0,1)</f>
        <v>0</v>
      </c>
      <c r="BL23" s="97">
        <f>IF(ISNA(MATCH(BC23,'Overlap Study'!$AT$240:$AT$263,0)),0,1)</f>
        <v>1</v>
      </c>
      <c r="BM23" s="97">
        <f>IF(ISNA(MATCH(BC23,'Overlap Study'!$AN$240:$AN$263,0)),0,1)</f>
        <v>0</v>
      </c>
      <c r="BN23" s="106">
        <f>IF(ISNA(MATCH(BC23,'Overlap Study'!$AH$240:$AH$263,0)),0,1)</f>
        <v>0</v>
      </c>
      <c r="BO23" s="97">
        <f>IF(ISNA(MATCH(BC23,'Overlap Study'!$AB$240:$AB$263,0)),0,1)</f>
        <v>1</v>
      </c>
      <c r="BP23" s="97">
        <f>IF(ISNA(MATCH(BC23,'Overlap Study'!$V$240:$V$263,0)),0,1)</f>
        <v>0</v>
      </c>
      <c r="BQ23" s="97">
        <f>IF(ISNA(MATCH(BC23,'Overlap Study'!$P$240:$P$263,0)),0,1)</f>
        <v>1</v>
      </c>
      <c r="BR23" s="97"/>
      <c r="BS23" s="106"/>
      <c r="BT23">
        <f t="shared" si="0"/>
        <v>8</v>
      </c>
      <c r="BW23" s="97"/>
      <c r="BX23" s="133">
        <v>68</v>
      </c>
      <c r="BY23" s="210">
        <f>SUM(CA23:CI23)</f>
        <v>1</v>
      </c>
      <c r="BZ23" s="112">
        <f>IF(ISNA(MATCH(BX23,'Overlap Study'!$EA$186:$EA$240,0)),0,1)</f>
        <v>0</v>
      </c>
      <c r="CA23" s="97">
        <f>IF(ISNA(MATCH(BX23,'Overlap Study'!$DJ$270:$DJ$281,0)),0,1)</f>
        <v>0</v>
      </c>
      <c r="CB23" s="99">
        <f>IF(ISNA(MATCH(BX23,'Overlap Study'!$CU$270:$CU$281,0)),0,1)</f>
        <v>0</v>
      </c>
      <c r="CC23" s="99">
        <f>IF(ISNA(MATCH(BX23,'Overlap Study'!$CG$270:$CG$281,0)),0,1)</f>
        <v>0</v>
      </c>
      <c r="CD23" s="97">
        <f>IF(ISNA(MATCH(BX23,'Overlap Study'!$BU$270:$BU$281,0)),0,1)</f>
        <v>0</v>
      </c>
      <c r="CE23" s="97">
        <f>IF(ISNA(MATCH(BX23,'Overlap Study'!$BJ$270:$BJ$281,0)),0,1)</f>
        <v>1</v>
      </c>
      <c r="CF23" s="97">
        <f>IF(ISNA(MATCH(BX23,'Overlap Study'!$AZ$270:$AZ$281,0)),0,1)</f>
        <v>0</v>
      </c>
      <c r="CG23" s="97">
        <f>IF(ISNA(MATCH(BX23,'Overlap Study'!$AT$270:$AT$281,0)),0,1)</f>
        <v>0</v>
      </c>
      <c r="CH23" s="97">
        <f>IF(ISNA(MATCH(BX23,'Overlap Study'!$AN$270:$AN$281,0)),0,1)</f>
        <v>0</v>
      </c>
      <c r="CI23" s="106">
        <f>IF(ISNA(MATCH(BX23,'Overlap Study'!$AH$270:$AH$281,0)),0,1)</f>
        <v>0</v>
      </c>
      <c r="CJ23" s="97">
        <f>IF(ISNA(MATCH($BX23,'Overlap Study'!$AB$270:$AB$281,0)),0,1)</f>
        <v>0</v>
      </c>
      <c r="CK23" s="97">
        <f>IF(ISNA(MATCH($BX23,'Overlap Study'!$V$270:$V$281,0)),0,1)</f>
        <v>0</v>
      </c>
      <c r="CL23" s="97">
        <f>IF(ISNA(MATCH($BX23,'Overlap Study'!$P$270:$P$281,0)),0,1)</f>
        <v>0</v>
      </c>
      <c r="CM23" s="97"/>
      <c r="CN23" s="106"/>
      <c r="CO23">
        <f t="shared" si="1"/>
        <v>7</v>
      </c>
      <c r="CQ23" s="10"/>
      <c r="CR23" s="10"/>
      <c r="CS23" s="133">
        <v>207</v>
      </c>
      <c r="CT23" s="471">
        <f t="shared" si="3"/>
        <v>1</v>
      </c>
      <c r="CU23" s="97">
        <f>IF(ISNA(MATCH(CS23,'Overlap Study'!$EB$186:$EB$200,0)),0,1)</f>
        <v>0</v>
      </c>
      <c r="CV23" s="97">
        <f>IF(ISNA(MATCH(CS23,'Overlap Study'!$DJ$288:$DJ$293,0)),0,1)</f>
        <v>0</v>
      </c>
      <c r="CW23" s="99">
        <f>IF(ISNA(MATCH(CS23,'Overlap Study'!$CU$288:$CU$293,0)),0,1)</f>
        <v>1</v>
      </c>
      <c r="CX23" s="99">
        <f>IF(ISNA(MATCH(CS23,'Overlap Study'!$CG$288:$CG$293,0)),0,1)</f>
        <v>0</v>
      </c>
      <c r="CY23" s="97">
        <f>IF(ISNA(MATCH(CS23,'Overlap Study'!$BU$288:$BU$293,0)),0,1)</f>
        <v>0</v>
      </c>
      <c r="CZ23" s="97">
        <f>IF(ISNA(MATCH(CS23,'Overlap Study'!$BJ$288:$BJ$293,0)),0,1)</f>
        <v>0</v>
      </c>
      <c r="DA23" s="97">
        <f>IF(ISNA(MATCH(CS23,'Overlap Study'!$AZ$288:$AZ$293,0)),0,1)</f>
        <v>0</v>
      </c>
      <c r="DB23" s="97">
        <f>IF(ISNA(MATCH(CS23,'Overlap Study'!$AT$288:$AT$293,0)),0,1)</f>
        <v>0</v>
      </c>
      <c r="DC23" s="97">
        <f>IF(ISNA(MATCH(CS23,'Overlap Study'!$AN$288:$AN$293,0)),0,1)</f>
        <v>0</v>
      </c>
      <c r="DD23" s="97">
        <f>IF(ISNA(MATCH(CS23,'Overlap Study'!$AH$288:$AH$293,0)),0,1)</f>
        <v>0</v>
      </c>
      <c r="DE23" s="112">
        <f>IF(ISNA(MATCH(CS23,'Overlap Study'!$AB$288:$AB$293,0)),0,1)</f>
        <v>0</v>
      </c>
      <c r="DF23" s="97">
        <f>IF(ISNA(MATCH(CS23,'Overlap Study'!$V$288:$V$293,0)),0,1)</f>
        <v>0</v>
      </c>
      <c r="DG23" s="97">
        <f>IF(ISNA(MATCH(CS23,'Overlap Study'!$P$288:$P$293,0)),0,1)</f>
        <v>0</v>
      </c>
      <c r="DH23" s="97"/>
      <c r="DI23" s="106"/>
      <c r="DJ23">
        <f t="shared" si="4"/>
        <v>3</v>
      </c>
      <c r="DN23" s="133">
        <v>1114</v>
      </c>
      <c r="DO23" s="471">
        <f>SUM(DP23:DY23)</f>
        <v>1</v>
      </c>
      <c r="DP23" s="97">
        <f>IF(ISNA(MATCH($DN23,'Overlap Study'!$EC$186:$EC$200,0)),0,1)</f>
        <v>0</v>
      </c>
      <c r="DQ23" s="97">
        <f>IF(ISNA(MATCH($DN23,'Overlap Study'!$DJ$300:$DJ$302,0)),0,1)</f>
        <v>0</v>
      </c>
      <c r="DR23" s="99">
        <f>IF(ISNA(MATCH($DN23,'Overlap Study'!$CU$300:$CU$302,0)),0,1)</f>
        <v>0</v>
      </c>
      <c r="DS23" s="99">
        <f>IF(ISNA(MATCH($DN23,'Overlap Study'!$CG$300:$CG$302,0)),0,1)</f>
        <v>0</v>
      </c>
      <c r="DT23" s="97">
        <f>IF(ISNA(MATCH(DN23,'Overlap Study'!$BU$300:$BU$302,0)),0,1)</f>
        <v>0</v>
      </c>
      <c r="DU23" s="97">
        <f>IF(ISNA(MATCH(DN23,'Overlap Study'!$BJ$300:$BJ$302,0)),0,1)</f>
        <v>0</v>
      </c>
      <c r="DV23" s="97">
        <f>IF(ISNA(MATCH(DN23,'Overlap Study'!$AZ$300:$AZ$302,0)),0,1)</f>
        <v>1</v>
      </c>
      <c r="DW23" s="97">
        <f>IF(ISNA(MATCH(DN23,'Overlap Study'!$AT$300:$AT$302,0)),0,1)</f>
        <v>0</v>
      </c>
      <c r="DX23" s="97">
        <f>IF(ISNA(MATCH(DN23,'Overlap Study'!$AN$300:$AN$302,0)),0,1)</f>
        <v>0</v>
      </c>
      <c r="DY23" s="97">
        <f>IF(ISNA(MATCH(DN23,'Overlap Study'!$AH$300:$AH$302,0)),0,1)</f>
        <v>0</v>
      </c>
      <c r="DZ23" s="112">
        <f>IF(ISNA(MATCH($DN23,'Overlap Study'!$AB$300:$AB$302,0)),0,1)</f>
        <v>0</v>
      </c>
      <c r="EA23" s="97">
        <f>IF(ISNA(MATCH($DN23,'Overlap Study'!$V$300:$V$302,0)),0,1)</f>
        <v>0</v>
      </c>
      <c r="EB23" s="97">
        <f>IF(ISNA(MATCH($DN23,'Overlap Study'!$P$300:$P$302,0)),0,1)</f>
        <v>0</v>
      </c>
      <c r="EC23" s="97"/>
      <c r="ED23" s="106"/>
      <c r="EE23" s="2">
        <f t="shared" si="2"/>
        <v>10</v>
      </c>
    </row>
    <row r="24" spans="1:135" x14ac:dyDescent="0.2">
      <c r="A24" s="98"/>
      <c r="B24" s="206"/>
      <c r="C24" s="110"/>
      <c r="E24" s="98"/>
      <c r="F24" s="1"/>
      <c r="L24" s="118">
        <f t="shared" si="5"/>
        <v>23</v>
      </c>
      <c r="N24" s="108">
        <v>177</v>
      </c>
      <c r="O24" s="210">
        <f>SUM(P24:Y24)</f>
        <v>7</v>
      </c>
      <c r="P24" s="97">
        <f>IF(ISNA(MATCH(N24,'Overlap Study'!DY$62:DY$174,0)),0,1)</f>
        <v>1</v>
      </c>
      <c r="Q24" s="97">
        <f>IF(ISNA(MATCH(N24,'Overlap Study'!DJ$62:DJ$157,0)),0,1)</f>
        <v>0</v>
      </c>
      <c r="R24" s="99">
        <f>IF(ISNA(MATCH(N24,'Overlap Study'!CU$62:CU$157,0)),0,1)</f>
        <v>0</v>
      </c>
      <c r="S24" s="99">
        <f>IF(ISNA(MATCH(N24,'Overlap Study'!CG$62:CG$157,0)),0,1)</f>
        <v>1</v>
      </c>
      <c r="T24" s="97">
        <f>IF(ISNA(MATCH(N24,'Overlap Study'!BU$62:BU$157,0)),0,1)</f>
        <v>1</v>
      </c>
      <c r="U24" s="97">
        <f>IF(ISNA(MATCH(N24,'Overlap Study'!BJ$62:BJ$157,0)),0,1)</f>
        <v>1</v>
      </c>
      <c r="V24" s="97">
        <f>IF(ISNA(MATCH($N24,'Overlap Study'!AZ$62:AZ$157,0)),0,1)</f>
        <v>1</v>
      </c>
      <c r="W24" s="97">
        <f>IF(ISNA(MATCH($N24,'Overlap Study'!AT$62:AT$157,0)),0,1)</f>
        <v>1</v>
      </c>
      <c r="X24" s="97">
        <f>IF(ISNA(MATCH($N24,'Overlap Study'!AN$62:AN$157,0)),0,1)</f>
        <v>1</v>
      </c>
      <c r="Y24" s="106">
        <f>IF(ISNA(MATCH($N24,'Overlap Study'!AH$62:AH$157,0)),0,1)</f>
        <v>0</v>
      </c>
      <c r="Z24" s="97">
        <f>IF(ISNA(MATCH($N24,'Overlap Study'!AB$62:AB$157,0)),0,1)</f>
        <v>1</v>
      </c>
      <c r="AA24" s="97">
        <f>IF(ISNA(MATCH($N24,'Overlap Study'!V$62:V$157,0)),0,1)</f>
        <v>0</v>
      </c>
      <c r="AB24" s="97">
        <f>IF(ISNA(MATCH($N24,'Overlap Study'!P$62:P$157,0)),0,1)</f>
        <v>0</v>
      </c>
      <c r="AC24" s="97">
        <f>IF(ISNA(MATCH($N24,'Overlap Study'!H$53:H$132,0)),0,1)</f>
        <v>1</v>
      </c>
      <c r="AD24" s="106">
        <f>IF(ISNA(MATCH($N24,'Overlap Study'!B$53:B$100,0)),0,1)</f>
        <v>1</v>
      </c>
      <c r="AF24" s="98"/>
      <c r="AH24" s="164">
        <v>494</v>
      </c>
      <c r="AI24" s="210">
        <f>SUM(AJ24:AS24)</f>
        <v>4</v>
      </c>
      <c r="AJ24" s="97">
        <f>IF(ISNA(MATCH($AH24,'Overlap Study'!$DY$186:$DY$245,0)),0,1)</f>
        <v>1</v>
      </c>
      <c r="AK24" s="97">
        <f>IF(ISNA(MATCH($AH24,'Overlap Study'!$DJ$186:$DJ$233,0)),0,1)</f>
        <v>0</v>
      </c>
      <c r="AL24" s="99">
        <f>IF(ISNA(MATCH($AH24,'Overlap Study'!$CU$186:$CU$233,0)),0,1)</f>
        <v>0</v>
      </c>
      <c r="AM24" s="99">
        <f>IF(ISNA(MATCH($AH24,'Overlap Study'!$CG$186:$CG$233,0)),0,1)</f>
        <v>1</v>
      </c>
      <c r="AN24" s="97">
        <f>IF(ISNA(MATCH($AH24,'Overlap Study'!$BU$186:$BU$233,0)),0,1)</f>
        <v>0</v>
      </c>
      <c r="AO24" s="97">
        <f>IF(ISNA(MATCH(AH24,'Overlap Study'!BJ$186:BJ$233,0)),0,1)</f>
        <v>0</v>
      </c>
      <c r="AP24" s="97">
        <f>IF(ISNA(MATCH($AH24,'Overlap Study'!AZ$186:AZ$233,0)),0,1)</f>
        <v>0</v>
      </c>
      <c r="AQ24" s="97">
        <f>IF(ISNA(MATCH($AH24,'Overlap Study'!AT$186:AT$233,0)),0,1)</f>
        <v>1</v>
      </c>
      <c r="AR24" s="97">
        <f>IF(ISNA(MATCH($AH24,'Overlap Study'!AN$186:AN$233,0)),0,1)</f>
        <v>0</v>
      </c>
      <c r="AS24" s="97">
        <f>IF(ISNA(MATCH($AH24,'Overlap Study'!AH$186:AH$233,0)),0,1)</f>
        <v>1</v>
      </c>
      <c r="AT24" s="97">
        <f>IF(ISNA(MATCH(AH24,'Overlap Study'!$AB$186:$AB$233,0)),0,1)</f>
        <v>1</v>
      </c>
      <c r="AU24" s="97">
        <f>IF(ISNA(MATCH($AH24,'Overlap Study'!$V$186:$V$233,0)),0,1)</f>
        <v>1</v>
      </c>
      <c r="AV24" s="97">
        <f>IF(ISNA(MATCH($AH24,'Overlap Study'!$P$186:$P$233,0)),0,1)</f>
        <v>0</v>
      </c>
      <c r="AW24" s="97"/>
      <c r="AX24" s="106"/>
      <c r="AZ24" s="153"/>
      <c r="BB24" s="97"/>
      <c r="BC24" s="164">
        <v>118</v>
      </c>
      <c r="BD24" s="105">
        <f>SUM(BE24:BN24)</f>
        <v>2</v>
      </c>
      <c r="BE24" s="112">
        <f>IF(ISNA(MATCH($BC24,'Overlap Study'!$DZ$186:$DZ$240,0)),0,1)</f>
        <v>0</v>
      </c>
      <c r="BF24" s="97">
        <f>IF(ISNA(MATCH(BC24,'Overlap Study'!$DJ$240:$DJ$263,0)),0,1)</f>
        <v>0</v>
      </c>
      <c r="BG24" s="99">
        <f>IF(ISNA(MATCH(BC24,'Overlap Study'!$CU$240:$CU$263,0)),0,1)</f>
        <v>1</v>
      </c>
      <c r="BH24" s="99">
        <f>IF(ISNA(MATCH(BC24,'Overlap Study'!$CG$240:$CG$263,0)),0,1)</f>
        <v>0</v>
      </c>
      <c r="BI24" s="97">
        <f>IF(ISNA(MATCH(BC24,'Overlap Study'!$BU$240:$BU$263,0)),0,1)</f>
        <v>0</v>
      </c>
      <c r="BJ24" s="97">
        <f>IF(ISNA(MATCH(BC24,'Overlap Study'!$BJ$240:$BJ$263,0)),0,1)</f>
        <v>1</v>
      </c>
      <c r="BK24" s="97">
        <f>IF(ISNA(MATCH(BC24,'Overlap Study'!$AZ$240:$AZ$263,0)),0,1)</f>
        <v>0</v>
      </c>
      <c r="BL24" s="97">
        <f>IF(ISNA(MATCH(BC24,'Overlap Study'!$AT$240:$AT$263,0)),0,1)</f>
        <v>0</v>
      </c>
      <c r="BM24" s="97">
        <f>IF(ISNA(MATCH(BC24,'Overlap Study'!$AN$240:$AN$263,0)),0,1)</f>
        <v>0</v>
      </c>
      <c r="BN24" s="106">
        <f>IF(ISNA(MATCH(BC24,'Overlap Study'!$AH$240:$AH$263,0)),0,1)</f>
        <v>0</v>
      </c>
      <c r="BO24" s="97">
        <f>IF(ISNA(MATCH(BC24,'Overlap Study'!$AB$240:$AB$263,0)),0,1)</f>
        <v>0</v>
      </c>
      <c r="BP24" s="97">
        <f>IF(ISNA(MATCH(BC24,'Overlap Study'!$V$240:$V$263,0)),0,1)</f>
        <v>0</v>
      </c>
      <c r="BQ24" s="97">
        <f>IF(ISNA(MATCH(BC24,'Overlap Study'!$P$240:$P$263,0)),0,1)</f>
        <v>1</v>
      </c>
      <c r="BR24" s="97"/>
      <c r="BS24" s="106"/>
      <c r="BT24">
        <f t="shared" si="0"/>
        <v>9</v>
      </c>
      <c r="BW24" s="97"/>
      <c r="BX24" s="133">
        <v>71</v>
      </c>
      <c r="BY24" s="210">
        <f>SUM(CA24:CI24)</f>
        <v>1</v>
      </c>
      <c r="BZ24" s="112">
        <f>IF(ISNA(MATCH(BX24,'Overlap Study'!$EA$186:$EA$240,0)),0,1)</f>
        <v>0</v>
      </c>
      <c r="CA24" s="97">
        <f>IF(ISNA(MATCH(BX24,'Overlap Study'!$DJ$270:$DJ$281,0)),0,1)</f>
        <v>0</v>
      </c>
      <c r="CB24" s="99">
        <f>IF(ISNA(MATCH(BX24,'Overlap Study'!$CU$270:$CU$281,0)),0,1)</f>
        <v>0</v>
      </c>
      <c r="CC24" s="99">
        <f>IF(ISNA(MATCH(BX24,'Overlap Study'!$CG$270:$CG$281,0)),0,1)</f>
        <v>0</v>
      </c>
      <c r="CD24" s="97">
        <f>IF(ISNA(MATCH(BX24,'Overlap Study'!$BU$270:$BU$281,0)),0,1)</f>
        <v>0</v>
      </c>
      <c r="CE24" s="97">
        <f>IF(ISNA(MATCH(BX24,'Overlap Study'!$BJ$270:$BJ$281,0)),0,1)</f>
        <v>0</v>
      </c>
      <c r="CF24" s="97">
        <f>IF(ISNA(MATCH(BX24,'Overlap Study'!$AZ$270:$AZ$281,0)),0,1)</f>
        <v>0</v>
      </c>
      <c r="CG24" s="97">
        <f>IF(ISNA(MATCH(BX24,'Overlap Study'!$AT$270:$AT$281,0)),0,1)</f>
        <v>1</v>
      </c>
      <c r="CH24" s="97">
        <f>IF(ISNA(MATCH(BX24,'Overlap Study'!$AN$270:$AN$281,0)),0,1)</f>
        <v>0</v>
      </c>
      <c r="CI24" s="106">
        <f>IF(ISNA(MATCH(BX24,'Overlap Study'!$AH$270:$AH$281,0)),0,1)</f>
        <v>0</v>
      </c>
      <c r="CJ24" s="97">
        <f>IF(ISNA(MATCH($BX24,'Overlap Study'!$AB$270:$AB$281,0)),0,1)</f>
        <v>1</v>
      </c>
      <c r="CK24" s="97">
        <f>IF(ISNA(MATCH($BX24,'Overlap Study'!$V$270:$V$281,0)),0,1)</f>
        <v>0</v>
      </c>
      <c r="CL24" s="97">
        <f>IF(ISNA(MATCH($BX24,'Overlap Study'!$P$270:$P$281,0)),0,1)</f>
        <v>1</v>
      </c>
      <c r="CM24" s="97"/>
      <c r="CN24" s="106"/>
      <c r="CO24">
        <f t="shared" si="1"/>
        <v>8</v>
      </c>
      <c r="CQ24" s="10"/>
      <c r="CR24" s="10"/>
      <c r="CS24" s="133">
        <v>247</v>
      </c>
      <c r="CT24" s="471">
        <f t="shared" si="3"/>
        <v>1</v>
      </c>
      <c r="CU24" s="97">
        <f>IF(ISNA(MATCH(CS24,'Overlap Study'!$EB$186:$EB$200,0)),0,1)</f>
        <v>0</v>
      </c>
      <c r="CV24" s="97">
        <f>IF(ISNA(MATCH(CS24,'Overlap Study'!$DJ$288:$DJ$293,0)),0,1)</f>
        <v>0</v>
      </c>
      <c r="CW24" s="99">
        <f>IF(ISNA(MATCH(CS24,'Overlap Study'!$CU$288:$CU$293,0)),0,1)</f>
        <v>0</v>
      </c>
      <c r="CX24" s="99">
        <f>IF(ISNA(MATCH(CS24,'Overlap Study'!$CG$288:$CG$293,0)),0,1)</f>
        <v>0</v>
      </c>
      <c r="CY24" s="97">
        <f>IF(ISNA(MATCH(CS24,'Overlap Study'!$BU$288:$BU$293,0)),0,1)</f>
        <v>0</v>
      </c>
      <c r="CZ24" s="97">
        <f>IF(ISNA(MATCH(CS24,'Overlap Study'!$BJ$288:$BJ$293,0)),0,1)</f>
        <v>1</v>
      </c>
      <c r="DA24" s="97">
        <f>IF(ISNA(MATCH(CS24,'Overlap Study'!$AZ$288:$AZ$293,0)),0,1)</f>
        <v>0</v>
      </c>
      <c r="DB24" s="97">
        <f>IF(ISNA(MATCH(CS24,'Overlap Study'!$AT$288:$AT$293,0)),0,1)</f>
        <v>0</v>
      </c>
      <c r="DC24" s="97">
        <f>IF(ISNA(MATCH(CS24,'Overlap Study'!$AN$288:$AN$293,0)),0,1)</f>
        <v>0</v>
      </c>
      <c r="DD24" s="97">
        <f>IF(ISNA(MATCH(CS24,'Overlap Study'!$AH$288:$AH$293,0)),0,1)</f>
        <v>0</v>
      </c>
      <c r="DE24" s="112">
        <f>IF(ISNA(MATCH(CS24,'Overlap Study'!$AB$288:$AB$293,0)),0,1)</f>
        <v>0</v>
      </c>
      <c r="DF24" s="97">
        <f>IF(ISNA(MATCH(CS24,'Overlap Study'!$V$288:$V$293,0)),0,1)</f>
        <v>0</v>
      </c>
      <c r="DG24" s="97">
        <f>IF(ISNA(MATCH(CS24,'Overlap Study'!$P$288:$P$293,0)),0,1)</f>
        <v>0</v>
      </c>
      <c r="DH24" s="97"/>
      <c r="DI24" s="106"/>
      <c r="DJ24">
        <f t="shared" si="4"/>
        <v>2</v>
      </c>
      <c r="DN24" s="133">
        <v>1241</v>
      </c>
      <c r="DO24" s="471">
        <f>SUM(DP24:DY24)</f>
        <v>1</v>
      </c>
      <c r="DP24" s="97">
        <f>IF(ISNA(MATCH($DN24,'Overlap Study'!$EC$186:$EC$200,0)),0,1)</f>
        <v>0</v>
      </c>
      <c r="DQ24" s="97">
        <f>IF(ISNA(MATCH($DN24,'Overlap Study'!$DJ$300:$DJ$302,0)),0,1)</f>
        <v>1</v>
      </c>
      <c r="DR24" s="99">
        <f>IF(ISNA(MATCH($DN24,'Overlap Study'!$CU$300:$CU$302,0)),0,1)</f>
        <v>0</v>
      </c>
      <c r="DS24" s="99">
        <f>IF(ISNA(MATCH($DN24,'Overlap Study'!$CG$300:$CG$302,0)),0,1)</f>
        <v>0</v>
      </c>
      <c r="DT24" s="97">
        <f>IF(ISNA(MATCH(DN24,'Overlap Study'!$BU$300:$BU$302,0)),0,1)</f>
        <v>0</v>
      </c>
      <c r="DU24" s="97">
        <f>IF(ISNA(MATCH(DN24,'Overlap Study'!$BJ$300:$BJ$302,0)),0,1)</f>
        <v>0</v>
      </c>
      <c r="DV24" s="97">
        <f>IF(ISNA(MATCH(DN24,'Overlap Study'!$AZ$300:$AZ$302,0)),0,1)</f>
        <v>0</v>
      </c>
      <c r="DW24" s="97">
        <f>IF(ISNA(MATCH(DN24,'Overlap Study'!$AT$300:$AT$302,0)),0,1)</f>
        <v>0</v>
      </c>
      <c r="DX24" s="97">
        <f>IF(ISNA(MATCH(DN24,'Overlap Study'!$AN$300:$AN$302,0)),0,1)</f>
        <v>0</v>
      </c>
      <c r="DY24" s="97">
        <f>IF(ISNA(MATCH(DN24,'Overlap Study'!$AH$300:$AH$302,0)),0,1)</f>
        <v>0</v>
      </c>
      <c r="DZ24" s="112">
        <f>IF(ISNA(MATCH($DN24,'Overlap Study'!$AB$300:$AB$302,0)),0,1)</f>
        <v>0</v>
      </c>
      <c r="EA24" s="97">
        <f>IF(ISNA(MATCH($DN24,'Overlap Study'!$V$300:$V$302,0)),0,1)</f>
        <v>0</v>
      </c>
      <c r="EB24" s="97">
        <f>IF(ISNA(MATCH($DN24,'Overlap Study'!$P$300:$P$302,0)),0,1)</f>
        <v>0</v>
      </c>
      <c r="EC24" s="97"/>
      <c r="ED24" s="106"/>
      <c r="EE24" s="2">
        <f t="shared" si="2"/>
        <v>3</v>
      </c>
    </row>
    <row r="25" spans="1:135" x14ac:dyDescent="0.2">
      <c r="A25" s="98"/>
      <c r="B25" s="206"/>
      <c r="C25" s="110"/>
      <c r="E25" s="98"/>
      <c r="F25" s="1"/>
      <c r="L25" s="118">
        <f t="shared" si="5"/>
        <v>24</v>
      </c>
      <c r="N25" s="105">
        <v>330</v>
      </c>
      <c r="O25" s="210">
        <f>SUM(P25:Y25)</f>
        <v>7</v>
      </c>
      <c r="P25" s="97">
        <f>IF(ISNA(MATCH(N25,'Overlap Study'!DY$62:DY$174,0)),0,1)</f>
        <v>1</v>
      </c>
      <c r="Q25" s="97">
        <f>IF(ISNA(MATCH(N25,'Overlap Study'!DJ$62:DJ$157,0)),0,1)</f>
        <v>0</v>
      </c>
      <c r="R25" s="99">
        <f>IF(ISNA(MATCH(N25,'Overlap Study'!CU$62:CU$157,0)),0,1)</f>
        <v>1</v>
      </c>
      <c r="S25" s="99">
        <f>IF(ISNA(MATCH(N25,'Overlap Study'!CG$62:CG$157,0)),0,1)</f>
        <v>1</v>
      </c>
      <c r="T25" s="97">
        <f>IF(ISNA(MATCH(N25,'Overlap Study'!BU$62:BU$157,0)),0,1)</f>
        <v>1</v>
      </c>
      <c r="U25" s="97">
        <f>IF(ISNA(MATCH(N25,'Overlap Study'!BJ$62:BJ$157,0)),0,1)</f>
        <v>0</v>
      </c>
      <c r="V25" s="97">
        <f>IF(ISNA(MATCH($N25,'Overlap Study'!AZ$62:AZ$157,0)),0,1)</f>
        <v>1</v>
      </c>
      <c r="W25" s="97">
        <f>IF(ISNA(MATCH($N25,'Overlap Study'!AT$62:AT$157,0)),0,1)</f>
        <v>1</v>
      </c>
      <c r="X25" s="97">
        <f>IF(ISNA(MATCH($N25,'Overlap Study'!AN$62:AN$157,0)),0,1)</f>
        <v>0</v>
      </c>
      <c r="Y25" s="106">
        <f>IF(ISNA(MATCH($N25,'Overlap Study'!AH$62:AH$157,0)),0,1)</f>
        <v>1</v>
      </c>
      <c r="Z25" s="97">
        <f>IF(ISNA(MATCH($N25,'Overlap Study'!AB$62:AB$157,0)),0,1)</f>
        <v>1</v>
      </c>
      <c r="AA25" s="97">
        <f>IF(ISNA(MATCH($N25,'Overlap Study'!V$62:V$157,0)),0,1)</f>
        <v>1</v>
      </c>
      <c r="AB25" s="97">
        <f>IF(ISNA(MATCH($N25,'Overlap Study'!P$62:P$157,0)),0,1)</f>
        <v>1</v>
      </c>
      <c r="AC25" s="97">
        <f>IF(ISNA(MATCH($N25,'Overlap Study'!H$53:H$132,0)),0,1)</f>
        <v>0</v>
      </c>
      <c r="AD25" s="106">
        <f>IF(ISNA(MATCH($N25,'Overlap Study'!B$53:B$100,0)),0,1)</f>
        <v>1</v>
      </c>
      <c r="AF25" s="98"/>
      <c r="AH25" s="164">
        <v>503</v>
      </c>
      <c r="AI25" s="210">
        <f>SUM(AJ25:AS25)</f>
        <v>4</v>
      </c>
      <c r="AJ25" s="97">
        <f>IF(ISNA(MATCH($AH25,'Overlap Study'!$DY$186:$DY$245,0)),0,1)</f>
        <v>0</v>
      </c>
      <c r="AK25" s="97">
        <f>IF(ISNA(MATCH($AH25,'Overlap Study'!$DJ$186:$DJ$233,0)),0,1)</f>
        <v>0</v>
      </c>
      <c r="AL25" s="99">
        <f>IF(ISNA(MATCH($AH25,'Overlap Study'!$CU$186:$CU$233,0)),0,1)</f>
        <v>0</v>
      </c>
      <c r="AM25" s="99">
        <f>IF(ISNA(MATCH($AH25,'Overlap Study'!$CG$186:$CG$233,0)),0,1)</f>
        <v>0</v>
      </c>
      <c r="AN25" s="97">
        <f>IF(ISNA(MATCH($AH25,'Overlap Study'!$BU$186:$BU$233,0)),0,1)</f>
        <v>0</v>
      </c>
      <c r="AO25" s="97">
        <f>IF(ISNA(MATCH(AH25,'Overlap Study'!BJ$186:BJ$233,0)),0,1)</f>
        <v>1</v>
      </c>
      <c r="AP25" s="97">
        <f>IF(ISNA(MATCH($AH25,'Overlap Study'!AZ$186:AZ$233,0)),0,1)</f>
        <v>0</v>
      </c>
      <c r="AQ25" s="97">
        <f>IF(ISNA(MATCH($AH25,'Overlap Study'!AT$186:AT$233,0)),0,1)</f>
        <v>1</v>
      </c>
      <c r="AR25" s="97">
        <f>IF(ISNA(MATCH($AH25,'Overlap Study'!AN$186:AN$233,0)),0,1)</f>
        <v>1</v>
      </c>
      <c r="AS25" s="97">
        <f>IF(ISNA(MATCH($AH25,'Overlap Study'!AH$186:AH$233,0)),0,1)</f>
        <v>1</v>
      </c>
      <c r="AT25" s="97">
        <f>IF(ISNA(MATCH(AH25,'Overlap Study'!$AB$186:$AB$233,0)),0,1)</f>
        <v>0</v>
      </c>
      <c r="AU25" s="97">
        <f>IF(ISNA(MATCH($AH25,'Overlap Study'!$V$186:$V$233,0)),0,1)</f>
        <v>0</v>
      </c>
      <c r="AV25" s="97">
        <f>IF(ISNA(MATCH($AH25,'Overlap Study'!$P$186:$P$233,0)),0,1)</f>
        <v>0</v>
      </c>
      <c r="AW25" s="97"/>
      <c r="AX25" s="106"/>
      <c r="AZ25" s="98"/>
      <c r="BB25" s="97"/>
      <c r="BC25" s="166">
        <v>135</v>
      </c>
      <c r="BD25" s="105">
        <f>SUM(BE25:BN25)</f>
        <v>2</v>
      </c>
      <c r="BE25" s="112">
        <f>IF(ISNA(MATCH($BC25,'Overlap Study'!$DZ$186:$DZ$240,0)),0,1)</f>
        <v>0</v>
      </c>
      <c r="BF25" s="97">
        <f>IF(ISNA(MATCH(BC25,'Overlap Study'!$DJ$240:$DJ$263,0)),0,1)</f>
        <v>0</v>
      </c>
      <c r="BG25" s="99">
        <f>IF(ISNA(MATCH(BC25,'Overlap Study'!$CU$240:$CU$263,0)),0,1)</f>
        <v>0</v>
      </c>
      <c r="BH25" s="99">
        <f>IF(ISNA(MATCH(BC25,'Overlap Study'!$CG$240:$CG$263,0)),0,1)</f>
        <v>0</v>
      </c>
      <c r="BI25" s="97">
        <f>IF(ISNA(MATCH(BC25,'Overlap Study'!$BU$240:$BU$263,0)),0,1)</f>
        <v>0</v>
      </c>
      <c r="BJ25" s="97">
        <f>IF(ISNA(MATCH(BC25,'Overlap Study'!$BJ$240:$BJ$263,0)),0,1)</f>
        <v>1</v>
      </c>
      <c r="BK25" s="97">
        <f>IF(ISNA(MATCH(BC25,'Overlap Study'!$AZ$240:$AZ$263,0)),0,1)</f>
        <v>0</v>
      </c>
      <c r="BL25" s="97">
        <f>IF(ISNA(MATCH(BC25,'Overlap Study'!$AT$240:$AT$263,0)),0,1)</f>
        <v>0</v>
      </c>
      <c r="BM25" s="97">
        <f>IF(ISNA(MATCH(BC25,'Overlap Study'!$AN$240:$AN$263,0)),0,1)</f>
        <v>0</v>
      </c>
      <c r="BN25" s="106">
        <f>IF(ISNA(MATCH(BC25,'Overlap Study'!$AH$240:$AH$263,0)),0,1)</f>
        <v>1</v>
      </c>
      <c r="BO25" s="97">
        <f>IF(ISNA(MATCH(BC25,'Overlap Study'!$AB$240:$AB$263,0)),0,1)</f>
        <v>0</v>
      </c>
      <c r="BP25" s="97">
        <f>IF(ISNA(MATCH(BC25,'Overlap Study'!$V$240:$V$263,0)),0,1)</f>
        <v>0</v>
      </c>
      <c r="BQ25" s="97">
        <f>IF(ISNA(MATCH(BC25,'Overlap Study'!$P$240:$P$263,0)),0,1)</f>
        <v>0</v>
      </c>
      <c r="BR25" s="97"/>
      <c r="BS25" s="106"/>
      <c r="BT25">
        <f t="shared" si="0"/>
        <v>5</v>
      </c>
      <c r="BW25" s="97"/>
      <c r="BX25" s="133">
        <v>108</v>
      </c>
      <c r="BY25" s="210">
        <f>SUM(CA25:CI25)</f>
        <v>1</v>
      </c>
      <c r="BZ25" s="112">
        <f>IF(ISNA(MATCH(BX25,'Overlap Study'!$EA$186:$EA$240,0)),0,1)</f>
        <v>0</v>
      </c>
      <c r="CA25" s="97">
        <f>IF(ISNA(MATCH(BX25,'Overlap Study'!$DJ$270:$DJ$281,0)),0,1)</f>
        <v>0</v>
      </c>
      <c r="CB25" s="99">
        <f>IF(ISNA(MATCH(BX25,'Overlap Study'!$CU$270:$CU$281,0)),0,1)</f>
        <v>0</v>
      </c>
      <c r="CC25" s="99">
        <f>IF(ISNA(MATCH(BX25,'Overlap Study'!$CG$270:$CG$281,0)),0,1)</f>
        <v>0</v>
      </c>
      <c r="CD25" s="97">
        <f>IF(ISNA(MATCH(BX25,'Overlap Study'!$BU$270:$BU$281,0)),0,1)</f>
        <v>0</v>
      </c>
      <c r="CE25" s="97">
        <f>IF(ISNA(MATCH(BX25,'Overlap Study'!$BJ$270:$BJ$281,0)),0,1)</f>
        <v>0</v>
      </c>
      <c r="CF25" s="97">
        <f>IF(ISNA(MATCH(BX25,'Overlap Study'!$AZ$270:$AZ$281,0)),0,1)</f>
        <v>0</v>
      </c>
      <c r="CG25" s="97">
        <f>IF(ISNA(MATCH(BX25,'Overlap Study'!$AT$270:$AT$281,0)),0,1)</f>
        <v>0</v>
      </c>
      <c r="CH25" s="97">
        <f>IF(ISNA(MATCH(BX25,'Overlap Study'!$AN$270:$AN$281,0)),0,1)</f>
        <v>0</v>
      </c>
      <c r="CI25" s="106">
        <f>IF(ISNA(MATCH(BX25,'Overlap Study'!$AH$270:$AH$281,0)),0,1)</f>
        <v>1</v>
      </c>
      <c r="CJ25" s="97">
        <f>IF(ISNA(MATCH($BX25,'Overlap Study'!$AB$270:$AB$281,0)),0,1)</f>
        <v>0</v>
      </c>
      <c r="CK25" s="97">
        <f>IF(ISNA(MATCH($BX25,'Overlap Study'!$V$270:$V$281,0)),0,1)</f>
        <v>0</v>
      </c>
      <c r="CL25" s="97">
        <f>IF(ISNA(MATCH($BX25,'Overlap Study'!$P$270:$P$281,0)),0,1)</f>
        <v>0</v>
      </c>
      <c r="CM25" s="97"/>
      <c r="CN25" s="106"/>
      <c r="CO25">
        <f t="shared" si="1"/>
        <v>3</v>
      </c>
      <c r="CQ25" s="10"/>
      <c r="CR25" s="10"/>
      <c r="CS25" s="133">
        <v>294</v>
      </c>
      <c r="CT25" s="471">
        <f t="shared" si="3"/>
        <v>1</v>
      </c>
      <c r="CU25" s="97">
        <f>IF(ISNA(MATCH(CS25,'Overlap Study'!$EB$186:$EB$200,0)),0,1)</f>
        <v>0</v>
      </c>
      <c r="CV25" s="97">
        <f>IF(ISNA(MATCH(CS25,'Overlap Study'!$DJ$288:$DJ$293,0)),0,1)</f>
        <v>0</v>
      </c>
      <c r="CW25" s="99">
        <f>IF(ISNA(MATCH(CS25,'Overlap Study'!$CU$288:$CU$293,0)),0,1)</f>
        <v>0</v>
      </c>
      <c r="CX25" s="99">
        <f>IF(ISNA(MATCH(CS25,'Overlap Study'!$CG$288:$CG$293,0)),0,1)</f>
        <v>0</v>
      </c>
      <c r="CY25" s="97">
        <f>IF(ISNA(MATCH(CS25,'Overlap Study'!$BU$288:$BU$293,0)),0,1)</f>
        <v>1</v>
      </c>
      <c r="CZ25" s="97">
        <f>IF(ISNA(MATCH(CS25,'Overlap Study'!$BJ$288:$BJ$293,0)),0,1)</f>
        <v>0</v>
      </c>
      <c r="DA25" s="97">
        <f>IF(ISNA(MATCH(CS25,'Overlap Study'!$AZ$288:$AZ$293,0)),0,1)</f>
        <v>0</v>
      </c>
      <c r="DB25" s="97">
        <f>IF(ISNA(MATCH(CS25,'Overlap Study'!$AT$288:$AT$293,0)),0,1)</f>
        <v>0</v>
      </c>
      <c r="DC25" s="97">
        <f>IF(ISNA(MATCH(CS25,'Overlap Study'!$AN$288:$AN$293,0)),0,1)</f>
        <v>0</v>
      </c>
      <c r="DD25" s="97">
        <f>IF(ISNA(MATCH(CS25,'Overlap Study'!$AH$288:$AH$293,0)),0,1)</f>
        <v>0</v>
      </c>
      <c r="DE25" s="112">
        <f>IF(ISNA(MATCH(CS25,'Overlap Study'!$AB$288:$AB$293,0)),0,1)</f>
        <v>0</v>
      </c>
      <c r="DF25" s="97">
        <f>IF(ISNA(MATCH(CS25,'Overlap Study'!$V$288:$V$293,0)),0,1)</f>
        <v>0</v>
      </c>
      <c r="DG25" s="97">
        <f>IF(ISNA(MATCH(CS25,'Overlap Study'!$P$288:$P$293,0)),0,1)</f>
        <v>0</v>
      </c>
      <c r="DH25" s="97"/>
      <c r="DI25" s="106"/>
      <c r="DJ25">
        <f t="shared" si="4"/>
        <v>3</v>
      </c>
      <c r="DN25" s="133">
        <v>1477</v>
      </c>
      <c r="DO25" s="471">
        <f>SUM(DP25:DY25)</f>
        <v>1</v>
      </c>
      <c r="DP25" s="97">
        <f>IF(ISNA(MATCH($DN25,'Overlap Study'!$EC$186:$EC$200,0)),0,1)</f>
        <v>0</v>
      </c>
      <c r="DQ25" s="97">
        <f>IF(ISNA(MATCH($DN25,'Overlap Study'!$DJ$300:$DJ$302,0)),0,1)</f>
        <v>1</v>
      </c>
      <c r="DR25" s="99">
        <f>IF(ISNA(MATCH($DN25,'Overlap Study'!$CU$300:$CU$302,0)),0,1)</f>
        <v>0</v>
      </c>
      <c r="DS25" s="99">
        <f>IF(ISNA(MATCH($DN25,'Overlap Study'!$CG$300:$CG$302,0)),0,1)</f>
        <v>0</v>
      </c>
      <c r="DT25" s="97">
        <f>IF(ISNA(MATCH(DN25,'Overlap Study'!$BU$300:$BU$302,0)),0,1)</f>
        <v>0</v>
      </c>
      <c r="DU25" s="97">
        <f>IF(ISNA(MATCH(DN25,'Overlap Study'!$BJ$300:$BJ$302,0)),0,1)</f>
        <v>0</v>
      </c>
      <c r="DV25" s="97">
        <f>IF(ISNA(MATCH(DN25,'Overlap Study'!$AZ$300:$AZ$302,0)),0,1)</f>
        <v>0</v>
      </c>
      <c r="DW25" s="97">
        <f>IF(ISNA(MATCH(DN25,'Overlap Study'!$AT$300:$AT$302,0)),0,1)</f>
        <v>0</v>
      </c>
      <c r="DX25" s="97">
        <f>IF(ISNA(MATCH(DN25,'Overlap Study'!$AN$300:$AN$302,0)),0,1)</f>
        <v>0</v>
      </c>
      <c r="DY25" s="97">
        <f>IF(ISNA(MATCH(DN25,'Overlap Study'!$AH$300:$AH$302,0)),0,1)</f>
        <v>0</v>
      </c>
      <c r="DZ25" s="112">
        <f>IF(ISNA(MATCH($DN25,'Overlap Study'!$AB$300:$AB$302,0)),0,1)</f>
        <v>0</v>
      </c>
      <c r="EA25" s="97">
        <f>IF(ISNA(MATCH($DN25,'Overlap Study'!$V$300:$V$302,0)),0,1)</f>
        <v>0</v>
      </c>
      <c r="EB25" s="97">
        <f>IF(ISNA(MATCH($DN25,'Overlap Study'!$P$300:$P$302,0)),0,1)</f>
        <v>0</v>
      </c>
      <c r="EC25" s="97"/>
      <c r="ED25" s="106"/>
      <c r="EE25" s="2">
        <f t="shared" si="2"/>
        <v>4</v>
      </c>
    </row>
    <row r="26" spans="1:135" x14ac:dyDescent="0.2">
      <c r="A26" s="98"/>
      <c r="B26" s="206"/>
      <c r="C26" s="110"/>
      <c r="E26" s="98"/>
      <c r="F26" s="1"/>
      <c r="L26" s="118">
        <f t="shared" si="5"/>
        <v>25</v>
      </c>
      <c r="N26" s="105">
        <v>1717</v>
      </c>
      <c r="O26" s="210">
        <f>SUM(P26:Y26)</f>
        <v>7</v>
      </c>
      <c r="P26" s="97">
        <f>IF(ISNA(MATCH(N26,'Overlap Study'!DY$62:DY$174,0)),0,1)</f>
        <v>1</v>
      </c>
      <c r="Q26" s="97">
        <f>IF(ISNA(MATCH(N26,'Overlap Study'!DJ$62:DJ$157,0)),0,1)</f>
        <v>1</v>
      </c>
      <c r="R26" s="99">
        <f>IF(ISNA(MATCH(N26,'Overlap Study'!CU$62:CU$157,0)),0,1)</f>
        <v>1</v>
      </c>
      <c r="S26" s="99">
        <f>IF(ISNA(MATCH(N26,'Overlap Study'!CG$62:CG$157,0)),0,1)</f>
        <v>1</v>
      </c>
      <c r="T26" s="97">
        <f>IF(ISNA(MATCH(N26,'Overlap Study'!BU$62:BU$157,0)),0,1)</f>
        <v>1</v>
      </c>
      <c r="U26" s="97">
        <f>IF(ISNA(MATCH(N26,'Overlap Study'!BJ$62:BJ$157,0)),0,1)</f>
        <v>1</v>
      </c>
      <c r="V26" s="97">
        <f>IF(ISNA(MATCH($N26,'Overlap Study'!AZ$62:AZ$157,0)),0,1)</f>
        <v>1</v>
      </c>
      <c r="W26" s="97">
        <f>IF(ISNA(MATCH($N26,'Overlap Study'!AT$62:AT$157,0)),0,1)</f>
        <v>0</v>
      </c>
      <c r="X26" s="97">
        <f>IF(ISNA(MATCH($N26,'Overlap Study'!AN$62:AN$157,0)),0,1)</f>
        <v>0</v>
      </c>
      <c r="Y26" s="106">
        <f>IF(ISNA(MATCH($N26,'Overlap Study'!AH$62:AH$157,0)),0,1)</f>
        <v>0</v>
      </c>
      <c r="Z26" s="97">
        <f>IF(ISNA(MATCH($N26,'Overlap Study'!AB$62:AB$157,0)),0,1)</f>
        <v>0</v>
      </c>
      <c r="AA26" s="97">
        <f>IF(ISNA(MATCH($N26,'Overlap Study'!V$62:V$157,0)),0,1)</f>
        <v>0</v>
      </c>
      <c r="AB26" s="97">
        <f>IF(ISNA(MATCH($N26,'Overlap Study'!P$62:P$157,0)),0,1)</f>
        <v>0</v>
      </c>
      <c r="AC26" s="97">
        <f>IF(ISNA(MATCH($N26,'Overlap Study'!H$53:H$132,0)),0,1)</f>
        <v>0</v>
      </c>
      <c r="AD26" s="106">
        <f>IF(ISNA(MATCH($N26,'Overlap Study'!B$53:B$100,0)),0,1)</f>
        <v>0</v>
      </c>
      <c r="AF26" s="98"/>
      <c r="AH26" s="196">
        <v>968</v>
      </c>
      <c r="AI26" s="210">
        <f>SUM(AJ26:AS26)</f>
        <v>4</v>
      </c>
      <c r="AJ26" s="97">
        <f>IF(ISNA(MATCH($AH26,'Overlap Study'!$DY$186:$DY$245,0)),0,1)</f>
        <v>0</v>
      </c>
      <c r="AK26" s="97">
        <f>IF(ISNA(MATCH($AH26,'Overlap Study'!$DJ$186:$DJ$233,0)),0,1)</f>
        <v>0</v>
      </c>
      <c r="AL26" s="99">
        <f>IF(ISNA(MATCH($AH26,'Overlap Study'!$CU$186:$CU$233,0)),0,1)</f>
        <v>0</v>
      </c>
      <c r="AM26" s="99">
        <f>IF(ISNA(MATCH($AH26,'Overlap Study'!$CG$186:$CG$233,0)),0,1)</f>
        <v>1</v>
      </c>
      <c r="AN26" s="97">
        <f>IF(ISNA(MATCH($AH26,'Overlap Study'!$BU$186:$BU$233,0)),0,1)</f>
        <v>1</v>
      </c>
      <c r="AO26" s="97">
        <f>IF(ISNA(MATCH(AH26,'Overlap Study'!BJ$186:BJ$233,0)),0,1)</f>
        <v>0</v>
      </c>
      <c r="AP26" s="97">
        <f>IF(ISNA(MATCH($AH26,'Overlap Study'!AZ$186:AZ$233,0)),0,1)</f>
        <v>1</v>
      </c>
      <c r="AQ26" s="97">
        <f>IF(ISNA(MATCH($AH26,'Overlap Study'!AT$186:AT$233,0)),0,1)</f>
        <v>0</v>
      </c>
      <c r="AR26" s="97">
        <f>IF(ISNA(MATCH($AH26,'Overlap Study'!AN$186:AN$233,0)),0,1)</f>
        <v>1</v>
      </c>
      <c r="AS26" s="97">
        <f>IF(ISNA(MATCH($AH26,'Overlap Study'!AH$186:AH$233,0)),0,1)</f>
        <v>0</v>
      </c>
      <c r="AT26" s="97">
        <f>IF(ISNA(MATCH(AH26,'Overlap Study'!$AB$186:$AB$233,0)),0,1)</f>
        <v>0</v>
      </c>
      <c r="AU26" s="97">
        <f>IF(ISNA(MATCH($AH26,'Overlap Study'!$V$186:$V$233,0)),0,1)</f>
        <v>0</v>
      </c>
      <c r="AV26" s="97">
        <f>IF(ISNA(MATCH($AH26,'Overlap Study'!$P$186:$P$233,0)),0,1)</f>
        <v>0</v>
      </c>
      <c r="AW26" s="97"/>
      <c r="AX26" s="106"/>
      <c r="AZ26" s="153"/>
      <c r="BB26" s="97"/>
      <c r="BC26" s="164">
        <v>175</v>
      </c>
      <c r="BD26" s="105">
        <f>SUM(BE26:BN26)</f>
        <v>2</v>
      </c>
      <c r="BE26" s="112">
        <f>IF(ISNA(MATCH($BC26,'Overlap Study'!$DZ$186:$DZ$240,0)),0,1)</f>
        <v>1</v>
      </c>
      <c r="BF26" s="97">
        <f>IF(ISNA(MATCH(BC26,'Overlap Study'!$DJ$240:$DJ$263,0)),0,1)</f>
        <v>0</v>
      </c>
      <c r="BG26" s="99">
        <f>IF(ISNA(MATCH(BC26,'Overlap Study'!$CU$240:$CU$263,0)),0,1)</f>
        <v>0</v>
      </c>
      <c r="BH26" s="99">
        <f>IF(ISNA(MATCH(BC26,'Overlap Study'!$CG$240:$CG$263,0)),0,1)</f>
        <v>0</v>
      </c>
      <c r="BI26" s="97">
        <f>IF(ISNA(MATCH(BC26,'Overlap Study'!$BU$240:$BU$263,0)),0,1)</f>
        <v>0</v>
      </c>
      <c r="BJ26" s="97">
        <f>IF(ISNA(MATCH(BC26,'Overlap Study'!$BJ$240:$BJ$263,0)),0,1)</f>
        <v>0</v>
      </c>
      <c r="BK26" s="97">
        <f>IF(ISNA(MATCH(BC26,'Overlap Study'!$AZ$240:$AZ$263,0)),0,1)</f>
        <v>0</v>
      </c>
      <c r="BL26" s="97">
        <f>IF(ISNA(MATCH(BC26,'Overlap Study'!$AT$240:$AT$263,0)),0,1)</f>
        <v>0</v>
      </c>
      <c r="BM26" s="97">
        <f>IF(ISNA(MATCH(BC26,'Overlap Study'!$AN$240:$AN$263,0)),0,1)</f>
        <v>0</v>
      </c>
      <c r="BN26" s="106">
        <f>IF(ISNA(MATCH(BC26,'Overlap Study'!$AH$240:$AH$263,0)),0,1)</f>
        <v>1</v>
      </c>
      <c r="BO26" s="97">
        <f>IF(ISNA(MATCH(BC26,'Overlap Study'!$AB$240:$AB$263,0)),0,1)</f>
        <v>1</v>
      </c>
      <c r="BP26" s="97">
        <f>IF(ISNA(MATCH(BC26,'Overlap Study'!$V$240:$V$263,0)),0,1)</f>
        <v>1</v>
      </c>
      <c r="BQ26" s="97">
        <f>IF(ISNA(MATCH(BC26,'Overlap Study'!$P$240:$P$263,0)),0,1)</f>
        <v>0</v>
      </c>
      <c r="BR26" s="97"/>
      <c r="BS26" s="106"/>
      <c r="BT26">
        <f t="shared" si="0"/>
        <v>9</v>
      </c>
      <c r="BW26" s="97"/>
      <c r="BX26" s="133">
        <v>118</v>
      </c>
      <c r="BY26" s="210">
        <f>SUM(CA26:CI26)</f>
        <v>1</v>
      </c>
      <c r="BZ26" s="112">
        <f>IF(ISNA(MATCH(BX26,'Overlap Study'!$EA$186:$EA$240,0)),0,1)</f>
        <v>0</v>
      </c>
      <c r="CA26" s="97">
        <f>IF(ISNA(MATCH(BX26,'Overlap Study'!$DJ$270:$DJ$281,0)),0,1)</f>
        <v>0</v>
      </c>
      <c r="CB26" s="99">
        <f>IF(ISNA(MATCH(BX26,'Overlap Study'!$CU$270:$CU$281,0)),0,1)</f>
        <v>1</v>
      </c>
      <c r="CC26" s="99">
        <f>IF(ISNA(MATCH(BX26,'Overlap Study'!$CG$270:$CG$281,0)),0,1)</f>
        <v>0</v>
      </c>
      <c r="CD26" s="97">
        <f>IF(ISNA(MATCH(BX26,'Overlap Study'!$BU$270:$BU$281,0)),0,1)</f>
        <v>0</v>
      </c>
      <c r="CE26" s="97">
        <f>IF(ISNA(MATCH(BX26,'Overlap Study'!$BJ$270:$BJ$281,0)),0,1)</f>
        <v>0</v>
      </c>
      <c r="CF26" s="97">
        <f>IF(ISNA(MATCH(BX26,'Overlap Study'!$AZ$270:$AZ$281,0)),0,1)</f>
        <v>0</v>
      </c>
      <c r="CG26" s="97">
        <f>IF(ISNA(MATCH(BX26,'Overlap Study'!$AT$270:$AT$281,0)),0,1)</f>
        <v>0</v>
      </c>
      <c r="CH26" s="97">
        <f>IF(ISNA(MATCH(BX26,'Overlap Study'!$AN$270:$AN$281,0)),0,1)</f>
        <v>0</v>
      </c>
      <c r="CI26" s="106">
        <f>IF(ISNA(MATCH(BX26,'Overlap Study'!$AH$270:$AH$281,0)),0,1)</f>
        <v>0</v>
      </c>
      <c r="CJ26" s="97">
        <f>IF(ISNA(MATCH($BX26,'Overlap Study'!$AB$270:$AB$281,0)),0,1)</f>
        <v>0</v>
      </c>
      <c r="CK26" s="97">
        <f>IF(ISNA(MATCH($BX26,'Overlap Study'!$V$270:$V$281,0)),0,1)</f>
        <v>0</v>
      </c>
      <c r="CL26" s="97">
        <f>IF(ISNA(MATCH($BX26,'Overlap Study'!$P$270:$P$281,0)),0,1)</f>
        <v>1</v>
      </c>
      <c r="CM26" s="97"/>
      <c r="CN26" s="106"/>
      <c r="CO26">
        <f t="shared" si="1"/>
        <v>9</v>
      </c>
      <c r="CQ26" s="10"/>
      <c r="CR26" s="10"/>
      <c r="CS26" s="133">
        <v>296</v>
      </c>
      <c r="CT26" s="471">
        <f t="shared" si="3"/>
        <v>1</v>
      </c>
      <c r="CU26" s="97">
        <f>IF(ISNA(MATCH(CS26,'Overlap Study'!$EB$186:$EB$200,0)),0,1)</f>
        <v>0</v>
      </c>
      <c r="CV26" s="97">
        <f>IF(ISNA(MATCH(CS26,'Overlap Study'!$DJ$288:$DJ$293,0)),0,1)</f>
        <v>0</v>
      </c>
      <c r="CW26" s="99">
        <f>IF(ISNA(MATCH(CS26,'Overlap Study'!$CU$288:$CU$293,0)),0,1)</f>
        <v>0</v>
      </c>
      <c r="CX26" s="99">
        <f>IF(ISNA(MATCH(CS26,'Overlap Study'!$CG$288:$CG$293,0)),0,1)</f>
        <v>0</v>
      </c>
      <c r="CY26" s="97">
        <f>IF(ISNA(MATCH(CS26,'Overlap Study'!$BU$288:$BU$293,0)),0,1)</f>
        <v>0</v>
      </c>
      <c r="CZ26" s="97">
        <f>IF(ISNA(MATCH(CS26,'Overlap Study'!$BJ$288:$BJ$293,0)),0,1)</f>
        <v>0</v>
      </c>
      <c r="DA26" s="97">
        <f>IF(ISNA(MATCH(CS26,'Overlap Study'!$AZ$288:$AZ$293,0)),0,1)</f>
        <v>0</v>
      </c>
      <c r="DB26" s="97">
        <f>IF(ISNA(MATCH(CS26,'Overlap Study'!$AT$288:$AT$293,0)),0,1)</f>
        <v>0</v>
      </c>
      <c r="DC26" s="97">
        <f>IF(ISNA(MATCH(CS26,'Overlap Study'!$AN$288:$AN$293,0)),0,1)</f>
        <v>1</v>
      </c>
      <c r="DD26" s="97">
        <f>IF(ISNA(MATCH(CS26,'Overlap Study'!$AH$288:$AH$293,0)),0,1)</f>
        <v>0</v>
      </c>
      <c r="DE26" s="112">
        <f>IF(ISNA(MATCH(CS26,'Overlap Study'!$AB$288:$AB$293,0)),0,1)</f>
        <v>0</v>
      </c>
      <c r="DF26" s="97">
        <f>IF(ISNA(MATCH(CS26,'Overlap Study'!$V$288:$V$293,0)),0,1)</f>
        <v>0</v>
      </c>
      <c r="DG26" s="97">
        <f>IF(ISNA(MATCH(CS26,'Overlap Study'!$P$288:$P$293,0)),0,1)</f>
        <v>0</v>
      </c>
      <c r="DH26" s="97"/>
      <c r="DI26" s="106"/>
      <c r="DJ26">
        <f t="shared" si="4"/>
        <v>1</v>
      </c>
      <c r="DN26" s="215">
        <v>2848</v>
      </c>
      <c r="DO26" s="471">
        <f>SUM(DP26:DY26)</f>
        <v>1</v>
      </c>
      <c r="DP26" s="97">
        <f>IF(ISNA(MATCH($DN26,'Overlap Study'!$EC$186:$EC$200,0)),0,1)</f>
        <v>1</v>
      </c>
      <c r="DQ26" s="97">
        <f>IF(ISNA(MATCH($DN26,'Overlap Study'!$DJ$300:$DJ$302,0)),0,1)</f>
        <v>0</v>
      </c>
      <c r="DR26" s="99">
        <f>IF(ISNA(MATCH($DN26,'Overlap Study'!$CU$300:$CU$302,0)),0,1)</f>
        <v>0</v>
      </c>
      <c r="DS26" s="99">
        <f>IF(ISNA(MATCH($DN26,'Overlap Study'!$CG$300:$CG$302,0)),0,1)</f>
        <v>0</v>
      </c>
      <c r="DT26" s="97">
        <f>IF(ISNA(MATCH(DN26,'Overlap Study'!$BU$300:$BU$302,0)),0,1)</f>
        <v>0</v>
      </c>
      <c r="DU26" s="97">
        <f>IF(ISNA(MATCH(DN26,'Overlap Study'!$BJ$300:$BJ$302,0)),0,1)</f>
        <v>0</v>
      </c>
      <c r="DV26" s="97">
        <f>IF(ISNA(MATCH(DN26,'Overlap Study'!$AZ$300:$AZ$302,0)),0,1)</f>
        <v>0</v>
      </c>
      <c r="DW26" s="97">
        <f>IF(ISNA(MATCH(DN26,'Overlap Study'!$AT$300:$AT$302,0)),0,1)</f>
        <v>0</v>
      </c>
      <c r="DX26" s="97">
        <f>IF(ISNA(MATCH(DN26,'Overlap Study'!$AN$300:$AN$302,0)),0,1)</f>
        <v>0</v>
      </c>
      <c r="DY26" s="97">
        <f>IF(ISNA(MATCH(DN26,'Overlap Study'!$AH$300:$AH$302,0)),0,1)</f>
        <v>0</v>
      </c>
      <c r="DZ26" s="112">
        <f>IF(ISNA(MATCH($DN26,'Overlap Study'!$AB$300:$AB$302,0)),0,1)</f>
        <v>0</v>
      </c>
      <c r="EA26" s="97">
        <f>IF(ISNA(MATCH($DN26,'Overlap Study'!$V$300:$V$302,0)),0,1)</f>
        <v>0</v>
      </c>
      <c r="EB26" s="97">
        <f>IF(ISNA(MATCH($DN26,'Overlap Study'!$P$300:$P$302,0)),0,1)</f>
        <v>0</v>
      </c>
      <c r="EC26" s="97"/>
      <c r="ED26" s="106"/>
      <c r="EE26" s="2">
        <f t="shared" si="2"/>
        <v>1</v>
      </c>
    </row>
    <row r="27" spans="1:135" x14ac:dyDescent="0.2">
      <c r="A27" s="98"/>
      <c r="B27" s="206"/>
      <c r="C27" s="110"/>
      <c r="E27" s="98"/>
      <c r="F27" s="1"/>
      <c r="L27" s="118">
        <f t="shared" si="5"/>
        <v>26</v>
      </c>
      <c r="N27" s="105">
        <v>11</v>
      </c>
      <c r="O27" s="210">
        <f>SUM(P27:Y27)</f>
        <v>6</v>
      </c>
      <c r="P27" s="97">
        <f>IF(ISNA(MATCH(N27,'Overlap Study'!DY$62:DY$174,0)),0,1)</f>
        <v>1</v>
      </c>
      <c r="Q27" s="97">
        <f>IF(ISNA(MATCH(N27,'Overlap Study'!DJ$62:DJ$157,0)),0,1)</f>
        <v>1</v>
      </c>
      <c r="R27" s="99">
        <f>IF(ISNA(MATCH(N27,'Overlap Study'!CU$62:CU$157,0)),0,1)</f>
        <v>1</v>
      </c>
      <c r="S27" s="99">
        <f>IF(ISNA(MATCH(N27,'Overlap Study'!CG$62:CG$157,0)),0,1)</f>
        <v>1</v>
      </c>
      <c r="T27" s="97">
        <f>IF(ISNA(MATCH(N27,'Overlap Study'!BU$62:BU$157,0)),0,1)</f>
        <v>0</v>
      </c>
      <c r="U27" s="97">
        <f>IF(ISNA(MATCH(N27,'Overlap Study'!BJ$62:BJ$157,0)),0,1)</f>
        <v>0</v>
      </c>
      <c r="V27" s="97">
        <f>IF(ISNA(MATCH($N27,'Overlap Study'!AZ$62:AZ$157,0)),0,1)</f>
        <v>1</v>
      </c>
      <c r="W27" s="97">
        <f>IF(ISNA(MATCH($N27,'Overlap Study'!AT$62:AT$157,0)),0,1)</f>
        <v>0</v>
      </c>
      <c r="X27" s="97">
        <f>IF(ISNA(MATCH($N27,'Overlap Study'!AN$62:AN$157,0)),0,1)</f>
        <v>1</v>
      </c>
      <c r="Y27" s="106">
        <f>IF(ISNA(MATCH($N27,'Overlap Study'!AH$62:AH$157,0)),0,1)</f>
        <v>0</v>
      </c>
      <c r="Z27" s="97">
        <f>IF(ISNA(MATCH($N27,'Overlap Study'!AB$62:AB$157,0)),0,1)</f>
        <v>1</v>
      </c>
      <c r="AA27" s="97">
        <f>IF(ISNA(MATCH($N27,'Overlap Study'!V$62:V$157,0)),0,1)</f>
        <v>0</v>
      </c>
      <c r="AB27" s="97">
        <f>IF(ISNA(MATCH($N27,'Overlap Study'!P$62:P$157,0)),0,1)</f>
        <v>0</v>
      </c>
      <c r="AC27" s="97">
        <f>IF(ISNA(MATCH($N27,'Overlap Study'!H$53:H$132,0)),0,1)</f>
        <v>0</v>
      </c>
      <c r="AD27" s="106">
        <f>IF(ISNA(MATCH($N27,'Overlap Study'!B$53:B$100,0)),0,1)</f>
        <v>0</v>
      </c>
      <c r="AF27" s="98"/>
      <c r="AH27" s="196">
        <v>1477</v>
      </c>
      <c r="AI27" s="210">
        <f>SUM(AJ27:AS27)</f>
        <v>4</v>
      </c>
      <c r="AJ27" s="97">
        <f>IF(ISNA(MATCH($AH27,'Overlap Study'!$DY$186:$DY$245,0)),0,1)</f>
        <v>1</v>
      </c>
      <c r="AK27" s="97">
        <f>IF(ISNA(MATCH($AH27,'Overlap Study'!$DJ$186:$DJ$233,0)),0,1)</f>
        <v>1</v>
      </c>
      <c r="AL27" s="99">
        <f>IF(ISNA(MATCH($AH27,'Overlap Study'!$CU$186:$CU$233,0)),0,1)</f>
        <v>1</v>
      </c>
      <c r="AM27" s="99">
        <f>IF(ISNA(MATCH($AH27,'Overlap Study'!$CG$186:$CG$233,0)),0,1)</f>
        <v>1</v>
      </c>
      <c r="AN27" s="97">
        <f>IF(ISNA(MATCH($AH27,'Overlap Study'!$BU$186:$BU$233,0)),0,1)</f>
        <v>0</v>
      </c>
      <c r="AO27" s="97">
        <f>IF(ISNA(MATCH(AH27,'Overlap Study'!BJ$186:BJ$233,0)),0,1)</f>
        <v>0</v>
      </c>
      <c r="AP27" s="97">
        <f>IF(ISNA(MATCH($AH27,'Overlap Study'!AZ$186:AZ$233,0)),0,1)</f>
        <v>0</v>
      </c>
      <c r="AQ27" s="97">
        <f>IF(ISNA(MATCH($AH27,'Overlap Study'!AT$186:AT$233,0)),0,1)</f>
        <v>0</v>
      </c>
      <c r="AR27" s="97">
        <f>IF(ISNA(MATCH($AH27,'Overlap Study'!AN$186:AN$233,0)),0,1)</f>
        <v>0</v>
      </c>
      <c r="AS27" s="97">
        <f>IF(ISNA(MATCH($AH27,'Overlap Study'!AH$186:AH$233,0)),0,1)</f>
        <v>0</v>
      </c>
      <c r="AT27" s="97">
        <f>IF(ISNA(MATCH(AH27,'Overlap Study'!$AB$186:$AB$233,0)),0,1)</f>
        <v>0</v>
      </c>
      <c r="AU27" s="97">
        <f>IF(ISNA(MATCH($AH27,'Overlap Study'!$V$186:$V$233,0)),0,1)</f>
        <v>0</v>
      </c>
      <c r="AV27" s="97">
        <f>IF(ISNA(MATCH($AH27,'Overlap Study'!$P$186:$P$233,0)),0,1)</f>
        <v>0</v>
      </c>
      <c r="AW27" s="97"/>
      <c r="AX27" s="106"/>
      <c r="AZ27" s="98"/>
      <c r="BB27" s="97"/>
      <c r="BC27" s="164">
        <v>179</v>
      </c>
      <c r="BD27" s="105">
        <f>SUM(BE27:BN27)</f>
        <v>2</v>
      </c>
      <c r="BE27" s="112">
        <f>IF(ISNA(MATCH($BC27,'Overlap Study'!$DZ$186:$DZ$240,0)),0,1)</f>
        <v>0</v>
      </c>
      <c r="BF27" s="97">
        <f>IF(ISNA(MATCH(BC27,'Overlap Study'!$DJ$240:$DJ$263,0)),0,1)</f>
        <v>0</v>
      </c>
      <c r="BG27" s="99">
        <f>IF(ISNA(MATCH(BC27,'Overlap Study'!$CU$240:$CU$263,0)),0,1)</f>
        <v>0</v>
      </c>
      <c r="BH27" s="99">
        <f>IF(ISNA(MATCH(BC27,'Overlap Study'!$CG$240:$CG$263,0)),0,1)</f>
        <v>0</v>
      </c>
      <c r="BI27" s="97">
        <f>IF(ISNA(MATCH(BC27,'Overlap Study'!$BU$240:$BU$263,0)),0,1)</f>
        <v>0</v>
      </c>
      <c r="BJ27" s="97">
        <f>IF(ISNA(MATCH(BC27,'Overlap Study'!$BJ$240:$BJ$263,0)),0,1)</f>
        <v>0</v>
      </c>
      <c r="BK27" s="97">
        <f>IF(ISNA(MATCH(BC27,'Overlap Study'!$AZ$240:$AZ$263,0)),0,1)</f>
        <v>0</v>
      </c>
      <c r="BL27" s="97">
        <f>IF(ISNA(MATCH(BC27,'Overlap Study'!$AT$240:$AT$263,0)),0,1)</f>
        <v>1</v>
      </c>
      <c r="BM27" s="97">
        <f>IF(ISNA(MATCH(BC27,'Overlap Study'!$AN$240:$AN$263,0)),0,1)</f>
        <v>0</v>
      </c>
      <c r="BN27" s="106">
        <f>IF(ISNA(MATCH(BC27,'Overlap Study'!$AH$240:$AH$263,0)),0,1)</f>
        <v>1</v>
      </c>
      <c r="BO27" s="97">
        <f>IF(ISNA(MATCH(BC27,'Overlap Study'!$AB$240:$AB$263,0)),0,1)</f>
        <v>0</v>
      </c>
      <c r="BP27" s="97">
        <f>IF(ISNA(MATCH(BC27,'Overlap Study'!$V$240:$V$263,0)),0,1)</f>
        <v>0</v>
      </c>
      <c r="BQ27" s="97">
        <f>IF(ISNA(MATCH(BC27,'Overlap Study'!$P$240:$P$263,0)),0,1)</f>
        <v>0</v>
      </c>
      <c r="BR27" s="97"/>
      <c r="BS27" s="106"/>
      <c r="BT27">
        <f t="shared" si="0"/>
        <v>5</v>
      </c>
      <c r="BW27" s="97"/>
      <c r="BX27" s="133">
        <v>121</v>
      </c>
      <c r="BY27" s="210">
        <f>SUM(CA27:CI27)</f>
        <v>1</v>
      </c>
      <c r="BZ27" s="112">
        <f>IF(ISNA(MATCH(BX27,'Overlap Study'!$EA$186:$EA$240,0)),0,1)</f>
        <v>0</v>
      </c>
      <c r="CA27" s="97">
        <f>IF(ISNA(MATCH(BX27,'Overlap Study'!$DJ$270:$DJ$281,0)),0,1)</f>
        <v>0</v>
      </c>
      <c r="CB27" s="99">
        <f>IF(ISNA(MATCH(BX27,'Overlap Study'!$CU$270:$CU$281,0)),0,1)</f>
        <v>0</v>
      </c>
      <c r="CC27" s="99">
        <f>IF(ISNA(MATCH(BX27,'Overlap Study'!$CG$270:$CG$281,0)),0,1)</f>
        <v>0</v>
      </c>
      <c r="CD27" s="97">
        <f>IF(ISNA(MATCH(BX27,'Overlap Study'!$BU$270:$BU$281,0)),0,1)</f>
        <v>0</v>
      </c>
      <c r="CE27" s="97">
        <f>IF(ISNA(MATCH(BX27,'Overlap Study'!$BJ$270:$BJ$281,0)),0,1)</f>
        <v>1</v>
      </c>
      <c r="CF27" s="97">
        <f>IF(ISNA(MATCH(BX27,'Overlap Study'!$AZ$270:$AZ$281,0)),0,1)</f>
        <v>0</v>
      </c>
      <c r="CG27" s="97">
        <f>IF(ISNA(MATCH(BX27,'Overlap Study'!$AT$270:$AT$281,0)),0,1)</f>
        <v>0</v>
      </c>
      <c r="CH27" s="97">
        <f>IF(ISNA(MATCH(BX27,'Overlap Study'!$AN$270:$AN$281,0)),0,1)</f>
        <v>0</v>
      </c>
      <c r="CI27" s="106">
        <f>IF(ISNA(MATCH(BX27,'Overlap Study'!$AH$270:$AH$281,0)),0,1)</f>
        <v>0</v>
      </c>
      <c r="CJ27" s="97">
        <f>IF(ISNA(MATCH($BX27,'Overlap Study'!$AB$270:$AB$281,0)),0,1)</f>
        <v>0</v>
      </c>
      <c r="CK27" s="97">
        <f>IF(ISNA(MATCH($BX27,'Overlap Study'!$V$270:$V$281,0)),0,1)</f>
        <v>0</v>
      </c>
      <c r="CL27" s="97">
        <f>IF(ISNA(MATCH($BX27,'Overlap Study'!$P$270:$P$281,0)),0,1)</f>
        <v>0</v>
      </c>
      <c r="CM27" s="97"/>
      <c r="CN27" s="106"/>
      <c r="CO27">
        <f t="shared" si="1"/>
        <v>5</v>
      </c>
      <c r="CQ27" s="10"/>
      <c r="CR27" s="10"/>
      <c r="CS27" s="133">
        <v>330</v>
      </c>
      <c r="CT27" s="471">
        <f t="shared" si="3"/>
        <v>1</v>
      </c>
      <c r="CU27" s="97">
        <f>IF(ISNA(MATCH(CS27,'Overlap Study'!$EB$186:$EB$200,0)),0,1)</f>
        <v>0</v>
      </c>
      <c r="CV27" s="97">
        <f>IF(ISNA(MATCH(CS27,'Overlap Study'!$DJ$288:$DJ$293,0)),0,1)</f>
        <v>0</v>
      </c>
      <c r="CW27" s="99">
        <f>IF(ISNA(MATCH(CS27,'Overlap Study'!$CU$288:$CU$293,0)),0,1)</f>
        <v>0</v>
      </c>
      <c r="CX27" s="99">
        <f>IF(ISNA(MATCH(CS27,'Overlap Study'!$CG$288:$CG$293,0)),0,1)</f>
        <v>0</v>
      </c>
      <c r="CY27" s="97">
        <f>IF(ISNA(MATCH(CS27,'Overlap Study'!$BU$288:$BU$293,0)),0,1)</f>
        <v>0</v>
      </c>
      <c r="CZ27" s="97">
        <f>IF(ISNA(MATCH(CS27,'Overlap Study'!$BJ$288:$BJ$293,0)),0,1)</f>
        <v>0</v>
      </c>
      <c r="DA27" s="97">
        <f>IF(ISNA(MATCH(CS27,'Overlap Study'!$AZ$288:$AZ$293,0)),0,1)</f>
        <v>0</v>
      </c>
      <c r="DB27" s="97">
        <f>IF(ISNA(MATCH(CS27,'Overlap Study'!$AT$288:$AT$293,0)),0,1)</f>
        <v>0</v>
      </c>
      <c r="DC27" s="97">
        <f>IF(ISNA(MATCH(CS27,'Overlap Study'!$AN$288:$AN$293,0)),0,1)</f>
        <v>0</v>
      </c>
      <c r="DD27" s="97">
        <f>IF(ISNA(MATCH(CS27,'Overlap Study'!$AH$288:$AH$293,0)),0,1)</f>
        <v>1</v>
      </c>
      <c r="DE27" s="112">
        <f>IF(ISNA(MATCH(CS27,'Overlap Study'!$AB$288:$AB$293,0)),0,1)</f>
        <v>0</v>
      </c>
      <c r="DF27" s="97">
        <f>IF(ISNA(MATCH(CS27,'Overlap Study'!$V$288:$V$293,0)),0,1)</f>
        <v>0</v>
      </c>
      <c r="DG27" s="97">
        <f>IF(ISNA(MATCH(CS27,'Overlap Study'!$P$288:$P$293,0)),0,1)</f>
        <v>0</v>
      </c>
      <c r="DH27" s="97"/>
      <c r="DI27" s="106"/>
      <c r="DJ27">
        <f t="shared" si="4"/>
        <v>7</v>
      </c>
      <c r="DO27" s="471"/>
      <c r="DP27" s="97"/>
      <c r="DQ27" s="97"/>
      <c r="DR27" s="99"/>
      <c r="DS27" s="99"/>
      <c r="DT27" s="97"/>
      <c r="DU27" s="97"/>
      <c r="DV27" s="97"/>
      <c r="DW27" s="97"/>
      <c r="DX27" s="97"/>
      <c r="DY27" s="97"/>
      <c r="DZ27" s="112"/>
      <c r="EA27" s="97"/>
      <c r="EB27" s="97"/>
      <c r="EC27" s="97"/>
      <c r="ED27" s="106"/>
      <c r="EE27" s="2"/>
    </row>
    <row r="28" spans="1:135" x14ac:dyDescent="0.2">
      <c r="E28" s="98"/>
      <c r="F28" s="1"/>
      <c r="L28" s="118">
        <f t="shared" si="5"/>
        <v>27</v>
      </c>
      <c r="N28" s="105">
        <v>40</v>
      </c>
      <c r="O28" s="210">
        <f>SUM(P28:Y28)</f>
        <v>6</v>
      </c>
      <c r="P28" s="97">
        <f>IF(ISNA(MATCH(N28,'Overlap Study'!DY$62:DY$174,0)),0,1)</f>
        <v>0</v>
      </c>
      <c r="Q28" s="97">
        <f>IF(ISNA(MATCH(N28,'Overlap Study'!DJ$62:DJ$157,0)),0,1)</f>
        <v>0</v>
      </c>
      <c r="R28" s="99">
        <f>IF(ISNA(MATCH(N28,'Overlap Study'!CU$62:CU$157,0)),0,1)</f>
        <v>0</v>
      </c>
      <c r="S28" s="99">
        <f>IF(ISNA(MATCH(N28,'Overlap Study'!CG$62:CG$157,0)),0,1)</f>
        <v>1</v>
      </c>
      <c r="T28" s="97">
        <f>IF(ISNA(MATCH(N28,'Overlap Study'!BU$62:BU$157,0)),0,1)</f>
        <v>1</v>
      </c>
      <c r="U28" s="97">
        <f>IF(ISNA(MATCH(N28,'Overlap Study'!BJ$62:BJ$157,0)),0,1)</f>
        <v>1</v>
      </c>
      <c r="V28" s="97">
        <f>IF(ISNA(MATCH($N28,'Overlap Study'!AZ$62:AZ$157,0)),0,1)</f>
        <v>1</v>
      </c>
      <c r="W28" s="97">
        <f>IF(ISNA(MATCH($N28,'Overlap Study'!AT$62:AT$157,0)),0,1)</f>
        <v>0</v>
      </c>
      <c r="X28" s="97">
        <f>IF(ISNA(MATCH($N28,'Overlap Study'!AN$62:AN$157,0)),0,1)</f>
        <v>1</v>
      </c>
      <c r="Y28" s="106">
        <f>IF(ISNA(MATCH($N28,'Overlap Study'!AH$62:AH$157,0)),0,1)</f>
        <v>1</v>
      </c>
      <c r="Z28" s="97">
        <f>IF(ISNA(MATCH($N28,'Overlap Study'!AB$62:AB$157,0)),0,1)</f>
        <v>0</v>
      </c>
      <c r="AA28" s="97">
        <f>IF(ISNA(MATCH($N28,'Overlap Study'!V$62:V$157,0)),0,1)</f>
        <v>0</v>
      </c>
      <c r="AB28" s="97">
        <f>IF(ISNA(MATCH($N28,'Overlap Study'!P$62:P$157,0)),0,1)</f>
        <v>0</v>
      </c>
      <c r="AC28" s="97">
        <f>IF(ISNA(MATCH($N28,'Overlap Study'!H$53:H$132,0)),0,1)</f>
        <v>0</v>
      </c>
      <c r="AD28" s="106">
        <f>IF(ISNA(MATCH($N28,'Overlap Study'!B$53:B$100,0)),0,1)</f>
        <v>0</v>
      </c>
      <c r="AF28" s="98"/>
      <c r="AH28" s="196">
        <v>1503</v>
      </c>
      <c r="AI28" s="210">
        <f>SUM(AJ28:AS28)</f>
        <v>4</v>
      </c>
      <c r="AJ28" s="97">
        <f>IF(ISNA(MATCH($AH28,'Overlap Study'!$DY$186:$DY$245,0)),0,1)</f>
        <v>0</v>
      </c>
      <c r="AK28" s="97">
        <f>IF(ISNA(MATCH($AH28,'Overlap Study'!$DJ$186:$DJ$233,0)),0,1)</f>
        <v>0</v>
      </c>
      <c r="AL28" s="99">
        <f>IF(ISNA(MATCH($AH28,'Overlap Study'!$CU$186:$CU$233,0)),0,1)</f>
        <v>0</v>
      </c>
      <c r="AM28" s="99">
        <f>IF(ISNA(MATCH($AH28,'Overlap Study'!$CG$186:$CG$233,0)),0,1)</f>
        <v>1</v>
      </c>
      <c r="AN28" s="97">
        <f>IF(ISNA(MATCH($AH28,'Overlap Study'!$BU$186:$BU$233,0)),0,1)</f>
        <v>0</v>
      </c>
      <c r="AO28" s="97">
        <f>IF(ISNA(MATCH(AH28,'Overlap Study'!BJ$186:BJ$233,0)),0,1)</f>
        <v>1</v>
      </c>
      <c r="AP28" s="97">
        <f>IF(ISNA(MATCH($AH28,'Overlap Study'!AZ$186:AZ$233,0)),0,1)</f>
        <v>1</v>
      </c>
      <c r="AQ28" s="97">
        <f>IF(ISNA(MATCH($AH28,'Overlap Study'!AT$186:AT$233,0)),0,1)</f>
        <v>0</v>
      </c>
      <c r="AR28" s="97">
        <f>IF(ISNA(MATCH($AH28,'Overlap Study'!AN$186:AN$233,0)),0,1)</f>
        <v>1</v>
      </c>
      <c r="AS28" s="97">
        <f>IF(ISNA(MATCH($AH28,'Overlap Study'!AH$186:AH$233,0)),0,1)</f>
        <v>0</v>
      </c>
      <c r="AT28" s="97">
        <f>IF(ISNA(MATCH(AH28,'Overlap Study'!$AB$186:$AB$233,0)),0,1)</f>
        <v>0</v>
      </c>
      <c r="AU28" s="97">
        <f>IF(ISNA(MATCH($AH28,'Overlap Study'!$V$186:$V$233,0)),0,1)</f>
        <v>0</v>
      </c>
      <c r="AV28" s="97">
        <f>IF(ISNA(MATCH($AH28,'Overlap Study'!$P$186:$P$233,0)),0,1)</f>
        <v>0</v>
      </c>
      <c r="AW28" s="97"/>
      <c r="AX28" s="106"/>
      <c r="AZ28" s="98"/>
      <c r="BB28" s="97"/>
      <c r="BC28" s="164">
        <v>188</v>
      </c>
      <c r="BD28" s="105">
        <f>SUM(BE28:BN28)</f>
        <v>2</v>
      </c>
      <c r="BE28" s="112">
        <f>IF(ISNA(MATCH($BC28,'Overlap Study'!$DZ$186:$DZ$240,0)),0,1)</f>
        <v>0</v>
      </c>
      <c r="BF28" s="97">
        <f>IF(ISNA(MATCH(BC28,'Overlap Study'!$DJ$240:$DJ$263,0)),0,1)</f>
        <v>0</v>
      </c>
      <c r="BG28" s="99">
        <f>IF(ISNA(MATCH(BC28,'Overlap Study'!$CU$240:$CU$263,0)),0,1)</f>
        <v>0</v>
      </c>
      <c r="BH28" s="99">
        <f>IF(ISNA(MATCH(BC28,'Overlap Study'!$CG$240:$CG$263,0)),0,1)</f>
        <v>1</v>
      </c>
      <c r="BI28" s="97">
        <f>IF(ISNA(MATCH(BC28,'Overlap Study'!$BU$240:$BU$263,0)),0,1)</f>
        <v>0</v>
      </c>
      <c r="BJ28" s="97">
        <f>IF(ISNA(MATCH(BC28,'Overlap Study'!$BJ$240:$BJ$263,0)),0,1)</f>
        <v>1</v>
      </c>
      <c r="BK28" s="97">
        <f>IF(ISNA(MATCH(BC28,'Overlap Study'!$AZ$240:$AZ$263,0)),0,1)</f>
        <v>0</v>
      </c>
      <c r="BL28" s="97">
        <f>IF(ISNA(MATCH(BC28,'Overlap Study'!$AT$240:$AT$263,0)),0,1)</f>
        <v>0</v>
      </c>
      <c r="BM28" s="97">
        <f>IF(ISNA(MATCH(BC28,'Overlap Study'!$AN$240:$AN$263,0)),0,1)</f>
        <v>0</v>
      </c>
      <c r="BN28" s="106">
        <f>IF(ISNA(MATCH(BC28,'Overlap Study'!$AH$240:$AH$263,0)),0,1)</f>
        <v>0</v>
      </c>
      <c r="BO28" s="97">
        <f>IF(ISNA(MATCH(BC28,'Overlap Study'!$AB$240:$AB$263,0)),0,1)</f>
        <v>0</v>
      </c>
      <c r="BP28" s="97">
        <f>IF(ISNA(MATCH(BC28,'Overlap Study'!$V$240:$V$263,0)),0,1)</f>
        <v>0</v>
      </c>
      <c r="BQ28" s="97">
        <f>IF(ISNA(MATCH(BC28,'Overlap Study'!$P$240:$P$263,0)),0,1)</f>
        <v>0</v>
      </c>
      <c r="BR28" s="97"/>
      <c r="BS28" s="106"/>
      <c r="BT28">
        <f t="shared" si="0"/>
        <v>4</v>
      </c>
      <c r="BW28" s="97"/>
      <c r="BX28" s="133">
        <v>173</v>
      </c>
      <c r="BY28" s="210">
        <f>SUM(CA28:CI28)</f>
        <v>1</v>
      </c>
      <c r="BZ28" s="112">
        <f>IF(ISNA(MATCH(BX28,'Overlap Study'!$EA$186:$EA$240,0)),0,1)</f>
        <v>0</v>
      </c>
      <c r="CA28" s="97">
        <f>IF(ISNA(MATCH(BX28,'Overlap Study'!$DJ$270:$DJ$281,0)),0,1)</f>
        <v>0</v>
      </c>
      <c r="CB28" s="99">
        <f>IF(ISNA(MATCH(BX28,'Overlap Study'!$CU$270:$CU$281,0)),0,1)</f>
        <v>0</v>
      </c>
      <c r="CC28" s="99">
        <f>IF(ISNA(MATCH(BX28,'Overlap Study'!$CG$270:$CG$281,0)),0,1)</f>
        <v>0</v>
      </c>
      <c r="CD28" s="97">
        <f>IF(ISNA(MATCH(BX28,'Overlap Study'!$BU$270:$BU$281,0)),0,1)</f>
        <v>0</v>
      </c>
      <c r="CE28" s="97">
        <f>IF(ISNA(MATCH(BX28,'Overlap Study'!$BJ$270:$BJ$281,0)),0,1)</f>
        <v>0</v>
      </c>
      <c r="CF28" s="97">
        <f>IF(ISNA(MATCH(BX28,'Overlap Study'!$AZ$270:$AZ$281,0)),0,1)</f>
        <v>0</v>
      </c>
      <c r="CG28" s="97">
        <f>IF(ISNA(MATCH(BX28,'Overlap Study'!$AT$270:$AT$281,0)),0,1)</f>
        <v>1</v>
      </c>
      <c r="CH28" s="97">
        <f>IF(ISNA(MATCH(BX28,'Overlap Study'!$AN$270:$AN$281,0)),0,1)</f>
        <v>0</v>
      </c>
      <c r="CI28" s="106">
        <f>IF(ISNA(MATCH(BX28,'Overlap Study'!$AH$270:$AH$281,0)),0,1)</f>
        <v>0</v>
      </c>
      <c r="CJ28" s="97">
        <f>IF(ISNA(MATCH($BX28,'Overlap Study'!$AB$270:$AB$281,0)),0,1)</f>
        <v>0</v>
      </c>
      <c r="CK28" s="97">
        <f>IF(ISNA(MATCH($BX28,'Overlap Study'!$V$270:$V$281,0)),0,1)</f>
        <v>0</v>
      </c>
      <c r="CL28" s="97">
        <f>IF(ISNA(MATCH($BX28,'Overlap Study'!$P$270:$P$281,0)),0,1)</f>
        <v>1</v>
      </c>
      <c r="CM28" s="97"/>
      <c r="CN28" s="106"/>
      <c r="CO28">
        <f t="shared" si="1"/>
        <v>3</v>
      </c>
      <c r="CQ28" s="10"/>
      <c r="CR28" s="10"/>
      <c r="CS28" s="133">
        <v>348</v>
      </c>
      <c r="CT28" s="471">
        <f t="shared" si="3"/>
        <v>1</v>
      </c>
      <c r="CU28" s="97">
        <f>IF(ISNA(MATCH(CS28,'Overlap Study'!$EB$186:$EB$200,0)),0,1)</f>
        <v>0</v>
      </c>
      <c r="CV28" s="97">
        <f>IF(ISNA(MATCH(CS28,'Overlap Study'!$DJ$288:$DJ$293,0)),0,1)</f>
        <v>0</v>
      </c>
      <c r="CW28" s="99">
        <f>IF(ISNA(MATCH(CS28,'Overlap Study'!$CU$288:$CU$293,0)),0,1)</f>
        <v>0</v>
      </c>
      <c r="CX28" s="99">
        <f>IF(ISNA(MATCH(CS28,'Overlap Study'!$CG$288:$CG$293,0)),0,1)</f>
        <v>0</v>
      </c>
      <c r="CY28" s="97">
        <f>IF(ISNA(MATCH(CS28,'Overlap Study'!$BU$288:$BU$293,0)),0,1)</f>
        <v>0</v>
      </c>
      <c r="CZ28" s="97">
        <f>IF(ISNA(MATCH(CS28,'Overlap Study'!$BJ$288:$BJ$293,0)),0,1)</f>
        <v>0</v>
      </c>
      <c r="DA28" s="97">
        <f>IF(ISNA(MATCH(CS28,'Overlap Study'!$AZ$288:$AZ$293,0)),0,1)</f>
        <v>1</v>
      </c>
      <c r="DB28" s="97">
        <f>IF(ISNA(MATCH(CS28,'Overlap Study'!$AT$288:$AT$293,0)),0,1)</f>
        <v>0</v>
      </c>
      <c r="DC28" s="97">
        <f>IF(ISNA(MATCH(CS28,'Overlap Study'!$AN$288:$AN$293,0)),0,1)</f>
        <v>0</v>
      </c>
      <c r="DD28" s="97">
        <f>IF(ISNA(MATCH(CS28,'Overlap Study'!$AH$288:$AH$293,0)),0,1)</f>
        <v>0</v>
      </c>
      <c r="DE28" s="112">
        <f>IF(ISNA(MATCH(CS28,'Overlap Study'!$AB$288:$AB$293,0)),0,1)</f>
        <v>0</v>
      </c>
      <c r="DF28" s="97">
        <f>IF(ISNA(MATCH(CS28,'Overlap Study'!$V$288:$V$293,0)),0,1)</f>
        <v>0</v>
      </c>
      <c r="DG28" s="97">
        <f>IF(ISNA(MATCH(CS28,'Overlap Study'!$P$288:$P$293,0)),0,1)</f>
        <v>0</v>
      </c>
      <c r="DH28" s="97"/>
      <c r="DI28" s="106"/>
      <c r="DJ28">
        <f t="shared" si="4"/>
        <v>1</v>
      </c>
      <c r="DO28" s="471"/>
    </row>
    <row r="29" spans="1:135" x14ac:dyDescent="0.2">
      <c r="E29" s="1"/>
      <c r="L29" s="118">
        <f t="shared" si="5"/>
        <v>28</v>
      </c>
      <c r="N29" s="105">
        <v>79</v>
      </c>
      <c r="O29" s="210">
        <f>SUM(P29:Y29)</f>
        <v>6</v>
      </c>
      <c r="P29" s="97">
        <f>IF(ISNA(MATCH(N29,'Overlap Study'!DY$62:DY$174,0)),0,1)</f>
        <v>0</v>
      </c>
      <c r="Q29" s="97">
        <f>IF(ISNA(MATCH(N29,'Overlap Study'!DJ$62:DJ$157,0)),0,1)</f>
        <v>0</v>
      </c>
      <c r="R29" s="99">
        <f>IF(ISNA(MATCH(N29,'Overlap Study'!CU$62:CU$157,0)),0,1)</f>
        <v>0</v>
      </c>
      <c r="S29" s="99">
        <f>IF(ISNA(MATCH(N29,'Overlap Study'!CG$62:CG$157,0)),0,1)</f>
        <v>0</v>
      </c>
      <c r="T29" s="97">
        <f>IF(ISNA(MATCH(N29,'Overlap Study'!BU$62:BU$157,0)),0,1)</f>
        <v>1</v>
      </c>
      <c r="U29" s="97">
        <f>IF(ISNA(MATCH(N29,'Overlap Study'!BJ$62:BJ$157,0)),0,1)</f>
        <v>1</v>
      </c>
      <c r="V29" s="97">
        <f>IF(ISNA(MATCH($N29,'Overlap Study'!AZ$62:AZ$157,0)),0,1)</f>
        <v>1</v>
      </c>
      <c r="W29" s="97">
        <f>IF(ISNA(MATCH($N29,'Overlap Study'!AT$62:AT$157,0)),0,1)</f>
        <v>1</v>
      </c>
      <c r="X29" s="97">
        <f>IF(ISNA(MATCH($N29,'Overlap Study'!AN$62:AN$157,0)),0,1)</f>
        <v>1</v>
      </c>
      <c r="Y29" s="106">
        <f>IF(ISNA(MATCH($N29,'Overlap Study'!AH$62:AH$157,0)),0,1)</f>
        <v>1</v>
      </c>
      <c r="Z29" s="97">
        <f>IF(ISNA(MATCH($N29,'Overlap Study'!AB$62:AB$157,0)),0,1)</f>
        <v>1</v>
      </c>
      <c r="AA29" s="97">
        <f>IF(ISNA(MATCH($N29,'Overlap Study'!V$62:V$157,0)),0,1)</f>
        <v>1</v>
      </c>
      <c r="AB29" s="97">
        <f>IF(ISNA(MATCH($N29,'Overlap Study'!P$62:P$157,0)),0,1)</f>
        <v>1</v>
      </c>
      <c r="AC29" s="97">
        <f>IF(ISNA(MATCH($N29,'Overlap Study'!H$53:H$132,0)),0,1)</f>
        <v>0</v>
      </c>
      <c r="AD29" s="106">
        <f>IF(ISNA(MATCH($N29,'Overlap Study'!B$53:B$100,0)),0,1)</f>
        <v>0</v>
      </c>
      <c r="AF29" s="98"/>
      <c r="AH29" s="164">
        <v>1538</v>
      </c>
      <c r="AI29" s="210">
        <f>SUM(AJ29:AS29)</f>
        <v>4</v>
      </c>
      <c r="AJ29" s="97">
        <f>IF(ISNA(MATCH($AH29,'Overlap Study'!$DY$186:$DY$245,0)),0,1)</f>
        <v>0</v>
      </c>
      <c r="AK29" s="97">
        <f>IF(ISNA(MATCH($AH29,'Overlap Study'!$DJ$186:$DJ$233,0)),0,1)</f>
        <v>1</v>
      </c>
      <c r="AL29" s="99">
        <f>IF(ISNA(MATCH($AH29,'Overlap Study'!$CU$186:$CU$233,0)),0,1)</f>
        <v>0</v>
      </c>
      <c r="AM29" s="99">
        <f>IF(ISNA(MATCH($AH29,'Overlap Study'!$CG$186:$CG$233,0)),0,1)</f>
        <v>1</v>
      </c>
      <c r="AN29" s="97">
        <f>IF(ISNA(MATCH($AH29,'Overlap Study'!$BU$186:$BU$233,0)),0,1)</f>
        <v>1</v>
      </c>
      <c r="AO29" s="97">
        <f>IF(ISNA(MATCH(AH29,'Overlap Study'!BJ$186:BJ$233,0)),0,1)</f>
        <v>1</v>
      </c>
      <c r="AP29" s="97">
        <f>IF(ISNA(MATCH($AH29,'Overlap Study'!AZ$186:AZ$233,0)),0,1)</f>
        <v>0</v>
      </c>
      <c r="AQ29" s="97">
        <f>IF(ISNA(MATCH($AH29,'Overlap Study'!AT$186:AT$233,0)),0,1)</f>
        <v>0</v>
      </c>
      <c r="AR29" s="97">
        <f>IF(ISNA(MATCH($AH29,'Overlap Study'!AN$186:AN$233,0)),0,1)</f>
        <v>0</v>
      </c>
      <c r="AS29" s="97">
        <f>IF(ISNA(MATCH($AH29,'Overlap Study'!AH$186:AH$233,0)),0,1)</f>
        <v>0</v>
      </c>
      <c r="AT29" s="97">
        <f>IF(ISNA(MATCH(AH29,'Overlap Study'!$AB$186:$AB$233,0)),0,1)</f>
        <v>0</v>
      </c>
      <c r="AU29" s="97">
        <f>IF(ISNA(MATCH($AH29,'Overlap Study'!$V$186:$V$233,0)),0,1)</f>
        <v>0</v>
      </c>
      <c r="AV29" s="97">
        <f>IF(ISNA(MATCH($AH29,'Overlap Study'!$P$186:$P$233,0)),0,1)</f>
        <v>0</v>
      </c>
      <c r="AW29" s="97"/>
      <c r="AX29" s="106"/>
      <c r="AZ29" s="153"/>
      <c r="BB29" s="97"/>
      <c r="BC29" s="164">
        <v>201</v>
      </c>
      <c r="BD29" s="105">
        <f>SUM(BE29:BN29)</f>
        <v>2</v>
      </c>
      <c r="BE29" s="112">
        <f>IF(ISNA(MATCH($BC29,'Overlap Study'!$DZ$186:$DZ$240,0)),0,1)</f>
        <v>0</v>
      </c>
      <c r="BF29" s="97">
        <f>IF(ISNA(MATCH(BC29,'Overlap Study'!$DJ$240:$DJ$263,0)),0,1)</f>
        <v>0</v>
      </c>
      <c r="BG29" s="99">
        <f>IF(ISNA(MATCH(BC29,'Overlap Study'!$CU$240:$CU$263,0)),0,1)</f>
        <v>0</v>
      </c>
      <c r="BH29" s="99">
        <f>IF(ISNA(MATCH(BC29,'Overlap Study'!$CG$240:$CG$263,0)),0,1)</f>
        <v>0</v>
      </c>
      <c r="BI29" s="97">
        <f>IF(ISNA(MATCH(BC29,'Overlap Study'!$BU$240:$BU$263,0)),0,1)</f>
        <v>1</v>
      </c>
      <c r="BJ29" s="97">
        <f>IF(ISNA(MATCH(BC29,'Overlap Study'!$BJ$240:$BJ$263,0)),0,1)</f>
        <v>0</v>
      </c>
      <c r="BK29" s="97">
        <f>IF(ISNA(MATCH(BC29,'Overlap Study'!$AZ$240:$AZ$263,0)),0,1)</f>
        <v>0</v>
      </c>
      <c r="BL29" s="97">
        <f>IF(ISNA(MATCH(BC29,'Overlap Study'!$AT$240:$AT$263,0)),0,1)</f>
        <v>0</v>
      </c>
      <c r="BM29" s="97">
        <f>IF(ISNA(MATCH(BC29,'Overlap Study'!$AN$240:$AN$263,0)),0,1)</f>
        <v>1</v>
      </c>
      <c r="BN29" s="106">
        <f>IF(ISNA(MATCH(BC29,'Overlap Study'!$AH$240:$AH$263,0)),0,1)</f>
        <v>0</v>
      </c>
      <c r="BO29" s="97">
        <f>IF(ISNA(MATCH(BC29,'Overlap Study'!$AB$240:$AB$263,0)),0,1)</f>
        <v>0</v>
      </c>
      <c r="BP29" s="97">
        <f>IF(ISNA(MATCH(BC29,'Overlap Study'!$V$240:$V$263,0)),0,1)</f>
        <v>1</v>
      </c>
      <c r="BQ29" s="97">
        <f>IF(ISNA(MATCH(BC29,'Overlap Study'!$P$240:$P$263,0)),0,1)</f>
        <v>1</v>
      </c>
      <c r="BR29" s="97"/>
      <c r="BS29" s="106"/>
      <c r="BT29">
        <f t="shared" si="0"/>
        <v>4</v>
      </c>
      <c r="BW29" s="97"/>
      <c r="BX29" s="133">
        <v>175</v>
      </c>
      <c r="BY29" s="210">
        <f>SUM(CA29:CI29)</f>
        <v>1</v>
      </c>
      <c r="BZ29" s="112">
        <f>IF(ISNA(MATCH(BX29,'Overlap Study'!$EA$186:$EA$240,0)),0,1)</f>
        <v>0</v>
      </c>
      <c r="CA29" s="97">
        <f>IF(ISNA(MATCH(BX29,'Overlap Study'!$DJ$270:$DJ$281,0)),0,1)</f>
        <v>0</v>
      </c>
      <c r="CB29" s="99">
        <f>IF(ISNA(MATCH(BX29,'Overlap Study'!$CU$270:$CU$281,0)),0,1)</f>
        <v>0</v>
      </c>
      <c r="CC29" s="99">
        <f>IF(ISNA(MATCH(BX29,'Overlap Study'!$CG$270:$CG$281,0)),0,1)</f>
        <v>0</v>
      </c>
      <c r="CD29" s="97">
        <f>IF(ISNA(MATCH(BX29,'Overlap Study'!$BU$270:$BU$281,0)),0,1)</f>
        <v>0</v>
      </c>
      <c r="CE29" s="97">
        <f>IF(ISNA(MATCH(BX29,'Overlap Study'!$BJ$270:$BJ$281,0)),0,1)</f>
        <v>0</v>
      </c>
      <c r="CF29" s="97">
        <f>IF(ISNA(MATCH(BX29,'Overlap Study'!$AZ$270:$AZ$281,0)),0,1)</f>
        <v>0</v>
      </c>
      <c r="CG29" s="97">
        <f>IF(ISNA(MATCH(BX29,'Overlap Study'!$AT$270:$AT$281,0)),0,1)</f>
        <v>0</v>
      </c>
      <c r="CH29" s="97">
        <f>IF(ISNA(MATCH(BX29,'Overlap Study'!$AN$270:$AN$281,0)),0,1)</f>
        <v>0</v>
      </c>
      <c r="CI29" s="106">
        <f>IF(ISNA(MATCH(BX29,'Overlap Study'!$AH$270:$AH$281,0)),0,1)</f>
        <v>1</v>
      </c>
      <c r="CJ29" s="97">
        <f>IF(ISNA(MATCH($BX29,'Overlap Study'!$AB$270:$AB$281,0)),0,1)</f>
        <v>1</v>
      </c>
      <c r="CK29" s="97">
        <f>IF(ISNA(MATCH($BX29,'Overlap Study'!$V$270:$V$281,0)),0,1)</f>
        <v>1</v>
      </c>
      <c r="CL29" s="97">
        <f>IF(ISNA(MATCH($BX29,'Overlap Study'!$P$270:$P$281,0)),0,1)</f>
        <v>0</v>
      </c>
      <c r="CM29" s="97"/>
      <c r="CN29" s="106"/>
      <c r="CO29">
        <f t="shared" si="1"/>
        <v>9</v>
      </c>
      <c r="CQ29" s="10"/>
      <c r="CR29" s="10"/>
      <c r="CS29" s="133">
        <v>503</v>
      </c>
      <c r="CT29" s="471">
        <f t="shared" si="3"/>
        <v>1</v>
      </c>
      <c r="CU29" s="97">
        <f>IF(ISNA(MATCH(CS29,'Overlap Study'!$EB$186:$EB$200,0)),0,1)</f>
        <v>0</v>
      </c>
      <c r="CV29" s="97">
        <f>IF(ISNA(MATCH(CS29,'Overlap Study'!$DJ$288:$DJ$293,0)),0,1)</f>
        <v>0</v>
      </c>
      <c r="CW29" s="99">
        <f>IF(ISNA(MATCH(CS29,'Overlap Study'!$CU$288:$CU$293,0)),0,1)</f>
        <v>0</v>
      </c>
      <c r="CX29" s="99">
        <f>IF(ISNA(MATCH(CS29,'Overlap Study'!$CG$288:$CG$293,0)),0,1)</f>
        <v>0</v>
      </c>
      <c r="CY29" s="97">
        <f>IF(ISNA(MATCH(CS29,'Overlap Study'!$BU$288:$BU$293,0)),0,1)</f>
        <v>0</v>
      </c>
      <c r="CZ29" s="97">
        <f>IF(ISNA(MATCH(CS29,'Overlap Study'!$BJ$288:$BJ$293,0)),0,1)</f>
        <v>0</v>
      </c>
      <c r="DA29" s="97">
        <f>IF(ISNA(MATCH(CS29,'Overlap Study'!$AZ$288:$AZ$293,0)),0,1)</f>
        <v>0</v>
      </c>
      <c r="DB29" s="97">
        <f>IF(ISNA(MATCH(CS29,'Overlap Study'!$AT$288:$AT$293,0)),0,1)</f>
        <v>0</v>
      </c>
      <c r="DC29" s="97">
        <f>IF(ISNA(MATCH(CS29,'Overlap Study'!$AN$288:$AN$293,0)),0,1)</f>
        <v>0</v>
      </c>
      <c r="DD29" s="97">
        <f>IF(ISNA(MATCH(CS29,'Overlap Study'!$AH$288:$AH$293,0)),0,1)</f>
        <v>1</v>
      </c>
      <c r="DE29" s="112">
        <f>IF(ISNA(MATCH(CS29,'Overlap Study'!$AB$288:$AB$293,0)),0,1)</f>
        <v>0</v>
      </c>
      <c r="DF29" s="97">
        <f>IF(ISNA(MATCH(CS29,'Overlap Study'!$V$288:$V$293,0)),0,1)</f>
        <v>0</v>
      </c>
      <c r="DG29" s="97">
        <f>IF(ISNA(MATCH(CS29,'Overlap Study'!$P$288:$P$293,0)),0,1)</f>
        <v>0</v>
      </c>
      <c r="DH29" s="97"/>
      <c r="DI29" s="106"/>
      <c r="DJ29">
        <f t="shared" si="4"/>
        <v>6</v>
      </c>
    </row>
    <row r="30" spans="1:135" x14ac:dyDescent="0.2">
      <c r="A30" s="233"/>
      <c r="L30" s="118">
        <f t="shared" si="5"/>
        <v>29</v>
      </c>
      <c r="N30" s="105">
        <v>85</v>
      </c>
      <c r="O30" s="210">
        <f>SUM(P30:Y30)</f>
        <v>6</v>
      </c>
      <c r="P30" s="97">
        <f>IF(ISNA(MATCH(N30,'Overlap Study'!DY$62:DY$174,0)),0,1)</f>
        <v>0</v>
      </c>
      <c r="Q30" s="97">
        <f>IF(ISNA(MATCH(N30,'Overlap Study'!DJ$62:DJ$157,0)),0,1)</f>
        <v>0</v>
      </c>
      <c r="R30" s="99">
        <f>IF(ISNA(MATCH(N30,'Overlap Study'!CU$62:CU$157,0)),0,1)</f>
        <v>1</v>
      </c>
      <c r="S30" s="99">
        <f>IF(ISNA(MATCH(N30,'Overlap Study'!CG$62:CG$157,0)),0,1)</f>
        <v>0</v>
      </c>
      <c r="T30" s="97">
        <f>IF(ISNA(MATCH(N30,'Overlap Study'!BU$62:BU$157,0)),0,1)</f>
        <v>1</v>
      </c>
      <c r="U30" s="97">
        <f>IF(ISNA(MATCH(N30,'Overlap Study'!BJ$62:BJ$157,0)),0,1)</f>
        <v>1</v>
      </c>
      <c r="V30" s="97">
        <f>IF(ISNA(MATCH($N30,'Overlap Study'!AZ$62:AZ$157,0)),0,1)</f>
        <v>0</v>
      </c>
      <c r="W30" s="97">
        <f>IF(ISNA(MATCH($N30,'Overlap Study'!AT$62:AT$157,0)),0,1)</f>
        <v>1</v>
      </c>
      <c r="X30" s="97">
        <f>IF(ISNA(MATCH($N30,'Overlap Study'!AN$62:AN$157,0)),0,1)</f>
        <v>1</v>
      </c>
      <c r="Y30" s="106">
        <f>IF(ISNA(MATCH($N30,'Overlap Study'!AH$62:AH$157,0)),0,1)</f>
        <v>1</v>
      </c>
      <c r="Z30" s="97">
        <f>IF(ISNA(MATCH($N30,'Overlap Study'!AB$62:AB$157,0)),0,1)</f>
        <v>0</v>
      </c>
      <c r="AA30" s="97">
        <f>IF(ISNA(MATCH($N30,'Overlap Study'!V$62:V$157,0)),0,1)</f>
        <v>0</v>
      </c>
      <c r="AB30" s="97">
        <f>IF(ISNA(MATCH($N30,'Overlap Study'!P$62:P$157,0)),0,1)</f>
        <v>0</v>
      </c>
      <c r="AC30" s="97">
        <f>IF(ISNA(MATCH($N30,'Overlap Study'!H$53:H$132,0)),0,1)</f>
        <v>1</v>
      </c>
      <c r="AD30" s="106">
        <f>IF(ISNA(MATCH($N30,'Overlap Study'!B$53:B$100,0)),0,1)</f>
        <v>0</v>
      </c>
      <c r="AF30" s="98"/>
      <c r="AH30" s="164">
        <v>1625</v>
      </c>
      <c r="AI30" s="210">
        <f>SUM(AJ30:AS30)</f>
        <v>4</v>
      </c>
      <c r="AJ30" s="97">
        <f>IF(ISNA(MATCH($AH30,'Overlap Study'!$DY$186:$DY$245,0)),0,1)</f>
        <v>1</v>
      </c>
      <c r="AK30" s="97">
        <f>IF(ISNA(MATCH($AH30,'Overlap Study'!$DJ$186:$DJ$233,0)),0,1)</f>
        <v>0</v>
      </c>
      <c r="AL30" s="99">
        <f>IF(ISNA(MATCH($AH30,'Overlap Study'!$CU$186:$CU$233,0)),0,1)</f>
        <v>0</v>
      </c>
      <c r="AM30" s="99">
        <f>IF(ISNA(MATCH($AH30,'Overlap Study'!$CG$186:$CG$233,0)),0,1)</f>
        <v>0</v>
      </c>
      <c r="AN30" s="97">
        <f>IF(ISNA(MATCH($AH30,'Overlap Study'!$BU$186:$BU$233,0)),0,1)</f>
        <v>1</v>
      </c>
      <c r="AO30" s="97">
        <f>IF(ISNA(MATCH(AH30,'Overlap Study'!BJ$186:BJ$233,0)),0,1)</f>
        <v>1</v>
      </c>
      <c r="AP30" s="97">
        <f>IF(ISNA(MATCH($AH30,'Overlap Study'!AZ$186:AZ$233,0)),0,1)</f>
        <v>0</v>
      </c>
      <c r="AQ30" s="97">
        <f>IF(ISNA(MATCH($AH30,'Overlap Study'!AT$186:AT$233,0)),0,1)</f>
        <v>0</v>
      </c>
      <c r="AR30" s="97">
        <f>IF(ISNA(MATCH($AH30,'Overlap Study'!AN$186:AN$233,0)),0,1)</f>
        <v>1</v>
      </c>
      <c r="AS30" s="97">
        <f>IF(ISNA(MATCH($AH30,'Overlap Study'!AH$186:AH$233,0)),0,1)</f>
        <v>0</v>
      </c>
      <c r="AT30" s="97">
        <f>IF(ISNA(MATCH(AH30,'Overlap Study'!$AB$186:$AB$233,0)),0,1)</f>
        <v>0</v>
      </c>
      <c r="AU30" s="97">
        <f>IF(ISNA(MATCH($AH30,'Overlap Study'!$V$186:$V$233,0)),0,1)</f>
        <v>0</v>
      </c>
      <c r="AV30" s="97">
        <f>IF(ISNA(MATCH($AH30,'Overlap Study'!$P$186:$P$233,0)),0,1)</f>
        <v>0</v>
      </c>
      <c r="AW30" s="97"/>
      <c r="AX30" s="106"/>
      <c r="AZ30" s="98"/>
      <c r="BB30" s="97"/>
      <c r="BC30" s="164">
        <v>341</v>
      </c>
      <c r="BD30" s="105">
        <f>SUM(BE30:BN30)</f>
        <v>2</v>
      </c>
      <c r="BE30" s="112">
        <f>IF(ISNA(MATCH($BC30,'Overlap Study'!$DZ$186:$DZ$240,0)),0,1)</f>
        <v>1</v>
      </c>
      <c r="BF30" s="97">
        <f>IF(ISNA(MATCH(BC30,'Overlap Study'!$DJ$240:$DJ$263,0)),0,1)</f>
        <v>0</v>
      </c>
      <c r="BG30" s="99">
        <f>IF(ISNA(MATCH(BC30,'Overlap Study'!$CU$240:$CU$263,0)),0,1)</f>
        <v>1</v>
      </c>
      <c r="BH30" s="99">
        <f>IF(ISNA(MATCH(BC30,'Overlap Study'!$CG$240:$CG$263,0)),0,1)</f>
        <v>0</v>
      </c>
      <c r="BI30" s="97">
        <f>IF(ISNA(MATCH(BC30,'Overlap Study'!$BU$240:$BU$263,0)),0,1)</f>
        <v>0</v>
      </c>
      <c r="BJ30" s="97">
        <f>IF(ISNA(MATCH(BC30,'Overlap Study'!$BJ$240:$BJ$263,0)),0,1)</f>
        <v>0</v>
      </c>
      <c r="BK30" s="97">
        <f>IF(ISNA(MATCH(BC30,'Overlap Study'!$AZ$240:$AZ$263,0)),0,1)</f>
        <v>0</v>
      </c>
      <c r="BL30" s="97">
        <f>IF(ISNA(MATCH(BC30,'Overlap Study'!$AT$240:$AT$263,0)),0,1)</f>
        <v>0</v>
      </c>
      <c r="BM30" s="97">
        <f>IF(ISNA(MATCH(BC30,'Overlap Study'!$AN$240:$AN$263,0)),0,1)</f>
        <v>0</v>
      </c>
      <c r="BN30" s="106">
        <f>IF(ISNA(MATCH(BC30,'Overlap Study'!$AH$240:$AH$263,0)),0,1)</f>
        <v>0</v>
      </c>
      <c r="BO30" s="97">
        <f>IF(ISNA(MATCH(BC30,'Overlap Study'!$AB$240:$AB$263,0)),0,1)</f>
        <v>0</v>
      </c>
      <c r="BP30" s="97">
        <f>IF(ISNA(MATCH(BC30,'Overlap Study'!$V$240:$V$263,0)),0,1)</f>
        <v>1</v>
      </c>
      <c r="BQ30" s="97">
        <f>IF(ISNA(MATCH(BC30,'Overlap Study'!$P$240:$P$263,0)),0,1)</f>
        <v>0</v>
      </c>
      <c r="BR30" s="97"/>
      <c r="BS30" s="106"/>
      <c r="BT30">
        <f t="shared" si="0"/>
        <v>8</v>
      </c>
      <c r="BW30" s="97"/>
      <c r="BX30" s="133">
        <v>179</v>
      </c>
      <c r="BY30" s="210">
        <f>SUM(CA30:CI30)</f>
        <v>1</v>
      </c>
      <c r="BZ30" s="112">
        <f>IF(ISNA(MATCH(BX30,'Overlap Study'!$EA$186:$EA$240,0)),0,1)</f>
        <v>0</v>
      </c>
      <c r="CA30" s="97">
        <f>IF(ISNA(MATCH(BX30,'Overlap Study'!$DJ$270:$DJ$281,0)),0,1)</f>
        <v>0</v>
      </c>
      <c r="CB30" s="99">
        <f>IF(ISNA(MATCH(BX30,'Overlap Study'!$CU$270:$CU$281,0)),0,1)</f>
        <v>0</v>
      </c>
      <c r="CC30" s="99">
        <f>IF(ISNA(MATCH(BX30,'Overlap Study'!$CG$270:$CG$281,0)),0,1)</f>
        <v>0</v>
      </c>
      <c r="CD30" s="97">
        <f>IF(ISNA(MATCH(BX30,'Overlap Study'!$BU$270:$BU$281,0)),0,1)</f>
        <v>0</v>
      </c>
      <c r="CE30" s="97">
        <f>IF(ISNA(MATCH(BX30,'Overlap Study'!$BJ$270:$BJ$281,0)),0,1)</f>
        <v>0</v>
      </c>
      <c r="CF30" s="97">
        <f>IF(ISNA(MATCH(BX30,'Overlap Study'!$AZ$270:$AZ$281,0)),0,1)</f>
        <v>0</v>
      </c>
      <c r="CG30" s="97">
        <f>IF(ISNA(MATCH(BX30,'Overlap Study'!$AT$270:$AT$281,0)),0,1)</f>
        <v>1</v>
      </c>
      <c r="CH30" s="97">
        <f>IF(ISNA(MATCH(BX30,'Overlap Study'!$AN$270:$AN$281,0)),0,1)</f>
        <v>0</v>
      </c>
      <c r="CI30" s="106">
        <f>IF(ISNA(MATCH(BX30,'Overlap Study'!$AH$270:$AH$281,0)),0,1)</f>
        <v>0</v>
      </c>
      <c r="CJ30" s="97">
        <f>IF(ISNA(MATCH($BX30,'Overlap Study'!$AB$270:$AB$281,0)),0,1)</f>
        <v>0</v>
      </c>
      <c r="CK30" s="97">
        <f>IF(ISNA(MATCH($BX30,'Overlap Study'!$V$270:$V$281,0)),0,1)</f>
        <v>0</v>
      </c>
      <c r="CL30" s="97">
        <f>IF(ISNA(MATCH($BX30,'Overlap Study'!$P$270:$P$281,0)),0,1)</f>
        <v>0</v>
      </c>
      <c r="CM30" s="97"/>
      <c r="CN30" s="106"/>
      <c r="CO30">
        <f t="shared" si="1"/>
        <v>5</v>
      </c>
      <c r="CQ30" s="10"/>
      <c r="CR30" s="10"/>
      <c r="CS30" s="133">
        <v>522</v>
      </c>
      <c r="CT30" s="471">
        <f t="shared" si="3"/>
        <v>1</v>
      </c>
      <c r="CU30" s="97">
        <f>IF(ISNA(MATCH(CS30,'Overlap Study'!$EB$186:$EB$200,0)),0,1)</f>
        <v>0</v>
      </c>
      <c r="CV30" s="97">
        <f>IF(ISNA(MATCH(CS30,'Overlap Study'!$DJ$288:$DJ$293,0)),0,1)</f>
        <v>0</v>
      </c>
      <c r="CW30" s="99">
        <f>IF(ISNA(MATCH(CS30,'Overlap Study'!$CU$288:$CU$293,0)),0,1)</f>
        <v>0</v>
      </c>
      <c r="CX30" s="99">
        <f>IF(ISNA(MATCH(CS30,'Overlap Study'!$CG$288:$CG$293,0)),0,1)</f>
        <v>0</v>
      </c>
      <c r="CY30" s="97">
        <f>IF(ISNA(MATCH(CS30,'Overlap Study'!$BU$288:$BU$293,0)),0,1)</f>
        <v>0</v>
      </c>
      <c r="CZ30" s="97">
        <f>IF(ISNA(MATCH(CS30,'Overlap Study'!$BJ$288:$BJ$293,0)),0,1)</f>
        <v>0</v>
      </c>
      <c r="DA30" s="97">
        <f>IF(ISNA(MATCH(CS30,'Overlap Study'!$AZ$288:$AZ$293,0)),0,1)</f>
        <v>0</v>
      </c>
      <c r="DB30" s="97">
        <f>IF(ISNA(MATCH(CS30,'Overlap Study'!$AT$288:$AT$293,0)),0,1)</f>
        <v>0</v>
      </c>
      <c r="DC30" s="97">
        <f>IF(ISNA(MATCH(CS30,'Overlap Study'!$AN$288:$AN$293,0)),0,1)</f>
        <v>1</v>
      </c>
      <c r="DD30" s="97">
        <f>IF(ISNA(MATCH(CS30,'Overlap Study'!$AH$288:$AH$293,0)),0,1)</f>
        <v>0</v>
      </c>
      <c r="DE30" s="112">
        <f>IF(ISNA(MATCH(CS30,'Overlap Study'!$AB$288:$AB$293,0)),0,1)</f>
        <v>0</v>
      </c>
      <c r="DF30" s="97">
        <f>IF(ISNA(MATCH(CS30,'Overlap Study'!$V$288:$V$293,0)),0,1)</f>
        <v>0</v>
      </c>
      <c r="DG30" s="97">
        <f>IF(ISNA(MATCH(CS30,'Overlap Study'!$P$288:$P$293,0)),0,1)</f>
        <v>0</v>
      </c>
      <c r="DH30" s="97"/>
      <c r="DI30" s="106"/>
      <c r="DJ30">
        <f t="shared" si="4"/>
        <v>1</v>
      </c>
    </row>
    <row r="31" spans="1:135" x14ac:dyDescent="0.2">
      <c r="A31" s="98"/>
      <c r="C31" s="97"/>
      <c r="L31" s="118">
        <f t="shared" si="5"/>
        <v>30</v>
      </c>
      <c r="N31" s="105">
        <v>494</v>
      </c>
      <c r="O31" s="210">
        <f>SUM(P31:Y31)</f>
        <v>6</v>
      </c>
      <c r="P31" s="97">
        <f>IF(ISNA(MATCH(N31,'Overlap Study'!DY$62:DY$174,0)),0,1)</f>
        <v>1</v>
      </c>
      <c r="Q31" s="97">
        <f>IF(ISNA(MATCH(N31,'Overlap Study'!DJ$62:DJ$157,0)),0,1)</f>
        <v>0</v>
      </c>
      <c r="R31" s="99">
        <f>IF(ISNA(MATCH(N31,'Overlap Study'!CU$62:CU$157,0)),0,1)</f>
        <v>0</v>
      </c>
      <c r="S31" s="99">
        <f>IF(ISNA(MATCH(N31,'Overlap Study'!CG$62:CG$157,0)),0,1)</f>
        <v>1</v>
      </c>
      <c r="T31" s="97">
        <f>IF(ISNA(MATCH(N31,'Overlap Study'!BU$62:BU$157,0)),0,1)</f>
        <v>0</v>
      </c>
      <c r="U31" s="97">
        <f>IF(ISNA(MATCH(N31,'Overlap Study'!BJ$62:BJ$157,0)),0,1)</f>
        <v>0</v>
      </c>
      <c r="V31" s="97">
        <f>IF(ISNA(MATCH($N31,'Overlap Study'!AZ$62:AZ$157,0)),0,1)</f>
        <v>1</v>
      </c>
      <c r="W31" s="97">
        <f>IF(ISNA(MATCH($N31,'Overlap Study'!AT$62:AT$157,0)),0,1)</f>
        <v>1</v>
      </c>
      <c r="X31" s="97">
        <f>IF(ISNA(MATCH($N31,'Overlap Study'!AN$62:AN$157,0)),0,1)</f>
        <v>1</v>
      </c>
      <c r="Y31" s="106">
        <f>IF(ISNA(MATCH($N31,'Overlap Study'!AH$62:AH$157,0)),0,1)</f>
        <v>1</v>
      </c>
      <c r="Z31" s="97">
        <f>IF(ISNA(MATCH($N31,'Overlap Study'!AB$62:AB$157,0)),0,1)</f>
        <v>1</v>
      </c>
      <c r="AA31" s="97">
        <f>IF(ISNA(MATCH($N31,'Overlap Study'!V$62:V$157,0)),0,1)</f>
        <v>1</v>
      </c>
      <c r="AB31" s="97">
        <f>IF(ISNA(MATCH($N31,'Overlap Study'!P$62:P$157,0)),0,1)</f>
        <v>1</v>
      </c>
      <c r="AC31" s="97">
        <f>IF(ISNA(MATCH($N31,'Overlap Study'!H$53:H$132,0)),0,1)</f>
        <v>0</v>
      </c>
      <c r="AD31" s="106">
        <f>IF(ISNA(MATCH($N31,'Overlap Study'!B$53:B$100,0)),0,1)</f>
        <v>0</v>
      </c>
      <c r="AF31" s="98"/>
      <c r="AH31" s="164">
        <v>1717</v>
      </c>
      <c r="AI31" s="210">
        <f>SUM(AJ31:AS31)</f>
        <v>4</v>
      </c>
      <c r="AJ31" s="97">
        <f>IF(ISNA(MATCH($AH31,'Overlap Study'!$DY$186:$DY$245,0)),0,1)</f>
        <v>0</v>
      </c>
      <c r="AK31" s="97">
        <f>IF(ISNA(MATCH($AH31,'Overlap Study'!$DJ$186:$DJ$233,0)),0,1)</f>
        <v>0</v>
      </c>
      <c r="AL31" s="99">
        <f>IF(ISNA(MATCH($AH31,'Overlap Study'!$CU$186:$CU$233,0)),0,1)</f>
        <v>1</v>
      </c>
      <c r="AM31" s="99">
        <f>IF(ISNA(MATCH($AH31,'Overlap Study'!$CG$186:$CG$233,0)),0,1)</f>
        <v>1</v>
      </c>
      <c r="AN31" s="97">
        <f>IF(ISNA(MATCH($AH31,'Overlap Study'!$BU$186:$BU$233,0)),0,1)</f>
        <v>0</v>
      </c>
      <c r="AO31" s="97">
        <f>IF(ISNA(MATCH(AH31,'Overlap Study'!BJ$186:BJ$233,0)),0,1)</f>
        <v>1</v>
      </c>
      <c r="AP31" s="97">
        <f>IF(ISNA(MATCH($AH31,'Overlap Study'!AZ$186:AZ$233,0)),0,1)</f>
        <v>1</v>
      </c>
      <c r="AQ31" s="97">
        <f>IF(ISNA(MATCH($AH31,'Overlap Study'!AT$186:AT$233,0)),0,1)</f>
        <v>0</v>
      </c>
      <c r="AR31" s="97">
        <f>IF(ISNA(MATCH($AH31,'Overlap Study'!AN$186:AN$233,0)),0,1)</f>
        <v>0</v>
      </c>
      <c r="AS31" s="97">
        <f>IF(ISNA(MATCH($AH31,'Overlap Study'!AH$186:AH$233,0)),0,1)</f>
        <v>0</v>
      </c>
      <c r="AT31" s="97">
        <f>IF(ISNA(MATCH(AH31,'Overlap Study'!$AB$186:$AB$233,0)),0,1)</f>
        <v>0</v>
      </c>
      <c r="AU31" s="97">
        <f>IF(ISNA(MATCH($AH31,'Overlap Study'!$V$186:$V$233,0)),0,1)</f>
        <v>0</v>
      </c>
      <c r="AV31" s="97">
        <f>IF(ISNA(MATCH($AH31,'Overlap Study'!$P$186:$P$233,0)),0,1)</f>
        <v>0</v>
      </c>
      <c r="AW31" s="97"/>
      <c r="AX31" s="106"/>
      <c r="AZ31" s="98"/>
      <c r="BB31" s="97"/>
      <c r="BC31" s="164">
        <v>343</v>
      </c>
      <c r="BD31" s="105">
        <f>SUM(BE31:BN31)</f>
        <v>2</v>
      </c>
      <c r="BE31" s="112">
        <f>IF(ISNA(MATCH($BC31,'Overlap Study'!$DZ$186:$DZ$240,0)),0,1)</f>
        <v>0</v>
      </c>
      <c r="BF31" s="97">
        <f>IF(ISNA(MATCH(BC31,'Overlap Study'!$DJ$240:$DJ$263,0)),0,1)</f>
        <v>0</v>
      </c>
      <c r="BG31" s="99">
        <f>IF(ISNA(MATCH(BC31,'Overlap Study'!$CU$240:$CU$263,0)),0,1)</f>
        <v>0</v>
      </c>
      <c r="BH31" s="99">
        <f>IF(ISNA(MATCH(BC31,'Overlap Study'!$CG$240:$CG$263,0)),0,1)</f>
        <v>0</v>
      </c>
      <c r="BI31" s="97">
        <f>IF(ISNA(MATCH(BC31,'Overlap Study'!$BU$240:$BU$263,0)),0,1)</f>
        <v>1</v>
      </c>
      <c r="BJ31" s="97">
        <f>IF(ISNA(MATCH(BC31,'Overlap Study'!$BJ$240:$BJ$263,0)),0,1)</f>
        <v>1</v>
      </c>
      <c r="BK31" s="97">
        <f>IF(ISNA(MATCH(BC31,'Overlap Study'!$AZ$240:$AZ$263,0)),0,1)</f>
        <v>0</v>
      </c>
      <c r="BL31" s="97">
        <f>IF(ISNA(MATCH(BC31,'Overlap Study'!$AT$240:$AT$263,0)),0,1)</f>
        <v>0</v>
      </c>
      <c r="BM31" s="97">
        <f>IF(ISNA(MATCH(BC31,'Overlap Study'!$AN$240:$AN$263,0)),0,1)</f>
        <v>0</v>
      </c>
      <c r="BN31" s="106">
        <f>IF(ISNA(MATCH(BC31,'Overlap Study'!$AH$240:$AH$263,0)),0,1)</f>
        <v>0</v>
      </c>
      <c r="BO31" s="97">
        <f>IF(ISNA(MATCH(BC31,'Overlap Study'!$AB$240:$AB$263,0)),0,1)</f>
        <v>0</v>
      </c>
      <c r="BP31" s="97">
        <f>IF(ISNA(MATCH(BC31,'Overlap Study'!$V$240:$V$263,0)),0,1)</f>
        <v>1</v>
      </c>
      <c r="BQ31" s="97">
        <f>IF(ISNA(MATCH(BC31,'Overlap Study'!$P$240:$P$263,0)),0,1)</f>
        <v>1</v>
      </c>
      <c r="BR31" s="97"/>
      <c r="BS31" s="106"/>
      <c r="BT31">
        <f t="shared" si="0"/>
        <v>4</v>
      </c>
      <c r="BW31" s="97"/>
      <c r="BX31" s="133">
        <v>180</v>
      </c>
      <c r="BY31" s="210">
        <f>SUM(CA31:CI31)</f>
        <v>1</v>
      </c>
      <c r="BZ31" s="112">
        <f>IF(ISNA(MATCH(BX31,'Overlap Study'!$EA$186:$EA$240,0)),0,1)</f>
        <v>0</v>
      </c>
      <c r="CA31" s="97">
        <f>IF(ISNA(MATCH(BX31,'Overlap Study'!$DJ$270:$DJ$281,0)),0,1)</f>
        <v>0</v>
      </c>
      <c r="CB31" s="99">
        <f>IF(ISNA(MATCH(BX31,'Overlap Study'!$CU$270:$CU$281,0)),0,1)</f>
        <v>1</v>
      </c>
      <c r="CC31" s="99">
        <f>IF(ISNA(MATCH(BX31,'Overlap Study'!$CG$270:$CG$281,0)),0,1)</f>
        <v>0</v>
      </c>
      <c r="CD31" s="97">
        <f>IF(ISNA(MATCH(BX31,'Overlap Study'!$BU$270:$BU$281,0)),0,1)</f>
        <v>0</v>
      </c>
      <c r="CE31" s="97">
        <f>IF(ISNA(MATCH(BX31,'Overlap Study'!$BJ$270:$BJ$281,0)),0,1)</f>
        <v>0</v>
      </c>
      <c r="CF31" s="97">
        <f>IF(ISNA(MATCH(BX31,'Overlap Study'!$AZ$270:$AZ$281,0)),0,1)</f>
        <v>0</v>
      </c>
      <c r="CG31" s="97">
        <f>IF(ISNA(MATCH(BX31,'Overlap Study'!$AT$270:$AT$281,0)),0,1)</f>
        <v>0</v>
      </c>
      <c r="CH31" s="97">
        <f>IF(ISNA(MATCH(BX31,'Overlap Study'!$AN$270:$AN$281,0)),0,1)</f>
        <v>0</v>
      </c>
      <c r="CI31" s="106">
        <f>IF(ISNA(MATCH(BX31,'Overlap Study'!$AH$270:$AH$281,0)),0,1)</f>
        <v>0</v>
      </c>
      <c r="CJ31" s="97">
        <f>IF(ISNA(MATCH($BX31,'Overlap Study'!$AB$270:$AB$281,0)),0,1)</f>
        <v>0</v>
      </c>
      <c r="CK31" s="97">
        <f>IF(ISNA(MATCH($BX31,'Overlap Study'!$V$270:$V$281,0)),0,1)</f>
        <v>0</v>
      </c>
      <c r="CL31" s="97">
        <f>IF(ISNA(MATCH($BX31,'Overlap Study'!$P$270:$P$281,0)),0,1)</f>
        <v>1</v>
      </c>
      <c r="CM31" s="97"/>
      <c r="CN31" s="106"/>
      <c r="CO31">
        <f t="shared" si="1"/>
        <v>4</v>
      </c>
      <c r="CS31" s="215">
        <v>610</v>
      </c>
      <c r="CT31" s="471">
        <f t="shared" si="3"/>
        <v>1</v>
      </c>
      <c r="CU31" s="97">
        <f>IF(ISNA(MATCH(CS31,'Overlap Study'!$EB$186:$EB$200,0)),0,1)</f>
        <v>0</v>
      </c>
      <c r="CV31" s="97">
        <f>IF(ISNA(MATCH(CS31,'Overlap Study'!$DJ$288:$DJ$293,0)),0,1)</f>
        <v>1</v>
      </c>
      <c r="CW31" s="99">
        <f>IF(ISNA(MATCH(CS31,'Overlap Study'!$CU$288:$CU$293,0)),0,1)</f>
        <v>0</v>
      </c>
      <c r="CX31" s="99">
        <f>IF(ISNA(MATCH(CS31,'Overlap Study'!$CG$288:$CG$293,0)),0,1)</f>
        <v>0</v>
      </c>
      <c r="CY31" s="97">
        <f>IF(ISNA(MATCH(CS31,'Overlap Study'!$BU$288:$BU$293,0)),0,1)</f>
        <v>0</v>
      </c>
      <c r="CZ31" s="97">
        <f>IF(ISNA(MATCH(CS31,'Overlap Study'!$BJ$288:$BJ$293,0)),0,1)</f>
        <v>0</v>
      </c>
      <c r="DA31" s="97">
        <f>IF(ISNA(MATCH(CS31,'Overlap Study'!$AZ$288:$AZ$293,0)),0,1)</f>
        <v>0</v>
      </c>
      <c r="DB31" s="97">
        <f>IF(ISNA(MATCH(CS31,'Overlap Study'!$AT$288:$AT$293,0)),0,1)</f>
        <v>0</v>
      </c>
      <c r="DC31" s="97">
        <f>IF(ISNA(MATCH(CS31,'Overlap Study'!$AN$288:$AN$293,0)),0,1)</f>
        <v>0</v>
      </c>
      <c r="DD31" s="97">
        <f>IF(ISNA(MATCH(CS31,'Overlap Study'!$AH$288:$AH$293,0)),0,1)</f>
        <v>0</v>
      </c>
      <c r="DE31" s="112">
        <f>IF(ISNA(MATCH(CS31,'Overlap Study'!$AB$288:$AB$293,0)),0,1)</f>
        <v>0</v>
      </c>
      <c r="DF31" s="97">
        <f>IF(ISNA(MATCH(CS31,'Overlap Study'!$V$288:$V$293,0)),0,1)</f>
        <v>0</v>
      </c>
      <c r="DG31" s="97">
        <f>IF(ISNA(MATCH(CS31,'Overlap Study'!$P$288:$P$293,0)),0,1)</f>
        <v>0</v>
      </c>
      <c r="DH31" s="97"/>
      <c r="DI31" s="106"/>
      <c r="DJ31">
        <f t="shared" si="4"/>
        <v>5</v>
      </c>
    </row>
    <row r="32" spans="1:135" x14ac:dyDescent="0.2">
      <c r="A32" s="98"/>
      <c r="C32" s="97"/>
      <c r="L32" s="118">
        <f t="shared" si="5"/>
        <v>31</v>
      </c>
      <c r="N32" s="105">
        <v>503</v>
      </c>
      <c r="O32" s="210">
        <f>SUM(P32:Y32)</f>
        <v>6</v>
      </c>
      <c r="P32" s="97">
        <f>IF(ISNA(MATCH(N32,'Overlap Study'!DY$62:DY$174,0)),0,1)</f>
        <v>1</v>
      </c>
      <c r="Q32" s="97">
        <f>IF(ISNA(MATCH(N32,'Overlap Study'!DJ$62:DJ$157,0)),0,1)</f>
        <v>0</v>
      </c>
      <c r="R32" s="99">
        <f>IF(ISNA(MATCH(N32,'Overlap Study'!CU$62:CU$157,0)),0,1)</f>
        <v>1</v>
      </c>
      <c r="S32" s="99">
        <f>IF(ISNA(MATCH(N32,'Overlap Study'!CG$62:CG$157,0)),0,1)</f>
        <v>0</v>
      </c>
      <c r="T32" s="97">
        <f>IF(ISNA(MATCH(N32,'Overlap Study'!BU$62:BU$157,0)),0,1)</f>
        <v>0</v>
      </c>
      <c r="U32" s="97">
        <f>IF(ISNA(MATCH(N32,'Overlap Study'!BJ$62:BJ$157,0)),0,1)</f>
        <v>1</v>
      </c>
      <c r="V32" s="97">
        <f>IF(ISNA(MATCH($N32,'Overlap Study'!AZ$62:AZ$157,0)),0,1)</f>
        <v>0</v>
      </c>
      <c r="W32" s="97">
        <f>IF(ISNA(MATCH($N32,'Overlap Study'!AT$62:AT$157,0)),0,1)</f>
        <v>1</v>
      </c>
      <c r="X32" s="97">
        <f>IF(ISNA(MATCH($N32,'Overlap Study'!AN$62:AN$157,0)),0,1)</f>
        <v>1</v>
      </c>
      <c r="Y32" s="106">
        <f>IF(ISNA(MATCH($N32,'Overlap Study'!AH$62:AH$157,0)),0,1)</f>
        <v>1</v>
      </c>
      <c r="Z32" s="97">
        <f>IF(ISNA(MATCH($N32,'Overlap Study'!AB$62:AB$157,0)),0,1)</f>
        <v>0</v>
      </c>
      <c r="AA32" s="97">
        <f>IF(ISNA(MATCH($N32,'Overlap Study'!V$62:V$157,0)),0,1)</f>
        <v>0</v>
      </c>
      <c r="AB32" s="97">
        <f>IF(ISNA(MATCH($N32,'Overlap Study'!P$62:P$157,0)),0,1)</f>
        <v>0</v>
      </c>
      <c r="AC32" s="97">
        <f>IF(ISNA(MATCH($N32,'Overlap Study'!H$53:H$132,0)),0,1)</f>
        <v>0</v>
      </c>
      <c r="AD32" s="106">
        <f>IF(ISNA(MATCH($N32,'Overlap Study'!B$53:B$100,0)),0,1)</f>
        <v>0</v>
      </c>
      <c r="AF32" s="98"/>
      <c r="AH32" s="166">
        <v>11</v>
      </c>
      <c r="AI32" s="210">
        <f>SUM(AJ32:AS32)</f>
        <v>3</v>
      </c>
      <c r="AJ32" s="97">
        <f>IF(ISNA(MATCH($AH32,'Overlap Study'!$DY$186:$DY$245,0)),0,1)</f>
        <v>0</v>
      </c>
      <c r="AK32" s="97">
        <f>IF(ISNA(MATCH($AH32,'Overlap Study'!$DJ$186:$DJ$233,0)),0,1)</f>
        <v>1</v>
      </c>
      <c r="AL32" s="99">
        <f>IF(ISNA(MATCH($AH32,'Overlap Study'!$CU$186:$CU$233,0)),0,1)</f>
        <v>0</v>
      </c>
      <c r="AM32" s="99">
        <f>IF(ISNA(MATCH($AH32,'Overlap Study'!$CG$186:$CG$233,0)),0,1)</f>
        <v>1</v>
      </c>
      <c r="AN32" s="97">
        <f>IF(ISNA(MATCH($AH32,'Overlap Study'!$BU$186:$BU$233,0)),0,1)</f>
        <v>0</v>
      </c>
      <c r="AO32" s="97">
        <f>IF(ISNA(MATCH(AH32,'Overlap Study'!BJ$186:BJ$233,0)),0,1)</f>
        <v>0</v>
      </c>
      <c r="AP32" s="97">
        <f>IF(ISNA(MATCH($AH32,'Overlap Study'!AZ$186:AZ$233,0)),0,1)</f>
        <v>1</v>
      </c>
      <c r="AQ32" s="97">
        <f>IF(ISNA(MATCH($AH32,'Overlap Study'!AT$186:AT$233,0)),0,1)</f>
        <v>0</v>
      </c>
      <c r="AR32" s="97">
        <f>IF(ISNA(MATCH($AH32,'Overlap Study'!AN$186:AN$233,0)),0,1)</f>
        <v>0</v>
      </c>
      <c r="AS32" s="97">
        <f>IF(ISNA(MATCH($AH32,'Overlap Study'!AH$186:AH$233,0)),0,1)</f>
        <v>0</v>
      </c>
      <c r="AT32" s="97">
        <f>IF(ISNA(MATCH(AH32,'Overlap Study'!$AB$186:$AB$233,0)),0,1)</f>
        <v>0</v>
      </c>
      <c r="AU32" s="97">
        <f>IF(ISNA(MATCH($AH32,'Overlap Study'!$V$186:$V$233,0)),0,1)</f>
        <v>0</v>
      </c>
      <c r="AV32" s="97">
        <f>IF(ISNA(MATCH($AH32,'Overlap Study'!$P$186:$P$233,0)),0,1)</f>
        <v>0</v>
      </c>
      <c r="AW32" s="97"/>
      <c r="AX32" s="106"/>
      <c r="AZ32" s="98"/>
      <c r="BB32" s="97"/>
      <c r="BC32" s="164">
        <v>610</v>
      </c>
      <c r="BD32" s="105">
        <f>SUM(BE32:BN32)</f>
        <v>2</v>
      </c>
      <c r="BE32" s="112">
        <f>IF(ISNA(MATCH($BC32,'Overlap Study'!$DZ$186:$DZ$240,0)),0,1)</f>
        <v>0</v>
      </c>
      <c r="BF32" s="97">
        <f>IF(ISNA(MATCH(BC32,'Overlap Study'!$DJ$240:$DJ$263,0)),0,1)</f>
        <v>1</v>
      </c>
      <c r="BG32" s="99">
        <f>IF(ISNA(MATCH(BC32,'Overlap Study'!$CU$240:$CU$263,0)),0,1)</f>
        <v>0</v>
      </c>
      <c r="BH32" s="99">
        <f>IF(ISNA(MATCH(BC32,'Overlap Study'!$CG$240:$CG$263,0)),0,1)</f>
        <v>1</v>
      </c>
      <c r="BI32" s="97">
        <f>IF(ISNA(MATCH(BC32,'Overlap Study'!$BU$240:$BU$263,0)),0,1)</f>
        <v>0</v>
      </c>
      <c r="BJ32" s="97">
        <f>IF(ISNA(MATCH(BC32,'Overlap Study'!$BJ$240:$BJ$263,0)),0,1)</f>
        <v>0</v>
      </c>
      <c r="BK32" s="97">
        <f>IF(ISNA(MATCH(BC32,'Overlap Study'!$AZ$240:$AZ$263,0)),0,1)</f>
        <v>0</v>
      </c>
      <c r="BL32" s="97">
        <f>IF(ISNA(MATCH(BC32,'Overlap Study'!$AT$240:$AT$263,0)),0,1)</f>
        <v>0</v>
      </c>
      <c r="BM32" s="97">
        <f>IF(ISNA(MATCH(BC32,'Overlap Study'!$AN$240:$AN$263,0)),0,1)</f>
        <v>0</v>
      </c>
      <c r="BN32" s="106">
        <f>IF(ISNA(MATCH(BC32,'Overlap Study'!$AH$240:$AH$263,0)),0,1)</f>
        <v>0</v>
      </c>
      <c r="BO32" s="97">
        <f>IF(ISNA(MATCH(BC32,'Overlap Study'!$AB$240:$AB$263,0)),0,1)</f>
        <v>0</v>
      </c>
      <c r="BP32" s="97">
        <f>IF(ISNA(MATCH(BC32,'Overlap Study'!$V$240:$V$263,0)),0,1)</f>
        <v>0</v>
      </c>
      <c r="BQ32" s="97">
        <f>IF(ISNA(MATCH(BC32,'Overlap Study'!$P$240:$P$263,0)),0,1)</f>
        <v>0</v>
      </c>
      <c r="BR32" s="97"/>
      <c r="BS32" s="106"/>
      <c r="BT32">
        <f t="shared" si="0"/>
        <v>5</v>
      </c>
      <c r="BW32" s="97"/>
      <c r="BX32" s="133">
        <v>190</v>
      </c>
      <c r="BY32" s="210">
        <f>SUM(CA32:CI32)</f>
        <v>1</v>
      </c>
      <c r="BZ32" s="112">
        <f>IF(ISNA(MATCH(BX32,'Overlap Study'!$EA$186:$EA$240,0)),0,1)</f>
        <v>0</v>
      </c>
      <c r="CA32" s="97">
        <f>IF(ISNA(MATCH(BX32,'Overlap Study'!$DJ$270:$DJ$281,0)),0,1)</f>
        <v>0</v>
      </c>
      <c r="CB32" s="99">
        <f>IF(ISNA(MATCH(BX32,'Overlap Study'!$CU$270:$CU$281,0)),0,1)</f>
        <v>0</v>
      </c>
      <c r="CC32" s="99">
        <f>IF(ISNA(MATCH(BX32,'Overlap Study'!$CG$270:$CG$281,0)),0,1)</f>
        <v>0</v>
      </c>
      <c r="CD32" s="97">
        <f>IF(ISNA(MATCH(BX32,'Overlap Study'!$BU$270:$BU$281,0)),0,1)</f>
        <v>0</v>
      </c>
      <c r="CE32" s="97">
        <f>IF(ISNA(MATCH(BX32,'Overlap Study'!$BJ$270:$BJ$281,0)),0,1)</f>
        <v>0</v>
      </c>
      <c r="CF32" s="97">
        <f>IF(ISNA(MATCH(BX32,'Overlap Study'!$AZ$270:$AZ$281,0)),0,1)</f>
        <v>0</v>
      </c>
      <c r="CG32" s="97">
        <f>IF(ISNA(MATCH(BX32,'Overlap Study'!$AT$270:$AT$281,0)),0,1)</f>
        <v>1</v>
      </c>
      <c r="CH32" s="97">
        <f>IF(ISNA(MATCH(BX32,'Overlap Study'!$AN$270:$AN$281,0)),0,1)</f>
        <v>0</v>
      </c>
      <c r="CI32" s="106">
        <f>IF(ISNA(MATCH(BX32,'Overlap Study'!$AH$270:$AH$281,0)),0,1)</f>
        <v>0</v>
      </c>
      <c r="CJ32" s="97">
        <f>IF(ISNA(MATCH($BX32,'Overlap Study'!$AB$270:$AB$281,0)),0,1)</f>
        <v>0</v>
      </c>
      <c r="CK32" s="97">
        <f>IF(ISNA(MATCH($BX32,'Overlap Study'!$V$270:$V$281,0)),0,1)</f>
        <v>0</v>
      </c>
      <c r="CL32" s="97">
        <f>IF(ISNA(MATCH($BX32,'Overlap Study'!$P$270:$P$281,0)),0,1)</f>
        <v>0</v>
      </c>
      <c r="CM32" s="97"/>
      <c r="CN32" s="106"/>
      <c r="CO32">
        <f t="shared" si="1"/>
        <v>5</v>
      </c>
      <c r="CR32" s="97"/>
      <c r="CS32" s="133">
        <v>781</v>
      </c>
      <c r="CT32" s="471">
        <f t="shared" si="3"/>
        <v>1</v>
      </c>
      <c r="CU32" s="97">
        <f>IF(ISNA(MATCH(CS32,'Overlap Study'!$EB$186:$EB$200,0)),0,1)</f>
        <v>0</v>
      </c>
      <c r="CV32" s="97">
        <f>IF(ISNA(MATCH(CS32,'Overlap Study'!$DJ$288:$DJ$293,0)),0,1)</f>
        <v>0</v>
      </c>
      <c r="CW32" s="99">
        <f>IF(ISNA(MATCH(CS32,'Overlap Study'!$CU$288:$CU$293,0)),0,1)</f>
        <v>0</v>
      </c>
      <c r="CX32" s="99">
        <f>IF(ISNA(MATCH(CS32,'Overlap Study'!$CG$288:$CG$293,0)),0,1)</f>
        <v>1</v>
      </c>
      <c r="CY32" s="97">
        <f>IF(ISNA(MATCH(CS32,'Overlap Study'!$BU$288:$BU$293,0)),0,1)</f>
        <v>0</v>
      </c>
      <c r="CZ32" s="97">
        <f>IF(ISNA(MATCH(CS32,'Overlap Study'!$BJ$288:$BJ$293,0)),0,1)</f>
        <v>0</v>
      </c>
      <c r="DA32" s="97">
        <f>IF(ISNA(MATCH(CS32,'Overlap Study'!$AZ$288:$AZ$293,0)),0,1)</f>
        <v>0</v>
      </c>
      <c r="DB32" s="97">
        <f>IF(ISNA(MATCH(CS32,'Overlap Study'!$AT$288:$AT$293,0)),0,1)</f>
        <v>0</v>
      </c>
      <c r="DC32" s="97">
        <f>IF(ISNA(MATCH(CS32,'Overlap Study'!$AN$288:$AN$293,0)),0,1)</f>
        <v>0</v>
      </c>
      <c r="DD32" s="97">
        <f>IF(ISNA(MATCH(CS32,'Overlap Study'!$AH$288:$AH$293,0)),0,1)</f>
        <v>0</v>
      </c>
      <c r="DE32" s="112">
        <f>IF(ISNA(MATCH(CS32,'Overlap Study'!$AB$288:$AB$293,0)),0,1)</f>
        <v>0</v>
      </c>
      <c r="DF32" s="97">
        <f>IF(ISNA(MATCH(CS32,'Overlap Study'!$V$288:$V$293,0)),0,1)</f>
        <v>0</v>
      </c>
      <c r="DG32" s="97">
        <f>IF(ISNA(MATCH(CS32,'Overlap Study'!$P$288:$P$293,0)),0,1)</f>
        <v>0</v>
      </c>
      <c r="DH32" s="97"/>
      <c r="DI32" s="106"/>
      <c r="DJ32">
        <f t="shared" si="4"/>
        <v>2</v>
      </c>
    </row>
    <row r="33" spans="1:114" x14ac:dyDescent="0.2">
      <c r="A33" s="98"/>
      <c r="C33" s="97"/>
      <c r="E33" s="97"/>
      <c r="F33" s="97"/>
      <c r="L33" s="118">
        <f t="shared" si="5"/>
        <v>32</v>
      </c>
      <c r="N33" s="107">
        <v>1218</v>
      </c>
      <c r="O33" s="210">
        <f>SUM(P33:Y33)</f>
        <v>6</v>
      </c>
      <c r="P33" s="97">
        <f>IF(ISNA(MATCH(N33,'Overlap Study'!DY$62:DY$174,0)),0,1)</f>
        <v>1</v>
      </c>
      <c r="Q33" s="97">
        <f>IF(ISNA(MATCH(N33,'Overlap Study'!DJ$62:DJ$157,0)),0,1)</f>
        <v>0</v>
      </c>
      <c r="R33" s="99">
        <f>IF(ISNA(MATCH(N33,'Overlap Study'!CU$62:CU$157,0)),0,1)</f>
        <v>1</v>
      </c>
      <c r="S33" s="99">
        <f>IF(ISNA(MATCH(N33,'Overlap Study'!CG$62:CG$157,0)),0,1)</f>
        <v>1</v>
      </c>
      <c r="T33" s="97">
        <f>IF(ISNA(MATCH(N33,'Overlap Study'!BU$62:BU$157,0)),0,1)</f>
        <v>1</v>
      </c>
      <c r="U33" s="97">
        <f>IF(ISNA(MATCH(N33,'Overlap Study'!BJ$62:BJ$157,0)),0,1)</f>
        <v>1</v>
      </c>
      <c r="V33" s="97">
        <f>IF(ISNA(MATCH($N33,'Overlap Study'!AZ$62:AZ$157,0)),0,1)</f>
        <v>1</v>
      </c>
      <c r="W33" s="97">
        <f>IF(ISNA(MATCH($N33,'Overlap Study'!AT$62:AT$157,0)),0,1)</f>
        <v>0</v>
      </c>
      <c r="X33" s="97">
        <f>IF(ISNA(MATCH($N33,'Overlap Study'!AN$62:AN$157,0)),0,1)</f>
        <v>0</v>
      </c>
      <c r="Y33" s="106">
        <f>IF(ISNA(MATCH($N33,'Overlap Study'!AH$62:AH$157,0)),0,1)</f>
        <v>0</v>
      </c>
      <c r="Z33" s="97">
        <f>IF(ISNA(MATCH($N33,'Overlap Study'!AB$62:AB$157,0)),0,1)</f>
        <v>1</v>
      </c>
      <c r="AA33" s="97">
        <f>IF(ISNA(MATCH($N33,'Overlap Study'!V$62:V$157,0)),0,1)</f>
        <v>0</v>
      </c>
      <c r="AB33" s="97">
        <f>IF(ISNA(MATCH($N33,'Overlap Study'!P$62:P$157,0)),0,1)</f>
        <v>0</v>
      </c>
      <c r="AC33" s="97">
        <f>IF(ISNA(MATCH($N33,'Overlap Study'!H$53:H$132,0)),0,1)</f>
        <v>0</v>
      </c>
      <c r="AD33" s="106">
        <f>IF(ISNA(MATCH($N33,'Overlap Study'!B$53:B$100,0)),0,1)</f>
        <v>0</v>
      </c>
      <c r="AF33" s="98"/>
      <c r="AH33" s="164">
        <v>40</v>
      </c>
      <c r="AI33" s="210">
        <f>SUM(AJ33:AS33)</f>
        <v>3</v>
      </c>
      <c r="AJ33" s="97">
        <f>IF(ISNA(MATCH($AH33,'Overlap Study'!$DY$186:$DY$245,0)),0,1)</f>
        <v>0</v>
      </c>
      <c r="AK33" s="97">
        <f>IF(ISNA(MATCH($AH33,'Overlap Study'!$DJ$186:$DJ$233,0)),0,1)</f>
        <v>0</v>
      </c>
      <c r="AL33" s="99">
        <f>IF(ISNA(MATCH($AH33,'Overlap Study'!$CU$186:$CU$233,0)),0,1)</f>
        <v>0</v>
      </c>
      <c r="AM33" s="99">
        <f>IF(ISNA(MATCH($AH33,'Overlap Study'!$CG$186:$CG$233,0)),0,1)</f>
        <v>1</v>
      </c>
      <c r="AN33" s="97">
        <f>IF(ISNA(MATCH($AH33,'Overlap Study'!$BU$186:$BU$233,0)),0,1)</f>
        <v>0</v>
      </c>
      <c r="AO33" s="97">
        <f>IF(ISNA(MATCH(AH33,'Overlap Study'!BJ$186:BJ$233,0)),0,1)</f>
        <v>1</v>
      </c>
      <c r="AP33" s="97">
        <f>IF(ISNA(MATCH($AH33,'Overlap Study'!AZ$186:AZ$233,0)),0,1)</f>
        <v>1</v>
      </c>
      <c r="AQ33" s="97">
        <f>IF(ISNA(MATCH($AH33,'Overlap Study'!AT$186:AT$233,0)),0,1)</f>
        <v>0</v>
      </c>
      <c r="AR33" s="97">
        <f>IF(ISNA(MATCH($AH33,'Overlap Study'!AN$186:AN$233,0)),0,1)</f>
        <v>0</v>
      </c>
      <c r="AS33" s="97">
        <f>IF(ISNA(MATCH($AH33,'Overlap Study'!AH$186:AH$233,0)),0,1)</f>
        <v>0</v>
      </c>
      <c r="AT33" s="97">
        <f>IF(ISNA(MATCH(AH33,'Overlap Study'!$AB$186:$AB$233,0)),0,1)</f>
        <v>0</v>
      </c>
      <c r="AU33" s="97">
        <f>IF(ISNA(MATCH($AH33,'Overlap Study'!$V$186:$V$233,0)),0,1)</f>
        <v>0</v>
      </c>
      <c r="AV33" s="97">
        <f>IF(ISNA(MATCH($AH33,'Overlap Study'!$P$186:$P$233,0)),0,1)</f>
        <v>0</v>
      </c>
      <c r="AW33" s="97"/>
      <c r="AX33" s="106"/>
      <c r="AZ33" s="98"/>
      <c r="BB33" s="97"/>
      <c r="BC33" s="164">
        <v>910</v>
      </c>
      <c r="BD33" s="105">
        <f>SUM(BE33:BN33)</f>
        <v>2</v>
      </c>
      <c r="BE33" s="112">
        <f>IF(ISNA(MATCH($BC33,'Overlap Study'!$DZ$186:$DZ$240,0)),0,1)</f>
        <v>0</v>
      </c>
      <c r="BF33" s="97">
        <f>IF(ISNA(MATCH(BC33,'Overlap Study'!$DJ$240:$DJ$263,0)),0,1)</f>
        <v>0</v>
      </c>
      <c r="BG33" s="99">
        <f>IF(ISNA(MATCH(BC33,'Overlap Study'!$CU$240:$CU$263,0)),0,1)</f>
        <v>0</v>
      </c>
      <c r="BH33" s="99">
        <f>IF(ISNA(MATCH(BC33,'Overlap Study'!$CG$240:$CG$263,0)),0,1)</f>
        <v>0</v>
      </c>
      <c r="BI33" s="97">
        <f>IF(ISNA(MATCH(BC33,'Overlap Study'!$BU$240:$BU$263,0)),0,1)</f>
        <v>0</v>
      </c>
      <c r="BJ33" s="97">
        <f>IF(ISNA(MATCH(BC33,'Overlap Study'!$BJ$240:$BJ$263,0)),0,1)</f>
        <v>0</v>
      </c>
      <c r="BK33" s="97">
        <f>IF(ISNA(MATCH(BC33,'Overlap Study'!$AZ$240:$AZ$263,0)),0,1)</f>
        <v>0</v>
      </c>
      <c r="BL33" s="97">
        <f>IF(ISNA(MATCH(BC33,'Overlap Study'!$AT$240:$AT$263,0)),0,1)</f>
        <v>1</v>
      </c>
      <c r="BM33" s="97">
        <f>IF(ISNA(MATCH(BC33,'Overlap Study'!$AN$240:$AN$263,0)),0,1)</f>
        <v>0</v>
      </c>
      <c r="BN33" s="106">
        <f>IF(ISNA(MATCH(BC33,'Overlap Study'!$AH$240:$AH$263,0)),0,1)</f>
        <v>1</v>
      </c>
      <c r="BO33" s="97">
        <f>IF(ISNA(MATCH(BC33,'Overlap Study'!$AB$240:$AB$263,0)),0,1)</f>
        <v>0</v>
      </c>
      <c r="BP33" s="97">
        <f>IF(ISNA(MATCH(BC33,'Overlap Study'!$V$240:$V$263,0)),0,1)</f>
        <v>0</v>
      </c>
      <c r="BQ33" s="97">
        <f>IF(ISNA(MATCH(BC33,'Overlap Study'!$P$240:$P$263,0)),0,1)</f>
        <v>0</v>
      </c>
      <c r="BR33" s="97"/>
      <c r="BS33" s="106"/>
      <c r="BT33">
        <f t="shared" si="0"/>
        <v>4</v>
      </c>
      <c r="BW33" s="97"/>
      <c r="BX33" s="144">
        <v>195</v>
      </c>
      <c r="BY33" s="210">
        <f>SUM(CA33:CI33)</f>
        <v>1</v>
      </c>
      <c r="BZ33" s="112">
        <f>IF(ISNA(MATCH(BX33,'Overlap Study'!$EA$186:$EA$240,0)),0,1)</f>
        <v>0</v>
      </c>
      <c r="CA33" s="97">
        <f>IF(ISNA(MATCH(BX33,'Overlap Study'!$DJ$270:$DJ$281,0)),0,1)</f>
        <v>0</v>
      </c>
      <c r="CB33" s="99">
        <f>IF(ISNA(MATCH(BX33,'Overlap Study'!$CU$270:$CU$281,0)),0,1)</f>
        <v>0</v>
      </c>
      <c r="CC33" s="99">
        <f>IF(ISNA(MATCH(BX33,'Overlap Study'!$CG$270:$CG$281,0)),0,1)</f>
        <v>0</v>
      </c>
      <c r="CD33" s="97">
        <f>IF(ISNA(MATCH(BX33,'Overlap Study'!$BU$270:$BU$281,0)),0,1)</f>
        <v>0</v>
      </c>
      <c r="CE33" s="97">
        <f>IF(ISNA(MATCH(BX33,'Overlap Study'!$BJ$270:$BJ$281,0)),0,1)</f>
        <v>0</v>
      </c>
      <c r="CF33" s="97">
        <f>IF(ISNA(MATCH(BX33,'Overlap Study'!$AZ$270:$AZ$281,0)),0,1)</f>
        <v>0</v>
      </c>
      <c r="CG33" s="97">
        <f>IF(ISNA(MATCH(BX33,'Overlap Study'!$AT$270:$AT$281,0)),0,1)</f>
        <v>0</v>
      </c>
      <c r="CH33" s="97">
        <f>IF(ISNA(MATCH(BX33,'Overlap Study'!$AN$270:$AN$281,0)),0,1)</f>
        <v>1</v>
      </c>
      <c r="CI33" s="106">
        <f>IF(ISNA(MATCH(BX33,'Overlap Study'!$AH$270:$AH$281,0)),0,1)</f>
        <v>0</v>
      </c>
      <c r="CJ33" s="97">
        <f>IF(ISNA(MATCH($BX33,'Overlap Study'!$AB$270:$AB$281,0)),0,1)</f>
        <v>0</v>
      </c>
      <c r="CK33" s="97">
        <f>IF(ISNA(MATCH($BX33,'Overlap Study'!$V$270:$V$281,0)),0,1)</f>
        <v>0</v>
      </c>
      <c r="CL33" s="97">
        <f>IF(ISNA(MATCH($BX33,'Overlap Study'!$P$270:$P$281,0)),0,1)</f>
        <v>0</v>
      </c>
      <c r="CM33" s="97"/>
      <c r="CN33" s="106"/>
      <c r="CO33">
        <f t="shared" si="1"/>
        <v>8</v>
      </c>
      <c r="CP33" s="197"/>
      <c r="CR33" s="97"/>
      <c r="CS33" s="133">
        <v>968</v>
      </c>
      <c r="CT33" s="471">
        <f t="shared" si="3"/>
        <v>1</v>
      </c>
      <c r="CU33" s="97">
        <f>IF(ISNA(MATCH(CS33,'Overlap Study'!$EB$186:$EB$200,0)),0,1)</f>
        <v>0</v>
      </c>
      <c r="CV33" s="97">
        <f>IF(ISNA(MATCH(CS33,'Overlap Study'!$DJ$288:$DJ$293,0)),0,1)</f>
        <v>0</v>
      </c>
      <c r="CW33" s="99">
        <f>IF(ISNA(MATCH(CS33,'Overlap Study'!$CU$288:$CU$293,0)),0,1)</f>
        <v>0</v>
      </c>
      <c r="CX33" s="99">
        <f>IF(ISNA(MATCH(CS33,'Overlap Study'!$CG$288:$CG$293,0)),0,1)</f>
        <v>0</v>
      </c>
      <c r="CY33" s="97">
        <f>IF(ISNA(MATCH(CS33,'Overlap Study'!$BU$288:$BU$293,0)),0,1)</f>
        <v>0</v>
      </c>
      <c r="CZ33" s="97">
        <f>IF(ISNA(MATCH(CS33,'Overlap Study'!$BJ$288:$BJ$293,0)),0,1)</f>
        <v>0</v>
      </c>
      <c r="DA33" s="97">
        <f>IF(ISNA(MATCH(CS33,'Overlap Study'!$AZ$288:$AZ$293,0)),0,1)</f>
        <v>0</v>
      </c>
      <c r="DB33" s="97">
        <f>IF(ISNA(MATCH(CS33,'Overlap Study'!$AT$288:$AT$293,0)),0,1)</f>
        <v>0</v>
      </c>
      <c r="DC33" s="97">
        <f>IF(ISNA(MATCH(CS33,'Overlap Study'!$AN$288:$AN$293,0)),0,1)</f>
        <v>1</v>
      </c>
      <c r="DD33" s="97">
        <f>IF(ISNA(MATCH(CS33,'Overlap Study'!$AH$288:$AH$293,0)),0,1)</f>
        <v>0</v>
      </c>
      <c r="DE33" s="112">
        <f>IF(ISNA(MATCH(CS33,'Overlap Study'!$AB$288:$AB$293,0)),0,1)</f>
        <v>0</v>
      </c>
      <c r="DF33" s="97">
        <f>IF(ISNA(MATCH(CS33,'Overlap Study'!$V$288:$V$293,0)),0,1)</f>
        <v>0</v>
      </c>
      <c r="DG33" s="97">
        <f>IF(ISNA(MATCH(CS33,'Overlap Study'!$P$288:$P$293,0)),0,1)</f>
        <v>0</v>
      </c>
      <c r="DH33" s="97"/>
      <c r="DI33" s="106"/>
      <c r="DJ33">
        <f t="shared" si="4"/>
        <v>4</v>
      </c>
    </row>
    <row r="34" spans="1:114" x14ac:dyDescent="0.2">
      <c r="A34" s="98"/>
      <c r="C34" s="97"/>
      <c r="E34" s="97"/>
      <c r="F34" s="97"/>
      <c r="L34" s="118">
        <f t="shared" si="5"/>
        <v>33</v>
      </c>
      <c r="N34" s="105">
        <v>1503</v>
      </c>
      <c r="O34" s="210">
        <f>SUM(P34:Y34)</f>
        <v>6</v>
      </c>
      <c r="P34" s="97">
        <f>IF(ISNA(MATCH(N34,'Overlap Study'!DY$62:DY$174,0)),0,1)</f>
        <v>0</v>
      </c>
      <c r="Q34" s="97">
        <f>IF(ISNA(MATCH(N34,'Overlap Study'!DJ$62:DJ$157,0)),0,1)</f>
        <v>0</v>
      </c>
      <c r="R34" s="99">
        <f>IF(ISNA(MATCH(N34,'Overlap Study'!CU$62:CU$157,0)),0,1)</f>
        <v>0</v>
      </c>
      <c r="S34" s="99">
        <f>IF(ISNA(MATCH(N34,'Overlap Study'!CG$62:CG$157,0)),0,1)</f>
        <v>1</v>
      </c>
      <c r="T34" s="97">
        <f>IF(ISNA(MATCH(N34,'Overlap Study'!BU$62:BU$157,0)),0,1)</f>
        <v>0</v>
      </c>
      <c r="U34" s="97">
        <f>IF(ISNA(MATCH(N34,'Overlap Study'!BJ$62:BJ$157,0)),0,1)</f>
        <v>1</v>
      </c>
      <c r="V34" s="97">
        <f>IF(ISNA(MATCH($N34,'Overlap Study'!AZ$62:AZ$157,0)),0,1)</f>
        <v>1</v>
      </c>
      <c r="W34" s="97">
        <f>IF(ISNA(MATCH($N34,'Overlap Study'!AT$62:AT$157,0)),0,1)</f>
        <v>1</v>
      </c>
      <c r="X34" s="97">
        <f>IF(ISNA(MATCH($N34,'Overlap Study'!AN$62:AN$157,0)),0,1)</f>
        <v>1</v>
      </c>
      <c r="Y34" s="106">
        <f>IF(ISNA(MATCH($N34,'Overlap Study'!AH$62:AH$157,0)),0,1)</f>
        <v>1</v>
      </c>
      <c r="Z34" s="97">
        <f>IF(ISNA(MATCH($N34,'Overlap Study'!AB$62:AB$157,0)),0,1)</f>
        <v>0</v>
      </c>
      <c r="AA34" s="97">
        <f>IF(ISNA(MATCH($N34,'Overlap Study'!V$62:V$157,0)),0,1)</f>
        <v>0</v>
      </c>
      <c r="AB34" s="97">
        <f>IF(ISNA(MATCH($N34,'Overlap Study'!P$62:P$157,0)),0,1)</f>
        <v>0</v>
      </c>
      <c r="AC34" s="97">
        <f>IF(ISNA(MATCH($N34,'Overlap Study'!H$53:H$132,0)),0,1)</f>
        <v>0</v>
      </c>
      <c r="AD34" s="106">
        <f>IF(ISNA(MATCH($N34,'Overlap Study'!B$53:B$100,0)),0,1)</f>
        <v>0</v>
      </c>
      <c r="AF34" s="98"/>
      <c r="AH34" s="164">
        <v>51</v>
      </c>
      <c r="AI34" s="210">
        <f>SUM(AJ34:AS34)</f>
        <v>3</v>
      </c>
      <c r="AJ34" s="97">
        <f>IF(ISNA(MATCH($AH34,'Overlap Study'!$DY$186:$DY$245,0)),0,1)</f>
        <v>1</v>
      </c>
      <c r="AK34" s="97">
        <f>IF(ISNA(MATCH($AH34,'Overlap Study'!$DJ$186:$DJ$233,0)),0,1)</f>
        <v>0</v>
      </c>
      <c r="AL34" s="99">
        <f>IF(ISNA(MATCH($AH34,'Overlap Study'!$CU$186:$CU$233,0)),0,1)</f>
        <v>0</v>
      </c>
      <c r="AM34" s="99">
        <f>IF(ISNA(MATCH($AH34,'Overlap Study'!$CG$186:$CG$233,0)),0,1)</f>
        <v>1</v>
      </c>
      <c r="AN34" s="97">
        <f>IF(ISNA(MATCH($AH34,'Overlap Study'!$BU$186:$BU$233,0)),0,1)</f>
        <v>1</v>
      </c>
      <c r="AO34" s="97">
        <f>IF(ISNA(MATCH(AH34,'Overlap Study'!BJ$186:BJ$233,0)),0,1)</f>
        <v>0</v>
      </c>
      <c r="AP34" s="97">
        <f>IF(ISNA(MATCH($AH34,'Overlap Study'!AZ$186:AZ$233,0)),0,1)</f>
        <v>0</v>
      </c>
      <c r="AQ34" s="97">
        <f>IF(ISNA(MATCH($AH34,'Overlap Study'!AT$186:AT$233,0)),0,1)</f>
        <v>0</v>
      </c>
      <c r="AR34" s="97">
        <f>IF(ISNA(MATCH($AH34,'Overlap Study'!AN$186:AN$233,0)),0,1)</f>
        <v>0</v>
      </c>
      <c r="AS34" s="97">
        <f>IF(ISNA(MATCH($AH34,'Overlap Study'!AH$186:AH$233,0)),0,1)</f>
        <v>0</v>
      </c>
      <c r="AT34" s="97">
        <f>IF(ISNA(MATCH(AH34,'Overlap Study'!$AB$186:$AB$233,0)),0,1)</f>
        <v>0</v>
      </c>
      <c r="AU34" s="97">
        <f>IF(ISNA(MATCH($AH34,'Overlap Study'!$V$186:$V$233,0)),0,1)</f>
        <v>0</v>
      </c>
      <c r="AV34" s="97">
        <f>IF(ISNA(MATCH($AH34,'Overlap Study'!$P$186:$P$233,0)),0,1)</f>
        <v>0</v>
      </c>
      <c r="AW34" s="97"/>
      <c r="AX34" s="106"/>
      <c r="AZ34" s="98"/>
      <c r="BB34" s="97"/>
      <c r="BC34" s="164">
        <v>971</v>
      </c>
      <c r="BD34" s="105">
        <f>SUM(BE34:BN34)</f>
        <v>2</v>
      </c>
      <c r="BE34" s="112">
        <f>IF(ISNA(MATCH($BC34,'Overlap Study'!$DZ$186:$DZ$240,0)),0,1)</f>
        <v>1</v>
      </c>
      <c r="BF34" s="97">
        <f>IF(ISNA(MATCH(BC34,'Overlap Study'!$DJ$240:$DJ$263,0)),0,1)</f>
        <v>0</v>
      </c>
      <c r="BG34" s="99">
        <f>IF(ISNA(MATCH(BC34,'Overlap Study'!$CU$240:$CU$263,0)),0,1)</f>
        <v>0</v>
      </c>
      <c r="BH34" s="99">
        <f>IF(ISNA(MATCH(BC34,'Overlap Study'!$CG$240:$CG$263,0)),0,1)</f>
        <v>0</v>
      </c>
      <c r="BI34" s="97">
        <f>IF(ISNA(MATCH(BC34,'Overlap Study'!$BU$240:$BU$263,0)),0,1)</f>
        <v>0</v>
      </c>
      <c r="BJ34" s="97">
        <f>IF(ISNA(MATCH(BC34,'Overlap Study'!$BJ$240:$BJ$263,0)),0,1)</f>
        <v>1</v>
      </c>
      <c r="BK34" s="97">
        <f>IF(ISNA(MATCH(BC34,'Overlap Study'!$AZ$240:$AZ$263,0)),0,1)</f>
        <v>0</v>
      </c>
      <c r="BL34" s="97">
        <f>IF(ISNA(MATCH(BC34,'Overlap Study'!$AT$240:$AT$263,0)),0,1)</f>
        <v>0</v>
      </c>
      <c r="BM34" s="97">
        <f>IF(ISNA(MATCH(BC34,'Overlap Study'!$AN$240:$AN$263,0)),0,1)</f>
        <v>0</v>
      </c>
      <c r="BN34" s="106">
        <f>IF(ISNA(MATCH(BC34,'Overlap Study'!$AH$240:$AH$263,0)),0,1)</f>
        <v>0</v>
      </c>
      <c r="BO34" s="97">
        <f>IF(ISNA(MATCH(BC34,'Overlap Study'!$AB$240:$AB$263,0)),0,1)</f>
        <v>0</v>
      </c>
      <c r="BP34" s="97">
        <f>IF(ISNA(MATCH(BC34,'Overlap Study'!$V$240:$V$263,0)),0,1)</f>
        <v>0</v>
      </c>
      <c r="BQ34" s="97">
        <f>IF(ISNA(MATCH(BC34,'Overlap Study'!$P$240:$P$263,0)),0,1)</f>
        <v>0</v>
      </c>
      <c r="BR34" s="97"/>
      <c r="BS34" s="106"/>
      <c r="BT34">
        <f t="shared" ref="BT34:BT65" si="7">INDEX($N$2:$O$418,MATCH(BC34,$N$2:$N$418,0),2)</f>
        <v>4</v>
      </c>
      <c r="BW34" s="97"/>
      <c r="BX34" s="133">
        <v>201</v>
      </c>
      <c r="BY34" s="210">
        <f>SUM(CA34:CI34)</f>
        <v>1</v>
      </c>
      <c r="BZ34" s="112">
        <f>IF(ISNA(MATCH(BX34,'Overlap Study'!$EA$186:$EA$240,0)),0,1)</f>
        <v>0</v>
      </c>
      <c r="CA34" s="97">
        <f>IF(ISNA(MATCH(BX34,'Overlap Study'!$DJ$270:$DJ$281,0)),0,1)</f>
        <v>0</v>
      </c>
      <c r="CB34" s="99">
        <f>IF(ISNA(MATCH(BX34,'Overlap Study'!$CU$270:$CU$281,0)),0,1)</f>
        <v>0</v>
      </c>
      <c r="CC34" s="99">
        <f>IF(ISNA(MATCH(BX34,'Overlap Study'!$CG$270:$CG$281,0)),0,1)</f>
        <v>0</v>
      </c>
      <c r="CD34" s="97">
        <f>IF(ISNA(MATCH(BX34,'Overlap Study'!$BU$270:$BU$281,0)),0,1)</f>
        <v>0</v>
      </c>
      <c r="CE34" s="97">
        <f>IF(ISNA(MATCH(BX34,'Overlap Study'!$BJ$270:$BJ$281,0)),0,1)</f>
        <v>0</v>
      </c>
      <c r="CF34" s="97">
        <f>IF(ISNA(MATCH(BX34,'Overlap Study'!$AZ$270:$AZ$281,0)),0,1)</f>
        <v>0</v>
      </c>
      <c r="CG34" s="97">
        <f>IF(ISNA(MATCH(BX34,'Overlap Study'!$AT$270:$AT$281,0)),0,1)</f>
        <v>0</v>
      </c>
      <c r="CH34" s="97">
        <f>IF(ISNA(MATCH(BX34,'Overlap Study'!$AN$270:$AN$281,0)),0,1)</f>
        <v>1</v>
      </c>
      <c r="CI34" s="106">
        <f>IF(ISNA(MATCH(BX34,'Overlap Study'!$AH$270:$AH$281,0)),0,1)</f>
        <v>0</v>
      </c>
      <c r="CJ34" s="97">
        <f>IF(ISNA(MATCH($BX34,'Overlap Study'!$AB$270:$AB$281,0)),0,1)</f>
        <v>0</v>
      </c>
      <c r="CK34" s="97">
        <f>IF(ISNA(MATCH($BX34,'Overlap Study'!$V$270:$V$281,0)),0,1)</f>
        <v>0</v>
      </c>
      <c r="CL34" s="97">
        <f>IF(ISNA(MATCH($BX34,'Overlap Study'!$P$270:$P$281,0)),0,1)</f>
        <v>0</v>
      </c>
      <c r="CM34" s="97"/>
      <c r="CN34" s="106"/>
      <c r="CO34">
        <f t="shared" ref="CO34:CO80" si="8">INDEX($N$2:$O$599,MATCH(BX34,$N$2:$N$599,0),2)</f>
        <v>4</v>
      </c>
      <c r="CP34" s="197"/>
      <c r="CR34" s="97"/>
      <c r="CS34" s="215">
        <v>971</v>
      </c>
      <c r="CT34" s="471">
        <f t="shared" si="3"/>
        <v>1</v>
      </c>
      <c r="CU34" s="97">
        <f>IF(ISNA(MATCH(CS34,'Overlap Study'!$EB$186:$EB$200,0)),0,1)</f>
        <v>0</v>
      </c>
      <c r="CV34" s="97">
        <f>IF(ISNA(MATCH(CS34,'Overlap Study'!$DJ$288:$DJ$293,0)),0,1)</f>
        <v>0</v>
      </c>
      <c r="CW34" s="99">
        <f>IF(ISNA(MATCH(CS34,'Overlap Study'!$CU$288:$CU$293,0)),0,1)</f>
        <v>0</v>
      </c>
      <c r="CX34" s="99">
        <f>IF(ISNA(MATCH(CS34,'Overlap Study'!$CG$288:$CG$293,0)),0,1)</f>
        <v>0</v>
      </c>
      <c r="CY34" s="97">
        <f>IF(ISNA(MATCH(CS34,'Overlap Study'!$BU$288:$BU$293,0)),0,1)</f>
        <v>0</v>
      </c>
      <c r="CZ34" s="97">
        <f>IF(ISNA(MATCH(CS34,'Overlap Study'!$BJ$288:$BJ$293,0)),0,1)</f>
        <v>1</v>
      </c>
      <c r="DA34" s="97">
        <f>IF(ISNA(MATCH(CS34,'Overlap Study'!$AZ$288:$AZ$293,0)),0,1)</f>
        <v>0</v>
      </c>
      <c r="DB34" s="97">
        <f>IF(ISNA(MATCH(CS34,'Overlap Study'!$AT$288:$AT$293,0)),0,1)</f>
        <v>0</v>
      </c>
      <c r="DC34" s="97">
        <f>IF(ISNA(MATCH(CS34,'Overlap Study'!$AN$288:$AN$293,0)),0,1)</f>
        <v>0</v>
      </c>
      <c r="DD34" s="97">
        <f>IF(ISNA(MATCH(CS34,'Overlap Study'!$AH$288:$AH$293,0)),0,1)</f>
        <v>0</v>
      </c>
      <c r="DE34" s="112">
        <f>IF(ISNA(MATCH(CS34,'Overlap Study'!$AB$288:$AB$293,0)),0,1)</f>
        <v>0</v>
      </c>
      <c r="DF34" s="97">
        <f>IF(ISNA(MATCH(CS34,'Overlap Study'!$V$288:$V$293,0)),0,1)</f>
        <v>0</v>
      </c>
      <c r="DG34" s="97">
        <f>IF(ISNA(MATCH(CS34,'Overlap Study'!$P$288:$P$293,0)),0,1)</f>
        <v>0</v>
      </c>
      <c r="DH34" s="97"/>
      <c r="DI34" s="106"/>
      <c r="DJ34">
        <f t="shared" si="4"/>
        <v>4</v>
      </c>
    </row>
    <row r="35" spans="1:114" x14ac:dyDescent="0.2">
      <c r="A35" s="98"/>
      <c r="C35" s="97"/>
      <c r="E35" s="98"/>
      <c r="F35" s="97"/>
      <c r="L35" s="118">
        <f t="shared" si="5"/>
        <v>34</v>
      </c>
      <c r="N35" s="105">
        <v>1592</v>
      </c>
      <c r="O35" s="210">
        <f>SUM(P35:Y35)</f>
        <v>6</v>
      </c>
      <c r="P35" s="97">
        <f>IF(ISNA(MATCH(N35,'Overlap Study'!DY$62:DY$174,0)),0,1)</f>
        <v>0</v>
      </c>
      <c r="Q35" s="97">
        <f>IF(ISNA(MATCH(N35,'Overlap Study'!DJ$62:DJ$157,0)),0,1)</f>
        <v>0</v>
      </c>
      <c r="R35" s="99">
        <f>IF(ISNA(MATCH(N35,'Overlap Study'!CU$62:CU$157,0)),0,1)</f>
        <v>1</v>
      </c>
      <c r="S35" s="99">
        <f>IF(ISNA(MATCH(N35,'Overlap Study'!CG$62:CG$157,0)),0,1)</f>
        <v>0</v>
      </c>
      <c r="T35" s="97">
        <f>IF(ISNA(MATCH(N35,'Overlap Study'!BU$62:BU$157,0)),0,1)</f>
        <v>1</v>
      </c>
      <c r="U35" s="97">
        <f>IF(ISNA(MATCH(N35,'Overlap Study'!BJ$62:BJ$157,0)),0,1)</f>
        <v>0</v>
      </c>
      <c r="V35" s="97">
        <f>IF(ISNA(MATCH($N35,'Overlap Study'!AZ$62:AZ$157,0)),0,1)</f>
        <v>1</v>
      </c>
      <c r="W35" s="97">
        <f>IF(ISNA(MATCH($N35,'Overlap Study'!AT$62:AT$157,0)),0,1)</f>
        <v>1</v>
      </c>
      <c r="X35" s="97">
        <f>IF(ISNA(MATCH($N35,'Overlap Study'!AN$62:AN$157,0)),0,1)</f>
        <v>1</v>
      </c>
      <c r="Y35" s="106">
        <f>IF(ISNA(MATCH($N35,'Overlap Study'!AH$62:AH$157,0)),0,1)</f>
        <v>1</v>
      </c>
      <c r="Z35" s="97">
        <f>IF(ISNA(MATCH($N35,'Overlap Study'!AB$62:AB$157,0)),0,1)</f>
        <v>0</v>
      </c>
      <c r="AA35" s="97">
        <f>IF(ISNA(MATCH($N35,'Overlap Study'!V$62:V$157,0)),0,1)</f>
        <v>0</v>
      </c>
      <c r="AB35" s="97">
        <f>IF(ISNA(MATCH($N35,'Overlap Study'!P$62:P$157,0)),0,1)</f>
        <v>0</v>
      </c>
      <c r="AC35" s="97">
        <f>IF(ISNA(MATCH($N35,'Overlap Study'!H$53:H$132,0)),0,1)</f>
        <v>0</v>
      </c>
      <c r="AD35" s="106">
        <f>IF(ISNA(MATCH($N35,'Overlap Study'!B$53:B$100,0)),0,1)</f>
        <v>0</v>
      </c>
      <c r="AF35" s="98"/>
      <c r="AH35" s="164">
        <v>65</v>
      </c>
      <c r="AI35" s="210">
        <f>SUM(AJ35:AS35)</f>
        <v>3</v>
      </c>
      <c r="AJ35" s="97">
        <f>IF(ISNA(MATCH($AH35,'Overlap Study'!$DY$186:$DY$245,0)),0,1)</f>
        <v>0</v>
      </c>
      <c r="AK35" s="97">
        <f>IF(ISNA(MATCH($AH35,'Overlap Study'!$DJ$186:$DJ$233,0)),0,1)</f>
        <v>0</v>
      </c>
      <c r="AL35" s="99">
        <f>IF(ISNA(MATCH($AH35,'Overlap Study'!$CU$186:$CU$233,0)),0,1)</f>
        <v>0</v>
      </c>
      <c r="AM35" s="99">
        <f>IF(ISNA(MATCH($AH35,'Overlap Study'!$CG$186:$CG$233,0)),0,1)</f>
        <v>0</v>
      </c>
      <c r="AN35" s="97">
        <f>IF(ISNA(MATCH($AH35,'Overlap Study'!$BU$186:$BU$233,0)),0,1)</f>
        <v>0</v>
      </c>
      <c r="AO35" s="97">
        <f>IF(ISNA(MATCH(AH35,'Overlap Study'!BJ$186:BJ$233,0)),0,1)</f>
        <v>0</v>
      </c>
      <c r="AP35" s="97">
        <f>IF(ISNA(MATCH($AH35,'Overlap Study'!AZ$186:AZ$233,0)),0,1)</f>
        <v>0</v>
      </c>
      <c r="AQ35" s="97">
        <f>IF(ISNA(MATCH($AH35,'Overlap Study'!AT$186:AT$233,0)),0,1)</f>
        <v>1</v>
      </c>
      <c r="AR35" s="97">
        <f>IF(ISNA(MATCH($AH35,'Overlap Study'!AN$186:AN$233,0)),0,1)</f>
        <v>1</v>
      </c>
      <c r="AS35" s="97">
        <f>IF(ISNA(MATCH($AH35,'Overlap Study'!AH$186:AH$233,0)),0,1)</f>
        <v>1</v>
      </c>
      <c r="AT35" s="97">
        <f>IF(ISNA(MATCH(AH35,'Overlap Study'!$AB$186:$AB$233,0)),0,1)</f>
        <v>0</v>
      </c>
      <c r="AU35" s="97">
        <f>IF(ISNA(MATCH($AH35,'Overlap Study'!$V$186:$V$233,0)),0,1)</f>
        <v>1</v>
      </c>
      <c r="AV35" s="97">
        <f>IF(ISNA(MATCH($AH35,'Overlap Study'!$P$186:$P$233,0)),0,1)</f>
        <v>1</v>
      </c>
      <c r="AW35" s="97"/>
      <c r="AX35" s="106"/>
      <c r="AZ35" s="98"/>
      <c r="BB35" s="97"/>
      <c r="BC35" s="166">
        <v>973</v>
      </c>
      <c r="BD35" s="105">
        <f>SUM(BE35:BN35)</f>
        <v>2</v>
      </c>
      <c r="BE35" s="112">
        <f>IF(ISNA(MATCH($BC35,'Overlap Study'!$DZ$186:$DZ$240,0)),0,1)</f>
        <v>1</v>
      </c>
      <c r="BF35" s="97">
        <f>IF(ISNA(MATCH(BC35,'Overlap Study'!$DJ$240:$DJ$263,0)),0,1)</f>
        <v>0</v>
      </c>
      <c r="BG35" s="99">
        <f>IF(ISNA(MATCH(BC35,'Overlap Study'!$CU$240:$CU$263,0)),0,1)</f>
        <v>0</v>
      </c>
      <c r="BH35" s="99">
        <f>IF(ISNA(MATCH(BC35,'Overlap Study'!$CG$240:$CG$263,0)),0,1)</f>
        <v>1</v>
      </c>
      <c r="BI35" s="97">
        <f>IF(ISNA(MATCH(BC35,'Overlap Study'!$BU$240:$BU$263,0)),0,1)</f>
        <v>0</v>
      </c>
      <c r="BJ35" s="97">
        <f>IF(ISNA(MATCH(BC35,'Overlap Study'!$BJ$240:$BJ$263,0)),0,1)</f>
        <v>0</v>
      </c>
      <c r="BK35" s="97">
        <f>IF(ISNA(MATCH(BC35,'Overlap Study'!$AZ$240:$AZ$263,0)),0,1)</f>
        <v>0</v>
      </c>
      <c r="BL35" s="97">
        <f>IF(ISNA(MATCH(BC35,'Overlap Study'!$AT$240:$AT$263,0)),0,1)</f>
        <v>0</v>
      </c>
      <c r="BM35" s="97">
        <f>IF(ISNA(MATCH(BC35,'Overlap Study'!$AN$240:$AN$263,0)),0,1)</f>
        <v>0</v>
      </c>
      <c r="BN35" s="106">
        <f>IF(ISNA(MATCH(BC35,'Overlap Study'!$AH$240:$AH$263,0)),0,1)</f>
        <v>0</v>
      </c>
      <c r="BO35" s="97">
        <f>IF(ISNA(MATCH(BC35,'Overlap Study'!$AB$240:$AB$263,0)),0,1)</f>
        <v>0</v>
      </c>
      <c r="BP35" s="97">
        <f>IF(ISNA(MATCH(BC35,'Overlap Study'!$V$240:$V$263,0)),0,1)</f>
        <v>0</v>
      </c>
      <c r="BQ35" s="97">
        <f>IF(ISNA(MATCH(BC35,'Overlap Study'!$P$240:$P$263,0)),0,1)</f>
        <v>0</v>
      </c>
      <c r="BR35" s="97"/>
      <c r="BS35" s="106"/>
      <c r="BT35">
        <f t="shared" si="7"/>
        <v>5</v>
      </c>
      <c r="BW35" s="97"/>
      <c r="BX35" s="133">
        <v>207</v>
      </c>
      <c r="BY35" s="210">
        <f>SUM(CA35:CI35)</f>
        <v>1</v>
      </c>
      <c r="BZ35" s="112">
        <f>IF(ISNA(MATCH(BX35,'Overlap Study'!$EA$186:$EA$240,0)),0,1)</f>
        <v>0</v>
      </c>
      <c r="CA35" s="97">
        <f>IF(ISNA(MATCH(BX35,'Overlap Study'!$DJ$270:$DJ$281,0)),0,1)</f>
        <v>0</v>
      </c>
      <c r="CB35" s="99">
        <f>IF(ISNA(MATCH(BX35,'Overlap Study'!$CU$270:$CU$281,0)),0,1)</f>
        <v>1</v>
      </c>
      <c r="CC35" s="99">
        <f>IF(ISNA(MATCH(BX35,'Overlap Study'!$CG$270:$CG$281,0)),0,1)</f>
        <v>0</v>
      </c>
      <c r="CD35" s="97">
        <f>IF(ISNA(MATCH(BX35,'Overlap Study'!$BU$270:$BU$281,0)),0,1)</f>
        <v>0</v>
      </c>
      <c r="CE35" s="97">
        <f>IF(ISNA(MATCH(BX35,'Overlap Study'!$BJ$270:$BJ$281,0)),0,1)</f>
        <v>0</v>
      </c>
      <c r="CF35" s="97">
        <f>IF(ISNA(MATCH(BX35,'Overlap Study'!$AZ$270:$AZ$281,0)),0,1)</f>
        <v>0</v>
      </c>
      <c r="CG35" s="97">
        <f>IF(ISNA(MATCH(BX35,'Overlap Study'!$AT$270:$AT$281,0)),0,1)</f>
        <v>0</v>
      </c>
      <c r="CH35" s="97">
        <f>IF(ISNA(MATCH(BX35,'Overlap Study'!$AN$270:$AN$281,0)),0,1)</f>
        <v>0</v>
      </c>
      <c r="CI35" s="106">
        <f>IF(ISNA(MATCH(BX35,'Overlap Study'!$AH$270:$AH$281,0)),0,1)</f>
        <v>0</v>
      </c>
      <c r="CJ35" s="97">
        <f>IF(ISNA(MATCH($BX35,'Overlap Study'!$AB$270:$AB$281,0)),0,1)</f>
        <v>0</v>
      </c>
      <c r="CK35" s="97">
        <f>IF(ISNA(MATCH($BX35,'Overlap Study'!$V$270:$V$281,0)),0,1)</f>
        <v>0</v>
      </c>
      <c r="CL35" s="97">
        <f>IF(ISNA(MATCH($BX35,'Overlap Study'!$P$270:$P$281,0)),0,1)</f>
        <v>0</v>
      </c>
      <c r="CM35" s="97"/>
      <c r="CN35" s="106"/>
      <c r="CO35">
        <f t="shared" si="8"/>
        <v>3</v>
      </c>
      <c r="CP35" s="197"/>
      <c r="CR35" s="97"/>
      <c r="CS35" s="133">
        <v>973</v>
      </c>
      <c r="CT35" s="471">
        <f t="shared" si="3"/>
        <v>1</v>
      </c>
      <c r="CU35" s="97">
        <f>IF(ISNA(MATCH(CS35,'Overlap Study'!$EB$186:$EB$200,0)),0,1)</f>
        <v>0</v>
      </c>
      <c r="CV35" s="97">
        <f>IF(ISNA(MATCH(CS35,'Overlap Study'!$DJ$288:$DJ$293,0)),0,1)</f>
        <v>0</v>
      </c>
      <c r="CW35" s="99">
        <f>IF(ISNA(MATCH(CS35,'Overlap Study'!$CU$288:$CU$293,0)),0,1)</f>
        <v>0</v>
      </c>
      <c r="CX35" s="99">
        <f>IF(ISNA(MATCH(CS35,'Overlap Study'!$CG$288:$CG$293,0)),0,1)</f>
        <v>1</v>
      </c>
      <c r="CY35" s="97">
        <f>IF(ISNA(MATCH(CS35,'Overlap Study'!$BU$288:$BU$293,0)),0,1)</f>
        <v>0</v>
      </c>
      <c r="CZ35" s="97">
        <f>IF(ISNA(MATCH(CS35,'Overlap Study'!$BJ$288:$BJ$293,0)),0,1)</f>
        <v>0</v>
      </c>
      <c r="DA35" s="97">
        <f>IF(ISNA(MATCH(CS35,'Overlap Study'!$AZ$288:$AZ$293,0)),0,1)</f>
        <v>0</v>
      </c>
      <c r="DB35" s="97">
        <f>IF(ISNA(MATCH(CS35,'Overlap Study'!$AT$288:$AT$293,0)),0,1)</f>
        <v>0</v>
      </c>
      <c r="DC35" s="97">
        <f>IF(ISNA(MATCH(CS35,'Overlap Study'!$AN$288:$AN$293,0)),0,1)</f>
        <v>0</v>
      </c>
      <c r="DD35" s="97">
        <f>IF(ISNA(MATCH(CS35,'Overlap Study'!$AH$288:$AH$293,0)),0,1)</f>
        <v>0</v>
      </c>
      <c r="DE35" s="112">
        <f>IF(ISNA(MATCH(CS35,'Overlap Study'!$AB$288:$AB$293,0)),0,1)</f>
        <v>0</v>
      </c>
      <c r="DF35" s="97">
        <f>IF(ISNA(MATCH(CS35,'Overlap Study'!$V$288:$V$293,0)),0,1)</f>
        <v>0</v>
      </c>
      <c r="DG35" s="97">
        <f>IF(ISNA(MATCH(CS35,'Overlap Study'!$P$288:$P$293,0)),0,1)</f>
        <v>0</v>
      </c>
      <c r="DH35" s="97"/>
      <c r="DI35" s="106"/>
      <c r="DJ35">
        <f t="shared" si="4"/>
        <v>5</v>
      </c>
    </row>
    <row r="36" spans="1:114" x14ac:dyDescent="0.2">
      <c r="A36" s="98"/>
      <c r="C36" s="97"/>
      <c r="E36" s="97"/>
      <c r="F36" s="97"/>
      <c r="L36" s="118">
        <f t="shared" si="5"/>
        <v>35</v>
      </c>
      <c r="N36" s="108">
        <v>1625</v>
      </c>
      <c r="O36" s="210">
        <f>SUM(P36:Y36)</f>
        <v>6</v>
      </c>
      <c r="P36" s="97">
        <f>IF(ISNA(MATCH(N36,'Overlap Study'!DY$62:DY$174,0)),0,1)</f>
        <v>1</v>
      </c>
      <c r="Q36" s="97">
        <f>IF(ISNA(MATCH(N36,'Overlap Study'!DJ$62:DJ$157,0)),0,1)</f>
        <v>0</v>
      </c>
      <c r="R36" s="99">
        <f>IF(ISNA(MATCH(N36,'Overlap Study'!CU$62:CU$157,0)),0,1)</f>
        <v>0</v>
      </c>
      <c r="S36" s="99">
        <f>IF(ISNA(MATCH(N36,'Overlap Study'!CG$62:CG$157,0)),0,1)</f>
        <v>1</v>
      </c>
      <c r="T36" s="97">
        <f>IF(ISNA(MATCH(N36,'Overlap Study'!BU$62:BU$157,0)),0,1)</f>
        <v>1</v>
      </c>
      <c r="U36" s="97">
        <f>IF(ISNA(MATCH(N36,'Overlap Study'!BJ$62:BJ$157,0)),0,1)</f>
        <v>1</v>
      </c>
      <c r="V36" s="97">
        <f>IF(ISNA(MATCH($N36,'Overlap Study'!AZ$62:AZ$157,0)),0,1)</f>
        <v>1</v>
      </c>
      <c r="W36" s="97">
        <f>IF(ISNA(MATCH($N36,'Overlap Study'!AT$62:AT$157,0)),0,1)</f>
        <v>0</v>
      </c>
      <c r="X36" s="97">
        <f>IF(ISNA(MATCH($N36,'Overlap Study'!AN$62:AN$157,0)),0,1)</f>
        <v>1</v>
      </c>
      <c r="Y36" s="106">
        <f>IF(ISNA(MATCH($N36,'Overlap Study'!AH$62:AH$157,0)),0,1)</f>
        <v>0</v>
      </c>
      <c r="Z36" s="97">
        <f>IF(ISNA(MATCH($N36,'Overlap Study'!AB$62:AB$157,0)),0,1)</f>
        <v>0</v>
      </c>
      <c r="AA36" s="97">
        <f>IF(ISNA(MATCH($N36,'Overlap Study'!V$62:V$157,0)),0,1)</f>
        <v>0</v>
      </c>
      <c r="AB36" s="97">
        <f>IF(ISNA(MATCH($N36,'Overlap Study'!P$62:P$157,0)),0,1)</f>
        <v>0</v>
      </c>
      <c r="AC36" s="97">
        <f>IF(ISNA(MATCH($N36,'Overlap Study'!H$53:H$132,0)),0,1)</f>
        <v>0</v>
      </c>
      <c r="AD36" s="106">
        <f>IF(ISNA(MATCH($N36,'Overlap Study'!B$53:B$100,0)),0,1)</f>
        <v>0</v>
      </c>
      <c r="AF36" s="98"/>
      <c r="AH36" s="164">
        <v>78</v>
      </c>
      <c r="AI36" s="210">
        <f>SUM(AJ36:AS36)</f>
        <v>3</v>
      </c>
      <c r="AJ36" s="97">
        <f>IF(ISNA(MATCH($AH36,'Overlap Study'!$DY$186:$DY$245,0)),0,1)</f>
        <v>0</v>
      </c>
      <c r="AK36" s="97">
        <f>IF(ISNA(MATCH($AH36,'Overlap Study'!$DJ$186:$DJ$233,0)),0,1)</f>
        <v>0</v>
      </c>
      <c r="AL36" s="99">
        <f>IF(ISNA(MATCH($AH36,'Overlap Study'!$CU$186:$CU$233,0)),0,1)</f>
        <v>1</v>
      </c>
      <c r="AM36" s="99">
        <f>IF(ISNA(MATCH($AH36,'Overlap Study'!$CG$186:$CG$233,0)),0,1)</f>
        <v>1</v>
      </c>
      <c r="AN36" s="97">
        <f>IF(ISNA(MATCH($AH36,'Overlap Study'!$BU$186:$BU$233,0)),0,1)</f>
        <v>1</v>
      </c>
      <c r="AO36" s="97">
        <f>IF(ISNA(MATCH(AH36,'Overlap Study'!BJ$186:BJ$233,0)),0,1)</f>
        <v>0</v>
      </c>
      <c r="AP36" s="97">
        <f>IF(ISNA(MATCH($AH36,'Overlap Study'!AZ$186:AZ$233,0)),0,1)</f>
        <v>0</v>
      </c>
      <c r="AQ36" s="97">
        <f>IF(ISNA(MATCH($AH36,'Overlap Study'!AT$186:AT$233,0)),0,1)</f>
        <v>0</v>
      </c>
      <c r="AR36" s="97">
        <f>IF(ISNA(MATCH($AH36,'Overlap Study'!AN$186:AN$233,0)),0,1)</f>
        <v>0</v>
      </c>
      <c r="AS36" s="97">
        <f>IF(ISNA(MATCH($AH36,'Overlap Study'!AH$186:AH$233,0)),0,1)</f>
        <v>0</v>
      </c>
      <c r="AT36" s="97">
        <f>IF(ISNA(MATCH(AH36,'Overlap Study'!$AB$186:$AB$233,0)),0,1)</f>
        <v>0</v>
      </c>
      <c r="AU36" s="97">
        <f>IF(ISNA(MATCH($AH36,'Overlap Study'!$V$186:$V$233,0)),0,1)</f>
        <v>0</v>
      </c>
      <c r="AV36" s="97">
        <f>IF(ISNA(MATCH($AH36,'Overlap Study'!$P$186:$P$233,0)),0,1)</f>
        <v>0</v>
      </c>
      <c r="AW36" s="97"/>
      <c r="AX36" s="106"/>
      <c r="AZ36" s="98"/>
      <c r="BB36" s="97"/>
      <c r="BC36" s="164">
        <v>1124</v>
      </c>
      <c r="BD36" s="105">
        <f>SUM(BE36:BN36)</f>
        <v>2</v>
      </c>
      <c r="BE36" s="112">
        <f>IF(ISNA(MATCH($BC36,'Overlap Study'!$DZ$186:$DZ$240,0)),0,1)</f>
        <v>0</v>
      </c>
      <c r="BF36" s="97">
        <f>IF(ISNA(MATCH(BC36,'Overlap Study'!$DJ$240:$DJ$263,0)),0,1)</f>
        <v>0</v>
      </c>
      <c r="BG36" s="99">
        <f>IF(ISNA(MATCH(BC36,'Overlap Study'!$CU$240:$CU$263,0)),0,1)</f>
        <v>0</v>
      </c>
      <c r="BH36" s="99">
        <f>IF(ISNA(MATCH(BC36,'Overlap Study'!$CG$240:$CG$263,0)),0,1)</f>
        <v>0</v>
      </c>
      <c r="BI36" s="97">
        <f>IF(ISNA(MATCH(BC36,'Overlap Study'!$BU$240:$BU$263,0)),0,1)</f>
        <v>0</v>
      </c>
      <c r="BJ36" s="97">
        <f>IF(ISNA(MATCH(BC36,'Overlap Study'!$BJ$240:$BJ$263,0)),0,1)</f>
        <v>0</v>
      </c>
      <c r="BK36" s="97">
        <f>IF(ISNA(MATCH(BC36,'Overlap Study'!$AZ$240:$AZ$263,0)),0,1)</f>
        <v>1</v>
      </c>
      <c r="BL36" s="97">
        <f>IF(ISNA(MATCH(BC36,'Overlap Study'!$AT$240:$AT$263,0)),0,1)</f>
        <v>1</v>
      </c>
      <c r="BM36" s="97">
        <f>IF(ISNA(MATCH(BC36,'Overlap Study'!$AN$240:$AN$263,0)),0,1)</f>
        <v>0</v>
      </c>
      <c r="BN36" s="106">
        <f>IF(ISNA(MATCH(BC36,'Overlap Study'!$AH$240:$AH$263,0)),0,1)</f>
        <v>0</v>
      </c>
      <c r="BO36" s="97">
        <f>IF(ISNA(MATCH(BC36,'Overlap Study'!$AB$240:$AB$263,0)),0,1)</f>
        <v>0</v>
      </c>
      <c r="BP36" s="97">
        <f>IF(ISNA(MATCH(BC36,'Overlap Study'!$V$240:$V$263,0)),0,1)</f>
        <v>0</v>
      </c>
      <c r="BQ36" s="97">
        <f>IF(ISNA(MATCH(BC36,'Overlap Study'!$P$240:$P$263,0)),0,1)</f>
        <v>0</v>
      </c>
      <c r="BR36" s="97"/>
      <c r="BS36" s="106"/>
      <c r="BT36">
        <f t="shared" si="7"/>
        <v>4</v>
      </c>
      <c r="BW36" s="97"/>
      <c r="BX36" s="133">
        <v>222</v>
      </c>
      <c r="BY36" s="210">
        <f>SUM(CA36:CI36)</f>
        <v>1</v>
      </c>
      <c r="BZ36" s="112">
        <f>IF(ISNA(MATCH(BX36,'Overlap Study'!$EA$186:$EA$240,0)),0,1)</f>
        <v>0</v>
      </c>
      <c r="CA36" s="97">
        <f>IF(ISNA(MATCH(BX36,'Overlap Study'!$DJ$270:$DJ$281,0)),0,1)</f>
        <v>0</v>
      </c>
      <c r="CB36" s="99">
        <f>IF(ISNA(MATCH(BX36,'Overlap Study'!$CU$270:$CU$281,0)),0,1)</f>
        <v>0</v>
      </c>
      <c r="CC36" s="99">
        <f>IF(ISNA(MATCH(BX36,'Overlap Study'!$CG$270:$CG$281,0)),0,1)</f>
        <v>0</v>
      </c>
      <c r="CD36" s="97">
        <f>IF(ISNA(MATCH(BX36,'Overlap Study'!$BU$270:$BU$281,0)),0,1)</f>
        <v>0</v>
      </c>
      <c r="CE36" s="97">
        <f>IF(ISNA(MATCH(BX36,'Overlap Study'!$BJ$270:$BJ$281,0)),0,1)</f>
        <v>1</v>
      </c>
      <c r="CF36" s="97">
        <f>IF(ISNA(MATCH(BX36,'Overlap Study'!$AZ$270:$AZ$281,0)),0,1)</f>
        <v>0</v>
      </c>
      <c r="CG36" s="97">
        <f>IF(ISNA(MATCH(BX36,'Overlap Study'!$AT$270:$AT$281,0)),0,1)</f>
        <v>0</v>
      </c>
      <c r="CH36" s="97">
        <f>IF(ISNA(MATCH(BX36,'Overlap Study'!$AN$270:$AN$281,0)),0,1)</f>
        <v>0</v>
      </c>
      <c r="CI36" s="106">
        <f>IF(ISNA(MATCH(BX36,'Overlap Study'!$AH$270:$AH$281,0)),0,1)</f>
        <v>0</v>
      </c>
      <c r="CJ36" s="97">
        <f>IF(ISNA(MATCH($BX36,'Overlap Study'!$AB$270:$AB$281,0)),0,1)</f>
        <v>0</v>
      </c>
      <c r="CK36" s="97">
        <f>IF(ISNA(MATCH($BX36,'Overlap Study'!$V$270:$V$281,0)),0,1)</f>
        <v>0</v>
      </c>
      <c r="CL36" s="97">
        <f>IF(ISNA(MATCH($BX36,'Overlap Study'!$P$270:$P$281,0)),0,1)</f>
        <v>0</v>
      </c>
      <c r="CM36" s="97"/>
      <c r="CN36" s="106"/>
      <c r="CO36">
        <f t="shared" si="8"/>
        <v>2</v>
      </c>
      <c r="CP36" s="197"/>
      <c r="CR36" s="97"/>
      <c r="CS36" s="144">
        <v>1241</v>
      </c>
      <c r="CT36" s="471">
        <f t="shared" si="3"/>
        <v>1</v>
      </c>
      <c r="CU36" s="97">
        <f>IF(ISNA(MATCH(CS36,'Overlap Study'!$EB$186:$EB$200,0)),0,1)</f>
        <v>0</v>
      </c>
      <c r="CV36" s="97">
        <f>IF(ISNA(MATCH(CS36,'Overlap Study'!$DJ$288:$DJ$293,0)),0,1)</f>
        <v>1</v>
      </c>
      <c r="CW36" s="99">
        <f>IF(ISNA(MATCH(CS33,'Overlap Study'!$CU$288:$CU$293,0)),0,1)</f>
        <v>0</v>
      </c>
      <c r="CX36" s="99">
        <f>IF(ISNA(MATCH(CS36,'Overlap Study'!$CG$288:$CG$293,0)),0,1)</f>
        <v>0</v>
      </c>
      <c r="CY36" s="97">
        <f>IF(ISNA(MATCH(CS36,'Overlap Study'!$BU$288:$BU$293,0)),0,1)</f>
        <v>0</v>
      </c>
      <c r="CZ36" s="97">
        <f>IF(ISNA(MATCH(CS36,'Overlap Study'!$BJ$288:$BJ$293,0)),0,1)</f>
        <v>0</v>
      </c>
      <c r="DA36" s="97">
        <f>IF(ISNA(MATCH(CS36,'Overlap Study'!$AZ$288:$AZ$293,0)),0,1)</f>
        <v>0</v>
      </c>
      <c r="DB36" s="97">
        <f>IF(ISNA(MATCH(CS36,'Overlap Study'!$AT$288:$AT$293,0)),0,1)</f>
        <v>0</v>
      </c>
      <c r="DC36" s="97">
        <f>IF(ISNA(MATCH(CS36,'Overlap Study'!$AN$288:$AN$293,0)),0,1)</f>
        <v>0</v>
      </c>
      <c r="DD36" s="97">
        <f>IF(ISNA(MATCH(CS36,'Overlap Study'!$AH$288:$AH$293,0)),0,1)</f>
        <v>0</v>
      </c>
      <c r="DE36" s="112">
        <f>IF(ISNA(MATCH(CS36,'Overlap Study'!$AB$288:$AB$293,0)),0,1)</f>
        <v>0</v>
      </c>
      <c r="DF36" s="97">
        <f>IF(ISNA(MATCH(CS36,'Overlap Study'!$V$288:$V$293,0)),0,1)</f>
        <v>0</v>
      </c>
      <c r="DG36" s="97">
        <f>IF(ISNA(MATCH(CS36,'Overlap Study'!$P$288:$P$293,0)),0,1)</f>
        <v>0</v>
      </c>
      <c r="DH36" s="97"/>
      <c r="DI36" s="106"/>
      <c r="DJ36">
        <f t="shared" si="4"/>
        <v>3</v>
      </c>
    </row>
    <row r="37" spans="1:114" x14ac:dyDescent="0.2">
      <c r="A37" s="98"/>
      <c r="C37" s="97"/>
      <c r="L37" s="118">
        <f t="shared" si="5"/>
        <v>36</v>
      </c>
      <c r="N37" s="105">
        <v>1718</v>
      </c>
      <c r="O37" s="210">
        <f>SUM(P37:Y37)</f>
        <v>6</v>
      </c>
      <c r="P37" s="97">
        <f>IF(ISNA(MATCH(N37,'Overlap Study'!DY$62:DY$174,0)),0,1)</f>
        <v>1</v>
      </c>
      <c r="Q37" s="97">
        <f>IF(ISNA(MATCH(N37,'Overlap Study'!DJ$62:DJ$157,0)),0,1)</f>
        <v>1</v>
      </c>
      <c r="R37" s="99">
        <f>IF(ISNA(MATCH(N37,'Overlap Study'!CU$62:CU$157,0)),0,1)</f>
        <v>1</v>
      </c>
      <c r="S37" s="99">
        <f>IF(ISNA(MATCH(N37,'Overlap Study'!CG$62:CG$157,0)),0,1)</f>
        <v>1</v>
      </c>
      <c r="T37" s="97">
        <f>IF(ISNA(MATCH(N37,'Overlap Study'!BU$62:BU$157,0)),0,1)</f>
        <v>1</v>
      </c>
      <c r="U37" s="97">
        <f>IF(ISNA(MATCH(N37,'Overlap Study'!BJ$62:BJ$157,0)),0,1)</f>
        <v>0</v>
      </c>
      <c r="V37" s="97">
        <f>IF(ISNA(MATCH($N37,'Overlap Study'!AZ$62:AZ$157,0)),0,1)</f>
        <v>0</v>
      </c>
      <c r="W37" s="97">
        <f>IF(ISNA(MATCH($N37,'Overlap Study'!AT$62:AT$157,0)),0,1)</f>
        <v>0</v>
      </c>
      <c r="X37" s="97">
        <f>IF(ISNA(MATCH($N37,'Overlap Study'!AN$62:AN$157,0)),0,1)</f>
        <v>1</v>
      </c>
      <c r="Y37" s="106">
        <f>IF(ISNA(MATCH($N37,'Overlap Study'!AH$62:AH$157,0)),0,1)</f>
        <v>0</v>
      </c>
      <c r="Z37" s="97">
        <f>IF(ISNA(MATCH($N37,'Overlap Study'!AB$62:AB$157,0)),0,1)</f>
        <v>0</v>
      </c>
      <c r="AA37" s="97">
        <f>IF(ISNA(MATCH($N37,'Overlap Study'!V$62:V$157,0)),0,1)</f>
        <v>0</v>
      </c>
      <c r="AB37" s="97">
        <f>IF(ISNA(MATCH($N37,'Overlap Study'!P$62:P$157,0)),0,1)</f>
        <v>0</v>
      </c>
      <c r="AC37" s="97">
        <f>IF(ISNA(MATCH($N37,'Overlap Study'!H$53:H$132,0)),0,1)</f>
        <v>0</v>
      </c>
      <c r="AD37" s="106">
        <f>IF(ISNA(MATCH($N37,'Overlap Study'!B$53:B$100,0)),0,1)</f>
        <v>0</v>
      </c>
      <c r="AF37" s="98"/>
      <c r="AH37" s="164">
        <v>85</v>
      </c>
      <c r="AI37" s="210">
        <f>SUM(AJ37:AS37)</f>
        <v>3</v>
      </c>
      <c r="AJ37" s="97">
        <f>IF(ISNA(MATCH($AH37,'Overlap Study'!$DY$186:$DY$245,0)),0,1)</f>
        <v>0</v>
      </c>
      <c r="AK37" s="97">
        <f>IF(ISNA(MATCH($AH37,'Overlap Study'!$DJ$186:$DJ$233,0)),0,1)</f>
        <v>0</v>
      </c>
      <c r="AL37" s="99">
        <f>IF(ISNA(MATCH($AH37,'Overlap Study'!$CU$186:$CU$233,0)),0,1)</f>
        <v>0</v>
      </c>
      <c r="AM37" s="99">
        <f>IF(ISNA(MATCH($AH37,'Overlap Study'!$CG$186:$CG$233,0)),0,1)</f>
        <v>0</v>
      </c>
      <c r="AN37" s="97">
        <f>IF(ISNA(MATCH($AH37,'Overlap Study'!$BU$186:$BU$233,0)),0,1)</f>
        <v>0</v>
      </c>
      <c r="AO37" s="97">
        <f>IF(ISNA(MATCH(AH37,'Overlap Study'!BJ$186:BJ$233,0)),0,1)</f>
        <v>1</v>
      </c>
      <c r="AP37" s="97">
        <f>IF(ISNA(MATCH($AH37,'Overlap Study'!AZ$186:AZ$233,0)),0,1)</f>
        <v>0</v>
      </c>
      <c r="AQ37" s="97">
        <f>IF(ISNA(MATCH($AH37,'Overlap Study'!AT$186:AT$233,0)),0,1)</f>
        <v>1</v>
      </c>
      <c r="AR37" s="97">
        <f>IF(ISNA(MATCH($AH37,'Overlap Study'!AN$186:AN$233,0)),0,1)</f>
        <v>0</v>
      </c>
      <c r="AS37" s="97">
        <f>IF(ISNA(MATCH($AH37,'Overlap Study'!AH$186:AH$233,0)),0,1)</f>
        <v>1</v>
      </c>
      <c r="AT37" s="97">
        <f>IF(ISNA(MATCH(AH37,'Overlap Study'!$AB$186:$AB$233,0)),0,1)</f>
        <v>0</v>
      </c>
      <c r="AU37" s="97">
        <f>IF(ISNA(MATCH($AH37,'Overlap Study'!$V$186:$V$233,0)),0,1)</f>
        <v>0</v>
      </c>
      <c r="AV37" s="97">
        <f>IF(ISNA(MATCH($AH37,'Overlap Study'!$P$186:$P$233,0)),0,1)</f>
        <v>0</v>
      </c>
      <c r="AW37" s="97"/>
      <c r="AX37" s="106"/>
      <c r="AZ37" s="98"/>
      <c r="BB37" s="97"/>
      <c r="BC37" s="164">
        <v>1218</v>
      </c>
      <c r="BD37" s="105">
        <f>SUM(BE37:BN37)</f>
        <v>2</v>
      </c>
      <c r="BE37" s="112">
        <f>IF(ISNA(MATCH($BC37,'Overlap Study'!$DZ$186:$DZ$240,0)),0,1)</f>
        <v>1</v>
      </c>
      <c r="BF37" s="97">
        <f>IF(ISNA(MATCH(BC37,'Overlap Study'!$DJ$240:$DJ$263,0)),0,1)</f>
        <v>0</v>
      </c>
      <c r="BG37" s="99">
        <f>IF(ISNA(MATCH(BC37,'Overlap Study'!$CU$240:$CU$263,0)),0,1)</f>
        <v>0</v>
      </c>
      <c r="BH37" s="99">
        <f>IF(ISNA(MATCH(BC37,'Overlap Study'!$CG$240:$CG$263,0)),0,1)</f>
        <v>0</v>
      </c>
      <c r="BI37" s="97">
        <f>IF(ISNA(MATCH(BC37,'Overlap Study'!$BU$240:$BU$263,0)),0,1)</f>
        <v>0</v>
      </c>
      <c r="BJ37" s="97">
        <f>IF(ISNA(MATCH(BC37,'Overlap Study'!$BJ$240:$BJ$263,0)),0,1)</f>
        <v>1</v>
      </c>
      <c r="BK37" s="97">
        <f>IF(ISNA(MATCH(BC37,'Overlap Study'!$AZ$240:$AZ$263,0)),0,1)</f>
        <v>0</v>
      </c>
      <c r="BL37" s="97">
        <f>IF(ISNA(MATCH(BC37,'Overlap Study'!$AT$240:$AT$263,0)),0,1)</f>
        <v>0</v>
      </c>
      <c r="BM37" s="97">
        <f>IF(ISNA(MATCH(BC37,'Overlap Study'!$AN$240:$AN$263,0)),0,1)</f>
        <v>0</v>
      </c>
      <c r="BN37" s="106">
        <f>IF(ISNA(MATCH(BC37,'Overlap Study'!$AH$240:$AH$263,0)),0,1)</f>
        <v>0</v>
      </c>
      <c r="BO37" s="97">
        <f>IF(ISNA(MATCH(BC37,'Overlap Study'!$AB$240:$AB$263,0)),0,1)</f>
        <v>1</v>
      </c>
      <c r="BP37" s="97">
        <f>IF(ISNA(MATCH(BC37,'Overlap Study'!$V$240:$V$263,0)),0,1)</f>
        <v>0</v>
      </c>
      <c r="BQ37" s="97">
        <f>IF(ISNA(MATCH(BC37,'Overlap Study'!$P$240:$P$263,0)),0,1)</f>
        <v>0</v>
      </c>
      <c r="BR37" s="97"/>
      <c r="BS37" s="106"/>
      <c r="BT37">
        <f t="shared" si="7"/>
        <v>6</v>
      </c>
      <c r="BW37" s="97"/>
      <c r="BX37" s="133">
        <v>245</v>
      </c>
      <c r="BY37" s="210">
        <f>SUM(CA37:CI37)</f>
        <v>1</v>
      </c>
      <c r="BZ37" s="112">
        <f>IF(ISNA(MATCH(BX37,'Overlap Study'!$EA$186:$EA$240,0)),0,1)</f>
        <v>0</v>
      </c>
      <c r="CA37" s="97">
        <f>IF(ISNA(MATCH(BX37,'Overlap Study'!$DJ$270:$DJ$281,0)),0,1)</f>
        <v>0</v>
      </c>
      <c r="CB37" s="99">
        <f>IF(ISNA(MATCH(BX37,'Overlap Study'!$CU$270:$CU$281,0)),0,1)</f>
        <v>0</v>
      </c>
      <c r="CC37" s="99">
        <f>IF(ISNA(MATCH(BX37,'Overlap Study'!$CG$270:$CG$281,0)),0,1)</f>
        <v>0</v>
      </c>
      <c r="CD37" s="97">
        <f>IF(ISNA(MATCH(BX37,'Overlap Study'!$BU$270:$BU$281,0)),0,1)</f>
        <v>0</v>
      </c>
      <c r="CE37" s="97">
        <f>IF(ISNA(MATCH(BX37,'Overlap Study'!$BJ$270:$BJ$281,0)),0,1)</f>
        <v>0</v>
      </c>
      <c r="CF37" s="97">
        <f>IF(ISNA(MATCH(BX37,'Overlap Study'!$AZ$270:$AZ$281,0)),0,1)</f>
        <v>0</v>
      </c>
      <c r="CG37" s="97">
        <f>IF(ISNA(MATCH(BX37,'Overlap Study'!$AT$270:$AT$281,0)),0,1)</f>
        <v>0</v>
      </c>
      <c r="CH37" s="97">
        <f>IF(ISNA(MATCH(BX37,'Overlap Study'!$AN$270:$AN$281,0)),0,1)</f>
        <v>0</v>
      </c>
      <c r="CI37" s="106">
        <f>IF(ISNA(MATCH(BX37,'Overlap Study'!$AH$270:$AH$281,0)),0,1)</f>
        <v>1</v>
      </c>
      <c r="CJ37" s="97">
        <f>IF(ISNA(MATCH($BX37,'Overlap Study'!$AB$270:$AB$281,0)),0,1)</f>
        <v>0</v>
      </c>
      <c r="CK37" s="97">
        <f>IF(ISNA(MATCH($BX37,'Overlap Study'!$V$270:$V$281,0)),0,1)</f>
        <v>0</v>
      </c>
      <c r="CL37" s="97">
        <f>IF(ISNA(MATCH($BX37,'Overlap Study'!$P$270:$P$281,0)),0,1)</f>
        <v>0</v>
      </c>
      <c r="CM37" s="97"/>
      <c r="CN37" s="106"/>
      <c r="CO37">
        <f t="shared" si="8"/>
        <v>5</v>
      </c>
      <c r="CR37" s="97"/>
      <c r="CS37" s="133">
        <v>1477</v>
      </c>
      <c r="CT37" s="471">
        <f t="shared" si="3"/>
        <v>1</v>
      </c>
      <c r="CU37" s="97">
        <f>IF(ISNA(MATCH(CS37,'Overlap Study'!$EB$186:$EB$200,0)),0,1)</f>
        <v>0</v>
      </c>
      <c r="CV37" s="97">
        <f>IF(ISNA(MATCH(CS37,'Overlap Study'!$DJ$288:$DJ$293,0)),0,1)</f>
        <v>1</v>
      </c>
      <c r="CW37" s="99">
        <f>IF(ISNA(MATCH(CS34,'Overlap Study'!$CU$288:$CU$293,0)),0,1)</f>
        <v>0</v>
      </c>
      <c r="CX37" s="99">
        <f>IF(ISNA(MATCH(CS37,'Overlap Study'!$CG$288:$CG$293,0)),0,1)</f>
        <v>0</v>
      </c>
      <c r="CY37" s="97">
        <f>IF(ISNA(MATCH(CS37,'Overlap Study'!$BU$288:$BU$293,0)),0,1)</f>
        <v>0</v>
      </c>
      <c r="CZ37" s="97">
        <f>IF(ISNA(MATCH(CS37,'Overlap Study'!$BJ$288:$BJ$293,0)),0,1)</f>
        <v>0</v>
      </c>
      <c r="DA37" s="97">
        <f>IF(ISNA(MATCH(CS37,'Overlap Study'!$AZ$288:$AZ$293,0)),0,1)</f>
        <v>0</v>
      </c>
      <c r="DB37" s="97">
        <f>IF(ISNA(MATCH(CS37,'Overlap Study'!$AT$288:$AT$293,0)),0,1)</f>
        <v>0</v>
      </c>
      <c r="DC37" s="97">
        <f>IF(ISNA(MATCH(CS37,'Overlap Study'!$AN$288:$AN$293,0)),0,1)</f>
        <v>0</v>
      </c>
      <c r="DD37" s="97">
        <f>IF(ISNA(MATCH(CS37,'Overlap Study'!$AH$288:$AH$293,0)),0,1)</f>
        <v>0</v>
      </c>
      <c r="DE37" s="112">
        <f>IF(ISNA(MATCH(CS37,'Overlap Study'!$AB$288:$AB$293,0)),0,1)</f>
        <v>0</v>
      </c>
      <c r="DF37" s="97">
        <f>IF(ISNA(MATCH(CS37,'Overlap Study'!$V$288:$V$293,0)),0,1)</f>
        <v>0</v>
      </c>
      <c r="DG37" s="97">
        <f>IF(ISNA(MATCH(CS37,'Overlap Study'!$P$288:$P$293,0)),0,1)</f>
        <v>0</v>
      </c>
      <c r="DH37" s="197"/>
      <c r="DI37" s="198"/>
      <c r="DJ37">
        <f t="shared" si="4"/>
        <v>4</v>
      </c>
    </row>
    <row r="38" spans="1:114" x14ac:dyDescent="0.2">
      <c r="A38" s="98"/>
      <c r="C38" s="97"/>
      <c r="L38" s="118">
        <f t="shared" si="5"/>
        <v>37</v>
      </c>
      <c r="N38" s="105">
        <v>1918</v>
      </c>
      <c r="O38" s="210">
        <f>SUM(P38:Y38)</f>
        <v>6</v>
      </c>
      <c r="P38" s="97">
        <f>IF(ISNA(MATCH(N38,'Overlap Study'!DY$62:DY$174,0)),0,1)</f>
        <v>1</v>
      </c>
      <c r="Q38" s="97">
        <f>IF(ISNA(MATCH(N38,'Overlap Study'!DJ$62:DJ$157,0)),0,1)</f>
        <v>1</v>
      </c>
      <c r="R38" s="99">
        <f>IF(ISNA(MATCH(N38,'Overlap Study'!CU$62:CU$157,0)),0,1)</f>
        <v>1</v>
      </c>
      <c r="S38" s="99">
        <f>IF(ISNA(MATCH(N38,'Overlap Study'!CG$62:CG$157,0)),0,1)</f>
        <v>1</v>
      </c>
      <c r="T38" s="97">
        <f>IF(ISNA(MATCH(N38,'Overlap Study'!BU$62:BU$157,0)),0,1)</f>
        <v>1</v>
      </c>
      <c r="U38" s="97">
        <f>IF(ISNA(MATCH(N38,'Overlap Study'!BJ$62:BJ$157,0)),0,1)</f>
        <v>1</v>
      </c>
      <c r="V38" s="97">
        <f>IF(ISNA(MATCH($N38,'Overlap Study'!AZ$62:AZ$157,0)),0,1)</f>
        <v>0</v>
      </c>
      <c r="W38" s="97">
        <f>IF(ISNA(MATCH($N38,'Overlap Study'!AT$62:AT$157,0)),0,1)</f>
        <v>0</v>
      </c>
      <c r="X38" s="97">
        <f>IF(ISNA(MATCH($N38,'Overlap Study'!AN$62:AN$157,0)),0,1)</f>
        <v>0</v>
      </c>
      <c r="Y38" s="106">
        <f>IF(ISNA(MATCH($N38,'Overlap Study'!AH$62:AH$157,0)),0,1)</f>
        <v>0</v>
      </c>
      <c r="Z38" s="97">
        <f>IF(ISNA(MATCH($N38,'Overlap Study'!AB$62:AB$157,0)),0,1)</f>
        <v>0</v>
      </c>
      <c r="AA38" s="97">
        <f>IF(ISNA(MATCH($N38,'Overlap Study'!V$62:V$157,0)),0,1)</f>
        <v>0</v>
      </c>
      <c r="AB38" s="97">
        <f>IF(ISNA(MATCH($N38,'Overlap Study'!P$62:P$157,0)),0,1)</f>
        <v>0</v>
      </c>
      <c r="AC38" s="97">
        <f>IF(ISNA(MATCH($N38,'Overlap Study'!H$53:H$132,0)),0,1)</f>
        <v>0</v>
      </c>
      <c r="AD38" s="106">
        <f>IF(ISNA(MATCH($N38,'Overlap Study'!B$53:B$100,0)),0,1)</f>
        <v>0</v>
      </c>
      <c r="AF38" s="98"/>
      <c r="AH38" s="164">
        <v>103</v>
      </c>
      <c r="AI38" s="210">
        <f>SUM(AJ38:AS38)</f>
        <v>3</v>
      </c>
      <c r="AJ38" s="97">
        <f>IF(ISNA(MATCH($AH38,'Overlap Study'!$DY$186:$DY$245,0)),0,1)</f>
        <v>0</v>
      </c>
      <c r="AK38" s="97">
        <f>IF(ISNA(MATCH($AH38,'Overlap Study'!$DJ$186:$DJ$233,0)),0,1)</f>
        <v>0</v>
      </c>
      <c r="AL38" s="99">
        <f>IF(ISNA(MATCH($AH38,'Overlap Study'!$CU$186:$CU$233,0)),0,1)</f>
        <v>0</v>
      </c>
      <c r="AM38" s="99">
        <f>IF(ISNA(MATCH($AH38,'Overlap Study'!$CG$186:$CG$233,0)),0,1)</f>
        <v>1</v>
      </c>
      <c r="AN38" s="97">
        <f>IF(ISNA(MATCH($AH38,'Overlap Study'!$BU$186:$BU$233,0)),0,1)</f>
        <v>0</v>
      </c>
      <c r="AO38" s="97">
        <f>IF(ISNA(MATCH(AH38,'Overlap Study'!BJ$186:BJ$233,0)),0,1)</f>
        <v>0</v>
      </c>
      <c r="AP38" s="97">
        <f>IF(ISNA(MATCH($AH38,'Overlap Study'!AZ$186:AZ$233,0)),0,1)</f>
        <v>1</v>
      </c>
      <c r="AQ38" s="97">
        <f>IF(ISNA(MATCH($AH38,'Overlap Study'!AT$186:AT$233,0)),0,1)</f>
        <v>0</v>
      </c>
      <c r="AR38" s="97">
        <f>IF(ISNA(MATCH($AH38,'Overlap Study'!AN$186:AN$233,0)),0,1)</f>
        <v>0</v>
      </c>
      <c r="AS38" s="97">
        <f>IF(ISNA(MATCH($AH38,'Overlap Study'!AH$186:AH$233,0)),0,1)</f>
        <v>1</v>
      </c>
      <c r="AT38" s="97">
        <f>IF(ISNA(MATCH(AH38,'Overlap Study'!$AB$186:$AB$233,0)),0,1)</f>
        <v>0</v>
      </c>
      <c r="AU38" s="97">
        <f>IF(ISNA(MATCH($AH38,'Overlap Study'!$V$186:$V$233,0)),0,1)</f>
        <v>1</v>
      </c>
      <c r="AV38" s="97">
        <f>IF(ISNA(MATCH($AH38,'Overlap Study'!$P$186:$P$233,0)),0,1)</f>
        <v>0</v>
      </c>
      <c r="AW38" s="97"/>
      <c r="AX38" s="106"/>
      <c r="AZ38" s="98"/>
      <c r="BB38" s="97"/>
      <c r="BC38" s="164">
        <v>1477</v>
      </c>
      <c r="BD38" s="105">
        <f>SUM(BE38:BN38)</f>
        <v>2</v>
      </c>
      <c r="BE38" s="112">
        <f>IF(ISNA(MATCH($BC38,'Overlap Study'!$DZ$186:$DZ$240,0)),0,1)</f>
        <v>1</v>
      </c>
      <c r="BF38" s="97">
        <f>IF(ISNA(MATCH(BC38,'Overlap Study'!$DJ$240:$DJ$263,0)),0,1)</f>
        <v>1</v>
      </c>
      <c r="BG38" s="99">
        <f>IF(ISNA(MATCH(BC38,'Overlap Study'!$CU$240:$CU$263,0)),0,1)</f>
        <v>0</v>
      </c>
      <c r="BH38" s="99">
        <f>IF(ISNA(MATCH(BC38,'Overlap Study'!$CG$240:$CG$263,0)),0,1)</f>
        <v>0</v>
      </c>
      <c r="BI38" s="97">
        <f>IF(ISNA(MATCH(BC38,'Overlap Study'!$BU$240:$BU$263,0)),0,1)</f>
        <v>0</v>
      </c>
      <c r="BJ38" s="97">
        <f>IF(ISNA(MATCH(BC38,'Overlap Study'!$BJ$240:$BJ$263,0)),0,1)</f>
        <v>0</v>
      </c>
      <c r="BK38" s="97">
        <f>IF(ISNA(MATCH(BC38,'Overlap Study'!$AZ$240:$AZ$263,0)),0,1)</f>
        <v>0</v>
      </c>
      <c r="BL38" s="97">
        <f>IF(ISNA(MATCH(BC38,'Overlap Study'!$AT$240:$AT$263,0)),0,1)</f>
        <v>0</v>
      </c>
      <c r="BM38" s="97">
        <f>IF(ISNA(MATCH(BC38,'Overlap Study'!$AN$240:$AN$263,0)),0,1)</f>
        <v>0</v>
      </c>
      <c r="BN38" s="106">
        <f>IF(ISNA(MATCH(BC38,'Overlap Study'!$AH$240:$AH$263,0)),0,1)</f>
        <v>0</v>
      </c>
      <c r="BO38" s="97">
        <f>IF(ISNA(MATCH(BC38,'Overlap Study'!$AB$240:$AB$263,0)),0,1)</f>
        <v>0</v>
      </c>
      <c r="BP38" s="97">
        <f>IF(ISNA(MATCH(BC38,'Overlap Study'!$V$240:$V$263,0)),0,1)</f>
        <v>0</v>
      </c>
      <c r="BQ38" s="97">
        <f>IF(ISNA(MATCH(BC38,'Overlap Study'!$P$240:$P$263,0)),0,1)</f>
        <v>0</v>
      </c>
      <c r="BR38" s="97"/>
      <c r="BS38" s="106"/>
      <c r="BT38">
        <f t="shared" si="7"/>
        <v>4</v>
      </c>
      <c r="BW38" s="97"/>
      <c r="BX38" s="133">
        <v>247</v>
      </c>
      <c r="BY38" s="210">
        <f>SUM(CA38:CI38)</f>
        <v>1</v>
      </c>
      <c r="BZ38" s="112">
        <f>IF(ISNA(MATCH(BX38,'Overlap Study'!$EA$186:$EA$240,0)),0,1)</f>
        <v>0</v>
      </c>
      <c r="CA38" s="97">
        <f>IF(ISNA(MATCH(BX38,'Overlap Study'!$DJ$270:$DJ$281,0)),0,1)</f>
        <v>0</v>
      </c>
      <c r="CB38" s="99">
        <f>IF(ISNA(MATCH(BX38,'Overlap Study'!$CU$270:$CU$281,0)),0,1)</f>
        <v>0</v>
      </c>
      <c r="CC38" s="99">
        <f>IF(ISNA(MATCH(BX38,'Overlap Study'!$CG$270:$CG$281,0)),0,1)</f>
        <v>0</v>
      </c>
      <c r="CD38" s="97">
        <f>IF(ISNA(MATCH(BX38,'Overlap Study'!$BU$270:$BU$281,0)),0,1)</f>
        <v>0</v>
      </c>
      <c r="CE38" s="97">
        <f>IF(ISNA(MATCH(BX38,'Overlap Study'!$BJ$270:$BJ$281,0)),0,1)</f>
        <v>1</v>
      </c>
      <c r="CF38" s="97">
        <f>IF(ISNA(MATCH(BX38,'Overlap Study'!$AZ$270:$AZ$281,0)),0,1)</f>
        <v>0</v>
      </c>
      <c r="CG38" s="97">
        <f>IF(ISNA(MATCH(BX38,'Overlap Study'!$AT$270:$AT$281,0)),0,1)</f>
        <v>0</v>
      </c>
      <c r="CH38" s="97">
        <f>IF(ISNA(MATCH(BX38,'Overlap Study'!$AN$270:$AN$281,0)),0,1)</f>
        <v>0</v>
      </c>
      <c r="CI38" s="106">
        <f>IF(ISNA(MATCH(BX38,'Overlap Study'!$AH$270:$AH$281,0)),0,1)</f>
        <v>0</v>
      </c>
      <c r="CJ38" s="97">
        <f>IF(ISNA(MATCH($BX38,'Overlap Study'!$AB$270:$AB$281,0)),0,1)</f>
        <v>0</v>
      </c>
      <c r="CK38" s="97">
        <f>IF(ISNA(MATCH($BX38,'Overlap Study'!$V$270:$V$281,0)),0,1)</f>
        <v>0</v>
      </c>
      <c r="CL38" s="97">
        <f>IF(ISNA(MATCH($BX38,'Overlap Study'!$P$270:$P$281,0)),0,1)</f>
        <v>0</v>
      </c>
      <c r="CM38" s="97"/>
      <c r="CN38" s="106"/>
      <c r="CO38">
        <f t="shared" si="8"/>
        <v>2</v>
      </c>
      <c r="CR38" s="97"/>
      <c r="CS38" s="133">
        <v>1519</v>
      </c>
      <c r="CT38" s="471">
        <f t="shared" si="3"/>
        <v>1</v>
      </c>
      <c r="CU38" s="97">
        <f>IF(ISNA(MATCH(CS38,'Overlap Study'!$EB$186:$EB$200,0)),0,1)</f>
        <v>0</v>
      </c>
      <c r="CV38" s="97">
        <f>IF(ISNA(MATCH(CS38,'Overlap Study'!$DJ$288:$DJ$293,0)),0,1)</f>
        <v>1</v>
      </c>
      <c r="CW38" s="99">
        <f>IF(ISNA(MATCH(CS35,'Overlap Study'!$CU$288:$CU$293,0)),0,1)</f>
        <v>0</v>
      </c>
      <c r="CX38" s="99">
        <f>IF(ISNA(MATCH(CS38,'Overlap Study'!$CG$288:$CG$293,0)),0,1)</f>
        <v>0</v>
      </c>
      <c r="CY38" s="97">
        <f>IF(ISNA(MATCH(CS38,'Overlap Study'!$BU$288:$BU$293,0)),0,1)</f>
        <v>0</v>
      </c>
      <c r="CZ38" s="97">
        <f>IF(ISNA(MATCH(CS38,'Overlap Study'!$BJ$288:$BJ$293,0)),0,1)</f>
        <v>0</v>
      </c>
      <c r="DA38" s="97">
        <f>IF(ISNA(MATCH(CS38,'Overlap Study'!$AZ$288:$AZ$293,0)),0,1)</f>
        <v>0</v>
      </c>
      <c r="DB38" s="97">
        <f>IF(ISNA(MATCH(CS38,'Overlap Study'!$AT$288:$AT$293,0)),0,1)</f>
        <v>0</v>
      </c>
      <c r="DC38" s="97">
        <f>IF(ISNA(MATCH(CS38,'Overlap Study'!$AN$288:$AN$293,0)),0,1)</f>
        <v>0</v>
      </c>
      <c r="DD38" s="97">
        <f>IF(ISNA(MATCH(CS38,'Overlap Study'!$AH$288:$AH$293,0)),0,1)</f>
        <v>0</v>
      </c>
      <c r="DE38" s="112">
        <f>IF(ISNA(MATCH(CS38,'Overlap Study'!$AB$288:$AB$293,0)),0,1)</f>
        <v>0</v>
      </c>
      <c r="DF38" s="97">
        <f>IF(ISNA(MATCH(CS38,'Overlap Study'!$V$288:$V$293,0)),0,1)</f>
        <v>0</v>
      </c>
      <c r="DG38" s="97">
        <f>IF(ISNA(MATCH(CS38,'Overlap Study'!$P$288:$P$293,0)),0,1)</f>
        <v>0</v>
      </c>
      <c r="DH38" s="97"/>
      <c r="DI38" s="106"/>
      <c r="DJ38">
        <f t="shared" si="4"/>
        <v>5</v>
      </c>
    </row>
    <row r="39" spans="1:114" x14ac:dyDescent="0.2">
      <c r="A39" s="153"/>
      <c r="C39" s="97"/>
      <c r="L39" s="118">
        <f t="shared" si="5"/>
        <v>38</v>
      </c>
      <c r="N39" s="105">
        <v>2337</v>
      </c>
      <c r="O39" s="210">
        <f>SUM(P39:Y39)</f>
        <v>6</v>
      </c>
      <c r="P39" s="97">
        <f>IF(ISNA(MATCH(N39,'Overlap Study'!DY$62:DY$174,0)),0,1)</f>
        <v>1</v>
      </c>
      <c r="Q39" s="97">
        <f>IF(ISNA(MATCH(N39,'Overlap Study'!DJ$62:DJ$157,0)),0,1)</f>
        <v>1</v>
      </c>
      <c r="R39" s="99">
        <f>IF(ISNA(MATCH(N39,'Overlap Study'!CU$62:CU$157,0)),0,1)</f>
        <v>1</v>
      </c>
      <c r="S39" s="99">
        <f>IF(ISNA(MATCH(N39,'Overlap Study'!CG$62:CG$157,0)),0,1)</f>
        <v>1</v>
      </c>
      <c r="T39" s="97">
        <f>IF(ISNA(MATCH(N39,'Overlap Study'!BU$62:BU$157,0)),0,1)</f>
        <v>1</v>
      </c>
      <c r="U39" s="97">
        <f>IF(ISNA(MATCH(N39,'Overlap Study'!BJ$62:BJ$157,0)),0,1)</f>
        <v>0</v>
      </c>
      <c r="V39" s="97">
        <f>IF(ISNA(MATCH($N39,'Overlap Study'!AZ$62:AZ$157,0)),0,1)</f>
        <v>1</v>
      </c>
      <c r="W39" s="97">
        <f>IF(ISNA(MATCH($N39,'Overlap Study'!AT$62:AT$157,0)),0,1)</f>
        <v>0</v>
      </c>
      <c r="X39" s="97">
        <f>IF(ISNA(MATCH($N39,'Overlap Study'!AN$62:AN$157,0)),0,1)</f>
        <v>0</v>
      </c>
      <c r="Y39" s="106">
        <f>IF(ISNA(MATCH($N39,'Overlap Study'!AH$62:AH$157,0)),0,1)</f>
        <v>0</v>
      </c>
      <c r="Z39" s="97">
        <f>IF(ISNA(MATCH($N39,'Overlap Study'!AB$62:AB$157,0)),0,1)</f>
        <v>0</v>
      </c>
      <c r="AA39" s="97">
        <f>IF(ISNA(MATCH($N39,'Overlap Study'!V$62:V$157,0)),0,1)</f>
        <v>0</v>
      </c>
      <c r="AB39" s="97">
        <f>IF(ISNA(MATCH($N39,'Overlap Study'!P$62:P$157,0)),0,1)</f>
        <v>0</v>
      </c>
      <c r="AC39" s="97">
        <f>IF(ISNA(MATCH($N39,'Overlap Study'!H$53:H$132,0)),0,1)</f>
        <v>0</v>
      </c>
      <c r="AD39" s="106">
        <f>IF(ISNA(MATCH($N39,'Overlap Study'!B$53:B$100,0)),0,1)</f>
        <v>0</v>
      </c>
      <c r="AF39" s="98"/>
      <c r="AH39" s="164">
        <v>121</v>
      </c>
      <c r="AI39" s="210">
        <f>SUM(AJ39:AS39)</f>
        <v>3</v>
      </c>
      <c r="AJ39" s="97">
        <f>IF(ISNA(MATCH($AH39,'Overlap Study'!$DY$186:$DY$245,0)),0,1)</f>
        <v>0</v>
      </c>
      <c r="AK39" s="97">
        <f>IF(ISNA(MATCH($AH39,'Overlap Study'!$DJ$186:$DJ$233,0)),0,1)</f>
        <v>0</v>
      </c>
      <c r="AL39" s="99">
        <f>IF(ISNA(MATCH($AH39,'Overlap Study'!$CU$186:$CU$233,0)),0,1)</f>
        <v>0</v>
      </c>
      <c r="AM39" s="99">
        <f>IF(ISNA(MATCH($AH39,'Overlap Study'!$CG$186:$CG$233,0)),0,1)</f>
        <v>0</v>
      </c>
      <c r="AN39" s="97">
        <f>IF(ISNA(MATCH($AH39,'Overlap Study'!$BU$186:$BU$233,0)),0,1)</f>
        <v>0</v>
      </c>
      <c r="AO39" s="97">
        <f>IF(ISNA(MATCH(AH39,'Overlap Study'!BJ$186:BJ$233,0)),0,1)</f>
        <v>1</v>
      </c>
      <c r="AP39" s="97">
        <f>IF(ISNA(MATCH($AH39,'Overlap Study'!AZ$186:AZ$233,0)),0,1)</f>
        <v>0</v>
      </c>
      <c r="AQ39" s="97">
        <f>IF(ISNA(MATCH($AH39,'Overlap Study'!AT$186:AT$233,0)),0,1)</f>
        <v>1</v>
      </c>
      <c r="AR39" s="97">
        <f>IF(ISNA(MATCH($AH39,'Overlap Study'!AN$186:AN$233,0)),0,1)</f>
        <v>1</v>
      </c>
      <c r="AS39" s="97">
        <f>IF(ISNA(MATCH($AH39,'Overlap Study'!AH$186:AH$233,0)),0,1)</f>
        <v>0</v>
      </c>
      <c r="AT39" s="97">
        <f>IF(ISNA(MATCH(AH39,'Overlap Study'!$AB$186:$AB$233,0)),0,1)</f>
        <v>1</v>
      </c>
      <c r="AU39" s="97">
        <f>IF(ISNA(MATCH($AH39,'Overlap Study'!$V$186:$V$233,0)),0,1)</f>
        <v>0</v>
      </c>
      <c r="AV39" s="97">
        <f>IF(ISNA(MATCH($AH39,'Overlap Study'!$P$186:$P$233,0)),0,1)</f>
        <v>1</v>
      </c>
      <c r="AW39" s="97"/>
      <c r="AX39" s="106"/>
      <c r="AZ39" s="98"/>
      <c r="BB39" s="97"/>
      <c r="BC39" s="164">
        <v>1640</v>
      </c>
      <c r="BD39" s="105">
        <f>SUM(BE39:BN39)</f>
        <v>2</v>
      </c>
      <c r="BE39" s="112">
        <f>IF(ISNA(MATCH($BC39,'Overlap Study'!$DZ$186:$DZ$240,0)),0,1)</f>
        <v>1</v>
      </c>
      <c r="BF39" s="97">
        <f>IF(ISNA(MATCH(BC39,'Overlap Study'!$DJ$240:$DJ$263,0)),0,1)</f>
        <v>1</v>
      </c>
      <c r="BG39" s="99">
        <f>IF(ISNA(MATCH(BC39,'Overlap Study'!$CU$240:$CU$263,0)),0,1)</f>
        <v>0</v>
      </c>
      <c r="BH39" s="99">
        <f>IF(ISNA(MATCH(BC39,'Overlap Study'!$CG$240:$CG$263,0)),0,1)</f>
        <v>0</v>
      </c>
      <c r="BI39" s="97">
        <f>IF(ISNA(MATCH(BC39,'Overlap Study'!$BU$240:$BU$263,0)),0,1)</f>
        <v>0</v>
      </c>
      <c r="BJ39" s="97">
        <f>IF(ISNA(MATCH(BC39,'Overlap Study'!$BJ$240:$BJ$263,0)),0,1)</f>
        <v>0</v>
      </c>
      <c r="BK39" s="97">
        <f>IF(ISNA(MATCH(BC39,'Overlap Study'!$AZ$240:$AZ$263,0)),0,1)</f>
        <v>0</v>
      </c>
      <c r="BL39" s="97">
        <f>IF(ISNA(MATCH(BC39,'Overlap Study'!$AT$240:$AT$263,0)),0,1)</f>
        <v>0</v>
      </c>
      <c r="BM39" s="97">
        <f>IF(ISNA(MATCH(BC39,'Overlap Study'!$AN$240:$AN$263,0)),0,1)</f>
        <v>0</v>
      </c>
      <c r="BN39" s="106">
        <f>IF(ISNA(MATCH(BC39,'Overlap Study'!$AH$240:$AH$263,0)),0,1)</f>
        <v>0</v>
      </c>
      <c r="BO39" s="97">
        <f>IF(ISNA(MATCH(BC39,'Overlap Study'!$AB$240:$AB$263,0)),0,1)</f>
        <v>0</v>
      </c>
      <c r="BP39" s="97">
        <f>IF(ISNA(MATCH(BC39,'Overlap Study'!$V$240:$V$263,0)),0,1)</f>
        <v>0</v>
      </c>
      <c r="BQ39" s="97">
        <f>IF(ISNA(MATCH(BC39,'Overlap Study'!$P$240:$P$263,0)),0,1)</f>
        <v>0</v>
      </c>
      <c r="BR39" s="97"/>
      <c r="BS39" s="106"/>
      <c r="BT39">
        <f t="shared" si="7"/>
        <v>2</v>
      </c>
      <c r="BW39" s="97"/>
      <c r="BX39" s="133">
        <v>294</v>
      </c>
      <c r="BY39" s="210">
        <f>SUM(CA39:CI39)</f>
        <v>1</v>
      </c>
      <c r="BZ39" s="112">
        <f>IF(ISNA(MATCH(BX39,'Overlap Study'!$EA$186:$EA$240,0)),0,1)</f>
        <v>0</v>
      </c>
      <c r="CA39" s="97">
        <f>IF(ISNA(MATCH(BX39,'Overlap Study'!$DJ$270:$DJ$281,0)),0,1)</f>
        <v>0</v>
      </c>
      <c r="CB39" s="99">
        <f>IF(ISNA(MATCH(BX39,'Overlap Study'!$CU$270:$CU$281,0)),0,1)</f>
        <v>0</v>
      </c>
      <c r="CC39" s="99">
        <f>IF(ISNA(MATCH(BX39,'Overlap Study'!$CG$270:$CG$281,0)),0,1)</f>
        <v>0</v>
      </c>
      <c r="CD39" s="97">
        <f>IF(ISNA(MATCH(BX39,'Overlap Study'!$BU$270:$BU$281,0)),0,1)</f>
        <v>1</v>
      </c>
      <c r="CE39" s="97">
        <f>IF(ISNA(MATCH(BX39,'Overlap Study'!$BJ$270:$BJ$281,0)),0,1)</f>
        <v>0</v>
      </c>
      <c r="CF39" s="97">
        <f>IF(ISNA(MATCH(BX39,'Overlap Study'!$AZ$270:$AZ$281,0)),0,1)</f>
        <v>0</v>
      </c>
      <c r="CG39" s="97">
        <f>IF(ISNA(MATCH(BX39,'Overlap Study'!$AT$270:$AT$281,0)),0,1)</f>
        <v>0</v>
      </c>
      <c r="CH39" s="97">
        <f>IF(ISNA(MATCH(BX39,'Overlap Study'!$AN$270:$AN$281,0)),0,1)</f>
        <v>0</v>
      </c>
      <c r="CI39" s="106">
        <f>IF(ISNA(MATCH(BX39,'Overlap Study'!$AH$270:$AH$281,0)),0,1)</f>
        <v>0</v>
      </c>
      <c r="CJ39" s="97">
        <f>IF(ISNA(MATCH($BX39,'Overlap Study'!$AB$270:$AB$281,0)),0,1)</f>
        <v>0</v>
      </c>
      <c r="CK39" s="97">
        <f>IF(ISNA(MATCH($BX39,'Overlap Study'!$V$270:$V$281,0)),0,1)</f>
        <v>0</v>
      </c>
      <c r="CL39" s="97">
        <f>IF(ISNA(MATCH($BX39,'Overlap Study'!$P$270:$P$281,0)),0,1)</f>
        <v>0</v>
      </c>
      <c r="CM39" s="97"/>
      <c r="CN39" s="106"/>
      <c r="CO39">
        <f t="shared" si="8"/>
        <v>3</v>
      </c>
      <c r="CR39" s="97"/>
      <c r="CS39" s="133">
        <v>2016</v>
      </c>
      <c r="CT39" s="471">
        <f t="shared" si="3"/>
        <v>1</v>
      </c>
      <c r="CU39" s="97">
        <f>IF(ISNA(MATCH(CS39,'Overlap Study'!$EB$186:$EB$200,0)),0,1)</f>
        <v>0</v>
      </c>
      <c r="CV39" s="97">
        <f>IF(ISNA(MATCH(CS39,'Overlap Study'!$DJ$288:$DJ$293,0)),0,1)</f>
        <v>0</v>
      </c>
      <c r="CW39" s="99">
        <f>IF(ISNA(MATCH(CS36,'Overlap Study'!$CU$288:$CU$293,0)),0,1)</f>
        <v>0</v>
      </c>
      <c r="CX39" s="99">
        <f>IF(ISNA(MATCH(CS39,'Overlap Study'!$CG$288:$CG$293,0)),0,1)</f>
        <v>1</v>
      </c>
      <c r="CY39" s="97">
        <f>IF(ISNA(MATCH(CS39,'Overlap Study'!$BU$288:$BU$293,0)),0,1)</f>
        <v>0</v>
      </c>
      <c r="CZ39" s="97">
        <f>IF(ISNA(MATCH(CS39,'Overlap Study'!$BJ$288:$BJ$293,0)),0,1)</f>
        <v>0</v>
      </c>
      <c r="DA39" s="97">
        <f>IF(ISNA(MATCH(CS39,'Overlap Study'!$AZ$288:$AZ$293,0)),0,1)</f>
        <v>0</v>
      </c>
      <c r="DB39" s="97">
        <f>IF(ISNA(MATCH(CS39,'Overlap Study'!$AT$288:$AT$293,0)),0,1)</f>
        <v>0</v>
      </c>
      <c r="DC39" s="97">
        <f>IF(ISNA(MATCH(CS39,'Overlap Study'!$AN$288:$AN$293,0)),0,1)</f>
        <v>0</v>
      </c>
      <c r="DD39" s="97">
        <f>IF(ISNA(MATCH(CS39,'Overlap Study'!$AH$288:$AH$293,0)),0,1)</f>
        <v>0</v>
      </c>
      <c r="DE39" s="112">
        <f>IF(ISNA(MATCH(CS39,'Overlap Study'!$AB$288:$AB$293,0)),0,1)</f>
        <v>0</v>
      </c>
      <c r="DF39" s="97">
        <f>IF(ISNA(MATCH(CS39,'Overlap Study'!$V$288:$V$293,0)),0,1)</f>
        <v>0</v>
      </c>
      <c r="DG39" s="97">
        <f>IF(ISNA(MATCH(CS39,'Overlap Study'!$P$288:$P$293,0)),0,1)</f>
        <v>0</v>
      </c>
      <c r="DH39" s="97"/>
      <c r="DI39" s="106"/>
      <c r="DJ39">
        <f t="shared" si="4"/>
        <v>4</v>
      </c>
    </row>
    <row r="40" spans="1:114" x14ac:dyDescent="0.2">
      <c r="A40" s="98"/>
      <c r="C40" s="97"/>
      <c r="L40" s="118">
        <f t="shared" si="5"/>
        <v>39</v>
      </c>
      <c r="N40" s="105">
        <v>20</v>
      </c>
      <c r="O40" s="210">
        <f>SUM(P40:Y40)</f>
        <v>5</v>
      </c>
      <c r="P40" s="97">
        <f>IF(ISNA(MATCH(N40,'Overlap Study'!DY$62:DY$174,0)),0,1)</f>
        <v>1</v>
      </c>
      <c r="Q40" s="97">
        <f>IF(ISNA(MATCH(N40,'Overlap Study'!DJ$62:DJ$157,0)),0,1)</f>
        <v>1</v>
      </c>
      <c r="R40" s="99">
        <f>IF(ISNA(MATCH(N40,'Overlap Study'!CU$62:CU$157,0)),0,1)</f>
        <v>0</v>
      </c>
      <c r="S40" s="99">
        <f>IF(ISNA(MATCH(N40,'Overlap Study'!CG$62:CG$157,0)),0,1)</f>
        <v>0</v>
      </c>
      <c r="T40" s="97">
        <f>IF(ISNA(MATCH(N40,'Overlap Study'!BU$62:BU$157,0)),0,1)</f>
        <v>1</v>
      </c>
      <c r="U40" s="97">
        <f>IF(ISNA(MATCH(N40,'Overlap Study'!BJ$62:BJ$157,0)),0,1)</f>
        <v>0</v>
      </c>
      <c r="V40" s="97">
        <f>IF(ISNA(MATCH($N40,'Overlap Study'!AZ$62:AZ$157,0)),0,1)</f>
        <v>1</v>
      </c>
      <c r="W40" s="97">
        <f>IF(ISNA(MATCH($N40,'Overlap Study'!AT$62:AT$157,0)),0,1)</f>
        <v>0</v>
      </c>
      <c r="X40" s="97">
        <f>IF(ISNA(MATCH($N40,'Overlap Study'!AN$62:AN$157,0)),0,1)</f>
        <v>1</v>
      </c>
      <c r="Y40" s="106">
        <f>IF(ISNA(MATCH($N40,'Overlap Study'!AH$62:AH$157,0)),0,1)</f>
        <v>0</v>
      </c>
      <c r="Z40" s="97">
        <f>IF(ISNA(MATCH($N40,'Overlap Study'!AB$62:AB$157,0)),0,1)</f>
        <v>0</v>
      </c>
      <c r="AA40" s="97">
        <f>IF(ISNA(MATCH($N40,'Overlap Study'!V$62:V$157,0)),0,1)</f>
        <v>0</v>
      </c>
      <c r="AB40" s="97">
        <f>IF(ISNA(MATCH($N40,'Overlap Study'!P$62:P$157,0)),0,1)</f>
        <v>0</v>
      </c>
      <c r="AC40" s="97">
        <f>IF(ISNA(MATCH($N40,'Overlap Study'!H$53:H$132,0)),0,1)</f>
        <v>0</v>
      </c>
      <c r="AD40" s="106">
        <f>IF(ISNA(MATCH($N40,'Overlap Study'!B$53:B$100,0)),0,1)</f>
        <v>0</v>
      </c>
      <c r="AF40" s="98"/>
      <c r="AH40" s="164">
        <v>175</v>
      </c>
      <c r="AI40" s="210">
        <f>SUM(AJ40:AS40)</f>
        <v>3</v>
      </c>
      <c r="AJ40" s="97">
        <f>IF(ISNA(MATCH($AH40,'Overlap Study'!$DY$186:$DY$245,0)),0,1)</f>
        <v>1</v>
      </c>
      <c r="AK40" s="97">
        <f>IF(ISNA(MATCH($AH40,'Overlap Study'!$DJ$186:$DJ$233,0)),0,1)</f>
        <v>0</v>
      </c>
      <c r="AL40" s="99">
        <f>IF(ISNA(MATCH($AH40,'Overlap Study'!$CU$186:$CU$233,0)),0,1)</f>
        <v>0</v>
      </c>
      <c r="AM40" s="99">
        <f>IF(ISNA(MATCH($AH40,'Overlap Study'!$CG$186:$CG$233,0)),0,1)</f>
        <v>1</v>
      </c>
      <c r="AN40" s="97">
        <f>IF(ISNA(MATCH($AH40,'Overlap Study'!$BU$186:$BU$233,0)),0,1)</f>
        <v>0</v>
      </c>
      <c r="AO40" s="97">
        <f>IF(ISNA(MATCH(AH40,'Overlap Study'!BJ$186:BJ$233,0)),0,1)</f>
        <v>0</v>
      </c>
      <c r="AP40" s="97">
        <f>IF(ISNA(MATCH($AH40,'Overlap Study'!AZ$186:AZ$233,0)),0,1)</f>
        <v>0</v>
      </c>
      <c r="AQ40" s="97">
        <f>IF(ISNA(MATCH($AH40,'Overlap Study'!AT$186:AT$233,0)),0,1)</f>
        <v>0</v>
      </c>
      <c r="AR40" s="97">
        <f>IF(ISNA(MATCH($AH40,'Overlap Study'!AN$186:AN$233,0)),0,1)</f>
        <v>0</v>
      </c>
      <c r="AS40" s="97">
        <f>IF(ISNA(MATCH($AH40,'Overlap Study'!AH$186:AH$233,0)),0,1)</f>
        <v>1</v>
      </c>
      <c r="AT40" s="97">
        <f>IF(ISNA(MATCH(AH40,'Overlap Study'!$AB$186:$AB$233,0)),0,1)</f>
        <v>1</v>
      </c>
      <c r="AU40" s="97">
        <f>IF(ISNA(MATCH($AH40,'Overlap Study'!$V$186:$V$233,0)),0,1)</f>
        <v>1</v>
      </c>
      <c r="AV40" s="97">
        <f>IF(ISNA(MATCH($AH40,'Overlap Study'!$P$186:$P$233,0)),0,1)</f>
        <v>1</v>
      </c>
      <c r="AW40" s="97"/>
      <c r="AX40" s="106"/>
      <c r="AZ40" s="98"/>
      <c r="BB40" s="97"/>
      <c r="BC40" s="164">
        <v>1678</v>
      </c>
      <c r="BD40" s="105">
        <f>SUM(BE40:BN40)</f>
        <v>2</v>
      </c>
      <c r="BE40" s="112">
        <f>IF(ISNA(MATCH($BC40,'Overlap Study'!$DZ$186:$DZ$240,0)),0,1)</f>
        <v>1</v>
      </c>
      <c r="BF40" s="97">
        <f>IF(ISNA(MATCH(BC40,'Overlap Study'!$DJ$240:$DJ$263,0)),0,1)</f>
        <v>1</v>
      </c>
      <c r="BG40" s="99">
        <f>IF(ISNA(MATCH(BC40,'Overlap Study'!$CU$240:$CU$263,0)),0,1)</f>
        <v>0</v>
      </c>
      <c r="BH40" s="99">
        <f>IF(ISNA(MATCH(BC40,'Overlap Study'!$CG$240:$CG$263,0)),0,1)</f>
        <v>0</v>
      </c>
      <c r="BI40" s="97">
        <f>IF(ISNA(MATCH(BC40,'Overlap Study'!$BU$240:$BU$263,0)),0,1)</f>
        <v>0</v>
      </c>
      <c r="BJ40" s="97">
        <f>IF(ISNA(MATCH(BC40,'Overlap Study'!$BJ$240:$BJ$263,0)),0,1)</f>
        <v>0</v>
      </c>
      <c r="BK40" s="97">
        <f>IF(ISNA(MATCH(BC40,'Overlap Study'!$AZ$240:$AZ$263,0)),0,1)</f>
        <v>0</v>
      </c>
      <c r="BL40" s="97">
        <f>IF(ISNA(MATCH(BC40,'Overlap Study'!$AT$240:$AT$263,0)),0,1)</f>
        <v>0</v>
      </c>
      <c r="BM40" s="97">
        <f>IF(ISNA(MATCH(BC40,'Overlap Study'!$AN$240:$AN$263,0)),0,1)</f>
        <v>0</v>
      </c>
      <c r="BN40" s="106">
        <f>IF(ISNA(MATCH(BC40,'Overlap Study'!$AH$240:$AH$263,0)),0,1)</f>
        <v>0</v>
      </c>
      <c r="BO40" s="97">
        <f>IF(ISNA(MATCH(BC40,'Overlap Study'!$AB$240:$AB$263,0)),0,1)</f>
        <v>0</v>
      </c>
      <c r="BP40" s="97">
        <f>IF(ISNA(MATCH(BC40,'Overlap Study'!$V$240:$V$263,0)),0,1)</f>
        <v>0</v>
      </c>
      <c r="BQ40" s="97">
        <f>IF(ISNA(MATCH(BC40,'Overlap Study'!$P$240:$P$263,0)),0,1)</f>
        <v>0</v>
      </c>
      <c r="BR40" s="97"/>
      <c r="BS40" s="106"/>
      <c r="BT40">
        <f t="shared" si="7"/>
        <v>4</v>
      </c>
      <c r="BW40" s="97"/>
      <c r="BX40" s="133">
        <v>296</v>
      </c>
      <c r="BY40" s="210">
        <f>SUM(CA40:CI40)</f>
        <v>1</v>
      </c>
      <c r="BZ40" s="112">
        <f>IF(ISNA(MATCH(BX40,'Overlap Study'!$EA$186:$EA$240,0)),0,1)</f>
        <v>0</v>
      </c>
      <c r="CA40" s="97">
        <f>IF(ISNA(MATCH(BX40,'Overlap Study'!$DJ$270:$DJ$281,0)),0,1)</f>
        <v>0</v>
      </c>
      <c r="CB40" s="99">
        <f>IF(ISNA(MATCH(BX40,'Overlap Study'!$CU$270:$CU$281,0)),0,1)</f>
        <v>0</v>
      </c>
      <c r="CC40" s="99">
        <f>IF(ISNA(MATCH(BX40,'Overlap Study'!$CG$270:$CG$281,0)),0,1)</f>
        <v>0</v>
      </c>
      <c r="CD40" s="97">
        <f>IF(ISNA(MATCH(BX40,'Overlap Study'!$BU$270:$BU$281,0)),0,1)</f>
        <v>0</v>
      </c>
      <c r="CE40" s="97">
        <f>IF(ISNA(MATCH(BX40,'Overlap Study'!$BJ$270:$BJ$281,0)),0,1)</f>
        <v>0</v>
      </c>
      <c r="CF40" s="97">
        <f>IF(ISNA(MATCH(BX40,'Overlap Study'!$AZ$270:$AZ$281,0)),0,1)</f>
        <v>0</v>
      </c>
      <c r="CG40" s="97">
        <f>IF(ISNA(MATCH(BX40,'Overlap Study'!$AT$270:$AT$281,0)),0,1)</f>
        <v>0</v>
      </c>
      <c r="CH40" s="97">
        <f>IF(ISNA(MATCH(BX40,'Overlap Study'!$AN$270:$AN$281,0)),0,1)</f>
        <v>1</v>
      </c>
      <c r="CI40" s="106">
        <f>IF(ISNA(MATCH(BX40,'Overlap Study'!$AH$270:$AH$281,0)),0,1)</f>
        <v>0</v>
      </c>
      <c r="CJ40" s="97">
        <f>IF(ISNA(MATCH($BX40,'Overlap Study'!$AB$270:$AB$281,0)),0,1)</f>
        <v>0</v>
      </c>
      <c r="CK40" s="97">
        <f>IF(ISNA(MATCH($BX40,'Overlap Study'!$V$270:$V$281,0)),0,1)</f>
        <v>0</v>
      </c>
      <c r="CL40" s="97">
        <f>IF(ISNA(MATCH($BX40,'Overlap Study'!$P$270:$P$281,0)),0,1)</f>
        <v>0</v>
      </c>
      <c r="CM40" s="97"/>
      <c r="CN40" s="106"/>
      <c r="CO40">
        <f t="shared" si="8"/>
        <v>1</v>
      </c>
      <c r="CR40" s="97"/>
      <c r="CS40" s="133">
        <v>2041</v>
      </c>
      <c r="CT40" s="471">
        <f t="shared" si="3"/>
        <v>1</v>
      </c>
      <c r="CU40" s="97">
        <f>IF(ISNA(MATCH(CS40,'Overlap Study'!$EB$186:$EB$200,0)),0,1)</f>
        <v>0</v>
      </c>
      <c r="CV40" s="97">
        <f>IF(ISNA(MATCH(CS40,'Overlap Study'!$DJ$288:$DJ$293,0)),0,1)</f>
        <v>0</v>
      </c>
      <c r="CW40" s="99">
        <f>IF(ISNA(MATCH(CS37,'Overlap Study'!$CU$288:$CU$293,0)),0,1)</f>
        <v>0</v>
      </c>
      <c r="CX40" s="99">
        <f>IF(ISNA(MATCH(CS40,'Overlap Study'!$CG$288:$CG$293,0)),0,1)</f>
        <v>0</v>
      </c>
      <c r="CY40" s="97">
        <f>IF(ISNA(MATCH(CS40,'Overlap Study'!$BU$288:$BU$293,0)),0,1)</f>
        <v>1</v>
      </c>
      <c r="CZ40" s="97">
        <f>IF(ISNA(MATCH(CS40,'Overlap Study'!$BJ$288:$BJ$293,0)),0,1)</f>
        <v>0</v>
      </c>
      <c r="DA40" s="97">
        <f>IF(ISNA(MATCH(CS40,'Overlap Study'!$AZ$288:$AZ$293,0)),0,1)</f>
        <v>0</v>
      </c>
      <c r="DB40" s="97">
        <f>IF(ISNA(MATCH(CS40,'Overlap Study'!$AT$288:$AT$293,0)),0,1)</f>
        <v>0</v>
      </c>
      <c r="DC40" s="97">
        <f>IF(ISNA(MATCH(CS40,'Overlap Study'!$AN$288:$AN$293,0)),0,1)</f>
        <v>0</v>
      </c>
      <c r="DD40" s="97">
        <f>IF(ISNA(MATCH(CS40,'Overlap Study'!$AH$288:$AH$293,0)),0,1)</f>
        <v>0</v>
      </c>
      <c r="DE40" s="112">
        <f>IF(ISNA(MATCH(CS40,'Overlap Study'!$AB$288:$AB$293,0)),0,1)</f>
        <v>0</v>
      </c>
      <c r="DF40" s="97">
        <f>IF(ISNA(MATCH(CS40,'Overlap Study'!$V$288:$V$293,0)),0,1)</f>
        <v>0</v>
      </c>
      <c r="DG40" s="97">
        <f>IF(ISNA(MATCH(CS40,'Overlap Study'!$P$288:$P$293,0)),0,1)</f>
        <v>0</v>
      </c>
      <c r="DH40" s="97"/>
      <c r="DI40" s="106"/>
      <c r="DJ40">
        <f t="shared" si="4"/>
        <v>1</v>
      </c>
    </row>
    <row r="41" spans="1:114" x14ac:dyDescent="0.2">
      <c r="A41" s="98"/>
      <c r="C41" s="97"/>
      <c r="L41" s="118">
        <f t="shared" si="5"/>
        <v>40</v>
      </c>
      <c r="N41" s="105">
        <v>70</v>
      </c>
      <c r="O41" s="210">
        <f>SUM(P41:Y41)</f>
        <v>5</v>
      </c>
      <c r="P41" s="97">
        <f>IF(ISNA(MATCH(N41,'Overlap Study'!DY$62:DY$174,0)),0,1)</f>
        <v>1</v>
      </c>
      <c r="Q41" s="97">
        <f>IF(ISNA(MATCH(N41,'Overlap Study'!DJ$62:DJ$157,0)),0,1)</f>
        <v>0</v>
      </c>
      <c r="R41" s="99">
        <f>IF(ISNA(MATCH(N41,'Overlap Study'!CU$62:CU$157,0)),0,1)</f>
        <v>0</v>
      </c>
      <c r="S41" s="99">
        <f>IF(ISNA(MATCH(N41,'Overlap Study'!CG$62:CG$157,0)),0,1)</f>
        <v>1</v>
      </c>
      <c r="T41" s="97">
        <f>IF(ISNA(MATCH(N41,'Overlap Study'!BU$62:BU$157,0)),0,1)</f>
        <v>1</v>
      </c>
      <c r="U41" s="97">
        <f>IF(ISNA(MATCH(N41,'Overlap Study'!BJ$62:BJ$157,0)),0,1)</f>
        <v>1</v>
      </c>
      <c r="V41" s="97">
        <f>IF(ISNA(MATCH($N41,'Overlap Study'!AZ$62:AZ$157,0)),0,1)</f>
        <v>0</v>
      </c>
      <c r="W41" s="97">
        <f>IF(ISNA(MATCH($N41,'Overlap Study'!AT$62:AT$157,0)),0,1)</f>
        <v>0</v>
      </c>
      <c r="X41" s="97">
        <f>IF(ISNA(MATCH($N41,'Overlap Study'!AN$62:AN$157,0)),0,1)</f>
        <v>1</v>
      </c>
      <c r="Y41" s="106">
        <f>IF(ISNA(MATCH($N41,'Overlap Study'!AH$62:AH$157,0)),0,1)</f>
        <v>0</v>
      </c>
      <c r="Z41" s="97">
        <f>IF(ISNA(MATCH($N41,'Overlap Study'!AB$62:AB$157,0)),0,1)</f>
        <v>0</v>
      </c>
      <c r="AA41" s="97">
        <f>IF(ISNA(MATCH($N41,'Overlap Study'!V$62:V$157,0)),0,1)</f>
        <v>0</v>
      </c>
      <c r="AB41" s="97">
        <f>IF(ISNA(MATCH($N41,'Overlap Study'!P$62:P$157,0)),0,1)</f>
        <v>0</v>
      </c>
      <c r="AC41" s="97">
        <f>IF(ISNA(MATCH($N41,'Overlap Study'!H$53:H$132,0)),0,1)</f>
        <v>0</v>
      </c>
      <c r="AD41" s="106">
        <f>IF(ISNA(MATCH($N41,'Overlap Study'!B$53:B$100,0)),0,1)</f>
        <v>0</v>
      </c>
      <c r="AF41" s="98"/>
      <c r="AH41" s="164">
        <v>179</v>
      </c>
      <c r="AI41" s="210">
        <f>SUM(AJ41:AS41)</f>
        <v>3</v>
      </c>
      <c r="AJ41" s="97">
        <f>IF(ISNA(MATCH($AH41,'Overlap Study'!$DY$186:$DY$245,0)),0,1)</f>
        <v>0</v>
      </c>
      <c r="AK41" s="97">
        <f>IF(ISNA(MATCH($AH41,'Overlap Study'!$DJ$186:$DJ$233,0)),0,1)</f>
        <v>0</v>
      </c>
      <c r="AL41" s="99">
        <f>IF(ISNA(MATCH($AH41,'Overlap Study'!$CU$186:$CU$233,0)),0,1)</f>
        <v>0</v>
      </c>
      <c r="AM41" s="99">
        <f>IF(ISNA(MATCH($AH41,'Overlap Study'!$CG$186:$CG$233,0)),0,1)</f>
        <v>0</v>
      </c>
      <c r="AN41" s="97">
        <f>IF(ISNA(MATCH($AH41,'Overlap Study'!$BU$186:$BU$233,0)),0,1)</f>
        <v>0</v>
      </c>
      <c r="AO41" s="97">
        <f>IF(ISNA(MATCH(AH41,'Overlap Study'!BJ$186:BJ$233,0)),0,1)</f>
        <v>0</v>
      </c>
      <c r="AP41" s="97">
        <f>IF(ISNA(MATCH($AH41,'Overlap Study'!AZ$186:AZ$233,0)),0,1)</f>
        <v>0</v>
      </c>
      <c r="AQ41" s="97">
        <f>IF(ISNA(MATCH($AH41,'Overlap Study'!AT$186:AT$233,0)),0,1)</f>
        <v>1</v>
      </c>
      <c r="AR41" s="97">
        <f>IF(ISNA(MATCH($AH41,'Overlap Study'!AN$186:AN$233,0)),0,1)</f>
        <v>1</v>
      </c>
      <c r="AS41" s="97">
        <f>IF(ISNA(MATCH($AH41,'Overlap Study'!AH$186:AH$233,0)),0,1)</f>
        <v>1</v>
      </c>
      <c r="AT41" s="97">
        <f>IF(ISNA(MATCH(AH41,'Overlap Study'!$AB$186:$AB$233,0)),0,1)</f>
        <v>0</v>
      </c>
      <c r="AU41" s="97">
        <f>IF(ISNA(MATCH($AH41,'Overlap Study'!$V$186:$V$233,0)),0,1)</f>
        <v>0</v>
      </c>
      <c r="AV41" s="97">
        <f>IF(ISNA(MATCH($AH41,'Overlap Study'!$P$186:$P$233,0)),0,1)</f>
        <v>0</v>
      </c>
      <c r="AW41" s="97"/>
      <c r="AX41" s="106"/>
      <c r="AZ41" s="98"/>
      <c r="BB41" s="97"/>
      <c r="BC41" s="164">
        <v>1717</v>
      </c>
      <c r="BD41" s="105">
        <f>SUM(BE41:BN41)</f>
        <v>2</v>
      </c>
      <c r="BE41" s="112">
        <f>IF(ISNA(MATCH($BC41,'Overlap Study'!$DZ$186:$DZ$240,0)),0,1)</f>
        <v>0</v>
      </c>
      <c r="BF41" s="97">
        <f>IF(ISNA(MATCH(BC41,'Overlap Study'!$DJ$240:$DJ$263,0)),0,1)</f>
        <v>0</v>
      </c>
      <c r="BG41" s="99">
        <f>IF(ISNA(MATCH(BC41,'Overlap Study'!$CU$240:$CU$263,0)),0,1)</f>
        <v>0</v>
      </c>
      <c r="BH41" s="99">
        <f>IF(ISNA(MATCH(BC41,'Overlap Study'!$CG$240:$CG$263,0)),0,1)</f>
        <v>0</v>
      </c>
      <c r="BI41" s="97">
        <f>IF(ISNA(MATCH(BC41,'Overlap Study'!$BU$240:$BU$263,0)),0,1)</f>
        <v>0</v>
      </c>
      <c r="BJ41" s="97">
        <f>IF(ISNA(MATCH(BC41,'Overlap Study'!$BJ$240:$BJ$263,0)),0,1)</f>
        <v>1</v>
      </c>
      <c r="BK41" s="97">
        <f>IF(ISNA(MATCH(BC41,'Overlap Study'!$AZ$240:$AZ$263,0)),0,1)</f>
        <v>1</v>
      </c>
      <c r="BL41" s="97">
        <f>IF(ISNA(MATCH(BC41,'Overlap Study'!$AT$240:$AT$263,0)),0,1)</f>
        <v>0</v>
      </c>
      <c r="BM41" s="97">
        <f>IF(ISNA(MATCH(BC41,'Overlap Study'!$AN$240:$AN$263,0)),0,1)</f>
        <v>0</v>
      </c>
      <c r="BN41" s="106">
        <f>IF(ISNA(MATCH(BC41,'Overlap Study'!$AH$240:$AH$263,0)),0,1)</f>
        <v>0</v>
      </c>
      <c r="BO41" s="97">
        <f>IF(ISNA(MATCH(BC41,'Overlap Study'!$AB$240:$AB$263,0)),0,1)</f>
        <v>0</v>
      </c>
      <c r="BP41" s="97">
        <f>IF(ISNA(MATCH(BC41,'Overlap Study'!$V$240:$V$263,0)),0,1)</f>
        <v>0</v>
      </c>
      <c r="BQ41" s="97">
        <f>IF(ISNA(MATCH(BC41,'Overlap Study'!$P$240:$P$263,0)),0,1)</f>
        <v>0</v>
      </c>
      <c r="BR41" s="97"/>
      <c r="BS41" s="106"/>
      <c r="BT41">
        <f t="shared" si="7"/>
        <v>7</v>
      </c>
      <c r="BW41" s="97"/>
      <c r="BX41" s="215">
        <v>303</v>
      </c>
      <c r="BY41" s="210">
        <f>SUM(CA41:CI41)</f>
        <v>1</v>
      </c>
      <c r="BZ41" s="112">
        <f>IF(ISNA(MATCH(BX41,'Overlap Study'!$EA$186:$EA$240,0)),0,1)</f>
        <v>0</v>
      </c>
      <c r="CA41" s="97">
        <f>IF(ISNA(MATCH(BX41,'Overlap Study'!$DJ$270:$DJ$281,0)),0,1)</f>
        <v>1</v>
      </c>
      <c r="CB41" s="99">
        <f>IF(ISNA(MATCH(BX41,'Overlap Study'!$CU$270:$CU$281,0)),0,1)</f>
        <v>0</v>
      </c>
      <c r="CC41" s="99">
        <f>IF(ISNA(MATCH(BX41,'Overlap Study'!$CG$270:$CG$281,0)),0,1)</f>
        <v>0</v>
      </c>
      <c r="CD41" s="97">
        <f>IF(ISNA(MATCH(BX41,'Overlap Study'!$BU$270:$BU$281,0)),0,1)</f>
        <v>0</v>
      </c>
      <c r="CE41" s="97">
        <f>IF(ISNA(MATCH(BX41,'Overlap Study'!$BJ$270:$BJ$281,0)),0,1)</f>
        <v>0</v>
      </c>
      <c r="CF41" s="97">
        <f>IF(ISNA(MATCH(BX41,'Overlap Study'!$AZ$270:$AZ$281,0)),0,1)</f>
        <v>0</v>
      </c>
      <c r="CG41" s="97">
        <f>IF(ISNA(MATCH(BX41,'Overlap Study'!$AT$270:$AT$281,0)),0,1)</f>
        <v>0</v>
      </c>
      <c r="CH41" s="97">
        <f>IF(ISNA(MATCH(BX41,'Overlap Study'!$AN$270:$AN$281,0)),0,1)</f>
        <v>0</v>
      </c>
      <c r="CI41" s="106">
        <f>IF(ISNA(MATCH(BX41,'Overlap Study'!$AH$270:$AH$281,0)),0,1)</f>
        <v>0</v>
      </c>
      <c r="CJ41" s="97">
        <f>IF(ISNA(MATCH($BX41,'Overlap Study'!$AB$270:$AB$281,0)),0,1)</f>
        <v>0</v>
      </c>
      <c r="CK41" s="97">
        <f>IF(ISNA(MATCH($BX41,'Overlap Study'!$V$270:$V$281,0)),0,1)</f>
        <v>0</v>
      </c>
      <c r="CL41" s="97">
        <f>IF(ISNA(MATCH($BX41,'Overlap Study'!$P$270:$P$281,0)),0,1)</f>
        <v>0</v>
      </c>
      <c r="CM41" s="97"/>
      <c r="CN41" s="106"/>
      <c r="CO41">
        <f t="shared" si="8"/>
        <v>2</v>
      </c>
      <c r="CR41" s="97"/>
      <c r="CS41" s="215">
        <v>74</v>
      </c>
      <c r="CT41" s="471">
        <f t="shared" si="3"/>
        <v>1</v>
      </c>
      <c r="CU41" s="97">
        <f>IF(ISNA(MATCH(CS41,'Overlap Study'!$EB$186:$EB$200,0)),0,1)</f>
        <v>1</v>
      </c>
      <c r="CV41" s="97">
        <f>IF(ISNA(MATCH(CS41,'Overlap Study'!$DJ$288:$DJ$293,0)),0,1)</f>
        <v>0</v>
      </c>
      <c r="CW41" s="99">
        <f>IF(ISNA(MATCH(CS38,'Overlap Study'!$CU$288:$CU$293,0)),0,1)</f>
        <v>0</v>
      </c>
      <c r="CX41" s="99">
        <f>IF(ISNA(MATCH(CS41,'Overlap Study'!$CG$288:$CG$293,0)),0,1)</f>
        <v>0</v>
      </c>
      <c r="CY41" s="97">
        <f>IF(ISNA(MATCH(CS41,'Overlap Study'!$BU$288:$BU$293,0)),0,1)</f>
        <v>0</v>
      </c>
      <c r="CZ41" s="97">
        <f>IF(ISNA(MATCH(CS41,'Overlap Study'!$BJ$288:$BJ$293,0)),0,1)</f>
        <v>0</v>
      </c>
      <c r="DA41" s="97">
        <f>IF(ISNA(MATCH(CS41,'Overlap Study'!$AZ$288:$AZ$293,0)),0,1)</f>
        <v>0</v>
      </c>
      <c r="DB41" s="97">
        <f>IF(ISNA(MATCH(CS41,'Overlap Study'!$AT$288:$AT$293,0)),0,1)</f>
        <v>0</v>
      </c>
      <c r="DC41" s="97">
        <f>IF(ISNA(MATCH(CS41,'Overlap Study'!$AN$288:$AN$293,0)),0,1)</f>
        <v>0</v>
      </c>
      <c r="DD41" s="97">
        <f>IF(ISNA(MATCH(CS41,'Overlap Study'!$AH$288:$AH$293,0)),0,1)</f>
        <v>0</v>
      </c>
      <c r="DE41" s="112">
        <f>IF(ISNA(MATCH(CS41,'Overlap Study'!$AB$288:$AB$293,0)),0,1)</f>
        <v>0</v>
      </c>
      <c r="DF41" s="97">
        <f>IF(ISNA(MATCH(CS41,'Overlap Study'!$V$288:$V$293,0)),0,1)</f>
        <v>0</v>
      </c>
      <c r="DG41" s="97">
        <f>IF(ISNA(MATCH(CS41,'Overlap Study'!$P$288:$P$293,0)),0,1)</f>
        <v>0</v>
      </c>
      <c r="DH41" s="97"/>
      <c r="DI41" s="106"/>
      <c r="DJ41">
        <f t="shared" si="4"/>
        <v>3</v>
      </c>
    </row>
    <row r="42" spans="1:114" x14ac:dyDescent="0.2">
      <c r="A42" s="98"/>
      <c r="C42" s="97"/>
      <c r="L42" s="118">
        <f t="shared" si="5"/>
        <v>41</v>
      </c>
      <c r="N42" s="105">
        <v>103</v>
      </c>
      <c r="O42" s="210">
        <f>SUM(P42:Y42)</f>
        <v>5</v>
      </c>
      <c r="P42" s="97">
        <f>IF(ISNA(MATCH(N42,'Overlap Study'!DY$62:DY$174,0)),0,1)</f>
        <v>0</v>
      </c>
      <c r="Q42" s="97">
        <f>IF(ISNA(MATCH(N42,'Overlap Study'!DJ$62:DJ$157,0)),0,1)</f>
        <v>1</v>
      </c>
      <c r="R42" s="99">
        <f>IF(ISNA(MATCH(N42,'Overlap Study'!CU$62:CU$157,0)),0,1)</f>
        <v>0</v>
      </c>
      <c r="S42" s="99">
        <f>IF(ISNA(MATCH(N42,'Overlap Study'!CG$62:CG$157,0)),0,1)</f>
        <v>1</v>
      </c>
      <c r="T42" s="97">
        <f>IF(ISNA(MATCH(N42,'Overlap Study'!BU$62:BU$157,0)),0,1)</f>
        <v>0</v>
      </c>
      <c r="U42" s="97">
        <f>IF(ISNA(MATCH(N42,'Overlap Study'!BJ$62:BJ$157,0)),0,1)</f>
        <v>0</v>
      </c>
      <c r="V42" s="97">
        <f>IF(ISNA(MATCH($N42,'Overlap Study'!AZ$62:AZ$157,0)),0,1)</f>
        <v>1</v>
      </c>
      <c r="W42" s="97">
        <f>IF(ISNA(MATCH($N42,'Overlap Study'!AT$62:AT$157,0)),0,1)</f>
        <v>0</v>
      </c>
      <c r="X42" s="97">
        <f>IF(ISNA(MATCH($N42,'Overlap Study'!AN$62:AN$157,0)),0,1)</f>
        <v>1</v>
      </c>
      <c r="Y42" s="106">
        <f>IF(ISNA(MATCH($N42,'Overlap Study'!AH$62:AH$157,0)),0,1)</f>
        <v>1</v>
      </c>
      <c r="Z42" s="97">
        <f>IF(ISNA(MATCH($N42,'Overlap Study'!AB$62:AB$157,0)),0,1)</f>
        <v>0</v>
      </c>
      <c r="AA42" s="97">
        <f>IF(ISNA(MATCH($N42,'Overlap Study'!V$62:V$157,0)),0,1)</f>
        <v>1</v>
      </c>
      <c r="AB42" s="97">
        <f>IF(ISNA(MATCH($N42,'Overlap Study'!P$62:P$157,0)),0,1)</f>
        <v>0</v>
      </c>
      <c r="AC42" s="97">
        <f>IF(ISNA(MATCH($N42,'Overlap Study'!H$53:H$132,0)),0,1)</f>
        <v>0</v>
      </c>
      <c r="AD42" s="106">
        <f>IF(ISNA(MATCH($N42,'Overlap Study'!B$53:B$100,0)),0,1)</f>
        <v>0</v>
      </c>
      <c r="AF42" s="98"/>
      <c r="AH42" s="164">
        <v>188</v>
      </c>
      <c r="AI42" s="210">
        <f>SUM(AJ42:AS42)</f>
        <v>3</v>
      </c>
      <c r="AJ42" s="97">
        <f>IF(ISNA(MATCH($AH42,'Overlap Study'!$DY$186:$DY$245,0)),0,1)</f>
        <v>1</v>
      </c>
      <c r="AK42" s="97">
        <f>IF(ISNA(MATCH($AH42,'Overlap Study'!$DJ$186:$DJ$233,0)),0,1)</f>
        <v>0</v>
      </c>
      <c r="AL42" s="99">
        <f>IF(ISNA(MATCH($AH42,'Overlap Study'!$CU$186:$CU$233,0)),0,1)</f>
        <v>0</v>
      </c>
      <c r="AM42" s="99">
        <f>IF(ISNA(MATCH($AH42,'Overlap Study'!$CG$186:$CG$233,0)),0,1)</f>
        <v>1</v>
      </c>
      <c r="AN42" s="97">
        <f>IF(ISNA(MATCH($AH42,'Overlap Study'!$BU$186:$BU$233,0)),0,1)</f>
        <v>0</v>
      </c>
      <c r="AO42" s="97">
        <f>IF(ISNA(MATCH(AH42,'Overlap Study'!BJ$186:BJ$233,0)),0,1)</f>
        <v>1</v>
      </c>
      <c r="AP42" s="97">
        <f>IF(ISNA(MATCH($AH42,'Overlap Study'!AZ$186:AZ$233,0)),0,1)</f>
        <v>0</v>
      </c>
      <c r="AQ42" s="97">
        <f>IF(ISNA(MATCH($AH42,'Overlap Study'!AT$186:AT$233,0)),0,1)</f>
        <v>0</v>
      </c>
      <c r="AR42" s="97">
        <f>IF(ISNA(MATCH($AH42,'Overlap Study'!AN$186:AN$233,0)),0,1)</f>
        <v>0</v>
      </c>
      <c r="AS42" s="97">
        <f>IF(ISNA(MATCH($AH42,'Overlap Study'!AH$186:AH$233,0)),0,1)</f>
        <v>0</v>
      </c>
      <c r="AT42" s="97">
        <f>IF(ISNA(MATCH(AH42,'Overlap Study'!$AB$186:$AB$233,0)),0,1)</f>
        <v>0</v>
      </c>
      <c r="AU42" s="97">
        <f>IF(ISNA(MATCH($AH42,'Overlap Study'!$V$186:$V$233,0)),0,1)</f>
        <v>0</v>
      </c>
      <c r="AV42" s="97">
        <f>IF(ISNA(MATCH($AH42,'Overlap Study'!$P$186:$P$233,0)),0,1)</f>
        <v>0</v>
      </c>
      <c r="AW42" s="97"/>
      <c r="AX42" s="106"/>
      <c r="AZ42" s="98"/>
      <c r="BB42" s="97"/>
      <c r="BC42" s="166">
        <v>1718</v>
      </c>
      <c r="BD42" s="105">
        <f>SUM(BE42:BN42)</f>
        <v>2</v>
      </c>
      <c r="BE42" s="112">
        <f>IF(ISNA(MATCH($BC42,'Overlap Study'!$DZ$186:$DZ$240,0)),0,1)</f>
        <v>1</v>
      </c>
      <c r="BF42" s="97">
        <f>IF(ISNA(MATCH(BC42,'Overlap Study'!$DJ$240:$DJ$263,0)),0,1)</f>
        <v>0</v>
      </c>
      <c r="BG42" s="99">
        <f>IF(ISNA(MATCH(BC42,'Overlap Study'!$CU$240:$CU$263,0)),0,1)</f>
        <v>0</v>
      </c>
      <c r="BH42" s="99">
        <f>IF(ISNA(MATCH(BC42,'Overlap Study'!$CG$240:$CG$263,0)),0,1)</f>
        <v>0</v>
      </c>
      <c r="BI42" s="97">
        <f>IF(ISNA(MATCH(BC42,'Overlap Study'!$BU$240:$BU$263,0)),0,1)</f>
        <v>1</v>
      </c>
      <c r="BJ42" s="97">
        <f>IF(ISNA(MATCH(BC42,'Overlap Study'!$BJ$240:$BJ$263,0)),0,1)</f>
        <v>0</v>
      </c>
      <c r="BK42" s="97">
        <f>IF(ISNA(MATCH(BC42,'Overlap Study'!$AZ$240:$AZ$263,0)),0,1)</f>
        <v>0</v>
      </c>
      <c r="BL42" s="97">
        <f>IF(ISNA(MATCH(BC42,'Overlap Study'!$AT$240:$AT$263,0)),0,1)</f>
        <v>0</v>
      </c>
      <c r="BM42" s="97">
        <f>IF(ISNA(MATCH(BC42,'Overlap Study'!$AN$240:$AN$263,0)),0,1)</f>
        <v>0</v>
      </c>
      <c r="BN42" s="106">
        <f>IF(ISNA(MATCH(BC42,'Overlap Study'!$AH$240:$AH$263,0)),0,1)</f>
        <v>0</v>
      </c>
      <c r="BO42" s="97">
        <f>IF(ISNA(MATCH(BC42,'Overlap Study'!$AB$240:$AB$263,0)),0,1)</f>
        <v>0</v>
      </c>
      <c r="BP42" s="97">
        <f>IF(ISNA(MATCH(BC42,'Overlap Study'!$V$240:$V$263,0)),0,1)</f>
        <v>0</v>
      </c>
      <c r="BQ42" s="97">
        <f>IF(ISNA(MATCH(BC42,'Overlap Study'!$P$240:$P$263,0)),0,1)</f>
        <v>0</v>
      </c>
      <c r="BR42" s="97"/>
      <c r="BS42" s="106"/>
      <c r="BT42">
        <f t="shared" si="7"/>
        <v>6</v>
      </c>
      <c r="BW42" s="97"/>
      <c r="BX42" s="133">
        <v>348</v>
      </c>
      <c r="BY42" s="210">
        <f>SUM(CA42:CI42)</f>
        <v>1</v>
      </c>
      <c r="BZ42" s="112">
        <f>IF(ISNA(MATCH(BX42,'Overlap Study'!$EA$186:$EA$240,0)),0,1)</f>
        <v>0</v>
      </c>
      <c r="CA42" s="97">
        <f>IF(ISNA(MATCH(BX42,'Overlap Study'!$DJ$270:$DJ$281,0)),0,1)</f>
        <v>0</v>
      </c>
      <c r="CB42" s="99">
        <f>IF(ISNA(MATCH(BX42,'Overlap Study'!$CU$270:$CU$281,0)),0,1)</f>
        <v>0</v>
      </c>
      <c r="CC42" s="99">
        <f>IF(ISNA(MATCH(BX42,'Overlap Study'!$CG$270:$CG$281,0)),0,1)</f>
        <v>0</v>
      </c>
      <c r="CD42" s="97">
        <f>IF(ISNA(MATCH(BX42,'Overlap Study'!$BU$270:$BU$281,0)),0,1)</f>
        <v>0</v>
      </c>
      <c r="CE42" s="97">
        <f>IF(ISNA(MATCH(BX42,'Overlap Study'!$BJ$270:$BJ$281,0)),0,1)</f>
        <v>0</v>
      </c>
      <c r="CF42" s="97">
        <f>IF(ISNA(MATCH(BX42,'Overlap Study'!$AZ$270:$AZ$281,0)),0,1)</f>
        <v>1</v>
      </c>
      <c r="CG42" s="97">
        <f>IF(ISNA(MATCH(BX42,'Overlap Study'!$AT$270:$AT$281,0)),0,1)</f>
        <v>0</v>
      </c>
      <c r="CH42" s="97">
        <f>IF(ISNA(MATCH(BX42,'Overlap Study'!$AN$270:$AN$281,0)),0,1)</f>
        <v>0</v>
      </c>
      <c r="CI42" s="106">
        <f>IF(ISNA(MATCH(BX42,'Overlap Study'!$AH$270:$AH$281,0)),0,1)</f>
        <v>0</v>
      </c>
      <c r="CJ42" s="97">
        <f>IF(ISNA(MATCH($BX42,'Overlap Study'!$AB$270:$AB$281,0)),0,1)</f>
        <v>0</v>
      </c>
      <c r="CK42" s="97">
        <f>IF(ISNA(MATCH($BX42,'Overlap Study'!$V$270:$V$281,0)),0,1)</f>
        <v>0</v>
      </c>
      <c r="CL42" s="97">
        <f>IF(ISNA(MATCH($BX42,'Overlap Study'!$P$270:$P$281,0)),0,1)</f>
        <v>0</v>
      </c>
      <c r="CM42" s="97"/>
      <c r="CN42" s="106"/>
      <c r="CO42">
        <f t="shared" si="8"/>
        <v>1</v>
      </c>
      <c r="CS42" s="215">
        <v>1640</v>
      </c>
      <c r="CT42" s="471">
        <f t="shared" si="3"/>
        <v>1</v>
      </c>
      <c r="CU42" s="97">
        <f>IF(ISNA(MATCH(CS42,'Overlap Study'!$EB$186:$EB$200,0)),0,1)</f>
        <v>1</v>
      </c>
      <c r="CV42" s="97">
        <f>IF(ISNA(MATCH(CS42,'Overlap Study'!$DJ$288:$DJ$293,0)),0,1)</f>
        <v>0</v>
      </c>
      <c r="CW42" s="99">
        <f>IF(ISNA(MATCH(CS39,'Overlap Study'!$CU$288:$CU$293,0)),0,1)</f>
        <v>0</v>
      </c>
      <c r="CX42" s="99">
        <f>IF(ISNA(MATCH(CS42,'Overlap Study'!$CG$288:$CG$293,0)),0,1)</f>
        <v>0</v>
      </c>
      <c r="CY42" s="97">
        <f>IF(ISNA(MATCH(CS42,'Overlap Study'!$BU$288:$BU$293,0)),0,1)</f>
        <v>0</v>
      </c>
      <c r="CZ42" s="97">
        <f>IF(ISNA(MATCH(CS42,'Overlap Study'!$BJ$288:$BJ$293,0)),0,1)</f>
        <v>0</v>
      </c>
      <c r="DA42" s="97">
        <f>IF(ISNA(MATCH(CS42,'Overlap Study'!$AZ$288:$AZ$293,0)),0,1)</f>
        <v>0</v>
      </c>
      <c r="DB42" s="97">
        <f>IF(ISNA(MATCH(CS42,'Overlap Study'!$AT$288:$AT$293,0)),0,1)</f>
        <v>0</v>
      </c>
      <c r="DC42" s="97">
        <f>IF(ISNA(MATCH(CS42,'Overlap Study'!$AN$288:$AN$293,0)),0,1)</f>
        <v>0</v>
      </c>
      <c r="DD42" s="97">
        <f>IF(ISNA(MATCH(CS42,'Overlap Study'!$AH$288:$AH$293,0)),0,1)</f>
        <v>0</v>
      </c>
      <c r="DE42" s="112">
        <f>IF(ISNA(MATCH(CS42,'Overlap Study'!$AB$288:$AB$293,0)),0,1)</f>
        <v>0</v>
      </c>
      <c r="DF42" s="97">
        <f>IF(ISNA(MATCH(CS42,'Overlap Study'!$V$288:$V$293,0)),0,1)</f>
        <v>0</v>
      </c>
      <c r="DG42" s="97">
        <f>IF(ISNA(MATCH(CS42,'Overlap Study'!$P$288:$P$293,0)),0,1)</f>
        <v>0</v>
      </c>
      <c r="DH42" s="97"/>
      <c r="DI42" s="106"/>
      <c r="DJ42">
        <f t="shared" si="4"/>
        <v>2</v>
      </c>
    </row>
    <row r="43" spans="1:114" x14ac:dyDescent="0.2">
      <c r="A43" s="153"/>
      <c r="C43" s="97"/>
      <c r="L43" s="118">
        <f t="shared" si="5"/>
        <v>42</v>
      </c>
      <c r="N43" s="105">
        <v>121</v>
      </c>
      <c r="O43" s="210">
        <f>SUM(P43:Y43)</f>
        <v>5</v>
      </c>
      <c r="P43" s="97">
        <f>IF(ISNA(MATCH(N43,'Overlap Study'!DY$62:DY$174,0)),0,1)</f>
        <v>0</v>
      </c>
      <c r="Q43" s="97">
        <f>IF(ISNA(MATCH(N43,'Overlap Study'!DJ$62:DJ$157,0)),0,1)</f>
        <v>0</v>
      </c>
      <c r="R43" s="99">
        <f>IF(ISNA(MATCH(N43,'Overlap Study'!CU$62:CU$157,0)),0,1)</f>
        <v>0</v>
      </c>
      <c r="S43" s="99">
        <f>IF(ISNA(MATCH(N43,'Overlap Study'!CG$62:CG$157,0)),0,1)</f>
        <v>0</v>
      </c>
      <c r="T43" s="97">
        <f>IF(ISNA(MATCH(N43,'Overlap Study'!BU$62:BU$157,0)),0,1)</f>
        <v>0</v>
      </c>
      <c r="U43" s="97">
        <f>IF(ISNA(MATCH(N43,'Overlap Study'!BJ$62:BJ$157,0)),0,1)</f>
        <v>1</v>
      </c>
      <c r="V43" s="97">
        <f>IF(ISNA(MATCH($N43,'Overlap Study'!AZ$62:AZ$157,0)),0,1)</f>
        <v>1</v>
      </c>
      <c r="W43" s="97">
        <f>IF(ISNA(MATCH($N43,'Overlap Study'!AT$62:AT$157,0)),0,1)</f>
        <v>1</v>
      </c>
      <c r="X43" s="97">
        <f>IF(ISNA(MATCH($N43,'Overlap Study'!AN$62:AN$157,0)),0,1)</f>
        <v>1</v>
      </c>
      <c r="Y43" s="106">
        <f>IF(ISNA(MATCH($N43,'Overlap Study'!AH$62:AH$157,0)),0,1)</f>
        <v>1</v>
      </c>
      <c r="Z43" s="97">
        <f>IF(ISNA(MATCH($N43,'Overlap Study'!AB$62:AB$157,0)),0,1)</f>
        <v>1</v>
      </c>
      <c r="AA43" s="97">
        <f>IF(ISNA(MATCH($N43,'Overlap Study'!V$62:V$157,0)),0,1)</f>
        <v>1</v>
      </c>
      <c r="AB43" s="97">
        <f>IF(ISNA(MATCH($N43,'Overlap Study'!P$62:P$157,0)),0,1)</f>
        <v>1</v>
      </c>
      <c r="AC43" s="97">
        <f>IF(ISNA(MATCH($N43,'Overlap Study'!H$53:H$132,0)),0,1)</f>
        <v>0</v>
      </c>
      <c r="AD43" s="106">
        <f>IF(ISNA(MATCH($N43,'Overlap Study'!B$53:B$100,0)),0,1)</f>
        <v>0</v>
      </c>
      <c r="AF43" s="98"/>
      <c r="AH43" s="164">
        <v>343</v>
      </c>
      <c r="AI43" s="210">
        <f>SUM(AJ43:AS43)</f>
        <v>3</v>
      </c>
      <c r="AJ43" s="97">
        <f>IF(ISNA(MATCH($AH43,'Overlap Study'!$DY$186:$DY$245,0)),0,1)</f>
        <v>0</v>
      </c>
      <c r="AK43" s="97">
        <f>IF(ISNA(MATCH($AH43,'Overlap Study'!$DJ$186:$DJ$233,0)),0,1)</f>
        <v>0</v>
      </c>
      <c r="AL43" s="99">
        <f>IF(ISNA(MATCH($AH43,'Overlap Study'!$CU$186:$CU$233,0)),0,1)</f>
        <v>0</v>
      </c>
      <c r="AM43" s="99">
        <f>IF(ISNA(MATCH($AH43,'Overlap Study'!$CG$186:$CG$233,0)),0,1)</f>
        <v>0</v>
      </c>
      <c r="AN43" s="97">
        <f>IF(ISNA(MATCH($AH43,'Overlap Study'!$BU$186:$BU$233,0)),0,1)</f>
        <v>1</v>
      </c>
      <c r="AO43" s="97">
        <f>IF(ISNA(MATCH(AH43,'Overlap Study'!BJ$186:BJ$233,0)),0,1)</f>
        <v>1</v>
      </c>
      <c r="AP43" s="97">
        <f>IF(ISNA(MATCH($AH43,'Overlap Study'!AZ$186:AZ$233,0)),0,1)</f>
        <v>0</v>
      </c>
      <c r="AQ43" s="97">
        <f>IF(ISNA(MATCH($AH43,'Overlap Study'!AT$186:AT$233,0)),0,1)</f>
        <v>0</v>
      </c>
      <c r="AR43" s="97">
        <f>IF(ISNA(MATCH($AH43,'Overlap Study'!AN$186:AN$233,0)),0,1)</f>
        <v>0</v>
      </c>
      <c r="AS43" s="97">
        <f>IF(ISNA(MATCH($AH43,'Overlap Study'!AH$186:AH$233,0)),0,1)</f>
        <v>1</v>
      </c>
      <c r="AT43" s="97">
        <f>IF(ISNA(MATCH(AH43,'Overlap Study'!$AB$186:$AB$233,0)),0,1)</f>
        <v>0</v>
      </c>
      <c r="AU43" s="97">
        <f>IF(ISNA(MATCH($AH43,'Overlap Study'!$V$186:$V$233,0)),0,1)</f>
        <v>1</v>
      </c>
      <c r="AV43" s="97">
        <f>IF(ISNA(MATCH($AH43,'Overlap Study'!$P$186:$P$233,0)),0,1)</f>
        <v>1</v>
      </c>
      <c r="AW43" s="97"/>
      <c r="AX43" s="106"/>
      <c r="AZ43" s="153"/>
      <c r="BB43" s="97"/>
      <c r="BC43" s="164">
        <v>1902</v>
      </c>
      <c r="BD43" s="105">
        <f>SUM(BE43:BN43)</f>
        <v>2</v>
      </c>
      <c r="BE43" s="112">
        <f>IF(ISNA(MATCH($BC43,'Overlap Study'!$DZ$186:$DZ$240,0)),0,1)</f>
        <v>0</v>
      </c>
      <c r="BF43" s="97">
        <f>IF(ISNA(MATCH(BC43,'Overlap Study'!$DJ$240:$DJ$263,0)),0,1)</f>
        <v>0</v>
      </c>
      <c r="BG43" s="99">
        <f>IF(ISNA(MATCH(BC43,'Overlap Study'!$CU$240:$CU$263,0)),0,1)</f>
        <v>0</v>
      </c>
      <c r="BH43" s="99">
        <f>IF(ISNA(MATCH(BC43,'Overlap Study'!$CG$240:$CG$263,0)),0,1)</f>
        <v>0</v>
      </c>
      <c r="BI43" s="97">
        <f>IF(ISNA(MATCH(BC43,'Overlap Study'!$BU$240:$BU$263,0)),0,1)</f>
        <v>0</v>
      </c>
      <c r="BJ43" s="97">
        <f>IF(ISNA(MATCH(BC43,'Overlap Study'!$BJ$240:$BJ$263,0)),0,1)</f>
        <v>0</v>
      </c>
      <c r="BK43" s="97">
        <f>IF(ISNA(MATCH(BC43,'Overlap Study'!$AZ$240:$AZ$263,0)),0,1)</f>
        <v>0</v>
      </c>
      <c r="BL43" s="97">
        <f>IF(ISNA(MATCH(BC43,'Overlap Study'!$AT$240:$AT$263,0)),0,1)</f>
        <v>1</v>
      </c>
      <c r="BM43" s="97">
        <f>IF(ISNA(MATCH(BC43,'Overlap Study'!$AN$240:$AN$263,0)),0,1)</f>
        <v>1</v>
      </c>
      <c r="BN43" s="106">
        <f>IF(ISNA(MATCH(BC43,'Overlap Study'!$AH$240:$AH$263,0)),0,1)</f>
        <v>0</v>
      </c>
      <c r="BO43" s="97">
        <f>IF(ISNA(MATCH(BC43,'Overlap Study'!$AB$240:$AB$263,0)),0,1)</f>
        <v>0</v>
      </c>
      <c r="BP43" s="97">
        <f>IF(ISNA(MATCH(BC43,'Overlap Study'!$V$240:$V$263,0)),0,1)</f>
        <v>0</v>
      </c>
      <c r="BQ43" s="97">
        <f>IF(ISNA(MATCH(BC43,'Overlap Study'!$P$240:$P$263,0)),0,1)</f>
        <v>0</v>
      </c>
      <c r="BR43" s="97"/>
      <c r="BS43" s="106"/>
      <c r="BT43">
        <f t="shared" si="7"/>
        <v>4</v>
      </c>
      <c r="BW43" s="97"/>
      <c r="BX43" s="133">
        <v>451</v>
      </c>
      <c r="BY43" s="210">
        <f>SUM(CA43:CI43)</f>
        <v>1</v>
      </c>
      <c r="BZ43" s="112">
        <f>IF(ISNA(MATCH(BX43,'Overlap Study'!$EA$186:$EA$240,0)),0,1)</f>
        <v>0</v>
      </c>
      <c r="CA43" s="97">
        <f>IF(ISNA(MATCH(BX43,'Overlap Study'!$DJ$270:$DJ$281,0)),0,1)</f>
        <v>0</v>
      </c>
      <c r="CB43" s="99">
        <f>IF(ISNA(MATCH(BX43,'Overlap Study'!$CU$270:$CU$281,0)),0,1)</f>
        <v>0</v>
      </c>
      <c r="CC43" s="99">
        <f>IF(ISNA(MATCH(BX43,'Overlap Study'!$CG$270:$CG$281,0)),0,1)</f>
        <v>0</v>
      </c>
      <c r="CD43" s="97">
        <f>IF(ISNA(MATCH(BX43,'Overlap Study'!$BU$270:$BU$281,0)),0,1)</f>
        <v>0</v>
      </c>
      <c r="CE43" s="97">
        <f>IF(ISNA(MATCH(BX43,'Overlap Study'!$BJ$270:$BJ$281,0)),0,1)</f>
        <v>0</v>
      </c>
      <c r="CF43" s="97">
        <f>IF(ISNA(MATCH(BX43,'Overlap Study'!$AZ$270:$AZ$281,0)),0,1)</f>
        <v>0</v>
      </c>
      <c r="CG43" s="97">
        <f>IF(ISNA(MATCH(BX43,'Overlap Study'!$AT$270:$AT$281,0)),0,1)</f>
        <v>0</v>
      </c>
      <c r="CH43" s="97">
        <f>IF(ISNA(MATCH(BX43,'Overlap Study'!$AN$270:$AN$281,0)),0,1)</f>
        <v>1</v>
      </c>
      <c r="CI43" s="106">
        <f>IF(ISNA(MATCH(BX43,'Overlap Study'!$AH$270:$AH$281,0)),0,1)</f>
        <v>0</v>
      </c>
      <c r="CJ43" s="97">
        <f>IF(ISNA(MATCH($BX43,'Overlap Study'!$AB$270:$AB$281,0)),0,1)</f>
        <v>0</v>
      </c>
      <c r="CK43" s="97">
        <f>IF(ISNA(MATCH($BX43,'Overlap Study'!$V$270:$V$281,0)),0,1)</f>
        <v>0</v>
      </c>
      <c r="CL43" s="97">
        <f>IF(ISNA(MATCH($BX43,'Overlap Study'!$P$270:$P$281,0)),0,1)</f>
        <v>0</v>
      </c>
      <c r="CM43" s="97"/>
      <c r="CN43" s="106"/>
      <c r="CO43">
        <f t="shared" si="8"/>
        <v>1</v>
      </c>
      <c r="CS43" s="215">
        <v>1678</v>
      </c>
      <c r="CT43" s="471">
        <f t="shared" si="3"/>
        <v>1</v>
      </c>
      <c r="CU43" s="97">
        <f>IF(ISNA(MATCH(CS43,'Overlap Study'!$EB$186:$EB$200,0)),0,1)</f>
        <v>1</v>
      </c>
      <c r="CV43" s="97">
        <f>IF(ISNA(MATCH(CS43,'Overlap Study'!$DJ$288:$DJ$293,0)),0,1)</f>
        <v>0</v>
      </c>
      <c r="CW43" s="99">
        <f>IF(ISNA(MATCH(CS40,'Overlap Study'!$CU$288:$CU$293,0)),0,1)</f>
        <v>0</v>
      </c>
      <c r="CX43" s="99">
        <f>IF(ISNA(MATCH(CS43,'Overlap Study'!$CG$288:$CG$293,0)),0,1)</f>
        <v>0</v>
      </c>
      <c r="CY43" s="97">
        <f>IF(ISNA(MATCH(CS43,'Overlap Study'!$BU$288:$BU$293,0)),0,1)</f>
        <v>0</v>
      </c>
      <c r="CZ43" s="97">
        <f>IF(ISNA(MATCH(CS43,'Overlap Study'!$BJ$288:$BJ$293,0)),0,1)</f>
        <v>0</v>
      </c>
      <c r="DA43" s="97">
        <f>IF(ISNA(MATCH(CS43,'Overlap Study'!$AZ$288:$AZ$293,0)),0,1)</f>
        <v>0</v>
      </c>
      <c r="DB43" s="97">
        <f>IF(ISNA(MATCH(CS43,'Overlap Study'!$AT$288:$AT$293,0)),0,1)</f>
        <v>0</v>
      </c>
      <c r="DC43" s="97">
        <f>IF(ISNA(MATCH(CS43,'Overlap Study'!$AN$288:$AN$293,0)),0,1)</f>
        <v>0</v>
      </c>
      <c r="DD43" s="97">
        <f>IF(ISNA(MATCH(CS43,'Overlap Study'!$AH$288:$AH$293,0)),0,1)</f>
        <v>0</v>
      </c>
      <c r="DE43" s="112">
        <f>IF(ISNA(MATCH(CS43,'Overlap Study'!$AB$288:$AB$293,0)),0,1)</f>
        <v>0</v>
      </c>
      <c r="DF43" s="97">
        <f>IF(ISNA(MATCH(CS43,'Overlap Study'!$V$288:$V$293,0)),0,1)</f>
        <v>0</v>
      </c>
      <c r="DG43" s="97">
        <f>IF(ISNA(MATCH(CS43,'Overlap Study'!$P$288:$P$293,0)),0,1)</f>
        <v>0</v>
      </c>
      <c r="DH43" s="97"/>
      <c r="DI43" s="106"/>
      <c r="DJ43">
        <f t="shared" si="4"/>
        <v>4</v>
      </c>
    </row>
    <row r="44" spans="1:114" ht="13.5" thickBot="1" x14ac:dyDescent="0.25">
      <c r="A44" s="98"/>
      <c r="C44" s="97"/>
      <c r="L44" s="118">
        <f t="shared" si="5"/>
        <v>43</v>
      </c>
      <c r="N44" s="105">
        <v>135</v>
      </c>
      <c r="O44" s="210">
        <f>SUM(P44:Y44)</f>
        <v>5</v>
      </c>
      <c r="P44" s="97">
        <f>IF(ISNA(MATCH(N44,'Overlap Study'!DY$62:DY$174,0)),0,1)</f>
        <v>1</v>
      </c>
      <c r="Q44" s="97">
        <f>IF(ISNA(MATCH(N44,'Overlap Study'!DJ$62:DJ$157,0)),0,1)</f>
        <v>1</v>
      </c>
      <c r="R44" s="99">
        <f>IF(ISNA(MATCH(N44,'Overlap Study'!CU$62:CU$157,0)),0,1)</f>
        <v>0</v>
      </c>
      <c r="S44" s="99">
        <f>IF(ISNA(MATCH(N44,'Overlap Study'!CG$62:CG$157,0)),0,1)</f>
        <v>0</v>
      </c>
      <c r="T44" s="97">
        <f>IF(ISNA(MATCH(N44,'Overlap Study'!BU$62:BU$157,0)),0,1)</f>
        <v>0</v>
      </c>
      <c r="U44" s="97">
        <f>IF(ISNA(MATCH(N44,'Overlap Study'!BJ$62:BJ$157,0)),0,1)</f>
        <v>1</v>
      </c>
      <c r="V44" s="97">
        <f>IF(ISNA(MATCH($N44,'Overlap Study'!AZ$62:AZ$157,0)),0,1)</f>
        <v>0</v>
      </c>
      <c r="W44" s="97">
        <f>IF(ISNA(MATCH($N44,'Overlap Study'!AT$62:AT$157,0)),0,1)</f>
        <v>0</v>
      </c>
      <c r="X44" s="97">
        <f>IF(ISNA(MATCH($N44,'Overlap Study'!AN$62:AN$157,0)),0,1)</f>
        <v>1</v>
      </c>
      <c r="Y44" s="106">
        <f>IF(ISNA(MATCH($N44,'Overlap Study'!AH$62:AH$157,0)),0,1)</f>
        <v>1</v>
      </c>
      <c r="Z44" s="97">
        <f>IF(ISNA(MATCH($N44,'Overlap Study'!AB$62:AB$157,0)),0,1)</f>
        <v>0</v>
      </c>
      <c r="AA44" s="97">
        <f>IF(ISNA(MATCH($N44,'Overlap Study'!V$62:V$157,0)),0,1)</f>
        <v>0</v>
      </c>
      <c r="AB44" s="97">
        <f>IF(ISNA(MATCH($N44,'Overlap Study'!P$62:P$157,0)),0,1)</f>
        <v>1</v>
      </c>
      <c r="AC44" s="97">
        <f>IF(ISNA(MATCH($N44,'Overlap Study'!H$53:H$132,0)),0,1)</f>
        <v>1</v>
      </c>
      <c r="AD44" s="106">
        <f>IF(ISNA(MATCH($N44,'Overlap Study'!B$53:B$100,0)),0,1)</f>
        <v>1</v>
      </c>
      <c r="AF44" s="98"/>
      <c r="AH44" s="164">
        <v>368</v>
      </c>
      <c r="AI44" s="210">
        <f>SUM(AJ44:AS44)</f>
        <v>3</v>
      </c>
      <c r="AJ44" s="97">
        <f>IF(ISNA(MATCH($AH44,'Overlap Study'!$DY$186:$DY$245,0)),0,1)</f>
        <v>1</v>
      </c>
      <c r="AK44" s="97">
        <f>IF(ISNA(MATCH($AH44,'Overlap Study'!$DJ$186:$DJ$233,0)),0,1)</f>
        <v>0</v>
      </c>
      <c r="AL44" s="99">
        <f>IF(ISNA(MATCH($AH44,'Overlap Study'!$CU$186:$CU$233,0)),0,1)</f>
        <v>0</v>
      </c>
      <c r="AM44" s="99">
        <f>IF(ISNA(MATCH($AH44,'Overlap Study'!$CG$186:$CG$233,0)),0,1)</f>
        <v>1</v>
      </c>
      <c r="AN44" s="97">
        <f>IF(ISNA(MATCH($AH44,'Overlap Study'!$BU$186:$BU$233,0)),0,1)</f>
        <v>0</v>
      </c>
      <c r="AO44" s="97">
        <f>IF(ISNA(MATCH(AH44,'Overlap Study'!BJ$186:BJ$233,0)),0,1)</f>
        <v>0</v>
      </c>
      <c r="AP44" s="97">
        <f>IF(ISNA(MATCH($AH44,'Overlap Study'!AZ$186:AZ$233,0)),0,1)</f>
        <v>1</v>
      </c>
      <c r="AQ44" s="97">
        <f>IF(ISNA(MATCH($AH44,'Overlap Study'!AT$186:AT$233,0)),0,1)</f>
        <v>0</v>
      </c>
      <c r="AR44" s="97">
        <f>IF(ISNA(MATCH($AH44,'Overlap Study'!AN$186:AN$233,0)),0,1)</f>
        <v>0</v>
      </c>
      <c r="AS44" s="97">
        <f>IF(ISNA(MATCH($AH44,'Overlap Study'!AH$186:AH$233,0)),0,1)</f>
        <v>0</v>
      </c>
      <c r="AT44" s="97">
        <f>IF(ISNA(MATCH(AH44,'Overlap Study'!$AB$186:$AB$233,0)),0,1)</f>
        <v>0</v>
      </c>
      <c r="AU44" s="97">
        <f>IF(ISNA(MATCH($AH44,'Overlap Study'!$V$186:$V$233,0)),0,1)</f>
        <v>0</v>
      </c>
      <c r="AV44" s="97">
        <f>IF(ISNA(MATCH($AH44,'Overlap Study'!$P$186:$P$233,0)),0,1)</f>
        <v>0</v>
      </c>
      <c r="AW44" s="97"/>
      <c r="AX44" s="106"/>
      <c r="AZ44" s="98"/>
      <c r="BB44" s="97"/>
      <c r="BC44" s="164">
        <v>1918</v>
      </c>
      <c r="BD44" s="105">
        <f>SUM(BE44:BN44)</f>
        <v>2</v>
      </c>
      <c r="BE44" s="112">
        <f>IF(ISNA(MATCH($BC44,'Overlap Study'!$DZ$186:$DZ$240,0)),0,1)</f>
        <v>0</v>
      </c>
      <c r="BF44" s="97">
        <f>IF(ISNA(MATCH(BC44,'Overlap Study'!$DJ$240:$DJ$263,0)),0,1)</f>
        <v>1</v>
      </c>
      <c r="BG44" s="99">
        <f>IF(ISNA(MATCH(BC44,'Overlap Study'!$CU$240:$CU$263,0)),0,1)</f>
        <v>0</v>
      </c>
      <c r="BH44" s="99">
        <f>IF(ISNA(MATCH(BC44,'Overlap Study'!$CG$240:$CG$263,0)),0,1)</f>
        <v>0</v>
      </c>
      <c r="BI44" s="97">
        <f>IF(ISNA(MATCH(BC44,'Overlap Study'!$BU$240:$BU$263,0)),0,1)</f>
        <v>0</v>
      </c>
      <c r="BJ44" s="97">
        <f>IF(ISNA(MATCH(BC44,'Overlap Study'!$BJ$240:$BJ$263,0)),0,1)</f>
        <v>1</v>
      </c>
      <c r="BK44" s="97">
        <f>IF(ISNA(MATCH(BC44,'Overlap Study'!$AZ$240:$AZ$263,0)),0,1)</f>
        <v>0</v>
      </c>
      <c r="BL44" s="97">
        <f>IF(ISNA(MATCH(BC44,'Overlap Study'!$AT$240:$AT$263,0)),0,1)</f>
        <v>0</v>
      </c>
      <c r="BM44" s="97">
        <f>IF(ISNA(MATCH(BC44,'Overlap Study'!$AN$240:$AN$263,0)),0,1)</f>
        <v>0</v>
      </c>
      <c r="BN44" s="106">
        <f>IF(ISNA(MATCH(BC44,'Overlap Study'!$AH$240:$AH$263,0)),0,1)</f>
        <v>0</v>
      </c>
      <c r="BO44" s="97">
        <f>IF(ISNA(MATCH(BC44,'Overlap Study'!$AB$240:$AB$263,0)),0,1)</f>
        <v>0</v>
      </c>
      <c r="BP44" s="97">
        <f>IF(ISNA(MATCH(BC44,'Overlap Study'!$V$240:$V$263,0)),0,1)</f>
        <v>0</v>
      </c>
      <c r="BQ44" s="97">
        <f>IF(ISNA(MATCH(BC44,'Overlap Study'!$P$240:$P$263,0)),0,1)</f>
        <v>0</v>
      </c>
      <c r="BR44" s="97"/>
      <c r="BS44" s="106"/>
      <c r="BT44">
        <f t="shared" si="7"/>
        <v>6</v>
      </c>
      <c r="BW44" s="97"/>
      <c r="BX44" s="133">
        <v>522</v>
      </c>
      <c r="BY44" s="210">
        <f>SUM(CA44:CI44)</f>
        <v>1</v>
      </c>
      <c r="BZ44" s="112">
        <f>IF(ISNA(MATCH(BX44,'Overlap Study'!$EA$186:$EA$240,0)),0,1)</f>
        <v>0</v>
      </c>
      <c r="CA44" s="97">
        <f>IF(ISNA(MATCH(BX44,'Overlap Study'!$DJ$270:$DJ$281,0)),0,1)</f>
        <v>0</v>
      </c>
      <c r="CB44" s="99">
        <f>IF(ISNA(MATCH(BX44,'Overlap Study'!$CU$270:$CU$281,0)),0,1)</f>
        <v>0</v>
      </c>
      <c r="CC44" s="99">
        <f>IF(ISNA(MATCH(BX44,'Overlap Study'!$CG$270:$CG$281,0)),0,1)</f>
        <v>0</v>
      </c>
      <c r="CD44" s="97">
        <f>IF(ISNA(MATCH(BX44,'Overlap Study'!$BU$270:$BU$281,0)),0,1)</f>
        <v>0</v>
      </c>
      <c r="CE44" s="97">
        <f>IF(ISNA(MATCH(BX44,'Overlap Study'!$BJ$270:$BJ$281,0)),0,1)</f>
        <v>0</v>
      </c>
      <c r="CF44" s="97">
        <f>IF(ISNA(MATCH(BX44,'Overlap Study'!$AZ$270:$AZ$281,0)),0,1)</f>
        <v>0</v>
      </c>
      <c r="CG44" s="97">
        <f>IF(ISNA(MATCH(BX44,'Overlap Study'!$AT$270:$AT$281,0)),0,1)</f>
        <v>0</v>
      </c>
      <c r="CH44" s="97">
        <f>IF(ISNA(MATCH(BX44,'Overlap Study'!$AN$270:$AN$281,0)),0,1)</f>
        <v>1</v>
      </c>
      <c r="CI44" s="106">
        <f>IF(ISNA(MATCH(BX44,'Overlap Study'!$AH$270:$AH$281,0)),0,1)</f>
        <v>0</v>
      </c>
      <c r="CJ44" s="97">
        <f>IF(ISNA(MATCH($BX44,'Overlap Study'!$AB$270:$AB$281,0)),0,1)</f>
        <v>0</v>
      </c>
      <c r="CK44" s="97">
        <f>IF(ISNA(MATCH($BX44,'Overlap Study'!$V$270:$V$281,0)),0,1)</f>
        <v>0</v>
      </c>
      <c r="CL44" s="97">
        <f>IF(ISNA(MATCH($BX44,'Overlap Study'!$P$270:$P$281,0)),0,1)</f>
        <v>0</v>
      </c>
      <c r="CM44" s="97"/>
      <c r="CN44" s="106"/>
      <c r="CO44">
        <f t="shared" si="8"/>
        <v>1</v>
      </c>
      <c r="CS44" s="216">
        <v>2848</v>
      </c>
      <c r="CT44" s="471">
        <f t="shared" si="3"/>
        <v>1</v>
      </c>
      <c r="CU44" s="97">
        <f>IF(ISNA(MATCH(CS44,'Overlap Study'!$EB$186:$EB$200,0)),0,1)</f>
        <v>1</v>
      </c>
      <c r="CV44" s="97">
        <f>IF(ISNA(MATCH(CS44,'Overlap Study'!$DJ$288:$DJ$293,0)),0,1)</f>
        <v>0</v>
      </c>
      <c r="CW44" s="99">
        <f>IF(ISNA(MATCH(CS41,'Overlap Study'!$CU$288:$CU$293,0)),0,1)</f>
        <v>0</v>
      </c>
      <c r="CX44" s="99">
        <f>IF(ISNA(MATCH(CS44,'Overlap Study'!$CG$288:$CG$293,0)),0,1)</f>
        <v>0</v>
      </c>
      <c r="CY44" s="97">
        <f>IF(ISNA(MATCH(CS44,'Overlap Study'!$BU$288:$BU$293,0)),0,1)</f>
        <v>0</v>
      </c>
      <c r="CZ44" s="97">
        <f>IF(ISNA(MATCH(CS44,'Overlap Study'!$BJ$288:$BJ$293,0)),0,1)</f>
        <v>0</v>
      </c>
      <c r="DA44" s="97">
        <f>IF(ISNA(MATCH(CS44,'Overlap Study'!$AZ$288:$AZ$293,0)),0,1)</f>
        <v>0</v>
      </c>
      <c r="DB44" s="97">
        <f>IF(ISNA(MATCH(CS44,'Overlap Study'!$AT$288:$AT$293,0)),0,1)</f>
        <v>0</v>
      </c>
      <c r="DC44" s="97">
        <f>IF(ISNA(MATCH(CS44,'Overlap Study'!$AN$288:$AN$293,0)),0,1)</f>
        <v>0</v>
      </c>
      <c r="DD44" s="97">
        <f>IF(ISNA(MATCH(CS44,'Overlap Study'!$AH$288:$AH$293,0)),0,1)</f>
        <v>0</v>
      </c>
      <c r="DE44" s="112">
        <f>IF(ISNA(MATCH(CS44,'Overlap Study'!$AB$288:$AB$293,0)),0,1)</f>
        <v>0</v>
      </c>
      <c r="DF44" s="97">
        <f>IF(ISNA(MATCH(CS44,'Overlap Study'!$V$288:$V$293,0)),0,1)</f>
        <v>0</v>
      </c>
      <c r="DG44" s="97">
        <f>IF(ISNA(MATCH(CS44,'Overlap Study'!$P$288:$P$293,0)),0,1)</f>
        <v>0</v>
      </c>
      <c r="DH44" s="97"/>
      <c r="DI44" s="106"/>
      <c r="DJ44">
        <f t="shared" si="4"/>
        <v>1</v>
      </c>
    </row>
    <row r="45" spans="1:114" x14ac:dyDescent="0.2">
      <c r="A45" s="98"/>
      <c r="C45" s="97"/>
      <c r="L45" s="118">
        <f t="shared" si="5"/>
        <v>44</v>
      </c>
      <c r="N45" s="107">
        <v>179</v>
      </c>
      <c r="O45" s="210">
        <f>SUM(P45:Y45)</f>
        <v>5</v>
      </c>
      <c r="P45" s="97">
        <f>IF(ISNA(MATCH(N45,'Overlap Study'!DY$62:DY$174,0)),0,1)</f>
        <v>1</v>
      </c>
      <c r="Q45" s="97">
        <f>IF(ISNA(MATCH(N45,'Overlap Study'!DJ$62:DJ$157,0)),0,1)</f>
        <v>0</v>
      </c>
      <c r="R45" s="99">
        <f>IF(ISNA(MATCH(N45,'Overlap Study'!CU$62:CU$157,0)),0,1)</f>
        <v>0</v>
      </c>
      <c r="S45" s="99">
        <f>IF(ISNA(MATCH(N45,'Overlap Study'!CG$62:CG$157,0)),0,1)</f>
        <v>0</v>
      </c>
      <c r="T45" s="97">
        <f>IF(ISNA(MATCH(N45,'Overlap Study'!BU$62:BU$157,0)),0,1)</f>
        <v>0</v>
      </c>
      <c r="U45" s="97">
        <f>IF(ISNA(MATCH(N45,'Overlap Study'!BJ$62:BJ$157,0)),0,1)</f>
        <v>0</v>
      </c>
      <c r="V45" s="97">
        <f>IF(ISNA(MATCH($N45,'Overlap Study'!AZ$62:AZ$157,0)),0,1)</f>
        <v>1</v>
      </c>
      <c r="W45" s="97">
        <f>IF(ISNA(MATCH($N45,'Overlap Study'!AT$62:AT$157,0)),0,1)</f>
        <v>1</v>
      </c>
      <c r="X45" s="97">
        <f>IF(ISNA(MATCH($N45,'Overlap Study'!AN$62:AN$157,0)),0,1)</f>
        <v>1</v>
      </c>
      <c r="Y45" s="106">
        <f>IF(ISNA(MATCH($N45,'Overlap Study'!AH$62:AH$157,0)),0,1)</f>
        <v>1</v>
      </c>
      <c r="Z45" s="97">
        <f>IF(ISNA(MATCH($N45,'Overlap Study'!AB$62:AB$157,0)),0,1)</f>
        <v>1</v>
      </c>
      <c r="AA45" s="97">
        <f>IF(ISNA(MATCH($N45,'Overlap Study'!V$62:V$157,0)),0,1)</f>
        <v>0</v>
      </c>
      <c r="AB45" s="97">
        <f>IF(ISNA(MATCH($N45,'Overlap Study'!P$62:P$157,0)),0,1)</f>
        <v>0</v>
      </c>
      <c r="AC45" s="97">
        <f>IF(ISNA(MATCH($N45,'Overlap Study'!H$53:H$132,0)),0,1)</f>
        <v>0</v>
      </c>
      <c r="AD45" s="106">
        <f>IF(ISNA(MATCH($N45,'Overlap Study'!B$53:B$100,0)),0,1)</f>
        <v>0</v>
      </c>
      <c r="AF45" s="98"/>
      <c r="AH45" s="196">
        <v>973</v>
      </c>
      <c r="AI45" s="210">
        <f>SUM(AJ45:AS45)</f>
        <v>3</v>
      </c>
      <c r="AJ45" s="97">
        <f>IF(ISNA(MATCH($AH45,'Overlap Study'!$DY$186:$DY$245,0)),0,1)</f>
        <v>1</v>
      </c>
      <c r="AK45" s="97">
        <f>IF(ISNA(MATCH($AH45,'Overlap Study'!$DJ$186:$DJ$233,0)),0,1)</f>
        <v>0</v>
      </c>
      <c r="AL45" s="99">
        <f>IF(ISNA(MATCH($AH45,'Overlap Study'!$CU$186:$CU$233,0)),0,1)</f>
        <v>0</v>
      </c>
      <c r="AM45" s="99">
        <f>IF(ISNA(MATCH($AH45,'Overlap Study'!$CG$186:$CG$233,0)),0,1)</f>
        <v>1</v>
      </c>
      <c r="AN45" s="97">
        <f>IF(ISNA(MATCH($AH45,'Overlap Study'!$BU$186:$BU$233,0)),0,1)</f>
        <v>0</v>
      </c>
      <c r="AO45" s="97">
        <f>IF(ISNA(MATCH(AH45,'Overlap Study'!BJ$186:BJ$233,0)),0,1)</f>
        <v>1</v>
      </c>
      <c r="AP45" s="97">
        <f>IF(ISNA(MATCH($AH45,'Overlap Study'!AZ$186:AZ$233,0)),0,1)</f>
        <v>0</v>
      </c>
      <c r="AQ45" s="97">
        <f>IF(ISNA(MATCH($AH45,'Overlap Study'!AT$186:AT$233,0)),0,1)</f>
        <v>0</v>
      </c>
      <c r="AR45" s="97">
        <f>IF(ISNA(MATCH($AH45,'Overlap Study'!AN$186:AN$233,0)),0,1)</f>
        <v>0</v>
      </c>
      <c r="AS45" s="97">
        <f>IF(ISNA(MATCH($AH45,'Overlap Study'!AH$186:AH$233,0)),0,1)</f>
        <v>0</v>
      </c>
      <c r="AT45" s="97">
        <f>IF(ISNA(MATCH(AH45,'Overlap Study'!$AB$186:$AB$233,0)),0,1)</f>
        <v>0</v>
      </c>
      <c r="AU45" s="97">
        <f>IF(ISNA(MATCH($AH45,'Overlap Study'!$V$186:$V$233,0)),0,1)</f>
        <v>0</v>
      </c>
      <c r="AV45" s="97">
        <f>IF(ISNA(MATCH($AH45,'Overlap Study'!$P$186:$P$233,0)),0,1)</f>
        <v>0</v>
      </c>
      <c r="AW45" s="97"/>
      <c r="AX45" s="106"/>
      <c r="AZ45" s="98"/>
      <c r="BB45" s="97"/>
      <c r="BC45" s="164">
        <v>1986</v>
      </c>
      <c r="BD45" s="105">
        <f>SUM(BE45:BN45)</f>
        <v>2</v>
      </c>
      <c r="BE45" s="112">
        <f>IF(ISNA(MATCH($BC45,'Overlap Study'!$DZ$186:$DZ$240,0)),0,1)</f>
        <v>0</v>
      </c>
      <c r="BF45" s="97">
        <f>IF(ISNA(MATCH(BC45,'Overlap Study'!$DJ$240:$DJ$263,0)),0,1)</f>
        <v>1</v>
      </c>
      <c r="BG45" s="99">
        <f>IF(ISNA(MATCH(BC45,'Overlap Study'!$CU$240:$CU$263,0)),0,1)</f>
        <v>0</v>
      </c>
      <c r="BH45" s="99">
        <f>IF(ISNA(MATCH(BC45,'Overlap Study'!$CG$240:$CG$263,0)),0,1)</f>
        <v>0</v>
      </c>
      <c r="BI45" s="97">
        <f>IF(ISNA(MATCH(BC45,'Overlap Study'!$BU$240:$BU$263,0)),0,1)</f>
        <v>1</v>
      </c>
      <c r="BJ45" s="97">
        <f>IF(ISNA(MATCH(BC45,'Overlap Study'!$BJ$240:$BJ$263,0)),0,1)</f>
        <v>0</v>
      </c>
      <c r="BK45" s="97">
        <f>IF(ISNA(MATCH(BC45,'Overlap Study'!$AZ$240:$AZ$263,0)),0,1)</f>
        <v>0</v>
      </c>
      <c r="BL45" s="97">
        <f>IF(ISNA(MATCH(BC45,'Overlap Study'!$AT$240:$AT$263,0)),0,1)</f>
        <v>0</v>
      </c>
      <c r="BM45" s="97">
        <f>IF(ISNA(MATCH(BC45,'Overlap Study'!$AN$240:$AN$263,0)),0,1)</f>
        <v>0</v>
      </c>
      <c r="BN45" s="106">
        <f>IF(ISNA(MATCH(BC45,'Overlap Study'!$AH$240:$AH$263,0)),0,1)</f>
        <v>0</v>
      </c>
      <c r="BO45" s="97">
        <f>IF(ISNA(MATCH(BC45,'Overlap Study'!$AB$240:$AB$263,0)),0,1)</f>
        <v>0</v>
      </c>
      <c r="BP45" s="97">
        <f>IF(ISNA(MATCH(BC45,'Overlap Study'!$V$240:$V$263,0)),0,1)</f>
        <v>0</v>
      </c>
      <c r="BQ45" s="97">
        <f>IF(ISNA(MATCH(BC45,'Overlap Study'!$P$240:$P$263,0)),0,1)</f>
        <v>0</v>
      </c>
      <c r="BR45" s="97"/>
      <c r="BS45" s="106"/>
      <c r="BT45">
        <f t="shared" si="7"/>
        <v>5</v>
      </c>
      <c r="BW45" s="97"/>
      <c r="BX45" s="133">
        <v>548</v>
      </c>
      <c r="BY45" s="210">
        <f>SUM(CA45:CI45)</f>
        <v>1</v>
      </c>
      <c r="BZ45" s="112">
        <f>IF(ISNA(MATCH(BX45,'Overlap Study'!$EA$186:$EA$240,0)),0,1)</f>
        <v>0</v>
      </c>
      <c r="CA45" s="97">
        <f>IF(ISNA(MATCH(BX45,'Overlap Study'!$DJ$270:$DJ$281,0)),0,1)</f>
        <v>0</v>
      </c>
      <c r="CB45" s="99">
        <f>IF(ISNA(MATCH(BX45,'Overlap Study'!$CU$270:$CU$281,0)),0,1)</f>
        <v>1</v>
      </c>
      <c r="CC45" s="99">
        <f>IF(ISNA(MATCH(BX45,'Overlap Study'!$CG$270:$CG$281,0)),0,1)</f>
        <v>0</v>
      </c>
      <c r="CD45" s="97">
        <f>IF(ISNA(MATCH(BX45,'Overlap Study'!$BU$270:$BU$281,0)),0,1)</f>
        <v>0</v>
      </c>
      <c r="CE45" s="97">
        <f>IF(ISNA(MATCH(BX45,'Overlap Study'!$BJ$270:$BJ$281,0)),0,1)</f>
        <v>0</v>
      </c>
      <c r="CF45" s="97">
        <f>IF(ISNA(MATCH(BX45,'Overlap Study'!$AZ$270:$AZ$281,0)),0,1)</f>
        <v>0</v>
      </c>
      <c r="CG45" s="97">
        <f>IF(ISNA(MATCH(BX45,'Overlap Study'!$AT$270:$AT$281,0)),0,1)</f>
        <v>0</v>
      </c>
      <c r="CH45" s="97">
        <f>IF(ISNA(MATCH(BX45,'Overlap Study'!$AN$270:$AN$281,0)),0,1)</f>
        <v>0</v>
      </c>
      <c r="CI45" s="106">
        <f>IF(ISNA(MATCH(BX45,'Overlap Study'!$AH$270:$AH$281,0)),0,1)</f>
        <v>0</v>
      </c>
      <c r="CJ45" s="97">
        <f>IF(ISNA(MATCH($BX45,'Overlap Study'!$AB$270:$AB$281,0)),0,1)</f>
        <v>0</v>
      </c>
      <c r="CK45" s="97">
        <f>IF(ISNA(MATCH($BX45,'Overlap Study'!$V$270:$V$281,0)),0,1)</f>
        <v>0</v>
      </c>
      <c r="CL45" s="97">
        <f>IF(ISNA(MATCH($BX45,'Overlap Study'!$P$270:$P$281,0)),0,1)</f>
        <v>0</v>
      </c>
      <c r="CM45" s="97"/>
      <c r="CN45" s="106"/>
      <c r="CO45">
        <f t="shared" si="8"/>
        <v>4</v>
      </c>
      <c r="CT45" s="97"/>
      <c r="CU45" s="97"/>
      <c r="CV45" s="97"/>
      <c r="CW45" s="97"/>
      <c r="CX45" s="97"/>
    </row>
    <row r="46" spans="1:114" x14ac:dyDescent="0.2">
      <c r="A46" s="98"/>
      <c r="C46" s="97"/>
      <c r="L46" s="118">
        <f t="shared" si="5"/>
        <v>45</v>
      </c>
      <c r="N46" s="105">
        <v>190</v>
      </c>
      <c r="O46" s="210">
        <f>SUM(P46:Y46)</f>
        <v>5</v>
      </c>
      <c r="P46" s="97">
        <f>IF(ISNA(MATCH(N46,'Overlap Study'!DY$62:DY$174,0)),0,1)</f>
        <v>0</v>
      </c>
      <c r="Q46" s="97">
        <f>IF(ISNA(MATCH(N46,'Overlap Study'!DJ$62:DJ$157,0)),0,1)</f>
        <v>1</v>
      </c>
      <c r="R46" s="99">
        <f>IF(ISNA(MATCH(N46,'Overlap Study'!CU$62:CU$157,0)),0,1)</f>
        <v>1</v>
      </c>
      <c r="S46" s="99">
        <f>IF(ISNA(MATCH(N46,'Overlap Study'!CG$62:CG$157,0)),0,1)</f>
        <v>0</v>
      </c>
      <c r="T46" s="97">
        <f>IF(ISNA(MATCH(N46,'Overlap Study'!BU$62:BU$157,0)),0,1)</f>
        <v>0</v>
      </c>
      <c r="U46" s="97">
        <f>IF(ISNA(MATCH(N46,'Overlap Study'!BJ$62:BJ$157,0)),0,1)</f>
        <v>1</v>
      </c>
      <c r="V46" s="97">
        <f>IF(ISNA(MATCH($N46,'Overlap Study'!AZ$62:AZ$157,0)),0,1)</f>
        <v>0</v>
      </c>
      <c r="W46" s="97">
        <f>IF(ISNA(MATCH($N46,'Overlap Study'!AT$62:AT$157,0)),0,1)</f>
        <v>1</v>
      </c>
      <c r="X46" s="97">
        <f>IF(ISNA(MATCH($N46,'Overlap Study'!AN$62:AN$157,0)),0,1)</f>
        <v>1</v>
      </c>
      <c r="Y46" s="106">
        <f>IF(ISNA(MATCH($N46,'Overlap Study'!AH$62:AH$157,0)),0,1)</f>
        <v>0</v>
      </c>
      <c r="Z46" s="97">
        <f>IF(ISNA(MATCH($N46,'Overlap Study'!AB$62:AB$157,0)),0,1)</f>
        <v>1</v>
      </c>
      <c r="AA46" s="97">
        <f>IF(ISNA(MATCH($N46,'Overlap Study'!V$62:V$157,0)),0,1)</f>
        <v>0</v>
      </c>
      <c r="AB46" s="97">
        <f>IF(ISNA(MATCH($N46,'Overlap Study'!P$62:P$157,0)),0,1)</f>
        <v>1</v>
      </c>
      <c r="AC46" s="97">
        <f>IF(ISNA(MATCH($N46,'Overlap Study'!H$53:H$132,0)),0,1)</f>
        <v>1</v>
      </c>
      <c r="AD46" s="106">
        <f>IF(ISNA(MATCH($N46,'Overlap Study'!B$53:B$100,0)),0,1)</f>
        <v>0</v>
      </c>
      <c r="AF46" s="98"/>
      <c r="AH46" s="196">
        <v>1124</v>
      </c>
      <c r="AI46" s="210">
        <f>SUM(AJ46:AS46)</f>
        <v>3</v>
      </c>
      <c r="AJ46" s="97">
        <f>IF(ISNA(MATCH($AH46,'Overlap Study'!$DY$186:$DY$245,0)),0,1)</f>
        <v>0</v>
      </c>
      <c r="AK46" s="97">
        <f>IF(ISNA(MATCH($AH46,'Overlap Study'!$DJ$186:$DJ$233,0)),0,1)</f>
        <v>0</v>
      </c>
      <c r="AL46" s="99">
        <f>IF(ISNA(MATCH($AH46,'Overlap Study'!$CU$186:$CU$233,0)),0,1)</f>
        <v>0</v>
      </c>
      <c r="AM46" s="99">
        <f>IF(ISNA(MATCH($AH46,'Overlap Study'!$CG$186:$CG$233,0)),0,1)</f>
        <v>0</v>
      </c>
      <c r="AN46" s="97">
        <f>IF(ISNA(MATCH($AH46,'Overlap Study'!$BU$186:$BU$233,0)),0,1)</f>
        <v>1</v>
      </c>
      <c r="AO46" s="97">
        <f>IF(ISNA(MATCH(AH46,'Overlap Study'!BJ$186:BJ$233,0)),0,1)</f>
        <v>0</v>
      </c>
      <c r="AP46" s="97">
        <f>IF(ISNA(MATCH($AH46,'Overlap Study'!AZ$186:AZ$233,0)),0,1)</f>
        <v>1</v>
      </c>
      <c r="AQ46" s="97">
        <f>IF(ISNA(MATCH($AH46,'Overlap Study'!AT$186:AT$233,0)),0,1)</f>
        <v>1</v>
      </c>
      <c r="AR46" s="97">
        <f>IF(ISNA(MATCH($AH46,'Overlap Study'!AN$186:AN$233,0)),0,1)</f>
        <v>0</v>
      </c>
      <c r="AS46" s="97">
        <f>IF(ISNA(MATCH($AH46,'Overlap Study'!AH$186:AH$233,0)),0,1)</f>
        <v>0</v>
      </c>
      <c r="AT46" s="97">
        <f>IF(ISNA(MATCH(AH46,'Overlap Study'!$AB$186:$AB$233,0)),0,1)</f>
        <v>0</v>
      </c>
      <c r="AU46" s="97">
        <f>IF(ISNA(MATCH($AH46,'Overlap Study'!$V$186:$V$233,0)),0,1)</f>
        <v>0</v>
      </c>
      <c r="AV46" s="97">
        <f>IF(ISNA(MATCH($AH46,'Overlap Study'!$P$186:$P$233,0)),0,1)</f>
        <v>0</v>
      </c>
      <c r="AW46" s="97"/>
      <c r="AX46" s="106"/>
      <c r="AZ46" s="98"/>
      <c r="BB46" s="97"/>
      <c r="BC46" s="164">
        <v>2016</v>
      </c>
      <c r="BD46" s="105">
        <f>SUM(BE46:BN46)</f>
        <v>2</v>
      </c>
      <c r="BE46" s="112">
        <f>IF(ISNA(MATCH($BC46,'Overlap Study'!$DZ$186:$DZ$240,0)),0,1)</f>
        <v>0</v>
      </c>
      <c r="BF46" s="97">
        <f>IF(ISNA(MATCH(BC46,'Overlap Study'!$DJ$240:$DJ$263,0)),0,1)</f>
        <v>0</v>
      </c>
      <c r="BG46" s="99">
        <f>IF(ISNA(MATCH(BC46,'Overlap Study'!$CU$240:$CU$263,0)),0,1)</f>
        <v>0</v>
      </c>
      <c r="BH46" s="99">
        <f>IF(ISNA(MATCH(BC46,'Overlap Study'!$CG$240:$CG$263,0)),0,1)</f>
        <v>1</v>
      </c>
      <c r="BI46" s="97">
        <f>IF(ISNA(MATCH(BC46,'Overlap Study'!$BU$240:$BU$263,0)),0,1)</f>
        <v>0</v>
      </c>
      <c r="BJ46" s="97">
        <f>IF(ISNA(MATCH(BC46,'Overlap Study'!$BJ$240:$BJ$263,0)),0,1)</f>
        <v>0</v>
      </c>
      <c r="BK46" s="97">
        <f>IF(ISNA(MATCH(BC46,'Overlap Study'!$AZ$240:$AZ$263,0)),0,1)</f>
        <v>1</v>
      </c>
      <c r="BL46" s="97">
        <f>IF(ISNA(MATCH(BC46,'Overlap Study'!$AT$240:$AT$263,0)),0,1)</f>
        <v>0</v>
      </c>
      <c r="BM46" s="97">
        <f>IF(ISNA(MATCH(BC46,'Overlap Study'!$AN$240:$AN$263,0)),0,1)</f>
        <v>0</v>
      </c>
      <c r="BN46" s="106">
        <f>IF(ISNA(MATCH(BC46,'Overlap Study'!$AH$240:$AH$263,0)),0,1)</f>
        <v>0</v>
      </c>
      <c r="BO46" s="97">
        <f>IF(ISNA(MATCH(BC46,'Overlap Study'!$AB$240:$AB$263,0)),0,1)</f>
        <v>0</v>
      </c>
      <c r="BP46" s="97">
        <f>IF(ISNA(MATCH(BC46,'Overlap Study'!$V$240:$V$263,0)),0,1)</f>
        <v>0</v>
      </c>
      <c r="BQ46" s="97">
        <f>IF(ISNA(MATCH(BC46,'Overlap Study'!$P$240:$P$263,0)),0,1)</f>
        <v>0</v>
      </c>
      <c r="BR46" s="97"/>
      <c r="BS46" s="106"/>
      <c r="BT46">
        <f t="shared" si="7"/>
        <v>4</v>
      </c>
      <c r="BW46" s="97"/>
      <c r="BX46" s="215">
        <v>610</v>
      </c>
      <c r="BY46" s="210">
        <f>SUM(CA46:CI46)</f>
        <v>1</v>
      </c>
      <c r="BZ46" s="112">
        <f>IF(ISNA(MATCH(BX46,'Overlap Study'!$EA$186:$EA$240,0)),0,1)</f>
        <v>0</v>
      </c>
      <c r="CA46" s="97">
        <f>IF(ISNA(MATCH(BX46,'Overlap Study'!$DJ$270:$DJ$281,0)),0,1)</f>
        <v>1</v>
      </c>
      <c r="CB46" s="99">
        <f>IF(ISNA(MATCH(BX46,'Overlap Study'!$CU$270:$CU$281,0)),0,1)</f>
        <v>0</v>
      </c>
      <c r="CC46" s="99">
        <f>IF(ISNA(MATCH(BX46,'Overlap Study'!$CG$270:$CG$281,0)),0,1)</f>
        <v>0</v>
      </c>
      <c r="CD46" s="97">
        <f>IF(ISNA(MATCH(BX46,'Overlap Study'!$BU$270:$BU$281,0)),0,1)</f>
        <v>0</v>
      </c>
      <c r="CE46" s="97">
        <f>IF(ISNA(MATCH(BX46,'Overlap Study'!$BJ$270:$BJ$281,0)),0,1)</f>
        <v>0</v>
      </c>
      <c r="CF46" s="97">
        <f>IF(ISNA(MATCH(BX46,'Overlap Study'!$AZ$270:$AZ$281,0)),0,1)</f>
        <v>0</v>
      </c>
      <c r="CG46" s="97">
        <f>IF(ISNA(MATCH(BX46,'Overlap Study'!$AT$270:$AT$281,0)),0,1)</f>
        <v>0</v>
      </c>
      <c r="CH46" s="97">
        <f>IF(ISNA(MATCH(BX46,'Overlap Study'!$AN$270:$AN$281,0)),0,1)</f>
        <v>0</v>
      </c>
      <c r="CI46" s="106">
        <f>IF(ISNA(MATCH(BX46,'Overlap Study'!$AH$270:$AH$281,0)),0,1)</f>
        <v>0</v>
      </c>
      <c r="CJ46" s="97">
        <f>IF(ISNA(MATCH($BX46,'Overlap Study'!$AB$270:$AB$281,0)),0,1)</f>
        <v>0</v>
      </c>
      <c r="CK46" s="97">
        <f>IF(ISNA(MATCH($BX46,'Overlap Study'!$V$270:$V$281,0)),0,1)</f>
        <v>0</v>
      </c>
      <c r="CL46" s="97">
        <f>IF(ISNA(MATCH($BX46,'Overlap Study'!$P$270:$P$281,0)),0,1)</f>
        <v>0</v>
      </c>
      <c r="CM46" s="97"/>
      <c r="CN46" s="106"/>
      <c r="CO46">
        <f t="shared" si="8"/>
        <v>5</v>
      </c>
      <c r="CT46" s="97"/>
      <c r="CU46" s="97"/>
      <c r="CV46" s="97"/>
      <c r="CW46" s="97"/>
      <c r="CX46" s="97"/>
    </row>
    <row r="47" spans="1:114" x14ac:dyDescent="0.2">
      <c r="A47" s="153"/>
      <c r="C47" s="97"/>
      <c r="L47" s="118">
        <f t="shared" si="5"/>
        <v>46</v>
      </c>
      <c r="N47" s="105">
        <v>245</v>
      </c>
      <c r="O47" s="210">
        <f>SUM(P47:Y47)</f>
        <v>5</v>
      </c>
      <c r="P47" s="97">
        <f>IF(ISNA(MATCH(N47,'Overlap Study'!DY$62:DY$174,0)),0,1)</f>
        <v>0</v>
      </c>
      <c r="Q47" s="97">
        <f>IF(ISNA(MATCH(N47,'Overlap Study'!DJ$62:DJ$157,0)),0,1)</f>
        <v>1</v>
      </c>
      <c r="R47" s="99">
        <f>IF(ISNA(MATCH(N47,'Overlap Study'!CU$62:CU$157,0)),0,1)</f>
        <v>1</v>
      </c>
      <c r="S47" s="99">
        <f>IF(ISNA(MATCH(N47,'Overlap Study'!CG$62:CG$157,0)),0,1)</f>
        <v>1</v>
      </c>
      <c r="T47" s="97">
        <f>IF(ISNA(MATCH(N47,'Overlap Study'!BU$62:BU$157,0)),0,1)</f>
        <v>0</v>
      </c>
      <c r="U47" s="97">
        <f>IF(ISNA(MATCH(N47,'Overlap Study'!BJ$62:BJ$157,0)),0,1)</f>
        <v>1</v>
      </c>
      <c r="V47" s="97">
        <f>IF(ISNA(MATCH($N47,'Overlap Study'!AZ$62:AZ$157,0)),0,1)</f>
        <v>0</v>
      </c>
      <c r="W47" s="97">
        <f>IF(ISNA(MATCH($N47,'Overlap Study'!AT$62:AT$157,0)),0,1)</f>
        <v>0</v>
      </c>
      <c r="X47" s="97">
        <f>IF(ISNA(MATCH($N47,'Overlap Study'!AN$62:AN$157,0)),0,1)</f>
        <v>0</v>
      </c>
      <c r="Y47" s="106">
        <f>IF(ISNA(MATCH($N47,'Overlap Study'!AH$62:AH$157,0)),0,1)</f>
        <v>1</v>
      </c>
      <c r="Z47" s="97">
        <f>IF(ISNA(MATCH($N47,'Overlap Study'!AB$62:AB$157,0)),0,1)</f>
        <v>0</v>
      </c>
      <c r="AA47" s="97">
        <f>IF(ISNA(MATCH($N47,'Overlap Study'!V$62:V$157,0)),0,1)</f>
        <v>1</v>
      </c>
      <c r="AB47" s="97">
        <f>IF(ISNA(MATCH($N47,'Overlap Study'!P$62:P$157,0)),0,1)</f>
        <v>0</v>
      </c>
      <c r="AC47" s="97">
        <f>IF(ISNA(MATCH($N47,'Overlap Study'!H$53:H$132,0)),0,1)</f>
        <v>0</v>
      </c>
      <c r="AD47" s="106">
        <f>IF(ISNA(MATCH($N47,'Overlap Study'!B$53:B$100,0)),0,1)</f>
        <v>0</v>
      </c>
      <c r="AF47" s="98"/>
      <c r="AH47" s="196">
        <v>1218</v>
      </c>
      <c r="AI47" s="210">
        <f>SUM(AJ47:AS47)</f>
        <v>3</v>
      </c>
      <c r="AJ47" s="97">
        <f>IF(ISNA(MATCH($AH47,'Overlap Study'!$DY$186:$DY$245,0)),0,1)</f>
        <v>1</v>
      </c>
      <c r="AK47" s="97">
        <f>IF(ISNA(MATCH($AH47,'Overlap Study'!$DJ$186:$DJ$233,0)),0,1)</f>
        <v>0</v>
      </c>
      <c r="AL47" s="99">
        <f>IF(ISNA(MATCH($AH47,'Overlap Study'!$CU$186:$CU$233,0)),0,1)</f>
        <v>1</v>
      </c>
      <c r="AM47" s="99">
        <f>IF(ISNA(MATCH($AH47,'Overlap Study'!$CG$186:$CG$233,0)),0,1)</f>
        <v>0</v>
      </c>
      <c r="AN47" s="97">
        <f>IF(ISNA(MATCH($AH47,'Overlap Study'!$BU$186:$BU$233,0)),0,1)</f>
        <v>0</v>
      </c>
      <c r="AO47" s="97">
        <f>IF(ISNA(MATCH(AH47,'Overlap Study'!BJ$186:BJ$233,0)),0,1)</f>
        <v>1</v>
      </c>
      <c r="AP47" s="97">
        <f>IF(ISNA(MATCH($AH47,'Overlap Study'!AZ$186:AZ$233,0)),0,1)</f>
        <v>0</v>
      </c>
      <c r="AQ47" s="97">
        <f>IF(ISNA(MATCH($AH47,'Overlap Study'!AT$186:AT$233,0)),0,1)</f>
        <v>0</v>
      </c>
      <c r="AR47" s="97">
        <f>IF(ISNA(MATCH($AH47,'Overlap Study'!AN$186:AN$233,0)),0,1)</f>
        <v>0</v>
      </c>
      <c r="AS47" s="97">
        <f>IF(ISNA(MATCH($AH47,'Overlap Study'!AH$186:AH$233,0)),0,1)</f>
        <v>0</v>
      </c>
      <c r="AT47" s="97">
        <f>IF(ISNA(MATCH(AH47,'Overlap Study'!$AB$186:$AB$233,0)),0,1)</f>
        <v>1</v>
      </c>
      <c r="AU47" s="97">
        <f>IF(ISNA(MATCH($AH47,'Overlap Study'!$V$186:$V$233,0)),0,1)</f>
        <v>0</v>
      </c>
      <c r="AV47" s="97">
        <f>IF(ISNA(MATCH($AH47,'Overlap Study'!$P$186:$P$233,0)),0,1)</f>
        <v>0</v>
      </c>
      <c r="AW47" s="97"/>
      <c r="AX47" s="106"/>
      <c r="AZ47" s="98"/>
      <c r="BB47" s="97"/>
      <c r="BC47" s="164">
        <v>2056</v>
      </c>
      <c r="BD47" s="105">
        <f>SUM(BE47:BN47)</f>
        <v>2</v>
      </c>
      <c r="BE47" s="112">
        <f>IF(ISNA(MATCH($BC47,'Overlap Study'!$DZ$186:$DZ$240,0)),0,1)</f>
        <v>0</v>
      </c>
      <c r="BF47" s="97">
        <f>IF(ISNA(MATCH(BC47,'Overlap Study'!$DJ$240:$DJ$263,0)),0,1)</f>
        <v>0</v>
      </c>
      <c r="BG47" s="99">
        <f>IF(ISNA(MATCH(BC47,'Overlap Study'!$CU$240:$CU$263,0)),0,1)</f>
        <v>1</v>
      </c>
      <c r="BH47" s="99">
        <f>IF(ISNA(MATCH(BC47,'Overlap Study'!$CG$240:$CG$263,0)),0,1)</f>
        <v>0</v>
      </c>
      <c r="BI47" s="97">
        <f>IF(ISNA(MATCH(BC47,'Overlap Study'!$BU$240:$BU$263,0)),0,1)</f>
        <v>1</v>
      </c>
      <c r="BJ47" s="97">
        <f>IF(ISNA(MATCH(BC47,'Overlap Study'!$BJ$240:$BJ$263,0)),0,1)</f>
        <v>0</v>
      </c>
      <c r="BK47" s="97">
        <f>IF(ISNA(MATCH(BC47,'Overlap Study'!$AZ$240:$AZ$263,0)),0,1)</f>
        <v>0</v>
      </c>
      <c r="BL47" s="97">
        <f>IF(ISNA(MATCH(BC47,'Overlap Study'!$AT$240:$AT$263,0)),0,1)</f>
        <v>0</v>
      </c>
      <c r="BM47" s="97">
        <f>IF(ISNA(MATCH(BC47,'Overlap Study'!$AN$240:$AN$263,0)),0,1)</f>
        <v>0</v>
      </c>
      <c r="BN47" s="106">
        <f>IF(ISNA(MATCH(BC47,'Overlap Study'!$AH$240:$AH$263,0)),0,1)</f>
        <v>0</v>
      </c>
      <c r="BO47" s="97">
        <f>IF(ISNA(MATCH(BC47,'Overlap Study'!$AB$240:$AB$263,0)),0,1)</f>
        <v>0</v>
      </c>
      <c r="BP47" s="97">
        <f>IF(ISNA(MATCH(BC47,'Overlap Study'!$V$240:$V$263,0)),0,1)</f>
        <v>0</v>
      </c>
      <c r="BQ47" s="97">
        <f>IF(ISNA(MATCH(BC47,'Overlap Study'!$P$240:$P$263,0)),0,1)</f>
        <v>0</v>
      </c>
      <c r="BR47" s="97"/>
      <c r="BS47" s="106"/>
      <c r="BT47">
        <f t="shared" si="7"/>
        <v>8</v>
      </c>
      <c r="BW47" s="97"/>
      <c r="BX47" s="133">
        <v>766</v>
      </c>
      <c r="BY47" s="210">
        <f>SUM(CA47:CI47)</f>
        <v>1</v>
      </c>
      <c r="BZ47" s="112">
        <f>IF(ISNA(MATCH(BX47,'Overlap Study'!$EA$186:$EA$240,0)),0,1)</f>
        <v>0</v>
      </c>
      <c r="CA47" s="97">
        <f>IF(ISNA(MATCH(BX47,'Overlap Study'!$DJ$270:$DJ$281,0)),0,1)</f>
        <v>0</v>
      </c>
      <c r="CB47" s="99">
        <f>IF(ISNA(MATCH(BX47,'Overlap Study'!$CU$270:$CU$281,0)),0,1)</f>
        <v>0</v>
      </c>
      <c r="CC47" s="99">
        <f>IF(ISNA(MATCH(BX47,'Overlap Study'!$CG$270:$CG$281,0)),0,1)</f>
        <v>0</v>
      </c>
      <c r="CD47" s="97">
        <f>IF(ISNA(MATCH(BX47,'Overlap Study'!$BU$270:$BU$281,0)),0,1)</f>
        <v>0</v>
      </c>
      <c r="CE47" s="97">
        <f>IF(ISNA(MATCH(BX47,'Overlap Study'!$BJ$270:$BJ$281,0)),0,1)</f>
        <v>0</v>
      </c>
      <c r="CF47" s="97">
        <f>IF(ISNA(MATCH(BX47,'Overlap Study'!$AZ$270:$AZ$281,0)),0,1)</f>
        <v>0</v>
      </c>
      <c r="CG47" s="97">
        <f>IF(ISNA(MATCH(BX47,'Overlap Study'!$AT$270:$AT$281,0)),0,1)</f>
        <v>0</v>
      </c>
      <c r="CH47" s="97">
        <f>IF(ISNA(MATCH(BX47,'Overlap Study'!$AN$270:$AN$281,0)),0,1)</f>
        <v>0</v>
      </c>
      <c r="CI47" s="106">
        <f>IF(ISNA(MATCH(BX47,'Overlap Study'!$AH$270:$AH$281,0)),0,1)</f>
        <v>1</v>
      </c>
      <c r="CJ47" s="97">
        <f>IF(ISNA(MATCH($BX47,'Overlap Study'!$AB$270:$AB$281,0)),0,1)</f>
        <v>0</v>
      </c>
      <c r="CK47" s="97">
        <f>IF(ISNA(MATCH($BX47,'Overlap Study'!$V$270:$V$281,0)),0,1)</f>
        <v>0</v>
      </c>
      <c r="CL47" s="97">
        <f>IF(ISNA(MATCH($BX47,'Overlap Study'!$P$270:$P$281,0)),0,1)</f>
        <v>0</v>
      </c>
      <c r="CM47" s="97"/>
      <c r="CN47" s="106"/>
      <c r="CO47">
        <f t="shared" si="8"/>
        <v>1</v>
      </c>
      <c r="CT47" s="97"/>
      <c r="CU47" s="97"/>
      <c r="CV47" s="97"/>
      <c r="CW47" s="97"/>
      <c r="CX47" s="97"/>
    </row>
    <row r="48" spans="1:114" x14ac:dyDescent="0.2">
      <c r="A48" s="98"/>
      <c r="C48" s="97"/>
      <c r="L48" s="118">
        <f t="shared" si="5"/>
        <v>47</v>
      </c>
      <c r="N48" s="107">
        <v>359</v>
      </c>
      <c r="O48" s="210">
        <f>SUM(P48:Y48)</f>
        <v>5</v>
      </c>
      <c r="P48" s="97">
        <f>IF(ISNA(MATCH(N48,'Overlap Study'!DY$62:DY$174,0)),0,1)</f>
        <v>1</v>
      </c>
      <c r="Q48" s="97">
        <f>IF(ISNA(MATCH(N48,'Overlap Study'!DJ$62:DJ$157,0)),0,1)</f>
        <v>1</v>
      </c>
      <c r="R48" s="99">
        <f>IF(ISNA(MATCH(N48,'Overlap Study'!CU$62:CU$157,0)),0,1)</f>
        <v>1</v>
      </c>
      <c r="S48" s="99">
        <f>IF(ISNA(MATCH(N48,'Overlap Study'!CG$62:CG$157,0)),0,1)</f>
        <v>0</v>
      </c>
      <c r="T48" s="97">
        <f>IF(ISNA(MATCH(N48,'Overlap Study'!BU$62:BU$157,0)),0,1)</f>
        <v>1</v>
      </c>
      <c r="U48" s="97">
        <f>IF(ISNA(MATCH(N48,'Overlap Study'!BJ$62:BJ$157,0)),0,1)</f>
        <v>0</v>
      </c>
      <c r="V48" s="97">
        <f>IF(ISNA(MATCH($N48,'Overlap Study'!AZ$62:AZ$157,0)),0,1)</f>
        <v>1</v>
      </c>
      <c r="W48" s="97">
        <f>IF(ISNA(MATCH($N48,'Overlap Study'!AT$62:AT$157,0)),0,1)</f>
        <v>0</v>
      </c>
      <c r="X48" s="97">
        <f>IF(ISNA(MATCH($N48,'Overlap Study'!AN$62:AN$157,0)),0,1)</f>
        <v>0</v>
      </c>
      <c r="Y48" s="106">
        <f>IF(ISNA(MATCH($N48,'Overlap Study'!AH$62:AH$157,0)),0,1)</f>
        <v>0</v>
      </c>
      <c r="Z48" s="97">
        <f>IF(ISNA(MATCH($N48,'Overlap Study'!AB$62:AB$157,0)),0,1)</f>
        <v>0</v>
      </c>
      <c r="AA48" s="97">
        <f>IF(ISNA(MATCH($N48,'Overlap Study'!V$62:V$157,0)),0,1)</f>
        <v>1</v>
      </c>
      <c r="AB48" s="97">
        <f>IF(ISNA(MATCH($N48,'Overlap Study'!P$62:P$157,0)),0,1)</f>
        <v>0</v>
      </c>
      <c r="AC48" s="97">
        <f>IF(ISNA(MATCH($N48,'Overlap Study'!H$53:H$132,0)),0,1)</f>
        <v>0</v>
      </c>
      <c r="AD48" s="106">
        <f>IF(ISNA(MATCH($N48,'Overlap Study'!B$53:B$100,0)),0,1)</f>
        <v>0</v>
      </c>
      <c r="AF48" s="98"/>
      <c r="AH48" s="164">
        <v>1592</v>
      </c>
      <c r="AI48" s="210">
        <f>SUM(AJ48:AS48)</f>
        <v>3</v>
      </c>
      <c r="AJ48" s="97">
        <f>IF(ISNA(MATCH($AH48,'Overlap Study'!$DY$186:$DY$245,0)),0,1)</f>
        <v>0</v>
      </c>
      <c r="AK48" s="97">
        <f>IF(ISNA(MATCH($AH48,'Overlap Study'!$DJ$186:$DJ$233,0)),0,1)</f>
        <v>0</v>
      </c>
      <c r="AL48" s="99">
        <f>IF(ISNA(MATCH($AH48,'Overlap Study'!$CU$186:$CU$233,0)),0,1)</f>
        <v>0</v>
      </c>
      <c r="AM48" s="99">
        <f>IF(ISNA(MATCH($AH48,'Overlap Study'!$CG$186:$CG$233,0)),0,1)</f>
        <v>0</v>
      </c>
      <c r="AN48" s="97">
        <f>IF(ISNA(MATCH($AH48,'Overlap Study'!$BU$186:$BU$233,0)),0,1)</f>
        <v>0</v>
      </c>
      <c r="AO48" s="97">
        <f>IF(ISNA(MATCH(AH48,'Overlap Study'!BJ$186:BJ$233,0)),0,1)</f>
        <v>0</v>
      </c>
      <c r="AP48" s="97">
        <f>IF(ISNA(MATCH($AH48,'Overlap Study'!AZ$186:AZ$233,0)),0,1)</f>
        <v>1</v>
      </c>
      <c r="AQ48" s="97">
        <f>IF(ISNA(MATCH($AH48,'Overlap Study'!AT$186:AT$233,0)),0,1)</f>
        <v>1</v>
      </c>
      <c r="AR48" s="97">
        <f>IF(ISNA(MATCH($AH48,'Overlap Study'!AN$186:AN$233,0)),0,1)</f>
        <v>0</v>
      </c>
      <c r="AS48" s="97">
        <f>IF(ISNA(MATCH($AH48,'Overlap Study'!AH$186:AH$233,0)),0,1)</f>
        <v>1</v>
      </c>
      <c r="AT48" s="97">
        <f>IF(ISNA(MATCH(AH48,'Overlap Study'!$AB$186:$AB$233,0)),0,1)</f>
        <v>0</v>
      </c>
      <c r="AU48" s="97">
        <f>IF(ISNA(MATCH($AH48,'Overlap Study'!$V$186:$V$233,0)),0,1)</f>
        <v>0</v>
      </c>
      <c r="AV48" s="97">
        <f>IF(ISNA(MATCH($AH48,'Overlap Study'!$P$186:$P$233,0)),0,1)</f>
        <v>0</v>
      </c>
      <c r="AW48" s="97"/>
      <c r="AX48" s="106"/>
      <c r="AZ48" s="98"/>
      <c r="BB48" s="97"/>
      <c r="BC48" s="164">
        <v>2826</v>
      </c>
      <c r="BD48" s="105">
        <f>SUM(BE48:BN48)</f>
        <v>2</v>
      </c>
      <c r="BE48" s="112">
        <f>IF(ISNA(MATCH($BC48,'Overlap Study'!$DZ$186:$DZ$240,0)),0,1)</f>
        <v>0</v>
      </c>
      <c r="BF48" s="97">
        <f>IF(ISNA(MATCH(BC48,'Overlap Study'!$DJ$240:$DJ$263,0)),0,1)</f>
        <v>0</v>
      </c>
      <c r="BG48" s="99">
        <f>IF(ISNA(MATCH(BC48,'Overlap Study'!$CU$240:$CU$263,0)),0,1)</f>
        <v>1</v>
      </c>
      <c r="BH48" s="99">
        <f>IF(ISNA(MATCH(BC48,'Overlap Study'!$CG$240:$CG$263,0)),0,1)</f>
        <v>1</v>
      </c>
      <c r="BI48" s="97">
        <f>IF(ISNA(MATCH(BC48,'Overlap Study'!$BU$240:$BU$263,0)),0,1)</f>
        <v>0</v>
      </c>
      <c r="BJ48" s="97">
        <f>IF(ISNA(MATCH(BC48,'Overlap Study'!$BJ$240:$BJ$263,0)),0,1)</f>
        <v>0</v>
      </c>
      <c r="BK48" s="97">
        <f>IF(ISNA(MATCH(BC48,'Overlap Study'!$AZ$240:$AZ$263,0)),0,1)</f>
        <v>0</v>
      </c>
      <c r="BL48" s="97">
        <f>IF(ISNA(MATCH(BC48,'Overlap Study'!$AT$240:$AT$263,0)),0,1)</f>
        <v>0</v>
      </c>
      <c r="BM48" s="97">
        <f>IF(ISNA(MATCH(BC48,'Overlap Study'!$AN$240:$AN$263,0)),0,1)</f>
        <v>0</v>
      </c>
      <c r="BN48" s="106">
        <f>IF(ISNA(MATCH(BC48,'Overlap Study'!$AH$240:$AH$263,0)),0,1)</f>
        <v>0</v>
      </c>
      <c r="BO48" s="97">
        <f>IF(ISNA(MATCH(BC48,'Overlap Study'!$AB$240:$AB$263,0)),0,1)</f>
        <v>0</v>
      </c>
      <c r="BP48" s="97">
        <f>IF(ISNA(MATCH(BC48,'Overlap Study'!$V$240:$V$263,0)),0,1)</f>
        <v>0</v>
      </c>
      <c r="BQ48" s="97">
        <f>IF(ISNA(MATCH(BC48,'Overlap Study'!$P$240:$P$263,0)),0,1)</f>
        <v>0</v>
      </c>
      <c r="BR48" s="97"/>
      <c r="BS48" s="106"/>
      <c r="BT48">
        <f t="shared" si="7"/>
        <v>3</v>
      </c>
      <c r="BW48" s="97"/>
      <c r="BX48" s="133">
        <v>781</v>
      </c>
      <c r="BY48" s="210">
        <f>SUM(CA48:CI48)</f>
        <v>1</v>
      </c>
      <c r="BZ48" s="112">
        <f>IF(ISNA(MATCH(BX48,'Overlap Study'!$EA$186:$EA$240,0)),0,1)</f>
        <v>0</v>
      </c>
      <c r="CA48" s="97">
        <f>IF(ISNA(MATCH(BX48,'Overlap Study'!$DJ$270:$DJ$281,0)),0,1)</f>
        <v>0</v>
      </c>
      <c r="CB48" s="99">
        <f>IF(ISNA(MATCH(BX48,'Overlap Study'!$CU$270:$CU$281,0)),0,1)</f>
        <v>0</v>
      </c>
      <c r="CC48" s="99">
        <f>IF(ISNA(MATCH(BX48,'Overlap Study'!$CG$270:$CG$281,0)),0,1)</f>
        <v>1</v>
      </c>
      <c r="CD48" s="97">
        <f>IF(ISNA(MATCH(BX48,'Overlap Study'!$BU$270:$BU$281,0)),0,1)</f>
        <v>0</v>
      </c>
      <c r="CE48" s="97">
        <f>IF(ISNA(MATCH(BX48,'Overlap Study'!$BJ$270:$BJ$281,0)),0,1)</f>
        <v>0</v>
      </c>
      <c r="CF48" s="97">
        <f>IF(ISNA(MATCH(BX48,'Overlap Study'!$AZ$270:$AZ$281,0)),0,1)</f>
        <v>0</v>
      </c>
      <c r="CG48" s="97">
        <f>IF(ISNA(MATCH(BX48,'Overlap Study'!$AT$270:$AT$281,0)),0,1)</f>
        <v>0</v>
      </c>
      <c r="CH48" s="97">
        <f>IF(ISNA(MATCH(BX48,'Overlap Study'!$AN$270:$AN$281,0)),0,1)</f>
        <v>0</v>
      </c>
      <c r="CI48" s="106">
        <f>IF(ISNA(MATCH(BX48,'Overlap Study'!$AH$270:$AH$281,0)),0,1)</f>
        <v>0</v>
      </c>
      <c r="CJ48" s="97">
        <f>IF(ISNA(MATCH($BX48,'Overlap Study'!$AB$270:$AB$281,0)),0,1)</f>
        <v>0</v>
      </c>
      <c r="CK48" s="97">
        <f>IF(ISNA(MATCH($BX48,'Overlap Study'!$V$270:$V$281,0)),0,1)</f>
        <v>0</v>
      </c>
      <c r="CL48" s="97">
        <f>IF(ISNA(MATCH($BX48,'Overlap Study'!$P$270:$P$281,0)),0,1)</f>
        <v>0</v>
      </c>
      <c r="CM48" s="97"/>
      <c r="CN48" s="106"/>
      <c r="CO48">
        <f t="shared" si="8"/>
        <v>2</v>
      </c>
    </row>
    <row r="49" spans="1:93" x14ac:dyDescent="0.2">
      <c r="A49" s="98"/>
      <c r="C49" s="97"/>
      <c r="L49" s="118">
        <f t="shared" si="5"/>
        <v>48</v>
      </c>
      <c r="N49" s="105">
        <v>368</v>
      </c>
      <c r="O49" s="210">
        <f>SUM(P49:Y49)</f>
        <v>5</v>
      </c>
      <c r="P49" s="97">
        <f>IF(ISNA(MATCH(N49,'Overlap Study'!DY$62:DY$174,0)),0,1)</f>
        <v>1</v>
      </c>
      <c r="Q49" s="97">
        <f>IF(ISNA(MATCH(N49,'Overlap Study'!DJ$62:DJ$157,0)),0,1)</f>
        <v>0</v>
      </c>
      <c r="R49" s="99">
        <f>IF(ISNA(MATCH(N49,'Overlap Study'!CU$62:CU$157,0)),0,1)</f>
        <v>0</v>
      </c>
      <c r="S49" s="99">
        <f>IF(ISNA(MATCH(N49,'Overlap Study'!CG$62:CG$157,0)),0,1)</f>
        <v>1</v>
      </c>
      <c r="T49" s="97">
        <f>IF(ISNA(MATCH(N49,'Overlap Study'!BU$62:BU$157,0)),0,1)</f>
        <v>1</v>
      </c>
      <c r="U49" s="97">
        <f>IF(ISNA(MATCH(N49,'Overlap Study'!BJ$62:BJ$157,0)),0,1)</f>
        <v>1</v>
      </c>
      <c r="V49" s="97">
        <f>IF(ISNA(MATCH($N49,'Overlap Study'!AZ$62:AZ$157,0)),0,1)</f>
        <v>1</v>
      </c>
      <c r="W49" s="97">
        <f>IF(ISNA(MATCH($N49,'Overlap Study'!AT$62:AT$157,0)),0,1)</f>
        <v>0</v>
      </c>
      <c r="X49" s="97">
        <f>IF(ISNA(MATCH($N49,'Overlap Study'!AN$62:AN$157,0)),0,1)</f>
        <v>0</v>
      </c>
      <c r="Y49" s="106">
        <f>IF(ISNA(MATCH($N49,'Overlap Study'!AH$62:AH$157,0)),0,1)</f>
        <v>0</v>
      </c>
      <c r="Z49" s="97">
        <f>IF(ISNA(MATCH($N49,'Overlap Study'!AB$62:AB$157,0)),0,1)</f>
        <v>0</v>
      </c>
      <c r="AA49" s="97">
        <f>IF(ISNA(MATCH($N49,'Overlap Study'!V$62:V$157,0)),0,1)</f>
        <v>0</v>
      </c>
      <c r="AB49" s="97">
        <f>IF(ISNA(MATCH($N49,'Overlap Study'!P$62:P$157,0)),0,1)</f>
        <v>1</v>
      </c>
      <c r="AC49" s="97">
        <f>IF(ISNA(MATCH($N49,'Overlap Study'!H$53:H$132,0)),0,1)</f>
        <v>0</v>
      </c>
      <c r="AD49" s="106">
        <f>IF(ISNA(MATCH($N49,'Overlap Study'!B$53:B$100,0)),0,1)</f>
        <v>0</v>
      </c>
      <c r="AF49" s="98"/>
      <c r="AH49" s="164">
        <v>1718</v>
      </c>
      <c r="AI49" s="210">
        <f>SUM(AJ49:AS49)</f>
        <v>3</v>
      </c>
      <c r="AJ49" s="97">
        <f>IF(ISNA(MATCH($AH49,'Overlap Study'!$DY$186:$DY$245,0)),0,1)</f>
        <v>1</v>
      </c>
      <c r="AK49" s="97">
        <f>IF(ISNA(MATCH($AH49,'Overlap Study'!$DJ$186:$DJ$233,0)),0,1)</f>
        <v>0</v>
      </c>
      <c r="AL49" s="99">
        <f>IF(ISNA(MATCH($AH49,'Overlap Study'!$CU$186:$CU$233,0)),0,1)</f>
        <v>0</v>
      </c>
      <c r="AM49" s="99">
        <f>IF(ISNA(MATCH($AH49,'Overlap Study'!$CG$186:$CG$233,0)),0,1)</f>
        <v>0</v>
      </c>
      <c r="AN49" s="97">
        <f>IF(ISNA(MATCH($AH49,'Overlap Study'!$BU$186:$BU$233,0)),0,1)</f>
        <v>1</v>
      </c>
      <c r="AO49" s="97">
        <f>IF(ISNA(MATCH(AH49,'Overlap Study'!BJ$186:BJ$233,0)),0,1)</f>
        <v>0</v>
      </c>
      <c r="AP49" s="97">
        <f>IF(ISNA(MATCH($AH49,'Overlap Study'!AZ$186:AZ$233,0)),0,1)</f>
        <v>0</v>
      </c>
      <c r="AQ49" s="97">
        <f>IF(ISNA(MATCH($AH49,'Overlap Study'!AT$186:AT$233,0)),0,1)</f>
        <v>0</v>
      </c>
      <c r="AR49" s="97">
        <f>IF(ISNA(MATCH($AH49,'Overlap Study'!AN$186:AN$233,0)),0,1)</f>
        <v>1</v>
      </c>
      <c r="AS49" s="97">
        <f>IF(ISNA(MATCH($AH49,'Overlap Study'!AH$186:AH$233,0)),0,1)</f>
        <v>0</v>
      </c>
      <c r="AT49" s="97">
        <f>IF(ISNA(MATCH(AH49,'Overlap Study'!$AB$186:$AB$233,0)),0,1)</f>
        <v>0</v>
      </c>
      <c r="AU49" s="97">
        <f>IF(ISNA(MATCH($AH49,'Overlap Study'!$V$186:$V$233,0)),0,1)</f>
        <v>0</v>
      </c>
      <c r="AV49" s="97">
        <f>IF(ISNA(MATCH($AH49,'Overlap Study'!$P$186:$P$233,0)),0,1)</f>
        <v>0</v>
      </c>
      <c r="AW49" s="97"/>
      <c r="AX49" s="106"/>
      <c r="AZ49" s="98"/>
      <c r="BB49" s="97"/>
      <c r="BC49" s="164">
        <v>3138</v>
      </c>
      <c r="BD49" s="105">
        <f>SUM(BE49:BN49)</f>
        <v>2</v>
      </c>
      <c r="BE49" s="112">
        <f>IF(ISNA(MATCH($BC49,'Overlap Study'!$DZ$186:$DZ$240,0)),0,1)</f>
        <v>0</v>
      </c>
      <c r="BF49" s="97">
        <f>IF(ISNA(MATCH(BC49,'Overlap Study'!$DJ$240:$DJ$263,0)),0,1)</f>
        <v>0</v>
      </c>
      <c r="BG49" s="99">
        <f>IF(ISNA(MATCH(BC49,'Overlap Study'!$CU$240:$CU$263,0)),0,1)</f>
        <v>0</v>
      </c>
      <c r="BH49" s="99">
        <f>IF(ISNA(MATCH(BC49,'Overlap Study'!$CG$240:$CG$263,0)),0,1)</f>
        <v>1</v>
      </c>
      <c r="BI49" s="97">
        <f>IF(ISNA(MATCH(BC49,'Overlap Study'!$BU$240:$BU$263,0)),0,1)</f>
        <v>1</v>
      </c>
      <c r="BJ49" s="97">
        <f>IF(ISNA(MATCH(BC49,'Overlap Study'!$BJ$240:$BJ$263,0)),0,1)</f>
        <v>0</v>
      </c>
      <c r="BK49" s="97">
        <f>IF(ISNA(MATCH(BC49,'Overlap Study'!$AZ$240:$AZ$263,0)),0,1)</f>
        <v>0</v>
      </c>
      <c r="BL49" s="97">
        <f>IF(ISNA(MATCH(BC49,'Overlap Study'!$AT$240:$AT$263,0)),0,1)</f>
        <v>0</v>
      </c>
      <c r="BM49" s="97">
        <f>IF(ISNA(MATCH(BC49,'Overlap Study'!$AN$240:$AN$263,0)),0,1)</f>
        <v>0</v>
      </c>
      <c r="BN49" s="106">
        <f>IF(ISNA(MATCH(BC49,'Overlap Study'!$AH$240:$AH$263,0)),0,1)</f>
        <v>0</v>
      </c>
      <c r="BO49" s="97">
        <f>IF(ISNA(MATCH(BC49,'Overlap Study'!$AB$240:$AB$263,0)),0,1)</f>
        <v>0</v>
      </c>
      <c r="BP49" s="97">
        <f>IF(ISNA(MATCH(BC49,'Overlap Study'!$V$240:$V$263,0)),0,1)</f>
        <v>0</v>
      </c>
      <c r="BQ49" s="97">
        <f>IF(ISNA(MATCH(BC49,'Overlap Study'!$P$240:$P$263,0)),0,1)</f>
        <v>0</v>
      </c>
      <c r="BR49" s="97"/>
      <c r="BS49" s="106"/>
      <c r="BT49">
        <f t="shared" si="7"/>
        <v>2</v>
      </c>
      <c r="BW49" s="97"/>
      <c r="BX49" s="215">
        <v>862</v>
      </c>
      <c r="BY49" s="210">
        <f>SUM(CA49:CI49)</f>
        <v>1</v>
      </c>
      <c r="BZ49" s="112">
        <f>IF(ISNA(MATCH(BX49,'Overlap Study'!$EA$186:$EA$240,0)),0,1)</f>
        <v>0</v>
      </c>
      <c r="CA49" s="97">
        <f>IF(ISNA(MATCH(BX49,'Overlap Study'!$DJ$270:$DJ$281,0)),0,1)</f>
        <v>1</v>
      </c>
      <c r="CB49" s="99">
        <f>IF(ISNA(MATCH(BX49,'Overlap Study'!$CU$270:$CU$281,0)),0,1)</f>
        <v>0</v>
      </c>
      <c r="CC49" s="99">
        <f>IF(ISNA(MATCH(BX49,'Overlap Study'!$CG$270:$CG$281,0)),0,1)</f>
        <v>0</v>
      </c>
      <c r="CD49" s="97">
        <f>IF(ISNA(MATCH(BX49,'Overlap Study'!$BU$270:$BU$281,0)),0,1)</f>
        <v>0</v>
      </c>
      <c r="CE49" s="97">
        <f>IF(ISNA(MATCH(BX49,'Overlap Study'!$BJ$270:$BJ$281,0)),0,1)</f>
        <v>0</v>
      </c>
      <c r="CF49" s="97">
        <f>IF(ISNA(MATCH(BX49,'Overlap Study'!$AZ$270:$AZ$281,0)),0,1)</f>
        <v>0</v>
      </c>
      <c r="CG49" s="97">
        <f>IF(ISNA(MATCH(BX49,'Overlap Study'!$AT$270:$AT$281,0)),0,1)</f>
        <v>0</v>
      </c>
      <c r="CH49" s="97">
        <f>IF(ISNA(MATCH(BX49,'Overlap Study'!$AN$270:$AN$281,0)),0,1)</f>
        <v>0</v>
      </c>
      <c r="CI49" s="106">
        <f>IF(ISNA(MATCH(BX49,'Overlap Study'!$AH$270:$AH$281,0)),0,1)</f>
        <v>0</v>
      </c>
      <c r="CJ49" s="97">
        <f>IF(ISNA(MATCH($BX49,'Overlap Study'!$AB$270:$AB$281,0)),0,1)</f>
        <v>0</v>
      </c>
      <c r="CK49" s="97">
        <f>IF(ISNA(MATCH($BX49,'Overlap Study'!$V$270:$V$281,0)),0,1)</f>
        <v>0</v>
      </c>
      <c r="CL49" s="97">
        <f>IF(ISNA(MATCH($BX49,'Overlap Study'!$P$270:$P$281,0)),0,1)</f>
        <v>0</v>
      </c>
      <c r="CM49" s="97"/>
      <c r="CN49" s="106"/>
      <c r="CO49">
        <f t="shared" si="8"/>
        <v>2</v>
      </c>
    </row>
    <row r="50" spans="1:93" x14ac:dyDescent="0.2">
      <c r="A50" s="98"/>
      <c r="C50" s="97"/>
      <c r="L50" s="118">
        <f t="shared" si="5"/>
        <v>49</v>
      </c>
      <c r="N50" s="105">
        <v>610</v>
      </c>
      <c r="O50" s="210">
        <f>SUM(P50:Y50)</f>
        <v>5</v>
      </c>
      <c r="P50" s="97">
        <f>IF(ISNA(MATCH(N50,'Overlap Study'!DY$62:DY$174,0)),0,1)</f>
        <v>1</v>
      </c>
      <c r="Q50" s="97">
        <f>IF(ISNA(MATCH(N50,'Overlap Study'!DJ$62:DJ$157,0)),0,1)</f>
        <v>1</v>
      </c>
      <c r="R50" s="99">
        <f>IF(ISNA(MATCH(N50,'Overlap Study'!CU$62:CU$157,0)),0,1)</f>
        <v>1</v>
      </c>
      <c r="S50" s="99">
        <f>IF(ISNA(MATCH(N50,'Overlap Study'!CG$62:CG$157,0)),0,1)</f>
        <v>1</v>
      </c>
      <c r="T50" s="97">
        <f>IF(ISNA(MATCH(N50,'Overlap Study'!BU$62:BU$157,0)),0,1)</f>
        <v>0</v>
      </c>
      <c r="U50" s="97">
        <f>IF(ISNA(MATCH(N50,'Overlap Study'!BJ$62:BJ$157,0)),0,1)</f>
        <v>0</v>
      </c>
      <c r="V50" s="97">
        <f>IF(ISNA(MATCH($N50,'Overlap Study'!AZ$62:AZ$157,0)),0,1)</f>
        <v>0</v>
      </c>
      <c r="W50" s="97">
        <f>IF(ISNA(MATCH($N50,'Overlap Study'!AT$62:AT$157,0)),0,1)</f>
        <v>0</v>
      </c>
      <c r="X50" s="97">
        <f>IF(ISNA(MATCH($N50,'Overlap Study'!AN$62:AN$157,0)),0,1)</f>
        <v>1</v>
      </c>
      <c r="Y50" s="106">
        <f>IF(ISNA(MATCH($N50,'Overlap Study'!AH$62:AH$157,0)),0,1)</f>
        <v>0</v>
      </c>
      <c r="Z50" s="97">
        <f>IF(ISNA(MATCH($N50,'Overlap Study'!AB$62:AB$157,0)),0,1)</f>
        <v>0</v>
      </c>
      <c r="AA50" s="97">
        <f>IF(ISNA(MATCH($N50,'Overlap Study'!V$62:V$157,0)),0,1)</f>
        <v>0</v>
      </c>
      <c r="AB50" s="97">
        <f>IF(ISNA(MATCH($N50,'Overlap Study'!P$62:P$157,0)),0,1)</f>
        <v>1</v>
      </c>
      <c r="AC50" s="97">
        <f>IF(ISNA(MATCH($N50,'Overlap Study'!H$53:H$132,0)),0,1)</f>
        <v>0</v>
      </c>
      <c r="AD50" s="106">
        <f>IF(ISNA(MATCH($N50,'Overlap Study'!B$53:B$100,0)),0,1)</f>
        <v>0</v>
      </c>
      <c r="AF50" s="98"/>
      <c r="AH50" s="164">
        <v>1902</v>
      </c>
      <c r="AI50" s="210">
        <f>SUM(AJ50:AS50)</f>
        <v>3</v>
      </c>
      <c r="AJ50" s="97">
        <f>IF(ISNA(MATCH($AH50,'Overlap Study'!$DY$186:$DY$245,0)),0,1)</f>
        <v>0</v>
      </c>
      <c r="AK50" s="97">
        <f>IF(ISNA(MATCH($AH50,'Overlap Study'!$DJ$186:$DJ$233,0)),0,1)</f>
        <v>0</v>
      </c>
      <c r="AL50" s="99">
        <f>IF(ISNA(MATCH($AH50,'Overlap Study'!$CU$186:$CU$233,0)),0,1)</f>
        <v>0</v>
      </c>
      <c r="AM50" s="99">
        <f>IF(ISNA(MATCH($AH50,'Overlap Study'!$CG$186:$CG$233,0)),0,1)</f>
        <v>0</v>
      </c>
      <c r="AN50" s="97">
        <f>IF(ISNA(MATCH($AH50,'Overlap Study'!$BU$186:$BU$233,0)),0,1)</f>
        <v>0</v>
      </c>
      <c r="AO50" s="97">
        <f>IF(ISNA(MATCH(AH50,'Overlap Study'!BJ$186:BJ$233,0)),0,1)</f>
        <v>1</v>
      </c>
      <c r="AP50" s="97">
        <f>IF(ISNA(MATCH($AH50,'Overlap Study'!AZ$186:AZ$233,0)),0,1)</f>
        <v>0</v>
      </c>
      <c r="AQ50" s="97">
        <f>IF(ISNA(MATCH($AH50,'Overlap Study'!AT$186:AT$233,0)),0,1)</f>
        <v>1</v>
      </c>
      <c r="AR50" s="97">
        <f>IF(ISNA(MATCH($AH50,'Overlap Study'!AN$186:AN$233,0)),0,1)</f>
        <v>1</v>
      </c>
      <c r="AS50" s="97">
        <f>IF(ISNA(MATCH($AH50,'Overlap Study'!AH$186:AH$233,0)),0,1)</f>
        <v>0</v>
      </c>
      <c r="AT50" s="97">
        <f>IF(ISNA(MATCH(AH50,'Overlap Study'!$AB$186:$AB$233,0)),0,1)</f>
        <v>0</v>
      </c>
      <c r="AU50" s="97">
        <f>IF(ISNA(MATCH($AH50,'Overlap Study'!$V$186:$V$233,0)),0,1)</f>
        <v>0</v>
      </c>
      <c r="AV50" s="97">
        <f>IF(ISNA(MATCH($AH50,'Overlap Study'!$P$186:$P$233,0)),0,1)</f>
        <v>0</v>
      </c>
      <c r="AW50" s="97"/>
      <c r="AX50" s="106"/>
      <c r="AZ50" s="98"/>
      <c r="BB50" s="97"/>
      <c r="BC50" s="164">
        <v>51</v>
      </c>
      <c r="BD50" s="105">
        <f>SUM(BE50:BN50)</f>
        <v>1</v>
      </c>
      <c r="BE50" s="112">
        <f>IF(ISNA(MATCH($BC50,'Overlap Study'!$DZ$186:$DZ$240,0)),0,1)</f>
        <v>0</v>
      </c>
      <c r="BF50" s="97">
        <f>IF(ISNA(MATCH(BC50,'Overlap Study'!$DJ$240:$DJ$263,0)),0,1)</f>
        <v>0</v>
      </c>
      <c r="BG50" s="99">
        <f>IF(ISNA(MATCH(BC50,'Overlap Study'!$CU$240:$CU$263,0)),0,1)</f>
        <v>0</v>
      </c>
      <c r="BH50" s="99">
        <f>IF(ISNA(MATCH(BC50,'Overlap Study'!$CG$240:$CG$263,0)),0,1)</f>
        <v>1</v>
      </c>
      <c r="BI50" s="97">
        <f>IF(ISNA(MATCH(BC50,'Overlap Study'!$BU$240:$BU$263,0)),0,1)</f>
        <v>0</v>
      </c>
      <c r="BJ50" s="97">
        <f>IF(ISNA(MATCH(BC50,'Overlap Study'!$BJ$240:$BJ$263,0)),0,1)</f>
        <v>0</v>
      </c>
      <c r="BK50" s="97">
        <f>IF(ISNA(MATCH(BC50,'Overlap Study'!$AZ$240:$AZ$263,0)),0,1)</f>
        <v>0</v>
      </c>
      <c r="BL50" s="97">
        <f>IF(ISNA(MATCH(BC50,'Overlap Study'!$AT$240:$AT$263,0)),0,1)</f>
        <v>0</v>
      </c>
      <c r="BM50" s="97">
        <f>IF(ISNA(MATCH(BC50,'Overlap Study'!$AN$240:$AN$263,0)),0,1)</f>
        <v>0</v>
      </c>
      <c r="BN50" s="106">
        <f>IF(ISNA(MATCH(BC50,'Overlap Study'!$AH$240:$AH$263,0)),0,1)</f>
        <v>0</v>
      </c>
      <c r="BO50" s="97">
        <f>IF(ISNA(MATCH(BC50,'Overlap Study'!$AB$240:$AB$263,0)),0,1)</f>
        <v>0</v>
      </c>
      <c r="BP50" s="97">
        <f>IF(ISNA(MATCH(BC50,'Overlap Study'!$V$240:$V$263,0)),0,1)</f>
        <v>0</v>
      </c>
      <c r="BQ50" s="97">
        <f>IF(ISNA(MATCH(BC50,'Overlap Study'!$P$240:$P$263,0)),0,1)</f>
        <v>0</v>
      </c>
      <c r="BR50" s="97"/>
      <c r="BS50" s="106"/>
      <c r="BT50">
        <f t="shared" si="7"/>
        <v>4</v>
      </c>
      <c r="BX50" s="133">
        <v>910</v>
      </c>
      <c r="BY50" s="210">
        <f>SUM(CA50:CI50)</f>
        <v>1</v>
      </c>
      <c r="BZ50" s="112">
        <f>IF(ISNA(MATCH(BX50,'Overlap Study'!$EA$186:$EA$240,0)),0,1)</f>
        <v>0</v>
      </c>
      <c r="CA50" s="97">
        <f>IF(ISNA(MATCH(BX50,'Overlap Study'!$DJ$270:$DJ$281,0)),0,1)</f>
        <v>0</v>
      </c>
      <c r="CB50" s="99">
        <f>IF(ISNA(MATCH(BX50,'Overlap Study'!$CU$270:$CU$281,0)),0,1)</f>
        <v>0</v>
      </c>
      <c r="CC50" s="99">
        <f>IF(ISNA(MATCH(BX50,'Overlap Study'!$CG$270:$CG$281,0)),0,1)</f>
        <v>0</v>
      </c>
      <c r="CD50" s="97">
        <f>IF(ISNA(MATCH(BX50,'Overlap Study'!$BU$270:$BU$281,0)),0,1)</f>
        <v>0</v>
      </c>
      <c r="CE50" s="97">
        <f>IF(ISNA(MATCH(BX50,'Overlap Study'!$BJ$270:$BJ$281,0)),0,1)</f>
        <v>0</v>
      </c>
      <c r="CF50" s="97">
        <f>IF(ISNA(MATCH(BX50,'Overlap Study'!$AZ$270:$AZ$281,0)),0,1)</f>
        <v>0</v>
      </c>
      <c r="CG50" s="97">
        <f>IF(ISNA(MATCH(BX50,'Overlap Study'!$AT$270:$AT$281,0)),0,1)</f>
        <v>1</v>
      </c>
      <c r="CH50" s="97">
        <f>IF(ISNA(MATCH(BX50,'Overlap Study'!$AN$270:$AN$281,0)),0,1)</f>
        <v>0</v>
      </c>
      <c r="CI50" s="106">
        <f>IF(ISNA(MATCH(BX50,'Overlap Study'!$AH$270:$AH$281,0)),0,1)</f>
        <v>0</v>
      </c>
      <c r="CJ50" s="97">
        <f>IF(ISNA(MATCH($BX50,'Overlap Study'!$AB$270:$AB$281,0)),0,1)</f>
        <v>0</v>
      </c>
      <c r="CK50" s="97">
        <f>IF(ISNA(MATCH($BX50,'Overlap Study'!$V$270:$V$281,0)),0,1)</f>
        <v>0</v>
      </c>
      <c r="CL50" s="97">
        <f>IF(ISNA(MATCH($BX50,'Overlap Study'!$P$270:$P$281,0)),0,1)</f>
        <v>0</v>
      </c>
      <c r="CM50" s="97"/>
      <c r="CN50" s="106"/>
      <c r="CO50">
        <f t="shared" si="8"/>
        <v>4</v>
      </c>
    </row>
    <row r="51" spans="1:93" x14ac:dyDescent="0.2">
      <c r="A51" s="98"/>
      <c r="C51" s="97"/>
      <c r="L51" s="118">
        <f t="shared" si="5"/>
        <v>50</v>
      </c>
      <c r="N51" s="105">
        <v>868</v>
      </c>
      <c r="O51" s="210">
        <f>SUM(P51:Y51)</f>
        <v>5</v>
      </c>
      <c r="P51" s="97">
        <f>IF(ISNA(MATCH(N51,'Overlap Study'!DY$62:DY$174,0)),0,1)</f>
        <v>1</v>
      </c>
      <c r="Q51" s="97">
        <f>IF(ISNA(MATCH(N51,'Overlap Study'!DJ$62:DJ$157,0)),0,1)</f>
        <v>1</v>
      </c>
      <c r="R51" s="99">
        <f>IF(ISNA(MATCH(N51,'Overlap Study'!CU$62:CU$157,0)),0,1)</f>
        <v>1</v>
      </c>
      <c r="S51" s="99">
        <f>IF(ISNA(MATCH(N51,'Overlap Study'!CG$62:CG$157,0)),0,1)</f>
        <v>0</v>
      </c>
      <c r="T51" s="97">
        <f>IF(ISNA(MATCH(N51,'Overlap Study'!BU$62:BU$157,0)),0,1)</f>
        <v>0</v>
      </c>
      <c r="U51" s="97">
        <f>IF(ISNA(MATCH(N51,'Overlap Study'!BJ$62:BJ$157,0)),0,1)</f>
        <v>0</v>
      </c>
      <c r="V51" s="97">
        <f>IF(ISNA(MATCH($N51,'Overlap Study'!AZ$62:AZ$157,0)),0,1)</f>
        <v>0</v>
      </c>
      <c r="W51" s="97">
        <f>IF(ISNA(MATCH($N51,'Overlap Study'!AT$62:AT$157,0)),0,1)</f>
        <v>0</v>
      </c>
      <c r="X51" s="97">
        <f>IF(ISNA(MATCH($N51,'Overlap Study'!AN$62:AN$157,0)),0,1)</f>
        <v>1</v>
      </c>
      <c r="Y51" s="106">
        <f>IF(ISNA(MATCH($N51,'Overlap Study'!AH$62:AH$157,0)),0,1)</f>
        <v>1</v>
      </c>
      <c r="Z51" s="97">
        <f>IF(ISNA(MATCH($N51,'Overlap Study'!AB$62:AB$157,0)),0,1)</f>
        <v>1</v>
      </c>
      <c r="AA51" s="97">
        <f>IF(ISNA(MATCH($N51,'Overlap Study'!V$62:V$157,0)),0,1)</f>
        <v>1</v>
      </c>
      <c r="AB51" s="97">
        <f>IF(ISNA(MATCH($N51,'Overlap Study'!P$62:P$157,0)),0,1)</f>
        <v>0</v>
      </c>
      <c r="AC51" s="97">
        <f>IF(ISNA(MATCH($N51,'Overlap Study'!H$53:H$132,0)),0,1)</f>
        <v>0</v>
      </c>
      <c r="AD51" s="106">
        <f>IF(ISNA(MATCH($N51,'Overlap Study'!B$53:B$100,0)),0,1)</f>
        <v>0</v>
      </c>
      <c r="AF51" s="97"/>
      <c r="AH51" s="164">
        <v>1918</v>
      </c>
      <c r="AI51" s="210">
        <f>SUM(AJ51:AS51)</f>
        <v>3</v>
      </c>
      <c r="AJ51" s="97">
        <f>IF(ISNA(MATCH($AH51,'Overlap Study'!$DY$186:$DY$245,0)),0,1)</f>
        <v>1</v>
      </c>
      <c r="AK51" s="97">
        <f>IF(ISNA(MATCH($AH51,'Overlap Study'!$DJ$186:$DJ$233,0)),0,1)</f>
        <v>1</v>
      </c>
      <c r="AL51" s="99">
        <f>IF(ISNA(MATCH($AH51,'Overlap Study'!$CU$186:$CU$233,0)),0,1)</f>
        <v>0</v>
      </c>
      <c r="AM51" s="99">
        <f>IF(ISNA(MATCH($AH51,'Overlap Study'!$CG$186:$CG$233,0)),0,1)</f>
        <v>0</v>
      </c>
      <c r="AN51" s="97">
        <f>IF(ISNA(MATCH($AH51,'Overlap Study'!$BU$186:$BU$233,0)),0,1)</f>
        <v>0</v>
      </c>
      <c r="AO51" s="97">
        <f>IF(ISNA(MATCH(AH51,'Overlap Study'!BJ$186:BJ$233,0)),0,1)</f>
        <v>1</v>
      </c>
      <c r="AP51" s="97">
        <f>IF(ISNA(MATCH($AH51,'Overlap Study'!AZ$186:AZ$233,0)),0,1)</f>
        <v>0</v>
      </c>
      <c r="AQ51" s="97">
        <f>IF(ISNA(MATCH($AH51,'Overlap Study'!AT$186:AT$233,0)),0,1)</f>
        <v>0</v>
      </c>
      <c r="AR51" s="97">
        <f>IF(ISNA(MATCH($AH51,'Overlap Study'!AN$186:AN$233,0)),0,1)</f>
        <v>0</v>
      </c>
      <c r="AS51" s="97">
        <f>IF(ISNA(MATCH($AH51,'Overlap Study'!AH$186:AH$233,0)),0,1)</f>
        <v>0</v>
      </c>
      <c r="AT51" s="97">
        <f>IF(ISNA(MATCH(AH51,'Overlap Study'!$AB$186:$AB$233,0)),0,1)</f>
        <v>0</v>
      </c>
      <c r="AU51" s="97">
        <f>IF(ISNA(MATCH($AH51,'Overlap Study'!$V$186:$V$233,0)),0,1)</f>
        <v>0</v>
      </c>
      <c r="AV51" s="97">
        <f>IF(ISNA(MATCH($AH51,'Overlap Study'!$P$186:$P$233,0)),0,1)</f>
        <v>0</v>
      </c>
      <c r="AW51" s="97"/>
      <c r="AX51" s="106"/>
      <c r="AZ51" s="98"/>
      <c r="BB51" s="97"/>
      <c r="BC51" s="164">
        <v>56</v>
      </c>
      <c r="BD51" s="105">
        <f>SUM(BE51:BN51)</f>
        <v>1</v>
      </c>
      <c r="BE51" s="112">
        <f>IF(ISNA(MATCH($BC51,'Overlap Study'!$DZ$186:$DZ$240,0)),0,1)</f>
        <v>0</v>
      </c>
      <c r="BF51" s="97">
        <f>IF(ISNA(MATCH(BC51,'Overlap Study'!$DJ$240:$DJ$263,0)),0,1)</f>
        <v>0</v>
      </c>
      <c r="BG51" s="99">
        <f>IF(ISNA(MATCH(BC51,'Overlap Study'!$CU$240:$CU$263,0)),0,1)</f>
        <v>0</v>
      </c>
      <c r="BH51" s="99">
        <f>IF(ISNA(MATCH(BC51,'Overlap Study'!$CG$240:$CG$263,0)),0,1)</f>
        <v>0</v>
      </c>
      <c r="BI51" s="97">
        <f>IF(ISNA(MATCH(BC51,'Overlap Study'!$BU$240:$BU$263,0)),0,1)</f>
        <v>0</v>
      </c>
      <c r="BJ51" s="97">
        <f>IF(ISNA(MATCH(BC51,'Overlap Study'!$BJ$240:$BJ$263,0)),0,1)</f>
        <v>0</v>
      </c>
      <c r="BK51" s="97">
        <f>IF(ISNA(MATCH(BC51,'Overlap Study'!$AZ$240:$AZ$263,0)),0,1)</f>
        <v>0</v>
      </c>
      <c r="BL51" s="97">
        <f>IF(ISNA(MATCH(BC51,'Overlap Study'!$AT$240:$AT$263,0)),0,1)</f>
        <v>0</v>
      </c>
      <c r="BM51" s="97">
        <f>IF(ISNA(MATCH(BC51,'Overlap Study'!$AN$240:$AN$263,0)),0,1)</f>
        <v>0</v>
      </c>
      <c r="BN51" s="106">
        <f>IF(ISNA(MATCH(BC51,'Overlap Study'!$AH$240:$AH$263,0)),0,1)</f>
        <v>1</v>
      </c>
      <c r="BO51" s="97">
        <f>IF(ISNA(MATCH(BC51,'Overlap Study'!$AB$240:$AB$263,0)),0,1)</f>
        <v>0</v>
      </c>
      <c r="BP51" s="97">
        <f>IF(ISNA(MATCH(BC51,'Overlap Study'!$V$240:$V$263,0)),0,1)</f>
        <v>0</v>
      </c>
      <c r="BQ51" s="97">
        <f>IF(ISNA(MATCH(BC51,'Overlap Study'!$P$240:$P$263,0)),0,1)</f>
        <v>0</v>
      </c>
      <c r="BR51" s="97"/>
      <c r="BS51" s="106"/>
      <c r="BT51">
        <f t="shared" si="7"/>
        <v>3</v>
      </c>
      <c r="BX51" s="144">
        <v>971</v>
      </c>
      <c r="BY51" s="210">
        <f>SUM(CA51:CI51)</f>
        <v>1</v>
      </c>
      <c r="BZ51" s="112">
        <f>IF(ISNA(MATCH(BX51,'Overlap Study'!$EA$186:$EA$240,0)),0,1)</f>
        <v>0</v>
      </c>
      <c r="CA51" s="97">
        <f>IF(ISNA(MATCH(BX51,'Overlap Study'!$DJ$270:$DJ$281,0)),0,1)</f>
        <v>0</v>
      </c>
      <c r="CB51" s="99">
        <f>IF(ISNA(MATCH(BX51,'Overlap Study'!$CU$270:$CU$281,0)),0,1)</f>
        <v>0</v>
      </c>
      <c r="CC51" s="99">
        <f>IF(ISNA(MATCH(BX51,'Overlap Study'!$CG$270:$CG$281,0)),0,1)</f>
        <v>0</v>
      </c>
      <c r="CD51" s="97">
        <f>IF(ISNA(MATCH(BX51,'Overlap Study'!$BU$270:$BU$281,0)),0,1)</f>
        <v>0</v>
      </c>
      <c r="CE51" s="97">
        <f>IF(ISNA(MATCH(BX51,'Overlap Study'!$BJ$270:$BJ$281,0)),0,1)</f>
        <v>1</v>
      </c>
      <c r="CF51" s="97">
        <f>IF(ISNA(MATCH(BX51,'Overlap Study'!$AZ$270:$AZ$281,0)),0,1)</f>
        <v>0</v>
      </c>
      <c r="CG51" s="97">
        <f>IF(ISNA(MATCH(BX51,'Overlap Study'!$AT$270:$AT$281,0)),0,1)</f>
        <v>0</v>
      </c>
      <c r="CH51" s="97">
        <f>IF(ISNA(MATCH(BX51,'Overlap Study'!$AN$270:$AN$281,0)),0,1)</f>
        <v>0</v>
      </c>
      <c r="CI51" s="106">
        <f>IF(ISNA(MATCH(BX51,'Overlap Study'!$AH$270:$AH$281,0)),0,1)</f>
        <v>0</v>
      </c>
      <c r="CJ51" s="97">
        <f>IF(ISNA(MATCH($BX51,'Overlap Study'!$AB$270:$AB$281,0)),0,1)</f>
        <v>0</v>
      </c>
      <c r="CK51" s="97">
        <f>IF(ISNA(MATCH($BX51,'Overlap Study'!$V$270:$V$281,0)),0,1)</f>
        <v>0</v>
      </c>
      <c r="CL51" s="97">
        <f>IF(ISNA(MATCH($BX51,'Overlap Study'!$P$270:$P$281,0)),0,1)</f>
        <v>0</v>
      </c>
      <c r="CM51" s="97"/>
      <c r="CN51" s="106"/>
      <c r="CO51">
        <f t="shared" si="8"/>
        <v>4</v>
      </c>
    </row>
    <row r="52" spans="1:93" x14ac:dyDescent="0.2">
      <c r="A52" s="98"/>
      <c r="C52" s="97"/>
      <c r="L52" s="118">
        <f t="shared" si="5"/>
        <v>51</v>
      </c>
      <c r="N52" s="108">
        <v>973</v>
      </c>
      <c r="O52" s="210">
        <f>SUM(P52:Y52)</f>
        <v>5</v>
      </c>
      <c r="P52" s="97">
        <f>IF(ISNA(MATCH(N52,'Overlap Study'!DY$62:DY$174,0)),0,1)</f>
        <v>1</v>
      </c>
      <c r="Q52" s="97">
        <f>IF(ISNA(MATCH(N52,'Overlap Study'!DJ$62:DJ$157,0)),0,1)</f>
        <v>1</v>
      </c>
      <c r="R52" s="99">
        <f>IF(ISNA(MATCH(N52,'Overlap Study'!CU$62:CU$157,0)),0,1)</f>
        <v>1</v>
      </c>
      <c r="S52" s="99">
        <f>IF(ISNA(MATCH(N52,'Overlap Study'!CG$62:CG$157,0)),0,1)</f>
        <v>1</v>
      </c>
      <c r="T52" s="97">
        <f>IF(ISNA(MATCH(N52,'Overlap Study'!BU$62:BU$157,0)),0,1)</f>
        <v>0</v>
      </c>
      <c r="U52" s="97">
        <f>IF(ISNA(MATCH(N52,'Overlap Study'!BJ$62:BJ$157,0)),0,1)</f>
        <v>1</v>
      </c>
      <c r="V52" s="97">
        <f>IF(ISNA(MATCH($N52,'Overlap Study'!AZ$62:AZ$157,0)),0,1)</f>
        <v>0</v>
      </c>
      <c r="W52" s="97">
        <f>IF(ISNA(MATCH($N52,'Overlap Study'!AT$62:AT$157,0)),0,1)</f>
        <v>0</v>
      </c>
      <c r="X52" s="97">
        <f>IF(ISNA(MATCH($N52,'Overlap Study'!AN$62:AN$157,0)),0,1)</f>
        <v>0</v>
      </c>
      <c r="Y52" s="106">
        <f>IF(ISNA(MATCH($N52,'Overlap Study'!AH$62:AH$157,0)),0,1)</f>
        <v>0</v>
      </c>
      <c r="Z52" s="97">
        <f>IF(ISNA(MATCH($N52,'Overlap Study'!AB$62:AB$157,0)),0,1)</f>
        <v>0</v>
      </c>
      <c r="AA52" s="97">
        <f>IF(ISNA(MATCH($N52,'Overlap Study'!V$62:V$157,0)),0,1)</f>
        <v>0</v>
      </c>
      <c r="AB52" s="97">
        <f>IF(ISNA(MATCH($N52,'Overlap Study'!P$62:P$157,0)),0,1)</f>
        <v>0</v>
      </c>
      <c r="AC52" s="97">
        <f>IF(ISNA(MATCH($N52,'Overlap Study'!H$53:H$132,0)),0,1)</f>
        <v>0</v>
      </c>
      <c r="AD52" s="106">
        <f>IF(ISNA(MATCH($N52,'Overlap Study'!B$53:B$100,0)),0,1)</f>
        <v>0</v>
      </c>
      <c r="AF52" s="97"/>
      <c r="AH52" s="164">
        <v>1983</v>
      </c>
      <c r="AI52" s="210">
        <f>SUM(AJ52:AS52)</f>
        <v>3</v>
      </c>
      <c r="AJ52" s="97">
        <f>IF(ISNA(MATCH($AH52,'Overlap Study'!$DY$186:$DY$245,0)),0,1)</f>
        <v>1</v>
      </c>
      <c r="AK52" s="97">
        <f>IF(ISNA(MATCH($AH52,'Overlap Study'!$DJ$186:$DJ$233,0)),0,1)</f>
        <v>1</v>
      </c>
      <c r="AL52" s="99">
        <f>IF(ISNA(MATCH($AH52,'Overlap Study'!$CU$186:$CU$233,0)),0,1)</f>
        <v>1</v>
      </c>
      <c r="AM52" s="99">
        <f>IF(ISNA(MATCH($AH52,'Overlap Study'!$CG$186:$CG$233,0)),0,1)</f>
        <v>0</v>
      </c>
      <c r="AN52" s="97">
        <f>IF(ISNA(MATCH($AH52,'Overlap Study'!$BU$186:$BU$233,0)),0,1)</f>
        <v>0</v>
      </c>
      <c r="AO52" s="97">
        <f>IF(ISNA(MATCH(AH52,'Overlap Study'!BJ$186:BJ$233,0)),0,1)</f>
        <v>0</v>
      </c>
      <c r="AP52" s="97">
        <f>IF(ISNA(MATCH($AH52,'Overlap Study'!AZ$186:AZ$233,0)),0,1)</f>
        <v>0</v>
      </c>
      <c r="AQ52" s="97">
        <f>IF(ISNA(MATCH($AH52,'Overlap Study'!AT$186:AT$233,0)),0,1)</f>
        <v>0</v>
      </c>
      <c r="AR52" s="97">
        <f>IF(ISNA(MATCH($AH52,'Overlap Study'!AN$186:AN$233,0)),0,1)</f>
        <v>0</v>
      </c>
      <c r="AS52" s="97">
        <f>IF(ISNA(MATCH($AH52,'Overlap Study'!AH$186:AH$233,0)),0,1)</f>
        <v>0</v>
      </c>
      <c r="AT52" s="97">
        <f>IF(ISNA(MATCH(AH52,'Overlap Study'!$AB$186:$AB$233,0)),0,1)</f>
        <v>0</v>
      </c>
      <c r="AU52" s="97">
        <f>IF(ISNA(MATCH($AH52,'Overlap Study'!$V$186:$V$233,0)),0,1)</f>
        <v>0</v>
      </c>
      <c r="AV52" s="97">
        <f>IF(ISNA(MATCH($AH52,'Overlap Study'!$P$186:$P$233,0)),0,1)</f>
        <v>0</v>
      </c>
      <c r="AW52" s="97"/>
      <c r="AX52" s="106"/>
      <c r="AZ52" s="98"/>
      <c r="BB52" s="97"/>
      <c r="BC52" s="166">
        <v>60</v>
      </c>
      <c r="BD52" s="105">
        <f>SUM(BE52:BN52)</f>
        <v>1</v>
      </c>
      <c r="BE52" s="112">
        <f>IF(ISNA(MATCH($BC52,'Overlap Study'!$DZ$186:$DZ$240,0)),0,1)</f>
        <v>0</v>
      </c>
      <c r="BF52" s="97">
        <f>IF(ISNA(MATCH(BC52,'Overlap Study'!$DJ$240:$DJ$263,0)),0,1)</f>
        <v>0</v>
      </c>
      <c r="BG52" s="99">
        <f>IF(ISNA(MATCH(BC52,'Overlap Study'!$CU$240:$CU$263,0)),0,1)</f>
        <v>0</v>
      </c>
      <c r="BH52" s="99">
        <f>IF(ISNA(MATCH(BC52,'Overlap Study'!$CG$240:$CG$263,0)),0,1)</f>
        <v>0</v>
      </c>
      <c r="BI52" s="97">
        <f>IF(ISNA(MATCH(BC52,'Overlap Study'!$BU$240:$BU$263,0)),0,1)</f>
        <v>0</v>
      </c>
      <c r="BJ52" s="97">
        <f>IF(ISNA(MATCH(BC52,'Overlap Study'!$BJ$240:$BJ$263,0)),0,1)</f>
        <v>0</v>
      </c>
      <c r="BK52" s="97">
        <f>IF(ISNA(MATCH(BC52,'Overlap Study'!$AZ$240:$AZ$263,0)),0,1)</f>
        <v>1</v>
      </c>
      <c r="BL52" s="97">
        <f>IF(ISNA(MATCH(BC52,'Overlap Study'!$AT$240:$AT$263,0)),0,1)</f>
        <v>0</v>
      </c>
      <c r="BM52" s="97">
        <f>IF(ISNA(MATCH(BC52,'Overlap Study'!$AN$240:$AN$263,0)),0,1)</f>
        <v>0</v>
      </c>
      <c r="BN52" s="106">
        <f>IF(ISNA(MATCH(BC52,'Overlap Study'!$AH$240:$AH$263,0)),0,1)</f>
        <v>0</v>
      </c>
      <c r="BO52" s="97">
        <f>IF(ISNA(MATCH(BC52,'Overlap Study'!$AB$240:$AB$263,0)),0,1)</f>
        <v>0</v>
      </c>
      <c r="BP52" s="97">
        <f>IF(ISNA(MATCH(BC52,'Overlap Study'!$V$240:$V$263,0)),0,1)</f>
        <v>0</v>
      </c>
      <c r="BQ52" s="97">
        <f>IF(ISNA(MATCH(BC52,'Overlap Study'!$P$240:$P$263,0)),0,1)</f>
        <v>1</v>
      </c>
      <c r="BR52" s="97"/>
      <c r="BS52" s="106"/>
      <c r="BT52">
        <f t="shared" si="7"/>
        <v>3</v>
      </c>
      <c r="BX52" s="144">
        <v>973</v>
      </c>
      <c r="BY52" s="210">
        <f>SUM(CA52:CI52)</f>
        <v>1</v>
      </c>
      <c r="BZ52" s="112">
        <f>IF(ISNA(MATCH(BX52,'Overlap Study'!$EA$186:$EA$240,0)),0,1)</f>
        <v>1</v>
      </c>
      <c r="CA52" s="97">
        <f>IF(ISNA(MATCH(BX52,'Overlap Study'!$DJ$270:$DJ$281,0)),0,1)</f>
        <v>0</v>
      </c>
      <c r="CB52" s="99">
        <f>IF(ISNA(MATCH(BX52,'Overlap Study'!$CU$270:$CU$281,0)),0,1)</f>
        <v>0</v>
      </c>
      <c r="CC52" s="99">
        <f>IF(ISNA(MATCH(BX52,'Overlap Study'!$CG$270:$CG$281,0)),0,1)</f>
        <v>1</v>
      </c>
      <c r="CD52" s="97">
        <f>IF(ISNA(MATCH(BX52,'Overlap Study'!$BU$270:$BU$281,0)),0,1)</f>
        <v>0</v>
      </c>
      <c r="CE52" s="97">
        <f>IF(ISNA(MATCH(BX52,'Overlap Study'!$BJ$270:$BJ$281,0)),0,1)</f>
        <v>0</v>
      </c>
      <c r="CF52" s="97">
        <f>IF(ISNA(MATCH(BX52,'Overlap Study'!$AZ$270:$AZ$281,0)),0,1)</f>
        <v>0</v>
      </c>
      <c r="CG52" s="97">
        <f>IF(ISNA(MATCH(BX52,'Overlap Study'!$AT$270:$AT$281,0)),0,1)</f>
        <v>0</v>
      </c>
      <c r="CH52" s="97">
        <f>IF(ISNA(MATCH(BX52,'Overlap Study'!$AN$270:$AN$281,0)),0,1)</f>
        <v>0</v>
      </c>
      <c r="CI52" s="106">
        <f>IF(ISNA(MATCH(BX52,'Overlap Study'!$AH$270:$AH$281,0)),0,1)</f>
        <v>0</v>
      </c>
      <c r="CJ52" s="97">
        <f>IF(ISNA(MATCH($BX52,'Overlap Study'!$AB$270:$AB$281,0)),0,1)</f>
        <v>0</v>
      </c>
      <c r="CK52" s="97">
        <f>IF(ISNA(MATCH($BX52,'Overlap Study'!$V$270:$V$281,0)),0,1)</f>
        <v>0</v>
      </c>
      <c r="CL52" s="97">
        <f>IF(ISNA(MATCH($BX52,'Overlap Study'!$P$270:$P$281,0)),0,1)</f>
        <v>0</v>
      </c>
      <c r="CM52" s="97"/>
      <c r="CN52" s="106"/>
      <c r="CO52">
        <f t="shared" si="8"/>
        <v>5</v>
      </c>
    </row>
    <row r="53" spans="1:93" x14ac:dyDescent="0.2">
      <c r="A53" s="98"/>
      <c r="C53" s="97"/>
      <c r="L53" s="118">
        <f t="shared" si="5"/>
        <v>52</v>
      </c>
      <c r="N53" s="105">
        <v>1511</v>
      </c>
      <c r="O53" s="210">
        <f>SUM(P53:Y53)</f>
        <v>5</v>
      </c>
      <c r="P53" s="97">
        <f>IF(ISNA(MATCH(N53,'Overlap Study'!DY$62:DY$174,0)),0,1)</f>
        <v>1</v>
      </c>
      <c r="Q53" s="97">
        <f>IF(ISNA(MATCH(N53,'Overlap Study'!DJ$62:DJ$157,0)),0,1)</f>
        <v>0</v>
      </c>
      <c r="R53" s="99">
        <f>IF(ISNA(MATCH(N53,'Overlap Study'!CU$62:CU$157,0)),0,1)</f>
        <v>0</v>
      </c>
      <c r="S53" s="99">
        <f>IF(ISNA(MATCH(N53,'Overlap Study'!CG$62:CG$157,0)),0,1)</f>
        <v>0</v>
      </c>
      <c r="T53" s="97">
        <f>IF(ISNA(MATCH(N53,'Overlap Study'!BU$62:BU$157,0)),0,1)</f>
        <v>1</v>
      </c>
      <c r="U53" s="97">
        <f>IF(ISNA(MATCH(N53,'Overlap Study'!BJ$62:BJ$157,0)),0,1)</f>
        <v>0</v>
      </c>
      <c r="V53" s="97">
        <f>IF(ISNA(MATCH($N53,'Overlap Study'!AZ$62:AZ$157,0)),0,1)</f>
        <v>1</v>
      </c>
      <c r="W53" s="97">
        <f>IF(ISNA(MATCH($N53,'Overlap Study'!AT$62:AT$157,0)),0,1)</f>
        <v>1</v>
      </c>
      <c r="X53" s="97">
        <f>IF(ISNA(MATCH($N53,'Overlap Study'!AN$62:AN$157,0)),0,1)</f>
        <v>1</v>
      </c>
      <c r="Y53" s="106">
        <f>IF(ISNA(MATCH($N53,'Overlap Study'!AH$62:AH$157,0)),0,1)</f>
        <v>0</v>
      </c>
      <c r="Z53" s="97">
        <f>IF(ISNA(MATCH($N53,'Overlap Study'!AB$62:AB$157,0)),0,1)</f>
        <v>0</v>
      </c>
      <c r="AA53" s="97">
        <f>IF(ISNA(MATCH($N53,'Overlap Study'!V$62:V$157,0)),0,1)</f>
        <v>0</v>
      </c>
      <c r="AB53" s="97">
        <f>IF(ISNA(MATCH($N53,'Overlap Study'!P$62:P$157,0)),0,1)</f>
        <v>0</v>
      </c>
      <c r="AC53" s="97">
        <f>IF(ISNA(MATCH($N53,'Overlap Study'!H$53:H$132,0)),0,1)</f>
        <v>0</v>
      </c>
      <c r="AD53" s="106">
        <f>IF(ISNA(MATCH($N53,'Overlap Study'!B$53:B$100,0)),0,1)</f>
        <v>0</v>
      </c>
      <c r="AF53" s="97"/>
      <c r="AH53" s="164">
        <v>1986</v>
      </c>
      <c r="AI53" s="210">
        <f>SUM(AJ53:AS53)</f>
        <v>3</v>
      </c>
      <c r="AJ53" s="97">
        <f>IF(ISNA(MATCH($AH53,'Overlap Study'!$DY$186:$DY$245,0)),0,1)</f>
        <v>1</v>
      </c>
      <c r="AK53" s="97">
        <f>IF(ISNA(MATCH($AH53,'Overlap Study'!$DJ$186:$DJ$233,0)),0,1)</f>
        <v>1</v>
      </c>
      <c r="AL53" s="99">
        <f>IF(ISNA(MATCH($AH53,'Overlap Study'!$CU$186:$CU$233,0)),0,1)</f>
        <v>0</v>
      </c>
      <c r="AM53" s="99">
        <f>IF(ISNA(MATCH($AH53,'Overlap Study'!$CG$186:$CG$233,0)),0,1)</f>
        <v>0</v>
      </c>
      <c r="AN53" s="97">
        <f>IF(ISNA(MATCH($AH53,'Overlap Study'!$BU$186:$BU$233,0)),0,1)</f>
        <v>1</v>
      </c>
      <c r="AO53" s="97">
        <f>IF(ISNA(MATCH(AH53,'Overlap Study'!BJ$186:BJ$233,0)),0,1)</f>
        <v>0</v>
      </c>
      <c r="AP53" s="97">
        <f>IF(ISNA(MATCH($AH53,'Overlap Study'!AZ$186:AZ$233,0)),0,1)</f>
        <v>0</v>
      </c>
      <c r="AQ53" s="97">
        <f>IF(ISNA(MATCH($AH53,'Overlap Study'!AT$186:AT$233,0)),0,1)</f>
        <v>0</v>
      </c>
      <c r="AR53" s="97">
        <f>IF(ISNA(MATCH($AH53,'Overlap Study'!AN$186:AN$233,0)),0,1)</f>
        <v>0</v>
      </c>
      <c r="AS53" s="97">
        <f>IF(ISNA(MATCH($AH53,'Overlap Study'!AH$186:AH$233,0)),0,1)</f>
        <v>0</v>
      </c>
      <c r="AT53" s="97">
        <f>IF(ISNA(MATCH(AH53,'Overlap Study'!$AB$186:$AB$233,0)),0,1)</f>
        <v>0</v>
      </c>
      <c r="AU53" s="97">
        <f>IF(ISNA(MATCH($AH53,'Overlap Study'!$V$186:$V$233,0)),0,1)</f>
        <v>0</v>
      </c>
      <c r="AV53" s="97">
        <f>IF(ISNA(MATCH($AH53,'Overlap Study'!$P$186:$P$233,0)),0,1)</f>
        <v>0</v>
      </c>
      <c r="AW53" s="97"/>
      <c r="AX53" s="106"/>
      <c r="AZ53" s="98"/>
      <c r="BB53" s="97"/>
      <c r="BC53" s="164">
        <v>64</v>
      </c>
      <c r="BD53" s="105">
        <f>SUM(BE53:BN53)</f>
        <v>1</v>
      </c>
      <c r="BE53" s="112">
        <f>IF(ISNA(MATCH($BC53,'Overlap Study'!$DZ$186:$DZ$240,0)),0,1)</f>
        <v>0</v>
      </c>
      <c r="BF53" s="97">
        <f>IF(ISNA(MATCH(BC53,'Overlap Study'!$DJ$240:$DJ$263,0)),0,1)</f>
        <v>0</v>
      </c>
      <c r="BG53" s="99">
        <f>IF(ISNA(MATCH(BC53,'Overlap Study'!$CU$240:$CU$263,0)),0,1)</f>
        <v>0</v>
      </c>
      <c r="BH53" s="99">
        <f>IF(ISNA(MATCH(BC53,'Overlap Study'!$CG$240:$CG$263,0)),0,1)</f>
        <v>0</v>
      </c>
      <c r="BI53" s="97">
        <f>IF(ISNA(MATCH(BC53,'Overlap Study'!$BU$240:$BU$263,0)),0,1)</f>
        <v>0</v>
      </c>
      <c r="BJ53" s="97">
        <f>IF(ISNA(MATCH(BC53,'Overlap Study'!$BJ$240:$BJ$263,0)),0,1)</f>
        <v>0</v>
      </c>
      <c r="BK53" s="97">
        <f>IF(ISNA(MATCH(BC53,'Overlap Study'!$AZ$240:$AZ$263,0)),0,1)</f>
        <v>0</v>
      </c>
      <c r="BL53" s="97">
        <f>IF(ISNA(MATCH(BC53,'Overlap Study'!$AT$240:$AT$263,0)),0,1)</f>
        <v>0</v>
      </c>
      <c r="BM53" s="97">
        <f>IF(ISNA(MATCH(BC53,'Overlap Study'!$AN$240:$AN$263,0)),0,1)</f>
        <v>0</v>
      </c>
      <c r="BN53" s="106">
        <f>IF(ISNA(MATCH(BC53,'Overlap Study'!$AH$240:$AH$263,0)),0,1)</f>
        <v>1</v>
      </c>
      <c r="BO53" s="97">
        <f>IF(ISNA(MATCH(BC53,'Overlap Study'!$AB$240:$AB$263,0)),0,1)</f>
        <v>0</v>
      </c>
      <c r="BP53" s="97">
        <f>IF(ISNA(MATCH(BC53,'Overlap Study'!$V$240:$V$263,0)),0,1)</f>
        <v>0</v>
      </c>
      <c r="BQ53" s="97">
        <f>IF(ISNA(MATCH(BC53,'Overlap Study'!$P$240:$P$263,0)),0,1)</f>
        <v>1</v>
      </c>
      <c r="BR53" s="97"/>
      <c r="BS53" s="106"/>
      <c r="BT53">
        <f t="shared" si="7"/>
        <v>1</v>
      </c>
      <c r="BX53" s="133">
        <v>1024</v>
      </c>
      <c r="BY53" s="210">
        <f>SUM(CA53:CI53)</f>
        <v>1</v>
      </c>
      <c r="BZ53" s="112">
        <f>IF(ISNA(MATCH(BX53,'Overlap Study'!$EA$186:$EA$240,0)),0,1)</f>
        <v>0</v>
      </c>
      <c r="CA53" s="97">
        <f>IF(ISNA(MATCH(BX53,'Overlap Study'!$DJ$270:$DJ$281,0)),0,1)</f>
        <v>0</v>
      </c>
      <c r="CB53" s="99">
        <f>IF(ISNA(MATCH(BX53,'Overlap Study'!$CU$270:$CU$281,0)),0,1)</f>
        <v>0</v>
      </c>
      <c r="CC53" s="99">
        <f>IF(ISNA(MATCH(BX53,'Overlap Study'!$CG$270:$CG$281,0)),0,1)</f>
        <v>0</v>
      </c>
      <c r="CD53" s="97">
        <f>IF(ISNA(MATCH(BX53,'Overlap Study'!$BU$270:$BU$281,0)),0,1)</f>
        <v>0</v>
      </c>
      <c r="CE53" s="97">
        <f>IF(ISNA(MATCH(BX53,'Overlap Study'!$BJ$270:$BJ$281,0)),0,1)</f>
        <v>0</v>
      </c>
      <c r="CF53" s="97">
        <f>IF(ISNA(MATCH(BX53,'Overlap Study'!$AZ$270:$AZ$281,0)),0,1)</f>
        <v>1</v>
      </c>
      <c r="CG53" s="97">
        <f>IF(ISNA(MATCH(BX53,'Overlap Study'!$AT$270:$AT$281,0)),0,1)</f>
        <v>0</v>
      </c>
      <c r="CH53" s="97">
        <f>IF(ISNA(MATCH(BX53,'Overlap Study'!$AN$270:$AN$281,0)),0,1)</f>
        <v>0</v>
      </c>
      <c r="CI53" s="106">
        <f>IF(ISNA(MATCH(BX53,'Overlap Study'!$AH$270:$AH$281,0)),0,1)</f>
        <v>0</v>
      </c>
      <c r="CJ53" s="97">
        <f>IF(ISNA(MATCH($BX53,'Overlap Study'!$AB$270:$AB$281,0)),0,1)</f>
        <v>0</v>
      </c>
      <c r="CK53" s="97">
        <f>IF(ISNA(MATCH($BX53,'Overlap Study'!$V$270:$V$281,0)),0,1)</f>
        <v>0</v>
      </c>
      <c r="CL53" s="97">
        <f>IF(ISNA(MATCH($BX53,'Overlap Study'!$P$270:$P$281,0)),0,1)</f>
        <v>0</v>
      </c>
      <c r="CM53" s="97"/>
      <c r="CN53" s="106"/>
      <c r="CO53">
        <f t="shared" si="8"/>
        <v>2</v>
      </c>
    </row>
    <row r="54" spans="1:93" x14ac:dyDescent="0.2">
      <c r="A54" s="153"/>
      <c r="C54" s="97"/>
      <c r="L54" s="118">
        <f t="shared" si="5"/>
        <v>53</v>
      </c>
      <c r="N54" s="105">
        <v>1519</v>
      </c>
      <c r="O54" s="210">
        <f>SUM(P54:Y54)</f>
        <v>5</v>
      </c>
      <c r="P54" s="97">
        <f>IF(ISNA(MATCH(N54,'Overlap Study'!DY$62:DY$174,0)),0,1)</f>
        <v>0</v>
      </c>
      <c r="Q54" s="97">
        <f>IF(ISNA(MATCH(N54,'Overlap Study'!DJ$62:DJ$157,0)),0,1)</f>
        <v>1</v>
      </c>
      <c r="R54" s="99">
        <f>IF(ISNA(MATCH(N54,'Overlap Study'!CU$62:CU$157,0)),0,1)</f>
        <v>1</v>
      </c>
      <c r="S54" s="99">
        <f>IF(ISNA(MATCH(N54,'Overlap Study'!CG$62:CG$157,0)),0,1)</f>
        <v>1</v>
      </c>
      <c r="T54" s="97">
        <f>IF(ISNA(MATCH(N54,'Overlap Study'!BU$62:BU$157,0)),0,1)</f>
        <v>1</v>
      </c>
      <c r="U54" s="97">
        <f>IF(ISNA(MATCH(N54,'Overlap Study'!BJ$62:BJ$157,0)),0,1)</f>
        <v>0</v>
      </c>
      <c r="V54" s="97">
        <f>IF(ISNA(MATCH($N54,'Overlap Study'!AZ$62:AZ$157,0)),0,1)</f>
        <v>0</v>
      </c>
      <c r="W54" s="97">
        <f>IF(ISNA(MATCH($N54,'Overlap Study'!AT$62:AT$157,0)),0,1)</f>
        <v>0</v>
      </c>
      <c r="X54" s="97">
        <f>IF(ISNA(MATCH($N54,'Overlap Study'!AN$62:AN$157,0)),0,1)</f>
        <v>1</v>
      </c>
      <c r="Y54" s="106">
        <f>IF(ISNA(MATCH($N54,'Overlap Study'!AH$62:AH$157,0)),0,1)</f>
        <v>0</v>
      </c>
      <c r="Z54" s="97">
        <f>IF(ISNA(MATCH($N54,'Overlap Study'!AB$62:AB$157,0)),0,1)</f>
        <v>0</v>
      </c>
      <c r="AA54" s="97">
        <f>IF(ISNA(MATCH($N54,'Overlap Study'!V$62:V$157,0)),0,1)</f>
        <v>0</v>
      </c>
      <c r="AB54" s="97">
        <f>IF(ISNA(MATCH($N54,'Overlap Study'!P$62:P$157,0)),0,1)</f>
        <v>0</v>
      </c>
      <c r="AC54" s="97">
        <f>IF(ISNA(MATCH($N54,'Overlap Study'!H$53:H$132,0)),0,1)</f>
        <v>0</v>
      </c>
      <c r="AD54" s="106">
        <f>IF(ISNA(MATCH($N54,'Overlap Study'!B$53:B$100,0)),0,1)</f>
        <v>0</v>
      </c>
      <c r="AF54" s="97"/>
      <c r="AH54" s="164">
        <v>20</v>
      </c>
      <c r="AI54" s="210">
        <f>SUM(AJ54:AS54)</f>
        <v>2</v>
      </c>
      <c r="AJ54" s="97">
        <f>IF(ISNA(MATCH($AH54,'Overlap Study'!$DY$186:$DY$245,0)),0,1)</f>
        <v>0</v>
      </c>
      <c r="AK54" s="97">
        <f>IF(ISNA(MATCH($AH54,'Overlap Study'!$DJ$186:$DJ$233,0)),0,1)</f>
        <v>0</v>
      </c>
      <c r="AL54" s="99">
        <f>IF(ISNA(MATCH($AH54,'Overlap Study'!$CU$186:$CU$233,0)),0,1)</f>
        <v>0</v>
      </c>
      <c r="AM54" s="99">
        <f>IF(ISNA(MATCH($AH54,'Overlap Study'!$CG$186:$CG$233,0)),0,1)</f>
        <v>0</v>
      </c>
      <c r="AN54" s="97">
        <f>IF(ISNA(MATCH($AH54,'Overlap Study'!$BU$186:$BU$233,0)),0,1)</f>
        <v>1</v>
      </c>
      <c r="AO54" s="97">
        <f>IF(ISNA(MATCH(AH54,'Overlap Study'!BJ$186:BJ$233,0)),0,1)</f>
        <v>0</v>
      </c>
      <c r="AP54" s="97">
        <f>IF(ISNA(MATCH($AH54,'Overlap Study'!AZ$186:AZ$233,0)),0,1)</f>
        <v>1</v>
      </c>
      <c r="AQ54" s="97">
        <f>IF(ISNA(MATCH($AH54,'Overlap Study'!AT$186:AT$233,0)),0,1)</f>
        <v>0</v>
      </c>
      <c r="AR54" s="97">
        <f>IF(ISNA(MATCH($AH54,'Overlap Study'!AN$186:AN$233,0)),0,1)</f>
        <v>0</v>
      </c>
      <c r="AS54" s="97">
        <f>IF(ISNA(MATCH($AH54,'Overlap Study'!AH$186:AH$233,0)),0,1)</f>
        <v>0</v>
      </c>
      <c r="AT54" s="97">
        <f>IF(ISNA(MATCH(AH54,'Overlap Study'!$AB$186:$AB$233,0)),0,1)</f>
        <v>0</v>
      </c>
      <c r="AU54" s="97">
        <f>IF(ISNA(MATCH($AH54,'Overlap Study'!$V$186:$V$233,0)),0,1)</f>
        <v>0</v>
      </c>
      <c r="AV54" s="97">
        <f>IF(ISNA(MATCH($AH54,'Overlap Study'!$P$186:$P$233,0)),0,1)</f>
        <v>0</v>
      </c>
      <c r="AW54" s="97"/>
      <c r="AX54" s="106"/>
      <c r="AZ54" s="98"/>
      <c r="BB54" s="97"/>
      <c r="BC54" s="164">
        <v>65</v>
      </c>
      <c r="BD54" s="105">
        <f>SUM(BE54:BN54)</f>
        <v>1</v>
      </c>
      <c r="BE54" s="112">
        <f>IF(ISNA(MATCH($BC54,'Overlap Study'!$DZ$186:$DZ$240,0)),0,1)</f>
        <v>0</v>
      </c>
      <c r="BF54" s="97">
        <f>IF(ISNA(MATCH(BC54,'Overlap Study'!$DJ$240:$DJ$263,0)),0,1)</f>
        <v>0</v>
      </c>
      <c r="BG54" s="99">
        <f>IF(ISNA(MATCH(BC54,'Overlap Study'!$CU$240:$CU$263,0)),0,1)</f>
        <v>0</v>
      </c>
      <c r="BH54" s="99">
        <f>IF(ISNA(MATCH(BC54,'Overlap Study'!$CG$240:$CG$263,0)),0,1)</f>
        <v>0</v>
      </c>
      <c r="BI54" s="97">
        <f>IF(ISNA(MATCH(BC54,'Overlap Study'!$BU$240:$BU$263,0)),0,1)</f>
        <v>0</v>
      </c>
      <c r="BJ54" s="97">
        <f>IF(ISNA(MATCH(BC54,'Overlap Study'!$BJ$240:$BJ$263,0)),0,1)</f>
        <v>0</v>
      </c>
      <c r="BK54" s="97">
        <f>IF(ISNA(MATCH(BC54,'Overlap Study'!$AZ$240:$AZ$263,0)),0,1)</f>
        <v>0</v>
      </c>
      <c r="BL54" s="97">
        <f>IF(ISNA(MATCH(BC54,'Overlap Study'!$AT$240:$AT$263,0)),0,1)</f>
        <v>1</v>
      </c>
      <c r="BM54" s="97">
        <f>IF(ISNA(MATCH(BC54,'Overlap Study'!$AN$240:$AN$263,0)),0,1)</f>
        <v>0</v>
      </c>
      <c r="BN54" s="106">
        <f>IF(ISNA(MATCH(BC54,'Overlap Study'!$AH$240:$AH$263,0)),0,1)</f>
        <v>0</v>
      </c>
      <c r="BO54" s="97">
        <f>IF(ISNA(MATCH(BC54,'Overlap Study'!$AB$240:$AB$263,0)),0,1)</f>
        <v>0</v>
      </c>
      <c r="BP54" s="97">
        <f>IF(ISNA(MATCH(BC54,'Overlap Study'!$V$240:$V$263,0)),0,1)</f>
        <v>1</v>
      </c>
      <c r="BQ54" s="97">
        <f>IF(ISNA(MATCH(BC54,'Overlap Study'!$P$240:$P$263,0)),0,1)</f>
        <v>0</v>
      </c>
      <c r="BR54" s="97"/>
      <c r="BS54" s="106"/>
      <c r="BT54">
        <f t="shared" si="7"/>
        <v>4</v>
      </c>
      <c r="BX54" s="133">
        <v>1124</v>
      </c>
      <c r="BY54" s="210">
        <f>SUM(CA54:CI54)</f>
        <v>1</v>
      </c>
      <c r="BZ54" s="112">
        <f>IF(ISNA(MATCH(BX54,'Overlap Study'!$EA$186:$EA$240,0)),0,1)</f>
        <v>0</v>
      </c>
      <c r="CA54" s="97">
        <f>IF(ISNA(MATCH(BX54,'Overlap Study'!$DJ$270:$DJ$281,0)),0,1)</f>
        <v>0</v>
      </c>
      <c r="CB54" s="99">
        <f>IF(ISNA(MATCH(BX54,'Overlap Study'!$CU$270:$CU$281,0)),0,1)</f>
        <v>0</v>
      </c>
      <c r="CC54" s="99">
        <f>IF(ISNA(MATCH(BX54,'Overlap Study'!$CG$270:$CG$281,0)),0,1)</f>
        <v>0</v>
      </c>
      <c r="CD54" s="97">
        <f>IF(ISNA(MATCH(BX54,'Overlap Study'!$BU$270:$BU$281,0)),0,1)</f>
        <v>0</v>
      </c>
      <c r="CE54" s="97">
        <f>IF(ISNA(MATCH(BX54,'Overlap Study'!$BJ$270:$BJ$281,0)),0,1)</f>
        <v>0</v>
      </c>
      <c r="CF54" s="97">
        <f>IF(ISNA(MATCH(BX54,'Overlap Study'!$AZ$270:$AZ$281,0)),0,1)</f>
        <v>1</v>
      </c>
      <c r="CG54" s="97">
        <f>IF(ISNA(MATCH(BX54,'Overlap Study'!$AT$270:$AT$281,0)),0,1)</f>
        <v>0</v>
      </c>
      <c r="CH54" s="97">
        <f>IF(ISNA(MATCH(BX54,'Overlap Study'!$AN$270:$AN$281,0)),0,1)</f>
        <v>0</v>
      </c>
      <c r="CI54" s="106">
        <f>IF(ISNA(MATCH(BX54,'Overlap Study'!$AH$270:$AH$281,0)),0,1)</f>
        <v>0</v>
      </c>
      <c r="CJ54" s="97">
        <f>IF(ISNA(MATCH($BX54,'Overlap Study'!$AB$270:$AB$281,0)),0,1)</f>
        <v>0</v>
      </c>
      <c r="CK54" s="97">
        <f>IF(ISNA(MATCH($BX54,'Overlap Study'!$V$270:$V$281,0)),0,1)</f>
        <v>0</v>
      </c>
      <c r="CL54" s="97">
        <f>IF(ISNA(MATCH($BX54,'Overlap Study'!$P$270:$P$281,0)),0,1)</f>
        <v>0</v>
      </c>
      <c r="CM54" s="97"/>
      <c r="CN54" s="106"/>
      <c r="CO54">
        <f t="shared" si="8"/>
        <v>4</v>
      </c>
    </row>
    <row r="55" spans="1:93" x14ac:dyDescent="0.2">
      <c r="L55" s="118">
        <f t="shared" si="5"/>
        <v>54</v>
      </c>
      <c r="N55" s="105">
        <v>1538</v>
      </c>
      <c r="O55" s="210">
        <f>SUM(P55:Y55)</f>
        <v>5</v>
      </c>
      <c r="P55" s="97">
        <f>IF(ISNA(MATCH(N55,'Overlap Study'!DY$62:DY$174,0)),0,1)</f>
        <v>1</v>
      </c>
      <c r="Q55" s="97">
        <f>IF(ISNA(MATCH(N55,'Overlap Study'!DJ$62:DJ$157,0)),0,1)</f>
        <v>1</v>
      </c>
      <c r="R55" s="99">
        <f>IF(ISNA(MATCH(N55,'Overlap Study'!CU$62:CU$157,0)),0,1)</f>
        <v>0</v>
      </c>
      <c r="S55" s="99">
        <f>IF(ISNA(MATCH(N55,'Overlap Study'!CG$62:CG$157,0)),0,1)</f>
        <v>1</v>
      </c>
      <c r="T55" s="97">
        <f>IF(ISNA(MATCH(N55,'Overlap Study'!BU$62:BU$157,0)),0,1)</f>
        <v>1</v>
      </c>
      <c r="U55" s="97">
        <f>IF(ISNA(MATCH(N55,'Overlap Study'!BJ$62:BJ$157,0)),0,1)</f>
        <v>1</v>
      </c>
      <c r="V55" s="97">
        <f>IF(ISNA(MATCH($N55,'Overlap Study'!AZ$62:AZ$157,0)),0,1)</f>
        <v>0</v>
      </c>
      <c r="W55" s="97">
        <f>IF(ISNA(MATCH($N55,'Overlap Study'!AT$62:AT$157,0)),0,1)</f>
        <v>0</v>
      </c>
      <c r="X55" s="97">
        <f>IF(ISNA(MATCH($N55,'Overlap Study'!AN$62:AN$157,0)),0,1)</f>
        <v>0</v>
      </c>
      <c r="Y55" s="106">
        <f>IF(ISNA(MATCH($N55,'Overlap Study'!AH$62:AH$157,0)),0,1)</f>
        <v>0</v>
      </c>
      <c r="Z55" s="97">
        <f>IF(ISNA(MATCH($N55,'Overlap Study'!AB$62:AB$157,0)),0,1)</f>
        <v>0</v>
      </c>
      <c r="AA55" s="97">
        <f>IF(ISNA(MATCH($N55,'Overlap Study'!V$62:V$157,0)),0,1)</f>
        <v>0</v>
      </c>
      <c r="AB55" s="97">
        <f>IF(ISNA(MATCH($N55,'Overlap Study'!P$62:P$157,0)),0,1)</f>
        <v>0</v>
      </c>
      <c r="AC55" s="97">
        <f>IF(ISNA(MATCH($N55,'Overlap Study'!H$53:H$132,0)),0,1)</f>
        <v>0</v>
      </c>
      <c r="AD55" s="106">
        <f>IF(ISNA(MATCH($N55,'Overlap Study'!B$53:B$100,0)),0,1)</f>
        <v>0</v>
      </c>
      <c r="AF55" s="97"/>
      <c r="AH55" s="164">
        <v>45</v>
      </c>
      <c r="AI55" s="210">
        <f>SUM(AJ55:AS55)</f>
        <v>2</v>
      </c>
      <c r="AJ55" s="97">
        <f>IF(ISNA(MATCH($AH55,'Overlap Study'!$DY$186:$DY$245,0)),0,1)</f>
        <v>0</v>
      </c>
      <c r="AK55" s="97">
        <f>IF(ISNA(MATCH($AH55,'Overlap Study'!$DJ$186:$DJ$233,0)),0,1)</f>
        <v>0</v>
      </c>
      <c r="AL55" s="99">
        <f>IF(ISNA(MATCH($AH55,'Overlap Study'!$CU$186:$CU$233,0)),0,1)</f>
        <v>0</v>
      </c>
      <c r="AM55" s="99">
        <f>IF(ISNA(MATCH($AH55,'Overlap Study'!$CG$186:$CG$233,0)),0,1)</f>
        <v>0</v>
      </c>
      <c r="AN55" s="97">
        <f>IF(ISNA(MATCH($AH55,'Overlap Study'!$BU$186:$BU$233,0)),0,1)</f>
        <v>0</v>
      </c>
      <c r="AO55" s="97">
        <f>IF(ISNA(MATCH(AH55,'Overlap Study'!BJ$186:BJ$233,0)),0,1)</f>
        <v>0</v>
      </c>
      <c r="AP55" s="97">
        <f>IF(ISNA(MATCH($AH55,'Overlap Study'!AZ$186:AZ$233,0)),0,1)</f>
        <v>1</v>
      </c>
      <c r="AQ55" s="97">
        <f>IF(ISNA(MATCH($AH55,'Overlap Study'!AT$186:AT$233,0)),0,1)</f>
        <v>0</v>
      </c>
      <c r="AR55" s="97">
        <f>IF(ISNA(MATCH($AH55,'Overlap Study'!AN$186:AN$233,0)),0,1)</f>
        <v>0</v>
      </c>
      <c r="AS55" s="97">
        <f>IF(ISNA(MATCH($AH55,'Overlap Study'!AH$186:AH$233,0)),0,1)</f>
        <v>1</v>
      </c>
      <c r="AT55" s="97">
        <f>IF(ISNA(MATCH(AH55,'Overlap Study'!$AB$186:$AB$233,0)),0,1)</f>
        <v>1</v>
      </c>
      <c r="AU55" s="97">
        <f>IF(ISNA(MATCH($AH55,'Overlap Study'!$V$186:$V$233,0)),0,1)</f>
        <v>0</v>
      </c>
      <c r="AV55" s="97">
        <f>IF(ISNA(MATCH($AH55,'Overlap Study'!$P$186:$P$233,0)),0,1)</f>
        <v>1</v>
      </c>
      <c r="AW55" s="97"/>
      <c r="AX55" s="106"/>
      <c r="AZ55" s="98"/>
      <c r="BB55" s="97"/>
      <c r="BC55" s="166">
        <v>70</v>
      </c>
      <c r="BD55" s="105">
        <f>SUM(BE55:BN55)</f>
        <v>1</v>
      </c>
      <c r="BE55" s="112">
        <f>IF(ISNA(MATCH($BC55,'Overlap Study'!$DZ$186:$DZ$240,0)),0,1)</f>
        <v>0</v>
      </c>
      <c r="BF55" s="97">
        <f>IF(ISNA(MATCH(BC55,'Overlap Study'!$DJ$240:$DJ$263,0)),0,1)</f>
        <v>0</v>
      </c>
      <c r="BG55" s="99">
        <f>IF(ISNA(MATCH(BC55,'Overlap Study'!$CU$240:$CU$263,0)),0,1)</f>
        <v>0</v>
      </c>
      <c r="BH55" s="99">
        <f>IF(ISNA(MATCH(BC55,'Overlap Study'!$CG$240:$CG$263,0)),0,1)</f>
        <v>0</v>
      </c>
      <c r="BI55" s="97">
        <f>IF(ISNA(MATCH(BC55,'Overlap Study'!$BU$240:$BU$263,0)),0,1)</f>
        <v>0</v>
      </c>
      <c r="BJ55" s="97">
        <f>IF(ISNA(MATCH(BC55,'Overlap Study'!$BJ$240:$BJ$263,0)),0,1)</f>
        <v>0</v>
      </c>
      <c r="BK55" s="97">
        <f>IF(ISNA(MATCH(BC55,'Overlap Study'!$AZ$240:$AZ$263,0)),0,1)</f>
        <v>0</v>
      </c>
      <c r="BL55" s="97">
        <f>IF(ISNA(MATCH(BC55,'Overlap Study'!$AT$240:$AT$263,0)),0,1)</f>
        <v>0</v>
      </c>
      <c r="BM55" s="97">
        <f>IF(ISNA(MATCH(BC55,'Overlap Study'!$AN$240:$AN$263,0)),0,1)</f>
        <v>1</v>
      </c>
      <c r="BN55" s="106">
        <f>IF(ISNA(MATCH(BC55,'Overlap Study'!$AH$240:$AH$263,0)),0,1)</f>
        <v>0</v>
      </c>
      <c r="BO55" s="97">
        <f>IF(ISNA(MATCH(BC55,'Overlap Study'!$AB$240:$AB$263,0)),0,1)</f>
        <v>0</v>
      </c>
      <c r="BP55" s="97">
        <f>IF(ISNA(MATCH(BC55,'Overlap Study'!$V$240:$V$263,0)),0,1)</f>
        <v>0</v>
      </c>
      <c r="BQ55" s="97">
        <f>IF(ISNA(MATCH(BC55,'Overlap Study'!$P$240:$P$263,0)),0,1)</f>
        <v>0</v>
      </c>
      <c r="BR55" s="97"/>
      <c r="BS55" s="106"/>
      <c r="BT55">
        <f t="shared" si="7"/>
        <v>5</v>
      </c>
      <c r="BX55" s="133">
        <v>1126</v>
      </c>
      <c r="BY55" s="210">
        <f>SUM(CA55:CI55)</f>
        <v>1</v>
      </c>
      <c r="BZ55" s="112">
        <f>IF(ISNA(MATCH(BX55,'Overlap Study'!$EA$186:$EA$240,0)),0,1)</f>
        <v>0</v>
      </c>
      <c r="CA55" s="97">
        <f>IF(ISNA(MATCH(BX55,'Overlap Study'!$DJ$270:$DJ$281,0)),0,1)</f>
        <v>0</v>
      </c>
      <c r="CB55" s="99">
        <f>IF(ISNA(MATCH(BX55,'Overlap Study'!$CU$270:$CU$281,0)),0,1)</f>
        <v>0</v>
      </c>
      <c r="CC55" s="99">
        <f>IF(ISNA(MATCH(BX55,'Overlap Study'!$CG$270:$CG$281,0)),0,1)</f>
        <v>0</v>
      </c>
      <c r="CD55" s="97">
        <f>IF(ISNA(MATCH(BX55,'Overlap Study'!$BU$270:$BU$281,0)),0,1)</f>
        <v>0</v>
      </c>
      <c r="CE55" s="97">
        <f>IF(ISNA(MATCH(BX55,'Overlap Study'!$BJ$270:$BJ$281,0)),0,1)</f>
        <v>0</v>
      </c>
      <c r="CF55" s="97">
        <f>IF(ISNA(MATCH(BX55,'Overlap Study'!$AZ$270:$AZ$281,0)),0,1)</f>
        <v>0</v>
      </c>
      <c r="CG55" s="97">
        <f>IF(ISNA(MATCH(BX55,'Overlap Study'!$AT$270:$AT$281,0)),0,1)</f>
        <v>0</v>
      </c>
      <c r="CH55" s="97">
        <f>IF(ISNA(MATCH(BX55,'Overlap Study'!$AN$270:$AN$281,0)),0,1)</f>
        <v>1</v>
      </c>
      <c r="CI55" s="106">
        <f>IF(ISNA(MATCH(BX55,'Overlap Study'!$AH$270:$AH$281,0)),0,1)</f>
        <v>0</v>
      </c>
      <c r="CJ55" s="97">
        <f>IF(ISNA(MATCH($BX55,'Overlap Study'!$AB$270:$AB$281,0)),0,1)</f>
        <v>1</v>
      </c>
      <c r="CK55" s="97">
        <f>IF(ISNA(MATCH($BX55,'Overlap Study'!$V$270:$V$281,0)),0,1)</f>
        <v>0</v>
      </c>
      <c r="CL55" s="97">
        <f>IF(ISNA(MATCH($BX55,'Overlap Study'!$P$270:$P$281,0)),0,1)</f>
        <v>0</v>
      </c>
      <c r="CM55" s="97"/>
      <c r="CN55" s="106"/>
      <c r="CO55">
        <f t="shared" si="8"/>
        <v>4</v>
      </c>
    </row>
    <row r="56" spans="1:93" x14ac:dyDescent="0.2">
      <c r="L56" s="118">
        <f t="shared" si="5"/>
        <v>55</v>
      </c>
      <c r="N56" s="105">
        <v>1732</v>
      </c>
      <c r="O56" s="210">
        <f>SUM(P56:Y56)</f>
        <v>5</v>
      </c>
      <c r="P56" s="97">
        <f>IF(ISNA(MATCH(N56,'Overlap Study'!DY$62:DY$174,0)),0,1)</f>
        <v>0</v>
      </c>
      <c r="Q56" s="97">
        <f>IF(ISNA(MATCH(N56,'Overlap Study'!DJ$62:DJ$157,0)),0,1)</f>
        <v>1</v>
      </c>
      <c r="R56" s="99">
        <f>IF(ISNA(MATCH(N56,'Overlap Study'!CU$62:CU$157,0)),0,1)</f>
        <v>1</v>
      </c>
      <c r="S56" s="99">
        <f>IF(ISNA(MATCH(N56,'Overlap Study'!CG$62:CG$157,0)),0,1)</f>
        <v>1</v>
      </c>
      <c r="T56" s="97">
        <f>IF(ISNA(MATCH(N56,'Overlap Study'!BU$62:BU$157,0)),0,1)</f>
        <v>1</v>
      </c>
      <c r="U56" s="97">
        <f>IF(ISNA(MATCH(N56,'Overlap Study'!BJ$62:BJ$157,0)),0,1)</f>
        <v>0</v>
      </c>
      <c r="V56" s="97">
        <f>IF(ISNA(MATCH($N56,'Overlap Study'!AZ$62:AZ$157,0)),0,1)</f>
        <v>0</v>
      </c>
      <c r="W56" s="97">
        <f>IF(ISNA(MATCH($N56,'Overlap Study'!AT$62:AT$157,0)),0,1)</f>
        <v>1</v>
      </c>
      <c r="X56" s="97">
        <f>IF(ISNA(MATCH($N56,'Overlap Study'!AN$62:AN$157,0)),0,1)</f>
        <v>0</v>
      </c>
      <c r="Y56" s="106">
        <f>IF(ISNA(MATCH($N56,'Overlap Study'!AH$62:AH$157,0)),0,1)</f>
        <v>0</v>
      </c>
      <c r="Z56" s="97">
        <f>IF(ISNA(MATCH($N56,'Overlap Study'!AB$62:AB$157,0)),0,1)</f>
        <v>0</v>
      </c>
      <c r="AA56" s="97">
        <f>IF(ISNA(MATCH($N56,'Overlap Study'!V$62:V$157,0)),0,1)</f>
        <v>0</v>
      </c>
      <c r="AB56" s="97">
        <f>IF(ISNA(MATCH($N56,'Overlap Study'!P$62:P$157,0)),0,1)</f>
        <v>0</v>
      </c>
      <c r="AC56" s="97">
        <f>IF(ISNA(MATCH($N56,'Overlap Study'!H$53:H$132,0)),0,1)</f>
        <v>0</v>
      </c>
      <c r="AD56" s="106">
        <f>IF(ISNA(MATCH($N56,'Overlap Study'!B$53:B$100,0)),0,1)</f>
        <v>0</v>
      </c>
      <c r="AF56" s="97"/>
      <c r="AH56" s="164">
        <v>48</v>
      </c>
      <c r="AI56" s="210">
        <f>SUM(AJ56:AS56)</f>
        <v>2</v>
      </c>
      <c r="AJ56" s="97">
        <f>IF(ISNA(MATCH($AH56,'Overlap Study'!$DY$186:$DY$245,0)),0,1)</f>
        <v>0</v>
      </c>
      <c r="AK56" s="97">
        <f>IF(ISNA(MATCH($AH56,'Overlap Study'!$DJ$186:$DJ$233,0)),0,1)</f>
        <v>0</v>
      </c>
      <c r="AL56" s="99">
        <f>IF(ISNA(MATCH($AH56,'Overlap Study'!$CU$186:$CU$233,0)),0,1)</f>
        <v>0</v>
      </c>
      <c r="AM56" s="99">
        <f>IF(ISNA(MATCH($AH56,'Overlap Study'!$CG$186:$CG$233,0)),0,1)</f>
        <v>0</v>
      </c>
      <c r="AN56" s="97">
        <f>IF(ISNA(MATCH($AH56,'Overlap Study'!$BU$186:$BU$233,0)),0,1)</f>
        <v>0</v>
      </c>
      <c r="AO56" s="97">
        <f>IF(ISNA(MATCH(AH56,'Overlap Study'!BJ$186:BJ$233,0)),0,1)</f>
        <v>0</v>
      </c>
      <c r="AP56" s="97">
        <f>IF(ISNA(MATCH($AH56,'Overlap Study'!AZ$186:AZ$233,0)),0,1)</f>
        <v>0</v>
      </c>
      <c r="AQ56" s="97">
        <f>IF(ISNA(MATCH($AH56,'Overlap Study'!AT$186:AT$233,0)),0,1)</f>
        <v>1</v>
      </c>
      <c r="AR56" s="97">
        <f>IF(ISNA(MATCH($AH56,'Overlap Study'!AN$186:AN$233,0)),0,1)</f>
        <v>1</v>
      </c>
      <c r="AS56" s="97">
        <f>IF(ISNA(MATCH($AH56,'Overlap Study'!AH$186:AH$233,0)),0,1)</f>
        <v>0</v>
      </c>
      <c r="AT56" s="97">
        <f>IF(ISNA(MATCH(AH56,'Overlap Study'!$AB$186:$AB$233,0)),0,1)</f>
        <v>1</v>
      </c>
      <c r="AU56" s="97">
        <f>IF(ISNA(MATCH($AH56,'Overlap Study'!$V$186:$V$233,0)),0,1)</f>
        <v>0</v>
      </c>
      <c r="AV56" s="97">
        <f>IF(ISNA(MATCH($AH56,'Overlap Study'!$P$186:$P$233,0)),0,1)</f>
        <v>1</v>
      </c>
      <c r="AW56" s="97"/>
      <c r="AX56" s="106"/>
      <c r="AZ56" s="98"/>
      <c r="BB56" s="97"/>
      <c r="BC56" s="164">
        <v>74</v>
      </c>
      <c r="BD56" s="105">
        <f>SUM(BE56:BN56)</f>
        <v>1</v>
      </c>
      <c r="BE56" s="112">
        <f>IF(ISNA(MATCH($BC56,'Overlap Study'!$DZ$186:$DZ$240,0)),0,1)</f>
        <v>1</v>
      </c>
      <c r="BF56" s="97">
        <f>IF(ISNA(MATCH(BC56,'Overlap Study'!$DJ$240:$DJ$263,0)),0,1)</f>
        <v>0</v>
      </c>
      <c r="BG56" s="99">
        <f>IF(ISNA(MATCH(BC56,'Overlap Study'!$CU$240:$CU$263,0)),0,1)</f>
        <v>0</v>
      </c>
      <c r="BH56" s="99">
        <f>IF(ISNA(MATCH(BC56,'Overlap Study'!$CG$240:$CG$263,0)),0,1)</f>
        <v>0</v>
      </c>
      <c r="BI56" s="97">
        <f>IF(ISNA(MATCH(BC56,'Overlap Study'!$BU$240:$BU$263,0)),0,1)</f>
        <v>0</v>
      </c>
      <c r="BJ56" s="97">
        <f>IF(ISNA(MATCH(BC56,'Overlap Study'!$BJ$240:$BJ$263,0)),0,1)</f>
        <v>0</v>
      </c>
      <c r="BK56" s="97">
        <f>IF(ISNA(MATCH(BC56,'Overlap Study'!$AZ$240:$AZ$263,0)),0,1)</f>
        <v>0</v>
      </c>
      <c r="BL56" s="97">
        <f>IF(ISNA(MATCH(BC56,'Overlap Study'!$AT$240:$AT$263,0)),0,1)</f>
        <v>0</v>
      </c>
      <c r="BM56" s="97">
        <f>IF(ISNA(MATCH(BC56,'Overlap Study'!$AN$240:$AN$263,0)),0,1)</f>
        <v>0</v>
      </c>
      <c r="BN56" s="106">
        <f>IF(ISNA(MATCH(BC56,'Overlap Study'!$AH$240:$AH$263,0)),0,1)</f>
        <v>0</v>
      </c>
      <c r="BO56" s="97">
        <f>IF(ISNA(MATCH(BC56,'Overlap Study'!$AB$240:$AB$263,0)),0,1)</f>
        <v>0</v>
      </c>
      <c r="BP56" s="97">
        <f>IF(ISNA(MATCH(BC56,'Overlap Study'!$V$240:$V$263,0)),0,1)</f>
        <v>0</v>
      </c>
      <c r="BQ56" s="97">
        <f>IF(ISNA(MATCH(BC56,'Overlap Study'!$P$240:$P$263,0)),0,1)</f>
        <v>0</v>
      </c>
      <c r="BR56" s="97"/>
      <c r="BS56" s="106"/>
      <c r="BT56">
        <f t="shared" si="7"/>
        <v>3</v>
      </c>
      <c r="BU56" s="153"/>
      <c r="BX56" s="133">
        <v>1139</v>
      </c>
      <c r="BY56" s="210">
        <f>SUM(CA56:CI56)</f>
        <v>1</v>
      </c>
      <c r="BZ56" s="112">
        <f>IF(ISNA(MATCH(BX56,'Overlap Study'!$EA$186:$EA$240,0)),0,1)</f>
        <v>0</v>
      </c>
      <c r="CA56" s="97">
        <f>IF(ISNA(MATCH(BX56,'Overlap Study'!$DJ$270:$DJ$281,0)),0,1)</f>
        <v>0</v>
      </c>
      <c r="CB56" s="99">
        <f>IF(ISNA(MATCH(BX56,'Overlap Study'!$CU$270:$CU$281,0)),0,1)</f>
        <v>0</v>
      </c>
      <c r="CC56" s="99">
        <f>IF(ISNA(MATCH(BX56,'Overlap Study'!$CG$270:$CG$281,0)),0,1)</f>
        <v>0</v>
      </c>
      <c r="CD56" s="97">
        <f>IF(ISNA(MATCH(BX56,'Overlap Study'!$BU$270:$BU$281,0)),0,1)</f>
        <v>0</v>
      </c>
      <c r="CE56" s="97">
        <f>IF(ISNA(MATCH(BX56,'Overlap Study'!$BJ$270:$BJ$281,0)),0,1)</f>
        <v>0</v>
      </c>
      <c r="CF56" s="97">
        <f>IF(ISNA(MATCH(BX56,'Overlap Study'!$AZ$270:$AZ$281,0)),0,1)</f>
        <v>0</v>
      </c>
      <c r="CG56" s="97">
        <f>IF(ISNA(MATCH(BX56,'Overlap Study'!$AT$270:$AT$281,0)),0,1)</f>
        <v>0</v>
      </c>
      <c r="CH56" s="97">
        <f>IF(ISNA(MATCH(BX56,'Overlap Study'!$AN$270:$AN$281,0)),0,1)</f>
        <v>1</v>
      </c>
      <c r="CI56" s="106">
        <f>IF(ISNA(MATCH(BX56,'Overlap Study'!$AH$270:$AH$281,0)),0,1)</f>
        <v>0</v>
      </c>
      <c r="CJ56" s="97">
        <f>IF(ISNA(MATCH($BX56,'Overlap Study'!$AB$270:$AB$281,0)),0,1)</f>
        <v>0</v>
      </c>
      <c r="CK56" s="97">
        <f>IF(ISNA(MATCH($BX56,'Overlap Study'!$V$270:$V$281,0)),0,1)</f>
        <v>0</v>
      </c>
      <c r="CL56" s="97">
        <f>IF(ISNA(MATCH($BX56,'Overlap Study'!$P$270:$P$281,0)),0,1)</f>
        <v>0</v>
      </c>
      <c r="CM56" s="97"/>
      <c r="CN56" s="106"/>
      <c r="CO56">
        <f t="shared" si="8"/>
        <v>1</v>
      </c>
    </row>
    <row r="57" spans="1:93" x14ac:dyDescent="0.2">
      <c r="L57" s="118">
        <f t="shared" si="5"/>
        <v>56</v>
      </c>
      <c r="N57" s="105">
        <v>1983</v>
      </c>
      <c r="O57" s="210">
        <f>SUM(P57:Y57)</f>
        <v>5</v>
      </c>
      <c r="P57" s="97">
        <f>IF(ISNA(MATCH(N57,'Overlap Study'!DY$62:DY$174,0)),0,1)</f>
        <v>1</v>
      </c>
      <c r="Q57" s="97">
        <f>IF(ISNA(MATCH(N57,'Overlap Study'!DJ$62:DJ$157,0)),0,1)</f>
        <v>1</v>
      </c>
      <c r="R57" s="99">
        <f>IF(ISNA(MATCH(N57,'Overlap Study'!CU$62:CU$157,0)),0,1)</f>
        <v>1</v>
      </c>
      <c r="S57" s="99">
        <f>IF(ISNA(MATCH(N57,'Overlap Study'!CG$62:CG$157,0)),0,1)</f>
        <v>1</v>
      </c>
      <c r="T57" s="97">
        <f>IF(ISNA(MATCH(N57,'Overlap Study'!BU$62:BU$157,0)),0,1)</f>
        <v>0</v>
      </c>
      <c r="U57" s="97">
        <f>IF(ISNA(MATCH(N57,'Overlap Study'!BJ$62:BJ$157,0)),0,1)</f>
        <v>0</v>
      </c>
      <c r="V57" s="97">
        <f>IF(ISNA(MATCH($N57,'Overlap Study'!AZ$62:AZ$157,0)),0,1)</f>
        <v>1</v>
      </c>
      <c r="W57" s="97">
        <f>IF(ISNA(MATCH($N57,'Overlap Study'!AT$62:AT$157,0)),0,1)</f>
        <v>0</v>
      </c>
      <c r="X57" s="97">
        <f>IF(ISNA(MATCH($N57,'Overlap Study'!AN$62:AN$157,0)),0,1)</f>
        <v>0</v>
      </c>
      <c r="Y57" s="106">
        <f>IF(ISNA(MATCH($N57,'Overlap Study'!AH$62:AH$157,0)),0,1)</f>
        <v>0</v>
      </c>
      <c r="Z57" s="97">
        <f>IF(ISNA(MATCH($N57,'Overlap Study'!AB$62:AB$157,0)),0,1)</f>
        <v>0</v>
      </c>
      <c r="AA57" s="97">
        <f>IF(ISNA(MATCH($N57,'Overlap Study'!V$62:V$157,0)),0,1)</f>
        <v>0</v>
      </c>
      <c r="AB57" s="97">
        <f>IF(ISNA(MATCH($N57,'Overlap Study'!P$62:P$157,0)),0,1)</f>
        <v>0</v>
      </c>
      <c r="AC57" s="97">
        <f>IF(ISNA(MATCH($N57,'Overlap Study'!H$53:H$132,0)),0,1)</f>
        <v>0</v>
      </c>
      <c r="AD57" s="106">
        <f>IF(ISNA(MATCH($N57,'Overlap Study'!B$53:B$100,0)),0,1)</f>
        <v>0</v>
      </c>
      <c r="AF57" s="97"/>
      <c r="AH57" s="164">
        <v>70</v>
      </c>
      <c r="AI57" s="210">
        <f>SUM(AJ57:AS57)</f>
        <v>2</v>
      </c>
      <c r="AJ57" s="97">
        <f>IF(ISNA(MATCH($AH57,'Overlap Study'!$DY$186:$DY$245,0)),0,1)</f>
        <v>0</v>
      </c>
      <c r="AK57" s="97">
        <f>IF(ISNA(MATCH($AH57,'Overlap Study'!$DJ$186:$DJ$233,0)),0,1)</f>
        <v>0</v>
      </c>
      <c r="AL57" s="99">
        <f>IF(ISNA(MATCH($AH57,'Overlap Study'!$CU$186:$CU$233,0)),0,1)</f>
        <v>0</v>
      </c>
      <c r="AM57" s="99">
        <f>IF(ISNA(MATCH($AH57,'Overlap Study'!$CG$186:$CG$233,0)),0,1)</f>
        <v>0</v>
      </c>
      <c r="AN57" s="97">
        <f>IF(ISNA(MATCH($AH57,'Overlap Study'!$BU$186:$BU$233,0)),0,1)</f>
        <v>0</v>
      </c>
      <c r="AO57" s="97">
        <f>IF(ISNA(MATCH(AH57,'Overlap Study'!BJ$186:BJ$233,0)),0,1)</f>
        <v>1</v>
      </c>
      <c r="AP57" s="97">
        <f>IF(ISNA(MATCH($AH57,'Overlap Study'!AZ$186:AZ$233,0)),0,1)</f>
        <v>0</v>
      </c>
      <c r="AQ57" s="97">
        <f>IF(ISNA(MATCH($AH57,'Overlap Study'!AT$186:AT$233,0)),0,1)</f>
        <v>0</v>
      </c>
      <c r="AR57" s="97">
        <f>IF(ISNA(MATCH($AH57,'Overlap Study'!AN$186:AN$233,0)),0,1)</f>
        <v>1</v>
      </c>
      <c r="AS57" s="97">
        <f>IF(ISNA(MATCH($AH57,'Overlap Study'!AH$186:AH$233,0)),0,1)</f>
        <v>0</v>
      </c>
      <c r="AT57" s="97">
        <f>IF(ISNA(MATCH(AH57,'Overlap Study'!$AB$186:$AB$233,0)),0,1)</f>
        <v>0</v>
      </c>
      <c r="AU57" s="97">
        <f>IF(ISNA(MATCH($AH57,'Overlap Study'!$V$186:$V$233,0)),0,1)</f>
        <v>0</v>
      </c>
      <c r="AV57" s="97">
        <f>IF(ISNA(MATCH($AH57,'Overlap Study'!$P$186:$P$233,0)),0,1)</f>
        <v>0</v>
      </c>
      <c r="AW57" s="97"/>
      <c r="AX57" s="106"/>
      <c r="AZ57" s="98"/>
      <c r="BB57" s="97"/>
      <c r="BC57" s="166">
        <v>78</v>
      </c>
      <c r="BD57" s="105">
        <f>SUM(BE57:BN57)</f>
        <v>1</v>
      </c>
      <c r="BE57" s="112">
        <f>IF(ISNA(MATCH($BC57,'Overlap Study'!$DZ$186:$DZ$240,0)),0,1)</f>
        <v>0</v>
      </c>
      <c r="BF57" s="97">
        <f>IF(ISNA(MATCH(BC57,'Overlap Study'!$DJ$240:$DJ$263,0)),0,1)</f>
        <v>0</v>
      </c>
      <c r="BG57" s="99">
        <f>IF(ISNA(MATCH(BC57,'Overlap Study'!$CU$240:$CU$263,0)),0,1)</f>
        <v>1</v>
      </c>
      <c r="BH57" s="99">
        <f>IF(ISNA(MATCH(BC57,'Overlap Study'!$CG$240:$CG$263,0)),0,1)</f>
        <v>0</v>
      </c>
      <c r="BI57" s="97">
        <f>IF(ISNA(MATCH(BC57,'Overlap Study'!$BU$240:$BU$263,0)),0,1)</f>
        <v>0</v>
      </c>
      <c r="BJ57" s="97">
        <f>IF(ISNA(MATCH(BC57,'Overlap Study'!$BJ$240:$BJ$263,0)),0,1)</f>
        <v>0</v>
      </c>
      <c r="BK57" s="97">
        <f>IF(ISNA(MATCH(BC57,'Overlap Study'!$AZ$240:$AZ$263,0)),0,1)</f>
        <v>0</v>
      </c>
      <c r="BL57" s="97">
        <f>IF(ISNA(MATCH(BC57,'Overlap Study'!$AT$240:$AT$263,0)),0,1)</f>
        <v>0</v>
      </c>
      <c r="BM57" s="97">
        <f>IF(ISNA(MATCH(BC57,'Overlap Study'!$AN$240:$AN$263,0)),0,1)</f>
        <v>0</v>
      </c>
      <c r="BN57" s="106">
        <f>IF(ISNA(MATCH(BC57,'Overlap Study'!$AH$240:$AH$263,0)),0,1)</f>
        <v>0</v>
      </c>
      <c r="BO57" s="97">
        <f>IF(ISNA(MATCH(BC57,'Overlap Study'!$AB$240:$AB$263,0)),0,1)</f>
        <v>0</v>
      </c>
      <c r="BP57" s="97">
        <f>IF(ISNA(MATCH(BC57,'Overlap Study'!$V$240:$V$263,0)),0,1)</f>
        <v>0</v>
      </c>
      <c r="BQ57" s="97">
        <f>IF(ISNA(MATCH(BC57,'Overlap Study'!$P$240:$P$263,0)),0,1)</f>
        <v>0</v>
      </c>
      <c r="BR57" s="97"/>
      <c r="BS57" s="106"/>
      <c r="BT57">
        <f t="shared" si="7"/>
        <v>3</v>
      </c>
      <c r="BU57" s="153"/>
      <c r="BX57" s="133">
        <v>1218</v>
      </c>
      <c r="BY57" s="210">
        <f>SUM(CA57:CI57)</f>
        <v>1</v>
      </c>
      <c r="BZ57" s="112">
        <f>IF(ISNA(MATCH(BX57,'Overlap Study'!$EA$186:$EA$240,0)),0,1)</f>
        <v>0</v>
      </c>
      <c r="CA57" s="97">
        <f>IF(ISNA(MATCH(BX57,'Overlap Study'!$DJ$270:$DJ$281,0)),0,1)</f>
        <v>0</v>
      </c>
      <c r="CB57" s="99">
        <f>IF(ISNA(MATCH(BX57,'Overlap Study'!$CU$270:$CU$281,0)),0,1)</f>
        <v>0</v>
      </c>
      <c r="CC57" s="99">
        <f>IF(ISNA(MATCH(BX57,'Overlap Study'!$CG$270:$CG$281,0)),0,1)</f>
        <v>0</v>
      </c>
      <c r="CD57" s="97">
        <f>IF(ISNA(MATCH(BX57,'Overlap Study'!$BU$270:$BU$281,0)),0,1)</f>
        <v>0</v>
      </c>
      <c r="CE57" s="97">
        <f>IF(ISNA(MATCH(BX57,'Overlap Study'!$BJ$270:$BJ$281,0)),0,1)</f>
        <v>1</v>
      </c>
      <c r="CF57" s="97">
        <f>IF(ISNA(MATCH(BX57,'Overlap Study'!$AZ$270:$AZ$281,0)),0,1)</f>
        <v>0</v>
      </c>
      <c r="CG57" s="97">
        <f>IF(ISNA(MATCH(BX57,'Overlap Study'!$AT$270:$AT$281,0)),0,1)</f>
        <v>0</v>
      </c>
      <c r="CH57" s="97">
        <f>IF(ISNA(MATCH(BX57,'Overlap Study'!$AN$270:$AN$281,0)),0,1)</f>
        <v>0</v>
      </c>
      <c r="CI57" s="106">
        <f>IF(ISNA(MATCH(BX57,'Overlap Study'!$AH$270:$AH$281,0)),0,1)</f>
        <v>0</v>
      </c>
      <c r="CJ57" s="97">
        <f>IF(ISNA(MATCH($BX57,'Overlap Study'!$AB$270:$AB$281,0)),0,1)</f>
        <v>1</v>
      </c>
      <c r="CK57" s="97">
        <f>IF(ISNA(MATCH($BX57,'Overlap Study'!$V$270:$V$281,0)),0,1)</f>
        <v>0</v>
      </c>
      <c r="CL57" s="97">
        <f>IF(ISNA(MATCH($BX57,'Overlap Study'!$P$270:$P$281,0)),0,1)</f>
        <v>0</v>
      </c>
      <c r="CM57" s="97"/>
      <c r="CN57" s="106"/>
      <c r="CO57">
        <f t="shared" si="8"/>
        <v>6</v>
      </c>
    </row>
    <row r="58" spans="1:93" x14ac:dyDescent="0.2">
      <c r="L58" s="118">
        <f t="shared" si="5"/>
        <v>57</v>
      </c>
      <c r="N58" s="105">
        <v>1986</v>
      </c>
      <c r="O58" s="210">
        <f>SUM(P58:Y58)</f>
        <v>5</v>
      </c>
      <c r="P58" s="97">
        <f>IF(ISNA(MATCH(N58,'Overlap Study'!DY$62:DY$174,0)),0,1)</f>
        <v>1</v>
      </c>
      <c r="Q58" s="97">
        <f>IF(ISNA(MATCH(N58,'Overlap Study'!DJ$62:DJ$157,0)),0,1)</f>
        <v>1</v>
      </c>
      <c r="R58" s="99">
        <f>IF(ISNA(MATCH(N58,'Overlap Study'!CU$62:CU$157,0)),0,1)</f>
        <v>1</v>
      </c>
      <c r="S58" s="99">
        <f>IF(ISNA(MATCH(N58,'Overlap Study'!CG$62:CG$157,0)),0,1)</f>
        <v>1</v>
      </c>
      <c r="T58" s="97">
        <f>IF(ISNA(MATCH(N58,'Overlap Study'!BU$62:BU$157,0)),0,1)</f>
        <v>1</v>
      </c>
      <c r="U58" s="97">
        <f>IF(ISNA(MATCH(N58,'Overlap Study'!BJ$62:BJ$157,0)),0,1)</f>
        <v>0</v>
      </c>
      <c r="V58" s="97">
        <f>IF(ISNA(MATCH($N58,'Overlap Study'!AZ$62:AZ$157,0)),0,1)</f>
        <v>0</v>
      </c>
      <c r="W58" s="97">
        <f>IF(ISNA(MATCH($N58,'Overlap Study'!AT$62:AT$157,0)),0,1)</f>
        <v>0</v>
      </c>
      <c r="X58" s="97">
        <f>IF(ISNA(MATCH($N58,'Overlap Study'!AN$62:AN$157,0)),0,1)</f>
        <v>0</v>
      </c>
      <c r="Y58" s="106">
        <f>IF(ISNA(MATCH($N58,'Overlap Study'!AH$62:AH$157,0)),0,1)</f>
        <v>0</v>
      </c>
      <c r="Z58" s="97">
        <f>IF(ISNA(MATCH($N58,'Overlap Study'!AB$62:AB$157,0)),0,1)</f>
        <v>0</v>
      </c>
      <c r="AA58" s="97">
        <f>IF(ISNA(MATCH($N58,'Overlap Study'!V$62:V$157,0)),0,1)</f>
        <v>0</v>
      </c>
      <c r="AB58" s="97">
        <f>IF(ISNA(MATCH($N58,'Overlap Study'!P$62:P$157,0)),0,1)</f>
        <v>0</v>
      </c>
      <c r="AC58" s="97">
        <f>IF(ISNA(MATCH($N58,'Overlap Study'!H$53:H$132,0)),0,1)</f>
        <v>0</v>
      </c>
      <c r="AD58" s="106">
        <f>IF(ISNA(MATCH($N58,'Overlap Study'!B$53:B$100,0)),0,1)</f>
        <v>0</v>
      </c>
      <c r="AF58" s="97"/>
      <c r="AH58" s="164">
        <v>74</v>
      </c>
      <c r="AI58" s="210">
        <f>SUM(AJ58:AS58)</f>
        <v>2</v>
      </c>
      <c r="AJ58" s="97">
        <f>IF(ISNA(MATCH($AH58,'Overlap Study'!$DY$186:$DY$245,0)),0,1)</f>
        <v>1</v>
      </c>
      <c r="AK58" s="97">
        <f>IF(ISNA(MATCH($AH58,'Overlap Study'!$DJ$186:$DJ$233,0)),0,1)</f>
        <v>0</v>
      </c>
      <c r="AL58" s="99">
        <f>IF(ISNA(MATCH($AH58,'Overlap Study'!$CU$186:$CU$233,0)),0,1)</f>
        <v>0</v>
      </c>
      <c r="AM58" s="99">
        <f>IF(ISNA(MATCH($AH58,'Overlap Study'!$CG$186:$CG$233,0)),0,1)</f>
        <v>0</v>
      </c>
      <c r="AN58" s="97">
        <f>IF(ISNA(MATCH($AH58,'Overlap Study'!$BU$186:$BU$233,0)),0,1)</f>
        <v>0</v>
      </c>
      <c r="AO58" s="97">
        <f>IF(ISNA(MATCH(AH58,'Overlap Study'!BJ$186:BJ$233,0)),0,1)</f>
        <v>0</v>
      </c>
      <c r="AP58" s="97">
        <f>IF(ISNA(MATCH($AH58,'Overlap Study'!AZ$186:AZ$233,0)),0,1)</f>
        <v>0</v>
      </c>
      <c r="AQ58" s="97">
        <f>IF(ISNA(MATCH($AH58,'Overlap Study'!AT$186:AT$233,0)),0,1)</f>
        <v>0</v>
      </c>
      <c r="AR58" s="97">
        <f>IF(ISNA(MATCH($AH58,'Overlap Study'!AN$186:AN$233,0)),0,1)</f>
        <v>0</v>
      </c>
      <c r="AS58" s="97">
        <f>IF(ISNA(MATCH($AH58,'Overlap Study'!AH$186:AH$233,0)),0,1)</f>
        <v>1</v>
      </c>
      <c r="AT58" s="97">
        <f>IF(ISNA(MATCH(AH58,'Overlap Study'!$AB$186:$AB$233,0)),0,1)</f>
        <v>0</v>
      </c>
      <c r="AU58" s="97">
        <f>IF(ISNA(MATCH($AH58,'Overlap Study'!$V$186:$V$233,0)),0,1)</f>
        <v>1</v>
      </c>
      <c r="AV58" s="97">
        <f>IF(ISNA(MATCH($AH58,'Overlap Study'!$P$186:$P$233,0)),0,1)</f>
        <v>0</v>
      </c>
      <c r="AW58" s="97"/>
      <c r="AX58" s="106"/>
      <c r="AZ58" s="98"/>
      <c r="BB58" s="97"/>
      <c r="BC58" s="164">
        <v>79</v>
      </c>
      <c r="BD58" s="105">
        <f>SUM(BE58:BN58)</f>
        <v>1</v>
      </c>
      <c r="BE58" s="112">
        <f>IF(ISNA(MATCH($BC58,'Overlap Study'!$DZ$186:$DZ$240,0)),0,1)</f>
        <v>0</v>
      </c>
      <c r="BF58" s="97">
        <f>IF(ISNA(MATCH(BC58,'Overlap Study'!$DJ$240:$DJ$263,0)),0,1)</f>
        <v>0</v>
      </c>
      <c r="BG58" s="99">
        <f>IF(ISNA(MATCH(BC58,'Overlap Study'!$CU$240:$CU$263,0)),0,1)</f>
        <v>0</v>
      </c>
      <c r="BH58" s="99">
        <f>IF(ISNA(MATCH(BC58,'Overlap Study'!$CG$240:$CG$263,0)),0,1)</f>
        <v>0</v>
      </c>
      <c r="BI58" s="97">
        <f>IF(ISNA(MATCH(BC58,'Overlap Study'!$BU$240:$BU$263,0)),0,1)</f>
        <v>0</v>
      </c>
      <c r="BJ58" s="97">
        <f>IF(ISNA(MATCH(BC58,'Overlap Study'!$BJ$240:$BJ$263,0)),0,1)</f>
        <v>0</v>
      </c>
      <c r="BK58" s="97">
        <f>IF(ISNA(MATCH(BC58,'Overlap Study'!$AZ$240:$AZ$263,0)),0,1)</f>
        <v>0</v>
      </c>
      <c r="BL58" s="97">
        <f>IF(ISNA(MATCH(BC58,'Overlap Study'!$AT$240:$AT$263,0)),0,1)</f>
        <v>1</v>
      </c>
      <c r="BM58" s="97">
        <f>IF(ISNA(MATCH(BC58,'Overlap Study'!$AN$240:$AN$263,0)),0,1)</f>
        <v>0</v>
      </c>
      <c r="BN58" s="106">
        <f>IF(ISNA(MATCH(BC58,'Overlap Study'!$AH$240:$AH$263,0)),0,1)</f>
        <v>0</v>
      </c>
      <c r="BO58" s="97">
        <f>IF(ISNA(MATCH(BC58,'Overlap Study'!$AB$240:$AB$263,0)),0,1)</f>
        <v>0</v>
      </c>
      <c r="BP58" s="97">
        <f>IF(ISNA(MATCH(BC58,'Overlap Study'!$V$240:$V$263,0)),0,1)</f>
        <v>0</v>
      </c>
      <c r="BQ58" s="97">
        <f>IF(ISNA(MATCH(BC58,'Overlap Study'!$P$240:$P$263,0)),0,1)</f>
        <v>0</v>
      </c>
      <c r="BR58" s="97"/>
      <c r="BS58" s="106"/>
      <c r="BT58">
        <f t="shared" si="7"/>
        <v>6</v>
      </c>
      <c r="BU58" s="98"/>
      <c r="BX58" s="215">
        <v>1241</v>
      </c>
      <c r="BY58" s="210">
        <f>SUM(CA58:CI58)</f>
        <v>1</v>
      </c>
      <c r="BZ58" s="112">
        <f>IF(ISNA(MATCH(BX58,'Overlap Study'!$EA$186:$EA$240,0)),0,1)</f>
        <v>0</v>
      </c>
      <c r="CA58" s="97">
        <f>IF(ISNA(MATCH(BX58,'Overlap Study'!$DJ$270:$DJ$281,0)),0,1)</f>
        <v>1</v>
      </c>
      <c r="CB58" s="99">
        <f>IF(ISNA(MATCH(BX58,'Overlap Study'!$CU$270:$CU$281,0)),0,1)</f>
        <v>0</v>
      </c>
      <c r="CC58" s="99">
        <f>IF(ISNA(MATCH(BX58,'Overlap Study'!$CG$270:$CG$281,0)),0,1)</f>
        <v>0</v>
      </c>
      <c r="CD58" s="97">
        <f>IF(ISNA(MATCH(BX58,'Overlap Study'!$BU$270:$BU$281,0)),0,1)</f>
        <v>0</v>
      </c>
      <c r="CE58" s="97">
        <f>IF(ISNA(MATCH(BX58,'Overlap Study'!$BJ$270:$BJ$281,0)),0,1)</f>
        <v>0</v>
      </c>
      <c r="CF58" s="97">
        <f>IF(ISNA(MATCH(BX58,'Overlap Study'!$AZ$270:$AZ$281,0)),0,1)</f>
        <v>0</v>
      </c>
      <c r="CG58" s="97">
        <f>IF(ISNA(MATCH(BX58,'Overlap Study'!$AT$270:$AT$281,0)),0,1)</f>
        <v>0</v>
      </c>
      <c r="CH58" s="97">
        <f>IF(ISNA(MATCH(BX58,'Overlap Study'!$AN$270:$AN$281,0)),0,1)</f>
        <v>0</v>
      </c>
      <c r="CI58" s="106">
        <f>IF(ISNA(MATCH(BX58,'Overlap Study'!$AH$270:$AH$281,0)),0,1)</f>
        <v>0</v>
      </c>
      <c r="CJ58" s="97">
        <f>IF(ISNA(MATCH($BX58,'Overlap Study'!$AB$270:$AB$281,0)),0,1)</f>
        <v>0</v>
      </c>
      <c r="CK58" s="97">
        <f>IF(ISNA(MATCH($BX58,'Overlap Study'!$V$270:$V$281,0)),0,1)</f>
        <v>0</v>
      </c>
      <c r="CL58" s="97">
        <f>IF(ISNA(MATCH($BX58,'Overlap Study'!$P$270:$P$281,0)),0,1)</f>
        <v>0</v>
      </c>
      <c r="CM58" s="97"/>
      <c r="CN58" s="106"/>
      <c r="CO58">
        <f t="shared" si="8"/>
        <v>3</v>
      </c>
    </row>
    <row r="59" spans="1:93" x14ac:dyDescent="0.2">
      <c r="A59" s="98"/>
      <c r="L59" s="118">
        <f t="shared" si="5"/>
        <v>58</v>
      </c>
      <c r="N59" s="105">
        <v>2054</v>
      </c>
      <c r="O59" s="210">
        <f>SUM(P59:Y59)</f>
        <v>5</v>
      </c>
      <c r="P59" s="97">
        <f>IF(ISNA(MATCH(N59,'Overlap Study'!DY$62:DY$174,0)),0,1)</f>
        <v>1</v>
      </c>
      <c r="Q59" s="97">
        <f>IF(ISNA(MATCH(N59,'Overlap Study'!DJ$62:DJ$157,0)),0,1)</f>
        <v>1</v>
      </c>
      <c r="R59" s="99">
        <f>IF(ISNA(MATCH(N59,'Overlap Study'!CU$62:CU$157,0)),0,1)</f>
        <v>1</v>
      </c>
      <c r="S59" s="99">
        <f>IF(ISNA(MATCH(N59,'Overlap Study'!CG$62:CG$157,0)),0,1)</f>
        <v>1</v>
      </c>
      <c r="T59" s="97">
        <f>IF(ISNA(MATCH(N59,'Overlap Study'!BU$62:BU$157,0)),0,1)</f>
        <v>0</v>
      </c>
      <c r="U59" s="97">
        <f>IF(ISNA(MATCH(N59,'Overlap Study'!BJ$62:BJ$157,0)),0,1)</f>
        <v>0</v>
      </c>
      <c r="V59" s="97">
        <f>IF(ISNA(MATCH($N59,'Overlap Study'!AZ$62:AZ$157,0)),0,1)</f>
        <v>0</v>
      </c>
      <c r="W59" s="97">
        <f>IF(ISNA(MATCH($N59,'Overlap Study'!AT$62:AT$157,0)),0,1)</f>
        <v>1</v>
      </c>
      <c r="X59" s="97">
        <f>IF(ISNA(MATCH($N59,'Overlap Study'!AN$62:AN$157,0)),0,1)</f>
        <v>0</v>
      </c>
      <c r="Y59" s="106">
        <f>IF(ISNA(MATCH($N59,'Overlap Study'!AH$62:AH$157,0)),0,1)</f>
        <v>0</v>
      </c>
      <c r="Z59" s="97">
        <f>IF(ISNA(MATCH($N59,'Overlap Study'!AB$62:AB$157,0)),0,1)</f>
        <v>0</v>
      </c>
      <c r="AA59" s="97">
        <f>IF(ISNA(MATCH($N59,'Overlap Study'!V$62:V$157,0)),0,1)</f>
        <v>0</v>
      </c>
      <c r="AB59" s="97">
        <f>IF(ISNA(MATCH($N59,'Overlap Study'!P$62:P$157,0)),0,1)</f>
        <v>0</v>
      </c>
      <c r="AC59" s="97">
        <f>IF(ISNA(MATCH($N59,'Overlap Study'!H$53:H$132,0)),0,1)</f>
        <v>0</v>
      </c>
      <c r="AD59" s="106">
        <f>IF(ISNA(MATCH($N59,'Overlap Study'!B$53:B$100,0)),0,1)</f>
        <v>0</v>
      </c>
      <c r="AF59" s="97"/>
      <c r="AH59" s="164">
        <v>93</v>
      </c>
      <c r="AI59" s="210">
        <f>SUM(AJ59:AS59)</f>
        <v>2</v>
      </c>
      <c r="AJ59" s="97">
        <f>IF(ISNA(MATCH($AH59,'Overlap Study'!$DY$186:$DY$245,0)),0,1)</f>
        <v>0</v>
      </c>
      <c r="AK59" s="97">
        <f>IF(ISNA(MATCH($AH59,'Overlap Study'!$DJ$186:$DJ$233,0)),0,1)</f>
        <v>0</v>
      </c>
      <c r="AL59" s="99">
        <f>IF(ISNA(MATCH($AH59,'Overlap Study'!$CU$186:$CU$233,0)),0,1)</f>
        <v>0</v>
      </c>
      <c r="AM59" s="99">
        <f>IF(ISNA(MATCH($AH59,'Overlap Study'!$CG$186:$CG$233,0)),0,1)</f>
        <v>0</v>
      </c>
      <c r="AN59" s="97">
        <f>IF(ISNA(MATCH($AH59,'Overlap Study'!$BU$186:$BU$233,0)),0,1)</f>
        <v>0</v>
      </c>
      <c r="AO59" s="97">
        <f>IF(ISNA(MATCH(AH59,'Overlap Study'!BJ$186:BJ$233,0)),0,1)</f>
        <v>0</v>
      </c>
      <c r="AP59" s="97">
        <f>IF(ISNA(MATCH($AH59,'Overlap Study'!AZ$186:AZ$233,0)),0,1)</f>
        <v>1</v>
      </c>
      <c r="AQ59" s="97">
        <f>IF(ISNA(MATCH($AH59,'Overlap Study'!AT$186:AT$233,0)),0,1)</f>
        <v>1</v>
      </c>
      <c r="AR59" s="97">
        <f>IF(ISNA(MATCH($AH59,'Overlap Study'!AN$186:AN$233,0)),0,1)</f>
        <v>0</v>
      </c>
      <c r="AS59" s="97">
        <f>IF(ISNA(MATCH($AH59,'Overlap Study'!AH$186:AH$233,0)),0,1)</f>
        <v>0</v>
      </c>
      <c r="AT59" s="97">
        <f>IF(ISNA(MATCH(AH59,'Overlap Study'!$AB$186:$AB$233,0)),0,1)</f>
        <v>1</v>
      </c>
      <c r="AU59" s="97">
        <f>IF(ISNA(MATCH($AH59,'Overlap Study'!$V$186:$V$233,0)),0,1)</f>
        <v>0</v>
      </c>
      <c r="AV59" s="97">
        <f>IF(ISNA(MATCH($AH59,'Overlap Study'!$P$186:$P$233,0)),0,1)</f>
        <v>1</v>
      </c>
      <c r="AW59" s="97"/>
      <c r="AX59" s="106"/>
      <c r="AZ59" s="153"/>
      <c r="BB59" s="97"/>
      <c r="BC59" s="164">
        <v>100</v>
      </c>
      <c r="BD59" s="105">
        <f>SUM(BE59:BN59)</f>
        <v>1</v>
      </c>
      <c r="BE59" s="112">
        <f>IF(ISNA(MATCH($BC59,'Overlap Study'!$DZ$186:$DZ$240,0)),0,1)</f>
        <v>0</v>
      </c>
      <c r="BF59" s="97">
        <f>IF(ISNA(MATCH(BC59,'Overlap Study'!$DJ$240:$DJ$263,0)),0,1)</f>
        <v>0</v>
      </c>
      <c r="BG59" s="99">
        <f>IF(ISNA(MATCH(BC59,'Overlap Study'!$CU$240:$CU$263,0)),0,1)</f>
        <v>0</v>
      </c>
      <c r="BH59" s="99">
        <f>IF(ISNA(MATCH(BC59,'Overlap Study'!$CG$240:$CG$263,0)),0,1)</f>
        <v>0</v>
      </c>
      <c r="BI59" s="97">
        <f>IF(ISNA(MATCH(BC59,'Overlap Study'!$BU$240:$BU$263,0)),0,1)</f>
        <v>0</v>
      </c>
      <c r="BJ59" s="97">
        <f>IF(ISNA(MATCH(BC59,'Overlap Study'!$BJ$240:$BJ$263,0)),0,1)</f>
        <v>0</v>
      </c>
      <c r="BK59" s="97">
        <f>IF(ISNA(MATCH(BC59,'Overlap Study'!$AZ$240:$AZ$263,0)),0,1)</f>
        <v>1</v>
      </c>
      <c r="BL59" s="97">
        <f>IF(ISNA(MATCH(BC59,'Overlap Study'!$AT$240:$AT$263,0)),0,1)</f>
        <v>0</v>
      </c>
      <c r="BM59" s="97">
        <f>IF(ISNA(MATCH(BC59,'Overlap Study'!$AN$240:$AN$263,0)),0,1)</f>
        <v>0</v>
      </c>
      <c r="BN59" s="106">
        <f>IF(ISNA(MATCH(BC59,'Overlap Study'!$AH$240:$AH$263,0)),0,1)</f>
        <v>0</v>
      </c>
      <c r="BO59" s="97">
        <f>IF(ISNA(MATCH(BC59,'Overlap Study'!$AB$240:$AB$263,0)),0,1)</f>
        <v>0</v>
      </c>
      <c r="BP59" s="97">
        <f>IF(ISNA(MATCH(BC59,'Overlap Study'!$V$240:$V$263,0)),0,1)</f>
        <v>0</v>
      </c>
      <c r="BQ59" s="97">
        <f>IF(ISNA(MATCH(BC59,'Overlap Study'!$P$240:$P$263,0)),0,1)</f>
        <v>0</v>
      </c>
      <c r="BR59" s="97"/>
      <c r="BS59" s="106"/>
      <c r="BT59">
        <f t="shared" si="7"/>
        <v>2</v>
      </c>
      <c r="BU59" s="98"/>
      <c r="BX59" s="144">
        <v>1270</v>
      </c>
      <c r="BY59" s="210">
        <f>SUM(CA59:CI59)</f>
        <v>1</v>
      </c>
      <c r="BZ59" s="112">
        <f>IF(ISNA(MATCH(BX59,'Overlap Study'!$EA$186:$EA$240,0)),0,1)</f>
        <v>0</v>
      </c>
      <c r="CA59" s="97">
        <f>IF(ISNA(MATCH(BX59,'Overlap Study'!$DJ$270:$DJ$281,0)),0,1)</f>
        <v>0</v>
      </c>
      <c r="CB59" s="99">
        <f>IF(ISNA(MATCH(BX59,'Overlap Study'!$CU$270:$CU$281,0)),0,1)</f>
        <v>0</v>
      </c>
      <c r="CC59" s="99">
        <f>IF(ISNA(MATCH(BX59,'Overlap Study'!$CG$270:$CG$281,0)),0,1)</f>
        <v>0</v>
      </c>
      <c r="CD59" s="97">
        <f>IF(ISNA(MATCH(BX59,'Overlap Study'!$BU$270:$BU$281,0)),0,1)</f>
        <v>0</v>
      </c>
      <c r="CE59" s="97">
        <f>IF(ISNA(MATCH(BX59,'Overlap Study'!$BJ$270:$BJ$281,0)),0,1)</f>
        <v>0</v>
      </c>
      <c r="CF59" s="97">
        <f>IF(ISNA(MATCH(BX59,'Overlap Study'!$AZ$270:$AZ$281,0)),0,1)</f>
        <v>0</v>
      </c>
      <c r="CG59" s="97">
        <f>IF(ISNA(MATCH(BX59,'Overlap Study'!$AT$270:$AT$281,0)),0,1)</f>
        <v>1</v>
      </c>
      <c r="CH59" s="97">
        <f>IF(ISNA(MATCH(BX59,'Overlap Study'!$AN$270:$AN$281,0)),0,1)</f>
        <v>0</v>
      </c>
      <c r="CI59" s="106">
        <f>IF(ISNA(MATCH(BX59,'Overlap Study'!$AH$270:$AH$281,0)),0,1)</f>
        <v>0</v>
      </c>
      <c r="CJ59" s="97">
        <f>IF(ISNA(MATCH($BX59,'Overlap Study'!$AB$270:$AB$281,0)),0,1)</f>
        <v>0</v>
      </c>
      <c r="CK59" s="97">
        <f>IF(ISNA(MATCH($BX59,'Overlap Study'!$V$270:$V$281,0)),0,1)</f>
        <v>0</v>
      </c>
      <c r="CL59" s="97">
        <f>IF(ISNA(MATCH($BX59,'Overlap Study'!$P$270:$P$281,0)),0,1)</f>
        <v>0</v>
      </c>
      <c r="CM59" s="97"/>
      <c r="CN59" s="106"/>
      <c r="CO59">
        <f t="shared" si="8"/>
        <v>1</v>
      </c>
    </row>
    <row r="60" spans="1:93" x14ac:dyDescent="0.2">
      <c r="A60" s="98"/>
      <c r="L60" s="118">
        <f t="shared" si="5"/>
        <v>59</v>
      </c>
      <c r="N60" s="105">
        <v>45</v>
      </c>
      <c r="O60" s="210">
        <f>SUM(P60:Y60)</f>
        <v>4</v>
      </c>
      <c r="P60" s="97">
        <f>IF(ISNA(MATCH(N60,'Overlap Study'!DY$62:DY$174,0)),0,1)</f>
        <v>0</v>
      </c>
      <c r="Q60" s="97">
        <f>IF(ISNA(MATCH(N60,'Overlap Study'!DJ$62:DJ$157,0)),0,1)</f>
        <v>0</v>
      </c>
      <c r="R60" s="99">
        <f>IF(ISNA(MATCH(N60,'Overlap Study'!CU$62:CU$157,0)),0,1)</f>
        <v>0</v>
      </c>
      <c r="S60" s="99">
        <f>IF(ISNA(MATCH(N60,'Overlap Study'!CG$62:CG$157,0)),0,1)</f>
        <v>0</v>
      </c>
      <c r="T60" s="97">
        <f>IF(ISNA(MATCH(N60,'Overlap Study'!BU$62:BU$157,0)),0,1)</f>
        <v>0</v>
      </c>
      <c r="U60" s="97">
        <f>IF(ISNA(MATCH(N60,'Overlap Study'!BJ$62:BJ$157,0)),0,1)</f>
        <v>1</v>
      </c>
      <c r="V60" s="97">
        <f>IF(ISNA(MATCH($N60,'Overlap Study'!AZ$62:AZ$157,0)),0,1)</f>
        <v>1</v>
      </c>
      <c r="W60" s="97">
        <f>IF(ISNA(MATCH($N60,'Overlap Study'!AT$62:AT$157,0)),0,1)</f>
        <v>1</v>
      </c>
      <c r="X60" s="97">
        <f>IF(ISNA(MATCH($N60,'Overlap Study'!AN$62:AN$157,0)),0,1)</f>
        <v>0</v>
      </c>
      <c r="Y60" s="106">
        <f>IF(ISNA(MATCH($N60,'Overlap Study'!AH$62:AH$157,0)),0,1)</f>
        <v>1</v>
      </c>
      <c r="Z60" s="97">
        <f>IF(ISNA(MATCH($N60,'Overlap Study'!AB$62:AB$157,0)),0,1)</f>
        <v>1</v>
      </c>
      <c r="AA60" s="97">
        <f>IF(ISNA(MATCH($N60,'Overlap Study'!V$62:V$157,0)),0,1)</f>
        <v>1</v>
      </c>
      <c r="AB60" s="97">
        <f>IF(ISNA(MATCH($N60,'Overlap Study'!P$62:P$157,0)),0,1)</f>
        <v>1</v>
      </c>
      <c r="AC60" s="97">
        <f>IF(ISNA(MATCH($N60,'Overlap Study'!H$53:H$132,0)),0,1)</f>
        <v>1</v>
      </c>
      <c r="AD60" s="106">
        <f>IF(ISNA(MATCH($N60,'Overlap Study'!B$53:B$100,0)),0,1)</f>
        <v>1</v>
      </c>
      <c r="AF60" s="97"/>
      <c r="AH60" s="164">
        <v>102</v>
      </c>
      <c r="AI60" s="210">
        <f>SUM(AJ60:AS60)</f>
        <v>2</v>
      </c>
      <c r="AJ60" s="97">
        <f>IF(ISNA(MATCH($AH60,'Overlap Study'!$DY$186:$DY$245,0)),0,1)</f>
        <v>0</v>
      </c>
      <c r="AK60" s="97">
        <f>IF(ISNA(MATCH($AH60,'Overlap Study'!$DJ$186:$DJ$233,0)),0,1)</f>
        <v>0</v>
      </c>
      <c r="AL60" s="99">
        <f>IF(ISNA(MATCH($AH60,'Overlap Study'!$CU$186:$CU$233,0)),0,1)</f>
        <v>0</v>
      </c>
      <c r="AM60" s="99">
        <f>IF(ISNA(MATCH($AH60,'Overlap Study'!$CG$186:$CG$233,0)),0,1)</f>
        <v>0</v>
      </c>
      <c r="AN60" s="97">
        <f>IF(ISNA(MATCH($AH60,'Overlap Study'!$BU$186:$BU$233,0)),0,1)</f>
        <v>1</v>
      </c>
      <c r="AO60" s="97">
        <f>IF(ISNA(MATCH(AH60,'Overlap Study'!BJ$186:BJ$233,0)),0,1)</f>
        <v>1</v>
      </c>
      <c r="AP60" s="97">
        <f>IF(ISNA(MATCH($AH60,'Overlap Study'!AZ$186:AZ$233,0)),0,1)</f>
        <v>0</v>
      </c>
      <c r="AQ60" s="97">
        <f>IF(ISNA(MATCH($AH60,'Overlap Study'!AT$186:AT$233,0)),0,1)</f>
        <v>0</v>
      </c>
      <c r="AR60" s="97">
        <f>IF(ISNA(MATCH($AH60,'Overlap Study'!AN$186:AN$233,0)),0,1)</f>
        <v>0</v>
      </c>
      <c r="AS60" s="97">
        <f>IF(ISNA(MATCH($AH60,'Overlap Study'!AH$186:AH$233,0)),0,1)</f>
        <v>0</v>
      </c>
      <c r="AT60" s="97">
        <f>IF(ISNA(MATCH(AH60,'Overlap Study'!$AB$186:$AB$233,0)),0,1)</f>
        <v>0</v>
      </c>
      <c r="AU60" s="97">
        <f>IF(ISNA(MATCH($AH60,'Overlap Study'!$V$186:$V$233,0)),0,1)</f>
        <v>0</v>
      </c>
      <c r="AV60" s="97">
        <f>IF(ISNA(MATCH($AH60,'Overlap Study'!$P$186:$P$233,0)),0,1)</f>
        <v>0</v>
      </c>
      <c r="AW60" s="97"/>
      <c r="AX60" s="106"/>
      <c r="AZ60" s="153"/>
      <c r="BB60" s="97"/>
      <c r="BC60" s="164">
        <v>103</v>
      </c>
      <c r="BD60" s="105">
        <f>SUM(BE60:BN60)</f>
        <v>1</v>
      </c>
      <c r="BE60" s="112">
        <f>IF(ISNA(MATCH($BC60,'Overlap Study'!$DZ$186:$DZ$240,0)),0,1)</f>
        <v>0</v>
      </c>
      <c r="BF60" s="97">
        <f>IF(ISNA(MATCH(BC60,'Overlap Study'!$DJ$240:$DJ$263,0)),0,1)</f>
        <v>0</v>
      </c>
      <c r="BG60" s="99">
        <f>IF(ISNA(MATCH(BC60,'Overlap Study'!$CU$240:$CU$263,0)),0,1)</f>
        <v>0</v>
      </c>
      <c r="BH60" s="99">
        <f>IF(ISNA(MATCH(BC60,'Overlap Study'!$CG$240:$CG$263,0)),0,1)</f>
        <v>1</v>
      </c>
      <c r="BI60" s="97">
        <f>IF(ISNA(MATCH(BC60,'Overlap Study'!$BU$240:$BU$263,0)),0,1)</f>
        <v>0</v>
      </c>
      <c r="BJ60" s="97">
        <f>IF(ISNA(MATCH(BC60,'Overlap Study'!$BJ$240:$BJ$263,0)),0,1)</f>
        <v>0</v>
      </c>
      <c r="BK60" s="97">
        <f>IF(ISNA(MATCH(BC60,'Overlap Study'!$AZ$240:$AZ$263,0)),0,1)</f>
        <v>0</v>
      </c>
      <c r="BL60" s="97">
        <f>IF(ISNA(MATCH(BC60,'Overlap Study'!$AT$240:$AT$263,0)),0,1)</f>
        <v>0</v>
      </c>
      <c r="BM60" s="97">
        <f>IF(ISNA(MATCH(BC60,'Overlap Study'!$AN$240:$AN$263,0)),0,1)</f>
        <v>0</v>
      </c>
      <c r="BN60" s="106">
        <f>IF(ISNA(MATCH(BC60,'Overlap Study'!$AH$240:$AH$263,0)),0,1)</f>
        <v>0</v>
      </c>
      <c r="BO60" s="97">
        <f>IF(ISNA(MATCH(BC60,'Overlap Study'!$AB$240:$AB$263,0)),0,1)</f>
        <v>0</v>
      </c>
      <c r="BP60" s="97">
        <f>IF(ISNA(MATCH(BC60,'Overlap Study'!$V$240:$V$263,0)),0,1)</f>
        <v>1</v>
      </c>
      <c r="BQ60" s="97">
        <f>IF(ISNA(MATCH(BC60,'Overlap Study'!$P$240:$P$263,0)),0,1)</f>
        <v>0</v>
      </c>
      <c r="BR60" s="97"/>
      <c r="BS60" s="106"/>
      <c r="BT60">
        <f t="shared" si="7"/>
        <v>5</v>
      </c>
      <c r="BU60" s="98"/>
      <c r="BX60" s="133">
        <v>1319</v>
      </c>
      <c r="BY60" s="210">
        <f>SUM(CA60:CI60)</f>
        <v>1</v>
      </c>
      <c r="BZ60" s="112">
        <f>IF(ISNA(MATCH(BX60,'Overlap Study'!$EA$186:$EA$240,0)),0,1)</f>
        <v>0</v>
      </c>
      <c r="CA60" s="97">
        <f>IF(ISNA(MATCH(BX60,'Overlap Study'!$DJ$270:$DJ$281,0)),0,1)</f>
        <v>0</v>
      </c>
      <c r="CB60" s="99">
        <f>IF(ISNA(MATCH(BX60,'Overlap Study'!$CU$270:$CU$281,0)),0,1)</f>
        <v>0</v>
      </c>
      <c r="CC60" s="99">
        <f>IF(ISNA(MATCH(BX60,'Overlap Study'!$CG$270:$CG$281,0)),0,1)</f>
        <v>0</v>
      </c>
      <c r="CD60" s="97">
        <f>IF(ISNA(MATCH(BX60,'Overlap Study'!$BU$270:$BU$281,0)),0,1)</f>
        <v>0</v>
      </c>
      <c r="CE60" s="97">
        <f>IF(ISNA(MATCH(BX60,'Overlap Study'!$BJ$270:$BJ$281,0)),0,1)</f>
        <v>0</v>
      </c>
      <c r="CF60" s="97">
        <f>IF(ISNA(MATCH(BX60,'Overlap Study'!$AZ$270:$AZ$281,0)),0,1)</f>
        <v>0</v>
      </c>
      <c r="CG60" s="97">
        <f>IF(ISNA(MATCH(BX60,'Overlap Study'!$AT$270:$AT$281,0)),0,1)</f>
        <v>1</v>
      </c>
      <c r="CH60" s="97">
        <f>IF(ISNA(MATCH(BX60,'Overlap Study'!$AN$270:$AN$281,0)),0,1)</f>
        <v>0</v>
      </c>
      <c r="CI60" s="106">
        <f>IF(ISNA(MATCH(BX60,'Overlap Study'!$AH$270:$AH$281,0)),0,1)</f>
        <v>0</v>
      </c>
      <c r="CJ60" s="97">
        <f>IF(ISNA(MATCH($BX60,'Overlap Study'!$AB$270:$AB$281,0)),0,1)</f>
        <v>0</v>
      </c>
      <c r="CK60" s="97">
        <f>IF(ISNA(MATCH($BX60,'Overlap Study'!$V$270:$V$281,0)),0,1)</f>
        <v>0</v>
      </c>
      <c r="CL60" s="97">
        <f>IF(ISNA(MATCH($BX60,'Overlap Study'!$P$270:$P$281,0)),0,1)</f>
        <v>0</v>
      </c>
      <c r="CM60" s="97"/>
      <c r="CN60" s="106"/>
      <c r="CO60">
        <f t="shared" si="8"/>
        <v>1</v>
      </c>
    </row>
    <row r="61" spans="1:93" x14ac:dyDescent="0.2">
      <c r="A61" s="98"/>
      <c r="L61" s="118">
        <f t="shared" si="5"/>
        <v>60</v>
      </c>
      <c r="N61" s="108">
        <v>51</v>
      </c>
      <c r="O61" s="210">
        <f>SUM(P61:Y61)</f>
        <v>4</v>
      </c>
      <c r="P61" s="97">
        <f>IF(ISNA(MATCH(N61,'Overlap Study'!DY$62:DY$174,0)),0,1)</f>
        <v>1</v>
      </c>
      <c r="Q61" s="97">
        <f>IF(ISNA(MATCH(N61,'Overlap Study'!DJ$62:DJ$157,0)),0,1)</f>
        <v>0</v>
      </c>
      <c r="R61" s="99">
        <f>IF(ISNA(MATCH(N61,'Overlap Study'!CU$62:CU$157,0)),0,1)</f>
        <v>1</v>
      </c>
      <c r="S61" s="99">
        <f>IF(ISNA(MATCH(N61,'Overlap Study'!CG$62:CG$157,0)),0,1)</f>
        <v>1</v>
      </c>
      <c r="T61" s="97">
        <f>IF(ISNA(MATCH(N61,'Overlap Study'!BU$62:BU$157,0)),0,1)</f>
        <v>1</v>
      </c>
      <c r="U61" s="97">
        <f>IF(ISNA(MATCH(N61,'Overlap Study'!BJ$62:BJ$157,0)),0,1)</f>
        <v>0</v>
      </c>
      <c r="V61" s="97">
        <f>IF(ISNA(MATCH($N61,'Overlap Study'!AZ$62:AZ$157,0)),0,1)</f>
        <v>0</v>
      </c>
      <c r="W61" s="97">
        <f>IF(ISNA(MATCH($N61,'Overlap Study'!AT$62:AT$157,0)),0,1)</f>
        <v>0</v>
      </c>
      <c r="X61" s="97">
        <f>IF(ISNA(MATCH($N61,'Overlap Study'!AN$62:AN$157,0)),0,1)</f>
        <v>0</v>
      </c>
      <c r="Y61" s="106">
        <f>IF(ISNA(MATCH($N61,'Overlap Study'!AH$62:AH$157,0)),0,1)</f>
        <v>0</v>
      </c>
      <c r="Z61" s="97">
        <f>IF(ISNA(MATCH($N61,'Overlap Study'!AB$62:AB$157,0)),0,1)</f>
        <v>0</v>
      </c>
      <c r="AA61" s="97">
        <f>IF(ISNA(MATCH($N61,'Overlap Study'!V$62:V$157,0)),0,1)</f>
        <v>0</v>
      </c>
      <c r="AB61" s="97">
        <f>IF(ISNA(MATCH($N61,'Overlap Study'!P$62:P$157,0)),0,1)</f>
        <v>0</v>
      </c>
      <c r="AC61" s="97">
        <f>IF(ISNA(MATCH($N61,'Overlap Study'!H$53:H$132,0)),0,1)</f>
        <v>0</v>
      </c>
      <c r="AD61" s="106">
        <f>IF(ISNA(MATCH($N61,'Overlap Study'!B$53:B$100,0)),0,1)</f>
        <v>0</v>
      </c>
      <c r="AF61" s="97"/>
      <c r="AH61" s="166">
        <v>126</v>
      </c>
      <c r="AI61" s="210">
        <f>SUM(AJ61:AS61)</f>
        <v>2</v>
      </c>
      <c r="AJ61" s="97">
        <f>IF(ISNA(MATCH($AH61,'Overlap Study'!$DY$186:$DY$245,0)),0,1)</f>
        <v>0</v>
      </c>
      <c r="AK61" s="97">
        <f>IF(ISNA(MATCH($AH61,'Overlap Study'!$DJ$186:$DJ$233,0)),0,1)</f>
        <v>0</v>
      </c>
      <c r="AL61" s="99">
        <f>IF(ISNA(MATCH($AH61,'Overlap Study'!$CU$186:$CU$233,0)),0,1)</f>
        <v>0</v>
      </c>
      <c r="AM61" s="99">
        <f>IF(ISNA(MATCH($AH61,'Overlap Study'!$CG$186:$CG$233,0)),0,1)</f>
        <v>0</v>
      </c>
      <c r="AN61" s="97">
        <f>IF(ISNA(MATCH($AH61,'Overlap Study'!$BU$186:$BU$233,0)),0,1)</f>
        <v>0</v>
      </c>
      <c r="AO61" s="97">
        <f>IF(ISNA(MATCH(AH61,'Overlap Study'!BJ$186:BJ$233,0)),0,1)</f>
        <v>0</v>
      </c>
      <c r="AP61" s="97">
        <f>IF(ISNA(MATCH($AH61,'Overlap Study'!AZ$186:AZ$233,0)),0,1)</f>
        <v>0</v>
      </c>
      <c r="AQ61" s="97">
        <f>IF(ISNA(MATCH($AH61,'Overlap Study'!AT$186:AT$233,0)),0,1)</f>
        <v>1</v>
      </c>
      <c r="AR61" s="97">
        <f>IF(ISNA(MATCH($AH61,'Overlap Study'!AN$186:AN$233,0)),0,1)</f>
        <v>1</v>
      </c>
      <c r="AS61" s="97">
        <f>IF(ISNA(MATCH($AH61,'Overlap Study'!AH$186:AH$233,0)),0,1)</f>
        <v>0</v>
      </c>
      <c r="AT61" s="97">
        <f>IF(ISNA(MATCH(AH61,'Overlap Study'!$AB$186:$AB$233,0)),0,1)</f>
        <v>0</v>
      </c>
      <c r="AU61" s="97">
        <f>IF(ISNA(MATCH($AH61,'Overlap Study'!$V$186:$V$233,0)),0,1)</f>
        <v>1</v>
      </c>
      <c r="AV61" s="97">
        <f>IF(ISNA(MATCH($AH61,'Overlap Study'!$P$186:$P$233,0)),0,1)</f>
        <v>0</v>
      </c>
      <c r="AW61" s="97"/>
      <c r="AX61" s="106"/>
      <c r="AZ61" s="98"/>
      <c r="BB61" s="97"/>
      <c r="BC61" s="164">
        <v>107</v>
      </c>
      <c r="BD61" s="105">
        <f>SUM(BE61:BN61)</f>
        <v>1</v>
      </c>
      <c r="BE61" s="112">
        <f>IF(ISNA(MATCH($BC61,'Overlap Study'!$DZ$186:$DZ$240,0)),0,1)</f>
        <v>0</v>
      </c>
      <c r="BF61" s="97">
        <f>IF(ISNA(MATCH(BC61,'Overlap Study'!$DJ$240:$DJ$263,0)),0,1)</f>
        <v>0</v>
      </c>
      <c r="BG61" s="99">
        <f>IF(ISNA(MATCH(BC61,'Overlap Study'!$CU$240:$CU$263,0)),0,1)</f>
        <v>0</v>
      </c>
      <c r="BH61" s="99">
        <f>IF(ISNA(MATCH(BC61,'Overlap Study'!$CG$240:$CG$263,0)),0,1)</f>
        <v>0</v>
      </c>
      <c r="BI61" s="97">
        <f>IF(ISNA(MATCH(BC61,'Overlap Study'!$BU$240:$BU$263,0)),0,1)</f>
        <v>0</v>
      </c>
      <c r="BJ61" s="97">
        <f>IF(ISNA(MATCH(BC61,'Overlap Study'!$BJ$240:$BJ$263,0)),0,1)</f>
        <v>0</v>
      </c>
      <c r="BK61" s="97">
        <f>IF(ISNA(MATCH(BC61,'Overlap Study'!$AZ$240:$AZ$263,0)),0,1)</f>
        <v>0</v>
      </c>
      <c r="BL61" s="97">
        <f>IF(ISNA(MATCH(BC61,'Overlap Study'!$AT$240:$AT$263,0)),0,1)</f>
        <v>1</v>
      </c>
      <c r="BM61" s="97">
        <f>IF(ISNA(MATCH(BC61,'Overlap Study'!$AN$240:$AN$263,0)),0,1)</f>
        <v>0</v>
      </c>
      <c r="BN61" s="106">
        <f>IF(ISNA(MATCH(BC61,'Overlap Study'!$AH$240:$AH$263,0)),0,1)</f>
        <v>0</v>
      </c>
      <c r="BO61" s="97">
        <f>IF(ISNA(MATCH(BC61,'Overlap Study'!$AB$240:$AB$263,0)),0,1)</f>
        <v>0</v>
      </c>
      <c r="BP61" s="97">
        <f>IF(ISNA(MATCH(BC61,'Overlap Study'!$V$240:$V$263,0)),0,1)</f>
        <v>0</v>
      </c>
      <c r="BQ61" s="97">
        <f>IF(ISNA(MATCH(BC61,'Overlap Study'!$P$240:$P$263,0)),0,1)</f>
        <v>0</v>
      </c>
      <c r="BR61" s="97"/>
      <c r="BS61" s="106"/>
      <c r="BT61">
        <f t="shared" si="7"/>
        <v>3</v>
      </c>
      <c r="BU61" s="153"/>
      <c r="BX61" s="215">
        <v>1477</v>
      </c>
      <c r="BY61" s="210">
        <f>SUM(CA61:CI61)</f>
        <v>1</v>
      </c>
      <c r="BZ61" s="112">
        <f>IF(ISNA(MATCH(BX61,'Overlap Study'!$EA$186:$EA$240,0)),0,1)</f>
        <v>1</v>
      </c>
      <c r="CA61" s="97">
        <f>IF(ISNA(MATCH(BX61,'Overlap Study'!$DJ$270:$DJ$281,0)),0,1)</f>
        <v>1</v>
      </c>
      <c r="CB61" s="99">
        <f>IF(ISNA(MATCH(BX61,'Overlap Study'!$CU$270:$CU$281,0)),0,1)</f>
        <v>0</v>
      </c>
      <c r="CC61" s="99">
        <f>IF(ISNA(MATCH(BX61,'Overlap Study'!$CG$270:$CG$281,0)),0,1)</f>
        <v>0</v>
      </c>
      <c r="CD61" s="97">
        <f>IF(ISNA(MATCH(BX61,'Overlap Study'!$BU$270:$BU$281,0)),0,1)</f>
        <v>0</v>
      </c>
      <c r="CE61" s="97">
        <f>IF(ISNA(MATCH(BX61,'Overlap Study'!$BJ$270:$BJ$281,0)),0,1)</f>
        <v>0</v>
      </c>
      <c r="CF61" s="97">
        <f>IF(ISNA(MATCH(BX61,'Overlap Study'!$AZ$270:$AZ$281,0)),0,1)</f>
        <v>0</v>
      </c>
      <c r="CG61" s="97">
        <f>IF(ISNA(MATCH(BX61,'Overlap Study'!$AT$270:$AT$281,0)),0,1)</f>
        <v>0</v>
      </c>
      <c r="CH61" s="97">
        <f>IF(ISNA(MATCH(BX61,'Overlap Study'!$AN$270:$AN$281,0)),0,1)</f>
        <v>0</v>
      </c>
      <c r="CI61" s="106">
        <f>IF(ISNA(MATCH(BX61,'Overlap Study'!$AH$270:$AH$281,0)),0,1)</f>
        <v>0</v>
      </c>
      <c r="CJ61" s="97">
        <f>IF(ISNA(MATCH($BX61,'Overlap Study'!$AB$270:$AB$281,0)),0,1)</f>
        <v>0</v>
      </c>
      <c r="CK61" s="97">
        <f>IF(ISNA(MATCH($BX61,'Overlap Study'!$V$270:$V$281,0)),0,1)</f>
        <v>0</v>
      </c>
      <c r="CL61" s="97">
        <f>IF(ISNA(MATCH($BX61,'Overlap Study'!$P$270:$P$281,0)),0,1)</f>
        <v>0</v>
      </c>
      <c r="CM61" s="97"/>
      <c r="CN61" s="106"/>
      <c r="CO61">
        <f t="shared" si="8"/>
        <v>4</v>
      </c>
    </row>
    <row r="62" spans="1:93" x14ac:dyDescent="0.2">
      <c r="A62" s="98"/>
      <c r="L62" s="118">
        <f t="shared" si="5"/>
        <v>61</v>
      </c>
      <c r="N62" s="108">
        <v>65</v>
      </c>
      <c r="O62" s="210">
        <f>SUM(P62:Y62)</f>
        <v>4</v>
      </c>
      <c r="P62" s="97">
        <f>IF(ISNA(MATCH(N62,'Overlap Study'!DY$62:DY$174,0)),0,1)</f>
        <v>0</v>
      </c>
      <c r="Q62" s="97">
        <f>IF(ISNA(MATCH(N62,'Overlap Study'!DJ$62:DJ$157,0)),0,1)</f>
        <v>0</v>
      </c>
      <c r="R62" s="99">
        <f>IF(ISNA(MATCH(N62,'Overlap Study'!CU$62:CU$157,0)),0,1)</f>
        <v>0</v>
      </c>
      <c r="S62" s="99">
        <f>IF(ISNA(MATCH(N62,'Overlap Study'!CG$62:CG$157,0)),0,1)</f>
        <v>0</v>
      </c>
      <c r="T62" s="97">
        <f>IF(ISNA(MATCH(N62,'Overlap Study'!BU$62:BU$157,0)),0,1)</f>
        <v>0</v>
      </c>
      <c r="U62" s="97">
        <f>IF(ISNA(MATCH(N62,'Overlap Study'!BJ$62:BJ$157,0)),0,1)</f>
        <v>1</v>
      </c>
      <c r="V62" s="97">
        <f>IF(ISNA(MATCH($N62,'Overlap Study'!AZ$62:AZ$157,0)),0,1)</f>
        <v>0</v>
      </c>
      <c r="W62" s="97">
        <f>IF(ISNA(MATCH($N62,'Overlap Study'!AT$62:AT$157,0)),0,1)</f>
        <v>1</v>
      </c>
      <c r="X62" s="97">
        <f>IF(ISNA(MATCH($N62,'Overlap Study'!AN$62:AN$157,0)),0,1)</f>
        <v>1</v>
      </c>
      <c r="Y62" s="106">
        <f>IF(ISNA(MATCH($N62,'Overlap Study'!AH$62:AH$157,0)),0,1)</f>
        <v>1</v>
      </c>
      <c r="Z62" s="97">
        <f>IF(ISNA(MATCH($N62,'Overlap Study'!AB$62:AB$157,0)),0,1)</f>
        <v>1</v>
      </c>
      <c r="AA62" s="97">
        <f>IF(ISNA(MATCH($N62,'Overlap Study'!V$62:V$157,0)),0,1)</f>
        <v>1</v>
      </c>
      <c r="AB62" s="97">
        <f>IF(ISNA(MATCH($N62,'Overlap Study'!P$62:P$157,0)),0,1)</f>
        <v>1</v>
      </c>
      <c r="AC62" s="97">
        <f>IF(ISNA(MATCH($N62,'Overlap Study'!H$53:H$132,0)),0,1)</f>
        <v>0</v>
      </c>
      <c r="AD62" s="106">
        <f>IF(ISNA(MATCH($N62,'Overlap Study'!B$53:B$100,0)),0,1)</f>
        <v>1</v>
      </c>
      <c r="AF62" s="97"/>
      <c r="AH62" s="164">
        <v>135</v>
      </c>
      <c r="AI62" s="210">
        <f>SUM(AJ62:AS62)</f>
        <v>2</v>
      </c>
      <c r="AJ62" s="97">
        <f>IF(ISNA(MATCH($AH62,'Overlap Study'!$DY$186:$DY$245,0)),0,1)</f>
        <v>0</v>
      </c>
      <c r="AK62" s="97">
        <f>IF(ISNA(MATCH($AH62,'Overlap Study'!$DJ$186:$DJ$233,0)),0,1)</f>
        <v>0</v>
      </c>
      <c r="AL62" s="99">
        <f>IF(ISNA(MATCH($AH62,'Overlap Study'!$CU$186:$CU$233,0)),0,1)</f>
        <v>0</v>
      </c>
      <c r="AM62" s="99">
        <f>IF(ISNA(MATCH($AH62,'Overlap Study'!$CG$186:$CG$233,0)),0,1)</f>
        <v>0</v>
      </c>
      <c r="AN62" s="97">
        <f>IF(ISNA(MATCH($AH62,'Overlap Study'!$BU$186:$BU$233,0)),0,1)</f>
        <v>0</v>
      </c>
      <c r="AO62" s="97">
        <f>IF(ISNA(MATCH(AH62,'Overlap Study'!BJ$186:BJ$233,0)),0,1)</f>
        <v>1</v>
      </c>
      <c r="AP62" s="97">
        <f>IF(ISNA(MATCH($AH62,'Overlap Study'!AZ$186:AZ$233,0)),0,1)</f>
        <v>0</v>
      </c>
      <c r="AQ62" s="97">
        <f>IF(ISNA(MATCH($AH62,'Overlap Study'!AT$186:AT$233,0)),0,1)</f>
        <v>0</v>
      </c>
      <c r="AR62" s="97">
        <f>IF(ISNA(MATCH($AH62,'Overlap Study'!AN$186:AN$233,0)),0,1)</f>
        <v>0</v>
      </c>
      <c r="AS62" s="97">
        <f>IF(ISNA(MATCH($AH62,'Overlap Study'!AH$186:AH$233,0)),0,1)</f>
        <v>1</v>
      </c>
      <c r="AT62" s="97">
        <f>IF(ISNA(MATCH(AH62,'Overlap Study'!$AB$186:$AB$233,0)),0,1)</f>
        <v>0</v>
      </c>
      <c r="AU62" s="97">
        <f>IF(ISNA(MATCH($AH62,'Overlap Study'!$V$186:$V$233,0)),0,1)</f>
        <v>0</v>
      </c>
      <c r="AV62" s="97">
        <f>IF(ISNA(MATCH($AH62,'Overlap Study'!$P$186:$P$233,0)),0,1)</f>
        <v>0</v>
      </c>
      <c r="AW62" s="97"/>
      <c r="AX62" s="106"/>
      <c r="AZ62" s="98"/>
      <c r="BB62" s="97"/>
      <c r="BC62" s="164">
        <v>108</v>
      </c>
      <c r="BD62" s="105">
        <f>SUM(BE62:BN62)</f>
        <v>1</v>
      </c>
      <c r="BE62" s="112">
        <f>IF(ISNA(MATCH($BC62,'Overlap Study'!$DZ$186:$DZ$240,0)),0,1)</f>
        <v>0</v>
      </c>
      <c r="BF62" s="97">
        <f>IF(ISNA(MATCH(BC62,'Overlap Study'!$DJ$240:$DJ$263,0)),0,1)</f>
        <v>0</v>
      </c>
      <c r="BG62" s="99">
        <f>IF(ISNA(MATCH(BC62,'Overlap Study'!$CU$240:$CU$263,0)),0,1)</f>
        <v>0</v>
      </c>
      <c r="BH62" s="99">
        <f>IF(ISNA(MATCH(BC62,'Overlap Study'!$CG$240:$CG$263,0)),0,1)</f>
        <v>0</v>
      </c>
      <c r="BI62" s="97">
        <f>IF(ISNA(MATCH(BC62,'Overlap Study'!$BU$240:$BU$263,0)),0,1)</f>
        <v>0</v>
      </c>
      <c r="BJ62" s="97">
        <f>IF(ISNA(MATCH(BC62,'Overlap Study'!$BJ$240:$BJ$263,0)),0,1)</f>
        <v>0</v>
      </c>
      <c r="BK62" s="97">
        <f>IF(ISNA(MATCH(BC62,'Overlap Study'!$AZ$240:$AZ$263,0)),0,1)</f>
        <v>0</v>
      </c>
      <c r="BL62" s="97">
        <f>IF(ISNA(MATCH(BC62,'Overlap Study'!$AT$240:$AT$263,0)),0,1)</f>
        <v>0</v>
      </c>
      <c r="BM62" s="97">
        <f>IF(ISNA(MATCH(BC62,'Overlap Study'!$AN$240:$AN$263,0)),0,1)</f>
        <v>0</v>
      </c>
      <c r="BN62" s="106">
        <f>IF(ISNA(MATCH(BC62,'Overlap Study'!$AH$240:$AH$263,0)),0,1)</f>
        <v>1</v>
      </c>
      <c r="BO62" s="97">
        <f>IF(ISNA(MATCH(BC62,'Overlap Study'!$AB$240:$AB$263,0)),0,1)</f>
        <v>0</v>
      </c>
      <c r="BP62" s="97">
        <f>IF(ISNA(MATCH(BC62,'Overlap Study'!$V$240:$V$263,0)),0,1)</f>
        <v>0</v>
      </c>
      <c r="BQ62" s="97">
        <f>IF(ISNA(MATCH(BC62,'Overlap Study'!$P$240:$P$263,0)),0,1)</f>
        <v>0</v>
      </c>
      <c r="BR62" s="97"/>
      <c r="BS62" s="106"/>
      <c r="BT62">
        <f t="shared" si="7"/>
        <v>3</v>
      </c>
      <c r="BU62" s="153"/>
      <c r="BX62" s="133">
        <v>1503</v>
      </c>
      <c r="BY62" s="210">
        <f>SUM(CA62:CI62)</f>
        <v>1</v>
      </c>
      <c r="BZ62" s="112">
        <f>IF(ISNA(MATCH(BX62,'Overlap Study'!$EA$186:$EA$240,0)),0,1)</f>
        <v>0</v>
      </c>
      <c r="CA62" s="97">
        <f>IF(ISNA(MATCH(BX62,'Overlap Study'!$DJ$270:$DJ$281,0)),0,1)</f>
        <v>0</v>
      </c>
      <c r="CB62" s="99">
        <f>IF(ISNA(MATCH(BX62,'Overlap Study'!$CU$270:$CU$281,0)),0,1)</f>
        <v>0</v>
      </c>
      <c r="CC62" s="99">
        <f>IF(ISNA(MATCH(BX62,'Overlap Study'!$CG$270:$CG$281,0)),0,1)</f>
        <v>1</v>
      </c>
      <c r="CD62" s="97">
        <f>IF(ISNA(MATCH(BX62,'Overlap Study'!$BU$270:$BU$281,0)),0,1)</f>
        <v>0</v>
      </c>
      <c r="CE62" s="97">
        <f>IF(ISNA(MATCH(BX62,'Overlap Study'!$BJ$270:$BJ$281,0)),0,1)</f>
        <v>0</v>
      </c>
      <c r="CF62" s="97">
        <f>IF(ISNA(MATCH(BX62,'Overlap Study'!$AZ$270:$AZ$281,0)),0,1)</f>
        <v>0</v>
      </c>
      <c r="CG62" s="97">
        <f>IF(ISNA(MATCH(BX62,'Overlap Study'!$AT$270:$AT$281,0)),0,1)</f>
        <v>0</v>
      </c>
      <c r="CH62" s="97">
        <f>IF(ISNA(MATCH(BX62,'Overlap Study'!$AN$270:$AN$281,0)),0,1)</f>
        <v>0</v>
      </c>
      <c r="CI62" s="106">
        <f>IF(ISNA(MATCH(BX62,'Overlap Study'!$AH$270:$AH$281,0)),0,1)</f>
        <v>0</v>
      </c>
      <c r="CJ62" s="97">
        <f>IF(ISNA(MATCH($BX62,'Overlap Study'!$AB$270:$AB$281,0)),0,1)</f>
        <v>0</v>
      </c>
      <c r="CK62" s="97">
        <f>IF(ISNA(MATCH($BX62,'Overlap Study'!$V$270:$V$281,0)),0,1)</f>
        <v>0</v>
      </c>
      <c r="CL62" s="97">
        <f>IF(ISNA(MATCH($BX62,'Overlap Study'!$P$270:$P$281,0)),0,1)</f>
        <v>0</v>
      </c>
      <c r="CM62" s="97"/>
      <c r="CN62" s="106"/>
      <c r="CO62">
        <f t="shared" si="8"/>
        <v>6</v>
      </c>
    </row>
    <row r="63" spans="1:93" x14ac:dyDescent="0.2">
      <c r="A63" s="98"/>
      <c r="L63" s="118">
        <f t="shared" si="5"/>
        <v>62</v>
      </c>
      <c r="N63" s="105">
        <v>93</v>
      </c>
      <c r="O63" s="210">
        <f>SUM(P63:Y63)</f>
        <v>4</v>
      </c>
      <c r="P63" s="97">
        <f>IF(ISNA(MATCH(N63,'Overlap Study'!DY$62:DY$174,0)),0,1)</f>
        <v>0</v>
      </c>
      <c r="Q63" s="97">
        <f>IF(ISNA(MATCH(N63,'Overlap Study'!DJ$62:DJ$157,0)),0,1)</f>
        <v>0</v>
      </c>
      <c r="R63" s="99">
        <f>IF(ISNA(MATCH(N63,'Overlap Study'!CU$62:CU$157,0)),0,1)</f>
        <v>0</v>
      </c>
      <c r="S63" s="99">
        <f>IF(ISNA(MATCH(N63,'Overlap Study'!CG$62:CG$157,0)),0,1)</f>
        <v>0</v>
      </c>
      <c r="T63" s="97">
        <f>IF(ISNA(MATCH(N63,'Overlap Study'!BU$62:BU$157,0)),0,1)</f>
        <v>0</v>
      </c>
      <c r="U63" s="97">
        <f>IF(ISNA(MATCH(N63,'Overlap Study'!BJ$62:BJ$157,0)),0,1)</f>
        <v>0</v>
      </c>
      <c r="V63" s="97">
        <f>IF(ISNA(MATCH($N63,'Overlap Study'!AZ$62:AZ$157,0)),0,1)</f>
        <v>1</v>
      </c>
      <c r="W63" s="97">
        <f>IF(ISNA(MATCH($N63,'Overlap Study'!AT$62:AT$157,0)),0,1)</f>
        <v>1</v>
      </c>
      <c r="X63" s="97">
        <f>IF(ISNA(MATCH($N63,'Overlap Study'!AN$62:AN$157,0)),0,1)</f>
        <v>1</v>
      </c>
      <c r="Y63" s="106">
        <f>IF(ISNA(MATCH($N63,'Overlap Study'!AH$62:AH$157,0)),0,1)</f>
        <v>1</v>
      </c>
      <c r="Z63" s="97">
        <f>IF(ISNA(MATCH($N63,'Overlap Study'!AB$62:AB$157,0)),0,1)</f>
        <v>1</v>
      </c>
      <c r="AA63" s="97">
        <f>IF(ISNA(MATCH($N63,'Overlap Study'!V$62:V$157,0)),0,1)</f>
        <v>0</v>
      </c>
      <c r="AB63" s="97">
        <f>IF(ISNA(MATCH($N63,'Overlap Study'!P$62:P$157,0)),0,1)</f>
        <v>1</v>
      </c>
      <c r="AC63" s="97">
        <f>IF(ISNA(MATCH($N63,'Overlap Study'!H$53:H$132,0)),0,1)</f>
        <v>0</v>
      </c>
      <c r="AD63" s="106">
        <f>IF(ISNA(MATCH($N63,'Overlap Study'!B$53:B$100,0)),0,1)</f>
        <v>0</v>
      </c>
      <c r="AF63" s="97"/>
      <c r="AH63" s="164">
        <v>141</v>
      </c>
      <c r="AI63" s="210">
        <f>SUM(AJ63:AS63)</f>
        <v>2</v>
      </c>
      <c r="AJ63" s="97">
        <f>IF(ISNA(MATCH($AH63,'Overlap Study'!$DY$186:$DY$245,0)),0,1)</f>
        <v>0</v>
      </c>
      <c r="AK63" s="97">
        <f>IF(ISNA(MATCH($AH63,'Overlap Study'!$DJ$186:$DJ$233,0)),0,1)</f>
        <v>0</v>
      </c>
      <c r="AL63" s="99">
        <f>IF(ISNA(MATCH($AH63,'Overlap Study'!$CU$186:$CU$233,0)),0,1)</f>
        <v>0</v>
      </c>
      <c r="AM63" s="99">
        <f>IF(ISNA(MATCH($AH63,'Overlap Study'!$CG$186:$CG$233,0)),0,1)</f>
        <v>0</v>
      </c>
      <c r="AN63" s="97">
        <f>IF(ISNA(MATCH($AH63,'Overlap Study'!$BU$186:$BU$233,0)),0,1)</f>
        <v>1</v>
      </c>
      <c r="AO63" s="97">
        <f>IF(ISNA(MATCH(AH63,'Overlap Study'!BJ$186:BJ$233,0)),0,1)</f>
        <v>0</v>
      </c>
      <c r="AP63" s="97">
        <f>IF(ISNA(MATCH($AH63,'Overlap Study'!AZ$186:AZ$233,0)),0,1)</f>
        <v>1</v>
      </c>
      <c r="AQ63" s="97">
        <f>IF(ISNA(MATCH($AH63,'Overlap Study'!AT$186:AT$233,0)),0,1)</f>
        <v>0</v>
      </c>
      <c r="AR63" s="97">
        <f>IF(ISNA(MATCH($AH63,'Overlap Study'!AN$186:AN$233,0)),0,1)</f>
        <v>0</v>
      </c>
      <c r="AS63" s="97">
        <f>IF(ISNA(MATCH($AH63,'Overlap Study'!AH$186:AH$233,0)),0,1)</f>
        <v>0</v>
      </c>
      <c r="AT63" s="97">
        <f>IF(ISNA(MATCH(AH63,'Overlap Study'!$AB$186:$AB$233,0)),0,1)</f>
        <v>0</v>
      </c>
      <c r="AU63" s="97">
        <f>IF(ISNA(MATCH($AH63,'Overlap Study'!$V$186:$V$233,0)),0,1)</f>
        <v>0</v>
      </c>
      <c r="AV63" s="97">
        <f>IF(ISNA(MATCH($AH63,'Overlap Study'!$P$186:$P$233,0)),0,1)</f>
        <v>0</v>
      </c>
      <c r="AW63" s="97"/>
      <c r="AX63" s="106"/>
      <c r="AZ63" s="98"/>
      <c r="BB63" s="97"/>
      <c r="BC63" s="166">
        <v>121</v>
      </c>
      <c r="BD63" s="105">
        <f>SUM(BE63:BN63)</f>
        <v>1</v>
      </c>
      <c r="BE63" s="112">
        <f>IF(ISNA(MATCH($BC63,'Overlap Study'!$DZ$186:$DZ$240,0)),0,1)</f>
        <v>0</v>
      </c>
      <c r="BF63" s="97">
        <f>IF(ISNA(MATCH(BC63,'Overlap Study'!$DJ$240:$DJ$263,0)),0,1)</f>
        <v>0</v>
      </c>
      <c r="BG63" s="99">
        <f>IF(ISNA(MATCH(BC63,'Overlap Study'!$CU$240:$CU$263,0)),0,1)</f>
        <v>0</v>
      </c>
      <c r="BH63" s="99">
        <f>IF(ISNA(MATCH(BC63,'Overlap Study'!$CG$240:$CG$263,0)),0,1)</f>
        <v>0</v>
      </c>
      <c r="BI63" s="97">
        <f>IF(ISNA(MATCH(BC63,'Overlap Study'!$BU$240:$BU$263,0)),0,1)</f>
        <v>0</v>
      </c>
      <c r="BJ63" s="97">
        <f>IF(ISNA(MATCH(BC63,'Overlap Study'!$BJ$240:$BJ$263,0)),0,1)</f>
        <v>1</v>
      </c>
      <c r="BK63" s="97">
        <f>IF(ISNA(MATCH(BC63,'Overlap Study'!$AZ$240:$AZ$263,0)),0,1)</f>
        <v>0</v>
      </c>
      <c r="BL63" s="97">
        <f>IF(ISNA(MATCH(BC63,'Overlap Study'!$AT$240:$AT$263,0)),0,1)</f>
        <v>0</v>
      </c>
      <c r="BM63" s="97">
        <f>IF(ISNA(MATCH(BC63,'Overlap Study'!$AN$240:$AN$263,0)),0,1)</f>
        <v>0</v>
      </c>
      <c r="BN63" s="106">
        <f>IF(ISNA(MATCH(BC63,'Overlap Study'!$AH$240:$AH$263,0)),0,1)</f>
        <v>0</v>
      </c>
      <c r="BO63" s="97">
        <f>IF(ISNA(MATCH(BC63,'Overlap Study'!$AB$240:$AB$263,0)),0,1)</f>
        <v>0</v>
      </c>
      <c r="BP63" s="97">
        <f>IF(ISNA(MATCH(BC63,'Overlap Study'!$V$240:$V$263,0)),0,1)</f>
        <v>0</v>
      </c>
      <c r="BQ63" s="97">
        <f>IF(ISNA(MATCH(BC63,'Overlap Study'!$P$240:$P$263,0)),0,1)</f>
        <v>1</v>
      </c>
      <c r="BR63" s="97"/>
      <c r="BS63" s="106"/>
      <c r="BT63">
        <f t="shared" si="7"/>
        <v>5</v>
      </c>
      <c r="BU63" s="98"/>
      <c r="BX63" s="133">
        <v>1507</v>
      </c>
      <c r="BY63" s="210">
        <f>SUM(CA63:CI63)</f>
        <v>1</v>
      </c>
      <c r="BZ63" s="112">
        <f>IF(ISNA(MATCH(BX63,'Overlap Study'!$EA$186:$EA$240,0)),0,1)</f>
        <v>0</v>
      </c>
      <c r="CA63" s="97">
        <f>IF(ISNA(MATCH(BX63,'Overlap Study'!$DJ$270:$DJ$281,0)),0,1)</f>
        <v>0</v>
      </c>
      <c r="CB63" s="99">
        <f>IF(ISNA(MATCH(BX63,'Overlap Study'!$CU$270:$CU$281,0)),0,1)</f>
        <v>0</v>
      </c>
      <c r="CC63" s="99">
        <f>IF(ISNA(MATCH(BX63,'Overlap Study'!$CG$270:$CG$281,0)),0,1)</f>
        <v>0</v>
      </c>
      <c r="CD63" s="97">
        <f>IF(ISNA(MATCH(BX63,'Overlap Study'!$BU$270:$BU$281,0)),0,1)</f>
        <v>0</v>
      </c>
      <c r="CE63" s="97">
        <f>IF(ISNA(MATCH(BX63,'Overlap Study'!$BJ$270:$BJ$281,0)),0,1)</f>
        <v>1</v>
      </c>
      <c r="CF63" s="97">
        <f>IF(ISNA(MATCH(BX63,'Overlap Study'!$AZ$270:$AZ$281,0)),0,1)</f>
        <v>0</v>
      </c>
      <c r="CG63" s="97">
        <f>IF(ISNA(MATCH(BX63,'Overlap Study'!$AT$270:$AT$281,0)),0,1)</f>
        <v>0</v>
      </c>
      <c r="CH63" s="97">
        <f>IF(ISNA(MATCH(BX63,'Overlap Study'!$AN$270:$AN$281,0)),0,1)</f>
        <v>0</v>
      </c>
      <c r="CI63" s="106">
        <f>IF(ISNA(MATCH(BX63,'Overlap Study'!$AH$270:$AH$281,0)),0,1)</f>
        <v>0</v>
      </c>
      <c r="CJ63" s="97">
        <f>IF(ISNA(MATCH($BX63,'Overlap Study'!$AB$270:$AB$281,0)),0,1)</f>
        <v>0</v>
      </c>
      <c r="CK63" s="97">
        <f>IF(ISNA(MATCH($BX63,'Overlap Study'!$V$270:$V$281,0)),0,1)</f>
        <v>0</v>
      </c>
      <c r="CL63" s="97">
        <f>IF(ISNA(MATCH($BX63,'Overlap Study'!$P$270:$P$281,0)),0,1)</f>
        <v>0</v>
      </c>
      <c r="CM63" s="97"/>
      <c r="CN63" s="106"/>
      <c r="CO63">
        <f t="shared" si="8"/>
        <v>3</v>
      </c>
    </row>
    <row r="64" spans="1:93" x14ac:dyDescent="0.2">
      <c r="A64" s="153"/>
      <c r="L64" s="118">
        <f t="shared" si="5"/>
        <v>63</v>
      </c>
      <c r="N64" s="204">
        <v>126</v>
      </c>
      <c r="O64" s="210">
        <f>SUM(P64:Y64)</f>
        <v>4</v>
      </c>
      <c r="P64" s="97">
        <f>IF(ISNA(MATCH(N64,'Overlap Study'!DY$62:DY$174,0)),0,1)</f>
        <v>0</v>
      </c>
      <c r="Q64" s="97">
        <f>IF(ISNA(MATCH(N64,'Overlap Study'!DJ$62:DJ$157,0)),0,1)</f>
        <v>0</v>
      </c>
      <c r="R64" s="99">
        <f>IF(ISNA(MATCH(N64,'Overlap Study'!CU$62:CU$157,0)),0,1)</f>
        <v>0</v>
      </c>
      <c r="S64" s="99">
        <f>IF(ISNA(MATCH(N64,'Overlap Study'!CG$62:CG$157,0)),0,1)</f>
        <v>0</v>
      </c>
      <c r="T64" s="97">
        <f>IF(ISNA(MATCH(N64,'Overlap Study'!BU$62:BU$157,0)),0,1)</f>
        <v>0</v>
      </c>
      <c r="U64" s="97">
        <f>IF(ISNA(MATCH(N64,'Overlap Study'!BJ$62:BJ$157,0)),0,1)</f>
        <v>1</v>
      </c>
      <c r="V64" s="97">
        <f>IF(ISNA(MATCH($N64,'Overlap Study'!AZ$62:AZ$157,0)),0,1)</f>
        <v>0</v>
      </c>
      <c r="W64" s="97">
        <f>IF(ISNA(MATCH($N64,'Overlap Study'!AT$62:AT$157,0)),0,1)</f>
        <v>1</v>
      </c>
      <c r="X64" s="97">
        <f>IF(ISNA(MATCH($N64,'Overlap Study'!AN$62:AN$157,0)),0,1)</f>
        <v>1</v>
      </c>
      <c r="Y64" s="106">
        <f>IF(ISNA(MATCH($N64,'Overlap Study'!AH$62:AH$157,0)),0,1)</f>
        <v>1</v>
      </c>
      <c r="Z64" s="97">
        <f>IF(ISNA(MATCH($N64,'Overlap Study'!AB$62:AB$157,0)),0,1)</f>
        <v>1</v>
      </c>
      <c r="AA64" s="97">
        <f>IF(ISNA(MATCH($N64,'Overlap Study'!V$62:V$157,0)),0,1)</f>
        <v>1</v>
      </c>
      <c r="AB64" s="97">
        <f>IF(ISNA(MATCH($N64,'Overlap Study'!P$62:P$157,0)),0,1)</f>
        <v>1</v>
      </c>
      <c r="AC64" s="97">
        <f>IF(ISNA(MATCH($N64,'Overlap Study'!H$53:H$132,0)),0,1)</f>
        <v>1</v>
      </c>
      <c r="AD64" s="106">
        <f>IF(ISNA(MATCH($N64,'Overlap Study'!B$53:B$100,0)),0,1)</f>
        <v>1</v>
      </c>
      <c r="AF64" s="97"/>
      <c r="AH64" s="164">
        <v>190</v>
      </c>
      <c r="AI64" s="210">
        <f>SUM(AJ64:AS64)</f>
        <v>2</v>
      </c>
      <c r="AJ64" s="97">
        <f>IF(ISNA(MATCH($AH64,'Overlap Study'!$DY$186:$DY$245,0)),0,1)</f>
        <v>0</v>
      </c>
      <c r="AK64" s="97">
        <f>IF(ISNA(MATCH($AH64,'Overlap Study'!$DJ$186:$DJ$233,0)),0,1)</f>
        <v>0</v>
      </c>
      <c r="AL64" s="99">
        <f>IF(ISNA(MATCH($AH64,'Overlap Study'!$CU$186:$CU$233,0)),0,1)</f>
        <v>0</v>
      </c>
      <c r="AM64" s="99">
        <f>IF(ISNA(MATCH($AH64,'Overlap Study'!$CG$186:$CG$233,0)),0,1)</f>
        <v>0</v>
      </c>
      <c r="AN64" s="97">
        <f>IF(ISNA(MATCH($AH64,'Overlap Study'!$BU$186:$BU$233,0)),0,1)</f>
        <v>0</v>
      </c>
      <c r="AO64" s="97">
        <f>IF(ISNA(MATCH(AH64,'Overlap Study'!BJ$186:BJ$233,0)),0,1)</f>
        <v>0</v>
      </c>
      <c r="AP64" s="97">
        <f>IF(ISNA(MATCH($AH64,'Overlap Study'!AZ$186:AZ$233,0)),0,1)</f>
        <v>0</v>
      </c>
      <c r="AQ64" s="97">
        <f>IF(ISNA(MATCH($AH64,'Overlap Study'!AT$186:AT$233,0)),0,1)</f>
        <v>1</v>
      </c>
      <c r="AR64" s="97">
        <f>IF(ISNA(MATCH($AH64,'Overlap Study'!AN$186:AN$233,0)),0,1)</f>
        <v>1</v>
      </c>
      <c r="AS64" s="97">
        <f>IF(ISNA(MATCH($AH64,'Overlap Study'!AH$186:AH$233,0)),0,1)</f>
        <v>0</v>
      </c>
      <c r="AT64" s="97">
        <f>IF(ISNA(MATCH(AH64,'Overlap Study'!$AB$186:$AB$233,0)),0,1)</f>
        <v>0</v>
      </c>
      <c r="AU64" s="97">
        <f>IF(ISNA(MATCH($AH64,'Overlap Study'!$V$186:$V$233,0)),0,1)</f>
        <v>0</v>
      </c>
      <c r="AV64" s="97">
        <f>IF(ISNA(MATCH($AH64,'Overlap Study'!$P$186:$P$233,0)),0,1)</f>
        <v>0</v>
      </c>
      <c r="AW64" s="97"/>
      <c r="AX64" s="106"/>
      <c r="AZ64" s="98"/>
      <c r="BB64" s="97"/>
      <c r="BC64" s="164">
        <v>122</v>
      </c>
      <c r="BD64" s="105">
        <f>SUM(BE64:BN64)</f>
        <v>1</v>
      </c>
      <c r="BE64" s="112">
        <f>IF(ISNA(MATCH($BC64,'Overlap Study'!$DZ$186:$DZ$240,0)),0,1)</f>
        <v>0</v>
      </c>
      <c r="BF64" s="97">
        <f>IF(ISNA(MATCH(BC64,'Overlap Study'!$DJ$240:$DJ$263,0)),0,1)</f>
        <v>0</v>
      </c>
      <c r="BG64" s="99">
        <f>IF(ISNA(MATCH(BC64,'Overlap Study'!$CU$240:$CU$263,0)),0,1)</f>
        <v>0</v>
      </c>
      <c r="BH64" s="99">
        <f>IF(ISNA(MATCH(BC64,'Overlap Study'!$CG$240:$CG$263,0)),0,1)</f>
        <v>0</v>
      </c>
      <c r="BI64" s="97">
        <f>IF(ISNA(MATCH(BC64,'Overlap Study'!$BU$240:$BU$263,0)),0,1)</f>
        <v>0</v>
      </c>
      <c r="BJ64" s="97">
        <f>IF(ISNA(MATCH(BC64,'Overlap Study'!$BJ$240:$BJ$263,0)),0,1)</f>
        <v>0</v>
      </c>
      <c r="BK64" s="97">
        <f>IF(ISNA(MATCH(BC64,'Overlap Study'!$AZ$240:$AZ$263,0)),0,1)</f>
        <v>0</v>
      </c>
      <c r="BL64" s="97">
        <f>IF(ISNA(MATCH(BC64,'Overlap Study'!$AT$240:$AT$263,0)),0,1)</f>
        <v>0</v>
      </c>
      <c r="BM64" s="97">
        <f>IF(ISNA(MATCH(BC64,'Overlap Study'!$AN$240:$AN$263,0)),0,1)</f>
        <v>1</v>
      </c>
      <c r="BN64" s="106">
        <f>IF(ISNA(MATCH(BC64,'Overlap Study'!$AH$240:$AH$263,0)),0,1)</f>
        <v>0</v>
      </c>
      <c r="BO64" s="97">
        <f>IF(ISNA(MATCH(BC64,'Overlap Study'!$AB$240:$AB$263,0)),0,1)</f>
        <v>0</v>
      </c>
      <c r="BP64" s="97">
        <f>IF(ISNA(MATCH(BC64,'Overlap Study'!$V$240:$V$263,0)),0,1)</f>
        <v>0</v>
      </c>
      <c r="BQ64" s="97">
        <f>IF(ISNA(MATCH(BC64,'Overlap Study'!$P$240:$P$263,0)),0,1)</f>
        <v>0</v>
      </c>
      <c r="BR64" s="97"/>
      <c r="BS64" s="106"/>
      <c r="BT64">
        <f t="shared" si="7"/>
        <v>2</v>
      </c>
      <c r="BU64" s="153"/>
      <c r="BX64" s="215">
        <v>1519</v>
      </c>
      <c r="BY64" s="210">
        <f>SUM(CA64:CI64)</f>
        <v>1</v>
      </c>
      <c r="BZ64" s="112">
        <f>IF(ISNA(MATCH(BX64,'Overlap Study'!$EA$186:$EA$240,0)),0,1)</f>
        <v>0</v>
      </c>
      <c r="CA64" s="97">
        <f>IF(ISNA(MATCH(BX64,'Overlap Study'!$DJ$270:$DJ$281,0)),0,1)</f>
        <v>1</v>
      </c>
      <c r="CB64" s="99">
        <f>IF(ISNA(MATCH(BX64,'Overlap Study'!$CU$270:$CU$281,0)),0,1)</f>
        <v>0</v>
      </c>
      <c r="CC64" s="99">
        <f>IF(ISNA(MATCH(BX64,'Overlap Study'!$CG$270:$CG$281,0)),0,1)</f>
        <v>0</v>
      </c>
      <c r="CD64" s="97">
        <f>IF(ISNA(MATCH(BX64,'Overlap Study'!$BU$270:$BU$281,0)),0,1)</f>
        <v>0</v>
      </c>
      <c r="CE64" s="97">
        <f>IF(ISNA(MATCH(BX64,'Overlap Study'!$BJ$270:$BJ$281,0)),0,1)</f>
        <v>0</v>
      </c>
      <c r="CF64" s="97">
        <f>IF(ISNA(MATCH(BX64,'Overlap Study'!$AZ$270:$AZ$281,0)),0,1)</f>
        <v>0</v>
      </c>
      <c r="CG64" s="97">
        <f>IF(ISNA(MATCH(BX64,'Overlap Study'!$AT$270:$AT$281,0)),0,1)</f>
        <v>0</v>
      </c>
      <c r="CH64" s="97">
        <f>IF(ISNA(MATCH(BX64,'Overlap Study'!$AN$270:$AN$281,0)),0,1)</f>
        <v>0</v>
      </c>
      <c r="CI64" s="106">
        <f>IF(ISNA(MATCH(BX64,'Overlap Study'!$AH$270:$AH$281,0)),0,1)</f>
        <v>0</v>
      </c>
      <c r="CJ64" s="97">
        <f>IF(ISNA(MATCH($BX64,'Overlap Study'!$AB$270:$AB$281,0)),0,1)</f>
        <v>0</v>
      </c>
      <c r="CK64" s="97">
        <f>IF(ISNA(MATCH($BX64,'Overlap Study'!$V$270:$V$281,0)),0,1)</f>
        <v>0</v>
      </c>
      <c r="CL64" s="97">
        <f>IF(ISNA(MATCH($BX64,'Overlap Study'!$P$270:$P$281,0)),0,1)</f>
        <v>0</v>
      </c>
      <c r="CM64" s="97"/>
      <c r="CN64" s="106"/>
      <c r="CO64">
        <f t="shared" si="8"/>
        <v>5</v>
      </c>
    </row>
    <row r="65" spans="1:93" x14ac:dyDescent="0.2">
      <c r="A65" s="98"/>
      <c r="L65" s="118">
        <f t="shared" si="5"/>
        <v>64</v>
      </c>
      <c r="N65" s="105">
        <v>180</v>
      </c>
      <c r="O65" s="210">
        <f>SUM(P65:Y65)</f>
        <v>4</v>
      </c>
      <c r="P65" s="97">
        <f>IF(ISNA(MATCH(N65,'Overlap Study'!DY$62:DY$174,0)),0,1)</f>
        <v>1</v>
      </c>
      <c r="Q65" s="97">
        <f>IF(ISNA(MATCH(N65,'Overlap Study'!DJ$62:DJ$157,0)),0,1)</f>
        <v>0</v>
      </c>
      <c r="R65" s="99">
        <f>IF(ISNA(MATCH(N65,'Overlap Study'!CU$62:CU$157,0)),0,1)</f>
        <v>1</v>
      </c>
      <c r="S65" s="99">
        <f>IF(ISNA(MATCH(N65,'Overlap Study'!CG$62:CG$157,0)),0,1)</f>
        <v>0</v>
      </c>
      <c r="T65" s="97">
        <f>IF(ISNA(MATCH(N65,'Overlap Study'!BU$62:BU$157,0)),0,1)</f>
        <v>0</v>
      </c>
      <c r="U65" s="97">
        <f>IF(ISNA(MATCH(N65,'Overlap Study'!BJ$62:BJ$157,0)),0,1)</f>
        <v>0</v>
      </c>
      <c r="V65" s="97">
        <f>IF(ISNA(MATCH($N65,'Overlap Study'!AZ$62:AZ$157,0)),0,1)</f>
        <v>0</v>
      </c>
      <c r="W65" s="97">
        <f>IF(ISNA(MATCH($N65,'Overlap Study'!AT$62:AT$157,0)),0,1)</f>
        <v>0</v>
      </c>
      <c r="X65" s="97">
        <f>IF(ISNA(MATCH($N65,'Overlap Study'!AN$62:AN$157,0)),0,1)</f>
        <v>1</v>
      </c>
      <c r="Y65" s="106">
        <f>IF(ISNA(MATCH($N65,'Overlap Study'!AH$62:AH$157,0)),0,1)</f>
        <v>1</v>
      </c>
      <c r="Z65" s="97">
        <f>IF(ISNA(MATCH($N65,'Overlap Study'!AB$62:AB$157,0)),0,1)</f>
        <v>1</v>
      </c>
      <c r="AA65" s="97">
        <f>IF(ISNA(MATCH($N65,'Overlap Study'!V$62:V$157,0)),0,1)</f>
        <v>1</v>
      </c>
      <c r="AB65" s="97">
        <f>IF(ISNA(MATCH($N65,'Overlap Study'!P$62:P$157,0)),0,1)</f>
        <v>1</v>
      </c>
      <c r="AC65" s="97">
        <f>IF(ISNA(MATCH($N65,'Overlap Study'!H$53:H$132,0)),0,1)</f>
        <v>0</v>
      </c>
      <c r="AD65" s="106">
        <f>IF(ISNA(MATCH($N65,'Overlap Study'!B$53:B$100,0)),0,1)</f>
        <v>0</v>
      </c>
      <c r="AF65" s="97"/>
      <c r="AH65" s="164">
        <v>191</v>
      </c>
      <c r="AI65" s="210">
        <f>SUM(AJ65:AS65)</f>
        <v>2</v>
      </c>
      <c r="AJ65" s="97">
        <f>IF(ISNA(MATCH($AH65,'Overlap Study'!$DY$186:$DY$245,0)),0,1)</f>
        <v>0</v>
      </c>
      <c r="AK65" s="97">
        <f>IF(ISNA(MATCH($AH65,'Overlap Study'!$DJ$186:$DJ$233,0)),0,1)</f>
        <v>0</v>
      </c>
      <c r="AL65" s="99">
        <f>IF(ISNA(MATCH($AH65,'Overlap Study'!$CU$186:$CU$233,0)),0,1)</f>
        <v>0</v>
      </c>
      <c r="AM65" s="99">
        <f>IF(ISNA(MATCH($AH65,'Overlap Study'!$CG$186:$CG$233,0)),0,1)</f>
        <v>1</v>
      </c>
      <c r="AN65" s="97">
        <f>IF(ISNA(MATCH($AH65,'Overlap Study'!$BU$186:$BU$233,0)),0,1)</f>
        <v>0</v>
      </c>
      <c r="AO65" s="97">
        <f>IF(ISNA(MATCH(AH65,'Overlap Study'!BJ$186:BJ$233,0)),0,1)</f>
        <v>0</v>
      </c>
      <c r="AP65" s="97">
        <f>IF(ISNA(MATCH($AH65,'Overlap Study'!AZ$186:AZ$233,0)),0,1)</f>
        <v>0</v>
      </c>
      <c r="AQ65" s="97">
        <f>IF(ISNA(MATCH($AH65,'Overlap Study'!AT$186:AT$233,0)),0,1)</f>
        <v>0</v>
      </c>
      <c r="AR65" s="97">
        <f>IF(ISNA(MATCH($AH65,'Overlap Study'!AN$186:AN$233,0)),0,1)</f>
        <v>0</v>
      </c>
      <c r="AS65" s="97">
        <f>IF(ISNA(MATCH($AH65,'Overlap Study'!AH$186:AH$233,0)),0,1)</f>
        <v>1</v>
      </c>
      <c r="AT65" s="97">
        <f>IF(ISNA(MATCH(AH65,'Overlap Study'!$AB$186:$AB$233,0)),0,1)</f>
        <v>0</v>
      </c>
      <c r="AU65" s="97">
        <f>IF(ISNA(MATCH($AH65,'Overlap Study'!$V$186:$V$233,0)),0,1)</f>
        <v>0</v>
      </c>
      <c r="AV65" s="97">
        <f>IF(ISNA(MATCH($AH65,'Overlap Study'!$P$186:$P$233,0)),0,1)</f>
        <v>0</v>
      </c>
      <c r="AW65" s="97"/>
      <c r="AX65" s="106"/>
      <c r="AZ65" s="98"/>
      <c r="BB65" s="97"/>
      <c r="BC65" s="164">
        <v>141</v>
      </c>
      <c r="BD65" s="105">
        <f>SUM(BE65:BN65)</f>
        <v>1</v>
      </c>
      <c r="BE65" s="112">
        <f>IF(ISNA(MATCH($BC65,'Overlap Study'!$DZ$186:$DZ$240,0)),0,1)</f>
        <v>0</v>
      </c>
      <c r="BF65" s="97">
        <f>IF(ISNA(MATCH(BC65,'Overlap Study'!$DJ$240:$DJ$263,0)),0,1)</f>
        <v>0</v>
      </c>
      <c r="BG65" s="99">
        <f>IF(ISNA(MATCH(BC65,'Overlap Study'!$CU$240:$CU$263,0)),0,1)</f>
        <v>0</v>
      </c>
      <c r="BH65" s="99">
        <f>IF(ISNA(MATCH(BC65,'Overlap Study'!$CG$240:$CG$263,0)),0,1)</f>
        <v>0</v>
      </c>
      <c r="BI65" s="97">
        <f>IF(ISNA(MATCH(BC65,'Overlap Study'!$BU$240:$BU$263,0)),0,1)</f>
        <v>0</v>
      </c>
      <c r="BJ65" s="97">
        <f>IF(ISNA(MATCH(BC65,'Overlap Study'!$BJ$240:$BJ$263,0)),0,1)</f>
        <v>0</v>
      </c>
      <c r="BK65" s="97">
        <f>IF(ISNA(MATCH(BC65,'Overlap Study'!$AZ$240:$AZ$263,0)),0,1)</f>
        <v>1</v>
      </c>
      <c r="BL65" s="97">
        <f>IF(ISNA(MATCH(BC65,'Overlap Study'!$AT$240:$AT$263,0)),0,1)</f>
        <v>0</v>
      </c>
      <c r="BM65" s="97">
        <f>IF(ISNA(MATCH(BC65,'Overlap Study'!$AN$240:$AN$263,0)),0,1)</f>
        <v>0</v>
      </c>
      <c r="BN65" s="106">
        <f>IF(ISNA(MATCH(BC65,'Overlap Study'!$AH$240:$AH$263,0)),0,1)</f>
        <v>0</v>
      </c>
      <c r="BO65" s="97">
        <f>IF(ISNA(MATCH(BC65,'Overlap Study'!$AB$240:$AB$263,0)),0,1)</f>
        <v>0</v>
      </c>
      <c r="BP65" s="97">
        <f>IF(ISNA(MATCH(BC65,'Overlap Study'!$V$240:$V$263,0)),0,1)</f>
        <v>0</v>
      </c>
      <c r="BQ65" s="97">
        <f>IF(ISNA(MATCH(BC65,'Overlap Study'!$P$240:$P$263,0)),0,1)</f>
        <v>0</v>
      </c>
      <c r="BR65" s="97"/>
      <c r="BS65" s="106"/>
      <c r="BT65">
        <f t="shared" si="7"/>
        <v>3</v>
      </c>
      <c r="BU65" s="98"/>
      <c r="BX65" s="133">
        <v>1625</v>
      </c>
      <c r="BY65" s="210">
        <f>SUM(CA65:CI65)</f>
        <v>1</v>
      </c>
      <c r="BZ65" s="112">
        <f>IF(ISNA(MATCH(BX65,'Overlap Study'!$EA$186:$EA$240,0)),0,1)</f>
        <v>1</v>
      </c>
      <c r="CA65" s="97">
        <f>IF(ISNA(MATCH(BX65,'Overlap Study'!$DJ$270:$DJ$281,0)),0,1)</f>
        <v>0</v>
      </c>
      <c r="CB65" s="99">
        <f>IF(ISNA(MATCH(BX65,'Overlap Study'!$CU$270:$CU$281,0)),0,1)</f>
        <v>0</v>
      </c>
      <c r="CC65" s="99">
        <f>IF(ISNA(MATCH(BX65,'Overlap Study'!$CG$270:$CG$281,0)),0,1)</f>
        <v>0</v>
      </c>
      <c r="CD65" s="97">
        <f>IF(ISNA(MATCH(BX65,'Overlap Study'!$BU$270:$BU$281,0)),0,1)</f>
        <v>1</v>
      </c>
      <c r="CE65" s="97">
        <f>IF(ISNA(MATCH(BX65,'Overlap Study'!$BJ$270:$BJ$281,0)),0,1)</f>
        <v>0</v>
      </c>
      <c r="CF65" s="97">
        <f>IF(ISNA(MATCH(BX65,'Overlap Study'!$AZ$270:$AZ$281,0)),0,1)</f>
        <v>0</v>
      </c>
      <c r="CG65" s="97">
        <f>IF(ISNA(MATCH(BX65,'Overlap Study'!$AT$270:$AT$281,0)),0,1)</f>
        <v>0</v>
      </c>
      <c r="CH65" s="97">
        <f>IF(ISNA(MATCH(BX65,'Overlap Study'!$AN$270:$AN$281,0)),0,1)</f>
        <v>0</v>
      </c>
      <c r="CI65" s="106">
        <f>IF(ISNA(MATCH(BX65,'Overlap Study'!$AH$270:$AH$281,0)),0,1)</f>
        <v>0</v>
      </c>
      <c r="CJ65" s="97">
        <f>IF(ISNA(MATCH($BX65,'Overlap Study'!$AB$270:$AB$281,0)),0,1)</f>
        <v>0</v>
      </c>
      <c r="CK65" s="97">
        <f>IF(ISNA(MATCH($BX65,'Overlap Study'!$V$270:$V$281,0)),0,1)</f>
        <v>0</v>
      </c>
      <c r="CL65" s="97">
        <f>IF(ISNA(MATCH($BX65,'Overlap Study'!$P$270:$P$281,0)),0,1)</f>
        <v>0</v>
      </c>
      <c r="CM65" s="97"/>
      <c r="CN65" s="106"/>
      <c r="CO65">
        <f t="shared" si="8"/>
        <v>6</v>
      </c>
    </row>
    <row r="66" spans="1:93" x14ac:dyDescent="0.2">
      <c r="A66" s="98"/>
      <c r="L66" s="118">
        <f t="shared" si="5"/>
        <v>65</v>
      </c>
      <c r="N66" s="105">
        <v>188</v>
      </c>
      <c r="O66" s="210">
        <f>SUM(P66:Y66)</f>
        <v>4</v>
      </c>
      <c r="P66" s="97">
        <f>IF(ISNA(MATCH(N66,'Overlap Study'!DY$62:DY$174,0)),0,1)</f>
        <v>1</v>
      </c>
      <c r="Q66" s="97">
        <f>IF(ISNA(MATCH(N66,'Overlap Study'!DJ$62:DJ$157,0)),0,1)</f>
        <v>0</v>
      </c>
      <c r="R66" s="99">
        <f>IF(ISNA(MATCH(N66,'Overlap Study'!CU$62:CU$157,0)),0,1)</f>
        <v>0</v>
      </c>
      <c r="S66" s="99">
        <f>IF(ISNA(MATCH(N66,'Overlap Study'!CG$62:CG$157,0)),0,1)</f>
        <v>1</v>
      </c>
      <c r="T66" s="97">
        <f>IF(ISNA(MATCH(N66,'Overlap Study'!BU$62:BU$157,0)),0,1)</f>
        <v>1</v>
      </c>
      <c r="U66" s="97">
        <f>IF(ISNA(MATCH(N66,'Overlap Study'!BJ$62:BJ$157,0)),0,1)</f>
        <v>1</v>
      </c>
      <c r="V66" s="97">
        <f>IF(ISNA(MATCH($N66,'Overlap Study'!AZ$62:AZ$157,0)),0,1)</f>
        <v>0</v>
      </c>
      <c r="W66" s="97">
        <f>IF(ISNA(MATCH($N66,'Overlap Study'!AT$62:AT$157,0)),0,1)</f>
        <v>0</v>
      </c>
      <c r="X66" s="97">
        <f>IF(ISNA(MATCH($N66,'Overlap Study'!AN$62:AN$157,0)),0,1)</f>
        <v>0</v>
      </c>
      <c r="Y66" s="106">
        <f>IF(ISNA(MATCH($N66,'Overlap Study'!AH$62:AH$157,0)),0,1)</f>
        <v>0</v>
      </c>
      <c r="Z66" s="97">
        <f>IF(ISNA(MATCH($N66,'Overlap Study'!AB$62:AB$157,0)),0,1)</f>
        <v>1</v>
      </c>
      <c r="AA66" s="97">
        <f>IF(ISNA(MATCH($N66,'Overlap Study'!V$62:V$157,0)),0,1)</f>
        <v>1</v>
      </c>
      <c r="AB66" s="97">
        <f>IF(ISNA(MATCH($N66,'Overlap Study'!P$62:P$157,0)),0,1)</f>
        <v>1</v>
      </c>
      <c r="AC66" s="97">
        <f>IF(ISNA(MATCH($N66,'Overlap Study'!H$53:H$132,0)),0,1)</f>
        <v>0</v>
      </c>
      <c r="AD66" s="106">
        <f>IF(ISNA(MATCH($N66,'Overlap Study'!B$53:B$100,0)),0,1)</f>
        <v>0</v>
      </c>
      <c r="AF66" s="97"/>
      <c r="AH66" s="164">
        <v>201</v>
      </c>
      <c r="AI66" s="210">
        <f>SUM(AJ66:AS66)</f>
        <v>2</v>
      </c>
      <c r="AJ66" s="97">
        <f>IF(ISNA(MATCH($AH66,'Overlap Study'!$DY$186:$DY$245,0)),0,1)</f>
        <v>0</v>
      </c>
      <c r="AK66" s="97">
        <f>IF(ISNA(MATCH($AH66,'Overlap Study'!$DJ$186:$DJ$233,0)),0,1)</f>
        <v>0</v>
      </c>
      <c r="AL66" s="99">
        <f>IF(ISNA(MATCH($AH66,'Overlap Study'!$CU$186:$CU$233,0)),0,1)</f>
        <v>0</v>
      </c>
      <c r="AM66" s="99">
        <f>IF(ISNA(MATCH($AH66,'Overlap Study'!$CG$186:$CG$233,0)),0,1)</f>
        <v>0</v>
      </c>
      <c r="AN66" s="97">
        <f>IF(ISNA(MATCH($AH66,'Overlap Study'!$BU$186:$BU$233,0)),0,1)</f>
        <v>1</v>
      </c>
      <c r="AO66" s="97">
        <f>IF(ISNA(MATCH(AH66,'Overlap Study'!BJ$186:BJ$233,0)),0,1)</f>
        <v>0</v>
      </c>
      <c r="AP66" s="97">
        <f>IF(ISNA(MATCH($AH66,'Overlap Study'!AZ$186:AZ$233,0)),0,1)</f>
        <v>0</v>
      </c>
      <c r="AQ66" s="97">
        <f>IF(ISNA(MATCH($AH66,'Overlap Study'!AT$186:AT$233,0)),0,1)</f>
        <v>0</v>
      </c>
      <c r="AR66" s="97">
        <f>IF(ISNA(MATCH($AH66,'Overlap Study'!AN$186:AN$233,0)),0,1)</f>
        <v>1</v>
      </c>
      <c r="AS66" s="97">
        <f>IF(ISNA(MATCH($AH66,'Overlap Study'!AH$186:AH$233,0)),0,1)</f>
        <v>0</v>
      </c>
      <c r="AT66" s="97">
        <f>IF(ISNA(MATCH(AH66,'Overlap Study'!$AB$186:$AB$233,0)),0,1)</f>
        <v>0</v>
      </c>
      <c r="AU66" s="97">
        <f>IF(ISNA(MATCH($AH66,'Overlap Study'!$V$186:$V$233,0)),0,1)</f>
        <v>1</v>
      </c>
      <c r="AV66" s="97">
        <f>IF(ISNA(MATCH($AH66,'Overlap Study'!$P$186:$P$233,0)),0,1)</f>
        <v>1</v>
      </c>
      <c r="AW66" s="97"/>
      <c r="AX66" s="106"/>
      <c r="AZ66" s="98"/>
      <c r="BB66" s="97"/>
      <c r="BC66" s="164">
        <v>173</v>
      </c>
      <c r="BD66" s="105">
        <f>SUM(BE66:BN66)</f>
        <v>1</v>
      </c>
      <c r="BE66" s="112">
        <f>IF(ISNA(MATCH($BC66,'Overlap Study'!$DZ$186:$DZ$240,0)),0,1)</f>
        <v>0</v>
      </c>
      <c r="BF66" s="97">
        <f>IF(ISNA(MATCH(BC66,'Overlap Study'!$DJ$240:$DJ$263,0)),0,1)</f>
        <v>0</v>
      </c>
      <c r="BG66" s="99">
        <f>IF(ISNA(MATCH(BC66,'Overlap Study'!$CU$240:$CU$263,0)),0,1)</f>
        <v>0</v>
      </c>
      <c r="BH66" s="99">
        <f>IF(ISNA(MATCH(BC66,'Overlap Study'!$CG$240:$CG$263,0)),0,1)</f>
        <v>0</v>
      </c>
      <c r="BI66" s="97">
        <f>IF(ISNA(MATCH(BC66,'Overlap Study'!$BU$240:$BU$263,0)),0,1)</f>
        <v>0</v>
      </c>
      <c r="BJ66" s="97">
        <f>IF(ISNA(MATCH(BC66,'Overlap Study'!$BJ$240:$BJ$263,0)),0,1)</f>
        <v>0</v>
      </c>
      <c r="BK66" s="97">
        <f>IF(ISNA(MATCH(BC66,'Overlap Study'!$AZ$240:$AZ$263,0)),0,1)</f>
        <v>0</v>
      </c>
      <c r="BL66" s="97">
        <f>IF(ISNA(MATCH(BC66,'Overlap Study'!$AT$240:$AT$263,0)),0,1)</f>
        <v>1</v>
      </c>
      <c r="BM66" s="97">
        <f>IF(ISNA(MATCH(BC66,'Overlap Study'!$AN$240:$AN$263,0)),0,1)</f>
        <v>0</v>
      </c>
      <c r="BN66" s="106">
        <f>IF(ISNA(MATCH(BC66,'Overlap Study'!$AH$240:$AH$263,0)),0,1)</f>
        <v>0</v>
      </c>
      <c r="BO66" s="97">
        <f>IF(ISNA(MATCH(BC66,'Overlap Study'!$AB$240:$AB$263,0)),0,1)</f>
        <v>0</v>
      </c>
      <c r="BP66" s="97">
        <f>IF(ISNA(MATCH(BC66,'Overlap Study'!$V$240:$V$263,0)),0,1)</f>
        <v>1</v>
      </c>
      <c r="BQ66" s="97">
        <f>IF(ISNA(MATCH(BC66,'Overlap Study'!$P$240:$P$263,0)),0,1)</f>
        <v>1</v>
      </c>
      <c r="BR66" s="97"/>
      <c r="BS66" s="106"/>
      <c r="BT66">
        <f t="shared" ref="BT66:BT97" si="9">INDEX($N$2:$O$418,MATCH(BC66,$N$2:$N$418,0),2)</f>
        <v>3</v>
      </c>
      <c r="BU66" s="153"/>
      <c r="BX66" s="215">
        <v>1640</v>
      </c>
      <c r="BY66" s="210">
        <f>SUM(CA66:CI66)</f>
        <v>1</v>
      </c>
      <c r="BZ66" s="112">
        <f>IF(ISNA(MATCH(BX66,'Overlap Study'!$EA$186:$EA$240,0)),0,1)</f>
        <v>1</v>
      </c>
      <c r="CA66" s="97">
        <f>IF(ISNA(MATCH(BX66,'Overlap Study'!$DJ$270:$DJ$281,0)),0,1)</f>
        <v>1</v>
      </c>
      <c r="CB66" s="99">
        <f>IF(ISNA(MATCH(BX66,'Overlap Study'!$CU$270:$CU$281,0)),0,1)</f>
        <v>0</v>
      </c>
      <c r="CC66" s="99">
        <f>IF(ISNA(MATCH(BX66,'Overlap Study'!$CG$270:$CG$281,0)),0,1)</f>
        <v>0</v>
      </c>
      <c r="CD66" s="97">
        <f>IF(ISNA(MATCH(BX66,'Overlap Study'!$BU$270:$BU$281,0)),0,1)</f>
        <v>0</v>
      </c>
      <c r="CE66" s="97">
        <f>IF(ISNA(MATCH(BX66,'Overlap Study'!$BJ$270:$BJ$281,0)),0,1)</f>
        <v>0</v>
      </c>
      <c r="CF66" s="97">
        <f>IF(ISNA(MATCH(BX66,'Overlap Study'!$AZ$270:$AZ$281,0)),0,1)</f>
        <v>0</v>
      </c>
      <c r="CG66" s="97">
        <f>IF(ISNA(MATCH(BX66,'Overlap Study'!$AT$270:$AT$281,0)),0,1)</f>
        <v>0</v>
      </c>
      <c r="CH66" s="97">
        <f>IF(ISNA(MATCH(BX66,'Overlap Study'!$AN$270:$AN$281,0)),0,1)</f>
        <v>0</v>
      </c>
      <c r="CI66" s="106">
        <f>IF(ISNA(MATCH(BX66,'Overlap Study'!$AH$270:$AH$281,0)),0,1)</f>
        <v>0</v>
      </c>
      <c r="CJ66" s="97">
        <f>IF(ISNA(MATCH($BX66,'Overlap Study'!$AB$270:$AB$281,0)),0,1)</f>
        <v>0</v>
      </c>
      <c r="CK66" s="97">
        <f>IF(ISNA(MATCH($BX66,'Overlap Study'!$V$270:$V$281,0)),0,1)</f>
        <v>0</v>
      </c>
      <c r="CL66" s="97">
        <f>IF(ISNA(MATCH($BX66,'Overlap Study'!$P$270:$P$281,0)),0,1)</f>
        <v>0</v>
      </c>
      <c r="CM66" s="97"/>
      <c r="CN66" s="106"/>
      <c r="CO66">
        <f t="shared" si="8"/>
        <v>2</v>
      </c>
    </row>
    <row r="67" spans="1:93" x14ac:dyDescent="0.2">
      <c r="A67" s="98"/>
      <c r="L67" s="118">
        <f t="shared" si="5"/>
        <v>66</v>
      </c>
      <c r="N67" s="107">
        <v>191</v>
      </c>
      <c r="O67" s="210">
        <f>SUM(P67:Y67)</f>
        <v>4</v>
      </c>
      <c r="P67" s="97">
        <f>IF(ISNA(MATCH(N67,'Overlap Study'!DY$62:DY$174,0)),0,1)</f>
        <v>0</v>
      </c>
      <c r="Q67" s="97">
        <f>IF(ISNA(MATCH(N67,'Overlap Study'!DJ$62:DJ$157,0)),0,1)</f>
        <v>0</v>
      </c>
      <c r="R67" s="99">
        <f>IF(ISNA(MATCH(N67,'Overlap Study'!CU$62:CU$157,0)),0,1)</f>
        <v>0</v>
      </c>
      <c r="S67" s="99">
        <f>IF(ISNA(MATCH(N67,'Overlap Study'!CG$62:CG$157,0)),0,1)</f>
        <v>1</v>
      </c>
      <c r="T67" s="97">
        <f>IF(ISNA(MATCH(N67,'Overlap Study'!BU$62:BU$157,0)),0,1)</f>
        <v>0</v>
      </c>
      <c r="U67" s="97">
        <f>IF(ISNA(MATCH(N67,'Overlap Study'!BJ$62:BJ$157,0)),0,1)</f>
        <v>0</v>
      </c>
      <c r="V67" s="97">
        <f>IF(ISNA(MATCH($N67,'Overlap Study'!AZ$62:AZ$157,0)),0,1)</f>
        <v>1</v>
      </c>
      <c r="W67" s="97">
        <f>IF(ISNA(MATCH($N67,'Overlap Study'!AT$62:AT$157,0)),0,1)</f>
        <v>1</v>
      </c>
      <c r="X67" s="97">
        <f>IF(ISNA(MATCH($N67,'Overlap Study'!AN$62:AN$157,0)),0,1)</f>
        <v>0</v>
      </c>
      <c r="Y67" s="106">
        <f>IF(ISNA(MATCH($N67,'Overlap Study'!AH$62:AH$157,0)),0,1)</f>
        <v>1</v>
      </c>
      <c r="Z67" s="97">
        <f>IF(ISNA(MATCH($N67,'Overlap Study'!AB$62:AB$157,0)),0,1)</f>
        <v>0</v>
      </c>
      <c r="AA67" s="97">
        <f>IF(ISNA(MATCH($N67,'Overlap Study'!V$62:V$157,0)),0,1)</f>
        <v>1</v>
      </c>
      <c r="AB67" s="97">
        <f>IF(ISNA(MATCH($N67,'Overlap Study'!P$62:P$157,0)),0,1)</f>
        <v>0</v>
      </c>
      <c r="AC67" s="97">
        <f>IF(ISNA(MATCH($N67,'Overlap Study'!H$53:H$132,0)),0,1)</f>
        <v>0</v>
      </c>
      <c r="AD67" s="106">
        <f>IF(ISNA(MATCH($N67,'Overlap Study'!B$53:B$100,0)),0,1)</f>
        <v>0</v>
      </c>
      <c r="AF67" s="97"/>
      <c r="AH67" s="164">
        <v>207</v>
      </c>
      <c r="AI67" s="210">
        <f>SUM(AJ67:AS67)</f>
        <v>2</v>
      </c>
      <c r="AJ67" s="97">
        <f>IF(ISNA(MATCH($AH67,'Overlap Study'!$DY$186:$DY$245,0)),0,1)</f>
        <v>0</v>
      </c>
      <c r="AK67" s="97">
        <f>IF(ISNA(MATCH($AH67,'Overlap Study'!$DJ$186:$DJ$233,0)),0,1)</f>
        <v>0</v>
      </c>
      <c r="AL67" s="99">
        <f>IF(ISNA(MATCH($AH67,'Overlap Study'!$CU$186:$CU$233,0)),0,1)</f>
        <v>1</v>
      </c>
      <c r="AM67" s="99">
        <f>IF(ISNA(MATCH($AH67,'Overlap Study'!$CG$186:$CG$233,0)),0,1)</f>
        <v>0</v>
      </c>
      <c r="AN67" s="97">
        <f>IF(ISNA(MATCH($AH67,'Overlap Study'!$BU$186:$BU$233,0)),0,1)</f>
        <v>0</v>
      </c>
      <c r="AO67" s="97">
        <f>IF(ISNA(MATCH(AH67,'Overlap Study'!BJ$186:BJ$233,0)),0,1)</f>
        <v>0</v>
      </c>
      <c r="AP67" s="97">
        <f>IF(ISNA(MATCH($AH67,'Overlap Study'!AZ$186:AZ$233,0)),0,1)</f>
        <v>1</v>
      </c>
      <c r="AQ67" s="97">
        <f>IF(ISNA(MATCH($AH67,'Overlap Study'!AT$186:AT$233,0)),0,1)</f>
        <v>0</v>
      </c>
      <c r="AR67" s="97">
        <f>IF(ISNA(MATCH($AH67,'Overlap Study'!AN$186:AN$233,0)),0,1)</f>
        <v>0</v>
      </c>
      <c r="AS67" s="97">
        <f>IF(ISNA(MATCH($AH67,'Overlap Study'!AH$186:AH$233,0)),0,1)</f>
        <v>0</v>
      </c>
      <c r="AT67" s="97">
        <f>IF(ISNA(MATCH(AH67,'Overlap Study'!$AB$186:$AB$233,0)),0,1)</f>
        <v>0</v>
      </c>
      <c r="AU67" s="97">
        <f>IF(ISNA(MATCH($AH67,'Overlap Study'!$V$186:$V$233,0)),0,1)</f>
        <v>0</v>
      </c>
      <c r="AV67" s="97">
        <f>IF(ISNA(MATCH($AH67,'Overlap Study'!$P$186:$P$233,0)),0,1)</f>
        <v>0</v>
      </c>
      <c r="AW67" s="97"/>
      <c r="AX67" s="106"/>
      <c r="AZ67" s="98"/>
      <c r="BB67" s="97"/>
      <c r="BC67" s="164">
        <v>176</v>
      </c>
      <c r="BD67" s="105">
        <f>SUM(BE67:BN67)</f>
        <v>1</v>
      </c>
      <c r="BE67" s="112">
        <f>IF(ISNA(MATCH($BC67,'Overlap Study'!$DZ$186:$DZ$240,0)),0,1)</f>
        <v>0</v>
      </c>
      <c r="BF67" s="97">
        <f>IF(ISNA(MATCH(BC67,'Overlap Study'!$DJ$240:$DJ$263,0)),0,1)</f>
        <v>0</v>
      </c>
      <c r="BG67" s="99">
        <f>IF(ISNA(MATCH(BC67,'Overlap Study'!$CU$240:$CU$263,0)),0,1)</f>
        <v>0</v>
      </c>
      <c r="BH67" s="99">
        <f>IF(ISNA(MATCH(BC67,'Overlap Study'!$CG$240:$CG$263,0)),0,1)</f>
        <v>0</v>
      </c>
      <c r="BI67" s="97">
        <f>IF(ISNA(MATCH(BC67,'Overlap Study'!$BU$240:$BU$263,0)),0,1)</f>
        <v>0</v>
      </c>
      <c r="BJ67" s="97">
        <f>IF(ISNA(MATCH(BC67,'Overlap Study'!$BJ$240:$BJ$263,0)),0,1)</f>
        <v>0</v>
      </c>
      <c r="BK67" s="97">
        <f>IF(ISNA(MATCH(BC67,'Overlap Study'!$AZ$240:$AZ$263,0)),0,1)</f>
        <v>0</v>
      </c>
      <c r="BL67" s="97">
        <f>IF(ISNA(MATCH(BC67,'Overlap Study'!$AT$240:$AT$263,0)),0,1)</f>
        <v>0</v>
      </c>
      <c r="BM67" s="97">
        <f>IF(ISNA(MATCH(BC67,'Overlap Study'!$AN$240:$AN$263,0)),0,1)</f>
        <v>1</v>
      </c>
      <c r="BN67" s="106">
        <f>IF(ISNA(MATCH(BC67,'Overlap Study'!$AH$240:$AH$263,0)),0,1)</f>
        <v>0</v>
      </c>
      <c r="BO67" s="97">
        <f>IF(ISNA(MATCH(BC67,'Overlap Study'!$AB$240:$AB$263,0)),0,1)</f>
        <v>1</v>
      </c>
      <c r="BP67" s="97">
        <f>IF(ISNA(MATCH(BC67,'Overlap Study'!$V$240:$V$263,0)),0,1)</f>
        <v>0</v>
      </c>
      <c r="BQ67" s="97">
        <f>IF(ISNA(MATCH(BC67,'Overlap Study'!$P$240:$P$263,0)),0,1)</f>
        <v>0</v>
      </c>
      <c r="BR67" s="97"/>
      <c r="BS67" s="106"/>
      <c r="BT67">
        <f t="shared" si="9"/>
        <v>3</v>
      </c>
      <c r="BU67" s="98"/>
      <c r="BX67" s="215">
        <v>1678</v>
      </c>
      <c r="BY67" s="210">
        <f>SUM(CA67:CI67)</f>
        <v>1</v>
      </c>
      <c r="BZ67" s="112">
        <f>IF(ISNA(MATCH(BX67,'Overlap Study'!$EA$186:$EA$240,0)),0,1)</f>
        <v>1</v>
      </c>
      <c r="CA67" s="97">
        <f>IF(ISNA(MATCH(BX67,'Overlap Study'!$DJ$270:$DJ$281,0)),0,1)</f>
        <v>1</v>
      </c>
      <c r="CB67" s="99">
        <f>IF(ISNA(MATCH(BX67,'Overlap Study'!$CU$270:$CU$281,0)),0,1)</f>
        <v>0</v>
      </c>
      <c r="CC67" s="99">
        <f>IF(ISNA(MATCH(BX67,'Overlap Study'!$CG$270:$CG$281,0)),0,1)</f>
        <v>0</v>
      </c>
      <c r="CD67" s="97">
        <f>IF(ISNA(MATCH(BX67,'Overlap Study'!$BU$270:$BU$281,0)),0,1)</f>
        <v>0</v>
      </c>
      <c r="CE67" s="97">
        <f>IF(ISNA(MATCH(BX67,'Overlap Study'!$BJ$270:$BJ$281,0)),0,1)</f>
        <v>0</v>
      </c>
      <c r="CF67" s="97">
        <f>IF(ISNA(MATCH(BX67,'Overlap Study'!$AZ$270:$AZ$281,0)),0,1)</f>
        <v>0</v>
      </c>
      <c r="CG67" s="97">
        <f>IF(ISNA(MATCH(BX67,'Overlap Study'!$AT$270:$AT$281,0)),0,1)</f>
        <v>0</v>
      </c>
      <c r="CH67" s="97">
        <f>IF(ISNA(MATCH(BX67,'Overlap Study'!$AN$270:$AN$281,0)),0,1)</f>
        <v>0</v>
      </c>
      <c r="CI67" s="106">
        <f>IF(ISNA(MATCH(BX67,'Overlap Study'!$AH$270:$AH$281,0)),0,1)</f>
        <v>0</v>
      </c>
      <c r="CJ67" s="97">
        <f>IF(ISNA(MATCH($BX67,'Overlap Study'!$AB$270:$AB$281,0)),0,1)</f>
        <v>0</v>
      </c>
      <c r="CK67" s="97">
        <f>IF(ISNA(MATCH($BX67,'Overlap Study'!$V$270:$V$281,0)),0,1)</f>
        <v>0</v>
      </c>
      <c r="CL67" s="97">
        <f>IF(ISNA(MATCH($BX67,'Overlap Study'!$P$270:$P$281,0)),0,1)</f>
        <v>0</v>
      </c>
      <c r="CM67" s="97"/>
      <c r="CN67" s="106"/>
      <c r="CO67">
        <f t="shared" si="8"/>
        <v>4</v>
      </c>
    </row>
    <row r="68" spans="1:93" x14ac:dyDescent="0.2">
      <c r="A68" s="98"/>
      <c r="L68" s="118">
        <f t="shared" ref="L68:L131" si="10">L67+1</f>
        <v>67</v>
      </c>
      <c r="N68" s="105">
        <v>201</v>
      </c>
      <c r="O68" s="210">
        <f>SUM(P68:Y68)</f>
        <v>4</v>
      </c>
      <c r="P68" s="97">
        <f>IF(ISNA(MATCH(N68,'Overlap Study'!DY$62:DY$174,0)),0,1)</f>
        <v>0</v>
      </c>
      <c r="Q68" s="97">
        <f>IF(ISNA(MATCH(N68,'Overlap Study'!DJ$62:DJ$157,0)),0,1)</f>
        <v>0</v>
      </c>
      <c r="R68" s="99">
        <f>IF(ISNA(MATCH(N68,'Overlap Study'!CU$62:CU$157,0)),0,1)</f>
        <v>0</v>
      </c>
      <c r="S68" s="99">
        <f>IF(ISNA(MATCH(N68,'Overlap Study'!CG$62:CG$157,0)),0,1)</f>
        <v>0</v>
      </c>
      <c r="T68" s="97">
        <f>IF(ISNA(MATCH(N68,'Overlap Study'!BU$62:BU$157,0)),0,1)</f>
        <v>1</v>
      </c>
      <c r="U68" s="97">
        <f>IF(ISNA(MATCH(N68,'Overlap Study'!BJ$62:BJ$157,0)),0,1)</f>
        <v>1</v>
      </c>
      <c r="V68" s="97">
        <f>IF(ISNA(MATCH($N68,'Overlap Study'!AZ$62:AZ$157,0)),0,1)</f>
        <v>1</v>
      </c>
      <c r="W68" s="97">
        <f>IF(ISNA(MATCH($N68,'Overlap Study'!AT$62:AT$157,0)),0,1)</f>
        <v>0</v>
      </c>
      <c r="X68" s="97">
        <f>IF(ISNA(MATCH($N68,'Overlap Study'!AN$62:AN$157,0)),0,1)</f>
        <v>1</v>
      </c>
      <c r="Y68" s="106">
        <f>IF(ISNA(MATCH($N68,'Overlap Study'!AH$62:AH$157,0)),0,1)</f>
        <v>0</v>
      </c>
      <c r="Z68" s="97">
        <f>IF(ISNA(MATCH($N68,'Overlap Study'!AB$62:AB$157,0)),0,1)</f>
        <v>0</v>
      </c>
      <c r="AA68" s="97">
        <f>IF(ISNA(MATCH($N68,'Overlap Study'!V$62:V$157,0)),0,1)</f>
        <v>1</v>
      </c>
      <c r="AB68" s="97">
        <f>IF(ISNA(MATCH($N68,'Overlap Study'!P$62:P$157,0)),0,1)</f>
        <v>1</v>
      </c>
      <c r="AC68" s="97">
        <f>IF(ISNA(MATCH($N68,'Overlap Study'!H$53:H$132,0)),0,1)</f>
        <v>0</v>
      </c>
      <c r="AD68" s="106">
        <f>IF(ISNA(MATCH($N68,'Overlap Study'!B$53:B$100,0)),0,1)</f>
        <v>1</v>
      </c>
      <c r="AH68" s="164">
        <v>222</v>
      </c>
      <c r="AI68" s="210">
        <f>SUM(AJ68:AS68)</f>
        <v>2</v>
      </c>
      <c r="AJ68" s="97">
        <f>IF(ISNA(MATCH($AH68,'Overlap Study'!$DY$186:$DY$245,0)),0,1)</f>
        <v>0</v>
      </c>
      <c r="AK68" s="97">
        <f>IF(ISNA(MATCH($AH68,'Overlap Study'!$DJ$186:$DJ$233,0)),0,1)</f>
        <v>0</v>
      </c>
      <c r="AL68" s="99">
        <f>IF(ISNA(MATCH($AH68,'Overlap Study'!$CU$186:$CU$233,0)),0,1)</f>
        <v>0</v>
      </c>
      <c r="AM68" s="99">
        <f>IF(ISNA(MATCH($AH68,'Overlap Study'!$CG$186:$CG$233,0)),0,1)</f>
        <v>0</v>
      </c>
      <c r="AN68" s="97">
        <f>IF(ISNA(MATCH($AH68,'Overlap Study'!$BU$186:$BU$233,0)),0,1)</f>
        <v>0</v>
      </c>
      <c r="AO68" s="97">
        <f>IF(ISNA(MATCH(AH68,'Overlap Study'!BJ$186:BJ$233,0)),0,1)</f>
        <v>1</v>
      </c>
      <c r="AP68" s="97">
        <f>IF(ISNA(MATCH($AH68,'Overlap Study'!AZ$186:AZ$233,0)),0,1)</f>
        <v>0</v>
      </c>
      <c r="AQ68" s="97">
        <f>IF(ISNA(MATCH($AH68,'Overlap Study'!AT$186:AT$233,0)),0,1)</f>
        <v>0</v>
      </c>
      <c r="AR68" s="97">
        <f>IF(ISNA(MATCH($AH68,'Overlap Study'!AN$186:AN$233,0)),0,1)</f>
        <v>1</v>
      </c>
      <c r="AS68" s="97">
        <f>IF(ISNA(MATCH($AH68,'Overlap Study'!AH$186:AH$233,0)),0,1)</f>
        <v>0</v>
      </c>
      <c r="AT68" s="97">
        <f>IF(ISNA(MATCH(AH68,'Overlap Study'!$AB$186:$AB$233,0)),0,1)</f>
        <v>1</v>
      </c>
      <c r="AU68" s="97">
        <f>IF(ISNA(MATCH($AH68,'Overlap Study'!$V$186:$V$233,0)),0,1)</f>
        <v>1</v>
      </c>
      <c r="AV68" s="97">
        <f>IF(ISNA(MATCH($AH68,'Overlap Study'!$P$186:$P$233,0)),0,1)</f>
        <v>0</v>
      </c>
      <c r="AW68" s="97"/>
      <c r="AX68" s="106"/>
      <c r="AZ68" s="98"/>
      <c r="BB68" s="97"/>
      <c r="BC68" s="164">
        <v>180</v>
      </c>
      <c r="BD68" s="105">
        <f>SUM(BE68:BN68)</f>
        <v>1</v>
      </c>
      <c r="BE68" s="112">
        <f>IF(ISNA(MATCH($BC68,'Overlap Study'!$DZ$186:$DZ$240,0)),0,1)</f>
        <v>0</v>
      </c>
      <c r="BF68" s="97">
        <f>IF(ISNA(MATCH(BC68,'Overlap Study'!$DJ$240:$DJ$263,0)),0,1)</f>
        <v>0</v>
      </c>
      <c r="BG68" s="99">
        <f>IF(ISNA(MATCH(BC68,'Overlap Study'!$CU$240:$CU$263,0)),0,1)</f>
        <v>1</v>
      </c>
      <c r="BH68" s="99">
        <f>IF(ISNA(MATCH(BC68,'Overlap Study'!$CG$240:$CG$263,0)),0,1)</f>
        <v>0</v>
      </c>
      <c r="BI68" s="97">
        <f>IF(ISNA(MATCH(BC68,'Overlap Study'!$BU$240:$BU$263,0)),0,1)</f>
        <v>0</v>
      </c>
      <c r="BJ68" s="97">
        <f>IF(ISNA(MATCH(BC68,'Overlap Study'!$BJ$240:$BJ$263,0)),0,1)</f>
        <v>0</v>
      </c>
      <c r="BK68" s="97">
        <f>IF(ISNA(MATCH(BC68,'Overlap Study'!$AZ$240:$AZ$263,0)),0,1)</f>
        <v>0</v>
      </c>
      <c r="BL68" s="97">
        <f>IF(ISNA(MATCH(BC68,'Overlap Study'!$AT$240:$AT$263,0)),0,1)</f>
        <v>0</v>
      </c>
      <c r="BM68" s="97">
        <f>IF(ISNA(MATCH(BC68,'Overlap Study'!$AN$240:$AN$263,0)),0,1)</f>
        <v>0</v>
      </c>
      <c r="BN68" s="106">
        <f>IF(ISNA(MATCH(BC68,'Overlap Study'!$AH$240:$AH$263,0)),0,1)</f>
        <v>0</v>
      </c>
      <c r="BO68" s="97">
        <f>IF(ISNA(MATCH(BC68,'Overlap Study'!$AB$240:$AB$263,0)),0,1)</f>
        <v>0</v>
      </c>
      <c r="BP68" s="97">
        <f>IF(ISNA(MATCH(BC68,'Overlap Study'!$V$240:$V$263,0)),0,1)</f>
        <v>1</v>
      </c>
      <c r="BQ68" s="97">
        <f>IF(ISNA(MATCH(BC68,'Overlap Study'!$P$240:$P$263,0)),0,1)</f>
        <v>1</v>
      </c>
      <c r="BR68" s="97"/>
      <c r="BS68" s="106"/>
      <c r="BT68">
        <f t="shared" si="9"/>
        <v>4</v>
      </c>
      <c r="BX68" s="133">
        <v>1902</v>
      </c>
      <c r="BY68" s="210">
        <f>SUM(CA68:CI68)</f>
        <v>1</v>
      </c>
      <c r="BZ68" s="112">
        <f>IF(ISNA(MATCH(BX68,'Overlap Study'!$EA$186:$EA$240,0)),0,1)</f>
        <v>0</v>
      </c>
      <c r="CA68" s="97">
        <f>IF(ISNA(MATCH(BX68,'Overlap Study'!$DJ$270:$DJ$281,0)),0,1)</f>
        <v>0</v>
      </c>
      <c r="CB68" s="99">
        <f>IF(ISNA(MATCH(BX68,'Overlap Study'!$CU$270:$CU$281,0)),0,1)</f>
        <v>0</v>
      </c>
      <c r="CC68" s="99">
        <f>IF(ISNA(MATCH(BX68,'Overlap Study'!$CG$270:$CG$281,0)),0,1)</f>
        <v>0</v>
      </c>
      <c r="CD68" s="97">
        <f>IF(ISNA(MATCH(BX68,'Overlap Study'!$BU$270:$BU$281,0)),0,1)</f>
        <v>0</v>
      </c>
      <c r="CE68" s="97">
        <f>IF(ISNA(MATCH(BX68,'Overlap Study'!$BJ$270:$BJ$281,0)),0,1)</f>
        <v>0</v>
      </c>
      <c r="CF68" s="97">
        <f>IF(ISNA(MATCH(BX68,'Overlap Study'!$AZ$270:$AZ$281,0)),0,1)</f>
        <v>0</v>
      </c>
      <c r="CG68" s="97">
        <f>IF(ISNA(MATCH(BX68,'Overlap Study'!$AT$270:$AT$281,0)),0,1)</f>
        <v>1</v>
      </c>
      <c r="CH68" s="97">
        <f>IF(ISNA(MATCH(BX68,'Overlap Study'!$AN$270:$AN$281,0)),0,1)</f>
        <v>0</v>
      </c>
      <c r="CI68" s="106">
        <f>IF(ISNA(MATCH(BX68,'Overlap Study'!$AH$270:$AH$281,0)),0,1)</f>
        <v>0</v>
      </c>
      <c r="CJ68" s="97">
        <f>IF(ISNA(MATCH($BX68,'Overlap Study'!$AB$270:$AB$281,0)),0,1)</f>
        <v>0</v>
      </c>
      <c r="CK68" s="97">
        <f>IF(ISNA(MATCH($BX68,'Overlap Study'!$V$270:$V$281,0)),0,1)</f>
        <v>0</v>
      </c>
      <c r="CL68" s="97">
        <f>IF(ISNA(MATCH($BX68,'Overlap Study'!$P$270:$P$281,0)),0,1)</f>
        <v>0</v>
      </c>
      <c r="CM68" s="97"/>
      <c r="CN68" s="106"/>
      <c r="CO68">
        <f t="shared" si="8"/>
        <v>4</v>
      </c>
    </row>
    <row r="69" spans="1:93" x14ac:dyDescent="0.2">
      <c r="A69" s="98"/>
      <c r="L69" s="118">
        <f t="shared" si="10"/>
        <v>68</v>
      </c>
      <c r="N69" s="105">
        <v>229</v>
      </c>
      <c r="O69" s="210">
        <f>SUM(P69:Y69)</f>
        <v>4</v>
      </c>
      <c r="P69" s="97">
        <f>IF(ISNA(MATCH(N69,'Overlap Study'!DY$62:DY$174,0)),0,1)</f>
        <v>0</v>
      </c>
      <c r="Q69" s="97">
        <f>IF(ISNA(MATCH(N69,'Overlap Study'!DJ$62:DJ$157,0)),0,1)</f>
        <v>0</v>
      </c>
      <c r="R69" s="99">
        <f>IF(ISNA(MATCH(N69,'Overlap Study'!CU$62:CU$157,0)),0,1)</f>
        <v>0</v>
      </c>
      <c r="S69" s="99">
        <f>IF(ISNA(MATCH(N69,'Overlap Study'!CG$62:CG$157,0)),0,1)</f>
        <v>1</v>
      </c>
      <c r="T69" s="97">
        <f>IF(ISNA(MATCH(N69,'Overlap Study'!BU$62:BU$157,0)),0,1)</f>
        <v>0</v>
      </c>
      <c r="U69" s="97">
        <f>IF(ISNA(MATCH(N69,'Overlap Study'!BJ$62:BJ$157,0)),0,1)</f>
        <v>0</v>
      </c>
      <c r="V69" s="97">
        <f>IF(ISNA(MATCH($N69,'Overlap Study'!AZ$62:AZ$157,0)),0,1)</f>
        <v>0</v>
      </c>
      <c r="W69" s="97">
        <f>IF(ISNA(MATCH($N69,'Overlap Study'!AT$62:AT$157,0)),0,1)</f>
        <v>1</v>
      </c>
      <c r="X69" s="97">
        <f>IF(ISNA(MATCH($N69,'Overlap Study'!AN$62:AN$157,0)),0,1)</f>
        <v>1</v>
      </c>
      <c r="Y69" s="106">
        <f>IF(ISNA(MATCH($N69,'Overlap Study'!AH$62:AH$157,0)),0,1)</f>
        <v>1</v>
      </c>
      <c r="Z69" s="97">
        <f>IF(ISNA(MATCH($N69,'Overlap Study'!AB$62:AB$157,0)),0,1)</f>
        <v>0</v>
      </c>
      <c r="AA69" s="97">
        <f>IF(ISNA(MATCH($N69,'Overlap Study'!V$62:V$157,0)),0,1)</f>
        <v>0</v>
      </c>
      <c r="AB69" s="97">
        <f>IF(ISNA(MATCH($N69,'Overlap Study'!P$62:P$157,0)),0,1)</f>
        <v>0</v>
      </c>
      <c r="AC69" s="97">
        <f>IF(ISNA(MATCH($N69,'Overlap Study'!H$53:H$132,0)),0,1)</f>
        <v>0</v>
      </c>
      <c r="AD69" s="106">
        <f>IF(ISNA(MATCH($N69,'Overlap Study'!B$53:B$100,0)),0,1)</f>
        <v>0</v>
      </c>
      <c r="AH69" s="164">
        <v>229</v>
      </c>
      <c r="AI69" s="210">
        <f>SUM(AJ69:AS69)</f>
        <v>2</v>
      </c>
      <c r="AJ69" s="97">
        <f>IF(ISNA(MATCH($AH69,'Overlap Study'!$DY$186:$DY$245,0)),0,1)</f>
        <v>0</v>
      </c>
      <c r="AK69" s="97">
        <f>IF(ISNA(MATCH($AH69,'Overlap Study'!$DJ$186:$DJ$233,0)),0,1)</f>
        <v>0</v>
      </c>
      <c r="AL69" s="99">
        <f>IF(ISNA(MATCH($AH69,'Overlap Study'!$CU$186:$CU$233,0)),0,1)</f>
        <v>0</v>
      </c>
      <c r="AM69" s="99">
        <f>IF(ISNA(MATCH($AH69,'Overlap Study'!$CG$186:$CG$233,0)),0,1)</f>
        <v>1</v>
      </c>
      <c r="AN69" s="97">
        <f>IF(ISNA(MATCH($AH69,'Overlap Study'!$BU$186:$BU$233,0)),0,1)</f>
        <v>0</v>
      </c>
      <c r="AO69" s="97">
        <f>IF(ISNA(MATCH(AH69,'Overlap Study'!BJ$186:BJ$233,0)),0,1)</f>
        <v>0</v>
      </c>
      <c r="AP69" s="97">
        <f>IF(ISNA(MATCH($AH69,'Overlap Study'!AZ$186:AZ$233,0)),0,1)</f>
        <v>0</v>
      </c>
      <c r="AQ69" s="97">
        <f>IF(ISNA(MATCH($AH69,'Overlap Study'!AT$186:AT$233,0)),0,1)</f>
        <v>0</v>
      </c>
      <c r="AR69" s="97">
        <f>IF(ISNA(MATCH($AH69,'Overlap Study'!AN$186:AN$233,0)),0,1)</f>
        <v>0</v>
      </c>
      <c r="AS69" s="97">
        <f>IF(ISNA(MATCH($AH69,'Overlap Study'!AH$186:AH$233,0)),0,1)</f>
        <v>1</v>
      </c>
      <c r="AT69" s="97">
        <f>IF(ISNA(MATCH(AH69,'Overlap Study'!$AB$186:$AB$233,0)),0,1)</f>
        <v>0</v>
      </c>
      <c r="AU69" s="97">
        <f>IF(ISNA(MATCH($AH69,'Overlap Study'!$V$186:$V$233,0)),0,1)</f>
        <v>0</v>
      </c>
      <c r="AV69" s="97">
        <f>IF(ISNA(MATCH($AH69,'Overlap Study'!$P$186:$P$233,0)),0,1)</f>
        <v>0</v>
      </c>
      <c r="AW69" s="97"/>
      <c r="AX69" s="106"/>
      <c r="AZ69" s="98"/>
      <c r="BB69" s="97"/>
      <c r="BC69" s="164">
        <v>190</v>
      </c>
      <c r="BD69" s="105">
        <f>SUM(BE69:BN69)</f>
        <v>1</v>
      </c>
      <c r="BE69" s="112">
        <f>IF(ISNA(MATCH($BC69,'Overlap Study'!$DZ$186:$DZ$240,0)),0,1)</f>
        <v>0</v>
      </c>
      <c r="BF69" s="97">
        <f>IF(ISNA(MATCH(BC69,'Overlap Study'!$DJ$240:$DJ$263,0)),0,1)</f>
        <v>0</v>
      </c>
      <c r="BG69" s="99">
        <f>IF(ISNA(MATCH(BC69,'Overlap Study'!$CU$240:$CU$263,0)),0,1)</f>
        <v>0</v>
      </c>
      <c r="BH69" s="99">
        <f>IF(ISNA(MATCH(BC69,'Overlap Study'!$CG$240:$CG$263,0)),0,1)</f>
        <v>0</v>
      </c>
      <c r="BI69" s="97">
        <f>IF(ISNA(MATCH(BC69,'Overlap Study'!$BU$240:$BU$263,0)),0,1)</f>
        <v>0</v>
      </c>
      <c r="BJ69" s="97">
        <f>IF(ISNA(MATCH(BC69,'Overlap Study'!$BJ$240:$BJ$263,0)),0,1)</f>
        <v>0</v>
      </c>
      <c r="BK69" s="97">
        <f>IF(ISNA(MATCH(BC69,'Overlap Study'!$AZ$240:$AZ$263,0)),0,1)</f>
        <v>0</v>
      </c>
      <c r="BL69" s="97">
        <f>IF(ISNA(MATCH(BC69,'Overlap Study'!$AT$240:$AT$263,0)),0,1)</f>
        <v>1</v>
      </c>
      <c r="BM69" s="97">
        <f>IF(ISNA(MATCH(BC69,'Overlap Study'!$AN$240:$AN$263,0)),0,1)</f>
        <v>0</v>
      </c>
      <c r="BN69" s="106">
        <f>IF(ISNA(MATCH(BC69,'Overlap Study'!$AH$240:$AH$263,0)),0,1)</f>
        <v>0</v>
      </c>
      <c r="BO69" s="97">
        <f>IF(ISNA(MATCH(BC69,'Overlap Study'!$AB$240:$AB$263,0)),0,1)</f>
        <v>0</v>
      </c>
      <c r="BP69" s="97">
        <f>IF(ISNA(MATCH(BC69,'Overlap Study'!$V$240:$V$263,0)),0,1)</f>
        <v>0</v>
      </c>
      <c r="BQ69" s="97">
        <f>IF(ISNA(MATCH(BC69,'Overlap Study'!$P$240:$P$263,0)),0,1)</f>
        <v>0</v>
      </c>
      <c r="BR69" s="97"/>
      <c r="BS69" s="106"/>
      <c r="BT69">
        <f t="shared" si="9"/>
        <v>5</v>
      </c>
      <c r="BX69" s="133">
        <v>2016</v>
      </c>
      <c r="BY69" s="210">
        <f>SUM(CA69:CI69)</f>
        <v>1</v>
      </c>
      <c r="BZ69" s="112">
        <f>IF(ISNA(MATCH(BX69,'Overlap Study'!$EA$186:$EA$240,0)),0,1)</f>
        <v>0</v>
      </c>
      <c r="CA69" s="97">
        <f>IF(ISNA(MATCH(BX69,'Overlap Study'!$DJ$270:$DJ$281,0)),0,1)</f>
        <v>0</v>
      </c>
      <c r="CB69" s="99">
        <f>IF(ISNA(MATCH(BX69,'Overlap Study'!$CU$270:$CU$281,0)),0,1)</f>
        <v>0</v>
      </c>
      <c r="CC69" s="99">
        <f>IF(ISNA(MATCH(BX69,'Overlap Study'!$CG$270:$CG$281,0)),0,1)</f>
        <v>1</v>
      </c>
      <c r="CD69" s="97">
        <f>IF(ISNA(MATCH(BX69,'Overlap Study'!$BU$270:$BU$281,0)),0,1)</f>
        <v>0</v>
      </c>
      <c r="CE69" s="97">
        <f>IF(ISNA(MATCH(BX69,'Overlap Study'!$BJ$270:$BJ$281,0)),0,1)</f>
        <v>0</v>
      </c>
      <c r="CF69" s="97">
        <f>IF(ISNA(MATCH(BX69,'Overlap Study'!$AZ$270:$AZ$281,0)),0,1)</f>
        <v>0</v>
      </c>
      <c r="CG69" s="97">
        <f>IF(ISNA(MATCH(BX69,'Overlap Study'!$AT$270:$AT$281,0)),0,1)</f>
        <v>0</v>
      </c>
      <c r="CH69" s="97">
        <f>IF(ISNA(MATCH(BX69,'Overlap Study'!$AN$270:$AN$281,0)),0,1)</f>
        <v>0</v>
      </c>
      <c r="CI69" s="106">
        <f>IF(ISNA(MATCH(BX69,'Overlap Study'!$AH$270:$AH$281,0)),0,1)</f>
        <v>0</v>
      </c>
      <c r="CJ69" s="97">
        <f>IF(ISNA(MATCH($BX69,'Overlap Study'!$AB$270:$AB$281,0)),0,1)</f>
        <v>0</v>
      </c>
      <c r="CK69" s="97">
        <f>IF(ISNA(MATCH($BX69,'Overlap Study'!$V$270:$V$281,0)),0,1)</f>
        <v>0</v>
      </c>
      <c r="CL69" s="97">
        <f>IF(ISNA(MATCH($BX69,'Overlap Study'!$P$270:$P$281,0)),0,1)</f>
        <v>0</v>
      </c>
      <c r="CM69" s="97"/>
      <c r="CN69" s="106"/>
      <c r="CO69">
        <f t="shared" si="8"/>
        <v>4</v>
      </c>
    </row>
    <row r="70" spans="1:93" x14ac:dyDescent="0.2">
      <c r="A70" s="98"/>
      <c r="L70" s="118">
        <f t="shared" si="10"/>
        <v>69</v>
      </c>
      <c r="N70" s="105">
        <v>343</v>
      </c>
      <c r="O70" s="210">
        <f>SUM(P70:Y70)</f>
        <v>4</v>
      </c>
      <c r="P70" s="97">
        <f>IF(ISNA(MATCH(N70,'Overlap Study'!DY$62:DY$174,0)),0,1)</f>
        <v>0</v>
      </c>
      <c r="Q70" s="97">
        <f>IF(ISNA(MATCH(N70,'Overlap Study'!DJ$62:DJ$157,0)),0,1)</f>
        <v>0</v>
      </c>
      <c r="R70" s="99">
        <f>IF(ISNA(MATCH(N70,'Overlap Study'!CU$62:CU$157,0)),0,1)</f>
        <v>0</v>
      </c>
      <c r="S70" s="99">
        <f>IF(ISNA(MATCH(N70,'Overlap Study'!CG$62:CG$157,0)),0,1)</f>
        <v>0</v>
      </c>
      <c r="T70" s="97">
        <f>IF(ISNA(MATCH(N70,'Overlap Study'!BU$62:BU$157,0)),0,1)</f>
        <v>1</v>
      </c>
      <c r="U70" s="97">
        <f>IF(ISNA(MATCH(N70,'Overlap Study'!BJ$62:BJ$157,0)),0,1)</f>
        <v>1</v>
      </c>
      <c r="V70" s="97">
        <f>IF(ISNA(MATCH($N70,'Overlap Study'!AZ$62:AZ$157,0)),0,1)</f>
        <v>0</v>
      </c>
      <c r="W70" s="97">
        <f>IF(ISNA(MATCH($N70,'Overlap Study'!AT$62:AT$157,0)),0,1)</f>
        <v>0</v>
      </c>
      <c r="X70" s="97">
        <f>IF(ISNA(MATCH($N70,'Overlap Study'!AN$62:AN$157,0)),0,1)</f>
        <v>1</v>
      </c>
      <c r="Y70" s="106">
        <f>IF(ISNA(MATCH($N70,'Overlap Study'!AH$62:AH$157,0)),0,1)</f>
        <v>1</v>
      </c>
      <c r="Z70" s="97">
        <f>IF(ISNA(MATCH($N70,'Overlap Study'!AB$62:AB$157,0)),0,1)</f>
        <v>1</v>
      </c>
      <c r="AA70" s="97">
        <f>IF(ISNA(MATCH($N70,'Overlap Study'!V$62:V$157,0)),0,1)</f>
        <v>1</v>
      </c>
      <c r="AB70" s="97">
        <f>IF(ISNA(MATCH($N70,'Overlap Study'!P$62:P$157,0)),0,1)</f>
        <v>1</v>
      </c>
      <c r="AC70" s="97">
        <f>IF(ISNA(MATCH($N70,'Overlap Study'!H$53:H$132,0)),0,1)</f>
        <v>0</v>
      </c>
      <c r="AD70" s="106">
        <f>IF(ISNA(MATCH($N70,'Overlap Study'!B$53:B$100,0)),0,1)</f>
        <v>0</v>
      </c>
      <c r="AH70" s="164">
        <v>234</v>
      </c>
      <c r="AI70" s="210">
        <f>SUM(AJ70:AS70)</f>
        <v>2</v>
      </c>
      <c r="AJ70" s="97">
        <f>IF(ISNA(MATCH($AH70,'Overlap Study'!$DY$186:$DY$245,0)),0,1)</f>
        <v>0</v>
      </c>
      <c r="AK70" s="97">
        <f>IF(ISNA(MATCH($AH70,'Overlap Study'!$DJ$186:$DJ$233,0)),0,1)</f>
        <v>0</v>
      </c>
      <c r="AL70" s="99">
        <f>IF(ISNA(MATCH($AH70,'Overlap Study'!$CU$186:$CU$233,0)),0,1)</f>
        <v>1</v>
      </c>
      <c r="AM70" s="99">
        <f>IF(ISNA(MATCH($AH70,'Overlap Study'!$CG$186:$CG$233,0)),0,1)</f>
        <v>0</v>
      </c>
      <c r="AN70" s="97">
        <f>IF(ISNA(MATCH($AH70,'Overlap Study'!$BU$186:$BU$233,0)),0,1)</f>
        <v>0</v>
      </c>
      <c r="AO70" s="97">
        <f>IF(ISNA(MATCH(AH70,'Overlap Study'!BJ$186:BJ$233,0)),0,1)</f>
        <v>1</v>
      </c>
      <c r="AP70" s="97">
        <f>IF(ISNA(MATCH($AH70,'Overlap Study'!AZ$186:AZ$233,0)),0,1)</f>
        <v>0</v>
      </c>
      <c r="AQ70" s="97">
        <f>IF(ISNA(MATCH($AH70,'Overlap Study'!AT$186:AT$233,0)),0,1)</f>
        <v>0</v>
      </c>
      <c r="AR70" s="97">
        <f>IF(ISNA(MATCH($AH70,'Overlap Study'!AN$186:AN$233,0)),0,1)</f>
        <v>0</v>
      </c>
      <c r="AS70" s="97">
        <f>IF(ISNA(MATCH($AH70,'Overlap Study'!AH$186:AH$233,0)),0,1)</f>
        <v>0</v>
      </c>
      <c r="AT70" s="97">
        <f>IF(ISNA(MATCH(AH70,'Overlap Study'!$AB$186:$AB$233,0)),0,1)</f>
        <v>0</v>
      </c>
      <c r="AU70" s="97">
        <f>IF(ISNA(MATCH($AH70,'Overlap Study'!$V$186:$V$233,0)),0,1)</f>
        <v>0</v>
      </c>
      <c r="AV70" s="97">
        <f>IF(ISNA(MATCH($AH70,'Overlap Study'!$P$186:$P$233,0)),0,1)</f>
        <v>0</v>
      </c>
      <c r="AW70" s="97"/>
      <c r="AX70" s="106"/>
      <c r="AZ70" s="98"/>
      <c r="BB70" s="97"/>
      <c r="BC70" s="164">
        <v>191</v>
      </c>
      <c r="BD70" s="105">
        <f>SUM(BE70:BN70)</f>
        <v>1</v>
      </c>
      <c r="BE70" s="112">
        <f>IF(ISNA(MATCH($BC70,'Overlap Study'!$DZ$186:$DZ$240,0)),0,1)</f>
        <v>0</v>
      </c>
      <c r="BF70" s="97">
        <f>IF(ISNA(MATCH(BC70,'Overlap Study'!$DJ$240:$DJ$263,0)),0,1)</f>
        <v>0</v>
      </c>
      <c r="BG70" s="99">
        <f>IF(ISNA(MATCH(BC70,'Overlap Study'!$CU$240:$CU$263,0)),0,1)</f>
        <v>0</v>
      </c>
      <c r="BH70" s="99">
        <f>IF(ISNA(MATCH(BC70,'Overlap Study'!$CG$240:$CG$263,0)),0,1)</f>
        <v>0</v>
      </c>
      <c r="BI70" s="97">
        <f>IF(ISNA(MATCH(BC70,'Overlap Study'!$BU$240:$BU$263,0)),0,1)</f>
        <v>0</v>
      </c>
      <c r="BJ70" s="97">
        <f>IF(ISNA(MATCH(BC70,'Overlap Study'!$BJ$240:$BJ$263,0)),0,1)</f>
        <v>0</v>
      </c>
      <c r="BK70" s="97">
        <f>IF(ISNA(MATCH(BC70,'Overlap Study'!$AZ$240:$AZ$263,0)),0,1)</f>
        <v>0</v>
      </c>
      <c r="BL70" s="97">
        <f>IF(ISNA(MATCH(BC70,'Overlap Study'!$AT$240:$AT$263,0)),0,1)</f>
        <v>0</v>
      </c>
      <c r="BM70" s="97">
        <f>IF(ISNA(MATCH(BC70,'Overlap Study'!$AN$240:$AN$263,0)),0,1)</f>
        <v>0</v>
      </c>
      <c r="BN70" s="106">
        <f>IF(ISNA(MATCH(BC70,'Overlap Study'!$AH$240:$AH$263,0)),0,1)</f>
        <v>1</v>
      </c>
      <c r="BO70" s="97">
        <f>IF(ISNA(MATCH(BC70,'Overlap Study'!$AB$240:$AB$263,0)),0,1)</f>
        <v>0</v>
      </c>
      <c r="BP70" s="97">
        <f>IF(ISNA(MATCH(BC70,'Overlap Study'!$V$240:$V$263,0)),0,1)</f>
        <v>0</v>
      </c>
      <c r="BQ70" s="97">
        <f>IF(ISNA(MATCH(BC70,'Overlap Study'!$P$240:$P$263,0)),0,1)</f>
        <v>0</v>
      </c>
      <c r="BR70" s="97"/>
      <c r="BS70" s="106"/>
      <c r="BT70">
        <f t="shared" si="9"/>
        <v>4</v>
      </c>
      <c r="BX70" s="133">
        <v>2041</v>
      </c>
      <c r="BY70" s="210">
        <f>SUM(CA70:CI70)</f>
        <v>1</v>
      </c>
      <c r="BZ70" s="112">
        <f>IF(ISNA(MATCH(BX70,'Overlap Study'!$EA$186:$EA$240,0)),0,1)</f>
        <v>0</v>
      </c>
      <c r="CA70" s="97">
        <f>IF(ISNA(MATCH(BX70,'Overlap Study'!$DJ$270:$DJ$281,0)),0,1)</f>
        <v>0</v>
      </c>
      <c r="CB70" s="99">
        <f>IF(ISNA(MATCH(BX70,'Overlap Study'!$CU$270:$CU$281,0)),0,1)</f>
        <v>0</v>
      </c>
      <c r="CC70" s="99">
        <f>IF(ISNA(MATCH(BX70,'Overlap Study'!$CG$270:$CG$281,0)),0,1)</f>
        <v>0</v>
      </c>
      <c r="CD70" s="97">
        <f>IF(ISNA(MATCH(BX70,'Overlap Study'!$BU$270:$BU$281,0)),0,1)</f>
        <v>1</v>
      </c>
      <c r="CE70" s="97">
        <f>IF(ISNA(MATCH(BX70,'Overlap Study'!$BJ$270:$BJ$281,0)),0,1)</f>
        <v>0</v>
      </c>
      <c r="CF70" s="97">
        <f>IF(ISNA(MATCH(BX70,'Overlap Study'!$AZ$270:$AZ$281,0)),0,1)</f>
        <v>0</v>
      </c>
      <c r="CG70" s="97">
        <f>IF(ISNA(MATCH(BX70,'Overlap Study'!$AT$270:$AT$281,0)),0,1)</f>
        <v>0</v>
      </c>
      <c r="CH70" s="97">
        <f>IF(ISNA(MATCH(BX70,'Overlap Study'!$AN$270:$AN$281,0)),0,1)</f>
        <v>0</v>
      </c>
      <c r="CI70" s="106">
        <f>IF(ISNA(MATCH(BX70,'Overlap Study'!$AH$270:$AH$281,0)),0,1)</f>
        <v>0</v>
      </c>
      <c r="CJ70" s="97">
        <f>IF(ISNA(MATCH($BX70,'Overlap Study'!$AB$270:$AB$281,0)),0,1)</f>
        <v>0</v>
      </c>
      <c r="CK70" s="97">
        <f>IF(ISNA(MATCH($BX70,'Overlap Study'!$V$270:$V$281,0)),0,1)</f>
        <v>0</v>
      </c>
      <c r="CL70" s="97">
        <f>IF(ISNA(MATCH($BX70,'Overlap Study'!$P$270:$P$281,0)),0,1)</f>
        <v>0</v>
      </c>
      <c r="CM70" s="97"/>
      <c r="CN70" s="106"/>
      <c r="CO70">
        <f t="shared" si="8"/>
        <v>1</v>
      </c>
    </row>
    <row r="71" spans="1:93" x14ac:dyDescent="0.2">
      <c r="A71" s="153"/>
      <c r="L71" s="118">
        <f t="shared" si="10"/>
        <v>70</v>
      </c>
      <c r="N71" s="105">
        <v>399</v>
      </c>
      <c r="O71" s="210">
        <f>SUM(P71:Y71)</f>
        <v>4</v>
      </c>
      <c r="P71" s="97">
        <f>IF(ISNA(MATCH(N71,'Overlap Study'!DY$62:DY$174,0)),0,1)</f>
        <v>1</v>
      </c>
      <c r="Q71" s="97">
        <f>IF(ISNA(MATCH(N71,'Overlap Study'!DJ$62:DJ$157,0)),0,1)</f>
        <v>0</v>
      </c>
      <c r="R71" s="99">
        <f>IF(ISNA(MATCH(N71,'Overlap Study'!CU$62:CU$157,0)),0,1)</f>
        <v>0</v>
      </c>
      <c r="S71" s="99">
        <f>IF(ISNA(MATCH(N71,'Overlap Study'!CG$62:CG$157,0)),0,1)</f>
        <v>1</v>
      </c>
      <c r="T71" s="97">
        <f>IF(ISNA(MATCH(N71,'Overlap Study'!BU$62:BU$157,0)),0,1)</f>
        <v>1</v>
      </c>
      <c r="U71" s="97">
        <f>IF(ISNA(MATCH(N71,'Overlap Study'!BJ$62:BJ$157,0)),0,1)</f>
        <v>1</v>
      </c>
      <c r="V71" s="97">
        <f>IF(ISNA(MATCH($N71,'Overlap Study'!AZ$62:AZ$157,0)),0,1)</f>
        <v>0</v>
      </c>
      <c r="W71" s="97">
        <f>IF(ISNA(MATCH($N71,'Overlap Study'!AT$62:AT$157,0)),0,1)</f>
        <v>0</v>
      </c>
      <c r="X71" s="97">
        <f>IF(ISNA(MATCH($N71,'Overlap Study'!AN$62:AN$157,0)),0,1)</f>
        <v>0</v>
      </c>
      <c r="Y71" s="106">
        <f>IF(ISNA(MATCH($N71,'Overlap Study'!AH$62:AH$157,0)),0,1)</f>
        <v>0</v>
      </c>
      <c r="Z71" s="97">
        <f>IF(ISNA(MATCH($N71,'Overlap Study'!AB$62:AB$157,0)),0,1)</f>
        <v>0</v>
      </c>
      <c r="AA71" s="97">
        <f>IF(ISNA(MATCH($N71,'Overlap Study'!V$62:V$157,0)),0,1)</f>
        <v>0</v>
      </c>
      <c r="AB71" s="97">
        <f>IF(ISNA(MATCH($N71,'Overlap Study'!P$62:P$157,0)),0,1)</f>
        <v>1</v>
      </c>
      <c r="AC71" s="97">
        <f>IF(ISNA(MATCH($N71,'Overlap Study'!H$53:H$132,0)),0,1)</f>
        <v>0</v>
      </c>
      <c r="AD71" s="106">
        <f>IF(ISNA(MATCH($N71,'Overlap Study'!B$53:B$100,0)),0,1)</f>
        <v>0</v>
      </c>
      <c r="AH71" s="164">
        <v>245</v>
      </c>
      <c r="AI71" s="210">
        <f>SUM(AJ71:AS71)</f>
        <v>2</v>
      </c>
      <c r="AJ71" s="97">
        <f>IF(ISNA(MATCH($AH71,'Overlap Study'!$DY$186:$DY$245,0)),0,1)</f>
        <v>0</v>
      </c>
      <c r="AK71" s="97">
        <f>IF(ISNA(MATCH($AH71,'Overlap Study'!$DJ$186:$DJ$233,0)),0,1)</f>
        <v>0</v>
      </c>
      <c r="AL71" s="99">
        <f>IF(ISNA(MATCH($AH71,'Overlap Study'!$CU$186:$CU$233,0)),0,1)</f>
        <v>0</v>
      </c>
      <c r="AM71" s="99">
        <f>IF(ISNA(MATCH($AH71,'Overlap Study'!$CG$186:$CG$233,0)),0,1)</f>
        <v>0</v>
      </c>
      <c r="AN71" s="97">
        <f>IF(ISNA(MATCH($AH71,'Overlap Study'!$BU$186:$BU$233,0)),0,1)</f>
        <v>0</v>
      </c>
      <c r="AO71" s="97">
        <f>IF(ISNA(MATCH(AH71,'Overlap Study'!BJ$186:BJ$233,0)),0,1)</f>
        <v>1</v>
      </c>
      <c r="AP71" s="97">
        <f>IF(ISNA(MATCH($AH71,'Overlap Study'!AZ$186:AZ$233,0)),0,1)</f>
        <v>0</v>
      </c>
      <c r="AQ71" s="97">
        <f>IF(ISNA(MATCH($AH71,'Overlap Study'!AT$186:AT$233,0)),0,1)</f>
        <v>0</v>
      </c>
      <c r="AR71" s="97">
        <f>IF(ISNA(MATCH($AH71,'Overlap Study'!AN$186:AN$233,0)),0,1)</f>
        <v>0</v>
      </c>
      <c r="AS71" s="97">
        <f>IF(ISNA(MATCH($AH71,'Overlap Study'!AH$186:AH$233,0)),0,1)</f>
        <v>1</v>
      </c>
      <c r="AT71" s="97">
        <f>IF(ISNA(MATCH(AH71,'Overlap Study'!$AB$186:$AB$233,0)),0,1)</f>
        <v>0</v>
      </c>
      <c r="AU71" s="97">
        <f>IF(ISNA(MATCH($AH71,'Overlap Study'!$V$186:$V$233,0)),0,1)</f>
        <v>0</v>
      </c>
      <c r="AV71" s="97">
        <f>IF(ISNA(MATCH($AH71,'Overlap Study'!$P$186:$P$233,0)),0,1)</f>
        <v>0</v>
      </c>
      <c r="AW71" s="97"/>
      <c r="AX71" s="106"/>
      <c r="AZ71" s="153"/>
      <c r="BB71" s="97"/>
      <c r="BC71" s="164">
        <v>195</v>
      </c>
      <c r="BD71" s="105">
        <f>SUM(BE71:BN71)</f>
        <v>1</v>
      </c>
      <c r="BE71" s="112">
        <f>IF(ISNA(MATCH($BC71,'Overlap Study'!$DZ$186:$DZ$240,0)),0,1)</f>
        <v>0</v>
      </c>
      <c r="BF71" s="97">
        <f>IF(ISNA(MATCH(BC71,'Overlap Study'!$DJ$240:$DJ$263,0)),0,1)</f>
        <v>0</v>
      </c>
      <c r="BG71" s="99">
        <f>IF(ISNA(MATCH(BC71,'Overlap Study'!$CU$240:$CU$263,0)),0,1)</f>
        <v>0</v>
      </c>
      <c r="BH71" s="99">
        <f>IF(ISNA(MATCH(BC71,'Overlap Study'!$CG$240:$CG$263,0)),0,1)</f>
        <v>0</v>
      </c>
      <c r="BI71" s="97">
        <f>IF(ISNA(MATCH(BC71,'Overlap Study'!$BU$240:$BU$263,0)),0,1)</f>
        <v>0</v>
      </c>
      <c r="BJ71" s="97">
        <f>IF(ISNA(MATCH(BC71,'Overlap Study'!$BJ$240:$BJ$263,0)),0,1)</f>
        <v>0</v>
      </c>
      <c r="BK71" s="97">
        <f>IF(ISNA(MATCH(BC71,'Overlap Study'!$AZ$240:$AZ$263,0)),0,1)</f>
        <v>0</v>
      </c>
      <c r="BL71" s="97">
        <f>IF(ISNA(MATCH(BC71,'Overlap Study'!$AT$240:$AT$263,0)),0,1)</f>
        <v>0</v>
      </c>
      <c r="BM71" s="97">
        <f>IF(ISNA(MATCH(BC71,'Overlap Study'!$AN$240:$AN$263,0)),0,1)</f>
        <v>1</v>
      </c>
      <c r="BN71" s="106">
        <f>IF(ISNA(MATCH(BC71,'Overlap Study'!$AH$240:$AH$263,0)),0,1)</f>
        <v>0</v>
      </c>
      <c r="BO71" s="97">
        <f>IF(ISNA(MATCH(BC71,'Overlap Study'!$AB$240:$AB$263,0)),0,1)</f>
        <v>0</v>
      </c>
      <c r="BP71" s="97">
        <f>IF(ISNA(MATCH(BC71,'Overlap Study'!$V$240:$V$263,0)),0,1)</f>
        <v>0</v>
      </c>
      <c r="BQ71" s="97">
        <f>IF(ISNA(MATCH(BC71,'Overlap Study'!$P$240:$P$263,0)),0,1)</f>
        <v>0</v>
      </c>
      <c r="BR71" s="97"/>
      <c r="BS71" s="106"/>
      <c r="BT71">
        <f t="shared" si="9"/>
        <v>8</v>
      </c>
      <c r="BX71" s="133">
        <v>2194</v>
      </c>
      <c r="BY71" s="210">
        <f>SUM(CA71:CI71)</f>
        <v>1</v>
      </c>
      <c r="BZ71" s="112">
        <f>IF(ISNA(MATCH(BX71,'Overlap Study'!$EA$186:$EA$240,0)),0,1)</f>
        <v>0</v>
      </c>
      <c r="CA71" s="97">
        <f>IF(ISNA(MATCH(BX71,'Overlap Study'!$DJ$270:$DJ$281,0)),0,1)</f>
        <v>0</v>
      </c>
      <c r="CB71" s="99">
        <f>IF(ISNA(MATCH(BX71,'Overlap Study'!$CU$270:$CU$281,0)),0,1)</f>
        <v>1</v>
      </c>
      <c r="CC71" s="99">
        <f>IF(ISNA(MATCH(BX71,'Overlap Study'!$CG$270:$CG$281,0)),0,1)</f>
        <v>0</v>
      </c>
      <c r="CD71" s="97">
        <f>IF(ISNA(MATCH(BX71,'Overlap Study'!$BU$270:$BU$281,0)),0,1)</f>
        <v>0</v>
      </c>
      <c r="CE71" s="97">
        <f>IF(ISNA(MATCH(BX71,'Overlap Study'!$BJ$270:$BJ$281,0)),0,1)</f>
        <v>0</v>
      </c>
      <c r="CF71" s="97">
        <f>IF(ISNA(MATCH(BX71,'Overlap Study'!$AZ$270:$AZ$281,0)),0,1)</f>
        <v>0</v>
      </c>
      <c r="CG71" s="97">
        <f>IF(ISNA(MATCH(BX71,'Overlap Study'!$AT$270:$AT$281,0)),0,1)</f>
        <v>0</v>
      </c>
      <c r="CH71" s="97">
        <f>IF(ISNA(MATCH(BX71,'Overlap Study'!$AN$270:$AN$281,0)),0,1)</f>
        <v>0</v>
      </c>
      <c r="CI71" s="106">
        <f>IF(ISNA(MATCH(BX71,'Overlap Study'!$AH$270:$AH$281,0)),0,1)</f>
        <v>0</v>
      </c>
      <c r="CJ71" s="97">
        <f>IF(ISNA(MATCH($BX71,'Overlap Study'!$AB$270:$AB$281,0)),0,1)</f>
        <v>0</v>
      </c>
      <c r="CK71" s="97">
        <f>IF(ISNA(MATCH($BX71,'Overlap Study'!$V$270:$V$281,0)),0,1)</f>
        <v>0</v>
      </c>
      <c r="CL71" s="97">
        <f>IF(ISNA(MATCH($BX71,'Overlap Study'!$P$270:$P$281,0)),0,1)</f>
        <v>0</v>
      </c>
      <c r="CM71" s="97"/>
      <c r="CN71" s="106"/>
      <c r="CO71">
        <f t="shared" si="8"/>
        <v>2</v>
      </c>
    </row>
    <row r="72" spans="1:93" x14ac:dyDescent="0.2">
      <c r="A72" s="153"/>
      <c r="L72" s="118">
        <f t="shared" si="10"/>
        <v>71</v>
      </c>
      <c r="N72" s="105">
        <v>488</v>
      </c>
      <c r="O72" s="210">
        <f>SUM(P72:Y72)</f>
        <v>4</v>
      </c>
      <c r="P72" s="97">
        <f>IF(ISNA(MATCH(N72,'Overlap Study'!DY$62:DY$174,0)),0,1)</f>
        <v>1</v>
      </c>
      <c r="Q72" s="97">
        <f>IF(ISNA(MATCH(N72,'Overlap Study'!DJ$62:DJ$157,0)),0,1)</f>
        <v>0</v>
      </c>
      <c r="R72" s="99">
        <f>IF(ISNA(MATCH(N72,'Overlap Study'!CU$62:CU$157,0)),0,1)</f>
        <v>1</v>
      </c>
      <c r="S72" s="99">
        <f>IF(ISNA(MATCH(N72,'Overlap Study'!CG$62:CG$157,0)),0,1)</f>
        <v>0</v>
      </c>
      <c r="T72" s="97">
        <f>IF(ISNA(MATCH(N72,'Overlap Study'!BU$62:BU$157,0)),0,1)</f>
        <v>0</v>
      </c>
      <c r="U72" s="97">
        <f>IF(ISNA(MATCH(N72,'Overlap Study'!BJ$62:BJ$157,0)),0,1)</f>
        <v>1</v>
      </c>
      <c r="V72" s="97">
        <f>IF(ISNA(MATCH($N72,'Overlap Study'!AZ$62:AZ$157,0)),0,1)</f>
        <v>0</v>
      </c>
      <c r="W72" s="97">
        <f>IF(ISNA(MATCH($N72,'Overlap Study'!AT$62:AT$157,0)),0,1)</f>
        <v>1</v>
      </c>
      <c r="X72" s="97">
        <f>IF(ISNA(MATCH($N72,'Overlap Study'!AN$62:AN$157,0)),0,1)</f>
        <v>0</v>
      </c>
      <c r="Y72" s="106">
        <f>IF(ISNA(MATCH($N72,'Overlap Study'!AH$62:AH$157,0)),0,1)</f>
        <v>0</v>
      </c>
      <c r="Z72" s="97">
        <f>IF(ISNA(MATCH($N72,'Overlap Study'!AB$62:AB$157,0)),0,1)</f>
        <v>0</v>
      </c>
      <c r="AA72" s="97">
        <f>IF(ISNA(MATCH($N72,'Overlap Study'!V$62:V$157,0)),0,1)</f>
        <v>0</v>
      </c>
      <c r="AB72" s="97">
        <f>IF(ISNA(MATCH($N72,'Overlap Study'!P$62:P$157,0)),0,1)</f>
        <v>0</v>
      </c>
      <c r="AC72" s="97">
        <f>IF(ISNA(MATCH($N72,'Overlap Study'!H$53:H$132,0)),0,1)</f>
        <v>0</v>
      </c>
      <c r="AD72" s="106">
        <f>IF(ISNA(MATCH($N72,'Overlap Study'!B$53:B$100,0)),0,1)</f>
        <v>0</v>
      </c>
      <c r="AH72" s="164">
        <v>294</v>
      </c>
      <c r="AI72" s="210">
        <f>SUM(AJ72:AS72)</f>
        <v>2</v>
      </c>
      <c r="AJ72" s="97">
        <f>IF(ISNA(MATCH($AH72,'Overlap Study'!$DY$186:$DY$245,0)),0,1)</f>
        <v>0</v>
      </c>
      <c r="AK72" s="97">
        <f>IF(ISNA(MATCH($AH72,'Overlap Study'!$DJ$186:$DJ$233,0)),0,1)</f>
        <v>0</v>
      </c>
      <c r="AL72" s="99">
        <f>IF(ISNA(MATCH($AH72,'Overlap Study'!$CU$186:$CU$233,0)),0,1)</f>
        <v>0</v>
      </c>
      <c r="AM72" s="99">
        <f>IF(ISNA(MATCH($AH72,'Overlap Study'!$CG$186:$CG$233,0)),0,1)</f>
        <v>1</v>
      </c>
      <c r="AN72" s="97">
        <f>IF(ISNA(MATCH($AH72,'Overlap Study'!$BU$186:$BU$233,0)),0,1)</f>
        <v>1</v>
      </c>
      <c r="AO72" s="97">
        <f>IF(ISNA(MATCH(AH72,'Overlap Study'!BJ$186:BJ$233,0)),0,1)</f>
        <v>0</v>
      </c>
      <c r="AP72" s="97">
        <f>IF(ISNA(MATCH($AH72,'Overlap Study'!AZ$186:AZ$233,0)),0,1)</f>
        <v>0</v>
      </c>
      <c r="AQ72" s="97">
        <f>IF(ISNA(MATCH($AH72,'Overlap Study'!AT$186:AT$233,0)),0,1)</f>
        <v>0</v>
      </c>
      <c r="AR72" s="97">
        <f>IF(ISNA(MATCH($AH72,'Overlap Study'!AN$186:AN$233,0)),0,1)</f>
        <v>0</v>
      </c>
      <c r="AS72" s="97">
        <f>IF(ISNA(MATCH($AH72,'Overlap Study'!AH$186:AH$233,0)),0,1)</f>
        <v>0</v>
      </c>
      <c r="AT72" s="97">
        <f>IF(ISNA(MATCH(AH72,'Overlap Study'!$AB$186:$AB$233,0)),0,1)</f>
        <v>0</v>
      </c>
      <c r="AU72" s="97">
        <f>IF(ISNA(MATCH($AH72,'Overlap Study'!$V$186:$V$233,0)),0,1)</f>
        <v>0</v>
      </c>
      <c r="AV72" s="97">
        <f>IF(ISNA(MATCH($AH72,'Overlap Study'!$P$186:$P$233,0)),0,1)</f>
        <v>0</v>
      </c>
      <c r="AW72" s="97"/>
      <c r="AX72" s="106"/>
      <c r="AZ72" s="98"/>
      <c r="BB72" s="97"/>
      <c r="BC72" s="164">
        <v>207</v>
      </c>
      <c r="BD72" s="105">
        <f>SUM(BE72:BN72)</f>
        <v>1</v>
      </c>
      <c r="BE72" s="112">
        <f>IF(ISNA(MATCH($BC72,'Overlap Study'!$DZ$186:$DZ$240,0)),0,1)</f>
        <v>0</v>
      </c>
      <c r="BF72" s="97">
        <f>IF(ISNA(MATCH(BC72,'Overlap Study'!$DJ$240:$DJ$263,0)),0,1)</f>
        <v>0</v>
      </c>
      <c r="BG72" s="99">
        <f>IF(ISNA(MATCH(BC72,'Overlap Study'!$CU$240:$CU$263,0)),0,1)</f>
        <v>1</v>
      </c>
      <c r="BH72" s="99">
        <f>IF(ISNA(MATCH(BC72,'Overlap Study'!$CG$240:$CG$263,0)),0,1)</f>
        <v>0</v>
      </c>
      <c r="BI72" s="97">
        <f>IF(ISNA(MATCH(BC72,'Overlap Study'!$BU$240:$BU$263,0)),0,1)</f>
        <v>0</v>
      </c>
      <c r="BJ72" s="97">
        <f>IF(ISNA(MATCH(BC72,'Overlap Study'!$BJ$240:$BJ$263,0)),0,1)</f>
        <v>0</v>
      </c>
      <c r="BK72" s="97">
        <f>IF(ISNA(MATCH(BC72,'Overlap Study'!$AZ$240:$AZ$263,0)),0,1)</f>
        <v>0</v>
      </c>
      <c r="BL72" s="97">
        <f>IF(ISNA(MATCH(BC72,'Overlap Study'!$AT$240:$AT$263,0)),0,1)</f>
        <v>0</v>
      </c>
      <c r="BM72" s="97">
        <f>IF(ISNA(MATCH(BC72,'Overlap Study'!$AN$240:$AN$263,0)),0,1)</f>
        <v>0</v>
      </c>
      <c r="BN72" s="106">
        <f>IF(ISNA(MATCH(BC72,'Overlap Study'!$AH$240:$AH$263,0)),0,1)</f>
        <v>0</v>
      </c>
      <c r="BO72" s="97">
        <f>IF(ISNA(MATCH(BC72,'Overlap Study'!$AB$240:$AB$263,0)),0,1)</f>
        <v>0</v>
      </c>
      <c r="BP72" s="97">
        <f>IF(ISNA(MATCH(BC72,'Overlap Study'!$V$240:$V$263,0)),0,1)</f>
        <v>0</v>
      </c>
      <c r="BQ72" s="97">
        <f>IF(ISNA(MATCH(BC72,'Overlap Study'!$P$240:$P$263,0)),0,1)</f>
        <v>0</v>
      </c>
      <c r="BR72" s="97"/>
      <c r="BS72" s="106"/>
      <c r="BT72">
        <f t="shared" si="9"/>
        <v>3</v>
      </c>
      <c r="BX72" s="133">
        <v>2753</v>
      </c>
      <c r="BY72" s="210">
        <f>SUM(CA72:CI72)</f>
        <v>1</v>
      </c>
      <c r="BZ72" s="112">
        <f>IF(ISNA(MATCH(BX72,'Overlap Study'!$EA$186:$EA$240,0)),0,1)</f>
        <v>0</v>
      </c>
      <c r="CA72" s="97">
        <f>IF(ISNA(MATCH(BX72,'Overlap Study'!$DJ$270:$DJ$281,0)),0,1)</f>
        <v>0</v>
      </c>
      <c r="CB72" s="99">
        <f>IF(ISNA(MATCH(BX72,'Overlap Study'!$CU$270:$CU$281,0)),0,1)</f>
        <v>0</v>
      </c>
      <c r="CC72" s="99">
        <f>IF(ISNA(MATCH(BX72,'Overlap Study'!$CG$270:$CG$281,0)),0,1)</f>
        <v>0</v>
      </c>
      <c r="CD72" s="97">
        <f>IF(ISNA(MATCH(BX72,'Overlap Study'!$BU$270:$BU$281,0)),0,1)</f>
        <v>0</v>
      </c>
      <c r="CE72" s="97">
        <f>IF(ISNA(MATCH(BX72,'Overlap Study'!$BJ$270:$BJ$281,0)),0,1)</f>
        <v>1</v>
      </c>
      <c r="CF72" s="97">
        <f>IF(ISNA(MATCH(BX72,'Overlap Study'!$AZ$270:$AZ$281,0)),0,1)</f>
        <v>0</v>
      </c>
      <c r="CG72" s="97">
        <f>IF(ISNA(MATCH(BX72,'Overlap Study'!$AT$270:$AT$281,0)),0,1)</f>
        <v>0</v>
      </c>
      <c r="CH72" s="97">
        <f>IF(ISNA(MATCH(BX72,'Overlap Study'!$AN$270:$AN$281,0)),0,1)</f>
        <v>0</v>
      </c>
      <c r="CI72" s="106">
        <f>IF(ISNA(MATCH(BX72,'Overlap Study'!$AH$270:$AH$281,0)),0,1)</f>
        <v>0</v>
      </c>
      <c r="CJ72" s="97">
        <f>IF(ISNA(MATCH($BX72,'Overlap Study'!$AB$270:$AB$281,0)),0,1)</f>
        <v>0</v>
      </c>
      <c r="CK72" s="97">
        <f>IF(ISNA(MATCH($BX72,'Overlap Study'!$V$270:$V$281,0)),0,1)</f>
        <v>0</v>
      </c>
      <c r="CL72" s="97">
        <f>IF(ISNA(MATCH($BX72,'Overlap Study'!$P$270:$P$281,0)),0,1)</f>
        <v>0</v>
      </c>
      <c r="CM72" s="97"/>
      <c r="CN72" s="106"/>
      <c r="CO72">
        <f t="shared" si="8"/>
        <v>1</v>
      </c>
    </row>
    <row r="73" spans="1:93" x14ac:dyDescent="0.2">
      <c r="A73" s="98"/>
      <c r="L73" s="118">
        <f t="shared" si="10"/>
        <v>72</v>
      </c>
      <c r="N73" s="105">
        <v>525</v>
      </c>
      <c r="O73" s="210">
        <f>SUM(P73:Y73)</f>
        <v>4</v>
      </c>
      <c r="P73" s="97">
        <f>IF(ISNA(MATCH(N73,'Overlap Study'!DY$62:DY$174,0)),0,1)</f>
        <v>0</v>
      </c>
      <c r="Q73" s="97">
        <f>IF(ISNA(MATCH(N73,'Overlap Study'!DJ$62:DJ$157,0)),0,1)</f>
        <v>0</v>
      </c>
      <c r="R73" s="99">
        <f>IF(ISNA(MATCH(N73,'Overlap Study'!CU$62:CU$157,0)),0,1)</f>
        <v>1</v>
      </c>
      <c r="S73" s="99">
        <f>IF(ISNA(MATCH(N73,'Overlap Study'!CG$62:CG$157,0)),0,1)</f>
        <v>1</v>
      </c>
      <c r="T73" s="97">
        <f>IF(ISNA(MATCH(N73,'Overlap Study'!BU$62:BU$157,0)),0,1)</f>
        <v>1</v>
      </c>
      <c r="U73" s="97">
        <f>IF(ISNA(MATCH(N73,'Overlap Study'!BJ$62:BJ$157,0)),0,1)</f>
        <v>0</v>
      </c>
      <c r="V73" s="97">
        <f>IF(ISNA(MATCH($N73,'Overlap Study'!AZ$62:AZ$157,0)),0,1)</f>
        <v>1</v>
      </c>
      <c r="W73" s="97">
        <f>IF(ISNA(MATCH($N73,'Overlap Study'!AT$62:AT$157,0)),0,1)</f>
        <v>0</v>
      </c>
      <c r="X73" s="97">
        <f>IF(ISNA(MATCH($N73,'Overlap Study'!AN$62:AN$157,0)),0,1)</f>
        <v>0</v>
      </c>
      <c r="Y73" s="106">
        <f>IF(ISNA(MATCH($N73,'Overlap Study'!AH$62:AH$157,0)),0,1)</f>
        <v>0</v>
      </c>
      <c r="Z73" s="97">
        <f>IF(ISNA(MATCH($N73,'Overlap Study'!AB$62:AB$157,0)),0,1)</f>
        <v>0</v>
      </c>
      <c r="AA73" s="97">
        <f>IF(ISNA(MATCH($N73,'Overlap Study'!V$62:V$157,0)),0,1)</f>
        <v>1</v>
      </c>
      <c r="AB73" s="97">
        <f>IF(ISNA(MATCH($N73,'Overlap Study'!P$62:P$157,0)),0,1)</f>
        <v>0</v>
      </c>
      <c r="AC73" s="97">
        <f>IF(ISNA(MATCH($N73,'Overlap Study'!H$53:H$132,0)),0,1)</f>
        <v>0</v>
      </c>
      <c r="AD73" s="106">
        <f>IF(ISNA(MATCH($N73,'Overlap Study'!B$53:B$100,0)),0,1)</f>
        <v>0</v>
      </c>
      <c r="AH73" s="196">
        <v>359</v>
      </c>
      <c r="AI73" s="210">
        <f>SUM(AJ73:AS73)</f>
        <v>2</v>
      </c>
      <c r="AJ73" s="97">
        <f>IF(ISNA(MATCH($AH73,'Overlap Study'!$DY$186:$DY$245,0)),0,1)</f>
        <v>1</v>
      </c>
      <c r="AK73" s="97">
        <f>IF(ISNA(MATCH($AH73,'Overlap Study'!$DJ$186:$DJ$233,0)),0,1)</f>
        <v>0</v>
      </c>
      <c r="AL73" s="99">
        <f>IF(ISNA(MATCH($AH73,'Overlap Study'!$CU$186:$CU$233,0)),0,1)</f>
        <v>1</v>
      </c>
      <c r="AM73" s="99">
        <f>IF(ISNA(MATCH($AH73,'Overlap Study'!$CG$186:$CG$233,0)),0,1)</f>
        <v>0</v>
      </c>
      <c r="AN73" s="97">
        <f>IF(ISNA(MATCH($AH73,'Overlap Study'!$BU$186:$BU$233,0)),0,1)</f>
        <v>0</v>
      </c>
      <c r="AO73" s="97">
        <f>IF(ISNA(MATCH(AH73,'Overlap Study'!BJ$186:BJ$233,0)),0,1)</f>
        <v>0</v>
      </c>
      <c r="AP73" s="97">
        <f>IF(ISNA(MATCH($AH73,'Overlap Study'!AZ$186:AZ$233,0)),0,1)</f>
        <v>0</v>
      </c>
      <c r="AQ73" s="97">
        <f>IF(ISNA(MATCH($AH73,'Overlap Study'!AT$186:AT$233,0)),0,1)</f>
        <v>0</v>
      </c>
      <c r="AR73" s="97">
        <f>IF(ISNA(MATCH($AH73,'Overlap Study'!AN$186:AN$233,0)),0,1)</f>
        <v>0</v>
      </c>
      <c r="AS73" s="97">
        <f>IF(ISNA(MATCH($AH73,'Overlap Study'!AH$186:AH$233,0)),0,1)</f>
        <v>0</v>
      </c>
      <c r="AT73" s="97">
        <f>IF(ISNA(MATCH(AH73,'Overlap Study'!$AB$186:$AB$233,0)),0,1)</f>
        <v>0</v>
      </c>
      <c r="AU73" s="97">
        <f>IF(ISNA(MATCH($AH73,'Overlap Study'!$V$186:$V$233,0)),0,1)</f>
        <v>0</v>
      </c>
      <c r="AV73" s="97">
        <f>IF(ISNA(MATCH($AH73,'Overlap Study'!$P$186:$P$233,0)),0,1)</f>
        <v>0</v>
      </c>
      <c r="AW73" s="97"/>
      <c r="AX73" s="106"/>
      <c r="AZ73" s="98"/>
      <c r="BB73" s="97"/>
      <c r="BC73" s="164">
        <v>222</v>
      </c>
      <c r="BD73" s="105">
        <f>SUM(BE73:BN73)</f>
        <v>1</v>
      </c>
      <c r="BE73" s="112">
        <f>IF(ISNA(MATCH($BC73,'Overlap Study'!$DZ$186:$DZ$240,0)),0,1)</f>
        <v>0</v>
      </c>
      <c r="BF73" s="97">
        <f>IF(ISNA(MATCH(BC73,'Overlap Study'!$DJ$240:$DJ$263,0)),0,1)</f>
        <v>0</v>
      </c>
      <c r="BG73" s="99">
        <f>IF(ISNA(MATCH(BC73,'Overlap Study'!$CU$240:$CU$263,0)),0,1)</f>
        <v>0</v>
      </c>
      <c r="BH73" s="99">
        <f>IF(ISNA(MATCH(BC73,'Overlap Study'!$CG$240:$CG$263,0)),0,1)</f>
        <v>0</v>
      </c>
      <c r="BI73" s="97">
        <f>IF(ISNA(MATCH(BC73,'Overlap Study'!$BU$240:$BU$263,0)),0,1)</f>
        <v>0</v>
      </c>
      <c r="BJ73" s="97">
        <f>IF(ISNA(MATCH(BC73,'Overlap Study'!$BJ$240:$BJ$263,0)),0,1)</f>
        <v>1</v>
      </c>
      <c r="BK73" s="97">
        <f>IF(ISNA(MATCH(BC73,'Overlap Study'!$AZ$240:$AZ$263,0)),0,1)</f>
        <v>0</v>
      </c>
      <c r="BL73" s="97">
        <f>IF(ISNA(MATCH(BC73,'Overlap Study'!$AT$240:$AT$263,0)),0,1)</f>
        <v>0</v>
      </c>
      <c r="BM73" s="97">
        <f>IF(ISNA(MATCH(BC73,'Overlap Study'!$AN$240:$AN$263,0)),0,1)</f>
        <v>0</v>
      </c>
      <c r="BN73" s="106">
        <f>IF(ISNA(MATCH(BC73,'Overlap Study'!$AH$240:$AH$263,0)),0,1)</f>
        <v>0</v>
      </c>
      <c r="BO73" s="97">
        <f>IF(ISNA(MATCH(BC73,'Overlap Study'!$AB$240:$AB$263,0)),0,1)</f>
        <v>0</v>
      </c>
      <c r="BP73" s="97">
        <f>IF(ISNA(MATCH(BC73,'Overlap Study'!$V$240:$V$263,0)),0,1)</f>
        <v>0</v>
      </c>
      <c r="BQ73" s="97">
        <f>IF(ISNA(MATCH(BC73,'Overlap Study'!$P$240:$P$263,0)),0,1)</f>
        <v>0</v>
      </c>
      <c r="BR73" s="97"/>
      <c r="BS73" s="106"/>
      <c r="BT73">
        <f t="shared" si="9"/>
        <v>2</v>
      </c>
      <c r="BX73" s="133">
        <v>3138</v>
      </c>
      <c r="BY73" s="210">
        <f>SUM(CA73:CI73)</f>
        <v>1</v>
      </c>
      <c r="BZ73" s="112">
        <f>IF(ISNA(MATCH(BX73,'Overlap Study'!$EA$186:$EA$240,0)),0,1)</f>
        <v>0</v>
      </c>
      <c r="CA73" s="97">
        <f>IF(ISNA(MATCH(BX73,'Overlap Study'!$DJ$270:$DJ$281,0)),0,1)</f>
        <v>0</v>
      </c>
      <c r="CB73" s="99">
        <f>IF(ISNA(MATCH(BX73,'Overlap Study'!$CU$270:$CU$281,0)),0,1)</f>
        <v>0</v>
      </c>
      <c r="CC73" s="99">
        <f>IF(ISNA(MATCH(BX73,'Overlap Study'!$CG$270:$CG$281,0)),0,1)</f>
        <v>0</v>
      </c>
      <c r="CD73" s="97">
        <f>IF(ISNA(MATCH(BX73,'Overlap Study'!$BU$270:$BU$281,0)),0,1)</f>
        <v>1</v>
      </c>
      <c r="CE73" s="97">
        <f>IF(ISNA(MATCH(BX73,'Overlap Study'!$BJ$270:$BJ$281,0)),0,1)</f>
        <v>0</v>
      </c>
      <c r="CF73" s="97">
        <f>IF(ISNA(MATCH(BX73,'Overlap Study'!$AZ$270:$AZ$281,0)),0,1)</f>
        <v>0</v>
      </c>
      <c r="CG73" s="97">
        <f>IF(ISNA(MATCH(BX73,'Overlap Study'!$AT$270:$AT$281,0)),0,1)</f>
        <v>0</v>
      </c>
      <c r="CH73" s="97">
        <f>IF(ISNA(MATCH(BX73,'Overlap Study'!$AN$270:$AN$281,0)),0,1)</f>
        <v>0</v>
      </c>
      <c r="CI73" s="106">
        <f>IF(ISNA(MATCH(BX73,'Overlap Study'!$AH$270:$AH$281,0)),0,1)</f>
        <v>0</v>
      </c>
      <c r="CJ73" s="97">
        <f>IF(ISNA(MATCH($BX73,'Overlap Study'!$AB$270:$AB$281,0)),0,1)</f>
        <v>0</v>
      </c>
      <c r="CK73" s="97">
        <f>IF(ISNA(MATCH($BX73,'Overlap Study'!$V$270:$V$281,0)),0,1)</f>
        <v>0</v>
      </c>
      <c r="CL73" s="97">
        <f>IF(ISNA(MATCH($BX73,'Overlap Study'!$P$270:$P$281,0)),0,1)</f>
        <v>0</v>
      </c>
      <c r="CM73" s="97"/>
      <c r="CN73" s="106"/>
      <c r="CO73">
        <f t="shared" si="8"/>
        <v>2</v>
      </c>
    </row>
    <row r="74" spans="1:93" x14ac:dyDescent="0.2">
      <c r="A74" s="98"/>
      <c r="L74" s="118">
        <f t="shared" si="10"/>
        <v>73</v>
      </c>
      <c r="N74" s="105">
        <v>548</v>
      </c>
      <c r="O74" s="210">
        <f>SUM(P74:Y74)</f>
        <v>4</v>
      </c>
      <c r="P74" s="97">
        <f>IF(ISNA(MATCH(N74,'Overlap Study'!DY$62:DY$174,0)),0,1)</f>
        <v>1</v>
      </c>
      <c r="Q74" s="97">
        <f>IF(ISNA(MATCH(N74,'Overlap Study'!DJ$62:DJ$157,0)),0,1)</f>
        <v>0</v>
      </c>
      <c r="R74" s="99">
        <f>IF(ISNA(MATCH(N74,'Overlap Study'!CU$62:CU$157,0)),0,1)</f>
        <v>1</v>
      </c>
      <c r="S74" s="99">
        <f>IF(ISNA(MATCH(N74,'Overlap Study'!CG$62:CG$157,0)),0,1)</f>
        <v>1</v>
      </c>
      <c r="T74" s="97">
        <f>IF(ISNA(MATCH(N74,'Overlap Study'!BU$62:BU$157,0)),0,1)</f>
        <v>0</v>
      </c>
      <c r="U74" s="97">
        <f>IF(ISNA(MATCH(N74,'Overlap Study'!BJ$62:BJ$157,0)),0,1)</f>
        <v>1</v>
      </c>
      <c r="V74" s="97">
        <f>IF(ISNA(MATCH($N74,'Overlap Study'!AZ$62:AZ$157,0)),0,1)</f>
        <v>0</v>
      </c>
      <c r="W74" s="97">
        <f>IF(ISNA(MATCH($N74,'Overlap Study'!AT$62:AT$157,0)),0,1)</f>
        <v>0</v>
      </c>
      <c r="X74" s="97">
        <f>IF(ISNA(MATCH($N74,'Overlap Study'!AN$62:AN$157,0)),0,1)</f>
        <v>0</v>
      </c>
      <c r="Y74" s="106">
        <f>IF(ISNA(MATCH($N74,'Overlap Study'!AH$62:AH$157,0)),0,1)</f>
        <v>0</v>
      </c>
      <c r="Z74" s="97">
        <f>IF(ISNA(MATCH($N74,'Overlap Study'!AB$62:AB$157,0)),0,1)</f>
        <v>0</v>
      </c>
      <c r="AA74" s="97">
        <f>IF(ISNA(MATCH($N74,'Overlap Study'!V$62:V$157,0)),0,1)</f>
        <v>0</v>
      </c>
      <c r="AB74" s="97">
        <f>IF(ISNA(MATCH($N74,'Overlap Study'!P$62:P$157,0)),0,1)</f>
        <v>0</v>
      </c>
      <c r="AC74" s="97">
        <f>IF(ISNA(MATCH($N74,'Overlap Study'!H$53:H$132,0)),0,1)</f>
        <v>0</v>
      </c>
      <c r="AD74" s="106">
        <f>IF(ISNA(MATCH($N74,'Overlap Study'!B$53:B$100,0)),0,1)</f>
        <v>0</v>
      </c>
      <c r="AH74" s="164">
        <v>365</v>
      </c>
      <c r="AI74" s="210">
        <f>SUM(AJ74:AS74)</f>
        <v>2</v>
      </c>
      <c r="AJ74" s="97">
        <f>IF(ISNA(MATCH($AH74,'Overlap Study'!$DY$186:$DY$245,0)),0,1)</f>
        <v>0</v>
      </c>
      <c r="AK74" s="97">
        <f>IF(ISNA(MATCH($AH74,'Overlap Study'!$DJ$186:$DJ$233,0)),0,1)</f>
        <v>0</v>
      </c>
      <c r="AL74" s="99">
        <f>IF(ISNA(MATCH($AH74,'Overlap Study'!$CU$186:$CU$233,0)),0,1)</f>
        <v>0</v>
      </c>
      <c r="AM74" s="99">
        <f>IF(ISNA(MATCH($AH74,'Overlap Study'!$CG$186:$CG$233,0)),0,1)</f>
        <v>0</v>
      </c>
      <c r="AN74" s="97">
        <f>IF(ISNA(MATCH($AH74,'Overlap Study'!$BU$186:$BU$233,0)),0,1)</f>
        <v>0</v>
      </c>
      <c r="AO74" s="97">
        <f>IF(ISNA(MATCH(AH74,'Overlap Study'!BJ$186:BJ$233,0)),0,1)</f>
        <v>0</v>
      </c>
      <c r="AP74" s="97">
        <f>IF(ISNA(MATCH($AH74,'Overlap Study'!AZ$186:AZ$233,0)),0,1)</f>
        <v>1</v>
      </c>
      <c r="AQ74" s="97">
        <f>IF(ISNA(MATCH($AH74,'Overlap Study'!AT$186:AT$233,0)),0,1)</f>
        <v>0</v>
      </c>
      <c r="AR74" s="97">
        <f>IF(ISNA(MATCH($AH74,'Overlap Study'!AN$186:AN$233,0)),0,1)</f>
        <v>1</v>
      </c>
      <c r="AS74" s="97">
        <f>IF(ISNA(MATCH($AH74,'Overlap Study'!AH$186:AH$233,0)),0,1)</f>
        <v>0</v>
      </c>
      <c r="AT74" s="97">
        <f>IF(ISNA(MATCH(AH74,'Overlap Study'!$AB$186:$AB$233,0)),0,1)</f>
        <v>1</v>
      </c>
      <c r="AU74" s="97">
        <f>IF(ISNA(MATCH($AH74,'Overlap Study'!$V$186:$V$233,0)),0,1)</f>
        <v>0</v>
      </c>
      <c r="AV74" s="97">
        <f>IF(ISNA(MATCH($AH74,'Overlap Study'!$P$186:$P$233,0)),0,1)</f>
        <v>0</v>
      </c>
      <c r="AW74" s="97"/>
      <c r="AX74" s="106"/>
      <c r="AZ74" s="153"/>
      <c r="BB74" s="97"/>
      <c r="BC74" s="164">
        <v>231</v>
      </c>
      <c r="BD74" s="105">
        <f>SUM(BE74:BN74)</f>
        <v>1</v>
      </c>
      <c r="BE74" s="112">
        <f>IF(ISNA(MATCH($BC74,'Overlap Study'!$DZ$186:$DZ$240,0)),0,1)</f>
        <v>0</v>
      </c>
      <c r="BF74" s="97">
        <f>IF(ISNA(MATCH(BC74,'Overlap Study'!$DJ$240:$DJ$263,0)),0,1)</f>
        <v>0</v>
      </c>
      <c r="BG74" s="99">
        <f>IF(ISNA(MATCH(BC74,'Overlap Study'!$CU$240:$CU$263,0)),0,1)</f>
        <v>1</v>
      </c>
      <c r="BH74" s="99">
        <f>IF(ISNA(MATCH(BC74,'Overlap Study'!$CG$240:$CG$263,0)),0,1)</f>
        <v>0</v>
      </c>
      <c r="BI74" s="97">
        <f>IF(ISNA(MATCH(BC74,'Overlap Study'!$BU$240:$BU$263,0)),0,1)</f>
        <v>0</v>
      </c>
      <c r="BJ74" s="97">
        <f>IF(ISNA(MATCH(BC74,'Overlap Study'!$BJ$240:$BJ$263,0)),0,1)</f>
        <v>0</v>
      </c>
      <c r="BK74" s="97">
        <f>IF(ISNA(MATCH(BC74,'Overlap Study'!$AZ$240:$AZ$263,0)),0,1)</f>
        <v>0</v>
      </c>
      <c r="BL74" s="97">
        <f>IF(ISNA(MATCH(BC74,'Overlap Study'!$AT$240:$AT$263,0)),0,1)</f>
        <v>0</v>
      </c>
      <c r="BM74" s="97">
        <f>IF(ISNA(MATCH(BC74,'Overlap Study'!$AN$240:$AN$263,0)),0,1)</f>
        <v>0</v>
      </c>
      <c r="BN74" s="106">
        <f>IF(ISNA(MATCH(BC74,'Overlap Study'!$AH$240:$AH$263,0)),0,1)</f>
        <v>0</v>
      </c>
      <c r="BO74" s="97">
        <f>IF(ISNA(MATCH(BC74,'Overlap Study'!$AB$240:$AB$263,0)),0,1)</f>
        <v>0</v>
      </c>
      <c r="BP74" s="97">
        <f>IF(ISNA(MATCH(BC74,'Overlap Study'!$V$240:$V$263,0)),0,1)</f>
        <v>1</v>
      </c>
      <c r="BQ74" s="97">
        <f>IF(ISNA(MATCH(BC74,'Overlap Study'!$P$240:$P$263,0)),0,1)</f>
        <v>0</v>
      </c>
      <c r="BR74" s="97"/>
      <c r="BS74" s="106"/>
      <c r="BT74">
        <f t="shared" si="9"/>
        <v>3</v>
      </c>
      <c r="BX74" s="133">
        <v>3357</v>
      </c>
      <c r="BY74" s="210">
        <f>SUM(CA74:CI74)</f>
        <v>1</v>
      </c>
      <c r="BZ74" s="112">
        <f>IF(ISNA(MATCH(BX74,'Overlap Study'!$EA$186:$EA$240,0)),0,1)</f>
        <v>0</v>
      </c>
      <c r="CA74" s="97">
        <f>IF(ISNA(MATCH(BX74,'Overlap Study'!$DJ$270:$DJ$281,0)),0,1)</f>
        <v>0</v>
      </c>
      <c r="CB74" s="99">
        <f>IF(ISNA(MATCH(BX74,'Overlap Study'!$CU$270:$CU$281,0)),0,1)</f>
        <v>0</v>
      </c>
      <c r="CC74" s="99">
        <f>IF(ISNA(MATCH(BX74,'Overlap Study'!$CG$270:$CG$281,0)),0,1)</f>
        <v>0</v>
      </c>
      <c r="CD74" s="97">
        <f>IF(ISNA(MATCH(BX74,'Overlap Study'!$BU$270:$BU$281,0)),0,1)</f>
        <v>1</v>
      </c>
      <c r="CE74" s="97">
        <f>IF(ISNA(MATCH(BX74,'Overlap Study'!$BJ$270:$BJ$281,0)),0,1)</f>
        <v>0</v>
      </c>
      <c r="CF74" s="97">
        <f>IF(ISNA(MATCH(BX74,'Overlap Study'!$AZ$270:$AZ$281,0)),0,1)</f>
        <v>0</v>
      </c>
      <c r="CG74" s="97">
        <f>IF(ISNA(MATCH(BX74,'Overlap Study'!$AT$270:$AT$281,0)),0,1)</f>
        <v>0</v>
      </c>
      <c r="CH74" s="97">
        <f>IF(ISNA(MATCH(BX74,'Overlap Study'!$AN$270:$AN$281,0)),0,1)</f>
        <v>0</v>
      </c>
      <c r="CI74" s="106">
        <f>IF(ISNA(MATCH(BX74,'Overlap Study'!$AH$270:$AH$281,0)),0,1)</f>
        <v>0</v>
      </c>
      <c r="CJ74" s="97">
        <f>IF(ISNA(MATCH($BX74,'Overlap Study'!$AB$270:$AB$281,0)),0,1)</f>
        <v>0</v>
      </c>
      <c r="CK74" s="97">
        <f>IF(ISNA(MATCH($BX74,'Overlap Study'!$V$270:$V$281,0)),0,1)</f>
        <v>0</v>
      </c>
      <c r="CL74" s="97">
        <f>IF(ISNA(MATCH($BX74,'Overlap Study'!$P$270:$P$281,0)),0,1)</f>
        <v>0</v>
      </c>
      <c r="CM74" s="97"/>
      <c r="CN74" s="106"/>
      <c r="CO74">
        <f t="shared" si="8"/>
        <v>2</v>
      </c>
    </row>
    <row r="75" spans="1:93" x14ac:dyDescent="0.2">
      <c r="A75" s="98"/>
      <c r="L75" s="118">
        <f t="shared" si="10"/>
        <v>74</v>
      </c>
      <c r="N75" s="105">
        <v>624</v>
      </c>
      <c r="O75" s="210">
        <f>SUM(P75:Y75)</f>
        <v>4</v>
      </c>
      <c r="P75" s="97">
        <f>IF(ISNA(MATCH(N75,'Overlap Study'!DY$62:DY$174,0)),0,1)</f>
        <v>1</v>
      </c>
      <c r="Q75" s="97">
        <f>IF(ISNA(MATCH(N75,'Overlap Study'!DJ$62:DJ$157,0)),0,1)</f>
        <v>0</v>
      </c>
      <c r="R75" s="99">
        <f>IF(ISNA(MATCH(N75,'Overlap Study'!CU$62:CU$157,0)),0,1)</f>
        <v>1</v>
      </c>
      <c r="S75" s="99">
        <f>IF(ISNA(MATCH(N75,'Overlap Study'!CG$62:CG$157,0)),0,1)</f>
        <v>0</v>
      </c>
      <c r="T75" s="97">
        <f>IF(ISNA(MATCH(N75,'Overlap Study'!BU$62:BU$157,0)),0,1)</f>
        <v>1</v>
      </c>
      <c r="U75" s="97">
        <f>IF(ISNA(MATCH(N75,'Overlap Study'!BJ$62:BJ$157,0)),0,1)</f>
        <v>1</v>
      </c>
      <c r="V75" s="97">
        <f>IF(ISNA(MATCH($N75,'Overlap Study'!AZ$62:AZ$157,0)),0,1)</f>
        <v>0</v>
      </c>
      <c r="W75" s="97">
        <f>IF(ISNA(MATCH($N75,'Overlap Study'!AT$62:AT$157,0)),0,1)</f>
        <v>0</v>
      </c>
      <c r="X75" s="97">
        <f>IF(ISNA(MATCH($N75,'Overlap Study'!AN$62:AN$157,0)),0,1)</f>
        <v>0</v>
      </c>
      <c r="Y75" s="106">
        <f>IF(ISNA(MATCH($N75,'Overlap Study'!AH$62:AH$157,0)),0,1)</f>
        <v>0</v>
      </c>
      <c r="Z75" s="97">
        <f>IF(ISNA(MATCH($N75,'Overlap Study'!AB$62:AB$157,0)),0,1)</f>
        <v>0</v>
      </c>
      <c r="AA75" s="97">
        <f>IF(ISNA(MATCH($N75,'Overlap Study'!V$62:V$157,0)),0,1)</f>
        <v>0</v>
      </c>
      <c r="AB75" s="97">
        <f>IF(ISNA(MATCH($N75,'Overlap Study'!P$62:P$157,0)),0,1)</f>
        <v>0</v>
      </c>
      <c r="AC75" s="97">
        <f>IF(ISNA(MATCH($N75,'Overlap Study'!H$53:H$132,0)),0,1)</f>
        <v>0</v>
      </c>
      <c r="AD75" s="106">
        <f>IF(ISNA(MATCH($N75,'Overlap Study'!B$53:B$100,0)),0,1)</f>
        <v>0</v>
      </c>
      <c r="AH75" s="164">
        <v>399</v>
      </c>
      <c r="AI75" s="210">
        <f>SUM(AJ75:AS75)</f>
        <v>2</v>
      </c>
      <c r="AJ75" s="97">
        <f>IF(ISNA(MATCH($AH75,'Overlap Study'!$DY$186:$DY$245,0)),0,1)</f>
        <v>0</v>
      </c>
      <c r="AK75" s="97">
        <f>IF(ISNA(MATCH($AH75,'Overlap Study'!$DJ$186:$DJ$233,0)),0,1)</f>
        <v>0</v>
      </c>
      <c r="AL75" s="99">
        <f>IF(ISNA(MATCH($AH75,'Overlap Study'!$CU$186:$CU$233,0)),0,1)</f>
        <v>0</v>
      </c>
      <c r="AM75" s="99">
        <f>IF(ISNA(MATCH($AH75,'Overlap Study'!$CG$186:$CG$233,0)),0,1)</f>
        <v>1</v>
      </c>
      <c r="AN75" s="97">
        <f>IF(ISNA(MATCH($AH75,'Overlap Study'!$BU$186:$BU$233,0)),0,1)</f>
        <v>0</v>
      </c>
      <c r="AO75" s="97">
        <f>IF(ISNA(MATCH(AH75,'Overlap Study'!BJ$186:BJ$233,0)),0,1)</f>
        <v>1</v>
      </c>
      <c r="AP75" s="97">
        <f>IF(ISNA(MATCH($AH75,'Overlap Study'!AZ$186:AZ$233,0)),0,1)</f>
        <v>0</v>
      </c>
      <c r="AQ75" s="97">
        <f>IF(ISNA(MATCH($AH75,'Overlap Study'!AT$186:AT$233,0)),0,1)</f>
        <v>0</v>
      </c>
      <c r="AR75" s="97">
        <f>IF(ISNA(MATCH($AH75,'Overlap Study'!AN$186:AN$233,0)),0,1)</f>
        <v>0</v>
      </c>
      <c r="AS75" s="97">
        <f>IF(ISNA(MATCH($AH75,'Overlap Study'!AH$186:AH$233,0)),0,1)</f>
        <v>0</v>
      </c>
      <c r="AT75" s="97">
        <f>IF(ISNA(MATCH(AH75,'Overlap Study'!$AB$186:$AB$233,0)),0,1)</f>
        <v>0</v>
      </c>
      <c r="AU75" s="97">
        <f>IF(ISNA(MATCH($AH75,'Overlap Study'!$V$186:$V$233,0)),0,1)</f>
        <v>0</v>
      </c>
      <c r="AV75" s="97">
        <f>IF(ISNA(MATCH($AH75,'Overlap Study'!$P$186:$P$233,0)),0,1)</f>
        <v>0</v>
      </c>
      <c r="AW75" s="97"/>
      <c r="AX75" s="106"/>
      <c r="AZ75" s="98"/>
      <c r="BB75" s="97"/>
      <c r="BC75" s="166">
        <v>245</v>
      </c>
      <c r="BD75" s="105">
        <f>SUM(BE75:BN75)</f>
        <v>1</v>
      </c>
      <c r="BE75" s="112">
        <f>IF(ISNA(MATCH($BC75,'Overlap Study'!$DZ$186:$DZ$240,0)),0,1)</f>
        <v>0</v>
      </c>
      <c r="BF75" s="97">
        <f>IF(ISNA(MATCH(BC75,'Overlap Study'!$DJ$240:$DJ$263,0)),0,1)</f>
        <v>0</v>
      </c>
      <c r="BG75" s="99">
        <f>IF(ISNA(MATCH(BC75,'Overlap Study'!$CU$240:$CU$263,0)),0,1)</f>
        <v>0</v>
      </c>
      <c r="BH75" s="99">
        <f>IF(ISNA(MATCH(BC75,'Overlap Study'!$CG$240:$CG$263,0)),0,1)</f>
        <v>0</v>
      </c>
      <c r="BI75" s="97">
        <f>IF(ISNA(MATCH(BC75,'Overlap Study'!$BU$240:$BU$263,0)),0,1)</f>
        <v>0</v>
      </c>
      <c r="BJ75" s="97">
        <f>IF(ISNA(MATCH(BC75,'Overlap Study'!$BJ$240:$BJ$263,0)),0,1)</f>
        <v>0</v>
      </c>
      <c r="BK75" s="97">
        <f>IF(ISNA(MATCH(BC75,'Overlap Study'!$AZ$240:$AZ$263,0)),0,1)</f>
        <v>0</v>
      </c>
      <c r="BL75" s="97">
        <f>IF(ISNA(MATCH(BC75,'Overlap Study'!$AT$240:$AT$263,0)),0,1)</f>
        <v>0</v>
      </c>
      <c r="BM75" s="97">
        <f>IF(ISNA(MATCH(BC75,'Overlap Study'!$AN$240:$AN$263,0)),0,1)</f>
        <v>0</v>
      </c>
      <c r="BN75" s="106">
        <f>IF(ISNA(MATCH(BC75,'Overlap Study'!$AH$240:$AH$263,0)),0,1)</f>
        <v>1</v>
      </c>
      <c r="BO75" s="97">
        <f>IF(ISNA(MATCH(BC75,'Overlap Study'!$AB$240:$AB$263,0)),0,1)</f>
        <v>0</v>
      </c>
      <c r="BP75" s="97">
        <f>IF(ISNA(MATCH(BC75,'Overlap Study'!$V$240:$V$263,0)),0,1)</f>
        <v>0</v>
      </c>
      <c r="BQ75" s="97">
        <f>IF(ISNA(MATCH(BC75,'Overlap Study'!$P$240:$P$263,0)),0,1)</f>
        <v>0</v>
      </c>
      <c r="BR75" s="97"/>
      <c r="BS75" s="106"/>
      <c r="BT75">
        <f t="shared" si="9"/>
        <v>5</v>
      </c>
      <c r="BX75" s="215">
        <v>3476</v>
      </c>
      <c r="BY75" s="210">
        <f>SUM(CA75:CI75)</f>
        <v>1</v>
      </c>
      <c r="BZ75" s="112">
        <f>IF(ISNA(MATCH(BX75,'Overlap Study'!$EA$186:$EA$240,0)),0,1)</f>
        <v>0</v>
      </c>
      <c r="CA75" s="97">
        <f>IF(ISNA(MATCH(BX75,'Overlap Study'!$DJ$270:$DJ$281,0)),0,1)</f>
        <v>1</v>
      </c>
      <c r="CB75" s="99">
        <f>IF(ISNA(MATCH(BX75,'Overlap Study'!$CU$270:$CU$281,0)),0,1)</f>
        <v>0</v>
      </c>
      <c r="CC75" s="99">
        <f>IF(ISNA(MATCH(BX75,'Overlap Study'!$CG$270:$CG$281,0)),0,1)</f>
        <v>0</v>
      </c>
      <c r="CD75" s="97">
        <f>IF(ISNA(MATCH(BX75,'Overlap Study'!$BU$270:$BU$281,0)),0,1)</f>
        <v>0</v>
      </c>
      <c r="CE75" s="97">
        <f>IF(ISNA(MATCH(BX75,'Overlap Study'!$BJ$270:$BJ$281,0)),0,1)</f>
        <v>0</v>
      </c>
      <c r="CF75" s="97">
        <f>IF(ISNA(MATCH(BX75,'Overlap Study'!$AZ$270:$AZ$281,0)),0,1)</f>
        <v>0</v>
      </c>
      <c r="CG75" s="97">
        <f>IF(ISNA(MATCH(BX75,'Overlap Study'!$AT$270:$AT$281,0)),0,1)</f>
        <v>0</v>
      </c>
      <c r="CH75" s="97">
        <f>IF(ISNA(MATCH(BX75,'Overlap Study'!$AN$270:$AN$281,0)),0,1)</f>
        <v>0</v>
      </c>
      <c r="CI75" s="106">
        <f>IF(ISNA(MATCH(BX75,'Overlap Study'!$AH$270:$AH$281,0)),0,1)</f>
        <v>0</v>
      </c>
      <c r="CJ75" s="97">
        <f>IF(ISNA(MATCH($BX75,'Overlap Study'!$AB$270:$AB$281,0)),0,1)</f>
        <v>0</v>
      </c>
      <c r="CK75" s="97">
        <f>IF(ISNA(MATCH($BX75,'Overlap Study'!$V$270:$V$281,0)),0,1)</f>
        <v>0</v>
      </c>
      <c r="CL75" s="97">
        <f>IF(ISNA(MATCH($BX75,'Overlap Study'!$P$270:$P$281,0)),0,1)</f>
        <v>0</v>
      </c>
      <c r="CM75" s="97"/>
      <c r="CN75" s="106"/>
      <c r="CO75">
        <f t="shared" si="8"/>
        <v>2</v>
      </c>
    </row>
    <row r="76" spans="1:93" x14ac:dyDescent="0.2">
      <c r="A76" s="98"/>
      <c r="L76" s="118">
        <f t="shared" si="10"/>
        <v>75</v>
      </c>
      <c r="N76" s="105">
        <v>910</v>
      </c>
      <c r="O76" s="210">
        <f>SUM(P76:Y76)</f>
        <v>4</v>
      </c>
      <c r="P76" s="97">
        <f>IF(ISNA(MATCH(N76,'Overlap Study'!DY$62:DY$174,0)),0,1)</f>
        <v>1</v>
      </c>
      <c r="Q76" s="97">
        <f>IF(ISNA(MATCH(N76,'Overlap Study'!DJ$62:DJ$157,0)),0,1)</f>
        <v>0</v>
      </c>
      <c r="R76" s="99">
        <f>IF(ISNA(MATCH(N76,'Overlap Study'!CU$62:CU$157,0)),0,1)</f>
        <v>0</v>
      </c>
      <c r="S76" s="99">
        <f>IF(ISNA(MATCH(N76,'Overlap Study'!CG$62:CG$157,0)),0,1)</f>
        <v>0</v>
      </c>
      <c r="T76" s="97">
        <f>IF(ISNA(MATCH(N76,'Overlap Study'!BU$62:BU$157,0)),0,1)</f>
        <v>1</v>
      </c>
      <c r="U76" s="97">
        <f>IF(ISNA(MATCH(N76,'Overlap Study'!BJ$62:BJ$157,0)),0,1)</f>
        <v>0</v>
      </c>
      <c r="V76" s="97">
        <f>IF(ISNA(MATCH($N76,'Overlap Study'!AZ$62:AZ$157,0)),0,1)</f>
        <v>0</v>
      </c>
      <c r="W76" s="97">
        <f>IF(ISNA(MATCH($N76,'Overlap Study'!AT$62:AT$157,0)),0,1)</f>
        <v>1</v>
      </c>
      <c r="X76" s="97">
        <f>IF(ISNA(MATCH($N76,'Overlap Study'!AN$62:AN$157,0)),0,1)</f>
        <v>0</v>
      </c>
      <c r="Y76" s="106">
        <f>IF(ISNA(MATCH($N76,'Overlap Study'!AH$62:AH$157,0)),0,1)</f>
        <v>1</v>
      </c>
      <c r="Z76" s="97">
        <f>IF(ISNA(MATCH($N76,'Overlap Study'!AB$62:AB$157,0)),0,1)</f>
        <v>0</v>
      </c>
      <c r="AA76" s="97">
        <f>IF(ISNA(MATCH($N76,'Overlap Study'!V$62:V$157,0)),0,1)</f>
        <v>0</v>
      </c>
      <c r="AB76" s="97">
        <f>IF(ISNA(MATCH($N76,'Overlap Study'!P$62:P$157,0)),0,1)</f>
        <v>0</v>
      </c>
      <c r="AC76" s="97">
        <f>IF(ISNA(MATCH($N76,'Overlap Study'!H$53:H$132,0)),0,1)</f>
        <v>0</v>
      </c>
      <c r="AD76" s="106">
        <f>IF(ISNA(MATCH($N76,'Overlap Study'!B$53:B$100,0)),0,1)</f>
        <v>0</v>
      </c>
      <c r="AH76" s="166">
        <v>573</v>
      </c>
      <c r="AI76" s="210">
        <f>SUM(AJ76:AS76)</f>
        <v>2</v>
      </c>
      <c r="AJ76" s="97">
        <f>IF(ISNA(MATCH($AH76,'Overlap Study'!$DY$186:$DY$245,0)),0,1)</f>
        <v>1</v>
      </c>
      <c r="AK76" s="97">
        <f>IF(ISNA(MATCH($AH76,'Overlap Study'!$DJ$186:$DJ$233,0)),0,1)</f>
        <v>0</v>
      </c>
      <c r="AL76" s="99">
        <f>IF(ISNA(MATCH($AH76,'Overlap Study'!$CU$186:$CU$233,0)),0,1)</f>
        <v>1</v>
      </c>
      <c r="AM76" s="99">
        <f>IF(ISNA(MATCH($AH76,'Overlap Study'!$CG$186:$CG$233,0)),0,1)</f>
        <v>0</v>
      </c>
      <c r="AN76" s="97">
        <f>IF(ISNA(MATCH($AH76,'Overlap Study'!$BU$186:$BU$233,0)),0,1)</f>
        <v>0</v>
      </c>
      <c r="AO76" s="97">
        <f>IF(ISNA(MATCH(AH76,'Overlap Study'!BJ$186:BJ$233,0)),0,1)</f>
        <v>0</v>
      </c>
      <c r="AP76" s="97">
        <f>IF(ISNA(MATCH($AH76,'Overlap Study'!AZ$186:AZ$233,0)),0,1)</f>
        <v>0</v>
      </c>
      <c r="AQ76" s="97">
        <f>IF(ISNA(MATCH($AH76,'Overlap Study'!AT$186:AT$233,0)),0,1)</f>
        <v>0</v>
      </c>
      <c r="AR76" s="97">
        <f>IF(ISNA(MATCH($AH76,'Overlap Study'!AN$186:AN$233,0)),0,1)</f>
        <v>0</v>
      </c>
      <c r="AS76" s="97">
        <f>IF(ISNA(MATCH($AH76,'Overlap Study'!AH$186:AH$233,0)),0,1)</f>
        <v>0</v>
      </c>
      <c r="AT76" s="97">
        <f>IF(ISNA(MATCH(AH76,'Overlap Study'!$AB$186:$AB$233,0)),0,1)</f>
        <v>0</v>
      </c>
      <c r="AU76" s="97">
        <f>IF(ISNA(MATCH($AH76,'Overlap Study'!$V$186:$V$233,0)),0,1)</f>
        <v>0</v>
      </c>
      <c r="AV76" s="97">
        <f>IF(ISNA(MATCH($AH76,'Overlap Study'!$P$186:$P$233,0)),0,1)</f>
        <v>0</v>
      </c>
      <c r="AW76" s="97"/>
      <c r="AX76" s="106"/>
      <c r="AZ76" s="153"/>
      <c r="BB76" s="97"/>
      <c r="BC76" s="164">
        <v>247</v>
      </c>
      <c r="BD76" s="105">
        <f>SUM(BE76:BN76)</f>
        <v>1</v>
      </c>
      <c r="BE76" s="112">
        <f>IF(ISNA(MATCH($BC76,'Overlap Study'!$DZ$186:$DZ$240,0)),0,1)</f>
        <v>0</v>
      </c>
      <c r="BF76" s="97">
        <f>IF(ISNA(MATCH(BC76,'Overlap Study'!$DJ$240:$DJ$263,0)),0,1)</f>
        <v>0</v>
      </c>
      <c r="BG76" s="99">
        <f>IF(ISNA(MATCH(BC76,'Overlap Study'!$CU$240:$CU$263,0)),0,1)</f>
        <v>0</v>
      </c>
      <c r="BH76" s="99">
        <f>IF(ISNA(MATCH(BC76,'Overlap Study'!$CG$240:$CG$263,0)),0,1)</f>
        <v>0</v>
      </c>
      <c r="BI76" s="97">
        <f>IF(ISNA(MATCH(BC76,'Overlap Study'!$BU$240:$BU$263,0)),0,1)</f>
        <v>0</v>
      </c>
      <c r="BJ76" s="97">
        <f>IF(ISNA(MATCH(BC76,'Overlap Study'!$BJ$240:$BJ$263,0)),0,1)</f>
        <v>1</v>
      </c>
      <c r="BK76" s="97">
        <f>IF(ISNA(MATCH(BC76,'Overlap Study'!$AZ$240:$AZ$263,0)),0,1)</f>
        <v>0</v>
      </c>
      <c r="BL76" s="97">
        <f>IF(ISNA(MATCH(BC76,'Overlap Study'!$AT$240:$AT$263,0)),0,1)</f>
        <v>0</v>
      </c>
      <c r="BM76" s="97">
        <f>IF(ISNA(MATCH(BC76,'Overlap Study'!$AN$240:$AN$263,0)),0,1)</f>
        <v>0</v>
      </c>
      <c r="BN76" s="106">
        <f>IF(ISNA(MATCH(BC76,'Overlap Study'!$AH$240:$AH$263,0)),0,1)</f>
        <v>0</v>
      </c>
      <c r="BO76" s="97">
        <f>IF(ISNA(MATCH(BC76,'Overlap Study'!$AB$240:$AB$263,0)),0,1)</f>
        <v>0</v>
      </c>
      <c r="BP76" s="97">
        <f>IF(ISNA(MATCH(BC76,'Overlap Study'!$V$240:$V$263,0)),0,1)</f>
        <v>0</v>
      </c>
      <c r="BQ76" s="97">
        <f>IF(ISNA(MATCH(BC76,'Overlap Study'!$P$240:$P$263,0)),0,1)</f>
        <v>0</v>
      </c>
      <c r="BR76" s="97"/>
      <c r="BS76" s="106"/>
      <c r="BT76">
        <f t="shared" si="9"/>
        <v>2</v>
      </c>
      <c r="BX76" s="133">
        <v>4334</v>
      </c>
      <c r="BY76" s="210">
        <f>SUM(CA76:CI76)</f>
        <v>1</v>
      </c>
      <c r="BZ76" s="112">
        <f>IF(ISNA(MATCH(BX76,'Overlap Study'!$EA$186:$EA$240,0)),0,1)</f>
        <v>0</v>
      </c>
      <c r="CA76" s="97">
        <f>IF(ISNA(MATCH(BX76,'Overlap Study'!$DJ$270:$DJ$281,0)),0,1)</f>
        <v>0</v>
      </c>
      <c r="CB76" s="99">
        <f>IF(ISNA(MATCH(BX76,'Overlap Study'!$CU$270:$CU$281,0)),0,1)</f>
        <v>1</v>
      </c>
      <c r="CC76" s="99">
        <f>IF(ISNA(MATCH(BX76,'Overlap Study'!$CG$270:$CG$281,0)),0,1)</f>
        <v>0</v>
      </c>
      <c r="CD76" s="97">
        <f>IF(ISNA(MATCH(BX76,'Overlap Study'!$BU$270:$BU$281,0)),0,1)</f>
        <v>0</v>
      </c>
      <c r="CE76" s="97">
        <f>IF(ISNA(MATCH(BX76,'Overlap Study'!$BJ$270:$BJ$281,0)),0,1)</f>
        <v>0</v>
      </c>
      <c r="CF76" s="97">
        <f>IF(ISNA(MATCH(BX76,'Overlap Study'!$AZ$270:$AZ$281,0)),0,1)</f>
        <v>0</v>
      </c>
      <c r="CG76" s="97">
        <f>IF(ISNA(MATCH(BX76,'Overlap Study'!$AT$270:$AT$281,0)),0,1)</f>
        <v>0</v>
      </c>
      <c r="CH76" s="97">
        <f>IF(ISNA(MATCH(BX76,'Overlap Study'!$AN$270:$AN$281,0)),0,1)</f>
        <v>0</v>
      </c>
      <c r="CI76" s="106">
        <f>IF(ISNA(MATCH(BX76,'Overlap Study'!$AH$270:$AH$281,0)),0,1)</f>
        <v>0</v>
      </c>
      <c r="CJ76" s="97">
        <f>IF(ISNA(MATCH($BX76,'Overlap Study'!$AB$270:$AB$281,0)),0,1)</f>
        <v>0</v>
      </c>
      <c r="CK76" s="97">
        <f>IF(ISNA(MATCH($BX76,'Overlap Study'!$V$270:$V$281,0)),0,1)</f>
        <v>0</v>
      </c>
      <c r="CL76" s="97">
        <f>IF(ISNA(MATCH($BX76,'Overlap Study'!$P$270:$P$281,0)),0,1)</f>
        <v>0</v>
      </c>
      <c r="CM76" s="97"/>
      <c r="CN76" s="106"/>
      <c r="CO76">
        <f t="shared" si="8"/>
        <v>3</v>
      </c>
    </row>
    <row r="77" spans="1:93" x14ac:dyDescent="0.2">
      <c r="A77" s="98"/>
      <c r="L77" s="118">
        <f t="shared" si="10"/>
        <v>76</v>
      </c>
      <c r="N77" s="107">
        <v>968</v>
      </c>
      <c r="O77" s="210">
        <f>SUM(P77:Y77)</f>
        <v>4</v>
      </c>
      <c r="P77" s="97">
        <f>IF(ISNA(MATCH(N77,'Overlap Study'!DY$62:DY$174,0)),0,1)</f>
        <v>0</v>
      </c>
      <c r="Q77" s="97">
        <f>IF(ISNA(MATCH(N77,'Overlap Study'!DJ$62:DJ$157,0)),0,1)</f>
        <v>0</v>
      </c>
      <c r="R77" s="99">
        <f>IF(ISNA(MATCH(N77,'Overlap Study'!CU$62:CU$157,0)),0,1)</f>
        <v>0</v>
      </c>
      <c r="S77" s="99">
        <f>IF(ISNA(MATCH(N77,'Overlap Study'!CG$62:CG$157,0)),0,1)</f>
        <v>1</v>
      </c>
      <c r="T77" s="97">
        <f>IF(ISNA(MATCH(N77,'Overlap Study'!BU$62:BU$157,0)),0,1)</f>
        <v>1</v>
      </c>
      <c r="U77" s="97">
        <f>IF(ISNA(MATCH(N77,'Overlap Study'!BJ$62:BJ$157,0)),0,1)</f>
        <v>0</v>
      </c>
      <c r="V77" s="97">
        <f>IF(ISNA(MATCH($N77,'Overlap Study'!AZ$62:AZ$157,0)),0,1)</f>
        <v>1</v>
      </c>
      <c r="W77" s="97">
        <f>IF(ISNA(MATCH($N77,'Overlap Study'!AT$62:AT$157,0)),0,1)</f>
        <v>0</v>
      </c>
      <c r="X77" s="97">
        <f>IF(ISNA(MATCH($N77,'Overlap Study'!AN$62:AN$157,0)),0,1)</f>
        <v>1</v>
      </c>
      <c r="Y77" s="106">
        <f>IF(ISNA(MATCH($N77,'Overlap Study'!AH$62:AH$157,0)),0,1)</f>
        <v>0</v>
      </c>
      <c r="Z77" s="97">
        <f>IF(ISNA(MATCH($N77,'Overlap Study'!AB$62:AB$157,0)),0,1)</f>
        <v>1</v>
      </c>
      <c r="AA77" s="97">
        <f>IF(ISNA(MATCH($N77,'Overlap Study'!V$62:V$157,0)),0,1)</f>
        <v>0</v>
      </c>
      <c r="AB77" s="97">
        <f>IF(ISNA(MATCH($N77,'Overlap Study'!P$62:P$157,0)),0,1)</f>
        <v>0</v>
      </c>
      <c r="AC77" s="97">
        <f>IF(ISNA(MATCH($N77,'Overlap Study'!H$53:H$132,0)),0,1)</f>
        <v>0</v>
      </c>
      <c r="AD77" s="106">
        <f>IF(ISNA(MATCH($N77,'Overlap Study'!B$53:B$100,0)),0,1)</f>
        <v>0</v>
      </c>
      <c r="AH77" s="164">
        <v>610</v>
      </c>
      <c r="AI77" s="210">
        <f>SUM(AJ77:AS77)</f>
        <v>2</v>
      </c>
      <c r="AJ77" s="97">
        <f>IF(ISNA(MATCH($AH77,'Overlap Study'!$DY$186:$DY$245,0)),0,1)</f>
        <v>0</v>
      </c>
      <c r="AK77" s="97">
        <f>IF(ISNA(MATCH($AH77,'Overlap Study'!$DJ$186:$DJ$233,0)),0,1)</f>
        <v>1</v>
      </c>
      <c r="AL77" s="99">
        <f>IF(ISNA(MATCH($AH77,'Overlap Study'!$CU$186:$CU$233,0)),0,1)</f>
        <v>0</v>
      </c>
      <c r="AM77" s="99">
        <f>IF(ISNA(MATCH($AH77,'Overlap Study'!$CG$186:$CG$233,0)),0,1)</f>
        <v>1</v>
      </c>
      <c r="AN77" s="97">
        <f>IF(ISNA(MATCH($AH77,'Overlap Study'!$BU$186:$BU$233,0)),0,1)</f>
        <v>0</v>
      </c>
      <c r="AO77" s="97">
        <f>IF(ISNA(MATCH(AH77,'Overlap Study'!BJ$186:BJ$233,0)),0,1)</f>
        <v>0</v>
      </c>
      <c r="AP77" s="97">
        <f>IF(ISNA(MATCH($AH77,'Overlap Study'!AZ$186:AZ$233,0)),0,1)</f>
        <v>0</v>
      </c>
      <c r="AQ77" s="97">
        <f>IF(ISNA(MATCH($AH77,'Overlap Study'!AT$186:AT$233,0)),0,1)</f>
        <v>0</v>
      </c>
      <c r="AR77" s="97">
        <f>IF(ISNA(MATCH($AH77,'Overlap Study'!AN$186:AN$233,0)),0,1)</f>
        <v>0</v>
      </c>
      <c r="AS77" s="97">
        <f>IF(ISNA(MATCH($AH77,'Overlap Study'!AH$186:AH$233,0)),0,1)</f>
        <v>0</v>
      </c>
      <c r="AT77" s="97">
        <f>IF(ISNA(MATCH(AH77,'Overlap Study'!$AB$186:$AB$233,0)),0,1)</f>
        <v>0</v>
      </c>
      <c r="AU77" s="97">
        <f>IF(ISNA(MATCH($AH77,'Overlap Study'!$V$186:$V$233,0)),0,1)</f>
        <v>0</v>
      </c>
      <c r="AV77" s="97">
        <f>IF(ISNA(MATCH($AH77,'Overlap Study'!$P$186:$P$233,0)),0,1)</f>
        <v>1</v>
      </c>
      <c r="AW77" s="97"/>
      <c r="AX77" s="106"/>
      <c r="AZ77" s="153"/>
      <c r="BB77" s="97"/>
      <c r="BC77" s="164">
        <v>294</v>
      </c>
      <c r="BD77" s="105">
        <f>SUM(BE77:BN77)</f>
        <v>1</v>
      </c>
      <c r="BE77" s="112">
        <f>IF(ISNA(MATCH($BC77,'Overlap Study'!$DZ$186:$DZ$240,0)),0,1)</f>
        <v>0</v>
      </c>
      <c r="BF77" s="97">
        <f>IF(ISNA(MATCH(BC77,'Overlap Study'!$DJ$240:$DJ$263,0)),0,1)</f>
        <v>0</v>
      </c>
      <c r="BG77" s="99">
        <f>IF(ISNA(MATCH(BC77,'Overlap Study'!$CU$240:$CU$263,0)),0,1)</f>
        <v>0</v>
      </c>
      <c r="BH77" s="99">
        <f>IF(ISNA(MATCH(BC77,'Overlap Study'!$CG$240:$CG$263,0)),0,1)</f>
        <v>0</v>
      </c>
      <c r="BI77" s="97">
        <f>IF(ISNA(MATCH(BC77,'Overlap Study'!$BU$240:$BU$263,0)),0,1)</f>
        <v>1</v>
      </c>
      <c r="BJ77" s="97">
        <f>IF(ISNA(MATCH(BC77,'Overlap Study'!$BJ$240:$BJ$263,0)),0,1)</f>
        <v>0</v>
      </c>
      <c r="BK77" s="97">
        <f>IF(ISNA(MATCH(BC77,'Overlap Study'!$AZ$240:$AZ$263,0)),0,1)</f>
        <v>0</v>
      </c>
      <c r="BL77" s="97">
        <f>IF(ISNA(MATCH(BC77,'Overlap Study'!$AT$240:$AT$263,0)),0,1)</f>
        <v>0</v>
      </c>
      <c r="BM77" s="97">
        <f>IF(ISNA(MATCH(BC77,'Overlap Study'!$AN$240:$AN$263,0)),0,1)</f>
        <v>0</v>
      </c>
      <c r="BN77" s="106">
        <f>IF(ISNA(MATCH(BC77,'Overlap Study'!$AH$240:$AH$263,0)),0,1)</f>
        <v>0</v>
      </c>
      <c r="BO77" s="97">
        <f>IF(ISNA(MATCH(BC77,'Overlap Study'!$AB$240:$AB$263,0)),0,1)</f>
        <v>0</v>
      </c>
      <c r="BP77" s="97">
        <f>IF(ISNA(MATCH(BC77,'Overlap Study'!$V$240:$V$263,0)),0,1)</f>
        <v>0</v>
      </c>
      <c r="BQ77" s="97">
        <f>IF(ISNA(MATCH(BC77,'Overlap Study'!$P$240:$P$263,0)),0,1)</f>
        <v>0</v>
      </c>
      <c r="BR77" s="97"/>
      <c r="BS77" s="106"/>
      <c r="BT77">
        <f t="shared" si="9"/>
        <v>3</v>
      </c>
      <c r="BX77" s="215">
        <v>74</v>
      </c>
      <c r="BY77" s="210">
        <f>SUM(CA77:CI77)</f>
        <v>0</v>
      </c>
      <c r="BZ77" s="112">
        <f>IF(ISNA(MATCH(BX77,'Overlap Study'!$EA$186:$EA$240,0)),0,1)</f>
        <v>1</v>
      </c>
      <c r="CA77" s="97">
        <f>IF(ISNA(MATCH(BX77,'Overlap Study'!$DJ$270:$DJ$281,0)),0,1)</f>
        <v>0</v>
      </c>
      <c r="CB77" s="99">
        <f>IF(ISNA(MATCH(BX77,'Overlap Study'!$CU$270:$CU$281,0)),0,1)</f>
        <v>0</v>
      </c>
      <c r="CC77" s="99">
        <f>IF(ISNA(MATCH(BX77,'Overlap Study'!$CG$270:$CG$281,0)),0,1)</f>
        <v>0</v>
      </c>
      <c r="CD77" s="97">
        <f>IF(ISNA(MATCH(BX77,'Overlap Study'!$BU$270:$BU$281,0)),0,1)</f>
        <v>0</v>
      </c>
      <c r="CE77" s="97">
        <f>IF(ISNA(MATCH(BX77,'Overlap Study'!$BJ$270:$BJ$281,0)),0,1)</f>
        <v>0</v>
      </c>
      <c r="CF77" s="97">
        <f>IF(ISNA(MATCH(BX77,'Overlap Study'!$AZ$270:$AZ$281,0)),0,1)</f>
        <v>0</v>
      </c>
      <c r="CG77" s="97">
        <f>IF(ISNA(MATCH(BX77,'Overlap Study'!$AT$270:$AT$281,0)),0,1)</f>
        <v>0</v>
      </c>
      <c r="CH77" s="97">
        <f>IF(ISNA(MATCH(BX77,'Overlap Study'!$AN$270:$AN$281,0)),0,1)</f>
        <v>0</v>
      </c>
      <c r="CI77" s="106">
        <f>IF(ISNA(MATCH(BX77,'Overlap Study'!$AH$270:$AH$281,0)),0,1)</f>
        <v>0</v>
      </c>
      <c r="CJ77" s="97">
        <f>IF(ISNA(MATCH($BX77,'Overlap Study'!$AB$270:$AB$281,0)),0,1)</f>
        <v>0</v>
      </c>
      <c r="CK77" s="97">
        <f>IF(ISNA(MATCH($BX77,'Overlap Study'!$V$270:$V$281,0)),0,1)</f>
        <v>0</v>
      </c>
      <c r="CL77" s="97">
        <f>IF(ISNA(MATCH($BX77,'Overlap Study'!$P$270:$P$281,0)),0,1)</f>
        <v>0</v>
      </c>
      <c r="CM77" s="97"/>
      <c r="CN77" s="106"/>
      <c r="CO77">
        <f t="shared" si="8"/>
        <v>3</v>
      </c>
    </row>
    <row r="78" spans="1:93" x14ac:dyDescent="0.2">
      <c r="A78" s="98"/>
      <c r="L78" s="118">
        <f t="shared" si="10"/>
        <v>77</v>
      </c>
      <c r="N78" s="105">
        <v>971</v>
      </c>
      <c r="O78" s="210">
        <f>SUM(P78:Y78)</f>
        <v>4</v>
      </c>
      <c r="P78" s="97">
        <f>IF(ISNA(MATCH(N78,'Overlap Study'!DY$62:DY$174,0)),0,1)</f>
        <v>1</v>
      </c>
      <c r="Q78" s="97">
        <f>IF(ISNA(MATCH(N78,'Overlap Study'!DJ$62:DJ$157,0)),0,1)</f>
        <v>0</v>
      </c>
      <c r="R78" s="99">
        <f>IF(ISNA(MATCH(N78,'Overlap Study'!CU$62:CU$157,0)),0,1)</f>
        <v>1</v>
      </c>
      <c r="S78" s="99">
        <f>IF(ISNA(MATCH(N78,'Overlap Study'!CG$62:CG$157,0)),0,1)</f>
        <v>0</v>
      </c>
      <c r="T78" s="97">
        <f>IF(ISNA(MATCH(N78,'Overlap Study'!BU$62:BU$157,0)),0,1)</f>
        <v>1</v>
      </c>
      <c r="U78" s="97">
        <f>IF(ISNA(MATCH(N78,'Overlap Study'!BJ$62:BJ$157,0)),0,1)</f>
        <v>1</v>
      </c>
      <c r="V78" s="97">
        <f>IF(ISNA(MATCH($N78,'Overlap Study'!AZ$62:AZ$157,0)),0,1)</f>
        <v>0</v>
      </c>
      <c r="W78" s="97">
        <f>IF(ISNA(MATCH($N78,'Overlap Study'!AT$62:AT$157,0)),0,1)</f>
        <v>0</v>
      </c>
      <c r="X78" s="97">
        <f>IF(ISNA(MATCH($N78,'Overlap Study'!AN$62:AN$157,0)),0,1)</f>
        <v>0</v>
      </c>
      <c r="Y78" s="106">
        <f>IF(ISNA(MATCH($N78,'Overlap Study'!AH$62:AH$157,0)),0,1)</f>
        <v>0</v>
      </c>
      <c r="Z78" s="97">
        <f>IF(ISNA(MATCH($N78,'Overlap Study'!AB$62:AB$157,0)),0,1)</f>
        <v>1</v>
      </c>
      <c r="AA78" s="97">
        <f>IF(ISNA(MATCH($N78,'Overlap Study'!V$62:V$157,0)),0,1)</f>
        <v>0</v>
      </c>
      <c r="AB78" s="97">
        <f>IF(ISNA(MATCH($N78,'Overlap Study'!P$62:P$157,0)),0,1)</f>
        <v>0</v>
      </c>
      <c r="AC78" s="97">
        <f>IF(ISNA(MATCH($N78,'Overlap Study'!H$53:H$132,0)),0,1)</f>
        <v>0</v>
      </c>
      <c r="AD78" s="106">
        <f>IF(ISNA(MATCH($N78,'Overlap Study'!B$53:B$100,0)),0,1)</f>
        <v>0</v>
      </c>
      <c r="AH78" s="196">
        <v>842</v>
      </c>
      <c r="AI78" s="210">
        <f>SUM(AJ78:AS78)</f>
        <v>2</v>
      </c>
      <c r="AJ78" s="97">
        <f>IF(ISNA(MATCH($AH78,'Overlap Study'!$DY$186:$DY$245,0)),0,1)</f>
        <v>1</v>
      </c>
      <c r="AK78" s="97">
        <f>IF(ISNA(MATCH($AH78,'Overlap Study'!$DJ$186:$DJ$233,0)),0,1)</f>
        <v>0</v>
      </c>
      <c r="AL78" s="99">
        <f>IF(ISNA(MATCH($AH78,'Overlap Study'!$CU$186:$CU$233,0)),0,1)</f>
        <v>0</v>
      </c>
      <c r="AM78" s="99">
        <f>IF(ISNA(MATCH($AH78,'Overlap Study'!$CG$186:$CG$233,0)),0,1)</f>
        <v>0</v>
      </c>
      <c r="AN78" s="97">
        <f>IF(ISNA(MATCH($AH78,'Overlap Study'!$BU$186:$BU$233,0)),0,1)</f>
        <v>0</v>
      </c>
      <c r="AO78" s="97">
        <f>IF(ISNA(MATCH(AH78,'Overlap Study'!BJ$186:BJ$233,0)),0,1)</f>
        <v>0</v>
      </c>
      <c r="AP78" s="97">
        <f>IF(ISNA(MATCH($AH78,'Overlap Study'!AZ$186:AZ$233,0)),0,1)</f>
        <v>1</v>
      </c>
      <c r="AQ78" s="97">
        <f>IF(ISNA(MATCH($AH78,'Overlap Study'!AT$186:AT$233,0)),0,1)</f>
        <v>0</v>
      </c>
      <c r="AR78" s="97">
        <f>IF(ISNA(MATCH($AH78,'Overlap Study'!AN$186:AN$233,0)),0,1)</f>
        <v>0</v>
      </c>
      <c r="AS78" s="97">
        <f>IF(ISNA(MATCH($AH78,'Overlap Study'!AH$186:AH$233,0)),0,1)</f>
        <v>0</v>
      </c>
      <c r="AT78" s="97">
        <f>IF(ISNA(MATCH(AH78,'Overlap Study'!$AB$186:$AB$233,0)),0,1)</f>
        <v>0</v>
      </c>
      <c r="AU78" s="97">
        <f>IF(ISNA(MATCH($AH78,'Overlap Study'!$V$186:$V$233,0)),0,1)</f>
        <v>0</v>
      </c>
      <c r="AV78" s="97">
        <f>IF(ISNA(MATCH($AH78,'Overlap Study'!$P$186:$P$233,0)),0,1)</f>
        <v>0</v>
      </c>
      <c r="AW78" s="97"/>
      <c r="AX78" s="106"/>
      <c r="AZ78" s="98"/>
      <c r="BB78" s="97"/>
      <c r="BC78" s="164">
        <v>296</v>
      </c>
      <c r="BD78" s="105">
        <f>SUM(BE78:BN78)</f>
        <v>1</v>
      </c>
      <c r="BE78" s="112">
        <f>IF(ISNA(MATCH($BC78,'Overlap Study'!$DZ$186:$DZ$240,0)),0,1)</f>
        <v>0</v>
      </c>
      <c r="BF78" s="97">
        <f>IF(ISNA(MATCH(BC78,'Overlap Study'!$DJ$240:$DJ$263,0)),0,1)</f>
        <v>0</v>
      </c>
      <c r="BG78" s="99">
        <f>IF(ISNA(MATCH(BC78,'Overlap Study'!$CU$240:$CU$263,0)),0,1)</f>
        <v>0</v>
      </c>
      <c r="BH78" s="99">
        <f>IF(ISNA(MATCH(BC78,'Overlap Study'!$CG$240:$CG$263,0)),0,1)</f>
        <v>0</v>
      </c>
      <c r="BI78" s="97">
        <f>IF(ISNA(MATCH(BC78,'Overlap Study'!$BU$240:$BU$263,0)),0,1)</f>
        <v>0</v>
      </c>
      <c r="BJ78" s="97">
        <f>IF(ISNA(MATCH(BC78,'Overlap Study'!$BJ$240:$BJ$263,0)),0,1)</f>
        <v>0</v>
      </c>
      <c r="BK78" s="97">
        <f>IF(ISNA(MATCH(BC78,'Overlap Study'!$AZ$240:$AZ$263,0)),0,1)</f>
        <v>0</v>
      </c>
      <c r="BL78" s="97">
        <f>IF(ISNA(MATCH(BC78,'Overlap Study'!$AT$240:$AT$263,0)),0,1)</f>
        <v>0</v>
      </c>
      <c r="BM78" s="97">
        <f>IF(ISNA(MATCH(BC78,'Overlap Study'!$AN$240:$AN$263,0)),0,1)</f>
        <v>1</v>
      </c>
      <c r="BN78" s="106">
        <f>IF(ISNA(MATCH(BC78,'Overlap Study'!$AH$240:$AH$263,0)),0,1)</f>
        <v>0</v>
      </c>
      <c r="BO78" s="97">
        <f>IF(ISNA(MATCH(BC78,'Overlap Study'!$AB$240:$AB$263,0)),0,1)</f>
        <v>0</v>
      </c>
      <c r="BP78" s="97">
        <f>IF(ISNA(MATCH(BC78,'Overlap Study'!$V$240:$V$263,0)),0,1)</f>
        <v>0</v>
      </c>
      <c r="BQ78" s="97">
        <f>IF(ISNA(MATCH(BC78,'Overlap Study'!$P$240:$P$263,0)),0,1)</f>
        <v>0</v>
      </c>
      <c r="BR78" s="97"/>
      <c r="BS78" s="106"/>
      <c r="BT78">
        <f t="shared" si="9"/>
        <v>1</v>
      </c>
      <c r="BX78" s="215">
        <v>2481</v>
      </c>
      <c r="BY78" s="210">
        <f>SUM(CA78:CI78)</f>
        <v>0</v>
      </c>
      <c r="BZ78" s="112">
        <f>IF(ISNA(MATCH(BX78,'Overlap Study'!$EA$186:$EA$240,0)),0,1)</f>
        <v>1</v>
      </c>
      <c r="CA78" s="97">
        <f>IF(ISNA(MATCH(BX78,'Overlap Study'!$DJ$270:$DJ$281,0)),0,1)</f>
        <v>0</v>
      </c>
      <c r="CB78" s="99">
        <f>IF(ISNA(MATCH(BX78,'Overlap Study'!$CU$270:$CU$281,0)),0,1)</f>
        <v>0</v>
      </c>
      <c r="CC78" s="99">
        <f>IF(ISNA(MATCH(BX78,'Overlap Study'!$CG$270:$CG$281,0)),0,1)</f>
        <v>0</v>
      </c>
      <c r="CD78" s="97">
        <f>IF(ISNA(MATCH(BX78,'Overlap Study'!$BU$270:$BU$281,0)),0,1)</f>
        <v>0</v>
      </c>
      <c r="CE78" s="97">
        <f>IF(ISNA(MATCH(BX78,'Overlap Study'!$BJ$270:$BJ$281,0)),0,1)</f>
        <v>0</v>
      </c>
      <c r="CF78" s="97">
        <f>IF(ISNA(MATCH(BX78,'Overlap Study'!$AZ$270:$AZ$281,0)),0,1)</f>
        <v>0</v>
      </c>
      <c r="CG78" s="97">
        <f>IF(ISNA(MATCH(BX78,'Overlap Study'!$AT$270:$AT$281,0)),0,1)</f>
        <v>0</v>
      </c>
      <c r="CH78" s="97">
        <f>IF(ISNA(MATCH(BX78,'Overlap Study'!$AN$270:$AN$281,0)),0,1)</f>
        <v>0</v>
      </c>
      <c r="CI78" s="106">
        <f>IF(ISNA(MATCH(BX78,'Overlap Study'!$AH$270:$AH$281,0)),0,1)</f>
        <v>0</v>
      </c>
      <c r="CJ78" s="97">
        <f>IF(ISNA(MATCH($BX78,'Overlap Study'!$AB$270:$AB$281,0)),0,1)</f>
        <v>0</v>
      </c>
      <c r="CK78" s="97">
        <f>IF(ISNA(MATCH($BX78,'Overlap Study'!$V$270:$V$281,0)),0,1)</f>
        <v>0</v>
      </c>
      <c r="CL78" s="97">
        <f>IF(ISNA(MATCH($BX78,'Overlap Study'!$P$270:$P$281,0)),0,1)</f>
        <v>0</v>
      </c>
      <c r="CM78" s="97"/>
      <c r="CN78" s="106"/>
      <c r="CO78">
        <f t="shared" si="8"/>
        <v>2</v>
      </c>
    </row>
    <row r="79" spans="1:93" x14ac:dyDescent="0.2">
      <c r="A79" s="153"/>
      <c r="L79" s="118">
        <f t="shared" si="10"/>
        <v>78</v>
      </c>
      <c r="N79" s="105">
        <v>1023</v>
      </c>
      <c r="O79" s="210">
        <f>SUM(P79:Y79)</f>
        <v>4</v>
      </c>
      <c r="P79" s="97">
        <f>IF(ISNA(MATCH(N79,'Overlap Study'!DY$62:DY$174,0)),0,1)</f>
        <v>1</v>
      </c>
      <c r="Q79" s="97">
        <f>IF(ISNA(MATCH(N79,'Overlap Study'!DJ$62:DJ$157,0)),0,1)</f>
        <v>0</v>
      </c>
      <c r="R79" s="99">
        <f>IF(ISNA(MATCH(N79,'Overlap Study'!CU$62:CU$157,0)),0,1)</f>
        <v>1</v>
      </c>
      <c r="S79" s="99">
        <f>IF(ISNA(MATCH(N79,'Overlap Study'!CG$62:CG$157,0)),0,1)</f>
        <v>1</v>
      </c>
      <c r="T79" s="97">
        <f>IF(ISNA(MATCH(N79,'Overlap Study'!BU$62:BU$157,0)),0,1)</f>
        <v>0</v>
      </c>
      <c r="U79" s="97">
        <f>IF(ISNA(MATCH(N79,'Overlap Study'!BJ$62:BJ$157,0)),0,1)</f>
        <v>0</v>
      </c>
      <c r="V79" s="97">
        <f>IF(ISNA(MATCH($N79,'Overlap Study'!AZ$62:AZ$157,0)),0,1)</f>
        <v>0</v>
      </c>
      <c r="W79" s="97">
        <f>IF(ISNA(MATCH($N79,'Overlap Study'!AT$62:AT$157,0)),0,1)</f>
        <v>0</v>
      </c>
      <c r="X79" s="97">
        <f>IF(ISNA(MATCH($N79,'Overlap Study'!AN$62:AN$157,0)),0,1)</f>
        <v>1</v>
      </c>
      <c r="Y79" s="106">
        <f>IF(ISNA(MATCH($N79,'Overlap Study'!AH$62:AH$157,0)),0,1)</f>
        <v>0</v>
      </c>
      <c r="Z79" s="97">
        <f>IF(ISNA(MATCH($N79,'Overlap Study'!AB$62:AB$157,0)),0,1)</f>
        <v>0</v>
      </c>
      <c r="AA79" s="97">
        <f>IF(ISNA(MATCH($N79,'Overlap Study'!V$62:V$157,0)),0,1)</f>
        <v>0</v>
      </c>
      <c r="AB79" s="97">
        <f>IF(ISNA(MATCH($N79,'Overlap Study'!P$62:P$157,0)),0,1)</f>
        <v>0</v>
      </c>
      <c r="AC79" s="97">
        <f>IF(ISNA(MATCH($N79,'Overlap Study'!H$53:H$132,0)),0,1)</f>
        <v>0</v>
      </c>
      <c r="AD79" s="106">
        <f>IF(ISNA(MATCH($N79,'Overlap Study'!B$53:B$100,0)),0,1)</f>
        <v>0</v>
      </c>
      <c r="AH79" s="196">
        <v>910</v>
      </c>
      <c r="AI79" s="210">
        <f>SUM(AJ79:AS79)</f>
        <v>2</v>
      </c>
      <c r="AJ79" s="97">
        <f>IF(ISNA(MATCH($AH79,'Overlap Study'!$DY$186:$DY$245,0)),0,1)</f>
        <v>0</v>
      </c>
      <c r="AK79" s="97">
        <f>IF(ISNA(MATCH($AH79,'Overlap Study'!$DJ$186:$DJ$233,0)),0,1)</f>
        <v>0</v>
      </c>
      <c r="AL79" s="99">
        <f>IF(ISNA(MATCH($AH79,'Overlap Study'!$CU$186:$CU$233,0)),0,1)</f>
        <v>0</v>
      </c>
      <c r="AM79" s="99">
        <f>IF(ISNA(MATCH($AH79,'Overlap Study'!$CG$186:$CG$233,0)),0,1)</f>
        <v>0</v>
      </c>
      <c r="AN79" s="97">
        <f>IF(ISNA(MATCH($AH79,'Overlap Study'!$BU$186:$BU$233,0)),0,1)</f>
        <v>0</v>
      </c>
      <c r="AO79" s="97">
        <f>IF(ISNA(MATCH(AH79,'Overlap Study'!BJ$186:BJ$233,0)),0,1)</f>
        <v>0</v>
      </c>
      <c r="AP79" s="97">
        <f>IF(ISNA(MATCH($AH79,'Overlap Study'!AZ$186:AZ$233,0)),0,1)</f>
        <v>0</v>
      </c>
      <c r="AQ79" s="97">
        <f>IF(ISNA(MATCH($AH79,'Overlap Study'!AT$186:AT$233,0)),0,1)</f>
        <v>1</v>
      </c>
      <c r="AR79" s="97">
        <f>IF(ISNA(MATCH($AH79,'Overlap Study'!AN$186:AN$233,0)),0,1)</f>
        <v>0</v>
      </c>
      <c r="AS79" s="97">
        <f>IF(ISNA(MATCH($AH79,'Overlap Study'!AH$186:AH$233,0)),0,1)</f>
        <v>1</v>
      </c>
      <c r="AT79" s="97">
        <f>IF(ISNA(MATCH(AH79,'Overlap Study'!$AB$186:$AB$233,0)),0,1)</f>
        <v>0</v>
      </c>
      <c r="AU79" s="97">
        <f>IF(ISNA(MATCH($AH79,'Overlap Study'!$V$186:$V$233,0)),0,1)</f>
        <v>0</v>
      </c>
      <c r="AV79" s="97">
        <f>IF(ISNA(MATCH($AH79,'Overlap Study'!$P$186:$P$233,0)),0,1)</f>
        <v>0</v>
      </c>
      <c r="AW79" s="97"/>
      <c r="AX79" s="106"/>
      <c r="AZ79" s="98"/>
      <c r="BB79" s="97"/>
      <c r="BC79" s="164">
        <v>303</v>
      </c>
      <c r="BD79" s="105">
        <f>SUM(BE79:BN79)</f>
        <v>1</v>
      </c>
      <c r="BE79" s="112">
        <f>IF(ISNA(MATCH($BC79,'Overlap Study'!$DZ$186:$DZ$240,0)),0,1)</f>
        <v>0</v>
      </c>
      <c r="BF79" s="97">
        <f>IF(ISNA(MATCH(BC79,'Overlap Study'!$DJ$240:$DJ$263,0)),0,1)</f>
        <v>1</v>
      </c>
      <c r="BG79" s="99">
        <f>IF(ISNA(MATCH(BC79,'Overlap Study'!$CU$240:$CU$263,0)),0,1)</f>
        <v>0</v>
      </c>
      <c r="BH79" s="99">
        <f>IF(ISNA(MATCH(BC79,'Overlap Study'!$CG$240:$CG$263,0)),0,1)</f>
        <v>0</v>
      </c>
      <c r="BI79" s="97">
        <f>IF(ISNA(MATCH(BC79,'Overlap Study'!$BU$240:$BU$263,0)),0,1)</f>
        <v>0</v>
      </c>
      <c r="BJ79" s="97">
        <f>IF(ISNA(MATCH(BC79,'Overlap Study'!$BJ$240:$BJ$263,0)),0,1)</f>
        <v>0</v>
      </c>
      <c r="BK79" s="97">
        <f>IF(ISNA(MATCH(BC79,'Overlap Study'!$AZ$240:$AZ$263,0)),0,1)</f>
        <v>0</v>
      </c>
      <c r="BL79" s="97">
        <f>IF(ISNA(MATCH(BC79,'Overlap Study'!$AT$240:$AT$263,0)),0,1)</f>
        <v>0</v>
      </c>
      <c r="BM79" s="97">
        <f>IF(ISNA(MATCH(BC79,'Overlap Study'!$AN$240:$AN$263,0)),0,1)</f>
        <v>0</v>
      </c>
      <c r="BN79" s="106">
        <f>IF(ISNA(MATCH(BC79,'Overlap Study'!$AH$240:$AH$263,0)),0,1)</f>
        <v>0</v>
      </c>
      <c r="BO79" s="97">
        <f>IF(ISNA(MATCH(BC79,'Overlap Study'!$AB$240:$AB$263,0)),0,1)</f>
        <v>0</v>
      </c>
      <c r="BP79" s="97">
        <f>IF(ISNA(MATCH(BC79,'Overlap Study'!$V$240:$V$263,0)),0,1)</f>
        <v>0</v>
      </c>
      <c r="BQ79" s="97">
        <f>IF(ISNA(MATCH(BC79,'Overlap Study'!$P$240:$P$263,0)),0,1)</f>
        <v>1</v>
      </c>
      <c r="BR79" s="97"/>
      <c r="BS79" s="106"/>
      <c r="BT79">
        <f t="shared" si="9"/>
        <v>2</v>
      </c>
      <c r="BX79" s="215">
        <v>2590</v>
      </c>
      <c r="BY79" s="210">
        <f>SUM(CA79:CI79)</f>
        <v>0</v>
      </c>
      <c r="BZ79" s="112">
        <f>IF(ISNA(MATCH(BX79,'Overlap Study'!$EA$186:$EA$240,0)),0,1)</f>
        <v>1</v>
      </c>
      <c r="CA79" s="97">
        <f>IF(ISNA(MATCH(BX79,'Overlap Study'!$DJ$270:$DJ$281,0)),0,1)</f>
        <v>0</v>
      </c>
      <c r="CB79" s="99">
        <f>IF(ISNA(MATCH(BX79,'Overlap Study'!$CU$270:$CU$281,0)),0,1)</f>
        <v>0</v>
      </c>
      <c r="CC79" s="99">
        <f>IF(ISNA(MATCH(BX79,'Overlap Study'!$CG$270:$CG$281,0)),0,1)</f>
        <v>0</v>
      </c>
      <c r="CD79" s="97">
        <f>IF(ISNA(MATCH(BX79,'Overlap Study'!$BU$270:$BU$281,0)),0,1)</f>
        <v>0</v>
      </c>
      <c r="CE79" s="97">
        <f>IF(ISNA(MATCH(BX79,'Overlap Study'!$BJ$270:$BJ$281,0)),0,1)</f>
        <v>0</v>
      </c>
      <c r="CF79" s="97">
        <f>IF(ISNA(MATCH(BX79,'Overlap Study'!$AZ$270:$AZ$281,0)),0,1)</f>
        <v>0</v>
      </c>
      <c r="CG79" s="97">
        <f>IF(ISNA(MATCH(BX79,'Overlap Study'!$AT$270:$AT$281,0)),0,1)</f>
        <v>0</v>
      </c>
      <c r="CH79" s="97">
        <f>IF(ISNA(MATCH(BX79,'Overlap Study'!$AN$270:$AN$281,0)),0,1)</f>
        <v>0</v>
      </c>
      <c r="CI79" s="106">
        <f>IF(ISNA(MATCH(BX79,'Overlap Study'!$AH$270:$AH$281,0)),0,1)</f>
        <v>0</v>
      </c>
      <c r="CJ79" s="97">
        <f>IF(ISNA(MATCH($BX79,'Overlap Study'!$AB$270:$AB$281,0)),0,1)</f>
        <v>0</v>
      </c>
      <c r="CK79" s="97">
        <f>IF(ISNA(MATCH($BX79,'Overlap Study'!$V$270:$V$281,0)),0,1)</f>
        <v>0</v>
      </c>
      <c r="CL79" s="97">
        <f>IF(ISNA(MATCH($BX79,'Overlap Study'!$P$270:$P$281,0)),0,1)</f>
        <v>0</v>
      </c>
      <c r="CM79" s="97"/>
      <c r="CN79" s="106"/>
      <c r="CO79">
        <f t="shared" si="8"/>
        <v>3</v>
      </c>
    </row>
    <row r="80" spans="1:93" ht="13.5" thickBot="1" x14ac:dyDescent="0.25">
      <c r="A80" s="98"/>
      <c r="L80" s="118">
        <f t="shared" si="10"/>
        <v>79</v>
      </c>
      <c r="N80" s="107">
        <v>1124</v>
      </c>
      <c r="O80" s="210">
        <f>SUM(P80:Y80)</f>
        <v>4</v>
      </c>
      <c r="P80" s="97">
        <f>IF(ISNA(MATCH(N80,'Overlap Study'!DY$62:DY$174,0)),0,1)</f>
        <v>0</v>
      </c>
      <c r="Q80" s="97">
        <f>IF(ISNA(MATCH(N80,'Overlap Study'!DJ$62:DJ$157,0)),0,1)</f>
        <v>0</v>
      </c>
      <c r="R80" s="99">
        <f>IF(ISNA(MATCH(N80,'Overlap Study'!CU$62:CU$157,0)),0,1)</f>
        <v>0</v>
      </c>
      <c r="S80" s="99">
        <f>IF(ISNA(MATCH(N80,'Overlap Study'!CG$62:CG$157,0)),0,1)</f>
        <v>0</v>
      </c>
      <c r="T80" s="97">
        <f>IF(ISNA(MATCH(N80,'Overlap Study'!BU$62:BU$157,0)),0,1)</f>
        <v>1</v>
      </c>
      <c r="U80" s="97">
        <f>IF(ISNA(MATCH(N80,'Overlap Study'!BJ$62:BJ$157,0)),0,1)</f>
        <v>1</v>
      </c>
      <c r="V80" s="97">
        <f>IF(ISNA(MATCH($N80,'Overlap Study'!AZ$62:AZ$157,0)),0,1)</f>
        <v>1</v>
      </c>
      <c r="W80" s="97">
        <f>IF(ISNA(MATCH($N80,'Overlap Study'!AT$62:AT$157,0)),0,1)</f>
        <v>1</v>
      </c>
      <c r="X80" s="97">
        <f>IF(ISNA(MATCH($N80,'Overlap Study'!AN$62:AN$157,0)),0,1)</f>
        <v>0</v>
      </c>
      <c r="Y80" s="106">
        <f>IF(ISNA(MATCH($N80,'Overlap Study'!AH$62:AH$157,0)),0,1)</f>
        <v>0</v>
      </c>
      <c r="Z80" s="97">
        <f>IF(ISNA(MATCH($N80,'Overlap Study'!AB$62:AB$157,0)),0,1)</f>
        <v>0</v>
      </c>
      <c r="AA80" s="97">
        <f>IF(ISNA(MATCH($N80,'Overlap Study'!V$62:V$157,0)),0,1)</f>
        <v>0</v>
      </c>
      <c r="AB80" s="97">
        <f>IF(ISNA(MATCH($N80,'Overlap Study'!P$62:P$157,0)),0,1)</f>
        <v>0</v>
      </c>
      <c r="AC80" s="97">
        <f>IF(ISNA(MATCH($N80,'Overlap Study'!H$53:H$132,0)),0,1)</f>
        <v>0</v>
      </c>
      <c r="AD80" s="106">
        <f>IF(ISNA(MATCH($N80,'Overlap Study'!B$53:B$100,0)),0,1)</f>
        <v>0</v>
      </c>
      <c r="AH80" s="196">
        <v>971</v>
      </c>
      <c r="AI80" s="210">
        <f>SUM(AJ80:AS80)</f>
        <v>2</v>
      </c>
      <c r="AJ80" s="97">
        <f>IF(ISNA(MATCH($AH80,'Overlap Study'!$DY$186:$DY$245,0)),0,1)</f>
        <v>1</v>
      </c>
      <c r="AK80" s="97">
        <f>IF(ISNA(MATCH($AH80,'Overlap Study'!$DJ$186:$DJ$233,0)),0,1)</f>
        <v>0</v>
      </c>
      <c r="AL80" s="99">
        <f>IF(ISNA(MATCH($AH80,'Overlap Study'!$CU$186:$CU$233,0)),0,1)</f>
        <v>0</v>
      </c>
      <c r="AM80" s="99">
        <f>IF(ISNA(MATCH($AH80,'Overlap Study'!$CG$186:$CG$233,0)),0,1)</f>
        <v>0</v>
      </c>
      <c r="AN80" s="97">
        <f>IF(ISNA(MATCH($AH80,'Overlap Study'!$BU$186:$BU$233,0)),0,1)</f>
        <v>0</v>
      </c>
      <c r="AO80" s="97">
        <f>IF(ISNA(MATCH(AH80,'Overlap Study'!BJ$186:BJ$233,0)),0,1)</f>
        <v>1</v>
      </c>
      <c r="AP80" s="97">
        <f>IF(ISNA(MATCH($AH80,'Overlap Study'!AZ$186:AZ$233,0)),0,1)</f>
        <v>0</v>
      </c>
      <c r="AQ80" s="97">
        <f>IF(ISNA(MATCH($AH80,'Overlap Study'!AT$186:AT$233,0)),0,1)</f>
        <v>0</v>
      </c>
      <c r="AR80" s="97">
        <f>IF(ISNA(MATCH($AH80,'Overlap Study'!AN$186:AN$233,0)),0,1)</f>
        <v>0</v>
      </c>
      <c r="AS80" s="97">
        <f>IF(ISNA(MATCH($AH80,'Overlap Study'!AH$186:AH$233,0)),0,1)</f>
        <v>0</v>
      </c>
      <c r="AT80" s="97">
        <f>IF(ISNA(MATCH(AH80,'Overlap Study'!$AB$186:$AB$233,0)),0,1)</f>
        <v>0</v>
      </c>
      <c r="AU80" s="97">
        <f>IF(ISNA(MATCH($AH80,'Overlap Study'!$V$186:$V$233,0)),0,1)</f>
        <v>0</v>
      </c>
      <c r="AV80" s="97">
        <f>IF(ISNA(MATCH($AH80,'Overlap Study'!$P$186:$P$233,0)),0,1)</f>
        <v>0</v>
      </c>
      <c r="AW80" s="97"/>
      <c r="AX80" s="106"/>
      <c r="AZ80" s="98"/>
      <c r="BB80" s="97"/>
      <c r="BC80" s="164">
        <v>329</v>
      </c>
      <c r="BD80" s="105">
        <f>SUM(BE80:BN80)</f>
        <v>1</v>
      </c>
      <c r="BE80" s="112">
        <f>IF(ISNA(MATCH($BC80,'Overlap Study'!$DZ$186:$DZ$240,0)),0,1)</f>
        <v>0</v>
      </c>
      <c r="BF80" s="97">
        <f>IF(ISNA(MATCH(BC80,'Overlap Study'!$DJ$240:$DJ$263,0)),0,1)</f>
        <v>0</v>
      </c>
      <c r="BG80" s="99">
        <f>IF(ISNA(MATCH(BC80,'Overlap Study'!$CU$240:$CU$263,0)),0,1)</f>
        <v>0</v>
      </c>
      <c r="BH80" s="99">
        <f>IF(ISNA(MATCH(BC80,'Overlap Study'!$CG$240:$CG$263,0)),0,1)</f>
        <v>0</v>
      </c>
      <c r="BI80" s="97">
        <f>IF(ISNA(MATCH(BC80,'Overlap Study'!$BU$240:$BU$263,0)),0,1)</f>
        <v>0</v>
      </c>
      <c r="BJ80" s="97">
        <f>IF(ISNA(MATCH(BC80,'Overlap Study'!$BJ$240:$BJ$263,0)),0,1)</f>
        <v>1</v>
      </c>
      <c r="BK80" s="97">
        <f>IF(ISNA(MATCH(BC80,'Overlap Study'!$AZ$240:$AZ$263,0)),0,1)</f>
        <v>0</v>
      </c>
      <c r="BL80" s="97">
        <f>IF(ISNA(MATCH(BC80,'Overlap Study'!$AT$240:$AT$263,0)),0,1)</f>
        <v>0</v>
      </c>
      <c r="BM80" s="97">
        <f>IF(ISNA(MATCH(BC80,'Overlap Study'!$AN$240:$AN$263,0)),0,1)</f>
        <v>0</v>
      </c>
      <c r="BN80" s="106">
        <f>IF(ISNA(MATCH(BC80,'Overlap Study'!$AH$240:$AH$263,0)),0,1)</f>
        <v>0</v>
      </c>
      <c r="BO80" s="97">
        <f>IF(ISNA(MATCH(BC80,'Overlap Study'!$AB$240:$AB$263,0)),0,1)</f>
        <v>0</v>
      </c>
      <c r="BP80" s="97">
        <f>IF(ISNA(MATCH(BC80,'Overlap Study'!$V$240:$V$263,0)),0,1)</f>
        <v>0</v>
      </c>
      <c r="BQ80" s="97">
        <f>IF(ISNA(MATCH(BC80,'Overlap Study'!$P$240:$P$263,0)),0,1)</f>
        <v>0</v>
      </c>
      <c r="BR80" s="97"/>
      <c r="BS80" s="106"/>
      <c r="BT80">
        <f t="shared" si="9"/>
        <v>1</v>
      </c>
      <c r="BX80" s="216">
        <v>2848</v>
      </c>
      <c r="BY80" s="211">
        <f>SUM(CA80:CI80)</f>
        <v>0</v>
      </c>
      <c r="BZ80" s="113">
        <f>IF(ISNA(MATCH(BX80,'Overlap Study'!$EA$186:$EA$240,0)),0,1)</f>
        <v>1</v>
      </c>
      <c r="CA80" s="96">
        <f>IF(ISNA(MATCH(BX80,'Overlap Study'!$DJ$270:$DJ$281,0)),0,1)</f>
        <v>0</v>
      </c>
      <c r="CB80" s="381">
        <f>IF(ISNA(MATCH(BX80,'Overlap Study'!$CU$270:$CU$281,0)),0,1)</f>
        <v>0</v>
      </c>
      <c r="CC80" s="381">
        <f>IF(ISNA(MATCH(BX80,'Overlap Study'!$CG$270:$CG$281,0)),0,1)</f>
        <v>0</v>
      </c>
      <c r="CD80" s="96">
        <f>IF(ISNA(MATCH(BX80,'Overlap Study'!$BU$270:$BU$281,0)),0,1)</f>
        <v>0</v>
      </c>
      <c r="CE80" s="96">
        <f>IF(ISNA(MATCH(BX80,'Overlap Study'!$BJ$270:$BJ$281,0)),0,1)</f>
        <v>0</v>
      </c>
      <c r="CF80" s="96">
        <f>IF(ISNA(MATCH(BX80,'Overlap Study'!$AZ$270:$AZ$281,0)),0,1)</f>
        <v>0</v>
      </c>
      <c r="CG80" s="96">
        <f>IF(ISNA(MATCH(BX80,'Overlap Study'!$AT$270:$AT$281,0)),0,1)</f>
        <v>0</v>
      </c>
      <c r="CH80" s="96">
        <f>IF(ISNA(MATCH(BX80,'Overlap Study'!$AN$270:$AN$281,0)),0,1)</f>
        <v>0</v>
      </c>
      <c r="CI80" s="109">
        <f>IF(ISNA(MATCH(BX80,'Overlap Study'!$AH$270:$AH$281,0)),0,1)</f>
        <v>0</v>
      </c>
      <c r="CJ80" s="97">
        <f>IF(ISNA(MATCH($BX80,'Overlap Study'!$AB$270:$AB$281,0)),0,1)</f>
        <v>0</v>
      </c>
      <c r="CK80" s="97">
        <f>IF(ISNA(MATCH($BX80,'Overlap Study'!$V$270:$V$281,0)),0,1)</f>
        <v>0</v>
      </c>
      <c r="CL80" s="97">
        <f>IF(ISNA(MATCH($BX80,'Overlap Study'!$P$270:$P$281,0)),0,1)</f>
        <v>0</v>
      </c>
      <c r="CM80" s="97"/>
      <c r="CN80" s="106"/>
      <c r="CO80">
        <f t="shared" si="8"/>
        <v>1</v>
      </c>
    </row>
    <row r="81" spans="1:72" x14ac:dyDescent="0.2">
      <c r="A81" s="98"/>
      <c r="L81" s="118">
        <f t="shared" si="10"/>
        <v>80</v>
      </c>
      <c r="N81" s="105">
        <v>1126</v>
      </c>
      <c r="O81" s="210">
        <f>SUM(P81:Y81)</f>
        <v>4</v>
      </c>
      <c r="P81" s="97">
        <f>IF(ISNA(MATCH(N81,'Overlap Study'!DY$62:DY$174,0)),0,1)</f>
        <v>0</v>
      </c>
      <c r="Q81" s="97">
        <f>IF(ISNA(MATCH(N81,'Overlap Study'!DJ$62:DJ$157,0)),0,1)</f>
        <v>0</v>
      </c>
      <c r="R81" s="99">
        <f>IF(ISNA(MATCH(N81,'Overlap Study'!CU$62:CU$157,0)),0,1)</f>
        <v>0</v>
      </c>
      <c r="S81" s="99">
        <f>IF(ISNA(MATCH(N81,'Overlap Study'!CG$62:CG$157,0)),0,1)</f>
        <v>0</v>
      </c>
      <c r="T81" s="97">
        <f>IF(ISNA(MATCH(N81,'Overlap Study'!BU$62:BU$157,0)),0,1)</f>
        <v>0</v>
      </c>
      <c r="U81" s="97">
        <f>IF(ISNA(MATCH(N81,'Overlap Study'!BJ$62:BJ$157,0)),0,1)</f>
        <v>0</v>
      </c>
      <c r="V81" s="97">
        <f>IF(ISNA(MATCH($N81,'Overlap Study'!AZ$62:AZ$157,0)),0,1)</f>
        <v>1</v>
      </c>
      <c r="W81" s="97">
        <f>IF(ISNA(MATCH($N81,'Overlap Study'!AT$62:AT$157,0)),0,1)</f>
        <v>1</v>
      </c>
      <c r="X81" s="97">
        <f>IF(ISNA(MATCH($N81,'Overlap Study'!AN$62:AN$157,0)),0,1)</f>
        <v>1</v>
      </c>
      <c r="Y81" s="106">
        <f>IF(ISNA(MATCH($N81,'Overlap Study'!AH$62:AH$157,0)),0,1)</f>
        <v>1</v>
      </c>
      <c r="Z81" s="97">
        <f>IF(ISNA(MATCH($N81,'Overlap Study'!AB$62:AB$157,0)),0,1)</f>
        <v>1</v>
      </c>
      <c r="AA81" s="97">
        <f>IF(ISNA(MATCH($N81,'Overlap Study'!V$62:V$157,0)),0,1)</f>
        <v>0</v>
      </c>
      <c r="AB81" s="97">
        <f>IF(ISNA(MATCH($N81,'Overlap Study'!P$62:P$157,0)),0,1)</f>
        <v>0</v>
      </c>
      <c r="AC81" s="97">
        <f>IF(ISNA(MATCH($N81,'Overlap Study'!H$53:H$132,0)),0,1)</f>
        <v>0</v>
      </c>
      <c r="AD81" s="106">
        <f>IF(ISNA(MATCH($N81,'Overlap Study'!B$53:B$100,0)),0,1)</f>
        <v>0</v>
      </c>
      <c r="AH81" s="196">
        <v>997</v>
      </c>
      <c r="AI81" s="210">
        <f>SUM(AJ81:AS81)</f>
        <v>2</v>
      </c>
      <c r="AJ81" s="97">
        <f>IF(ISNA(MATCH($AH81,'Overlap Study'!$DY$186:$DY$245,0)),0,1)</f>
        <v>0</v>
      </c>
      <c r="AK81" s="97">
        <f>IF(ISNA(MATCH($AH81,'Overlap Study'!$DJ$186:$DJ$233,0)),0,1)</f>
        <v>0</v>
      </c>
      <c r="AL81" s="99">
        <f>IF(ISNA(MATCH($AH81,'Overlap Study'!$CU$186:$CU$233,0)),0,1)</f>
        <v>0</v>
      </c>
      <c r="AM81" s="99">
        <f>IF(ISNA(MATCH($AH81,'Overlap Study'!$CG$186:$CG$233,0)),0,1)</f>
        <v>0</v>
      </c>
      <c r="AN81" s="97">
        <f>IF(ISNA(MATCH($AH81,'Overlap Study'!$BU$186:$BU$233,0)),0,1)</f>
        <v>0</v>
      </c>
      <c r="AO81" s="97">
        <f>IF(ISNA(MATCH(AH81,'Overlap Study'!BJ$186:BJ$233,0)),0,1)</f>
        <v>0</v>
      </c>
      <c r="AP81" s="97">
        <f>IF(ISNA(MATCH($AH81,'Overlap Study'!AZ$186:AZ$233,0)),0,1)</f>
        <v>0</v>
      </c>
      <c r="AQ81" s="97">
        <f>IF(ISNA(MATCH($AH81,'Overlap Study'!AT$186:AT$233,0)),0,1)</f>
        <v>1</v>
      </c>
      <c r="AR81" s="97">
        <f>IF(ISNA(MATCH($AH81,'Overlap Study'!AN$186:AN$233,0)),0,1)</f>
        <v>0</v>
      </c>
      <c r="AS81" s="97">
        <f>IF(ISNA(MATCH($AH81,'Overlap Study'!AH$186:AH$233,0)),0,1)</f>
        <v>1</v>
      </c>
      <c r="AT81" s="97">
        <f>IF(ISNA(MATCH(AH81,'Overlap Study'!$AB$186:$AB$233,0)),0,1)</f>
        <v>0</v>
      </c>
      <c r="AU81" s="97">
        <f>IF(ISNA(MATCH($AH81,'Overlap Study'!$V$186:$V$233,0)),0,1)</f>
        <v>0</v>
      </c>
      <c r="AV81" s="97">
        <f>IF(ISNA(MATCH($AH81,'Overlap Study'!$P$186:$P$233,0)),0,1)</f>
        <v>0</v>
      </c>
      <c r="AW81" s="97"/>
      <c r="AX81" s="106"/>
      <c r="AZ81" s="98"/>
      <c r="BB81" s="97"/>
      <c r="BC81" s="164">
        <v>334</v>
      </c>
      <c r="BD81" s="105">
        <f>SUM(BE81:BN81)</f>
        <v>1</v>
      </c>
      <c r="BE81" s="112">
        <f>IF(ISNA(MATCH($BC81,'Overlap Study'!$DZ$186:$DZ$240,0)),0,1)</f>
        <v>1</v>
      </c>
      <c r="BF81" s="97">
        <f>IF(ISNA(MATCH(BC81,'Overlap Study'!$DJ$240:$DJ$263,0)),0,1)</f>
        <v>0</v>
      </c>
      <c r="BG81" s="99">
        <f>IF(ISNA(MATCH(BC81,'Overlap Study'!$CU$240:$CU$263,0)),0,1)</f>
        <v>0</v>
      </c>
      <c r="BH81" s="99">
        <f>IF(ISNA(MATCH(BC81,'Overlap Study'!$CG$240:$CG$263,0)),0,1)</f>
        <v>0</v>
      </c>
      <c r="BI81" s="97">
        <f>IF(ISNA(MATCH(BC81,'Overlap Study'!$BU$240:$BU$263,0)),0,1)</f>
        <v>0</v>
      </c>
      <c r="BJ81" s="97">
        <f>IF(ISNA(MATCH(BC81,'Overlap Study'!$BJ$240:$BJ$263,0)),0,1)</f>
        <v>0</v>
      </c>
      <c r="BK81" s="97">
        <f>IF(ISNA(MATCH(BC81,'Overlap Study'!$AZ$240:$AZ$263,0)),0,1)</f>
        <v>0</v>
      </c>
      <c r="BL81" s="97">
        <f>IF(ISNA(MATCH(BC81,'Overlap Study'!$AT$240:$AT$263,0)),0,1)</f>
        <v>0</v>
      </c>
      <c r="BM81" s="97">
        <f>IF(ISNA(MATCH(BC81,'Overlap Study'!$AN$240:$AN$263,0)),0,1)</f>
        <v>0</v>
      </c>
      <c r="BN81" s="106">
        <f>IF(ISNA(MATCH(BC81,'Overlap Study'!$AH$240:$AH$263,0)),0,1)</f>
        <v>0</v>
      </c>
      <c r="BO81" s="97">
        <f>IF(ISNA(MATCH(BC81,'Overlap Study'!$AB$240:$AB$263,0)),0,1)</f>
        <v>0</v>
      </c>
      <c r="BP81" s="97">
        <f>IF(ISNA(MATCH(BC81,'Overlap Study'!$V$240:$V$263,0)),0,1)</f>
        <v>0</v>
      </c>
      <c r="BQ81" s="97">
        <f>IF(ISNA(MATCH(BC81,'Overlap Study'!$P$240:$P$263,0)),0,1)</f>
        <v>0</v>
      </c>
      <c r="BR81" s="97"/>
      <c r="BS81" s="106"/>
      <c r="BT81">
        <f t="shared" si="9"/>
        <v>1</v>
      </c>
    </row>
    <row r="82" spans="1:72" x14ac:dyDescent="0.2">
      <c r="A82" s="98"/>
      <c r="L82" s="118">
        <f t="shared" si="10"/>
        <v>81</v>
      </c>
      <c r="N82" s="105">
        <v>1305</v>
      </c>
      <c r="O82" s="210">
        <f>SUM(P82:Y82)</f>
        <v>4</v>
      </c>
      <c r="P82" s="97">
        <f>IF(ISNA(MATCH(N82,'Overlap Study'!DY$62:DY$174,0)),0,1)</f>
        <v>0</v>
      </c>
      <c r="Q82" s="97">
        <f>IF(ISNA(MATCH(N82,'Overlap Study'!DJ$62:DJ$157,0)),0,1)</f>
        <v>0</v>
      </c>
      <c r="R82" s="99">
        <f>IF(ISNA(MATCH(N82,'Overlap Study'!CU$62:CU$157,0)),0,1)</f>
        <v>0</v>
      </c>
      <c r="S82" s="99">
        <f>IF(ISNA(MATCH(N82,'Overlap Study'!CG$62:CG$157,0)),0,1)</f>
        <v>0</v>
      </c>
      <c r="T82" s="97">
        <f>IF(ISNA(MATCH(N82,'Overlap Study'!BU$62:BU$157,0)),0,1)</f>
        <v>1</v>
      </c>
      <c r="U82" s="97">
        <f>IF(ISNA(MATCH(N82,'Overlap Study'!BJ$62:BJ$157,0)),0,1)</f>
        <v>0</v>
      </c>
      <c r="V82" s="97">
        <f>IF(ISNA(MATCH($N82,'Overlap Study'!AZ$62:AZ$157,0)),0,1)</f>
        <v>0</v>
      </c>
      <c r="W82" s="97">
        <f>IF(ISNA(MATCH($N82,'Overlap Study'!AT$62:AT$157,0)),0,1)</f>
        <v>1</v>
      </c>
      <c r="X82" s="97">
        <f>IF(ISNA(MATCH($N82,'Overlap Study'!AN$62:AN$157,0)),0,1)</f>
        <v>1</v>
      </c>
      <c r="Y82" s="106">
        <f>IF(ISNA(MATCH($N82,'Overlap Study'!AH$62:AH$157,0)),0,1)</f>
        <v>1</v>
      </c>
      <c r="Z82" s="97">
        <f>IF(ISNA(MATCH($N82,'Overlap Study'!AB$62:AB$157,0)),0,1)</f>
        <v>0</v>
      </c>
      <c r="AA82" s="97">
        <f>IF(ISNA(MATCH($N82,'Overlap Study'!V$62:V$157,0)),0,1)</f>
        <v>0</v>
      </c>
      <c r="AB82" s="97">
        <f>IF(ISNA(MATCH($N82,'Overlap Study'!P$62:P$157,0)),0,1)</f>
        <v>0</v>
      </c>
      <c r="AC82" s="97">
        <f>IF(ISNA(MATCH($N82,'Overlap Study'!H$53:H$132,0)),0,1)</f>
        <v>0</v>
      </c>
      <c r="AD82" s="106">
        <f>IF(ISNA(MATCH($N82,'Overlap Study'!B$53:B$100,0)),0,1)</f>
        <v>0</v>
      </c>
      <c r="AH82" s="196">
        <v>1024</v>
      </c>
      <c r="AI82" s="210">
        <f>SUM(AJ82:AS82)</f>
        <v>2</v>
      </c>
      <c r="AJ82" s="97">
        <f>IF(ISNA(MATCH($AH82,'Overlap Study'!$DY$186:$DY$245,0)),0,1)</f>
        <v>0</v>
      </c>
      <c r="AK82" s="97">
        <f>IF(ISNA(MATCH($AH82,'Overlap Study'!$DJ$186:$DJ$233,0)),0,1)</f>
        <v>0</v>
      </c>
      <c r="AL82" s="99">
        <f>IF(ISNA(MATCH($AH82,'Overlap Study'!$CU$186:$CU$233,0)),0,1)</f>
        <v>0</v>
      </c>
      <c r="AM82" s="99">
        <f>IF(ISNA(MATCH($AH82,'Overlap Study'!$CG$186:$CG$233,0)),0,1)</f>
        <v>0</v>
      </c>
      <c r="AN82" s="97">
        <f>IF(ISNA(MATCH($AH82,'Overlap Study'!$BU$186:$BU$233,0)),0,1)</f>
        <v>0</v>
      </c>
      <c r="AO82" s="97">
        <f>IF(ISNA(MATCH(AH82,'Overlap Study'!BJ$186:BJ$233,0)),0,1)</f>
        <v>0</v>
      </c>
      <c r="AP82" s="97">
        <f>IF(ISNA(MATCH($AH82,'Overlap Study'!AZ$186:AZ$233,0)),0,1)</f>
        <v>1</v>
      </c>
      <c r="AQ82" s="97">
        <f>IF(ISNA(MATCH($AH82,'Overlap Study'!AT$186:AT$233,0)),0,1)</f>
        <v>0</v>
      </c>
      <c r="AR82" s="97">
        <f>IF(ISNA(MATCH($AH82,'Overlap Study'!AN$186:AN$233,0)),0,1)</f>
        <v>0</v>
      </c>
      <c r="AS82" s="97">
        <f>IF(ISNA(MATCH($AH82,'Overlap Study'!AH$186:AH$233,0)),0,1)</f>
        <v>1</v>
      </c>
      <c r="AT82" s="97">
        <f>IF(ISNA(MATCH(AH82,'Overlap Study'!$AB$186:$AB$233,0)),0,1)</f>
        <v>0</v>
      </c>
      <c r="AU82" s="97">
        <f>IF(ISNA(MATCH($AH82,'Overlap Study'!$V$186:$V$233,0)),0,1)</f>
        <v>0</v>
      </c>
      <c r="AV82" s="97">
        <f>IF(ISNA(MATCH($AH82,'Overlap Study'!$P$186:$P$233,0)),0,1)</f>
        <v>0</v>
      </c>
      <c r="AW82" s="97"/>
      <c r="AX82" s="106"/>
      <c r="AZ82" s="98"/>
      <c r="BB82" s="97"/>
      <c r="BC82" s="164">
        <v>337</v>
      </c>
      <c r="BD82" s="105">
        <f>SUM(BE82:BN82)</f>
        <v>1</v>
      </c>
      <c r="BE82" s="112">
        <f>IF(ISNA(MATCH($BC82,'Overlap Study'!$DZ$186:$DZ$240,0)),0,1)</f>
        <v>0</v>
      </c>
      <c r="BF82" s="97">
        <f>IF(ISNA(MATCH(BC82,'Overlap Study'!$DJ$240:$DJ$263,0)),0,1)</f>
        <v>0</v>
      </c>
      <c r="BG82" s="99">
        <f>IF(ISNA(MATCH(BC82,'Overlap Study'!$CU$240:$CU$263,0)),0,1)</f>
        <v>0</v>
      </c>
      <c r="BH82" s="99">
        <f>IF(ISNA(MATCH(BC82,'Overlap Study'!$CG$240:$CG$263,0)),0,1)</f>
        <v>0</v>
      </c>
      <c r="BI82" s="97">
        <f>IF(ISNA(MATCH(BC82,'Overlap Study'!$BU$240:$BU$263,0)),0,1)</f>
        <v>0</v>
      </c>
      <c r="BJ82" s="97">
        <f>IF(ISNA(MATCH(BC82,'Overlap Study'!$BJ$240:$BJ$263,0)),0,1)</f>
        <v>0</v>
      </c>
      <c r="BK82" s="97">
        <f>IF(ISNA(MATCH(BC82,'Overlap Study'!$AZ$240:$AZ$263,0)),0,1)</f>
        <v>0</v>
      </c>
      <c r="BL82" s="97">
        <f>IF(ISNA(MATCH(BC82,'Overlap Study'!$AT$240:$AT$263,0)),0,1)</f>
        <v>0</v>
      </c>
      <c r="BM82" s="97">
        <f>IF(ISNA(MATCH(BC82,'Overlap Study'!$AN$240:$AN$263,0)),0,1)</f>
        <v>0</v>
      </c>
      <c r="BN82" s="106">
        <f>IF(ISNA(MATCH(BC82,'Overlap Study'!$AH$240:$AH$263,0)),0,1)</f>
        <v>1</v>
      </c>
      <c r="BO82" s="97">
        <f>IF(ISNA(MATCH(BC82,'Overlap Study'!$AB$240:$AB$263,0)),0,1)</f>
        <v>0</v>
      </c>
      <c r="BP82" s="97">
        <f>IF(ISNA(MATCH(BC82,'Overlap Study'!$V$240:$V$263,0)),0,1)</f>
        <v>0</v>
      </c>
      <c r="BQ82" s="97">
        <f>IF(ISNA(MATCH(BC82,'Overlap Study'!$P$240:$P$263,0)),0,1)</f>
        <v>0</v>
      </c>
      <c r="BR82" s="97"/>
      <c r="BS82" s="106"/>
      <c r="BT82">
        <f t="shared" si="9"/>
        <v>2</v>
      </c>
    </row>
    <row r="83" spans="1:72" x14ac:dyDescent="0.2">
      <c r="A83" s="98"/>
      <c r="L83" s="118">
        <f t="shared" si="10"/>
        <v>82</v>
      </c>
      <c r="N83" s="105">
        <v>1323</v>
      </c>
      <c r="O83" s="210">
        <f>SUM(P83:Y83)</f>
        <v>4</v>
      </c>
      <c r="P83" s="97">
        <f>IF(ISNA(MATCH(N83,'Overlap Study'!DY$62:DY$174,0)),0,1)</f>
        <v>1</v>
      </c>
      <c r="Q83" s="97">
        <f>IF(ISNA(MATCH(N83,'Overlap Study'!DJ$62:DJ$157,0)),0,1)</f>
        <v>1</v>
      </c>
      <c r="R83" s="99">
        <f>IF(ISNA(MATCH(N83,'Overlap Study'!CU$62:CU$157,0)),0,1)</f>
        <v>1</v>
      </c>
      <c r="S83" s="99">
        <f>IF(ISNA(MATCH(N83,'Overlap Study'!CG$62:CG$157,0)),0,1)</f>
        <v>0</v>
      </c>
      <c r="T83" s="97">
        <f>IF(ISNA(MATCH(N83,'Overlap Study'!BU$62:BU$157,0)),0,1)</f>
        <v>0</v>
      </c>
      <c r="U83" s="97">
        <f>IF(ISNA(MATCH(N83,'Overlap Study'!BJ$62:BJ$157,0)),0,1)</f>
        <v>0</v>
      </c>
      <c r="V83" s="97">
        <f>IF(ISNA(MATCH($N83,'Overlap Study'!AZ$62:AZ$157,0)),0,1)</f>
        <v>0</v>
      </c>
      <c r="W83" s="97">
        <f>IF(ISNA(MATCH($N83,'Overlap Study'!AT$62:AT$157,0)),0,1)</f>
        <v>0</v>
      </c>
      <c r="X83" s="97">
        <f>IF(ISNA(MATCH($N83,'Overlap Study'!AN$62:AN$157,0)),0,1)</f>
        <v>1</v>
      </c>
      <c r="Y83" s="106">
        <f>IF(ISNA(MATCH($N83,'Overlap Study'!AH$62:AH$157,0)),0,1)</f>
        <v>0</v>
      </c>
      <c r="Z83" s="97">
        <f>IF(ISNA(MATCH($N83,'Overlap Study'!AB$62:AB$157,0)),0,1)</f>
        <v>0</v>
      </c>
      <c r="AA83" s="97">
        <f>IF(ISNA(MATCH($N83,'Overlap Study'!V$62:V$157,0)),0,1)</f>
        <v>0</v>
      </c>
      <c r="AB83" s="97">
        <f>IF(ISNA(MATCH($N83,'Overlap Study'!P$62:P$157,0)),0,1)</f>
        <v>0</v>
      </c>
      <c r="AC83" s="97">
        <f>IF(ISNA(MATCH($N83,'Overlap Study'!H$53:H$132,0)),0,1)</f>
        <v>0</v>
      </c>
      <c r="AD83" s="106">
        <f>IF(ISNA(MATCH($N83,'Overlap Study'!B$53:B$100,0)),0,1)</f>
        <v>0</v>
      </c>
      <c r="AH83" s="196">
        <v>1126</v>
      </c>
      <c r="AI83" s="210">
        <f>SUM(AJ83:AS83)</f>
        <v>2</v>
      </c>
      <c r="AJ83" s="97">
        <f>IF(ISNA(MATCH($AH83,'Overlap Study'!$DY$186:$DY$245,0)),0,1)</f>
        <v>0</v>
      </c>
      <c r="AK83" s="97">
        <f>IF(ISNA(MATCH($AH83,'Overlap Study'!$DJ$186:$DJ$233,0)),0,1)</f>
        <v>0</v>
      </c>
      <c r="AL83" s="99">
        <f>IF(ISNA(MATCH($AH83,'Overlap Study'!$CU$186:$CU$233,0)),0,1)</f>
        <v>0</v>
      </c>
      <c r="AM83" s="99">
        <f>IF(ISNA(MATCH($AH83,'Overlap Study'!$CG$186:$CG$233,0)),0,1)</f>
        <v>0</v>
      </c>
      <c r="AN83" s="97">
        <f>IF(ISNA(MATCH($AH83,'Overlap Study'!$BU$186:$BU$233,0)),0,1)</f>
        <v>0</v>
      </c>
      <c r="AO83" s="97">
        <f>IF(ISNA(MATCH(AH83,'Overlap Study'!BJ$186:BJ$233,0)),0,1)</f>
        <v>0</v>
      </c>
      <c r="AP83" s="97">
        <f>IF(ISNA(MATCH($AH83,'Overlap Study'!AZ$186:AZ$233,0)),0,1)</f>
        <v>1</v>
      </c>
      <c r="AQ83" s="97">
        <f>IF(ISNA(MATCH($AH83,'Overlap Study'!AT$186:AT$233,0)),0,1)</f>
        <v>0</v>
      </c>
      <c r="AR83" s="97">
        <f>IF(ISNA(MATCH($AH83,'Overlap Study'!AN$186:AN$233,0)),0,1)</f>
        <v>1</v>
      </c>
      <c r="AS83" s="97">
        <f>IF(ISNA(MATCH($AH83,'Overlap Study'!AH$186:AH$233,0)),0,1)</f>
        <v>0</v>
      </c>
      <c r="AT83" s="97">
        <f>IF(ISNA(MATCH(AH83,'Overlap Study'!$AB$186:$AB$233,0)),0,1)</f>
        <v>1</v>
      </c>
      <c r="AU83" s="97">
        <f>IF(ISNA(MATCH($AH83,'Overlap Study'!$V$186:$V$233,0)),0,1)</f>
        <v>0</v>
      </c>
      <c r="AV83" s="97">
        <f>IF(ISNA(MATCH($AH83,'Overlap Study'!$P$186:$P$233,0)),0,1)</f>
        <v>0</v>
      </c>
      <c r="AW83" s="97"/>
      <c r="AX83" s="106"/>
      <c r="AZ83" s="98"/>
      <c r="BB83" s="97"/>
      <c r="BC83" s="164">
        <v>348</v>
      </c>
      <c r="BD83" s="105">
        <f>SUM(BE83:BN83)</f>
        <v>1</v>
      </c>
      <c r="BE83" s="112">
        <f>IF(ISNA(MATCH($BC83,'Overlap Study'!$DZ$186:$DZ$240,0)),0,1)</f>
        <v>0</v>
      </c>
      <c r="BF83" s="97">
        <f>IF(ISNA(MATCH(BC83,'Overlap Study'!$DJ$240:$DJ$263,0)),0,1)</f>
        <v>0</v>
      </c>
      <c r="BG83" s="99">
        <f>IF(ISNA(MATCH(BC83,'Overlap Study'!$CU$240:$CU$263,0)),0,1)</f>
        <v>0</v>
      </c>
      <c r="BH83" s="99">
        <f>IF(ISNA(MATCH(BC83,'Overlap Study'!$CG$240:$CG$263,0)),0,1)</f>
        <v>0</v>
      </c>
      <c r="BI83" s="97">
        <f>IF(ISNA(MATCH(BC83,'Overlap Study'!$BU$240:$BU$263,0)),0,1)</f>
        <v>0</v>
      </c>
      <c r="BJ83" s="97">
        <f>IF(ISNA(MATCH(BC83,'Overlap Study'!$BJ$240:$BJ$263,0)),0,1)</f>
        <v>0</v>
      </c>
      <c r="BK83" s="97">
        <f>IF(ISNA(MATCH(BC83,'Overlap Study'!$AZ$240:$AZ$263,0)),0,1)</f>
        <v>1</v>
      </c>
      <c r="BL83" s="97">
        <f>IF(ISNA(MATCH(BC83,'Overlap Study'!$AT$240:$AT$263,0)),0,1)</f>
        <v>0</v>
      </c>
      <c r="BM83" s="97">
        <f>IF(ISNA(MATCH(BC83,'Overlap Study'!$AN$240:$AN$263,0)),0,1)</f>
        <v>0</v>
      </c>
      <c r="BN83" s="106">
        <f>IF(ISNA(MATCH(BC83,'Overlap Study'!$AH$240:$AH$263,0)),0,1)</f>
        <v>0</v>
      </c>
      <c r="BO83" s="97">
        <f>IF(ISNA(MATCH(BC83,'Overlap Study'!$AB$240:$AB$263,0)),0,1)</f>
        <v>0</v>
      </c>
      <c r="BP83" s="97">
        <f>IF(ISNA(MATCH(BC83,'Overlap Study'!$V$240:$V$263,0)),0,1)</f>
        <v>0</v>
      </c>
      <c r="BQ83" s="97">
        <f>IF(ISNA(MATCH(BC83,'Overlap Study'!$P$240:$P$263,0)),0,1)</f>
        <v>0</v>
      </c>
      <c r="BR83" s="97"/>
      <c r="BS83" s="106"/>
      <c r="BT83">
        <f t="shared" si="9"/>
        <v>1</v>
      </c>
    </row>
    <row r="84" spans="1:72" x14ac:dyDescent="0.2">
      <c r="A84" s="98"/>
      <c r="L84" s="118">
        <f t="shared" si="10"/>
        <v>83</v>
      </c>
      <c r="N84" s="105">
        <v>1477</v>
      </c>
      <c r="O84" s="210">
        <f>SUM(P84:Y84)</f>
        <v>4</v>
      </c>
      <c r="P84" s="97">
        <f>IF(ISNA(MATCH(N84,'Overlap Study'!DY$62:DY$174,0)),0,1)</f>
        <v>1</v>
      </c>
      <c r="Q84" s="97">
        <f>IF(ISNA(MATCH(N84,'Overlap Study'!DJ$62:DJ$157,0)),0,1)</f>
        <v>1</v>
      </c>
      <c r="R84" s="99">
        <f>IF(ISNA(MATCH(N84,'Overlap Study'!CU$62:CU$157,0)),0,1)</f>
        <v>1</v>
      </c>
      <c r="S84" s="99">
        <f>IF(ISNA(MATCH(N84,'Overlap Study'!CG$62:CG$157,0)),0,1)</f>
        <v>1</v>
      </c>
      <c r="T84" s="97">
        <f>IF(ISNA(MATCH(N84,'Overlap Study'!BU$62:BU$157,0)),0,1)</f>
        <v>0</v>
      </c>
      <c r="U84" s="97">
        <f>IF(ISNA(MATCH(N84,'Overlap Study'!BJ$62:BJ$157,0)),0,1)</f>
        <v>0</v>
      </c>
      <c r="V84" s="97">
        <f>IF(ISNA(MATCH($N84,'Overlap Study'!AZ$62:AZ$157,0)),0,1)</f>
        <v>0</v>
      </c>
      <c r="W84" s="97">
        <f>IF(ISNA(MATCH($N84,'Overlap Study'!AT$62:AT$157,0)),0,1)</f>
        <v>0</v>
      </c>
      <c r="X84" s="97">
        <f>IF(ISNA(MATCH($N84,'Overlap Study'!AN$62:AN$157,0)),0,1)</f>
        <v>0</v>
      </c>
      <c r="Y84" s="106">
        <f>IF(ISNA(MATCH($N84,'Overlap Study'!AH$62:AH$157,0)),0,1)</f>
        <v>0</v>
      </c>
      <c r="Z84" s="97">
        <f>IF(ISNA(MATCH($N84,'Overlap Study'!AB$62:AB$157,0)),0,1)</f>
        <v>0</v>
      </c>
      <c r="AA84" s="97">
        <f>IF(ISNA(MATCH($N84,'Overlap Study'!V$62:V$157,0)),0,1)</f>
        <v>0</v>
      </c>
      <c r="AB84" s="97">
        <f>IF(ISNA(MATCH($N84,'Overlap Study'!P$62:P$157,0)),0,1)</f>
        <v>0</v>
      </c>
      <c r="AC84" s="97">
        <f>IF(ISNA(MATCH($N84,'Overlap Study'!H$53:H$132,0)),0,1)</f>
        <v>0</v>
      </c>
      <c r="AD84" s="106">
        <f>IF(ISNA(MATCH($N84,'Overlap Study'!B$53:B$100,0)),0,1)</f>
        <v>0</v>
      </c>
      <c r="AH84" s="196">
        <v>1241</v>
      </c>
      <c r="AI84" s="210">
        <f>SUM(AJ84:AS84)</f>
        <v>2</v>
      </c>
      <c r="AJ84" s="97">
        <f>IF(ISNA(MATCH($AH84,'Overlap Study'!$DY$186:$DY$245,0)),0,1)</f>
        <v>0</v>
      </c>
      <c r="AK84" s="97">
        <f>IF(ISNA(MATCH($AH84,'Overlap Study'!$DJ$186:$DJ$233,0)),0,1)</f>
        <v>1</v>
      </c>
      <c r="AL84" s="99">
        <f>IF(ISNA(MATCH($AH84,'Overlap Study'!$CU$186:$CU$233,0)),0,1)</f>
        <v>0</v>
      </c>
      <c r="AM84" s="99">
        <f>IF(ISNA(MATCH($AH84,'Overlap Study'!$CG$186:$CG$233,0)),0,1)</f>
        <v>1</v>
      </c>
      <c r="AN84" s="97">
        <f>IF(ISNA(MATCH($AH84,'Overlap Study'!$BU$186:$BU$233,0)),0,1)</f>
        <v>0</v>
      </c>
      <c r="AO84" s="97">
        <f>IF(ISNA(MATCH(AH84,'Overlap Study'!BJ$186:BJ$233,0)),0,1)</f>
        <v>0</v>
      </c>
      <c r="AP84" s="97">
        <f>IF(ISNA(MATCH($AH84,'Overlap Study'!AZ$186:AZ$233,0)),0,1)</f>
        <v>0</v>
      </c>
      <c r="AQ84" s="97">
        <f>IF(ISNA(MATCH($AH84,'Overlap Study'!AT$186:AT$233,0)),0,1)</f>
        <v>0</v>
      </c>
      <c r="AR84" s="97">
        <f>IF(ISNA(MATCH($AH84,'Overlap Study'!AN$186:AN$233,0)),0,1)</f>
        <v>0</v>
      </c>
      <c r="AS84" s="97">
        <f>IF(ISNA(MATCH($AH84,'Overlap Study'!AH$186:AH$233,0)),0,1)</f>
        <v>0</v>
      </c>
      <c r="AT84" s="97">
        <f>IF(ISNA(MATCH(AH84,'Overlap Study'!$AB$186:$AB$233,0)),0,1)</f>
        <v>0</v>
      </c>
      <c r="AU84" s="97">
        <f>IF(ISNA(MATCH($AH84,'Overlap Study'!$V$186:$V$233,0)),0,1)</f>
        <v>0</v>
      </c>
      <c r="AV84" s="97">
        <f>IF(ISNA(MATCH($AH84,'Overlap Study'!$P$186:$P$233,0)),0,1)</f>
        <v>0</v>
      </c>
      <c r="AW84" s="97"/>
      <c r="AX84" s="106"/>
      <c r="AZ84" s="98"/>
      <c r="BB84" s="97"/>
      <c r="BC84" s="164">
        <v>365</v>
      </c>
      <c r="BD84" s="105">
        <f>SUM(BE84:BN84)</f>
        <v>1</v>
      </c>
      <c r="BE84" s="112">
        <f>IF(ISNA(MATCH($BC84,'Overlap Study'!$DZ$186:$DZ$240,0)),0,1)</f>
        <v>0</v>
      </c>
      <c r="BF84" s="97">
        <f>IF(ISNA(MATCH(BC84,'Overlap Study'!$DJ$240:$DJ$263,0)),0,1)</f>
        <v>0</v>
      </c>
      <c r="BG84" s="99">
        <f>IF(ISNA(MATCH(BC84,'Overlap Study'!$CU$240:$CU$263,0)),0,1)</f>
        <v>0</v>
      </c>
      <c r="BH84" s="99">
        <f>IF(ISNA(MATCH(BC84,'Overlap Study'!$CG$240:$CG$263,0)),0,1)</f>
        <v>0</v>
      </c>
      <c r="BI84" s="97">
        <f>IF(ISNA(MATCH(BC84,'Overlap Study'!$BU$240:$BU$263,0)),0,1)</f>
        <v>0</v>
      </c>
      <c r="BJ84" s="97">
        <f>IF(ISNA(MATCH(BC84,'Overlap Study'!$BJ$240:$BJ$263,0)),0,1)</f>
        <v>0</v>
      </c>
      <c r="BK84" s="97">
        <f>IF(ISNA(MATCH(BC84,'Overlap Study'!$AZ$240:$AZ$263,0)),0,1)</f>
        <v>1</v>
      </c>
      <c r="BL84" s="97">
        <f>IF(ISNA(MATCH(BC84,'Overlap Study'!$AT$240:$AT$263,0)),0,1)</f>
        <v>0</v>
      </c>
      <c r="BM84" s="97">
        <f>IF(ISNA(MATCH(BC84,'Overlap Study'!$AN$240:$AN$263,0)),0,1)</f>
        <v>0</v>
      </c>
      <c r="BN84" s="106">
        <f>IF(ISNA(MATCH(BC84,'Overlap Study'!$AH$240:$AH$263,0)),0,1)</f>
        <v>0</v>
      </c>
      <c r="BO84" s="97">
        <f>IF(ISNA(MATCH(BC84,'Overlap Study'!$AB$240:$AB$263,0)),0,1)</f>
        <v>1</v>
      </c>
      <c r="BP84" s="97">
        <f>IF(ISNA(MATCH(BC84,'Overlap Study'!$V$240:$V$263,0)),0,1)</f>
        <v>0</v>
      </c>
      <c r="BQ84" s="97">
        <f>IF(ISNA(MATCH(BC84,'Overlap Study'!$P$240:$P$263,0)),0,1)</f>
        <v>0</v>
      </c>
      <c r="BR84" s="97"/>
      <c r="BS84" s="106"/>
      <c r="BT84">
        <f t="shared" si="9"/>
        <v>9</v>
      </c>
    </row>
    <row r="85" spans="1:72" x14ac:dyDescent="0.2">
      <c r="A85" s="98"/>
      <c r="L85" s="118">
        <f t="shared" si="10"/>
        <v>84</v>
      </c>
      <c r="N85" s="105">
        <v>1676</v>
      </c>
      <c r="O85" s="210">
        <f>SUM(P85:Y85)</f>
        <v>4</v>
      </c>
      <c r="P85" s="97">
        <f>IF(ISNA(MATCH(N85,'Overlap Study'!DY$62:DY$174,0)),0,1)</f>
        <v>0</v>
      </c>
      <c r="Q85" s="97">
        <f>IF(ISNA(MATCH(N85,'Overlap Study'!DJ$62:DJ$157,0)),0,1)</f>
        <v>1</v>
      </c>
      <c r="R85" s="99">
        <f>IF(ISNA(MATCH(N85,'Overlap Study'!CU$62:CU$157,0)),0,1)</f>
        <v>1</v>
      </c>
      <c r="S85" s="99">
        <f>IF(ISNA(MATCH(N85,'Overlap Study'!CG$62:CG$157,0)),0,1)</f>
        <v>1</v>
      </c>
      <c r="T85" s="97">
        <f>IF(ISNA(MATCH(N85,'Overlap Study'!BU$62:BU$157,0)),0,1)</f>
        <v>1</v>
      </c>
      <c r="U85" s="97">
        <f>IF(ISNA(MATCH(N85,'Overlap Study'!BJ$62:BJ$157,0)),0,1)</f>
        <v>0</v>
      </c>
      <c r="V85" s="97">
        <f>IF(ISNA(MATCH($N85,'Overlap Study'!AZ$62:AZ$157,0)),0,1)</f>
        <v>0</v>
      </c>
      <c r="W85" s="97">
        <f>IF(ISNA(MATCH($N85,'Overlap Study'!AT$62:AT$157,0)),0,1)</f>
        <v>0</v>
      </c>
      <c r="X85" s="97">
        <f>IF(ISNA(MATCH($N85,'Overlap Study'!AN$62:AN$157,0)),0,1)</f>
        <v>0</v>
      </c>
      <c r="Y85" s="106">
        <f>IF(ISNA(MATCH($N85,'Overlap Study'!AH$62:AH$157,0)),0,1)</f>
        <v>0</v>
      </c>
      <c r="Z85" s="97">
        <f>IF(ISNA(MATCH($N85,'Overlap Study'!AB$62:AB$157,0)),0,1)</f>
        <v>0</v>
      </c>
      <c r="AA85" s="97">
        <f>IF(ISNA(MATCH($N85,'Overlap Study'!V$62:V$157,0)),0,1)</f>
        <v>0</v>
      </c>
      <c r="AB85" s="97">
        <f>IF(ISNA(MATCH($N85,'Overlap Study'!P$62:P$157,0)),0,1)</f>
        <v>0</v>
      </c>
      <c r="AC85" s="97">
        <f>IF(ISNA(MATCH($N85,'Overlap Study'!H$53:H$132,0)),0,1)</f>
        <v>0</v>
      </c>
      <c r="AD85" s="106">
        <f>IF(ISNA(MATCH($N85,'Overlap Study'!B$53:B$100,0)),0,1)</f>
        <v>0</v>
      </c>
      <c r="AH85" s="196">
        <v>1318</v>
      </c>
      <c r="AI85" s="210">
        <f>SUM(AJ85:AS85)</f>
        <v>2</v>
      </c>
      <c r="AJ85" s="97">
        <f>IF(ISNA(MATCH($AH85,'Overlap Study'!$DY$186:$DY$245,0)),0,1)</f>
        <v>1</v>
      </c>
      <c r="AK85" s="97">
        <f>IF(ISNA(MATCH($AH85,'Overlap Study'!$DJ$186:$DJ$233,0)),0,1)</f>
        <v>0</v>
      </c>
      <c r="AL85" s="99">
        <f>IF(ISNA(MATCH($AH85,'Overlap Study'!$CU$186:$CU$233,0)),0,1)</f>
        <v>0</v>
      </c>
      <c r="AM85" s="99">
        <f>IF(ISNA(MATCH($AH85,'Overlap Study'!$CG$186:$CG$233,0)),0,1)</f>
        <v>0</v>
      </c>
      <c r="AN85" s="97">
        <f>IF(ISNA(MATCH($AH85,'Overlap Study'!$BU$186:$BU$233,0)),0,1)</f>
        <v>0</v>
      </c>
      <c r="AO85" s="97">
        <f>IF(ISNA(MATCH(AH85,'Overlap Study'!BJ$186:BJ$233,0)),0,1)</f>
        <v>1</v>
      </c>
      <c r="AP85" s="97">
        <f>IF(ISNA(MATCH($AH85,'Overlap Study'!AZ$186:AZ$233,0)),0,1)</f>
        <v>0</v>
      </c>
      <c r="AQ85" s="97">
        <f>IF(ISNA(MATCH($AH85,'Overlap Study'!AT$186:AT$233,0)),0,1)</f>
        <v>0</v>
      </c>
      <c r="AR85" s="97">
        <f>IF(ISNA(MATCH($AH85,'Overlap Study'!AN$186:AN$233,0)),0,1)</f>
        <v>0</v>
      </c>
      <c r="AS85" s="97">
        <f>IF(ISNA(MATCH($AH85,'Overlap Study'!AH$186:AH$233,0)),0,1)</f>
        <v>0</v>
      </c>
      <c r="AT85" s="97">
        <f>IF(ISNA(MATCH(AH85,'Overlap Study'!$AB$186:$AB$233,0)),0,1)</f>
        <v>0</v>
      </c>
      <c r="AU85" s="97">
        <f>IF(ISNA(MATCH($AH85,'Overlap Study'!$V$186:$V$233,0)),0,1)</f>
        <v>0</v>
      </c>
      <c r="AV85" s="97">
        <f>IF(ISNA(MATCH($AH85,'Overlap Study'!$P$186:$P$233,0)),0,1)</f>
        <v>0</v>
      </c>
      <c r="AW85" s="97"/>
      <c r="AX85" s="106"/>
      <c r="AZ85" s="153"/>
      <c r="BB85" s="97"/>
      <c r="BC85" s="164">
        <v>368</v>
      </c>
      <c r="BD85" s="105">
        <f>SUM(BE85:BN85)</f>
        <v>1</v>
      </c>
      <c r="BE85" s="112">
        <f>IF(ISNA(MATCH($BC85,'Overlap Study'!$DZ$186:$DZ$240,0)),0,1)</f>
        <v>0</v>
      </c>
      <c r="BF85" s="97">
        <f>IF(ISNA(MATCH(BC85,'Overlap Study'!$DJ$240:$DJ$263,0)),0,1)</f>
        <v>0</v>
      </c>
      <c r="BG85" s="99">
        <f>IF(ISNA(MATCH(BC85,'Overlap Study'!$CU$240:$CU$263,0)),0,1)</f>
        <v>0</v>
      </c>
      <c r="BH85" s="99">
        <f>IF(ISNA(MATCH(BC85,'Overlap Study'!$CG$240:$CG$263,0)),0,1)</f>
        <v>0</v>
      </c>
      <c r="BI85" s="97">
        <f>IF(ISNA(MATCH(BC85,'Overlap Study'!$BU$240:$BU$263,0)),0,1)</f>
        <v>0</v>
      </c>
      <c r="BJ85" s="97">
        <f>IF(ISNA(MATCH(BC85,'Overlap Study'!$BJ$240:$BJ$263,0)),0,1)</f>
        <v>0</v>
      </c>
      <c r="BK85" s="97">
        <f>IF(ISNA(MATCH(BC85,'Overlap Study'!$AZ$240:$AZ$263,0)),0,1)</f>
        <v>1</v>
      </c>
      <c r="BL85" s="97">
        <f>IF(ISNA(MATCH(BC85,'Overlap Study'!$AT$240:$AT$263,0)),0,1)</f>
        <v>0</v>
      </c>
      <c r="BM85" s="97">
        <f>IF(ISNA(MATCH(BC85,'Overlap Study'!$AN$240:$AN$263,0)),0,1)</f>
        <v>0</v>
      </c>
      <c r="BN85" s="106">
        <f>IF(ISNA(MATCH(BC85,'Overlap Study'!$AH$240:$AH$263,0)),0,1)</f>
        <v>0</v>
      </c>
      <c r="BO85" s="97">
        <f>IF(ISNA(MATCH(BC85,'Overlap Study'!$AB$240:$AB$263,0)),0,1)</f>
        <v>0</v>
      </c>
      <c r="BP85" s="97">
        <f>IF(ISNA(MATCH(BC85,'Overlap Study'!$V$240:$V$263,0)),0,1)</f>
        <v>0</v>
      </c>
      <c r="BQ85" s="97">
        <f>IF(ISNA(MATCH(BC85,'Overlap Study'!$P$240:$P$263,0)),0,1)</f>
        <v>0</v>
      </c>
      <c r="BR85" s="97"/>
      <c r="BS85" s="106"/>
      <c r="BT85">
        <f t="shared" si="9"/>
        <v>5</v>
      </c>
    </row>
    <row r="86" spans="1:72" x14ac:dyDescent="0.2">
      <c r="A86" s="98"/>
      <c r="L86" s="118">
        <f t="shared" si="10"/>
        <v>85</v>
      </c>
      <c r="N86" s="108">
        <v>1678</v>
      </c>
      <c r="O86" s="210">
        <f>SUM(P86:Y86)</f>
        <v>4</v>
      </c>
      <c r="P86" s="97">
        <f>IF(ISNA(MATCH(N86,'Overlap Study'!DY$62:DY$174,0)),0,1)</f>
        <v>1</v>
      </c>
      <c r="Q86" s="97">
        <f>IF(ISNA(MATCH(N86,'Overlap Study'!DJ$62:DJ$157,0)),0,1)</f>
        <v>1</v>
      </c>
      <c r="R86" s="99">
        <f>IF(ISNA(MATCH(N86,'Overlap Study'!CU$62:CU$157,0)),0,1)</f>
        <v>1</v>
      </c>
      <c r="S86" s="99">
        <f>IF(ISNA(MATCH(N86,'Overlap Study'!CG$62:CG$157,0)),0,1)</f>
        <v>1</v>
      </c>
      <c r="T86" s="97">
        <f>IF(ISNA(MATCH(N86,'Overlap Study'!BU$62:BU$157,0)),0,1)</f>
        <v>0</v>
      </c>
      <c r="U86" s="97">
        <f>IF(ISNA(MATCH(N86,'Overlap Study'!BJ$62:BJ$157,0)),0,1)</f>
        <v>0</v>
      </c>
      <c r="V86" s="97">
        <f>IF(ISNA(MATCH($N86,'Overlap Study'!AZ$62:AZ$157,0)),0,1)</f>
        <v>0</v>
      </c>
      <c r="W86" s="97">
        <f>IF(ISNA(MATCH($N86,'Overlap Study'!AT$62:AT$157,0)),0,1)</f>
        <v>0</v>
      </c>
      <c r="X86" s="97">
        <f>IF(ISNA(MATCH($N86,'Overlap Study'!AN$62:AN$157,0)),0,1)</f>
        <v>0</v>
      </c>
      <c r="Y86" s="106">
        <f>IF(ISNA(MATCH($N86,'Overlap Study'!AH$62:AH$157,0)),0,1)</f>
        <v>0</v>
      </c>
      <c r="Z86" s="97">
        <f>IF(ISNA(MATCH($N86,'Overlap Study'!AB$62:AB$157,0)),0,1)</f>
        <v>0</v>
      </c>
      <c r="AA86" s="97">
        <f>IF(ISNA(MATCH($N86,'Overlap Study'!V$62:V$157,0)),0,1)</f>
        <v>0</v>
      </c>
      <c r="AB86" s="97">
        <f>IF(ISNA(MATCH($N86,'Overlap Study'!P$62:P$157,0)),0,1)</f>
        <v>0</v>
      </c>
      <c r="AC86" s="97">
        <f>IF(ISNA(MATCH($N86,'Overlap Study'!H$53:H$132,0)),0,1)</f>
        <v>0</v>
      </c>
      <c r="AD86" s="106">
        <f>IF(ISNA(MATCH($N86,'Overlap Study'!B$53:B$100,0)),0,1)</f>
        <v>0</v>
      </c>
      <c r="AH86" s="196">
        <v>1507</v>
      </c>
      <c r="AI86" s="210">
        <f>SUM(AJ86:AS86)</f>
        <v>2</v>
      </c>
      <c r="AJ86" s="97">
        <f>IF(ISNA(MATCH($AH86,'Overlap Study'!$DY$186:$DY$245,0)),0,1)</f>
        <v>0</v>
      </c>
      <c r="AK86" s="97">
        <f>IF(ISNA(MATCH($AH86,'Overlap Study'!$DJ$186:$DJ$233,0)),0,1)</f>
        <v>0</v>
      </c>
      <c r="AL86" s="99">
        <f>IF(ISNA(MATCH($AH86,'Overlap Study'!$CU$186:$CU$233,0)),0,1)</f>
        <v>0</v>
      </c>
      <c r="AM86" s="99">
        <f>IF(ISNA(MATCH($AH86,'Overlap Study'!$CG$186:$CG$233,0)),0,1)</f>
        <v>0</v>
      </c>
      <c r="AN86" s="97">
        <f>IF(ISNA(MATCH($AH86,'Overlap Study'!$BU$186:$BU$233,0)),0,1)</f>
        <v>0</v>
      </c>
      <c r="AO86" s="97">
        <f>IF(ISNA(MATCH(AH86,'Overlap Study'!BJ$186:BJ$233,0)),0,1)</f>
        <v>1</v>
      </c>
      <c r="AP86" s="97">
        <f>IF(ISNA(MATCH($AH86,'Overlap Study'!AZ$186:AZ$233,0)),0,1)</f>
        <v>0</v>
      </c>
      <c r="AQ86" s="97">
        <f>IF(ISNA(MATCH($AH86,'Overlap Study'!AT$186:AT$233,0)),0,1)</f>
        <v>0</v>
      </c>
      <c r="AR86" s="97">
        <f>IF(ISNA(MATCH($AH86,'Overlap Study'!AN$186:AN$233,0)),0,1)</f>
        <v>0</v>
      </c>
      <c r="AS86" s="97">
        <f>IF(ISNA(MATCH($AH86,'Overlap Study'!AH$186:AH$233,0)),0,1)</f>
        <v>1</v>
      </c>
      <c r="AT86" s="97">
        <f>IF(ISNA(MATCH(AH86,'Overlap Study'!$AB$186:$AB$233,0)),0,1)</f>
        <v>0</v>
      </c>
      <c r="AU86" s="97">
        <f>IF(ISNA(MATCH($AH86,'Overlap Study'!$V$186:$V$233,0)),0,1)</f>
        <v>0</v>
      </c>
      <c r="AV86" s="97">
        <f>IF(ISNA(MATCH($AH86,'Overlap Study'!$P$186:$P$233,0)),0,1)</f>
        <v>0</v>
      </c>
      <c r="AW86" s="97"/>
      <c r="AX86" s="106"/>
      <c r="AZ86" s="153"/>
      <c r="BB86" s="97"/>
      <c r="BC86" s="164">
        <v>384</v>
      </c>
      <c r="BD86" s="105">
        <f>SUM(BE86:BN86)</f>
        <v>1</v>
      </c>
      <c r="BE86" s="112">
        <f>IF(ISNA(MATCH($BC86,'Overlap Study'!$DZ$186:$DZ$240,0)),0,1)</f>
        <v>0</v>
      </c>
      <c r="BF86" s="97">
        <f>IF(ISNA(MATCH(BC86,'Overlap Study'!$DJ$240:$DJ$263,0)),0,1)</f>
        <v>0</v>
      </c>
      <c r="BG86" s="99">
        <f>IF(ISNA(MATCH(BC86,'Overlap Study'!$CU$240:$CU$263,0)),0,1)</f>
        <v>0</v>
      </c>
      <c r="BH86" s="99">
        <f>IF(ISNA(MATCH(BC86,'Overlap Study'!$CG$240:$CG$263,0)),0,1)</f>
        <v>0</v>
      </c>
      <c r="BI86" s="97">
        <f>IF(ISNA(MATCH(BC86,'Overlap Study'!$BU$240:$BU$263,0)),0,1)</f>
        <v>0</v>
      </c>
      <c r="BJ86" s="97">
        <f>IF(ISNA(MATCH(BC86,'Overlap Study'!$BJ$240:$BJ$263,0)),0,1)</f>
        <v>0</v>
      </c>
      <c r="BK86" s="97">
        <f>IF(ISNA(MATCH(BC86,'Overlap Study'!$AZ$240:$AZ$263,0)),0,1)</f>
        <v>1</v>
      </c>
      <c r="BL86" s="97">
        <f>IF(ISNA(MATCH(BC86,'Overlap Study'!$AT$240:$AT$263,0)),0,1)</f>
        <v>0</v>
      </c>
      <c r="BM86" s="97">
        <f>IF(ISNA(MATCH(BC86,'Overlap Study'!$AN$240:$AN$263,0)),0,1)</f>
        <v>0</v>
      </c>
      <c r="BN86" s="106">
        <f>IF(ISNA(MATCH(BC86,'Overlap Study'!$AH$240:$AH$263,0)),0,1)</f>
        <v>0</v>
      </c>
      <c r="BO86" s="97">
        <f>IF(ISNA(MATCH(BC86,'Overlap Study'!$AB$240:$AB$263,0)),0,1)</f>
        <v>0</v>
      </c>
      <c r="BP86" s="97">
        <f>IF(ISNA(MATCH(BC86,'Overlap Study'!$V$240:$V$263,0)),0,1)</f>
        <v>0</v>
      </c>
      <c r="BQ86" s="97">
        <f>IF(ISNA(MATCH(BC86,'Overlap Study'!$P$240:$P$263,0)),0,1)</f>
        <v>0</v>
      </c>
      <c r="BR86" s="97"/>
      <c r="BS86" s="106"/>
      <c r="BT86">
        <f t="shared" si="9"/>
        <v>2</v>
      </c>
    </row>
    <row r="87" spans="1:72" x14ac:dyDescent="0.2">
      <c r="A87" s="153"/>
      <c r="L87" s="118">
        <f t="shared" si="10"/>
        <v>86</v>
      </c>
      <c r="N87" s="105">
        <v>1771</v>
      </c>
      <c r="O87" s="210">
        <f>SUM(P87:Y87)</f>
        <v>4</v>
      </c>
      <c r="P87" s="97">
        <f>IF(ISNA(MATCH(N87,'Overlap Study'!DY$62:DY$174,0)),0,1)</f>
        <v>0</v>
      </c>
      <c r="Q87" s="97">
        <f>IF(ISNA(MATCH(N87,'Overlap Study'!DJ$62:DJ$157,0)),0,1)</f>
        <v>0</v>
      </c>
      <c r="R87" s="99">
        <f>IF(ISNA(MATCH(N87,'Overlap Study'!CU$62:CU$157,0)),0,1)</f>
        <v>0</v>
      </c>
      <c r="S87" s="99">
        <f>IF(ISNA(MATCH(N87,'Overlap Study'!CG$62:CG$157,0)),0,1)</f>
        <v>1</v>
      </c>
      <c r="T87" s="97">
        <f>IF(ISNA(MATCH(N87,'Overlap Study'!BU$62:BU$157,0)),0,1)</f>
        <v>1</v>
      </c>
      <c r="U87" s="97">
        <f>IF(ISNA(MATCH(N87,'Overlap Study'!BJ$62:BJ$157,0)),0,1)</f>
        <v>1</v>
      </c>
      <c r="V87" s="97">
        <f>IF(ISNA(MATCH($N87,'Overlap Study'!AZ$62:AZ$157,0)),0,1)</f>
        <v>1</v>
      </c>
      <c r="W87" s="97">
        <f>IF(ISNA(MATCH($N87,'Overlap Study'!AT$62:AT$157,0)),0,1)</f>
        <v>0</v>
      </c>
      <c r="X87" s="97">
        <f>IF(ISNA(MATCH($N87,'Overlap Study'!AN$62:AN$157,0)),0,1)</f>
        <v>0</v>
      </c>
      <c r="Y87" s="106">
        <f>IF(ISNA(MATCH($N87,'Overlap Study'!AH$62:AH$157,0)),0,1)</f>
        <v>0</v>
      </c>
      <c r="Z87" s="97">
        <f>IF(ISNA(MATCH($N87,'Overlap Study'!AB$62:AB$157,0)),0,1)</f>
        <v>0</v>
      </c>
      <c r="AA87" s="97">
        <f>IF(ISNA(MATCH($N87,'Overlap Study'!V$62:V$157,0)),0,1)</f>
        <v>0</v>
      </c>
      <c r="AB87" s="97">
        <f>IF(ISNA(MATCH($N87,'Overlap Study'!P$62:P$157,0)),0,1)</f>
        <v>0</v>
      </c>
      <c r="AC87" s="97">
        <f>IF(ISNA(MATCH($N87,'Overlap Study'!H$53:H$132,0)),0,1)</f>
        <v>0</v>
      </c>
      <c r="AD87" s="106">
        <f>IF(ISNA(MATCH($N87,'Overlap Study'!B$53:B$100,0)),0,1)</f>
        <v>0</v>
      </c>
      <c r="AH87" s="196">
        <v>1511</v>
      </c>
      <c r="AI87" s="210">
        <f>SUM(AJ87:AS87)</f>
        <v>2</v>
      </c>
      <c r="AJ87" s="97">
        <f>IF(ISNA(MATCH($AH87,'Overlap Study'!$DY$186:$DY$245,0)),0,1)</f>
        <v>0</v>
      </c>
      <c r="AK87" s="97">
        <f>IF(ISNA(MATCH($AH87,'Overlap Study'!$DJ$186:$DJ$233,0)),0,1)</f>
        <v>0</v>
      </c>
      <c r="AL87" s="99">
        <f>IF(ISNA(MATCH($AH87,'Overlap Study'!$CU$186:$CU$233,0)),0,1)</f>
        <v>0</v>
      </c>
      <c r="AM87" s="99">
        <f>IF(ISNA(MATCH($AH87,'Overlap Study'!$CG$186:$CG$233,0)),0,1)</f>
        <v>0</v>
      </c>
      <c r="AN87" s="97">
        <f>IF(ISNA(MATCH($AH87,'Overlap Study'!$BU$186:$BU$233,0)),0,1)</f>
        <v>0</v>
      </c>
      <c r="AO87" s="97">
        <f>IF(ISNA(MATCH(AH87,'Overlap Study'!BJ$186:BJ$233,0)),0,1)</f>
        <v>0</v>
      </c>
      <c r="AP87" s="97">
        <f>IF(ISNA(MATCH($AH87,'Overlap Study'!AZ$186:AZ$233,0)),0,1)</f>
        <v>1</v>
      </c>
      <c r="AQ87" s="97">
        <f>IF(ISNA(MATCH($AH87,'Overlap Study'!AT$186:AT$233,0)),0,1)</f>
        <v>0</v>
      </c>
      <c r="AR87" s="97">
        <f>IF(ISNA(MATCH($AH87,'Overlap Study'!AN$186:AN$233,0)),0,1)</f>
        <v>1</v>
      </c>
      <c r="AS87" s="97">
        <f>IF(ISNA(MATCH($AH87,'Overlap Study'!AH$186:AH$233,0)),0,1)</f>
        <v>0</v>
      </c>
      <c r="AT87" s="97">
        <f>IF(ISNA(MATCH(AH87,'Overlap Study'!$AB$186:$AB$233,0)),0,1)</f>
        <v>0</v>
      </c>
      <c r="AU87" s="97">
        <f>IF(ISNA(MATCH($AH87,'Overlap Study'!$V$186:$V$233,0)),0,1)</f>
        <v>0</v>
      </c>
      <c r="AV87" s="97">
        <f>IF(ISNA(MATCH($AH87,'Overlap Study'!$P$186:$P$233,0)),0,1)</f>
        <v>0</v>
      </c>
      <c r="AW87" s="97"/>
      <c r="AX87" s="106"/>
      <c r="AZ87" s="98"/>
      <c r="BB87" s="97"/>
      <c r="BC87" s="164">
        <v>386</v>
      </c>
      <c r="BD87" s="105">
        <f>SUM(BE87:BN87)</f>
        <v>1</v>
      </c>
      <c r="BE87" s="112">
        <f>IF(ISNA(MATCH($BC87,'Overlap Study'!$DZ$186:$DZ$240,0)),0,1)</f>
        <v>0</v>
      </c>
      <c r="BF87" s="97">
        <f>IF(ISNA(MATCH(BC87,'Overlap Study'!$DJ$240:$DJ$263,0)),0,1)</f>
        <v>0</v>
      </c>
      <c r="BG87" s="99">
        <f>IF(ISNA(MATCH(BC87,'Overlap Study'!$CU$240:$CU$263,0)),0,1)</f>
        <v>0</v>
      </c>
      <c r="BH87" s="99">
        <f>IF(ISNA(MATCH(BC87,'Overlap Study'!$CG$240:$CG$263,0)),0,1)</f>
        <v>0</v>
      </c>
      <c r="BI87" s="97">
        <f>IF(ISNA(MATCH(BC87,'Overlap Study'!$BU$240:$BU$263,0)),0,1)</f>
        <v>0</v>
      </c>
      <c r="BJ87" s="97">
        <f>IF(ISNA(MATCH(BC87,'Overlap Study'!$BJ$240:$BJ$263,0)),0,1)</f>
        <v>0</v>
      </c>
      <c r="BK87" s="97">
        <f>IF(ISNA(MATCH(BC87,'Overlap Study'!$AZ$240:$AZ$263,0)),0,1)</f>
        <v>0</v>
      </c>
      <c r="BL87" s="97">
        <f>IF(ISNA(MATCH(BC87,'Overlap Study'!$AT$240:$AT$263,0)),0,1)</f>
        <v>1</v>
      </c>
      <c r="BM87" s="97">
        <f>IF(ISNA(MATCH(BC87,'Overlap Study'!$AN$240:$AN$263,0)),0,1)</f>
        <v>0</v>
      </c>
      <c r="BN87" s="106">
        <f>IF(ISNA(MATCH(BC87,'Overlap Study'!$AH$240:$AH$263,0)),0,1)</f>
        <v>0</v>
      </c>
      <c r="BO87" s="97">
        <f>IF(ISNA(MATCH(BC87,'Overlap Study'!$AB$240:$AB$263,0)),0,1)</f>
        <v>0</v>
      </c>
      <c r="BP87" s="97">
        <f>IF(ISNA(MATCH(BC87,'Overlap Study'!$V$240:$V$263,0)),0,1)</f>
        <v>0</v>
      </c>
      <c r="BQ87" s="97">
        <f>IF(ISNA(MATCH(BC87,'Overlap Study'!$P$240:$P$263,0)),0,1)</f>
        <v>0</v>
      </c>
      <c r="BR87" s="97"/>
      <c r="BS87" s="106"/>
      <c r="BT87">
        <f t="shared" si="9"/>
        <v>2</v>
      </c>
    </row>
    <row r="88" spans="1:72" x14ac:dyDescent="0.2">
      <c r="A88" s="98"/>
      <c r="L88" s="118">
        <f t="shared" si="10"/>
        <v>87</v>
      </c>
      <c r="N88" s="105">
        <v>1806</v>
      </c>
      <c r="O88" s="210">
        <f>SUM(P88:Y88)</f>
        <v>4</v>
      </c>
      <c r="P88" s="97">
        <f>IF(ISNA(MATCH(N88,'Overlap Study'!DY$62:DY$174,0)),0,1)</f>
        <v>1</v>
      </c>
      <c r="Q88" s="97">
        <f>IF(ISNA(MATCH(N88,'Overlap Study'!DJ$62:DJ$157,0)),0,1)</f>
        <v>1</v>
      </c>
      <c r="R88" s="99">
        <f>IF(ISNA(MATCH(N88,'Overlap Study'!CU$62:CU$157,0)),0,1)</f>
        <v>0</v>
      </c>
      <c r="S88" s="99">
        <f>IF(ISNA(MATCH(N88,'Overlap Study'!CG$62:CG$157,0)),0,1)</f>
        <v>0</v>
      </c>
      <c r="T88" s="97">
        <f>IF(ISNA(MATCH(N88,'Overlap Study'!BU$62:BU$157,0)),0,1)</f>
        <v>0</v>
      </c>
      <c r="U88" s="97">
        <f>IF(ISNA(MATCH(N88,'Overlap Study'!BJ$62:BJ$157,0)),0,1)</f>
        <v>1</v>
      </c>
      <c r="V88" s="97">
        <f>IF(ISNA(MATCH($N88,'Overlap Study'!AZ$62:AZ$157,0)),0,1)</f>
        <v>1</v>
      </c>
      <c r="W88" s="97">
        <f>IF(ISNA(MATCH($N88,'Overlap Study'!AT$62:AT$157,0)),0,1)</f>
        <v>0</v>
      </c>
      <c r="X88" s="97">
        <f>IF(ISNA(MATCH($N88,'Overlap Study'!AN$62:AN$157,0)),0,1)</f>
        <v>0</v>
      </c>
      <c r="Y88" s="106">
        <f>IF(ISNA(MATCH($N88,'Overlap Study'!AH$62:AH$157,0)),0,1)</f>
        <v>0</v>
      </c>
      <c r="Z88" s="97">
        <f>IF(ISNA(MATCH($N88,'Overlap Study'!AB$62:AB$157,0)),0,1)</f>
        <v>0</v>
      </c>
      <c r="AA88" s="97">
        <f>IF(ISNA(MATCH($N88,'Overlap Study'!V$62:V$157,0)),0,1)</f>
        <v>0</v>
      </c>
      <c r="AB88" s="97">
        <f>IF(ISNA(MATCH($N88,'Overlap Study'!P$62:P$157,0)),0,1)</f>
        <v>0</v>
      </c>
      <c r="AC88" s="97">
        <f>IF(ISNA(MATCH($N88,'Overlap Study'!H$53:H$132,0)),0,1)</f>
        <v>0</v>
      </c>
      <c r="AD88" s="106">
        <f>IF(ISNA(MATCH($N88,'Overlap Study'!B$53:B$100,0)),0,1)</f>
        <v>0</v>
      </c>
      <c r="AH88" s="164">
        <v>1519</v>
      </c>
      <c r="AI88" s="210">
        <f>SUM(AJ88:AS88)</f>
        <v>2</v>
      </c>
      <c r="AJ88" s="97">
        <f>IF(ISNA(MATCH($AH88,'Overlap Study'!$DY$186:$DY$245,0)),0,1)</f>
        <v>0</v>
      </c>
      <c r="AK88" s="97">
        <f>IF(ISNA(MATCH($AH88,'Overlap Study'!$DJ$186:$DJ$233,0)),0,1)</f>
        <v>1</v>
      </c>
      <c r="AL88" s="99">
        <f>IF(ISNA(MATCH($AH88,'Overlap Study'!$CU$186:$CU$233,0)),0,1)</f>
        <v>1</v>
      </c>
      <c r="AM88" s="99">
        <f>IF(ISNA(MATCH($AH88,'Overlap Study'!$CG$186:$CG$233,0)),0,1)</f>
        <v>0</v>
      </c>
      <c r="AN88" s="97">
        <f>IF(ISNA(MATCH($AH88,'Overlap Study'!$BU$186:$BU$233,0)),0,1)</f>
        <v>0</v>
      </c>
      <c r="AO88" s="97">
        <f>IF(ISNA(MATCH(AH88,'Overlap Study'!BJ$186:BJ$233,0)),0,1)</f>
        <v>0</v>
      </c>
      <c r="AP88" s="97">
        <f>IF(ISNA(MATCH($AH88,'Overlap Study'!AZ$186:AZ$233,0)),0,1)</f>
        <v>0</v>
      </c>
      <c r="AQ88" s="97">
        <f>IF(ISNA(MATCH($AH88,'Overlap Study'!AT$186:AT$233,0)),0,1)</f>
        <v>0</v>
      </c>
      <c r="AR88" s="97">
        <f>IF(ISNA(MATCH($AH88,'Overlap Study'!AN$186:AN$233,0)),0,1)</f>
        <v>0</v>
      </c>
      <c r="AS88" s="97">
        <f>IF(ISNA(MATCH($AH88,'Overlap Study'!AH$186:AH$233,0)),0,1)</f>
        <v>0</v>
      </c>
      <c r="AT88" s="97">
        <f>IF(ISNA(MATCH(AH88,'Overlap Study'!$AB$186:$AB$233,0)),0,1)</f>
        <v>0</v>
      </c>
      <c r="AU88" s="97">
        <f>IF(ISNA(MATCH($AH88,'Overlap Study'!$V$186:$V$233,0)),0,1)</f>
        <v>0</v>
      </c>
      <c r="AV88" s="97">
        <f>IF(ISNA(MATCH($AH88,'Overlap Study'!$P$186:$P$233,0)),0,1)</f>
        <v>0</v>
      </c>
      <c r="AW88" s="97"/>
      <c r="AX88" s="106"/>
      <c r="AZ88" s="98"/>
      <c r="BB88" s="97"/>
      <c r="BC88" s="164">
        <v>399</v>
      </c>
      <c r="BD88" s="105">
        <f>SUM(BE88:BN88)</f>
        <v>1</v>
      </c>
      <c r="BE88" s="112">
        <f>IF(ISNA(MATCH($BC88,'Overlap Study'!$DZ$186:$DZ$240,0)),0,1)</f>
        <v>0</v>
      </c>
      <c r="BF88" s="97">
        <f>IF(ISNA(MATCH(BC88,'Overlap Study'!$DJ$240:$DJ$263,0)),0,1)</f>
        <v>0</v>
      </c>
      <c r="BG88" s="99">
        <f>IF(ISNA(MATCH(BC88,'Overlap Study'!$CU$240:$CU$263,0)),0,1)</f>
        <v>0</v>
      </c>
      <c r="BH88" s="99">
        <f>IF(ISNA(MATCH(BC88,'Overlap Study'!$CG$240:$CG$263,0)),0,1)</f>
        <v>0</v>
      </c>
      <c r="BI88" s="97">
        <f>IF(ISNA(MATCH(BC88,'Overlap Study'!$BU$240:$BU$263,0)),0,1)</f>
        <v>0</v>
      </c>
      <c r="BJ88" s="97">
        <f>IF(ISNA(MATCH(BC88,'Overlap Study'!$BJ$240:$BJ$263,0)),0,1)</f>
        <v>1</v>
      </c>
      <c r="BK88" s="97">
        <f>IF(ISNA(MATCH(BC88,'Overlap Study'!$AZ$240:$AZ$263,0)),0,1)</f>
        <v>0</v>
      </c>
      <c r="BL88" s="97">
        <f>IF(ISNA(MATCH(BC88,'Overlap Study'!$AT$240:$AT$263,0)),0,1)</f>
        <v>0</v>
      </c>
      <c r="BM88" s="97">
        <f>IF(ISNA(MATCH(BC88,'Overlap Study'!$AN$240:$AN$263,0)),0,1)</f>
        <v>0</v>
      </c>
      <c r="BN88" s="106">
        <f>IF(ISNA(MATCH(BC88,'Overlap Study'!$AH$240:$AH$263,0)),0,1)</f>
        <v>0</v>
      </c>
      <c r="BO88" s="97">
        <f>IF(ISNA(MATCH(BC88,'Overlap Study'!$AB$240:$AB$263,0)),0,1)</f>
        <v>0</v>
      </c>
      <c r="BP88" s="97">
        <f>IF(ISNA(MATCH(BC88,'Overlap Study'!$V$240:$V$263,0)),0,1)</f>
        <v>0</v>
      </c>
      <c r="BQ88" s="97">
        <f>IF(ISNA(MATCH(BC88,'Overlap Study'!$P$240:$P$263,0)),0,1)</f>
        <v>0</v>
      </c>
      <c r="BR88" s="97"/>
      <c r="BS88" s="106"/>
      <c r="BT88">
        <f t="shared" si="9"/>
        <v>4</v>
      </c>
    </row>
    <row r="89" spans="1:72" x14ac:dyDescent="0.2">
      <c r="A89" s="98"/>
      <c r="L89" s="118">
        <f t="shared" si="10"/>
        <v>88</v>
      </c>
      <c r="N89" s="105">
        <v>1902</v>
      </c>
      <c r="O89" s="210">
        <f>SUM(P89:Y89)</f>
        <v>4</v>
      </c>
      <c r="P89" s="97">
        <f>IF(ISNA(MATCH(N89,'Overlap Study'!DY$62:DY$174,0)),0,1)</f>
        <v>0</v>
      </c>
      <c r="Q89" s="97">
        <f>IF(ISNA(MATCH(N89,'Overlap Study'!DJ$62:DJ$157,0)),0,1)</f>
        <v>0</v>
      </c>
      <c r="R89" s="99">
        <f>IF(ISNA(MATCH(N89,'Overlap Study'!CU$62:CU$157,0)),0,1)</f>
        <v>0</v>
      </c>
      <c r="S89" s="99">
        <f>IF(ISNA(MATCH(N89,'Overlap Study'!CG$62:CG$157,0)),0,1)</f>
        <v>0</v>
      </c>
      <c r="T89" s="97">
        <f>IF(ISNA(MATCH(N89,'Overlap Study'!BU$62:BU$157,0)),0,1)</f>
        <v>1</v>
      </c>
      <c r="U89" s="97">
        <f>IF(ISNA(MATCH(N89,'Overlap Study'!BJ$62:BJ$157,0)),0,1)</f>
        <v>1</v>
      </c>
      <c r="V89" s="97">
        <f>IF(ISNA(MATCH($N89,'Overlap Study'!AZ$62:AZ$157,0)),0,1)</f>
        <v>0</v>
      </c>
      <c r="W89" s="97">
        <f>IF(ISNA(MATCH($N89,'Overlap Study'!AT$62:AT$157,0)),0,1)</f>
        <v>1</v>
      </c>
      <c r="X89" s="97">
        <f>IF(ISNA(MATCH($N89,'Overlap Study'!AN$62:AN$157,0)),0,1)</f>
        <v>1</v>
      </c>
      <c r="Y89" s="106">
        <f>IF(ISNA(MATCH($N89,'Overlap Study'!AH$62:AH$157,0)),0,1)</f>
        <v>0</v>
      </c>
      <c r="Z89" s="97">
        <f>IF(ISNA(MATCH($N89,'Overlap Study'!AB$62:AB$157,0)),0,1)</f>
        <v>0</v>
      </c>
      <c r="AA89" s="97">
        <f>IF(ISNA(MATCH($N89,'Overlap Study'!V$62:V$157,0)),0,1)</f>
        <v>0</v>
      </c>
      <c r="AB89" s="97">
        <f>IF(ISNA(MATCH($N89,'Overlap Study'!P$62:P$157,0)),0,1)</f>
        <v>0</v>
      </c>
      <c r="AC89" s="97">
        <f>IF(ISNA(MATCH($N89,'Overlap Study'!H$53:H$132,0)),0,1)</f>
        <v>0</v>
      </c>
      <c r="AD89" s="106">
        <f>IF(ISNA(MATCH($N89,'Overlap Study'!B$53:B$100,0)),0,1)</f>
        <v>0</v>
      </c>
      <c r="AH89" s="164">
        <v>1640</v>
      </c>
      <c r="AI89" s="210">
        <f>SUM(AJ89:AS89)</f>
        <v>2</v>
      </c>
      <c r="AJ89" s="97">
        <f>IF(ISNA(MATCH($AH89,'Overlap Study'!$DY$186:$DY$245,0)),0,1)</f>
        <v>1</v>
      </c>
      <c r="AK89" s="97">
        <f>IF(ISNA(MATCH($AH89,'Overlap Study'!$DJ$186:$DJ$233,0)),0,1)</f>
        <v>1</v>
      </c>
      <c r="AL89" s="99">
        <f>IF(ISNA(MATCH($AH89,'Overlap Study'!$CU$186:$CU$233,0)),0,1)</f>
        <v>0</v>
      </c>
      <c r="AM89" s="99">
        <f>IF(ISNA(MATCH($AH89,'Overlap Study'!$CG$186:$CG$233,0)),0,1)</f>
        <v>0</v>
      </c>
      <c r="AN89" s="97">
        <f>IF(ISNA(MATCH($AH89,'Overlap Study'!$BU$186:$BU$233,0)),0,1)</f>
        <v>0</v>
      </c>
      <c r="AO89" s="97">
        <f>IF(ISNA(MATCH(AH89,'Overlap Study'!BJ$186:BJ$233,0)),0,1)</f>
        <v>0</v>
      </c>
      <c r="AP89" s="97">
        <f>IF(ISNA(MATCH($AH89,'Overlap Study'!AZ$186:AZ$233,0)),0,1)</f>
        <v>0</v>
      </c>
      <c r="AQ89" s="97">
        <f>IF(ISNA(MATCH($AH89,'Overlap Study'!AT$186:AT$233,0)),0,1)</f>
        <v>0</v>
      </c>
      <c r="AR89" s="97">
        <f>IF(ISNA(MATCH($AH89,'Overlap Study'!AN$186:AN$233,0)),0,1)</f>
        <v>0</v>
      </c>
      <c r="AS89" s="97">
        <f>IF(ISNA(MATCH($AH89,'Overlap Study'!AH$186:AH$233,0)),0,1)</f>
        <v>0</v>
      </c>
      <c r="AT89" s="97">
        <f>IF(ISNA(MATCH(AH89,'Overlap Study'!$AB$186:$AB$233,0)),0,1)</f>
        <v>0</v>
      </c>
      <c r="AU89" s="97">
        <f>IF(ISNA(MATCH($AH89,'Overlap Study'!$V$186:$V$233,0)),0,1)</f>
        <v>0</v>
      </c>
      <c r="AV89" s="97">
        <f>IF(ISNA(MATCH($AH89,'Overlap Study'!$P$186:$P$233,0)),0,1)</f>
        <v>0</v>
      </c>
      <c r="AW89" s="97"/>
      <c r="AX89" s="106"/>
      <c r="AZ89" s="98"/>
      <c r="BB89" s="97"/>
      <c r="BC89" s="164">
        <v>447</v>
      </c>
      <c r="BD89" s="105">
        <f>SUM(BE89:BN89)</f>
        <v>1</v>
      </c>
      <c r="BE89" s="112">
        <f>IF(ISNA(MATCH($BC89,'Overlap Study'!$DZ$186:$DZ$240,0)),0,1)</f>
        <v>0</v>
      </c>
      <c r="BF89" s="97">
        <f>IF(ISNA(MATCH(BC89,'Overlap Study'!$DJ$240:$DJ$263,0)),0,1)</f>
        <v>0</v>
      </c>
      <c r="BG89" s="99">
        <f>IF(ISNA(MATCH(BC89,'Overlap Study'!$CU$240:$CU$263,0)),0,1)</f>
        <v>0</v>
      </c>
      <c r="BH89" s="99">
        <f>IF(ISNA(MATCH(BC89,'Overlap Study'!$CG$240:$CG$263,0)),0,1)</f>
        <v>0</v>
      </c>
      <c r="BI89" s="97">
        <f>IF(ISNA(MATCH(BC89,'Overlap Study'!$BU$240:$BU$263,0)),0,1)</f>
        <v>0</v>
      </c>
      <c r="BJ89" s="97">
        <f>IF(ISNA(MATCH(BC89,'Overlap Study'!$BJ$240:$BJ$263,0)),0,1)</f>
        <v>0</v>
      </c>
      <c r="BK89" s="97">
        <f>IF(ISNA(MATCH(BC89,'Overlap Study'!$AZ$240:$AZ$263,0)),0,1)</f>
        <v>0</v>
      </c>
      <c r="BL89" s="97">
        <f>IF(ISNA(MATCH(BC89,'Overlap Study'!$AT$240:$AT$263,0)),0,1)</f>
        <v>0</v>
      </c>
      <c r="BM89" s="97">
        <f>IF(ISNA(MATCH(BC89,'Overlap Study'!$AN$240:$AN$263,0)),0,1)</f>
        <v>0</v>
      </c>
      <c r="BN89" s="106">
        <f>IF(ISNA(MATCH(BC89,'Overlap Study'!$AH$240:$AH$263,0)),0,1)</f>
        <v>1</v>
      </c>
      <c r="BO89" s="97">
        <f>IF(ISNA(MATCH(BC89,'Overlap Study'!$AB$240:$AB$263,0)),0,1)</f>
        <v>0</v>
      </c>
      <c r="BP89" s="97">
        <f>IF(ISNA(MATCH(BC89,'Overlap Study'!$V$240:$V$263,0)),0,1)</f>
        <v>0</v>
      </c>
      <c r="BQ89" s="97">
        <f>IF(ISNA(MATCH(BC89,'Overlap Study'!$P$240:$P$263,0)),0,1)</f>
        <v>0</v>
      </c>
      <c r="BR89" s="97"/>
      <c r="BS89" s="106"/>
      <c r="BT89">
        <f t="shared" si="9"/>
        <v>1</v>
      </c>
    </row>
    <row r="90" spans="1:72" x14ac:dyDescent="0.2">
      <c r="L90" s="118">
        <f t="shared" si="10"/>
        <v>89</v>
      </c>
      <c r="N90" s="105">
        <v>2016</v>
      </c>
      <c r="O90" s="210">
        <f>SUM(P90:Y90)</f>
        <v>4</v>
      </c>
      <c r="P90" s="97">
        <f>IF(ISNA(MATCH(N90,'Overlap Study'!DY$62:DY$174,0)),0,1)</f>
        <v>0</v>
      </c>
      <c r="Q90" s="97">
        <f>IF(ISNA(MATCH(N90,'Overlap Study'!DJ$62:DJ$157,0)),0,1)</f>
        <v>0</v>
      </c>
      <c r="R90" s="99">
        <f>IF(ISNA(MATCH(N90,'Overlap Study'!CU$62:CU$157,0)),0,1)</f>
        <v>1</v>
      </c>
      <c r="S90" s="99">
        <f>IF(ISNA(MATCH(N90,'Overlap Study'!CG$62:CG$157,0)),0,1)</f>
        <v>1</v>
      </c>
      <c r="T90" s="97">
        <f>IF(ISNA(MATCH(N90,'Overlap Study'!BU$62:BU$157,0)),0,1)</f>
        <v>1</v>
      </c>
      <c r="U90" s="97">
        <f>IF(ISNA(MATCH(N90,'Overlap Study'!BJ$62:BJ$157,0)),0,1)</f>
        <v>0</v>
      </c>
      <c r="V90" s="97">
        <f>IF(ISNA(MATCH($N90,'Overlap Study'!AZ$62:AZ$157,0)),0,1)</f>
        <v>1</v>
      </c>
      <c r="W90" s="97">
        <f>IF(ISNA(MATCH($N90,'Overlap Study'!AT$62:AT$157,0)),0,1)</f>
        <v>0</v>
      </c>
      <c r="X90" s="97">
        <f>IF(ISNA(MATCH($N90,'Overlap Study'!AN$62:AN$157,0)),0,1)</f>
        <v>0</v>
      </c>
      <c r="Y90" s="106">
        <f>IF(ISNA(MATCH($N90,'Overlap Study'!AH$62:AH$157,0)),0,1)</f>
        <v>0</v>
      </c>
      <c r="Z90" s="97">
        <f>IF(ISNA(MATCH($N90,'Overlap Study'!AB$62:AB$157,0)),0,1)</f>
        <v>0</v>
      </c>
      <c r="AA90" s="97">
        <f>IF(ISNA(MATCH($N90,'Overlap Study'!V$62:V$157,0)),0,1)</f>
        <v>0</v>
      </c>
      <c r="AB90" s="97">
        <f>IF(ISNA(MATCH($N90,'Overlap Study'!P$62:P$157,0)),0,1)</f>
        <v>0</v>
      </c>
      <c r="AC90" s="97">
        <f>IF(ISNA(MATCH($N90,'Overlap Study'!H$53:H$132,0)),0,1)</f>
        <v>0</v>
      </c>
      <c r="AD90" s="106">
        <f>IF(ISNA(MATCH($N90,'Overlap Study'!B$53:B$100,0)),0,1)</f>
        <v>0</v>
      </c>
      <c r="AH90" s="164">
        <v>1676</v>
      </c>
      <c r="AI90" s="210">
        <f>SUM(AJ90:AS90)</f>
        <v>2</v>
      </c>
      <c r="AJ90" s="97">
        <f>IF(ISNA(MATCH($AH90,'Overlap Study'!$DY$186:$DY$245,0)),0,1)</f>
        <v>0</v>
      </c>
      <c r="AK90" s="97">
        <f>IF(ISNA(MATCH($AH90,'Overlap Study'!$DJ$186:$DJ$233,0)),0,1)</f>
        <v>1</v>
      </c>
      <c r="AL90" s="99">
        <f>IF(ISNA(MATCH($AH90,'Overlap Study'!$CU$186:$CU$233,0)),0,1)</f>
        <v>0</v>
      </c>
      <c r="AM90" s="99">
        <f>IF(ISNA(MATCH($AH90,'Overlap Study'!$CG$186:$CG$233,0)),0,1)</f>
        <v>0</v>
      </c>
      <c r="AN90" s="97">
        <f>IF(ISNA(MATCH($AH90,'Overlap Study'!$BU$186:$BU$233,0)),0,1)</f>
        <v>1</v>
      </c>
      <c r="AO90" s="97">
        <f>IF(ISNA(MATCH(AH90,'Overlap Study'!BJ$186:BJ$233,0)),0,1)</f>
        <v>0</v>
      </c>
      <c r="AP90" s="97">
        <f>IF(ISNA(MATCH($AH90,'Overlap Study'!AZ$186:AZ$233,0)),0,1)</f>
        <v>0</v>
      </c>
      <c r="AQ90" s="97">
        <f>IF(ISNA(MATCH($AH90,'Overlap Study'!AT$186:AT$233,0)),0,1)</f>
        <v>0</v>
      </c>
      <c r="AR90" s="97">
        <f>IF(ISNA(MATCH($AH90,'Overlap Study'!AN$186:AN$233,0)),0,1)</f>
        <v>0</v>
      </c>
      <c r="AS90" s="97">
        <f>IF(ISNA(MATCH($AH90,'Overlap Study'!AH$186:AH$233,0)),0,1)</f>
        <v>0</v>
      </c>
      <c r="AT90" s="97">
        <f>IF(ISNA(MATCH(AH90,'Overlap Study'!$AB$186:$AB$233,0)),0,1)</f>
        <v>0</v>
      </c>
      <c r="AU90" s="97">
        <f>IF(ISNA(MATCH($AH90,'Overlap Study'!$V$186:$V$233,0)),0,1)</f>
        <v>0</v>
      </c>
      <c r="AV90" s="97">
        <f>IF(ISNA(MATCH($AH90,'Overlap Study'!$P$186:$P$233,0)),0,1)</f>
        <v>0</v>
      </c>
      <c r="AW90" s="97"/>
      <c r="AX90" s="106"/>
      <c r="AZ90" s="98"/>
      <c r="BB90" s="97"/>
      <c r="BC90" s="164">
        <v>451</v>
      </c>
      <c r="BD90" s="105">
        <f>SUM(BE90:BN90)</f>
        <v>1</v>
      </c>
      <c r="BE90" s="112">
        <f>IF(ISNA(MATCH($BC90,'Overlap Study'!$DZ$186:$DZ$240,0)),0,1)</f>
        <v>0</v>
      </c>
      <c r="BF90" s="97">
        <f>IF(ISNA(MATCH(BC90,'Overlap Study'!$DJ$240:$DJ$263,0)),0,1)</f>
        <v>0</v>
      </c>
      <c r="BG90" s="99">
        <f>IF(ISNA(MATCH(BC90,'Overlap Study'!$CU$240:$CU$263,0)),0,1)</f>
        <v>0</v>
      </c>
      <c r="BH90" s="99">
        <f>IF(ISNA(MATCH(BC90,'Overlap Study'!$CG$240:$CG$263,0)),0,1)</f>
        <v>0</v>
      </c>
      <c r="BI90" s="97">
        <f>IF(ISNA(MATCH(BC90,'Overlap Study'!$BU$240:$BU$263,0)),0,1)</f>
        <v>0</v>
      </c>
      <c r="BJ90" s="97">
        <f>IF(ISNA(MATCH(BC90,'Overlap Study'!$BJ$240:$BJ$263,0)),0,1)</f>
        <v>0</v>
      </c>
      <c r="BK90" s="97">
        <f>IF(ISNA(MATCH(BC90,'Overlap Study'!$AZ$240:$AZ$263,0)),0,1)</f>
        <v>0</v>
      </c>
      <c r="BL90" s="97">
        <f>IF(ISNA(MATCH(BC90,'Overlap Study'!$AT$240:$AT$263,0)),0,1)</f>
        <v>0</v>
      </c>
      <c r="BM90" s="97">
        <f>IF(ISNA(MATCH(BC90,'Overlap Study'!$AN$240:$AN$263,0)),0,1)</f>
        <v>1</v>
      </c>
      <c r="BN90" s="106">
        <f>IF(ISNA(MATCH(BC90,'Overlap Study'!$AH$240:$AH$263,0)),0,1)</f>
        <v>0</v>
      </c>
      <c r="BO90" s="97">
        <f>IF(ISNA(MATCH(BC90,'Overlap Study'!$AB$240:$AB$263,0)),0,1)</f>
        <v>0</v>
      </c>
      <c r="BP90" s="97">
        <f>IF(ISNA(MATCH(BC90,'Overlap Study'!$V$240:$V$263,0)),0,1)</f>
        <v>0</v>
      </c>
      <c r="BQ90" s="97">
        <f>IF(ISNA(MATCH(BC90,'Overlap Study'!$P$240:$P$263,0)),0,1)</f>
        <v>0</v>
      </c>
      <c r="BR90" s="97"/>
      <c r="BS90" s="106"/>
      <c r="BT90">
        <f t="shared" si="9"/>
        <v>1</v>
      </c>
    </row>
    <row r="91" spans="1:72" x14ac:dyDescent="0.2">
      <c r="L91" s="118">
        <f t="shared" si="10"/>
        <v>90</v>
      </c>
      <c r="N91" s="108">
        <v>2122</v>
      </c>
      <c r="O91" s="210">
        <f>SUM(P91:Y91)</f>
        <v>4</v>
      </c>
      <c r="P91" s="97">
        <f>IF(ISNA(MATCH(N91,'Overlap Study'!DY$62:DY$174,0)),0,1)</f>
        <v>1</v>
      </c>
      <c r="Q91" s="97">
        <f>IF(ISNA(MATCH(N91,'Overlap Study'!DJ$62:DJ$157,0)),0,1)</f>
        <v>0</v>
      </c>
      <c r="R91" s="99">
        <f>IF(ISNA(MATCH(N91,'Overlap Study'!CU$62:CU$157,0)),0,1)</f>
        <v>1</v>
      </c>
      <c r="S91" s="99">
        <f>IF(ISNA(MATCH(N91,'Overlap Study'!CG$62:CG$157,0)),0,1)</f>
        <v>1</v>
      </c>
      <c r="T91" s="97">
        <f>IF(ISNA(MATCH(N91,'Overlap Study'!BU$62:BU$157,0)),0,1)</f>
        <v>1</v>
      </c>
      <c r="U91" s="97">
        <f>IF(ISNA(MATCH(N91,'Overlap Study'!BJ$62:BJ$157,0)),0,1)</f>
        <v>0</v>
      </c>
      <c r="V91" s="97">
        <f>IF(ISNA(MATCH($N91,'Overlap Study'!AZ$62:AZ$157,0)),0,1)</f>
        <v>0</v>
      </c>
      <c r="W91" s="97">
        <f>IF(ISNA(MATCH($N91,'Overlap Study'!AT$62:AT$157,0)),0,1)</f>
        <v>0</v>
      </c>
      <c r="X91" s="97">
        <f>IF(ISNA(MATCH($N91,'Overlap Study'!AN$62:AN$157,0)),0,1)</f>
        <v>0</v>
      </c>
      <c r="Y91" s="106">
        <f>IF(ISNA(MATCH($N91,'Overlap Study'!AH$62:AH$157,0)),0,1)</f>
        <v>0</v>
      </c>
      <c r="Z91" s="97">
        <f>IF(ISNA(MATCH($N91,'Overlap Study'!AB$62:AB$157,0)),0,1)</f>
        <v>0</v>
      </c>
      <c r="AA91" s="97">
        <f>IF(ISNA(MATCH($N91,'Overlap Study'!V$62:V$157,0)),0,1)</f>
        <v>0</v>
      </c>
      <c r="AB91" s="97">
        <f>IF(ISNA(MATCH($N91,'Overlap Study'!P$62:P$157,0)),0,1)</f>
        <v>0</v>
      </c>
      <c r="AC91" s="97">
        <f>IF(ISNA(MATCH($N91,'Overlap Study'!H$53:H$132,0)),0,1)</f>
        <v>0</v>
      </c>
      <c r="AD91" s="106">
        <f>IF(ISNA(MATCH($N91,'Overlap Study'!B$53:B$100,0)),0,1)</f>
        <v>0</v>
      </c>
      <c r="AH91" s="164">
        <v>1678</v>
      </c>
      <c r="AI91" s="210">
        <f>SUM(AJ91:AS91)</f>
        <v>2</v>
      </c>
      <c r="AJ91" s="97">
        <f>IF(ISNA(MATCH($AH91,'Overlap Study'!$DY$186:$DY$245,0)),0,1)</f>
        <v>1</v>
      </c>
      <c r="AK91" s="97">
        <f>IF(ISNA(MATCH($AH91,'Overlap Study'!$DJ$186:$DJ$233,0)),0,1)</f>
        <v>1</v>
      </c>
      <c r="AL91" s="99">
        <f>IF(ISNA(MATCH($AH91,'Overlap Study'!$CU$186:$CU$233,0)),0,1)</f>
        <v>0</v>
      </c>
      <c r="AM91" s="99">
        <f>IF(ISNA(MATCH($AH91,'Overlap Study'!$CG$186:$CG$233,0)),0,1)</f>
        <v>0</v>
      </c>
      <c r="AN91" s="97">
        <f>IF(ISNA(MATCH($AH91,'Overlap Study'!$BU$186:$BU$233,0)),0,1)</f>
        <v>0</v>
      </c>
      <c r="AO91" s="97">
        <f>IF(ISNA(MATCH(AH91,'Overlap Study'!BJ$186:BJ$233,0)),0,1)</f>
        <v>0</v>
      </c>
      <c r="AP91" s="97">
        <f>IF(ISNA(MATCH($AH91,'Overlap Study'!AZ$186:AZ$233,0)),0,1)</f>
        <v>0</v>
      </c>
      <c r="AQ91" s="97">
        <f>IF(ISNA(MATCH($AH91,'Overlap Study'!AT$186:AT$233,0)),0,1)</f>
        <v>0</v>
      </c>
      <c r="AR91" s="97">
        <f>IF(ISNA(MATCH($AH91,'Overlap Study'!AN$186:AN$233,0)),0,1)</f>
        <v>0</v>
      </c>
      <c r="AS91" s="97">
        <f>IF(ISNA(MATCH($AH91,'Overlap Study'!AH$186:AH$233,0)),0,1)</f>
        <v>0</v>
      </c>
      <c r="AT91" s="97">
        <f>IF(ISNA(MATCH(AH91,'Overlap Study'!$AB$186:$AB$233,0)),0,1)</f>
        <v>0</v>
      </c>
      <c r="AU91" s="97">
        <f>IF(ISNA(MATCH($AH91,'Overlap Study'!$V$186:$V$233,0)),0,1)</f>
        <v>0</v>
      </c>
      <c r="AV91" s="97">
        <f>IF(ISNA(MATCH($AH91,'Overlap Study'!$P$186:$P$233,0)),0,1)</f>
        <v>0</v>
      </c>
      <c r="AW91" s="97"/>
      <c r="AX91" s="106"/>
      <c r="AZ91" s="98"/>
      <c r="BB91" s="97"/>
      <c r="BC91" s="164">
        <v>488</v>
      </c>
      <c r="BD91" s="105">
        <f>SUM(BE91:BN91)</f>
        <v>1</v>
      </c>
      <c r="BE91" s="112">
        <f>IF(ISNA(MATCH($BC91,'Overlap Study'!$DZ$186:$DZ$240,0)),0,1)</f>
        <v>0</v>
      </c>
      <c r="BF91" s="97">
        <f>IF(ISNA(MATCH(BC91,'Overlap Study'!$DJ$240:$DJ$263,0)),0,1)</f>
        <v>0</v>
      </c>
      <c r="BG91" s="99">
        <f>IF(ISNA(MATCH(BC91,'Overlap Study'!$CU$240:$CU$263,0)),0,1)</f>
        <v>0</v>
      </c>
      <c r="BH91" s="99">
        <f>IF(ISNA(MATCH(BC91,'Overlap Study'!$CG$240:$CG$263,0)),0,1)</f>
        <v>0</v>
      </c>
      <c r="BI91" s="97">
        <f>IF(ISNA(MATCH(BC91,'Overlap Study'!$BU$240:$BU$263,0)),0,1)</f>
        <v>0</v>
      </c>
      <c r="BJ91" s="97">
        <f>IF(ISNA(MATCH(BC91,'Overlap Study'!$BJ$240:$BJ$263,0)),0,1)</f>
        <v>1</v>
      </c>
      <c r="BK91" s="97">
        <f>IF(ISNA(MATCH(BC91,'Overlap Study'!$AZ$240:$AZ$263,0)),0,1)</f>
        <v>0</v>
      </c>
      <c r="BL91" s="97">
        <f>IF(ISNA(MATCH(BC91,'Overlap Study'!$AT$240:$AT$263,0)),0,1)</f>
        <v>0</v>
      </c>
      <c r="BM91" s="97">
        <f>IF(ISNA(MATCH(BC91,'Overlap Study'!$AN$240:$AN$263,0)),0,1)</f>
        <v>0</v>
      </c>
      <c r="BN91" s="106">
        <f>IF(ISNA(MATCH(BC91,'Overlap Study'!$AH$240:$AH$263,0)),0,1)</f>
        <v>0</v>
      </c>
      <c r="BO91" s="97">
        <f>IF(ISNA(MATCH(BC91,'Overlap Study'!$AB$240:$AB$263,0)),0,1)</f>
        <v>0</v>
      </c>
      <c r="BP91" s="97">
        <f>IF(ISNA(MATCH(BC91,'Overlap Study'!$V$240:$V$263,0)),0,1)</f>
        <v>0</v>
      </c>
      <c r="BQ91" s="97">
        <f>IF(ISNA(MATCH(BC91,'Overlap Study'!$P$240:$P$263,0)),0,1)</f>
        <v>0</v>
      </c>
      <c r="BR91" s="97"/>
      <c r="BS91" s="106"/>
      <c r="BT91">
        <f t="shared" si="9"/>
        <v>4</v>
      </c>
    </row>
    <row r="92" spans="1:72" x14ac:dyDescent="0.2">
      <c r="L92" s="118">
        <f t="shared" si="10"/>
        <v>91</v>
      </c>
      <c r="N92" s="204">
        <v>2415</v>
      </c>
      <c r="O92" s="210">
        <f>SUM(P92:Y92)</f>
        <v>4</v>
      </c>
      <c r="P92" s="97">
        <f>IF(ISNA(MATCH(N92,'Overlap Study'!DY$62:DY$174,0)),0,1)</f>
        <v>0</v>
      </c>
      <c r="Q92" s="97">
        <f>IF(ISNA(MATCH(N92,'Overlap Study'!DJ$62:DJ$157,0)),0,1)</f>
        <v>1</v>
      </c>
      <c r="R92" s="99">
        <f>IF(ISNA(MATCH(N92,'Overlap Study'!CU$62:CU$157,0)),0,1)</f>
        <v>1</v>
      </c>
      <c r="S92" s="99">
        <f>IF(ISNA(MATCH(N92,'Overlap Study'!CG$62:CG$157,0)),0,1)</f>
        <v>1</v>
      </c>
      <c r="T92" s="97">
        <f>IF(ISNA(MATCH(N92,'Overlap Study'!BU$62:BU$157,0)),0,1)</f>
        <v>0</v>
      </c>
      <c r="U92" s="97">
        <f>IF(ISNA(MATCH(N92,'Overlap Study'!BJ$62:BJ$157,0)),0,1)</f>
        <v>1</v>
      </c>
      <c r="V92" s="97">
        <f>IF(ISNA(MATCH($N92,'Overlap Study'!AZ$62:AZ$157,0)),0,1)</f>
        <v>0</v>
      </c>
      <c r="W92" s="97">
        <f>IF(ISNA(MATCH($N92,'Overlap Study'!AT$62:AT$157,0)),0,1)</f>
        <v>0</v>
      </c>
      <c r="X92" s="97">
        <f>IF(ISNA(MATCH($N92,'Overlap Study'!AN$62:AN$157,0)),0,1)</f>
        <v>0</v>
      </c>
      <c r="Y92" s="106">
        <f>IF(ISNA(MATCH($N92,'Overlap Study'!AH$62:AH$157,0)),0,1)</f>
        <v>0</v>
      </c>
      <c r="Z92" s="97">
        <f>IF(ISNA(MATCH($N92,'Overlap Study'!AB$62:AB$157,0)),0,1)</f>
        <v>0</v>
      </c>
      <c r="AA92" s="97">
        <f>IF(ISNA(MATCH($N92,'Overlap Study'!V$62:V$157,0)),0,1)</f>
        <v>0</v>
      </c>
      <c r="AB92" s="97">
        <f>IF(ISNA(MATCH($N92,'Overlap Study'!P$62:P$157,0)),0,1)</f>
        <v>0</v>
      </c>
      <c r="AC92" s="97">
        <f>IF(ISNA(MATCH($N92,'Overlap Study'!H$53:H$132,0)),0,1)</f>
        <v>0</v>
      </c>
      <c r="AD92" s="106">
        <f>IF(ISNA(MATCH($N92,'Overlap Study'!B$53:B$100,0)),0,1)</f>
        <v>0</v>
      </c>
      <c r="AH92" s="164">
        <v>1714</v>
      </c>
      <c r="AI92" s="210">
        <f>SUM(AJ92:AS92)</f>
        <v>2</v>
      </c>
      <c r="AJ92" s="97">
        <f>IF(ISNA(MATCH($AH92,'Overlap Study'!$DY$186:$DY$245,0)),0,1)</f>
        <v>0</v>
      </c>
      <c r="AK92" s="97">
        <f>IF(ISNA(MATCH($AH92,'Overlap Study'!$DJ$186:$DJ$233,0)),0,1)</f>
        <v>0</v>
      </c>
      <c r="AL92" s="99">
        <f>IF(ISNA(MATCH($AH92,'Overlap Study'!$CU$186:$CU$233,0)),0,1)</f>
        <v>1</v>
      </c>
      <c r="AM92" s="99">
        <f>IF(ISNA(MATCH($AH92,'Overlap Study'!$CG$186:$CG$233,0)),0,1)</f>
        <v>0</v>
      </c>
      <c r="AN92" s="97">
        <f>IF(ISNA(MATCH($AH92,'Overlap Study'!$BU$186:$BU$233,0)),0,1)</f>
        <v>1</v>
      </c>
      <c r="AO92" s="97">
        <f>IF(ISNA(MATCH(AH92,'Overlap Study'!BJ$186:BJ$233,0)),0,1)</f>
        <v>0</v>
      </c>
      <c r="AP92" s="97">
        <f>IF(ISNA(MATCH($AH92,'Overlap Study'!AZ$186:AZ$233,0)),0,1)</f>
        <v>0</v>
      </c>
      <c r="AQ92" s="97">
        <f>IF(ISNA(MATCH($AH92,'Overlap Study'!AT$186:AT$233,0)),0,1)</f>
        <v>0</v>
      </c>
      <c r="AR92" s="97">
        <f>IF(ISNA(MATCH($AH92,'Overlap Study'!AN$186:AN$233,0)),0,1)</f>
        <v>0</v>
      </c>
      <c r="AS92" s="97">
        <f>IF(ISNA(MATCH($AH92,'Overlap Study'!AH$186:AH$233,0)),0,1)</f>
        <v>0</v>
      </c>
      <c r="AT92" s="97">
        <f>IF(ISNA(MATCH(AH92,'Overlap Study'!$AB$186:$AB$233,0)),0,1)</f>
        <v>0</v>
      </c>
      <c r="AU92" s="97">
        <f>IF(ISNA(MATCH($AH92,'Overlap Study'!$V$186:$V$233,0)),0,1)</f>
        <v>0</v>
      </c>
      <c r="AV92" s="97">
        <f>IF(ISNA(MATCH($AH92,'Overlap Study'!$P$186:$P$233,0)),0,1)</f>
        <v>0</v>
      </c>
      <c r="AW92" s="97"/>
      <c r="AX92" s="106"/>
      <c r="AZ92" s="98"/>
      <c r="BB92" s="97"/>
      <c r="BC92" s="164">
        <v>492</v>
      </c>
      <c r="BD92" s="105">
        <f>SUM(BE92:BN92)</f>
        <v>1</v>
      </c>
      <c r="BE92" s="112">
        <f>IF(ISNA(MATCH($BC92,'Overlap Study'!$DZ$186:$DZ$240,0)),0,1)</f>
        <v>0</v>
      </c>
      <c r="BF92" s="97">
        <f>IF(ISNA(MATCH(BC92,'Overlap Study'!$DJ$240:$DJ$263,0)),0,1)</f>
        <v>0</v>
      </c>
      <c r="BG92" s="99">
        <f>IF(ISNA(MATCH(BC92,'Overlap Study'!$CU$240:$CU$263,0)),0,1)</f>
        <v>0</v>
      </c>
      <c r="BH92" s="99">
        <f>IF(ISNA(MATCH(BC92,'Overlap Study'!$CG$240:$CG$263,0)),0,1)</f>
        <v>0</v>
      </c>
      <c r="BI92" s="97">
        <f>IF(ISNA(MATCH(BC92,'Overlap Study'!$BU$240:$BU$263,0)),0,1)</f>
        <v>0</v>
      </c>
      <c r="BJ92" s="97">
        <f>IF(ISNA(MATCH(BC92,'Overlap Study'!$BJ$240:$BJ$263,0)),0,1)</f>
        <v>0</v>
      </c>
      <c r="BK92" s="97">
        <f>IF(ISNA(MATCH(BC92,'Overlap Study'!$AZ$240:$AZ$263,0)),0,1)</f>
        <v>0</v>
      </c>
      <c r="BL92" s="97">
        <f>IF(ISNA(MATCH(BC92,'Overlap Study'!$AT$240:$AT$263,0)),0,1)</f>
        <v>0</v>
      </c>
      <c r="BM92" s="97">
        <f>IF(ISNA(MATCH(BC92,'Overlap Study'!$AN$240:$AN$263,0)),0,1)</f>
        <v>0</v>
      </c>
      <c r="BN92" s="106">
        <f>IF(ISNA(MATCH(BC92,'Overlap Study'!$AH$240:$AH$263,0)),0,1)</f>
        <v>1</v>
      </c>
      <c r="BO92" s="97">
        <f>IF(ISNA(MATCH(BC92,'Overlap Study'!$AB$240:$AB$263,0)),0,1)</f>
        <v>0</v>
      </c>
      <c r="BP92" s="97">
        <f>IF(ISNA(MATCH(BC92,'Overlap Study'!$V$240:$V$263,0)),0,1)</f>
        <v>0</v>
      </c>
      <c r="BQ92" s="97">
        <f>IF(ISNA(MATCH(BC92,'Overlap Study'!$P$240:$P$263,0)),0,1)</f>
        <v>0</v>
      </c>
      <c r="BR92" s="97"/>
      <c r="BS92" s="106"/>
      <c r="BT92">
        <f t="shared" si="9"/>
        <v>2</v>
      </c>
    </row>
    <row r="93" spans="1:72" x14ac:dyDescent="0.2">
      <c r="L93" s="118">
        <f t="shared" si="10"/>
        <v>92</v>
      </c>
      <c r="N93" s="105">
        <v>47</v>
      </c>
      <c r="O93" s="210">
        <f>SUM(P93:Y93)</f>
        <v>3</v>
      </c>
      <c r="P93" s="97">
        <f>IF(ISNA(MATCH(N93,'Overlap Study'!DY$62:DY$174,0)),0,1)</f>
        <v>0</v>
      </c>
      <c r="Q93" s="97">
        <f>IF(ISNA(MATCH(N93,'Overlap Study'!DJ$62:DJ$157,0)),0,1)</f>
        <v>0</v>
      </c>
      <c r="R93" s="99">
        <f>IF(ISNA(MATCH(N93,'Overlap Study'!CU$62:CU$157,0)),0,1)</f>
        <v>0</v>
      </c>
      <c r="S93" s="99">
        <f>IF(ISNA(MATCH(N93,'Overlap Study'!CG$62:CG$157,0)),0,1)</f>
        <v>0</v>
      </c>
      <c r="T93" s="97">
        <f>IF(ISNA(MATCH(N93,'Overlap Study'!BU$62:BU$157,0)),0,1)</f>
        <v>0</v>
      </c>
      <c r="U93" s="97">
        <f>IF(ISNA(MATCH(N93,'Overlap Study'!BJ$62:BJ$157,0)),0,1)</f>
        <v>0</v>
      </c>
      <c r="V93" s="97">
        <f>IF(ISNA(MATCH($N93,'Overlap Study'!AZ$62:AZ$157,0)),0,1)</f>
        <v>1</v>
      </c>
      <c r="W93" s="97">
        <f>IF(ISNA(MATCH($N93,'Overlap Study'!AT$62:AT$157,0)),0,1)</f>
        <v>1</v>
      </c>
      <c r="X93" s="97">
        <f>IF(ISNA(MATCH($N93,'Overlap Study'!AN$62:AN$157,0)),0,1)</f>
        <v>0</v>
      </c>
      <c r="Y93" s="106">
        <f>IF(ISNA(MATCH($N93,'Overlap Study'!AH$62:AH$157,0)),0,1)</f>
        <v>1</v>
      </c>
      <c r="Z93" s="97">
        <f>IF(ISNA(MATCH($N93,'Overlap Study'!AB$62:AB$157,0)),0,1)</f>
        <v>1</v>
      </c>
      <c r="AA93" s="97">
        <f>IF(ISNA(MATCH($N93,'Overlap Study'!V$62:V$157,0)),0,1)</f>
        <v>1</v>
      </c>
      <c r="AB93" s="97">
        <f>IF(ISNA(MATCH($N93,'Overlap Study'!P$62:P$157,0)),0,1)</f>
        <v>1</v>
      </c>
      <c r="AC93" s="97">
        <f>IF(ISNA(MATCH($N93,'Overlap Study'!H$53:H$132,0)),0,1)</f>
        <v>1</v>
      </c>
      <c r="AD93" s="106">
        <f>IF(ISNA(MATCH($N93,'Overlap Study'!B$53:B$100,0)),0,1)</f>
        <v>1</v>
      </c>
      <c r="AH93" s="164">
        <v>1730</v>
      </c>
      <c r="AI93" s="210">
        <f>SUM(AJ93:AS93)</f>
        <v>2</v>
      </c>
      <c r="AJ93" s="97">
        <f>IF(ISNA(MATCH($AH93,'Overlap Study'!$DY$186:$DY$245,0)),0,1)</f>
        <v>1</v>
      </c>
      <c r="AK93" s="97">
        <f>IF(ISNA(MATCH($AH93,'Overlap Study'!$DJ$186:$DJ$233,0)),0,1)</f>
        <v>0</v>
      </c>
      <c r="AL93" s="99">
        <f>IF(ISNA(MATCH($AH93,'Overlap Study'!$CU$186:$CU$233,0)),0,1)</f>
        <v>0</v>
      </c>
      <c r="AM93" s="99">
        <f>IF(ISNA(MATCH($AH93,'Overlap Study'!$CG$186:$CG$233,0)),0,1)</f>
        <v>1</v>
      </c>
      <c r="AN93" s="97">
        <f>IF(ISNA(MATCH($AH93,'Overlap Study'!$BU$186:$BU$233,0)),0,1)</f>
        <v>0</v>
      </c>
      <c r="AO93" s="97">
        <f>IF(ISNA(MATCH(AH93,'Overlap Study'!BJ$186:BJ$233,0)),0,1)</f>
        <v>0</v>
      </c>
      <c r="AP93" s="97">
        <f>IF(ISNA(MATCH($AH93,'Overlap Study'!AZ$186:AZ$233,0)),0,1)</f>
        <v>0</v>
      </c>
      <c r="AQ93" s="97">
        <f>IF(ISNA(MATCH($AH93,'Overlap Study'!AT$186:AT$233,0)),0,1)</f>
        <v>0</v>
      </c>
      <c r="AR93" s="97">
        <f>IF(ISNA(MATCH($AH93,'Overlap Study'!AN$186:AN$233,0)),0,1)</f>
        <v>0</v>
      </c>
      <c r="AS93" s="97">
        <f>IF(ISNA(MATCH($AH93,'Overlap Study'!AH$186:AH$233,0)),0,1)</f>
        <v>0</v>
      </c>
      <c r="AT93" s="97">
        <f>IF(ISNA(MATCH(AH93,'Overlap Study'!$AB$186:$AB$233,0)),0,1)</f>
        <v>0</v>
      </c>
      <c r="AU93" s="97">
        <f>IF(ISNA(MATCH($AH93,'Overlap Study'!$V$186:$V$233,0)),0,1)</f>
        <v>0</v>
      </c>
      <c r="AV93" s="97">
        <f>IF(ISNA(MATCH($AH93,'Overlap Study'!$P$186:$P$233,0)),0,1)</f>
        <v>0</v>
      </c>
      <c r="AW93" s="97"/>
      <c r="AX93" s="106"/>
      <c r="AZ93" s="98"/>
      <c r="BC93" s="164">
        <v>494</v>
      </c>
      <c r="BD93" s="105">
        <f>SUM(BE93:BN93)</f>
        <v>1</v>
      </c>
      <c r="BE93" s="112">
        <f>IF(ISNA(MATCH($BC93,'Overlap Study'!$DZ$186:$DZ$240,0)),0,1)</f>
        <v>0</v>
      </c>
      <c r="BF93" s="97">
        <f>IF(ISNA(MATCH(BC93,'Overlap Study'!$DJ$240:$DJ$263,0)),0,1)</f>
        <v>0</v>
      </c>
      <c r="BG93" s="99">
        <f>IF(ISNA(MATCH(BC93,'Overlap Study'!$CU$240:$CU$263,0)),0,1)</f>
        <v>0</v>
      </c>
      <c r="BH93" s="99">
        <f>IF(ISNA(MATCH(BC93,'Overlap Study'!$CG$240:$CG$263,0)),0,1)</f>
        <v>0</v>
      </c>
      <c r="BI93" s="97">
        <f>IF(ISNA(MATCH(BC93,'Overlap Study'!$BU$240:$BU$263,0)),0,1)</f>
        <v>0</v>
      </c>
      <c r="BJ93" s="97">
        <f>IF(ISNA(MATCH(BC93,'Overlap Study'!$BJ$240:$BJ$263,0)),0,1)</f>
        <v>0</v>
      </c>
      <c r="BK93" s="97">
        <f>IF(ISNA(MATCH(BC93,'Overlap Study'!$AZ$240:$AZ$263,0)),0,1)</f>
        <v>0</v>
      </c>
      <c r="BL93" s="97">
        <f>IF(ISNA(MATCH(BC93,'Overlap Study'!$AT$240:$AT$263,0)),0,1)</f>
        <v>0</v>
      </c>
      <c r="BM93" s="97">
        <f>IF(ISNA(MATCH(BC93,'Overlap Study'!$AN$240:$AN$263,0)),0,1)</f>
        <v>0</v>
      </c>
      <c r="BN93" s="106">
        <f>IF(ISNA(MATCH(BC93,'Overlap Study'!$AH$240:$AH$263,0)),0,1)</f>
        <v>1</v>
      </c>
      <c r="BO93" s="97">
        <f>IF(ISNA(MATCH(BC93,'Overlap Study'!$AB$240:$AB$263,0)),0,1)</f>
        <v>1</v>
      </c>
      <c r="BP93" s="97">
        <f>IF(ISNA(MATCH(BC93,'Overlap Study'!$V$240:$V$263,0)),0,1)</f>
        <v>1</v>
      </c>
      <c r="BQ93" s="97">
        <f>IF(ISNA(MATCH(BC93,'Overlap Study'!$P$240:$P$263,0)),0,1)</f>
        <v>0</v>
      </c>
      <c r="BR93" s="97"/>
      <c r="BS93" s="106"/>
      <c r="BT93">
        <f t="shared" si="9"/>
        <v>6</v>
      </c>
    </row>
    <row r="94" spans="1:72" x14ac:dyDescent="0.2">
      <c r="L94" s="118">
        <f t="shared" si="10"/>
        <v>93</v>
      </c>
      <c r="N94" s="105">
        <v>48</v>
      </c>
      <c r="O94" s="210">
        <f>SUM(P94:Y94)</f>
        <v>3</v>
      </c>
      <c r="P94" s="97">
        <f>IF(ISNA(MATCH(N94,'Overlap Study'!DY$62:DY$174,0)),0,1)</f>
        <v>0</v>
      </c>
      <c r="Q94" s="97">
        <f>IF(ISNA(MATCH(N94,'Overlap Study'!DJ$62:DJ$157,0)),0,1)</f>
        <v>0</v>
      </c>
      <c r="R94" s="99">
        <f>IF(ISNA(MATCH(N94,'Overlap Study'!CU$62:CU$157,0)),0,1)</f>
        <v>1</v>
      </c>
      <c r="S94" s="99">
        <f>IF(ISNA(MATCH(N94,'Overlap Study'!CG$62:CG$157,0)),0,1)</f>
        <v>0</v>
      </c>
      <c r="T94" s="97">
        <f>IF(ISNA(MATCH(N94,'Overlap Study'!BU$62:BU$157,0)),0,1)</f>
        <v>0</v>
      </c>
      <c r="U94" s="97">
        <f>IF(ISNA(MATCH(N94,'Overlap Study'!BJ$62:BJ$157,0)),0,1)</f>
        <v>0</v>
      </c>
      <c r="V94" s="97">
        <f>IF(ISNA(MATCH($N94,'Overlap Study'!AZ$62:AZ$157,0)),0,1)</f>
        <v>0</v>
      </c>
      <c r="W94" s="97">
        <f>IF(ISNA(MATCH($N94,'Overlap Study'!AT$62:AT$157,0)),0,1)</f>
        <v>1</v>
      </c>
      <c r="X94" s="97">
        <f>IF(ISNA(MATCH($N94,'Overlap Study'!AN$62:AN$157,0)),0,1)</f>
        <v>1</v>
      </c>
      <c r="Y94" s="106">
        <f>IF(ISNA(MATCH($N94,'Overlap Study'!AH$62:AH$157,0)),0,1)</f>
        <v>0</v>
      </c>
      <c r="Z94" s="97">
        <f>IF(ISNA(MATCH($N94,'Overlap Study'!AB$62:AB$157,0)),0,1)</f>
        <v>1</v>
      </c>
      <c r="AA94" s="97">
        <f>IF(ISNA(MATCH($N94,'Overlap Study'!V$62:V$157,0)),0,1)</f>
        <v>1</v>
      </c>
      <c r="AB94" s="97">
        <f>IF(ISNA(MATCH($N94,'Overlap Study'!P$62:P$157,0)),0,1)</f>
        <v>1</v>
      </c>
      <c r="AC94" s="97">
        <f>IF(ISNA(MATCH($N94,'Overlap Study'!H$53:H$132,0)),0,1)</f>
        <v>0</v>
      </c>
      <c r="AD94" s="106">
        <f>IF(ISNA(MATCH($N94,'Overlap Study'!B$53:B$100,0)),0,1)</f>
        <v>1</v>
      </c>
      <c r="AH94" s="164">
        <v>1741</v>
      </c>
      <c r="AI94" s="210">
        <f>SUM(AJ94:AS94)</f>
        <v>2</v>
      </c>
      <c r="AJ94" s="97">
        <f>IF(ISNA(MATCH($AH94,'Overlap Study'!$DY$186:$DY$245,0)),0,1)</f>
        <v>0</v>
      </c>
      <c r="AK94" s="97">
        <f>IF(ISNA(MATCH($AH94,'Overlap Study'!$DJ$186:$DJ$233,0)),0,1)</f>
        <v>1</v>
      </c>
      <c r="AL94" s="99">
        <f>IF(ISNA(MATCH($AH94,'Overlap Study'!$CU$186:$CU$233,0)),0,1)</f>
        <v>1</v>
      </c>
      <c r="AM94" s="99">
        <f>IF(ISNA(MATCH($AH94,'Overlap Study'!$CG$186:$CG$233,0)),0,1)</f>
        <v>0</v>
      </c>
      <c r="AN94" s="97">
        <f>IF(ISNA(MATCH($AH94,'Overlap Study'!$BU$186:$BU$233,0)),0,1)</f>
        <v>0</v>
      </c>
      <c r="AO94" s="97">
        <f>IF(ISNA(MATCH(AH94,'Overlap Study'!BJ$186:BJ$233,0)),0,1)</f>
        <v>0</v>
      </c>
      <c r="AP94" s="97">
        <f>IF(ISNA(MATCH($AH94,'Overlap Study'!AZ$186:AZ$233,0)),0,1)</f>
        <v>0</v>
      </c>
      <c r="AQ94" s="97">
        <f>IF(ISNA(MATCH($AH94,'Overlap Study'!AT$186:AT$233,0)),0,1)</f>
        <v>0</v>
      </c>
      <c r="AR94" s="97">
        <f>IF(ISNA(MATCH($AH94,'Overlap Study'!AN$186:AN$233,0)),0,1)</f>
        <v>0</v>
      </c>
      <c r="AS94" s="97">
        <f>IF(ISNA(MATCH($AH94,'Overlap Study'!AH$186:AH$233,0)),0,1)</f>
        <v>0</v>
      </c>
      <c r="AT94" s="97">
        <f>IF(ISNA(MATCH(AH94,'Overlap Study'!$AB$186:$AB$233,0)),0,1)</f>
        <v>0</v>
      </c>
      <c r="AU94" s="97">
        <f>IF(ISNA(MATCH($AH94,'Overlap Study'!$V$186:$V$233,0)),0,1)</f>
        <v>0</v>
      </c>
      <c r="AV94" s="97">
        <f>IF(ISNA(MATCH($AH94,'Overlap Study'!$P$186:$P$233,0)),0,1)</f>
        <v>0</v>
      </c>
      <c r="AW94" s="97"/>
      <c r="AX94" s="106"/>
      <c r="AZ94" s="98"/>
      <c r="BC94" s="166">
        <v>522</v>
      </c>
      <c r="BD94" s="105">
        <f>SUM(BE94:BN94)</f>
        <v>1</v>
      </c>
      <c r="BE94" s="112">
        <f>IF(ISNA(MATCH($BC94,'Overlap Study'!$DZ$186:$DZ$240,0)),0,1)</f>
        <v>0</v>
      </c>
      <c r="BF94" s="97">
        <f>IF(ISNA(MATCH(BC94,'Overlap Study'!$DJ$240:$DJ$263,0)),0,1)</f>
        <v>0</v>
      </c>
      <c r="BG94" s="99">
        <f>IF(ISNA(MATCH(BC94,'Overlap Study'!$CU$240:$CU$263,0)),0,1)</f>
        <v>0</v>
      </c>
      <c r="BH94" s="99">
        <f>IF(ISNA(MATCH(BC94,'Overlap Study'!$CG$240:$CG$263,0)),0,1)</f>
        <v>0</v>
      </c>
      <c r="BI94" s="97">
        <f>IF(ISNA(MATCH(BC94,'Overlap Study'!$BU$240:$BU$263,0)),0,1)</f>
        <v>0</v>
      </c>
      <c r="BJ94" s="97">
        <f>IF(ISNA(MATCH(BC94,'Overlap Study'!$BJ$240:$BJ$263,0)),0,1)</f>
        <v>0</v>
      </c>
      <c r="BK94" s="97">
        <f>IF(ISNA(MATCH(BC94,'Overlap Study'!$AZ$240:$AZ$263,0)),0,1)</f>
        <v>0</v>
      </c>
      <c r="BL94" s="97">
        <f>IF(ISNA(MATCH(BC94,'Overlap Study'!$AT$240:$AT$263,0)),0,1)</f>
        <v>0</v>
      </c>
      <c r="BM94" s="97">
        <f>IF(ISNA(MATCH(BC94,'Overlap Study'!$AN$240:$AN$263,0)),0,1)</f>
        <v>1</v>
      </c>
      <c r="BN94" s="106">
        <f>IF(ISNA(MATCH(BC94,'Overlap Study'!$AH$240:$AH$263,0)),0,1)</f>
        <v>0</v>
      </c>
      <c r="BO94" s="97">
        <f>IF(ISNA(MATCH(BC94,'Overlap Study'!$AB$240:$AB$263,0)),0,1)</f>
        <v>0</v>
      </c>
      <c r="BP94" s="97">
        <f>IF(ISNA(MATCH(BC94,'Overlap Study'!$V$240:$V$263,0)),0,1)</f>
        <v>0</v>
      </c>
      <c r="BQ94" s="97">
        <f>IF(ISNA(MATCH(BC94,'Overlap Study'!$P$240:$P$263,0)),0,1)</f>
        <v>0</v>
      </c>
      <c r="BR94" s="97"/>
      <c r="BS94" s="106"/>
      <c r="BT94">
        <f t="shared" si="9"/>
        <v>1</v>
      </c>
    </row>
    <row r="95" spans="1:72" x14ac:dyDescent="0.2">
      <c r="L95" s="118">
        <f t="shared" si="10"/>
        <v>94</v>
      </c>
      <c r="N95" s="105">
        <v>56</v>
      </c>
      <c r="O95" s="210">
        <f>SUM(P95:Y95)</f>
        <v>3</v>
      </c>
      <c r="P95" s="97">
        <f>IF(ISNA(MATCH(N95,'Overlap Study'!DY$62:DY$174,0)),0,1)</f>
        <v>0</v>
      </c>
      <c r="Q95" s="97">
        <f>IF(ISNA(MATCH(N95,'Overlap Study'!DJ$62:DJ$157,0)),0,1)</f>
        <v>0</v>
      </c>
      <c r="R95" s="99">
        <f>IF(ISNA(MATCH(N95,'Overlap Study'!CU$62:CU$157,0)),0,1)</f>
        <v>0</v>
      </c>
      <c r="S95" s="99">
        <f>IF(ISNA(MATCH(N95,'Overlap Study'!CG$62:CG$157,0)),0,1)</f>
        <v>0</v>
      </c>
      <c r="T95" s="97">
        <f>IF(ISNA(MATCH(N95,'Overlap Study'!BU$62:BU$157,0)),0,1)</f>
        <v>0</v>
      </c>
      <c r="U95" s="97">
        <f>IF(ISNA(MATCH(N95,'Overlap Study'!BJ$62:BJ$157,0)),0,1)</f>
        <v>1</v>
      </c>
      <c r="V95" s="97">
        <f>IF(ISNA(MATCH($N95,'Overlap Study'!AZ$62:AZ$157,0)),0,1)</f>
        <v>0</v>
      </c>
      <c r="W95" s="97">
        <f>IF(ISNA(MATCH($N95,'Overlap Study'!AT$62:AT$157,0)),0,1)</f>
        <v>1</v>
      </c>
      <c r="X95" s="97">
        <f>IF(ISNA(MATCH($N95,'Overlap Study'!AN$62:AN$157,0)),0,1)</f>
        <v>0</v>
      </c>
      <c r="Y95" s="106">
        <f>IF(ISNA(MATCH($N95,'Overlap Study'!AH$62:AH$157,0)),0,1)</f>
        <v>1</v>
      </c>
      <c r="Z95" s="97">
        <f>IF(ISNA(MATCH($N95,'Overlap Study'!AB$62:AB$157,0)),0,1)</f>
        <v>1</v>
      </c>
      <c r="AA95" s="97">
        <f>IF(ISNA(MATCH($N95,'Overlap Study'!V$62:V$157,0)),0,1)</f>
        <v>0</v>
      </c>
      <c r="AB95" s="97">
        <f>IF(ISNA(MATCH($N95,'Overlap Study'!P$62:P$157,0)),0,1)</f>
        <v>0</v>
      </c>
      <c r="AC95" s="97">
        <f>IF(ISNA(MATCH($N95,'Overlap Study'!H$53:H$132,0)),0,1)</f>
        <v>1</v>
      </c>
      <c r="AD95" s="106">
        <f>IF(ISNA(MATCH($N95,'Overlap Study'!B$53:B$100,0)),0,1)</f>
        <v>0</v>
      </c>
      <c r="AH95" s="164">
        <v>1756</v>
      </c>
      <c r="AI95" s="210">
        <f>SUM(AJ95:AS95)</f>
        <v>2</v>
      </c>
      <c r="AJ95" s="97">
        <f>IF(ISNA(MATCH($AH95,'Overlap Study'!$DY$186:$DY$245,0)),0,1)</f>
        <v>1</v>
      </c>
      <c r="AK95" s="97">
        <f>IF(ISNA(MATCH($AH95,'Overlap Study'!$DJ$186:$DJ$233,0)),0,1)</f>
        <v>1</v>
      </c>
      <c r="AL95" s="99">
        <f>IF(ISNA(MATCH($AH95,'Overlap Study'!$CU$186:$CU$233,0)),0,1)</f>
        <v>0</v>
      </c>
      <c r="AM95" s="99">
        <f>IF(ISNA(MATCH($AH95,'Overlap Study'!$CG$186:$CG$233,0)),0,1)</f>
        <v>0</v>
      </c>
      <c r="AN95" s="97">
        <f>IF(ISNA(MATCH($AH95,'Overlap Study'!$BU$186:$BU$233,0)),0,1)</f>
        <v>0</v>
      </c>
      <c r="AO95" s="97">
        <f>IF(ISNA(MATCH(AH95,'Overlap Study'!BJ$186:BJ$233,0)),0,1)</f>
        <v>0</v>
      </c>
      <c r="AP95" s="97">
        <f>IF(ISNA(MATCH($AH95,'Overlap Study'!AZ$186:AZ$233,0)),0,1)</f>
        <v>0</v>
      </c>
      <c r="AQ95" s="97">
        <f>IF(ISNA(MATCH($AH95,'Overlap Study'!AT$186:AT$233,0)),0,1)</f>
        <v>0</v>
      </c>
      <c r="AR95" s="97">
        <f>IF(ISNA(MATCH($AH95,'Overlap Study'!AN$186:AN$233,0)),0,1)</f>
        <v>0</v>
      </c>
      <c r="AS95" s="97">
        <f>IF(ISNA(MATCH($AH95,'Overlap Study'!AH$186:AH$233,0)),0,1)</f>
        <v>0</v>
      </c>
      <c r="AT95" s="97">
        <f>IF(ISNA(MATCH(AH95,'Overlap Study'!$AB$186:$AB$233,0)),0,1)</f>
        <v>0</v>
      </c>
      <c r="AU95" s="97">
        <f>IF(ISNA(MATCH($AH95,'Overlap Study'!$V$186:$V$233,0)),0,1)</f>
        <v>0</v>
      </c>
      <c r="AV95" s="97">
        <f>IF(ISNA(MATCH($AH95,'Overlap Study'!$P$186:$P$233,0)),0,1)</f>
        <v>0</v>
      </c>
      <c r="AW95" s="97"/>
      <c r="AX95" s="106"/>
      <c r="AZ95" s="98"/>
      <c r="BC95" s="166">
        <v>537</v>
      </c>
      <c r="BD95" s="105">
        <f>SUM(BE95:BN95)</f>
        <v>1</v>
      </c>
      <c r="BE95" s="112">
        <f>IF(ISNA(MATCH($BC95,'Overlap Study'!$DZ$186:$DZ$240,0)),0,1)</f>
        <v>0</v>
      </c>
      <c r="BF95" s="97">
        <f>IF(ISNA(MATCH(BC95,'Overlap Study'!$DJ$240:$DJ$263,0)),0,1)</f>
        <v>0</v>
      </c>
      <c r="BG95" s="99">
        <f>IF(ISNA(MATCH(BC95,'Overlap Study'!$CU$240:$CU$263,0)),0,1)</f>
        <v>0</v>
      </c>
      <c r="BH95" s="99">
        <f>IF(ISNA(MATCH(BC95,'Overlap Study'!$CG$240:$CG$263,0)),0,1)</f>
        <v>0</v>
      </c>
      <c r="BI95" s="97">
        <f>IF(ISNA(MATCH(BC95,'Overlap Study'!$BU$240:$BU$263,0)),0,1)</f>
        <v>0</v>
      </c>
      <c r="BJ95" s="97">
        <f>IF(ISNA(MATCH(BC95,'Overlap Study'!$BJ$240:$BJ$263,0)),0,1)</f>
        <v>0</v>
      </c>
      <c r="BK95" s="97">
        <f>IF(ISNA(MATCH(BC95,'Overlap Study'!$AZ$240:$AZ$263,0)),0,1)</f>
        <v>0</v>
      </c>
      <c r="BL95" s="97">
        <f>IF(ISNA(MATCH(BC95,'Overlap Study'!$AT$240:$AT$263,0)),0,1)</f>
        <v>0</v>
      </c>
      <c r="BM95" s="97">
        <f>IF(ISNA(MATCH(BC95,'Overlap Study'!$AN$240:$AN$263,0)),0,1)</f>
        <v>0</v>
      </c>
      <c r="BN95" s="106">
        <f>IF(ISNA(MATCH(BC95,'Overlap Study'!$AH$240:$AH$263,0)),0,1)</f>
        <v>1</v>
      </c>
      <c r="BO95" s="97">
        <f>IF(ISNA(MATCH(BC95,'Overlap Study'!$AB$240:$AB$263,0)),0,1)</f>
        <v>0</v>
      </c>
      <c r="BP95" s="97">
        <f>IF(ISNA(MATCH(BC95,'Overlap Study'!$V$240:$V$263,0)),0,1)</f>
        <v>0</v>
      </c>
      <c r="BQ95" s="97">
        <f>IF(ISNA(MATCH(BC95,'Overlap Study'!$P$240:$P$263,0)),0,1)</f>
        <v>0</v>
      </c>
      <c r="BR95" s="97"/>
      <c r="BS95" s="106"/>
      <c r="BT95">
        <f t="shared" si="9"/>
        <v>2</v>
      </c>
    </row>
    <row r="96" spans="1:72" x14ac:dyDescent="0.2">
      <c r="L96" s="118">
        <f t="shared" si="10"/>
        <v>95</v>
      </c>
      <c r="N96" s="105">
        <v>60</v>
      </c>
      <c r="O96" s="210">
        <f>SUM(P96:Y96)</f>
        <v>3</v>
      </c>
      <c r="P96" s="97">
        <f>IF(ISNA(MATCH(N96,'Overlap Study'!DY$62:DY$174,0)),0,1)</f>
        <v>0</v>
      </c>
      <c r="Q96" s="97">
        <f>IF(ISNA(MATCH(N96,'Overlap Study'!DJ$62:DJ$157,0)),0,1)</f>
        <v>0</v>
      </c>
      <c r="R96" s="99">
        <f>IF(ISNA(MATCH(N96,'Overlap Study'!CU$62:CU$157,0)),0,1)</f>
        <v>0</v>
      </c>
      <c r="S96" s="99">
        <f>IF(ISNA(MATCH(N96,'Overlap Study'!CG$62:CG$157,0)),0,1)</f>
        <v>0</v>
      </c>
      <c r="T96" s="97">
        <f>IF(ISNA(MATCH(N96,'Overlap Study'!BU$62:BU$157,0)),0,1)</f>
        <v>0</v>
      </c>
      <c r="U96" s="97">
        <f>IF(ISNA(MATCH(N96,'Overlap Study'!BJ$62:BJ$157,0)),0,1)</f>
        <v>0</v>
      </c>
      <c r="V96" s="97">
        <f>IF(ISNA(MATCH($N96,'Overlap Study'!AZ$62:AZ$157,0)),0,1)</f>
        <v>1</v>
      </c>
      <c r="W96" s="97">
        <f>IF(ISNA(MATCH($N96,'Overlap Study'!AT$62:AT$157,0)),0,1)</f>
        <v>1</v>
      </c>
      <c r="X96" s="97">
        <f>IF(ISNA(MATCH($N96,'Overlap Study'!AN$62:AN$157,0)),0,1)</f>
        <v>1</v>
      </c>
      <c r="Y96" s="106">
        <f>IF(ISNA(MATCH($N96,'Overlap Study'!AH$62:AH$157,0)),0,1)</f>
        <v>0</v>
      </c>
      <c r="Z96" s="97">
        <f>IF(ISNA(MATCH($N96,'Overlap Study'!AB$62:AB$157,0)),0,1)</f>
        <v>1</v>
      </c>
      <c r="AA96" s="97">
        <f>IF(ISNA(MATCH($N96,'Overlap Study'!V$62:V$157,0)),0,1)</f>
        <v>1</v>
      </c>
      <c r="AB96" s="97">
        <f>IF(ISNA(MATCH($N96,'Overlap Study'!P$62:P$157,0)),0,1)</f>
        <v>1</v>
      </c>
      <c r="AC96" s="97">
        <f>IF(ISNA(MATCH($N96,'Overlap Study'!H$53:H$132,0)),0,1)</f>
        <v>1</v>
      </c>
      <c r="AD96" s="106">
        <f>IF(ISNA(MATCH($N96,'Overlap Study'!B$53:B$100,0)),0,1)</f>
        <v>1</v>
      </c>
      <c r="AH96" s="164">
        <v>2016</v>
      </c>
      <c r="AI96" s="210">
        <f>SUM(AJ96:AS96)</f>
        <v>2</v>
      </c>
      <c r="AJ96" s="97">
        <f>IF(ISNA(MATCH($AH96,'Overlap Study'!$DY$186:$DY$245,0)),0,1)</f>
        <v>0</v>
      </c>
      <c r="AK96" s="97">
        <f>IF(ISNA(MATCH($AH96,'Overlap Study'!$DJ$186:$DJ$233,0)),0,1)</f>
        <v>0</v>
      </c>
      <c r="AL96" s="99">
        <f>IF(ISNA(MATCH($AH96,'Overlap Study'!$CU$186:$CU$233,0)),0,1)</f>
        <v>0</v>
      </c>
      <c r="AM96" s="99">
        <f>IF(ISNA(MATCH($AH96,'Overlap Study'!$CG$186:$CG$233,0)),0,1)</f>
        <v>1</v>
      </c>
      <c r="AN96" s="97">
        <f>IF(ISNA(MATCH($AH96,'Overlap Study'!$BU$186:$BU$233,0)),0,1)</f>
        <v>0</v>
      </c>
      <c r="AO96" s="97">
        <f>IF(ISNA(MATCH(AH96,'Overlap Study'!BJ$186:BJ$233,0)),0,1)</f>
        <v>0</v>
      </c>
      <c r="AP96" s="97">
        <f>IF(ISNA(MATCH($AH96,'Overlap Study'!AZ$186:AZ$233,0)),0,1)</f>
        <v>1</v>
      </c>
      <c r="AQ96" s="97">
        <f>IF(ISNA(MATCH($AH96,'Overlap Study'!AT$186:AT$233,0)),0,1)</f>
        <v>0</v>
      </c>
      <c r="AR96" s="97">
        <f>IF(ISNA(MATCH($AH96,'Overlap Study'!AN$186:AN$233,0)),0,1)</f>
        <v>0</v>
      </c>
      <c r="AS96" s="97">
        <f>IF(ISNA(MATCH($AH96,'Overlap Study'!AH$186:AH$233,0)),0,1)</f>
        <v>0</v>
      </c>
      <c r="AT96" s="97">
        <f>IF(ISNA(MATCH(AH96,'Overlap Study'!$AB$186:$AB$233,0)),0,1)</f>
        <v>0</v>
      </c>
      <c r="AU96" s="97">
        <f>IF(ISNA(MATCH($AH96,'Overlap Study'!$V$186:$V$233,0)),0,1)</f>
        <v>0</v>
      </c>
      <c r="AV96" s="97">
        <f>IF(ISNA(MATCH($AH96,'Overlap Study'!$P$186:$P$233,0)),0,1)</f>
        <v>0</v>
      </c>
      <c r="AW96" s="97"/>
      <c r="AX96" s="106"/>
      <c r="AZ96" s="98"/>
      <c r="BC96" s="164">
        <v>547</v>
      </c>
      <c r="BD96" s="105">
        <f>SUM(BE96:BN96)</f>
        <v>1</v>
      </c>
      <c r="BE96" s="112">
        <f>IF(ISNA(MATCH($BC96,'Overlap Study'!$DZ$186:$DZ$240,0)),0,1)</f>
        <v>0</v>
      </c>
      <c r="BF96" s="97">
        <f>IF(ISNA(MATCH(BC96,'Overlap Study'!$DJ$240:$DJ$263,0)),0,1)</f>
        <v>0</v>
      </c>
      <c r="BG96" s="99">
        <f>IF(ISNA(MATCH(BC96,'Overlap Study'!$CU$240:$CU$263,0)),0,1)</f>
        <v>0</v>
      </c>
      <c r="BH96" s="99">
        <f>IF(ISNA(MATCH(BC96,'Overlap Study'!$CG$240:$CG$263,0)),0,1)</f>
        <v>0</v>
      </c>
      <c r="BI96" s="97">
        <f>IF(ISNA(MATCH(BC96,'Overlap Study'!$BU$240:$BU$263,0)),0,1)</f>
        <v>0</v>
      </c>
      <c r="BJ96" s="97">
        <f>IF(ISNA(MATCH(BC96,'Overlap Study'!$BJ$240:$BJ$263,0)),0,1)</f>
        <v>0</v>
      </c>
      <c r="BK96" s="97">
        <f>IF(ISNA(MATCH(BC96,'Overlap Study'!$AZ$240:$AZ$263,0)),0,1)</f>
        <v>0</v>
      </c>
      <c r="BL96" s="97">
        <f>IF(ISNA(MATCH(BC96,'Overlap Study'!$AT$240:$AT$263,0)),0,1)</f>
        <v>0</v>
      </c>
      <c r="BM96" s="97">
        <f>IF(ISNA(MATCH(BC96,'Overlap Study'!$AN$240:$AN$263,0)),0,1)</f>
        <v>1</v>
      </c>
      <c r="BN96" s="106">
        <f>IF(ISNA(MATCH(BC96,'Overlap Study'!$AH$240:$AH$263,0)),0,1)</f>
        <v>0</v>
      </c>
      <c r="BO96" s="97">
        <f>IF(ISNA(MATCH(BC96,'Overlap Study'!$AB$240:$AB$263,0)),0,1)</f>
        <v>0</v>
      </c>
      <c r="BP96" s="97">
        <f>IF(ISNA(MATCH(BC96,'Overlap Study'!$V$240:$V$263,0)),0,1)</f>
        <v>1</v>
      </c>
      <c r="BQ96" s="97">
        <f>IF(ISNA(MATCH(BC96,'Overlap Study'!$P$240:$P$263,0)),0,1)</f>
        <v>0</v>
      </c>
      <c r="BR96" s="97"/>
      <c r="BS96" s="106"/>
      <c r="BT96">
        <f t="shared" si="9"/>
        <v>1</v>
      </c>
    </row>
    <row r="97" spans="12:72" x14ac:dyDescent="0.2">
      <c r="L97" s="118">
        <f t="shared" si="10"/>
        <v>96</v>
      </c>
      <c r="N97" s="204">
        <v>74</v>
      </c>
      <c r="O97" s="210">
        <f>SUM(P97:Y97)</f>
        <v>3</v>
      </c>
      <c r="P97" s="97">
        <f>IF(ISNA(MATCH(N97,'Overlap Study'!DY$62:DY$174,0)),0,1)</f>
        <v>1</v>
      </c>
      <c r="Q97" s="97">
        <f>IF(ISNA(MATCH(N97,'Overlap Study'!DJ$62:DJ$157,0)),0,1)</f>
        <v>0</v>
      </c>
      <c r="R97" s="99">
        <f>IF(ISNA(MATCH(N97,'Overlap Study'!CU$62:CU$157,0)),0,1)</f>
        <v>0</v>
      </c>
      <c r="S97" s="99">
        <f>IF(ISNA(MATCH(N97,'Overlap Study'!CG$62:CG$157,0)),0,1)</f>
        <v>1</v>
      </c>
      <c r="T97" s="97">
        <f>IF(ISNA(MATCH(N97,'Overlap Study'!BU$62:BU$157,0)),0,1)</f>
        <v>0</v>
      </c>
      <c r="U97" s="97">
        <f>IF(ISNA(MATCH(N97,'Overlap Study'!BJ$62:BJ$157,0)),0,1)</f>
        <v>0</v>
      </c>
      <c r="V97" s="97">
        <f>IF(ISNA(MATCH($N97,'Overlap Study'!AZ$62:AZ$157,0)),0,1)</f>
        <v>0</v>
      </c>
      <c r="W97" s="97">
        <f>IF(ISNA(MATCH($N97,'Overlap Study'!AT$62:AT$157,0)),0,1)</f>
        <v>0</v>
      </c>
      <c r="X97" s="97">
        <f>IF(ISNA(MATCH($N97,'Overlap Study'!AN$62:AN$157,0)),0,1)</f>
        <v>0</v>
      </c>
      <c r="Y97" s="106">
        <f>IF(ISNA(MATCH($N97,'Overlap Study'!AH$62:AH$157,0)),0,1)</f>
        <v>1</v>
      </c>
      <c r="Z97" s="97">
        <f>IF(ISNA(MATCH($N97,'Overlap Study'!AB$62:AB$157,0)),0,1)</f>
        <v>0</v>
      </c>
      <c r="AA97" s="97">
        <f>IF(ISNA(MATCH($N97,'Overlap Study'!V$62:V$157,0)),0,1)</f>
        <v>1</v>
      </c>
      <c r="AB97" s="97">
        <f>IF(ISNA(MATCH($N97,'Overlap Study'!P$62:P$157,0)),0,1)</f>
        <v>0</v>
      </c>
      <c r="AC97" s="97">
        <f>IF(ISNA(MATCH($N97,'Overlap Study'!H$53:H$132,0)),0,1)</f>
        <v>1</v>
      </c>
      <c r="AD97" s="106">
        <f>IF(ISNA(MATCH($N97,'Overlap Study'!B$53:B$100,0)),0,1)</f>
        <v>0</v>
      </c>
      <c r="AH97" s="164">
        <v>2054</v>
      </c>
      <c r="AI97" s="210">
        <f>SUM(AJ97:AS97)</f>
        <v>2</v>
      </c>
      <c r="AJ97" s="97">
        <f>IF(ISNA(MATCH($AH97,'Overlap Study'!$DY$186:$DY$245,0)),0,1)</f>
        <v>0</v>
      </c>
      <c r="AK97" s="97">
        <f>IF(ISNA(MATCH($AH97,'Overlap Study'!$DJ$186:$DJ$233,0)),0,1)</f>
        <v>0</v>
      </c>
      <c r="AL97" s="99">
        <f>IF(ISNA(MATCH($AH97,'Overlap Study'!$CU$186:$CU$233,0)),0,1)</f>
        <v>1</v>
      </c>
      <c r="AM97" s="99">
        <f>IF(ISNA(MATCH($AH97,'Overlap Study'!$CG$186:$CG$233,0)),0,1)</f>
        <v>1</v>
      </c>
      <c r="AN97" s="97">
        <f>IF(ISNA(MATCH($AH97,'Overlap Study'!$BU$186:$BU$233,0)),0,1)</f>
        <v>0</v>
      </c>
      <c r="AO97" s="97">
        <f>IF(ISNA(MATCH(AH97,'Overlap Study'!BJ$186:BJ$233,0)),0,1)</f>
        <v>0</v>
      </c>
      <c r="AP97" s="97">
        <f>IF(ISNA(MATCH($AH97,'Overlap Study'!AZ$186:AZ$233,0)),0,1)</f>
        <v>0</v>
      </c>
      <c r="AQ97" s="97">
        <f>IF(ISNA(MATCH($AH97,'Overlap Study'!AT$186:AT$233,0)),0,1)</f>
        <v>0</v>
      </c>
      <c r="AR97" s="97">
        <f>IF(ISNA(MATCH($AH97,'Overlap Study'!AN$186:AN$233,0)),0,1)</f>
        <v>0</v>
      </c>
      <c r="AS97" s="97">
        <f>IF(ISNA(MATCH($AH97,'Overlap Study'!AH$186:AH$233,0)),0,1)</f>
        <v>0</v>
      </c>
      <c r="AT97" s="97">
        <f>IF(ISNA(MATCH(AH97,'Overlap Study'!$AB$186:$AB$233,0)),0,1)</f>
        <v>0</v>
      </c>
      <c r="AU97" s="97">
        <f>IF(ISNA(MATCH($AH97,'Overlap Study'!$V$186:$V$233,0)),0,1)</f>
        <v>0</v>
      </c>
      <c r="AV97" s="97">
        <f>IF(ISNA(MATCH($AH97,'Overlap Study'!$P$186:$P$233,0)),0,1)</f>
        <v>0</v>
      </c>
      <c r="AW97" s="97"/>
      <c r="AX97" s="106"/>
      <c r="AZ97" s="153"/>
      <c r="BC97" s="164">
        <v>548</v>
      </c>
      <c r="BD97" s="105">
        <f>SUM(BE97:BN97)</f>
        <v>1</v>
      </c>
      <c r="BE97" s="112">
        <f>IF(ISNA(MATCH($BC97,'Overlap Study'!$DZ$186:$DZ$240,0)),0,1)</f>
        <v>0</v>
      </c>
      <c r="BF97" s="97">
        <f>IF(ISNA(MATCH(BC97,'Overlap Study'!$DJ$240:$DJ$263,0)),0,1)</f>
        <v>0</v>
      </c>
      <c r="BG97" s="99">
        <f>IF(ISNA(MATCH(BC97,'Overlap Study'!$CU$240:$CU$263,0)),0,1)</f>
        <v>1</v>
      </c>
      <c r="BH97" s="99">
        <f>IF(ISNA(MATCH(BC97,'Overlap Study'!$CG$240:$CG$263,0)),0,1)</f>
        <v>0</v>
      </c>
      <c r="BI97" s="97">
        <f>IF(ISNA(MATCH(BC97,'Overlap Study'!$BU$240:$BU$263,0)),0,1)</f>
        <v>0</v>
      </c>
      <c r="BJ97" s="97">
        <f>IF(ISNA(MATCH(BC97,'Overlap Study'!$BJ$240:$BJ$263,0)),0,1)</f>
        <v>0</v>
      </c>
      <c r="BK97" s="97">
        <f>IF(ISNA(MATCH(BC97,'Overlap Study'!$AZ$240:$AZ$263,0)),0,1)</f>
        <v>0</v>
      </c>
      <c r="BL97" s="97">
        <f>IF(ISNA(MATCH(BC97,'Overlap Study'!$AT$240:$AT$263,0)),0,1)</f>
        <v>0</v>
      </c>
      <c r="BM97" s="97">
        <f>IF(ISNA(MATCH(BC97,'Overlap Study'!$AN$240:$AN$263,0)),0,1)</f>
        <v>0</v>
      </c>
      <c r="BN97" s="106">
        <f>IF(ISNA(MATCH(BC97,'Overlap Study'!$AH$240:$AH$263,0)),0,1)</f>
        <v>0</v>
      </c>
      <c r="BO97" s="97">
        <f>IF(ISNA(MATCH(BC97,'Overlap Study'!$AB$240:$AB$263,0)),0,1)</f>
        <v>0</v>
      </c>
      <c r="BP97" s="97">
        <f>IF(ISNA(MATCH(BC97,'Overlap Study'!$V$240:$V$263,0)),0,1)</f>
        <v>0</v>
      </c>
      <c r="BQ97" s="97">
        <f>IF(ISNA(MATCH(BC97,'Overlap Study'!$P$240:$P$263,0)),0,1)</f>
        <v>0</v>
      </c>
      <c r="BR97" s="97"/>
      <c r="BS97" s="106"/>
      <c r="BT97">
        <f t="shared" si="9"/>
        <v>4</v>
      </c>
    </row>
    <row r="98" spans="12:72" x14ac:dyDescent="0.2">
      <c r="L98" s="118">
        <f t="shared" si="10"/>
        <v>97</v>
      </c>
      <c r="N98" s="105">
        <v>78</v>
      </c>
      <c r="O98" s="210">
        <f>SUM(P98:Y98)</f>
        <v>3</v>
      </c>
      <c r="P98" s="97">
        <f>IF(ISNA(MATCH(N98,'Overlap Study'!DY$62:DY$174,0)),0,1)</f>
        <v>0</v>
      </c>
      <c r="Q98" s="97">
        <f>IF(ISNA(MATCH(N98,'Overlap Study'!DJ$62:DJ$157,0)),0,1)</f>
        <v>0</v>
      </c>
      <c r="R98" s="99">
        <f>IF(ISNA(MATCH(N98,'Overlap Study'!CU$62:CU$157,0)),0,1)</f>
        <v>1</v>
      </c>
      <c r="S98" s="99">
        <f>IF(ISNA(MATCH(N98,'Overlap Study'!CG$62:CG$157,0)),0,1)</f>
        <v>1</v>
      </c>
      <c r="T98" s="97">
        <f>IF(ISNA(MATCH(N98,'Overlap Study'!BU$62:BU$157,0)),0,1)</f>
        <v>1</v>
      </c>
      <c r="U98" s="97">
        <f>IF(ISNA(MATCH(N98,'Overlap Study'!BJ$62:BJ$157,0)),0,1)</f>
        <v>0</v>
      </c>
      <c r="V98" s="97">
        <f>IF(ISNA(MATCH($N98,'Overlap Study'!AZ$62:AZ$157,0)),0,1)</f>
        <v>0</v>
      </c>
      <c r="W98" s="97">
        <f>IF(ISNA(MATCH($N98,'Overlap Study'!AT$62:AT$157,0)),0,1)</f>
        <v>0</v>
      </c>
      <c r="X98" s="97">
        <f>IF(ISNA(MATCH($N98,'Overlap Study'!AN$62:AN$157,0)),0,1)</f>
        <v>0</v>
      </c>
      <c r="Y98" s="106">
        <f>IF(ISNA(MATCH($N98,'Overlap Study'!AH$62:AH$157,0)),0,1)</f>
        <v>0</v>
      </c>
      <c r="Z98" s="97">
        <f>IF(ISNA(MATCH($N98,'Overlap Study'!AB$62:AB$157,0)),0,1)</f>
        <v>0</v>
      </c>
      <c r="AA98" s="97">
        <f>IF(ISNA(MATCH($N98,'Overlap Study'!V$62:V$157,0)),0,1)</f>
        <v>0</v>
      </c>
      <c r="AB98" s="97">
        <f>IF(ISNA(MATCH($N98,'Overlap Study'!P$62:P$157,0)),0,1)</f>
        <v>0</v>
      </c>
      <c r="AC98" s="97">
        <f>IF(ISNA(MATCH($N98,'Overlap Study'!H$53:H$132,0)),0,1)</f>
        <v>0</v>
      </c>
      <c r="AD98" s="106">
        <f>IF(ISNA(MATCH($N98,'Overlap Study'!B$53:B$100,0)),0,1)</f>
        <v>0</v>
      </c>
      <c r="AH98" s="164">
        <v>2122</v>
      </c>
      <c r="AI98" s="210">
        <f>SUM(AJ98:AS98)</f>
        <v>2</v>
      </c>
      <c r="AJ98" s="97">
        <f>IF(ISNA(MATCH($AH98,'Overlap Study'!$DY$186:$DY$245,0)),0,1)</f>
        <v>0</v>
      </c>
      <c r="AK98" s="97">
        <f>IF(ISNA(MATCH($AH98,'Overlap Study'!$DJ$186:$DJ$233,0)),0,1)</f>
        <v>0</v>
      </c>
      <c r="AL98" s="99">
        <f>IF(ISNA(MATCH($AH98,'Overlap Study'!$CU$186:$CU$233,0)),0,1)</f>
        <v>0</v>
      </c>
      <c r="AM98" s="99">
        <f>IF(ISNA(MATCH($AH98,'Overlap Study'!$CG$186:$CG$233,0)),0,1)</f>
        <v>1</v>
      </c>
      <c r="AN98" s="97">
        <f>IF(ISNA(MATCH($AH98,'Overlap Study'!$BU$186:$BU$233,0)),0,1)</f>
        <v>1</v>
      </c>
      <c r="AO98" s="97">
        <f>IF(ISNA(MATCH(AH98,'Overlap Study'!BJ$186:BJ$233,0)),0,1)</f>
        <v>0</v>
      </c>
      <c r="AP98" s="97">
        <f>IF(ISNA(MATCH($AH98,'Overlap Study'!AZ$186:AZ$233,0)),0,1)</f>
        <v>0</v>
      </c>
      <c r="AQ98" s="97">
        <f>IF(ISNA(MATCH($AH98,'Overlap Study'!AT$186:AT$233,0)),0,1)</f>
        <v>0</v>
      </c>
      <c r="AR98" s="97">
        <f>IF(ISNA(MATCH($AH98,'Overlap Study'!AN$186:AN$233,0)),0,1)</f>
        <v>0</v>
      </c>
      <c r="AS98" s="97">
        <f>IF(ISNA(MATCH($AH98,'Overlap Study'!AH$186:AH$233,0)),0,1)</f>
        <v>0</v>
      </c>
      <c r="AT98" s="97">
        <f>IF(ISNA(MATCH(AH98,'Overlap Study'!$AB$186:$AB$233,0)),0,1)</f>
        <v>0</v>
      </c>
      <c r="AU98" s="97">
        <f>IF(ISNA(MATCH($AH98,'Overlap Study'!$V$186:$V$233,0)),0,1)</f>
        <v>0</v>
      </c>
      <c r="AV98" s="97">
        <f>IF(ISNA(MATCH($AH98,'Overlap Study'!$P$186:$P$233,0)),0,1)</f>
        <v>0</v>
      </c>
      <c r="AW98" s="97"/>
      <c r="AX98" s="106"/>
      <c r="AZ98" s="98"/>
      <c r="BC98" s="164">
        <v>573</v>
      </c>
      <c r="BD98" s="105">
        <f>SUM(BE98:BN98)</f>
        <v>1</v>
      </c>
      <c r="BE98" s="112">
        <f>IF(ISNA(MATCH($BC98,'Overlap Study'!$DZ$186:$DZ$240,0)),0,1)</f>
        <v>1</v>
      </c>
      <c r="BF98" s="97">
        <f>IF(ISNA(MATCH(BC98,'Overlap Study'!$DJ$240:$DJ$263,0)),0,1)</f>
        <v>0</v>
      </c>
      <c r="BG98" s="99">
        <f>IF(ISNA(MATCH(BC98,'Overlap Study'!$CU$240:$CU$263,0)),0,1)</f>
        <v>0</v>
      </c>
      <c r="BH98" s="99">
        <f>IF(ISNA(MATCH(BC98,'Overlap Study'!$CG$240:$CG$263,0)),0,1)</f>
        <v>0</v>
      </c>
      <c r="BI98" s="97">
        <f>IF(ISNA(MATCH(BC98,'Overlap Study'!$BU$240:$BU$263,0)),0,1)</f>
        <v>0</v>
      </c>
      <c r="BJ98" s="97">
        <f>IF(ISNA(MATCH(BC98,'Overlap Study'!$BJ$240:$BJ$263,0)),0,1)</f>
        <v>0</v>
      </c>
      <c r="BK98" s="97">
        <f>IF(ISNA(MATCH(BC98,'Overlap Study'!$AZ$240:$AZ$263,0)),0,1)</f>
        <v>0</v>
      </c>
      <c r="BL98" s="97">
        <f>IF(ISNA(MATCH(BC98,'Overlap Study'!$AT$240:$AT$263,0)),0,1)</f>
        <v>0</v>
      </c>
      <c r="BM98" s="97">
        <f>IF(ISNA(MATCH(BC98,'Overlap Study'!$AN$240:$AN$263,0)),0,1)</f>
        <v>0</v>
      </c>
      <c r="BN98" s="106">
        <f>IF(ISNA(MATCH(BC98,'Overlap Study'!$AH$240:$AH$263,0)),0,1)</f>
        <v>0</v>
      </c>
      <c r="BO98" s="97">
        <f>IF(ISNA(MATCH(BC98,'Overlap Study'!$AB$240:$AB$263,0)),0,1)</f>
        <v>0</v>
      </c>
      <c r="BP98" s="97">
        <f>IF(ISNA(MATCH(BC98,'Overlap Study'!$V$240:$V$263,0)),0,1)</f>
        <v>0</v>
      </c>
      <c r="BQ98" s="97">
        <f>IF(ISNA(MATCH(BC98,'Overlap Study'!$P$240:$P$263,0)),0,1)</f>
        <v>0</v>
      </c>
      <c r="BR98" s="97"/>
      <c r="BS98" s="106"/>
      <c r="BT98">
        <f t="shared" ref="BT98:BT126" si="11">INDEX($N$2:$O$418,MATCH(BC98,$N$2:$N$418,0),2)</f>
        <v>3</v>
      </c>
    </row>
    <row r="99" spans="12:72" x14ac:dyDescent="0.2">
      <c r="L99" s="118">
        <f t="shared" si="10"/>
        <v>98</v>
      </c>
      <c r="N99" s="204">
        <v>88</v>
      </c>
      <c r="O99" s="210">
        <f>SUM(P99:Y99)</f>
        <v>3</v>
      </c>
      <c r="P99" s="97">
        <f>IF(ISNA(MATCH(N99,'Overlap Study'!DY$62:DY$174,0)),0,1)</f>
        <v>0</v>
      </c>
      <c r="Q99" s="97">
        <f>IF(ISNA(MATCH(N99,'Overlap Study'!DJ$62:DJ$157,0)),0,1)</f>
        <v>0</v>
      </c>
      <c r="R99" s="99">
        <f>IF(ISNA(MATCH(N99,'Overlap Study'!CU$62:CU$157,0)),0,1)</f>
        <v>0</v>
      </c>
      <c r="S99" s="99">
        <f>IF(ISNA(MATCH(N99,'Overlap Study'!CG$62:CG$157,0)),0,1)</f>
        <v>0</v>
      </c>
      <c r="T99" s="97">
        <f>IF(ISNA(MATCH(N99,'Overlap Study'!BU$62:BU$157,0)),0,1)</f>
        <v>1</v>
      </c>
      <c r="U99" s="97">
        <f>IF(ISNA(MATCH(N99,'Overlap Study'!BJ$62:BJ$157,0)),0,1)</f>
        <v>1</v>
      </c>
      <c r="V99" s="97">
        <f>IF(ISNA(MATCH($N99,'Overlap Study'!AZ$62:AZ$157,0)),0,1)</f>
        <v>1</v>
      </c>
      <c r="W99" s="97">
        <f>IF(ISNA(MATCH($N99,'Overlap Study'!AT$62:AT$157,0)),0,1)</f>
        <v>0</v>
      </c>
      <c r="X99" s="97">
        <f>IF(ISNA(MATCH($N99,'Overlap Study'!AN$62:AN$157,0)),0,1)</f>
        <v>0</v>
      </c>
      <c r="Y99" s="106">
        <f>IF(ISNA(MATCH($N99,'Overlap Study'!AH$62:AH$157,0)),0,1)</f>
        <v>0</v>
      </c>
      <c r="Z99" s="97">
        <f>IF(ISNA(MATCH($N99,'Overlap Study'!AB$62:AB$157,0)),0,1)</f>
        <v>0</v>
      </c>
      <c r="AA99" s="97">
        <f>IF(ISNA(MATCH($N99,'Overlap Study'!V$62:V$157,0)),0,1)</f>
        <v>0</v>
      </c>
      <c r="AB99" s="97">
        <f>IF(ISNA(MATCH($N99,'Overlap Study'!P$62:P$157,0)),0,1)</f>
        <v>1</v>
      </c>
      <c r="AC99" s="97">
        <f>IF(ISNA(MATCH($N99,'Overlap Study'!H$53:H$132,0)),0,1)</f>
        <v>0</v>
      </c>
      <c r="AD99" s="106">
        <f>IF(ISNA(MATCH($N99,'Overlap Study'!B$53:B$100,0)),0,1)</f>
        <v>1</v>
      </c>
      <c r="AH99" s="164">
        <v>2169</v>
      </c>
      <c r="AI99" s="210">
        <f>SUM(AJ99:AS99)</f>
        <v>2</v>
      </c>
      <c r="AJ99" s="97">
        <f>IF(ISNA(MATCH($AH99,'Overlap Study'!$DY$186:$DY$245,0)),0,1)</f>
        <v>0</v>
      </c>
      <c r="AK99" s="97">
        <f>IF(ISNA(MATCH($AH99,'Overlap Study'!$DJ$186:$DJ$233,0)),0,1)</f>
        <v>1</v>
      </c>
      <c r="AL99" s="99">
        <f>IF(ISNA(MATCH($AH99,'Overlap Study'!$CU$186:$CU$233,0)),0,1)</f>
        <v>1</v>
      </c>
      <c r="AM99" s="99">
        <f>IF(ISNA(MATCH($AH99,'Overlap Study'!$CG$186:$CG$233,0)),0,1)</f>
        <v>0</v>
      </c>
      <c r="AN99" s="97">
        <f>IF(ISNA(MATCH($AH99,'Overlap Study'!$BU$186:$BU$233,0)),0,1)</f>
        <v>0</v>
      </c>
      <c r="AO99" s="97">
        <f>IF(ISNA(MATCH(AH99,'Overlap Study'!BJ$186:BJ$233,0)),0,1)</f>
        <v>0</v>
      </c>
      <c r="AP99" s="97">
        <f>IF(ISNA(MATCH($AH99,'Overlap Study'!AZ$186:AZ$233,0)),0,1)</f>
        <v>0</v>
      </c>
      <c r="AQ99" s="97">
        <f>IF(ISNA(MATCH($AH99,'Overlap Study'!AT$186:AT$233,0)),0,1)</f>
        <v>0</v>
      </c>
      <c r="AR99" s="97">
        <f>IF(ISNA(MATCH($AH99,'Overlap Study'!AN$186:AN$233,0)),0,1)</f>
        <v>0</v>
      </c>
      <c r="AS99" s="97">
        <f>IF(ISNA(MATCH($AH99,'Overlap Study'!AH$186:AH$233,0)),0,1)</f>
        <v>0</v>
      </c>
      <c r="AT99" s="97">
        <f>IF(ISNA(MATCH(AH99,'Overlap Study'!$AB$186:$AB$233,0)),0,1)</f>
        <v>0</v>
      </c>
      <c r="AU99" s="97">
        <f>IF(ISNA(MATCH($AH99,'Overlap Study'!$V$186:$V$233,0)),0,1)</f>
        <v>0</v>
      </c>
      <c r="AV99" s="97">
        <f>IF(ISNA(MATCH($AH99,'Overlap Study'!$P$186:$P$233,0)),0,1)</f>
        <v>0</v>
      </c>
      <c r="AW99" s="97"/>
      <c r="AX99" s="106"/>
      <c r="AZ99" s="153"/>
      <c r="BC99" s="164">
        <v>639</v>
      </c>
      <c r="BD99" s="105">
        <f>SUM(BE99:BN99)</f>
        <v>1</v>
      </c>
      <c r="BE99" s="112">
        <f>IF(ISNA(MATCH($BC99,'Overlap Study'!$DZ$186:$DZ$240,0)),0,1)</f>
        <v>0</v>
      </c>
      <c r="BF99" s="97">
        <f>IF(ISNA(MATCH(BC99,'Overlap Study'!$DJ$240:$DJ$263,0)),0,1)</f>
        <v>0</v>
      </c>
      <c r="BG99" s="99">
        <f>IF(ISNA(MATCH(BC99,'Overlap Study'!$CU$240:$CU$263,0)),0,1)</f>
        <v>1</v>
      </c>
      <c r="BH99" s="99">
        <f>IF(ISNA(MATCH(BC99,'Overlap Study'!$CG$240:$CG$263,0)),0,1)</f>
        <v>0</v>
      </c>
      <c r="BI99" s="97">
        <f>IF(ISNA(MATCH(BC99,'Overlap Study'!$BU$240:$BU$263,0)),0,1)</f>
        <v>0</v>
      </c>
      <c r="BJ99" s="97">
        <f>IF(ISNA(MATCH(BC99,'Overlap Study'!$BJ$240:$BJ$263,0)),0,1)</f>
        <v>0</v>
      </c>
      <c r="BK99" s="97">
        <f>IF(ISNA(MATCH(BC99,'Overlap Study'!$AZ$240:$AZ$263,0)),0,1)</f>
        <v>0</v>
      </c>
      <c r="BL99" s="97">
        <f>IF(ISNA(MATCH(BC99,'Overlap Study'!$AT$240:$AT$263,0)),0,1)</f>
        <v>0</v>
      </c>
      <c r="BM99" s="97">
        <f>IF(ISNA(MATCH(BC99,'Overlap Study'!$AN$240:$AN$263,0)),0,1)</f>
        <v>0</v>
      </c>
      <c r="BN99" s="106">
        <f>IF(ISNA(MATCH(BC99,'Overlap Study'!$AH$240:$AH$263,0)),0,1)</f>
        <v>0</v>
      </c>
      <c r="BO99" s="97">
        <f>IF(ISNA(MATCH(BC99,'Overlap Study'!$AB$240:$AB$263,0)),0,1)</f>
        <v>0</v>
      </c>
      <c r="BP99" s="97">
        <f>IF(ISNA(MATCH(BC99,'Overlap Study'!$V$240:$V$263,0)),0,1)</f>
        <v>0</v>
      </c>
      <c r="BQ99" s="97">
        <f>IF(ISNA(MATCH(BC99,'Overlap Study'!$P$240:$P$263,0)),0,1)</f>
        <v>0</v>
      </c>
      <c r="BR99" s="97"/>
      <c r="BS99" s="106"/>
      <c r="BT99">
        <f t="shared" si="11"/>
        <v>1</v>
      </c>
    </row>
    <row r="100" spans="12:72" x14ac:dyDescent="0.2">
      <c r="L100" s="118">
        <f t="shared" si="10"/>
        <v>99</v>
      </c>
      <c r="N100" s="105">
        <v>107</v>
      </c>
      <c r="O100" s="210">
        <f>SUM(P100:Y100)</f>
        <v>3</v>
      </c>
      <c r="P100" s="97">
        <f>IF(ISNA(MATCH(N100,'Overlap Study'!DY$62:DY$174,0)),0,1)</f>
        <v>0</v>
      </c>
      <c r="Q100" s="97">
        <f>IF(ISNA(MATCH(N100,'Overlap Study'!DJ$62:DJ$157,0)),0,1)</f>
        <v>0</v>
      </c>
      <c r="R100" s="99">
        <f>IF(ISNA(MATCH(N100,'Overlap Study'!CU$62:CU$157,0)),0,1)</f>
        <v>0</v>
      </c>
      <c r="S100" s="99">
        <f>IF(ISNA(MATCH(N100,'Overlap Study'!CG$62:CG$157,0)),0,1)</f>
        <v>0</v>
      </c>
      <c r="T100" s="97">
        <f>IF(ISNA(MATCH(N100,'Overlap Study'!BU$62:BU$157,0)),0,1)</f>
        <v>0</v>
      </c>
      <c r="U100" s="97">
        <f>IF(ISNA(MATCH(N100,'Overlap Study'!BJ$62:BJ$157,0)),0,1)</f>
        <v>1</v>
      </c>
      <c r="V100" s="97">
        <f>IF(ISNA(MATCH($N100,'Overlap Study'!AZ$62:AZ$157,0)),0,1)</f>
        <v>0</v>
      </c>
      <c r="W100" s="97">
        <f>IF(ISNA(MATCH($N100,'Overlap Study'!AT$62:AT$157,0)),0,1)</f>
        <v>1</v>
      </c>
      <c r="X100" s="97">
        <f>IF(ISNA(MATCH($N100,'Overlap Study'!AN$62:AN$157,0)),0,1)</f>
        <v>0</v>
      </c>
      <c r="Y100" s="106">
        <f>IF(ISNA(MATCH($N100,'Overlap Study'!AH$62:AH$157,0)),0,1)</f>
        <v>1</v>
      </c>
      <c r="Z100" s="97">
        <f>IF(ISNA(MATCH($N100,'Overlap Study'!AB$62:AB$157,0)),0,1)</f>
        <v>1</v>
      </c>
      <c r="AA100" s="97">
        <f>IF(ISNA(MATCH($N100,'Overlap Study'!V$62:V$157,0)),0,1)</f>
        <v>0</v>
      </c>
      <c r="AB100" s="97">
        <f>IF(ISNA(MATCH($N100,'Overlap Study'!P$62:P$157,0)),0,1)</f>
        <v>0</v>
      </c>
      <c r="AC100" s="97">
        <f>IF(ISNA(MATCH($N100,'Overlap Study'!H$53:H$132,0)),0,1)</f>
        <v>0</v>
      </c>
      <c r="AD100" s="106">
        <f>IF(ISNA(MATCH($N100,'Overlap Study'!B$53:B$100,0)),0,1)</f>
        <v>0</v>
      </c>
      <c r="AH100" s="164">
        <v>2337</v>
      </c>
      <c r="AI100" s="210">
        <f>SUM(AJ100:AS100)</f>
        <v>2</v>
      </c>
      <c r="AJ100" s="97">
        <f>IF(ISNA(MATCH($AH100,'Overlap Study'!$DY$186:$DY$245,0)),0,1)</f>
        <v>0</v>
      </c>
      <c r="AK100" s="97">
        <f>IF(ISNA(MATCH($AH100,'Overlap Study'!$DJ$186:$DJ$233,0)),0,1)</f>
        <v>1</v>
      </c>
      <c r="AL100" s="99">
        <f>IF(ISNA(MATCH($AH100,'Overlap Study'!$CU$186:$CU$233,0)),0,1)</f>
        <v>0</v>
      </c>
      <c r="AM100" s="99">
        <f>IF(ISNA(MATCH($AH100,'Overlap Study'!$CG$186:$CG$233,0)),0,1)</f>
        <v>0</v>
      </c>
      <c r="AN100" s="97">
        <f>IF(ISNA(MATCH($AH100,'Overlap Study'!$BU$186:$BU$233,0)),0,1)</f>
        <v>0</v>
      </c>
      <c r="AO100" s="97">
        <f>IF(ISNA(MATCH(AH100,'Overlap Study'!BJ$186:BJ$233,0)),0,1)</f>
        <v>0</v>
      </c>
      <c r="AP100" s="97">
        <f>IF(ISNA(MATCH($AH100,'Overlap Study'!AZ$186:AZ$233,0)),0,1)</f>
        <v>1</v>
      </c>
      <c r="AQ100" s="97">
        <f>IF(ISNA(MATCH($AH100,'Overlap Study'!AT$186:AT$233,0)),0,1)</f>
        <v>0</v>
      </c>
      <c r="AR100" s="97">
        <f>IF(ISNA(MATCH($AH100,'Overlap Study'!AN$186:AN$233,0)),0,1)</f>
        <v>0</v>
      </c>
      <c r="AS100" s="97">
        <f>IF(ISNA(MATCH($AH100,'Overlap Study'!AH$186:AH$233,0)),0,1)</f>
        <v>0</v>
      </c>
      <c r="AT100" s="97">
        <f>IF(ISNA(MATCH(AH100,'Overlap Study'!$AB$186:$AB$233,0)),0,1)</f>
        <v>0</v>
      </c>
      <c r="AU100" s="97">
        <f>IF(ISNA(MATCH($AH100,'Overlap Study'!$V$186:$V$233,0)),0,1)</f>
        <v>0</v>
      </c>
      <c r="AV100" s="97">
        <f>IF(ISNA(MATCH($AH100,'Overlap Study'!$P$186:$P$233,0)),0,1)</f>
        <v>0</v>
      </c>
      <c r="AW100" s="97"/>
      <c r="AX100" s="106"/>
      <c r="AZ100" s="153"/>
      <c r="BC100" s="164">
        <v>744</v>
      </c>
      <c r="BD100" s="105">
        <f>SUM(BE100:BN100)</f>
        <v>1</v>
      </c>
      <c r="BE100" s="112">
        <f>IF(ISNA(MATCH($BC100,'Overlap Study'!$DZ$186:$DZ$240,0)),0,1)</f>
        <v>0</v>
      </c>
      <c r="BF100" s="97">
        <f>IF(ISNA(MATCH(BC100,'Overlap Study'!$DJ$240:$DJ$263,0)),0,1)</f>
        <v>0</v>
      </c>
      <c r="BG100" s="99">
        <f>IF(ISNA(MATCH(BC100,'Overlap Study'!$CU$240:$CU$263,0)),0,1)</f>
        <v>1</v>
      </c>
      <c r="BH100" s="99">
        <f>IF(ISNA(MATCH(BC100,'Overlap Study'!$CG$240:$CG$263,0)),0,1)</f>
        <v>0</v>
      </c>
      <c r="BI100" s="97">
        <f>IF(ISNA(MATCH(BC100,'Overlap Study'!$BU$240:$BU$263,0)),0,1)</f>
        <v>0</v>
      </c>
      <c r="BJ100" s="97">
        <f>IF(ISNA(MATCH(BC100,'Overlap Study'!$BJ$240:$BJ$263,0)),0,1)</f>
        <v>0</v>
      </c>
      <c r="BK100" s="97">
        <f>IF(ISNA(MATCH(BC100,'Overlap Study'!$AZ$240:$AZ$263,0)),0,1)</f>
        <v>0</v>
      </c>
      <c r="BL100" s="97">
        <f>IF(ISNA(MATCH(BC100,'Overlap Study'!$AT$240:$AT$263,0)),0,1)</f>
        <v>0</v>
      </c>
      <c r="BM100" s="97">
        <f>IF(ISNA(MATCH(BC100,'Overlap Study'!$AN$240:$AN$263,0)),0,1)</f>
        <v>0</v>
      </c>
      <c r="BN100" s="106">
        <f>IF(ISNA(MATCH(BC100,'Overlap Study'!$AH$240:$AH$263,0)),0,1)</f>
        <v>0</v>
      </c>
      <c r="BO100" s="97">
        <f>IF(ISNA(MATCH(BC100,'Overlap Study'!$AB$240:$AB$263,0)),0,1)</f>
        <v>0</v>
      </c>
      <c r="BP100" s="97">
        <f>IF(ISNA(MATCH(BC100,'Overlap Study'!$V$240:$V$263,0)),0,1)</f>
        <v>0</v>
      </c>
      <c r="BQ100" s="97">
        <f>IF(ISNA(MATCH(BC100,'Overlap Study'!$P$240:$P$263,0)),0,1)</f>
        <v>0</v>
      </c>
      <c r="BR100" s="97"/>
      <c r="BS100" s="106"/>
      <c r="BT100">
        <f t="shared" si="11"/>
        <v>2</v>
      </c>
    </row>
    <row r="101" spans="12:72" x14ac:dyDescent="0.2">
      <c r="L101" s="118">
        <f t="shared" si="10"/>
        <v>100</v>
      </c>
      <c r="N101" s="204">
        <v>108</v>
      </c>
      <c r="O101" s="210">
        <f>SUM(P101:Y101)</f>
        <v>3</v>
      </c>
      <c r="P101" s="97">
        <f>IF(ISNA(MATCH(N101,'Overlap Study'!DY$62:DY$174,0)),0,1)</f>
        <v>0</v>
      </c>
      <c r="Q101" s="97">
        <f>IF(ISNA(MATCH(N101,'Overlap Study'!DJ$62:DJ$157,0)),0,1)</f>
        <v>0</v>
      </c>
      <c r="R101" s="99">
        <f>IF(ISNA(MATCH(N101,'Overlap Study'!CU$62:CU$157,0)),0,1)</f>
        <v>0</v>
      </c>
      <c r="S101" s="99">
        <f>IF(ISNA(MATCH(N101,'Overlap Study'!CG$62:CG$157,0)),0,1)</f>
        <v>0</v>
      </c>
      <c r="T101" s="97">
        <f>IF(ISNA(MATCH(N101,'Overlap Study'!BU$62:BU$157,0)),0,1)</f>
        <v>0</v>
      </c>
      <c r="U101" s="97">
        <f>IF(ISNA(MATCH(N101,'Overlap Study'!BJ$62:BJ$157,0)),0,1)</f>
        <v>0</v>
      </c>
      <c r="V101" s="97">
        <f>IF(ISNA(MATCH($N101,'Overlap Study'!AZ$62:AZ$157,0)),0,1)</f>
        <v>1</v>
      </c>
      <c r="W101" s="97">
        <f>IF(ISNA(MATCH($N101,'Overlap Study'!AT$62:AT$157,0)),0,1)</f>
        <v>0</v>
      </c>
      <c r="X101" s="97">
        <f>IF(ISNA(MATCH($N101,'Overlap Study'!AN$62:AN$157,0)),0,1)</f>
        <v>1</v>
      </c>
      <c r="Y101" s="106">
        <f>IF(ISNA(MATCH($N101,'Overlap Study'!AH$62:AH$157,0)),0,1)</f>
        <v>1</v>
      </c>
      <c r="Z101" s="97">
        <f>IF(ISNA(MATCH($N101,'Overlap Study'!AB$62:AB$157,0)),0,1)</f>
        <v>0</v>
      </c>
      <c r="AA101" s="97">
        <f>IF(ISNA(MATCH($N101,'Overlap Study'!V$62:V$157,0)),0,1)</f>
        <v>1</v>
      </c>
      <c r="AB101" s="97">
        <f>IF(ISNA(MATCH($N101,'Overlap Study'!P$62:P$157,0)),0,1)</f>
        <v>1</v>
      </c>
      <c r="AC101" s="97">
        <f>IF(ISNA(MATCH($N101,'Overlap Study'!H$53:H$132,0)),0,1)</f>
        <v>1</v>
      </c>
      <c r="AD101" s="106">
        <f>IF(ISNA(MATCH($N101,'Overlap Study'!B$53:B$100,0)),0,1)</f>
        <v>0</v>
      </c>
      <c r="AH101" s="164">
        <v>2590</v>
      </c>
      <c r="AI101" s="210">
        <f>SUM(AJ101:AS101)</f>
        <v>2</v>
      </c>
      <c r="AJ101" s="97">
        <f>IF(ISNA(MATCH($AH101,'Overlap Study'!$DY$186:$DY$245,0)),0,1)</f>
        <v>1</v>
      </c>
      <c r="AK101" s="97">
        <f>IF(ISNA(MATCH($AH101,'Overlap Study'!$DJ$186:$DJ$233,0)),0,1)</f>
        <v>0</v>
      </c>
      <c r="AL101" s="99">
        <f>IF(ISNA(MATCH($AH101,'Overlap Study'!$CU$186:$CU$233,0)),0,1)</f>
        <v>1</v>
      </c>
      <c r="AM101" s="99">
        <f>IF(ISNA(MATCH($AH101,'Overlap Study'!$CG$186:$CG$233,0)),0,1)</f>
        <v>0</v>
      </c>
      <c r="AN101" s="97">
        <f>IF(ISNA(MATCH($AH101,'Overlap Study'!$BU$186:$BU$233,0)),0,1)</f>
        <v>0</v>
      </c>
      <c r="AO101" s="97">
        <f>IF(ISNA(MATCH(AH101,'Overlap Study'!BJ$186:BJ$233,0)),0,1)</f>
        <v>0</v>
      </c>
      <c r="AP101" s="97">
        <f>IF(ISNA(MATCH($AH101,'Overlap Study'!AZ$186:AZ$233,0)),0,1)</f>
        <v>0</v>
      </c>
      <c r="AQ101" s="97">
        <f>IF(ISNA(MATCH($AH101,'Overlap Study'!AT$186:AT$233,0)),0,1)</f>
        <v>0</v>
      </c>
      <c r="AR101" s="97">
        <f>IF(ISNA(MATCH($AH101,'Overlap Study'!AN$186:AN$233,0)),0,1)</f>
        <v>0</v>
      </c>
      <c r="AS101" s="97">
        <f>IF(ISNA(MATCH($AH101,'Overlap Study'!AH$186:AH$233,0)),0,1)</f>
        <v>0</v>
      </c>
      <c r="AT101" s="97">
        <f>IF(ISNA(MATCH(AH101,'Overlap Study'!$AB$186:$AB$233,0)),0,1)</f>
        <v>0</v>
      </c>
      <c r="AU101" s="97">
        <f>IF(ISNA(MATCH($AH101,'Overlap Study'!$V$186:$V$233,0)),0,1)</f>
        <v>0</v>
      </c>
      <c r="AV101" s="97">
        <f>IF(ISNA(MATCH($AH101,'Overlap Study'!$P$186:$P$233,0)),0,1)</f>
        <v>0</v>
      </c>
      <c r="AW101" s="97"/>
      <c r="AX101" s="106"/>
      <c r="AZ101" s="153"/>
      <c r="BC101" s="164">
        <v>766</v>
      </c>
      <c r="BD101" s="105">
        <f>SUM(BE101:BN101)</f>
        <v>1</v>
      </c>
      <c r="BE101" s="112">
        <f>IF(ISNA(MATCH($BC101,'Overlap Study'!$DZ$186:$DZ$240,0)),0,1)</f>
        <v>0</v>
      </c>
      <c r="BF101" s="97">
        <f>IF(ISNA(MATCH(BC101,'Overlap Study'!$DJ$240:$DJ$263,0)),0,1)</f>
        <v>0</v>
      </c>
      <c r="BG101" s="99">
        <f>IF(ISNA(MATCH(BC101,'Overlap Study'!$CU$240:$CU$263,0)),0,1)</f>
        <v>0</v>
      </c>
      <c r="BH101" s="99">
        <f>IF(ISNA(MATCH(BC101,'Overlap Study'!$CG$240:$CG$263,0)),0,1)</f>
        <v>0</v>
      </c>
      <c r="BI101" s="97">
        <f>IF(ISNA(MATCH(BC101,'Overlap Study'!$BU$240:$BU$263,0)),0,1)</f>
        <v>0</v>
      </c>
      <c r="BJ101" s="97">
        <f>IF(ISNA(MATCH(BC101,'Overlap Study'!$BJ$240:$BJ$263,0)),0,1)</f>
        <v>0</v>
      </c>
      <c r="BK101" s="97">
        <f>IF(ISNA(MATCH(BC101,'Overlap Study'!$AZ$240:$AZ$263,0)),0,1)</f>
        <v>0</v>
      </c>
      <c r="BL101" s="97">
        <f>IF(ISNA(MATCH(BC101,'Overlap Study'!$AT$240:$AT$263,0)),0,1)</f>
        <v>0</v>
      </c>
      <c r="BM101" s="97">
        <f>IF(ISNA(MATCH(BC101,'Overlap Study'!$AN$240:$AN$263,0)),0,1)</f>
        <v>0</v>
      </c>
      <c r="BN101" s="106">
        <f>IF(ISNA(MATCH(BC101,'Overlap Study'!$AH$240:$AH$263,0)),0,1)</f>
        <v>1</v>
      </c>
      <c r="BO101" s="97">
        <f>IF(ISNA(MATCH(BC101,'Overlap Study'!$AB$240:$AB$263,0)),0,1)</f>
        <v>0</v>
      </c>
      <c r="BP101" s="97">
        <f>IF(ISNA(MATCH(BC101,'Overlap Study'!$V$240:$V$263,0)),0,1)</f>
        <v>0</v>
      </c>
      <c r="BQ101" s="97">
        <f>IF(ISNA(MATCH(BC101,'Overlap Study'!$P$240:$P$263,0)),0,1)</f>
        <v>0</v>
      </c>
      <c r="BR101" s="97"/>
      <c r="BS101" s="106"/>
      <c r="BT101">
        <f t="shared" si="11"/>
        <v>1</v>
      </c>
    </row>
    <row r="102" spans="12:72" x14ac:dyDescent="0.2">
      <c r="L102" s="118">
        <f t="shared" si="10"/>
        <v>101</v>
      </c>
      <c r="N102" s="105">
        <v>141</v>
      </c>
      <c r="O102" s="210">
        <f>SUM(P102:Y102)</f>
        <v>3</v>
      </c>
      <c r="P102" s="97">
        <f>IF(ISNA(MATCH(N102,'Overlap Study'!DY$62:DY$174,0)),0,1)</f>
        <v>0</v>
      </c>
      <c r="Q102" s="97">
        <f>IF(ISNA(MATCH(N102,'Overlap Study'!DJ$62:DJ$157,0)),0,1)</f>
        <v>1</v>
      </c>
      <c r="R102" s="99">
        <f>IF(ISNA(MATCH(N102,'Overlap Study'!CU$62:CU$157,0)),0,1)</f>
        <v>0</v>
      </c>
      <c r="S102" s="99">
        <f>IF(ISNA(MATCH(N102,'Overlap Study'!CG$62:CG$157,0)),0,1)</f>
        <v>0</v>
      </c>
      <c r="T102" s="97">
        <f>IF(ISNA(MATCH(N102,'Overlap Study'!BU$62:BU$157,0)),0,1)</f>
        <v>1</v>
      </c>
      <c r="U102" s="97">
        <f>IF(ISNA(MATCH(N102,'Overlap Study'!BJ$62:BJ$157,0)),0,1)</f>
        <v>0</v>
      </c>
      <c r="V102" s="97">
        <f>IF(ISNA(MATCH($N102,'Overlap Study'!AZ$62:AZ$157,0)),0,1)</f>
        <v>1</v>
      </c>
      <c r="W102" s="97">
        <f>IF(ISNA(MATCH($N102,'Overlap Study'!AT$62:AT$157,0)),0,1)</f>
        <v>0</v>
      </c>
      <c r="X102" s="97">
        <f>IF(ISNA(MATCH($N102,'Overlap Study'!AN$62:AN$157,0)),0,1)</f>
        <v>0</v>
      </c>
      <c r="Y102" s="106">
        <f>IF(ISNA(MATCH($N102,'Overlap Study'!AH$62:AH$157,0)),0,1)</f>
        <v>0</v>
      </c>
      <c r="Z102" s="97">
        <f>IF(ISNA(MATCH($N102,'Overlap Study'!AB$62:AB$157,0)),0,1)</f>
        <v>0</v>
      </c>
      <c r="AA102" s="97">
        <f>IF(ISNA(MATCH($N102,'Overlap Study'!V$62:V$157,0)),0,1)</f>
        <v>0</v>
      </c>
      <c r="AB102" s="97">
        <f>IF(ISNA(MATCH($N102,'Overlap Study'!P$62:P$157,0)),0,1)</f>
        <v>0</v>
      </c>
      <c r="AC102" s="97">
        <f>IF(ISNA(MATCH($N102,'Overlap Study'!H$53:H$132,0)),0,1)</f>
        <v>1</v>
      </c>
      <c r="AD102" s="106">
        <f>IF(ISNA(MATCH($N102,'Overlap Study'!B$53:B$100,0)),0,1)</f>
        <v>0</v>
      </c>
      <c r="AH102" s="164">
        <v>2826</v>
      </c>
      <c r="AI102" s="210">
        <f>SUM(AJ102:AS102)</f>
        <v>2</v>
      </c>
      <c r="AJ102" s="97">
        <f>IF(ISNA(MATCH($AH102,'Overlap Study'!$DY$186:$DY$245,0)),0,1)</f>
        <v>0</v>
      </c>
      <c r="AK102" s="97">
        <f>IF(ISNA(MATCH($AH102,'Overlap Study'!$DJ$186:$DJ$233,0)),0,1)</f>
        <v>0</v>
      </c>
      <c r="AL102" s="99">
        <f>IF(ISNA(MATCH($AH102,'Overlap Study'!$CU$186:$CU$233,0)),0,1)</f>
        <v>1</v>
      </c>
      <c r="AM102" s="99">
        <f>IF(ISNA(MATCH($AH102,'Overlap Study'!$CG$186:$CG$233,0)),0,1)</f>
        <v>1</v>
      </c>
      <c r="AN102" s="97">
        <f>IF(ISNA(MATCH($AH102,'Overlap Study'!$BU$186:$BU$233,0)),0,1)</f>
        <v>0</v>
      </c>
      <c r="AO102" s="97">
        <f>IF(ISNA(MATCH(AH102,'Overlap Study'!BJ$186:BJ$233,0)),0,1)</f>
        <v>0</v>
      </c>
      <c r="AP102" s="97">
        <f>IF(ISNA(MATCH($AH102,'Overlap Study'!AZ$186:AZ$233,0)),0,1)</f>
        <v>0</v>
      </c>
      <c r="AQ102" s="97">
        <f>IF(ISNA(MATCH($AH102,'Overlap Study'!AT$186:AT$233,0)),0,1)</f>
        <v>0</v>
      </c>
      <c r="AR102" s="97">
        <f>IF(ISNA(MATCH($AH102,'Overlap Study'!AN$186:AN$233,0)),0,1)</f>
        <v>0</v>
      </c>
      <c r="AS102" s="97">
        <f>IF(ISNA(MATCH($AH102,'Overlap Study'!AH$186:AH$233,0)),0,1)</f>
        <v>0</v>
      </c>
      <c r="AT102" s="97">
        <f>IF(ISNA(MATCH(AH102,'Overlap Study'!$AB$186:$AB$233,0)),0,1)</f>
        <v>0</v>
      </c>
      <c r="AU102" s="97">
        <f>IF(ISNA(MATCH($AH102,'Overlap Study'!$V$186:$V$233,0)),0,1)</f>
        <v>0</v>
      </c>
      <c r="AV102" s="97">
        <f>IF(ISNA(MATCH($AH102,'Overlap Study'!$P$186:$P$233,0)),0,1)</f>
        <v>0</v>
      </c>
      <c r="AW102" s="97"/>
      <c r="AX102" s="106"/>
      <c r="AZ102" s="98"/>
      <c r="BC102" s="164">
        <v>781</v>
      </c>
      <c r="BD102" s="105">
        <f>SUM(BE102:BN102)</f>
        <v>1</v>
      </c>
      <c r="BE102" s="112">
        <f>IF(ISNA(MATCH($BC102,'Overlap Study'!$DZ$186:$DZ$240,0)),0,1)</f>
        <v>0</v>
      </c>
      <c r="BF102" s="97">
        <f>IF(ISNA(MATCH(BC102,'Overlap Study'!$DJ$240:$DJ$263,0)),0,1)</f>
        <v>0</v>
      </c>
      <c r="BG102" s="99">
        <f>IF(ISNA(MATCH(BC102,'Overlap Study'!$CU$240:$CU$263,0)),0,1)</f>
        <v>0</v>
      </c>
      <c r="BH102" s="99">
        <f>IF(ISNA(MATCH(BC102,'Overlap Study'!$CG$240:$CG$263,0)),0,1)</f>
        <v>1</v>
      </c>
      <c r="BI102" s="97">
        <f>IF(ISNA(MATCH(BC102,'Overlap Study'!$BU$240:$BU$263,0)),0,1)</f>
        <v>0</v>
      </c>
      <c r="BJ102" s="97">
        <f>IF(ISNA(MATCH(BC102,'Overlap Study'!$BJ$240:$BJ$263,0)),0,1)</f>
        <v>0</v>
      </c>
      <c r="BK102" s="97">
        <f>IF(ISNA(MATCH(BC102,'Overlap Study'!$AZ$240:$AZ$263,0)),0,1)</f>
        <v>0</v>
      </c>
      <c r="BL102" s="97">
        <f>IF(ISNA(MATCH(BC102,'Overlap Study'!$AT$240:$AT$263,0)),0,1)</f>
        <v>0</v>
      </c>
      <c r="BM102" s="97">
        <f>IF(ISNA(MATCH(BC102,'Overlap Study'!$AN$240:$AN$263,0)),0,1)</f>
        <v>0</v>
      </c>
      <c r="BN102" s="106">
        <f>IF(ISNA(MATCH(BC102,'Overlap Study'!$AH$240:$AH$263,0)),0,1)</f>
        <v>0</v>
      </c>
      <c r="BO102" s="97">
        <f>IF(ISNA(MATCH(BC102,'Overlap Study'!$AB$240:$AB$263,0)),0,1)</f>
        <v>0</v>
      </c>
      <c r="BP102" s="97">
        <f>IF(ISNA(MATCH(BC102,'Overlap Study'!$V$240:$V$263,0)),0,1)</f>
        <v>0</v>
      </c>
      <c r="BQ102" s="97">
        <f>IF(ISNA(MATCH(BC102,'Overlap Study'!$P$240:$P$263,0)),0,1)</f>
        <v>0</v>
      </c>
      <c r="BR102" s="97"/>
      <c r="BS102" s="106"/>
      <c r="BT102">
        <f t="shared" si="11"/>
        <v>2</v>
      </c>
    </row>
    <row r="103" spans="12:72" x14ac:dyDescent="0.2">
      <c r="L103" s="118">
        <f t="shared" si="10"/>
        <v>102</v>
      </c>
      <c r="N103" s="105">
        <v>173</v>
      </c>
      <c r="O103" s="210">
        <f>SUM(P103:Y103)</f>
        <v>3</v>
      </c>
      <c r="P103" s="97">
        <f>IF(ISNA(MATCH(N103,'Overlap Study'!DY$62:DY$174,0)),0,1)</f>
        <v>0</v>
      </c>
      <c r="Q103" s="97">
        <f>IF(ISNA(MATCH(N103,'Overlap Study'!DJ$62:DJ$157,0)),0,1)</f>
        <v>0</v>
      </c>
      <c r="R103" s="99">
        <f>IF(ISNA(MATCH(N103,'Overlap Study'!CU$62:CU$157,0)),0,1)</f>
        <v>0</v>
      </c>
      <c r="S103" s="99">
        <f>IF(ISNA(MATCH(N103,'Overlap Study'!CG$62:CG$157,0)),0,1)</f>
        <v>0</v>
      </c>
      <c r="T103" s="97">
        <f>IF(ISNA(MATCH(N103,'Overlap Study'!BU$62:BU$157,0)),0,1)</f>
        <v>0</v>
      </c>
      <c r="U103" s="97">
        <f>IF(ISNA(MATCH(N103,'Overlap Study'!BJ$62:BJ$157,0)),0,1)</f>
        <v>0</v>
      </c>
      <c r="V103" s="97">
        <f>IF(ISNA(MATCH($N103,'Overlap Study'!AZ$62:AZ$157,0)),0,1)</f>
        <v>0</v>
      </c>
      <c r="W103" s="97">
        <f>IF(ISNA(MATCH($N103,'Overlap Study'!AT$62:AT$157,0)),0,1)</f>
        <v>1</v>
      </c>
      <c r="X103" s="97">
        <f>IF(ISNA(MATCH($N103,'Overlap Study'!AN$62:AN$157,0)),0,1)</f>
        <v>1</v>
      </c>
      <c r="Y103" s="106">
        <f>IF(ISNA(MATCH($N103,'Overlap Study'!AH$62:AH$157,0)),0,1)</f>
        <v>1</v>
      </c>
      <c r="Z103" s="97">
        <f>IF(ISNA(MATCH($N103,'Overlap Study'!AB$62:AB$157,0)),0,1)</f>
        <v>0</v>
      </c>
      <c r="AA103" s="97">
        <f>IF(ISNA(MATCH($N103,'Overlap Study'!V$62:V$157,0)),0,1)</f>
        <v>1</v>
      </c>
      <c r="AB103" s="97">
        <f>IF(ISNA(MATCH($N103,'Overlap Study'!P$62:P$157,0)),0,1)</f>
        <v>1</v>
      </c>
      <c r="AC103" s="97">
        <f>IF(ISNA(MATCH($N103,'Overlap Study'!H$53:H$132,0)),0,1)</f>
        <v>1</v>
      </c>
      <c r="AD103" s="106">
        <f>IF(ISNA(MATCH($N103,'Overlap Study'!B$53:B$100,0)),0,1)</f>
        <v>1</v>
      </c>
      <c r="AH103" s="164">
        <v>3138</v>
      </c>
      <c r="AI103" s="210">
        <f>SUM(AJ103:AS103)</f>
        <v>2</v>
      </c>
      <c r="AJ103" s="97">
        <f>IF(ISNA(MATCH($AH103,'Overlap Study'!$DY$186:$DY$245,0)),0,1)</f>
        <v>0</v>
      </c>
      <c r="AK103" s="97">
        <f>IF(ISNA(MATCH($AH103,'Overlap Study'!$DJ$186:$DJ$233,0)),0,1)</f>
        <v>0</v>
      </c>
      <c r="AL103" s="99">
        <f>IF(ISNA(MATCH($AH103,'Overlap Study'!$CU$186:$CU$233,0)),0,1)</f>
        <v>0</v>
      </c>
      <c r="AM103" s="99">
        <f>IF(ISNA(MATCH($AH103,'Overlap Study'!$CG$186:$CG$233,0)),0,1)</f>
        <v>1</v>
      </c>
      <c r="AN103" s="97">
        <f>IF(ISNA(MATCH($AH103,'Overlap Study'!$BU$186:$BU$233,0)),0,1)</f>
        <v>1</v>
      </c>
      <c r="AO103" s="97">
        <f>IF(ISNA(MATCH(AH103,'Overlap Study'!BJ$186:BJ$233,0)),0,1)</f>
        <v>0</v>
      </c>
      <c r="AP103" s="97">
        <f>IF(ISNA(MATCH($AH103,'Overlap Study'!AZ$186:AZ$233,0)),0,1)</f>
        <v>0</v>
      </c>
      <c r="AQ103" s="97">
        <f>IF(ISNA(MATCH($AH103,'Overlap Study'!AT$186:AT$233,0)),0,1)</f>
        <v>0</v>
      </c>
      <c r="AR103" s="97">
        <f>IF(ISNA(MATCH($AH103,'Overlap Study'!AN$186:AN$233,0)),0,1)</f>
        <v>0</v>
      </c>
      <c r="AS103" s="97">
        <f>IF(ISNA(MATCH($AH103,'Overlap Study'!AH$186:AH$233,0)),0,1)</f>
        <v>0</v>
      </c>
      <c r="AT103" s="97">
        <f>IF(ISNA(MATCH(AH103,'Overlap Study'!$AB$186:$AB$233,0)),0,1)</f>
        <v>0</v>
      </c>
      <c r="AU103" s="97">
        <f>IF(ISNA(MATCH($AH103,'Overlap Study'!$V$186:$V$233,0)),0,1)</f>
        <v>0</v>
      </c>
      <c r="AV103" s="97">
        <f>IF(ISNA(MATCH($AH103,'Overlap Study'!$P$186:$P$233,0)),0,1)</f>
        <v>0</v>
      </c>
      <c r="AW103" s="97"/>
      <c r="AX103" s="106"/>
      <c r="AZ103" s="98"/>
      <c r="BC103" s="164">
        <v>842</v>
      </c>
      <c r="BD103" s="105">
        <f>SUM(BE103:BN103)</f>
        <v>1</v>
      </c>
      <c r="BE103" s="112">
        <f>IF(ISNA(MATCH($BC103,'Overlap Study'!$DZ$186:$DZ$240,0)),0,1)</f>
        <v>0</v>
      </c>
      <c r="BF103" s="97">
        <f>IF(ISNA(MATCH(BC103,'Overlap Study'!$DJ$240:$DJ$263,0)),0,1)</f>
        <v>0</v>
      </c>
      <c r="BG103" s="99">
        <f>IF(ISNA(MATCH(BC103,'Overlap Study'!$CU$240:$CU$263,0)),0,1)</f>
        <v>0</v>
      </c>
      <c r="BH103" s="99">
        <f>IF(ISNA(MATCH(BC103,'Overlap Study'!$CG$240:$CG$263,0)),0,1)</f>
        <v>0</v>
      </c>
      <c r="BI103" s="97">
        <f>IF(ISNA(MATCH(BC103,'Overlap Study'!$BU$240:$BU$263,0)),0,1)</f>
        <v>0</v>
      </c>
      <c r="BJ103" s="97">
        <f>IF(ISNA(MATCH(BC103,'Overlap Study'!$BJ$240:$BJ$263,0)),0,1)</f>
        <v>0</v>
      </c>
      <c r="BK103" s="97">
        <f>IF(ISNA(MATCH(BC103,'Overlap Study'!$AZ$240:$AZ$263,0)),0,1)</f>
        <v>1</v>
      </c>
      <c r="BL103" s="97">
        <f>IF(ISNA(MATCH(BC103,'Overlap Study'!$AT$240:$AT$263,0)),0,1)</f>
        <v>0</v>
      </c>
      <c r="BM103" s="97">
        <f>IF(ISNA(MATCH(BC103,'Overlap Study'!$AN$240:$AN$263,0)),0,1)</f>
        <v>0</v>
      </c>
      <c r="BN103" s="106">
        <f>IF(ISNA(MATCH(BC103,'Overlap Study'!$AH$240:$AH$263,0)),0,1)</f>
        <v>0</v>
      </c>
      <c r="BO103" s="97">
        <f>IF(ISNA(MATCH(BC103,'Overlap Study'!$AB$240:$AB$263,0)),0,1)</f>
        <v>0</v>
      </c>
      <c r="BP103" s="97">
        <f>IF(ISNA(MATCH(BC103,'Overlap Study'!$V$240:$V$263,0)),0,1)</f>
        <v>0</v>
      </c>
      <c r="BQ103" s="97">
        <f>IF(ISNA(MATCH(BC103,'Overlap Study'!$P$240:$P$263,0)),0,1)</f>
        <v>0</v>
      </c>
      <c r="BR103" s="97"/>
      <c r="BS103" s="106"/>
      <c r="BT103">
        <f t="shared" si="11"/>
        <v>3</v>
      </c>
    </row>
    <row r="104" spans="12:72" x14ac:dyDescent="0.2">
      <c r="L104" s="118">
        <f t="shared" si="10"/>
        <v>103</v>
      </c>
      <c r="N104" s="204">
        <v>176</v>
      </c>
      <c r="O104" s="210">
        <f>SUM(P104:Y104)</f>
        <v>3</v>
      </c>
      <c r="P104" s="97">
        <f>IF(ISNA(MATCH(N104,'Overlap Study'!DY$62:DY$174,0)),0,1)</f>
        <v>0</v>
      </c>
      <c r="Q104" s="97">
        <f>IF(ISNA(MATCH(N104,'Overlap Study'!DJ$62:DJ$157,0)),0,1)</f>
        <v>0</v>
      </c>
      <c r="R104" s="99">
        <f>IF(ISNA(MATCH(N104,'Overlap Study'!CU$62:CU$157,0)),0,1)</f>
        <v>0</v>
      </c>
      <c r="S104" s="99">
        <f>IF(ISNA(MATCH(N104,'Overlap Study'!CG$62:CG$157,0)),0,1)</f>
        <v>0</v>
      </c>
      <c r="T104" s="97">
        <f>IF(ISNA(MATCH(N104,'Overlap Study'!BU$62:BU$157,0)),0,1)</f>
        <v>0</v>
      </c>
      <c r="U104" s="97">
        <f>IF(ISNA(MATCH(N104,'Overlap Study'!BJ$62:BJ$157,0)),0,1)</f>
        <v>0</v>
      </c>
      <c r="V104" s="97">
        <f>IF(ISNA(MATCH($N104,'Overlap Study'!AZ$62:AZ$157,0)),0,1)</f>
        <v>1</v>
      </c>
      <c r="W104" s="97">
        <f>IF(ISNA(MATCH($N104,'Overlap Study'!AT$62:AT$157,0)),0,1)</f>
        <v>1</v>
      </c>
      <c r="X104" s="97">
        <f>IF(ISNA(MATCH($N104,'Overlap Study'!AN$62:AN$157,0)),0,1)</f>
        <v>1</v>
      </c>
      <c r="Y104" s="106">
        <f>IF(ISNA(MATCH($N104,'Overlap Study'!AH$62:AH$157,0)),0,1)</f>
        <v>0</v>
      </c>
      <c r="Z104" s="97">
        <f>IF(ISNA(MATCH($N104,'Overlap Study'!AB$62:AB$157,0)),0,1)</f>
        <v>1</v>
      </c>
      <c r="AA104" s="97">
        <f>IF(ISNA(MATCH($N104,'Overlap Study'!V$62:V$157,0)),0,1)</f>
        <v>0</v>
      </c>
      <c r="AB104" s="97">
        <f>IF(ISNA(MATCH($N104,'Overlap Study'!P$62:P$157,0)),0,1)</f>
        <v>1</v>
      </c>
      <c r="AC104" s="97">
        <f>IF(ISNA(MATCH($N104,'Overlap Study'!H$53:H$132,0)),0,1)</f>
        <v>1</v>
      </c>
      <c r="AD104" s="106">
        <f>IF(ISNA(MATCH($N104,'Overlap Study'!B$53:B$100,0)),0,1)</f>
        <v>1</v>
      </c>
      <c r="AH104" s="164">
        <v>3481</v>
      </c>
      <c r="AI104" s="210">
        <f>SUM(AJ104:AS104)</f>
        <v>2</v>
      </c>
      <c r="AJ104" s="97">
        <f>IF(ISNA(MATCH($AH104,'Overlap Study'!$DY$186:$DY$245,0)),0,1)</f>
        <v>0</v>
      </c>
      <c r="AK104" s="97">
        <f>IF(ISNA(MATCH($AH104,'Overlap Study'!$DJ$186:$DJ$233,0)),0,1)</f>
        <v>1</v>
      </c>
      <c r="AL104" s="99">
        <f>IF(ISNA(MATCH($AH104,'Overlap Study'!$CU$186:$CU$233,0)),0,1)</f>
        <v>1</v>
      </c>
      <c r="AM104" s="99">
        <f>IF(ISNA(MATCH($AH104,'Overlap Study'!$CG$186:$CG$233,0)),0,1)</f>
        <v>0</v>
      </c>
      <c r="AN104" s="97">
        <f>IF(ISNA(MATCH($AH104,'Overlap Study'!$BU$186:$BU$233,0)),0,1)</f>
        <v>0</v>
      </c>
      <c r="AO104" s="97">
        <f>IF(ISNA(MATCH(AH104,'Overlap Study'!BJ$186:BJ$233,0)),0,1)</f>
        <v>0</v>
      </c>
      <c r="AP104" s="97">
        <f>IF(ISNA(MATCH($AH104,'Overlap Study'!AZ$186:AZ$233,0)),0,1)</f>
        <v>0</v>
      </c>
      <c r="AQ104" s="97">
        <f>IF(ISNA(MATCH($AH104,'Overlap Study'!AT$186:AT$233,0)),0,1)</f>
        <v>0</v>
      </c>
      <c r="AR104" s="97">
        <f>IF(ISNA(MATCH($AH104,'Overlap Study'!AN$186:AN$233,0)),0,1)</f>
        <v>0</v>
      </c>
      <c r="AS104" s="97">
        <f>IF(ISNA(MATCH($AH104,'Overlap Study'!AH$186:AH$233,0)),0,1)</f>
        <v>0</v>
      </c>
      <c r="AT104" s="97">
        <f>IF(ISNA(MATCH(AH104,'Overlap Study'!$AB$186:$AB$233,0)),0,1)</f>
        <v>0</v>
      </c>
      <c r="AU104" s="97">
        <f>IF(ISNA(MATCH($AH104,'Overlap Study'!$V$186:$V$233,0)),0,1)</f>
        <v>0</v>
      </c>
      <c r="AV104" s="97">
        <f>IF(ISNA(MATCH($AH104,'Overlap Study'!$P$186:$P$233,0)),0,1)</f>
        <v>0</v>
      </c>
      <c r="AW104" s="97"/>
      <c r="AX104" s="106"/>
      <c r="AZ104" s="98"/>
      <c r="BC104" s="166">
        <v>862</v>
      </c>
      <c r="BD104" s="105">
        <f>SUM(BE104:BN104)</f>
        <v>1</v>
      </c>
      <c r="BE104" s="112">
        <f>IF(ISNA(MATCH($BC104,'Overlap Study'!$DZ$186:$DZ$240,0)),0,1)</f>
        <v>0</v>
      </c>
      <c r="BF104" s="97">
        <f>IF(ISNA(MATCH(BC104,'Overlap Study'!$DJ$240:$DJ$263,0)),0,1)</f>
        <v>1</v>
      </c>
      <c r="BG104" s="99">
        <f>IF(ISNA(MATCH(BC104,'Overlap Study'!$CU$240:$CU$263,0)),0,1)</f>
        <v>0</v>
      </c>
      <c r="BH104" s="99">
        <f>IF(ISNA(MATCH(BC104,'Overlap Study'!$CG$240:$CG$263,0)),0,1)</f>
        <v>0</v>
      </c>
      <c r="BI104" s="97">
        <f>IF(ISNA(MATCH(BC104,'Overlap Study'!$BU$240:$BU$263,0)),0,1)</f>
        <v>0</v>
      </c>
      <c r="BJ104" s="97">
        <f>IF(ISNA(MATCH(BC104,'Overlap Study'!$BJ$240:$BJ$263,0)),0,1)</f>
        <v>0</v>
      </c>
      <c r="BK104" s="97">
        <f>IF(ISNA(MATCH(BC104,'Overlap Study'!$AZ$240:$AZ$263,0)),0,1)</f>
        <v>0</v>
      </c>
      <c r="BL104" s="97">
        <f>IF(ISNA(MATCH(BC104,'Overlap Study'!$AT$240:$AT$263,0)),0,1)</f>
        <v>0</v>
      </c>
      <c r="BM104" s="97">
        <f>IF(ISNA(MATCH(BC104,'Overlap Study'!$AN$240:$AN$263,0)),0,1)</f>
        <v>0</v>
      </c>
      <c r="BN104" s="106">
        <f>IF(ISNA(MATCH(BC104,'Overlap Study'!$AH$240:$AH$263,0)),0,1)</f>
        <v>0</v>
      </c>
      <c r="BO104" s="97">
        <f>IF(ISNA(MATCH(BC104,'Overlap Study'!$AB$240:$AB$263,0)),0,1)</f>
        <v>0</v>
      </c>
      <c r="BP104" s="97">
        <f>IF(ISNA(MATCH(BC104,'Overlap Study'!$V$240:$V$263,0)),0,1)</f>
        <v>0</v>
      </c>
      <c r="BQ104" s="97">
        <f>IF(ISNA(MATCH(BC104,'Overlap Study'!$P$240:$P$263,0)),0,1)</f>
        <v>0</v>
      </c>
      <c r="BR104" s="97"/>
      <c r="BS104" s="106"/>
      <c r="BT104">
        <f t="shared" si="11"/>
        <v>2</v>
      </c>
    </row>
    <row r="105" spans="12:72" x14ac:dyDescent="0.2">
      <c r="L105" s="118">
        <f t="shared" si="10"/>
        <v>104</v>
      </c>
      <c r="N105" s="105">
        <v>207</v>
      </c>
      <c r="O105" s="210">
        <f>SUM(P105:Y105)</f>
        <v>3</v>
      </c>
      <c r="P105" s="97">
        <f>IF(ISNA(MATCH(N105,'Overlap Study'!DY$62:DY$174,0)),0,1)</f>
        <v>0</v>
      </c>
      <c r="Q105" s="97">
        <f>IF(ISNA(MATCH(N105,'Overlap Study'!DJ$62:DJ$157,0)),0,1)</f>
        <v>0</v>
      </c>
      <c r="R105" s="99">
        <f>IF(ISNA(MATCH(N105,'Overlap Study'!CU$62:CU$157,0)),0,1)</f>
        <v>1</v>
      </c>
      <c r="S105" s="99">
        <f>IF(ISNA(MATCH(N105,'Overlap Study'!CG$62:CG$157,0)),0,1)</f>
        <v>0</v>
      </c>
      <c r="T105" s="97">
        <f>IF(ISNA(MATCH(N105,'Overlap Study'!BU$62:BU$157,0)),0,1)</f>
        <v>0</v>
      </c>
      <c r="U105" s="97">
        <f>IF(ISNA(MATCH(N105,'Overlap Study'!BJ$62:BJ$157,0)),0,1)</f>
        <v>1</v>
      </c>
      <c r="V105" s="97">
        <f>IF(ISNA(MATCH($N105,'Overlap Study'!AZ$62:AZ$157,0)),0,1)</f>
        <v>1</v>
      </c>
      <c r="W105" s="97">
        <f>IF(ISNA(MATCH($N105,'Overlap Study'!AT$62:AT$157,0)),0,1)</f>
        <v>0</v>
      </c>
      <c r="X105" s="97">
        <f>IF(ISNA(MATCH($N105,'Overlap Study'!AN$62:AN$157,0)),0,1)</f>
        <v>0</v>
      </c>
      <c r="Y105" s="106">
        <f>IF(ISNA(MATCH($N105,'Overlap Study'!AH$62:AH$157,0)),0,1)</f>
        <v>0</v>
      </c>
      <c r="Z105" s="97">
        <f>IF(ISNA(MATCH($N105,'Overlap Study'!AB$62:AB$157,0)),0,1)</f>
        <v>0</v>
      </c>
      <c r="AA105" s="97">
        <f>IF(ISNA(MATCH($N105,'Overlap Study'!V$62:V$157,0)),0,1)</f>
        <v>0</v>
      </c>
      <c r="AB105" s="97">
        <f>IF(ISNA(MATCH($N105,'Overlap Study'!P$62:P$157,0)),0,1)</f>
        <v>0</v>
      </c>
      <c r="AC105" s="97">
        <f>IF(ISNA(MATCH($N105,'Overlap Study'!H$53:H$132,0)),0,1)</f>
        <v>0</v>
      </c>
      <c r="AD105" s="106">
        <f>IF(ISNA(MATCH($N105,'Overlap Study'!B$53:B$100,0)),0,1)</f>
        <v>0</v>
      </c>
      <c r="AH105" s="164">
        <v>3539</v>
      </c>
      <c r="AI105" s="210">
        <f>SUM(AJ105:AS105)</f>
        <v>2</v>
      </c>
      <c r="AJ105" s="97">
        <f>IF(ISNA(MATCH($AH105,'Overlap Study'!$DY$186:$DY$245,0)),0,1)</f>
        <v>1</v>
      </c>
      <c r="AK105" s="97">
        <f>IF(ISNA(MATCH($AH105,'Overlap Study'!$DJ$186:$DJ$233,0)),0,1)</f>
        <v>1</v>
      </c>
      <c r="AL105" s="99">
        <f>IF(ISNA(MATCH($AH105,'Overlap Study'!$CU$186:$CU$233,0)),0,1)</f>
        <v>0</v>
      </c>
      <c r="AM105" s="99">
        <f>IF(ISNA(MATCH($AH105,'Overlap Study'!$CG$186:$CG$233,0)),0,1)</f>
        <v>0</v>
      </c>
      <c r="AN105" s="97">
        <f>IF(ISNA(MATCH($AH105,'Overlap Study'!$BU$186:$BU$233,0)),0,1)</f>
        <v>0</v>
      </c>
      <c r="AO105" s="97">
        <f>IF(ISNA(MATCH(AH105,'Overlap Study'!BJ$186:BJ$233,0)),0,1)</f>
        <v>0</v>
      </c>
      <c r="AP105" s="97">
        <f>IF(ISNA(MATCH($AH105,'Overlap Study'!AZ$186:AZ$233,0)),0,1)</f>
        <v>0</v>
      </c>
      <c r="AQ105" s="97">
        <f>IF(ISNA(MATCH($AH105,'Overlap Study'!AT$186:AT$233,0)),0,1)</f>
        <v>0</v>
      </c>
      <c r="AR105" s="97">
        <f>IF(ISNA(MATCH($AH105,'Overlap Study'!AN$186:AN$233,0)),0,1)</f>
        <v>0</v>
      </c>
      <c r="AS105" s="97">
        <f>IF(ISNA(MATCH($AH105,'Overlap Study'!AH$186:AH$233,0)),0,1)</f>
        <v>0</v>
      </c>
      <c r="AT105" s="97">
        <f>IF(ISNA(MATCH(AH105,'Overlap Study'!$AB$186:$AB$233,0)),0,1)</f>
        <v>0</v>
      </c>
      <c r="AU105" s="97">
        <f>IF(ISNA(MATCH($AH105,'Overlap Study'!$V$186:$V$233,0)),0,1)</f>
        <v>0</v>
      </c>
      <c r="AV105" s="97">
        <f>IF(ISNA(MATCH($AH105,'Overlap Study'!$P$186:$P$233,0)),0,1)</f>
        <v>0</v>
      </c>
      <c r="AW105" s="97"/>
      <c r="AX105" s="106"/>
      <c r="AZ105" s="98"/>
      <c r="BC105" s="164">
        <v>870</v>
      </c>
      <c r="BD105" s="105">
        <f>SUM(BE105:BN105)</f>
        <v>1</v>
      </c>
      <c r="BE105" s="112">
        <f>IF(ISNA(MATCH($BC105,'Overlap Study'!$DZ$186:$DZ$240,0)),0,1)</f>
        <v>0</v>
      </c>
      <c r="BF105" s="97">
        <f>IF(ISNA(MATCH(BC105,'Overlap Study'!$DJ$240:$DJ$263,0)),0,1)</f>
        <v>0</v>
      </c>
      <c r="BG105" s="99">
        <f>IF(ISNA(MATCH(BC105,'Overlap Study'!$CU$240:$CU$263,0)),0,1)</f>
        <v>0</v>
      </c>
      <c r="BH105" s="99">
        <f>IF(ISNA(MATCH(BC105,'Overlap Study'!$CG$240:$CG$263,0)),0,1)</f>
        <v>0</v>
      </c>
      <c r="BI105" s="97">
        <f>IF(ISNA(MATCH(BC105,'Overlap Study'!$BU$240:$BU$263,0)),0,1)</f>
        <v>0</v>
      </c>
      <c r="BJ105" s="97">
        <f>IF(ISNA(MATCH(BC105,'Overlap Study'!$BJ$240:$BJ$263,0)),0,1)</f>
        <v>1</v>
      </c>
      <c r="BK105" s="97">
        <f>IF(ISNA(MATCH(BC105,'Overlap Study'!$AZ$240:$AZ$263,0)),0,1)</f>
        <v>0</v>
      </c>
      <c r="BL105" s="97">
        <f>IF(ISNA(MATCH(BC105,'Overlap Study'!$AT$240:$AT$263,0)),0,1)</f>
        <v>0</v>
      </c>
      <c r="BM105" s="97">
        <f>IF(ISNA(MATCH(BC105,'Overlap Study'!$AN$240:$AN$263,0)),0,1)</f>
        <v>0</v>
      </c>
      <c r="BN105" s="106">
        <f>IF(ISNA(MATCH(BC105,'Overlap Study'!$AH$240:$AH$263,0)),0,1)</f>
        <v>0</v>
      </c>
      <c r="BO105" s="97">
        <f>IF(ISNA(MATCH(BC105,'Overlap Study'!$AB$240:$AB$263,0)),0,1)</f>
        <v>0</v>
      </c>
      <c r="BP105" s="97">
        <f>IF(ISNA(MATCH(BC105,'Overlap Study'!$V$240:$V$263,0)),0,1)</f>
        <v>0</v>
      </c>
      <c r="BQ105" s="97">
        <f>IF(ISNA(MATCH(BC105,'Overlap Study'!$P$240:$P$263,0)),0,1)</f>
        <v>0</v>
      </c>
      <c r="BR105" s="97"/>
      <c r="BS105" s="106"/>
      <c r="BT105">
        <f t="shared" si="11"/>
        <v>1</v>
      </c>
    </row>
    <row r="106" spans="12:72" x14ac:dyDescent="0.2">
      <c r="L106" s="118">
        <f t="shared" si="10"/>
        <v>105</v>
      </c>
      <c r="N106" s="105">
        <v>230</v>
      </c>
      <c r="O106" s="210">
        <f>SUM(P106:Y106)</f>
        <v>3</v>
      </c>
      <c r="P106" s="97">
        <f>IF(ISNA(MATCH(N106,'Overlap Study'!DY$62:DY$174,0)),0,1)</f>
        <v>1</v>
      </c>
      <c r="Q106" s="97">
        <f>IF(ISNA(MATCH(N106,'Overlap Study'!DJ$62:DJ$157,0)),0,1)</f>
        <v>0</v>
      </c>
      <c r="R106" s="99">
        <f>IF(ISNA(MATCH(N106,'Overlap Study'!CU$62:CU$157,0)),0,1)</f>
        <v>0</v>
      </c>
      <c r="S106" s="99">
        <f>IF(ISNA(MATCH(N106,'Overlap Study'!CG$62:CG$157,0)),0,1)</f>
        <v>0</v>
      </c>
      <c r="T106" s="97">
        <f>IF(ISNA(MATCH(N106,'Overlap Study'!BU$62:BU$157,0)),0,1)</f>
        <v>1</v>
      </c>
      <c r="U106" s="97">
        <f>IF(ISNA(MATCH(N106,'Overlap Study'!BJ$62:BJ$157,0)),0,1)</f>
        <v>0</v>
      </c>
      <c r="V106" s="97">
        <f>IF(ISNA(MATCH($N106,'Overlap Study'!AZ$62:AZ$157,0)),0,1)</f>
        <v>0</v>
      </c>
      <c r="W106" s="97">
        <f>IF(ISNA(MATCH($N106,'Overlap Study'!AT$62:AT$157,0)),0,1)</f>
        <v>0</v>
      </c>
      <c r="X106" s="97">
        <f>IF(ISNA(MATCH($N106,'Overlap Study'!AN$62:AN$157,0)),0,1)</f>
        <v>0</v>
      </c>
      <c r="Y106" s="106">
        <f>IF(ISNA(MATCH($N106,'Overlap Study'!AH$62:AH$157,0)),0,1)</f>
        <v>1</v>
      </c>
      <c r="Z106" s="97">
        <f>IF(ISNA(MATCH($N106,'Overlap Study'!AB$62:AB$157,0)),0,1)</f>
        <v>0</v>
      </c>
      <c r="AA106" s="97">
        <f>IF(ISNA(MATCH($N106,'Overlap Study'!V$62:V$157,0)),0,1)</f>
        <v>0</v>
      </c>
      <c r="AB106" s="97">
        <f>IF(ISNA(MATCH($N106,'Overlap Study'!P$62:P$157,0)),0,1)</f>
        <v>1</v>
      </c>
      <c r="AC106" s="97">
        <f>IF(ISNA(MATCH($N106,'Overlap Study'!H$53:H$132,0)),0,1)</f>
        <v>1</v>
      </c>
      <c r="AD106" s="106">
        <f>IF(ISNA(MATCH($N106,'Overlap Study'!B$53:B$100,0)),0,1)</f>
        <v>0</v>
      </c>
      <c r="AH106" s="164">
        <v>4039</v>
      </c>
      <c r="AI106" s="210">
        <f>SUM(AJ106:AS106)</f>
        <v>2</v>
      </c>
      <c r="AJ106" s="97">
        <f>IF(ISNA(MATCH($AH106,'Overlap Study'!$DY$186:$DY$245,0)),0,1)</f>
        <v>1</v>
      </c>
      <c r="AK106" s="97">
        <f>IF(ISNA(MATCH($AH106,'Overlap Study'!$DJ$186:$DJ$233,0)),0,1)</f>
        <v>1</v>
      </c>
      <c r="AL106" s="99">
        <f>IF(ISNA(MATCH($AH106,'Overlap Study'!$CU$186:$CU$233,0)),0,1)</f>
        <v>0</v>
      </c>
      <c r="AM106" s="99">
        <f>IF(ISNA(MATCH($AH106,'Overlap Study'!$CG$186:$CG$233,0)),0,1)</f>
        <v>0</v>
      </c>
      <c r="AN106" s="97">
        <f>IF(ISNA(MATCH($AH106,'Overlap Study'!$BU$186:$BU$233,0)),0,1)</f>
        <v>0</v>
      </c>
      <c r="AO106" s="97">
        <f>IF(ISNA(MATCH(AH106,'Overlap Study'!BJ$186:BJ$233,0)),0,1)</f>
        <v>0</v>
      </c>
      <c r="AP106" s="97">
        <f>IF(ISNA(MATCH($AH106,'Overlap Study'!AZ$186:AZ$233,0)),0,1)</f>
        <v>0</v>
      </c>
      <c r="AQ106" s="97">
        <f>IF(ISNA(MATCH($AH106,'Overlap Study'!AT$186:AT$233,0)),0,1)</f>
        <v>0</v>
      </c>
      <c r="AR106" s="97">
        <f>IF(ISNA(MATCH($AH106,'Overlap Study'!AN$186:AN$233,0)),0,1)</f>
        <v>0</v>
      </c>
      <c r="AS106" s="97">
        <f>IF(ISNA(MATCH($AH106,'Overlap Study'!AH$186:AH$233,0)),0,1)</f>
        <v>0</v>
      </c>
      <c r="AT106" s="97">
        <f>IF(ISNA(MATCH(AH106,'Overlap Study'!$AB$186:$AB$233,0)),0,1)</f>
        <v>0</v>
      </c>
      <c r="AU106" s="97">
        <f>IF(ISNA(MATCH($AH106,'Overlap Study'!$V$186:$V$233,0)),0,1)</f>
        <v>0</v>
      </c>
      <c r="AV106" s="97">
        <f>IF(ISNA(MATCH($AH106,'Overlap Study'!$P$186:$P$233,0)),0,1)</f>
        <v>0</v>
      </c>
      <c r="AW106" s="97"/>
      <c r="AX106" s="106"/>
      <c r="AZ106" s="98"/>
      <c r="BC106" s="164">
        <v>888</v>
      </c>
      <c r="BD106" s="105">
        <f>SUM(BE106:BN106)</f>
        <v>1</v>
      </c>
      <c r="BE106" s="112">
        <f>IF(ISNA(MATCH($BC106,'Overlap Study'!$DZ$186:$DZ$240,0)),0,1)</f>
        <v>0</v>
      </c>
      <c r="BF106" s="97">
        <f>IF(ISNA(MATCH(BC106,'Overlap Study'!$DJ$240:$DJ$263,0)),0,1)</f>
        <v>0</v>
      </c>
      <c r="BG106" s="99">
        <f>IF(ISNA(MATCH(BC106,'Overlap Study'!$CU$240:$CU$263,0)),0,1)</f>
        <v>0</v>
      </c>
      <c r="BH106" s="99">
        <f>IF(ISNA(MATCH(BC106,'Overlap Study'!$CG$240:$CG$263,0)),0,1)</f>
        <v>0</v>
      </c>
      <c r="BI106" s="97">
        <f>IF(ISNA(MATCH(BC106,'Overlap Study'!$BU$240:$BU$263,0)),0,1)</f>
        <v>1</v>
      </c>
      <c r="BJ106" s="97">
        <f>IF(ISNA(MATCH(BC106,'Overlap Study'!$BJ$240:$BJ$263,0)),0,1)</f>
        <v>0</v>
      </c>
      <c r="BK106" s="97">
        <f>IF(ISNA(MATCH(BC106,'Overlap Study'!$AZ$240:$AZ$263,0)),0,1)</f>
        <v>0</v>
      </c>
      <c r="BL106" s="97">
        <f>IF(ISNA(MATCH(BC106,'Overlap Study'!$AT$240:$AT$263,0)),0,1)</f>
        <v>0</v>
      </c>
      <c r="BM106" s="97">
        <f>IF(ISNA(MATCH(BC106,'Overlap Study'!$AN$240:$AN$263,0)),0,1)</f>
        <v>0</v>
      </c>
      <c r="BN106" s="106">
        <f>IF(ISNA(MATCH(BC106,'Overlap Study'!$AH$240:$AH$263,0)),0,1)</f>
        <v>0</v>
      </c>
      <c r="BO106" s="97">
        <f>IF(ISNA(MATCH(BC106,'Overlap Study'!$AB$240:$AB$263,0)),0,1)</f>
        <v>0</v>
      </c>
      <c r="BP106" s="97">
        <f>IF(ISNA(MATCH(BC106,'Overlap Study'!$V$240:$V$263,0)),0,1)</f>
        <v>0</v>
      </c>
      <c r="BQ106" s="97">
        <f>IF(ISNA(MATCH(BC106,'Overlap Study'!$P$240:$P$263,0)),0,1)</f>
        <v>0</v>
      </c>
      <c r="BR106" s="97"/>
      <c r="BS106" s="106"/>
      <c r="BT106">
        <f t="shared" si="11"/>
        <v>1</v>
      </c>
    </row>
    <row r="107" spans="12:72" x14ac:dyDescent="0.2">
      <c r="L107" s="118">
        <f t="shared" si="10"/>
        <v>106</v>
      </c>
      <c r="N107" s="108">
        <v>231</v>
      </c>
      <c r="O107" s="210">
        <f>SUM(P107:Y107)</f>
        <v>3</v>
      </c>
      <c r="P107" s="97">
        <f>IF(ISNA(MATCH(N107,'Overlap Study'!DY$62:DY$174,0)),0,1)</f>
        <v>0</v>
      </c>
      <c r="Q107" s="97">
        <f>IF(ISNA(MATCH(N107,'Overlap Study'!DJ$62:DJ$157,0)),0,1)</f>
        <v>0</v>
      </c>
      <c r="R107" s="99">
        <f>IF(ISNA(MATCH(N107,'Overlap Study'!CU$62:CU$157,0)),0,1)</f>
        <v>1</v>
      </c>
      <c r="S107" s="99">
        <f>IF(ISNA(MATCH(N107,'Overlap Study'!CG$62:CG$157,0)),0,1)</f>
        <v>0</v>
      </c>
      <c r="T107" s="97">
        <f>IF(ISNA(MATCH(N107,'Overlap Study'!BU$62:BU$157,0)),0,1)</f>
        <v>0</v>
      </c>
      <c r="U107" s="97">
        <f>IF(ISNA(MATCH(N107,'Overlap Study'!BJ$62:BJ$157,0)),0,1)</f>
        <v>0</v>
      </c>
      <c r="V107" s="97">
        <f>IF(ISNA(MATCH($N107,'Overlap Study'!AZ$62:AZ$157,0)),0,1)</f>
        <v>1</v>
      </c>
      <c r="W107" s="97">
        <f>IF(ISNA(MATCH($N107,'Overlap Study'!AT$62:AT$157,0)),0,1)</f>
        <v>0</v>
      </c>
      <c r="X107" s="97">
        <f>IF(ISNA(MATCH($N107,'Overlap Study'!AN$62:AN$157,0)),0,1)</f>
        <v>0</v>
      </c>
      <c r="Y107" s="106">
        <f>IF(ISNA(MATCH($N107,'Overlap Study'!AH$62:AH$157,0)),0,1)</f>
        <v>1</v>
      </c>
      <c r="Z107" s="97">
        <f>IF(ISNA(MATCH($N107,'Overlap Study'!AB$62:AB$157,0)),0,1)</f>
        <v>0</v>
      </c>
      <c r="AA107" s="97">
        <f>IF(ISNA(MATCH($N107,'Overlap Study'!V$62:V$157,0)),0,1)</f>
        <v>1</v>
      </c>
      <c r="AB107" s="97">
        <f>IF(ISNA(MATCH($N107,'Overlap Study'!P$62:P$157,0)),0,1)</f>
        <v>0</v>
      </c>
      <c r="AC107" s="97">
        <f>IF(ISNA(MATCH($N107,'Overlap Study'!H$53:H$132,0)),0,1)</f>
        <v>0</v>
      </c>
      <c r="AD107" s="106">
        <f>IF(ISNA(MATCH($N107,'Overlap Study'!B$53:B$100,0)),0,1)</f>
        <v>0</v>
      </c>
      <c r="AH107" s="164">
        <v>4334</v>
      </c>
      <c r="AI107" s="210">
        <f>SUM(AJ107:AS107)</f>
        <v>2</v>
      </c>
      <c r="AJ107" s="97">
        <f>IF(ISNA(MATCH($AH107,'Overlap Study'!$DY$186:$DY$245,0)),0,1)</f>
        <v>1</v>
      </c>
      <c r="AK107" s="97">
        <f>IF(ISNA(MATCH($AH107,'Overlap Study'!$DJ$186:$DJ$233,0)),0,1)</f>
        <v>0</v>
      </c>
      <c r="AL107" s="99">
        <f>IF(ISNA(MATCH($AH107,'Overlap Study'!$CU$186:$CU$233,0)),0,1)</f>
        <v>1</v>
      </c>
      <c r="AM107" s="99">
        <f>IF(ISNA(MATCH($AH107,'Overlap Study'!$CG$186:$CG$233,0)),0,1)</f>
        <v>0</v>
      </c>
      <c r="AN107" s="97">
        <f>IF(ISNA(MATCH($AH107,'Overlap Study'!$BU$186:$BU$233,0)),0,1)</f>
        <v>0</v>
      </c>
      <c r="AO107" s="97">
        <f>IF(ISNA(MATCH(AH107,'Overlap Study'!BJ$186:BJ$233,0)),0,1)</f>
        <v>0</v>
      </c>
      <c r="AP107" s="97">
        <f>IF(ISNA(MATCH($AH107,'Overlap Study'!AZ$186:AZ$233,0)),0,1)</f>
        <v>0</v>
      </c>
      <c r="AQ107" s="97">
        <f>IF(ISNA(MATCH($AH107,'Overlap Study'!AT$186:AT$233,0)),0,1)</f>
        <v>0</v>
      </c>
      <c r="AR107" s="97">
        <f>IF(ISNA(MATCH($AH107,'Overlap Study'!AN$186:AN$233,0)),0,1)</f>
        <v>0</v>
      </c>
      <c r="AS107" s="97">
        <f>IF(ISNA(MATCH($AH107,'Overlap Study'!AH$186:AH$233,0)),0,1)</f>
        <v>0</v>
      </c>
      <c r="AT107" s="97">
        <f>IF(ISNA(MATCH(AH107,'Overlap Study'!$AB$186:$AB$233,0)),0,1)</f>
        <v>0</v>
      </c>
      <c r="AU107" s="97">
        <f>IF(ISNA(MATCH($AH107,'Overlap Study'!$V$186:$V$233,0)),0,1)</f>
        <v>0</v>
      </c>
      <c r="AV107" s="97">
        <f>IF(ISNA(MATCH($AH107,'Overlap Study'!$P$186:$P$233,0)),0,1)</f>
        <v>0</v>
      </c>
      <c r="AW107" s="97"/>
      <c r="AX107" s="106"/>
      <c r="AZ107" s="98"/>
      <c r="BC107" s="164">
        <v>1024</v>
      </c>
      <c r="BD107" s="105">
        <f>SUM(BE107:BN107)</f>
        <v>1</v>
      </c>
      <c r="BE107" s="112">
        <f>IF(ISNA(MATCH($BC107,'Overlap Study'!$DZ$186:$DZ$240,0)),0,1)</f>
        <v>0</v>
      </c>
      <c r="BF107" s="97">
        <f>IF(ISNA(MATCH(BC107,'Overlap Study'!$DJ$240:$DJ$263,0)),0,1)</f>
        <v>0</v>
      </c>
      <c r="BG107" s="99">
        <f>IF(ISNA(MATCH(BC107,'Overlap Study'!$CU$240:$CU$263,0)),0,1)</f>
        <v>0</v>
      </c>
      <c r="BH107" s="99">
        <f>IF(ISNA(MATCH(BC107,'Overlap Study'!$CG$240:$CG$263,0)),0,1)</f>
        <v>0</v>
      </c>
      <c r="BI107" s="97">
        <f>IF(ISNA(MATCH(BC107,'Overlap Study'!$BU$240:$BU$263,0)),0,1)</f>
        <v>0</v>
      </c>
      <c r="BJ107" s="97">
        <f>IF(ISNA(MATCH(BC107,'Overlap Study'!$BJ$240:$BJ$263,0)),0,1)</f>
        <v>0</v>
      </c>
      <c r="BK107" s="97">
        <f>IF(ISNA(MATCH(BC107,'Overlap Study'!$AZ$240:$AZ$263,0)),0,1)</f>
        <v>1</v>
      </c>
      <c r="BL107" s="97">
        <f>IF(ISNA(MATCH(BC107,'Overlap Study'!$AT$240:$AT$263,0)),0,1)</f>
        <v>0</v>
      </c>
      <c r="BM107" s="97">
        <f>IF(ISNA(MATCH(BC107,'Overlap Study'!$AN$240:$AN$263,0)),0,1)</f>
        <v>0</v>
      </c>
      <c r="BN107" s="106">
        <f>IF(ISNA(MATCH(BC107,'Overlap Study'!$AH$240:$AH$263,0)),0,1)</f>
        <v>0</v>
      </c>
      <c r="BO107" s="97">
        <f>IF(ISNA(MATCH(BC107,'Overlap Study'!$AB$240:$AB$263,0)),0,1)</f>
        <v>0</v>
      </c>
      <c r="BP107" s="97">
        <f>IF(ISNA(MATCH(BC107,'Overlap Study'!$V$240:$V$263,0)),0,1)</f>
        <v>0</v>
      </c>
      <c r="BQ107" s="97">
        <f>IF(ISNA(MATCH(BC107,'Overlap Study'!$P$240:$P$263,0)),0,1)</f>
        <v>0</v>
      </c>
      <c r="BR107" s="97"/>
      <c r="BS107" s="106"/>
      <c r="BT107">
        <f t="shared" si="11"/>
        <v>2</v>
      </c>
    </row>
    <row r="108" spans="12:72" x14ac:dyDescent="0.2">
      <c r="L108" s="118">
        <f t="shared" si="10"/>
        <v>107</v>
      </c>
      <c r="N108" s="105">
        <v>279</v>
      </c>
      <c r="O108" s="210">
        <f>SUM(P108:Y108)</f>
        <v>3</v>
      </c>
      <c r="P108" s="97">
        <f>IF(ISNA(MATCH(N108,'Overlap Study'!DY$62:DY$174,0)),0,1)</f>
        <v>0</v>
      </c>
      <c r="Q108" s="97">
        <f>IF(ISNA(MATCH(N108,'Overlap Study'!DJ$62:DJ$157,0)),0,1)</f>
        <v>0</v>
      </c>
      <c r="R108" s="99">
        <f>IF(ISNA(MATCH(N108,'Overlap Study'!CU$62:CU$157,0)),0,1)</f>
        <v>0</v>
      </c>
      <c r="S108" s="99">
        <f>IF(ISNA(MATCH(N108,'Overlap Study'!CG$62:CG$157,0)),0,1)</f>
        <v>0</v>
      </c>
      <c r="T108" s="97">
        <f>IF(ISNA(MATCH(N108,'Overlap Study'!BU$62:BU$157,0)),0,1)</f>
        <v>0</v>
      </c>
      <c r="U108" s="97">
        <f>IF(ISNA(MATCH(N108,'Overlap Study'!BJ$62:BJ$157,0)),0,1)</f>
        <v>0</v>
      </c>
      <c r="V108" s="97">
        <f>IF(ISNA(MATCH($N108,'Overlap Study'!AZ$62:AZ$157,0)),0,1)</f>
        <v>0</v>
      </c>
      <c r="W108" s="97">
        <f>IF(ISNA(MATCH($N108,'Overlap Study'!AT$62:AT$157,0)),0,1)</f>
        <v>1</v>
      </c>
      <c r="X108" s="97">
        <f>IF(ISNA(MATCH($N108,'Overlap Study'!AN$62:AN$157,0)),0,1)</f>
        <v>1</v>
      </c>
      <c r="Y108" s="106">
        <f>IF(ISNA(MATCH($N108,'Overlap Study'!AH$62:AH$157,0)),0,1)</f>
        <v>1</v>
      </c>
      <c r="Z108" s="97">
        <f>IF(ISNA(MATCH($N108,'Overlap Study'!AB$62:AB$157,0)),0,1)</f>
        <v>1</v>
      </c>
      <c r="AA108" s="97">
        <f>IF(ISNA(MATCH($N108,'Overlap Study'!V$62:V$157,0)),0,1)</f>
        <v>0</v>
      </c>
      <c r="AB108" s="97">
        <f>IF(ISNA(MATCH($N108,'Overlap Study'!P$62:P$157,0)),0,1)</f>
        <v>1</v>
      </c>
      <c r="AC108" s="97">
        <f>IF(ISNA(MATCH($N108,'Overlap Study'!H$53:H$132,0)),0,1)</f>
        <v>1</v>
      </c>
      <c r="AD108" s="106">
        <f>IF(ISNA(MATCH($N108,'Overlap Study'!B$53:B$100,0)),0,1)</f>
        <v>0</v>
      </c>
      <c r="AH108" s="166">
        <v>39</v>
      </c>
      <c r="AI108" s="210">
        <f>SUM(AJ108:AS108)</f>
        <v>1</v>
      </c>
      <c r="AJ108" s="97">
        <f>IF(ISNA(MATCH($AH108,'Overlap Study'!$DY$186:$DY$245,0)),0,1)</f>
        <v>0</v>
      </c>
      <c r="AK108" s="97">
        <f>IF(ISNA(MATCH($AH108,'Overlap Study'!$DJ$186:$DJ$233,0)),0,1)</f>
        <v>0</v>
      </c>
      <c r="AL108" s="99">
        <f>IF(ISNA(MATCH($AH108,'Overlap Study'!$CU$186:$CU$233,0)),0,1)</f>
        <v>0</v>
      </c>
      <c r="AM108" s="99">
        <f>IF(ISNA(MATCH($AH108,'Overlap Study'!$CG$186:$CG$233,0)),0,1)</f>
        <v>0</v>
      </c>
      <c r="AN108" s="97">
        <f>IF(ISNA(MATCH($AH108,'Overlap Study'!$BU$186:$BU$233,0)),0,1)</f>
        <v>0</v>
      </c>
      <c r="AO108" s="97">
        <f>IF(ISNA(MATCH(AH108,'Overlap Study'!BJ$186:BJ$233,0)),0,1)</f>
        <v>0</v>
      </c>
      <c r="AP108" s="97">
        <f>IF(ISNA(MATCH($AH108,'Overlap Study'!AZ$186:AZ$233,0)),0,1)</f>
        <v>1</v>
      </c>
      <c r="AQ108" s="97">
        <f>IF(ISNA(MATCH($AH108,'Overlap Study'!AT$186:AT$233,0)),0,1)</f>
        <v>0</v>
      </c>
      <c r="AR108" s="97">
        <f>IF(ISNA(MATCH($AH108,'Overlap Study'!AN$186:AN$233,0)),0,1)</f>
        <v>0</v>
      </c>
      <c r="AS108" s="97">
        <f>IF(ISNA(MATCH($AH108,'Overlap Study'!AH$186:AH$233,0)),0,1)</f>
        <v>0</v>
      </c>
      <c r="AT108" s="97">
        <f>IF(ISNA(MATCH(AH108,'Overlap Study'!$AB$186:$AB$233,0)),0,1)</f>
        <v>0</v>
      </c>
      <c r="AU108" s="97">
        <f>IF(ISNA(MATCH($AH108,'Overlap Study'!$V$186:$V$233,0)),0,1)</f>
        <v>0</v>
      </c>
      <c r="AV108" s="97">
        <f>IF(ISNA(MATCH($AH108,'Overlap Study'!$P$186:$P$233,0)),0,1)</f>
        <v>0</v>
      </c>
      <c r="AW108" s="97"/>
      <c r="AX108" s="106"/>
      <c r="AZ108" s="98"/>
      <c r="BC108" s="164">
        <v>1086</v>
      </c>
      <c r="BD108" s="105">
        <f>SUM(BE108:BN108)</f>
        <v>1</v>
      </c>
      <c r="BE108" s="112">
        <f>IF(ISNA(MATCH($BC108,'Overlap Study'!$DZ$186:$DZ$240,0)),0,1)</f>
        <v>0</v>
      </c>
      <c r="BF108" s="97">
        <f>IF(ISNA(MATCH(BC108,'Overlap Study'!$DJ$240:$DJ$263,0)),0,1)</f>
        <v>0</v>
      </c>
      <c r="BG108" s="99">
        <f>IF(ISNA(MATCH(BC108,'Overlap Study'!$CU$240:$CU$263,0)),0,1)</f>
        <v>0</v>
      </c>
      <c r="BH108" s="99">
        <f>IF(ISNA(MATCH(BC108,'Overlap Study'!$CG$240:$CG$263,0)),0,1)</f>
        <v>0</v>
      </c>
      <c r="BI108" s="97">
        <f>IF(ISNA(MATCH(BC108,'Overlap Study'!$BU$240:$BU$263,0)),0,1)</f>
        <v>1</v>
      </c>
      <c r="BJ108" s="97">
        <f>IF(ISNA(MATCH(BC108,'Overlap Study'!$BJ$240:$BJ$263,0)),0,1)</f>
        <v>0</v>
      </c>
      <c r="BK108" s="97">
        <f>IF(ISNA(MATCH(BC108,'Overlap Study'!$AZ$240:$AZ$263,0)),0,1)</f>
        <v>0</v>
      </c>
      <c r="BL108" s="97">
        <f>IF(ISNA(MATCH(BC108,'Overlap Study'!$AT$240:$AT$263,0)),0,1)</f>
        <v>0</v>
      </c>
      <c r="BM108" s="97">
        <f>IF(ISNA(MATCH(BC108,'Overlap Study'!$AN$240:$AN$263,0)),0,1)</f>
        <v>0</v>
      </c>
      <c r="BN108" s="106">
        <f>IF(ISNA(MATCH(BC108,'Overlap Study'!$AH$240:$AH$263,0)),0,1)</f>
        <v>0</v>
      </c>
      <c r="BO108" s="97">
        <f>IF(ISNA(MATCH(BC108,'Overlap Study'!$AB$240:$AB$263,0)),0,1)</f>
        <v>0</v>
      </c>
      <c r="BP108" s="97">
        <f>IF(ISNA(MATCH(BC108,'Overlap Study'!$V$240:$V$263,0)),0,1)</f>
        <v>0</v>
      </c>
      <c r="BQ108" s="97">
        <f>IF(ISNA(MATCH(BC108,'Overlap Study'!$P$240:$P$263,0)),0,1)</f>
        <v>0</v>
      </c>
      <c r="BR108" s="97"/>
      <c r="BS108" s="106"/>
      <c r="BT108">
        <f t="shared" si="11"/>
        <v>2</v>
      </c>
    </row>
    <row r="109" spans="12:72" x14ac:dyDescent="0.2">
      <c r="L109" s="118">
        <f t="shared" si="10"/>
        <v>108</v>
      </c>
      <c r="N109" s="108">
        <v>294</v>
      </c>
      <c r="O109" s="210">
        <f>SUM(P109:Y109)</f>
        <v>3</v>
      </c>
      <c r="P109" s="97">
        <f>IF(ISNA(MATCH(N109,'Overlap Study'!DY$62:DY$174,0)),0,1)</f>
        <v>1</v>
      </c>
      <c r="Q109" s="97">
        <f>IF(ISNA(MATCH(N109,'Overlap Study'!DJ$62:DJ$157,0)),0,1)</f>
        <v>0</v>
      </c>
      <c r="R109" s="99">
        <f>IF(ISNA(MATCH(N109,'Overlap Study'!CU$62:CU$157,0)),0,1)</f>
        <v>0</v>
      </c>
      <c r="S109" s="99">
        <f>IF(ISNA(MATCH(N109,'Overlap Study'!CG$62:CG$157,0)),0,1)</f>
        <v>1</v>
      </c>
      <c r="T109" s="97">
        <f>IF(ISNA(MATCH(N109,'Overlap Study'!BU$62:BU$157,0)),0,1)</f>
        <v>1</v>
      </c>
      <c r="U109" s="97">
        <f>IF(ISNA(MATCH(N109,'Overlap Study'!BJ$62:BJ$157,0)),0,1)</f>
        <v>0</v>
      </c>
      <c r="V109" s="97">
        <f>IF(ISNA(MATCH($N109,'Overlap Study'!AZ$62:AZ$157,0)),0,1)</f>
        <v>0</v>
      </c>
      <c r="W109" s="97">
        <f>IF(ISNA(MATCH($N109,'Overlap Study'!AT$62:AT$157,0)),0,1)</f>
        <v>0</v>
      </c>
      <c r="X109" s="97">
        <f>IF(ISNA(MATCH($N109,'Overlap Study'!AN$62:AN$157,0)),0,1)</f>
        <v>0</v>
      </c>
      <c r="Y109" s="106">
        <f>IF(ISNA(MATCH($N109,'Overlap Study'!AH$62:AH$157,0)),0,1)</f>
        <v>0</v>
      </c>
      <c r="Z109" s="97">
        <f>IF(ISNA(MATCH($N109,'Overlap Study'!AB$62:AB$157,0)),0,1)</f>
        <v>0</v>
      </c>
      <c r="AA109" s="97">
        <f>IF(ISNA(MATCH($N109,'Overlap Study'!V$62:V$157,0)),0,1)</f>
        <v>0</v>
      </c>
      <c r="AB109" s="97">
        <f>IF(ISNA(MATCH($N109,'Overlap Study'!P$62:P$157,0)),0,1)</f>
        <v>0</v>
      </c>
      <c r="AC109" s="97">
        <f>IF(ISNA(MATCH($N109,'Overlap Study'!H$53:H$132,0)),0,1)</f>
        <v>1</v>
      </c>
      <c r="AD109" s="106">
        <f>IF(ISNA(MATCH($N109,'Overlap Study'!B$53:B$100,0)),0,1)</f>
        <v>0</v>
      </c>
      <c r="AH109" s="164">
        <v>56</v>
      </c>
      <c r="AI109" s="210">
        <f>SUM(AJ109:AS109)</f>
        <v>1</v>
      </c>
      <c r="AJ109" s="97">
        <f>IF(ISNA(MATCH($AH109,'Overlap Study'!$DY$186:$DY$245,0)),0,1)</f>
        <v>0</v>
      </c>
      <c r="AK109" s="97">
        <f>IF(ISNA(MATCH($AH109,'Overlap Study'!$DJ$186:$DJ$233,0)),0,1)</f>
        <v>0</v>
      </c>
      <c r="AL109" s="99">
        <f>IF(ISNA(MATCH($AH109,'Overlap Study'!$CU$186:$CU$233,0)),0,1)</f>
        <v>0</v>
      </c>
      <c r="AM109" s="99">
        <f>IF(ISNA(MATCH($AH109,'Overlap Study'!$CG$186:$CG$233,0)),0,1)</f>
        <v>0</v>
      </c>
      <c r="AN109" s="97">
        <f>IF(ISNA(MATCH($AH109,'Overlap Study'!$BU$186:$BU$233,0)),0,1)</f>
        <v>0</v>
      </c>
      <c r="AO109" s="97">
        <f>IF(ISNA(MATCH(AH109,'Overlap Study'!BJ$186:BJ$233,0)),0,1)</f>
        <v>0</v>
      </c>
      <c r="AP109" s="97">
        <f>IF(ISNA(MATCH($AH109,'Overlap Study'!AZ$186:AZ$233,0)),0,1)</f>
        <v>0</v>
      </c>
      <c r="AQ109" s="97">
        <f>IF(ISNA(MATCH($AH109,'Overlap Study'!AT$186:AT$233,0)),0,1)</f>
        <v>0</v>
      </c>
      <c r="AR109" s="97">
        <f>IF(ISNA(MATCH($AH109,'Overlap Study'!AN$186:AN$233,0)),0,1)</f>
        <v>0</v>
      </c>
      <c r="AS109" s="97">
        <f>IF(ISNA(MATCH($AH109,'Overlap Study'!AH$186:AH$233,0)),0,1)</f>
        <v>1</v>
      </c>
      <c r="AT109" s="97">
        <f>IF(ISNA(MATCH(AH109,'Overlap Study'!$AB$186:$AB$233,0)),0,1)</f>
        <v>0</v>
      </c>
      <c r="AU109" s="97">
        <f>IF(ISNA(MATCH($AH109,'Overlap Study'!$V$186:$V$233,0)),0,1)</f>
        <v>0</v>
      </c>
      <c r="AV109" s="97">
        <f>IF(ISNA(MATCH($AH109,'Overlap Study'!$P$186:$P$233,0)),0,1)</f>
        <v>0</v>
      </c>
      <c r="AW109" s="97"/>
      <c r="AX109" s="106"/>
      <c r="AZ109" s="98"/>
      <c r="BC109" s="164">
        <v>1108</v>
      </c>
      <c r="BD109" s="105">
        <f>SUM(BE109:BN109)</f>
        <v>1</v>
      </c>
      <c r="BE109" s="112">
        <f>IF(ISNA(MATCH($BC109,'Overlap Study'!$DZ$186:$DZ$240,0)),0,1)</f>
        <v>0</v>
      </c>
      <c r="BF109" s="97">
        <f>IF(ISNA(MATCH(BC109,'Overlap Study'!$DJ$240:$DJ$263,0)),0,1)</f>
        <v>0</v>
      </c>
      <c r="BG109" s="99">
        <f>IF(ISNA(MATCH(BC109,'Overlap Study'!$CU$240:$CU$263,0)),0,1)</f>
        <v>0</v>
      </c>
      <c r="BH109" s="99">
        <f>IF(ISNA(MATCH(BC109,'Overlap Study'!$CG$240:$CG$263,0)),0,1)</f>
        <v>0</v>
      </c>
      <c r="BI109" s="97">
        <f>IF(ISNA(MATCH(BC109,'Overlap Study'!$BU$240:$BU$263,0)),0,1)</f>
        <v>0</v>
      </c>
      <c r="BJ109" s="97">
        <f>IF(ISNA(MATCH(BC109,'Overlap Study'!$BJ$240:$BJ$263,0)),0,1)</f>
        <v>0</v>
      </c>
      <c r="BK109" s="97">
        <f>IF(ISNA(MATCH(BC109,'Overlap Study'!$AZ$240:$AZ$263,0)),0,1)</f>
        <v>0</v>
      </c>
      <c r="BL109" s="97">
        <f>IF(ISNA(MATCH(BC109,'Overlap Study'!$AT$240:$AT$263,0)),0,1)</f>
        <v>0</v>
      </c>
      <c r="BM109" s="97">
        <f>IF(ISNA(MATCH(BC109,'Overlap Study'!$AN$240:$AN$263,0)),0,1)</f>
        <v>0</v>
      </c>
      <c r="BN109" s="106">
        <f>IF(ISNA(MATCH(BC109,'Overlap Study'!$AH$240:$AH$263,0)),0,1)</f>
        <v>1</v>
      </c>
      <c r="BO109" s="97">
        <f>IF(ISNA(MATCH(BC109,'Overlap Study'!$AB$240:$AB$263,0)),0,1)</f>
        <v>0</v>
      </c>
      <c r="BP109" s="97">
        <f>IF(ISNA(MATCH(BC109,'Overlap Study'!$V$240:$V$263,0)),0,1)</f>
        <v>0</v>
      </c>
      <c r="BQ109" s="97">
        <f>IF(ISNA(MATCH(BC109,'Overlap Study'!$P$240:$P$263,0)),0,1)</f>
        <v>0</v>
      </c>
      <c r="BR109" s="97"/>
      <c r="BS109" s="106"/>
      <c r="BT109">
        <f t="shared" si="11"/>
        <v>1</v>
      </c>
    </row>
    <row r="110" spans="12:72" x14ac:dyDescent="0.2">
      <c r="L110" s="118">
        <f t="shared" si="10"/>
        <v>109</v>
      </c>
      <c r="N110" s="204">
        <v>573</v>
      </c>
      <c r="O110" s="210">
        <f>SUM(P110:Y110)</f>
        <v>3</v>
      </c>
      <c r="P110" s="97">
        <f>IF(ISNA(MATCH(N110,'Overlap Study'!DY$62:DY$174,0)),0,1)</f>
        <v>1</v>
      </c>
      <c r="Q110" s="97">
        <f>IF(ISNA(MATCH(N110,'Overlap Study'!DJ$62:DJ$157,0)),0,1)</f>
        <v>0</v>
      </c>
      <c r="R110" s="99">
        <f>IF(ISNA(MATCH(N110,'Overlap Study'!CU$62:CU$157,0)),0,1)</f>
        <v>1</v>
      </c>
      <c r="S110" s="99">
        <f>IF(ISNA(MATCH(N110,'Overlap Study'!CG$62:CG$157,0)),0,1)</f>
        <v>0</v>
      </c>
      <c r="T110" s="97">
        <f>IF(ISNA(MATCH(N110,'Overlap Study'!BU$62:BU$157,0)),0,1)</f>
        <v>1</v>
      </c>
      <c r="U110" s="97">
        <f>IF(ISNA(MATCH(N110,'Overlap Study'!BJ$62:BJ$157,0)),0,1)</f>
        <v>0</v>
      </c>
      <c r="V110" s="97">
        <f>IF(ISNA(MATCH($N110,'Overlap Study'!AZ$62:AZ$157,0)),0,1)</f>
        <v>0</v>
      </c>
      <c r="W110" s="97">
        <f>IF(ISNA(MATCH($N110,'Overlap Study'!AT$62:AT$157,0)),0,1)</f>
        <v>0</v>
      </c>
      <c r="X110" s="97">
        <f>IF(ISNA(MATCH($N110,'Overlap Study'!AN$62:AN$157,0)),0,1)</f>
        <v>0</v>
      </c>
      <c r="Y110" s="106">
        <f>IF(ISNA(MATCH($N110,'Overlap Study'!AH$62:AH$157,0)),0,1)</f>
        <v>0</v>
      </c>
      <c r="Z110" s="97">
        <f>IF(ISNA(MATCH($N110,'Overlap Study'!AB$62:AB$157,0)),0,1)</f>
        <v>0</v>
      </c>
      <c r="AA110" s="97">
        <f>IF(ISNA(MATCH($N110,'Overlap Study'!V$62:V$157,0)),0,1)</f>
        <v>0</v>
      </c>
      <c r="AB110" s="97">
        <f>IF(ISNA(MATCH($N110,'Overlap Study'!P$62:P$157,0)),0,1)</f>
        <v>0</v>
      </c>
      <c r="AC110" s="97">
        <f>IF(ISNA(MATCH($N110,'Overlap Study'!H$53:H$132,0)),0,1)</f>
        <v>1</v>
      </c>
      <c r="AD110" s="106">
        <f>IF(ISNA(MATCH($N110,'Overlap Study'!B$53:B$100,0)),0,1)</f>
        <v>0</v>
      </c>
      <c r="AH110" s="164">
        <v>60</v>
      </c>
      <c r="AI110" s="210">
        <f>SUM(AJ110:AS110)</f>
        <v>1</v>
      </c>
      <c r="AJ110" s="97">
        <f>IF(ISNA(MATCH($AH110,'Overlap Study'!$DY$186:$DY$245,0)),0,1)</f>
        <v>0</v>
      </c>
      <c r="AK110" s="97">
        <f>IF(ISNA(MATCH($AH110,'Overlap Study'!$DJ$186:$DJ$233,0)),0,1)</f>
        <v>0</v>
      </c>
      <c r="AL110" s="99">
        <f>IF(ISNA(MATCH($AH110,'Overlap Study'!$CU$186:$CU$233,0)),0,1)</f>
        <v>0</v>
      </c>
      <c r="AM110" s="99">
        <f>IF(ISNA(MATCH($AH110,'Overlap Study'!$CG$186:$CG$233,0)),0,1)</f>
        <v>0</v>
      </c>
      <c r="AN110" s="97">
        <f>IF(ISNA(MATCH($AH110,'Overlap Study'!$BU$186:$BU$233,0)),0,1)</f>
        <v>0</v>
      </c>
      <c r="AO110" s="97">
        <f>IF(ISNA(MATCH(AH110,'Overlap Study'!BJ$186:BJ$233,0)),0,1)</f>
        <v>0</v>
      </c>
      <c r="AP110" s="97">
        <f>IF(ISNA(MATCH($AH110,'Overlap Study'!AZ$186:AZ$233,0)),0,1)</f>
        <v>1</v>
      </c>
      <c r="AQ110" s="97">
        <f>IF(ISNA(MATCH($AH110,'Overlap Study'!AT$186:AT$233,0)),0,1)</f>
        <v>0</v>
      </c>
      <c r="AR110" s="97">
        <f>IF(ISNA(MATCH($AH110,'Overlap Study'!AN$186:AN$233,0)),0,1)</f>
        <v>0</v>
      </c>
      <c r="AS110" s="97">
        <f>IF(ISNA(MATCH($AH110,'Overlap Study'!AH$186:AH$233,0)),0,1)</f>
        <v>0</v>
      </c>
      <c r="AT110" s="97">
        <f>IF(ISNA(MATCH(AH110,'Overlap Study'!$AB$186:$AB$233,0)),0,1)</f>
        <v>0</v>
      </c>
      <c r="AU110" s="97">
        <f>IF(ISNA(MATCH($AH110,'Overlap Study'!$V$186:$V$233,0)),0,1)</f>
        <v>0</v>
      </c>
      <c r="AV110" s="97">
        <f>IF(ISNA(MATCH($AH110,'Overlap Study'!$P$186:$P$233,0)),0,1)</f>
        <v>1</v>
      </c>
      <c r="AW110" s="97"/>
      <c r="AX110" s="106"/>
      <c r="AZ110" s="153"/>
      <c r="BC110" s="164">
        <v>1126</v>
      </c>
      <c r="BD110" s="105">
        <f>SUM(BE110:BN110)</f>
        <v>1</v>
      </c>
      <c r="BE110" s="112">
        <f>IF(ISNA(MATCH($BC110,'Overlap Study'!$DZ$186:$DZ$240,0)),0,1)</f>
        <v>0</v>
      </c>
      <c r="BF110" s="97">
        <f>IF(ISNA(MATCH(BC110,'Overlap Study'!$DJ$240:$DJ$263,0)),0,1)</f>
        <v>0</v>
      </c>
      <c r="BG110" s="99">
        <f>IF(ISNA(MATCH(BC110,'Overlap Study'!$CU$240:$CU$263,0)),0,1)</f>
        <v>0</v>
      </c>
      <c r="BH110" s="99">
        <f>IF(ISNA(MATCH(BC110,'Overlap Study'!$CG$240:$CG$263,0)),0,1)</f>
        <v>0</v>
      </c>
      <c r="BI110" s="97">
        <f>IF(ISNA(MATCH(BC110,'Overlap Study'!$BU$240:$BU$263,0)),0,1)</f>
        <v>0</v>
      </c>
      <c r="BJ110" s="97">
        <f>IF(ISNA(MATCH(BC110,'Overlap Study'!$BJ$240:$BJ$263,0)),0,1)</f>
        <v>0</v>
      </c>
      <c r="BK110" s="97">
        <f>IF(ISNA(MATCH(BC110,'Overlap Study'!$AZ$240:$AZ$263,0)),0,1)</f>
        <v>0</v>
      </c>
      <c r="BL110" s="97">
        <f>IF(ISNA(MATCH(BC110,'Overlap Study'!$AT$240:$AT$263,0)),0,1)</f>
        <v>0</v>
      </c>
      <c r="BM110" s="97">
        <f>IF(ISNA(MATCH(BC110,'Overlap Study'!$AN$240:$AN$263,0)),0,1)</f>
        <v>1</v>
      </c>
      <c r="BN110" s="106">
        <f>IF(ISNA(MATCH(BC110,'Overlap Study'!$AH$240:$AH$263,0)),0,1)</f>
        <v>0</v>
      </c>
      <c r="BO110" s="97">
        <f>IF(ISNA(MATCH(BC110,'Overlap Study'!$AB$240:$AB$263,0)),0,1)</f>
        <v>1</v>
      </c>
      <c r="BP110" s="97">
        <f>IF(ISNA(MATCH(BC110,'Overlap Study'!$V$240:$V$263,0)),0,1)</f>
        <v>0</v>
      </c>
      <c r="BQ110" s="97">
        <f>IF(ISNA(MATCH(BC110,'Overlap Study'!$P$240:$P$263,0)),0,1)</f>
        <v>0</v>
      </c>
      <c r="BR110" s="97"/>
      <c r="BS110" s="106"/>
      <c r="BT110">
        <f t="shared" si="11"/>
        <v>4</v>
      </c>
    </row>
    <row r="111" spans="12:72" x14ac:dyDescent="0.2">
      <c r="L111" s="118">
        <f t="shared" si="10"/>
        <v>110</v>
      </c>
      <c r="N111" s="107">
        <v>842</v>
      </c>
      <c r="O111" s="210">
        <f>SUM(P111:Y111)</f>
        <v>3</v>
      </c>
      <c r="P111" s="97">
        <f>IF(ISNA(MATCH(N111,'Overlap Study'!DY$62:DY$174,0)),0,1)</f>
        <v>1</v>
      </c>
      <c r="Q111" s="97">
        <f>IF(ISNA(MATCH(N111,'Overlap Study'!DJ$62:DJ$157,0)),0,1)</f>
        <v>0</v>
      </c>
      <c r="R111" s="99">
        <f>IF(ISNA(MATCH(N111,'Overlap Study'!CU$62:CU$157,0)),0,1)</f>
        <v>0</v>
      </c>
      <c r="S111" s="99">
        <f>IF(ISNA(MATCH(N111,'Overlap Study'!CG$62:CG$157,0)),0,1)</f>
        <v>1</v>
      </c>
      <c r="T111" s="97">
        <f>IF(ISNA(MATCH(N111,'Overlap Study'!BU$62:BU$157,0)),0,1)</f>
        <v>0</v>
      </c>
      <c r="U111" s="97">
        <f>IF(ISNA(MATCH(N111,'Overlap Study'!BJ$62:BJ$157,0)),0,1)</f>
        <v>0</v>
      </c>
      <c r="V111" s="97">
        <f>IF(ISNA(MATCH($N111,'Overlap Study'!AZ$62:AZ$157,0)),0,1)</f>
        <v>1</v>
      </c>
      <c r="W111" s="97">
        <f>IF(ISNA(MATCH($N111,'Overlap Study'!AT$62:AT$157,0)),0,1)</f>
        <v>0</v>
      </c>
      <c r="X111" s="97">
        <f>IF(ISNA(MATCH($N111,'Overlap Study'!AN$62:AN$157,0)),0,1)</f>
        <v>0</v>
      </c>
      <c r="Y111" s="106">
        <f>IF(ISNA(MATCH($N111,'Overlap Study'!AH$62:AH$157,0)),0,1)</f>
        <v>0</v>
      </c>
      <c r="Z111" s="97">
        <f>IF(ISNA(MATCH($N111,'Overlap Study'!AB$62:AB$157,0)),0,1)</f>
        <v>0</v>
      </c>
      <c r="AA111" s="97">
        <f>IF(ISNA(MATCH($N111,'Overlap Study'!V$62:V$157,0)),0,1)</f>
        <v>0</v>
      </c>
      <c r="AB111" s="97">
        <f>IF(ISNA(MATCH($N111,'Overlap Study'!P$62:P$157,0)),0,1)</f>
        <v>0</v>
      </c>
      <c r="AC111" s="97">
        <f>IF(ISNA(MATCH($N111,'Overlap Study'!H$53:H$132,0)),0,1)</f>
        <v>0</v>
      </c>
      <c r="AD111" s="106">
        <f>IF(ISNA(MATCH($N111,'Overlap Study'!B$53:B$100,0)),0,1)</f>
        <v>0</v>
      </c>
      <c r="AH111" s="164">
        <v>64</v>
      </c>
      <c r="AI111" s="210">
        <f>SUM(AJ111:AS111)</f>
        <v>1</v>
      </c>
      <c r="AJ111" s="97">
        <f>IF(ISNA(MATCH($AH111,'Overlap Study'!$DY$186:$DY$245,0)),0,1)</f>
        <v>0</v>
      </c>
      <c r="AK111" s="97">
        <f>IF(ISNA(MATCH($AH111,'Overlap Study'!$DJ$186:$DJ$233,0)),0,1)</f>
        <v>0</v>
      </c>
      <c r="AL111" s="99">
        <f>IF(ISNA(MATCH($AH111,'Overlap Study'!$CU$186:$CU$233,0)),0,1)</f>
        <v>0</v>
      </c>
      <c r="AM111" s="99">
        <f>IF(ISNA(MATCH($AH111,'Overlap Study'!$CG$186:$CG$233,0)),0,1)</f>
        <v>0</v>
      </c>
      <c r="AN111" s="97">
        <f>IF(ISNA(MATCH($AH111,'Overlap Study'!$BU$186:$BU$233,0)),0,1)</f>
        <v>0</v>
      </c>
      <c r="AO111" s="97">
        <f>IF(ISNA(MATCH(AH111,'Overlap Study'!BJ$186:BJ$233,0)),0,1)</f>
        <v>0</v>
      </c>
      <c r="AP111" s="97">
        <f>IF(ISNA(MATCH($AH111,'Overlap Study'!AZ$186:AZ$233,0)),0,1)</f>
        <v>0</v>
      </c>
      <c r="AQ111" s="97">
        <f>IF(ISNA(MATCH($AH111,'Overlap Study'!AT$186:AT$233,0)),0,1)</f>
        <v>0</v>
      </c>
      <c r="AR111" s="97">
        <f>IF(ISNA(MATCH($AH111,'Overlap Study'!AN$186:AN$233,0)),0,1)</f>
        <v>0</v>
      </c>
      <c r="AS111" s="97">
        <f>IF(ISNA(MATCH($AH111,'Overlap Study'!AH$186:AH$233,0)),0,1)</f>
        <v>1</v>
      </c>
      <c r="AT111" s="97">
        <f>IF(ISNA(MATCH(AH111,'Overlap Study'!$AB$186:$AB$233,0)),0,1)</f>
        <v>1</v>
      </c>
      <c r="AU111" s="97">
        <f>IF(ISNA(MATCH($AH111,'Overlap Study'!$V$186:$V$233,0)),0,1)</f>
        <v>0</v>
      </c>
      <c r="AV111" s="97">
        <f>IF(ISNA(MATCH($AH111,'Overlap Study'!$P$186:$P$233,0)),0,1)</f>
        <v>1</v>
      </c>
      <c r="AW111" s="97"/>
      <c r="AX111" s="106"/>
      <c r="AZ111" s="153"/>
      <c r="BC111" s="164">
        <v>1139</v>
      </c>
      <c r="BD111" s="105">
        <f>SUM(BE111:BN111)</f>
        <v>1</v>
      </c>
      <c r="BE111" s="112">
        <f>IF(ISNA(MATCH($BC111,'Overlap Study'!$DZ$186:$DZ$240,0)),0,1)</f>
        <v>0</v>
      </c>
      <c r="BF111" s="97">
        <f>IF(ISNA(MATCH(BC111,'Overlap Study'!$DJ$240:$DJ$263,0)),0,1)</f>
        <v>0</v>
      </c>
      <c r="BG111" s="99">
        <f>IF(ISNA(MATCH(BC111,'Overlap Study'!$CU$240:$CU$263,0)),0,1)</f>
        <v>0</v>
      </c>
      <c r="BH111" s="99">
        <f>IF(ISNA(MATCH(BC111,'Overlap Study'!$CG$240:$CG$263,0)),0,1)</f>
        <v>0</v>
      </c>
      <c r="BI111" s="97">
        <f>IF(ISNA(MATCH(BC111,'Overlap Study'!$BU$240:$BU$263,0)),0,1)</f>
        <v>0</v>
      </c>
      <c r="BJ111" s="97">
        <f>IF(ISNA(MATCH(BC111,'Overlap Study'!$BJ$240:$BJ$263,0)),0,1)</f>
        <v>0</v>
      </c>
      <c r="BK111" s="97">
        <f>IF(ISNA(MATCH(BC111,'Overlap Study'!$AZ$240:$AZ$263,0)),0,1)</f>
        <v>0</v>
      </c>
      <c r="BL111" s="97">
        <f>IF(ISNA(MATCH(BC111,'Overlap Study'!$AT$240:$AT$263,0)),0,1)</f>
        <v>0</v>
      </c>
      <c r="BM111" s="97">
        <f>IF(ISNA(MATCH(BC111,'Overlap Study'!$AN$240:$AN$263,0)),0,1)</f>
        <v>1</v>
      </c>
      <c r="BN111" s="106">
        <f>IF(ISNA(MATCH(BC111,'Overlap Study'!$AH$240:$AH$263,0)),0,1)</f>
        <v>0</v>
      </c>
      <c r="BO111" s="97">
        <f>IF(ISNA(MATCH(BC111,'Overlap Study'!$AB$240:$AB$263,0)),0,1)</f>
        <v>0</v>
      </c>
      <c r="BP111" s="97">
        <f>IF(ISNA(MATCH(BC111,'Overlap Study'!$V$240:$V$263,0)),0,1)</f>
        <v>0</v>
      </c>
      <c r="BQ111" s="97">
        <f>IF(ISNA(MATCH(BC111,'Overlap Study'!$P$240:$P$263,0)),0,1)</f>
        <v>0</v>
      </c>
      <c r="BR111" s="97"/>
      <c r="BS111" s="106"/>
      <c r="BT111">
        <f t="shared" si="11"/>
        <v>1</v>
      </c>
    </row>
    <row r="112" spans="12:72" x14ac:dyDescent="0.2">
      <c r="L112" s="118">
        <f t="shared" si="10"/>
        <v>111</v>
      </c>
      <c r="N112" s="105">
        <v>1241</v>
      </c>
      <c r="O112" s="210">
        <f>SUM(P112:Y112)</f>
        <v>3</v>
      </c>
      <c r="P112" s="97">
        <f>IF(ISNA(MATCH(N112,'Overlap Study'!DY$62:DY$174,0)),0,1)</f>
        <v>1</v>
      </c>
      <c r="Q112" s="97">
        <f>IF(ISNA(MATCH(N112,'Overlap Study'!DJ$62:DJ$157,0)),0,1)</f>
        <v>1</v>
      </c>
      <c r="R112" s="99">
        <f>IF(ISNA(MATCH(N112,'Overlap Study'!CU$62:CU$157,0)),0,1)</f>
        <v>0</v>
      </c>
      <c r="S112" s="99">
        <f>IF(ISNA(MATCH(N112,'Overlap Study'!CG$62:CG$157,0)),0,1)</f>
        <v>1</v>
      </c>
      <c r="T112" s="97">
        <f>IF(ISNA(MATCH(N112,'Overlap Study'!BU$62:BU$157,0)),0,1)</f>
        <v>0</v>
      </c>
      <c r="U112" s="97">
        <f>IF(ISNA(MATCH(N112,'Overlap Study'!BJ$62:BJ$157,0)),0,1)</f>
        <v>0</v>
      </c>
      <c r="V112" s="97">
        <f>IF(ISNA(MATCH($N112,'Overlap Study'!AZ$62:AZ$157,0)),0,1)</f>
        <v>0</v>
      </c>
      <c r="W112" s="97">
        <f>IF(ISNA(MATCH($N112,'Overlap Study'!AT$62:AT$157,0)),0,1)</f>
        <v>0</v>
      </c>
      <c r="X112" s="97">
        <f>IF(ISNA(MATCH($N112,'Overlap Study'!AN$62:AN$157,0)),0,1)</f>
        <v>0</v>
      </c>
      <c r="Y112" s="106">
        <f>IF(ISNA(MATCH($N112,'Overlap Study'!AH$62:AH$157,0)),0,1)</f>
        <v>0</v>
      </c>
      <c r="Z112" s="97">
        <f>IF(ISNA(MATCH($N112,'Overlap Study'!AB$62:AB$157,0)),0,1)</f>
        <v>1</v>
      </c>
      <c r="AA112" s="97">
        <f>IF(ISNA(MATCH($N112,'Overlap Study'!V$62:V$157,0)),0,1)</f>
        <v>0</v>
      </c>
      <c r="AB112" s="97">
        <f>IF(ISNA(MATCH($N112,'Overlap Study'!P$62:P$157,0)),0,1)</f>
        <v>0</v>
      </c>
      <c r="AC112" s="97">
        <f>IF(ISNA(MATCH($N112,'Overlap Study'!H$53:H$132,0)),0,1)</f>
        <v>0</v>
      </c>
      <c r="AD112" s="106">
        <f>IF(ISNA(MATCH($N112,'Overlap Study'!B$53:B$100,0)),0,1)</f>
        <v>0</v>
      </c>
      <c r="AH112" s="166">
        <v>86</v>
      </c>
      <c r="AI112" s="210">
        <f>SUM(AJ112:AS112)</f>
        <v>1</v>
      </c>
      <c r="AJ112" s="97">
        <f>IF(ISNA(MATCH($AH112,'Overlap Study'!$DY$186:$DY$245,0)),0,1)</f>
        <v>0</v>
      </c>
      <c r="AK112" s="97">
        <f>IF(ISNA(MATCH($AH112,'Overlap Study'!$DJ$186:$DJ$233,0)),0,1)</f>
        <v>0</v>
      </c>
      <c r="AL112" s="99">
        <f>IF(ISNA(MATCH($AH112,'Overlap Study'!$CU$186:$CU$233,0)),0,1)</f>
        <v>0</v>
      </c>
      <c r="AM112" s="99">
        <f>IF(ISNA(MATCH($AH112,'Overlap Study'!$CG$186:$CG$233,0)),0,1)</f>
        <v>0</v>
      </c>
      <c r="AN112" s="97">
        <f>IF(ISNA(MATCH($AH112,'Overlap Study'!$BU$186:$BU$233,0)),0,1)</f>
        <v>0</v>
      </c>
      <c r="AO112" s="97">
        <f>IF(ISNA(MATCH(AH112,'Overlap Study'!BJ$186:BJ$233,0)),0,1)</f>
        <v>0</v>
      </c>
      <c r="AP112" s="97">
        <f>IF(ISNA(MATCH($AH112,'Overlap Study'!AZ$186:AZ$233,0)),0,1)</f>
        <v>0</v>
      </c>
      <c r="AQ112" s="97">
        <f>IF(ISNA(MATCH($AH112,'Overlap Study'!AT$186:AT$233,0)),0,1)</f>
        <v>0</v>
      </c>
      <c r="AR112" s="97">
        <f>IF(ISNA(MATCH($AH112,'Overlap Study'!AN$186:AN$233,0)),0,1)</f>
        <v>1</v>
      </c>
      <c r="AS112" s="97">
        <f>IF(ISNA(MATCH($AH112,'Overlap Study'!AH$186:AH$233,0)),0,1)</f>
        <v>0</v>
      </c>
      <c r="AT112" s="97">
        <f>IF(ISNA(MATCH(AH112,'Overlap Study'!$AB$186:$AB$233,0)),0,1)</f>
        <v>0</v>
      </c>
      <c r="AU112" s="97">
        <f>IF(ISNA(MATCH($AH112,'Overlap Study'!$V$186:$V$233,0)),0,1)</f>
        <v>0</v>
      </c>
      <c r="AV112" s="97">
        <f>IF(ISNA(MATCH($AH112,'Overlap Study'!$P$186:$P$233,0)),0,1)</f>
        <v>0</v>
      </c>
      <c r="AW112" s="97"/>
      <c r="AX112" s="106"/>
      <c r="AZ112" s="98"/>
      <c r="BC112" s="164">
        <v>1153</v>
      </c>
      <c r="BD112" s="105">
        <f>SUM(BE112:BN112)</f>
        <v>1</v>
      </c>
      <c r="BE112" s="112">
        <f>IF(ISNA(MATCH($BC112,'Overlap Study'!$DZ$186:$DZ$240,0)),0,1)</f>
        <v>1</v>
      </c>
      <c r="BF112" s="97">
        <f>IF(ISNA(MATCH(BC112,'Overlap Study'!$DJ$240:$DJ$263,0)),0,1)</f>
        <v>0</v>
      </c>
      <c r="BG112" s="99">
        <f>IF(ISNA(MATCH(BC112,'Overlap Study'!$CU$240:$CU$263,0)),0,1)</f>
        <v>0</v>
      </c>
      <c r="BH112" s="99">
        <f>IF(ISNA(MATCH(BC112,'Overlap Study'!$CG$240:$CG$263,0)),0,1)</f>
        <v>0</v>
      </c>
      <c r="BI112" s="97">
        <f>IF(ISNA(MATCH(BC112,'Overlap Study'!$BU$240:$BU$263,0)),0,1)</f>
        <v>0</v>
      </c>
      <c r="BJ112" s="97">
        <f>IF(ISNA(MATCH(BC112,'Overlap Study'!$BJ$240:$BJ$263,0)),0,1)</f>
        <v>0</v>
      </c>
      <c r="BK112" s="97">
        <f>IF(ISNA(MATCH(BC112,'Overlap Study'!$AZ$240:$AZ$263,0)),0,1)</f>
        <v>0</v>
      </c>
      <c r="BL112" s="97">
        <f>IF(ISNA(MATCH(BC112,'Overlap Study'!$AT$240:$AT$263,0)),0,1)</f>
        <v>0</v>
      </c>
      <c r="BM112" s="97">
        <f>IF(ISNA(MATCH(BC112,'Overlap Study'!$AN$240:$AN$263,0)),0,1)</f>
        <v>0</v>
      </c>
      <c r="BN112" s="106">
        <f>IF(ISNA(MATCH(BC112,'Overlap Study'!$AH$240:$AH$263,0)),0,1)</f>
        <v>0</v>
      </c>
      <c r="BO112" s="97">
        <f>IF(ISNA(MATCH(BC112,'Overlap Study'!$AB$240:$AB$263,0)),0,1)</f>
        <v>0</v>
      </c>
      <c r="BP112" s="97">
        <f>IF(ISNA(MATCH(BC112,'Overlap Study'!$V$240:$V$263,0)),0,1)</f>
        <v>0</v>
      </c>
      <c r="BQ112" s="97">
        <f>IF(ISNA(MATCH(BC112,'Overlap Study'!$P$240:$P$263,0)),0,1)</f>
        <v>0</v>
      </c>
      <c r="BR112" s="97"/>
      <c r="BS112" s="106"/>
      <c r="BT112">
        <f t="shared" si="11"/>
        <v>2</v>
      </c>
    </row>
    <row r="113" spans="12:72" x14ac:dyDescent="0.2">
      <c r="L113" s="118">
        <f t="shared" si="10"/>
        <v>112</v>
      </c>
      <c r="N113" s="105">
        <v>1507</v>
      </c>
      <c r="O113" s="210">
        <f>SUM(P113:Y113)</f>
        <v>3</v>
      </c>
      <c r="P113" s="97">
        <f>IF(ISNA(MATCH(N113,'Overlap Study'!DY$62:DY$174,0)),0,1)</f>
        <v>0</v>
      </c>
      <c r="Q113" s="97">
        <f>IF(ISNA(MATCH(N113,'Overlap Study'!DJ$62:DJ$157,0)),0,1)</f>
        <v>0</v>
      </c>
      <c r="R113" s="99">
        <f>IF(ISNA(MATCH(N113,'Overlap Study'!CU$62:CU$157,0)),0,1)</f>
        <v>1</v>
      </c>
      <c r="S113" s="99">
        <f>IF(ISNA(MATCH(N113,'Overlap Study'!CG$62:CG$157,0)),0,1)</f>
        <v>0</v>
      </c>
      <c r="T113" s="97">
        <f>IF(ISNA(MATCH(N113,'Overlap Study'!BU$62:BU$157,0)),0,1)</f>
        <v>0</v>
      </c>
      <c r="U113" s="97">
        <f>IF(ISNA(MATCH(N113,'Overlap Study'!BJ$62:BJ$157,0)),0,1)</f>
        <v>1</v>
      </c>
      <c r="V113" s="97">
        <f>IF(ISNA(MATCH($N113,'Overlap Study'!AZ$62:AZ$157,0)),0,1)</f>
        <v>0</v>
      </c>
      <c r="W113" s="97">
        <f>IF(ISNA(MATCH($N113,'Overlap Study'!AT$62:AT$157,0)),0,1)</f>
        <v>0</v>
      </c>
      <c r="X113" s="97">
        <f>IF(ISNA(MATCH($N113,'Overlap Study'!AN$62:AN$157,0)),0,1)</f>
        <v>0</v>
      </c>
      <c r="Y113" s="106">
        <f>IF(ISNA(MATCH($N113,'Overlap Study'!AH$62:AH$157,0)),0,1)</f>
        <v>1</v>
      </c>
      <c r="Z113" s="97">
        <f>IF(ISNA(MATCH($N113,'Overlap Study'!AB$62:AB$157,0)),0,1)</f>
        <v>0</v>
      </c>
      <c r="AA113" s="97">
        <f>IF(ISNA(MATCH($N113,'Overlap Study'!V$62:V$157,0)),0,1)</f>
        <v>0</v>
      </c>
      <c r="AB113" s="97">
        <f>IF(ISNA(MATCH($N113,'Overlap Study'!P$62:P$157,0)),0,1)</f>
        <v>0</v>
      </c>
      <c r="AC113" s="97">
        <f>IF(ISNA(MATCH($N113,'Overlap Study'!H$53:H$132,0)),0,1)</f>
        <v>0</v>
      </c>
      <c r="AD113" s="106">
        <f>IF(ISNA(MATCH($N113,'Overlap Study'!B$53:B$100,0)),0,1)</f>
        <v>0</v>
      </c>
      <c r="AH113" s="164">
        <v>100</v>
      </c>
      <c r="AI113" s="210">
        <f>SUM(AJ113:AS113)</f>
        <v>1</v>
      </c>
      <c r="AJ113" s="97">
        <f>IF(ISNA(MATCH($AH113,'Overlap Study'!$DY$186:$DY$245,0)),0,1)</f>
        <v>0</v>
      </c>
      <c r="AK113" s="97">
        <f>IF(ISNA(MATCH($AH113,'Overlap Study'!$DJ$186:$DJ$233,0)),0,1)</f>
        <v>0</v>
      </c>
      <c r="AL113" s="99">
        <f>IF(ISNA(MATCH($AH113,'Overlap Study'!$CU$186:$CU$233,0)),0,1)</f>
        <v>0</v>
      </c>
      <c r="AM113" s="99">
        <f>IF(ISNA(MATCH($AH113,'Overlap Study'!$CG$186:$CG$233,0)),0,1)</f>
        <v>0</v>
      </c>
      <c r="AN113" s="97">
        <f>IF(ISNA(MATCH($AH113,'Overlap Study'!$BU$186:$BU$233,0)),0,1)</f>
        <v>0</v>
      </c>
      <c r="AO113" s="97">
        <f>IF(ISNA(MATCH(AH113,'Overlap Study'!BJ$186:BJ$233,0)),0,1)</f>
        <v>0</v>
      </c>
      <c r="AP113" s="97">
        <f>IF(ISNA(MATCH($AH113,'Overlap Study'!AZ$186:AZ$233,0)),0,1)</f>
        <v>1</v>
      </c>
      <c r="AQ113" s="97">
        <f>IF(ISNA(MATCH($AH113,'Overlap Study'!AT$186:AT$233,0)),0,1)</f>
        <v>0</v>
      </c>
      <c r="AR113" s="97">
        <f>IF(ISNA(MATCH($AH113,'Overlap Study'!AN$186:AN$233,0)),0,1)</f>
        <v>0</v>
      </c>
      <c r="AS113" s="97">
        <f>IF(ISNA(MATCH($AH113,'Overlap Study'!AH$186:AH$233,0)),0,1)</f>
        <v>0</v>
      </c>
      <c r="AT113" s="97">
        <f>IF(ISNA(MATCH(AH113,'Overlap Study'!$AB$186:$AB$233,0)),0,1)</f>
        <v>0</v>
      </c>
      <c r="AU113" s="97">
        <f>IF(ISNA(MATCH($AH113,'Overlap Study'!$V$186:$V$233,0)),0,1)</f>
        <v>0</v>
      </c>
      <c r="AV113" s="97">
        <f>IF(ISNA(MATCH($AH113,'Overlap Study'!$P$186:$P$233,0)),0,1)</f>
        <v>0</v>
      </c>
      <c r="AW113" s="97"/>
      <c r="AX113" s="106"/>
      <c r="AZ113" s="98"/>
      <c r="BC113" s="166">
        <v>1241</v>
      </c>
      <c r="BD113" s="105">
        <f>SUM(BE113:BN113)</f>
        <v>1</v>
      </c>
      <c r="BE113" s="112">
        <f>IF(ISNA(MATCH($BC113,'Overlap Study'!$DZ$186:$DZ$240,0)),0,1)</f>
        <v>0</v>
      </c>
      <c r="BF113" s="97">
        <f>IF(ISNA(MATCH(BC113,'Overlap Study'!$DJ$240:$DJ$263,0)),0,1)</f>
        <v>1</v>
      </c>
      <c r="BG113" s="99">
        <f>IF(ISNA(MATCH(BC113,'Overlap Study'!$CU$240:$CU$263,0)),0,1)</f>
        <v>0</v>
      </c>
      <c r="BH113" s="99">
        <f>IF(ISNA(MATCH(BC113,'Overlap Study'!$CG$240:$CG$263,0)),0,1)</f>
        <v>0</v>
      </c>
      <c r="BI113" s="97">
        <f>IF(ISNA(MATCH(BC113,'Overlap Study'!$BU$240:$BU$263,0)),0,1)</f>
        <v>0</v>
      </c>
      <c r="BJ113" s="97">
        <f>IF(ISNA(MATCH(BC113,'Overlap Study'!$BJ$240:$BJ$263,0)),0,1)</f>
        <v>0</v>
      </c>
      <c r="BK113" s="97">
        <f>IF(ISNA(MATCH(BC113,'Overlap Study'!$AZ$240:$AZ$263,0)),0,1)</f>
        <v>0</v>
      </c>
      <c r="BL113" s="97">
        <f>IF(ISNA(MATCH(BC113,'Overlap Study'!$AT$240:$AT$263,0)),0,1)</f>
        <v>0</v>
      </c>
      <c r="BM113" s="97">
        <f>IF(ISNA(MATCH(BC113,'Overlap Study'!$AN$240:$AN$263,0)),0,1)</f>
        <v>0</v>
      </c>
      <c r="BN113" s="106">
        <f>IF(ISNA(MATCH(BC113,'Overlap Study'!$AH$240:$AH$263,0)),0,1)</f>
        <v>0</v>
      </c>
      <c r="BO113" s="97">
        <f>IF(ISNA(MATCH(BC113,'Overlap Study'!$AB$240:$AB$263,0)),0,1)</f>
        <v>0</v>
      </c>
      <c r="BP113" s="97">
        <f>IF(ISNA(MATCH(BC113,'Overlap Study'!$V$240:$V$263,0)),0,1)</f>
        <v>0</v>
      </c>
      <c r="BQ113" s="97">
        <f>IF(ISNA(MATCH(BC113,'Overlap Study'!$P$240:$P$263,0)),0,1)</f>
        <v>0</v>
      </c>
      <c r="BR113" s="97"/>
      <c r="BS113" s="106"/>
      <c r="BT113">
        <f t="shared" si="11"/>
        <v>3</v>
      </c>
    </row>
    <row r="114" spans="12:72" x14ac:dyDescent="0.2">
      <c r="L114" s="118">
        <f t="shared" si="10"/>
        <v>113</v>
      </c>
      <c r="N114" s="105">
        <v>1714</v>
      </c>
      <c r="O114" s="210">
        <f>SUM(P114:Y114)</f>
        <v>3</v>
      </c>
      <c r="P114" s="97">
        <f>IF(ISNA(MATCH(N114,'Overlap Study'!DY$62:DY$174,0)),0,1)</f>
        <v>0</v>
      </c>
      <c r="Q114" s="97">
        <f>IF(ISNA(MATCH(N114,'Overlap Study'!DJ$62:DJ$157,0)),0,1)</f>
        <v>0</v>
      </c>
      <c r="R114" s="99">
        <f>IF(ISNA(MATCH(N114,'Overlap Study'!CU$62:CU$157,0)),0,1)</f>
        <v>1</v>
      </c>
      <c r="S114" s="99">
        <f>IF(ISNA(MATCH(N114,'Overlap Study'!CG$62:CG$157,0)),0,1)</f>
        <v>0</v>
      </c>
      <c r="T114" s="97">
        <f>IF(ISNA(MATCH(N114,'Overlap Study'!BU$62:BU$157,0)),0,1)</f>
        <v>1</v>
      </c>
      <c r="U114" s="97">
        <f>IF(ISNA(MATCH(N114,'Overlap Study'!BJ$62:BJ$157,0)),0,1)</f>
        <v>0</v>
      </c>
      <c r="V114" s="97">
        <f>IF(ISNA(MATCH($N114,'Overlap Study'!AZ$62:AZ$157,0)),0,1)</f>
        <v>1</v>
      </c>
      <c r="W114" s="97">
        <f>IF(ISNA(MATCH($N114,'Overlap Study'!AT$62:AT$157,0)),0,1)</f>
        <v>0</v>
      </c>
      <c r="X114" s="97">
        <f>IF(ISNA(MATCH($N114,'Overlap Study'!AN$62:AN$157,0)),0,1)</f>
        <v>0</v>
      </c>
      <c r="Y114" s="106">
        <f>IF(ISNA(MATCH($N114,'Overlap Study'!AH$62:AH$157,0)),0,1)</f>
        <v>0</v>
      </c>
      <c r="Z114" s="97">
        <f>IF(ISNA(MATCH($N114,'Overlap Study'!AB$62:AB$157,0)),0,1)</f>
        <v>0</v>
      </c>
      <c r="AA114" s="97">
        <f>IF(ISNA(MATCH($N114,'Overlap Study'!V$62:V$157,0)),0,1)</f>
        <v>0</v>
      </c>
      <c r="AB114" s="97">
        <f>IF(ISNA(MATCH($N114,'Overlap Study'!P$62:P$157,0)),0,1)</f>
        <v>0</v>
      </c>
      <c r="AC114" s="97">
        <f>IF(ISNA(MATCH($N114,'Overlap Study'!H$53:H$132,0)),0,1)</f>
        <v>0</v>
      </c>
      <c r="AD114" s="106">
        <f>IF(ISNA(MATCH($N114,'Overlap Study'!B$53:B$100,0)),0,1)</f>
        <v>0</v>
      </c>
      <c r="AH114" s="164">
        <v>107</v>
      </c>
      <c r="AI114" s="210">
        <f>SUM(AJ114:AS114)</f>
        <v>1</v>
      </c>
      <c r="AJ114" s="97">
        <f>IF(ISNA(MATCH($AH114,'Overlap Study'!$DY$186:$DY$245,0)),0,1)</f>
        <v>0</v>
      </c>
      <c r="AK114" s="97">
        <f>IF(ISNA(MATCH($AH114,'Overlap Study'!$DJ$186:$DJ$233,0)),0,1)</f>
        <v>0</v>
      </c>
      <c r="AL114" s="99">
        <f>IF(ISNA(MATCH($AH114,'Overlap Study'!$CU$186:$CU$233,0)),0,1)</f>
        <v>0</v>
      </c>
      <c r="AM114" s="99">
        <f>IF(ISNA(MATCH($AH114,'Overlap Study'!$CG$186:$CG$233,0)),0,1)</f>
        <v>0</v>
      </c>
      <c r="AN114" s="97">
        <f>IF(ISNA(MATCH($AH114,'Overlap Study'!$BU$186:$BU$233,0)),0,1)</f>
        <v>0</v>
      </c>
      <c r="AO114" s="97">
        <f>IF(ISNA(MATCH(AH114,'Overlap Study'!BJ$186:BJ$233,0)),0,1)</f>
        <v>0</v>
      </c>
      <c r="AP114" s="97">
        <f>IF(ISNA(MATCH($AH114,'Overlap Study'!AZ$186:AZ$233,0)),0,1)</f>
        <v>0</v>
      </c>
      <c r="AQ114" s="97">
        <f>IF(ISNA(MATCH($AH114,'Overlap Study'!AT$186:AT$233,0)),0,1)</f>
        <v>1</v>
      </c>
      <c r="AR114" s="97">
        <f>IF(ISNA(MATCH($AH114,'Overlap Study'!AN$186:AN$233,0)),0,1)</f>
        <v>0</v>
      </c>
      <c r="AS114" s="97">
        <f>IF(ISNA(MATCH($AH114,'Overlap Study'!AH$186:AH$233,0)),0,1)</f>
        <v>0</v>
      </c>
      <c r="AT114" s="97">
        <f>IF(ISNA(MATCH(AH114,'Overlap Study'!$AB$186:$AB$233,0)),0,1)</f>
        <v>0</v>
      </c>
      <c r="AU114" s="97">
        <f>IF(ISNA(MATCH($AH114,'Overlap Study'!$V$186:$V$233,0)),0,1)</f>
        <v>0</v>
      </c>
      <c r="AV114" s="97">
        <f>IF(ISNA(MATCH($AH114,'Overlap Study'!$P$186:$P$233,0)),0,1)</f>
        <v>0</v>
      </c>
      <c r="AW114" s="97"/>
      <c r="AX114" s="106"/>
      <c r="AZ114" s="153"/>
      <c r="BC114" s="166">
        <v>1270</v>
      </c>
      <c r="BD114" s="105">
        <f>SUM(BE114:BN114)</f>
        <v>1</v>
      </c>
      <c r="BE114" s="112">
        <f>IF(ISNA(MATCH($BC114,'Overlap Study'!$DZ$186:$DZ$240,0)),0,1)</f>
        <v>0</v>
      </c>
      <c r="BF114" s="97">
        <f>IF(ISNA(MATCH(BC114,'Overlap Study'!$DJ$240:$DJ$263,0)),0,1)</f>
        <v>0</v>
      </c>
      <c r="BG114" s="99">
        <f>IF(ISNA(MATCH(BC114,'Overlap Study'!$CU$240:$CU$263,0)),0,1)</f>
        <v>0</v>
      </c>
      <c r="BH114" s="99">
        <f>IF(ISNA(MATCH(BC114,'Overlap Study'!$CG$240:$CG$263,0)),0,1)</f>
        <v>0</v>
      </c>
      <c r="BI114" s="97">
        <f>IF(ISNA(MATCH(BC114,'Overlap Study'!$BU$240:$BU$263,0)),0,1)</f>
        <v>0</v>
      </c>
      <c r="BJ114" s="97">
        <f>IF(ISNA(MATCH(BC114,'Overlap Study'!$BJ$240:$BJ$263,0)),0,1)</f>
        <v>0</v>
      </c>
      <c r="BK114" s="97">
        <f>IF(ISNA(MATCH(BC114,'Overlap Study'!$AZ$240:$AZ$263,0)),0,1)</f>
        <v>0</v>
      </c>
      <c r="BL114" s="97">
        <f>IF(ISNA(MATCH(BC114,'Overlap Study'!$AT$240:$AT$263,0)),0,1)</f>
        <v>1</v>
      </c>
      <c r="BM114" s="97">
        <f>IF(ISNA(MATCH(BC114,'Overlap Study'!$AN$240:$AN$263,0)),0,1)</f>
        <v>0</v>
      </c>
      <c r="BN114" s="106">
        <f>IF(ISNA(MATCH(BC114,'Overlap Study'!$AH$240:$AH$263,0)),0,1)</f>
        <v>0</v>
      </c>
      <c r="BO114" s="97">
        <f>IF(ISNA(MATCH(BC114,'Overlap Study'!$AB$240:$AB$263,0)),0,1)</f>
        <v>0</v>
      </c>
      <c r="BP114" s="97">
        <f>IF(ISNA(MATCH(BC114,'Overlap Study'!$V$240:$V$263,0)),0,1)</f>
        <v>0</v>
      </c>
      <c r="BQ114" s="97">
        <f>IF(ISNA(MATCH(BC114,'Overlap Study'!$P$240:$P$263,0)),0,1)</f>
        <v>0</v>
      </c>
      <c r="BR114" s="97"/>
      <c r="BS114" s="106"/>
      <c r="BT114">
        <f t="shared" si="11"/>
        <v>1</v>
      </c>
    </row>
    <row r="115" spans="12:72" x14ac:dyDescent="0.2">
      <c r="L115" s="118">
        <f t="shared" si="10"/>
        <v>114</v>
      </c>
      <c r="N115" s="105">
        <v>1730</v>
      </c>
      <c r="O115" s="210">
        <f>SUM(P115:Y115)</f>
        <v>3</v>
      </c>
      <c r="P115" s="97">
        <f>IF(ISNA(MATCH(N115,'Overlap Study'!DY$62:DY$174,0)),0,1)</f>
        <v>1</v>
      </c>
      <c r="Q115" s="97">
        <f>IF(ISNA(MATCH(N115,'Overlap Study'!DJ$62:DJ$157,0)),0,1)</f>
        <v>0</v>
      </c>
      <c r="R115" s="99">
        <f>IF(ISNA(MATCH(N115,'Overlap Study'!CU$62:CU$157,0)),0,1)</f>
        <v>0</v>
      </c>
      <c r="S115" s="99">
        <f>IF(ISNA(MATCH(N115,'Overlap Study'!CG$62:CG$157,0)),0,1)</f>
        <v>1</v>
      </c>
      <c r="T115" s="97">
        <f>IF(ISNA(MATCH(N115,'Overlap Study'!BU$62:BU$157,0)),0,1)</f>
        <v>1</v>
      </c>
      <c r="U115" s="97">
        <f>IF(ISNA(MATCH(N115,'Overlap Study'!BJ$62:BJ$157,0)),0,1)</f>
        <v>0</v>
      </c>
      <c r="V115" s="97">
        <f>IF(ISNA(MATCH($N115,'Overlap Study'!AZ$62:AZ$157,0)),0,1)</f>
        <v>0</v>
      </c>
      <c r="W115" s="97">
        <f>IF(ISNA(MATCH($N115,'Overlap Study'!AT$62:AT$157,0)),0,1)</f>
        <v>0</v>
      </c>
      <c r="X115" s="97">
        <f>IF(ISNA(MATCH($N115,'Overlap Study'!AN$62:AN$157,0)),0,1)</f>
        <v>0</v>
      </c>
      <c r="Y115" s="106">
        <f>IF(ISNA(MATCH($N115,'Overlap Study'!AH$62:AH$157,0)),0,1)</f>
        <v>0</v>
      </c>
      <c r="Z115" s="97">
        <f>IF(ISNA(MATCH($N115,'Overlap Study'!AB$62:AB$157,0)),0,1)</f>
        <v>0</v>
      </c>
      <c r="AA115" s="97">
        <f>IF(ISNA(MATCH($N115,'Overlap Study'!V$62:V$157,0)),0,1)</f>
        <v>0</v>
      </c>
      <c r="AB115" s="97">
        <f>IF(ISNA(MATCH($N115,'Overlap Study'!P$62:P$157,0)),0,1)</f>
        <v>0</v>
      </c>
      <c r="AC115" s="97">
        <f>IF(ISNA(MATCH($N115,'Overlap Study'!H$53:H$132,0)),0,1)</f>
        <v>0</v>
      </c>
      <c r="AD115" s="106">
        <f>IF(ISNA(MATCH($N115,'Overlap Study'!B$53:B$100,0)),0,1)</f>
        <v>0</v>
      </c>
      <c r="AH115" s="164">
        <v>108</v>
      </c>
      <c r="AI115" s="210">
        <f>SUM(AJ115:AS115)</f>
        <v>1</v>
      </c>
      <c r="AJ115" s="97">
        <f>IF(ISNA(MATCH($AH115,'Overlap Study'!$DY$186:$DY$245,0)),0,1)</f>
        <v>0</v>
      </c>
      <c r="AK115" s="97">
        <f>IF(ISNA(MATCH($AH115,'Overlap Study'!$DJ$186:$DJ$233,0)),0,1)</f>
        <v>0</v>
      </c>
      <c r="AL115" s="99">
        <f>IF(ISNA(MATCH($AH115,'Overlap Study'!$CU$186:$CU$233,0)),0,1)</f>
        <v>0</v>
      </c>
      <c r="AM115" s="99">
        <f>IF(ISNA(MATCH($AH115,'Overlap Study'!$CG$186:$CG$233,0)),0,1)</f>
        <v>0</v>
      </c>
      <c r="AN115" s="97">
        <f>IF(ISNA(MATCH($AH115,'Overlap Study'!$BU$186:$BU$233,0)),0,1)</f>
        <v>0</v>
      </c>
      <c r="AO115" s="97">
        <f>IF(ISNA(MATCH(AH115,'Overlap Study'!BJ$186:BJ$233,0)),0,1)</f>
        <v>0</v>
      </c>
      <c r="AP115" s="97">
        <f>IF(ISNA(MATCH($AH115,'Overlap Study'!AZ$186:AZ$233,0)),0,1)</f>
        <v>0</v>
      </c>
      <c r="AQ115" s="97">
        <f>IF(ISNA(MATCH($AH115,'Overlap Study'!AT$186:AT$233,0)),0,1)</f>
        <v>0</v>
      </c>
      <c r="AR115" s="97">
        <f>IF(ISNA(MATCH($AH115,'Overlap Study'!AN$186:AN$233,0)),0,1)</f>
        <v>0</v>
      </c>
      <c r="AS115" s="97">
        <f>IF(ISNA(MATCH($AH115,'Overlap Study'!AH$186:AH$233,0)),0,1)</f>
        <v>1</v>
      </c>
      <c r="AT115" s="97">
        <f>IF(ISNA(MATCH(AH115,'Overlap Study'!$AB$186:$AB$233,0)),0,1)</f>
        <v>0</v>
      </c>
      <c r="AU115" s="97">
        <f>IF(ISNA(MATCH($AH115,'Overlap Study'!$V$186:$V$233,0)),0,1)</f>
        <v>0</v>
      </c>
      <c r="AV115" s="97">
        <f>IF(ISNA(MATCH($AH115,'Overlap Study'!$P$186:$P$233,0)),0,1)</f>
        <v>1</v>
      </c>
      <c r="AW115" s="97"/>
      <c r="AX115" s="106"/>
      <c r="AZ115" s="98"/>
      <c r="BC115" s="164">
        <v>1318</v>
      </c>
      <c r="BD115" s="105">
        <f>SUM(BE115:BN115)</f>
        <v>1</v>
      </c>
      <c r="BE115" s="112">
        <f>IF(ISNA(MATCH($BC115,'Overlap Study'!$DZ$186:$DZ$240,0)),0,1)</f>
        <v>1</v>
      </c>
      <c r="BF115" s="97">
        <f>IF(ISNA(MATCH(BC115,'Overlap Study'!$DJ$240:$DJ$263,0)),0,1)</f>
        <v>0</v>
      </c>
      <c r="BG115" s="99">
        <f>IF(ISNA(MATCH(BC115,'Overlap Study'!$CU$240:$CU$263,0)),0,1)</f>
        <v>0</v>
      </c>
      <c r="BH115" s="99">
        <f>IF(ISNA(MATCH(BC115,'Overlap Study'!$CG$240:$CG$263,0)),0,1)</f>
        <v>0</v>
      </c>
      <c r="BI115" s="97">
        <f>IF(ISNA(MATCH(BC115,'Overlap Study'!$BU$240:$BU$263,0)),0,1)</f>
        <v>0</v>
      </c>
      <c r="BJ115" s="97">
        <f>IF(ISNA(MATCH(BC115,'Overlap Study'!$BJ$240:$BJ$263,0)),0,1)</f>
        <v>0</v>
      </c>
      <c r="BK115" s="97">
        <f>IF(ISNA(MATCH(BC115,'Overlap Study'!$AZ$240:$AZ$263,0)),0,1)</f>
        <v>0</v>
      </c>
      <c r="BL115" s="97">
        <f>IF(ISNA(MATCH(BC115,'Overlap Study'!$AT$240:$AT$263,0)),0,1)</f>
        <v>0</v>
      </c>
      <c r="BM115" s="97">
        <f>IF(ISNA(MATCH(BC115,'Overlap Study'!$AN$240:$AN$263,0)),0,1)</f>
        <v>0</v>
      </c>
      <c r="BN115" s="106">
        <f>IF(ISNA(MATCH(BC115,'Overlap Study'!$AH$240:$AH$263,0)),0,1)</f>
        <v>0</v>
      </c>
      <c r="BO115" s="97">
        <f>IF(ISNA(MATCH(BC115,'Overlap Study'!$AB$240:$AB$263,0)),0,1)</f>
        <v>0</v>
      </c>
      <c r="BP115" s="97">
        <f>IF(ISNA(MATCH(BC115,'Overlap Study'!$V$240:$V$263,0)),0,1)</f>
        <v>0</v>
      </c>
      <c r="BQ115" s="97">
        <f>IF(ISNA(MATCH(BC115,'Overlap Study'!$P$240:$P$263,0)),0,1)</f>
        <v>0</v>
      </c>
      <c r="BR115" s="97"/>
      <c r="BS115" s="106"/>
      <c r="BT115">
        <f t="shared" si="11"/>
        <v>2</v>
      </c>
    </row>
    <row r="116" spans="12:72" x14ac:dyDescent="0.2">
      <c r="L116" s="118">
        <f t="shared" si="10"/>
        <v>115</v>
      </c>
      <c r="N116" s="105">
        <v>1756</v>
      </c>
      <c r="O116" s="210">
        <f>SUM(P116:Y116)</f>
        <v>3</v>
      </c>
      <c r="P116" s="97">
        <f>IF(ISNA(MATCH(N116,'Overlap Study'!DY$62:DY$174,0)),0,1)</f>
        <v>1</v>
      </c>
      <c r="Q116" s="97">
        <f>IF(ISNA(MATCH(N116,'Overlap Study'!DJ$62:DJ$157,0)),0,1)</f>
        <v>1</v>
      </c>
      <c r="R116" s="99">
        <f>IF(ISNA(MATCH(N116,'Overlap Study'!CU$62:CU$157,0)),0,1)</f>
        <v>0</v>
      </c>
      <c r="S116" s="99">
        <f>IF(ISNA(MATCH(N116,'Overlap Study'!CG$62:CG$157,0)),0,1)</f>
        <v>0</v>
      </c>
      <c r="T116" s="97">
        <f>IF(ISNA(MATCH(N116,'Overlap Study'!BU$62:BU$157,0)),0,1)</f>
        <v>0</v>
      </c>
      <c r="U116" s="97">
        <f>IF(ISNA(MATCH(N116,'Overlap Study'!BJ$62:BJ$157,0)),0,1)</f>
        <v>0</v>
      </c>
      <c r="V116" s="97">
        <f>IF(ISNA(MATCH($N116,'Overlap Study'!AZ$62:AZ$157,0)),0,1)</f>
        <v>0</v>
      </c>
      <c r="W116" s="97">
        <f>IF(ISNA(MATCH($N116,'Overlap Study'!AT$62:AT$157,0)),0,1)</f>
        <v>0</v>
      </c>
      <c r="X116" s="97">
        <f>IF(ISNA(MATCH($N116,'Overlap Study'!AN$62:AN$157,0)),0,1)</f>
        <v>1</v>
      </c>
      <c r="Y116" s="106">
        <f>IF(ISNA(MATCH($N116,'Overlap Study'!AH$62:AH$157,0)),0,1)</f>
        <v>0</v>
      </c>
      <c r="Z116" s="97">
        <f>IF(ISNA(MATCH($N116,'Overlap Study'!AB$62:AB$157,0)),0,1)</f>
        <v>0</v>
      </c>
      <c r="AA116" s="97">
        <f>IF(ISNA(MATCH($N116,'Overlap Study'!V$62:V$157,0)),0,1)</f>
        <v>0</v>
      </c>
      <c r="AB116" s="97">
        <f>IF(ISNA(MATCH($N116,'Overlap Study'!P$62:P$157,0)),0,1)</f>
        <v>0</v>
      </c>
      <c r="AC116" s="97">
        <f>IF(ISNA(MATCH($N116,'Overlap Study'!H$53:H$132,0)),0,1)</f>
        <v>0</v>
      </c>
      <c r="AD116" s="106">
        <f>IF(ISNA(MATCH($N116,'Overlap Study'!B$53:B$100,0)),0,1)</f>
        <v>0</v>
      </c>
      <c r="AH116" s="164">
        <v>116</v>
      </c>
      <c r="AI116" s="210">
        <f>SUM(AJ116:AS116)</f>
        <v>1</v>
      </c>
      <c r="AJ116" s="97">
        <f>IF(ISNA(MATCH($AH116,'Overlap Study'!$DY$186:$DY$245,0)),0,1)</f>
        <v>0</v>
      </c>
      <c r="AK116" s="97">
        <f>IF(ISNA(MATCH($AH116,'Overlap Study'!$DJ$186:$DJ$233,0)),0,1)</f>
        <v>0</v>
      </c>
      <c r="AL116" s="99">
        <f>IF(ISNA(MATCH($AH116,'Overlap Study'!$CU$186:$CU$233,0)),0,1)</f>
        <v>0</v>
      </c>
      <c r="AM116" s="99">
        <f>IF(ISNA(MATCH($AH116,'Overlap Study'!$CG$186:$CG$233,0)),0,1)</f>
        <v>0</v>
      </c>
      <c r="AN116" s="97">
        <f>IF(ISNA(MATCH($AH116,'Overlap Study'!$BU$186:$BU$233,0)),0,1)</f>
        <v>0</v>
      </c>
      <c r="AO116" s="97">
        <f>IF(ISNA(MATCH(AH116,'Overlap Study'!BJ$186:BJ$233,0)),0,1)</f>
        <v>0</v>
      </c>
      <c r="AP116" s="97">
        <f>IF(ISNA(MATCH($AH116,'Overlap Study'!AZ$186:AZ$233,0)),0,1)</f>
        <v>0</v>
      </c>
      <c r="AQ116" s="97">
        <f>IF(ISNA(MATCH($AH116,'Overlap Study'!AT$186:AT$233,0)),0,1)</f>
        <v>1</v>
      </c>
      <c r="AR116" s="97">
        <f>IF(ISNA(MATCH($AH116,'Overlap Study'!AN$186:AN$233,0)),0,1)</f>
        <v>0</v>
      </c>
      <c r="AS116" s="97">
        <f>IF(ISNA(MATCH($AH116,'Overlap Study'!AH$186:AH$233,0)),0,1)</f>
        <v>0</v>
      </c>
      <c r="AT116" s="97">
        <f>IF(ISNA(MATCH(AH116,'Overlap Study'!$AB$186:$AB$233,0)),0,1)</f>
        <v>0</v>
      </c>
      <c r="AU116" s="97">
        <f>IF(ISNA(MATCH($AH116,'Overlap Study'!$V$186:$V$233,0)),0,1)</f>
        <v>0</v>
      </c>
      <c r="AV116" s="97">
        <f>IF(ISNA(MATCH($AH116,'Overlap Study'!$P$186:$P$233,0)),0,1)</f>
        <v>0</v>
      </c>
      <c r="AW116" s="97"/>
      <c r="AX116" s="106"/>
      <c r="AZ116" s="98"/>
      <c r="BC116" s="166">
        <v>1319</v>
      </c>
      <c r="BD116" s="105">
        <f>SUM(BE116:BN116)</f>
        <v>1</v>
      </c>
      <c r="BE116" s="112">
        <f>IF(ISNA(MATCH($BC116,'Overlap Study'!$DZ$186:$DZ$240,0)),0,1)</f>
        <v>0</v>
      </c>
      <c r="BF116" s="97">
        <f>IF(ISNA(MATCH(BC116,'Overlap Study'!$DJ$240:$DJ$263,0)),0,1)</f>
        <v>0</v>
      </c>
      <c r="BG116" s="99">
        <f>IF(ISNA(MATCH(BC116,'Overlap Study'!$CU$240:$CU$263,0)),0,1)</f>
        <v>0</v>
      </c>
      <c r="BH116" s="99">
        <f>IF(ISNA(MATCH(BC116,'Overlap Study'!$CG$240:$CG$263,0)),0,1)</f>
        <v>0</v>
      </c>
      <c r="BI116" s="97">
        <f>IF(ISNA(MATCH(BC116,'Overlap Study'!$BU$240:$BU$263,0)),0,1)</f>
        <v>0</v>
      </c>
      <c r="BJ116" s="97">
        <f>IF(ISNA(MATCH(BC116,'Overlap Study'!$BJ$240:$BJ$263,0)),0,1)</f>
        <v>0</v>
      </c>
      <c r="BK116" s="97">
        <f>IF(ISNA(MATCH(BC116,'Overlap Study'!$AZ$240:$AZ$263,0)),0,1)</f>
        <v>0</v>
      </c>
      <c r="BL116" s="97">
        <f>IF(ISNA(MATCH(BC116,'Overlap Study'!$AT$240:$AT$263,0)),0,1)</f>
        <v>1</v>
      </c>
      <c r="BM116" s="97">
        <f>IF(ISNA(MATCH(BC116,'Overlap Study'!$AN$240:$AN$263,0)),0,1)</f>
        <v>0</v>
      </c>
      <c r="BN116" s="106">
        <f>IF(ISNA(MATCH(BC116,'Overlap Study'!$AH$240:$AH$263,0)),0,1)</f>
        <v>0</v>
      </c>
      <c r="BO116" s="97">
        <f>IF(ISNA(MATCH(BC116,'Overlap Study'!$AB$240:$AB$263,0)),0,1)</f>
        <v>0</v>
      </c>
      <c r="BP116" s="97">
        <f>IF(ISNA(MATCH(BC116,'Overlap Study'!$V$240:$V$263,0)),0,1)</f>
        <v>0</v>
      </c>
      <c r="BQ116" s="97">
        <f>IF(ISNA(MATCH(BC116,'Overlap Study'!$P$240:$P$263,0)),0,1)</f>
        <v>0</v>
      </c>
      <c r="BR116" s="97"/>
      <c r="BS116" s="106"/>
      <c r="BT116">
        <f t="shared" si="11"/>
        <v>1</v>
      </c>
    </row>
    <row r="117" spans="12:72" x14ac:dyDescent="0.2">
      <c r="L117" s="118">
        <f t="shared" si="10"/>
        <v>116</v>
      </c>
      <c r="N117" s="107">
        <v>2046</v>
      </c>
      <c r="O117" s="210">
        <f>SUM(P117:Y117)</f>
        <v>3</v>
      </c>
      <c r="P117" s="97">
        <f>IF(ISNA(MATCH(N117,'Overlap Study'!DY$62:DY$174,0)),0,1)</f>
        <v>0</v>
      </c>
      <c r="Q117" s="97">
        <f>IF(ISNA(MATCH(N117,'Overlap Study'!DJ$62:DJ$157,0)),0,1)</f>
        <v>0</v>
      </c>
      <c r="R117" s="99">
        <f>IF(ISNA(MATCH(N117,'Overlap Study'!CU$62:CU$157,0)),0,1)</f>
        <v>1</v>
      </c>
      <c r="S117" s="99">
        <f>IF(ISNA(MATCH(N117,'Overlap Study'!CG$62:CG$157,0)),0,1)</f>
        <v>1</v>
      </c>
      <c r="T117" s="97">
        <f>IF(ISNA(MATCH(N117,'Overlap Study'!BU$62:BU$157,0)),0,1)</f>
        <v>0</v>
      </c>
      <c r="U117" s="97">
        <f>IF(ISNA(MATCH(N117,'Overlap Study'!BJ$62:BJ$157,0)),0,1)</f>
        <v>0</v>
      </c>
      <c r="V117" s="97">
        <f>IF(ISNA(MATCH($N117,'Overlap Study'!AZ$62:AZ$157,0)),0,1)</f>
        <v>1</v>
      </c>
      <c r="W117" s="97">
        <f>IF(ISNA(MATCH($N117,'Overlap Study'!AT$62:AT$157,0)),0,1)</f>
        <v>0</v>
      </c>
      <c r="X117" s="97">
        <f>IF(ISNA(MATCH($N117,'Overlap Study'!AN$62:AN$157,0)),0,1)</f>
        <v>0</v>
      </c>
      <c r="Y117" s="106">
        <f>IF(ISNA(MATCH($N117,'Overlap Study'!AH$62:AH$157,0)),0,1)</f>
        <v>0</v>
      </c>
      <c r="Z117" s="97">
        <f>IF(ISNA(MATCH($N117,'Overlap Study'!AB$62:AB$157,0)),0,1)</f>
        <v>0</v>
      </c>
      <c r="AA117" s="97">
        <f>IF(ISNA(MATCH($N117,'Overlap Study'!V$62:V$157,0)),0,1)</f>
        <v>0</v>
      </c>
      <c r="AB117" s="97">
        <f>IF(ISNA(MATCH($N117,'Overlap Study'!P$62:P$157,0)),0,1)</f>
        <v>0</v>
      </c>
      <c r="AC117" s="97">
        <f>IF(ISNA(MATCH($N117,'Overlap Study'!H$53:H$132,0)),0,1)</f>
        <v>0</v>
      </c>
      <c r="AD117" s="106">
        <f>IF(ISNA(MATCH($N117,'Overlap Study'!B$53:B$100,0)),0,1)</f>
        <v>0</v>
      </c>
      <c r="AH117" s="164">
        <v>122</v>
      </c>
      <c r="AI117" s="210">
        <f>SUM(AJ117:AS117)</f>
        <v>1</v>
      </c>
      <c r="AJ117" s="97">
        <f>IF(ISNA(MATCH($AH117,'Overlap Study'!$DY$186:$DY$245,0)),0,1)</f>
        <v>0</v>
      </c>
      <c r="AK117" s="97">
        <f>IF(ISNA(MATCH($AH117,'Overlap Study'!$DJ$186:$DJ$233,0)),0,1)</f>
        <v>0</v>
      </c>
      <c r="AL117" s="99">
        <f>IF(ISNA(MATCH($AH117,'Overlap Study'!$CU$186:$CU$233,0)),0,1)</f>
        <v>0</v>
      </c>
      <c r="AM117" s="99">
        <f>IF(ISNA(MATCH($AH117,'Overlap Study'!$CG$186:$CG$233,0)),0,1)</f>
        <v>0</v>
      </c>
      <c r="AN117" s="97">
        <f>IF(ISNA(MATCH($AH117,'Overlap Study'!$BU$186:$BU$233,0)),0,1)</f>
        <v>0</v>
      </c>
      <c r="AO117" s="97">
        <f>IF(ISNA(MATCH(AH117,'Overlap Study'!BJ$186:BJ$233,0)),0,1)</f>
        <v>0</v>
      </c>
      <c r="AP117" s="97">
        <f>IF(ISNA(MATCH($AH117,'Overlap Study'!AZ$186:AZ$233,0)),0,1)</f>
        <v>0</v>
      </c>
      <c r="AQ117" s="97">
        <f>IF(ISNA(MATCH($AH117,'Overlap Study'!AT$186:AT$233,0)),0,1)</f>
        <v>0</v>
      </c>
      <c r="AR117" s="97">
        <f>IF(ISNA(MATCH($AH117,'Overlap Study'!AN$186:AN$233,0)),0,1)</f>
        <v>1</v>
      </c>
      <c r="AS117" s="97">
        <f>IF(ISNA(MATCH($AH117,'Overlap Study'!AH$186:AH$233,0)),0,1)</f>
        <v>0</v>
      </c>
      <c r="AT117" s="97">
        <f>IF(ISNA(MATCH(AH117,'Overlap Study'!$AB$186:$AB$233,0)),0,1)</f>
        <v>0</v>
      </c>
      <c r="AU117" s="97">
        <f>IF(ISNA(MATCH($AH117,'Overlap Study'!$V$186:$V$233,0)),0,1)</f>
        <v>0</v>
      </c>
      <c r="AV117" s="97">
        <f>IF(ISNA(MATCH($AH117,'Overlap Study'!$P$186:$P$233,0)),0,1)</f>
        <v>0</v>
      </c>
      <c r="AW117" s="97"/>
      <c r="AX117" s="106"/>
      <c r="AZ117" s="153"/>
      <c r="BC117" s="166">
        <v>1503</v>
      </c>
      <c r="BD117" s="105">
        <f>SUM(BE117:BN117)</f>
        <v>1</v>
      </c>
      <c r="BE117" s="112">
        <f>IF(ISNA(MATCH($BC117,'Overlap Study'!$DZ$186:$DZ$240,0)),0,1)</f>
        <v>0</v>
      </c>
      <c r="BF117" s="97">
        <f>IF(ISNA(MATCH(BC117,'Overlap Study'!$DJ$240:$DJ$263,0)),0,1)</f>
        <v>0</v>
      </c>
      <c r="BG117" s="99">
        <f>IF(ISNA(MATCH(BC117,'Overlap Study'!$CU$240:$CU$263,0)),0,1)</f>
        <v>0</v>
      </c>
      <c r="BH117" s="99">
        <f>IF(ISNA(MATCH(BC117,'Overlap Study'!$CG$240:$CG$263,0)),0,1)</f>
        <v>1</v>
      </c>
      <c r="BI117" s="97">
        <f>IF(ISNA(MATCH(BC117,'Overlap Study'!$BU$240:$BU$263,0)),0,1)</f>
        <v>0</v>
      </c>
      <c r="BJ117" s="97">
        <f>IF(ISNA(MATCH(BC117,'Overlap Study'!$BJ$240:$BJ$263,0)),0,1)</f>
        <v>0</v>
      </c>
      <c r="BK117" s="97">
        <f>IF(ISNA(MATCH(BC117,'Overlap Study'!$AZ$240:$AZ$263,0)),0,1)</f>
        <v>0</v>
      </c>
      <c r="BL117" s="97">
        <f>IF(ISNA(MATCH(BC117,'Overlap Study'!$AT$240:$AT$263,0)),0,1)</f>
        <v>0</v>
      </c>
      <c r="BM117" s="97">
        <f>IF(ISNA(MATCH(BC117,'Overlap Study'!$AN$240:$AN$263,0)),0,1)</f>
        <v>0</v>
      </c>
      <c r="BN117" s="106">
        <f>IF(ISNA(MATCH(BC117,'Overlap Study'!$AH$240:$AH$263,0)),0,1)</f>
        <v>0</v>
      </c>
      <c r="BO117" s="97">
        <f>IF(ISNA(MATCH(BC117,'Overlap Study'!$AB$240:$AB$263,0)),0,1)</f>
        <v>0</v>
      </c>
      <c r="BP117" s="97">
        <f>IF(ISNA(MATCH(BC117,'Overlap Study'!$V$240:$V$263,0)),0,1)</f>
        <v>0</v>
      </c>
      <c r="BQ117" s="97">
        <f>IF(ISNA(MATCH(BC117,'Overlap Study'!$P$240:$P$263,0)),0,1)</f>
        <v>0</v>
      </c>
      <c r="BR117" s="97"/>
      <c r="BS117" s="106"/>
      <c r="BT117">
        <f t="shared" si="11"/>
        <v>6</v>
      </c>
    </row>
    <row r="118" spans="12:72" x14ac:dyDescent="0.2">
      <c r="L118" s="118">
        <f t="shared" si="10"/>
        <v>117</v>
      </c>
      <c r="N118" s="105">
        <v>2137</v>
      </c>
      <c r="O118" s="210">
        <f>SUM(P118:Y118)</f>
        <v>3</v>
      </c>
      <c r="P118" s="97">
        <f>IF(ISNA(MATCH(N118,'Overlap Study'!DY$62:DY$174,0)),0,1)</f>
        <v>1</v>
      </c>
      <c r="Q118" s="97">
        <f>IF(ISNA(MATCH(N118,'Overlap Study'!DJ$62:DJ$157,0)),0,1)</f>
        <v>0</v>
      </c>
      <c r="R118" s="99">
        <f>IF(ISNA(MATCH(N118,'Overlap Study'!CU$62:CU$157,0)),0,1)</f>
        <v>0</v>
      </c>
      <c r="S118" s="99">
        <f>IF(ISNA(MATCH(N118,'Overlap Study'!CG$62:CG$157,0)),0,1)</f>
        <v>1</v>
      </c>
      <c r="T118" s="97">
        <f>IF(ISNA(MATCH(N118,'Overlap Study'!BU$62:BU$157,0)),0,1)</f>
        <v>1</v>
      </c>
      <c r="U118" s="97">
        <f>IF(ISNA(MATCH(N118,'Overlap Study'!BJ$62:BJ$157,0)),0,1)</f>
        <v>0</v>
      </c>
      <c r="V118" s="97">
        <f>IF(ISNA(MATCH($N118,'Overlap Study'!AZ$62:AZ$157,0)),0,1)</f>
        <v>0</v>
      </c>
      <c r="W118" s="97">
        <f>IF(ISNA(MATCH($N118,'Overlap Study'!AT$62:AT$157,0)),0,1)</f>
        <v>0</v>
      </c>
      <c r="X118" s="97">
        <f>IF(ISNA(MATCH($N118,'Overlap Study'!AN$62:AN$157,0)),0,1)</f>
        <v>0</v>
      </c>
      <c r="Y118" s="106">
        <f>IF(ISNA(MATCH($N118,'Overlap Study'!AH$62:AH$157,0)),0,1)</f>
        <v>0</v>
      </c>
      <c r="Z118" s="97">
        <f>IF(ISNA(MATCH($N118,'Overlap Study'!AB$62:AB$157,0)),0,1)</f>
        <v>0</v>
      </c>
      <c r="AA118" s="97">
        <f>IF(ISNA(MATCH($N118,'Overlap Study'!V$62:V$157,0)),0,1)</f>
        <v>0</v>
      </c>
      <c r="AB118" s="97">
        <f>IF(ISNA(MATCH($N118,'Overlap Study'!P$62:P$157,0)),0,1)</f>
        <v>0</v>
      </c>
      <c r="AC118" s="97">
        <f>IF(ISNA(MATCH($N118,'Overlap Study'!H$53:H$132,0)),0,1)</f>
        <v>0</v>
      </c>
      <c r="AD118" s="106">
        <f>IF(ISNA(MATCH($N118,'Overlap Study'!B$53:B$100,0)),0,1)</f>
        <v>0</v>
      </c>
      <c r="AH118" s="164">
        <v>128</v>
      </c>
      <c r="AI118" s="210">
        <f>SUM(AJ118:AS118)</f>
        <v>1</v>
      </c>
      <c r="AJ118" s="97">
        <f>IF(ISNA(MATCH($AH118,'Overlap Study'!$DY$186:$DY$245,0)),0,1)</f>
        <v>0</v>
      </c>
      <c r="AK118" s="97">
        <f>IF(ISNA(MATCH($AH118,'Overlap Study'!$DJ$186:$DJ$233,0)),0,1)</f>
        <v>1</v>
      </c>
      <c r="AL118" s="99">
        <f>IF(ISNA(MATCH($AH118,'Overlap Study'!$CU$186:$CU$233,0)),0,1)</f>
        <v>0</v>
      </c>
      <c r="AM118" s="99">
        <f>IF(ISNA(MATCH($AH118,'Overlap Study'!$CG$186:$CG$233,0)),0,1)</f>
        <v>0</v>
      </c>
      <c r="AN118" s="97">
        <f>IF(ISNA(MATCH($AH118,'Overlap Study'!$BU$186:$BU$233,0)),0,1)</f>
        <v>0</v>
      </c>
      <c r="AO118" s="97">
        <f>IF(ISNA(MATCH(AH118,'Overlap Study'!BJ$186:BJ$233,0)),0,1)</f>
        <v>0</v>
      </c>
      <c r="AP118" s="97">
        <f>IF(ISNA(MATCH($AH118,'Overlap Study'!AZ$186:AZ$233,0)),0,1)</f>
        <v>0</v>
      </c>
      <c r="AQ118" s="97">
        <f>IF(ISNA(MATCH($AH118,'Overlap Study'!AT$186:AT$233,0)),0,1)</f>
        <v>0</v>
      </c>
      <c r="AR118" s="97">
        <f>IF(ISNA(MATCH($AH118,'Overlap Study'!AN$186:AN$233,0)),0,1)</f>
        <v>0</v>
      </c>
      <c r="AS118" s="97">
        <f>IF(ISNA(MATCH($AH118,'Overlap Study'!AH$186:AH$233,0)),0,1)</f>
        <v>0</v>
      </c>
      <c r="AT118" s="97">
        <f>IF(ISNA(MATCH(AH118,'Overlap Study'!$AB$186:$AB$233,0)),0,1)</f>
        <v>0</v>
      </c>
      <c r="AU118" s="97">
        <f>IF(ISNA(MATCH($AH118,'Overlap Study'!$V$186:$V$233,0)),0,1)</f>
        <v>0</v>
      </c>
      <c r="AV118" s="97">
        <f>IF(ISNA(MATCH($AH118,'Overlap Study'!$P$186:$P$233,0)),0,1)</f>
        <v>0</v>
      </c>
      <c r="AW118" s="97"/>
      <c r="AX118" s="106"/>
      <c r="AZ118" s="98"/>
      <c r="BC118" s="164">
        <v>1507</v>
      </c>
      <c r="BD118" s="105">
        <f>SUM(BE118:BN118)</f>
        <v>1</v>
      </c>
      <c r="BE118" s="112">
        <f>IF(ISNA(MATCH($BC118,'Overlap Study'!$DZ$186:$DZ$240,0)),0,1)</f>
        <v>0</v>
      </c>
      <c r="BF118" s="97">
        <f>IF(ISNA(MATCH(BC118,'Overlap Study'!$DJ$240:$DJ$263,0)),0,1)</f>
        <v>0</v>
      </c>
      <c r="BG118" s="99">
        <f>IF(ISNA(MATCH(BC118,'Overlap Study'!$CU$240:$CU$263,0)),0,1)</f>
        <v>0</v>
      </c>
      <c r="BH118" s="99">
        <f>IF(ISNA(MATCH(BC118,'Overlap Study'!$CG$240:$CG$263,0)),0,1)</f>
        <v>0</v>
      </c>
      <c r="BI118" s="97">
        <f>IF(ISNA(MATCH(BC118,'Overlap Study'!$BU$240:$BU$263,0)),0,1)</f>
        <v>0</v>
      </c>
      <c r="BJ118" s="97">
        <f>IF(ISNA(MATCH(BC118,'Overlap Study'!$BJ$240:$BJ$263,0)),0,1)</f>
        <v>1</v>
      </c>
      <c r="BK118" s="97">
        <f>IF(ISNA(MATCH(BC118,'Overlap Study'!$AZ$240:$AZ$263,0)),0,1)</f>
        <v>0</v>
      </c>
      <c r="BL118" s="97">
        <f>IF(ISNA(MATCH(BC118,'Overlap Study'!$AT$240:$AT$263,0)),0,1)</f>
        <v>0</v>
      </c>
      <c r="BM118" s="97">
        <f>IF(ISNA(MATCH(BC118,'Overlap Study'!$AN$240:$AN$263,0)),0,1)</f>
        <v>0</v>
      </c>
      <c r="BN118" s="106">
        <f>IF(ISNA(MATCH(BC118,'Overlap Study'!$AH$240:$AH$263,0)),0,1)</f>
        <v>0</v>
      </c>
      <c r="BO118" s="97">
        <f>IF(ISNA(MATCH(BC118,'Overlap Study'!$AB$240:$AB$263,0)),0,1)</f>
        <v>0</v>
      </c>
      <c r="BP118" s="97">
        <f>IF(ISNA(MATCH(BC118,'Overlap Study'!$V$240:$V$263,0)),0,1)</f>
        <v>0</v>
      </c>
      <c r="BQ118" s="97">
        <f>IF(ISNA(MATCH(BC118,'Overlap Study'!$P$240:$P$263,0)),0,1)</f>
        <v>0</v>
      </c>
      <c r="BR118" s="97"/>
      <c r="BS118" s="106"/>
      <c r="BT118">
        <f t="shared" si="11"/>
        <v>3</v>
      </c>
    </row>
    <row r="119" spans="12:72" x14ac:dyDescent="0.2">
      <c r="L119" s="118">
        <f t="shared" si="10"/>
        <v>118</v>
      </c>
      <c r="N119" s="105">
        <v>2169</v>
      </c>
      <c r="O119" s="210">
        <f>SUM(P119:Y119)</f>
        <v>3</v>
      </c>
      <c r="P119" s="97">
        <f>IF(ISNA(MATCH(N119,'Overlap Study'!DY$62:DY$174,0)),0,1)</f>
        <v>0</v>
      </c>
      <c r="Q119" s="97">
        <f>IF(ISNA(MATCH(N119,'Overlap Study'!DJ$62:DJ$157,0)),0,1)</f>
        <v>1</v>
      </c>
      <c r="R119" s="99">
        <f>IF(ISNA(MATCH(N119,'Overlap Study'!CU$62:CU$157,0)),0,1)</f>
        <v>1</v>
      </c>
      <c r="S119" s="99">
        <f>IF(ISNA(MATCH(N119,'Overlap Study'!CG$62:CG$157,0)),0,1)</f>
        <v>1</v>
      </c>
      <c r="T119" s="97">
        <f>IF(ISNA(MATCH(N119,'Overlap Study'!BU$62:BU$157,0)),0,1)</f>
        <v>0</v>
      </c>
      <c r="U119" s="97">
        <f>IF(ISNA(MATCH(N119,'Overlap Study'!BJ$62:BJ$157,0)),0,1)</f>
        <v>0</v>
      </c>
      <c r="V119" s="97">
        <f>IF(ISNA(MATCH($N119,'Overlap Study'!AZ$62:AZ$157,0)),0,1)</f>
        <v>0</v>
      </c>
      <c r="W119" s="97">
        <f>IF(ISNA(MATCH($N119,'Overlap Study'!AT$62:AT$157,0)),0,1)</f>
        <v>0</v>
      </c>
      <c r="X119" s="97">
        <f>IF(ISNA(MATCH($N119,'Overlap Study'!AN$62:AN$157,0)),0,1)</f>
        <v>0</v>
      </c>
      <c r="Y119" s="106">
        <f>IF(ISNA(MATCH($N119,'Overlap Study'!AH$62:AH$157,0)),0,1)</f>
        <v>0</v>
      </c>
      <c r="Z119" s="97">
        <f>IF(ISNA(MATCH($N119,'Overlap Study'!AB$62:AB$157,0)),0,1)</f>
        <v>0</v>
      </c>
      <c r="AA119" s="97">
        <f>IF(ISNA(MATCH($N119,'Overlap Study'!V$62:V$157,0)),0,1)</f>
        <v>0</v>
      </c>
      <c r="AB119" s="97">
        <f>IF(ISNA(MATCH($N119,'Overlap Study'!P$62:P$157,0)),0,1)</f>
        <v>0</v>
      </c>
      <c r="AC119" s="97">
        <f>IF(ISNA(MATCH($N119,'Overlap Study'!H$53:H$132,0)),0,1)</f>
        <v>0</v>
      </c>
      <c r="AD119" s="106">
        <f>IF(ISNA(MATCH($N119,'Overlap Study'!B$53:B$100,0)),0,1)</f>
        <v>0</v>
      </c>
      <c r="AH119" s="164">
        <v>155</v>
      </c>
      <c r="AI119" s="210">
        <f>SUM(AJ119:AS119)</f>
        <v>1</v>
      </c>
      <c r="AJ119" s="97">
        <f>IF(ISNA(MATCH($AH119,'Overlap Study'!$DY$186:$DY$245,0)),0,1)</f>
        <v>0</v>
      </c>
      <c r="AK119" s="97">
        <f>IF(ISNA(MATCH($AH119,'Overlap Study'!$DJ$186:$DJ$233,0)),0,1)</f>
        <v>0</v>
      </c>
      <c r="AL119" s="99">
        <f>IF(ISNA(MATCH($AH119,'Overlap Study'!$CU$186:$CU$233,0)),0,1)</f>
        <v>0</v>
      </c>
      <c r="AM119" s="99">
        <f>IF(ISNA(MATCH($AH119,'Overlap Study'!$CG$186:$CG$233,0)),0,1)</f>
        <v>1</v>
      </c>
      <c r="AN119" s="97">
        <f>IF(ISNA(MATCH($AH119,'Overlap Study'!$BU$186:$BU$233,0)),0,1)</f>
        <v>0</v>
      </c>
      <c r="AO119" s="97">
        <f>IF(ISNA(MATCH(AH119,'Overlap Study'!BJ$186:BJ$233,0)),0,1)</f>
        <v>0</v>
      </c>
      <c r="AP119" s="97">
        <f>IF(ISNA(MATCH($AH119,'Overlap Study'!AZ$186:AZ$233,0)),0,1)</f>
        <v>0</v>
      </c>
      <c r="AQ119" s="97">
        <f>IF(ISNA(MATCH($AH119,'Overlap Study'!AT$186:AT$233,0)),0,1)</f>
        <v>0</v>
      </c>
      <c r="AR119" s="97">
        <f>IF(ISNA(MATCH($AH119,'Overlap Study'!AN$186:AN$233,0)),0,1)</f>
        <v>0</v>
      </c>
      <c r="AS119" s="97">
        <f>IF(ISNA(MATCH($AH119,'Overlap Study'!AH$186:AH$233,0)),0,1)</f>
        <v>0</v>
      </c>
      <c r="AT119" s="97">
        <f>IF(ISNA(MATCH(AH119,'Overlap Study'!$AB$186:$AB$233,0)),0,1)</f>
        <v>0</v>
      </c>
      <c r="AU119" s="97">
        <f>IF(ISNA(MATCH($AH119,'Overlap Study'!$V$186:$V$233,0)),0,1)</f>
        <v>0</v>
      </c>
      <c r="AV119" s="97">
        <f>IF(ISNA(MATCH($AH119,'Overlap Study'!$P$186:$P$233,0)),0,1)</f>
        <v>0</v>
      </c>
      <c r="AW119" s="97"/>
      <c r="AX119" s="106"/>
      <c r="AZ119" s="98"/>
      <c r="BC119" s="164">
        <v>1510</v>
      </c>
      <c r="BD119" s="105">
        <f>SUM(BE119:BN119)</f>
        <v>1</v>
      </c>
      <c r="BE119" s="112">
        <f>IF(ISNA(MATCH($BC119,'Overlap Study'!$DZ$186:$DZ$240,0)),0,1)</f>
        <v>0</v>
      </c>
      <c r="BF119" s="97">
        <f>IF(ISNA(MATCH(BC119,'Overlap Study'!$DJ$240:$DJ$263,0)),0,1)</f>
        <v>0</v>
      </c>
      <c r="BG119" s="99">
        <f>IF(ISNA(MATCH(BC119,'Overlap Study'!$CU$240:$CU$263,0)),0,1)</f>
        <v>0</v>
      </c>
      <c r="BH119" s="99">
        <f>IF(ISNA(MATCH(BC119,'Overlap Study'!$CG$240:$CG$263,0)),0,1)</f>
        <v>0</v>
      </c>
      <c r="BI119" s="97">
        <f>IF(ISNA(MATCH(BC119,'Overlap Study'!$BU$240:$BU$263,0)),0,1)</f>
        <v>0</v>
      </c>
      <c r="BJ119" s="97">
        <f>IF(ISNA(MATCH(BC119,'Overlap Study'!$BJ$240:$BJ$263,0)),0,1)</f>
        <v>0</v>
      </c>
      <c r="BK119" s="97">
        <f>IF(ISNA(MATCH(BC119,'Overlap Study'!$AZ$240:$AZ$263,0)),0,1)</f>
        <v>0</v>
      </c>
      <c r="BL119" s="97">
        <f>IF(ISNA(MATCH(BC119,'Overlap Study'!$AT$240:$AT$263,0)),0,1)</f>
        <v>0</v>
      </c>
      <c r="BM119" s="97">
        <f>IF(ISNA(MATCH(BC119,'Overlap Study'!$AN$240:$AN$263,0)),0,1)</f>
        <v>0</v>
      </c>
      <c r="BN119" s="106">
        <f>IF(ISNA(MATCH(BC119,'Overlap Study'!$AH$240:$AH$263,0)),0,1)</f>
        <v>1</v>
      </c>
      <c r="BO119" s="97">
        <f>IF(ISNA(MATCH(BC119,'Overlap Study'!$AB$240:$AB$263,0)),0,1)</f>
        <v>0</v>
      </c>
      <c r="BP119" s="97">
        <f>IF(ISNA(MATCH(BC119,'Overlap Study'!$V$240:$V$263,0)),0,1)</f>
        <v>0</v>
      </c>
      <c r="BQ119" s="97">
        <f>IF(ISNA(MATCH(BC119,'Overlap Study'!$P$240:$P$263,0)),0,1)</f>
        <v>0</v>
      </c>
      <c r="BR119" s="97"/>
      <c r="BS119" s="106"/>
      <c r="BT119">
        <f t="shared" si="11"/>
        <v>1</v>
      </c>
    </row>
    <row r="120" spans="12:72" x14ac:dyDescent="0.2">
      <c r="L120" s="118">
        <f t="shared" si="10"/>
        <v>119</v>
      </c>
      <c r="N120" s="105">
        <v>2590</v>
      </c>
      <c r="O120" s="210">
        <f>SUM(P120:Y120)</f>
        <v>3</v>
      </c>
      <c r="P120" s="97">
        <f>IF(ISNA(MATCH(N120,'Overlap Study'!DY$62:DY$174,0)),0,1)</f>
        <v>1</v>
      </c>
      <c r="Q120" s="97">
        <f>IF(ISNA(MATCH(N120,'Overlap Study'!DJ$62:DJ$157,0)),0,1)</f>
        <v>1</v>
      </c>
      <c r="R120" s="99">
        <f>IF(ISNA(MATCH(N120,'Overlap Study'!CU$62:CU$157,0)),0,1)</f>
        <v>1</v>
      </c>
      <c r="S120" s="99">
        <f>IF(ISNA(MATCH(N120,'Overlap Study'!CG$62:CG$157,0)),0,1)</f>
        <v>0</v>
      </c>
      <c r="T120" s="97">
        <f>IF(ISNA(MATCH(N120,'Overlap Study'!BU$62:BU$157,0)),0,1)</f>
        <v>0</v>
      </c>
      <c r="U120" s="97">
        <f>IF(ISNA(MATCH(N120,'Overlap Study'!BJ$62:BJ$157,0)),0,1)</f>
        <v>0</v>
      </c>
      <c r="V120" s="97">
        <f>IF(ISNA(MATCH($N120,'Overlap Study'!AZ$62:AZ$157,0)),0,1)</f>
        <v>0</v>
      </c>
      <c r="W120" s="97">
        <f>IF(ISNA(MATCH($N120,'Overlap Study'!AT$62:AT$157,0)),0,1)</f>
        <v>0</v>
      </c>
      <c r="X120" s="97">
        <f>IF(ISNA(MATCH($N120,'Overlap Study'!AN$62:AN$157,0)),0,1)</f>
        <v>0</v>
      </c>
      <c r="Y120" s="106">
        <f>IF(ISNA(MATCH($N120,'Overlap Study'!AH$62:AH$157,0)),0,1)</f>
        <v>0</v>
      </c>
      <c r="Z120" s="97">
        <f>IF(ISNA(MATCH($N120,'Overlap Study'!AB$62:AB$157,0)),0,1)</f>
        <v>0</v>
      </c>
      <c r="AA120" s="97">
        <f>IF(ISNA(MATCH($N120,'Overlap Study'!V$62:V$157,0)),0,1)</f>
        <v>0</v>
      </c>
      <c r="AB120" s="97">
        <f>IF(ISNA(MATCH($N120,'Overlap Study'!P$62:P$157,0)),0,1)</f>
        <v>0</v>
      </c>
      <c r="AC120" s="97">
        <f>IF(ISNA(MATCH($N120,'Overlap Study'!H$53:H$132,0)),0,1)</f>
        <v>0</v>
      </c>
      <c r="AD120" s="106">
        <f>IF(ISNA(MATCH($N120,'Overlap Study'!B$53:B$100,0)),0,1)</f>
        <v>0</v>
      </c>
      <c r="AH120" s="164">
        <v>173</v>
      </c>
      <c r="AI120" s="210">
        <f>SUM(AJ120:AS120)</f>
        <v>1</v>
      </c>
      <c r="AJ120" s="97">
        <f>IF(ISNA(MATCH($AH120,'Overlap Study'!$DY$186:$DY$245,0)),0,1)</f>
        <v>0</v>
      </c>
      <c r="AK120" s="97">
        <f>IF(ISNA(MATCH($AH120,'Overlap Study'!$DJ$186:$DJ$233,0)),0,1)</f>
        <v>0</v>
      </c>
      <c r="AL120" s="99">
        <f>IF(ISNA(MATCH($AH120,'Overlap Study'!$CU$186:$CU$233,0)),0,1)</f>
        <v>0</v>
      </c>
      <c r="AM120" s="99">
        <f>IF(ISNA(MATCH($AH120,'Overlap Study'!$CG$186:$CG$233,0)),0,1)</f>
        <v>0</v>
      </c>
      <c r="AN120" s="97">
        <f>IF(ISNA(MATCH($AH120,'Overlap Study'!$BU$186:$BU$233,0)),0,1)</f>
        <v>0</v>
      </c>
      <c r="AO120" s="97">
        <f>IF(ISNA(MATCH(AH120,'Overlap Study'!BJ$186:BJ$233,0)),0,1)</f>
        <v>0</v>
      </c>
      <c r="AP120" s="97">
        <f>IF(ISNA(MATCH($AH120,'Overlap Study'!AZ$186:AZ$233,0)),0,1)</f>
        <v>0</v>
      </c>
      <c r="AQ120" s="97">
        <f>IF(ISNA(MATCH($AH120,'Overlap Study'!AT$186:AT$233,0)),0,1)</f>
        <v>1</v>
      </c>
      <c r="AR120" s="97">
        <f>IF(ISNA(MATCH($AH120,'Overlap Study'!AN$186:AN$233,0)),0,1)</f>
        <v>0</v>
      </c>
      <c r="AS120" s="97">
        <f>IF(ISNA(MATCH($AH120,'Overlap Study'!AH$186:AH$233,0)),0,1)</f>
        <v>0</v>
      </c>
      <c r="AT120" s="97">
        <f>IF(ISNA(MATCH(AH120,'Overlap Study'!$AB$186:$AB$233,0)),0,1)</f>
        <v>0</v>
      </c>
      <c r="AU120" s="97">
        <f>IF(ISNA(MATCH($AH120,'Overlap Study'!$V$186:$V$233,0)),0,1)</f>
        <v>1</v>
      </c>
      <c r="AV120" s="97">
        <f>IF(ISNA(MATCH($AH120,'Overlap Study'!$P$186:$P$233,0)),0,1)</f>
        <v>1</v>
      </c>
      <c r="AW120" s="97"/>
      <c r="AX120" s="106"/>
      <c r="AZ120" s="98"/>
      <c r="BC120" s="166">
        <v>1519</v>
      </c>
      <c r="BD120" s="105">
        <f>SUM(BE120:BN120)</f>
        <v>1</v>
      </c>
      <c r="BE120" s="112">
        <f>IF(ISNA(MATCH($BC120,'Overlap Study'!$DZ$186:$DZ$240,0)),0,1)</f>
        <v>0</v>
      </c>
      <c r="BF120" s="97">
        <f>IF(ISNA(MATCH(BC120,'Overlap Study'!$DJ$240:$DJ$263,0)),0,1)</f>
        <v>1</v>
      </c>
      <c r="BG120" s="99">
        <f>IF(ISNA(MATCH(BC120,'Overlap Study'!$CU$240:$CU$263,0)),0,1)</f>
        <v>0</v>
      </c>
      <c r="BH120" s="99">
        <f>IF(ISNA(MATCH(BC120,'Overlap Study'!$CG$240:$CG$263,0)),0,1)</f>
        <v>0</v>
      </c>
      <c r="BI120" s="97">
        <f>IF(ISNA(MATCH(BC120,'Overlap Study'!$BU$240:$BU$263,0)),0,1)</f>
        <v>0</v>
      </c>
      <c r="BJ120" s="97">
        <f>IF(ISNA(MATCH(BC120,'Overlap Study'!$BJ$240:$BJ$263,0)),0,1)</f>
        <v>0</v>
      </c>
      <c r="BK120" s="97">
        <f>IF(ISNA(MATCH(BC120,'Overlap Study'!$AZ$240:$AZ$263,0)),0,1)</f>
        <v>0</v>
      </c>
      <c r="BL120" s="97">
        <f>IF(ISNA(MATCH(BC120,'Overlap Study'!$AT$240:$AT$263,0)),0,1)</f>
        <v>0</v>
      </c>
      <c r="BM120" s="97">
        <f>IF(ISNA(MATCH(BC120,'Overlap Study'!$AN$240:$AN$263,0)),0,1)</f>
        <v>0</v>
      </c>
      <c r="BN120" s="106">
        <f>IF(ISNA(MATCH(BC120,'Overlap Study'!$AH$240:$AH$263,0)),0,1)</f>
        <v>0</v>
      </c>
      <c r="BO120" s="97">
        <f>IF(ISNA(MATCH(BC120,'Overlap Study'!$AB$240:$AB$263,0)),0,1)</f>
        <v>0</v>
      </c>
      <c r="BP120" s="97">
        <f>IF(ISNA(MATCH(BC120,'Overlap Study'!$V$240:$V$263,0)),0,1)</f>
        <v>0</v>
      </c>
      <c r="BQ120" s="97">
        <f>IF(ISNA(MATCH(BC120,'Overlap Study'!$P$240:$P$263,0)),0,1)</f>
        <v>0</v>
      </c>
      <c r="BR120" s="97"/>
      <c r="BS120" s="106"/>
      <c r="BT120">
        <f t="shared" si="11"/>
        <v>5</v>
      </c>
    </row>
    <row r="121" spans="12:72" x14ac:dyDescent="0.2">
      <c r="L121" s="118">
        <f t="shared" si="10"/>
        <v>120</v>
      </c>
      <c r="N121" s="108">
        <v>2826</v>
      </c>
      <c r="O121" s="210">
        <f>SUM(P121:Y121)</f>
        <v>3</v>
      </c>
      <c r="P121" s="97">
        <f>IF(ISNA(MATCH(N121,'Overlap Study'!DY$62:DY$174,0)),0,1)</f>
        <v>0</v>
      </c>
      <c r="Q121" s="97">
        <f>IF(ISNA(MATCH(N121,'Overlap Study'!DJ$62:DJ$157,0)),0,1)</f>
        <v>1</v>
      </c>
      <c r="R121" s="99">
        <f>IF(ISNA(MATCH(N121,'Overlap Study'!CU$62:CU$157,0)),0,1)</f>
        <v>1</v>
      </c>
      <c r="S121" s="99">
        <f>IF(ISNA(MATCH(N121,'Overlap Study'!CG$62:CG$157,0)),0,1)</f>
        <v>1</v>
      </c>
      <c r="T121" s="97">
        <f>IF(ISNA(MATCH(N121,'Overlap Study'!BU$62:BU$157,0)),0,1)</f>
        <v>0</v>
      </c>
      <c r="U121" s="97">
        <f>IF(ISNA(MATCH(N121,'Overlap Study'!BJ$62:BJ$157,0)),0,1)</f>
        <v>0</v>
      </c>
      <c r="V121" s="97">
        <f>IF(ISNA(MATCH($N121,'Overlap Study'!AZ$62:AZ$157,0)),0,1)</f>
        <v>0</v>
      </c>
      <c r="W121" s="97">
        <f>IF(ISNA(MATCH($N121,'Overlap Study'!AT$62:AT$157,0)),0,1)</f>
        <v>0</v>
      </c>
      <c r="X121" s="97">
        <f>IF(ISNA(MATCH($N121,'Overlap Study'!AN$62:AN$157,0)),0,1)</f>
        <v>0</v>
      </c>
      <c r="Y121" s="106">
        <f>IF(ISNA(MATCH($N121,'Overlap Study'!AH$62:AH$157,0)),0,1)</f>
        <v>0</v>
      </c>
      <c r="Z121" s="97">
        <f>IF(ISNA(MATCH($N121,'Overlap Study'!AB$62:AB$157,0)),0,1)</f>
        <v>0</v>
      </c>
      <c r="AA121" s="97">
        <f>IF(ISNA(MATCH($N121,'Overlap Study'!V$62:V$157,0)),0,1)</f>
        <v>0</v>
      </c>
      <c r="AB121" s="97">
        <f>IF(ISNA(MATCH($N121,'Overlap Study'!P$62:P$157,0)),0,1)</f>
        <v>0</v>
      </c>
      <c r="AC121" s="97">
        <f>IF(ISNA(MATCH($N121,'Overlap Study'!H$53:H$132,0)),0,1)</f>
        <v>0</v>
      </c>
      <c r="AD121" s="106">
        <f>IF(ISNA(MATCH($N121,'Overlap Study'!B$53:B$100,0)),0,1)</f>
        <v>0</v>
      </c>
      <c r="AH121" s="166">
        <v>176</v>
      </c>
      <c r="AI121" s="210">
        <f>SUM(AJ121:AS121)</f>
        <v>1</v>
      </c>
      <c r="AJ121" s="97">
        <f>IF(ISNA(MATCH($AH121,'Overlap Study'!$DY$186:$DY$245,0)),0,1)</f>
        <v>0</v>
      </c>
      <c r="AK121" s="97">
        <f>IF(ISNA(MATCH($AH121,'Overlap Study'!$DJ$186:$DJ$233,0)),0,1)</f>
        <v>0</v>
      </c>
      <c r="AL121" s="99">
        <f>IF(ISNA(MATCH($AH121,'Overlap Study'!$CU$186:$CU$233,0)),0,1)</f>
        <v>0</v>
      </c>
      <c r="AM121" s="99">
        <f>IF(ISNA(MATCH($AH121,'Overlap Study'!$CG$186:$CG$233,0)),0,1)</f>
        <v>0</v>
      </c>
      <c r="AN121" s="97">
        <f>IF(ISNA(MATCH($AH121,'Overlap Study'!$BU$186:$BU$233,0)),0,1)</f>
        <v>0</v>
      </c>
      <c r="AO121" s="97">
        <f>IF(ISNA(MATCH(AH121,'Overlap Study'!BJ$186:BJ$233,0)),0,1)</f>
        <v>0</v>
      </c>
      <c r="AP121" s="97">
        <f>IF(ISNA(MATCH($AH121,'Overlap Study'!AZ$186:AZ$233,0)),0,1)</f>
        <v>0</v>
      </c>
      <c r="AQ121" s="97">
        <f>IF(ISNA(MATCH($AH121,'Overlap Study'!AT$186:AT$233,0)),0,1)</f>
        <v>0</v>
      </c>
      <c r="AR121" s="97">
        <f>IF(ISNA(MATCH($AH121,'Overlap Study'!AN$186:AN$233,0)),0,1)</f>
        <v>1</v>
      </c>
      <c r="AS121" s="97">
        <f>IF(ISNA(MATCH($AH121,'Overlap Study'!AH$186:AH$233,0)),0,1)</f>
        <v>0</v>
      </c>
      <c r="AT121" s="97">
        <f>IF(ISNA(MATCH(AH121,'Overlap Study'!$AB$186:$AB$233,0)),0,1)</f>
        <v>1</v>
      </c>
      <c r="AU121" s="97">
        <f>IF(ISNA(MATCH($AH121,'Overlap Study'!$V$186:$V$233,0)),0,1)</f>
        <v>0</v>
      </c>
      <c r="AV121" s="97">
        <f>IF(ISNA(MATCH($AH121,'Overlap Study'!$P$186:$P$233,0)),0,1)</f>
        <v>0</v>
      </c>
      <c r="AW121" s="97"/>
      <c r="AX121" s="106"/>
      <c r="AZ121" s="98"/>
      <c r="BC121" s="164">
        <v>1538</v>
      </c>
      <c r="BD121" s="105">
        <f>SUM(BE121:BN121)</f>
        <v>1</v>
      </c>
      <c r="BE121" s="112">
        <f>IF(ISNA(MATCH($BC121,'Overlap Study'!$DZ$186:$DZ$240,0)),0,1)</f>
        <v>0</v>
      </c>
      <c r="BF121" s="97">
        <f>IF(ISNA(MATCH(BC121,'Overlap Study'!$DJ$240:$DJ$263,0)),0,1)</f>
        <v>1</v>
      </c>
      <c r="BG121" s="99">
        <f>IF(ISNA(MATCH(BC121,'Overlap Study'!$CU$240:$CU$263,0)),0,1)</f>
        <v>0</v>
      </c>
      <c r="BH121" s="99">
        <f>IF(ISNA(MATCH(BC121,'Overlap Study'!$CG$240:$CG$263,0)),0,1)</f>
        <v>0</v>
      </c>
      <c r="BI121" s="97">
        <f>IF(ISNA(MATCH(BC121,'Overlap Study'!$BU$240:$BU$263,0)),0,1)</f>
        <v>0</v>
      </c>
      <c r="BJ121" s="97">
        <f>IF(ISNA(MATCH(BC121,'Overlap Study'!$BJ$240:$BJ$263,0)),0,1)</f>
        <v>0</v>
      </c>
      <c r="BK121" s="97">
        <f>IF(ISNA(MATCH(BC121,'Overlap Study'!$AZ$240:$AZ$263,0)),0,1)</f>
        <v>0</v>
      </c>
      <c r="BL121" s="97">
        <f>IF(ISNA(MATCH(BC121,'Overlap Study'!$AT$240:$AT$263,0)),0,1)</f>
        <v>0</v>
      </c>
      <c r="BM121" s="97">
        <f>IF(ISNA(MATCH(BC121,'Overlap Study'!$AN$240:$AN$263,0)),0,1)</f>
        <v>0</v>
      </c>
      <c r="BN121" s="106">
        <f>IF(ISNA(MATCH(BC121,'Overlap Study'!$AH$240:$AH$263,0)),0,1)</f>
        <v>0</v>
      </c>
      <c r="BO121" s="97">
        <f>IF(ISNA(MATCH(BC121,'Overlap Study'!$AB$240:$AB$263,0)),0,1)</f>
        <v>0</v>
      </c>
      <c r="BP121" s="97">
        <f>IF(ISNA(MATCH(BC121,'Overlap Study'!$V$240:$V$263,0)),0,1)</f>
        <v>0</v>
      </c>
      <c r="BQ121" s="97">
        <f>IF(ISNA(MATCH(BC121,'Overlap Study'!$P$240:$P$263,0)),0,1)</f>
        <v>0</v>
      </c>
      <c r="BR121" s="97"/>
      <c r="BS121" s="106"/>
      <c r="BT121">
        <f t="shared" si="11"/>
        <v>5</v>
      </c>
    </row>
    <row r="122" spans="12:72" x14ac:dyDescent="0.2">
      <c r="L122" s="118">
        <f t="shared" si="10"/>
        <v>121</v>
      </c>
      <c r="N122" s="105">
        <v>3098</v>
      </c>
      <c r="O122" s="210">
        <f>SUM(P122:Y122)</f>
        <v>3</v>
      </c>
      <c r="P122" s="97">
        <f>IF(ISNA(MATCH(N122,'Overlap Study'!DY$62:DY$174,0)),0,1)</f>
        <v>1</v>
      </c>
      <c r="Q122" s="97">
        <f>IF(ISNA(MATCH(N122,'Overlap Study'!DJ$62:DJ$157,0)),0,1)</f>
        <v>0</v>
      </c>
      <c r="R122" s="99">
        <f>IF(ISNA(MATCH(N122,'Overlap Study'!CU$62:CU$157,0)),0,1)</f>
        <v>1</v>
      </c>
      <c r="S122" s="99">
        <f>IF(ISNA(MATCH(N122,'Overlap Study'!CG$62:CG$157,0)),0,1)</f>
        <v>1</v>
      </c>
      <c r="T122" s="97">
        <f>IF(ISNA(MATCH(N122,'Overlap Study'!BU$62:BU$157,0)),0,1)</f>
        <v>0</v>
      </c>
      <c r="U122" s="97">
        <f>IF(ISNA(MATCH(N122,'Overlap Study'!BJ$62:BJ$157,0)),0,1)</f>
        <v>0</v>
      </c>
      <c r="V122" s="97">
        <f>IF(ISNA(MATCH($N122,'Overlap Study'!AZ$62:AZ$157,0)),0,1)</f>
        <v>0</v>
      </c>
      <c r="W122" s="97">
        <f>IF(ISNA(MATCH($N122,'Overlap Study'!AT$62:AT$157,0)),0,1)</f>
        <v>0</v>
      </c>
      <c r="X122" s="97">
        <f>IF(ISNA(MATCH($N122,'Overlap Study'!AN$62:AN$157,0)),0,1)</f>
        <v>0</v>
      </c>
      <c r="Y122" s="106">
        <f>IF(ISNA(MATCH($N122,'Overlap Study'!AH$62:AH$157,0)),0,1)</f>
        <v>0</v>
      </c>
      <c r="Z122" s="97">
        <f>IF(ISNA(MATCH($N122,'Overlap Study'!AB$62:AB$157,0)),0,1)</f>
        <v>0</v>
      </c>
      <c r="AA122" s="97">
        <f>IF(ISNA(MATCH($N122,'Overlap Study'!V$62:V$157,0)),0,1)</f>
        <v>0</v>
      </c>
      <c r="AB122" s="97">
        <f>IF(ISNA(MATCH($N122,'Overlap Study'!P$62:P$157,0)),0,1)</f>
        <v>0</v>
      </c>
      <c r="AC122" s="97">
        <f>IF(ISNA(MATCH($N122,'Overlap Study'!H$53:H$132,0)),0,1)</f>
        <v>0</v>
      </c>
      <c r="AD122" s="106">
        <f>IF(ISNA(MATCH($N122,'Overlap Study'!B$53:B$100,0)),0,1)</f>
        <v>0</v>
      </c>
      <c r="AH122" s="164">
        <v>180</v>
      </c>
      <c r="AI122" s="210">
        <f>SUM(AJ122:AS122)</f>
        <v>1</v>
      </c>
      <c r="AJ122" s="97">
        <f>IF(ISNA(MATCH($AH122,'Overlap Study'!$DY$186:$DY$245,0)),0,1)</f>
        <v>0</v>
      </c>
      <c r="AK122" s="97">
        <f>IF(ISNA(MATCH($AH122,'Overlap Study'!$DJ$186:$DJ$233,0)),0,1)</f>
        <v>0</v>
      </c>
      <c r="AL122" s="99">
        <f>IF(ISNA(MATCH($AH122,'Overlap Study'!$CU$186:$CU$233,0)),0,1)</f>
        <v>1</v>
      </c>
      <c r="AM122" s="99">
        <f>IF(ISNA(MATCH($AH122,'Overlap Study'!$CG$186:$CG$233,0)),0,1)</f>
        <v>0</v>
      </c>
      <c r="AN122" s="97">
        <f>IF(ISNA(MATCH($AH122,'Overlap Study'!$BU$186:$BU$233,0)),0,1)</f>
        <v>0</v>
      </c>
      <c r="AO122" s="97">
        <f>IF(ISNA(MATCH(AH122,'Overlap Study'!BJ$186:BJ$233,0)),0,1)</f>
        <v>0</v>
      </c>
      <c r="AP122" s="97">
        <f>IF(ISNA(MATCH($AH122,'Overlap Study'!AZ$186:AZ$233,0)),0,1)</f>
        <v>0</v>
      </c>
      <c r="AQ122" s="97">
        <f>IF(ISNA(MATCH($AH122,'Overlap Study'!AT$186:AT$233,0)),0,1)</f>
        <v>0</v>
      </c>
      <c r="AR122" s="97">
        <f>IF(ISNA(MATCH($AH122,'Overlap Study'!AN$186:AN$233,0)),0,1)</f>
        <v>0</v>
      </c>
      <c r="AS122" s="97">
        <f>IF(ISNA(MATCH($AH122,'Overlap Study'!AH$186:AH$233,0)),0,1)</f>
        <v>0</v>
      </c>
      <c r="AT122" s="97">
        <f>IF(ISNA(MATCH(AH122,'Overlap Study'!$AB$186:$AB$233,0)),0,1)</f>
        <v>0</v>
      </c>
      <c r="AU122" s="97">
        <f>IF(ISNA(MATCH($AH122,'Overlap Study'!$V$186:$V$233,0)),0,1)</f>
        <v>1</v>
      </c>
      <c r="AV122" s="97">
        <f>IF(ISNA(MATCH($AH122,'Overlap Study'!$P$186:$P$233,0)),0,1)</f>
        <v>1</v>
      </c>
      <c r="AW122" s="97"/>
      <c r="AX122" s="106"/>
      <c r="AZ122" s="98"/>
      <c r="BC122" s="164">
        <v>1577</v>
      </c>
      <c r="BD122" s="105">
        <f>SUM(BE122:BN122)</f>
        <v>1</v>
      </c>
      <c r="BE122" s="112">
        <f>IF(ISNA(MATCH($BC122,'Overlap Study'!$DZ$186:$DZ$240,0)),0,1)</f>
        <v>0</v>
      </c>
      <c r="BF122" s="97">
        <f>IF(ISNA(MATCH(BC122,'Overlap Study'!$DJ$240:$DJ$263,0)),0,1)</f>
        <v>0</v>
      </c>
      <c r="BG122" s="99">
        <f>IF(ISNA(MATCH(BC122,'Overlap Study'!$CU$240:$CU$263,0)),0,1)</f>
        <v>0</v>
      </c>
      <c r="BH122" s="99">
        <f>IF(ISNA(MATCH(BC122,'Overlap Study'!$CG$240:$CG$263,0)),0,1)</f>
        <v>0</v>
      </c>
      <c r="BI122" s="97">
        <f>IF(ISNA(MATCH(BC122,'Overlap Study'!$BU$240:$BU$263,0)),0,1)</f>
        <v>0</v>
      </c>
      <c r="BJ122" s="97">
        <f>IF(ISNA(MATCH(BC122,'Overlap Study'!$BJ$240:$BJ$263,0)),0,1)</f>
        <v>0</v>
      </c>
      <c r="BK122" s="97">
        <f>IF(ISNA(MATCH(BC122,'Overlap Study'!$AZ$240:$AZ$263,0)),0,1)</f>
        <v>1</v>
      </c>
      <c r="BL122" s="97">
        <f>IF(ISNA(MATCH(BC122,'Overlap Study'!$AT$240:$AT$263,0)),0,1)</f>
        <v>0</v>
      </c>
      <c r="BM122" s="97">
        <f>IF(ISNA(MATCH(BC122,'Overlap Study'!$AN$240:$AN$263,0)),0,1)</f>
        <v>0</v>
      </c>
      <c r="BN122" s="106">
        <f>IF(ISNA(MATCH(BC122,'Overlap Study'!$AH$240:$AH$263,0)),0,1)</f>
        <v>0</v>
      </c>
      <c r="BO122" s="97">
        <f>IF(ISNA(MATCH(BC122,'Overlap Study'!$AB$240:$AB$263,0)),0,1)</f>
        <v>0</v>
      </c>
      <c r="BP122" s="97">
        <f>IF(ISNA(MATCH(BC122,'Overlap Study'!$V$240:$V$263,0)),0,1)</f>
        <v>0</v>
      </c>
      <c r="BQ122" s="97">
        <f>IF(ISNA(MATCH(BC122,'Overlap Study'!$P$240:$P$263,0)),0,1)</f>
        <v>0</v>
      </c>
      <c r="BR122" s="97"/>
      <c r="BS122" s="106"/>
      <c r="BT122">
        <f t="shared" si="11"/>
        <v>1</v>
      </c>
    </row>
    <row r="123" spans="12:72" x14ac:dyDescent="0.2">
      <c r="L123" s="118">
        <f t="shared" si="10"/>
        <v>122</v>
      </c>
      <c r="N123" s="105">
        <v>3539</v>
      </c>
      <c r="O123" s="210">
        <f>SUM(P123:Y123)</f>
        <v>3</v>
      </c>
      <c r="P123" s="97">
        <f>IF(ISNA(MATCH(N123,'Overlap Study'!DY$62:DY$174,0)),0,1)</f>
        <v>1</v>
      </c>
      <c r="Q123" s="97">
        <f>IF(ISNA(MATCH(N123,'Overlap Study'!DJ$62:DJ$157,0)),0,1)</f>
        <v>1</v>
      </c>
      <c r="R123" s="99">
        <f>IF(ISNA(MATCH(N123,'Overlap Study'!CU$62:CU$157,0)),0,1)</f>
        <v>0</v>
      </c>
      <c r="S123" s="99">
        <f>IF(ISNA(MATCH(N123,'Overlap Study'!CG$62:CG$157,0)),0,1)</f>
        <v>1</v>
      </c>
      <c r="T123" s="97">
        <f>IF(ISNA(MATCH(N123,'Overlap Study'!BU$62:BU$157,0)),0,1)</f>
        <v>0</v>
      </c>
      <c r="U123" s="97">
        <f>IF(ISNA(MATCH(N123,'Overlap Study'!BJ$62:BJ$157,0)),0,1)</f>
        <v>0</v>
      </c>
      <c r="V123" s="97">
        <f>IF(ISNA(MATCH($N123,'Overlap Study'!AZ$62:AZ$157,0)),0,1)</f>
        <v>0</v>
      </c>
      <c r="W123" s="97">
        <f>IF(ISNA(MATCH($N123,'Overlap Study'!AT$62:AT$157,0)),0,1)</f>
        <v>0</v>
      </c>
      <c r="X123" s="97">
        <f>IF(ISNA(MATCH($N123,'Overlap Study'!AN$62:AN$157,0)),0,1)</f>
        <v>0</v>
      </c>
      <c r="Y123" s="106">
        <f>IF(ISNA(MATCH($N123,'Overlap Study'!AH$62:AH$157,0)),0,1)</f>
        <v>0</v>
      </c>
      <c r="Z123" s="97">
        <f>IF(ISNA(MATCH($N123,'Overlap Study'!AB$62:AB$157,0)),0,1)</f>
        <v>0</v>
      </c>
      <c r="AA123" s="97">
        <f>IF(ISNA(MATCH($N123,'Overlap Study'!V$62:V$157,0)),0,1)</f>
        <v>0</v>
      </c>
      <c r="AB123" s="97">
        <f>IF(ISNA(MATCH($N123,'Overlap Study'!P$62:P$157,0)),0,1)</f>
        <v>0</v>
      </c>
      <c r="AC123" s="97">
        <f>IF(ISNA(MATCH($N123,'Overlap Study'!H$53:H$132,0)),0,1)</f>
        <v>0</v>
      </c>
      <c r="AD123" s="106">
        <f>IF(ISNA(MATCH($N123,'Overlap Study'!B$53:B$100,0)),0,1)</f>
        <v>0</v>
      </c>
      <c r="AH123" s="164">
        <v>181</v>
      </c>
      <c r="AI123" s="210">
        <f>SUM(AJ123:AS123)</f>
        <v>1</v>
      </c>
      <c r="AJ123" s="97">
        <f>IF(ISNA(MATCH($AH123,'Overlap Study'!$DY$186:$DY$245,0)),0,1)</f>
        <v>0</v>
      </c>
      <c r="AK123" s="97">
        <f>IF(ISNA(MATCH($AH123,'Overlap Study'!$DJ$186:$DJ$233,0)),0,1)</f>
        <v>0</v>
      </c>
      <c r="AL123" s="99">
        <f>IF(ISNA(MATCH($AH123,'Overlap Study'!$CU$186:$CU$233,0)),0,1)</f>
        <v>1</v>
      </c>
      <c r="AM123" s="99">
        <f>IF(ISNA(MATCH($AH123,'Overlap Study'!$CG$186:$CG$233,0)),0,1)</f>
        <v>0</v>
      </c>
      <c r="AN123" s="97">
        <f>IF(ISNA(MATCH($AH123,'Overlap Study'!$BU$186:$BU$233,0)),0,1)</f>
        <v>0</v>
      </c>
      <c r="AO123" s="97">
        <f>IF(ISNA(MATCH(AH123,'Overlap Study'!BJ$186:BJ$233,0)),0,1)</f>
        <v>0</v>
      </c>
      <c r="AP123" s="97">
        <f>IF(ISNA(MATCH($AH123,'Overlap Study'!AZ$186:AZ$233,0)),0,1)</f>
        <v>0</v>
      </c>
      <c r="AQ123" s="97">
        <f>IF(ISNA(MATCH($AH123,'Overlap Study'!AT$186:AT$233,0)),0,1)</f>
        <v>0</v>
      </c>
      <c r="AR123" s="97">
        <f>IF(ISNA(MATCH($AH123,'Overlap Study'!AN$186:AN$233,0)),0,1)</f>
        <v>0</v>
      </c>
      <c r="AS123" s="97">
        <f>IF(ISNA(MATCH($AH123,'Overlap Study'!AH$186:AH$233,0)),0,1)</f>
        <v>0</v>
      </c>
      <c r="AT123" s="97">
        <f>IF(ISNA(MATCH(AH123,'Overlap Study'!$AB$186:$AB$233,0)),0,1)</f>
        <v>0</v>
      </c>
      <c r="AU123" s="97">
        <f>IF(ISNA(MATCH($AH123,'Overlap Study'!$V$186:$V$233,0)),0,1)</f>
        <v>0</v>
      </c>
      <c r="AV123" s="97">
        <f>IF(ISNA(MATCH($AH123,'Overlap Study'!$P$186:$P$233,0)),0,1)</f>
        <v>0</v>
      </c>
      <c r="AW123" s="97"/>
      <c r="AX123" s="106"/>
      <c r="AZ123" s="153"/>
      <c r="BC123" s="164">
        <v>1592</v>
      </c>
      <c r="BD123" s="105">
        <f>SUM(BE123:BN123)</f>
        <v>1</v>
      </c>
      <c r="BE123" s="112">
        <f>IF(ISNA(MATCH($BC123,'Overlap Study'!$DZ$186:$DZ$240,0)),0,1)</f>
        <v>0</v>
      </c>
      <c r="BF123" s="97">
        <f>IF(ISNA(MATCH(BC123,'Overlap Study'!$DJ$240:$DJ$263,0)),0,1)</f>
        <v>0</v>
      </c>
      <c r="BG123" s="99">
        <f>IF(ISNA(MATCH(BC123,'Overlap Study'!$CU$240:$CU$263,0)),0,1)</f>
        <v>0</v>
      </c>
      <c r="BH123" s="99">
        <f>IF(ISNA(MATCH(BC123,'Overlap Study'!$CG$240:$CG$263,0)),0,1)</f>
        <v>0</v>
      </c>
      <c r="BI123" s="97">
        <f>IF(ISNA(MATCH(BC123,'Overlap Study'!$BU$240:$BU$263,0)),0,1)</f>
        <v>0</v>
      </c>
      <c r="BJ123" s="97">
        <f>IF(ISNA(MATCH(BC123,'Overlap Study'!$BJ$240:$BJ$263,0)),0,1)</f>
        <v>0</v>
      </c>
      <c r="BK123" s="97">
        <f>IF(ISNA(MATCH(BC123,'Overlap Study'!$AZ$240:$AZ$263,0)),0,1)</f>
        <v>0</v>
      </c>
      <c r="BL123" s="97">
        <f>IF(ISNA(MATCH(BC123,'Overlap Study'!$AT$240:$AT$263,0)),0,1)</f>
        <v>1</v>
      </c>
      <c r="BM123" s="97">
        <f>IF(ISNA(MATCH(BC123,'Overlap Study'!$AN$240:$AN$263,0)),0,1)</f>
        <v>0</v>
      </c>
      <c r="BN123" s="106">
        <f>IF(ISNA(MATCH(BC123,'Overlap Study'!$AH$240:$AH$263,0)),0,1)</f>
        <v>0</v>
      </c>
      <c r="BO123" s="97">
        <f>IF(ISNA(MATCH(BC123,'Overlap Study'!$AB$240:$AB$263,0)),0,1)</f>
        <v>0</v>
      </c>
      <c r="BP123" s="97">
        <f>IF(ISNA(MATCH(BC123,'Overlap Study'!$V$240:$V$263,0)),0,1)</f>
        <v>0</v>
      </c>
      <c r="BQ123" s="97">
        <f>IF(ISNA(MATCH(BC123,'Overlap Study'!$P$240:$P$263,0)),0,1)</f>
        <v>0</v>
      </c>
      <c r="BR123" s="97"/>
      <c r="BS123" s="106"/>
      <c r="BT123">
        <f t="shared" si="11"/>
        <v>6</v>
      </c>
    </row>
    <row r="124" spans="12:72" x14ac:dyDescent="0.2">
      <c r="L124" s="118">
        <f t="shared" si="10"/>
        <v>123</v>
      </c>
      <c r="N124" s="204">
        <v>4334</v>
      </c>
      <c r="O124" s="210">
        <f>SUM(P124:Y124)</f>
        <v>3</v>
      </c>
      <c r="P124" s="97">
        <f>IF(ISNA(MATCH(N124,'Overlap Study'!DY$62:DY$174,0)),0,1)</f>
        <v>1</v>
      </c>
      <c r="Q124" s="97">
        <f>IF(ISNA(MATCH(N124,'Overlap Study'!DJ$62:DJ$157,0)),0,1)</f>
        <v>1</v>
      </c>
      <c r="R124" s="99">
        <f>IF(ISNA(MATCH(N124,'Overlap Study'!CU$62:CU$157,0)),0,1)</f>
        <v>1</v>
      </c>
      <c r="S124" s="99">
        <f>IF(ISNA(MATCH(N124,'Overlap Study'!CG$62:CG$157,0)),0,1)</f>
        <v>0</v>
      </c>
      <c r="T124" s="97">
        <f>IF(ISNA(MATCH(N124,'Overlap Study'!BU$62:BU$157,0)),0,1)</f>
        <v>0</v>
      </c>
      <c r="U124" s="97">
        <f>IF(ISNA(MATCH(N124,'Overlap Study'!BJ$62:BJ$157,0)),0,1)</f>
        <v>0</v>
      </c>
      <c r="V124" s="97">
        <f>IF(ISNA(MATCH($N124,'Overlap Study'!AZ$62:AZ$157,0)),0,1)</f>
        <v>0</v>
      </c>
      <c r="W124" s="97">
        <f>IF(ISNA(MATCH($N124,'Overlap Study'!AT$62:AT$157,0)),0,1)</f>
        <v>0</v>
      </c>
      <c r="X124" s="97">
        <f>IF(ISNA(MATCH($N124,'Overlap Study'!AN$62:AN$157,0)),0,1)</f>
        <v>0</v>
      </c>
      <c r="Y124" s="106">
        <f>IF(ISNA(MATCH($N124,'Overlap Study'!AH$62:AH$157,0)),0,1)</f>
        <v>0</v>
      </c>
      <c r="Z124" s="97">
        <f>IF(ISNA(MATCH($N124,'Overlap Study'!AB$62:AB$157,0)),0,1)</f>
        <v>0</v>
      </c>
      <c r="AA124" s="97">
        <f>IF(ISNA(MATCH($N124,'Overlap Study'!V$62:V$157,0)),0,1)</f>
        <v>0</v>
      </c>
      <c r="AB124" s="97">
        <f>IF(ISNA(MATCH($N124,'Overlap Study'!P$62:P$157,0)),0,1)</f>
        <v>0</v>
      </c>
      <c r="AC124" s="97">
        <f>IF(ISNA(MATCH($N124,'Overlap Study'!H$53:H$132,0)),0,1)</f>
        <v>0</v>
      </c>
      <c r="AD124" s="106">
        <f>IF(ISNA(MATCH($N124,'Overlap Study'!B$53:B$100,0)),0,1)</f>
        <v>0</v>
      </c>
      <c r="AH124" s="164">
        <v>223</v>
      </c>
      <c r="AI124" s="210">
        <f>SUM(AJ124:AS124)</f>
        <v>1</v>
      </c>
      <c r="AJ124" s="97">
        <f>IF(ISNA(MATCH($AH124,'Overlap Study'!$DY$186:$DY$245,0)),0,1)</f>
        <v>0</v>
      </c>
      <c r="AK124" s="97">
        <f>IF(ISNA(MATCH($AH124,'Overlap Study'!$DJ$186:$DJ$233,0)),0,1)</f>
        <v>0</v>
      </c>
      <c r="AL124" s="99">
        <f>IF(ISNA(MATCH($AH124,'Overlap Study'!$CU$186:$CU$233,0)),0,1)</f>
        <v>0</v>
      </c>
      <c r="AM124" s="99">
        <f>IF(ISNA(MATCH($AH124,'Overlap Study'!$CG$186:$CG$233,0)),0,1)</f>
        <v>0</v>
      </c>
      <c r="AN124" s="97">
        <f>IF(ISNA(MATCH($AH124,'Overlap Study'!$BU$186:$BU$233,0)),0,1)</f>
        <v>0</v>
      </c>
      <c r="AO124" s="97">
        <f>IF(ISNA(MATCH(AH124,'Overlap Study'!BJ$186:BJ$233,0)),0,1)</f>
        <v>0</v>
      </c>
      <c r="AP124" s="97">
        <f>IF(ISNA(MATCH($AH124,'Overlap Study'!AZ$186:AZ$233,0)),0,1)</f>
        <v>0</v>
      </c>
      <c r="AQ124" s="97">
        <f>IF(ISNA(MATCH($AH124,'Overlap Study'!AT$186:AT$233,0)),0,1)</f>
        <v>1</v>
      </c>
      <c r="AR124" s="97">
        <f>IF(ISNA(MATCH($AH124,'Overlap Study'!AN$186:AN$233,0)),0,1)</f>
        <v>0</v>
      </c>
      <c r="AS124" s="97">
        <f>IF(ISNA(MATCH($AH124,'Overlap Study'!AH$186:AH$233,0)),0,1)</f>
        <v>0</v>
      </c>
      <c r="AT124" s="97">
        <f>IF(ISNA(MATCH(AH124,'Overlap Study'!$AB$186:$AB$233,0)),0,1)</f>
        <v>0</v>
      </c>
      <c r="AU124" s="97">
        <f>IF(ISNA(MATCH($AH124,'Overlap Study'!$V$186:$V$233,0)),0,1)</f>
        <v>0</v>
      </c>
      <c r="AV124" s="97">
        <f>IF(ISNA(MATCH($AH124,'Overlap Study'!$P$186:$P$233,0)),0,1)</f>
        <v>0</v>
      </c>
      <c r="AW124" s="97"/>
      <c r="AX124" s="106"/>
      <c r="AZ124" s="98"/>
      <c r="BC124" s="166">
        <v>1676</v>
      </c>
      <c r="BD124" s="105">
        <f>SUM(BE124:BN124)</f>
        <v>1</v>
      </c>
      <c r="BE124" s="112">
        <f>IF(ISNA(MATCH($BC124,'Overlap Study'!$DZ$186:$DZ$240,0)),0,1)</f>
        <v>0</v>
      </c>
      <c r="BF124" s="97">
        <f>IF(ISNA(MATCH(BC124,'Overlap Study'!$DJ$240:$DJ$263,0)),0,1)</f>
        <v>0</v>
      </c>
      <c r="BG124" s="99">
        <f>IF(ISNA(MATCH(BC124,'Overlap Study'!$CU$240:$CU$263,0)),0,1)</f>
        <v>0</v>
      </c>
      <c r="BH124" s="99">
        <f>IF(ISNA(MATCH(BC124,'Overlap Study'!$CG$240:$CG$263,0)),0,1)</f>
        <v>0</v>
      </c>
      <c r="BI124" s="97">
        <f>IF(ISNA(MATCH(BC124,'Overlap Study'!$BU$240:$BU$263,0)),0,1)</f>
        <v>1</v>
      </c>
      <c r="BJ124" s="97">
        <f>IF(ISNA(MATCH(BC124,'Overlap Study'!$BJ$240:$BJ$263,0)),0,1)</f>
        <v>0</v>
      </c>
      <c r="BK124" s="97">
        <f>IF(ISNA(MATCH(BC124,'Overlap Study'!$AZ$240:$AZ$263,0)),0,1)</f>
        <v>0</v>
      </c>
      <c r="BL124" s="97">
        <f>IF(ISNA(MATCH(BC124,'Overlap Study'!$AT$240:$AT$263,0)),0,1)</f>
        <v>0</v>
      </c>
      <c r="BM124" s="97">
        <f>IF(ISNA(MATCH(BC124,'Overlap Study'!$AN$240:$AN$263,0)),0,1)</f>
        <v>0</v>
      </c>
      <c r="BN124" s="106">
        <f>IF(ISNA(MATCH(BC124,'Overlap Study'!$AH$240:$AH$263,0)),0,1)</f>
        <v>0</v>
      </c>
      <c r="BO124" s="97">
        <f>IF(ISNA(MATCH(BC124,'Overlap Study'!$AB$240:$AB$263,0)),0,1)</f>
        <v>0</v>
      </c>
      <c r="BP124" s="97">
        <f>IF(ISNA(MATCH(BC124,'Overlap Study'!$V$240:$V$263,0)),0,1)</f>
        <v>0</v>
      </c>
      <c r="BQ124" s="97">
        <f>IF(ISNA(MATCH(BC124,'Overlap Study'!$P$240:$P$263,0)),0,1)</f>
        <v>0</v>
      </c>
      <c r="BR124" s="97"/>
      <c r="BS124" s="106"/>
      <c r="BT124">
        <f t="shared" si="11"/>
        <v>4</v>
      </c>
    </row>
    <row r="125" spans="12:72" x14ac:dyDescent="0.2">
      <c r="L125" s="118">
        <f t="shared" si="10"/>
        <v>124</v>
      </c>
      <c r="N125" s="204">
        <v>39</v>
      </c>
      <c r="O125" s="210">
        <f>SUM(P125:Y125)</f>
        <v>2</v>
      </c>
      <c r="P125" s="97">
        <f>IF(ISNA(MATCH(N125,'Overlap Study'!DY$62:DY$174,0)),0,1)</f>
        <v>0</v>
      </c>
      <c r="Q125" s="97">
        <f>IF(ISNA(MATCH(N125,'Overlap Study'!DJ$62:DJ$157,0)),0,1)</f>
        <v>0</v>
      </c>
      <c r="R125" s="99">
        <f>IF(ISNA(MATCH(N125,'Overlap Study'!CU$62:CU$157,0)),0,1)</f>
        <v>0</v>
      </c>
      <c r="S125" s="99">
        <f>IF(ISNA(MATCH(N125,'Overlap Study'!CG$62:CG$157,0)),0,1)</f>
        <v>0</v>
      </c>
      <c r="T125" s="97">
        <f>IF(ISNA(MATCH(N125,'Overlap Study'!BU$62:BU$157,0)),0,1)</f>
        <v>0</v>
      </c>
      <c r="U125" s="97">
        <f>IF(ISNA(MATCH(N125,'Overlap Study'!BJ$62:BJ$157,0)),0,1)</f>
        <v>0</v>
      </c>
      <c r="V125" s="97">
        <f>IF(ISNA(MATCH($N125,'Overlap Study'!AZ$62:AZ$157,0)),0,1)</f>
        <v>1</v>
      </c>
      <c r="W125" s="97">
        <f>IF(ISNA(MATCH($N125,'Overlap Study'!AT$62:AT$157,0)),0,1)</f>
        <v>1</v>
      </c>
      <c r="X125" s="97">
        <f>IF(ISNA(MATCH($N125,'Overlap Study'!AN$62:AN$157,0)),0,1)</f>
        <v>0</v>
      </c>
      <c r="Y125" s="106">
        <f>IF(ISNA(MATCH($N125,'Overlap Study'!AH$62:AH$157,0)),0,1)</f>
        <v>0</v>
      </c>
      <c r="Z125" s="97">
        <f>IF(ISNA(MATCH($N125,'Overlap Study'!AB$62:AB$157,0)),0,1)</f>
        <v>0</v>
      </c>
      <c r="AA125" s="97">
        <f>IF(ISNA(MATCH($N125,'Overlap Study'!V$62:V$157,0)),0,1)</f>
        <v>0</v>
      </c>
      <c r="AB125" s="97">
        <f>IF(ISNA(MATCH($N125,'Overlap Study'!P$62:P$157,0)),0,1)</f>
        <v>0</v>
      </c>
      <c r="AC125" s="97">
        <f>IF(ISNA(MATCH($N125,'Overlap Study'!H$53:H$132,0)),0,1)</f>
        <v>0</v>
      </c>
      <c r="AD125" s="106">
        <f>IF(ISNA(MATCH($N125,'Overlap Study'!B$53:B$100,0)),0,1)</f>
        <v>0</v>
      </c>
      <c r="AH125" s="164">
        <v>230</v>
      </c>
      <c r="AI125" s="210">
        <f>SUM(AJ125:AS125)</f>
        <v>1</v>
      </c>
      <c r="AJ125" s="97">
        <f>IF(ISNA(MATCH($AH125,'Overlap Study'!$DY$186:$DY$245,0)),0,1)</f>
        <v>0</v>
      </c>
      <c r="AK125" s="97">
        <f>IF(ISNA(MATCH($AH125,'Overlap Study'!$DJ$186:$DJ$233,0)),0,1)</f>
        <v>0</v>
      </c>
      <c r="AL125" s="99">
        <f>IF(ISNA(MATCH($AH125,'Overlap Study'!$CU$186:$CU$233,0)),0,1)</f>
        <v>0</v>
      </c>
      <c r="AM125" s="99">
        <f>IF(ISNA(MATCH($AH125,'Overlap Study'!$CG$186:$CG$233,0)),0,1)</f>
        <v>0</v>
      </c>
      <c r="AN125" s="97">
        <f>IF(ISNA(MATCH($AH125,'Overlap Study'!$BU$186:$BU$233,0)),0,1)</f>
        <v>1</v>
      </c>
      <c r="AO125" s="97">
        <f>IF(ISNA(MATCH(AH125,'Overlap Study'!BJ$186:BJ$233,0)),0,1)</f>
        <v>0</v>
      </c>
      <c r="AP125" s="97">
        <f>IF(ISNA(MATCH($AH125,'Overlap Study'!AZ$186:AZ$233,0)),0,1)</f>
        <v>0</v>
      </c>
      <c r="AQ125" s="97">
        <f>IF(ISNA(MATCH($AH125,'Overlap Study'!AT$186:AT$233,0)),0,1)</f>
        <v>0</v>
      </c>
      <c r="AR125" s="97">
        <f>IF(ISNA(MATCH($AH125,'Overlap Study'!AN$186:AN$233,0)),0,1)</f>
        <v>0</v>
      </c>
      <c r="AS125" s="97">
        <f>IF(ISNA(MATCH($AH125,'Overlap Study'!AH$186:AH$233,0)),0,1)</f>
        <v>0</v>
      </c>
      <c r="AT125" s="97">
        <f>IF(ISNA(MATCH(AH125,'Overlap Study'!$AB$186:$AB$233,0)),0,1)</f>
        <v>0</v>
      </c>
      <c r="AU125" s="97">
        <f>IF(ISNA(MATCH($AH125,'Overlap Study'!$V$186:$V$233,0)),0,1)</f>
        <v>0</v>
      </c>
      <c r="AV125" s="97">
        <f>IF(ISNA(MATCH($AH125,'Overlap Study'!$P$186:$P$233,0)),0,1)</f>
        <v>1</v>
      </c>
      <c r="AW125" s="97"/>
      <c r="AX125" s="106"/>
      <c r="AZ125" s="98"/>
      <c r="BC125" s="164">
        <v>1714</v>
      </c>
      <c r="BD125" s="105">
        <f>SUM(BE125:BN125)</f>
        <v>1</v>
      </c>
      <c r="BE125" s="112">
        <f>IF(ISNA(MATCH($BC125,'Overlap Study'!$DZ$186:$DZ$240,0)),0,1)</f>
        <v>0</v>
      </c>
      <c r="BF125" s="97">
        <f>IF(ISNA(MATCH(BC125,'Overlap Study'!$DJ$240:$DJ$263,0)),0,1)</f>
        <v>0</v>
      </c>
      <c r="BG125" s="99">
        <f>IF(ISNA(MATCH(BC125,'Overlap Study'!$CU$240:$CU$263,0)),0,1)</f>
        <v>1</v>
      </c>
      <c r="BH125" s="99">
        <f>IF(ISNA(MATCH(BC125,'Overlap Study'!$CG$240:$CG$263,0)),0,1)</f>
        <v>0</v>
      </c>
      <c r="BI125" s="97">
        <f>IF(ISNA(MATCH(BC125,'Overlap Study'!$BU$240:$BU$263,0)),0,1)</f>
        <v>0</v>
      </c>
      <c r="BJ125" s="97">
        <f>IF(ISNA(MATCH(BC125,'Overlap Study'!$BJ$240:$BJ$263,0)),0,1)</f>
        <v>0</v>
      </c>
      <c r="BK125" s="97">
        <f>IF(ISNA(MATCH(BC125,'Overlap Study'!$AZ$240:$AZ$263,0)),0,1)</f>
        <v>0</v>
      </c>
      <c r="BL125" s="97">
        <f>IF(ISNA(MATCH(BC125,'Overlap Study'!$AT$240:$AT$263,0)),0,1)</f>
        <v>0</v>
      </c>
      <c r="BM125" s="97">
        <f>IF(ISNA(MATCH(BC125,'Overlap Study'!$AN$240:$AN$263,0)),0,1)</f>
        <v>0</v>
      </c>
      <c r="BN125" s="106">
        <f>IF(ISNA(MATCH(BC125,'Overlap Study'!$AH$240:$AH$263,0)),0,1)</f>
        <v>0</v>
      </c>
      <c r="BO125" s="97">
        <f>IF(ISNA(MATCH(BC125,'Overlap Study'!$AB$240:$AB$263,0)),0,1)</f>
        <v>0</v>
      </c>
      <c r="BP125" s="97">
        <f>IF(ISNA(MATCH(BC125,'Overlap Study'!$V$240:$V$263,0)),0,1)</f>
        <v>0</v>
      </c>
      <c r="BQ125" s="97">
        <f>IF(ISNA(MATCH(BC125,'Overlap Study'!$P$240:$P$263,0)),0,1)</f>
        <v>0</v>
      </c>
      <c r="BR125" s="97"/>
      <c r="BS125" s="106"/>
      <c r="BT125">
        <f t="shared" si="11"/>
        <v>3</v>
      </c>
    </row>
    <row r="126" spans="12:72" x14ac:dyDescent="0.2">
      <c r="L126" s="118">
        <f t="shared" si="10"/>
        <v>125</v>
      </c>
      <c r="N126" s="105">
        <v>66</v>
      </c>
      <c r="O126" s="210">
        <f>SUM(P126:Y126)</f>
        <v>2</v>
      </c>
      <c r="P126" s="97">
        <f>IF(ISNA(MATCH(N126,'Overlap Study'!DY$62:DY$174,0)),0,1)</f>
        <v>0</v>
      </c>
      <c r="Q126" s="97">
        <f>IF(ISNA(MATCH(N126,'Overlap Study'!DJ$62:DJ$157,0)),0,1)</f>
        <v>0</v>
      </c>
      <c r="R126" s="99">
        <f>IF(ISNA(MATCH(N126,'Overlap Study'!CU$62:CU$157,0)),0,1)</f>
        <v>0</v>
      </c>
      <c r="S126" s="99">
        <f>IF(ISNA(MATCH(N126,'Overlap Study'!CG$62:CG$157,0)),0,1)</f>
        <v>0</v>
      </c>
      <c r="T126" s="97">
        <f>IF(ISNA(MATCH(N126,'Overlap Study'!BU$62:BU$157,0)),0,1)</f>
        <v>0</v>
      </c>
      <c r="U126" s="97">
        <f>IF(ISNA(MATCH(N126,'Overlap Study'!BJ$62:BJ$157,0)),0,1)</f>
        <v>0</v>
      </c>
      <c r="V126" s="97">
        <f>IF(ISNA(MATCH($N126,'Overlap Study'!AZ$62:AZ$157,0)),0,1)</f>
        <v>0</v>
      </c>
      <c r="W126" s="97">
        <f>IF(ISNA(MATCH($N126,'Overlap Study'!AT$62:AT$157,0)),0,1)</f>
        <v>0</v>
      </c>
      <c r="X126" s="97">
        <f>IF(ISNA(MATCH($N126,'Overlap Study'!AN$62:AN$157,0)),0,1)</f>
        <v>1</v>
      </c>
      <c r="Y126" s="106">
        <f>IF(ISNA(MATCH($N126,'Overlap Study'!AH$62:AH$157,0)),0,1)</f>
        <v>1</v>
      </c>
      <c r="Z126" s="97">
        <f>IF(ISNA(MATCH($N126,'Overlap Study'!AB$62:AB$157,0)),0,1)</f>
        <v>1</v>
      </c>
      <c r="AA126" s="97">
        <f>IF(ISNA(MATCH($N126,'Overlap Study'!V$62:V$157,0)),0,1)</f>
        <v>0</v>
      </c>
      <c r="AB126" s="97">
        <f>IF(ISNA(MATCH($N126,'Overlap Study'!P$62:P$157,0)),0,1)</f>
        <v>1</v>
      </c>
      <c r="AC126" s="97">
        <f>IF(ISNA(MATCH($N126,'Overlap Study'!H$53:H$132,0)),0,1)</f>
        <v>0</v>
      </c>
      <c r="AD126" s="106">
        <f>IF(ISNA(MATCH($N126,'Overlap Study'!B$53:B$100,0)),0,1)</f>
        <v>0</v>
      </c>
      <c r="AH126" s="164">
        <v>231</v>
      </c>
      <c r="AI126" s="210">
        <f>SUM(AJ126:AS126)</f>
        <v>1</v>
      </c>
      <c r="AJ126" s="97">
        <f>IF(ISNA(MATCH($AH126,'Overlap Study'!$DY$186:$DY$245,0)),0,1)</f>
        <v>0</v>
      </c>
      <c r="AK126" s="97">
        <f>IF(ISNA(MATCH($AH126,'Overlap Study'!$DJ$186:$DJ$233,0)),0,1)</f>
        <v>0</v>
      </c>
      <c r="AL126" s="99">
        <f>IF(ISNA(MATCH($AH126,'Overlap Study'!$CU$186:$CU$233,0)),0,1)</f>
        <v>1</v>
      </c>
      <c r="AM126" s="99">
        <f>IF(ISNA(MATCH($AH126,'Overlap Study'!$CG$186:$CG$233,0)),0,1)</f>
        <v>0</v>
      </c>
      <c r="AN126" s="97">
        <f>IF(ISNA(MATCH($AH126,'Overlap Study'!$BU$186:$BU$233,0)),0,1)</f>
        <v>0</v>
      </c>
      <c r="AO126" s="97">
        <f>IF(ISNA(MATCH(AH126,'Overlap Study'!BJ$186:BJ$233,0)),0,1)</f>
        <v>0</v>
      </c>
      <c r="AP126" s="97">
        <f>IF(ISNA(MATCH($AH126,'Overlap Study'!AZ$186:AZ$233,0)),0,1)</f>
        <v>0</v>
      </c>
      <c r="AQ126" s="97">
        <f>IF(ISNA(MATCH($AH126,'Overlap Study'!AT$186:AT$233,0)),0,1)</f>
        <v>0</v>
      </c>
      <c r="AR126" s="97">
        <f>IF(ISNA(MATCH($AH126,'Overlap Study'!AN$186:AN$233,0)),0,1)</f>
        <v>0</v>
      </c>
      <c r="AS126" s="97">
        <f>IF(ISNA(MATCH($AH126,'Overlap Study'!AH$186:AH$233,0)),0,1)</f>
        <v>0</v>
      </c>
      <c r="AT126" s="97">
        <f>IF(ISNA(MATCH(AH126,'Overlap Study'!$AB$186:$AB$233,0)),0,1)</f>
        <v>0</v>
      </c>
      <c r="AU126" s="97">
        <f>IF(ISNA(MATCH($AH126,'Overlap Study'!$V$186:$V$233,0)),0,1)</f>
        <v>1</v>
      </c>
      <c r="AV126" s="97">
        <f>IF(ISNA(MATCH($AH126,'Overlap Study'!$P$186:$P$233,0)),0,1)</f>
        <v>0</v>
      </c>
      <c r="AW126" s="97"/>
      <c r="AX126" s="106"/>
      <c r="BC126" s="164">
        <v>1732</v>
      </c>
      <c r="BD126" s="105">
        <f>SUM(BE126:BN126)</f>
        <v>1</v>
      </c>
      <c r="BE126" s="112">
        <f>IF(ISNA(MATCH($BC126,'Overlap Study'!$DZ$186:$DZ$240,0)),0,1)</f>
        <v>0</v>
      </c>
      <c r="BF126" s="97">
        <f>IF(ISNA(MATCH(BC126,'Overlap Study'!$DJ$240:$DJ$263,0)),0,1)</f>
        <v>0</v>
      </c>
      <c r="BG126" s="99">
        <f>IF(ISNA(MATCH(BC126,'Overlap Study'!$CU$240:$CU$263,0)),0,1)</f>
        <v>0</v>
      </c>
      <c r="BH126" s="99">
        <f>IF(ISNA(MATCH(BC126,'Overlap Study'!$CG$240:$CG$263,0)),0,1)</f>
        <v>0</v>
      </c>
      <c r="BI126" s="97">
        <f>IF(ISNA(MATCH(BC126,'Overlap Study'!$BU$240:$BU$263,0)),0,1)</f>
        <v>0</v>
      </c>
      <c r="BJ126" s="97">
        <f>IF(ISNA(MATCH(BC126,'Overlap Study'!$BJ$240:$BJ$263,0)),0,1)</f>
        <v>0</v>
      </c>
      <c r="BK126" s="97">
        <f>IF(ISNA(MATCH(BC126,'Overlap Study'!$AZ$240:$AZ$263,0)),0,1)</f>
        <v>0</v>
      </c>
      <c r="BL126" s="97">
        <f>IF(ISNA(MATCH(BC126,'Overlap Study'!$AT$240:$AT$263,0)),0,1)</f>
        <v>1</v>
      </c>
      <c r="BM126" s="97">
        <f>IF(ISNA(MATCH(BC126,'Overlap Study'!$AN$240:$AN$263,0)),0,1)</f>
        <v>0</v>
      </c>
      <c r="BN126" s="106">
        <f>IF(ISNA(MATCH(BC126,'Overlap Study'!$AH$240:$AH$263,0)),0,1)</f>
        <v>0</v>
      </c>
      <c r="BO126" s="97">
        <f>IF(ISNA(MATCH(BC126,'Overlap Study'!$AB$240:$AB$263,0)),0,1)</f>
        <v>0</v>
      </c>
      <c r="BP126" s="97">
        <f>IF(ISNA(MATCH(BC126,'Overlap Study'!$V$240:$V$263,0)),0,1)</f>
        <v>0</v>
      </c>
      <c r="BQ126" s="97">
        <f>IF(ISNA(MATCH(BC126,'Overlap Study'!$P$240:$P$263,0)),0,1)</f>
        <v>0</v>
      </c>
      <c r="BR126" s="97"/>
      <c r="BS126" s="106"/>
      <c r="BT126">
        <f t="shared" si="11"/>
        <v>5</v>
      </c>
    </row>
    <row r="127" spans="12:72" x14ac:dyDescent="0.2">
      <c r="L127" s="118">
        <f t="shared" si="10"/>
        <v>126</v>
      </c>
      <c r="N127" s="105">
        <v>100</v>
      </c>
      <c r="O127" s="210">
        <f>SUM(P127:Y127)</f>
        <v>2</v>
      </c>
      <c r="P127" s="97">
        <f>IF(ISNA(MATCH(N127,'Overlap Study'!DY$62:DY$174,0)),0,1)</f>
        <v>0</v>
      </c>
      <c r="Q127" s="97">
        <f>IF(ISNA(MATCH(N127,'Overlap Study'!DJ$62:DJ$157,0)),0,1)</f>
        <v>0</v>
      </c>
      <c r="R127" s="99">
        <f>IF(ISNA(MATCH(N127,'Overlap Study'!CU$62:CU$157,0)),0,1)</f>
        <v>0</v>
      </c>
      <c r="S127" s="99">
        <f>IF(ISNA(MATCH(N127,'Overlap Study'!CG$62:CG$157,0)),0,1)</f>
        <v>0</v>
      </c>
      <c r="T127" s="97">
        <f>IF(ISNA(MATCH(N127,'Overlap Study'!BU$62:BU$157,0)),0,1)</f>
        <v>0</v>
      </c>
      <c r="U127" s="97">
        <f>IF(ISNA(MATCH(N127,'Overlap Study'!BJ$62:BJ$157,0)),0,1)</f>
        <v>0</v>
      </c>
      <c r="V127" s="97">
        <f>IF(ISNA(MATCH($N127,'Overlap Study'!AZ$62:AZ$157,0)),0,1)</f>
        <v>1</v>
      </c>
      <c r="W127" s="97">
        <f>IF(ISNA(MATCH($N127,'Overlap Study'!AT$62:AT$157,0)),0,1)</f>
        <v>1</v>
      </c>
      <c r="X127" s="97">
        <f>IF(ISNA(MATCH($N127,'Overlap Study'!AN$62:AN$157,0)),0,1)</f>
        <v>0</v>
      </c>
      <c r="Y127" s="106">
        <f>IF(ISNA(MATCH($N127,'Overlap Study'!AH$62:AH$157,0)),0,1)</f>
        <v>0</v>
      </c>
      <c r="Z127" s="97">
        <f>IF(ISNA(MATCH($N127,'Overlap Study'!AB$62:AB$157,0)),0,1)</f>
        <v>0</v>
      </c>
      <c r="AA127" s="97">
        <f>IF(ISNA(MATCH($N127,'Overlap Study'!V$62:V$157,0)),0,1)</f>
        <v>0</v>
      </c>
      <c r="AB127" s="97">
        <f>IF(ISNA(MATCH($N127,'Overlap Study'!P$62:P$157,0)),0,1)</f>
        <v>0</v>
      </c>
      <c r="AC127" s="97">
        <f>IF(ISNA(MATCH($N127,'Overlap Study'!H$53:H$132,0)),0,1)</f>
        <v>0</v>
      </c>
      <c r="AD127" s="106">
        <f>IF(ISNA(MATCH($N127,'Overlap Study'!B$53:B$100,0)),0,1)</f>
        <v>0</v>
      </c>
      <c r="AH127" s="164">
        <v>244</v>
      </c>
      <c r="AI127" s="210">
        <f>SUM(AJ127:AS127)</f>
        <v>1</v>
      </c>
      <c r="AJ127" s="97">
        <f>IF(ISNA(MATCH($AH127,'Overlap Study'!$DY$186:$DY$245,0)),0,1)</f>
        <v>0</v>
      </c>
      <c r="AK127" s="97">
        <f>IF(ISNA(MATCH($AH127,'Overlap Study'!$DJ$186:$DJ$233,0)),0,1)</f>
        <v>0</v>
      </c>
      <c r="AL127" s="99">
        <f>IF(ISNA(MATCH($AH127,'Overlap Study'!$CU$186:$CU$233,0)),0,1)</f>
        <v>1</v>
      </c>
      <c r="AM127" s="99">
        <f>IF(ISNA(MATCH($AH127,'Overlap Study'!$CG$186:$CG$233,0)),0,1)</f>
        <v>0</v>
      </c>
      <c r="AN127" s="97">
        <f>IF(ISNA(MATCH($AH127,'Overlap Study'!$BU$186:$BU$233,0)),0,1)</f>
        <v>0</v>
      </c>
      <c r="AO127" s="97">
        <f>IF(ISNA(MATCH(AH127,'Overlap Study'!BJ$186:BJ$233,0)),0,1)</f>
        <v>0</v>
      </c>
      <c r="AP127" s="97">
        <f>IF(ISNA(MATCH($AH127,'Overlap Study'!AZ$186:AZ$233,0)),0,1)</f>
        <v>0</v>
      </c>
      <c r="AQ127" s="97">
        <f>IF(ISNA(MATCH($AH127,'Overlap Study'!AT$186:AT$233,0)),0,1)</f>
        <v>0</v>
      </c>
      <c r="AR127" s="97">
        <f>IF(ISNA(MATCH($AH127,'Overlap Study'!AN$186:AN$233,0)),0,1)</f>
        <v>0</v>
      </c>
      <c r="AS127" s="97">
        <f>IF(ISNA(MATCH($AH127,'Overlap Study'!AH$186:AH$233,0)),0,1)</f>
        <v>0</v>
      </c>
      <c r="AT127" s="97">
        <f>IF(ISNA(MATCH(AH127,'Overlap Study'!$AB$186:$AB$233,0)),0,1)</f>
        <v>0</v>
      </c>
      <c r="AU127" s="97">
        <f>IF(ISNA(MATCH($AH127,'Overlap Study'!$V$186:$V$233,0)),0,1)</f>
        <v>0</v>
      </c>
      <c r="AV127" s="97">
        <f>IF(ISNA(MATCH($AH127,'Overlap Study'!$P$186:$P$233,0)),0,1)</f>
        <v>0</v>
      </c>
      <c r="AW127" s="97"/>
      <c r="AX127" s="106"/>
      <c r="BC127" s="164">
        <v>1801</v>
      </c>
      <c r="BD127" s="105">
        <f>SUM(BE127:BN127)</f>
        <v>1</v>
      </c>
      <c r="BE127" s="112">
        <f>IF(ISNA(MATCH($BC127,'Overlap Study'!$DZ$186:$DZ$240,0)),0,1)</f>
        <v>0</v>
      </c>
      <c r="BF127" s="97">
        <f>IF(ISNA(MATCH(BC127,'Overlap Study'!$DJ$240:$DJ$263,0)),0,1)</f>
        <v>0</v>
      </c>
      <c r="BG127" s="99">
        <f>IF(ISNA(MATCH(BC127,'Overlap Study'!$CU$240:$CU$263,0)),0,1)</f>
        <v>0</v>
      </c>
      <c r="BH127" s="99">
        <f>IF(ISNA(MATCH(BC127,'Overlap Study'!$CG$240:$CG$263,0)),0,1)</f>
        <v>1</v>
      </c>
      <c r="BI127" s="97">
        <f>IF(ISNA(MATCH(BC127,'Overlap Study'!$BU$240:$BU$263,0)),0,1)</f>
        <v>0</v>
      </c>
      <c r="BJ127" s="97">
        <f>IF(ISNA(MATCH(BC127,'Overlap Study'!$BJ$240:$BJ$263,0)),0,1)</f>
        <v>0</v>
      </c>
      <c r="BK127" s="97">
        <f>IF(ISNA(MATCH(BC127,'Overlap Study'!$AZ$240:$AZ$263,0)),0,1)</f>
        <v>0</v>
      </c>
      <c r="BL127" s="97">
        <f>IF(ISNA(MATCH(BC127,'Overlap Study'!$AT$240:$AT$263,0)),0,1)</f>
        <v>0</v>
      </c>
      <c r="BM127" s="97">
        <f>IF(ISNA(MATCH(BC127,'Overlap Study'!$AN$240:$AN$263,0)),0,1)</f>
        <v>0</v>
      </c>
      <c r="BN127" s="106">
        <f>IF(ISNA(MATCH(BC127,'Overlap Study'!$AH$240:$AH$263,0)),0,1)</f>
        <v>0</v>
      </c>
      <c r="BO127" s="97">
        <f>IF(ISNA(MATCH(BC127,'Overlap Study'!$AB$240:$AB$263,0)),0,1)</f>
        <v>0</v>
      </c>
      <c r="BP127" s="97">
        <f>IF(ISNA(MATCH(BC127,'Overlap Study'!$V$240:$V$263,0)),0,1)</f>
        <v>0</v>
      </c>
      <c r="BQ127" s="97">
        <f>IF(ISNA(MATCH(BC127,'Overlap Study'!$P$240:$P$263,0)),0,1)</f>
        <v>0</v>
      </c>
      <c r="BR127" s="97"/>
      <c r="BS127" s="106"/>
    </row>
    <row r="128" spans="12:72" x14ac:dyDescent="0.2">
      <c r="L128" s="118">
        <f t="shared" si="10"/>
        <v>127</v>
      </c>
      <c r="N128" s="105">
        <v>102</v>
      </c>
      <c r="O128" s="210">
        <f>SUM(P128:Y128)</f>
        <v>2</v>
      </c>
      <c r="P128" s="97">
        <f>IF(ISNA(MATCH(N128,'Overlap Study'!DY$62:DY$174,0)),0,1)</f>
        <v>0</v>
      </c>
      <c r="Q128" s="97">
        <f>IF(ISNA(MATCH(N128,'Overlap Study'!DJ$62:DJ$157,0)),0,1)</f>
        <v>0</v>
      </c>
      <c r="R128" s="99">
        <f>IF(ISNA(MATCH(N128,'Overlap Study'!CU$62:CU$157,0)),0,1)</f>
        <v>0</v>
      </c>
      <c r="S128" s="99">
        <f>IF(ISNA(MATCH(N128,'Overlap Study'!CG$62:CG$157,0)),0,1)</f>
        <v>0</v>
      </c>
      <c r="T128" s="97">
        <f>IF(ISNA(MATCH(N128,'Overlap Study'!BU$62:BU$157,0)),0,1)</f>
        <v>1</v>
      </c>
      <c r="U128" s="97">
        <f>IF(ISNA(MATCH(N128,'Overlap Study'!BJ$62:BJ$157,0)),0,1)</f>
        <v>1</v>
      </c>
      <c r="V128" s="97">
        <f>IF(ISNA(MATCH($N128,'Overlap Study'!AZ$62:AZ$157,0)),0,1)</f>
        <v>0</v>
      </c>
      <c r="W128" s="97">
        <f>IF(ISNA(MATCH($N128,'Overlap Study'!AT$62:AT$157,0)),0,1)</f>
        <v>0</v>
      </c>
      <c r="X128" s="97">
        <f>IF(ISNA(MATCH($N128,'Overlap Study'!AN$62:AN$157,0)),0,1)</f>
        <v>0</v>
      </c>
      <c r="Y128" s="106">
        <f>IF(ISNA(MATCH($N128,'Overlap Study'!AH$62:AH$157,0)),0,1)</f>
        <v>0</v>
      </c>
      <c r="Z128" s="97">
        <f>IF(ISNA(MATCH($N128,'Overlap Study'!AB$62:AB$157,0)),0,1)</f>
        <v>0</v>
      </c>
      <c r="AA128" s="97">
        <f>IF(ISNA(MATCH($N128,'Overlap Study'!V$62:V$157,0)),0,1)</f>
        <v>0</v>
      </c>
      <c r="AB128" s="97">
        <f>IF(ISNA(MATCH($N128,'Overlap Study'!P$62:P$157,0)),0,1)</f>
        <v>0</v>
      </c>
      <c r="AC128" s="97">
        <f>IF(ISNA(MATCH($N128,'Overlap Study'!H$53:H$132,0)),0,1)</f>
        <v>0</v>
      </c>
      <c r="AD128" s="106">
        <f>IF(ISNA(MATCH($N128,'Overlap Study'!B$53:B$100,0)),0,1)</f>
        <v>1</v>
      </c>
      <c r="AH128" s="164">
        <v>247</v>
      </c>
      <c r="AI128" s="210">
        <f>SUM(AJ128:AS128)</f>
        <v>1</v>
      </c>
      <c r="AJ128" s="97">
        <f>IF(ISNA(MATCH($AH128,'Overlap Study'!$DY$186:$DY$245,0)),0,1)</f>
        <v>0</v>
      </c>
      <c r="AK128" s="97">
        <f>IF(ISNA(MATCH($AH128,'Overlap Study'!$DJ$186:$DJ$233,0)),0,1)</f>
        <v>0</v>
      </c>
      <c r="AL128" s="99">
        <f>IF(ISNA(MATCH($AH128,'Overlap Study'!$CU$186:$CU$233,0)),0,1)</f>
        <v>0</v>
      </c>
      <c r="AM128" s="99">
        <f>IF(ISNA(MATCH($AH128,'Overlap Study'!$CG$186:$CG$233,0)),0,1)</f>
        <v>0</v>
      </c>
      <c r="AN128" s="97">
        <f>IF(ISNA(MATCH($AH128,'Overlap Study'!$BU$186:$BU$233,0)),0,1)</f>
        <v>0</v>
      </c>
      <c r="AO128" s="97">
        <f>IF(ISNA(MATCH(AH128,'Overlap Study'!BJ$186:BJ$233,0)),0,1)</f>
        <v>1</v>
      </c>
      <c r="AP128" s="97">
        <f>IF(ISNA(MATCH($AH128,'Overlap Study'!AZ$186:AZ$233,0)),0,1)</f>
        <v>0</v>
      </c>
      <c r="AQ128" s="97">
        <f>IF(ISNA(MATCH($AH128,'Overlap Study'!AT$186:AT$233,0)),0,1)</f>
        <v>0</v>
      </c>
      <c r="AR128" s="97">
        <f>IF(ISNA(MATCH($AH128,'Overlap Study'!AN$186:AN$233,0)),0,1)</f>
        <v>0</v>
      </c>
      <c r="AS128" s="97">
        <f>IF(ISNA(MATCH($AH128,'Overlap Study'!AH$186:AH$233,0)),0,1)</f>
        <v>0</v>
      </c>
      <c r="AT128" s="97">
        <f>IF(ISNA(MATCH(AH128,'Overlap Study'!$AB$186:$AB$233,0)),0,1)</f>
        <v>0</v>
      </c>
      <c r="AU128" s="97">
        <f>IF(ISNA(MATCH($AH128,'Overlap Study'!$V$186:$V$233,0)),0,1)</f>
        <v>0</v>
      </c>
      <c r="AV128" s="97">
        <f>IF(ISNA(MATCH($AH128,'Overlap Study'!$P$186:$P$233,0)),0,1)</f>
        <v>0</v>
      </c>
      <c r="AW128" s="97"/>
      <c r="AX128" s="106"/>
      <c r="BC128" s="164">
        <v>1816</v>
      </c>
      <c r="BD128" s="105">
        <f>SUM(BE128:BN128)</f>
        <v>1</v>
      </c>
      <c r="BE128" s="112">
        <f>IF(ISNA(MATCH($BC128,'Overlap Study'!$DZ$186:$DZ$240,0)),0,1)</f>
        <v>0</v>
      </c>
      <c r="BF128" s="97">
        <f>IF(ISNA(MATCH(BC128,'Overlap Study'!$DJ$240:$DJ$263,0)),0,1)</f>
        <v>0</v>
      </c>
      <c r="BG128" s="99">
        <f>IF(ISNA(MATCH(BC128,'Overlap Study'!$CU$240:$CU$263,0)),0,1)</f>
        <v>0</v>
      </c>
      <c r="BH128" s="99">
        <f>IF(ISNA(MATCH(BC128,'Overlap Study'!$CG$240:$CG$263,0)),0,1)</f>
        <v>0</v>
      </c>
      <c r="BI128" s="97">
        <f>IF(ISNA(MATCH(BC128,'Overlap Study'!$BU$240:$BU$263,0)),0,1)</f>
        <v>0</v>
      </c>
      <c r="BJ128" s="97">
        <f>IF(ISNA(MATCH(BC128,'Overlap Study'!$BJ$240:$BJ$263,0)),0,1)</f>
        <v>0</v>
      </c>
      <c r="BK128" s="97">
        <f>IF(ISNA(MATCH(BC128,'Overlap Study'!$AZ$240:$AZ$263,0)),0,1)</f>
        <v>0</v>
      </c>
      <c r="BL128" s="97">
        <f>IF(ISNA(MATCH(BC128,'Overlap Study'!$AT$240:$AT$263,0)),0,1)</f>
        <v>1</v>
      </c>
      <c r="BM128" s="97">
        <f>IF(ISNA(MATCH(BC128,'Overlap Study'!$AN$240:$AN$263,0)),0,1)</f>
        <v>0</v>
      </c>
      <c r="BN128" s="106">
        <f>IF(ISNA(MATCH(BC128,'Overlap Study'!$AH$240:$AH$263,0)),0,1)</f>
        <v>0</v>
      </c>
      <c r="BO128" s="97">
        <f>IF(ISNA(MATCH(BC128,'Overlap Study'!$AB$240:$AB$263,0)),0,1)</f>
        <v>0</v>
      </c>
      <c r="BP128" s="97">
        <f>IF(ISNA(MATCH(BC128,'Overlap Study'!$V$240:$V$263,0)),0,1)</f>
        <v>0</v>
      </c>
      <c r="BQ128" s="97">
        <f>IF(ISNA(MATCH(BC128,'Overlap Study'!$P$240:$P$263,0)),0,1)</f>
        <v>0</v>
      </c>
      <c r="BR128" s="97"/>
      <c r="BS128" s="106"/>
    </row>
    <row r="129" spans="12:72" x14ac:dyDescent="0.2">
      <c r="L129" s="118">
        <f t="shared" si="10"/>
        <v>128</v>
      </c>
      <c r="N129" s="105">
        <v>122</v>
      </c>
      <c r="O129" s="210">
        <f>SUM(P129:Y129)</f>
        <v>2</v>
      </c>
      <c r="P129" s="97">
        <f>IF(ISNA(MATCH(N129,'Overlap Study'!DY$62:DY$174,0)),0,1)</f>
        <v>0</v>
      </c>
      <c r="Q129" s="97">
        <f>IF(ISNA(MATCH(N129,'Overlap Study'!DJ$62:DJ$157,0)),0,1)</f>
        <v>0</v>
      </c>
      <c r="R129" s="99">
        <f>IF(ISNA(MATCH(N129,'Overlap Study'!CU$62:CU$157,0)),0,1)</f>
        <v>0</v>
      </c>
      <c r="S129" s="99">
        <f>IF(ISNA(MATCH(N129,'Overlap Study'!CG$62:CG$157,0)),0,1)</f>
        <v>0</v>
      </c>
      <c r="T129" s="97">
        <f>IF(ISNA(MATCH(N129,'Overlap Study'!BU$62:BU$157,0)),0,1)</f>
        <v>0</v>
      </c>
      <c r="U129" s="97">
        <f>IF(ISNA(MATCH(N129,'Overlap Study'!BJ$62:BJ$157,0)),0,1)</f>
        <v>0</v>
      </c>
      <c r="V129" s="97">
        <f>IF(ISNA(MATCH($N129,'Overlap Study'!AZ$62:AZ$157,0)),0,1)</f>
        <v>1</v>
      </c>
      <c r="W129" s="97">
        <f>IF(ISNA(MATCH($N129,'Overlap Study'!AT$62:AT$157,0)),0,1)</f>
        <v>0</v>
      </c>
      <c r="X129" s="97">
        <f>IF(ISNA(MATCH($N129,'Overlap Study'!AN$62:AN$157,0)),0,1)</f>
        <v>1</v>
      </c>
      <c r="Y129" s="106">
        <f>IF(ISNA(MATCH($N129,'Overlap Study'!AH$62:AH$157,0)),0,1)</f>
        <v>0</v>
      </c>
      <c r="Z129" s="97">
        <f>IF(ISNA(MATCH($N129,'Overlap Study'!AB$62:AB$157,0)),0,1)</f>
        <v>0</v>
      </c>
      <c r="AA129" s="97">
        <f>IF(ISNA(MATCH($N129,'Overlap Study'!V$62:V$157,0)),0,1)</f>
        <v>0</v>
      </c>
      <c r="AB129" s="97">
        <f>IF(ISNA(MATCH($N129,'Overlap Study'!P$62:P$157,0)),0,1)</f>
        <v>0</v>
      </c>
      <c r="AC129" s="97">
        <f>IF(ISNA(MATCH($N129,'Overlap Study'!H$53:H$132,0)),0,1)</f>
        <v>1</v>
      </c>
      <c r="AD129" s="106">
        <f>IF(ISNA(MATCH($N129,'Overlap Study'!B$53:B$100,0)),0,1)</f>
        <v>0</v>
      </c>
      <c r="AH129" s="164">
        <v>271</v>
      </c>
      <c r="AI129" s="210">
        <f>SUM(AJ129:AS129)</f>
        <v>1</v>
      </c>
      <c r="AJ129" s="97">
        <f>IF(ISNA(MATCH($AH129,'Overlap Study'!$DY$186:$DY$245,0)),0,1)</f>
        <v>0</v>
      </c>
      <c r="AK129" s="97">
        <f>IF(ISNA(MATCH($AH129,'Overlap Study'!$DJ$186:$DJ$233,0)),0,1)</f>
        <v>0</v>
      </c>
      <c r="AL129" s="99">
        <f>IF(ISNA(MATCH($AH129,'Overlap Study'!$CU$186:$CU$233,0)),0,1)</f>
        <v>0</v>
      </c>
      <c r="AM129" s="99">
        <f>IF(ISNA(MATCH($AH129,'Overlap Study'!$CG$186:$CG$233,0)),0,1)</f>
        <v>0</v>
      </c>
      <c r="AN129" s="97">
        <f>IF(ISNA(MATCH($AH129,'Overlap Study'!$BU$186:$BU$233,0)),0,1)</f>
        <v>0</v>
      </c>
      <c r="AO129" s="97">
        <f>IF(ISNA(MATCH(AH129,'Overlap Study'!BJ$186:BJ$233,0)),0,1)</f>
        <v>0</v>
      </c>
      <c r="AP129" s="97">
        <f>IF(ISNA(MATCH($AH129,'Overlap Study'!AZ$186:AZ$233,0)),0,1)</f>
        <v>0</v>
      </c>
      <c r="AQ129" s="97">
        <f>IF(ISNA(MATCH($AH129,'Overlap Study'!AT$186:AT$233,0)),0,1)</f>
        <v>0</v>
      </c>
      <c r="AR129" s="97">
        <f>IF(ISNA(MATCH($AH129,'Overlap Study'!AN$186:AN$233,0)),0,1)</f>
        <v>1</v>
      </c>
      <c r="AS129" s="97">
        <f>IF(ISNA(MATCH($AH129,'Overlap Study'!AH$186:AH$233,0)),0,1)</f>
        <v>0</v>
      </c>
      <c r="AT129" s="97">
        <f>IF(ISNA(MATCH(AH129,'Overlap Study'!$AB$186:$AB$233,0)),0,1)</f>
        <v>0</v>
      </c>
      <c r="AU129" s="97">
        <f>IF(ISNA(MATCH($AH129,'Overlap Study'!$V$186:$V$233,0)),0,1)</f>
        <v>0</v>
      </c>
      <c r="AV129" s="97">
        <f>IF(ISNA(MATCH($AH129,'Overlap Study'!$P$186:$P$233,0)),0,1)</f>
        <v>1</v>
      </c>
      <c r="AW129" s="97"/>
      <c r="AX129" s="106"/>
      <c r="BC129" s="164">
        <v>1983</v>
      </c>
      <c r="BD129" s="105">
        <f>SUM(BE129:BN129)</f>
        <v>1</v>
      </c>
      <c r="BE129" s="112">
        <f>IF(ISNA(MATCH($BC129,'Overlap Study'!$DZ$186:$DZ$240,0)),0,1)</f>
        <v>1</v>
      </c>
      <c r="BF129" s="97">
        <f>IF(ISNA(MATCH(BC129,'Overlap Study'!$DJ$240:$DJ$263,0)),0,1)</f>
        <v>0</v>
      </c>
      <c r="BG129" s="99">
        <f>IF(ISNA(MATCH(BC129,'Overlap Study'!$CU$240:$CU$263,0)),0,1)</f>
        <v>0</v>
      </c>
      <c r="BH129" s="99">
        <f>IF(ISNA(MATCH(BC129,'Overlap Study'!$CG$240:$CG$263,0)),0,1)</f>
        <v>0</v>
      </c>
      <c r="BI129" s="97">
        <f>IF(ISNA(MATCH(BC129,'Overlap Study'!$BU$240:$BU$263,0)),0,1)</f>
        <v>0</v>
      </c>
      <c r="BJ129" s="97">
        <f>IF(ISNA(MATCH(BC129,'Overlap Study'!$BJ$240:$BJ$263,0)),0,1)</f>
        <v>0</v>
      </c>
      <c r="BK129" s="97">
        <f>IF(ISNA(MATCH(BC129,'Overlap Study'!$AZ$240:$AZ$263,0)),0,1)</f>
        <v>0</v>
      </c>
      <c r="BL129" s="97">
        <f>IF(ISNA(MATCH(BC129,'Overlap Study'!$AT$240:$AT$263,0)),0,1)</f>
        <v>0</v>
      </c>
      <c r="BM129" s="97">
        <f>IF(ISNA(MATCH(BC129,'Overlap Study'!$AN$240:$AN$263,0)),0,1)</f>
        <v>0</v>
      </c>
      <c r="BN129" s="106">
        <f>IF(ISNA(MATCH(BC129,'Overlap Study'!$AH$240:$AH$263,0)),0,1)</f>
        <v>0</v>
      </c>
      <c r="BO129" s="97">
        <f>IF(ISNA(MATCH(BC129,'Overlap Study'!$AB$240:$AB$263,0)),0,1)</f>
        <v>0</v>
      </c>
      <c r="BP129" s="97">
        <f>IF(ISNA(MATCH(BC129,'Overlap Study'!$V$240:$V$263,0)),0,1)</f>
        <v>0</v>
      </c>
      <c r="BQ129" s="97">
        <f>IF(ISNA(MATCH(BC129,'Overlap Study'!$P$240:$P$263,0)),0,1)</f>
        <v>0</v>
      </c>
      <c r="BR129" s="97"/>
      <c r="BS129" s="106"/>
    </row>
    <row r="130" spans="12:72" x14ac:dyDescent="0.2">
      <c r="L130" s="118">
        <f t="shared" si="10"/>
        <v>129</v>
      </c>
      <c r="N130" s="105">
        <v>125</v>
      </c>
      <c r="O130" s="210">
        <f>SUM(P130:Y130)</f>
        <v>2</v>
      </c>
      <c r="P130" s="97">
        <f>IF(ISNA(MATCH(N130,'Overlap Study'!DY$62:DY$174,0)),0,1)</f>
        <v>1</v>
      </c>
      <c r="Q130" s="97">
        <f>IF(ISNA(MATCH(N130,'Overlap Study'!DJ$62:DJ$157,0)),0,1)</f>
        <v>0</v>
      </c>
      <c r="R130" s="99">
        <f>IF(ISNA(MATCH(N130,'Overlap Study'!CU$62:CU$157,0)),0,1)</f>
        <v>0</v>
      </c>
      <c r="S130" s="99">
        <f>IF(ISNA(MATCH(N130,'Overlap Study'!CG$62:CG$157,0)),0,1)</f>
        <v>0</v>
      </c>
      <c r="T130" s="97">
        <f>IF(ISNA(MATCH(N130,'Overlap Study'!BU$62:BU$157,0)),0,1)</f>
        <v>0</v>
      </c>
      <c r="U130" s="97">
        <f>IF(ISNA(MATCH(N130,'Overlap Study'!BJ$62:BJ$157,0)),0,1)</f>
        <v>1</v>
      </c>
      <c r="V130" s="97">
        <f>IF(ISNA(MATCH($N130,'Overlap Study'!AZ$62:AZ$157,0)),0,1)</f>
        <v>0</v>
      </c>
      <c r="W130" s="97">
        <f>IF(ISNA(MATCH($N130,'Overlap Study'!AT$62:AT$157,0)),0,1)</f>
        <v>0</v>
      </c>
      <c r="X130" s="97">
        <f>IF(ISNA(MATCH($N130,'Overlap Study'!AN$62:AN$157,0)),0,1)</f>
        <v>0</v>
      </c>
      <c r="Y130" s="106">
        <f>IF(ISNA(MATCH($N130,'Overlap Study'!AH$62:AH$157,0)),0,1)</f>
        <v>0</v>
      </c>
      <c r="Z130" s="97">
        <f>IF(ISNA(MATCH($N130,'Overlap Study'!AB$62:AB$157,0)),0,1)</f>
        <v>0</v>
      </c>
      <c r="AA130" s="97">
        <f>IF(ISNA(MATCH($N130,'Overlap Study'!V$62:V$157,0)),0,1)</f>
        <v>0</v>
      </c>
      <c r="AB130" s="97">
        <f>IF(ISNA(MATCH($N130,'Overlap Study'!P$62:P$157,0)),0,1)</f>
        <v>0</v>
      </c>
      <c r="AC130" s="97">
        <f>IF(ISNA(MATCH($N130,'Overlap Study'!H$53:H$132,0)),0,1)</f>
        <v>1</v>
      </c>
      <c r="AD130" s="106">
        <f>IF(ISNA(MATCH($N130,'Overlap Study'!B$53:B$100,0)),0,1)</f>
        <v>0</v>
      </c>
      <c r="AH130" s="164">
        <v>291</v>
      </c>
      <c r="AI130" s="210">
        <f>SUM(AJ130:AS130)</f>
        <v>1</v>
      </c>
      <c r="AJ130" s="97">
        <f>IF(ISNA(MATCH($AH130,'Overlap Study'!$DY$186:$DY$245,0)),0,1)</f>
        <v>0</v>
      </c>
      <c r="AK130" s="97">
        <f>IF(ISNA(MATCH($AH130,'Overlap Study'!$DJ$186:$DJ$233,0)),0,1)</f>
        <v>0</v>
      </c>
      <c r="AL130" s="99">
        <f>IF(ISNA(MATCH($AH130,'Overlap Study'!$CU$186:$CU$233,0)),0,1)</f>
        <v>0</v>
      </c>
      <c r="AM130" s="99">
        <f>IF(ISNA(MATCH($AH130,'Overlap Study'!$CG$186:$CG$233,0)),0,1)</f>
        <v>0</v>
      </c>
      <c r="AN130" s="97">
        <f>IF(ISNA(MATCH($AH130,'Overlap Study'!$BU$186:$BU$233,0)),0,1)</f>
        <v>0</v>
      </c>
      <c r="AO130" s="97">
        <f>IF(ISNA(MATCH(AH130,'Overlap Study'!BJ$186:BJ$233,0)),0,1)</f>
        <v>0</v>
      </c>
      <c r="AP130" s="97">
        <f>IF(ISNA(MATCH($AH130,'Overlap Study'!AZ$186:AZ$233,0)),0,1)</f>
        <v>0</v>
      </c>
      <c r="AQ130" s="97">
        <f>IF(ISNA(MATCH($AH130,'Overlap Study'!AT$186:AT$233,0)),0,1)</f>
        <v>0</v>
      </c>
      <c r="AR130" s="97">
        <f>IF(ISNA(MATCH($AH130,'Overlap Study'!AN$186:AN$233,0)),0,1)</f>
        <v>1</v>
      </c>
      <c r="AS130" s="97">
        <f>IF(ISNA(MATCH($AH130,'Overlap Study'!AH$186:AH$233,0)),0,1)</f>
        <v>0</v>
      </c>
      <c r="AT130" s="97">
        <f>IF(ISNA(MATCH(AH130,'Overlap Study'!$AB$186:$AB$233,0)),0,1)</f>
        <v>0</v>
      </c>
      <c r="AU130" s="97">
        <f>IF(ISNA(MATCH($AH130,'Overlap Study'!$V$186:$V$233,0)),0,1)</f>
        <v>0</v>
      </c>
      <c r="AV130" s="97">
        <f>IF(ISNA(MATCH($AH130,'Overlap Study'!$P$186:$P$233,0)),0,1)</f>
        <v>0</v>
      </c>
      <c r="AW130" s="97"/>
      <c r="AX130" s="106"/>
      <c r="BC130" s="164">
        <v>2041</v>
      </c>
      <c r="BD130" s="105">
        <f>SUM(BE130:BN130)</f>
        <v>1</v>
      </c>
      <c r="BE130" s="112">
        <f>IF(ISNA(MATCH($BC130,'Overlap Study'!$DZ$186:$DZ$240,0)),0,1)</f>
        <v>0</v>
      </c>
      <c r="BF130" s="97">
        <f>IF(ISNA(MATCH(BC130,'Overlap Study'!$DJ$240:$DJ$263,0)),0,1)</f>
        <v>0</v>
      </c>
      <c r="BG130" s="99">
        <f>IF(ISNA(MATCH(BC130,'Overlap Study'!$CU$240:$CU$263,0)),0,1)</f>
        <v>0</v>
      </c>
      <c r="BH130" s="99">
        <f>IF(ISNA(MATCH(BC130,'Overlap Study'!$CG$240:$CG$263,0)),0,1)</f>
        <v>0</v>
      </c>
      <c r="BI130" s="97">
        <f>IF(ISNA(MATCH(BC130,'Overlap Study'!$BU$240:$BU$263,0)),0,1)</f>
        <v>1</v>
      </c>
      <c r="BJ130" s="97">
        <f>IF(ISNA(MATCH(BC130,'Overlap Study'!$BJ$240:$BJ$263,0)),0,1)</f>
        <v>0</v>
      </c>
      <c r="BK130" s="97">
        <f>IF(ISNA(MATCH(BC130,'Overlap Study'!$AZ$240:$AZ$263,0)),0,1)</f>
        <v>0</v>
      </c>
      <c r="BL130" s="97">
        <f>IF(ISNA(MATCH(BC130,'Overlap Study'!$AT$240:$AT$263,0)),0,1)</f>
        <v>0</v>
      </c>
      <c r="BM130" s="97">
        <f>IF(ISNA(MATCH(BC130,'Overlap Study'!$AN$240:$AN$263,0)),0,1)</f>
        <v>0</v>
      </c>
      <c r="BN130" s="106">
        <f>IF(ISNA(MATCH(BC130,'Overlap Study'!$AH$240:$AH$263,0)),0,1)</f>
        <v>0</v>
      </c>
      <c r="BO130" s="97">
        <f>IF(ISNA(MATCH(BC130,'Overlap Study'!$AB$240:$AB$263,0)),0,1)</f>
        <v>0</v>
      </c>
      <c r="BP130" s="97">
        <f>IF(ISNA(MATCH(BC130,'Overlap Study'!$V$240:$V$263,0)),0,1)</f>
        <v>0</v>
      </c>
      <c r="BQ130" s="97">
        <f>IF(ISNA(MATCH(BC130,'Overlap Study'!$P$240:$P$263,0)),0,1)</f>
        <v>0</v>
      </c>
      <c r="BR130" s="97"/>
      <c r="BS130" s="106"/>
    </row>
    <row r="131" spans="12:72" x14ac:dyDescent="0.2">
      <c r="L131" s="118">
        <f t="shared" si="10"/>
        <v>130</v>
      </c>
      <c r="N131" s="105">
        <v>155</v>
      </c>
      <c r="O131" s="210">
        <f>SUM(P131:Y131)</f>
        <v>2</v>
      </c>
      <c r="P131" s="97">
        <f>IF(ISNA(MATCH(N131,'Overlap Study'!DY$62:DY$174,0)),0,1)</f>
        <v>0</v>
      </c>
      <c r="Q131" s="97">
        <f>IF(ISNA(MATCH(N131,'Overlap Study'!DJ$62:DJ$157,0)),0,1)</f>
        <v>0</v>
      </c>
      <c r="R131" s="99">
        <f>IF(ISNA(MATCH(N131,'Overlap Study'!CU$62:CU$157,0)),0,1)</f>
        <v>0</v>
      </c>
      <c r="S131" s="99">
        <f>IF(ISNA(MATCH(N131,'Overlap Study'!CG$62:CG$157,0)),0,1)</f>
        <v>1</v>
      </c>
      <c r="T131" s="97">
        <f>IF(ISNA(MATCH(N131,'Overlap Study'!BU$62:BU$157,0)),0,1)</f>
        <v>0</v>
      </c>
      <c r="U131" s="97">
        <f>IF(ISNA(MATCH(N131,'Overlap Study'!BJ$62:BJ$157,0)),0,1)</f>
        <v>0</v>
      </c>
      <c r="V131" s="97">
        <f>IF(ISNA(MATCH($N131,'Overlap Study'!AZ$62:AZ$157,0)),0,1)</f>
        <v>1</v>
      </c>
      <c r="W131" s="97">
        <f>IF(ISNA(MATCH($N131,'Overlap Study'!AT$62:AT$157,0)),0,1)</f>
        <v>0</v>
      </c>
      <c r="X131" s="97">
        <f>IF(ISNA(MATCH($N131,'Overlap Study'!AN$62:AN$157,0)),0,1)</f>
        <v>0</v>
      </c>
      <c r="Y131" s="106">
        <f>IF(ISNA(MATCH($N131,'Overlap Study'!AH$62:AH$157,0)),0,1)</f>
        <v>0</v>
      </c>
      <c r="Z131" s="97">
        <f>IF(ISNA(MATCH($N131,'Overlap Study'!AB$62:AB$157,0)),0,1)</f>
        <v>0</v>
      </c>
      <c r="AA131" s="97">
        <f>IF(ISNA(MATCH($N131,'Overlap Study'!V$62:V$157,0)),0,1)</f>
        <v>0</v>
      </c>
      <c r="AB131" s="97">
        <f>IF(ISNA(MATCH($N131,'Overlap Study'!P$62:P$157,0)),0,1)</f>
        <v>1</v>
      </c>
      <c r="AC131" s="97">
        <f>IF(ISNA(MATCH($N131,'Overlap Study'!H$53:H$132,0)),0,1)</f>
        <v>0</v>
      </c>
      <c r="AD131" s="106">
        <f>IF(ISNA(MATCH($N131,'Overlap Study'!B$53:B$100,0)),0,1)</f>
        <v>0</v>
      </c>
      <c r="AH131" s="164">
        <v>296</v>
      </c>
      <c r="AI131" s="210">
        <f>SUM(AJ131:AS131)</f>
        <v>1</v>
      </c>
      <c r="AJ131" s="97">
        <f>IF(ISNA(MATCH($AH131,'Overlap Study'!$DY$186:$DY$245,0)),0,1)</f>
        <v>0</v>
      </c>
      <c r="AK131" s="97">
        <f>IF(ISNA(MATCH($AH131,'Overlap Study'!$DJ$186:$DJ$233,0)),0,1)</f>
        <v>0</v>
      </c>
      <c r="AL131" s="99">
        <f>IF(ISNA(MATCH($AH131,'Overlap Study'!$CU$186:$CU$233,0)),0,1)</f>
        <v>0</v>
      </c>
      <c r="AM131" s="99">
        <f>IF(ISNA(MATCH($AH131,'Overlap Study'!$CG$186:$CG$233,0)),0,1)</f>
        <v>0</v>
      </c>
      <c r="AN131" s="97">
        <f>IF(ISNA(MATCH($AH131,'Overlap Study'!$BU$186:$BU$233,0)),0,1)</f>
        <v>0</v>
      </c>
      <c r="AO131" s="97">
        <f>IF(ISNA(MATCH(AH131,'Overlap Study'!BJ$186:BJ$233,0)),0,1)</f>
        <v>0</v>
      </c>
      <c r="AP131" s="97">
        <f>IF(ISNA(MATCH($AH131,'Overlap Study'!AZ$186:AZ$233,0)),0,1)</f>
        <v>0</v>
      </c>
      <c r="AQ131" s="97">
        <f>IF(ISNA(MATCH($AH131,'Overlap Study'!AT$186:AT$233,0)),0,1)</f>
        <v>0</v>
      </c>
      <c r="AR131" s="97">
        <f>IF(ISNA(MATCH($AH131,'Overlap Study'!AN$186:AN$233,0)),0,1)</f>
        <v>1</v>
      </c>
      <c r="AS131" s="97">
        <f>IF(ISNA(MATCH($AH131,'Overlap Study'!AH$186:AH$233,0)),0,1)</f>
        <v>0</v>
      </c>
      <c r="AT131" s="97">
        <f>IF(ISNA(MATCH(AH131,'Overlap Study'!$AB$186:$AB$233,0)),0,1)</f>
        <v>0</v>
      </c>
      <c r="AU131" s="97">
        <f>IF(ISNA(MATCH($AH131,'Overlap Study'!$V$186:$V$233,0)),0,1)</f>
        <v>0</v>
      </c>
      <c r="AV131" s="97">
        <f>IF(ISNA(MATCH($AH131,'Overlap Study'!$P$186:$P$233,0)),0,1)</f>
        <v>0</v>
      </c>
      <c r="AW131" s="97"/>
      <c r="AX131" s="106"/>
      <c r="BC131" s="164">
        <v>2054</v>
      </c>
      <c r="BD131" s="105">
        <f>SUM(BE131:BN131)</f>
        <v>1</v>
      </c>
      <c r="BE131" s="112">
        <f>IF(ISNA(MATCH($BC131,'Overlap Study'!$DZ$186:$DZ$240,0)),0,1)</f>
        <v>0</v>
      </c>
      <c r="BF131" s="97">
        <f>IF(ISNA(MATCH(BC131,'Overlap Study'!$DJ$240:$DJ$263,0)),0,1)</f>
        <v>0</v>
      </c>
      <c r="BG131" s="99">
        <f>IF(ISNA(MATCH(BC131,'Overlap Study'!$CU$240:$CU$263,0)),0,1)</f>
        <v>0</v>
      </c>
      <c r="BH131" s="99">
        <f>IF(ISNA(MATCH(BC131,'Overlap Study'!$CG$240:$CG$263,0)),0,1)</f>
        <v>1</v>
      </c>
      <c r="BI131" s="97">
        <f>IF(ISNA(MATCH(BC131,'Overlap Study'!$BU$240:$BU$263,0)),0,1)</f>
        <v>0</v>
      </c>
      <c r="BJ131" s="97">
        <f>IF(ISNA(MATCH(BC131,'Overlap Study'!$BJ$240:$BJ$263,0)),0,1)</f>
        <v>0</v>
      </c>
      <c r="BK131" s="97">
        <f>IF(ISNA(MATCH(BC131,'Overlap Study'!$AZ$240:$AZ$263,0)),0,1)</f>
        <v>0</v>
      </c>
      <c r="BL131" s="97">
        <f>IF(ISNA(MATCH(BC131,'Overlap Study'!$AT$240:$AT$263,0)),0,1)</f>
        <v>0</v>
      </c>
      <c r="BM131" s="97">
        <f>IF(ISNA(MATCH(BC131,'Overlap Study'!$AN$240:$AN$263,0)),0,1)</f>
        <v>0</v>
      </c>
      <c r="BN131" s="106">
        <f>IF(ISNA(MATCH(BC131,'Overlap Study'!$AH$240:$AH$263,0)),0,1)</f>
        <v>0</v>
      </c>
      <c r="BO131" s="97">
        <f>IF(ISNA(MATCH(BC131,'Overlap Study'!$AB$240:$AB$263,0)),0,1)</f>
        <v>0</v>
      </c>
      <c r="BP131" s="97">
        <f>IF(ISNA(MATCH(BC131,'Overlap Study'!$V$240:$V$263,0)),0,1)</f>
        <v>0</v>
      </c>
      <c r="BQ131" s="97">
        <f>IF(ISNA(MATCH(BC131,'Overlap Study'!$P$240:$P$263,0)),0,1)</f>
        <v>0</v>
      </c>
      <c r="BR131" s="97"/>
      <c r="BS131" s="106"/>
      <c r="BT131" s="97"/>
    </row>
    <row r="132" spans="12:72" x14ac:dyDescent="0.2">
      <c r="L132" s="118">
        <f t="shared" ref="L132:L195" si="12">L131+1</f>
        <v>131</v>
      </c>
      <c r="N132" s="108">
        <v>181</v>
      </c>
      <c r="O132" s="210">
        <f>SUM(P132:Y132)</f>
        <v>2</v>
      </c>
      <c r="P132" s="97">
        <f>IF(ISNA(MATCH(N132,'Overlap Study'!DY$62:DY$174,0)),0,1)</f>
        <v>0</v>
      </c>
      <c r="Q132" s="97">
        <f>IF(ISNA(MATCH(N132,'Overlap Study'!DJ$62:DJ$157,0)),0,1)</f>
        <v>0</v>
      </c>
      <c r="R132" s="99">
        <f>IF(ISNA(MATCH(N132,'Overlap Study'!CU$62:CU$157,0)),0,1)</f>
        <v>1</v>
      </c>
      <c r="S132" s="99">
        <f>IF(ISNA(MATCH(N132,'Overlap Study'!CG$62:CG$157,0)),0,1)</f>
        <v>0</v>
      </c>
      <c r="T132" s="97">
        <f>IF(ISNA(MATCH(N132,'Overlap Study'!BU$62:BU$157,0)),0,1)</f>
        <v>0</v>
      </c>
      <c r="U132" s="97">
        <f>IF(ISNA(MATCH(N132,'Overlap Study'!BJ$62:BJ$157,0)),0,1)</f>
        <v>0</v>
      </c>
      <c r="V132" s="97">
        <f>IF(ISNA(MATCH($N132,'Overlap Study'!AZ$62:AZ$157,0)),0,1)</f>
        <v>0</v>
      </c>
      <c r="W132" s="97">
        <f>IF(ISNA(MATCH($N132,'Overlap Study'!AT$62:AT$157,0)),0,1)</f>
        <v>1</v>
      </c>
      <c r="X132" s="97">
        <f>IF(ISNA(MATCH($N132,'Overlap Study'!AN$62:AN$157,0)),0,1)</f>
        <v>0</v>
      </c>
      <c r="Y132" s="106">
        <f>IF(ISNA(MATCH($N132,'Overlap Study'!AH$62:AH$157,0)),0,1)</f>
        <v>0</v>
      </c>
      <c r="Z132" s="97">
        <f>IF(ISNA(MATCH($N132,'Overlap Study'!AB$62:AB$157,0)),0,1)</f>
        <v>0</v>
      </c>
      <c r="AA132" s="97">
        <f>IF(ISNA(MATCH($N132,'Overlap Study'!V$62:V$157,0)),0,1)</f>
        <v>0</v>
      </c>
      <c r="AB132" s="97">
        <f>IF(ISNA(MATCH($N132,'Overlap Study'!P$62:P$157,0)),0,1)</f>
        <v>0</v>
      </c>
      <c r="AC132" s="97">
        <f>IF(ISNA(MATCH($N132,'Overlap Study'!H$53:H$132,0)),0,1)</f>
        <v>0</v>
      </c>
      <c r="AD132" s="106">
        <f>IF(ISNA(MATCH($N132,'Overlap Study'!B$53:B$100,0)),0,1)</f>
        <v>0</v>
      </c>
      <c r="AH132" s="164">
        <v>303</v>
      </c>
      <c r="AI132" s="210">
        <f>SUM(AJ132:AS132)</f>
        <v>1</v>
      </c>
      <c r="AJ132" s="97">
        <f>IF(ISNA(MATCH($AH132,'Overlap Study'!$DY$186:$DY$245,0)),0,1)</f>
        <v>0</v>
      </c>
      <c r="AK132" s="97">
        <f>IF(ISNA(MATCH($AH132,'Overlap Study'!$DJ$186:$DJ$233,0)),0,1)</f>
        <v>1</v>
      </c>
      <c r="AL132" s="99">
        <f>IF(ISNA(MATCH($AH132,'Overlap Study'!$CU$186:$CU$233,0)),0,1)</f>
        <v>0</v>
      </c>
      <c r="AM132" s="99">
        <f>IF(ISNA(MATCH($AH132,'Overlap Study'!$CG$186:$CG$233,0)),0,1)</f>
        <v>0</v>
      </c>
      <c r="AN132" s="97">
        <f>IF(ISNA(MATCH($AH132,'Overlap Study'!$BU$186:$BU$233,0)),0,1)</f>
        <v>0</v>
      </c>
      <c r="AO132" s="97">
        <f>IF(ISNA(MATCH(AH132,'Overlap Study'!BJ$186:BJ$233,0)),0,1)</f>
        <v>0</v>
      </c>
      <c r="AP132" s="97">
        <f>IF(ISNA(MATCH($AH132,'Overlap Study'!AZ$186:AZ$233,0)),0,1)</f>
        <v>0</v>
      </c>
      <c r="AQ132" s="97">
        <f>IF(ISNA(MATCH($AH132,'Overlap Study'!AT$186:AT$233,0)),0,1)</f>
        <v>0</v>
      </c>
      <c r="AR132" s="97">
        <f>IF(ISNA(MATCH($AH132,'Overlap Study'!AN$186:AN$233,0)),0,1)</f>
        <v>0</v>
      </c>
      <c r="AS132" s="97">
        <f>IF(ISNA(MATCH($AH132,'Overlap Study'!AH$186:AH$233,0)),0,1)</f>
        <v>0</v>
      </c>
      <c r="AT132" s="97">
        <f>IF(ISNA(MATCH(AH132,'Overlap Study'!$AB$186:$AB$233,0)),0,1)</f>
        <v>0</v>
      </c>
      <c r="AU132" s="97">
        <f>IF(ISNA(MATCH($AH132,'Overlap Study'!$V$186:$V$233,0)),0,1)</f>
        <v>0</v>
      </c>
      <c r="AV132" s="97">
        <f>IF(ISNA(MATCH($AH132,'Overlap Study'!$P$186:$P$233,0)),0,1)</f>
        <v>1</v>
      </c>
      <c r="AW132" s="97"/>
      <c r="AX132" s="106"/>
      <c r="BC132" s="166">
        <v>2169</v>
      </c>
      <c r="BD132" s="105">
        <f>SUM(BE132:BN132)</f>
        <v>1</v>
      </c>
      <c r="BE132" s="112">
        <f>IF(ISNA(MATCH($BC132,'Overlap Study'!$DZ$186:$DZ$240,0)),0,1)</f>
        <v>0</v>
      </c>
      <c r="BF132" s="97">
        <f>IF(ISNA(MATCH(BC132,'Overlap Study'!$DJ$240:$DJ$263,0)),0,1)</f>
        <v>1</v>
      </c>
      <c r="BG132" s="99">
        <f>IF(ISNA(MATCH(BC132,'Overlap Study'!$CU$240:$CU$263,0)),0,1)</f>
        <v>0</v>
      </c>
      <c r="BH132" s="99">
        <f>IF(ISNA(MATCH(BC132,'Overlap Study'!$CG$240:$CG$263,0)),0,1)</f>
        <v>0</v>
      </c>
      <c r="BI132" s="97">
        <f>IF(ISNA(MATCH(BC132,'Overlap Study'!$BU$240:$BU$263,0)),0,1)</f>
        <v>0</v>
      </c>
      <c r="BJ132" s="97">
        <f>IF(ISNA(MATCH(BC132,'Overlap Study'!$BJ$240:$BJ$263,0)),0,1)</f>
        <v>0</v>
      </c>
      <c r="BK132" s="97">
        <f>IF(ISNA(MATCH(BC132,'Overlap Study'!$AZ$240:$AZ$263,0)),0,1)</f>
        <v>0</v>
      </c>
      <c r="BL132" s="97">
        <f>IF(ISNA(MATCH(BC132,'Overlap Study'!$AT$240:$AT$263,0)),0,1)</f>
        <v>0</v>
      </c>
      <c r="BM132" s="97">
        <f>IF(ISNA(MATCH(BC132,'Overlap Study'!$AN$240:$AN$263,0)),0,1)</f>
        <v>0</v>
      </c>
      <c r="BN132" s="106">
        <f>IF(ISNA(MATCH(BC132,'Overlap Study'!$AH$240:$AH$263,0)),0,1)</f>
        <v>0</v>
      </c>
      <c r="BO132" s="97">
        <f>IF(ISNA(MATCH(BC132,'Overlap Study'!$AB$240:$AB$263,0)),0,1)</f>
        <v>0</v>
      </c>
      <c r="BP132" s="97">
        <f>IF(ISNA(MATCH(BC132,'Overlap Study'!$V$240:$V$263,0)),0,1)</f>
        <v>0</v>
      </c>
      <c r="BQ132" s="97">
        <f>IF(ISNA(MATCH(BC132,'Overlap Study'!$P$240:$P$263,0)),0,1)</f>
        <v>0</v>
      </c>
      <c r="BR132" s="97"/>
      <c r="BS132" s="106"/>
      <c r="BT132" s="97"/>
    </row>
    <row r="133" spans="12:72" x14ac:dyDescent="0.2">
      <c r="L133" s="118">
        <f t="shared" si="12"/>
        <v>132</v>
      </c>
      <c r="N133" s="105">
        <v>222</v>
      </c>
      <c r="O133" s="210">
        <f>SUM(P133:Y133)</f>
        <v>2</v>
      </c>
      <c r="P133" s="97">
        <f>IF(ISNA(MATCH(N133,'Overlap Study'!DY$62:DY$174,0)),0,1)</f>
        <v>0</v>
      </c>
      <c r="Q133" s="97">
        <f>IF(ISNA(MATCH(N133,'Overlap Study'!DJ$62:DJ$157,0)),0,1)</f>
        <v>0</v>
      </c>
      <c r="R133" s="99">
        <f>IF(ISNA(MATCH(N133,'Overlap Study'!CU$62:CU$157,0)),0,1)</f>
        <v>0</v>
      </c>
      <c r="S133" s="99">
        <f>IF(ISNA(MATCH(N133,'Overlap Study'!CG$62:CG$157,0)),0,1)</f>
        <v>0</v>
      </c>
      <c r="T133" s="97">
        <f>IF(ISNA(MATCH(N133,'Overlap Study'!BU$62:BU$157,0)),0,1)</f>
        <v>0</v>
      </c>
      <c r="U133" s="97">
        <f>IF(ISNA(MATCH(N133,'Overlap Study'!BJ$62:BJ$157,0)),0,1)</f>
        <v>1</v>
      </c>
      <c r="V133" s="97">
        <f>IF(ISNA(MATCH($N133,'Overlap Study'!AZ$62:AZ$157,0)),0,1)</f>
        <v>0</v>
      </c>
      <c r="W133" s="97">
        <f>IF(ISNA(MATCH($N133,'Overlap Study'!AT$62:AT$157,0)),0,1)</f>
        <v>0</v>
      </c>
      <c r="X133" s="97">
        <f>IF(ISNA(MATCH($N133,'Overlap Study'!AN$62:AN$157,0)),0,1)</f>
        <v>1</v>
      </c>
      <c r="Y133" s="106">
        <f>IF(ISNA(MATCH($N133,'Overlap Study'!AH$62:AH$157,0)),0,1)</f>
        <v>0</v>
      </c>
      <c r="Z133" s="97">
        <f>IF(ISNA(MATCH($N133,'Overlap Study'!AB$62:AB$157,0)),0,1)</f>
        <v>1</v>
      </c>
      <c r="AA133" s="97">
        <f>IF(ISNA(MATCH($N133,'Overlap Study'!V$62:V$157,0)),0,1)</f>
        <v>1</v>
      </c>
      <c r="AB133" s="97">
        <f>IF(ISNA(MATCH($N133,'Overlap Study'!P$62:P$157,0)),0,1)</f>
        <v>0</v>
      </c>
      <c r="AC133" s="97">
        <f>IF(ISNA(MATCH($N133,'Overlap Study'!H$53:H$132,0)),0,1)</f>
        <v>0</v>
      </c>
      <c r="AD133" s="106">
        <f>IF(ISNA(MATCH($N133,'Overlap Study'!B$53:B$100,0)),0,1)</f>
        <v>0</v>
      </c>
      <c r="AH133" s="164">
        <v>312</v>
      </c>
      <c r="AI133" s="210">
        <f>SUM(AJ133:AS133)</f>
        <v>1</v>
      </c>
      <c r="AJ133" s="97">
        <f>IF(ISNA(MATCH($AH133,'Overlap Study'!$DY$186:$DY$245,0)),0,1)</f>
        <v>0</v>
      </c>
      <c r="AK133" s="97">
        <f>IF(ISNA(MATCH($AH133,'Overlap Study'!$DJ$186:$DJ$233,0)),0,1)</f>
        <v>0</v>
      </c>
      <c r="AL133" s="99">
        <f>IF(ISNA(MATCH($AH133,'Overlap Study'!$CU$186:$CU$233,0)),0,1)</f>
        <v>0</v>
      </c>
      <c r="AM133" s="99">
        <f>IF(ISNA(MATCH($AH133,'Overlap Study'!$CG$186:$CG$233,0)),0,1)</f>
        <v>0</v>
      </c>
      <c r="AN133" s="97">
        <f>IF(ISNA(MATCH($AH133,'Overlap Study'!$BU$186:$BU$233,0)),0,1)</f>
        <v>0</v>
      </c>
      <c r="AO133" s="97">
        <f>IF(ISNA(MATCH(AH133,'Overlap Study'!BJ$186:BJ$233,0)),0,1)</f>
        <v>0</v>
      </c>
      <c r="AP133" s="97">
        <f>IF(ISNA(MATCH($AH133,'Overlap Study'!AZ$186:AZ$233,0)),0,1)</f>
        <v>0</v>
      </c>
      <c r="AQ133" s="97">
        <f>IF(ISNA(MATCH($AH133,'Overlap Study'!AT$186:AT$233,0)),0,1)</f>
        <v>0</v>
      </c>
      <c r="AR133" s="97">
        <f>IF(ISNA(MATCH($AH133,'Overlap Study'!AN$186:AN$233,0)),0,1)</f>
        <v>0</v>
      </c>
      <c r="AS133" s="97">
        <f>IF(ISNA(MATCH($AH133,'Overlap Study'!AH$186:AH$233,0)),0,1)</f>
        <v>1</v>
      </c>
      <c r="AT133" s="97">
        <f>IF(ISNA(MATCH(AH133,'Overlap Study'!$AB$186:$AB$233,0)),0,1)</f>
        <v>0</v>
      </c>
      <c r="AU133" s="97">
        <f>IF(ISNA(MATCH($AH133,'Overlap Study'!$V$186:$V$233,0)),0,1)</f>
        <v>1</v>
      </c>
      <c r="AV133" s="97">
        <f>IF(ISNA(MATCH($AH133,'Overlap Study'!$P$186:$P$233,0)),0,1)</f>
        <v>1</v>
      </c>
      <c r="AW133" s="97"/>
      <c r="AX133" s="106"/>
      <c r="BC133" s="164">
        <v>2171</v>
      </c>
      <c r="BD133" s="105">
        <f>SUM(BE133:BN133)</f>
        <v>1</v>
      </c>
      <c r="BE133" s="112">
        <f>IF(ISNA(MATCH($BC133,'Overlap Study'!$DZ$186:$DZ$240,0)),0,1)</f>
        <v>0</v>
      </c>
      <c r="BF133" s="97">
        <f>IF(ISNA(MATCH(BC133,'Overlap Study'!$DJ$240:$DJ$263,0)),0,1)</f>
        <v>0</v>
      </c>
      <c r="BG133" s="99">
        <f>IF(ISNA(MATCH(BC133,'Overlap Study'!$CU$240:$CU$263,0)),0,1)</f>
        <v>0</v>
      </c>
      <c r="BH133" s="99">
        <f>IF(ISNA(MATCH(BC133,'Overlap Study'!$CG$240:$CG$263,0)),0,1)</f>
        <v>0</v>
      </c>
      <c r="BI133" s="97">
        <f>IF(ISNA(MATCH(BC133,'Overlap Study'!$BU$240:$BU$263,0)),0,1)</f>
        <v>0</v>
      </c>
      <c r="BJ133" s="97">
        <f>IF(ISNA(MATCH(BC133,'Overlap Study'!$BJ$240:$BJ$263,0)),0,1)</f>
        <v>0</v>
      </c>
      <c r="BK133" s="97">
        <f>IF(ISNA(MATCH(BC133,'Overlap Study'!$AZ$240:$AZ$263,0)),0,1)</f>
        <v>1</v>
      </c>
      <c r="BL133" s="97">
        <f>IF(ISNA(MATCH(BC133,'Overlap Study'!$AT$240:$AT$263,0)),0,1)</f>
        <v>0</v>
      </c>
      <c r="BM133" s="97">
        <f>IF(ISNA(MATCH(BC133,'Overlap Study'!$AN$240:$AN$263,0)),0,1)</f>
        <v>0</v>
      </c>
      <c r="BN133" s="106">
        <f>IF(ISNA(MATCH(BC133,'Overlap Study'!$AH$240:$AH$263,0)),0,1)</f>
        <v>0</v>
      </c>
      <c r="BO133" s="97">
        <f>IF(ISNA(MATCH(BC133,'Overlap Study'!$AB$240:$AB$263,0)),0,1)</f>
        <v>0</v>
      </c>
      <c r="BP133" s="97">
        <f>IF(ISNA(MATCH(BC133,'Overlap Study'!$V$240:$V$263,0)),0,1)</f>
        <v>0</v>
      </c>
      <c r="BQ133" s="97">
        <f>IF(ISNA(MATCH(BC133,'Overlap Study'!$P$240:$P$263,0)),0,1)</f>
        <v>0</v>
      </c>
      <c r="BR133" s="97"/>
      <c r="BS133" s="106"/>
      <c r="BT133" s="97"/>
    </row>
    <row r="134" spans="12:72" x14ac:dyDescent="0.2">
      <c r="L134" s="118">
        <f t="shared" si="12"/>
        <v>133</v>
      </c>
      <c r="N134" s="105">
        <v>225</v>
      </c>
      <c r="O134" s="210">
        <f>SUM(P134:Y134)</f>
        <v>2</v>
      </c>
      <c r="P134" s="97">
        <f>IF(ISNA(MATCH(N134,'Overlap Study'!DY$62:DY$174,0)),0,1)</f>
        <v>1</v>
      </c>
      <c r="Q134" s="97">
        <f>IF(ISNA(MATCH(N134,'Overlap Study'!DJ$62:DJ$157,0)),0,1)</f>
        <v>1</v>
      </c>
      <c r="R134" s="99">
        <f>IF(ISNA(MATCH(N134,'Overlap Study'!CU$62:CU$157,0)),0,1)</f>
        <v>0</v>
      </c>
      <c r="S134" s="99">
        <f>IF(ISNA(MATCH(N134,'Overlap Study'!CG$62:CG$157,0)),0,1)</f>
        <v>0</v>
      </c>
      <c r="T134" s="97">
        <f>IF(ISNA(MATCH(N134,'Overlap Study'!BU$62:BU$157,0)),0,1)</f>
        <v>0</v>
      </c>
      <c r="U134" s="97">
        <f>IF(ISNA(MATCH(N134,'Overlap Study'!BJ$62:BJ$157,0)),0,1)</f>
        <v>0</v>
      </c>
      <c r="V134" s="97">
        <f>IF(ISNA(MATCH($N134,'Overlap Study'!AZ$62:AZ$157,0)),0,1)</f>
        <v>0</v>
      </c>
      <c r="W134" s="97">
        <f>IF(ISNA(MATCH($N134,'Overlap Study'!AT$62:AT$157,0)),0,1)</f>
        <v>0</v>
      </c>
      <c r="X134" s="97">
        <f>IF(ISNA(MATCH($N134,'Overlap Study'!AN$62:AN$157,0)),0,1)</f>
        <v>0</v>
      </c>
      <c r="Y134" s="106">
        <f>IF(ISNA(MATCH($N134,'Overlap Study'!AH$62:AH$157,0)),0,1)</f>
        <v>0</v>
      </c>
      <c r="Z134" s="97">
        <f>IF(ISNA(MATCH($N134,'Overlap Study'!AB$62:AB$157,0)),0,1)</f>
        <v>0</v>
      </c>
      <c r="AA134" s="97">
        <f>IF(ISNA(MATCH($N134,'Overlap Study'!V$62:V$157,0)),0,1)</f>
        <v>0</v>
      </c>
      <c r="AB134" s="97">
        <f>IF(ISNA(MATCH($N134,'Overlap Study'!P$62:P$157,0)),0,1)</f>
        <v>0</v>
      </c>
      <c r="AC134" s="97">
        <f>IF(ISNA(MATCH($N134,'Overlap Study'!H$53:H$132,0)),0,1)</f>
        <v>0</v>
      </c>
      <c r="AD134" s="106">
        <f>IF(ISNA(MATCH($N134,'Overlap Study'!B$53:B$100,0)),0,1)</f>
        <v>0</v>
      </c>
      <c r="AH134" s="166">
        <v>329</v>
      </c>
      <c r="AI134" s="210">
        <f>SUM(AJ134:AS134)</f>
        <v>1</v>
      </c>
      <c r="AJ134" s="97">
        <f>IF(ISNA(MATCH($AH134,'Overlap Study'!$DY$186:$DY$245,0)),0,1)</f>
        <v>0</v>
      </c>
      <c r="AK134" s="97">
        <f>IF(ISNA(MATCH($AH134,'Overlap Study'!$DJ$186:$DJ$233,0)),0,1)</f>
        <v>0</v>
      </c>
      <c r="AL134" s="99">
        <f>IF(ISNA(MATCH($AH134,'Overlap Study'!$CU$186:$CU$233,0)),0,1)</f>
        <v>0</v>
      </c>
      <c r="AM134" s="99">
        <f>IF(ISNA(MATCH($AH134,'Overlap Study'!$CG$186:$CG$233,0)),0,1)</f>
        <v>0</v>
      </c>
      <c r="AN134" s="97">
        <f>IF(ISNA(MATCH($AH134,'Overlap Study'!$BU$186:$BU$233,0)),0,1)</f>
        <v>0</v>
      </c>
      <c r="AO134" s="97">
        <f>IF(ISNA(MATCH(AH134,'Overlap Study'!BJ$186:BJ$233,0)),0,1)</f>
        <v>1</v>
      </c>
      <c r="AP134" s="97">
        <f>IF(ISNA(MATCH($AH134,'Overlap Study'!AZ$186:AZ$233,0)),0,1)</f>
        <v>0</v>
      </c>
      <c r="AQ134" s="97">
        <f>IF(ISNA(MATCH($AH134,'Overlap Study'!AT$186:AT$233,0)),0,1)</f>
        <v>0</v>
      </c>
      <c r="AR134" s="97">
        <f>IF(ISNA(MATCH($AH134,'Overlap Study'!AN$186:AN$233,0)),0,1)</f>
        <v>0</v>
      </c>
      <c r="AS134" s="97">
        <f>IF(ISNA(MATCH($AH134,'Overlap Study'!AH$186:AH$233,0)),0,1)</f>
        <v>0</v>
      </c>
      <c r="AT134" s="97">
        <f>IF(ISNA(MATCH(AH134,'Overlap Study'!$AB$186:$AB$233,0)),0,1)</f>
        <v>0</v>
      </c>
      <c r="AU134" s="97">
        <f>IF(ISNA(MATCH($AH134,'Overlap Study'!$V$186:$V$233,0)),0,1)</f>
        <v>0</v>
      </c>
      <c r="AV134" s="97">
        <f>IF(ISNA(MATCH($AH134,'Overlap Study'!$P$186:$P$233,0)),0,1)</f>
        <v>1</v>
      </c>
      <c r="AW134" s="97"/>
      <c r="AX134" s="106"/>
      <c r="BC134" s="164">
        <v>2175</v>
      </c>
      <c r="BD134" s="105">
        <f>SUM(BE134:BN134)</f>
        <v>1</v>
      </c>
      <c r="BE134" s="112">
        <f>IF(ISNA(MATCH($BC134,'Overlap Study'!$DZ$186:$DZ$240,0)),0,1)</f>
        <v>0</v>
      </c>
      <c r="BF134" s="97">
        <f>IF(ISNA(MATCH(BC134,'Overlap Study'!$DJ$240:$DJ$263,0)),0,1)</f>
        <v>1</v>
      </c>
      <c r="BG134" s="99">
        <f>IF(ISNA(MATCH(BC134,'Overlap Study'!$CU$240:$CU$263,0)),0,1)</f>
        <v>0</v>
      </c>
      <c r="BH134" s="99">
        <f>IF(ISNA(MATCH(BC134,'Overlap Study'!$CG$240:$CG$263,0)),0,1)</f>
        <v>0</v>
      </c>
      <c r="BI134" s="97">
        <f>IF(ISNA(MATCH(BC134,'Overlap Study'!$BU$240:$BU$263,0)),0,1)</f>
        <v>0</v>
      </c>
      <c r="BJ134" s="97">
        <f>IF(ISNA(MATCH(BC134,'Overlap Study'!$BJ$240:$BJ$263,0)),0,1)</f>
        <v>0</v>
      </c>
      <c r="BK134" s="97">
        <f>IF(ISNA(MATCH(BC134,'Overlap Study'!$AZ$240:$AZ$263,0)),0,1)</f>
        <v>0</v>
      </c>
      <c r="BL134" s="97">
        <f>IF(ISNA(MATCH(BC134,'Overlap Study'!$AT$240:$AT$263,0)),0,1)</f>
        <v>0</v>
      </c>
      <c r="BM134" s="97">
        <f>IF(ISNA(MATCH(BC134,'Overlap Study'!$AN$240:$AN$263,0)),0,1)</f>
        <v>0</v>
      </c>
      <c r="BN134" s="106">
        <f>IF(ISNA(MATCH(BC134,'Overlap Study'!$AH$240:$AH$263,0)),0,1)</f>
        <v>0</v>
      </c>
      <c r="BO134" s="97">
        <f>IF(ISNA(MATCH(BC134,'Overlap Study'!$AB$240:$AB$263,0)),0,1)</f>
        <v>0</v>
      </c>
      <c r="BP134" s="97">
        <f>IF(ISNA(MATCH(BC134,'Overlap Study'!$V$240:$V$263,0)),0,1)</f>
        <v>0</v>
      </c>
      <c r="BQ134" s="97">
        <f>IF(ISNA(MATCH(BC134,'Overlap Study'!$P$240:$P$263,0)),0,1)</f>
        <v>0</v>
      </c>
      <c r="BR134" s="97"/>
      <c r="BS134" s="106"/>
      <c r="BT134" s="97"/>
    </row>
    <row r="135" spans="12:72" x14ac:dyDescent="0.2">
      <c r="L135" s="118">
        <f t="shared" si="12"/>
        <v>134</v>
      </c>
      <c r="N135" s="105">
        <v>247</v>
      </c>
      <c r="O135" s="210">
        <f>SUM(P135:Y135)</f>
        <v>2</v>
      </c>
      <c r="P135" s="97">
        <f>IF(ISNA(MATCH(N135,'Overlap Study'!DY$62:DY$174,0)),0,1)</f>
        <v>0</v>
      </c>
      <c r="Q135" s="97">
        <f>IF(ISNA(MATCH(N135,'Overlap Study'!DJ$62:DJ$157,0)),0,1)</f>
        <v>0</v>
      </c>
      <c r="R135" s="99">
        <f>IF(ISNA(MATCH(N135,'Overlap Study'!CU$62:CU$157,0)),0,1)</f>
        <v>0</v>
      </c>
      <c r="S135" s="99">
        <f>IF(ISNA(MATCH(N135,'Overlap Study'!CG$62:CG$157,0)),0,1)</f>
        <v>0</v>
      </c>
      <c r="T135" s="97">
        <f>IF(ISNA(MATCH(N135,'Overlap Study'!BU$62:BU$157,0)),0,1)</f>
        <v>0</v>
      </c>
      <c r="U135" s="97">
        <f>IF(ISNA(MATCH(N135,'Overlap Study'!BJ$62:BJ$157,0)),0,1)</f>
        <v>1</v>
      </c>
      <c r="V135" s="97">
        <f>IF(ISNA(MATCH($N135,'Overlap Study'!AZ$62:AZ$157,0)),0,1)</f>
        <v>0</v>
      </c>
      <c r="W135" s="97">
        <f>IF(ISNA(MATCH($N135,'Overlap Study'!AT$62:AT$157,0)),0,1)</f>
        <v>1</v>
      </c>
      <c r="X135" s="97">
        <f>IF(ISNA(MATCH($N135,'Overlap Study'!AN$62:AN$157,0)),0,1)</f>
        <v>0</v>
      </c>
      <c r="Y135" s="106">
        <f>IF(ISNA(MATCH($N135,'Overlap Study'!AH$62:AH$157,0)),0,1)</f>
        <v>0</v>
      </c>
      <c r="Z135" s="97">
        <f>IF(ISNA(MATCH($N135,'Overlap Study'!AB$62:AB$157,0)),0,1)</f>
        <v>0</v>
      </c>
      <c r="AA135" s="97">
        <f>IF(ISNA(MATCH($N135,'Overlap Study'!V$62:V$157,0)),0,1)</f>
        <v>1</v>
      </c>
      <c r="AB135" s="97">
        <f>IF(ISNA(MATCH($N135,'Overlap Study'!P$62:P$157,0)),0,1)</f>
        <v>0</v>
      </c>
      <c r="AC135" s="97">
        <f>IF(ISNA(MATCH($N135,'Overlap Study'!H$53:H$132,0)),0,1)</f>
        <v>0</v>
      </c>
      <c r="AD135" s="106">
        <f>IF(ISNA(MATCH($N135,'Overlap Study'!B$53:B$100,0)),0,1)</f>
        <v>0</v>
      </c>
      <c r="AH135" s="164">
        <v>334</v>
      </c>
      <c r="AI135" s="210">
        <f>SUM(AJ135:AS135)</f>
        <v>1</v>
      </c>
      <c r="AJ135" s="97">
        <f>IF(ISNA(MATCH($AH135,'Overlap Study'!$DY$186:$DY$245,0)),0,1)</f>
        <v>1</v>
      </c>
      <c r="AK135" s="97">
        <f>IF(ISNA(MATCH($AH135,'Overlap Study'!$DJ$186:$DJ$233,0)),0,1)</f>
        <v>0</v>
      </c>
      <c r="AL135" s="99">
        <f>IF(ISNA(MATCH($AH135,'Overlap Study'!$CU$186:$CU$233,0)),0,1)</f>
        <v>0</v>
      </c>
      <c r="AM135" s="99">
        <f>IF(ISNA(MATCH($AH135,'Overlap Study'!$CG$186:$CG$233,0)),0,1)</f>
        <v>0</v>
      </c>
      <c r="AN135" s="97">
        <f>IF(ISNA(MATCH($AH135,'Overlap Study'!$BU$186:$BU$233,0)),0,1)</f>
        <v>0</v>
      </c>
      <c r="AO135" s="97">
        <f>IF(ISNA(MATCH(AH135,'Overlap Study'!BJ$186:BJ$233,0)),0,1)</f>
        <v>0</v>
      </c>
      <c r="AP135" s="97">
        <f>IF(ISNA(MATCH($AH135,'Overlap Study'!AZ$186:AZ$233,0)),0,1)</f>
        <v>0</v>
      </c>
      <c r="AQ135" s="97">
        <f>IF(ISNA(MATCH($AH135,'Overlap Study'!AT$186:AT$233,0)),0,1)</f>
        <v>0</v>
      </c>
      <c r="AR135" s="97">
        <f>IF(ISNA(MATCH($AH135,'Overlap Study'!AN$186:AN$233,0)),0,1)</f>
        <v>0</v>
      </c>
      <c r="AS135" s="97">
        <f>IF(ISNA(MATCH($AH135,'Overlap Study'!AH$186:AH$233,0)),0,1)</f>
        <v>0</v>
      </c>
      <c r="AT135" s="97">
        <f>IF(ISNA(MATCH(AH135,'Overlap Study'!$AB$186:$AB$233,0)),0,1)</f>
        <v>0</v>
      </c>
      <c r="AU135" s="97">
        <f>IF(ISNA(MATCH($AH135,'Overlap Study'!$V$186:$V$233,0)),0,1)</f>
        <v>0</v>
      </c>
      <c r="AV135" s="97">
        <f>IF(ISNA(MATCH($AH135,'Overlap Study'!$P$186:$P$233,0)),0,1)</f>
        <v>0</v>
      </c>
      <c r="AW135" s="97"/>
      <c r="AX135" s="106"/>
      <c r="BC135" s="164">
        <v>2194</v>
      </c>
      <c r="BD135" s="105">
        <f>SUM(BE135:BN135)</f>
        <v>1</v>
      </c>
      <c r="BE135" s="112">
        <f>IF(ISNA(MATCH($BC135,'Overlap Study'!$DZ$186:$DZ$240,0)),0,1)</f>
        <v>0</v>
      </c>
      <c r="BF135" s="97">
        <f>IF(ISNA(MATCH(BC135,'Overlap Study'!$DJ$240:$DJ$263,0)),0,1)</f>
        <v>0</v>
      </c>
      <c r="BG135" s="99">
        <f>IF(ISNA(MATCH(BC135,'Overlap Study'!$CU$240:$CU$263,0)),0,1)</f>
        <v>1</v>
      </c>
      <c r="BH135" s="99">
        <f>IF(ISNA(MATCH(BC135,'Overlap Study'!$CG$240:$CG$263,0)),0,1)</f>
        <v>0</v>
      </c>
      <c r="BI135" s="97">
        <f>IF(ISNA(MATCH(BC135,'Overlap Study'!$BU$240:$BU$263,0)),0,1)</f>
        <v>0</v>
      </c>
      <c r="BJ135" s="97">
        <f>IF(ISNA(MATCH(BC135,'Overlap Study'!$BJ$240:$BJ$263,0)),0,1)</f>
        <v>0</v>
      </c>
      <c r="BK135" s="97">
        <f>IF(ISNA(MATCH(BC135,'Overlap Study'!$AZ$240:$AZ$263,0)),0,1)</f>
        <v>0</v>
      </c>
      <c r="BL135" s="97">
        <f>IF(ISNA(MATCH(BC135,'Overlap Study'!$AT$240:$AT$263,0)),0,1)</f>
        <v>0</v>
      </c>
      <c r="BM135" s="97">
        <f>IF(ISNA(MATCH(BC135,'Overlap Study'!$AN$240:$AN$263,0)),0,1)</f>
        <v>0</v>
      </c>
      <c r="BN135" s="106">
        <f>IF(ISNA(MATCH(BC135,'Overlap Study'!$AH$240:$AH$263,0)),0,1)</f>
        <v>0</v>
      </c>
      <c r="BO135" s="97">
        <f>IF(ISNA(MATCH(BC135,'Overlap Study'!$AB$240:$AB$263,0)),0,1)</f>
        <v>0</v>
      </c>
      <c r="BP135" s="97">
        <f>IF(ISNA(MATCH(BC135,'Overlap Study'!$V$240:$V$263,0)),0,1)</f>
        <v>0</v>
      </c>
      <c r="BQ135" s="97">
        <f>IF(ISNA(MATCH(BC135,'Overlap Study'!$P$240:$P$263,0)),0,1)</f>
        <v>0</v>
      </c>
      <c r="BR135" s="97"/>
      <c r="BS135" s="106"/>
      <c r="BT135" s="97"/>
    </row>
    <row r="136" spans="12:72" x14ac:dyDescent="0.2">
      <c r="L136" s="118">
        <f t="shared" si="12"/>
        <v>135</v>
      </c>
      <c r="N136" s="105">
        <v>269</v>
      </c>
      <c r="O136" s="210">
        <f>SUM(P136:Y136)</f>
        <v>2</v>
      </c>
      <c r="P136" s="97">
        <f>IF(ISNA(MATCH(N136,'Overlap Study'!DY$62:DY$174,0)),0,1)</f>
        <v>0</v>
      </c>
      <c r="Q136" s="97">
        <f>IF(ISNA(MATCH(N136,'Overlap Study'!DJ$62:DJ$157,0)),0,1)</f>
        <v>0</v>
      </c>
      <c r="R136" s="99">
        <f>IF(ISNA(MATCH(N136,'Overlap Study'!CU$62:CU$157,0)),0,1)</f>
        <v>0</v>
      </c>
      <c r="S136" s="99">
        <f>IF(ISNA(MATCH(N136,'Overlap Study'!CG$62:CG$157,0)),0,1)</f>
        <v>0</v>
      </c>
      <c r="T136" s="97">
        <f>IF(ISNA(MATCH(N136,'Overlap Study'!BU$62:BU$157,0)),0,1)</f>
        <v>0</v>
      </c>
      <c r="U136" s="97">
        <f>IF(ISNA(MATCH(N136,'Overlap Study'!BJ$62:BJ$157,0)),0,1)</f>
        <v>0</v>
      </c>
      <c r="V136" s="97">
        <f>IF(ISNA(MATCH($N136,'Overlap Study'!AZ$62:AZ$157,0)),0,1)</f>
        <v>0</v>
      </c>
      <c r="W136" s="97">
        <f>IF(ISNA(MATCH($N136,'Overlap Study'!AT$62:AT$157,0)),0,1)</f>
        <v>0</v>
      </c>
      <c r="X136" s="97">
        <f>IF(ISNA(MATCH($N136,'Overlap Study'!AN$62:AN$157,0)),0,1)</f>
        <v>1</v>
      </c>
      <c r="Y136" s="106">
        <f>IF(ISNA(MATCH($N136,'Overlap Study'!AH$62:AH$157,0)),0,1)</f>
        <v>1</v>
      </c>
      <c r="Z136" s="97">
        <f>IF(ISNA(MATCH($N136,'Overlap Study'!AB$62:AB$157,0)),0,1)</f>
        <v>0</v>
      </c>
      <c r="AA136" s="97">
        <f>IF(ISNA(MATCH($N136,'Overlap Study'!V$62:V$157,0)),0,1)</f>
        <v>0</v>
      </c>
      <c r="AB136" s="97">
        <f>IF(ISNA(MATCH($N136,'Overlap Study'!P$62:P$157,0)),0,1)</f>
        <v>0</v>
      </c>
      <c r="AC136" s="97">
        <f>IF(ISNA(MATCH($N136,'Overlap Study'!H$53:H$132,0)),0,1)</f>
        <v>0</v>
      </c>
      <c r="AD136" s="106">
        <f>IF(ISNA(MATCH($N136,'Overlap Study'!B$53:B$100,0)),0,1)</f>
        <v>1</v>
      </c>
      <c r="AH136" s="164">
        <v>337</v>
      </c>
      <c r="AI136" s="210">
        <f>SUM(AJ136:AS136)</f>
        <v>1</v>
      </c>
      <c r="AJ136" s="97">
        <f>IF(ISNA(MATCH($AH136,'Overlap Study'!$DY$186:$DY$245,0)),0,1)</f>
        <v>0</v>
      </c>
      <c r="AK136" s="97">
        <f>IF(ISNA(MATCH($AH136,'Overlap Study'!$DJ$186:$DJ$233,0)),0,1)</f>
        <v>0</v>
      </c>
      <c r="AL136" s="99">
        <f>IF(ISNA(MATCH($AH136,'Overlap Study'!$CU$186:$CU$233,0)),0,1)</f>
        <v>0</v>
      </c>
      <c r="AM136" s="99">
        <f>IF(ISNA(MATCH($AH136,'Overlap Study'!$CG$186:$CG$233,0)),0,1)</f>
        <v>0</v>
      </c>
      <c r="AN136" s="97">
        <f>IF(ISNA(MATCH($AH136,'Overlap Study'!$BU$186:$BU$233,0)),0,1)</f>
        <v>0</v>
      </c>
      <c r="AO136" s="97">
        <f>IF(ISNA(MATCH(AH136,'Overlap Study'!BJ$186:BJ$233,0)),0,1)</f>
        <v>0</v>
      </c>
      <c r="AP136" s="97">
        <f>IF(ISNA(MATCH($AH136,'Overlap Study'!AZ$186:AZ$233,0)),0,1)</f>
        <v>0</v>
      </c>
      <c r="AQ136" s="97">
        <f>IF(ISNA(MATCH($AH136,'Overlap Study'!AT$186:AT$233,0)),0,1)</f>
        <v>0</v>
      </c>
      <c r="AR136" s="97">
        <f>IF(ISNA(MATCH($AH136,'Overlap Study'!AN$186:AN$233,0)),0,1)</f>
        <v>0</v>
      </c>
      <c r="AS136" s="97">
        <f>IF(ISNA(MATCH($AH136,'Overlap Study'!AH$186:AH$233,0)),0,1)</f>
        <v>1</v>
      </c>
      <c r="AT136" s="97">
        <f>IF(ISNA(MATCH(AH136,'Overlap Study'!$AB$186:$AB$233,0)),0,1)</f>
        <v>0</v>
      </c>
      <c r="AU136" s="97">
        <f>IF(ISNA(MATCH($AH136,'Overlap Study'!$V$186:$V$233,0)),0,1)</f>
        <v>0</v>
      </c>
      <c r="AV136" s="97">
        <f>IF(ISNA(MATCH($AH136,'Overlap Study'!$P$186:$P$233,0)),0,1)</f>
        <v>0</v>
      </c>
      <c r="AW136" s="97"/>
      <c r="AX136" s="106"/>
      <c r="BC136" s="164">
        <v>2415</v>
      </c>
      <c r="BD136" s="105">
        <f>SUM(BE136:BN136)</f>
        <v>1</v>
      </c>
      <c r="BE136" s="112">
        <f>IF(ISNA(MATCH($BC136,'Overlap Study'!$DZ$186:$DZ$240,0)),0,1)</f>
        <v>0</v>
      </c>
      <c r="BF136" s="97">
        <f>IF(ISNA(MATCH(BC136,'Overlap Study'!$DJ$240:$DJ$263,0)),0,1)</f>
        <v>1</v>
      </c>
      <c r="BG136" s="99">
        <f>IF(ISNA(MATCH(BC136,'Overlap Study'!$CU$240:$CU$263,0)),0,1)</f>
        <v>0</v>
      </c>
      <c r="BH136" s="99">
        <f>IF(ISNA(MATCH(BC136,'Overlap Study'!$CG$240:$CG$263,0)),0,1)</f>
        <v>0</v>
      </c>
      <c r="BI136" s="97">
        <f>IF(ISNA(MATCH(BC136,'Overlap Study'!$BU$240:$BU$263,0)),0,1)</f>
        <v>0</v>
      </c>
      <c r="BJ136" s="97">
        <f>IF(ISNA(MATCH(BC136,'Overlap Study'!$BJ$240:$BJ$263,0)),0,1)</f>
        <v>0</v>
      </c>
      <c r="BK136" s="97">
        <f>IF(ISNA(MATCH(BC136,'Overlap Study'!$AZ$240:$AZ$263,0)),0,1)</f>
        <v>0</v>
      </c>
      <c r="BL136" s="97">
        <f>IF(ISNA(MATCH(BC136,'Overlap Study'!$AT$240:$AT$263,0)),0,1)</f>
        <v>0</v>
      </c>
      <c r="BM136" s="97">
        <f>IF(ISNA(MATCH(BC136,'Overlap Study'!$AN$240:$AN$263,0)),0,1)</f>
        <v>0</v>
      </c>
      <c r="BN136" s="106">
        <f>IF(ISNA(MATCH(BC136,'Overlap Study'!$AH$240:$AH$263,0)),0,1)</f>
        <v>0</v>
      </c>
      <c r="BO136" s="97">
        <f>IF(ISNA(MATCH(BC136,'Overlap Study'!$AB$240:$AB$263,0)),0,1)</f>
        <v>0</v>
      </c>
      <c r="BP136" s="97">
        <f>IF(ISNA(MATCH(BC136,'Overlap Study'!$V$240:$V$263,0)),0,1)</f>
        <v>0</v>
      </c>
      <c r="BQ136" s="97">
        <f>IF(ISNA(MATCH(BC136,'Overlap Study'!$P$240:$P$263,0)),0,1)</f>
        <v>0</v>
      </c>
      <c r="BR136" s="97"/>
      <c r="BS136" s="106"/>
      <c r="BT136" s="97"/>
    </row>
    <row r="137" spans="12:72" x14ac:dyDescent="0.2">
      <c r="L137" s="118">
        <f t="shared" si="12"/>
        <v>136</v>
      </c>
      <c r="N137" s="105">
        <v>271</v>
      </c>
      <c r="O137" s="210">
        <f>SUM(P137:Y137)</f>
        <v>2</v>
      </c>
      <c r="P137" s="97">
        <f>IF(ISNA(MATCH(N137,'Overlap Study'!DY$62:DY$174,0)),0,1)</f>
        <v>0</v>
      </c>
      <c r="Q137" s="97">
        <f>IF(ISNA(MATCH(N137,'Overlap Study'!DJ$62:DJ$157,0)),0,1)</f>
        <v>0</v>
      </c>
      <c r="R137" s="99">
        <f>IF(ISNA(MATCH(N137,'Overlap Study'!CU$62:CU$157,0)),0,1)</f>
        <v>0</v>
      </c>
      <c r="S137" s="99">
        <f>IF(ISNA(MATCH(N137,'Overlap Study'!CG$62:CG$157,0)),0,1)</f>
        <v>0</v>
      </c>
      <c r="T137" s="97">
        <f>IF(ISNA(MATCH(N137,'Overlap Study'!BU$62:BU$157,0)),0,1)</f>
        <v>1</v>
      </c>
      <c r="U137" s="97">
        <f>IF(ISNA(MATCH(N137,'Overlap Study'!BJ$62:BJ$157,0)),0,1)</f>
        <v>0</v>
      </c>
      <c r="V137" s="97">
        <f>IF(ISNA(MATCH($N137,'Overlap Study'!AZ$62:AZ$157,0)),0,1)</f>
        <v>0</v>
      </c>
      <c r="W137" s="97">
        <f>IF(ISNA(MATCH($N137,'Overlap Study'!AT$62:AT$157,0)),0,1)</f>
        <v>0</v>
      </c>
      <c r="X137" s="97">
        <f>IF(ISNA(MATCH($N137,'Overlap Study'!AN$62:AN$157,0)),0,1)</f>
        <v>1</v>
      </c>
      <c r="Y137" s="106">
        <f>IF(ISNA(MATCH($N137,'Overlap Study'!AH$62:AH$157,0)),0,1)</f>
        <v>0</v>
      </c>
      <c r="Z137" s="97">
        <f>IF(ISNA(MATCH($N137,'Overlap Study'!AB$62:AB$157,0)),0,1)</f>
        <v>0</v>
      </c>
      <c r="AA137" s="97">
        <f>IF(ISNA(MATCH($N137,'Overlap Study'!V$62:V$157,0)),0,1)</f>
        <v>1</v>
      </c>
      <c r="AB137" s="97">
        <f>IF(ISNA(MATCH($N137,'Overlap Study'!P$62:P$157,0)),0,1)</f>
        <v>1</v>
      </c>
      <c r="AC137" s="97">
        <f>IF(ISNA(MATCH($N137,'Overlap Study'!H$53:H$132,0)),0,1)</f>
        <v>0</v>
      </c>
      <c r="AD137" s="106">
        <f>IF(ISNA(MATCH($N137,'Overlap Study'!B$53:B$100,0)),0,1)</f>
        <v>0</v>
      </c>
      <c r="AH137" s="164">
        <v>348</v>
      </c>
      <c r="AI137" s="210">
        <f>SUM(AJ137:AS137)</f>
        <v>1</v>
      </c>
      <c r="AJ137" s="97">
        <f>IF(ISNA(MATCH($AH137,'Overlap Study'!$DY$186:$DY$245,0)),0,1)</f>
        <v>0</v>
      </c>
      <c r="AK137" s="97">
        <f>IF(ISNA(MATCH($AH137,'Overlap Study'!$DJ$186:$DJ$233,0)),0,1)</f>
        <v>0</v>
      </c>
      <c r="AL137" s="99">
        <f>IF(ISNA(MATCH($AH137,'Overlap Study'!$CU$186:$CU$233,0)),0,1)</f>
        <v>0</v>
      </c>
      <c r="AM137" s="99">
        <f>IF(ISNA(MATCH($AH137,'Overlap Study'!$CG$186:$CG$233,0)),0,1)</f>
        <v>0</v>
      </c>
      <c r="AN137" s="97">
        <f>IF(ISNA(MATCH($AH137,'Overlap Study'!$BU$186:$BU$233,0)),0,1)</f>
        <v>0</v>
      </c>
      <c r="AO137" s="97">
        <f>IF(ISNA(MATCH(AH137,'Overlap Study'!BJ$186:BJ$233,0)),0,1)</f>
        <v>0</v>
      </c>
      <c r="AP137" s="97">
        <f>IF(ISNA(MATCH($AH137,'Overlap Study'!AZ$186:AZ$233,0)),0,1)</f>
        <v>1</v>
      </c>
      <c r="AQ137" s="97">
        <f>IF(ISNA(MATCH($AH137,'Overlap Study'!AT$186:AT$233,0)),0,1)</f>
        <v>0</v>
      </c>
      <c r="AR137" s="97">
        <f>IF(ISNA(MATCH($AH137,'Overlap Study'!AN$186:AN$233,0)),0,1)</f>
        <v>0</v>
      </c>
      <c r="AS137" s="97">
        <f>IF(ISNA(MATCH($AH137,'Overlap Study'!AH$186:AH$233,0)),0,1)</f>
        <v>0</v>
      </c>
      <c r="AT137" s="97">
        <f>IF(ISNA(MATCH(AH137,'Overlap Study'!$AB$186:$AB$233,0)),0,1)</f>
        <v>0</v>
      </c>
      <c r="AU137" s="97">
        <f>IF(ISNA(MATCH($AH137,'Overlap Study'!$V$186:$V$233,0)),0,1)</f>
        <v>0</v>
      </c>
      <c r="AV137" s="97">
        <f>IF(ISNA(MATCH($AH137,'Overlap Study'!$P$186:$P$233,0)),0,1)</f>
        <v>0</v>
      </c>
      <c r="AW137" s="97"/>
      <c r="AX137" s="106"/>
      <c r="BC137" s="164">
        <v>2429</v>
      </c>
      <c r="BD137" s="105">
        <f>SUM(BE137:BN137)</f>
        <v>1</v>
      </c>
      <c r="BE137" s="112">
        <f>IF(ISNA(MATCH($BC137,'Overlap Study'!$DZ$186:$DZ$240,0)),0,1)</f>
        <v>0</v>
      </c>
      <c r="BF137" s="97">
        <f>IF(ISNA(MATCH(BC137,'Overlap Study'!$DJ$240:$DJ$263,0)),0,1)</f>
        <v>0</v>
      </c>
      <c r="BG137" s="99">
        <f>IF(ISNA(MATCH(BC137,'Overlap Study'!$CU$240:$CU$263,0)),0,1)</f>
        <v>0</v>
      </c>
      <c r="BH137" s="99">
        <f>IF(ISNA(MATCH(BC137,'Overlap Study'!$CG$240:$CG$263,0)),0,1)</f>
        <v>0</v>
      </c>
      <c r="BI137" s="97">
        <f>IF(ISNA(MATCH(BC137,'Overlap Study'!$BU$240:$BU$263,0)),0,1)</f>
        <v>1</v>
      </c>
      <c r="BJ137" s="97">
        <f>IF(ISNA(MATCH(BC137,'Overlap Study'!$BJ$240:$BJ$263,0)),0,1)</f>
        <v>0</v>
      </c>
      <c r="BK137" s="97">
        <f>IF(ISNA(MATCH(BC137,'Overlap Study'!$AZ$240:$AZ$263,0)),0,1)</f>
        <v>0</v>
      </c>
      <c r="BL137" s="97">
        <f>IF(ISNA(MATCH(BC137,'Overlap Study'!$AT$240:$AT$263,0)),0,1)</f>
        <v>0</v>
      </c>
      <c r="BM137" s="97">
        <f>IF(ISNA(MATCH(BC137,'Overlap Study'!$AN$240:$AN$263,0)),0,1)</f>
        <v>0</v>
      </c>
      <c r="BN137" s="106">
        <f>IF(ISNA(MATCH(BC137,'Overlap Study'!$AH$240:$AH$263,0)),0,1)</f>
        <v>0</v>
      </c>
      <c r="BO137" s="97">
        <f>IF(ISNA(MATCH(BC137,'Overlap Study'!$AB$240:$AB$263,0)),0,1)</f>
        <v>0</v>
      </c>
      <c r="BP137" s="97">
        <f>IF(ISNA(MATCH(BC137,'Overlap Study'!$V$240:$V$263,0)),0,1)</f>
        <v>0</v>
      </c>
      <c r="BQ137" s="97">
        <f>IF(ISNA(MATCH(BC137,'Overlap Study'!$P$240:$P$263,0)),0,1)</f>
        <v>0</v>
      </c>
      <c r="BR137" s="97"/>
      <c r="BS137" s="106"/>
      <c r="BT137" s="97"/>
    </row>
    <row r="138" spans="12:72" x14ac:dyDescent="0.2">
      <c r="L138" s="118">
        <f t="shared" si="12"/>
        <v>137</v>
      </c>
      <c r="N138" s="105">
        <v>292</v>
      </c>
      <c r="O138" s="210">
        <f>SUM(P138:Y138)</f>
        <v>2</v>
      </c>
      <c r="P138" s="97">
        <f>IF(ISNA(MATCH(N138,'Overlap Study'!DY$62:DY$174,0)),0,1)</f>
        <v>0</v>
      </c>
      <c r="Q138" s="97">
        <f>IF(ISNA(MATCH(N138,'Overlap Study'!DJ$62:DJ$157,0)),0,1)</f>
        <v>0</v>
      </c>
      <c r="R138" s="99">
        <f>IF(ISNA(MATCH(N138,'Overlap Study'!CU$62:CU$157,0)),0,1)</f>
        <v>0</v>
      </c>
      <c r="S138" s="99">
        <f>IF(ISNA(MATCH(N138,'Overlap Study'!CG$62:CG$157,0)),0,1)</f>
        <v>0</v>
      </c>
      <c r="T138" s="97">
        <f>IF(ISNA(MATCH(N138,'Overlap Study'!BU$62:BU$157,0)),0,1)</f>
        <v>0</v>
      </c>
      <c r="U138" s="97">
        <f>IF(ISNA(MATCH(N138,'Overlap Study'!BJ$62:BJ$157,0)),0,1)</f>
        <v>0</v>
      </c>
      <c r="V138" s="97">
        <f>IF(ISNA(MATCH($N138,'Overlap Study'!AZ$62:AZ$157,0)),0,1)</f>
        <v>1</v>
      </c>
      <c r="W138" s="97">
        <f>IF(ISNA(MATCH($N138,'Overlap Study'!AT$62:AT$157,0)),0,1)</f>
        <v>0</v>
      </c>
      <c r="X138" s="97">
        <f>IF(ISNA(MATCH($N138,'Overlap Study'!AN$62:AN$157,0)),0,1)</f>
        <v>0</v>
      </c>
      <c r="Y138" s="106">
        <f>IF(ISNA(MATCH($N138,'Overlap Study'!AH$62:AH$157,0)),0,1)</f>
        <v>1</v>
      </c>
      <c r="Z138" s="97">
        <f>IF(ISNA(MATCH($N138,'Overlap Study'!AB$62:AB$157,0)),0,1)</f>
        <v>1</v>
      </c>
      <c r="AA138" s="97">
        <f>IF(ISNA(MATCH($N138,'Overlap Study'!V$62:V$157,0)),0,1)</f>
        <v>1</v>
      </c>
      <c r="AB138" s="97">
        <f>IF(ISNA(MATCH($N138,'Overlap Study'!P$62:P$157,0)),0,1)</f>
        <v>0</v>
      </c>
      <c r="AC138" s="97">
        <f>IF(ISNA(MATCH($N138,'Overlap Study'!H$53:H$132,0)),0,1)</f>
        <v>1</v>
      </c>
      <c r="AD138" s="106">
        <f>IF(ISNA(MATCH($N138,'Overlap Study'!B$53:B$100,0)),0,1)</f>
        <v>0</v>
      </c>
      <c r="AH138" s="164">
        <v>353</v>
      </c>
      <c r="AI138" s="210">
        <f>SUM(AJ138:AS138)</f>
        <v>1</v>
      </c>
      <c r="AJ138" s="97">
        <f>IF(ISNA(MATCH($AH138,'Overlap Study'!$DY$186:$DY$245,0)),0,1)</f>
        <v>0</v>
      </c>
      <c r="AK138" s="97">
        <f>IF(ISNA(MATCH($AH138,'Overlap Study'!$DJ$186:$DJ$233,0)),0,1)</f>
        <v>0</v>
      </c>
      <c r="AL138" s="99">
        <f>IF(ISNA(MATCH($AH138,'Overlap Study'!$CU$186:$CU$233,0)),0,1)</f>
        <v>0</v>
      </c>
      <c r="AM138" s="99">
        <f>IF(ISNA(MATCH($AH138,'Overlap Study'!$CG$186:$CG$233,0)),0,1)</f>
        <v>0</v>
      </c>
      <c r="AN138" s="97">
        <f>IF(ISNA(MATCH($AH138,'Overlap Study'!$BU$186:$BU$233,0)),0,1)</f>
        <v>0</v>
      </c>
      <c r="AO138" s="97">
        <f>IF(ISNA(MATCH(AH138,'Overlap Study'!BJ$186:BJ$233,0)),0,1)</f>
        <v>0</v>
      </c>
      <c r="AP138" s="97">
        <f>IF(ISNA(MATCH($AH138,'Overlap Study'!AZ$186:AZ$233,0)),0,1)</f>
        <v>0</v>
      </c>
      <c r="AQ138" s="97">
        <f>IF(ISNA(MATCH($AH138,'Overlap Study'!AT$186:AT$233,0)),0,1)</f>
        <v>0</v>
      </c>
      <c r="AR138" s="97">
        <f>IF(ISNA(MATCH($AH138,'Overlap Study'!AN$186:AN$233,0)),0,1)</f>
        <v>0</v>
      </c>
      <c r="AS138" s="97">
        <f>IF(ISNA(MATCH($AH138,'Overlap Study'!AH$186:AH$233,0)),0,1)</f>
        <v>1</v>
      </c>
      <c r="AT138" s="97">
        <f>IF(ISNA(MATCH(AH138,'Overlap Study'!$AB$186:$AB$233,0)),0,1)</f>
        <v>0</v>
      </c>
      <c r="AU138" s="97">
        <f>IF(ISNA(MATCH($AH138,'Overlap Study'!$V$186:$V$233,0)),0,1)</f>
        <v>0</v>
      </c>
      <c r="AV138" s="97">
        <f>IF(ISNA(MATCH($AH138,'Overlap Study'!$P$186:$P$233,0)),0,1)</f>
        <v>1</v>
      </c>
      <c r="AW138" s="97"/>
      <c r="AX138" s="106"/>
      <c r="BC138" s="164">
        <v>2451</v>
      </c>
      <c r="BD138" s="105">
        <f>SUM(BE138:BN138)</f>
        <v>1</v>
      </c>
      <c r="BE138" s="112">
        <f>IF(ISNA(MATCH($BC138,'Overlap Study'!$DZ$186:$DZ$240,0)),0,1)</f>
        <v>1</v>
      </c>
      <c r="BF138" s="97">
        <f>IF(ISNA(MATCH(BC138,'Overlap Study'!$DJ$240:$DJ$263,0)),0,1)</f>
        <v>0</v>
      </c>
      <c r="BG138" s="99">
        <f>IF(ISNA(MATCH(BC138,'Overlap Study'!$CU$240:$CU$263,0)),0,1)</f>
        <v>0</v>
      </c>
      <c r="BH138" s="99">
        <f>IF(ISNA(MATCH(BC138,'Overlap Study'!$CG$240:$CG$263,0)),0,1)</f>
        <v>0</v>
      </c>
      <c r="BI138" s="97">
        <f>IF(ISNA(MATCH(BC138,'Overlap Study'!$BU$240:$BU$263,0)),0,1)</f>
        <v>0</v>
      </c>
      <c r="BJ138" s="97">
        <f>IF(ISNA(MATCH(BC138,'Overlap Study'!$BJ$240:$BJ$263,0)),0,1)</f>
        <v>0</v>
      </c>
      <c r="BK138" s="97">
        <f>IF(ISNA(MATCH(BC138,'Overlap Study'!$AZ$240:$AZ$263,0)),0,1)</f>
        <v>0</v>
      </c>
      <c r="BL138" s="97">
        <f>IF(ISNA(MATCH(BC138,'Overlap Study'!$AT$240:$AT$263,0)),0,1)</f>
        <v>0</v>
      </c>
      <c r="BM138" s="97">
        <f>IF(ISNA(MATCH(BC138,'Overlap Study'!$AN$240:$AN$263,0)),0,1)</f>
        <v>0</v>
      </c>
      <c r="BN138" s="106">
        <f>IF(ISNA(MATCH(BC138,'Overlap Study'!$AH$240:$AH$263,0)),0,1)</f>
        <v>0</v>
      </c>
      <c r="BO138" s="97">
        <f>IF(ISNA(MATCH(BC138,'Overlap Study'!$AB$240:$AB$263,0)),0,1)</f>
        <v>0</v>
      </c>
      <c r="BP138" s="97">
        <f>IF(ISNA(MATCH(BC138,'Overlap Study'!$V$240:$V$263,0)),0,1)</f>
        <v>0</v>
      </c>
      <c r="BQ138" s="97">
        <f>IF(ISNA(MATCH(BC138,'Overlap Study'!$P$240:$P$263,0)),0,1)</f>
        <v>0</v>
      </c>
      <c r="BR138" s="97"/>
      <c r="BS138" s="106"/>
      <c r="BT138" s="97"/>
    </row>
    <row r="139" spans="12:72" x14ac:dyDescent="0.2">
      <c r="L139" s="118">
        <f t="shared" si="12"/>
        <v>138</v>
      </c>
      <c r="N139" s="112">
        <v>293</v>
      </c>
      <c r="O139" s="210">
        <f>SUM(P139:Y139)</f>
        <v>2</v>
      </c>
      <c r="P139" s="97">
        <f>IF(ISNA(MATCH(N139,'Overlap Study'!DY$62:DY$174,0)),0,1)</f>
        <v>0</v>
      </c>
      <c r="Q139" s="97">
        <f>IF(ISNA(MATCH(N139,'Overlap Study'!DJ$62:DJ$157,0)),0,1)</f>
        <v>0</v>
      </c>
      <c r="R139" s="99">
        <f>IF(ISNA(MATCH(N139,'Overlap Study'!CU$62:CU$157,0)),0,1)</f>
        <v>0</v>
      </c>
      <c r="S139" s="99">
        <f>IF(ISNA(MATCH(N139,'Overlap Study'!CG$62:CG$157,0)),0,1)</f>
        <v>0</v>
      </c>
      <c r="T139" s="97">
        <f>IF(ISNA(MATCH(N139,'Overlap Study'!BU$62:BU$157,0)),0,1)</f>
        <v>0</v>
      </c>
      <c r="U139" s="97">
        <f>IF(ISNA(MATCH(N139,'Overlap Study'!BJ$62:BJ$157,0)),0,1)</f>
        <v>0</v>
      </c>
      <c r="V139" s="97">
        <f>IF(ISNA(MATCH($N139,'Overlap Study'!AZ$62:AZ$157,0)),0,1)</f>
        <v>0</v>
      </c>
      <c r="W139" s="97">
        <f>IF(ISNA(MATCH($N139,'Overlap Study'!AT$62:AT$157,0)),0,1)</f>
        <v>1</v>
      </c>
      <c r="X139" s="97">
        <f>IF(ISNA(MATCH($N139,'Overlap Study'!AN$62:AN$157,0)),0,1)</f>
        <v>0</v>
      </c>
      <c r="Y139" s="106">
        <f>IF(ISNA(MATCH($N139,'Overlap Study'!AH$62:AH$157,0)),0,1)</f>
        <v>1</v>
      </c>
      <c r="Z139" s="97">
        <f>IF(ISNA(MATCH($N139,'Overlap Study'!AB$62:AB$157,0)),0,1)</f>
        <v>0</v>
      </c>
      <c r="AA139" s="97">
        <f>IF(ISNA(MATCH($N139,'Overlap Study'!V$62:V$157,0)),0,1)</f>
        <v>0</v>
      </c>
      <c r="AB139" s="97">
        <f>IF(ISNA(MATCH($N139,'Overlap Study'!P$62:P$157,0)),0,1)</f>
        <v>0</v>
      </c>
      <c r="AC139" s="97">
        <f>IF(ISNA(MATCH($N139,'Overlap Study'!H$53:H$132,0)),0,1)</f>
        <v>1</v>
      </c>
      <c r="AD139" s="106">
        <f>IF(ISNA(MATCH($N139,'Overlap Study'!B$53:B$100,0)),0,1)</f>
        <v>0</v>
      </c>
      <c r="AH139" s="164">
        <v>384</v>
      </c>
      <c r="AI139" s="210">
        <f>SUM(AJ139:AS139)</f>
        <v>1</v>
      </c>
      <c r="AJ139" s="97">
        <f>IF(ISNA(MATCH($AH139,'Overlap Study'!$DY$186:$DY$245,0)),0,1)</f>
        <v>0</v>
      </c>
      <c r="AK139" s="97">
        <f>IF(ISNA(MATCH($AH139,'Overlap Study'!$DJ$186:$DJ$233,0)),0,1)</f>
        <v>0</v>
      </c>
      <c r="AL139" s="99">
        <f>IF(ISNA(MATCH($AH139,'Overlap Study'!$CU$186:$CU$233,0)),0,1)</f>
        <v>0</v>
      </c>
      <c r="AM139" s="99">
        <f>IF(ISNA(MATCH($AH139,'Overlap Study'!$CG$186:$CG$233,0)),0,1)</f>
        <v>0</v>
      </c>
      <c r="AN139" s="97">
        <f>IF(ISNA(MATCH($AH139,'Overlap Study'!$BU$186:$BU$233,0)),0,1)</f>
        <v>0</v>
      </c>
      <c r="AO139" s="97">
        <f>IF(ISNA(MATCH(AH139,'Overlap Study'!BJ$186:BJ$233,0)),0,1)</f>
        <v>0</v>
      </c>
      <c r="AP139" s="97">
        <f>IF(ISNA(MATCH($AH139,'Overlap Study'!AZ$186:AZ$233,0)),0,1)</f>
        <v>1</v>
      </c>
      <c r="AQ139" s="97">
        <f>IF(ISNA(MATCH($AH139,'Overlap Study'!AT$186:AT$233,0)),0,1)</f>
        <v>0</v>
      </c>
      <c r="AR139" s="97">
        <f>IF(ISNA(MATCH($AH139,'Overlap Study'!AN$186:AN$233,0)),0,1)</f>
        <v>0</v>
      </c>
      <c r="AS139" s="97">
        <f>IF(ISNA(MATCH($AH139,'Overlap Study'!AH$186:AH$233,0)),0,1)</f>
        <v>0</v>
      </c>
      <c r="AT139" s="97">
        <f>IF(ISNA(MATCH(AH139,'Overlap Study'!$AB$186:$AB$233,0)),0,1)</f>
        <v>0</v>
      </c>
      <c r="AU139" s="97">
        <f>IF(ISNA(MATCH($AH139,'Overlap Study'!$V$186:$V$233,0)),0,1)</f>
        <v>0</v>
      </c>
      <c r="AV139" s="97">
        <f>IF(ISNA(MATCH($AH139,'Overlap Study'!$P$186:$P$233,0)),0,1)</f>
        <v>0</v>
      </c>
      <c r="AW139" s="97"/>
      <c r="AX139" s="106"/>
      <c r="BC139" s="164">
        <v>2481</v>
      </c>
      <c r="BD139" s="105">
        <f>SUM(BE139:BN139)</f>
        <v>1</v>
      </c>
      <c r="BE139" s="112">
        <f>IF(ISNA(MATCH($BC139,'Overlap Study'!$DZ$186:$DZ$240,0)),0,1)</f>
        <v>1</v>
      </c>
      <c r="BF139" s="97">
        <f>IF(ISNA(MATCH(BC139,'Overlap Study'!$DJ$240:$DJ$263,0)),0,1)</f>
        <v>0</v>
      </c>
      <c r="BG139" s="99">
        <f>IF(ISNA(MATCH(BC139,'Overlap Study'!$CU$240:$CU$263,0)),0,1)</f>
        <v>0</v>
      </c>
      <c r="BH139" s="99">
        <f>IF(ISNA(MATCH(BC139,'Overlap Study'!$CG$240:$CG$263,0)),0,1)</f>
        <v>0</v>
      </c>
      <c r="BI139" s="97">
        <f>IF(ISNA(MATCH(BC139,'Overlap Study'!$BU$240:$BU$263,0)),0,1)</f>
        <v>0</v>
      </c>
      <c r="BJ139" s="97">
        <f>IF(ISNA(MATCH(BC139,'Overlap Study'!$BJ$240:$BJ$263,0)),0,1)</f>
        <v>0</v>
      </c>
      <c r="BK139" s="97">
        <f>IF(ISNA(MATCH(BC139,'Overlap Study'!$AZ$240:$AZ$263,0)),0,1)</f>
        <v>0</v>
      </c>
      <c r="BL139" s="97">
        <f>IF(ISNA(MATCH(BC139,'Overlap Study'!$AT$240:$AT$263,0)),0,1)</f>
        <v>0</v>
      </c>
      <c r="BM139" s="97">
        <f>IF(ISNA(MATCH(BC139,'Overlap Study'!$AN$240:$AN$263,0)),0,1)</f>
        <v>0</v>
      </c>
      <c r="BN139" s="106">
        <f>IF(ISNA(MATCH(BC139,'Overlap Study'!$AH$240:$AH$263,0)),0,1)</f>
        <v>0</v>
      </c>
      <c r="BO139" s="97">
        <f>IF(ISNA(MATCH(BC139,'Overlap Study'!$AB$240:$AB$263,0)),0,1)</f>
        <v>0</v>
      </c>
      <c r="BP139" s="97">
        <f>IF(ISNA(MATCH(BC139,'Overlap Study'!$V$240:$V$263,0)),0,1)</f>
        <v>0</v>
      </c>
      <c r="BQ139" s="97">
        <f>IF(ISNA(MATCH(BC139,'Overlap Study'!$P$240:$P$263,0)),0,1)</f>
        <v>0</v>
      </c>
      <c r="BR139" s="97"/>
      <c r="BS139" s="106"/>
      <c r="BT139" s="97"/>
    </row>
    <row r="140" spans="12:72" x14ac:dyDescent="0.2">
      <c r="L140" s="118">
        <f t="shared" si="12"/>
        <v>139</v>
      </c>
      <c r="N140" s="105">
        <v>303</v>
      </c>
      <c r="O140" s="210">
        <f>SUM(P140:Y140)</f>
        <v>2</v>
      </c>
      <c r="P140" s="97">
        <f>IF(ISNA(MATCH(N140,'Overlap Study'!DY$62:DY$174,0)),0,1)</f>
        <v>0</v>
      </c>
      <c r="Q140" s="97">
        <f>IF(ISNA(MATCH(N140,'Overlap Study'!DJ$62:DJ$157,0)),0,1)</f>
        <v>1</v>
      </c>
      <c r="R140" s="99">
        <f>IF(ISNA(MATCH(N140,'Overlap Study'!CU$62:CU$157,0)),0,1)</f>
        <v>0</v>
      </c>
      <c r="S140" s="99">
        <f>IF(ISNA(MATCH(N140,'Overlap Study'!CG$62:CG$157,0)),0,1)</f>
        <v>1</v>
      </c>
      <c r="T140" s="97">
        <f>IF(ISNA(MATCH(N140,'Overlap Study'!BU$62:BU$157,0)),0,1)</f>
        <v>0</v>
      </c>
      <c r="U140" s="97">
        <f>IF(ISNA(MATCH(N140,'Overlap Study'!BJ$62:BJ$157,0)),0,1)</f>
        <v>0</v>
      </c>
      <c r="V140" s="97">
        <f>IF(ISNA(MATCH($N140,'Overlap Study'!AZ$62:AZ$157,0)),0,1)</f>
        <v>0</v>
      </c>
      <c r="W140" s="97">
        <f>IF(ISNA(MATCH($N140,'Overlap Study'!AT$62:AT$157,0)),0,1)</f>
        <v>0</v>
      </c>
      <c r="X140" s="97">
        <f>IF(ISNA(MATCH($N140,'Overlap Study'!AN$62:AN$157,0)),0,1)</f>
        <v>0</v>
      </c>
      <c r="Y140" s="106">
        <f>IF(ISNA(MATCH($N140,'Overlap Study'!AH$62:AH$157,0)),0,1)</f>
        <v>0</v>
      </c>
      <c r="Z140" s="97">
        <f>IF(ISNA(MATCH($N140,'Overlap Study'!AB$62:AB$157,0)),0,1)</f>
        <v>0</v>
      </c>
      <c r="AA140" s="97">
        <f>IF(ISNA(MATCH($N140,'Overlap Study'!V$62:V$157,0)),0,1)</f>
        <v>1</v>
      </c>
      <c r="AB140" s="97">
        <f>IF(ISNA(MATCH($N140,'Overlap Study'!P$62:P$157,0)),0,1)</f>
        <v>1</v>
      </c>
      <c r="AC140" s="97">
        <f>IF(ISNA(MATCH($N140,'Overlap Study'!H$53:H$132,0)),0,1)</f>
        <v>0</v>
      </c>
      <c r="AD140" s="106">
        <f>IF(ISNA(MATCH($N140,'Overlap Study'!B$53:B$100,0)),0,1)</f>
        <v>0</v>
      </c>
      <c r="AH140" s="164">
        <v>386</v>
      </c>
      <c r="AI140" s="210">
        <f>SUM(AJ140:AS140)</f>
        <v>1</v>
      </c>
      <c r="AJ140" s="97">
        <f>IF(ISNA(MATCH($AH140,'Overlap Study'!$DY$186:$DY$245,0)),0,1)</f>
        <v>0</v>
      </c>
      <c r="AK140" s="97">
        <f>IF(ISNA(MATCH($AH140,'Overlap Study'!$DJ$186:$DJ$233,0)),0,1)</f>
        <v>0</v>
      </c>
      <c r="AL140" s="99">
        <f>IF(ISNA(MATCH($AH140,'Overlap Study'!$CU$186:$CU$233,0)),0,1)</f>
        <v>0</v>
      </c>
      <c r="AM140" s="99">
        <f>IF(ISNA(MATCH($AH140,'Overlap Study'!$CG$186:$CG$233,0)),0,1)</f>
        <v>0</v>
      </c>
      <c r="AN140" s="97">
        <f>IF(ISNA(MATCH($AH140,'Overlap Study'!$BU$186:$BU$233,0)),0,1)</f>
        <v>0</v>
      </c>
      <c r="AO140" s="97">
        <f>IF(ISNA(MATCH(AH140,'Overlap Study'!BJ$186:BJ$233,0)),0,1)</f>
        <v>0</v>
      </c>
      <c r="AP140" s="97">
        <f>IF(ISNA(MATCH($AH140,'Overlap Study'!AZ$186:AZ$233,0)),0,1)</f>
        <v>0</v>
      </c>
      <c r="AQ140" s="97">
        <f>IF(ISNA(MATCH($AH140,'Overlap Study'!AT$186:AT$233,0)),0,1)</f>
        <v>1</v>
      </c>
      <c r="AR140" s="97">
        <f>IF(ISNA(MATCH($AH140,'Overlap Study'!AN$186:AN$233,0)),0,1)</f>
        <v>0</v>
      </c>
      <c r="AS140" s="97">
        <f>IF(ISNA(MATCH($AH140,'Overlap Study'!AH$186:AH$233,0)),0,1)</f>
        <v>0</v>
      </c>
      <c r="AT140" s="97">
        <f>IF(ISNA(MATCH(AH140,'Overlap Study'!$AB$186:$AB$233,0)),0,1)</f>
        <v>1</v>
      </c>
      <c r="AU140" s="97">
        <f>IF(ISNA(MATCH($AH140,'Overlap Study'!$V$186:$V$233,0)),0,1)</f>
        <v>0</v>
      </c>
      <c r="AV140" s="97">
        <f>IF(ISNA(MATCH($AH140,'Overlap Study'!$P$186:$P$233,0)),0,1)</f>
        <v>0</v>
      </c>
      <c r="AW140" s="97"/>
      <c r="AX140" s="106"/>
      <c r="BC140" s="164">
        <v>2590</v>
      </c>
      <c r="BD140" s="105">
        <f>SUM(BE140:BN140)</f>
        <v>1</v>
      </c>
      <c r="BE140" s="112">
        <f>IF(ISNA(MATCH($BC140,'Overlap Study'!$DZ$186:$DZ$240,0)),0,1)</f>
        <v>1</v>
      </c>
      <c r="BF140" s="97">
        <f>IF(ISNA(MATCH(BC140,'Overlap Study'!$DJ$240:$DJ$263,0)),0,1)</f>
        <v>0</v>
      </c>
      <c r="BG140" s="99">
        <f>IF(ISNA(MATCH(BC140,'Overlap Study'!$CU$240:$CU$263,0)),0,1)</f>
        <v>0</v>
      </c>
      <c r="BH140" s="99">
        <f>IF(ISNA(MATCH(BC140,'Overlap Study'!$CG$240:$CG$263,0)),0,1)</f>
        <v>0</v>
      </c>
      <c r="BI140" s="97">
        <f>IF(ISNA(MATCH(BC140,'Overlap Study'!$BU$240:$BU$263,0)),0,1)</f>
        <v>0</v>
      </c>
      <c r="BJ140" s="97">
        <f>IF(ISNA(MATCH(BC140,'Overlap Study'!$BJ$240:$BJ$263,0)),0,1)</f>
        <v>0</v>
      </c>
      <c r="BK140" s="97">
        <f>IF(ISNA(MATCH(BC140,'Overlap Study'!$AZ$240:$AZ$263,0)),0,1)</f>
        <v>0</v>
      </c>
      <c r="BL140" s="97">
        <f>IF(ISNA(MATCH(BC140,'Overlap Study'!$AT$240:$AT$263,0)),0,1)</f>
        <v>0</v>
      </c>
      <c r="BM140" s="97">
        <f>IF(ISNA(MATCH(BC140,'Overlap Study'!$AN$240:$AN$263,0)),0,1)</f>
        <v>0</v>
      </c>
      <c r="BN140" s="106">
        <f>IF(ISNA(MATCH(BC140,'Overlap Study'!$AH$240:$AH$263,0)),0,1)</f>
        <v>0</v>
      </c>
      <c r="BO140" s="97">
        <f>IF(ISNA(MATCH(BC140,'Overlap Study'!$AB$240:$AB$263,0)),0,1)</f>
        <v>0</v>
      </c>
      <c r="BP140" s="97">
        <f>IF(ISNA(MATCH(BC140,'Overlap Study'!$V$240:$V$263,0)),0,1)</f>
        <v>0</v>
      </c>
      <c r="BQ140" s="97">
        <f>IF(ISNA(MATCH(BC140,'Overlap Study'!$P$240:$P$263,0)),0,1)</f>
        <v>0</v>
      </c>
      <c r="BR140" s="97"/>
      <c r="BS140" s="106"/>
    </row>
    <row r="141" spans="12:72" x14ac:dyDescent="0.2">
      <c r="L141" s="118">
        <f t="shared" si="12"/>
        <v>140</v>
      </c>
      <c r="N141" s="105">
        <v>322</v>
      </c>
      <c r="O141" s="210">
        <f>SUM(P141:Y141)</f>
        <v>2</v>
      </c>
      <c r="P141" s="97">
        <f>IF(ISNA(MATCH(N141,'Overlap Study'!DY$62:DY$174,0)),0,1)</f>
        <v>0</v>
      </c>
      <c r="Q141" s="97">
        <f>IF(ISNA(MATCH(N141,'Overlap Study'!DJ$62:DJ$157,0)),0,1)</f>
        <v>0</v>
      </c>
      <c r="R141" s="99">
        <f>IF(ISNA(MATCH(N141,'Overlap Study'!CU$62:CU$157,0)),0,1)</f>
        <v>0</v>
      </c>
      <c r="S141" s="99">
        <f>IF(ISNA(MATCH(N141,'Overlap Study'!CG$62:CG$157,0)),0,1)</f>
        <v>0</v>
      </c>
      <c r="T141" s="97">
        <f>IF(ISNA(MATCH(N141,'Overlap Study'!BU$62:BU$157,0)),0,1)</f>
        <v>0</v>
      </c>
      <c r="U141" s="97">
        <f>IF(ISNA(MATCH(N141,'Overlap Study'!BJ$62:BJ$157,0)),0,1)</f>
        <v>0</v>
      </c>
      <c r="V141" s="97">
        <f>IF(ISNA(MATCH($N141,'Overlap Study'!AZ$62:AZ$157,0)),0,1)</f>
        <v>0</v>
      </c>
      <c r="W141" s="97">
        <f>IF(ISNA(MATCH($N141,'Overlap Study'!AT$62:AT$157,0)),0,1)</f>
        <v>0</v>
      </c>
      <c r="X141" s="97">
        <f>IF(ISNA(MATCH($N141,'Overlap Study'!AN$62:AN$157,0)),0,1)</f>
        <v>1</v>
      </c>
      <c r="Y141" s="106">
        <f>IF(ISNA(MATCH($N141,'Overlap Study'!AH$62:AH$157,0)),0,1)</f>
        <v>1</v>
      </c>
      <c r="Z141" s="97">
        <f>IF(ISNA(MATCH($N141,'Overlap Study'!AB$62:AB$157,0)),0,1)</f>
        <v>1</v>
      </c>
      <c r="AA141" s="97">
        <f>IF(ISNA(MATCH($N141,'Overlap Study'!V$62:V$157,0)),0,1)</f>
        <v>1</v>
      </c>
      <c r="AB141" s="97">
        <f>IF(ISNA(MATCH($N141,'Overlap Study'!P$62:P$157,0)),0,1)</f>
        <v>1</v>
      </c>
      <c r="AC141" s="97">
        <f>IF(ISNA(MATCH($N141,'Overlap Study'!H$53:H$132,0)),0,1)</f>
        <v>0</v>
      </c>
      <c r="AD141" s="106">
        <f>IF(ISNA(MATCH($N141,'Overlap Study'!B$53:B$100,0)),0,1)</f>
        <v>0</v>
      </c>
      <c r="AH141" s="196">
        <v>388</v>
      </c>
      <c r="AI141" s="210">
        <f>SUM(AJ141:AS141)</f>
        <v>1</v>
      </c>
      <c r="AJ141" s="97">
        <f>IF(ISNA(MATCH($AH141,'Overlap Study'!$DY$186:$DY$245,0)),0,1)</f>
        <v>0</v>
      </c>
      <c r="AK141" s="97">
        <f>IF(ISNA(MATCH($AH141,'Overlap Study'!$DJ$186:$DJ$233,0)),0,1)</f>
        <v>0</v>
      </c>
      <c r="AL141" s="99">
        <f>IF(ISNA(MATCH($AH141,'Overlap Study'!$CU$186:$CU$233,0)),0,1)</f>
        <v>0</v>
      </c>
      <c r="AM141" s="99">
        <f>IF(ISNA(MATCH($AH141,'Overlap Study'!$CG$186:$CG$233,0)),0,1)</f>
        <v>0</v>
      </c>
      <c r="AN141" s="97">
        <f>IF(ISNA(MATCH($AH141,'Overlap Study'!$BU$186:$BU$233,0)),0,1)</f>
        <v>0</v>
      </c>
      <c r="AO141" s="97">
        <f>IF(ISNA(MATCH(AH141,'Overlap Study'!BJ$186:BJ$233,0)),0,1)</f>
        <v>0</v>
      </c>
      <c r="AP141" s="97">
        <f>IF(ISNA(MATCH($AH141,'Overlap Study'!AZ$186:AZ$233,0)),0,1)</f>
        <v>0</v>
      </c>
      <c r="AQ141" s="97">
        <f>IF(ISNA(MATCH($AH141,'Overlap Study'!AT$186:AT$233,0)),0,1)</f>
        <v>0</v>
      </c>
      <c r="AR141" s="97">
        <f>IF(ISNA(MATCH($AH141,'Overlap Study'!AN$186:AN$233,0)),0,1)</f>
        <v>0</v>
      </c>
      <c r="AS141" s="97">
        <f>IF(ISNA(MATCH($AH141,'Overlap Study'!AH$186:AH$233,0)),0,1)</f>
        <v>1</v>
      </c>
      <c r="AT141" s="97">
        <f>IF(ISNA(MATCH(AH141,'Overlap Study'!$AB$186:$AB$233,0)),0,1)</f>
        <v>0</v>
      </c>
      <c r="AU141" s="97">
        <f>IF(ISNA(MATCH($AH141,'Overlap Study'!$V$186:$V$233,0)),0,1)</f>
        <v>0</v>
      </c>
      <c r="AV141" s="97">
        <f>IF(ISNA(MATCH($AH141,'Overlap Study'!$P$186:$P$233,0)),0,1)</f>
        <v>0</v>
      </c>
      <c r="AW141" s="97"/>
      <c r="AX141" s="106"/>
      <c r="BC141" s="164">
        <v>2753</v>
      </c>
      <c r="BD141" s="105">
        <f>SUM(BE141:BN141)</f>
        <v>1</v>
      </c>
      <c r="BE141" s="112">
        <f>IF(ISNA(MATCH($BC141,'Overlap Study'!$DZ$186:$DZ$240,0)),0,1)</f>
        <v>0</v>
      </c>
      <c r="BF141" s="97">
        <f>IF(ISNA(MATCH(BC141,'Overlap Study'!$DJ$240:$DJ$263,0)),0,1)</f>
        <v>0</v>
      </c>
      <c r="BG141" s="99">
        <f>IF(ISNA(MATCH(BC141,'Overlap Study'!$CU$240:$CU$263,0)),0,1)</f>
        <v>0</v>
      </c>
      <c r="BH141" s="99">
        <f>IF(ISNA(MATCH(BC141,'Overlap Study'!$CG$240:$CG$263,0)),0,1)</f>
        <v>0</v>
      </c>
      <c r="BI141" s="97">
        <f>IF(ISNA(MATCH(BC141,'Overlap Study'!$BU$240:$BU$263,0)),0,1)</f>
        <v>0</v>
      </c>
      <c r="BJ141" s="97">
        <f>IF(ISNA(MATCH(BC141,'Overlap Study'!$BJ$240:$BJ$263,0)),0,1)</f>
        <v>1</v>
      </c>
      <c r="BK141" s="97">
        <f>IF(ISNA(MATCH(BC141,'Overlap Study'!$AZ$240:$AZ$263,0)),0,1)</f>
        <v>0</v>
      </c>
      <c r="BL141" s="97">
        <f>IF(ISNA(MATCH(BC141,'Overlap Study'!$AT$240:$AT$263,0)),0,1)</f>
        <v>0</v>
      </c>
      <c r="BM141" s="97">
        <f>IF(ISNA(MATCH(BC141,'Overlap Study'!$AN$240:$AN$263,0)),0,1)</f>
        <v>0</v>
      </c>
      <c r="BN141" s="106">
        <f>IF(ISNA(MATCH(BC141,'Overlap Study'!$AH$240:$AH$263,0)),0,1)</f>
        <v>0</v>
      </c>
      <c r="BO141" s="97">
        <f>IF(ISNA(MATCH(BC141,'Overlap Study'!$AB$240:$AB$263,0)),0,1)</f>
        <v>0</v>
      </c>
      <c r="BP141" s="97">
        <f>IF(ISNA(MATCH(BC141,'Overlap Study'!$V$240:$V$263,0)),0,1)</f>
        <v>0</v>
      </c>
      <c r="BQ141" s="97">
        <f>IF(ISNA(MATCH(BC141,'Overlap Study'!$P$240:$P$263,0)),0,1)</f>
        <v>0</v>
      </c>
      <c r="BR141" s="97"/>
      <c r="BS141" s="106"/>
    </row>
    <row r="142" spans="12:72" x14ac:dyDescent="0.2">
      <c r="L142" s="118">
        <f t="shared" si="12"/>
        <v>141</v>
      </c>
      <c r="N142" s="105">
        <v>337</v>
      </c>
      <c r="O142" s="210">
        <f>SUM(P142:Y142)</f>
        <v>2</v>
      </c>
      <c r="P142" s="97">
        <f>IF(ISNA(MATCH(N142,'Overlap Study'!DY$62:DY$174,0)),0,1)</f>
        <v>0</v>
      </c>
      <c r="Q142" s="97">
        <f>IF(ISNA(MATCH(N142,'Overlap Study'!DJ$62:DJ$157,0)),0,1)</f>
        <v>0</v>
      </c>
      <c r="R142" s="99">
        <f>IF(ISNA(MATCH(N142,'Overlap Study'!CU$62:CU$157,0)),0,1)</f>
        <v>0</v>
      </c>
      <c r="S142" s="99">
        <f>IF(ISNA(MATCH(N142,'Overlap Study'!CG$62:CG$157,0)),0,1)</f>
        <v>0</v>
      </c>
      <c r="T142" s="97">
        <f>IF(ISNA(MATCH(N142,'Overlap Study'!BU$62:BU$157,0)),0,1)</f>
        <v>1</v>
      </c>
      <c r="U142" s="97">
        <f>IF(ISNA(MATCH(N142,'Overlap Study'!BJ$62:BJ$157,0)),0,1)</f>
        <v>0</v>
      </c>
      <c r="V142" s="97">
        <f>IF(ISNA(MATCH($N142,'Overlap Study'!AZ$62:AZ$157,0)),0,1)</f>
        <v>0</v>
      </c>
      <c r="W142" s="97">
        <f>IF(ISNA(MATCH($N142,'Overlap Study'!AT$62:AT$157,0)),0,1)</f>
        <v>0</v>
      </c>
      <c r="X142" s="97">
        <f>IF(ISNA(MATCH($N142,'Overlap Study'!AN$62:AN$157,0)),0,1)</f>
        <v>0</v>
      </c>
      <c r="Y142" s="106">
        <f>IF(ISNA(MATCH($N142,'Overlap Study'!AH$62:AH$157,0)),0,1)</f>
        <v>1</v>
      </c>
      <c r="Z142" s="97">
        <f>IF(ISNA(MATCH($N142,'Overlap Study'!AB$62:AB$157,0)),0,1)</f>
        <v>0</v>
      </c>
      <c r="AA142" s="97">
        <f>IF(ISNA(MATCH($N142,'Overlap Study'!V$62:V$157,0)),0,1)</f>
        <v>0</v>
      </c>
      <c r="AB142" s="97">
        <f>IF(ISNA(MATCH($N142,'Overlap Study'!P$62:P$157,0)),0,1)</f>
        <v>0</v>
      </c>
      <c r="AC142" s="97">
        <f>IF(ISNA(MATCH($N142,'Overlap Study'!H$53:H$132,0)),0,1)</f>
        <v>0</v>
      </c>
      <c r="AD142" s="106">
        <f>IF(ISNA(MATCH($N142,'Overlap Study'!B$53:B$100,0)),0,1)</f>
        <v>0</v>
      </c>
      <c r="AH142" s="164">
        <v>401</v>
      </c>
      <c r="AI142" s="210">
        <f>SUM(AJ142:AS142)</f>
        <v>1</v>
      </c>
      <c r="AJ142" s="97">
        <f>IF(ISNA(MATCH($AH142,'Overlap Study'!$DY$186:$DY$245,0)),0,1)</f>
        <v>0</v>
      </c>
      <c r="AK142" s="97">
        <f>IF(ISNA(MATCH($AH142,'Overlap Study'!$DJ$186:$DJ$233,0)),0,1)</f>
        <v>0</v>
      </c>
      <c r="AL142" s="99">
        <f>IF(ISNA(MATCH($AH142,'Overlap Study'!$CU$186:$CU$233,0)),0,1)</f>
        <v>0</v>
      </c>
      <c r="AM142" s="99">
        <f>IF(ISNA(MATCH($AH142,'Overlap Study'!$CG$186:$CG$233,0)),0,1)</f>
        <v>0</v>
      </c>
      <c r="AN142" s="97">
        <f>IF(ISNA(MATCH($AH142,'Overlap Study'!$BU$186:$BU$233,0)),0,1)</f>
        <v>0</v>
      </c>
      <c r="AO142" s="97">
        <f>IF(ISNA(MATCH(AH142,'Overlap Study'!BJ$186:BJ$233,0)),0,1)</f>
        <v>0</v>
      </c>
      <c r="AP142" s="97">
        <f>IF(ISNA(MATCH($AH142,'Overlap Study'!AZ$186:AZ$233,0)),0,1)</f>
        <v>0</v>
      </c>
      <c r="AQ142" s="97">
        <f>IF(ISNA(MATCH($AH142,'Overlap Study'!AT$186:AT$233,0)),0,1)</f>
        <v>0</v>
      </c>
      <c r="AR142" s="97">
        <f>IF(ISNA(MATCH($AH142,'Overlap Study'!AN$186:AN$233,0)),0,1)</f>
        <v>1</v>
      </c>
      <c r="AS142" s="97">
        <f>IF(ISNA(MATCH($AH142,'Overlap Study'!AH$186:AH$233,0)),0,1)</f>
        <v>0</v>
      </c>
      <c r="AT142" s="97">
        <f>IF(ISNA(MATCH(AH142,'Overlap Study'!$AB$186:$AB$233,0)),0,1)</f>
        <v>0</v>
      </c>
      <c r="AU142" s="97">
        <f>IF(ISNA(MATCH($AH142,'Overlap Study'!$V$186:$V$233,0)),0,1)</f>
        <v>0</v>
      </c>
      <c r="AV142" s="97">
        <f>IF(ISNA(MATCH($AH142,'Overlap Study'!$P$186:$P$233,0)),0,1)</f>
        <v>0</v>
      </c>
      <c r="AW142" s="97"/>
      <c r="AX142" s="106"/>
      <c r="BC142" s="164">
        <v>2775</v>
      </c>
      <c r="BD142" s="105">
        <f>SUM(BE142:BN142)</f>
        <v>1</v>
      </c>
      <c r="BE142" s="112">
        <f>IF(ISNA(MATCH($BC142,'Overlap Study'!$DZ$186:$DZ$240,0)),0,1)</f>
        <v>0</v>
      </c>
      <c r="BF142" s="97">
        <f>IF(ISNA(MATCH(BC142,'Overlap Study'!$DJ$240:$DJ$263,0)),0,1)</f>
        <v>0</v>
      </c>
      <c r="BG142" s="99">
        <f>IF(ISNA(MATCH(BC142,'Overlap Study'!$CU$240:$CU$263,0)),0,1)</f>
        <v>0</v>
      </c>
      <c r="BH142" s="99">
        <f>IF(ISNA(MATCH(BC142,'Overlap Study'!$CG$240:$CG$263,0)),0,1)</f>
        <v>0</v>
      </c>
      <c r="BI142" s="97">
        <f>IF(ISNA(MATCH(BC142,'Overlap Study'!$BU$240:$BU$263,0)),0,1)</f>
        <v>0</v>
      </c>
      <c r="BJ142" s="97">
        <f>IF(ISNA(MATCH(BC142,'Overlap Study'!$BJ$240:$BJ$263,0)),0,1)</f>
        <v>1</v>
      </c>
      <c r="BK142" s="97">
        <f>IF(ISNA(MATCH(BC142,'Overlap Study'!$AZ$240:$AZ$263,0)),0,1)</f>
        <v>0</v>
      </c>
      <c r="BL142" s="97">
        <f>IF(ISNA(MATCH(BC142,'Overlap Study'!$AT$240:$AT$263,0)),0,1)</f>
        <v>0</v>
      </c>
      <c r="BM142" s="97">
        <f>IF(ISNA(MATCH(BC142,'Overlap Study'!$AN$240:$AN$263,0)),0,1)</f>
        <v>0</v>
      </c>
      <c r="BN142" s="106">
        <f>IF(ISNA(MATCH(BC142,'Overlap Study'!$AH$240:$AH$263,0)),0,1)</f>
        <v>0</v>
      </c>
      <c r="BO142" s="97">
        <f>IF(ISNA(MATCH(BC142,'Overlap Study'!$AB$240:$AB$263,0)),0,1)</f>
        <v>0</v>
      </c>
      <c r="BP142" s="97">
        <f>IF(ISNA(MATCH(BC142,'Overlap Study'!$V$240:$V$263,0)),0,1)</f>
        <v>0</v>
      </c>
      <c r="BQ142" s="97">
        <f>IF(ISNA(MATCH(BC142,'Overlap Study'!$P$240:$P$263,0)),0,1)</f>
        <v>0</v>
      </c>
      <c r="BR142" s="97"/>
      <c r="BS142" s="106"/>
    </row>
    <row r="143" spans="12:72" x14ac:dyDescent="0.2">
      <c r="L143" s="118">
        <f t="shared" si="12"/>
        <v>142</v>
      </c>
      <c r="N143" s="105">
        <v>353</v>
      </c>
      <c r="O143" s="210">
        <f>SUM(P143:Y143)</f>
        <v>2</v>
      </c>
      <c r="P143" s="97">
        <f>IF(ISNA(MATCH(N143,'Overlap Study'!DY$62:DY$174,0)),0,1)</f>
        <v>0</v>
      </c>
      <c r="Q143" s="97">
        <f>IF(ISNA(MATCH(N143,'Overlap Study'!DJ$62:DJ$157,0)),0,1)</f>
        <v>0</v>
      </c>
      <c r="R143" s="99">
        <f>IF(ISNA(MATCH(N143,'Overlap Study'!CU$62:CU$157,0)),0,1)</f>
        <v>0</v>
      </c>
      <c r="S143" s="99">
        <f>IF(ISNA(MATCH(N143,'Overlap Study'!CG$62:CG$157,0)),0,1)</f>
        <v>0</v>
      </c>
      <c r="T143" s="97">
        <f>IF(ISNA(MATCH(N143,'Overlap Study'!BU$62:BU$157,0)),0,1)</f>
        <v>0</v>
      </c>
      <c r="U143" s="97">
        <f>IF(ISNA(MATCH(N143,'Overlap Study'!BJ$62:BJ$157,0)),0,1)</f>
        <v>1</v>
      </c>
      <c r="V143" s="97">
        <f>IF(ISNA(MATCH($N143,'Overlap Study'!AZ$62:AZ$157,0)),0,1)</f>
        <v>0</v>
      </c>
      <c r="W143" s="97">
        <f>IF(ISNA(MATCH($N143,'Overlap Study'!AT$62:AT$157,0)),0,1)</f>
        <v>0</v>
      </c>
      <c r="X143" s="97">
        <f>IF(ISNA(MATCH($N143,'Overlap Study'!AN$62:AN$157,0)),0,1)</f>
        <v>0</v>
      </c>
      <c r="Y143" s="106">
        <f>IF(ISNA(MATCH($N143,'Overlap Study'!AH$62:AH$157,0)),0,1)</f>
        <v>1</v>
      </c>
      <c r="Z143" s="97">
        <f>IF(ISNA(MATCH($N143,'Overlap Study'!AB$62:AB$157,0)),0,1)</f>
        <v>0</v>
      </c>
      <c r="AA143" s="97">
        <f>IF(ISNA(MATCH($N143,'Overlap Study'!V$62:V$157,0)),0,1)</f>
        <v>0</v>
      </c>
      <c r="AB143" s="97">
        <f>IF(ISNA(MATCH($N143,'Overlap Study'!P$62:P$157,0)),0,1)</f>
        <v>1</v>
      </c>
      <c r="AC143" s="97">
        <f>IF(ISNA(MATCH($N143,'Overlap Study'!H$53:H$132,0)),0,1)</f>
        <v>0</v>
      </c>
      <c r="AD143" s="106">
        <f>IF(ISNA(MATCH($N143,'Overlap Study'!B$53:B$100,0)),0,1)</f>
        <v>0</v>
      </c>
      <c r="AH143" s="164">
        <v>447</v>
      </c>
      <c r="AI143" s="210">
        <f>SUM(AJ143:AS143)</f>
        <v>1</v>
      </c>
      <c r="AJ143" s="97">
        <f>IF(ISNA(MATCH($AH143,'Overlap Study'!$DY$186:$DY$245,0)),0,1)</f>
        <v>0</v>
      </c>
      <c r="AK143" s="97">
        <f>IF(ISNA(MATCH($AH143,'Overlap Study'!$DJ$186:$DJ$233,0)),0,1)</f>
        <v>0</v>
      </c>
      <c r="AL143" s="99">
        <f>IF(ISNA(MATCH($AH143,'Overlap Study'!$CU$186:$CU$233,0)),0,1)</f>
        <v>0</v>
      </c>
      <c r="AM143" s="99">
        <f>IF(ISNA(MATCH($AH143,'Overlap Study'!$CG$186:$CG$233,0)),0,1)</f>
        <v>0</v>
      </c>
      <c r="AN143" s="97">
        <f>IF(ISNA(MATCH($AH143,'Overlap Study'!$BU$186:$BU$233,0)),0,1)</f>
        <v>0</v>
      </c>
      <c r="AO143" s="97">
        <f>IF(ISNA(MATCH(AH143,'Overlap Study'!BJ$186:BJ$233,0)),0,1)</f>
        <v>0</v>
      </c>
      <c r="AP143" s="97">
        <f>IF(ISNA(MATCH($AH143,'Overlap Study'!AZ$186:AZ$233,0)),0,1)</f>
        <v>0</v>
      </c>
      <c r="AQ143" s="97">
        <f>IF(ISNA(MATCH($AH143,'Overlap Study'!AT$186:AT$233,0)),0,1)</f>
        <v>0</v>
      </c>
      <c r="AR143" s="97">
        <f>IF(ISNA(MATCH($AH143,'Overlap Study'!AN$186:AN$233,0)),0,1)</f>
        <v>0</v>
      </c>
      <c r="AS143" s="97">
        <f>IF(ISNA(MATCH($AH143,'Overlap Study'!AH$186:AH$233,0)),0,1)</f>
        <v>1</v>
      </c>
      <c r="AT143" s="97">
        <f>IF(ISNA(MATCH(AH143,'Overlap Study'!$AB$186:$AB$233,0)),0,1)</f>
        <v>0</v>
      </c>
      <c r="AU143" s="97">
        <f>IF(ISNA(MATCH($AH143,'Overlap Study'!$V$186:$V$233,0)),0,1)</f>
        <v>0</v>
      </c>
      <c r="AV143" s="97">
        <f>IF(ISNA(MATCH($AH143,'Overlap Study'!$P$186:$P$233,0)),0,1)</f>
        <v>0</v>
      </c>
      <c r="AW143" s="97"/>
      <c r="AX143" s="106"/>
      <c r="BC143" s="164">
        <v>2848</v>
      </c>
      <c r="BD143" s="105">
        <f>SUM(BE143:BN143)</f>
        <v>1</v>
      </c>
      <c r="BE143" s="112">
        <f>IF(ISNA(MATCH($BC143,'Overlap Study'!$DZ$186:$DZ$240,0)),0,1)</f>
        <v>1</v>
      </c>
      <c r="BF143" s="97">
        <f>IF(ISNA(MATCH(BC143,'Overlap Study'!$DJ$240:$DJ$263,0)),0,1)</f>
        <v>0</v>
      </c>
      <c r="BG143" s="99">
        <f>IF(ISNA(MATCH(BC143,'Overlap Study'!$CU$240:$CU$263,0)),0,1)</f>
        <v>0</v>
      </c>
      <c r="BH143" s="99">
        <f>IF(ISNA(MATCH(BC143,'Overlap Study'!$CG$240:$CG$263,0)),0,1)</f>
        <v>0</v>
      </c>
      <c r="BI143" s="97">
        <f>IF(ISNA(MATCH(BC143,'Overlap Study'!$BU$240:$BU$263,0)),0,1)</f>
        <v>0</v>
      </c>
      <c r="BJ143" s="97">
        <f>IF(ISNA(MATCH(BC143,'Overlap Study'!$BJ$240:$BJ$263,0)),0,1)</f>
        <v>0</v>
      </c>
      <c r="BK143" s="97">
        <f>IF(ISNA(MATCH(BC143,'Overlap Study'!$AZ$240:$AZ$263,0)),0,1)</f>
        <v>0</v>
      </c>
      <c r="BL143" s="97">
        <f>IF(ISNA(MATCH(BC143,'Overlap Study'!$AT$240:$AT$263,0)),0,1)</f>
        <v>0</v>
      </c>
      <c r="BM143" s="97">
        <f>IF(ISNA(MATCH(BC143,'Overlap Study'!$AN$240:$AN$263,0)),0,1)</f>
        <v>0</v>
      </c>
      <c r="BN143" s="106">
        <f>IF(ISNA(MATCH(BC143,'Overlap Study'!$AH$240:$AH$263,0)),0,1)</f>
        <v>0</v>
      </c>
      <c r="BO143" s="97">
        <f>IF(ISNA(MATCH(BC143,'Overlap Study'!$AB$240:$AB$263,0)),0,1)</f>
        <v>0</v>
      </c>
      <c r="BP143" s="97">
        <f>IF(ISNA(MATCH(BC143,'Overlap Study'!$V$240:$V$263,0)),0,1)</f>
        <v>0</v>
      </c>
      <c r="BQ143" s="97">
        <f>IF(ISNA(MATCH(BC143,'Overlap Study'!$P$240:$P$263,0)),0,1)</f>
        <v>0</v>
      </c>
      <c r="BR143" s="97"/>
      <c r="BS143" s="106"/>
      <c r="BT143" s="97"/>
    </row>
    <row r="144" spans="12:72" x14ac:dyDescent="0.2">
      <c r="L144" s="118">
        <f t="shared" si="12"/>
        <v>143</v>
      </c>
      <c r="N144" s="105">
        <v>358</v>
      </c>
      <c r="O144" s="210">
        <f>SUM(P144:Y144)</f>
        <v>2</v>
      </c>
      <c r="P144" s="97">
        <f>IF(ISNA(MATCH(N144,'Overlap Study'!DY$62:DY$174,0)),0,1)</f>
        <v>0</v>
      </c>
      <c r="Q144" s="97">
        <f>IF(ISNA(MATCH(N144,'Overlap Study'!DJ$62:DJ$157,0)),0,1)</f>
        <v>0</v>
      </c>
      <c r="R144" s="99">
        <f>IF(ISNA(MATCH(N144,'Overlap Study'!CU$62:CU$157,0)),0,1)</f>
        <v>1</v>
      </c>
      <c r="S144" s="99">
        <f>IF(ISNA(MATCH(N144,'Overlap Study'!CG$62:CG$157,0)),0,1)</f>
        <v>0</v>
      </c>
      <c r="T144" s="97">
        <f>IF(ISNA(MATCH(N144,'Overlap Study'!BU$62:BU$157,0)),0,1)</f>
        <v>0</v>
      </c>
      <c r="U144" s="97">
        <f>IF(ISNA(MATCH(N144,'Overlap Study'!BJ$62:BJ$157,0)),0,1)</f>
        <v>0</v>
      </c>
      <c r="V144" s="97">
        <f>IF(ISNA(MATCH($N144,'Overlap Study'!AZ$62:AZ$157,0)),0,1)</f>
        <v>0</v>
      </c>
      <c r="W144" s="97">
        <f>IF(ISNA(MATCH($N144,'Overlap Study'!AT$62:AT$157,0)),0,1)</f>
        <v>0</v>
      </c>
      <c r="X144" s="97">
        <f>IF(ISNA(MATCH($N144,'Overlap Study'!AN$62:AN$157,0)),0,1)</f>
        <v>1</v>
      </c>
      <c r="Y144" s="106">
        <f>IF(ISNA(MATCH($N144,'Overlap Study'!AH$62:AH$157,0)),0,1)</f>
        <v>0</v>
      </c>
      <c r="Z144" s="97">
        <f>IF(ISNA(MATCH($N144,'Overlap Study'!AB$62:AB$157,0)),0,1)</f>
        <v>1</v>
      </c>
      <c r="AA144" s="97">
        <f>IF(ISNA(MATCH($N144,'Overlap Study'!V$62:V$157,0)),0,1)</f>
        <v>1</v>
      </c>
      <c r="AB144" s="97">
        <f>IF(ISNA(MATCH($N144,'Overlap Study'!P$62:P$157,0)),0,1)</f>
        <v>0</v>
      </c>
      <c r="AC144" s="97">
        <f>IF(ISNA(MATCH($N144,'Overlap Study'!H$53:H$132,0)),0,1)</f>
        <v>0</v>
      </c>
      <c r="AD144" s="106">
        <f>IF(ISNA(MATCH($N144,'Overlap Study'!B$53:B$100,0)),0,1)</f>
        <v>0</v>
      </c>
      <c r="AH144" s="164">
        <v>451</v>
      </c>
      <c r="AI144" s="210">
        <f>SUM(AJ144:AS144)</f>
        <v>1</v>
      </c>
      <c r="AJ144" s="97">
        <f>IF(ISNA(MATCH($AH144,'Overlap Study'!$DY$186:$DY$245,0)),0,1)</f>
        <v>0</v>
      </c>
      <c r="AK144" s="97">
        <f>IF(ISNA(MATCH($AH144,'Overlap Study'!$DJ$186:$DJ$233,0)),0,1)</f>
        <v>0</v>
      </c>
      <c r="AL144" s="99">
        <f>IF(ISNA(MATCH($AH144,'Overlap Study'!$CU$186:$CU$233,0)),0,1)</f>
        <v>0</v>
      </c>
      <c r="AM144" s="99">
        <f>IF(ISNA(MATCH($AH144,'Overlap Study'!$CG$186:$CG$233,0)),0,1)</f>
        <v>0</v>
      </c>
      <c r="AN144" s="97">
        <f>IF(ISNA(MATCH($AH144,'Overlap Study'!$BU$186:$BU$233,0)),0,1)</f>
        <v>0</v>
      </c>
      <c r="AO144" s="97">
        <f>IF(ISNA(MATCH(AH144,'Overlap Study'!BJ$186:BJ$233,0)),0,1)</f>
        <v>0</v>
      </c>
      <c r="AP144" s="97">
        <f>IF(ISNA(MATCH($AH144,'Overlap Study'!AZ$186:AZ$233,0)),0,1)</f>
        <v>0</v>
      </c>
      <c r="AQ144" s="97">
        <f>IF(ISNA(MATCH($AH144,'Overlap Study'!AT$186:AT$233,0)),0,1)</f>
        <v>0</v>
      </c>
      <c r="AR144" s="97">
        <f>IF(ISNA(MATCH($AH144,'Overlap Study'!AN$186:AN$233,0)),0,1)</f>
        <v>1</v>
      </c>
      <c r="AS144" s="97">
        <f>IF(ISNA(MATCH($AH144,'Overlap Study'!AH$186:AH$233,0)),0,1)</f>
        <v>0</v>
      </c>
      <c r="AT144" s="97">
        <f>IF(ISNA(MATCH(AH144,'Overlap Study'!$AB$186:$AB$233,0)),0,1)</f>
        <v>0</v>
      </c>
      <c r="AU144" s="97">
        <f>IF(ISNA(MATCH($AH144,'Overlap Study'!$V$186:$V$233,0)),0,1)</f>
        <v>0</v>
      </c>
      <c r="AV144" s="97">
        <f>IF(ISNA(MATCH($AH144,'Overlap Study'!$P$186:$P$233,0)),0,1)</f>
        <v>0</v>
      </c>
      <c r="AW144" s="97"/>
      <c r="AX144" s="106"/>
      <c r="BC144" s="196">
        <v>2959</v>
      </c>
      <c r="BD144" s="105">
        <f>SUM(BE144:BN144)</f>
        <v>1</v>
      </c>
      <c r="BE144" s="112">
        <f>IF(ISNA(MATCH($BC144,'Overlap Study'!$DZ$186:$DZ$240,0)),0,1)</f>
        <v>0</v>
      </c>
      <c r="BF144" s="97">
        <f>IF(ISNA(MATCH(BC144,'Overlap Study'!$DJ$240:$DJ$263,0)),0,1)</f>
        <v>1</v>
      </c>
      <c r="BG144" s="99">
        <f>IF(ISNA(MATCH(BC144,'Overlap Study'!$CU$240:$CU$263,0)),0,1)</f>
        <v>0</v>
      </c>
      <c r="BH144" s="99">
        <f>IF(ISNA(MATCH(BC144,'Overlap Study'!$CG$240:$CG$263,0)),0,1)</f>
        <v>0</v>
      </c>
      <c r="BI144" s="97">
        <f>IF(ISNA(MATCH(BC144,'Overlap Study'!$BU$240:$BU$263,0)),0,1)</f>
        <v>0</v>
      </c>
      <c r="BJ144" s="97">
        <f>IF(ISNA(MATCH(BC144,'Overlap Study'!$BJ$240:$BJ$263,0)),0,1)</f>
        <v>0</v>
      </c>
      <c r="BK144" s="97">
        <f>IF(ISNA(MATCH(BC144,'Overlap Study'!$AZ$240:$AZ$263,0)),0,1)</f>
        <v>0</v>
      </c>
      <c r="BL144" s="97">
        <f>IF(ISNA(MATCH(BC144,'Overlap Study'!$AT$240:$AT$263,0)),0,1)</f>
        <v>0</v>
      </c>
      <c r="BM144" s="97">
        <f>IF(ISNA(MATCH(BC144,'Overlap Study'!$AN$240:$AN$263,0)),0,1)</f>
        <v>0</v>
      </c>
      <c r="BN144" s="106">
        <f>IF(ISNA(MATCH(BC144,'Overlap Study'!$AH$240:$AH$263,0)),0,1)</f>
        <v>0</v>
      </c>
      <c r="BO144" s="97">
        <f>IF(ISNA(MATCH(BC144,'Overlap Study'!$AB$240:$AB$263,0)),0,1)</f>
        <v>0</v>
      </c>
      <c r="BP144" s="97">
        <f>IF(ISNA(MATCH(BC144,'Overlap Study'!$V$240:$V$263,0)),0,1)</f>
        <v>0</v>
      </c>
      <c r="BQ144" s="97">
        <f>IF(ISNA(MATCH(BC144,'Overlap Study'!$P$240:$P$263,0)),0,1)</f>
        <v>0</v>
      </c>
      <c r="BR144" s="97"/>
      <c r="BS144" s="106"/>
    </row>
    <row r="145" spans="12:71" x14ac:dyDescent="0.2">
      <c r="L145" s="118">
        <f t="shared" si="12"/>
        <v>144</v>
      </c>
      <c r="N145" s="105">
        <v>364</v>
      </c>
      <c r="O145" s="210">
        <f>SUM(P145:Y145)</f>
        <v>2</v>
      </c>
      <c r="P145" s="97">
        <f>IF(ISNA(MATCH(N145,'Overlap Study'!DY$62:DY$174,0)),0,1)</f>
        <v>0</v>
      </c>
      <c r="Q145" s="97">
        <f>IF(ISNA(MATCH(N145,'Overlap Study'!DJ$62:DJ$157,0)),0,1)</f>
        <v>0</v>
      </c>
      <c r="R145" s="99">
        <f>IF(ISNA(MATCH(N145,'Overlap Study'!CU$62:CU$157,0)),0,1)</f>
        <v>0</v>
      </c>
      <c r="S145" s="99">
        <f>IF(ISNA(MATCH(N145,'Overlap Study'!CG$62:CG$157,0)),0,1)</f>
        <v>1</v>
      </c>
      <c r="T145" s="97">
        <f>IF(ISNA(MATCH(N145,'Overlap Study'!BU$62:BU$157,0)),0,1)</f>
        <v>0</v>
      </c>
      <c r="U145" s="97">
        <f>IF(ISNA(MATCH(N145,'Overlap Study'!BJ$62:BJ$157,0)),0,1)</f>
        <v>0</v>
      </c>
      <c r="V145" s="97">
        <f>IF(ISNA(MATCH($N145,'Overlap Study'!AZ$62:AZ$157,0)),0,1)</f>
        <v>0</v>
      </c>
      <c r="W145" s="97">
        <f>IF(ISNA(MATCH($N145,'Overlap Study'!AT$62:AT$157,0)),0,1)</f>
        <v>1</v>
      </c>
      <c r="X145" s="97">
        <f>IF(ISNA(MATCH($N145,'Overlap Study'!AN$62:AN$157,0)),0,1)</f>
        <v>0</v>
      </c>
      <c r="Y145" s="106">
        <f>IF(ISNA(MATCH($N145,'Overlap Study'!AH$62:AH$157,0)),0,1)</f>
        <v>0</v>
      </c>
      <c r="Z145" s="97">
        <f>IF(ISNA(MATCH($N145,'Overlap Study'!AB$62:AB$157,0)),0,1)</f>
        <v>1</v>
      </c>
      <c r="AA145" s="97">
        <f>IF(ISNA(MATCH($N145,'Overlap Study'!V$62:V$157,0)),0,1)</f>
        <v>0</v>
      </c>
      <c r="AB145" s="97">
        <f>IF(ISNA(MATCH($N145,'Overlap Study'!P$62:P$157,0)),0,1)</f>
        <v>0</v>
      </c>
      <c r="AC145" s="97">
        <f>IF(ISNA(MATCH($N145,'Overlap Study'!H$53:H$132,0)),0,1)</f>
        <v>0</v>
      </c>
      <c r="AD145" s="106">
        <f>IF(ISNA(MATCH($N145,'Overlap Study'!B$53:B$100,0)),0,1)</f>
        <v>1</v>
      </c>
      <c r="AH145" s="164">
        <v>488</v>
      </c>
      <c r="AI145" s="210">
        <f>SUM(AJ145:AS145)</f>
        <v>1</v>
      </c>
      <c r="AJ145" s="97">
        <f>IF(ISNA(MATCH($AH145,'Overlap Study'!$DY$186:$DY$245,0)),0,1)</f>
        <v>0</v>
      </c>
      <c r="AK145" s="97">
        <f>IF(ISNA(MATCH($AH145,'Overlap Study'!$DJ$186:$DJ$233,0)),0,1)</f>
        <v>0</v>
      </c>
      <c r="AL145" s="99">
        <f>IF(ISNA(MATCH($AH145,'Overlap Study'!$CU$186:$CU$233,0)),0,1)</f>
        <v>0</v>
      </c>
      <c r="AM145" s="99">
        <f>IF(ISNA(MATCH($AH145,'Overlap Study'!$CG$186:$CG$233,0)),0,1)</f>
        <v>0</v>
      </c>
      <c r="AN145" s="97">
        <f>IF(ISNA(MATCH($AH145,'Overlap Study'!$BU$186:$BU$233,0)),0,1)</f>
        <v>0</v>
      </c>
      <c r="AO145" s="97">
        <f>IF(ISNA(MATCH(AH145,'Overlap Study'!BJ$186:BJ$233,0)),0,1)</f>
        <v>1</v>
      </c>
      <c r="AP145" s="97">
        <f>IF(ISNA(MATCH($AH145,'Overlap Study'!AZ$186:AZ$233,0)),0,1)</f>
        <v>0</v>
      </c>
      <c r="AQ145" s="97">
        <f>IF(ISNA(MATCH($AH145,'Overlap Study'!AT$186:AT$233,0)),0,1)</f>
        <v>0</v>
      </c>
      <c r="AR145" s="97">
        <f>IF(ISNA(MATCH($AH145,'Overlap Study'!AN$186:AN$233,0)),0,1)</f>
        <v>0</v>
      </c>
      <c r="AS145" s="97">
        <f>IF(ISNA(MATCH($AH145,'Overlap Study'!AH$186:AH$233,0)),0,1)</f>
        <v>0</v>
      </c>
      <c r="AT145" s="97">
        <f>IF(ISNA(MATCH(AH145,'Overlap Study'!$AB$186:$AB$233,0)),0,1)</f>
        <v>0</v>
      </c>
      <c r="AU145" s="97">
        <f>IF(ISNA(MATCH($AH145,'Overlap Study'!$V$186:$V$233,0)),0,1)</f>
        <v>0</v>
      </c>
      <c r="AV145" s="97">
        <f>IF(ISNA(MATCH($AH145,'Overlap Study'!$P$186:$P$233,0)),0,1)</f>
        <v>0</v>
      </c>
      <c r="AW145" s="97"/>
      <c r="AX145" s="106"/>
      <c r="BC145" s="196">
        <v>3284</v>
      </c>
      <c r="BD145" s="105">
        <f>SUM(BE145:BN145)</f>
        <v>1</v>
      </c>
      <c r="BE145" s="112">
        <f>IF(ISNA(MATCH($BC145,'Overlap Study'!$DZ$186:$DZ$240,0)),0,1)</f>
        <v>0</v>
      </c>
      <c r="BF145" s="97">
        <f>IF(ISNA(MATCH(BC145,'Overlap Study'!$DJ$240:$DJ$263,0)),0,1)</f>
        <v>1</v>
      </c>
      <c r="BG145" s="99">
        <f>IF(ISNA(MATCH(BC145,'Overlap Study'!$CU$240:$CU$263,0)),0,1)</f>
        <v>0</v>
      </c>
      <c r="BH145" s="99">
        <f>IF(ISNA(MATCH(BC145,'Overlap Study'!$CG$240:$CG$263,0)),0,1)</f>
        <v>0</v>
      </c>
      <c r="BI145" s="97">
        <f>IF(ISNA(MATCH(BC145,'Overlap Study'!$BU$240:$BU$263,0)),0,1)</f>
        <v>0</v>
      </c>
      <c r="BJ145" s="97">
        <f>IF(ISNA(MATCH(BC145,'Overlap Study'!$BJ$240:$BJ$263,0)),0,1)</f>
        <v>0</v>
      </c>
      <c r="BK145" s="97">
        <f>IF(ISNA(MATCH(BC145,'Overlap Study'!$AZ$240:$AZ$263,0)),0,1)</f>
        <v>0</v>
      </c>
      <c r="BL145" s="97">
        <f>IF(ISNA(MATCH(BC145,'Overlap Study'!$AT$240:$AT$263,0)),0,1)</f>
        <v>0</v>
      </c>
      <c r="BM145" s="97">
        <f>IF(ISNA(MATCH(BC145,'Overlap Study'!$AN$240:$AN$263,0)),0,1)</f>
        <v>0</v>
      </c>
      <c r="BN145" s="106">
        <f>IF(ISNA(MATCH(BC145,'Overlap Study'!$AH$240:$AH$263,0)),0,1)</f>
        <v>0</v>
      </c>
      <c r="BO145" s="97">
        <f>IF(ISNA(MATCH(BC145,'Overlap Study'!$AB$240:$AB$263,0)),0,1)</f>
        <v>0</v>
      </c>
      <c r="BP145" s="97">
        <f>IF(ISNA(MATCH(BC145,'Overlap Study'!$V$240:$V$263,0)),0,1)</f>
        <v>0</v>
      </c>
      <c r="BQ145" s="97">
        <f>IF(ISNA(MATCH(BC145,'Overlap Study'!$P$240:$P$263,0)),0,1)</f>
        <v>0</v>
      </c>
      <c r="BR145" s="97"/>
      <c r="BS145" s="106"/>
    </row>
    <row r="146" spans="12:71" x14ac:dyDescent="0.2">
      <c r="L146" s="118">
        <f t="shared" si="12"/>
        <v>145</v>
      </c>
      <c r="N146" s="204">
        <v>384</v>
      </c>
      <c r="O146" s="210">
        <f>SUM(P146:Y146)</f>
        <v>2</v>
      </c>
      <c r="P146" s="97">
        <f>IF(ISNA(MATCH(N146,'Overlap Study'!DY$62:DY$174,0)),0,1)</f>
        <v>0</v>
      </c>
      <c r="Q146" s="97">
        <f>IF(ISNA(MATCH(N146,'Overlap Study'!DJ$62:DJ$157,0)),0,1)</f>
        <v>0</v>
      </c>
      <c r="R146" s="99">
        <f>IF(ISNA(MATCH(N146,'Overlap Study'!CU$62:CU$157,0)),0,1)</f>
        <v>0</v>
      </c>
      <c r="S146" s="99">
        <f>IF(ISNA(MATCH(N146,'Overlap Study'!CG$62:CG$157,0)),0,1)</f>
        <v>0</v>
      </c>
      <c r="T146" s="97">
        <f>IF(ISNA(MATCH(N146,'Overlap Study'!BU$62:BU$157,0)),0,1)</f>
        <v>0</v>
      </c>
      <c r="U146" s="97">
        <f>IF(ISNA(MATCH(N146,'Overlap Study'!BJ$62:BJ$157,0)),0,1)</f>
        <v>0</v>
      </c>
      <c r="V146" s="97">
        <f>IF(ISNA(MATCH($N146,'Overlap Study'!AZ$62:AZ$157,0)),0,1)</f>
        <v>1</v>
      </c>
      <c r="W146" s="97">
        <f>IF(ISNA(MATCH($N146,'Overlap Study'!AT$62:AT$157,0)),0,1)</f>
        <v>0</v>
      </c>
      <c r="X146" s="97">
        <f>IF(ISNA(MATCH($N146,'Overlap Study'!AN$62:AN$157,0)),0,1)</f>
        <v>1</v>
      </c>
      <c r="Y146" s="106">
        <f>IF(ISNA(MATCH($N146,'Overlap Study'!AH$62:AH$157,0)),0,1)</f>
        <v>0</v>
      </c>
      <c r="Z146" s="97">
        <f>IF(ISNA(MATCH($N146,'Overlap Study'!AB$62:AB$157,0)),0,1)</f>
        <v>0</v>
      </c>
      <c r="AA146" s="97">
        <f>IF(ISNA(MATCH($N146,'Overlap Study'!V$62:V$157,0)),0,1)</f>
        <v>1</v>
      </c>
      <c r="AB146" s="97">
        <f>IF(ISNA(MATCH($N146,'Overlap Study'!P$62:P$157,0)),0,1)</f>
        <v>0</v>
      </c>
      <c r="AC146" s="97">
        <f>IF(ISNA(MATCH($N146,'Overlap Study'!H$53:H$132,0)),0,1)</f>
        <v>0</v>
      </c>
      <c r="AD146" s="106">
        <f>IF(ISNA(MATCH($N146,'Overlap Study'!B$53:B$100,0)),0,1)</f>
        <v>0</v>
      </c>
      <c r="AH146" s="164">
        <v>492</v>
      </c>
      <c r="AI146" s="210">
        <f>SUM(AJ146:AS146)</f>
        <v>1</v>
      </c>
      <c r="AJ146" s="97">
        <f>IF(ISNA(MATCH($AH146,'Overlap Study'!$DY$186:$DY$245,0)),0,1)</f>
        <v>0</v>
      </c>
      <c r="AK146" s="97">
        <f>IF(ISNA(MATCH($AH146,'Overlap Study'!$DJ$186:$DJ$233,0)),0,1)</f>
        <v>0</v>
      </c>
      <c r="AL146" s="99">
        <f>IF(ISNA(MATCH($AH146,'Overlap Study'!$CU$186:$CU$233,0)),0,1)</f>
        <v>0</v>
      </c>
      <c r="AM146" s="99">
        <f>IF(ISNA(MATCH($AH146,'Overlap Study'!$CG$186:$CG$233,0)),0,1)</f>
        <v>0</v>
      </c>
      <c r="AN146" s="97">
        <f>IF(ISNA(MATCH($AH146,'Overlap Study'!$BU$186:$BU$233,0)),0,1)</f>
        <v>0</v>
      </c>
      <c r="AO146" s="97">
        <f>IF(ISNA(MATCH(AH146,'Overlap Study'!BJ$186:BJ$233,0)),0,1)</f>
        <v>0</v>
      </c>
      <c r="AP146" s="97">
        <f>IF(ISNA(MATCH($AH146,'Overlap Study'!AZ$186:AZ$233,0)),0,1)</f>
        <v>0</v>
      </c>
      <c r="AQ146" s="97">
        <f>IF(ISNA(MATCH($AH146,'Overlap Study'!AT$186:AT$233,0)),0,1)</f>
        <v>0</v>
      </c>
      <c r="AR146" s="97">
        <f>IF(ISNA(MATCH($AH146,'Overlap Study'!AN$186:AN$233,0)),0,1)</f>
        <v>0</v>
      </c>
      <c r="AS146" s="97">
        <f>IF(ISNA(MATCH($AH146,'Overlap Study'!AH$186:AH$233,0)),0,1)</f>
        <v>1</v>
      </c>
      <c r="AT146" s="97">
        <f>IF(ISNA(MATCH(AH146,'Overlap Study'!$AB$186:$AB$233,0)),0,1)</f>
        <v>1</v>
      </c>
      <c r="AU146" s="97">
        <f>IF(ISNA(MATCH($AH146,'Overlap Study'!$V$186:$V$233,0)),0,1)</f>
        <v>0</v>
      </c>
      <c r="AV146" s="97">
        <f>IF(ISNA(MATCH($AH146,'Overlap Study'!$P$186:$P$233,0)),0,1)</f>
        <v>0</v>
      </c>
      <c r="AW146" s="97"/>
      <c r="AX146" s="106"/>
      <c r="BC146" s="164">
        <v>3357</v>
      </c>
      <c r="BD146" s="105">
        <f>SUM(BE146:BN146)</f>
        <v>1</v>
      </c>
      <c r="BE146" s="112">
        <f>IF(ISNA(MATCH($BC146,'Overlap Study'!$DZ$186:$DZ$240,0)),0,1)</f>
        <v>0</v>
      </c>
      <c r="BF146" s="97">
        <f>IF(ISNA(MATCH(BC146,'Overlap Study'!$DJ$240:$DJ$263,0)),0,1)</f>
        <v>0</v>
      </c>
      <c r="BG146" s="99">
        <f>IF(ISNA(MATCH(BC146,'Overlap Study'!$CU$240:$CU$263,0)),0,1)</f>
        <v>0</v>
      </c>
      <c r="BH146" s="99">
        <f>IF(ISNA(MATCH(BC146,'Overlap Study'!$CG$240:$CG$263,0)),0,1)</f>
        <v>0</v>
      </c>
      <c r="BI146" s="97">
        <f>IF(ISNA(MATCH(BC146,'Overlap Study'!$BU$240:$BU$263,0)),0,1)</f>
        <v>1</v>
      </c>
      <c r="BJ146" s="97">
        <f>IF(ISNA(MATCH(BC146,'Overlap Study'!$BJ$240:$BJ$263,0)),0,1)</f>
        <v>0</v>
      </c>
      <c r="BK146" s="97">
        <f>IF(ISNA(MATCH(BC146,'Overlap Study'!$AZ$240:$AZ$263,0)),0,1)</f>
        <v>0</v>
      </c>
      <c r="BL146" s="97">
        <f>IF(ISNA(MATCH(BC146,'Overlap Study'!$AT$240:$AT$263,0)),0,1)</f>
        <v>0</v>
      </c>
      <c r="BM146" s="97">
        <f>IF(ISNA(MATCH(BC146,'Overlap Study'!$AN$240:$AN$263,0)),0,1)</f>
        <v>0</v>
      </c>
      <c r="BN146" s="106">
        <f>IF(ISNA(MATCH(BC146,'Overlap Study'!$AH$240:$AH$263,0)),0,1)</f>
        <v>0</v>
      </c>
      <c r="BO146" s="97">
        <f>IF(ISNA(MATCH(BC146,'Overlap Study'!$AB$240:$AB$263,0)),0,1)</f>
        <v>0</v>
      </c>
      <c r="BP146" s="97">
        <f>IF(ISNA(MATCH(BC146,'Overlap Study'!$V$240:$V$263,0)),0,1)</f>
        <v>0</v>
      </c>
      <c r="BQ146" s="97">
        <f>IF(ISNA(MATCH(BC146,'Overlap Study'!$P$240:$P$263,0)),0,1)</f>
        <v>0</v>
      </c>
      <c r="BR146" s="97"/>
      <c r="BS146" s="106"/>
    </row>
    <row r="147" spans="12:71" x14ac:dyDescent="0.2">
      <c r="L147" s="118">
        <f t="shared" si="12"/>
        <v>146</v>
      </c>
      <c r="N147" s="105">
        <v>386</v>
      </c>
      <c r="O147" s="210">
        <f>SUM(P147:Y147)</f>
        <v>2</v>
      </c>
      <c r="P147" s="97">
        <f>IF(ISNA(MATCH(N147,'Overlap Study'!DY$62:DY$174,0)),0,1)</f>
        <v>0</v>
      </c>
      <c r="Q147" s="97">
        <f>IF(ISNA(MATCH(N147,'Overlap Study'!DJ$62:DJ$157,0)),0,1)</f>
        <v>0</v>
      </c>
      <c r="R147" s="99">
        <f>IF(ISNA(MATCH(N147,'Overlap Study'!CU$62:CU$157,0)),0,1)</f>
        <v>0</v>
      </c>
      <c r="S147" s="99">
        <f>IF(ISNA(MATCH(N147,'Overlap Study'!CG$62:CG$157,0)),0,1)</f>
        <v>0</v>
      </c>
      <c r="T147" s="97">
        <f>IF(ISNA(MATCH(N147,'Overlap Study'!BU$62:BU$157,0)),0,1)</f>
        <v>0</v>
      </c>
      <c r="U147" s="97">
        <f>IF(ISNA(MATCH(N147,'Overlap Study'!BJ$62:BJ$157,0)),0,1)</f>
        <v>0</v>
      </c>
      <c r="V147" s="97">
        <f>IF(ISNA(MATCH($N147,'Overlap Study'!AZ$62:AZ$157,0)),0,1)</f>
        <v>1</v>
      </c>
      <c r="W147" s="97">
        <f>IF(ISNA(MATCH($N147,'Overlap Study'!AT$62:AT$157,0)),0,1)</f>
        <v>1</v>
      </c>
      <c r="X147" s="97">
        <f>IF(ISNA(MATCH($N147,'Overlap Study'!AN$62:AN$157,0)),0,1)</f>
        <v>0</v>
      </c>
      <c r="Y147" s="106">
        <f>IF(ISNA(MATCH($N147,'Overlap Study'!AH$62:AH$157,0)),0,1)</f>
        <v>0</v>
      </c>
      <c r="Z147" s="97">
        <f>IF(ISNA(MATCH($N147,'Overlap Study'!AB$62:AB$157,0)),0,1)</f>
        <v>1</v>
      </c>
      <c r="AA147" s="97">
        <f>IF(ISNA(MATCH($N147,'Overlap Study'!V$62:V$157,0)),0,1)</f>
        <v>0</v>
      </c>
      <c r="AB147" s="97">
        <f>IF(ISNA(MATCH($N147,'Overlap Study'!P$62:P$157,0)),0,1)</f>
        <v>0</v>
      </c>
      <c r="AC147" s="97">
        <f>IF(ISNA(MATCH($N147,'Overlap Study'!H$53:H$132,0)),0,1)</f>
        <v>0</v>
      </c>
      <c r="AD147" s="106">
        <f>IF(ISNA(MATCH($N147,'Overlap Study'!B$53:B$100,0)),0,1)</f>
        <v>0</v>
      </c>
      <c r="AH147" s="164">
        <v>522</v>
      </c>
      <c r="AI147" s="210">
        <f>SUM(AJ147:AS147)</f>
        <v>1</v>
      </c>
      <c r="AJ147" s="97">
        <f>IF(ISNA(MATCH($AH147,'Overlap Study'!$DY$186:$DY$245,0)),0,1)</f>
        <v>0</v>
      </c>
      <c r="AK147" s="97">
        <f>IF(ISNA(MATCH($AH147,'Overlap Study'!$DJ$186:$DJ$233,0)),0,1)</f>
        <v>0</v>
      </c>
      <c r="AL147" s="99">
        <f>IF(ISNA(MATCH($AH147,'Overlap Study'!$CU$186:$CU$233,0)),0,1)</f>
        <v>0</v>
      </c>
      <c r="AM147" s="99">
        <f>IF(ISNA(MATCH($AH147,'Overlap Study'!$CG$186:$CG$233,0)),0,1)</f>
        <v>0</v>
      </c>
      <c r="AN147" s="97">
        <f>IF(ISNA(MATCH($AH147,'Overlap Study'!$BU$186:$BU$233,0)),0,1)</f>
        <v>0</v>
      </c>
      <c r="AO147" s="97">
        <f>IF(ISNA(MATCH(AH147,'Overlap Study'!BJ$186:BJ$233,0)),0,1)</f>
        <v>0</v>
      </c>
      <c r="AP147" s="97">
        <f>IF(ISNA(MATCH($AH147,'Overlap Study'!AZ$186:AZ$233,0)),0,1)</f>
        <v>0</v>
      </c>
      <c r="AQ147" s="97">
        <f>IF(ISNA(MATCH($AH147,'Overlap Study'!AT$186:AT$233,0)),0,1)</f>
        <v>0</v>
      </c>
      <c r="AR147" s="97">
        <f>IF(ISNA(MATCH($AH147,'Overlap Study'!AN$186:AN$233,0)),0,1)</f>
        <v>1</v>
      </c>
      <c r="AS147" s="97">
        <f>IF(ISNA(MATCH($AH147,'Overlap Study'!AH$186:AH$233,0)),0,1)</f>
        <v>0</v>
      </c>
      <c r="AT147" s="97">
        <f>IF(ISNA(MATCH(AH147,'Overlap Study'!$AB$186:$AB$233,0)),0,1)</f>
        <v>1</v>
      </c>
      <c r="AU147" s="97">
        <f>IF(ISNA(MATCH($AH147,'Overlap Study'!$V$186:$V$233,0)),0,1)</f>
        <v>0</v>
      </c>
      <c r="AV147" s="97">
        <f>IF(ISNA(MATCH($AH147,'Overlap Study'!$P$186:$P$233,0)),0,1)</f>
        <v>1</v>
      </c>
      <c r="AW147" s="97"/>
      <c r="AX147" s="106"/>
      <c r="BC147" s="196">
        <v>3476</v>
      </c>
      <c r="BD147" s="105">
        <f>SUM(BE147:BN147)</f>
        <v>1</v>
      </c>
      <c r="BE147" s="112">
        <f>IF(ISNA(MATCH($BC147,'Overlap Study'!$DZ$186:$DZ$240,0)),0,1)</f>
        <v>0</v>
      </c>
      <c r="BF147" s="97">
        <f>IF(ISNA(MATCH(BC147,'Overlap Study'!$DJ$240:$DJ$263,0)),0,1)</f>
        <v>1</v>
      </c>
      <c r="BG147" s="99">
        <f>IF(ISNA(MATCH(BC147,'Overlap Study'!$CU$240:$CU$263,0)),0,1)</f>
        <v>0</v>
      </c>
      <c r="BH147" s="99">
        <f>IF(ISNA(MATCH(BC147,'Overlap Study'!$CG$240:$CG$263,0)),0,1)</f>
        <v>0</v>
      </c>
      <c r="BI147" s="97">
        <f>IF(ISNA(MATCH(BC147,'Overlap Study'!$BU$240:$BU$263,0)),0,1)</f>
        <v>0</v>
      </c>
      <c r="BJ147" s="97">
        <f>IF(ISNA(MATCH(BC147,'Overlap Study'!$BJ$240:$BJ$263,0)),0,1)</f>
        <v>0</v>
      </c>
      <c r="BK147" s="97">
        <f>IF(ISNA(MATCH(BC147,'Overlap Study'!$AZ$240:$AZ$263,0)),0,1)</f>
        <v>0</v>
      </c>
      <c r="BL147" s="97">
        <f>IF(ISNA(MATCH(BC147,'Overlap Study'!$AT$240:$AT$263,0)),0,1)</f>
        <v>0</v>
      </c>
      <c r="BM147" s="97">
        <f>IF(ISNA(MATCH(BC147,'Overlap Study'!$AN$240:$AN$263,0)),0,1)</f>
        <v>0</v>
      </c>
      <c r="BN147" s="106">
        <f>IF(ISNA(MATCH(BC147,'Overlap Study'!$AH$240:$AH$263,0)),0,1)</f>
        <v>0</v>
      </c>
      <c r="BO147" s="97">
        <f>IF(ISNA(MATCH(BC147,'Overlap Study'!$AB$240:$AB$263,0)),0,1)</f>
        <v>0</v>
      </c>
      <c r="BP147" s="97">
        <f>IF(ISNA(MATCH(BC147,'Overlap Study'!$V$240:$V$263,0)),0,1)</f>
        <v>0</v>
      </c>
      <c r="BQ147" s="97">
        <f>IF(ISNA(MATCH(BC147,'Overlap Study'!$P$240:$P$263,0)),0,1)</f>
        <v>0</v>
      </c>
      <c r="BR147" s="97"/>
      <c r="BS147" s="106"/>
    </row>
    <row r="148" spans="12:71" x14ac:dyDescent="0.2">
      <c r="L148" s="118">
        <f t="shared" si="12"/>
        <v>147</v>
      </c>
      <c r="N148" s="112">
        <v>395</v>
      </c>
      <c r="O148" s="210">
        <f>SUM(P148:Y148)</f>
        <v>2</v>
      </c>
      <c r="P148" s="97">
        <f>IF(ISNA(MATCH(N148,'Overlap Study'!DY$62:DY$174,0)),0,1)</f>
        <v>0</v>
      </c>
      <c r="Q148" s="97">
        <f>IF(ISNA(MATCH(N148,'Overlap Study'!DJ$62:DJ$157,0)),0,1)</f>
        <v>0</v>
      </c>
      <c r="R148" s="99">
        <f>IF(ISNA(MATCH(N148,'Overlap Study'!CU$62:CU$157,0)),0,1)</f>
        <v>0</v>
      </c>
      <c r="S148" s="99">
        <f>IF(ISNA(MATCH(N148,'Overlap Study'!CG$62:CG$157,0)),0,1)</f>
        <v>0</v>
      </c>
      <c r="T148" s="97">
        <f>IF(ISNA(MATCH(N148,'Overlap Study'!BU$62:BU$157,0)),0,1)</f>
        <v>0</v>
      </c>
      <c r="U148" s="97">
        <f>IF(ISNA(MATCH(N148,'Overlap Study'!BJ$62:BJ$157,0)),0,1)</f>
        <v>0</v>
      </c>
      <c r="V148" s="97">
        <f>IF(ISNA(MATCH($N148,'Overlap Study'!AZ$62:AZ$157,0)),0,1)</f>
        <v>0</v>
      </c>
      <c r="W148" s="97">
        <f>IF(ISNA(MATCH($N148,'Overlap Study'!AT$62:AT$157,0)),0,1)</f>
        <v>0</v>
      </c>
      <c r="X148" s="97">
        <f>IF(ISNA(MATCH($N148,'Overlap Study'!AN$62:AN$157,0)),0,1)</f>
        <v>1</v>
      </c>
      <c r="Y148" s="106">
        <f>IF(ISNA(MATCH($N148,'Overlap Study'!AH$62:AH$157,0)),0,1)</f>
        <v>1</v>
      </c>
      <c r="Z148" s="97">
        <f>IF(ISNA(MATCH($N148,'Overlap Study'!AB$62:AB$157,0)),0,1)</f>
        <v>1</v>
      </c>
      <c r="AA148" s="97">
        <f>IF(ISNA(MATCH($N148,'Overlap Study'!V$62:V$157,0)),0,1)</f>
        <v>0</v>
      </c>
      <c r="AB148" s="97">
        <f>IF(ISNA(MATCH($N148,'Overlap Study'!P$62:P$157,0)),0,1)</f>
        <v>0</v>
      </c>
      <c r="AC148" s="97">
        <f>IF(ISNA(MATCH($N148,'Overlap Study'!H$53:H$132,0)),0,1)</f>
        <v>0</v>
      </c>
      <c r="AD148" s="106">
        <f>IF(ISNA(MATCH($N148,'Overlap Study'!B$53:B$100,0)),0,1)</f>
        <v>0</v>
      </c>
      <c r="AH148" s="164">
        <v>525</v>
      </c>
      <c r="AI148" s="210">
        <f>SUM(AJ148:AS148)</f>
        <v>1</v>
      </c>
      <c r="AJ148" s="97">
        <f>IF(ISNA(MATCH($AH148,'Overlap Study'!$DY$186:$DY$245,0)),0,1)</f>
        <v>0</v>
      </c>
      <c r="AK148" s="97">
        <f>IF(ISNA(MATCH($AH148,'Overlap Study'!$DJ$186:$DJ$233,0)),0,1)</f>
        <v>0</v>
      </c>
      <c r="AL148" s="99">
        <f>IF(ISNA(MATCH($AH148,'Overlap Study'!$CU$186:$CU$233,0)),0,1)</f>
        <v>0</v>
      </c>
      <c r="AM148" s="99">
        <f>IF(ISNA(MATCH($AH148,'Overlap Study'!$CG$186:$CG$233,0)),0,1)</f>
        <v>0</v>
      </c>
      <c r="AN148" s="97">
        <f>IF(ISNA(MATCH($AH148,'Overlap Study'!$BU$186:$BU$233,0)),0,1)</f>
        <v>0</v>
      </c>
      <c r="AO148" s="97">
        <f>IF(ISNA(MATCH(AH148,'Overlap Study'!BJ$186:BJ$233,0)),0,1)</f>
        <v>0</v>
      </c>
      <c r="AP148" s="97">
        <f>IF(ISNA(MATCH($AH148,'Overlap Study'!AZ$186:AZ$233,0)),0,1)</f>
        <v>1</v>
      </c>
      <c r="AQ148" s="97">
        <f>IF(ISNA(MATCH($AH148,'Overlap Study'!AT$186:AT$233,0)),0,1)</f>
        <v>0</v>
      </c>
      <c r="AR148" s="97">
        <f>IF(ISNA(MATCH($AH148,'Overlap Study'!AN$186:AN$233,0)),0,1)</f>
        <v>0</v>
      </c>
      <c r="AS148" s="97">
        <f>IF(ISNA(MATCH($AH148,'Overlap Study'!AH$186:AH$233,0)),0,1)</f>
        <v>0</v>
      </c>
      <c r="AT148" s="97">
        <f>IF(ISNA(MATCH(AH148,'Overlap Study'!$AB$186:$AB$233,0)),0,1)</f>
        <v>0</v>
      </c>
      <c r="AU148" s="97">
        <f>IF(ISNA(MATCH($AH148,'Overlap Study'!$V$186:$V$233,0)),0,1)</f>
        <v>0</v>
      </c>
      <c r="AV148" s="97">
        <f>IF(ISNA(MATCH($AH148,'Overlap Study'!$P$186:$P$233,0)),0,1)</f>
        <v>0</v>
      </c>
      <c r="AW148" s="97"/>
      <c r="AX148" s="106"/>
      <c r="BC148" s="164">
        <v>3747</v>
      </c>
      <c r="BD148" s="105">
        <f>SUM(BE148:BN148)</f>
        <v>1</v>
      </c>
      <c r="BE148" s="112">
        <f>IF(ISNA(MATCH($BC148,'Overlap Study'!$DZ$186:$DZ$240,0)),0,1)</f>
        <v>0</v>
      </c>
      <c r="BF148" s="97">
        <f>IF(ISNA(MATCH(BC148,'Overlap Study'!$DJ$240:$DJ$263,0)),0,1)</f>
        <v>0</v>
      </c>
      <c r="BG148" s="99">
        <f>IF(ISNA(MATCH(BC148,'Overlap Study'!$CU$240:$CU$263,0)),0,1)</f>
        <v>0</v>
      </c>
      <c r="BH148" s="99">
        <f>IF(ISNA(MATCH(BC148,'Overlap Study'!$CG$240:$CG$263,0)),0,1)</f>
        <v>1</v>
      </c>
      <c r="BI148" s="97">
        <f>IF(ISNA(MATCH(BC148,'Overlap Study'!$BU$240:$BU$263,0)),0,1)</f>
        <v>0</v>
      </c>
      <c r="BJ148" s="97">
        <f>IF(ISNA(MATCH(BC148,'Overlap Study'!$BJ$240:$BJ$263,0)),0,1)</f>
        <v>0</v>
      </c>
      <c r="BK148" s="97">
        <f>IF(ISNA(MATCH(BC148,'Overlap Study'!$AZ$240:$AZ$263,0)),0,1)</f>
        <v>0</v>
      </c>
      <c r="BL148" s="97">
        <f>IF(ISNA(MATCH(BC148,'Overlap Study'!$AT$240:$AT$263,0)),0,1)</f>
        <v>0</v>
      </c>
      <c r="BM148" s="97">
        <f>IF(ISNA(MATCH(BC148,'Overlap Study'!$AN$240:$AN$263,0)),0,1)</f>
        <v>0</v>
      </c>
      <c r="BN148" s="106">
        <f>IF(ISNA(MATCH(BC148,'Overlap Study'!$AH$240:$AH$263,0)),0,1)</f>
        <v>0</v>
      </c>
      <c r="BO148" s="97">
        <f>IF(ISNA(MATCH(BC148,'Overlap Study'!$AB$240:$AB$263,0)),0,1)</f>
        <v>0</v>
      </c>
      <c r="BP148" s="97">
        <f>IF(ISNA(MATCH(BC148,'Overlap Study'!$V$240:$V$263,0)),0,1)</f>
        <v>0</v>
      </c>
      <c r="BQ148" s="97">
        <f>IF(ISNA(MATCH(BC148,'Overlap Study'!$P$240:$P$263,0)),0,1)</f>
        <v>0</v>
      </c>
      <c r="BR148" s="97"/>
      <c r="BS148" s="106"/>
    </row>
    <row r="149" spans="12:71" x14ac:dyDescent="0.2">
      <c r="L149" s="118">
        <f t="shared" si="12"/>
        <v>148</v>
      </c>
      <c r="N149" s="112">
        <v>492</v>
      </c>
      <c r="O149" s="210">
        <f>SUM(P149:Y149)</f>
        <v>2</v>
      </c>
      <c r="P149" s="97">
        <f>IF(ISNA(MATCH(N149,'Overlap Study'!DY$62:DY$174,0)),0,1)</f>
        <v>0</v>
      </c>
      <c r="Q149" s="97">
        <f>IF(ISNA(MATCH(N149,'Overlap Study'!DJ$62:DJ$157,0)),0,1)</f>
        <v>0</v>
      </c>
      <c r="R149" s="99">
        <f>IF(ISNA(MATCH(N149,'Overlap Study'!CU$62:CU$157,0)),0,1)</f>
        <v>1</v>
      </c>
      <c r="S149" s="99">
        <f>IF(ISNA(MATCH(N149,'Overlap Study'!CG$62:CG$157,0)),0,1)</f>
        <v>0</v>
      </c>
      <c r="T149" s="97">
        <f>IF(ISNA(MATCH(N149,'Overlap Study'!BU$62:BU$157,0)),0,1)</f>
        <v>0</v>
      </c>
      <c r="U149" s="97">
        <f>IF(ISNA(MATCH(N149,'Overlap Study'!BJ$62:BJ$157,0)),0,1)</f>
        <v>0</v>
      </c>
      <c r="V149" s="97">
        <f>IF(ISNA(MATCH($N149,'Overlap Study'!AZ$62:AZ$157,0)),0,1)</f>
        <v>0</v>
      </c>
      <c r="W149" s="97">
        <f>IF(ISNA(MATCH($N149,'Overlap Study'!AT$62:AT$157,0)),0,1)</f>
        <v>0</v>
      </c>
      <c r="X149" s="97">
        <f>IF(ISNA(MATCH($N149,'Overlap Study'!AN$62:AN$157,0)),0,1)</f>
        <v>0</v>
      </c>
      <c r="Y149" s="106">
        <f>IF(ISNA(MATCH($N149,'Overlap Study'!AH$62:AH$157,0)),0,1)</f>
        <v>1</v>
      </c>
      <c r="Z149" s="97">
        <f>IF(ISNA(MATCH($N149,'Overlap Study'!AB$62:AB$157,0)),0,1)</f>
        <v>1</v>
      </c>
      <c r="AA149" s="97">
        <f>IF(ISNA(MATCH($N149,'Overlap Study'!V$62:V$157,0)),0,1)</f>
        <v>0</v>
      </c>
      <c r="AB149" s="97">
        <f>IF(ISNA(MATCH($N149,'Overlap Study'!P$62:P$157,0)),0,1)</f>
        <v>0</v>
      </c>
      <c r="AC149" s="97">
        <f>IF(ISNA(MATCH($N149,'Overlap Study'!H$53:H$132,0)),0,1)</f>
        <v>0</v>
      </c>
      <c r="AD149" s="106">
        <f>IF(ISNA(MATCH($N149,'Overlap Study'!B$53:B$100,0)),0,1)</f>
        <v>0</v>
      </c>
      <c r="AH149" s="164">
        <v>537</v>
      </c>
      <c r="AI149" s="210">
        <f>SUM(AJ149:AS149)</f>
        <v>1</v>
      </c>
      <c r="AJ149" s="97">
        <f>IF(ISNA(MATCH($AH149,'Overlap Study'!$DY$186:$DY$245,0)),0,1)</f>
        <v>0</v>
      </c>
      <c r="AK149" s="97">
        <f>IF(ISNA(MATCH($AH149,'Overlap Study'!$DJ$186:$DJ$233,0)),0,1)</f>
        <v>0</v>
      </c>
      <c r="AL149" s="99">
        <f>IF(ISNA(MATCH($AH149,'Overlap Study'!$CU$186:$CU$233,0)),0,1)</f>
        <v>0</v>
      </c>
      <c r="AM149" s="99">
        <f>IF(ISNA(MATCH($AH149,'Overlap Study'!$CG$186:$CG$233,0)),0,1)</f>
        <v>0</v>
      </c>
      <c r="AN149" s="97">
        <f>IF(ISNA(MATCH($AH149,'Overlap Study'!$BU$186:$BU$233,0)),0,1)</f>
        <v>0</v>
      </c>
      <c r="AO149" s="97">
        <f>IF(ISNA(MATCH(AH149,'Overlap Study'!BJ$186:BJ$233,0)),0,1)</f>
        <v>0</v>
      </c>
      <c r="AP149" s="97">
        <f>IF(ISNA(MATCH($AH149,'Overlap Study'!AZ$186:AZ$233,0)),0,1)</f>
        <v>0</v>
      </c>
      <c r="AQ149" s="97">
        <f>IF(ISNA(MATCH($AH149,'Overlap Study'!AT$186:AT$233,0)),0,1)</f>
        <v>0</v>
      </c>
      <c r="AR149" s="97">
        <f>IF(ISNA(MATCH($AH149,'Overlap Study'!AN$186:AN$233,0)),0,1)</f>
        <v>0</v>
      </c>
      <c r="AS149" s="97">
        <f>IF(ISNA(MATCH($AH149,'Overlap Study'!AH$186:AH$233,0)),0,1)</f>
        <v>1</v>
      </c>
      <c r="AT149" s="97">
        <f>IF(ISNA(MATCH(AH149,'Overlap Study'!$AB$186:$AB$233,0)),0,1)</f>
        <v>0</v>
      </c>
      <c r="AU149" s="97">
        <f>IF(ISNA(MATCH($AH149,'Overlap Study'!$V$186:$V$233,0)),0,1)</f>
        <v>0</v>
      </c>
      <c r="AV149" s="97">
        <f>IF(ISNA(MATCH($AH149,'Overlap Study'!$P$186:$P$233,0)),0,1)</f>
        <v>0</v>
      </c>
      <c r="AW149" s="97"/>
      <c r="AX149" s="106"/>
      <c r="BC149" s="164">
        <v>4143</v>
      </c>
      <c r="BD149" s="105">
        <f>SUM(BE149:BN149)</f>
        <v>1</v>
      </c>
      <c r="BE149" s="112">
        <f>IF(ISNA(MATCH($BC149,'Overlap Study'!$DZ$186:$DZ$240,0)),0,1)</f>
        <v>0</v>
      </c>
      <c r="BF149" s="97">
        <f>IF(ISNA(MATCH(BC149,'Overlap Study'!$DJ$240:$DJ$263,0)),0,1)</f>
        <v>0</v>
      </c>
      <c r="BG149" s="99">
        <f>IF(ISNA(MATCH(BC149,'Overlap Study'!$CU$240:$CU$263,0)),0,1)</f>
        <v>1</v>
      </c>
      <c r="BH149" s="99">
        <f>IF(ISNA(MATCH(BC149,'Overlap Study'!$CG$240:$CG$263,0)),0,1)</f>
        <v>0</v>
      </c>
      <c r="BI149" s="97">
        <f>IF(ISNA(MATCH(BC149,'Overlap Study'!$BU$240:$BU$263,0)),0,1)</f>
        <v>0</v>
      </c>
      <c r="BJ149" s="97">
        <f>IF(ISNA(MATCH(BC149,'Overlap Study'!$BJ$240:$BJ$263,0)),0,1)</f>
        <v>0</v>
      </c>
      <c r="BK149" s="97">
        <f>IF(ISNA(MATCH(BC149,'Overlap Study'!$AZ$240:$AZ$263,0)),0,1)</f>
        <v>0</v>
      </c>
      <c r="BL149" s="97">
        <f>IF(ISNA(MATCH(BC149,'Overlap Study'!$AT$240:$AT$263,0)),0,1)</f>
        <v>0</v>
      </c>
      <c r="BM149" s="97">
        <f>IF(ISNA(MATCH(BC149,'Overlap Study'!$AN$240:$AN$263,0)),0,1)</f>
        <v>0</v>
      </c>
      <c r="BN149" s="106">
        <f>IF(ISNA(MATCH(BC149,'Overlap Study'!$AH$240:$AH$263,0)),0,1)</f>
        <v>0</v>
      </c>
      <c r="BO149" s="97">
        <f>IF(ISNA(MATCH(BC149,'Overlap Study'!$AB$240:$AB$263,0)),0,1)</f>
        <v>0</v>
      </c>
      <c r="BP149" s="97">
        <f>IF(ISNA(MATCH(BC149,'Overlap Study'!$V$240:$V$263,0)),0,1)</f>
        <v>0</v>
      </c>
      <c r="BQ149" s="97">
        <f>IF(ISNA(MATCH(BC149,'Overlap Study'!$P$240:$P$263,0)),0,1)</f>
        <v>0</v>
      </c>
      <c r="BR149" s="97"/>
      <c r="BS149" s="106"/>
    </row>
    <row r="150" spans="12:71" x14ac:dyDescent="0.2">
      <c r="L150" s="118">
        <f t="shared" si="12"/>
        <v>149</v>
      </c>
      <c r="N150" s="105">
        <v>537</v>
      </c>
      <c r="O150" s="210">
        <f>SUM(P150:Y150)</f>
        <v>2</v>
      </c>
      <c r="P150" s="97">
        <f>IF(ISNA(MATCH(N150,'Overlap Study'!DY$62:DY$174,0)),0,1)</f>
        <v>0</v>
      </c>
      <c r="Q150" s="97">
        <f>IF(ISNA(MATCH(N150,'Overlap Study'!DJ$62:DJ$157,0)),0,1)</f>
        <v>0</v>
      </c>
      <c r="R150" s="99">
        <f>IF(ISNA(MATCH(N150,'Overlap Study'!CU$62:CU$157,0)),0,1)</f>
        <v>0</v>
      </c>
      <c r="S150" s="99">
        <f>IF(ISNA(MATCH(N150,'Overlap Study'!CG$62:CG$157,0)),0,1)</f>
        <v>0</v>
      </c>
      <c r="T150" s="97">
        <f>IF(ISNA(MATCH(N150,'Overlap Study'!BU$62:BU$157,0)),0,1)</f>
        <v>0</v>
      </c>
      <c r="U150" s="97">
        <f>IF(ISNA(MATCH(N150,'Overlap Study'!BJ$62:BJ$157,0)),0,1)</f>
        <v>0</v>
      </c>
      <c r="V150" s="97">
        <f>IF(ISNA(MATCH($N150,'Overlap Study'!AZ$62:AZ$157,0)),0,1)</f>
        <v>0</v>
      </c>
      <c r="W150" s="97">
        <f>IF(ISNA(MATCH($N150,'Overlap Study'!AT$62:AT$157,0)),0,1)</f>
        <v>1</v>
      </c>
      <c r="X150" s="97">
        <f>IF(ISNA(MATCH($N150,'Overlap Study'!AN$62:AN$157,0)),0,1)</f>
        <v>0</v>
      </c>
      <c r="Y150" s="106">
        <f>IF(ISNA(MATCH($N150,'Overlap Study'!AH$62:AH$157,0)),0,1)</f>
        <v>1</v>
      </c>
      <c r="Z150" s="97">
        <f>IF(ISNA(MATCH($N150,'Overlap Study'!AB$62:AB$157,0)),0,1)</f>
        <v>0</v>
      </c>
      <c r="AA150" s="97">
        <f>IF(ISNA(MATCH($N150,'Overlap Study'!V$62:V$157,0)),0,1)</f>
        <v>0</v>
      </c>
      <c r="AB150" s="97">
        <f>IF(ISNA(MATCH($N150,'Overlap Study'!P$62:P$157,0)),0,1)</f>
        <v>0</v>
      </c>
      <c r="AC150" s="97">
        <f>IF(ISNA(MATCH($N150,'Overlap Study'!H$53:H$132,0)),0,1)</f>
        <v>0</v>
      </c>
      <c r="AD150" s="106">
        <f>IF(ISNA(MATCH($N150,'Overlap Study'!B$53:B$100,0)),0,1)</f>
        <v>0</v>
      </c>
      <c r="AH150" s="164">
        <v>547</v>
      </c>
      <c r="AI150" s="210">
        <f>SUM(AJ150:AS150)</f>
        <v>1</v>
      </c>
      <c r="AJ150" s="97">
        <f>IF(ISNA(MATCH($AH150,'Overlap Study'!$DY$186:$DY$245,0)),0,1)</f>
        <v>0</v>
      </c>
      <c r="AK150" s="97">
        <f>IF(ISNA(MATCH($AH150,'Overlap Study'!$DJ$186:$DJ$233,0)),0,1)</f>
        <v>0</v>
      </c>
      <c r="AL150" s="99">
        <f>IF(ISNA(MATCH($AH150,'Overlap Study'!$CU$186:$CU$233,0)),0,1)</f>
        <v>0</v>
      </c>
      <c r="AM150" s="99">
        <f>IF(ISNA(MATCH($AH150,'Overlap Study'!$CG$186:$CG$233,0)),0,1)</f>
        <v>0</v>
      </c>
      <c r="AN150" s="97">
        <f>IF(ISNA(MATCH($AH150,'Overlap Study'!$BU$186:$BU$233,0)),0,1)</f>
        <v>0</v>
      </c>
      <c r="AO150" s="97">
        <f>IF(ISNA(MATCH(AH150,'Overlap Study'!BJ$186:BJ$233,0)),0,1)</f>
        <v>0</v>
      </c>
      <c r="AP150" s="97">
        <f>IF(ISNA(MATCH($AH150,'Overlap Study'!AZ$186:AZ$233,0)),0,1)</f>
        <v>0</v>
      </c>
      <c r="AQ150" s="97">
        <f>IF(ISNA(MATCH($AH150,'Overlap Study'!AT$186:AT$233,0)),0,1)</f>
        <v>0</v>
      </c>
      <c r="AR150" s="97">
        <f>IF(ISNA(MATCH($AH150,'Overlap Study'!AN$186:AN$233,0)),0,1)</f>
        <v>1</v>
      </c>
      <c r="AS150" s="97">
        <f>IF(ISNA(MATCH($AH150,'Overlap Study'!AH$186:AH$233,0)),0,1)</f>
        <v>0</v>
      </c>
      <c r="AT150" s="97">
        <f>IF(ISNA(MATCH(AH150,'Overlap Study'!$AB$186:$AB$233,0)),0,1)</f>
        <v>0</v>
      </c>
      <c r="AU150" s="97">
        <f>IF(ISNA(MATCH($AH150,'Overlap Study'!$V$186:$V$233,0)),0,1)</f>
        <v>1</v>
      </c>
      <c r="AV150" s="97">
        <f>IF(ISNA(MATCH($AH150,'Overlap Study'!$P$186:$P$233,0)),0,1)</f>
        <v>0</v>
      </c>
      <c r="AW150" s="97"/>
      <c r="AX150" s="106"/>
      <c r="BC150" s="164">
        <v>4334</v>
      </c>
      <c r="BD150" s="105">
        <f>SUM(BE150:BN150)</f>
        <v>1</v>
      </c>
      <c r="BE150" s="112">
        <f>IF(ISNA(MATCH($BC150,'Overlap Study'!$DZ$186:$DZ$240,0)),0,1)</f>
        <v>0</v>
      </c>
      <c r="BF150" s="97">
        <f>IF(ISNA(MATCH(BC150,'Overlap Study'!$DJ$240:$DJ$263,0)),0,1)</f>
        <v>0</v>
      </c>
      <c r="BG150" s="99">
        <f>IF(ISNA(MATCH(BC150,'Overlap Study'!$CU$240:$CU$263,0)),0,1)</f>
        <v>1</v>
      </c>
      <c r="BH150" s="99">
        <f>IF(ISNA(MATCH(BC150,'Overlap Study'!$CG$240:$CG$263,0)),0,1)</f>
        <v>0</v>
      </c>
      <c r="BI150" s="97">
        <f>IF(ISNA(MATCH(BC150,'Overlap Study'!$BU$240:$BU$263,0)),0,1)</f>
        <v>0</v>
      </c>
      <c r="BJ150" s="97">
        <f>IF(ISNA(MATCH(BC150,'Overlap Study'!$BJ$240:$BJ$263,0)),0,1)</f>
        <v>0</v>
      </c>
      <c r="BK150" s="97">
        <f>IF(ISNA(MATCH(BC150,'Overlap Study'!$AZ$240:$AZ$263,0)),0,1)</f>
        <v>0</v>
      </c>
      <c r="BL150" s="97">
        <f>IF(ISNA(MATCH(BC150,'Overlap Study'!$AT$240:$AT$263,0)),0,1)</f>
        <v>0</v>
      </c>
      <c r="BM150" s="97">
        <f>IF(ISNA(MATCH(BC150,'Overlap Study'!$AN$240:$AN$263,0)),0,1)</f>
        <v>0</v>
      </c>
      <c r="BN150" s="106">
        <f>IF(ISNA(MATCH(BC150,'Overlap Study'!$AH$240:$AH$263,0)),0,1)</f>
        <v>0</v>
      </c>
      <c r="BO150" s="97">
        <f>IF(ISNA(MATCH(BC150,'Overlap Study'!$AB$240:$AB$263,0)),0,1)</f>
        <v>0</v>
      </c>
      <c r="BP150" s="97">
        <f>IF(ISNA(MATCH(BC150,'Overlap Study'!$V$240:$V$263,0)),0,1)</f>
        <v>0</v>
      </c>
      <c r="BQ150" s="97">
        <f>IF(ISNA(MATCH(BC150,'Overlap Study'!$P$240:$P$263,0)),0,1)</f>
        <v>0</v>
      </c>
      <c r="BR150" s="97"/>
      <c r="BS150" s="106"/>
    </row>
    <row r="151" spans="12:71" x14ac:dyDescent="0.2">
      <c r="L151" s="118">
        <f t="shared" si="12"/>
        <v>150</v>
      </c>
      <c r="N151" s="105">
        <v>558</v>
      </c>
      <c r="O151" s="210">
        <f>SUM(P151:Y151)</f>
        <v>2</v>
      </c>
      <c r="P151" s="97">
        <f>IF(ISNA(MATCH(N151,'Overlap Study'!DY$62:DY$174,0)),0,1)</f>
        <v>1</v>
      </c>
      <c r="Q151" s="97">
        <f>IF(ISNA(MATCH(N151,'Overlap Study'!DJ$62:DJ$157,0)),0,1)</f>
        <v>0</v>
      </c>
      <c r="R151" s="99">
        <f>IF(ISNA(MATCH(N151,'Overlap Study'!CU$62:CU$157,0)),0,1)</f>
        <v>0</v>
      </c>
      <c r="S151" s="99">
        <f>IF(ISNA(MATCH(N151,'Overlap Study'!CG$62:CG$157,0)),0,1)</f>
        <v>0</v>
      </c>
      <c r="T151" s="97">
        <f>IF(ISNA(MATCH(N151,'Overlap Study'!BU$62:BU$157,0)),0,1)</f>
        <v>0</v>
      </c>
      <c r="U151" s="97">
        <f>IF(ISNA(MATCH(N151,'Overlap Study'!BJ$62:BJ$157,0)),0,1)</f>
        <v>0</v>
      </c>
      <c r="V151" s="97">
        <f>IF(ISNA(MATCH($N151,'Overlap Study'!AZ$62:AZ$157,0)),0,1)</f>
        <v>0</v>
      </c>
      <c r="W151" s="97">
        <f>IF(ISNA(MATCH($N151,'Overlap Study'!AT$62:AT$157,0)),0,1)</f>
        <v>1</v>
      </c>
      <c r="X151" s="97">
        <f>IF(ISNA(MATCH($N151,'Overlap Study'!AN$62:AN$157,0)),0,1)</f>
        <v>0</v>
      </c>
      <c r="Y151" s="106">
        <f>IF(ISNA(MATCH($N151,'Overlap Study'!AH$62:AH$157,0)),0,1)</f>
        <v>0</v>
      </c>
      <c r="Z151" s="97">
        <f>IF(ISNA(MATCH($N151,'Overlap Study'!AB$62:AB$157,0)),0,1)</f>
        <v>0</v>
      </c>
      <c r="AA151" s="97">
        <f>IF(ISNA(MATCH($N151,'Overlap Study'!V$62:V$157,0)),0,1)</f>
        <v>0</v>
      </c>
      <c r="AB151" s="97">
        <f>IF(ISNA(MATCH($N151,'Overlap Study'!P$62:P$157,0)),0,1)</f>
        <v>0</v>
      </c>
      <c r="AC151" s="97">
        <f>IF(ISNA(MATCH($N151,'Overlap Study'!H$53:H$132,0)),0,1)</f>
        <v>0</v>
      </c>
      <c r="AD151" s="106">
        <f>IF(ISNA(MATCH($N151,'Overlap Study'!B$53:B$100,0)),0,1)</f>
        <v>0</v>
      </c>
      <c r="AF151" s="153"/>
      <c r="AH151" s="164">
        <v>548</v>
      </c>
      <c r="AI151" s="210">
        <f>SUM(AJ151:AS151)</f>
        <v>1</v>
      </c>
      <c r="AJ151" s="97">
        <f>IF(ISNA(MATCH($AH151,'Overlap Study'!$DY$186:$DY$245,0)),0,1)</f>
        <v>0</v>
      </c>
      <c r="AK151" s="97">
        <f>IF(ISNA(MATCH($AH151,'Overlap Study'!$DJ$186:$DJ$233,0)),0,1)</f>
        <v>0</v>
      </c>
      <c r="AL151" s="99">
        <f>IF(ISNA(MATCH($AH151,'Overlap Study'!$CU$186:$CU$233,0)),0,1)</f>
        <v>1</v>
      </c>
      <c r="AM151" s="99">
        <f>IF(ISNA(MATCH($AH151,'Overlap Study'!$CG$186:$CG$233,0)),0,1)</f>
        <v>0</v>
      </c>
      <c r="AN151" s="97">
        <f>IF(ISNA(MATCH($AH151,'Overlap Study'!$BU$186:$BU$233,0)),0,1)</f>
        <v>0</v>
      </c>
      <c r="AO151" s="97">
        <f>IF(ISNA(MATCH(AH151,'Overlap Study'!BJ$186:BJ$233,0)),0,1)</f>
        <v>0</v>
      </c>
      <c r="AP151" s="97">
        <f>IF(ISNA(MATCH($AH151,'Overlap Study'!AZ$186:AZ$233,0)),0,1)</f>
        <v>0</v>
      </c>
      <c r="AQ151" s="97">
        <f>IF(ISNA(MATCH($AH151,'Overlap Study'!AT$186:AT$233,0)),0,1)</f>
        <v>0</v>
      </c>
      <c r="AR151" s="97">
        <f>IF(ISNA(MATCH($AH151,'Overlap Study'!AN$186:AN$233,0)),0,1)</f>
        <v>0</v>
      </c>
      <c r="AS151" s="97">
        <f>IF(ISNA(MATCH($AH151,'Overlap Study'!AH$186:AH$233,0)),0,1)</f>
        <v>0</v>
      </c>
      <c r="AT151" s="97">
        <f>IF(ISNA(MATCH(AH151,'Overlap Study'!$AB$186:$AB$233,0)),0,1)</f>
        <v>0</v>
      </c>
      <c r="AU151" s="97">
        <f>IF(ISNA(MATCH($AH151,'Overlap Study'!$V$186:$V$233,0)),0,1)</f>
        <v>0</v>
      </c>
      <c r="AV151" s="97">
        <f>IF(ISNA(MATCH($AH151,'Overlap Study'!$P$186:$P$233,0)),0,1)</f>
        <v>0</v>
      </c>
      <c r="AW151" s="97"/>
      <c r="AX151" s="106"/>
      <c r="BC151" s="164">
        <v>4488</v>
      </c>
      <c r="BD151" s="105">
        <f>SUM(BE151:BN151)</f>
        <v>1</v>
      </c>
      <c r="BE151" s="112">
        <f>IF(ISNA(MATCH($BC151,'Overlap Study'!$DZ$186:$DZ$240,0)),0,1)</f>
        <v>1</v>
      </c>
      <c r="BF151" s="97">
        <f>IF(ISNA(MATCH(BC151,'Overlap Study'!$DJ$240:$DJ$263,0)),0,1)</f>
        <v>0</v>
      </c>
      <c r="BG151" s="99">
        <f>IF(ISNA(MATCH(BC151,'Overlap Study'!$CU$240:$CU$263,0)),0,1)</f>
        <v>0</v>
      </c>
      <c r="BH151" s="99">
        <f>IF(ISNA(MATCH(BC151,'Overlap Study'!$CG$240:$CG$263,0)),0,1)</f>
        <v>0</v>
      </c>
      <c r="BI151" s="97">
        <f>IF(ISNA(MATCH(BC151,'Overlap Study'!$BU$240:$BU$263,0)),0,1)</f>
        <v>0</v>
      </c>
      <c r="BJ151" s="97">
        <f>IF(ISNA(MATCH(BC151,'Overlap Study'!$BJ$240:$BJ$263,0)),0,1)</f>
        <v>0</v>
      </c>
      <c r="BK151" s="97">
        <f>IF(ISNA(MATCH(BC151,'Overlap Study'!$AZ$240:$AZ$263,0)),0,1)</f>
        <v>0</v>
      </c>
      <c r="BL151" s="97">
        <f>IF(ISNA(MATCH(BC151,'Overlap Study'!$AT$240:$AT$263,0)),0,1)</f>
        <v>0</v>
      </c>
      <c r="BM151" s="97">
        <f>IF(ISNA(MATCH(BC151,'Overlap Study'!$AN$240:$AN$263,0)),0,1)</f>
        <v>0</v>
      </c>
      <c r="BN151" s="106">
        <f>IF(ISNA(MATCH(BC151,'Overlap Study'!$AH$240:$AH$263,0)),0,1)</f>
        <v>0</v>
      </c>
      <c r="BO151" s="97">
        <f>IF(ISNA(MATCH(BC151,'Overlap Study'!$AB$240:$AB$263,0)),0,1)</f>
        <v>0</v>
      </c>
      <c r="BP151" s="97">
        <f>IF(ISNA(MATCH(BC151,'Overlap Study'!$V$240:$V$263,0)),0,1)</f>
        <v>0</v>
      </c>
      <c r="BQ151" s="97">
        <f>IF(ISNA(MATCH(BC151,'Overlap Study'!$P$240:$P$263,0)),0,1)</f>
        <v>0</v>
      </c>
      <c r="BR151" s="97"/>
      <c r="BS151" s="106"/>
    </row>
    <row r="152" spans="12:71" x14ac:dyDescent="0.2">
      <c r="L152" s="118">
        <f t="shared" si="12"/>
        <v>151</v>
      </c>
      <c r="N152" s="105">
        <v>604</v>
      </c>
      <c r="O152" s="210">
        <f>SUM(P152:Y152)</f>
        <v>2</v>
      </c>
      <c r="P152" s="97">
        <f>IF(ISNA(MATCH(N152,'Overlap Study'!DY$62:DY$174,0)),0,1)</f>
        <v>0</v>
      </c>
      <c r="Q152" s="97">
        <f>IF(ISNA(MATCH(N152,'Overlap Study'!DJ$62:DJ$157,0)),0,1)</f>
        <v>0</v>
      </c>
      <c r="R152" s="99">
        <f>IF(ISNA(MATCH(N152,'Overlap Study'!CU$62:CU$157,0)),0,1)</f>
        <v>0</v>
      </c>
      <c r="S152" s="99">
        <f>IF(ISNA(MATCH(N152,'Overlap Study'!CG$62:CG$157,0)),0,1)</f>
        <v>0</v>
      </c>
      <c r="T152" s="97">
        <f>IF(ISNA(MATCH(N152,'Overlap Study'!BU$62:BU$157,0)),0,1)</f>
        <v>1</v>
      </c>
      <c r="U152" s="97">
        <f>IF(ISNA(MATCH(N152,'Overlap Study'!BJ$62:BJ$157,0)),0,1)</f>
        <v>0</v>
      </c>
      <c r="V152" s="97">
        <f>IF(ISNA(MATCH($N152,'Overlap Study'!AZ$62:AZ$157,0)),0,1)</f>
        <v>1</v>
      </c>
      <c r="W152" s="97">
        <f>IF(ISNA(MATCH($N152,'Overlap Study'!AT$62:AT$157,0)),0,1)</f>
        <v>0</v>
      </c>
      <c r="X152" s="97">
        <f>IF(ISNA(MATCH($N152,'Overlap Study'!AN$62:AN$157,0)),0,1)</f>
        <v>0</v>
      </c>
      <c r="Y152" s="106">
        <f>IF(ISNA(MATCH($N152,'Overlap Study'!AH$62:AH$157,0)),0,1)</f>
        <v>0</v>
      </c>
      <c r="Z152" s="97">
        <f>IF(ISNA(MATCH($N152,'Overlap Study'!AB$62:AB$157,0)),0,1)</f>
        <v>0</v>
      </c>
      <c r="AA152" s="97">
        <f>IF(ISNA(MATCH($N152,'Overlap Study'!V$62:V$157,0)),0,1)</f>
        <v>0</v>
      </c>
      <c r="AB152" s="97">
        <f>IF(ISNA(MATCH($N152,'Overlap Study'!P$62:P$157,0)),0,1)</f>
        <v>0</v>
      </c>
      <c r="AC152" s="97">
        <f>IF(ISNA(MATCH($N152,'Overlap Study'!H$53:H$132,0)),0,1)</f>
        <v>0</v>
      </c>
      <c r="AD152" s="106">
        <f>IF(ISNA(MATCH($N152,'Overlap Study'!B$53:B$100,0)),0,1)</f>
        <v>0</v>
      </c>
      <c r="AF152" s="98"/>
      <c r="AH152" s="164">
        <v>558</v>
      </c>
      <c r="AI152" s="210">
        <f>SUM(AJ152:AS152)</f>
        <v>1</v>
      </c>
      <c r="AJ152" s="97">
        <f>IF(ISNA(MATCH($AH152,'Overlap Study'!$DY$186:$DY$245,0)),0,1)</f>
        <v>1</v>
      </c>
      <c r="AK152" s="97">
        <f>IF(ISNA(MATCH($AH152,'Overlap Study'!$DJ$186:$DJ$233,0)),0,1)</f>
        <v>0</v>
      </c>
      <c r="AL152" s="99">
        <f>IF(ISNA(MATCH($AH152,'Overlap Study'!$CU$186:$CU$233,0)),0,1)</f>
        <v>0</v>
      </c>
      <c r="AM152" s="99">
        <f>IF(ISNA(MATCH($AH152,'Overlap Study'!$CG$186:$CG$233,0)),0,1)</f>
        <v>0</v>
      </c>
      <c r="AN152" s="97">
        <f>IF(ISNA(MATCH($AH152,'Overlap Study'!$BU$186:$BU$233,0)),0,1)</f>
        <v>0</v>
      </c>
      <c r="AO152" s="97">
        <f>IF(ISNA(MATCH(AH152,'Overlap Study'!BJ$186:BJ$233,0)),0,1)</f>
        <v>0</v>
      </c>
      <c r="AP152" s="97">
        <f>IF(ISNA(MATCH($AH152,'Overlap Study'!AZ$186:AZ$233,0)),0,1)</f>
        <v>0</v>
      </c>
      <c r="AQ152" s="97">
        <f>IF(ISNA(MATCH($AH152,'Overlap Study'!AT$186:AT$233,0)),0,1)</f>
        <v>0</v>
      </c>
      <c r="AR152" s="97">
        <f>IF(ISNA(MATCH($AH152,'Overlap Study'!AN$186:AN$233,0)),0,1)</f>
        <v>0</v>
      </c>
      <c r="AS152" s="97">
        <f>IF(ISNA(MATCH($AH152,'Overlap Study'!AH$186:AH$233,0)),0,1)</f>
        <v>0</v>
      </c>
      <c r="AT152" s="97">
        <f>IF(ISNA(MATCH(AH152,'Overlap Study'!$AB$186:$AB$233,0)),0,1)</f>
        <v>0</v>
      </c>
      <c r="AU152" s="97">
        <f>IF(ISNA(MATCH($AH152,'Overlap Study'!$V$186:$V$233,0)),0,1)</f>
        <v>0</v>
      </c>
      <c r="AV152" s="97">
        <f>IF(ISNA(MATCH($AH152,'Overlap Study'!$P$186:$P$233,0)),0,1)</f>
        <v>0</v>
      </c>
      <c r="AW152" s="97"/>
      <c r="AX152" s="106"/>
      <c r="BC152" s="196">
        <v>4814</v>
      </c>
      <c r="BD152" s="105">
        <f>SUM(BE152:BN152)</f>
        <v>1</v>
      </c>
      <c r="BE152" s="112">
        <f>IF(ISNA(MATCH($BC152,'Overlap Study'!$DZ$186:$DZ$240,0)),0,1)</f>
        <v>0</v>
      </c>
      <c r="BF152" s="97">
        <f>IF(ISNA(MATCH(BC152,'Overlap Study'!$DJ$240:$DJ$263,0)),0,1)</f>
        <v>1</v>
      </c>
      <c r="BG152" s="99">
        <f>IF(ISNA(MATCH(BC152,'Overlap Study'!$CU$240:$CU$263,0)),0,1)</f>
        <v>0</v>
      </c>
      <c r="BH152" s="99">
        <f>IF(ISNA(MATCH(BC152,'Overlap Study'!$CG$240:$CG$263,0)),0,1)</f>
        <v>0</v>
      </c>
      <c r="BI152" s="97">
        <f>IF(ISNA(MATCH(BC152,'Overlap Study'!$BU$240:$BU$263,0)),0,1)</f>
        <v>0</v>
      </c>
      <c r="BJ152" s="97">
        <f>IF(ISNA(MATCH(BC152,'Overlap Study'!$BJ$240:$BJ$263,0)),0,1)</f>
        <v>0</v>
      </c>
      <c r="BK152" s="97">
        <f>IF(ISNA(MATCH(BC152,'Overlap Study'!$AZ$240:$AZ$263,0)),0,1)</f>
        <v>0</v>
      </c>
      <c r="BL152" s="97">
        <f>IF(ISNA(MATCH(BC152,'Overlap Study'!$AT$240:$AT$263,0)),0,1)</f>
        <v>0</v>
      </c>
      <c r="BM152" s="97">
        <f>IF(ISNA(MATCH(BC152,'Overlap Study'!$AN$240:$AN$263,0)),0,1)</f>
        <v>0</v>
      </c>
      <c r="BN152" s="106">
        <f>IF(ISNA(MATCH(BC152,'Overlap Study'!$AH$240:$AH$263,0)),0,1)</f>
        <v>0</v>
      </c>
      <c r="BO152" s="97">
        <f>IF(ISNA(MATCH(BC152,'Overlap Study'!$AB$240:$AB$263,0)),0,1)</f>
        <v>0</v>
      </c>
      <c r="BP152" s="97">
        <f>IF(ISNA(MATCH(BC152,'Overlap Study'!$V$240:$V$263,0)),0,1)</f>
        <v>0</v>
      </c>
      <c r="BQ152" s="97">
        <f>IF(ISNA(MATCH(BC152,'Overlap Study'!$P$240:$P$263,0)),0,1)</f>
        <v>0</v>
      </c>
      <c r="BR152" s="97"/>
      <c r="BS152" s="106"/>
    </row>
    <row r="153" spans="12:71" x14ac:dyDescent="0.2">
      <c r="L153" s="118">
        <f t="shared" si="12"/>
        <v>152</v>
      </c>
      <c r="N153" s="105">
        <v>668</v>
      </c>
      <c r="O153" s="210">
        <f>SUM(P153:Y153)</f>
        <v>2</v>
      </c>
      <c r="P153" s="97">
        <f>IF(ISNA(MATCH(N153,'Overlap Study'!DY$62:DY$174,0)),0,1)</f>
        <v>0</v>
      </c>
      <c r="Q153" s="97">
        <f>IF(ISNA(MATCH(N153,'Overlap Study'!DJ$62:DJ$157,0)),0,1)</f>
        <v>0</v>
      </c>
      <c r="R153" s="99">
        <f>IF(ISNA(MATCH(N153,'Overlap Study'!CU$62:CU$157,0)),0,1)</f>
        <v>0</v>
      </c>
      <c r="S153" s="99">
        <f>IF(ISNA(MATCH(N153,'Overlap Study'!CG$62:CG$157,0)),0,1)</f>
        <v>0</v>
      </c>
      <c r="T153" s="97">
        <f>IF(ISNA(MATCH(N153,'Overlap Study'!BU$62:BU$157,0)),0,1)</f>
        <v>1</v>
      </c>
      <c r="U153" s="97">
        <f>IF(ISNA(MATCH(N153,'Overlap Study'!BJ$62:BJ$157,0)),0,1)</f>
        <v>1</v>
      </c>
      <c r="V153" s="97">
        <f>IF(ISNA(MATCH($N153,'Overlap Study'!AZ$62:AZ$157,0)),0,1)</f>
        <v>0</v>
      </c>
      <c r="W153" s="97">
        <f>IF(ISNA(MATCH($N153,'Overlap Study'!AT$62:AT$157,0)),0,1)</f>
        <v>0</v>
      </c>
      <c r="X153" s="97">
        <f>IF(ISNA(MATCH($N153,'Overlap Study'!AN$62:AN$157,0)),0,1)</f>
        <v>0</v>
      </c>
      <c r="Y153" s="106">
        <f>IF(ISNA(MATCH($N153,'Overlap Study'!AH$62:AH$157,0)),0,1)</f>
        <v>0</v>
      </c>
      <c r="Z153" s="97">
        <f>IF(ISNA(MATCH($N153,'Overlap Study'!AB$62:AB$157,0)),0,1)</f>
        <v>0</v>
      </c>
      <c r="AA153" s="97">
        <f>IF(ISNA(MATCH($N153,'Overlap Study'!V$62:V$157,0)),0,1)</f>
        <v>0</v>
      </c>
      <c r="AB153" s="97">
        <f>IF(ISNA(MATCH($N153,'Overlap Study'!P$62:P$157,0)),0,1)</f>
        <v>0</v>
      </c>
      <c r="AC153" s="97">
        <f>IF(ISNA(MATCH($N153,'Overlap Study'!H$53:H$132,0)),0,1)</f>
        <v>0</v>
      </c>
      <c r="AD153" s="106">
        <f>IF(ISNA(MATCH($N153,'Overlap Study'!B$53:B$100,0)),0,1)</f>
        <v>0</v>
      </c>
      <c r="AF153" s="153"/>
      <c r="AH153" s="164">
        <v>585</v>
      </c>
      <c r="AI153" s="210">
        <f>SUM(AJ153:AS153)</f>
        <v>1</v>
      </c>
      <c r="AJ153" s="97">
        <f>IF(ISNA(MATCH($AH153,'Overlap Study'!$DY$186:$DY$245,0)),0,1)</f>
        <v>0</v>
      </c>
      <c r="AK153" s="97">
        <f>IF(ISNA(MATCH($AH153,'Overlap Study'!$DJ$186:$DJ$233,0)),0,1)</f>
        <v>0</v>
      </c>
      <c r="AL153" s="99">
        <f>IF(ISNA(MATCH($AH153,'Overlap Study'!$CU$186:$CU$233,0)),0,1)</f>
        <v>0</v>
      </c>
      <c r="AM153" s="99">
        <f>IF(ISNA(MATCH($AH153,'Overlap Study'!$CG$186:$CG$233,0)),0,1)</f>
        <v>0</v>
      </c>
      <c r="AN153" s="97">
        <f>IF(ISNA(MATCH($AH153,'Overlap Study'!$BU$186:$BU$233,0)),0,1)</f>
        <v>0</v>
      </c>
      <c r="AO153" s="97">
        <f>IF(ISNA(MATCH(AH153,'Overlap Study'!BJ$186:BJ$233,0)),0,1)</f>
        <v>0</v>
      </c>
      <c r="AP153" s="97">
        <f>IF(ISNA(MATCH($AH153,'Overlap Study'!AZ$186:AZ$233,0)),0,1)</f>
        <v>0</v>
      </c>
      <c r="AQ153" s="97">
        <f>IF(ISNA(MATCH($AH153,'Overlap Study'!AT$186:AT$233,0)),0,1)</f>
        <v>0</v>
      </c>
      <c r="AR153" s="97">
        <f>IF(ISNA(MATCH($AH153,'Overlap Study'!AN$186:AN$233,0)),0,1)</f>
        <v>1</v>
      </c>
      <c r="AS153" s="97">
        <f>IF(ISNA(MATCH($AH153,'Overlap Study'!AH$186:AH$233,0)),0,1)</f>
        <v>0</v>
      </c>
      <c r="AT153" s="97">
        <f>IF(ISNA(MATCH(AH153,'Overlap Study'!$AB$186:$AB$233,0)),0,1)</f>
        <v>0</v>
      </c>
      <c r="AU153" s="97">
        <f>IF(ISNA(MATCH($AH153,'Overlap Study'!$V$186:$V$233,0)),0,1)</f>
        <v>0</v>
      </c>
      <c r="AV153" s="97">
        <f>IF(ISNA(MATCH($AH153,'Overlap Study'!$P$186:$P$233,0)),0,1)</f>
        <v>0</v>
      </c>
      <c r="AW153" s="97"/>
      <c r="AX153" s="106"/>
      <c r="BD153" s="105"/>
      <c r="BE153" s="112"/>
      <c r="BF153" s="97"/>
      <c r="BG153" s="99"/>
      <c r="BH153" s="99"/>
      <c r="BI153" s="97"/>
      <c r="BJ153" s="97"/>
      <c r="BK153" s="97"/>
      <c r="BL153" s="97"/>
      <c r="BM153" s="97"/>
      <c r="BN153" s="106"/>
      <c r="BO153" s="97"/>
      <c r="BP153" s="97"/>
      <c r="BQ153" s="97"/>
      <c r="BR153" s="97"/>
      <c r="BS153" s="106"/>
    </row>
    <row r="154" spans="12:71" x14ac:dyDescent="0.2">
      <c r="L154" s="118">
        <f t="shared" si="12"/>
        <v>153</v>
      </c>
      <c r="N154" s="105">
        <v>694</v>
      </c>
      <c r="O154" s="210">
        <f>SUM(P154:Y154)</f>
        <v>2</v>
      </c>
      <c r="P154" s="97">
        <f>IF(ISNA(MATCH(N154,'Overlap Study'!DY$62:DY$174,0)),0,1)</f>
        <v>0</v>
      </c>
      <c r="Q154" s="97">
        <f>IF(ISNA(MATCH(N154,'Overlap Study'!DJ$62:DJ$157,0)),0,1)</f>
        <v>0</v>
      </c>
      <c r="R154" s="99">
        <f>IF(ISNA(MATCH(N154,'Overlap Study'!CU$62:CU$157,0)),0,1)</f>
        <v>0</v>
      </c>
      <c r="S154" s="99">
        <f>IF(ISNA(MATCH(N154,'Overlap Study'!CG$62:CG$157,0)),0,1)</f>
        <v>1</v>
      </c>
      <c r="T154" s="97">
        <f>IF(ISNA(MATCH(N154,'Overlap Study'!BU$62:BU$157,0)),0,1)</f>
        <v>0</v>
      </c>
      <c r="U154" s="97">
        <f>IF(ISNA(MATCH(N154,'Overlap Study'!BJ$62:BJ$157,0)),0,1)</f>
        <v>0</v>
      </c>
      <c r="V154" s="97">
        <f>IF(ISNA(MATCH($N154,'Overlap Study'!AZ$62:AZ$157,0)),0,1)</f>
        <v>0</v>
      </c>
      <c r="W154" s="97">
        <f>IF(ISNA(MATCH($N154,'Overlap Study'!AT$62:AT$157,0)),0,1)</f>
        <v>0</v>
      </c>
      <c r="X154" s="97">
        <f>IF(ISNA(MATCH($N154,'Overlap Study'!AN$62:AN$157,0)),0,1)</f>
        <v>0</v>
      </c>
      <c r="Y154" s="106">
        <f>IF(ISNA(MATCH($N154,'Overlap Study'!AH$62:AH$157,0)),0,1)</f>
        <v>1</v>
      </c>
      <c r="Z154" s="97">
        <f>IF(ISNA(MATCH($N154,'Overlap Study'!AB$62:AB$157,0)),0,1)</f>
        <v>0</v>
      </c>
      <c r="AA154" s="97">
        <f>IF(ISNA(MATCH($N154,'Overlap Study'!V$62:V$157,0)),0,1)</f>
        <v>0</v>
      </c>
      <c r="AB154" s="97">
        <f>IF(ISNA(MATCH($N154,'Overlap Study'!P$62:P$157,0)),0,1)</f>
        <v>0</v>
      </c>
      <c r="AC154" s="97">
        <f>IF(ISNA(MATCH($N154,'Overlap Study'!H$53:H$132,0)),0,1)</f>
        <v>0</v>
      </c>
      <c r="AD154" s="106">
        <f>IF(ISNA(MATCH($N154,'Overlap Study'!B$53:B$100,0)),0,1)</f>
        <v>0</v>
      </c>
      <c r="AF154" s="98"/>
      <c r="AH154" s="166">
        <v>624</v>
      </c>
      <c r="AI154" s="210">
        <f>SUM(AJ154:AS154)</f>
        <v>1</v>
      </c>
      <c r="AJ154" s="97">
        <f>IF(ISNA(MATCH($AH154,'Overlap Study'!$DY$186:$DY$245,0)),0,1)</f>
        <v>0</v>
      </c>
      <c r="AK154" s="97">
        <f>IF(ISNA(MATCH($AH154,'Overlap Study'!$DJ$186:$DJ$233,0)),0,1)</f>
        <v>0</v>
      </c>
      <c r="AL154" s="99">
        <f>IF(ISNA(MATCH($AH154,'Overlap Study'!$CU$186:$CU$233,0)),0,1)</f>
        <v>1</v>
      </c>
      <c r="AM154" s="99">
        <f>IF(ISNA(MATCH($AH154,'Overlap Study'!$CG$186:$CG$233,0)),0,1)</f>
        <v>0</v>
      </c>
      <c r="AN154" s="97">
        <f>IF(ISNA(MATCH($AH154,'Overlap Study'!$BU$186:$BU$233,0)),0,1)</f>
        <v>0</v>
      </c>
      <c r="AO154" s="97">
        <f>IF(ISNA(MATCH(AH154,'Overlap Study'!BJ$186:BJ$233,0)),0,1)</f>
        <v>0</v>
      </c>
      <c r="AP154" s="97">
        <f>IF(ISNA(MATCH($AH154,'Overlap Study'!AZ$186:AZ$233,0)),0,1)</f>
        <v>0</v>
      </c>
      <c r="AQ154" s="97">
        <f>IF(ISNA(MATCH($AH154,'Overlap Study'!AT$186:AT$233,0)),0,1)</f>
        <v>0</v>
      </c>
      <c r="AR154" s="97">
        <f>IF(ISNA(MATCH($AH154,'Overlap Study'!AN$186:AN$233,0)),0,1)</f>
        <v>0</v>
      </c>
      <c r="AS154" s="97">
        <f>IF(ISNA(MATCH($AH154,'Overlap Study'!AH$186:AH$233,0)),0,1)</f>
        <v>0</v>
      </c>
      <c r="AT154" s="97">
        <f>IF(ISNA(MATCH(AH154,'Overlap Study'!$AB$186:$AB$233,0)),0,1)</f>
        <v>0</v>
      </c>
      <c r="AU154" s="97">
        <f>IF(ISNA(MATCH($AH154,'Overlap Study'!$V$186:$V$233,0)),0,1)</f>
        <v>0</v>
      </c>
      <c r="AV154" s="97">
        <f>IF(ISNA(MATCH($AH154,'Overlap Study'!$P$186:$P$233,0)),0,1)</f>
        <v>0</v>
      </c>
      <c r="AW154" s="97"/>
      <c r="AX154" s="106"/>
    </row>
    <row r="155" spans="12:71" x14ac:dyDescent="0.2">
      <c r="L155" s="118">
        <f t="shared" si="12"/>
        <v>154</v>
      </c>
      <c r="N155" s="105">
        <v>703</v>
      </c>
      <c r="O155" s="210">
        <f>SUM(P155:Y155)</f>
        <v>2</v>
      </c>
      <c r="P155" s="97">
        <f>IF(ISNA(MATCH(N155,'Overlap Study'!DY$62:DY$174,0)),0,1)</f>
        <v>0</v>
      </c>
      <c r="Q155" s="97">
        <f>IF(ISNA(MATCH(N155,'Overlap Study'!DJ$62:DJ$157,0)),0,1)</f>
        <v>0</v>
      </c>
      <c r="R155" s="99">
        <f>IF(ISNA(MATCH(N155,'Overlap Study'!CU$62:CU$157,0)),0,1)</f>
        <v>0</v>
      </c>
      <c r="S155" s="99">
        <f>IF(ISNA(MATCH(N155,'Overlap Study'!CG$62:CG$157,0)),0,1)</f>
        <v>0</v>
      </c>
      <c r="T155" s="97">
        <f>IF(ISNA(MATCH(N155,'Overlap Study'!BU$62:BU$157,0)),0,1)</f>
        <v>0</v>
      </c>
      <c r="U155" s="97">
        <f>IF(ISNA(MATCH(N155,'Overlap Study'!BJ$62:BJ$157,0)),0,1)</f>
        <v>0</v>
      </c>
      <c r="V155" s="97">
        <f>IF(ISNA(MATCH($N155,'Overlap Study'!AZ$62:AZ$157,0)),0,1)</f>
        <v>0</v>
      </c>
      <c r="W155" s="97">
        <f>IF(ISNA(MATCH($N155,'Overlap Study'!AT$62:AT$157,0)),0,1)</f>
        <v>1</v>
      </c>
      <c r="X155" s="97">
        <f>IF(ISNA(MATCH($N155,'Overlap Study'!AN$62:AN$157,0)),0,1)</f>
        <v>0</v>
      </c>
      <c r="Y155" s="106">
        <f>IF(ISNA(MATCH($N155,'Overlap Study'!AH$62:AH$157,0)),0,1)</f>
        <v>1</v>
      </c>
      <c r="Z155" s="97">
        <f>IF(ISNA(MATCH($N155,'Overlap Study'!AB$62:AB$157,0)),0,1)</f>
        <v>0</v>
      </c>
      <c r="AA155" s="97">
        <f>IF(ISNA(MATCH($N155,'Overlap Study'!V$62:V$157,0)),0,1)</f>
        <v>0</v>
      </c>
      <c r="AB155" s="97">
        <f>IF(ISNA(MATCH($N155,'Overlap Study'!P$62:P$157,0)),0,1)</f>
        <v>0</v>
      </c>
      <c r="AC155" s="97">
        <f>IF(ISNA(MATCH($N155,'Overlap Study'!H$53:H$132,0)),0,1)</f>
        <v>0</v>
      </c>
      <c r="AD155" s="106">
        <f>IF(ISNA(MATCH($N155,'Overlap Study'!B$53:B$100,0)),0,1)</f>
        <v>0</v>
      </c>
      <c r="AF155" s="98"/>
      <c r="AH155" s="164">
        <v>639</v>
      </c>
      <c r="AI155" s="210">
        <f>SUM(AJ155:AS155)</f>
        <v>1</v>
      </c>
      <c r="AJ155" s="97">
        <f>IF(ISNA(MATCH($AH155,'Overlap Study'!$DY$186:$DY$245,0)),0,1)</f>
        <v>0</v>
      </c>
      <c r="AK155" s="97">
        <f>IF(ISNA(MATCH($AH155,'Overlap Study'!$DJ$186:$DJ$233,0)),0,1)</f>
        <v>0</v>
      </c>
      <c r="AL155" s="99">
        <f>IF(ISNA(MATCH($AH155,'Overlap Study'!$CU$186:$CU$233,0)),0,1)</f>
        <v>1</v>
      </c>
      <c r="AM155" s="99">
        <f>IF(ISNA(MATCH($AH155,'Overlap Study'!$CG$186:$CG$233,0)),0,1)</f>
        <v>0</v>
      </c>
      <c r="AN155" s="97">
        <f>IF(ISNA(MATCH($AH155,'Overlap Study'!$BU$186:$BU$233,0)),0,1)</f>
        <v>0</v>
      </c>
      <c r="AO155" s="97">
        <f>IF(ISNA(MATCH(AH155,'Overlap Study'!BJ$186:BJ$233,0)),0,1)</f>
        <v>0</v>
      </c>
      <c r="AP155" s="97">
        <f>IF(ISNA(MATCH($AH155,'Overlap Study'!AZ$186:AZ$233,0)),0,1)</f>
        <v>0</v>
      </c>
      <c r="AQ155" s="97">
        <f>IF(ISNA(MATCH($AH155,'Overlap Study'!AT$186:AT$233,0)),0,1)</f>
        <v>0</v>
      </c>
      <c r="AR155" s="97">
        <f>IF(ISNA(MATCH($AH155,'Overlap Study'!AN$186:AN$233,0)),0,1)</f>
        <v>0</v>
      </c>
      <c r="AS155" s="97">
        <f>IF(ISNA(MATCH($AH155,'Overlap Study'!AH$186:AH$233,0)),0,1)</f>
        <v>0</v>
      </c>
      <c r="AT155" s="97">
        <f>IF(ISNA(MATCH(AH155,'Overlap Study'!$AB$186:$AB$233,0)),0,1)</f>
        <v>0</v>
      </c>
      <c r="AU155" s="97">
        <f>IF(ISNA(MATCH($AH155,'Overlap Study'!$V$186:$V$233,0)),0,1)</f>
        <v>0</v>
      </c>
      <c r="AV155" s="97">
        <f>IF(ISNA(MATCH($AH155,'Overlap Study'!$P$186:$P$233,0)),0,1)</f>
        <v>0</v>
      </c>
      <c r="AW155" s="97"/>
      <c r="AX155" s="106"/>
    </row>
    <row r="156" spans="12:71" x14ac:dyDescent="0.2">
      <c r="L156" s="118">
        <f t="shared" si="12"/>
        <v>155</v>
      </c>
      <c r="N156" s="204">
        <v>716</v>
      </c>
      <c r="O156" s="210">
        <f>SUM(P156:Y156)</f>
        <v>2</v>
      </c>
      <c r="P156" s="97">
        <f>IF(ISNA(MATCH(N156,'Overlap Study'!DY$62:DY$174,0)),0,1)</f>
        <v>0</v>
      </c>
      <c r="Q156" s="97">
        <f>IF(ISNA(MATCH(N156,'Overlap Study'!DJ$62:DJ$157,0)),0,1)</f>
        <v>0</v>
      </c>
      <c r="R156" s="99">
        <f>IF(ISNA(MATCH(N156,'Overlap Study'!CU$62:CU$157,0)),0,1)</f>
        <v>0</v>
      </c>
      <c r="S156" s="99">
        <f>IF(ISNA(MATCH(N156,'Overlap Study'!CG$62:CG$157,0)),0,1)</f>
        <v>0</v>
      </c>
      <c r="T156" s="97">
        <f>IF(ISNA(MATCH(N156,'Overlap Study'!BU$62:BU$157,0)),0,1)</f>
        <v>0</v>
      </c>
      <c r="U156" s="97">
        <f>IF(ISNA(MATCH(N156,'Overlap Study'!BJ$62:BJ$157,0)),0,1)</f>
        <v>1</v>
      </c>
      <c r="V156" s="97">
        <f>IF(ISNA(MATCH($N156,'Overlap Study'!AZ$62:AZ$157,0)),0,1)</f>
        <v>0</v>
      </c>
      <c r="W156" s="97">
        <f>IF(ISNA(MATCH($N156,'Overlap Study'!AT$62:AT$157,0)),0,1)</f>
        <v>0</v>
      </c>
      <c r="X156" s="97">
        <f>IF(ISNA(MATCH($N156,'Overlap Study'!AN$62:AN$157,0)),0,1)</f>
        <v>0</v>
      </c>
      <c r="Y156" s="106">
        <f>IF(ISNA(MATCH($N156,'Overlap Study'!AH$62:AH$157,0)),0,1)</f>
        <v>1</v>
      </c>
      <c r="Z156" s="97">
        <f>IF(ISNA(MATCH($N156,'Overlap Study'!AB$62:AB$157,0)),0,1)</f>
        <v>1</v>
      </c>
      <c r="AA156" s="97">
        <f>IF(ISNA(MATCH($N156,'Overlap Study'!V$62:V$157,0)),0,1)</f>
        <v>1</v>
      </c>
      <c r="AB156" s="97">
        <f>IF(ISNA(MATCH($N156,'Overlap Study'!P$62:P$157,0)),0,1)</f>
        <v>1</v>
      </c>
      <c r="AC156" s="97">
        <f>IF(ISNA(MATCH($N156,'Overlap Study'!H$53:H$132,0)),0,1)</f>
        <v>0</v>
      </c>
      <c r="AD156" s="106">
        <f>IF(ISNA(MATCH($N156,'Overlap Study'!B$53:B$100,0)),0,1)</f>
        <v>0</v>
      </c>
      <c r="AF156" s="153"/>
      <c r="AH156" s="166">
        <v>668</v>
      </c>
      <c r="AI156" s="210">
        <f>SUM(AJ156:AS156)</f>
        <v>1</v>
      </c>
      <c r="AJ156" s="97">
        <f>IF(ISNA(MATCH($AH156,'Overlap Study'!$DY$186:$DY$245,0)),0,1)</f>
        <v>0</v>
      </c>
      <c r="AK156" s="97">
        <f>IF(ISNA(MATCH($AH156,'Overlap Study'!$DJ$186:$DJ$233,0)),0,1)</f>
        <v>0</v>
      </c>
      <c r="AL156" s="99">
        <f>IF(ISNA(MATCH($AH156,'Overlap Study'!$CU$186:$CU$233,0)),0,1)</f>
        <v>0</v>
      </c>
      <c r="AM156" s="99">
        <f>IF(ISNA(MATCH($AH156,'Overlap Study'!$CG$186:$CG$233,0)),0,1)</f>
        <v>0</v>
      </c>
      <c r="AN156" s="97">
        <f>IF(ISNA(MATCH($AH156,'Overlap Study'!$BU$186:$BU$233,0)),0,1)</f>
        <v>1</v>
      </c>
      <c r="AO156" s="97">
        <f>IF(ISNA(MATCH(AH156,'Overlap Study'!BJ$186:BJ$233,0)),0,1)</f>
        <v>0</v>
      </c>
      <c r="AP156" s="97">
        <f>IF(ISNA(MATCH($AH156,'Overlap Study'!AZ$186:AZ$233,0)),0,1)</f>
        <v>0</v>
      </c>
      <c r="AQ156" s="97">
        <f>IF(ISNA(MATCH($AH156,'Overlap Study'!AT$186:AT$233,0)),0,1)</f>
        <v>0</v>
      </c>
      <c r="AR156" s="97">
        <f>IF(ISNA(MATCH($AH156,'Overlap Study'!AN$186:AN$233,0)),0,1)</f>
        <v>0</v>
      </c>
      <c r="AS156" s="97">
        <f>IF(ISNA(MATCH($AH156,'Overlap Study'!AH$186:AH$233,0)),0,1)</f>
        <v>0</v>
      </c>
      <c r="AT156" s="97">
        <f>IF(ISNA(MATCH(AH156,'Overlap Study'!$AB$186:$AB$233,0)),0,1)</f>
        <v>0</v>
      </c>
      <c r="AU156" s="97">
        <f>IF(ISNA(MATCH($AH156,'Overlap Study'!$V$186:$V$233,0)),0,1)</f>
        <v>0</v>
      </c>
      <c r="AV156" s="97">
        <f>IF(ISNA(MATCH($AH156,'Overlap Study'!$P$186:$P$233,0)),0,1)</f>
        <v>0</v>
      </c>
      <c r="AW156" s="97"/>
      <c r="AX156" s="106"/>
    </row>
    <row r="157" spans="12:71" x14ac:dyDescent="0.2">
      <c r="L157" s="118">
        <f t="shared" si="12"/>
        <v>156</v>
      </c>
      <c r="N157" s="107">
        <v>744</v>
      </c>
      <c r="O157" s="210">
        <f>SUM(P157:Y157)</f>
        <v>2</v>
      </c>
      <c r="P157" s="97">
        <f>IF(ISNA(MATCH(N157,'Overlap Study'!DY$62:DY$174,0)),0,1)</f>
        <v>0</v>
      </c>
      <c r="Q157" s="97">
        <f>IF(ISNA(MATCH(N157,'Overlap Study'!DJ$62:DJ$157,0)),0,1)</f>
        <v>0</v>
      </c>
      <c r="R157" s="99">
        <f>IF(ISNA(MATCH(N157,'Overlap Study'!CU$62:CU$157,0)),0,1)</f>
        <v>1</v>
      </c>
      <c r="S157" s="99">
        <f>IF(ISNA(MATCH(N157,'Overlap Study'!CG$62:CG$157,0)),0,1)</f>
        <v>0</v>
      </c>
      <c r="T157" s="97">
        <f>IF(ISNA(MATCH(N157,'Overlap Study'!BU$62:BU$157,0)),0,1)</f>
        <v>1</v>
      </c>
      <c r="U157" s="97">
        <f>IF(ISNA(MATCH(N157,'Overlap Study'!BJ$62:BJ$157,0)),0,1)</f>
        <v>0</v>
      </c>
      <c r="V157" s="97">
        <f>IF(ISNA(MATCH($N157,'Overlap Study'!AZ$62:AZ$157,0)),0,1)</f>
        <v>0</v>
      </c>
      <c r="W157" s="97">
        <f>IF(ISNA(MATCH($N157,'Overlap Study'!AT$62:AT$157,0)),0,1)</f>
        <v>0</v>
      </c>
      <c r="X157" s="97">
        <f>IF(ISNA(MATCH($N157,'Overlap Study'!AN$62:AN$157,0)),0,1)</f>
        <v>0</v>
      </c>
      <c r="Y157" s="106">
        <f>IF(ISNA(MATCH($N157,'Overlap Study'!AH$62:AH$157,0)),0,1)</f>
        <v>0</v>
      </c>
      <c r="Z157" s="97">
        <f>IF(ISNA(MATCH($N157,'Overlap Study'!AB$62:AB$157,0)),0,1)</f>
        <v>0</v>
      </c>
      <c r="AA157" s="97">
        <f>IF(ISNA(MATCH($N157,'Overlap Study'!V$62:V$157,0)),0,1)</f>
        <v>0</v>
      </c>
      <c r="AB157" s="97">
        <f>IF(ISNA(MATCH($N157,'Overlap Study'!P$62:P$157,0)),0,1)</f>
        <v>0</v>
      </c>
      <c r="AC157" s="97">
        <f>IF(ISNA(MATCH($N157,'Overlap Study'!H$53:H$132,0)),0,1)</f>
        <v>0</v>
      </c>
      <c r="AD157" s="106">
        <f>IF(ISNA(MATCH($N157,'Overlap Study'!B$53:B$100,0)),0,1)</f>
        <v>0</v>
      </c>
      <c r="AF157" s="98"/>
      <c r="AH157" s="164">
        <v>694</v>
      </c>
      <c r="AI157" s="210">
        <f>SUM(AJ157:AS157)</f>
        <v>1</v>
      </c>
      <c r="AJ157" s="97">
        <f>IF(ISNA(MATCH($AH157,'Overlap Study'!$DY$186:$DY$245,0)),0,1)</f>
        <v>0</v>
      </c>
      <c r="AK157" s="97">
        <f>IF(ISNA(MATCH($AH157,'Overlap Study'!$DJ$186:$DJ$233,0)),0,1)</f>
        <v>0</v>
      </c>
      <c r="AL157" s="99">
        <f>IF(ISNA(MATCH($AH157,'Overlap Study'!$CU$186:$CU$233,0)),0,1)</f>
        <v>0</v>
      </c>
      <c r="AM157" s="99">
        <f>IF(ISNA(MATCH($AH157,'Overlap Study'!$CG$186:$CG$233,0)),0,1)</f>
        <v>0</v>
      </c>
      <c r="AN157" s="97">
        <f>IF(ISNA(MATCH($AH157,'Overlap Study'!$BU$186:$BU$233,0)),0,1)</f>
        <v>0</v>
      </c>
      <c r="AO157" s="97">
        <f>IF(ISNA(MATCH(AH157,'Overlap Study'!BJ$186:BJ$233,0)),0,1)</f>
        <v>0</v>
      </c>
      <c r="AP157" s="97">
        <f>IF(ISNA(MATCH($AH157,'Overlap Study'!AZ$186:AZ$233,0)),0,1)</f>
        <v>0</v>
      </c>
      <c r="AQ157" s="97">
        <f>IF(ISNA(MATCH($AH157,'Overlap Study'!AT$186:AT$233,0)),0,1)</f>
        <v>0</v>
      </c>
      <c r="AR157" s="97">
        <f>IF(ISNA(MATCH($AH157,'Overlap Study'!AN$186:AN$233,0)),0,1)</f>
        <v>0</v>
      </c>
      <c r="AS157" s="97">
        <f>IF(ISNA(MATCH($AH157,'Overlap Study'!AH$186:AH$233,0)),0,1)</f>
        <v>1</v>
      </c>
      <c r="AT157" s="97">
        <f>IF(ISNA(MATCH(AH157,'Overlap Study'!$AB$186:$AB$233,0)),0,1)</f>
        <v>0</v>
      </c>
      <c r="AU157" s="97">
        <f>IF(ISNA(MATCH($AH157,'Overlap Study'!$V$186:$V$233,0)),0,1)</f>
        <v>0</v>
      </c>
      <c r="AV157" s="97">
        <f>IF(ISNA(MATCH($AH157,'Overlap Study'!$P$186:$P$233,0)),0,1)</f>
        <v>0</v>
      </c>
      <c r="AW157" s="97"/>
      <c r="AX157" s="106"/>
    </row>
    <row r="158" spans="12:71" x14ac:dyDescent="0.2">
      <c r="L158" s="118">
        <f t="shared" si="12"/>
        <v>157</v>
      </c>
      <c r="N158" s="108">
        <v>768</v>
      </c>
      <c r="O158" s="210">
        <f>SUM(P158:Y158)</f>
        <v>2</v>
      </c>
      <c r="P158" s="97">
        <f>IF(ISNA(MATCH(N158,'Overlap Study'!DY$62:DY$174,0)),0,1)</f>
        <v>0</v>
      </c>
      <c r="Q158" s="97">
        <f>IF(ISNA(MATCH(N158,'Overlap Study'!DJ$62:DJ$157,0)),0,1)</f>
        <v>0</v>
      </c>
      <c r="R158" s="99">
        <f>IF(ISNA(MATCH(N158,'Overlap Study'!CU$62:CU$157,0)),0,1)</f>
        <v>0</v>
      </c>
      <c r="S158" s="99">
        <f>IF(ISNA(MATCH(N158,'Overlap Study'!CG$62:CG$157,0)),0,1)</f>
        <v>0</v>
      </c>
      <c r="T158" s="97">
        <f>IF(ISNA(MATCH(N158,'Overlap Study'!BU$62:BU$157,0)),0,1)</f>
        <v>0</v>
      </c>
      <c r="U158" s="97">
        <f>IF(ISNA(MATCH(N158,'Overlap Study'!BJ$62:BJ$157,0)),0,1)</f>
        <v>1</v>
      </c>
      <c r="V158" s="97">
        <f>IF(ISNA(MATCH($N158,'Overlap Study'!AZ$62:AZ$157,0)),0,1)</f>
        <v>0</v>
      </c>
      <c r="W158" s="97">
        <f>IF(ISNA(MATCH($N158,'Overlap Study'!AT$62:AT$157,0)),0,1)</f>
        <v>1</v>
      </c>
      <c r="X158" s="97">
        <f>IF(ISNA(MATCH($N158,'Overlap Study'!AN$62:AN$157,0)),0,1)</f>
        <v>0</v>
      </c>
      <c r="Y158" s="106">
        <f>IF(ISNA(MATCH($N158,'Overlap Study'!AH$62:AH$157,0)),0,1)</f>
        <v>0</v>
      </c>
      <c r="Z158" s="97">
        <f>IF(ISNA(MATCH($N158,'Overlap Study'!AB$62:AB$157,0)),0,1)</f>
        <v>0</v>
      </c>
      <c r="AA158" s="97">
        <f>IF(ISNA(MATCH($N158,'Overlap Study'!V$62:V$157,0)),0,1)</f>
        <v>0</v>
      </c>
      <c r="AB158" s="97">
        <f>IF(ISNA(MATCH($N158,'Overlap Study'!P$62:P$157,0)),0,1)</f>
        <v>0</v>
      </c>
      <c r="AC158" s="97">
        <f>IF(ISNA(MATCH($N158,'Overlap Study'!H$53:H$132,0)),0,1)</f>
        <v>0</v>
      </c>
      <c r="AD158" s="106">
        <f>IF(ISNA(MATCH($N158,'Overlap Study'!B$53:B$100,0)),0,1)</f>
        <v>0</v>
      </c>
      <c r="AF158" s="98"/>
      <c r="AH158" s="164">
        <v>703</v>
      </c>
      <c r="AI158" s="210">
        <f>SUM(AJ158:AS158)</f>
        <v>1</v>
      </c>
      <c r="AJ158" s="97">
        <f>IF(ISNA(MATCH($AH158,'Overlap Study'!$DY$186:$DY$245,0)),0,1)</f>
        <v>0</v>
      </c>
      <c r="AK158" s="97">
        <f>IF(ISNA(MATCH($AH158,'Overlap Study'!$DJ$186:$DJ$233,0)),0,1)</f>
        <v>0</v>
      </c>
      <c r="AL158" s="99">
        <f>IF(ISNA(MATCH($AH158,'Overlap Study'!$CU$186:$CU$233,0)),0,1)</f>
        <v>0</v>
      </c>
      <c r="AM158" s="99">
        <f>IF(ISNA(MATCH($AH158,'Overlap Study'!$CG$186:$CG$233,0)),0,1)</f>
        <v>0</v>
      </c>
      <c r="AN158" s="97">
        <f>IF(ISNA(MATCH($AH158,'Overlap Study'!$BU$186:$BU$233,0)),0,1)</f>
        <v>0</v>
      </c>
      <c r="AO158" s="97">
        <f>IF(ISNA(MATCH(AH158,'Overlap Study'!BJ$186:BJ$233,0)),0,1)</f>
        <v>0</v>
      </c>
      <c r="AP158" s="97">
        <f>IF(ISNA(MATCH($AH158,'Overlap Study'!AZ$186:AZ$233,0)),0,1)</f>
        <v>0</v>
      </c>
      <c r="AQ158" s="97">
        <f>IF(ISNA(MATCH($AH158,'Overlap Study'!AT$186:AT$233,0)),0,1)</f>
        <v>1</v>
      </c>
      <c r="AR158" s="97">
        <f>IF(ISNA(MATCH($AH158,'Overlap Study'!AN$186:AN$233,0)),0,1)</f>
        <v>0</v>
      </c>
      <c r="AS158" s="97">
        <f>IF(ISNA(MATCH($AH158,'Overlap Study'!AH$186:AH$233,0)),0,1)</f>
        <v>0</v>
      </c>
      <c r="AT158" s="97">
        <f>IF(ISNA(MATCH(AH158,'Overlap Study'!$AB$186:$AB$233,0)),0,1)</f>
        <v>0</v>
      </c>
      <c r="AU158" s="97">
        <f>IF(ISNA(MATCH($AH158,'Overlap Study'!$V$186:$V$233,0)),0,1)</f>
        <v>0</v>
      </c>
      <c r="AV158" s="97">
        <f>IF(ISNA(MATCH($AH158,'Overlap Study'!$P$186:$P$233,0)),0,1)</f>
        <v>0</v>
      </c>
      <c r="AW158" s="97"/>
      <c r="AX158" s="106"/>
    </row>
    <row r="159" spans="12:71" x14ac:dyDescent="0.2">
      <c r="L159" s="118">
        <f t="shared" si="12"/>
        <v>158</v>
      </c>
      <c r="N159" s="105">
        <v>781</v>
      </c>
      <c r="O159" s="210">
        <f>SUM(P159:Y159)</f>
        <v>2</v>
      </c>
      <c r="P159" s="97">
        <f>IF(ISNA(MATCH(N159,'Overlap Study'!DY$62:DY$174,0)),0,1)</f>
        <v>0</v>
      </c>
      <c r="Q159" s="97">
        <f>IF(ISNA(MATCH(N159,'Overlap Study'!DJ$62:DJ$157,0)),0,1)</f>
        <v>0</v>
      </c>
      <c r="R159" s="99">
        <f>IF(ISNA(MATCH(N159,'Overlap Study'!CU$62:CU$157,0)),0,1)</f>
        <v>1</v>
      </c>
      <c r="S159" s="99">
        <f>IF(ISNA(MATCH(N159,'Overlap Study'!CG$62:CG$157,0)),0,1)</f>
        <v>1</v>
      </c>
      <c r="T159" s="97">
        <f>IF(ISNA(MATCH(N159,'Overlap Study'!BU$62:BU$157,0)),0,1)</f>
        <v>0</v>
      </c>
      <c r="U159" s="97">
        <f>IF(ISNA(MATCH(N159,'Overlap Study'!BJ$62:BJ$157,0)),0,1)</f>
        <v>0</v>
      </c>
      <c r="V159" s="97">
        <f>IF(ISNA(MATCH($N159,'Overlap Study'!AZ$62:AZ$157,0)),0,1)</f>
        <v>0</v>
      </c>
      <c r="W159" s="97">
        <f>IF(ISNA(MATCH($N159,'Overlap Study'!AT$62:AT$157,0)),0,1)</f>
        <v>0</v>
      </c>
      <c r="X159" s="97">
        <f>IF(ISNA(MATCH($N159,'Overlap Study'!AN$62:AN$157,0)),0,1)</f>
        <v>0</v>
      </c>
      <c r="Y159" s="106">
        <f>IF(ISNA(MATCH($N159,'Overlap Study'!AH$62:AH$157,0)),0,1)</f>
        <v>0</v>
      </c>
      <c r="Z159" s="97">
        <f>IF(ISNA(MATCH($N159,'Overlap Study'!AB$62:AB$157,0)),0,1)</f>
        <v>0</v>
      </c>
      <c r="AA159" s="97">
        <f>IF(ISNA(MATCH($N159,'Overlap Study'!V$62:V$157,0)),0,1)</f>
        <v>1</v>
      </c>
      <c r="AB159" s="97">
        <f>IF(ISNA(MATCH($N159,'Overlap Study'!P$62:P$157,0)),0,1)</f>
        <v>0</v>
      </c>
      <c r="AC159" s="97">
        <f>IF(ISNA(MATCH($N159,'Overlap Study'!H$53:H$132,0)),0,1)</f>
        <v>0</v>
      </c>
      <c r="AD159" s="106">
        <f>IF(ISNA(MATCH($N159,'Overlap Study'!B$53:B$100,0)),0,1)</f>
        <v>0</v>
      </c>
      <c r="AF159" s="98"/>
      <c r="AH159" s="196">
        <v>744</v>
      </c>
      <c r="AI159" s="210">
        <f>SUM(AJ159:AS159)</f>
        <v>1</v>
      </c>
      <c r="AJ159" s="97">
        <f>IF(ISNA(MATCH($AH159,'Overlap Study'!$DY$186:$DY$245,0)),0,1)</f>
        <v>0</v>
      </c>
      <c r="AK159" s="97">
        <f>IF(ISNA(MATCH($AH159,'Overlap Study'!$DJ$186:$DJ$233,0)),0,1)</f>
        <v>0</v>
      </c>
      <c r="AL159" s="99">
        <f>IF(ISNA(MATCH($AH159,'Overlap Study'!$CU$186:$CU$233,0)),0,1)</f>
        <v>1</v>
      </c>
      <c r="AM159" s="99">
        <f>IF(ISNA(MATCH($AH159,'Overlap Study'!$CG$186:$CG$233,0)),0,1)</f>
        <v>0</v>
      </c>
      <c r="AN159" s="97">
        <f>IF(ISNA(MATCH($AH159,'Overlap Study'!$BU$186:$BU$233,0)),0,1)</f>
        <v>0</v>
      </c>
      <c r="AO159" s="97">
        <f>IF(ISNA(MATCH(AH159,'Overlap Study'!BJ$186:BJ$233,0)),0,1)</f>
        <v>0</v>
      </c>
      <c r="AP159" s="97">
        <f>IF(ISNA(MATCH($AH159,'Overlap Study'!AZ$186:AZ$233,0)),0,1)</f>
        <v>0</v>
      </c>
      <c r="AQ159" s="97">
        <f>IF(ISNA(MATCH($AH159,'Overlap Study'!AT$186:AT$233,0)),0,1)</f>
        <v>0</v>
      </c>
      <c r="AR159" s="97">
        <f>IF(ISNA(MATCH($AH159,'Overlap Study'!AN$186:AN$233,0)),0,1)</f>
        <v>0</v>
      </c>
      <c r="AS159" s="97">
        <f>IF(ISNA(MATCH($AH159,'Overlap Study'!AH$186:AH$233,0)),0,1)</f>
        <v>0</v>
      </c>
      <c r="AT159" s="97">
        <f>IF(ISNA(MATCH(AH159,'Overlap Study'!$AB$186:$AB$233,0)),0,1)</f>
        <v>0</v>
      </c>
      <c r="AU159" s="97">
        <f>IF(ISNA(MATCH($AH159,'Overlap Study'!$V$186:$V$233,0)),0,1)</f>
        <v>0</v>
      </c>
      <c r="AV159" s="97">
        <f>IF(ISNA(MATCH($AH159,'Overlap Study'!$P$186:$P$233,0)),0,1)</f>
        <v>0</v>
      </c>
      <c r="AW159" s="97"/>
      <c r="AX159" s="106"/>
    </row>
    <row r="160" spans="12:71" x14ac:dyDescent="0.2">
      <c r="L160" s="118">
        <f t="shared" si="12"/>
        <v>159</v>
      </c>
      <c r="N160" s="204">
        <v>816</v>
      </c>
      <c r="O160" s="210">
        <f>SUM(P160:Y160)</f>
        <v>2</v>
      </c>
      <c r="P160" s="97">
        <f>IF(ISNA(MATCH(N160,'Overlap Study'!DY$62:DY$174,0)),0,1)</f>
        <v>0</v>
      </c>
      <c r="Q160" s="97">
        <f>IF(ISNA(MATCH(N160,'Overlap Study'!DJ$62:DJ$157,0)),0,1)</f>
        <v>0</v>
      </c>
      <c r="R160" s="99">
        <f>IF(ISNA(MATCH(N160,'Overlap Study'!CU$62:CU$157,0)),0,1)</f>
        <v>0</v>
      </c>
      <c r="S160" s="99">
        <f>IF(ISNA(MATCH(N160,'Overlap Study'!CG$62:CG$157,0)),0,1)</f>
        <v>0</v>
      </c>
      <c r="T160" s="97">
        <f>IF(ISNA(MATCH(N160,'Overlap Study'!BU$62:BU$157,0)),0,1)</f>
        <v>0</v>
      </c>
      <c r="U160" s="97">
        <f>IF(ISNA(MATCH(N160,'Overlap Study'!BJ$62:BJ$157,0)),0,1)</f>
        <v>1</v>
      </c>
      <c r="V160" s="97">
        <f>IF(ISNA(MATCH($N160,'Overlap Study'!AZ$62:AZ$157,0)),0,1)</f>
        <v>1</v>
      </c>
      <c r="W160" s="97">
        <f>IF(ISNA(MATCH($N160,'Overlap Study'!AT$62:AT$157,0)),0,1)</f>
        <v>0</v>
      </c>
      <c r="X160" s="97">
        <f>IF(ISNA(MATCH($N160,'Overlap Study'!AN$62:AN$157,0)),0,1)</f>
        <v>0</v>
      </c>
      <c r="Y160" s="106">
        <f>IF(ISNA(MATCH($N160,'Overlap Study'!AH$62:AH$157,0)),0,1)</f>
        <v>0</v>
      </c>
      <c r="Z160" s="97">
        <f>IF(ISNA(MATCH($N160,'Overlap Study'!AB$62:AB$157,0)),0,1)</f>
        <v>0</v>
      </c>
      <c r="AA160" s="97">
        <f>IF(ISNA(MATCH($N160,'Overlap Study'!V$62:V$157,0)),0,1)</f>
        <v>0</v>
      </c>
      <c r="AB160" s="97">
        <f>IF(ISNA(MATCH($N160,'Overlap Study'!P$62:P$157,0)),0,1)</f>
        <v>0</v>
      </c>
      <c r="AC160" s="97">
        <f>IF(ISNA(MATCH($N160,'Overlap Study'!H$53:H$132,0)),0,1)</f>
        <v>0</v>
      </c>
      <c r="AD160" s="106">
        <f>IF(ISNA(MATCH($N160,'Overlap Study'!B$53:B$100,0)),0,1)</f>
        <v>0</v>
      </c>
      <c r="AF160" s="98"/>
      <c r="AH160" s="164">
        <v>753</v>
      </c>
      <c r="AI160" s="210">
        <f>SUM(AJ160:AS160)</f>
        <v>1</v>
      </c>
      <c r="AJ160" s="97">
        <f>IF(ISNA(MATCH($AH160,'Overlap Study'!$DY$186:$DY$245,0)),0,1)</f>
        <v>0</v>
      </c>
      <c r="AK160" s="97">
        <f>IF(ISNA(MATCH($AH160,'Overlap Study'!$DJ$186:$DJ$233,0)),0,1)</f>
        <v>0</v>
      </c>
      <c r="AL160" s="99">
        <f>IF(ISNA(MATCH($AH160,'Overlap Study'!$CU$186:$CU$233,0)),0,1)</f>
        <v>0</v>
      </c>
      <c r="AM160" s="99">
        <f>IF(ISNA(MATCH($AH160,'Overlap Study'!$CG$186:$CG$233,0)),0,1)</f>
        <v>0</v>
      </c>
      <c r="AN160" s="97">
        <f>IF(ISNA(MATCH($AH160,'Overlap Study'!$BU$186:$BU$233,0)),0,1)</f>
        <v>0</v>
      </c>
      <c r="AO160" s="97">
        <f>IF(ISNA(MATCH(AH160,'Overlap Study'!BJ$186:BJ$233,0)),0,1)</f>
        <v>0</v>
      </c>
      <c r="AP160" s="97">
        <f>IF(ISNA(MATCH($AH160,'Overlap Study'!AZ$186:AZ$233,0)),0,1)</f>
        <v>0</v>
      </c>
      <c r="AQ160" s="97">
        <f>IF(ISNA(MATCH($AH160,'Overlap Study'!AT$186:AT$233,0)),0,1)</f>
        <v>0</v>
      </c>
      <c r="AR160" s="97">
        <f>IF(ISNA(MATCH($AH160,'Overlap Study'!AN$186:AN$233,0)),0,1)</f>
        <v>1</v>
      </c>
      <c r="AS160" s="97">
        <f>IF(ISNA(MATCH($AH160,'Overlap Study'!AH$186:AH$233,0)),0,1)</f>
        <v>0</v>
      </c>
      <c r="AT160" s="97">
        <f>IF(ISNA(MATCH(AH160,'Overlap Study'!$AB$186:$AB$233,0)),0,1)</f>
        <v>0</v>
      </c>
      <c r="AU160" s="97">
        <f>IF(ISNA(MATCH($AH160,'Overlap Study'!$V$186:$V$233,0)),0,1)</f>
        <v>0</v>
      </c>
      <c r="AV160" s="97">
        <f>IF(ISNA(MATCH($AH160,'Overlap Study'!$P$186:$P$233,0)),0,1)</f>
        <v>0</v>
      </c>
      <c r="AW160" s="97"/>
      <c r="AX160" s="106"/>
    </row>
    <row r="161" spans="12:50" x14ac:dyDescent="0.2">
      <c r="L161" s="118">
        <f t="shared" si="12"/>
        <v>160</v>
      </c>
      <c r="N161" s="105">
        <v>846</v>
      </c>
      <c r="O161" s="210">
        <f>SUM(P161:Y161)</f>
        <v>2</v>
      </c>
      <c r="P161" s="97">
        <f>IF(ISNA(MATCH(N161,'Overlap Study'!DY$62:DY$174,0)),0,1)</f>
        <v>1</v>
      </c>
      <c r="Q161" s="97">
        <f>IF(ISNA(MATCH(N161,'Overlap Study'!DJ$62:DJ$157,0)),0,1)</f>
        <v>0</v>
      </c>
      <c r="R161" s="99">
        <f>IF(ISNA(MATCH(N161,'Overlap Study'!CU$62:CU$157,0)),0,1)</f>
        <v>0</v>
      </c>
      <c r="S161" s="99">
        <f>IF(ISNA(MATCH(N161,'Overlap Study'!CG$62:CG$157,0)),0,1)</f>
        <v>1</v>
      </c>
      <c r="T161" s="97">
        <f>IF(ISNA(MATCH(N161,'Overlap Study'!BU$62:BU$157,0)),0,1)</f>
        <v>0</v>
      </c>
      <c r="U161" s="97">
        <f>IF(ISNA(MATCH(N161,'Overlap Study'!BJ$62:BJ$157,0)),0,1)</f>
        <v>0</v>
      </c>
      <c r="V161" s="97">
        <f>IF(ISNA(MATCH($N161,'Overlap Study'!AZ$62:AZ$157,0)),0,1)</f>
        <v>0</v>
      </c>
      <c r="W161" s="97">
        <f>IF(ISNA(MATCH($N161,'Overlap Study'!AT$62:AT$157,0)),0,1)</f>
        <v>0</v>
      </c>
      <c r="X161" s="97">
        <f>IF(ISNA(MATCH($N161,'Overlap Study'!AN$62:AN$157,0)),0,1)</f>
        <v>0</v>
      </c>
      <c r="Y161" s="106">
        <f>IF(ISNA(MATCH($N161,'Overlap Study'!AH$62:AH$157,0)),0,1)</f>
        <v>0</v>
      </c>
      <c r="Z161" s="97">
        <f>IF(ISNA(MATCH($N161,'Overlap Study'!AB$62:AB$157,0)),0,1)</f>
        <v>0</v>
      </c>
      <c r="AA161" s="97">
        <f>IF(ISNA(MATCH($N161,'Overlap Study'!V$62:V$157,0)),0,1)</f>
        <v>0</v>
      </c>
      <c r="AB161" s="97">
        <f>IF(ISNA(MATCH($N161,'Overlap Study'!P$62:P$157,0)),0,1)</f>
        <v>0</v>
      </c>
      <c r="AC161" s="97">
        <f>IF(ISNA(MATCH($N161,'Overlap Study'!H$53:H$132,0)),0,1)</f>
        <v>0</v>
      </c>
      <c r="AD161" s="106">
        <f>IF(ISNA(MATCH($N161,'Overlap Study'!B$53:B$100,0)),0,1)</f>
        <v>0</v>
      </c>
      <c r="AF161" s="98"/>
      <c r="AH161" s="196">
        <v>766</v>
      </c>
      <c r="AI161" s="210">
        <f>SUM(AJ161:AS161)</f>
        <v>1</v>
      </c>
      <c r="AJ161" s="97">
        <f>IF(ISNA(MATCH($AH161,'Overlap Study'!$DY$186:$DY$245,0)),0,1)</f>
        <v>0</v>
      </c>
      <c r="AK161" s="97">
        <f>IF(ISNA(MATCH($AH161,'Overlap Study'!$DJ$186:$DJ$233,0)),0,1)</f>
        <v>0</v>
      </c>
      <c r="AL161" s="99">
        <f>IF(ISNA(MATCH($AH161,'Overlap Study'!$CU$186:$CU$233,0)),0,1)</f>
        <v>0</v>
      </c>
      <c r="AM161" s="99">
        <f>IF(ISNA(MATCH($AH161,'Overlap Study'!$CG$186:$CG$233,0)),0,1)</f>
        <v>0</v>
      </c>
      <c r="AN161" s="97">
        <f>IF(ISNA(MATCH($AH161,'Overlap Study'!$BU$186:$BU$233,0)),0,1)</f>
        <v>0</v>
      </c>
      <c r="AO161" s="97">
        <f>IF(ISNA(MATCH(AH161,'Overlap Study'!BJ$186:BJ$233,0)),0,1)</f>
        <v>0</v>
      </c>
      <c r="AP161" s="97">
        <f>IF(ISNA(MATCH($AH161,'Overlap Study'!AZ$186:AZ$233,0)),0,1)</f>
        <v>0</v>
      </c>
      <c r="AQ161" s="97">
        <f>IF(ISNA(MATCH($AH161,'Overlap Study'!AT$186:AT$233,0)),0,1)</f>
        <v>0</v>
      </c>
      <c r="AR161" s="97">
        <f>IF(ISNA(MATCH($AH161,'Overlap Study'!AN$186:AN$233,0)),0,1)</f>
        <v>0</v>
      </c>
      <c r="AS161" s="97">
        <f>IF(ISNA(MATCH($AH161,'Overlap Study'!AH$186:AH$233,0)),0,1)</f>
        <v>1</v>
      </c>
      <c r="AT161" s="97">
        <f>IF(ISNA(MATCH(AH161,'Overlap Study'!$AB$186:$AB$233,0)),0,1)</f>
        <v>0</v>
      </c>
      <c r="AU161" s="97">
        <f>IF(ISNA(MATCH($AH161,'Overlap Study'!$V$186:$V$233,0)),0,1)</f>
        <v>0</v>
      </c>
      <c r="AV161" s="97">
        <f>IF(ISNA(MATCH($AH161,'Overlap Study'!$P$186:$P$233,0)),0,1)</f>
        <v>0</v>
      </c>
      <c r="AW161" s="97"/>
      <c r="AX161" s="106"/>
    </row>
    <row r="162" spans="12:50" x14ac:dyDescent="0.2">
      <c r="L162" s="118">
        <f t="shared" si="12"/>
        <v>161</v>
      </c>
      <c r="N162" s="105">
        <v>862</v>
      </c>
      <c r="O162" s="210">
        <f>SUM(P162:Y162)</f>
        <v>2</v>
      </c>
      <c r="P162" s="97">
        <f>IF(ISNA(MATCH(N162,'Overlap Study'!DY$62:DY$174,0)),0,1)</f>
        <v>1</v>
      </c>
      <c r="Q162" s="97">
        <f>IF(ISNA(MATCH(N162,'Overlap Study'!DJ$62:DJ$157,0)),0,1)</f>
        <v>1</v>
      </c>
      <c r="R162" s="99">
        <f>IF(ISNA(MATCH(N162,'Overlap Study'!CU$62:CU$157,0)),0,1)</f>
        <v>0</v>
      </c>
      <c r="S162" s="99">
        <f>IF(ISNA(MATCH(N162,'Overlap Study'!CG$62:CG$157,0)),0,1)</f>
        <v>0</v>
      </c>
      <c r="T162" s="97">
        <f>IF(ISNA(MATCH(N162,'Overlap Study'!BU$62:BU$157,0)),0,1)</f>
        <v>0</v>
      </c>
      <c r="U162" s="97">
        <f>IF(ISNA(MATCH(N162,'Overlap Study'!BJ$62:BJ$157,0)),0,1)</f>
        <v>0</v>
      </c>
      <c r="V162" s="97">
        <f>IF(ISNA(MATCH($N162,'Overlap Study'!AZ$62:AZ$157,0)),0,1)</f>
        <v>0</v>
      </c>
      <c r="W162" s="97">
        <f>IF(ISNA(MATCH($N162,'Overlap Study'!AT$62:AT$157,0)),0,1)</f>
        <v>0</v>
      </c>
      <c r="X162" s="97">
        <f>IF(ISNA(MATCH($N162,'Overlap Study'!AN$62:AN$157,0)),0,1)</f>
        <v>0</v>
      </c>
      <c r="Y162" s="106">
        <f>IF(ISNA(MATCH($N162,'Overlap Study'!AH$62:AH$157,0)),0,1)</f>
        <v>0</v>
      </c>
      <c r="Z162" s="97">
        <f>IF(ISNA(MATCH($N162,'Overlap Study'!AB$62:AB$157,0)),0,1)</f>
        <v>0</v>
      </c>
      <c r="AA162" s="97">
        <f>IF(ISNA(MATCH($N162,'Overlap Study'!V$62:V$157,0)),0,1)</f>
        <v>0</v>
      </c>
      <c r="AB162" s="97">
        <f>IF(ISNA(MATCH($N162,'Overlap Study'!P$62:P$157,0)),0,1)</f>
        <v>1</v>
      </c>
      <c r="AC162" s="97">
        <f>IF(ISNA(MATCH($N162,'Overlap Study'!H$53:H$132,0)),0,1)</f>
        <v>0</v>
      </c>
      <c r="AD162" s="106">
        <f>IF(ISNA(MATCH($N162,'Overlap Study'!B$53:B$100,0)),0,1)</f>
        <v>0</v>
      </c>
      <c r="AF162" s="98"/>
      <c r="AH162" s="196">
        <v>768</v>
      </c>
      <c r="AI162" s="210">
        <f>SUM(AJ162:AS162)</f>
        <v>1</v>
      </c>
      <c r="AJ162" s="97">
        <f>IF(ISNA(MATCH($AH162,'Overlap Study'!$DY$186:$DY$245,0)),0,1)</f>
        <v>0</v>
      </c>
      <c r="AK162" s="97">
        <f>IF(ISNA(MATCH($AH162,'Overlap Study'!$DJ$186:$DJ$233,0)),0,1)</f>
        <v>0</v>
      </c>
      <c r="AL162" s="99">
        <f>IF(ISNA(MATCH($AH162,'Overlap Study'!$CU$186:$CU$233,0)),0,1)</f>
        <v>0</v>
      </c>
      <c r="AM162" s="99">
        <f>IF(ISNA(MATCH($AH162,'Overlap Study'!$CG$186:$CG$233,0)),0,1)</f>
        <v>0</v>
      </c>
      <c r="AN162" s="97">
        <f>IF(ISNA(MATCH($AH162,'Overlap Study'!$BU$186:$BU$233,0)),0,1)</f>
        <v>0</v>
      </c>
      <c r="AO162" s="97">
        <f>IF(ISNA(MATCH(AH162,'Overlap Study'!BJ$186:BJ$233,0)),0,1)</f>
        <v>1</v>
      </c>
      <c r="AP162" s="97">
        <f>IF(ISNA(MATCH($AH162,'Overlap Study'!AZ$186:AZ$233,0)),0,1)</f>
        <v>0</v>
      </c>
      <c r="AQ162" s="97">
        <f>IF(ISNA(MATCH($AH162,'Overlap Study'!AT$186:AT$233,0)),0,1)</f>
        <v>0</v>
      </c>
      <c r="AR162" s="97">
        <f>IF(ISNA(MATCH($AH162,'Overlap Study'!AN$186:AN$233,0)),0,1)</f>
        <v>0</v>
      </c>
      <c r="AS162" s="97">
        <f>IF(ISNA(MATCH($AH162,'Overlap Study'!AH$186:AH$233,0)),0,1)</f>
        <v>0</v>
      </c>
      <c r="AT162" s="97">
        <f>IF(ISNA(MATCH(AH162,'Overlap Study'!$AB$186:$AB$233,0)),0,1)</f>
        <v>0</v>
      </c>
      <c r="AU162" s="97">
        <f>IF(ISNA(MATCH($AH162,'Overlap Study'!$V$186:$V$233,0)),0,1)</f>
        <v>0</v>
      </c>
      <c r="AV162" s="97">
        <f>IF(ISNA(MATCH($AH162,'Overlap Study'!$P$186:$P$233,0)),0,1)</f>
        <v>0</v>
      </c>
      <c r="AW162" s="97"/>
      <c r="AX162" s="106"/>
    </row>
    <row r="163" spans="12:50" x14ac:dyDescent="0.2">
      <c r="L163" s="118">
        <f t="shared" si="12"/>
        <v>162</v>
      </c>
      <c r="N163" s="108">
        <v>967</v>
      </c>
      <c r="O163" s="210">
        <f>SUM(P163:Y163)</f>
        <v>2</v>
      </c>
      <c r="P163" s="97">
        <f>IF(ISNA(MATCH(N163,'Overlap Study'!DY$62:DY$174,0)),0,1)</f>
        <v>0</v>
      </c>
      <c r="Q163" s="97">
        <f>IF(ISNA(MATCH(N163,'Overlap Study'!DJ$62:DJ$157,0)),0,1)</f>
        <v>1</v>
      </c>
      <c r="R163" s="99">
        <f>IF(ISNA(MATCH(N163,'Overlap Study'!CU$62:CU$157,0)),0,1)</f>
        <v>0</v>
      </c>
      <c r="S163" s="99">
        <f>IF(ISNA(MATCH(N163,'Overlap Study'!CG$62:CG$157,0)),0,1)</f>
        <v>1</v>
      </c>
      <c r="T163" s="97">
        <f>IF(ISNA(MATCH(N163,'Overlap Study'!BU$62:BU$157,0)),0,1)</f>
        <v>0</v>
      </c>
      <c r="U163" s="97">
        <f>IF(ISNA(MATCH(N163,'Overlap Study'!BJ$62:BJ$157,0)),0,1)</f>
        <v>0</v>
      </c>
      <c r="V163" s="97">
        <f>IF(ISNA(MATCH($N163,'Overlap Study'!AZ$62:AZ$157,0)),0,1)</f>
        <v>0</v>
      </c>
      <c r="W163" s="97">
        <f>IF(ISNA(MATCH($N163,'Overlap Study'!AT$62:AT$157,0)),0,1)</f>
        <v>0</v>
      </c>
      <c r="X163" s="97">
        <f>IF(ISNA(MATCH($N163,'Overlap Study'!AN$62:AN$157,0)),0,1)</f>
        <v>0</v>
      </c>
      <c r="Y163" s="106">
        <f>IF(ISNA(MATCH($N163,'Overlap Study'!AH$62:AH$157,0)),0,1)</f>
        <v>0</v>
      </c>
      <c r="Z163" s="97">
        <f>IF(ISNA(MATCH($N163,'Overlap Study'!AB$62:AB$157,0)),0,1)</f>
        <v>0</v>
      </c>
      <c r="AA163" s="97">
        <f>IF(ISNA(MATCH($N163,'Overlap Study'!V$62:V$157,0)),0,1)</f>
        <v>0</v>
      </c>
      <c r="AB163" s="97">
        <f>IF(ISNA(MATCH($N163,'Overlap Study'!P$62:P$157,0)),0,1)</f>
        <v>0</v>
      </c>
      <c r="AC163" s="97">
        <f>IF(ISNA(MATCH($N163,'Overlap Study'!H$53:H$132,0)),0,1)</f>
        <v>0</v>
      </c>
      <c r="AD163" s="106">
        <f>IF(ISNA(MATCH($N163,'Overlap Study'!B$53:B$100,0)),0,1)</f>
        <v>0</v>
      </c>
      <c r="AF163" s="98"/>
      <c r="AH163" s="196">
        <v>781</v>
      </c>
      <c r="AI163" s="210">
        <f>SUM(AJ163:AS163)</f>
        <v>1</v>
      </c>
      <c r="AJ163" s="97">
        <f>IF(ISNA(MATCH($AH163,'Overlap Study'!$DY$186:$DY$245,0)),0,1)</f>
        <v>0</v>
      </c>
      <c r="AK163" s="97">
        <f>IF(ISNA(MATCH($AH163,'Overlap Study'!$DJ$186:$DJ$233,0)),0,1)</f>
        <v>0</v>
      </c>
      <c r="AL163" s="99">
        <f>IF(ISNA(MATCH($AH163,'Overlap Study'!$CU$186:$CU$233,0)),0,1)</f>
        <v>0</v>
      </c>
      <c r="AM163" s="99">
        <f>IF(ISNA(MATCH($AH163,'Overlap Study'!$CG$186:$CG$233,0)),0,1)</f>
        <v>1</v>
      </c>
      <c r="AN163" s="97">
        <f>IF(ISNA(MATCH($AH163,'Overlap Study'!$BU$186:$BU$233,0)),0,1)</f>
        <v>0</v>
      </c>
      <c r="AO163" s="97">
        <f>IF(ISNA(MATCH(AH163,'Overlap Study'!BJ$186:BJ$233,0)),0,1)</f>
        <v>0</v>
      </c>
      <c r="AP163" s="97">
        <f>IF(ISNA(MATCH($AH163,'Overlap Study'!AZ$186:AZ$233,0)),0,1)</f>
        <v>0</v>
      </c>
      <c r="AQ163" s="97">
        <f>IF(ISNA(MATCH($AH163,'Overlap Study'!AT$186:AT$233,0)),0,1)</f>
        <v>0</v>
      </c>
      <c r="AR163" s="97">
        <f>IF(ISNA(MATCH($AH163,'Overlap Study'!AN$186:AN$233,0)),0,1)</f>
        <v>0</v>
      </c>
      <c r="AS163" s="97">
        <f>IF(ISNA(MATCH($AH163,'Overlap Study'!AH$186:AH$233,0)),0,1)</f>
        <v>0</v>
      </c>
      <c r="AT163" s="97">
        <f>IF(ISNA(MATCH(AH163,'Overlap Study'!$AB$186:$AB$233,0)),0,1)</f>
        <v>0</v>
      </c>
      <c r="AU163" s="97">
        <f>IF(ISNA(MATCH($AH163,'Overlap Study'!$V$186:$V$233,0)),0,1)</f>
        <v>1</v>
      </c>
      <c r="AV163" s="97">
        <f>IF(ISNA(MATCH($AH163,'Overlap Study'!$P$186:$P$233,0)),0,1)</f>
        <v>0</v>
      </c>
      <c r="AW163" s="97"/>
      <c r="AX163" s="106"/>
    </row>
    <row r="164" spans="12:50" x14ac:dyDescent="0.2">
      <c r="L164" s="118">
        <f t="shared" si="12"/>
        <v>163</v>
      </c>
      <c r="N164" s="105">
        <v>997</v>
      </c>
      <c r="O164" s="210">
        <f>SUM(P164:Y164)</f>
        <v>2</v>
      </c>
      <c r="P164" s="97">
        <f>IF(ISNA(MATCH(N164,'Overlap Study'!DY$62:DY$174,0)),0,1)</f>
        <v>0</v>
      </c>
      <c r="Q164" s="97">
        <f>IF(ISNA(MATCH(N164,'Overlap Study'!DJ$62:DJ$157,0)),0,1)</f>
        <v>0</v>
      </c>
      <c r="R164" s="99">
        <f>IF(ISNA(MATCH(N164,'Overlap Study'!CU$62:CU$157,0)),0,1)</f>
        <v>0</v>
      </c>
      <c r="S164" s="99">
        <f>IF(ISNA(MATCH(N164,'Overlap Study'!CG$62:CG$157,0)),0,1)</f>
        <v>0</v>
      </c>
      <c r="T164" s="97">
        <f>IF(ISNA(MATCH(N164,'Overlap Study'!BU$62:BU$157,0)),0,1)</f>
        <v>0</v>
      </c>
      <c r="U164" s="97">
        <f>IF(ISNA(MATCH(N164,'Overlap Study'!BJ$62:BJ$157,0)),0,1)</f>
        <v>0</v>
      </c>
      <c r="V164" s="97">
        <f>IF(ISNA(MATCH($N164,'Overlap Study'!AZ$62:AZ$157,0)),0,1)</f>
        <v>0</v>
      </c>
      <c r="W164" s="97">
        <f>IF(ISNA(MATCH($N164,'Overlap Study'!AT$62:AT$157,0)),0,1)</f>
        <v>1</v>
      </c>
      <c r="X164" s="97">
        <f>IF(ISNA(MATCH($N164,'Overlap Study'!AN$62:AN$157,0)),0,1)</f>
        <v>0</v>
      </c>
      <c r="Y164" s="106">
        <f>IF(ISNA(MATCH($N164,'Overlap Study'!AH$62:AH$157,0)),0,1)</f>
        <v>1</v>
      </c>
      <c r="Z164" s="97">
        <f>IF(ISNA(MATCH($N164,'Overlap Study'!AB$62:AB$157,0)),0,1)</f>
        <v>0</v>
      </c>
      <c r="AA164" s="97">
        <f>IF(ISNA(MATCH($N164,'Overlap Study'!V$62:V$157,0)),0,1)</f>
        <v>0</v>
      </c>
      <c r="AB164" s="97">
        <f>IF(ISNA(MATCH($N164,'Overlap Study'!P$62:P$157,0)),0,1)</f>
        <v>0</v>
      </c>
      <c r="AC164" s="97">
        <f>IF(ISNA(MATCH($N164,'Overlap Study'!H$53:H$132,0)),0,1)</f>
        <v>0</v>
      </c>
      <c r="AD164" s="106">
        <f>IF(ISNA(MATCH($N164,'Overlap Study'!B$53:B$100,0)),0,1)</f>
        <v>0</v>
      </c>
      <c r="AF164" s="153"/>
      <c r="AH164" s="196">
        <v>816</v>
      </c>
      <c r="AI164" s="210">
        <f>SUM(AJ164:AS164)</f>
        <v>1</v>
      </c>
      <c r="AJ164" s="97">
        <f>IF(ISNA(MATCH($AH164,'Overlap Study'!$DY$186:$DY$245,0)),0,1)</f>
        <v>0</v>
      </c>
      <c r="AK164" s="97">
        <f>IF(ISNA(MATCH($AH164,'Overlap Study'!$DJ$186:$DJ$233,0)),0,1)</f>
        <v>0</v>
      </c>
      <c r="AL164" s="99">
        <f>IF(ISNA(MATCH($AH164,'Overlap Study'!$CU$186:$CU$233,0)),0,1)</f>
        <v>0</v>
      </c>
      <c r="AM164" s="99">
        <f>IF(ISNA(MATCH($AH164,'Overlap Study'!$CG$186:$CG$233,0)),0,1)</f>
        <v>0</v>
      </c>
      <c r="AN164" s="97">
        <f>IF(ISNA(MATCH($AH164,'Overlap Study'!$BU$186:$BU$233,0)),0,1)</f>
        <v>0</v>
      </c>
      <c r="AO164" s="97">
        <f>IF(ISNA(MATCH(AH164,'Overlap Study'!BJ$186:BJ$233,0)),0,1)</f>
        <v>1</v>
      </c>
      <c r="AP164" s="97">
        <f>IF(ISNA(MATCH($AH164,'Overlap Study'!AZ$186:AZ$233,0)),0,1)</f>
        <v>0</v>
      </c>
      <c r="AQ164" s="97">
        <f>IF(ISNA(MATCH($AH164,'Overlap Study'!AT$186:AT$233,0)),0,1)</f>
        <v>0</v>
      </c>
      <c r="AR164" s="97">
        <f>IF(ISNA(MATCH($AH164,'Overlap Study'!AN$186:AN$233,0)),0,1)</f>
        <v>0</v>
      </c>
      <c r="AS164" s="97">
        <f>IF(ISNA(MATCH($AH164,'Overlap Study'!AH$186:AH$233,0)),0,1)</f>
        <v>0</v>
      </c>
      <c r="AT164" s="97">
        <f>IF(ISNA(MATCH(AH164,'Overlap Study'!$AB$186:$AB$233,0)),0,1)</f>
        <v>0</v>
      </c>
      <c r="AU164" s="97">
        <f>IF(ISNA(MATCH($AH164,'Overlap Study'!$V$186:$V$233,0)),0,1)</f>
        <v>0</v>
      </c>
      <c r="AV164" s="97">
        <f>IF(ISNA(MATCH($AH164,'Overlap Study'!$P$186:$P$233,0)),0,1)</f>
        <v>0</v>
      </c>
      <c r="AW164" s="97"/>
      <c r="AX164" s="106"/>
    </row>
    <row r="165" spans="12:50" x14ac:dyDescent="0.2">
      <c r="L165" s="118">
        <f t="shared" si="12"/>
        <v>164</v>
      </c>
      <c r="N165" s="105">
        <v>1024</v>
      </c>
      <c r="O165" s="210">
        <f>SUM(P165:Y165)</f>
        <v>2</v>
      </c>
      <c r="P165" s="97">
        <f>IF(ISNA(MATCH(N165,'Overlap Study'!DY$62:DY$174,0)),0,1)</f>
        <v>0</v>
      </c>
      <c r="Q165" s="97">
        <f>IF(ISNA(MATCH(N165,'Overlap Study'!DJ$62:DJ$157,0)),0,1)</f>
        <v>0</v>
      </c>
      <c r="R165" s="99">
        <f>IF(ISNA(MATCH(N165,'Overlap Study'!CU$62:CU$157,0)),0,1)</f>
        <v>0</v>
      </c>
      <c r="S165" s="99">
        <f>IF(ISNA(MATCH(N165,'Overlap Study'!CG$62:CG$157,0)),0,1)</f>
        <v>0</v>
      </c>
      <c r="T165" s="97">
        <f>IF(ISNA(MATCH(N165,'Overlap Study'!BU$62:BU$157,0)),0,1)</f>
        <v>0</v>
      </c>
      <c r="U165" s="97">
        <f>IF(ISNA(MATCH(N165,'Overlap Study'!BJ$62:BJ$157,0)),0,1)</f>
        <v>0</v>
      </c>
      <c r="V165" s="97">
        <f>IF(ISNA(MATCH($N165,'Overlap Study'!AZ$62:AZ$157,0)),0,1)</f>
        <v>1</v>
      </c>
      <c r="W165" s="97">
        <f>IF(ISNA(MATCH($N165,'Overlap Study'!AT$62:AT$157,0)),0,1)</f>
        <v>0</v>
      </c>
      <c r="X165" s="97">
        <f>IF(ISNA(MATCH($N165,'Overlap Study'!AN$62:AN$157,0)),0,1)</f>
        <v>0</v>
      </c>
      <c r="Y165" s="106">
        <f>IF(ISNA(MATCH($N165,'Overlap Study'!AH$62:AH$157,0)),0,1)</f>
        <v>1</v>
      </c>
      <c r="Z165" s="97">
        <f>IF(ISNA(MATCH($N165,'Overlap Study'!AB$62:AB$157,0)),0,1)</f>
        <v>0</v>
      </c>
      <c r="AA165" s="97">
        <f>IF(ISNA(MATCH($N165,'Overlap Study'!V$62:V$157,0)),0,1)</f>
        <v>0</v>
      </c>
      <c r="AB165" s="97">
        <f>IF(ISNA(MATCH($N165,'Overlap Study'!P$62:P$157,0)),0,1)</f>
        <v>0</v>
      </c>
      <c r="AC165" s="97">
        <f>IF(ISNA(MATCH($N165,'Overlap Study'!H$53:H$132,0)),0,1)</f>
        <v>0</v>
      </c>
      <c r="AD165" s="106">
        <f>IF(ISNA(MATCH($N165,'Overlap Study'!B$53:B$100,0)),0,1)</f>
        <v>0</v>
      </c>
      <c r="AF165" s="153"/>
      <c r="AH165" s="164">
        <v>829</v>
      </c>
      <c r="AI165" s="210">
        <f>SUM(AJ165:AS165)</f>
        <v>1</v>
      </c>
      <c r="AJ165" s="97">
        <f>IF(ISNA(MATCH($AH165,'Overlap Study'!$DY$186:$DY$245,0)),0,1)</f>
        <v>0</v>
      </c>
      <c r="AK165" s="97">
        <f>IF(ISNA(MATCH($AH165,'Overlap Study'!$DJ$186:$DJ$233,0)),0,1)</f>
        <v>1</v>
      </c>
      <c r="AL165" s="99">
        <f>IF(ISNA(MATCH($AH165,'Overlap Study'!$CU$186:$CU$233,0)),0,1)</f>
        <v>0</v>
      </c>
      <c r="AM165" s="99">
        <f>IF(ISNA(MATCH($AH165,'Overlap Study'!$CG$186:$CG$233,0)),0,1)</f>
        <v>0</v>
      </c>
      <c r="AN165" s="97">
        <f>IF(ISNA(MATCH($AH165,'Overlap Study'!$BU$186:$BU$233,0)),0,1)</f>
        <v>0</v>
      </c>
      <c r="AO165" s="97">
        <f>IF(ISNA(MATCH(AH165,'Overlap Study'!BJ$186:BJ$233,0)),0,1)</f>
        <v>0</v>
      </c>
      <c r="AP165" s="97">
        <f>IF(ISNA(MATCH($AH165,'Overlap Study'!AZ$186:AZ$233,0)),0,1)</f>
        <v>0</v>
      </c>
      <c r="AQ165" s="97">
        <f>IF(ISNA(MATCH($AH165,'Overlap Study'!AT$186:AT$233,0)),0,1)</f>
        <v>0</v>
      </c>
      <c r="AR165" s="97">
        <f>IF(ISNA(MATCH($AH165,'Overlap Study'!AN$186:AN$233,0)),0,1)</f>
        <v>0</v>
      </c>
      <c r="AS165" s="97">
        <f>IF(ISNA(MATCH($AH165,'Overlap Study'!AH$186:AH$233,0)),0,1)</f>
        <v>0</v>
      </c>
      <c r="AT165" s="97">
        <f>IF(ISNA(MATCH(AH165,'Overlap Study'!$AB$186:$AB$233,0)),0,1)</f>
        <v>0</v>
      </c>
      <c r="AU165" s="97">
        <f>IF(ISNA(MATCH($AH165,'Overlap Study'!$V$186:$V$233,0)),0,1)</f>
        <v>0</v>
      </c>
      <c r="AV165" s="97">
        <f>IF(ISNA(MATCH($AH165,'Overlap Study'!$P$186:$P$233,0)),0,1)</f>
        <v>0</v>
      </c>
      <c r="AW165" s="97"/>
      <c r="AX165" s="106"/>
    </row>
    <row r="166" spans="12:50" x14ac:dyDescent="0.2">
      <c r="L166" s="118">
        <f t="shared" si="12"/>
        <v>165</v>
      </c>
      <c r="N166" s="105">
        <v>1038</v>
      </c>
      <c r="O166" s="210">
        <f>SUM(P166:Y166)</f>
        <v>2</v>
      </c>
      <c r="P166" s="97">
        <f>IF(ISNA(MATCH(N166,'Overlap Study'!DY$62:DY$174,0)),0,1)</f>
        <v>0</v>
      </c>
      <c r="Q166" s="97">
        <f>IF(ISNA(MATCH(N166,'Overlap Study'!DJ$62:DJ$157,0)),0,1)</f>
        <v>0</v>
      </c>
      <c r="R166" s="99">
        <f>IF(ISNA(MATCH(N166,'Overlap Study'!CU$62:CU$157,0)),0,1)</f>
        <v>0</v>
      </c>
      <c r="S166" s="99">
        <f>IF(ISNA(MATCH(N166,'Overlap Study'!CG$62:CG$157,0)),0,1)</f>
        <v>0</v>
      </c>
      <c r="T166" s="97">
        <f>IF(ISNA(MATCH(N166,'Overlap Study'!BU$62:BU$157,0)),0,1)</f>
        <v>0</v>
      </c>
      <c r="U166" s="97">
        <f>IF(ISNA(MATCH(N166,'Overlap Study'!BJ$62:BJ$157,0)),0,1)</f>
        <v>0</v>
      </c>
      <c r="V166" s="97">
        <f>IF(ISNA(MATCH($N166,'Overlap Study'!AZ$62:AZ$157,0)),0,1)</f>
        <v>0</v>
      </c>
      <c r="W166" s="97">
        <f>IF(ISNA(MATCH($N166,'Overlap Study'!AT$62:AT$157,0)),0,1)</f>
        <v>1</v>
      </c>
      <c r="X166" s="97">
        <f>IF(ISNA(MATCH($N166,'Overlap Study'!AN$62:AN$157,0)),0,1)</f>
        <v>1</v>
      </c>
      <c r="Y166" s="106">
        <f>IF(ISNA(MATCH($N166,'Overlap Study'!AH$62:AH$157,0)),0,1)</f>
        <v>0</v>
      </c>
      <c r="Z166" s="97">
        <f>IF(ISNA(MATCH($N166,'Overlap Study'!AB$62:AB$157,0)),0,1)</f>
        <v>1</v>
      </c>
      <c r="AA166" s="97">
        <f>IF(ISNA(MATCH($N166,'Overlap Study'!V$62:V$157,0)),0,1)</f>
        <v>1</v>
      </c>
      <c r="AB166" s="97">
        <f>IF(ISNA(MATCH($N166,'Overlap Study'!P$62:P$157,0)),0,1)</f>
        <v>0</v>
      </c>
      <c r="AC166" s="97">
        <f>IF(ISNA(MATCH($N166,'Overlap Study'!H$53:H$132,0)),0,1)</f>
        <v>0</v>
      </c>
      <c r="AD166" s="106">
        <f>IF(ISNA(MATCH($N166,'Overlap Study'!B$53:B$100,0)),0,1)</f>
        <v>0</v>
      </c>
      <c r="AF166" s="153"/>
      <c r="AH166" s="164">
        <v>862</v>
      </c>
      <c r="AI166" s="210">
        <f>SUM(AJ166:AS166)</f>
        <v>1</v>
      </c>
      <c r="AJ166" s="97">
        <f>IF(ISNA(MATCH($AH166,'Overlap Study'!$DY$186:$DY$245,0)),0,1)</f>
        <v>0</v>
      </c>
      <c r="AK166" s="97">
        <f>IF(ISNA(MATCH($AH166,'Overlap Study'!$DJ$186:$DJ$233,0)),0,1)</f>
        <v>1</v>
      </c>
      <c r="AL166" s="99">
        <f>IF(ISNA(MATCH($AH166,'Overlap Study'!$CU$186:$CU$233,0)),0,1)</f>
        <v>0</v>
      </c>
      <c r="AM166" s="99">
        <f>IF(ISNA(MATCH($AH166,'Overlap Study'!$CG$186:$CG$233,0)),0,1)</f>
        <v>0</v>
      </c>
      <c r="AN166" s="97">
        <f>IF(ISNA(MATCH($AH166,'Overlap Study'!$BU$186:$BU$233,0)),0,1)</f>
        <v>0</v>
      </c>
      <c r="AO166" s="97">
        <f>IF(ISNA(MATCH(AH166,'Overlap Study'!BJ$186:BJ$233,0)),0,1)</f>
        <v>0</v>
      </c>
      <c r="AP166" s="97">
        <f>IF(ISNA(MATCH($AH166,'Overlap Study'!AZ$186:AZ$233,0)),0,1)</f>
        <v>0</v>
      </c>
      <c r="AQ166" s="97">
        <f>IF(ISNA(MATCH($AH166,'Overlap Study'!AT$186:AT$233,0)),0,1)</f>
        <v>0</v>
      </c>
      <c r="AR166" s="97">
        <f>IF(ISNA(MATCH($AH166,'Overlap Study'!AN$186:AN$233,0)),0,1)</f>
        <v>0</v>
      </c>
      <c r="AS166" s="97">
        <f>IF(ISNA(MATCH($AH166,'Overlap Study'!AH$186:AH$233,0)),0,1)</f>
        <v>0</v>
      </c>
      <c r="AT166" s="97">
        <f>IF(ISNA(MATCH(AH166,'Overlap Study'!$AB$186:$AB$233,0)),0,1)</f>
        <v>0</v>
      </c>
      <c r="AU166" s="97">
        <f>IF(ISNA(MATCH($AH166,'Overlap Study'!$V$186:$V$233,0)),0,1)</f>
        <v>0</v>
      </c>
      <c r="AV166" s="97">
        <f>IF(ISNA(MATCH($AH166,'Overlap Study'!$P$186:$P$233,0)),0,1)</f>
        <v>0</v>
      </c>
      <c r="AW166" s="97"/>
      <c r="AX166" s="106"/>
    </row>
    <row r="167" spans="12:50" x14ac:dyDescent="0.2">
      <c r="L167" s="118">
        <f t="shared" si="12"/>
        <v>166</v>
      </c>
      <c r="N167" s="105">
        <v>1071</v>
      </c>
      <c r="O167" s="210">
        <f>SUM(P167:Y167)</f>
        <v>2</v>
      </c>
      <c r="P167" s="97">
        <f>IF(ISNA(MATCH(N167,'Overlap Study'!DY$62:DY$174,0)),0,1)</f>
        <v>0</v>
      </c>
      <c r="Q167" s="97">
        <f>IF(ISNA(MATCH(N167,'Overlap Study'!DJ$62:DJ$157,0)),0,1)</f>
        <v>0</v>
      </c>
      <c r="R167" s="99">
        <f>IF(ISNA(MATCH(N167,'Overlap Study'!CU$62:CU$157,0)),0,1)</f>
        <v>0</v>
      </c>
      <c r="S167" s="99">
        <f>IF(ISNA(MATCH(N167,'Overlap Study'!CG$62:CG$157,0)),0,1)</f>
        <v>0</v>
      </c>
      <c r="T167" s="97">
        <f>IF(ISNA(MATCH(N167,'Overlap Study'!BU$62:BU$157,0)),0,1)</f>
        <v>0</v>
      </c>
      <c r="U167" s="97">
        <f>IF(ISNA(MATCH(N167,'Overlap Study'!BJ$62:BJ$157,0)),0,1)</f>
        <v>0</v>
      </c>
      <c r="V167" s="97">
        <f>IF(ISNA(MATCH($N167,'Overlap Study'!AZ$62:AZ$157,0)),0,1)</f>
        <v>1</v>
      </c>
      <c r="W167" s="97">
        <f>IF(ISNA(MATCH($N167,'Overlap Study'!AT$62:AT$157,0)),0,1)</f>
        <v>0</v>
      </c>
      <c r="X167" s="97">
        <f>IF(ISNA(MATCH($N167,'Overlap Study'!AN$62:AN$157,0)),0,1)</f>
        <v>0</v>
      </c>
      <c r="Y167" s="106">
        <f>IF(ISNA(MATCH($N167,'Overlap Study'!AH$62:AH$157,0)),0,1)</f>
        <v>1</v>
      </c>
      <c r="Z167" s="97">
        <f>IF(ISNA(MATCH($N167,'Overlap Study'!AB$62:AB$157,0)),0,1)</f>
        <v>0</v>
      </c>
      <c r="AA167" s="97">
        <f>IF(ISNA(MATCH($N167,'Overlap Study'!V$62:V$157,0)),0,1)</f>
        <v>0</v>
      </c>
      <c r="AB167" s="97">
        <f>IF(ISNA(MATCH($N167,'Overlap Study'!P$62:P$157,0)),0,1)</f>
        <v>0</v>
      </c>
      <c r="AC167" s="97">
        <f>IF(ISNA(MATCH($N167,'Overlap Study'!H$53:H$132,0)),0,1)</f>
        <v>0</v>
      </c>
      <c r="AD167" s="106">
        <f>IF(ISNA(MATCH($N167,'Overlap Study'!B$53:B$100,0)),0,1)</f>
        <v>0</v>
      </c>
      <c r="AF167" s="98"/>
      <c r="AH167" s="196">
        <v>868</v>
      </c>
      <c r="AI167" s="210">
        <f>SUM(AJ167:AS167)</f>
        <v>1</v>
      </c>
      <c r="AJ167" s="97">
        <f>IF(ISNA(MATCH($AH167,'Overlap Study'!$DY$186:$DY$245,0)),0,1)</f>
        <v>0</v>
      </c>
      <c r="AK167" s="97">
        <f>IF(ISNA(MATCH($AH167,'Overlap Study'!$DJ$186:$DJ$233,0)),0,1)</f>
        <v>0</v>
      </c>
      <c r="AL167" s="99">
        <f>IF(ISNA(MATCH($AH167,'Overlap Study'!$CU$186:$CU$233,0)),0,1)</f>
        <v>1</v>
      </c>
      <c r="AM167" s="99">
        <f>IF(ISNA(MATCH($AH167,'Overlap Study'!$CG$186:$CG$233,0)),0,1)</f>
        <v>0</v>
      </c>
      <c r="AN167" s="97">
        <f>IF(ISNA(MATCH($AH167,'Overlap Study'!$BU$186:$BU$233,0)),0,1)</f>
        <v>0</v>
      </c>
      <c r="AO167" s="97">
        <f>IF(ISNA(MATCH(AH167,'Overlap Study'!BJ$186:BJ$233,0)),0,1)</f>
        <v>0</v>
      </c>
      <c r="AP167" s="97">
        <f>IF(ISNA(MATCH($AH167,'Overlap Study'!AZ$186:AZ$233,0)),0,1)</f>
        <v>0</v>
      </c>
      <c r="AQ167" s="97">
        <f>IF(ISNA(MATCH($AH167,'Overlap Study'!AT$186:AT$233,0)),0,1)</f>
        <v>0</v>
      </c>
      <c r="AR167" s="97">
        <f>IF(ISNA(MATCH($AH167,'Overlap Study'!AN$186:AN$233,0)),0,1)</f>
        <v>0</v>
      </c>
      <c r="AS167" s="97">
        <f>IF(ISNA(MATCH($AH167,'Overlap Study'!AH$186:AH$233,0)),0,1)</f>
        <v>0</v>
      </c>
      <c r="AT167" s="97">
        <f>IF(ISNA(MATCH(AH167,'Overlap Study'!$AB$186:$AB$233,0)),0,1)</f>
        <v>1</v>
      </c>
      <c r="AU167" s="97">
        <f>IF(ISNA(MATCH($AH167,'Overlap Study'!$V$186:$V$233,0)),0,1)</f>
        <v>0</v>
      </c>
      <c r="AV167" s="97">
        <f>IF(ISNA(MATCH($AH167,'Overlap Study'!$P$186:$P$233,0)),0,1)</f>
        <v>0</v>
      </c>
      <c r="AW167" s="97"/>
      <c r="AX167" s="106"/>
    </row>
    <row r="168" spans="12:50" x14ac:dyDescent="0.2">
      <c r="L168" s="118">
        <f t="shared" si="12"/>
        <v>167</v>
      </c>
      <c r="N168" s="105">
        <v>1086</v>
      </c>
      <c r="O168" s="210">
        <f>SUM(P168:Y168)</f>
        <v>2</v>
      </c>
      <c r="P168" s="97">
        <f>IF(ISNA(MATCH(N168,'Overlap Study'!DY$62:DY$174,0)),0,1)</f>
        <v>0</v>
      </c>
      <c r="Q168" s="97">
        <f>IF(ISNA(MATCH(N168,'Overlap Study'!DJ$62:DJ$157,0)),0,1)</f>
        <v>0</v>
      </c>
      <c r="R168" s="99">
        <f>IF(ISNA(MATCH(N168,'Overlap Study'!CU$62:CU$157,0)),0,1)</f>
        <v>0</v>
      </c>
      <c r="S168" s="99">
        <f>IF(ISNA(MATCH(N168,'Overlap Study'!CG$62:CG$157,0)),0,1)</f>
        <v>0</v>
      </c>
      <c r="T168" s="97">
        <f>IF(ISNA(MATCH(N168,'Overlap Study'!BU$62:BU$157,0)),0,1)</f>
        <v>1</v>
      </c>
      <c r="U168" s="97">
        <f>IF(ISNA(MATCH(N168,'Overlap Study'!BJ$62:BJ$157,0)),0,1)</f>
        <v>0</v>
      </c>
      <c r="V168" s="97">
        <f>IF(ISNA(MATCH($N168,'Overlap Study'!AZ$62:AZ$157,0)),0,1)</f>
        <v>1</v>
      </c>
      <c r="W168" s="97">
        <f>IF(ISNA(MATCH($N168,'Overlap Study'!AT$62:AT$157,0)),0,1)</f>
        <v>0</v>
      </c>
      <c r="X168" s="97">
        <f>IF(ISNA(MATCH($N168,'Overlap Study'!AN$62:AN$157,0)),0,1)</f>
        <v>0</v>
      </c>
      <c r="Y168" s="106">
        <f>IF(ISNA(MATCH($N168,'Overlap Study'!AH$62:AH$157,0)),0,1)</f>
        <v>0</v>
      </c>
      <c r="Z168" s="97">
        <f>IF(ISNA(MATCH($N168,'Overlap Study'!AB$62:AB$157,0)),0,1)</f>
        <v>0</v>
      </c>
      <c r="AA168" s="97">
        <f>IF(ISNA(MATCH($N168,'Overlap Study'!V$62:V$157,0)),0,1)</f>
        <v>0</v>
      </c>
      <c r="AB168" s="97">
        <f>IF(ISNA(MATCH($N168,'Overlap Study'!P$62:P$157,0)),0,1)</f>
        <v>0</v>
      </c>
      <c r="AC168" s="97">
        <f>IF(ISNA(MATCH($N168,'Overlap Study'!H$53:H$132,0)),0,1)</f>
        <v>0</v>
      </c>
      <c r="AD168" s="106">
        <f>IF(ISNA(MATCH($N168,'Overlap Study'!B$53:B$100,0)),0,1)</f>
        <v>0</v>
      </c>
      <c r="AF168" s="98"/>
      <c r="AH168" s="196">
        <v>870</v>
      </c>
      <c r="AI168" s="210">
        <f>SUM(AJ168:AS168)</f>
        <v>1</v>
      </c>
      <c r="AJ168" s="97">
        <f>IF(ISNA(MATCH($AH168,'Overlap Study'!$DY$186:$DY$245,0)),0,1)</f>
        <v>0</v>
      </c>
      <c r="AK168" s="97">
        <f>IF(ISNA(MATCH($AH168,'Overlap Study'!$DJ$186:$DJ$233,0)),0,1)</f>
        <v>0</v>
      </c>
      <c r="AL168" s="99">
        <f>IF(ISNA(MATCH($AH168,'Overlap Study'!$CU$186:$CU$233,0)),0,1)</f>
        <v>0</v>
      </c>
      <c r="AM168" s="99">
        <f>IF(ISNA(MATCH($AH168,'Overlap Study'!$CG$186:$CG$233,0)),0,1)</f>
        <v>0</v>
      </c>
      <c r="AN168" s="97">
        <f>IF(ISNA(MATCH($AH168,'Overlap Study'!$BU$186:$BU$233,0)),0,1)</f>
        <v>0</v>
      </c>
      <c r="AO168" s="97">
        <f>IF(ISNA(MATCH(AH168,'Overlap Study'!BJ$186:BJ$233,0)),0,1)</f>
        <v>1</v>
      </c>
      <c r="AP168" s="97">
        <f>IF(ISNA(MATCH($AH168,'Overlap Study'!AZ$186:AZ$233,0)),0,1)</f>
        <v>0</v>
      </c>
      <c r="AQ168" s="97">
        <f>IF(ISNA(MATCH($AH168,'Overlap Study'!AT$186:AT$233,0)),0,1)</f>
        <v>0</v>
      </c>
      <c r="AR168" s="97">
        <f>IF(ISNA(MATCH($AH168,'Overlap Study'!AN$186:AN$233,0)),0,1)</f>
        <v>0</v>
      </c>
      <c r="AS168" s="97">
        <f>IF(ISNA(MATCH($AH168,'Overlap Study'!AH$186:AH$233,0)),0,1)</f>
        <v>0</v>
      </c>
      <c r="AT168" s="97">
        <f>IF(ISNA(MATCH(AH168,'Overlap Study'!$AB$186:$AB$233,0)),0,1)</f>
        <v>0</v>
      </c>
      <c r="AU168" s="97">
        <f>IF(ISNA(MATCH($AH168,'Overlap Study'!$V$186:$V$233,0)),0,1)</f>
        <v>0</v>
      </c>
      <c r="AV168" s="97">
        <f>IF(ISNA(MATCH($AH168,'Overlap Study'!$P$186:$P$233,0)),0,1)</f>
        <v>0</v>
      </c>
      <c r="AW168" s="97"/>
      <c r="AX168" s="106"/>
    </row>
    <row r="169" spans="12:50" x14ac:dyDescent="0.2">
      <c r="L169" s="118">
        <f t="shared" si="12"/>
        <v>168</v>
      </c>
      <c r="N169" s="204">
        <v>1089</v>
      </c>
      <c r="O169" s="210">
        <f>SUM(P169:Y169)</f>
        <v>2</v>
      </c>
      <c r="P169" s="97">
        <f>IF(ISNA(MATCH(N169,'Overlap Study'!DY$62:DY$174,0)),0,1)</f>
        <v>0</v>
      </c>
      <c r="Q169" s="97">
        <f>IF(ISNA(MATCH(N169,'Overlap Study'!DJ$62:DJ$157,0)),0,1)</f>
        <v>0</v>
      </c>
      <c r="R169" s="99">
        <f>IF(ISNA(MATCH(N169,'Overlap Study'!CU$62:CU$157,0)),0,1)</f>
        <v>0</v>
      </c>
      <c r="S169" s="99">
        <f>IF(ISNA(MATCH(N169,'Overlap Study'!CG$62:CG$157,0)),0,1)</f>
        <v>0</v>
      </c>
      <c r="T169" s="97">
        <f>IF(ISNA(MATCH(N169,'Overlap Study'!BU$62:BU$157,0)),0,1)</f>
        <v>0</v>
      </c>
      <c r="U169" s="97">
        <f>IF(ISNA(MATCH(N169,'Overlap Study'!BJ$62:BJ$157,0)),0,1)</f>
        <v>0</v>
      </c>
      <c r="V169" s="97">
        <f>IF(ISNA(MATCH($N169,'Overlap Study'!AZ$62:AZ$157,0)),0,1)</f>
        <v>1</v>
      </c>
      <c r="W169" s="97">
        <f>IF(ISNA(MATCH($N169,'Overlap Study'!AT$62:AT$157,0)),0,1)</f>
        <v>0</v>
      </c>
      <c r="X169" s="97">
        <f>IF(ISNA(MATCH($N169,'Overlap Study'!AN$62:AN$157,0)),0,1)</f>
        <v>0</v>
      </c>
      <c r="Y169" s="106">
        <f>IF(ISNA(MATCH($N169,'Overlap Study'!AH$62:AH$157,0)),0,1)</f>
        <v>1</v>
      </c>
      <c r="Z169" s="97">
        <f>IF(ISNA(MATCH($N169,'Overlap Study'!AB$62:AB$157,0)),0,1)</f>
        <v>0</v>
      </c>
      <c r="AA169" s="97">
        <f>IF(ISNA(MATCH($N169,'Overlap Study'!V$62:V$157,0)),0,1)</f>
        <v>0</v>
      </c>
      <c r="AB169" s="97">
        <f>IF(ISNA(MATCH($N169,'Overlap Study'!P$62:P$157,0)),0,1)</f>
        <v>0</v>
      </c>
      <c r="AC169" s="97">
        <f>IF(ISNA(MATCH($N169,'Overlap Study'!H$53:H$132,0)),0,1)</f>
        <v>0</v>
      </c>
      <c r="AD169" s="106">
        <f>IF(ISNA(MATCH($N169,'Overlap Study'!B$53:B$100,0)),0,1)</f>
        <v>0</v>
      </c>
      <c r="AF169" s="98"/>
      <c r="AH169" s="196">
        <v>888</v>
      </c>
      <c r="AI169" s="210">
        <f>SUM(AJ169:AS169)</f>
        <v>1</v>
      </c>
      <c r="AJ169" s="97">
        <f>IF(ISNA(MATCH($AH169,'Overlap Study'!$DY$186:$DY$245,0)),0,1)</f>
        <v>0</v>
      </c>
      <c r="AK169" s="97">
        <f>IF(ISNA(MATCH($AH169,'Overlap Study'!$DJ$186:$DJ$233,0)),0,1)</f>
        <v>0</v>
      </c>
      <c r="AL169" s="99">
        <f>IF(ISNA(MATCH($AH169,'Overlap Study'!$CU$186:$CU$233,0)),0,1)</f>
        <v>0</v>
      </c>
      <c r="AM169" s="99">
        <f>IF(ISNA(MATCH($AH169,'Overlap Study'!$CG$186:$CG$233,0)),0,1)</f>
        <v>0</v>
      </c>
      <c r="AN169" s="97">
        <f>IF(ISNA(MATCH($AH169,'Overlap Study'!$BU$186:$BU$233,0)),0,1)</f>
        <v>1</v>
      </c>
      <c r="AO169" s="97">
        <f>IF(ISNA(MATCH(AH169,'Overlap Study'!BJ$186:BJ$233,0)),0,1)</f>
        <v>0</v>
      </c>
      <c r="AP169" s="97">
        <f>IF(ISNA(MATCH($AH169,'Overlap Study'!AZ$186:AZ$233,0)),0,1)</f>
        <v>0</v>
      </c>
      <c r="AQ169" s="97">
        <f>IF(ISNA(MATCH($AH169,'Overlap Study'!AT$186:AT$233,0)),0,1)</f>
        <v>0</v>
      </c>
      <c r="AR169" s="97">
        <f>IF(ISNA(MATCH($AH169,'Overlap Study'!AN$186:AN$233,0)),0,1)</f>
        <v>0</v>
      </c>
      <c r="AS169" s="97">
        <f>IF(ISNA(MATCH($AH169,'Overlap Study'!AH$186:AH$233,0)),0,1)</f>
        <v>0</v>
      </c>
      <c r="AT169" s="97">
        <f>IF(ISNA(MATCH(AH169,'Overlap Study'!$AB$186:$AB$233,0)),0,1)</f>
        <v>0</v>
      </c>
      <c r="AU169" s="97">
        <f>IF(ISNA(MATCH($AH169,'Overlap Study'!$V$186:$V$233,0)),0,1)</f>
        <v>0</v>
      </c>
      <c r="AV169" s="97">
        <f>IF(ISNA(MATCH($AH169,'Overlap Study'!$P$186:$P$233,0)),0,1)</f>
        <v>0</v>
      </c>
      <c r="AW169" s="97"/>
      <c r="AX169" s="106"/>
    </row>
    <row r="170" spans="12:50" x14ac:dyDescent="0.2">
      <c r="L170" s="118">
        <f t="shared" si="12"/>
        <v>169</v>
      </c>
      <c r="N170" s="105">
        <v>1153</v>
      </c>
      <c r="O170" s="210">
        <f>SUM(P170:Y170)</f>
        <v>2</v>
      </c>
      <c r="P170" s="97">
        <f>IF(ISNA(MATCH(N170,'Overlap Study'!DY$62:DY$174,0)),0,1)</f>
        <v>1</v>
      </c>
      <c r="Q170" s="97">
        <f>IF(ISNA(MATCH(N170,'Overlap Study'!DJ$62:DJ$157,0)),0,1)</f>
        <v>0</v>
      </c>
      <c r="R170" s="99">
        <f>IF(ISNA(MATCH(N170,'Overlap Study'!CU$62:CU$157,0)),0,1)</f>
        <v>0</v>
      </c>
      <c r="S170" s="99">
        <f>IF(ISNA(MATCH(N170,'Overlap Study'!CG$62:CG$157,0)),0,1)</f>
        <v>0</v>
      </c>
      <c r="T170" s="97">
        <f>IF(ISNA(MATCH(N170,'Overlap Study'!BU$62:BU$157,0)),0,1)</f>
        <v>0</v>
      </c>
      <c r="U170" s="97">
        <f>IF(ISNA(MATCH(N170,'Overlap Study'!BJ$62:BJ$157,0)),0,1)</f>
        <v>0</v>
      </c>
      <c r="V170" s="97">
        <f>IF(ISNA(MATCH($N170,'Overlap Study'!AZ$62:AZ$157,0)),0,1)</f>
        <v>0</v>
      </c>
      <c r="W170" s="97">
        <f>IF(ISNA(MATCH($N170,'Overlap Study'!AT$62:AT$157,0)),0,1)</f>
        <v>1</v>
      </c>
      <c r="X170" s="97">
        <f>IF(ISNA(MATCH($N170,'Overlap Study'!AN$62:AN$157,0)),0,1)</f>
        <v>0</v>
      </c>
      <c r="Y170" s="106">
        <f>IF(ISNA(MATCH($N170,'Overlap Study'!AH$62:AH$157,0)),0,1)</f>
        <v>0</v>
      </c>
      <c r="Z170" s="97">
        <f>IF(ISNA(MATCH($N170,'Overlap Study'!AB$62:AB$157,0)),0,1)</f>
        <v>0</v>
      </c>
      <c r="AA170" s="97">
        <f>IF(ISNA(MATCH($N170,'Overlap Study'!V$62:V$157,0)),0,1)</f>
        <v>0</v>
      </c>
      <c r="AB170" s="97">
        <f>IF(ISNA(MATCH($N170,'Overlap Study'!P$62:P$157,0)),0,1)</f>
        <v>0</v>
      </c>
      <c r="AC170" s="97">
        <f>IF(ISNA(MATCH($N170,'Overlap Study'!H$53:H$132,0)),0,1)</f>
        <v>0</v>
      </c>
      <c r="AD170" s="106">
        <f>IF(ISNA(MATCH($N170,'Overlap Study'!B$53:B$100,0)),0,1)</f>
        <v>0</v>
      </c>
      <c r="AF170" s="98"/>
      <c r="AH170" s="164">
        <v>967</v>
      </c>
      <c r="AI170" s="210">
        <f>SUM(AJ170:AS170)</f>
        <v>1</v>
      </c>
      <c r="AJ170" s="97">
        <f>IF(ISNA(MATCH($AH170,'Overlap Study'!$DY$186:$DY$245,0)),0,1)</f>
        <v>0</v>
      </c>
      <c r="AK170" s="97">
        <f>IF(ISNA(MATCH($AH170,'Overlap Study'!$DJ$186:$DJ$233,0)),0,1)</f>
        <v>1</v>
      </c>
      <c r="AL170" s="99">
        <f>IF(ISNA(MATCH($AH170,'Overlap Study'!$CU$186:$CU$233,0)),0,1)</f>
        <v>0</v>
      </c>
      <c r="AM170" s="99">
        <f>IF(ISNA(MATCH($AH170,'Overlap Study'!$CG$186:$CG$233,0)),0,1)</f>
        <v>0</v>
      </c>
      <c r="AN170" s="97">
        <f>IF(ISNA(MATCH($AH170,'Overlap Study'!$BU$186:$BU$233,0)),0,1)</f>
        <v>0</v>
      </c>
      <c r="AO170" s="97">
        <f>IF(ISNA(MATCH(AH170,'Overlap Study'!BJ$186:BJ$233,0)),0,1)</f>
        <v>0</v>
      </c>
      <c r="AP170" s="97">
        <f>IF(ISNA(MATCH($AH170,'Overlap Study'!AZ$186:AZ$233,0)),0,1)</f>
        <v>0</v>
      </c>
      <c r="AQ170" s="97">
        <f>IF(ISNA(MATCH($AH170,'Overlap Study'!AT$186:AT$233,0)),0,1)</f>
        <v>0</v>
      </c>
      <c r="AR170" s="97">
        <f>IF(ISNA(MATCH($AH170,'Overlap Study'!AN$186:AN$233,0)),0,1)</f>
        <v>0</v>
      </c>
      <c r="AS170" s="97">
        <f>IF(ISNA(MATCH($AH170,'Overlap Study'!AH$186:AH$233,0)),0,1)</f>
        <v>0</v>
      </c>
      <c r="AT170" s="97">
        <f>IF(ISNA(MATCH(AH170,'Overlap Study'!$AB$186:$AB$233,0)),0,1)</f>
        <v>0</v>
      </c>
      <c r="AU170" s="97">
        <f>IF(ISNA(MATCH($AH170,'Overlap Study'!$V$186:$V$233,0)),0,1)</f>
        <v>0</v>
      </c>
      <c r="AV170" s="97">
        <f>IF(ISNA(MATCH($AH170,'Overlap Study'!$P$186:$P$233,0)),0,1)</f>
        <v>0</v>
      </c>
      <c r="AW170" s="97"/>
      <c r="AX170" s="106"/>
    </row>
    <row r="171" spans="12:50" x14ac:dyDescent="0.2">
      <c r="L171" s="118">
        <f t="shared" si="12"/>
        <v>170</v>
      </c>
      <c r="N171" s="105">
        <v>1310</v>
      </c>
      <c r="O171" s="210">
        <f>SUM(P171:Y171)</f>
        <v>2</v>
      </c>
      <c r="P171" s="97">
        <f>IF(ISNA(MATCH(N171,'Overlap Study'!DY$62:DY$174,0)),0,1)</f>
        <v>1</v>
      </c>
      <c r="Q171" s="97">
        <f>IF(ISNA(MATCH(N171,'Overlap Study'!DJ$62:DJ$157,0)),0,1)</f>
        <v>1</v>
      </c>
      <c r="R171" s="99">
        <f>IF(ISNA(MATCH(N171,'Overlap Study'!CU$62:CU$157,0)),0,1)</f>
        <v>0</v>
      </c>
      <c r="S171" s="99">
        <f>IF(ISNA(MATCH(N171,'Overlap Study'!CG$62:CG$157,0)),0,1)</f>
        <v>0</v>
      </c>
      <c r="T171" s="97">
        <f>IF(ISNA(MATCH(N171,'Overlap Study'!BU$62:BU$157,0)),0,1)</f>
        <v>0</v>
      </c>
      <c r="U171" s="97">
        <f>IF(ISNA(MATCH(N171,'Overlap Study'!BJ$62:BJ$157,0)),0,1)</f>
        <v>0</v>
      </c>
      <c r="V171" s="97">
        <f>IF(ISNA(MATCH($N171,'Overlap Study'!AZ$62:AZ$157,0)),0,1)</f>
        <v>0</v>
      </c>
      <c r="W171" s="97">
        <f>IF(ISNA(MATCH($N171,'Overlap Study'!AT$62:AT$157,0)),0,1)</f>
        <v>0</v>
      </c>
      <c r="X171" s="97">
        <f>IF(ISNA(MATCH($N171,'Overlap Study'!AN$62:AN$157,0)),0,1)</f>
        <v>0</v>
      </c>
      <c r="Y171" s="106">
        <f>IF(ISNA(MATCH($N171,'Overlap Study'!AH$62:AH$157,0)),0,1)</f>
        <v>0</v>
      </c>
      <c r="Z171" s="97">
        <f>IF(ISNA(MATCH($N171,'Overlap Study'!AB$62:AB$157,0)),0,1)</f>
        <v>0</v>
      </c>
      <c r="AA171" s="97">
        <f>IF(ISNA(MATCH($N171,'Overlap Study'!V$62:V$157,0)),0,1)</f>
        <v>0</v>
      </c>
      <c r="AB171" s="97">
        <f>IF(ISNA(MATCH($N171,'Overlap Study'!P$62:P$157,0)),0,1)</f>
        <v>0</v>
      </c>
      <c r="AC171" s="97">
        <f>IF(ISNA(MATCH($N171,'Overlap Study'!H$53:H$132,0)),0,1)</f>
        <v>0</v>
      </c>
      <c r="AD171" s="106">
        <f>IF(ISNA(MATCH($N171,'Overlap Study'!B$53:B$100,0)),0,1)</f>
        <v>0</v>
      </c>
      <c r="AF171" s="153"/>
      <c r="AH171" s="196">
        <v>980</v>
      </c>
      <c r="AI171" s="210">
        <f>SUM(AJ171:AS171)</f>
        <v>1</v>
      </c>
      <c r="AJ171" s="97">
        <f>IF(ISNA(MATCH($AH171,'Overlap Study'!$DY$186:$DY$245,0)),0,1)</f>
        <v>0</v>
      </c>
      <c r="AK171" s="97">
        <f>IF(ISNA(MATCH($AH171,'Overlap Study'!$DJ$186:$DJ$233,0)),0,1)</f>
        <v>0</v>
      </c>
      <c r="AL171" s="99">
        <f>IF(ISNA(MATCH($AH171,'Overlap Study'!$CU$186:$CU$233,0)),0,1)</f>
        <v>0</v>
      </c>
      <c r="AM171" s="99">
        <f>IF(ISNA(MATCH($AH171,'Overlap Study'!$CG$186:$CG$233,0)),0,1)</f>
        <v>0</v>
      </c>
      <c r="AN171" s="97">
        <f>IF(ISNA(MATCH($AH171,'Overlap Study'!$BU$186:$BU$233,0)),0,1)</f>
        <v>0</v>
      </c>
      <c r="AO171" s="97">
        <f>IF(ISNA(MATCH(AH171,'Overlap Study'!BJ$186:BJ$233,0)),0,1)</f>
        <v>0</v>
      </c>
      <c r="AP171" s="97">
        <f>IF(ISNA(MATCH($AH171,'Overlap Study'!AZ$186:AZ$233,0)),0,1)</f>
        <v>0</v>
      </c>
      <c r="AQ171" s="97">
        <f>IF(ISNA(MATCH($AH171,'Overlap Study'!AT$186:AT$233,0)),0,1)</f>
        <v>0</v>
      </c>
      <c r="AR171" s="97">
        <f>IF(ISNA(MATCH($AH171,'Overlap Study'!AN$186:AN$233,0)),0,1)</f>
        <v>0</v>
      </c>
      <c r="AS171" s="97">
        <f>IF(ISNA(MATCH($AH171,'Overlap Study'!AH$186:AH$233,0)),0,1)</f>
        <v>1</v>
      </c>
      <c r="AT171" s="97">
        <f>IF(ISNA(MATCH(AH171,'Overlap Study'!$AB$186:$AB$233,0)),0,1)</f>
        <v>0</v>
      </c>
      <c r="AU171" s="97">
        <f>IF(ISNA(MATCH($AH171,'Overlap Study'!$V$186:$V$233,0)),0,1)</f>
        <v>0</v>
      </c>
      <c r="AV171" s="97">
        <f>IF(ISNA(MATCH($AH171,'Overlap Study'!$P$186:$P$233,0)),0,1)</f>
        <v>0</v>
      </c>
      <c r="AW171" s="97"/>
      <c r="AX171" s="106"/>
    </row>
    <row r="172" spans="12:50" ht="13.5" thickBot="1" x14ac:dyDescent="0.25">
      <c r="L172" s="118">
        <f t="shared" si="12"/>
        <v>171</v>
      </c>
      <c r="N172" s="105">
        <v>1311</v>
      </c>
      <c r="O172" s="210">
        <f>SUM(P172:Y172)</f>
        <v>2</v>
      </c>
      <c r="P172" s="97">
        <f>IF(ISNA(MATCH(N172,'Overlap Study'!DY$62:DY$174,0)),0,1)</f>
        <v>1</v>
      </c>
      <c r="Q172" s="97">
        <f>IF(ISNA(MATCH(N172,'Overlap Study'!DJ$62:DJ$157,0)),0,1)</f>
        <v>0</v>
      </c>
      <c r="R172" s="99">
        <f>IF(ISNA(MATCH(N172,'Overlap Study'!CU$62:CU$157,0)),0,1)</f>
        <v>0</v>
      </c>
      <c r="S172" s="99">
        <f>IF(ISNA(MATCH(N172,'Overlap Study'!CG$62:CG$157,0)),0,1)</f>
        <v>0</v>
      </c>
      <c r="T172" s="97">
        <f>IF(ISNA(MATCH(N172,'Overlap Study'!BU$62:BU$157,0)),0,1)</f>
        <v>0</v>
      </c>
      <c r="U172" s="97">
        <f>IF(ISNA(MATCH(N172,'Overlap Study'!BJ$62:BJ$157,0)),0,1)</f>
        <v>0</v>
      </c>
      <c r="V172" s="97">
        <f>IF(ISNA(MATCH($N172,'Overlap Study'!AZ$62:AZ$157,0)),0,1)</f>
        <v>0</v>
      </c>
      <c r="W172" s="97">
        <f>IF(ISNA(MATCH($N172,'Overlap Study'!AT$62:AT$157,0)),0,1)</f>
        <v>1</v>
      </c>
      <c r="X172" s="97">
        <f>IF(ISNA(MATCH($N172,'Overlap Study'!AN$62:AN$157,0)),0,1)</f>
        <v>0</v>
      </c>
      <c r="Y172" s="106">
        <f>IF(ISNA(MATCH($N172,'Overlap Study'!AH$62:AH$157,0)),0,1)</f>
        <v>0</v>
      </c>
      <c r="Z172" s="97">
        <f>IF(ISNA(MATCH($N172,'Overlap Study'!AB$62:AB$157,0)),0,1)</f>
        <v>0</v>
      </c>
      <c r="AA172" s="97">
        <f>IF(ISNA(MATCH($N172,'Overlap Study'!V$62:V$157,0)),0,1)</f>
        <v>0</v>
      </c>
      <c r="AB172" s="97">
        <f>IF(ISNA(MATCH($N172,'Overlap Study'!P$62:P$157,0)),0,1)</f>
        <v>0</v>
      </c>
      <c r="AC172" s="97">
        <f>IF(ISNA(MATCH($N172,'Overlap Study'!H$53:H$132,0)),0,1)</f>
        <v>0</v>
      </c>
      <c r="AD172" s="106">
        <f>IF(ISNA(MATCH($N172,'Overlap Study'!B$53:B$100,0)),0,1)</f>
        <v>0</v>
      </c>
      <c r="AF172" s="98"/>
      <c r="AH172" s="196">
        <v>1023</v>
      </c>
      <c r="AI172" s="210">
        <f>SUM(AJ172:AS172)</f>
        <v>1</v>
      </c>
      <c r="AJ172" s="97">
        <f>IF(ISNA(MATCH($AH172,'Overlap Study'!$DY$186:$DY$245,0)),0,1)</f>
        <v>0</v>
      </c>
      <c r="AK172" s="97">
        <f>IF(ISNA(MATCH($AH172,'Overlap Study'!$DJ$186:$DJ$233,0)),0,1)</f>
        <v>0</v>
      </c>
      <c r="AL172" s="99">
        <f>IF(ISNA(MATCH($AH172,'Overlap Study'!$CU$186:$CU$233,0)),0,1)</f>
        <v>0</v>
      </c>
      <c r="AM172" s="99">
        <f>IF(ISNA(MATCH($AH172,'Overlap Study'!$CG$186:$CG$233,0)),0,1)</f>
        <v>1</v>
      </c>
      <c r="AN172" s="97">
        <f>IF(ISNA(MATCH($AH172,'Overlap Study'!$BU$186:$BU$233,0)),0,1)</f>
        <v>0</v>
      </c>
      <c r="AO172" s="97">
        <f>IF(ISNA(MATCH(AH172,'Overlap Study'!BJ$186:BJ$233,0)),0,1)</f>
        <v>0</v>
      </c>
      <c r="AP172" s="97">
        <f>IF(ISNA(MATCH($AH172,'Overlap Study'!AZ$186:AZ$233,0)),0,1)</f>
        <v>0</v>
      </c>
      <c r="AQ172" s="97">
        <f>IF(ISNA(MATCH($AH172,'Overlap Study'!AT$186:AT$233,0)),0,1)</f>
        <v>0</v>
      </c>
      <c r="AR172" s="97">
        <f>IF(ISNA(MATCH($AH172,'Overlap Study'!AN$186:AN$233,0)),0,1)</f>
        <v>0</v>
      </c>
      <c r="AS172" s="97">
        <f>IF(ISNA(MATCH($AH172,'Overlap Study'!AH$186:AH$233,0)),0,1)</f>
        <v>0</v>
      </c>
      <c r="AT172" s="97">
        <f>IF(ISNA(MATCH(AH172,'Overlap Study'!$AB$186:$AB$233,0)),0,1)</f>
        <v>0</v>
      </c>
      <c r="AU172" s="97">
        <f>IF(ISNA(MATCH($AH172,'Overlap Study'!$V$186:$V$233,0)),0,1)</f>
        <v>0</v>
      </c>
      <c r="AV172" s="97">
        <f>IF(ISNA(MATCH($AH172,'Overlap Study'!$P$186:$P$233,0)),0,1)</f>
        <v>0</v>
      </c>
      <c r="AW172" s="97"/>
      <c r="AX172" s="106"/>
    </row>
    <row r="173" spans="12:50" x14ac:dyDescent="0.2">
      <c r="L173" s="118">
        <f t="shared" si="12"/>
        <v>172</v>
      </c>
      <c r="N173" s="105">
        <v>1318</v>
      </c>
      <c r="O173" s="210">
        <f>SUM(P173:Y173)</f>
        <v>2</v>
      </c>
      <c r="P173" s="97">
        <f>IF(ISNA(MATCH(N173,'Overlap Study'!DY$62:DY$174,0)),0,1)</f>
        <v>1</v>
      </c>
      <c r="Q173" s="97">
        <f>IF(ISNA(MATCH(N173,'Overlap Study'!DJ$62:DJ$157,0)),0,1)</f>
        <v>0</v>
      </c>
      <c r="R173" s="99">
        <f>IF(ISNA(MATCH(N173,'Overlap Study'!CU$62:CU$157,0)),0,1)</f>
        <v>0</v>
      </c>
      <c r="S173" s="99">
        <f>IF(ISNA(MATCH(N173,'Overlap Study'!CG$62:CG$157,0)),0,1)</f>
        <v>0</v>
      </c>
      <c r="T173" s="97">
        <f>IF(ISNA(MATCH(N173,'Overlap Study'!BU$62:BU$157,0)),0,1)</f>
        <v>0</v>
      </c>
      <c r="U173" s="97">
        <f>IF(ISNA(MATCH(N173,'Overlap Study'!BJ$62:BJ$157,0)),0,1)</f>
        <v>1</v>
      </c>
      <c r="V173" s="97">
        <f>IF(ISNA(MATCH($N173,'Overlap Study'!AZ$62:AZ$157,0)),0,1)</f>
        <v>0</v>
      </c>
      <c r="W173" s="97">
        <f>IF(ISNA(MATCH($N173,'Overlap Study'!AT$62:AT$157,0)),0,1)</f>
        <v>0</v>
      </c>
      <c r="X173" s="97">
        <f>IF(ISNA(MATCH($N173,'Overlap Study'!AN$62:AN$157,0)),0,1)</f>
        <v>0</v>
      </c>
      <c r="Y173" s="106">
        <f>IF(ISNA(MATCH($N173,'Overlap Study'!AH$62:AH$157,0)),0,1)</f>
        <v>0</v>
      </c>
      <c r="Z173" s="97">
        <f>IF(ISNA(MATCH($N173,'Overlap Study'!AB$62:AB$157,0)),0,1)</f>
        <v>0</v>
      </c>
      <c r="AA173" s="97">
        <f>IF(ISNA(MATCH($N173,'Overlap Study'!V$62:V$157,0)),0,1)</f>
        <v>0</v>
      </c>
      <c r="AB173" s="97">
        <f>IF(ISNA(MATCH($N173,'Overlap Study'!P$62:P$157,0)),0,1)</f>
        <v>0</v>
      </c>
      <c r="AC173" s="97">
        <f>IF(ISNA(MATCH($N173,'Overlap Study'!H$53:H$132,0)),0,1)</f>
        <v>0</v>
      </c>
      <c r="AD173" s="106">
        <f>IF(ISNA(MATCH($N173,'Overlap Study'!B$53:B$100,0)),0,1)</f>
        <v>0</v>
      </c>
      <c r="AF173" s="98"/>
      <c r="AH173" s="193">
        <v>1038</v>
      </c>
      <c r="AI173" s="210">
        <f>SUM(AJ173:AS173)</f>
        <v>1</v>
      </c>
      <c r="AJ173" s="97">
        <f>IF(ISNA(MATCH($AH173,'Overlap Study'!$DY$186:$DY$245,0)),0,1)</f>
        <v>0</v>
      </c>
      <c r="AK173" s="97">
        <f>IF(ISNA(MATCH($AH173,'Overlap Study'!$DJ$186:$DJ$233,0)),0,1)</f>
        <v>0</v>
      </c>
      <c r="AL173" s="99">
        <f>IF(ISNA(MATCH($AH173,'Overlap Study'!$CU$186:$CU$233,0)),0,1)</f>
        <v>0</v>
      </c>
      <c r="AM173" s="99">
        <f>IF(ISNA(MATCH($AH173,'Overlap Study'!$CG$186:$CG$233,0)),0,1)</f>
        <v>0</v>
      </c>
      <c r="AN173" s="97">
        <f>IF(ISNA(MATCH($AH173,'Overlap Study'!$BU$186:$BU$233,0)),0,1)</f>
        <v>0</v>
      </c>
      <c r="AO173" s="97">
        <f>IF(ISNA(MATCH(AH173,'Overlap Study'!BJ$186:BJ$233,0)),0,1)</f>
        <v>0</v>
      </c>
      <c r="AP173" s="97">
        <f>IF(ISNA(MATCH($AH173,'Overlap Study'!AZ$186:AZ$233,0)),0,1)</f>
        <v>0</v>
      </c>
      <c r="AQ173" s="97">
        <f>IF(ISNA(MATCH($AH173,'Overlap Study'!AT$186:AT$233,0)),0,1)</f>
        <v>0</v>
      </c>
      <c r="AR173" s="97">
        <f>IF(ISNA(MATCH($AH173,'Overlap Study'!AN$186:AN$233,0)),0,1)</f>
        <v>1</v>
      </c>
      <c r="AS173" s="97">
        <f>IF(ISNA(MATCH($AH173,'Overlap Study'!AH$186:AH$233,0)),0,1)</f>
        <v>0</v>
      </c>
      <c r="AT173" s="97">
        <f>IF(ISNA(MATCH(AH173,'Overlap Study'!$AB$186:$AB$233,0)),0,1)</f>
        <v>1</v>
      </c>
      <c r="AU173" s="97">
        <f>IF(ISNA(MATCH($AH173,'Overlap Study'!$V$186:$V$233,0)),0,1)</f>
        <v>0</v>
      </c>
      <c r="AV173" s="97">
        <f>IF(ISNA(MATCH($AH173,'Overlap Study'!$P$186:$P$233,0)),0,1)</f>
        <v>0</v>
      </c>
      <c r="AW173" s="97"/>
      <c r="AX173" s="106"/>
    </row>
    <row r="174" spans="12:50" x14ac:dyDescent="0.2">
      <c r="L174" s="118">
        <f t="shared" si="12"/>
        <v>173</v>
      </c>
      <c r="N174" s="105">
        <v>1425</v>
      </c>
      <c r="O174" s="210">
        <f>SUM(P174:Y174)</f>
        <v>2</v>
      </c>
      <c r="P174" s="97">
        <f>IF(ISNA(MATCH(N174,'Overlap Study'!DY$62:DY$174,0)),0,1)</f>
        <v>0</v>
      </c>
      <c r="Q174" s="97">
        <f>IF(ISNA(MATCH(N174,'Overlap Study'!DJ$62:DJ$157,0)),0,1)</f>
        <v>1</v>
      </c>
      <c r="R174" s="99">
        <f>IF(ISNA(MATCH(N174,'Overlap Study'!CU$62:CU$157,0)),0,1)</f>
        <v>0</v>
      </c>
      <c r="S174" s="99">
        <f>IF(ISNA(MATCH(N174,'Overlap Study'!CG$62:CG$157,0)),0,1)</f>
        <v>0</v>
      </c>
      <c r="T174" s="97">
        <f>IF(ISNA(MATCH(N174,'Overlap Study'!BU$62:BU$157,0)),0,1)</f>
        <v>0</v>
      </c>
      <c r="U174" s="97">
        <f>IF(ISNA(MATCH(N174,'Overlap Study'!BJ$62:BJ$157,0)),0,1)</f>
        <v>0</v>
      </c>
      <c r="V174" s="97">
        <f>IF(ISNA(MATCH($N174,'Overlap Study'!AZ$62:AZ$157,0)),0,1)</f>
        <v>0</v>
      </c>
      <c r="W174" s="97">
        <f>IF(ISNA(MATCH($N174,'Overlap Study'!AT$62:AT$157,0)),0,1)</f>
        <v>1</v>
      </c>
      <c r="X174" s="97">
        <f>IF(ISNA(MATCH($N174,'Overlap Study'!AN$62:AN$157,0)),0,1)</f>
        <v>0</v>
      </c>
      <c r="Y174" s="106">
        <f>IF(ISNA(MATCH($N174,'Overlap Study'!AH$62:AH$157,0)),0,1)</f>
        <v>0</v>
      </c>
      <c r="Z174" s="97">
        <f>IF(ISNA(MATCH($N174,'Overlap Study'!AB$62:AB$157,0)),0,1)</f>
        <v>0</v>
      </c>
      <c r="AA174" s="97">
        <f>IF(ISNA(MATCH($N174,'Overlap Study'!V$62:V$157,0)),0,1)</f>
        <v>0</v>
      </c>
      <c r="AB174" s="97">
        <f>IF(ISNA(MATCH($N174,'Overlap Study'!P$62:P$157,0)),0,1)</f>
        <v>0</v>
      </c>
      <c r="AC174" s="97">
        <f>IF(ISNA(MATCH($N174,'Overlap Study'!H$53:H$132,0)),0,1)</f>
        <v>0</v>
      </c>
      <c r="AD174" s="106">
        <f>IF(ISNA(MATCH($N174,'Overlap Study'!B$53:B$100,0)),0,1)</f>
        <v>0</v>
      </c>
      <c r="AF174" s="98"/>
      <c r="AH174" s="196">
        <v>1073</v>
      </c>
      <c r="AI174" s="210">
        <f>SUM(AJ174:AS174)</f>
        <v>1</v>
      </c>
      <c r="AJ174" s="97">
        <f>IF(ISNA(MATCH($AH174,'Overlap Study'!$DY$186:$DY$245,0)),0,1)</f>
        <v>0</v>
      </c>
      <c r="AK174" s="97">
        <f>IF(ISNA(MATCH($AH174,'Overlap Study'!$DJ$186:$DJ$233,0)),0,1)</f>
        <v>0</v>
      </c>
      <c r="AL174" s="99">
        <f>IF(ISNA(MATCH($AH174,'Overlap Study'!$CU$186:$CU$233,0)),0,1)</f>
        <v>0</v>
      </c>
      <c r="AM174" s="99">
        <f>IF(ISNA(MATCH($AH174,'Overlap Study'!$CG$186:$CG$233,0)),0,1)</f>
        <v>0</v>
      </c>
      <c r="AN174" s="97">
        <f>IF(ISNA(MATCH($AH174,'Overlap Study'!$BU$186:$BU$233,0)),0,1)</f>
        <v>1</v>
      </c>
      <c r="AO174" s="97">
        <f>IF(ISNA(MATCH(AH174,'Overlap Study'!BJ$186:BJ$233,0)),0,1)</f>
        <v>0</v>
      </c>
      <c r="AP174" s="97">
        <f>IF(ISNA(MATCH($AH174,'Overlap Study'!AZ$186:AZ$233,0)),0,1)</f>
        <v>0</v>
      </c>
      <c r="AQ174" s="97">
        <f>IF(ISNA(MATCH($AH174,'Overlap Study'!AT$186:AT$233,0)),0,1)</f>
        <v>0</v>
      </c>
      <c r="AR174" s="97">
        <f>IF(ISNA(MATCH($AH174,'Overlap Study'!AN$186:AN$233,0)),0,1)</f>
        <v>0</v>
      </c>
      <c r="AS174" s="97">
        <f>IF(ISNA(MATCH($AH174,'Overlap Study'!AH$186:AH$233,0)),0,1)</f>
        <v>0</v>
      </c>
      <c r="AT174" s="97">
        <f>IF(ISNA(MATCH(AH174,'Overlap Study'!$AB$186:$AB$233,0)),0,1)</f>
        <v>0</v>
      </c>
      <c r="AU174" s="97">
        <f>IF(ISNA(MATCH($AH174,'Overlap Study'!$V$186:$V$233,0)),0,1)</f>
        <v>0</v>
      </c>
      <c r="AV174" s="97">
        <f>IF(ISNA(MATCH($AH174,'Overlap Study'!$P$186:$P$233,0)),0,1)</f>
        <v>0</v>
      </c>
      <c r="AW174" s="97"/>
      <c r="AX174" s="106"/>
    </row>
    <row r="175" spans="12:50" x14ac:dyDescent="0.2">
      <c r="L175" s="118">
        <f t="shared" si="12"/>
        <v>174</v>
      </c>
      <c r="N175" s="107">
        <v>1450</v>
      </c>
      <c r="O175" s="210">
        <f>SUM(P175:Y175)</f>
        <v>2</v>
      </c>
      <c r="P175" s="97">
        <f>IF(ISNA(MATCH(N175,'Overlap Study'!DY$62:DY$174,0)),0,1)</f>
        <v>0</v>
      </c>
      <c r="Q175" s="97">
        <f>IF(ISNA(MATCH(N175,'Overlap Study'!DJ$62:DJ$157,0)),0,1)</f>
        <v>0</v>
      </c>
      <c r="R175" s="99">
        <f>IF(ISNA(MATCH(N175,'Overlap Study'!CU$62:CU$157,0)),0,1)</f>
        <v>0</v>
      </c>
      <c r="S175" s="99">
        <f>IF(ISNA(MATCH(N175,'Overlap Study'!CG$62:CG$157,0)),0,1)</f>
        <v>0</v>
      </c>
      <c r="T175" s="97">
        <f>IF(ISNA(MATCH(N175,'Overlap Study'!BU$62:BU$157,0)),0,1)</f>
        <v>0</v>
      </c>
      <c r="U175" s="97">
        <f>IF(ISNA(MATCH(N175,'Overlap Study'!BJ$62:BJ$157,0)),0,1)</f>
        <v>0</v>
      </c>
      <c r="V175" s="97">
        <f>IF(ISNA(MATCH($N175,'Overlap Study'!AZ$62:AZ$157,0)),0,1)</f>
        <v>1</v>
      </c>
      <c r="W175" s="97">
        <f>IF(ISNA(MATCH($N175,'Overlap Study'!AT$62:AT$157,0)),0,1)</f>
        <v>0</v>
      </c>
      <c r="X175" s="97">
        <f>IF(ISNA(MATCH($N175,'Overlap Study'!AN$62:AN$157,0)),0,1)</f>
        <v>0</v>
      </c>
      <c r="Y175" s="106">
        <f>IF(ISNA(MATCH($N175,'Overlap Study'!AH$62:AH$157,0)),0,1)</f>
        <v>1</v>
      </c>
      <c r="Z175" s="97">
        <f>IF(ISNA(MATCH($N175,'Overlap Study'!AB$62:AB$157,0)),0,1)</f>
        <v>0</v>
      </c>
      <c r="AA175" s="97">
        <f>IF(ISNA(MATCH($N175,'Overlap Study'!V$62:V$157,0)),0,1)</f>
        <v>0</v>
      </c>
      <c r="AB175" s="97">
        <f>IF(ISNA(MATCH($N175,'Overlap Study'!P$62:P$157,0)),0,1)</f>
        <v>0</v>
      </c>
      <c r="AC175" s="97">
        <f>IF(ISNA(MATCH($N175,'Overlap Study'!H$53:H$132,0)),0,1)</f>
        <v>0</v>
      </c>
      <c r="AD175" s="106">
        <f>IF(ISNA(MATCH($N175,'Overlap Study'!B$53:B$100,0)),0,1)</f>
        <v>0</v>
      </c>
      <c r="AF175" s="98"/>
      <c r="AH175" s="196">
        <v>1086</v>
      </c>
      <c r="AI175" s="210">
        <f>SUM(AJ175:AS175)</f>
        <v>1</v>
      </c>
      <c r="AJ175" s="97">
        <f>IF(ISNA(MATCH($AH175,'Overlap Study'!$DY$186:$DY$245,0)),0,1)</f>
        <v>0</v>
      </c>
      <c r="AK175" s="97">
        <f>IF(ISNA(MATCH($AH175,'Overlap Study'!$DJ$186:$DJ$233,0)),0,1)</f>
        <v>0</v>
      </c>
      <c r="AL175" s="99">
        <f>IF(ISNA(MATCH($AH175,'Overlap Study'!$CU$186:$CU$233,0)),0,1)</f>
        <v>0</v>
      </c>
      <c r="AM175" s="99">
        <f>IF(ISNA(MATCH($AH175,'Overlap Study'!$CG$186:$CG$233,0)),0,1)</f>
        <v>0</v>
      </c>
      <c r="AN175" s="97">
        <f>IF(ISNA(MATCH($AH175,'Overlap Study'!$BU$186:$BU$233,0)),0,1)</f>
        <v>1</v>
      </c>
      <c r="AO175" s="97">
        <f>IF(ISNA(MATCH(AH175,'Overlap Study'!BJ$186:BJ$233,0)),0,1)</f>
        <v>0</v>
      </c>
      <c r="AP175" s="97">
        <f>IF(ISNA(MATCH($AH175,'Overlap Study'!AZ$186:AZ$233,0)),0,1)</f>
        <v>0</v>
      </c>
      <c r="AQ175" s="97">
        <f>IF(ISNA(MATCH($AH175,'Overlap Study'!AT$186:AT$233,0)),0,1)</f>
        <v>0</v>
      </c>
      <c r="AR175" s="97">
        <f>IF(ISNA(MATCH($AH175,'Overlap Study'!AN$186:AN$233,0)),0,1)</f>
        <v>0</v>
      </c>
      <c r="AS175" s="97">
        <f>IF(ISNA(MATCH($AH175,'Overlap Study'!AH$186:AH$233,0)),0,1)</f>
        <v>0</v>
      </c>
      <c r="AT175" s="97">
        <f>IF(ISNA(MATCH(AH175,'Overlap Study'!$AB$186:$AB$233,0)),0,1)</f>
        <v>0</v>
      </c>
      <c r="AU175" s="97">
        <f>IF(ISNA(MATCH($AH175,'Overlap Study'!$V$186:$V$233,0)),0,1)</f>
        <v>0</v>
      </c>
      <c r="AV175" s="97">
        <f>IF(ISNA(MATCH($AH175,'Overlap Study'!$P$186:$P$233,0)),0,1)</f>
        <v>0</v>
      </c>
      <c r="AW175" s="97"/>
      <c r="AX175" s="106"/>
    </row>
    <row r="176" spans="12:50" x14ac:dyDescent="0.2">
      <c r="L176" s="118">
        <f t="shared" si="12"/>
        <v>175</v>
      </c>
      <c r="N176" s="107">
        <v>1516</v>
      </c>
      <c r="O176" s="210">
        <f>SUM(P176:Y176)</f>
        <v>2</v>
      </c>
      <c r="P176" s="97">
        <f>IF(ISNA(MATCH(N176,'Overlap Study'!DY$62:DY$174,0)),0,1)</f>
        <v>0</v>
      </c>
      <c r="Q176" s="97">
        <f>IF(ISNA(MATCH(N176,'Overlap Study'!DJ$62:DJ$157,0)),0,1)</f>
        <v>0</v>
      </c>
      <c r="R176" s="99">
        <f>IF(ISNA(MATCH(N176,'Overlap Study'!CU$62:CU$157,0)),0,1)</f>
        <v>0</v>
      </c>
      <c r="S176" s="99">
        <f>IF(ISNA(MATCH(N176,'Overlap Study'!CG$62:CG$157,0)),0,1)</f>
        <v>0</v>
      </c>
      <c r="T176" s="97">
        <f>IF(ISNA(MATCH(N176,'Overlap Study'!BU$62:BU$157,0)),0,1)</f>
        <v>0</v>
      </c>
      <c r="U176" s="97">
        <f>IF(ISNA(MATCH(N176,'Overlap Study'!BJ$62:BJ$157,0)),0,1)</f>
        <v>1</v>
      </c>
      <c r="V176" s="97">
        <f>IF(ISNA(MATCH($N176,'Overlap Study'!AZ$62:AZ$157,0)),0,1)</f>
        <v>0</v>
      </c>
      <c r="W176" s="97">
        <f>IF(ISNA(MATCH($N176,'Overlap Study'!AT$62:AT$157,0)),0,1)</f>
        <v>1</v>
      </c>
      <c r="X176" s="97">
        <f>IF(ISNA(MATCH($N176,'Overlap Study'!AN$62:AN$157,0)),0,1)</f>
        <v>0</v>
      </c>
      <c r="Y176" s="106">
        <f>IF(ISNA(MATCH($N176,'Overlap Study'!AH$62:AH$157,0)),0,1)</f>
        <v>0</v>
      </c>
      <c r="Z176" s="97">
        <f>IF(ISNA(MATCH($N176,'Overlap Study'!AB$62:AB$157,0)),0,1)</f>
        <v>0</v>
      </c>
      <c r="AA176" s="97">
        <f>IF(ISNA(MATCH($N176,'Overlap Study'!V$62:V$157,0)),0,1)</f>
        <v>0</v>
      </c>
      <c r="AB176" s="97">
        <f>IF(ISNA(MATCH($N176,'Overlap Study'!P$62:P$157,0)),0,1)</f>
        <v>0</v>
      </c>
      <c r="AC176" s="97">
        <f>IF(ISNA(MATCH($N176,'Overlap Study'!H$53:H$132,0)),0,1)</f>
        <v>0</v>
      </c>
      <c r="AD176" s="106">
        <f>IF(ISNA(MATCH($N176,'Overlap Study'!B$53:B$100,0)),0,1)</f>
        <v>0</v>
      </c>
      <c r="AF176" s="98"/>
      <c r="AH176" s="196">
        <v>1089</v>
      </c>
      <c r="AI176" s="210">
        <f>SUM(AJ176:AS176)</f>
        <v>1</v>
      </c>
      <c r="AJ176" s="97">
        <f>IF(ISNA(MATCH($AH176,'Overlap Study'!$DY$186:$DY$245,0)),0,1)</f>
        <v>0</v>
      </c>
      <c r="AK176" s="97">
        <f>IF(ISNA(MATCH($AH176,'Overlap Study'!$DJ$186:$DJ$233,0)),0,1)</f>
        <v>0</v>
      </c>
      <c r="AL176" s="99">
        <f>IF(ISNA(MATCH($AH176,'Overlap Study'!$CU$186:$CU$233,0)),0,1)</f>
        <v>0</v>
      </c>
      <c r="AM176" s="99">
        <f>IF(ISNA(MATCH($AH176,'Overlap Study'!$CG$186:$CG$233,0)),0,1)</f>
        <v>0</v>
      </c>
      <c r="AN176" s="97">
        <f>IF(ISNA(MATCH($AH176,'Overlap Study'!$BU$186:$BU$233,0)),0,1)</f>
        <v>0</v>
      </c>
      <c r="AO176" s="97">
        <f>IF(ISNA(MATCH(AH176,'Overlap Study'!BJ$186:BJ$233,0)),0,1)</f>
        <v>0</v>
      </c>
      <c r="AP176" s="97">
        <f>IF(ISNA(MATCH($AH176,'Overlap Study'!AZ$186:AZ$233,0)),0,1)</f>
        <v>1</v>
      </c>
      <c r="AQ176" s="97">
        <f>IF(ISNA(MATCH($AH176,'Overlap Study'!AT$186:AT$233,0)),0,1)</f>
        <v>0</v>
      </c>
      <c r="AR176" s="97">
        <f>IF(ISNA(MATCH($AH176,'Overlap Study'!AN$186:AN$233,0)),0,1)</f>
        <v>0</v>
      </c>
      <c r="AS176" s="97">
        <f>IF(ISNA(MATCH($AH176,'Overlap Study'!AH$186:AH$233,0)),0,1)</f>
        <v>0</v>
      </c>
      <c r="AT176" s="97">
        <f>IF(ISNA(MATCH(AH176,'Overlap Study'!$AB$186:$AB$233,0)),0,1)</f>
        <v>0</v>
      </c>
      <c r="AU176" s="97">
        <f>IF(ISNA(MATCH($AH176,'Overlap Study'!$V$186:$V$233,0)),0,1)</f>
        <v>0</v>
      </c>
      <c r="AV176" s="97">
        <f>IF(ISNA(MATCH($AH176,'Overlap Study'!$P$186:$P$233,0)),0,1)</f>
        <v>0</v>
      </c>
      <c r="AW176" s="97"/>
      <c r="AX176" s="106"/>
    </row>
    <row r="177" spans="12:50" x14ac:dyDescent="0.2">
      <c r="L177" s="118">
        <f t="shared" si="12"/>
        <v>176</v>
      </c>
      <c r="N177" s="105">
        <v>1523</v>
      </c>
      <c r="O177" s="210">
        <f>SUM(P177:Y177)</f>
        <v>2</v>
      </c>
      <c r="P177" s="97">
        <f>IF(ISNA(MATCH(N177,'Overlap Study'!DY$62:DY$174,0)),0,1)</f>
        <v>0</v>
      </c>
      <c r="Q177" s="97">
        <f>IF(ISNA(MATCH(N177,'Overlap Study'!DJ$62:DJ$157,0)),0,1)</f>
        <v>0</v>
      </c>
      <c r="R177" s="99">
        <f>IF(ISNA(MATCH(N177,'Overlap Study'!CU$62:CU$157,0)),0,1)</f>
        <v>0</v>
      </c>
      <c r="S177" s="99">
        <f>IF(ISNA(MATCH(N177,'Overlap Study'!CG$62:CG$157,0)),0,1)</f>
        <v>0</v>
      </c>
      <c r="T177" s="97">
        <f>IF(ISNA(MATCH(N177,'Overlap Study'!BU$62:BU$157,0)),0,1)</f>
        <v>0</v>
      </c>
      <c r="U177" s="97">
        <f>IF(ISNA(MATCH(N177,'Overlap Study'!BJ$62:BJ$157,0)),0,1)</f>
        <v>0</v>
      </c>
      <c r="V177" s="97">
        <f>IF(ISNA(MATCH($N177,'Overlap Study'!AZ$62:AZ$157,0)),0,1)</f>
        <v>0</v>
      </c>
      <c r="W177" s="97">
        <f>IF(ISNA(MATCH($N177,'Overlap Study'!AT$62:AT$157,0)),0,1)</f>
        <v>1</v>
      </c>
      <c r="X177" s="97">
        <f>IF(ISNA(MATCH($N177,'Overlap Study'!AN$62:AN$157,0)),0,1)</f>
        <v>1</v>
      </c>
      <c r="Y177" s="106">
        <f>IF(ISNA(MATCH($N177,'Overlap Study'!AH$62:AH$157,0)),0,1)</f>
        <v>0</v>
      </c>
      <c r="Z177" s="97">
        <f>IF(ISNA(MATCH($N177,'Overlap Study'!AB$62:AB$157,0)),0,1)</f>
        <v>0</v>
      </c>
      <c r="AA177" s="97">
        <f>IF(ISNA(MATCH($N177,'Overlap Study'!V$62:V$157,0)),0,1)</f>
        <v>0</v>
      </c>
      <c r="AB177" s="97">
        <f>IF(ISNA(MATCH($N177,'Overlap Study'!P$62:P$157,0)),0,1)</f>
        <v>0</v>
      </c>
      <c r="AC177" s="97">
        <f>IF(ISNA(MATCH($N177,'Overlap Study'!H$53:H$132,0)),0,1)</f>
        <v>0</v>
      </c>
      <c r="AD177" s="106">
        <f>IF(ISNA(MATCH($N177,'Overlap Study'!B$53:B$100,0)),0,1)</f>
        <v>0</v>
      </c>
      <c r="AF177" s="98"/>
      <c r="AH177" s="196">
        <v>1102</v>
      </c>
      <c r="AI177" s="210">
        <f>SUM(AJ177:AS177)</f>
        <v>1</v>
      </c>
      <c r="AJ177" s="97">
        <f>IF(ISNA(MATCH($AH177,'Overlap Study'!$DY$186:$DY$245,0)),0,1)</f>
        <v>0</v>
      </c>
      <c r="AK177" s="97">
        <f>IF(ISNA(MATCH($AH177,'Overlap Study'!$DJ$186:$DJ$233,0)),0,1)</f>
        <v>0</v>
      </c>
      <c r="AL177" s="99">
        <f>IF(ISNA(MATCH($AH177,'Overlap Study'!$CU$186:$CU$233,0)),0,1)</f>
        <v>0</v>
      </c>
      <c r="AM177" s="99">
        <f>IF(ISNA(MATCH($AH177,'Overlap Study'!$CG$186:$CG$233,0)),0,1)</f>
        <v>0</v>
      </c>
      <c r="AN177" s="97">
        <f>IF(ISNA(MATCH($AH177,'Overlap Study'!$BU$186:$BU$233,0)),0,1)</f>
        <v>0</v>
      </c>
      <c r="AO177" s="97">
        <f>IF(ISNA(MATCH(AH177,'Overlap Study'!BJ$186:BJ$233,0)),0,1)</f>
        <v>0</v>
      </c>
      <c r="AP177" s="97">
        <f>IF(ISNA(MATCH($AH177,'Overlap Study'!AZ$186:AZ$233,0)),0,1)</f>
        <v>0</v>
      </c>
      <c r="AQ177" s="97">
        <f>IF(ISNA(MATCH($AH177,'Overlap Study'!AT$186:AT$233,0)),0,1)</f>
        <v>1</v>
      </c>
      <c r="AR177" s="97">
        <f>IF(ISNA(MATCH($AH177,'Overlap Study'!AN$186:AN$233,0)),0,1)</f>
        <v>0</v>
      </c>
      <c r="AS177" s="97">
        <f>IF(ISNA(MATCH($AH177,'Overlap Study'!AH$186:AH$233,0)),0,1)</f>
        <v>0</v>
      </c>
      <c r="AT177" s="97">
        <f>IF(ISNA(MATCH(AH177,'Overlap Study'!$AB$186:$AB$233,0)),0,1)</f>
        <v>0</v>
      </c>
      <c r="AU177" s="97">
        <f>IF(ISNA(MATCH($AH177,'Overlap Study'!$V$186:$V$233,0)),0,1)</f>
        <v>0</v>
      </c>
      <c r="AV177" s="97">
        <f>IF(ISNA(MATCH($AH177,'Overlap Study'!$P$186:$P$233,0)),0,1)</f>
        <v>0</v>
      </c>
      <c r="AW177" s="97"/>
      <c r="AX177" s="106"/>
    </row>
    <row r="178" spans="12:50" x14ac:dyDescent="0.2">
      <c r="L178" s="118">
        <f t="shared" si="12"/>
        <v>177</v>
      </c>
      <c r="N178" s="204">
        <v>1622</v>
      </c>
      <c r="O178" s="210">
        <f>SUM(P178:Y178)</f>
        <v>2</v>
      </c>
      <c r="P178" s="97">
        <f>IF(ISNA(MATCH(N178,'Overlap Study'!DY$62:DY$174,0)),0,1)</f>
        <v>0</v>
      </c>
      <c r="Q178" s="97">
        <f>IF(ISNA(MATCH(N178,'Overlap Study'!DJ$62:DJ$157,0)),0,1)</f>
        <v>0</v>
      </c>
      <c r="R178" s="99">
        <f>IF(ISNA(MATCH(N178,'Overlap Study'!CU$62:CU$157,0)),0,1)</f>
        <v>0</v>
      </c>
      <c r="S178" s="99">
        <f>IF(ISNA(MATCH(N178,'Overlap Study'!CG$62:CG$157,0)),0,1)</f>
        <v>0</v>
      </c>
      <c r="T178" s="97">
        <f>IF(ISNA(MATCH(N178,'Overlap Study'!BU$62:BU$157,0)),0,1)</f>
        <v>1</v>
      </c>
      <c r="U178" s="97">
        <f>IF(ISNA(MATCH(N178,'Overlap Study'!BJ$62:BJ$157,0)),0,1)</f>
        <v>1</v>
      </c>
      <c r="V178" s="97">
        <f>IF(ISNA(MATCH($N178,'Overlap Study'!AZ$62:AZ$157,0)),0,1)</f>
        <v>0</v>
      </c>
      <c r="W178" s="97">
        <f>IF(ISNA(MATCH($N178,'Overlap Study'!AT$62:AT$157,0)),0,1)</f>
        <v>0</v>
      </c>
      <c r="X178" s="97">
        <f>IF(ISNA(MATCH($N178,'Overlap Study'!AN$62:AN$157,0)),0,1)</f>
        <v>0</v>
      </c>
      <c r="Y178" s="106">
        <f>IF(ISNA(MATCH($N178,'Overlap Study'!AH$62:AH$157,0)),0,1)</f>
        <v>0</v>
      </c>
      <c r="Z178" s="97">
        <f>IF(ISNA(MATCH($N178,'Overlap Study'!AB$62:AB$157,0)),0,1)</f>
        <v>0</v>
      </c>
      <c r="AA178" s="97">
        <f>IF(ISNA(MATCH($N178,'Overlap Study'!V$62:V$157,0)),0,1)</f>
        <v>0</v>
      </c>
      <c r="AB178" s="97">
        <f>IF(ISNA(MATCH($N178,'Overlap Study'!P$62:P$157,0)),0,1)</f>
        <v>0</v>
      </c>
      <c r="AC178" s="97">
        <f>IF(ISNA(MATCH($N178,'Overlap Study'!H$53:H$132,0)),0,1)</f>
        <v>0</v>
      </c>
      <c r="AD178" s="106">
        <f>IF(ISNA(MATCH($N178,'Overlap Study'!B$53:B$100,0)),0,1)</f>
        <v>0</v>
      </c>
      <c r="AF178" s="98"/>
      <c r="AH178" s="196">
        <v>1108</v>
      </c>
      <c r="AI178" s="210">
        <f>SUM(AJ178:AS178)</f>
        <v>1</v>
      </c>
      <c r="AJ178" s="97">
        <f>IF(ISNA(MATCH($AH178,'Overlap Study'!$DY$186:$DY$245,0)),0,1)</f>
        <v>0</v>
      </c>
      <c r="AK178" s="97">
        <f>IF(ISNA(MATCH($AH178,'Overlap Study'!$DJ$186:$DJ$233,0)),0,1)</f>
        <v>0</v>
      </c>
      <c r="AL178" s="99">
        <f>IF(ISNA(MATCH($AH178,'Overlap Study'!$CU$186:$CU$233,0)),0,1)</f>
        <v>0</v>
      </c>
      <c r="AM178" s="99">
        <f>IF(ISNA(MATCH($AH178,'Overlap Study'!$CG$186:$CG$233,0)),0,1)</f>
        <v>0</v>
      </c>
      <c r="AN178" s="97">
        <f>IF(ISNA(MATCH($AH178,'Overlap Study'!$BU$186:$BU$233,0)),0,1)</f>
        <v>0</v>
      </c>
      <c r="AO178" s="97">
        <f>IF(ISNA(MATCH(AH178,'Overlap Study'!BJ$186:BJ$233,0)),0,1)</f>
        <v>0</v>
      </c>
      <c r="AP178" s="97">
        <f>IF(ISNA(MATCH($AH178,'Overlap Study'!AZ$186:AZ$233,0)),0,1)</f>
        <v>0</v>
      </c>
      <c r="AQ178" s="97">
        <f>IF(ISNA(MATCH($AH178,'Overlap Study'!AT$186:AT$233,0)),0,1)</f>
        <v>0</v>
      </c>
      <c r="AR178" s="97">
        <f>IF(ISNA(MATCH($AH178,'Overlap Study'!AN$186:AN$233,0)),0,1)</f>
        <v>0</v>
      </c>
      <c r="AS178" s="97">
        <f>IF(ISNA(MATCH($AH178,'Overlap Study'!AH$186:AH$233,0)),0,1)</f>
        <v>1</v>
      </c>
      <c r="AT178" s="97">
        <f>IF(ISNA(MATCH(AH178,'Overlap Study'!$AB$186:$AB$233,0)),0,1)</f>
        <v>0</v>
      </c>
      <c r="AU178" s="97">
        <f>IF(ISNA(MATCH($AH178,'Overlap Study'!$V$186:$V$233,0)),0,1)</f>
        <v>0</v>
      </c>
      <c r="AV178" s="97">
        <f>IF(ISNA(MATCH($AH178,'Overlap Study'!$P$186:$P$233,0)),0,1)</f>
        <v>0</v>
      </c>
      <c r="AW178" s="97"/>
      <c r="AX178" s="106"/>
    </row>
    <row r="179" spans="12:50" x14ac:dyDescent="0.2">
      <c r="L179" s="118">
        <f t="shared" si="12"/>
        <v>178</v>
      </c>
      <c r="N179" s="105">
        <v>1640</v>
      </c>
      <c r="O179" s="210">
        <f>SUM(P179:Y179)</f>
        <v>2</v>
      </c>
      <c r="P179" s="97">
        <f>IF(ISNA(MATCH(N179,'Overlap Study'!DY$62:DY$174,0)),0,1)</f>
        <v>1</v>
      </c>
      <c r="Q179" s="97">
        <f>IF(ISNA(MATCH(N179,'Overlap Study'!DJ$62:DJ$157,0)),0,1)</f>
        <v>1</v>
      </c>
      <c r="R179" s="99">
        <f>IF(ISNA(MATCH(N179,'Overlap Study'!CU$62:CU$157,0)),0,1)</f>
        <v>0</v>
      </c>
      <c r="S179" s="99">
        <f>IF(ISNA(MATCH(N179,'Overlap Study'!CG$62:CG$157,0)),0,1)</f>
        <v>0</v>
      </c>
      <c r="T179" s="97">
        <f>IF(ISNA(MATCH(N179,'Overlap Study'!BU$62:BU$157,0)),0,1)</f>
        <v>0</v>
      </c>
      <c r="U179" s="97">
        <f>IF(ISNA(MATCH(N179,'Overlap Study'!BJ$62:BJ$157,0)),0,1)</f>
        <v>0</v>
      </c>
      <c r="V179" s="97">
        <f>IF(ISNA(MATCH($N179,'Overlap Study'!AZ$62:AZ$157,0)),0,1)</f>
        <v>0</v>
      </c>
      <c r="W179" s="97">
        <f>IF(ISNA(MATCH($N179,'Overlap Study'!AT$62:AT$157,0)),0,1)</f>
        <v>0</v>
      </c>
      <c r="X179" s="97">
        <f>IF(ISNA(MATCH($N179,'Overlap Study'!AN$62:AN$157,0)),0,1)</f>
        <v>0</v>
      </c>
      <c r="Y179" s="106">
        <f>IF(ISNA(MATCH($N179,'Overlap Study'!AH$62:AH$157,0)),0,1)</f>
        <v>0</v>
      </c>
      <c r="Z179" s="97">
        <f>IF(ISNA(MATCH($N179,'Overlap Study'!AB$62:AB$157,0)),0,1)</f>
        <v>0</v>
      </c>
      <c r="AA179" s="97">
        <f>IF(ISNA(MATCH($N179,'Overlap Study'!V$62:V$157,0)),0,1)</f>
        <v>0</v>
      </c>
      <c r="AB179" s="97">
        <f>IF(ISNA(MATCH($N179,'Overlap Study'!P$62:P$157,0)),0,1)</f>
        <v>0</v>
      </c>
      <c r="AC179" s="97">
        <f>IF(ISNA(MATCH($N179,'Overlap Study'!H$53:H$132,0)),0,1)</f>
        <v>0</v>
      </c>
      <c r="AD179" s="106">
        <f>IF(ISNA(MATCH($N179,'Overlap Study'!B$53:B$100,0)),0,1)</f>
        <v>0</v>
      </c>
      <c r="AF179" s="98"/>
      <c r="AH179" s="196">
        <v>1138</v>
      </c>
      <c r="AI179" s="210">
        <f>SUM(AJ179:AS179)</f>
        <v>1</v>
      </c>
      <c r="AJ179" s="97">
        <f>IF(ISNA(MATCH($AH179,'Overlap Study'!$DY$186:$DY$245,0)),0,1)</f>
        <v>0</v>
      </c>
      <c r="AK179" s="97">
        <f>IF(ISNA(MATCH($AH179,'Overlap Study'!$DJ$186:$DJ$233,0)),0,1)</f>
        <v>0</v>
      </c>
      <c r="AL179" s="99">
        <f>IF(ISNA(MATCH($AH179,'Overlap Study'!$CU$186:$CU$233,0)),0,1)</f>
        <v>0</v>
      </c>
      <c r="AM179" s="99">
        <f>IF(ISNA(MATCH($AH179,'Overlap Study'!$CG$186:$CG$233,0)),0,1)</f>
        <v>0</v>
      </c>
      <c r="AN179" s="97">
        <f>IF(ISNA(MATCH($AH179,'Overlap Study'!$BU$186:$BU$233,0)),0,1)</f>
        <v>0</v>
      </c>
      <c r="AO179" s="97">
        <f>IF(ISNA(MATCH(AH179,'Overlap Study'!BJ$186:BJ$233,0)),0,1)</f>
        <v>0</v>
      </c>
      <c r="AP179" s="97">
        <f>IF(ISNA(MATCH($AH179,'Overlap Study'!AZ$186:AZ$233,0)),0,1)</f>
        <v>0</v>
      </c>
      <c r="AQ179" s="97">
        <f>IF(ISNA(MATCH($AH179,'Overlap Study'!AT$186:AT$233,0)),0,1)</f>
        <v>0</v>
      </c>
      <c r="AR179" s="97">
        <f>IF(ISNA(MATCH($AH179,'Overlap Study'!AN$186:AN$233,0)),0,1)</f>
        <v>1</v>
      </c>
      <c r="AS179" s="97">
        <f>IF(ISNA(MATCH($AH179,'Overlap Study'!AH$186:AH$233,0)),0,1)</f>
        <v>0</v>
      </c>
      <c r="AT179" s="97">
        <f>IF(ISNA(MATCH(AH179,'Overlap Study'!$AB$186:$AB$233,0)),0,1)</f>
        <v>0</v>
      </c>
      <c r="AU179" s="97">
        <f>IF(ISNA(MATCH($AH179,'Overlap Study'!$V$186:$V$233,0)),0,1)</f>
        <v>0</v>
      </c>
      <c r="AV179" s="97">
        <f>IF(ISNA(MATCH($AH179,'Overlap Study'!$P$186:$P$233,0)),0,1)</f>
        <v>0</v>
      </c>
      <c r="AW179" s="97"/>
      <c r="AX179" s="106"/>
    </row>
    <row r="180" spans="12:50" x14ac:dyDescent="0.2">
      <c r="L180" s="118">
        <f t="shared" si="12"/>
        <v>179</v>
      </c>
      <c r="N180" s="105">
        <v>1649</v>
      </c>
      <c r="O180" s="210">
        <f>SUM(P180:Y180)</f>
        <v>2</v>
      </c>
      <c r="P180" s="97">
        <f>IF(ISNA(MATCH(N180,'Overlap Study'!DY$62:DY$174,0)),0,1)</f>
        <v>0</v>
      </c>
      <c r="Q180" s="97">
        <f>IF(ISNA(MATCH(N180,'Overlap Study'!DJ$62:DJ$157,0)),0,1)</f>
        <v>0</v>
      </c>
      <c r="R180" s="99">
        <f>IF(ISNA(MATCH(N180,'Overlap Study'!CU$62:CU$157,0)),0,1)</f>
        <v>0</v>
      </c>
      <c r="S180" s="99">
        <f>IF(ISNA(MATCH(N180,'Overlap Study'!CG$62:CG$157,0)),0,1)</f>
        <v>0</v>
      </c>
      <c r="T180" s="97">
        <f>IF(ISNA(MATCH(N180,'Overlap Study'!BU$62:BU$157,0)),0,1)</f>
        <v>0</v>
      </c>
      <c r="U180" s="97">
        <f>IF(ISNA(MATCH(N180,'Overlap Study'!BJ$62:BJ$157,0)),0,1)</f>
        <v>1</v>
      </c>
      <c r="V180" s="97">
        <f>IF(ISNA(MATCH($N180,'Overlap Study'!AZ$62:AZ$157,0)),0,1)</f>
        <v>1</v>
      </c>
      <c r="W180" s="97">
        <f>IF(ISNA(MATCH($N180,'Overlap Study'!AT$62:AT$157,0)),0,1)</f>
        <v>0</v>
      </c>
      <c r="X180" s="97">
        <f>IF(ISNA(MATCH($N180,'Overlap Study'!AN$62:AN$157,0)),0,1)</f>
        <v>0</v>
      </c>
      <c r="Y180" s="106">
        <f>IF(ISNA(MATCH($N180,'Overlap Study'!AH$62:AH$157,0)),0,1)</f>
        <v>0</v>
      </c>
      <c r="Z180" s="97">
        <f>IF(ISNA(MATCH($N180,'Overlap Study'!AB$62:AB$157,0)),0,1)</f>
        <v>0</v>
      </c>
      <c r="AA180" s="97">
        <f>IF(ISNA(MATCH($N180,'Overlap Study'!V$62:V$157,0)),0,1)</f>
        <v>0</v>
      </c>
      <c r="AB180" s="97">
        <f>IF(ISNA(MATCH($N180,'Overlap Study'!P$62:P$157,0)),0,1)</f>
        <v>0</v>
      </c>
      <c r="AC180" s="97">
        <f>IF(ISNA(MATCH($N180,'Overlap Study'!H$53:H$132,0)),0,1)</f>
        <v>0</v>
      </c>
      <c r="AD180" s="106">
        <f>IF(ISNA(MATCH($N180,'Overlap Study'!B$53:B$100,0)),0,1)</f>
        <v>0</v>
      </c>
      <c r="AF180" s="98"/>
      <c r="AH180" s="196">
        <v>1139</v>
      </c>
      <c r="AI180" s="210">
        <f>SUM(AJ180:AS180)</f>
        <v>1</v>
      </c>
      <c r="AJ180" s="97">
        <f>IF(ISNA(MATCH($AH180,'Overlap Study'!$DY$186:$DY$245,0)),0,1)</f>
        <v>0</v>
      </c>
      <c r="AK180" s="97">
        <f>IF(ISNA(MATCH($AH180,'Overlap Study'!$DJ$186:$DJ$233,0)),0,1)</f>
        <v>0</v>
      </c>
      <c r="AL180" s="99">
        <f>IF(ISNA(MATCH($AH180,'Overlap Study'!$CU$186:$CU$233,0)),0,1)</f>
        <v>0</v>
      </c>
      <c r="AM180" s="99">
        <f>IF(ISNA(MATCH($AH180,'Overlap Study'!$CG$186:$CG$233,0)),0,1)</f>
        <v>0</v>
      </c>
      <c r="AN180" s="97">
        <f>IF(ISNA(MATCH($AH180,'Overlap Study'!$BU$186:$BU$233,0)),0,1)</f>
        <v>0</v>
      </c>
      <c r="AO180" s="97">
        <f>IF(ISNA(MATCH(AH180,'Overlap Study'!BJ$186:BJ$233,0)),0,1)</f>
        <v>0</v>
      </c>
      <c r="AP180" s="97">
        <f>IF(ISNA(MATCH($AH180,'Overlap Study'!AZ$186:AZ$233,0)),0,1)</f>
        <v>0</v>
      </c>
      <c r="AQ180" s="97">
        <f>IF(ISNA(MATCH($AH180,'Overlap Study'!AT$186:AT$233,0)),0,1)</f>
        <v>0</v>
      </c>
      <c r="AR180" s="97">
        <f>IF(ISNA(MATCH($AH180,'Overlap Study'!AN$186:AN$233,0)),0,1)</f>
        <v>1</v>
      </c>
      <c r="AS180" s="97">
        <f>IF(ISNA(MATCH($AH180,'Overlap Study'!AH$186:AH$233,0)),0,1)</f>
        <v>0</v>
      </c>
      <c r="AT180" s="97">
        <f>IF(ISNA(MATCH(AH180,'Overlap Study'!$AB$186:$AB$233,0)),0,1)</f>
        <v>0</v>
      </c>
      <c r="AU180" s="97">
        <f>IF(ISNA(MATCH($AH180,'Overlap Study'!$V$186:$V$233,0)),0,1)</f>
        <v>0</v>
      </c>
      <c r="AV180" s="97">
        <f>IF(ISNA(MATCH($AH180,'Overlap Study'!$P$186:$P$233,0)),0,1)</f>
        <v>0</v>
      </c>
      <c r="AW180" s="97"/>
      <c r="AX180" s="106"/>
    </row>
    <row r="181" spans="12:50" x14ac:dyDescent="0.2">
      <c r="L181" s="118">
        <f t="shared" si="12"/>
        <v>180</v>
      </c>
      <c r="N181" s="105">
        <v>1671</v>
      </c>
      <c r="O181" s="210">
        <f>SUM(P181:Y181)</f>
        <v>2</v>
      </c>
      <c r="P181" s="97">
        <f>IF(ISNA(MATCH(N181,'Overlap Study'!DY$62:DY$174,0)),0,1)</f>
        <v>1</v>
      </c>
      <c r="Q181" s="97">
        <f>IF(ISNA(MATCH(N181,'Overlap Study'!DJ$62:DJ$157,0)),0,1)</f>
        <v>0</v>
      </c>
      <c r="R181" s="99">
        <f>IF(ISNA(MATCH(N181,'Overlap Study'!CU$62:CU$157,0)),0,1)</f>
        <v>1</v>
      </c>
      <c r="S181" s="99">
        <f>IF(ISNA(MATCH(N181,'Overlap Study'!CG$62:CG$157,0)),0,1)</f>
        <v>0</v>
      </c>
      <c r="T181" s="97">
        <f>IF(ISNA(MATCH(N181,'Overlap Study'!BU$62:BU$157,0)),0,1)</f>
        <v>0</v>
      </c>
      <c r="U181" s="97">
        <f>IF(ISNA(MATCH(N181,'Overlap Study'!BJ$62:BJ$157,0)),0,1)</f>
        <v>0</v>
      </c>
      <c r="V181" s="97">
        <f>IF(ISNA(MATCH($N181,'Overlap Study'!AZ$62:AZ$157,0)),0,1)</f>
        <v>0</v>
      </c>
      <c r="W181" s="97">
        <f>IF(ISNA(MATCH($N181,'Overlap Study'!AT$62:AT$157,0)),0,1)</f>
        <v>0</v>
      </c>
      <c r="X181" s="97">
        <f>IF(ISNA(MATCH($N181,'Overlap Study'!AN$62:AN$157,0)),0,1)</f>
        <v>0</v>
      </c>
      <c r="Y181" s="106">
        <f>IF(ISNA(MATCH($N181,'Overlap Study'!AH$62:AH$157,0)),0,1)</f>
        <v>0</v>
      </c>
      <c r="Z181" s="97">
        <f>IF(ISNA(MATCH($N181,'Overlap Study'!AB$62:AB$157,0)),0,1)</f>
        <v>0</v>
      </c>
      <c r="AA181" s="97">
        <f>IF(ISNA(MATCH($N181,'Overlap Study'!V$62:V$157,0)),0,1)</f>
        <v>0</v>
      </c>
      <c r="AB181" s="97">
        <f>IF(ISNA(MATCH($N181,'Overlap Study'!P$62:P$157,0)),0,1)</f>
        <v>0</v>
      </c>
      <c r="AC181" s="97">
        <f>IF(ISNA(MATCH($N181,'Overlap Study'!H$53:H$132,0)),0,1)</f>
        <v>0</v>
      </c>
      <c r="AD181" s="106">
        <f>IF(ISNA(MATCH($N181,'Overlap Study'!B$53:B$100,0)),0,1)</f>
        <v>0</v>
      </c>
      <c r="AF181" s="98"/>
      <c r="AH181" s="164">
        <v>1153</v>
      </c>
      <c r="AI181" s="210">
        <f>SUM(AJ181:AS181)</f>
        <v>1</v>
      </c>
      <c r="AJ181" s="97">
        <f>IF(ISNA(MATCH($AH181,'Overlap Study'!$DY$186:$DY$245,0)),0,1)</f>
        <v>1</v>
      </c>
      <c r="AK181" s="97">
        <f>IF(ISNA(MATCH($AH181,'Overlap Study'!$DJ$186:$DJ$233,0)),0,1)</f>
        <v>0</v>
      </c>
      <c r="AL181" s="99">
        <f>IF(ISNA(MATCH($AH181,'Overlap Study'!$CU$186:$CU$233,0)),0,1)</f>
        <v>0</v>
      </c>
      <c r="AM181" s="99">
        <f>IF(ISNA(MATCH($AH181,'Overlap Study'!$CG$186:$CG$233,0)),0,1)</f>
        <v>0</v>
      </c>
      <c r="AN181" s="97">
        <f>IF(ISNA(MATCH($AH181,'Overlap Study'!$BU$186:$BU$233,0)),0,1)</f>
        <v>0</v>
      </c>
      <c r="AO181" s="97">
        <f>IF(ISNA(MATCH(AH181,'Overlap Study'!BJ$186:BJ$233,0)),0,1)</f>
        <v>0</v>
      </c>
      <c r="AP181" s="97">
        <f>IF(ISNA(MATCH($AH181,'Overlap Study'!AZ$186:AZ$233,0)),0,1)</f>
        <v>0</v>
      </c>
      <c r="AQ181" s="97">
        <f>IF(ISNA(MATCH($AH181,'Overlap Study'!AT$186:AT$233,0)),0,1)</f>
        <v>0</v>
      </c>
      <c r="AR181" s="97">
        <f>IF(ISNA(MATCH($AH181,'Overlap Study'!AN$186:AN$233,0)),0,1)</f>
        <v>0</v>
      </c>
      <c r="AS181" s="97">
        <f>IF(ISNA(MATCH($AH181,'Overlap Study'!AH$186:AH$233,0)),0,1)</f>
        <v>0</v>
      </c>
      <c r="AT181" s="97">
        <f>IF(ISNA(MATCH(AH181,'Overlap Study'!$AB$186:$AB$233,0)),0,1)</f>
        <v>0</v>
      </c>
      <c r="AU181" s="97">
        <f>IF(ISNA(MATCH($AH181,'Overlap Study'!$V$186:$V$233,0)),0,1)</f>
        <v>0</v>
      </c>
      <c r="AV181" s="97">
        <f>IF(ISNA(MATCH($AH181,'Overlap Study'!$P$186:$P$233,0)),0,1)</f>
        <v>0</v>
      </c>
      <c r="AW181" s="97"/>
      <c r="AX181" s="106"/>
    </row>
    <row r="182" spans="12:50" x14ac:dyDescent="0.2">
      <c r="L182" s="118">
        <f t="shared" si="12"/>
        <v>181</v>
      </c>
      <c r="N182" s="105">
        <v>1680</v>
      </c>
      <c r="O182" s="210">
        <f>SUM(P182:Y182)</f>
        <v>2</v>
      </c>
      <c r="P182" s="97">
        <f>IF(ISNA(MATCH(N182,'Overlap Study'!DY$62:DY$174,0)),0,1)</f>
        <v>0</v>
      </c>
      <c r="Q182" s="97">
        <f>IF(ISNA(MATCH(N182,'Overlap Study'!DJ$62:DJ$157,0)),0,1)</f>
        <v>0</v>
      </c>
      <c r="R182" s="99">
        <f>IF(ISNA(MATCH(N182,'Overlap Study'!CU$62:CU$157,0)),0,1)</f>
        <v>0</v>
      </c>
      <c r="S182" s="99">
        <f>IF(ISNA(MATCH(N182,'Overlap Study'!CG$62:CG$157,0)),0,1)</f>
        <v>0</v>
      </c>
      <c r="T182" s="97">
        <f>IF(ISNA(MATCH(N182,'Overlap Study'!BU$62:BU$157,0)),0,1)</f>
        <v>0</v>
      </c>
      <c r="U182" s="97">
        <f>IF(ISNA(MATCH(N182,'Overlap Study'!BJ$62:BJ$157,0)),0,1)</f>
        <v>0</v>
      </c>
      <c r="V182" s="97">
        <f>IF(ISNA(MATCH($N182,'Overlap Study'!AZ$62:AZ$157,0)),0,1)</f>
        <v>0</v>
      </c>
      <c r="W182" s="97">
        <f>IF(ISNA(MATCH($N182,'Overlap Study'!AT$62:AT$157,0)),0,1)</f>
        <v>0</v>
      </c>
      <c r="X182" s="97">
        <f>IF(ISNA(MATCH($N182,'Overlap Study'!AN$62:AN$157,0)),0,1)</f>
        <v>1</v>
      </c>
      <c r="Y182" s="106">
        <f>IF(ISNA(MATCH($N182,'Overlap Study'!AH$62:AH$157,0)),0,1)</f>
        <v>1</v>
      </c>
      <c r="Z182" s="97">
        <f>IF(ISNA(MATCH($N182,'Overlap Study'!AB$62:AB$157,0)),0,1)</f>
        <v>0</v>
      </c>
      <c r="AA182" s="97">
        <f>IF(ISNA(MATCH($N182,'Overlap Study'!V$62:V$157,0)),0,1)</f>
        <v>0</v>
      </c>
      <c r="AB182" s="97">
        <f>IF(ISNA(MATCH($N182,'Overlap Study'!P$62:P$157,0)),0,1)</f>
        <v>0</v>
      </c>
      <c r="AC182" s="97">
        <f>IF(ISNA(MATCH($N182,'Overlap Study'!H$53:H$132,0)),0,1)</f>
        <v>0</v>
      </c>
      <c r="AD182" s="106">
        <f>IF(ISNA(MATCH($N182,'Overlap Study'!B$53:B$100,0)),0,1)</f>
        <v>0</v>
      </c>
      <c r="AF182" s="98"/>
      <c r="AH182" s="196">
        <v>1219</v>
      </c>
      <c r="AI182" s="210">
        <f>SUM(AJ182:AS182)</f>
        <v>1</v>
      </c>
      <c r="AJ182" s="97">
        <f>IF(ISNA(MATCH($AH182,'Overlap Study'!$DY$186:$DY$245,0)),0,1)</f>
        <v>0</v>
      </c>
      <c r="AK182" s="97">
        <f>IF(ISNA(MATCH($AH182,'Overlap Study'!$DJ$186:$DJ$233,0)),0,1)</f>
        <v>0</v>
      </c>
      <c r="AL182" s="99">
        <f>IF(ISNA(MATCH($AH182,'Overlap Study'!$CU$186:$CU$233,0)),0,1)</f>
        <v>0</v>
      </c>
      <c r="AM182" s="99">
        <f>IF(ISNA(MATCH($AH182,'Overlap Study'!$CG$186:$CG$233,0)),0,1)</f>
        <v>0</v>
      </c>
      <c r="AN182" s="97">
        <f>IF(ISNA(MATCH($AH182,'Overlap Study'!$BU$186:$BU$233,0)),0,1)</f>
        <v>0</v>
      </c>
      <c r="AO182" s="97">
        <f>IF(ISNA(MATCH(AH182,'Overlap Study'!BJ$186:BJ$233,0)),0,1)</f>
        <v>0</v>
      </c>
      <c r="AP182" s="97">
        <f>IF(ISNA(MATCH($AH182,'Overlap Study'!AZ$186:AZ$233,0)),0,1)</f>
        <v>0</v>
      </c>
      <c r="AQ182" s="97">
        <f>IF(ISNA(MATCH($AH182,'Overlap Study'!AT$186:AT$233,0)),0,1)</f>
        <v>0</v>
      </c>
      <c r="AR182" s="97">
        <f>IF(ISNA(MATCH($AH182,'Overlap Study'!AN$186:AN$233,0)),0,1)</f>
        <v>0</v>
      </c>
      <c r="AS182" s="97">
        <f>IF(ISNA(MATCH($AH182,'Overlap Study'!AH$186:AH$233,0)),0,1)</f>
        <v>1</v>
      </c>
      <c r="AT182" s="97">
        <f>IF(ISNA(MATCH(AH182,'Overlap Study'!$AB$186:$AB$233,0)),0,1)</f>
        <v>0</v>
      </c>
      <c r="AU182" s="97">
        <f>IF(ISNA(MATCH($AH182,'Overlap Study'!$V$186:$V$233,0)),0,1)</f>
        <v>0</v>
      </c>
      <c r="AV182" s="97">
        <f>IF(ISNA(MATCH($AH182,'Overlap Study'!$P$186:$P$233,0)),0,1)</f>
        <v>0</v>
      </c>
      <c r="AW182" s="97"/>
      <c r="AX182" s="106"/>
    </row>
    <row r="183" spans="12:50" x14ac:dyDescent="0.2">
      <c r="L183" s="118">
        <f t="shared" si="12"/>
        <v>182</v>
      </c>
      <c r="N183" s="107">
        <v>1741</v>
      </c>
      <c r="O183" s="210">
        <f>SUM(P183:Y183)</f>
        <v>2</v>
      </c>
      <c r="P183" s="97">
        <f>IF(ISNA(MATCH(N183,'Overlap Study'!DY$62:DY$174,0)),0,1)</f>
        <v>0</v>
      </c>
      <c r="Q183" s="97">
        <f>IF(ISNA(MATCH(N183,'Overlap Study'!DJ$62:DJ$157,0)),0,1)</f>
        <v>1</v>
      </c>
      <c r="R183" s="99">
        <f>IF(ISNA(MATCH(N183,'Overlap Study'!CU$62:CU$157,0)),0,1)</f>
        <v>1</v>
      </c>
      <c r="S183" s="99">
        <f>IF(ISNA(MATCH(N183,'Overlap Study'!CG$62:CG$157,0)),0,1)</f>
        <v>0</v>
      </c>
      <c r="T183" s="97">
        <f>IF(ISNA(MATCH(N183,'Overlap Study'!BU$62:BU$157,0)),0,1)</f>
        <v>0</v>
      </c>
      <c r="U183" s="97">
        <f>IF(ISNA(MATCH(N183,'Overlap Study'!BJ$62:BJ$157,0)),0,1)</f>
        <v>0</v>
      </c>
      <c r="V183" s="97">
        <f>IF(ISNA(MATCH($N183,'Overlap Study'!AZ$62:AZ$157,0)),0,1)</f>
        <v>0</v>
      </c>
      <c r="W183" s="97">
        <f>IF(ISNA(MATCH($N183,'Overlap Study'!AT$62:AT$157,0)),0,1)</f>
        <v>0</v>
      </c>
      <c r="X183" s="97">
        <f>IF(ISNA(MATCH($N183,'Overlap Study'!AN$62:AN$157,0)),0,1)</f>
        <v>0</v>
      </c>
      <c r="Y183" s="106">
        <f>IF(ISNA(MATCH($N183,'Overlap Study'!AH$62:AH$157,0)),0,1)</f>
        <v>0</v>
      </c>
      <c r="Z183" s="97">
        <f>IF(ISNA(MATCH($N183,'Overlap Study'!AB$62:AB$157,0)),0,1)</f>
        <v>0</v>
      </c>
      <c r="AA183" s="97">
        <f>IF(ISNA(MATCH($N183,'Overlap Study'!V$62:V$157,0)),0,1)</f>
        <v>0</v>
      </c>
      <c r="AB183" s="97">
        <f>IF(ISNA(MATCH($N183,'Overlap Study'!P$62:P$157,0)),0,1)</f>
        <v>0</v>
      </c>
      <c r="AC183" s="97">
        <f>IF(ISNA(MATCH($N183,'Overlap Study'!H$53:H$132,0)),0,1)</f>
        <v>0</v>
      </c>
      <c r="AD183" s="106">
        <f>IF(ISNA(MATCH($N183,'Overlap Study'!B$53:B$100,0)),0,1)</f>
        <v>0</v>
      </c>
      <c r="AF183" s="153"/>
      <c r="AH183" s="196">
        <v>1259</v>
      </c>
      <c r="AI183" s="210">
        <f>SUM(AJ183:AS183)</f>
        <v>1</v>
      </c>
      <c r="AJ183" s="97">
        <f>IF(ISNA(MATCH($AH183,'Overlap Study'!$DY$186:$DY$245,0)),0,1)</f>
        <v>0</v>
      </c>
      <c r="AK183" s="97">
        <f>IF(ISNA(MATCH($AH183,'Overlap Study'!$DJ$186:$DJ$233,0)),0,1)</f>
        <v>0</v>
      </c>
      <c r="AL183" s="99">
        <f>IF(ISNA(MATCH($AH183,'Overlap Study'!$CU$186:$CU$233,0)),0,1)</f>
        <v>0</v>
      </c>
      <c r="AM183" s="99">
        <f>IF(ISNA(MATCH($AH183,'Overlap Study'!$CG$186:$CG$233,0)),0,1)</f>
        <v>0</v>
      </c>
      <c r="AN183" s="97">
        <f>IF(ISNA(MATCH($AH183,'Overlap Study'!$BU$186:$BU$233,0)),0,1)</f>
        <v>0</v>
      </c>
      <c r="AO183" s="97">
        <f>IF(ISNA(MATCH(AH183,'Overlap Study'!BJ$186:BJ$233,0)),0,1)</f>
        <v>0</v>
      </c>
      <c r="AP183" s="97">
        <f>IF(ISNA(MATCH($AH183,'Overlap Study'!AZ$186:AZ$233,0)),0,1)</f>
        <v>0</v>
      </c>
      <c r="AQ183" s="97">
        <f>IF(ISNA(MATCH($AH183,'Overlap Study'!AT$186:AT$233,0)),0,1)</f>
        <v>0</v>
      </c>
      <c r="AR183" s="97">
        <f>IF(ISNA(MATCH($AH183,'Overlap Study'!AN$186:AN$233,0)),0,1)</f>
        <v>0</v>
      </c>
      <c r="AS183" s="97">
        <f>IF(ISNA(MATCH($AH183,'Overlap Study'!AH$186:AH$233,0)),0,1)</f>
        <v>1</v>
      </c>
      <c r="AT183" s="97">
        <f>IF(ISNA(MATCH(AH183,'Overlap Study'!$AB$186:$AB$233,0)),0,1)</f>
        <v>0</v>
      </c>
      <c r="AU183" s="97">
        <f>IF(ISNA(MATCH($AH183,'Overlap Study'!$V$186:$V$233,0)),0,1)</f>
        <v>0</v>
      </c>
      <c r="AV183" s="97">
        <f>IF(ISNA(MATCH($AH183,'Overlap Study'!$P$186:$P$233,0)),0,1)</f>
        <v>0</v>
      </c>
      <c r="AW183" s="97"/>
      <c r="AX183" s="106"/>
    </row>
    <row r="184" spans="12:50" x14ac:dyDescent="0.2">
      <c r="L184" s="118">
        <f t="shared" si="12"/>
        <v>183</v>
      </c>
      <c r="N184" s="105">
        <v>1816</v>
      </c>
      <c r="O184" s="210">
        <f>SUM(P184:Y184)</f>
        <v>2</v>
      </c>
      <c r="P184" s="97">
        <f>IF(ISNA(MATCH(N184,'Overlap Study'!DY$62:DY$174,0)),0,1)</f>
        <v>0</v>
      </c>
      <c r="Q184" s="97">
        <f>IF(ISNA(MATCH(N184,'Overlap Study'!DJ$62:DJ$157,0)),0,1)</f>
        <v>0</v>
      </c>
      <c r="R184" s="99">
        <f>IF(ISNA(MATCH(N184,'Overlap Study'!CU$62:CU$157,0)),0,1)</f>
        <v>0</v>
      </c>
      <c r="S184" s="99">
        <f>IF(ISNA(MATCH(N184,'Overlap Study'!CG$62:CG$157,0)),0,1)</f>
        <v>0</v>
      </c>
      <c r="T184" s="97">
        <f>IF(ISNA(MATCH(N184,'Overlap Study'!BU$62:BU$157,0)),0,1)</f>
        <v>0</v>
      </c>
      <c r="U184" s="97">
        <f>IF(ISNA(MATCH(N184,'Overlap Study'!BJ$62:BJ$157,0)),0,1)</f>
        <v>0</v>
      </c>
      <c r="V184" s="97">
        <f>IF(ISNA(MATCH($N184,'Overlap Study'!AZ$62:AZ$157,0)),0,1)</f>
        <v>0</v>
      </c>
      <c r="W184" s="97">
        <f>IF(ISNA(MATCH($N184,'Overlap Study'!AT$62:AT$157,0)),0,1)</f>
        <v>1</v>
      </c>
      <c r="X184" s="97">
        <f>IF(ISNA(MATCH($N184,'Overlap Study'!AN$62:AN$157,0)),0,1)</f>
        <v>1</v>
      </c>
      <c r="Y184" s="106">
        <f>IF(ISNA(MATCH($N184,'Overlap Study'!AH$62:AH$157,0)),0,1)</f>
        <v>0</v>
      </c>
      <c r="Z184" s="97">
        <f>IF(ISNA(MATCH($N184,'Overlap Study'!AB$62:AB$157,0)),0,1)</f>
        <v>0</v>
      </c>
      <c r="AA184" s="97">
        <f>IF(ISNA(MATCH($N184,'Overlap Study'!V$62:V$157,0)),0,1)</f>
        <v>0</v>
      </c>
      <c r="AB184" s="97">
        <f>IF(ISNA(MATCH($N184,'Overlap Study'!P$62:P$157,0)),0,1)</f>
        <v>0</v>
      </c>
      <c r="AC184" s="97">
        <f>IF(ISNA(MATCH($N184,'Overlap Study'!H$53:H$132,0)),0,1)</f>
        <v>0</v>
      </c>
      <c r="AD184" s="106">
        <f>IF(ISNA(MATCH($N184,'Overlap Study'!B$53:B$100,0)),0,1)</f>
        <v>0</v>
      </c>
      <c r="AF184" s="153"/>
      <c r="AH184" s="196">
        <v>1270</v>
      </c>
      <c r="AI184" s="210">
        <f>SUM(AJ184:AS184)</f>
        <v>1</v>
      </c>
      <c r="AJ184" s="97">
        <f>IF(ISNA(MATCH($AH184,'Overlap Study'!$DY$186:$DY$245,0)),0,1)</f>
        <v>0</v>
      </c>
      <c r="AK184" s="97">
        <f>IF(ISNA(MATCH($AH184,'Overlap Study'!$DJ$186:$DJ$233,0)),0,1)</f>
        <v>0</v>
      </c>
      <c r="AL184" s="99">
        <f>IF(ISNA(MATCH($AH184,'Overlap Study'!$CU$186:$CU$233,0)),0,1)</f>
        <v>0</v>
      </c>
      <c r="AM184" s="99">
        <f>IF(ISNA(MATCH($AH184,'Overlap Study'!$CG$186:$CG$233,0)),0,1)</f>
        <v>0</v>
      </c>
      <c r="AN184" s="97">
        <f>IF(ISNA(MATCH($AH184,'Overlap Study'!$BU$186:$BU$233,0)),0,1)</f>
        <v>0</v>
      </c>
      <c r="AO184" s="97">
        <f>IF(ISNA(MATCH(AH184,'Overlap Study'!BJ$186:BJ$233,0)),0,1)</f>
        <v>0</v>
      </c>
      <c r="AP184" s="97">
        <f>IF(ISNA(MATCH($AH184,'Overlap Study'!AZ$186:AZ$233,0)),0,1)</f>
        <v>0</v>
      </c>
      <c r="AQ184" s="97">
        <f>IF(ISNA(MATCH($AH184,'Overlap Study'!AT$186:AT$233,0)),0,1)</f>
        <v>1</v>
      </c>
      <c r="AR184" s="97">
        <f>IF(ISNA(MATCH($AH184,'Overlap Study'!AN$186:AN$233,0)),0,1)</f>
        <v>0</v>
      </c>
      <c r="AS184" s="97">
        <f>IF(ISNA(MATCH($AH184,'Overlap Study'!AH$186:AH$233,0)),0,1)</f>
        <v>0</v>
      </c>
      <c r="AT184" s="97">
        <f>IF(ISNA(MATCH(AH184,'Overlap Study'!$AB$186:$AB$233,0)),0,1)</f>
        <v>0</v>
      </c>
      <c r="AU184" s="97">
        <f>IF(ISNA(MATCH($AH184,'Overlap Study'!$V$186:$V$233,0)),0,1)</f>
        <v>0</v>
      </c>
      <c r="AV184" s="97">
        <f>IF(ISNA(MATCH($AH184,'Overlap Study'!$P$186:$P$233,0)),0,1)</f>
        <v>0</v>
      </c>
      <c r="AW184" s="97"/>
      <c r="AX184" s="106"/>
    </row>
    <row r="185" spans="12:50" x14ac:dyDescent="0.2">
      <c r="L185" s="118">
        <f t="shared" si="12"/>
        <v>184</v>
      </c>
      <c r="N185" s="105">
        <v>1868</v>
      </c>
      <c r="O185" s="210">
        <f>SUM(P185:Y185)</f>
        <v>2</v>
      </c>
      <c r="P185" s="97">
        <f>IF(ISNA(MATCH(N185,'Overlap Study'!DY$62:DY$174,0)),0,1)</f>
        <v>0</v>
      </c>
      <c r="Q185" s="97">
        <f>IF(ISNA(MATCH(N185,'Overlap Study'!DJ$62:DJ$157,0)),0,1)</f>
        <v>0</v>
      </c>
      <c r="R185" s="99">
        <f>IF(ISNA(MATCH(N185,'Overlap Study'!CU$62:CU$157,0)),0,1)</f>
        <v>0</v>
      </c>
      <c r="S185" s="99">
        <f>IF(ISNA(MATCH(N185,'Overlap Study'!CG$62:CG$157,0)),0,1)</f>
        <v>0</v>
      </c>
      <c r="T185" s="97">
        <f>IF(ISNA(MATCH(N185,'Overlap Study'!BU$62:BU$157,0)),0,1)</f>
        <v>1</v>
      </c>
      <c r="U185" s="97">
        <f>IF(ISNA(MATCH(N185,'Overlap Study'!BJ$62:BJ$157,0)),0,1)</f>
        <v>1</v>
      </c>
      <c r="V185" s="97">
        <f>IF(ISNA(MATCH($N185,'Overlap Study'!AZ$62:AZ$157,0)),0,1)</f>
        <v>0</v>
      </c>
      <c r="W185" s="97">
        <f>IF(ISNA(MATCH($N185,'Overlap Study'!AT$62:AT$157,0)),0,1)</f>
        <v>0</v>
      </c>
      <c r="X185" s="97">
        <f>IF(ISNA(MATCH($N185,'Overlap Study'!AN$62:AN$157,0)),0,1)</f>
        <v>0</v>
      </c>
      <c r="Y185" s="106">
        <f>IF(ISNA(MATCH($N185,'Overlap Study'!AH$62:AH$157,0)),0,1)</f>
        <v>0</v>
      </c>
      <c r="Z185" s="97">
        <f>IF(ISNA(MATCH($N185,'Overlap Study'!AB$62:AB$157,0)),0,1)</f>
        <v>0</v>
      </c>
      <c r="AA185" s="97">
        <f>IF(ISNA(MATCH($N185,'Overlap Study'!V$62:V$157,0)),0,1)</f>
        <v>0</v>
      </c>
      <c r="AB185" s="97">
        <f>IF(ISNA(MATCH($N185,'Overlap Study'!P$62:P$157,0)),0,1)</f>
        <v>0</v>
      </c>
      <c r="AC185" s="97">
        <f>IF(ISNA(MATCH($N185,'Overlap Study'!H$53:H$132,0)),0,1)</f>
        <v>0</v>
      </c>
      <c r="AD185" s="106">
        <f>IF(ISNA(MATCH($N185,'Overlap Study'!B$53:B$100,0)),0,1)</f>
        <v>0</v>
      </c>
      <c r="AF185" s="98"/>
      <c r="AH185" s="196">
        <v>1302</v>
      </c>
      <c r="AI185" s="210">
        <f>SUM(AJ185:AS185)</f>
        <v>1</v>
      </c>
      <c r="AJ185" s="97">
        <f>IF(ISNA(MATCH($AH185,'Overlap Study'!$DY$186:$DY$245,0)),0,1)</f>
        <v>0</v>
      </c>
      <c r="AK185" s="97">
        <f>IF(ISNA(MATCH($AH185,'Overlap Study'!$DJ$186:$DJ$233,0)),0,1)</f>
        <v>0</v>
      </c>
      <c r="AL185" s="99">
        <f>IF(ISNA(MATCH($AH185,'Overlap Study'!$CU$186:$CU$233,0)),0,1)</f>
        <v>0</v>
      </c>
      <c r="AM185" s="99">
        <f>IF(ISNA(MATCH($AH185,'Overlap Study'!$CG$186:$CG$233,0)),0,1)</f>
        <v>0</v>
      </c>
      <c r="AN185" s="97">
        <f>IF(ISNA(MATCH($AH185,'Overlap Study'!$BU$186:$BU$233,0)),0,1)</f>
        <v>0</v>
      </c>
      <c r="AO185" s="97">
        <f>IF(ISNA(MATCH(AH185,'Overlap Study'!BJ$186:BJ$233,0)),0,1)</f>
        <v>0</v>
      </c>
      <c r="AP185" s="97">
        <f>IF(ISNA(MATCH($AH185,'Overlap Study'!AZ$186:AZ$233,0)),0,1)</f>
        <v>0</v>
      </c>
      <c r="AQ185" s="97">
        <f>IF(ISNA(MATCH($AH185,'Overlap Study'!AT$186:AT$233,0)),0,1)</f>
        <v>1</v>
      </c>
      <c r="AR185" s="97">
        <f>IF(ISNA(MATCH($AH185,'Overlap Study'!AN$186:AN$233,0)),0,1)</f>
        <v>0</v>
      </c>
      <c r="AS185" s="97">
        <f>IF(ISNA(MATCH($AH185,'Overlap Study'!AH$186:AH$233,0)),0,1)</f>
        <v>0</v>
      </c>
      <c r="AT185" s="97">
        <f>IF(ISNA(MATCH(AH185,'Overlap Study'!$AB$186:$AB$233,0)),0,1)</f>
        <v>0</v>
      </c>
      <c r="AU185" s="97">
        <f>IF(ISNA(MATCH($AH185,'Overlap Study'!$V$186:$V$233,0)),0,1)</f>
        <v>0</v>
      </c>
      <c r="AV185" s="97">
        <f>IF(ISNA(MATCH($AH185,'Overlap Study'!$P$186:$P$233,0)),0,1)</f>
        <v>0</v>
      </c>
      <c r="AW185" s="97"/>
      <c r="AX185" s="106"/>
    </row>
    <row r="186" spans="12:50" x14ac:dyDescent="0.2">
      <c r="L186" s="118">
        <f t="shared" si="12"/>
        <v>185</v>
      </c>
      <c r="N186" s="105">
        <v>2052</v>
      </c>
      <c r="O186" s="210">
        <f>SUM(P186:Y186)</f>
        <v>2</v>
      </c>
      <c r="P186" s="97">
        <f>IF(ISNA(MATCH(N186,'Overlap Study'!DY$62:DY$174,0)),0,1)</f>
        <v>1</v>
      </c>
      <c r="Q186" s="97">
        <f>IF(ISNA(MATCH(N186,'Overlap Study'!DJ$62:DJ$157,0)),0,1)</f>
        <v>1</v>
      </c>
      <c r="R186" s="99">
        <f>IF(ISNA(MATCH(N186,'Overlap Study'!CU$62:CU$157,0)),0,1)</f>
        <v>0</v>
      </c>
      <c r="S186" s="99">
        <f>IF(ISNA(MATCH(N186,'Overlap Study'!CG$62:CG$157,0)),0,1)</f>
        <v>0</v>
      </c>
      <c r="T186" s="97">
        <f>IF(ISNA(MATCH(N186,'Overlap Study'!BU$62:BU$157,0)),0,1)</f>
        <v>0</v>
      </c>
      <c r="U186" s="97">
        <f>IF(ISNA(MATCH(N186,'Overlap Study'!BJ$62:BJ$157,0)),0,1)</f>
        <v>0</v>
      </c>
      <c r="V186" s="97">
        <f>IF(ISNA(MATCH($N186,'Overlap Study'!AZ$62:AZ$157,0)),0,1)</f>
        <v>0</v>
      </c>
      <c r="W186" s="97">
        <f>IF(ISNA(MATCH($N186,'Overlap Study'!AT$62:AT$157,0)),0,1)</f>
        <v>0</v>
      </c>
      <c r="X186" s="97">
        <f>IF(ISNA(MATCH($N186,'Overlap Study'!AN$62:AN$157,0)),0,1)</f>
        <v>0</v>
      </c>
      <c r="Y186" s="106">
        <f>IF(ISNA(MATCH($N186,'Overlap Study'!AH$62:AH$157,0)),0,1)</f>
        <v>0</v>
      </c>
      <c r="Z186" s="97">
        <f>IF(ISNA(MATCH($N186,'Overlap Study'!AB$62:AB$157,0)),0,1)</f>
        <v>0</v>
      </c>
      <c r="AA186" s="97">
        <f>IF(ISNA(MATCH($N186,'Overlap Study'!V$62:V$157,0)),0,1)</f>
        <v>0</v>
      </c>
      <c r="AB186" s="97">
        <f>IF(ISNA(MATCH($N186,'Overlap Study'!P$62:P$157,0)),0,1)</f>
        <v>0</v>
      </c>
      <c r="AC186" s="97">
        <f>IF(ISNA(MATCH($N186,'Overlap Study'!H$53:H$132,0)),0,1)</f>
        <v>0</v>
      </c>
      <c r="AD186" s="106">
        <f>IF(ISNA(MATCH($N186,'Overlap Study'!B$53:B$100,0)),0,1)</f>
        <v>0</v>
      </c>
      <c r="AF186" s="98"/>
      <c r="AH186" s="196">
        <v>1305</v>
      </c>
      <c r="AI186" s="210">
        <f>SUM(AJ186:AS186)</f>
        <v>1</v>
      </c>
      <c r="AJ186" s="97">
        <f>IF(ISNA(MATCH($AH186,'Overlap Study'!$DY$186:$DY$245,0)),0,1)</f>
        <v>0</v>
      </c>
      <c r="AK186" s="97">
        <f>IF(ISNA(MATCH($AH186,'Overlap Study'!$DJ$186:$DJ$233,0)),0,1)</f>
        <v>0</v>
      </c>
      <c r="AL186" s="99">
        <f>IF(ISNA(MATCH($AH186,'Overlap Study'!$CU$186:$CU$233,0)),0,1)</f>
        <v>0</v>
      </c>
      <c r="AM186" s="99">
        <f>IF(ISNA(MATCH($AH186,'Overlap Study'!$CG$186:$CG$233,0)),0,1)</f>
        <v>0</v>
      </c>
      <c r="AN186" s="97">
        <f>IF(ISNA(MATCH($AH186,'Overlap Study'!$BU$186:$BU$233,0)),0,1)</f>
        <v>1</v>
      </c>
      <c r="AO186" s="97">
        <f>IF(ISNA(MATCH(AH186,'Overlap Study'!BJ$186:BJ$233,0)),0,1)</f>
        <v>0</v>
      </c>
      <c r="AP186" s="97">
        <f>IF(ISNA(MATCH($AH186,'Overlap Study'!AZ$186:AZ$233,0)),0,1)</f>
        <v>0</v>
      </c>
      <c r="AQ186" s="97">
        <f>IF(ISNA(MATCH($AH186,'Overlap Study'!AT$186:AT$233,0)),0,1)</f>
        <v>0</v>
      </c>
      <c r="AR186" s="97">
        <f>IF(ISNA(MATCH($AH186,'Overlap Study'!AN$186:AN$233,0)),0,1)</f>
        <v>0</v>
      </c>
      <c r="AS186" s="97">
        <f>IF(ISNA(MATCH($AH186,'Overlap Study'!AH$186:AH$233,0)),0,1)</f>
        <v>0</v>
      </c>
      <c r="AT186" s="97">
        <f>IF(ISNA(MATCH(AH186,'Overlap Study'!$AB$186:$AB$233,0)),0,1)</f>
        <v>0</v>
      </c>
      <c r="AU186" s="97">
        <f>IF(ISNA(MATCH($AH186,'Overlap Study'!$V$186:$V$233,0)),0,1)</f>
        <v>0</v>
      </c>
      <c r="AV186" s="97">
        <f>IF(ISNA(MATCH($AH186,'Overlap Study'!$P$186:$P$233,0)),0,1)</f>
        <v>0</v>
      </c>
      <c r="AW186" s="97"/>
      <c r="AX186" s="106"/>
    </row>
    <row r="187" spans="12:50" x14ac:dyDescent="0.2">
      <c r="L187" s="118">
        <f t="shared" si="12"/>
        <v>186</v>
      </c>
      <c r="N187" s="105">
        <v>2166</v>
      </c>
      <c r="O187" s="210">
        <f>SUM(P187:Y187)</f>
        <v>2</v>
      </c>
      <c r="P187" s="97">
        <f>IF(ISNA(MATCH(N187,'Overlap Study'!DY$62:DY$174,0)),0,1)</f>
        <v>0</v>
      </c>
      <c r="Q187" s="97">
        <f>IF(ISNA(MATCH(N187,'Overlap Study'!DJ$62:DJ$157,0)),0,1)</f>
        <v>0</v>
      </c>
      <c r="R187" s="99">
        <f>IF(ISNA(MATCH(N187,'Overlap Study'!CU$62:CU$157,0)),0,1)</f>
        <v>0</v>
      </c>
      <c r="S187" s="99">
        <f>IF(ISNA(MATCH(N187,'Overlap Study'!CG$62:CG$157,0)),0,1)</f>
        <v>0</v>
      </c>
      <c r="T187" s="97">
        <f>IF(ISNA(MATCH(N187,'Overlap Study'!BU$62:BU$157,0)),0,1)</f>
        <v>0</v>
      </c>
      <c r="U187" s="97">
        <f>IF(ISNA(MATCH(N187,'Overlap Study'!BJ$62:BJ$157,0)),0,1)</f>
        <v>0</v>
      </c>
      <c r="V187" s="97">
        <f>IF(ISNA(MATCH($N187,'Overlap Study'!AZ$62:AZ$157,0)),0,1)</f>
        <v>1</v>
      </c>
      <c r="W187" s="97">
        <f>IF(ISNA(MATCH($N187,'Overlap Study'!AT$62:AT$157,0)),0,1)</f>
        <v>1</v>
      </c>
      <c r="X187" s="97">
        <f>IF(ISNA(MATCH($N187,'Overlap Study'!AN$62:AN$157,0)),0,1)</f>
        <v>0</v>
      </c>
      <c r="Y187" s="106">
        <f>IF(ISNA(MATCH($N187,'Overlap Study'!AH$62:AH$157,0)),0,1)</f>
        <v>0</v>
      </c>
      <c r="Z187" s="97">
        <f>IF(ISNA(MATCH($N187,'Overlap Study'!AB$62:AB$157,0)),0,1)</f>
        <v>0</v>
      </c>
      <c r="AA187" s="97">
        <f>IF(ISNA(MATCH($N187,'Overlap Study'!V$62:V$157,0)),0,1)</f>
        <v>0</v>
      </c>
      <c r="AB187" s="97">
        <f>IF(ISNA(MATCH($N187,'Overlap Study'!P$62:P$157,0)),0,1)</f>
        <v>0</v>
      </c>
      <c r="AC187" s="97">
        <f>IF(ISNA(MATCH($N187,'Overlap Study'!H$53:H$132,0)),0,1)</f>
        <v>0</v>
      </c>
      <c r="AD187" s="106">
        <f>IF(ISNA(MATCH($N187,'Overlap Study'!B$53:B$100,0)),0,1)</f>
        <v>0</v>
      </c>
      <c r="AF187" s="98"/>
      <c r="AH187" s="164">
        <v>1310</v>
      </c>
      <c r="AI187" s="210">
        <f>SUM(AJ187:AS187)</f>
        <v>1</v>
      </c>
      <c r="AJ187" s="97">
        <f>IF(ISNA(MATCH($AH187,'Overlap Study'!$DY$186:$DY$245,0)),0,1)</f>
        <v>1</v>
      </c>
      <c r="AK187" s="97">
        <f>IF(ISNA(MATCH($AH187,'Overlap Study'!$DJ$186:$DJ$233,0)),0,1)</f>
        <v>0</v>
      </c>
      <c r="AL187" s="99">
        <f>IF(ISNA(MATCH($AH187,'Overlap Study'!$CU$186:$CU$233,0)),0,1)</f>
        <v>0</v>
      </c>
      <c r="AM187" s="99">
        <f>IF(ISNA(MATCH($AH187,'Overlap Study'!$CG$186:$CG$233,0)),0,1)</f>
        <v>0</v>
      </c>
      <c r="AN187" s="97">
        <f>IF(ISNA(MATCH($AH187,'Overlap Study'!$BU$186:$BU$233,0)),0,1)</f>
        <v>0</v>
      </c>
      <c r="AO187" s="97">
        <f>IF(ISNA(MATCH(AH187,'Overlap Study'!BJ$186:BJ$233,0)),0,1)</f>
        <v>0</v>
      </c>
      <c r="AP187" s="97">
        <f>IF(ISNA(MATCH($AH187,'Overlap Study'!AZ$186:AZ$233,0)),0,1)</f>
        <v>0</v>
      </c>
      <c r="AQ187" s="97">
        <f>IF(ISNA(MATCH($AH187,'Overlap Study'!AT$186:AT$233,0)),0,1)</f>
        <v>0</v>
      </c>
      <c r="AR187" s="97">
        <f>IF(ISNA(MATCH($AH187,'Overlap Study'!AN$186:AN$233,0)),0,1)</f>
        <v>0</v>
      </c>
      <c r="AS187" s="97">
        <f>IF(ISNA(MATCH($AH187,'Overlap Study'!AH$186:AH$233,0)),0,1)</f>
        <v>0</v>
      </c>
      <c r="AT187" s="97">
        <f>IF(ISNA(MATCH(AH187,'Overlap Study'!$AB$186:$AB$233,0)),0,1)</f>
        <v>0</v>
      </c>
      <c r="AU187" s="97">
        <f>IF(ISNA(MATCH($AH187,'Overlap Study'!$V$186:$V$233,0)),0,1)</f>
        <v>0</v>
      </c>
      <c r="AV187" s="97">
        <f>IF(ISNA(MATCH($AH187,'Overlap Study'!$P$186:$P$233,0)),0,1)</f>
        <v>0</v>
      </c>
      <c r="AW187" s="97"/>
      <c r="AX187" s="106"/>
    </row>
    <row r="188" spans="12:50" x14ac:dyDescent="0.2">
      <c r="L188" s="118">
        <f t="shared" si="12"/>
        <v>187</v>
      </c>
      <c r="N188" s="105">
        <v>2175</v>
      </c>
      <c r="O188" s="210">
        <f>SUM(P188:Y188)</f>
        <v>2</v>
      </c>
      <c r="P188" s="97">
        <f>IF(ISNA(MATCH(N188,'Overlap Study'!DY$62:DY$174,0)),0,1)</f>
        <v>1</v>
      </c>
      <c r="Q188" s="97">
        <f>IF(ISNA(MATCH(N188,'Overlap Study'!DJ$62:DJ$157,0)),0,1)</f>
        <v>1</v>
      </c>
      <c r="R188" s="99">
        <f>IF(ISNA(MATCH(N188,'Overlap Study'!CU$62:CU$157,0)),0,1)</f>
        <v>0</v>
      </c>
      <c r="S188" s="99">
        <f>IF(ISNA(MATCH(N188,'Overlap Study'!CG$62:CG$157,0)),0,1)</f>
        <v>0</v>
      </c>
      <c r="T188" s="97">
        <f>IF(ISNA(MATCH(N188,'Overlap Study'!BU$62:BU$157,0)),0,1)</f>
        <v>0</v>
      </c>
      <c r="U188" s="97">
        <f>IF(ISNA(MATCH(N188,'Overlap Study'!BJ$62:BJ$157,0)),0,1)</f>
        <v>0</v>
      </c>
      <c r="V188" s="97">
        <f>IF(ISNA(MATCH($N188,'Overlap Study'!AZ$62:AZ$157,0)),0,1)</f>
        <v>0</v>
      </c>
      <c r="W188" s="97">
        <f>IF(ISNA(MATCH($N188,'Overlap Study'!AT$62:AT$157,0)),0,1)</f>
        <v>0</v>
      </c>
      <c r="X188" s="97">
        <f>IF(ISNA(MATCH($N188,'Overlap Study'!AN$62:AN$157,0)),0,1)</f>
        <v>0</v>
      </c>
      <c r="Y188" s="106">
        <f>IF(ISNA(MATCH($N188,'Overlap Study'!AH$62:AH$157,0)),0,1)</f>
        <v>0</v>
      </c>
      <c r="Z188" s="97">
        <f>IF(ISNA(MATCH($N188,'Overlap Study'!AB$62:AB$157,0)),0,1)</f>
        <v>0</v>
      </c>
      <c r="AA188" s="97">
        <f>IF(ISNA(MATCH($N188,'Overlap Study'!V$62:V$157,0)),0,1)</f>
        <v>0</v>
      </c>
      <c r="AB188" s="97">
        <f>IF(ISNA(MATCH($N188,'Overlap Study'!P$62:P$157,0)),0,1)</f>
        <v>0</v>
      </c>
      <c r="AC188" s="97">
        <f>IF(ISNA(MATCH($N188,'Overlap Study'!H$53:H$132,0)),0,1)</f>
        <v>0</v>
      </c>
      <c r="AD188" s="106">
        <f>IF(ISNA(MATCH($N188,'Overlap Study'!B$53:B$100,0)),0,1)</f>
        <v>0</v>
      </c>
      <c r="AF188" s="98"/>
      <c r="AH188" s="164">
        <v>1311</v>
      </c>
      <c r="AI188" s="210">
        <f>SUM(AJ188:AS188)</f>
        <v>1</v>
      </c>
      <c r="AJ188" s="97">
        <f>IF(ISNA(MATCH($AH188,'Overlap Study'!$DY$186:$DY$245,0)),0,1)</f>
        <v>1</v>
      </c>
      <c r="AK188" s="97">
        <f>IF(ISNA(MATCH($AH188,'Overlap Study'!$DJ$186:$DJ$233,0)),0,1)</f>
        <v>0</v>
      </c>
      <c r="AL188" s="99">
        <f>IF(ISNA(MATCH($AH188,'Overlap Study'!$CU$186:$CU$233,0)),0,1)</f>
        <v>0</v>
      </c>
      <c r="AM188" s="99">
        <f>IF(ISNA(MATCH($AH188,'Overlap Study'!$CG$186:$CG$233,0)),0,1)</f>
        <v>0</v>
      </c>
      <c r="AN188" s="97">
        <f>IF(ISNA(MATCH($AH188,'Overlap Study'!$BU$186:$BU$233,0)),0,1)</f>
        <v>0</v>
      </c>
      <c r="AO188" s="97">
        <f>IF(ISNA(MATCH(AH188,'Overlap Study'!BJ$186:BJ$233,0)),0,1)</f>
        <v>0</v>
      </c>
      <c r="AP188" s="97">
        <f>IF(ISNA(MATCH($AH188,'Overlap Study'!AZ$186:AZ$233,0)),0,1)</f>
        <v>0</v>
      </c>
      <c r="AQ188" s="97">
        <f>IF(ISNA(MATCH($AH188,'Overlap Study'!AT$186:AT$233,0)),0,1)</f>
        <v>0</v>
      </c>
      <c r="AR188" s="97">
        <f>IF(ISNA(MATCH($AH188,'Overlap Study'!AN$186:AN$233,0)),0,1)</f>
        <v>0</v>
      </c>
      <c r="AS188" s="97">
        <f>IF(ISNA(MATCH($AH188,'Overlap Study'!AH$186:AH$233,0)),0,1)</f>
        <v>0</v>
      </c>
      <c r="AT188" s="97">
        <f>IF(ISNA(MATCH(AH188,'Overlap Study'!$AB$186:$AB$233,0)),0,1)</f>
        <v>0</v>
      </c>
      <c r="AU188" s="97">
        <f>IF(ISNA(MATCH($AH188,'Overlap Study'!$V$186:$V$233,0)),0,1)</f>
        <v>0</v>
      </c>
      <c r="AV188" s="97">
        <f>IF(ISNA(MATCH($AH188,'Overlap Study'!$P$186:$P$233,0)),0,1)</f>
        <v>0</v>
      </c>
      <c r="AW188" s="97"/>
      <c r="AX188" s="106"/>
    </row>
    <row r="189" spans="12:50" x14ac:dyDescent="0.2">
      <c r="L189" s="118">
        <f t="shared" si="12"/>
        <v>188</v>
      </c>
      <c r="N189" s="105">
        <v>2194</v>
      </c>
      <c r="O189" s="210">
        <f>SUM(P189:Y189)</f>
        <v>2</v>
      </c>
      <c r="P189" s="97">
        <f>IF(ISNA(MATCH(N189,'Overlap Study'!DY$62:DY$174,0)),0,1)</f>
        <v>0</v>
      </c>
      <c r="Q189" s="97">
        <f>IF(ISNA(MATCH(N189,'Overlap Study'!DJ$62:DJ$157,0)),0,1)</f>
        <v>0</v>
      </c>
      <c r="R189" s="99">
        <f>IF(ISNA(MATCH(N189,'Overlap Study'!CU$62:CU$157,0)),0,1)</f>
        <v>1</v>
      </c>
      <c r="S189" s="99">
        <f>IF(ISNA(MATCH(N189,'Overlap Study'!CG$62:CG$157,0)),0,1)</f>
        <v>0</v>
      </c>
      <c r="T189" s="97">
        <f>IF(ISNA(MATCH(N189,'Overlap Study'!BU$62:BU$157,0)),0,1)</f>
        <v>0</v>
      </c>
      <c r="U189" s="97">
        <f>IF(ISNA(MATCH(N189,'Overlap Study'!BJ$62:BJ$157,0)),0,1)</f>
        <v>0</v>
      </c>
      <c r="V189" s="97">
        <f>IF(ISNA(MATCH($N189,'Overlap Study'!AZ$62:AZ$157,0)),0,1)</f>
        <v>0</v>
      </c>
      <c r="W189" s="97">
        <f>IF(ISNA(MATCH($N189,'Overlap Study'!AT$62:AT$157,0)),0,1)</f>
        <v>1</v>
      </c>
      <c r="X189" s="97">
        <f>IF(ISNA(MATCH($N189,'Overlap Study'!AN$62:AN$157,0)),0,1)</f>
        <v>0</v>
      </c>
      <c r="Y189" s="106">
        <f>IF(ISNA(MATCH($N189,'Overlap Study'!AH$62:AH$157,0)),0,1)</f>
        <v>0</v>
      </c>
      <c r="Z189" s="97">
        <f>IF(ISNA(MATCH($N189,'Overlap Study'!AB$62:AB$157,0)),0,1)</f>
        <v>0</v>
      </c>
      <c r="AA189" s="97">
        <f>IF(ISNA(MATCH($N189,'Overlap Study'!V$62:V$157,0)),0,1)</f>
        <v>0</v>
      </c>
      <c r="AB189" s="97">
        <f>IF(ISNA(MATCH($N189,'Overlap Study'!P$62:P$157,0)),0,1)</f>
        <v>0</v>
      </c>
      <c r="AC189" s="97">
        <f>IF(ISNA(MATCH($N189,'Overlap Study'!H$53:H$132,0)),0,1)</f>
        <v>0</v>
      </c>
      <c r="AD189" s="106">
        <f>IF(ISNA(MATCH($N189,'Overlap Study'!B$53:B$100,0)),0,1)</f>
        <v>0</v>
      </c>
      <c r="AF189" s="98"/>
      <c r="AH189" s="196">
        <v>1319</v>
      </c>
      <c r="AI189" s="210">
        <f>SUM(AJ189:AS189)</f>
        <v>1</v>
      </c>
      <c r="AJ189" s="97">
        <f>IF(ISNA(MATCH($AH189,'Overlap Study'!$DY$186:$DY$245,0)),0,1)</f>
        <v>0</v>
      </c>
      <c r="AK189" s="97">
        <f>IF(ISNA(MATCH($AH189,'Overlap Study'!$DJ$186:$DJ$233,0)),0,1)</f>
        <v>0</v>
      </c>
      <c r="AL189" s="99">
        <f>IF(ISNA(MATCH($AH189,'Overlap Study'!$CU$186:$CU$233,0)),0,1)</f>
        <v>0</v>
      </c>
      <c r="AM189" s="99">
        <f>IF(ISNA(MATCH($AH189,'Overlap Study'!$CG$186:$CG$233,0)),0,1)</f>
        <v>0</v>
      </c>
      <c r="AN189" s="97">
        <f>IF(ISNA(MATCH($AH189,'Overlap Study'!$BU$186:$BU$233,0)),0,1)</f>
        <v>0</v>
      </c>
      <c r="AO189" s="97">
        <f>IF(ISNA(MATCH(AH189,'Overlap Study'!BJ$186:BJ$233,0)),0,1)</f>
        <v>0</v>
      </c>
      <c r="AP189" s="97">
        <f>IF(ISNA(MATCH($AH189,'Overlap Study'!AZ$186:AZ$233,0)),0,1)</f>
        <v>0</v>
      </c>
      <c r="AQ189" s="97">
        <f>IF(ISNA(MATCH($AH189,'Overlap Study'!AT$186:AT$233,0)),0,1)</f>
        <v>1</v>
      </c>
      <c r="AR189" s="97">
        <f>IF(ISNA(MATCH($AH189,'Overlap Study'!AN$186:AN$233,0)),0,1)</f>
        <v>0</v>
      </c>
      <c r="AS189" s="97">
        <f>IF(ISNA(MATCH($AH189,'Overlap Study'!AH$186:AH$233,0)),0,1)</f>
        <v>0</v>
      </c>
      <c r="AT189" s="97">
        <f>IF(ISNA(MATCH(AH189,'Overlap Study'!$AB$186:$AB$233,0)),0,1)</f>
        <v>0</v>
      </c>
      <c r="AU189" s="97">
        <f>IF(ISNA(MATCH($AH189,'Overlap Study'!$V$186:$V$233,0)),0,1)</f>
        <v>0</v>
      </c>
      <c r="AV189" s="97">
        <f>IF(ISNA(MATCH($AH189,'Overlap Study'!$P$186:$P$233,0)),0,1)</f>
        <v>0</v>
      </c>
      <c r="AW189" s="97"/>
      <c r="AX189" s="106"/>
    </row>
    <row r="190" spans="12:50" x14ac:dyDescent="0.2">
      <c r="L190" s="118">
        <f t="shared" si="12"/>
        <v>189</v>
      </c>
      <c r="N190" s="105">
        <v>2468</v>
      </c>
      <c r="O190" s="210">
        <f>SUM(P190:Y190)</f>
        <v>2</v>
      </c>
      <c r="P190" s="97">
        <f>IF(ISNA(MATCH(N190,'Overlap Study'!DY$62:DY$174,0)),0,1)</f>
        <v>1</v>
      </c>
      <c r="Q190" s="97">
        <f>IF(ISNA(MATCH(N190,'Overlap Study'!DJ$62:DJ$157,0)),0,1)</f>
        <v>1</v>
      </c>
      <c r="R190" s="99">
        <f>IF(ISNA(MATCH(N190,'Overlap Study'!CU$62:CU$157,0)),0,1)</f>
        <v>0</v>
      </c>
      <c r="S190" s="99">
        <f>IF(ISNA(MATCH(N190,'Overlap Study'!CG$62:CG$157,0)),0,1)</f>
        <v>0</v>
      </c>
      <c r="T190" s="97">
        <f>IF(ISNA(MATCH(N190,'Overlap Study'!BU$62:BU$157,0)),0,1)</f>
        <v>0</v>
      </c>
      <c r="U190" s="97">
        <f>IF(ISNA(MATCH(N190,'Overlap Study'!BJ$62:BJ$157,0)),0,1)</f>
        <v>0</v>
      </c>
      <c r="V190" s="97">
        <f>IF(ISNA(MATCH($N190,'Overlap Study'!AZ$62:AZ$157,0)),0,1)</f>
        <v>0</v>
      </c>
      <c r="W190" s="97">
        <f>IF(ISNA(MATCH($N190,'Overlap Study'!AT$62:AT$157,0)),0,1)</f>
        <v>0</v>
      </c>
      <c r="X190" s="97">
        <f>IF(ISNA(MATCH($N190,'Overlap Study'!AN$62:AN$157,0)),0,1)</f>
        <v>0</v>
      </c>
      <c r="Y190" s="106">
        <f>IF(ISNA(MATCH($N190,'Overlap Study'!AH$62:AH$157,0)),0,1)</f>
        <v>0</v>
      </c>
      <c r="Z190" s="97">
        <f>IF(ISNA(MATCH($N190,'Overlap Study'!AB$62:AB$157,0)),0,1)</f>
        <v>0</v>
      </c>
      <c r="AA190" s="97">
        <f>IF(ISNA(MATCH($N190,'Overlap Study'!V$62:V$157,0)),0,1)</f>
        <v>0</v>
      </c>
      <c r="AB190" s="97">
        <f>IF(ISNA(MATCH($N190,'Overlap Study'!P$62:P$157,0)),0,1)</f>
        <v>0</v>
      </c>
      <c r="AC190" s="97">
        <f>IF(ISNA(MATCH($N190,'Overlap Study'!H$53:H$132,0)),0,1)</f>
        <v>0</v>
      </c>
      <c r="AD190" s="106">
        <f>IF(ISNA(MATCH($N190,'Overlap Study'!B$53:B$100,0)),0,1)</f>
        <v>0</v>
      </c>
      <c r="AF190" s="98"/>
      <c r="AH190" s="196">
        <v>1332</v>
      </c>
      <c r="AI190" s="210">
        <f>SUM(AJ190:AS190)</f>
        <v>1</v>
      </c>
      <c r="AJ190" s="97">
        <f>IF(ISNA(MATCH($AH190,'Overlap Study'!$DY$186:$DY$245,0)),0,1)</f>
        <v>0</v>
      </c>
      <c r="AK190" s="97">
        <f>IF(ISNA(MATCH($AH190,'Overlap Study'!$DJ$186:$DJ$233,0)),0,1)</f>
        <v>0</v>
      </c>
      <c r="AL190" s="99">
        <f>IF(ISNA(MATCH($AH190,'Overlap Study'!$CU$186:$CU$233,0)),0,1)</f>
        <v>0</v>
      </c>
      <c r="AM190" s="99">
        <f>IF(ISNA(MATCH($AH190,'Overlap Study'!$CG$186:$CG$233,0)),0,1)</f>
        <v>0</v>
      </c>
      <c r="AN190" s="97">
        <f>IF(ISNA(MATCH($AH190,'Overlap Study'!$BU$186:$BU$233,0)),0,1)</f>
        <v>0</v>
      </c>
      <c r="AO190" s="97">
        <f>IF(ISNA(MATCH(AH190,'Overlap Study'!BJ$186:BJ$233,0)),0,1)</f>
        <v>1</v>
      </c>
      <c r="AP190" s="97">
        <f>IF(ISNA(MATCH($AH190,'Overlap Study'!AZ$186:AZ$233,0)),0,1)</f>
        <v>0</v>
      </c>
      <c r="AQ190" s="97">
        <f>IF(ISNA(MATCH($AH190,'Overlap Study'!AT$186:AT$233,0)),0,1)</f>
        <v>0</v>
      </c>
      <c r="AR190" s="97">
        <f>IF(ISNA(MATCH($AH190,'Overlap Study'!AN$186:AN$233,0)),0,1)</f>
        <v>0</v>
      </c>
      <c r="AS190" s="97">
        <f>IF(ISNA(MATCH($AH190,'Overlap Study'!AH$186:AH$233,0)),0,1)</f>
        <v>0</v>
      </c>
      <c r="AT190" s="97">
        <f>IF(ISNA(MATCH(AH190,'Overlap Study'!$AB$186:$AB$233,0)),0,1)</f>
        <v>0</v>
      </c>
      <c r="AU190" s="97">
        <f>IF(ISNA(MATCH($AH190,'Overlap Study'!$V$186:$V$233,0)),0,1)</f>
        <v>0</v>
      </c>
      <c r="AV190" s="97">
        <f>IF(ISNA(MATCH($AH190,'Overlap Study'!$P$186:$P$233,0)),0,1)</f>
        <v>0</v>
      </c>
      <c r="AW190" s="97"/>
      <c r="AX190" s="106"/>
    </row>
    <row r="191" spans="12:50" x14ac:dyDescent="0.2">
      <c r="L191" s="118">
        <f t="shared" si="12"/>
        <v>190</v>
      </c>
      <c r="N191" s="105">
        <v>2474</v>
      </c>
      <c r="O191" s="210">
        <f>SUM(P191:Y191)</f>
        <v>2</v>
      </c>
      <c r="P191" s="97">
        <f>IF(ISNA(MATCH(N191,'Overlap Study'!DY$62:DY$174,0)),0,1)</f>
        <v>0</v>
      </c>
      <c r="Q191" s="97">
        <f>IF(ISNA(MATCH(N191,'Overlap Study'!DJ$62:DJ$157,0)),0,1)</f>
        <v>1</v>
      </c>
      <c r="R191" s="99">
        <f>IF(ISNA(MATCH(N191,'Overlap Study'!CU$62:CU$157,0)),0,1)</f>
        <v>1</v>
      </c>
      <c r="S191" s="99">
        <f>IF(ISNA(MATCH(N191,'Overlap Study'!CG$62:CG$157,0)),0,1)</f>
        <v>0</v>
      </c>
      <c r="T191" s="97">
        <f>IF(ISNA(MATCH(N191,'Overlap Study'!BU$62:BU$157,0)),0,1)</f>
        <v>0</v>
      </c>
      <c r="U191" s="97">
        <f>IF(ISNA(MATCH(N191,'Overlap Study'!BJ$62:BJ$157,0)),0,1)</f>
        <v>0</v>
      </c>
      <c r="V191" s="97">
        <f>IF(ISNA(MATCH($N191,'Overlap Study'!AZ$62:AZ$157,0)),0,1)</f>
        <v>0</v>
      </c>
      <c r="W191" s="97">
        <f>IF(ISNA(MATCH($N191,'Overlap Study'!AT$62:AT$157,0)),0,1)</f>
        <v>0</v>
      </c>
      <c r="X191" s="97">
        <f>IF(ISNA(MATCH($N191,'Overlap Study'!AN$62:AN$157,0)),0,1)</f>
        <v>0</v>
      </c>
      <c r="Y191" s="106">
        <f>IF(ISNA(MATCH($N191,'Overlap Study'!AH$62:AH$157,0)),0,1)</f>
        <v>0</v>
      </c>
      <c r="Z191" s="97">
        <f>IF(ISNA(MATCH($N191,'Overlap Study'!AB$62:AB$157,0)),0,1)</f>
        <v>0</v>
      </c>
      <c r="AA191" s="97">
        <f>IF(ISNA(MATCH($N191,'Overlap Study'!V$62:V$157,0)),0,1)</f>
        <v>0</v>
      </c>
      <c r="AB191" s="97">
        <f>IF(ISNA(MATCH($N191,'Overlap Study'!P$62:P$157,0)),0,1)</f>
        <v>0</v>
      </c>
      <c r="AC191" s="97">
        <f>IF(ISNA(MATCH($N191,'Overlap Study'!H$53:H$132,0)),0,1)</f>
        <v>0</v>
      </c>
      <c r="AD191" s="106">
        <f>IF(ISNA(MATCH($N191,'Overlap Study'!B$53:B$100,0)),0,1)</f>
        <v>0</v>
      </c>
      <c r="AF191" s="98"/>
      <c r="AH191" s="164">
        <v>1425</v>
      </c>
      <c r="AI191" s="210">
        <f>SUM(AJ191:AS191)</f>
        <v>1</v>
      </c>
      <c r="AJ191" s="97">
        <f>IF(ISNA(MATCH($AH191,'Overlap Study'!$DY$186:$DY$245,0)),0,1)</f>
        <v>0</v>
      </c>
      <c r="AK191" s="97">
        <f>IF(ISNA(MATCH($AH191,'Overlap Study'!$DJ$186:$DJ$233,0)),0,1)</f>
        <v>1</v>
      </c>
      <c r="AL191" s="99">
        <f>IF(ISNA(MATCH($AH191,'Overlap Study'!$CU$186:$CU$233,0)),0,1)</f>
        <v>0</v>
      </c>
      <c r="AM191" s="99">
        <f>IF(ISNA(MATCH($AH191,'Overlap Study'!$CG$186:$CG$233,0)),0,1)</f>
        <v>0</v>
      </c>
      <c r="AN191" s="97">
        <f>IF(ISNA(MATCH($AH191,'Overlap Study'!$BU$186:$BU$233,0)),0,1)</f>
        <v>0</v>
      </c>
      <c r="AO191" s="97">
        <f>IF(ISNA(MATCH(AH191,'Overlap Study'!BJ$186:BJ$233,0)),0,1)</f>
        <v>0</v>
      </c>
      <c r="AP191" s="97">
        <f>IF(ISNA(MATCH($AH191,'Overlap Study'!AZ$186:AZ$233,0)),0,1)</f>
        <v>0</v>
      </c>
      <c r="AQ191" s="97">
        <f>IF(ISNA(MATCH($AH191,'Overlap Study'!AT$186:AT$233,0)),0,1)</f>
        <v>0</v>
      </c>
      <c r="AR191" s="97">
        <f>IF(ISNA(MATCH($AH191,'Overlap Study'!AN$186:AN$233,0)),0,1)</f>
        <v>0</v>
      </c>
      <c r="AS191" s="97">
        <f>IF(ISNA(MATCH($AH191,'Overlap Study'!AH$186:AH$233,0)),0,1)</f>
        <v>0</v>
      </c>
      <c r="AT191" s="97">
        <f>IF(ISNA(MATCH(AH191,'Overlap Study'!$AB$186:$AB$233,0)),0,1)</f>
        <v>0</v>
      </c>
      <c r="AU191" s="97">
        <f>IF(ISNA(MATCH($AH191,'Overlap Study'!$V$186:$V$233,0)),0,1)</f>
        <v>0</v>
      </c>
      <c r="AV191" s="97">
        <f>IF(ISNA(MATCH($AH191,'Overlap Study'!$P$186:$P$233,0)),0,1)</f>
        <v>0</v>
      </c>
      <c r="AW191" s="97"/>
      <c r="AX191" s="106"/>
    </row>
    <row r="192" spans="12:50" x14ac:dyDescent="0.2">
      <c r="L192" s="118">
        <f t="shared" si="12"/>
        <v>191</v>
      </c>
      <c r="N192" s="107">
        <v>2481</v>
      </c>
      <c r="O192" s="210">
        <f>SUM(P192:Y192)</f>
        <v>2</v>
      </c>
      <c r="P192" s="97">
        <f>IF(ISNA(MATCH(N192,'Overlap Study'!DY$62:DY$174,0)),0,1)</f>
        <v>1</v>
      </c>
      <c r="Q192" s="97">
        <f>IF(ISNA(MATCH(N192,'Overlap Study'!DJ$62:DJ$157,0)),0,1)</f>
        <v>0</v>
      </c>
      <c r="R192" s="99">
        <f>IF(ISNA(MATCH(N192,'Overlap Study'!CU$62:CU$157,0)),0,1)</f>
        <v>0</v>
      </c>
      <c r="S192" s="99">
        <f>IF(ISNA(MATCH(N192,'Overlap Study'!CG$62:CG$157,0)),0,1)</f>
        <v>1</v>
      </c>
      <c r="T192" s="97">
        <f>IF(ISNA(MATCH(N192,'Overlap Study'!BU$62:BU$157,0)),0,1)</f>
        <v>0</v>
      </c>
      <c r="U192" s="97">
        <f>IF(ISNA(MATCH(N192,'Overlap Study'!BJ$62:BJ$157,0)),0,1)</f>
        <v>0</v>
      </c>
      <c r="V192" s="97">
        <f>IF(ISNA(MATCH($N192,'Overlap Study'!AZ$62:AZ$157,0)),0,1)</f>
        <v>0</v>
      </c>
      <c r="W192" s="97">
        <f>IF(ISNA(MATCH($N192,'Overlap Study'!AT$62:AT$157,0)),0,1)</f>
        <v>0</v>
      </c>
      <c r="X192" s="97">
        <f>IF(ISNA(MATCH($N192,'Overlap Study'!AN$62:AN$157,0)),0,1)</f>
        <v>0</v>
      </c>
      <c r="Y192" s="106">
        <f>IF(ISNA(MATCH($N192,'Overlap Study'!AH$62:AH$157,0)),0,1)</f>
        <v>0</v>
      </c>
      <c r="Z192" s="97">
        <f>IF(ISNA(MATCH($N192,'Overlap Study'!AB$62:AB$157,0)),0,1)</f>
        <v>0</v>
      </c>
      <c r="AA192" s="97">
        <f>IF(ISNA(MATCH($N192,'Overlap Study'!V$62:V$157,0)),0,1)</f>
        <v>0</v>
      </c>
      <c r="AB192" s="97">
        <f>IF(ISNA(MATCH($N192,'Overlap Study'!P$62:P$157,0)),0,1)</f>
        <v>0</v>
      </c>
      <c r="AC192" s="97">
        <f>IF(ISNA(MATCH($N192,'Overlap Study'!H$53:H$132,0)),0,1)</f>
        <v>0</v>
      </c>
      <c r="AD192" s="106">
        <f>IF(ISNA(MATCH($N192,'Overlap Study'!B$53:B$100,0)),0,1)</f>
        <v>0</v>
      </c>
      <c r="AF192" s="98"/>
      <c r="AH192" s="196">
        <v>1510</v>
      </c>
      <c r="AI192" s="210">
        <f>SUM(AJ192:AS192)</f>
        <v>1</v>
      </c>
      <c r="AJ192" s="97">
        <f>IF(ISNA(MATCH($AH192,'Overlap Study'!$DY$186:$DY$245,0)),0,1)</f>
        <v>0</v>
      </c>
      <c r="AK192" s="97">
        <f>IF(ISNA(MATCH($AH192,'Overlap Study'!$DJ$186:$DJ$233,0)),0,1)</f>
        <v>0</v>
      </c>
      <c r="AL192" s="99">
        <f>IF(ISNA(MATCH($AH192,'Overlap Study'!$CU$186:$CU$233,0)),0,1)</f>
        <v>0</v>
      </c>
      <c r="AM192" s="99">
        <f>IF(ISNA(MATCH($AH192,'Overlap Study'!$CG$186:$CG$233,0)),0,1)</f>
        <v>0</v>
      </c>
      <c r="AN192" s="97">
        <f>IF(ISNA(MATCH($AH192,'Overlap Study'!$BU$186:$BU$233,0)),0,1)</f>
        <v>0</v>
      </c>
      <c r="AO192" s="97">
        <f>IF(ISNA(MATCH(AH192,'Overlap Study'!BJ$186:BJ$233,0)),0,1)</f>
        <v>0</v>
      </c>
      <c r="AP192" s="97">
        <f>IF(ISNA(MATCH($AH192,'Overlap Study'!AZ$186:AZ$233,0)),0,1)</f>
        <v>0</v>
      </c>
      <c r="AQ192" s="97">
        <f>IF(ISNA(MATCH($AH192,'Overlap Study'!AT$186:AT$233,0)),0,1)</f>
        <v>0</v>
      </c>
      <c r="AR192" s="97">
        <f>IF(ISNA(MATCH($AH192,'Overlap Study'!AN$186:AN$233,0)),0,1)</f>
        <v>0</v>
      </c>
      <c r="AS192" s="97">
        <f>IF(ISNA(MATCH($AH192,'Overlap Study'!AH$186:AH$233,0)),0,1)</f>
        <v>1</v>
      </c>
      <c r="AT192" s="97">
        <f>IF(ISNA(MATCH(AH192,'Overlap Study'!$AB$186:$AB$233,0)),0,1)</f>
        <v>0</v>
      </c>
      <c r="AU192" s="97">
        <f>IF(ISNA(MATCH($AH192,'Overlap Study'!$V$186:$V$233,0)),0,1)</f>
        <v>0</v>
      </c>
      <c r="AV192" s="97">
        <f>IF(ISNA(MATCH($AH192,'Overlap Study'!$P$186:$P$233,0)),0,1)</f>
        <v>0</v>
      </c>
      <c r="AW192" s="97"/>
      <c r="AX192" s="106"/>
    </row>
    <row r="193" spans="12:50" x14ac:dyDescent="0.2">
      <c r="L193" s="118">
        <f t="shared" si="12"/>
        <v>192</v>
      </c>
      <c r="N193" s="204">
        <v>2512</v>
      </c>
      <c r="O193" s="210">
        <f>SUM(P193:Y193)</f>
        <v>2</v>
      </c>
      <c r="P193" s="97">
        <f>IF(ISNA(MATCH(N193,'Overlap Study'!DY$62:DY$174,0)),0,1)</f>
        <v>0</v>
      </c>
      <c r="Q193" s="97">
        <f>IF(ISNA(MATCH(N193,'Overlap Study'!DJ$62:DJ$157,0)),0,1)</f>
        <v>1</v>
      </c>
      <c r="R193" s="99">
        <f>IF(ISNA(MATCH(N193,'Overlap Study'!CU$62:CU$157,0)),0,1)</f>
        <v>0</v>
      </c>
      <c r="S193" s="99">
        <f>IF(ISNA(MATCH(N193,'Overlap Study'!CG$62:CG$157,0)),0,1)</f>
        <v>1</v>
      </c>
      <c r="T193" s="97">
        <f>IF(ISNA(MATCH(N193,'Overlap Study'!BU$62:BU$157,0)),0,1)</f>
        <v>0</v>
      </c>
      <c r="U193" s="97">
        <f>IF(ISNA(MATCH(N193,'Overlap Study'!BJ$62:BJ$157,0)),0,1)</f>
        <v>0</v>
      </c>
      <c r="V193" s="97">
        <f>IF(ISNA(MATCH($N193,'Overlap Study'!AZ$62:AZ$157,0)),0,1)</f>
        <v>0</v>
      </c>
      <c r="W193" s="97">
        <f>IF(ISNA(MATCH($N193,'Overlap Study'!AT$62:AT$157,0)),0,1)</f>
        <v>0</v>
      </c>
      <c r="X193" s="97">
        <f>IF(ISNA(MATCH($N193,'Overlap Study'!AN$62:AN$157,0)),0,1)</f>
        <v>0</v>
      </c>
      <c r="Y193" s="106">
        <f>IF(ISNA(MATCH($N193,'Overlap Study'!AH$62:AH$157,0)),0,1)</f>
        <v>0</v>
      </c>
      <c r="Z193" s="97">
        <f>IF(ISNA(MATCH($N193,'Overlap Study'!AB$62:AB$157,0)),0,1)</f>
        <v>0</v>
      </c>
      <c r="AA193" s="97">
        <f>IF(ISNA(MATCH($N193,'Overlap Study'!V$62:V$157,0)),0,1)</f>
        <v>0</v>
      </c>
      <c r="AB193" s="97">
        <f>IF(ISNA(MATCH($N193,'Overlap Study'!P$62:P$157,0)),0,1)</f>
        <v>0</v>
      </c>
      <c r="AC193" s="97">
        <f>IF(ISNA(MATCH($N193,'Overlap Study'!H$53:H$132,0)),0,1)</f>
        <v>0</v>
      </c>
      <c r="AD193" s="106">
        <f>IF(ISNA(MATCH($N193,'Overlap Study'!B$53:B$100,0)),0,1)</f>
        <v>0</v>
      </c>
      <c r="AF193" s="98"/>
      <c r="AH193" s="164">
        <v>1523</v>
      </c>
      <c r="AI193" s="210">
        <f>SUM(AJ193:AS193)</f>
        <v>1</v>
      </c>
      <c r="AJ193" s="97">
        <f>IF(ISNA(MATCH($AH193,'Overlap Study'!$DY$186:$DY$245,0)),0,1)</f>
        <v>0</v>
      </c>
      <c r="AK193" s="97">
        <f>IF(ISNA(MATCH($AH193,'Overlap Study'!$DJ$186:$DJ$233,0)),0,1)</f>
        <v>0</v>
      </c>
      <c r="AL193" s="99">
        <f>IF(ISNA(MATCH($AH193,'Overlap Study'!$CU$186:$CU$233,0)),0,1)</f>
        <v>0</v>
      </c>
      <c r="AM193" s="99">
        <f>IF(ISNA(MATCH($AH193,'Overlap Study'!$CG$186:$CG$233,0)),0,1)</f>
        <v>0</v>
      </c>
      <c r="AN193" s="97">
        <f>IF(ISNA(MATCH($AH193,'Overlap Study'!$BU$186:$BU$233,0)),0,1)</f>
        <v>0</v>
      </c>
      <c r="AO193" s="97">
        <f>IF(ISNA(MATCH(AH193,'Overlap Study'!BJ$186:BJ$233,0)),0,1)</f>
        <v>0</v>
      </c>
      <c r="AP193" s="97">
        <f>IF(ISNA(MATCH($AH193,'Overlap Study'!AZ$186:AZ$233,0)),0,1)</f>
        <v>0</v>
      </c>
      <c r="AQ193" s="97">
        <f>IF(ISNA(MATCH($AH193,'Overlap Study'!AT$186:AT$233,0)),0,1)</f>
        <v>1</v>
      </c>
      <c r="AR193" s="97">
        <f>IF(ISNA(MATCH($AH193,'Overlap Study'!AN$186:AN$233,0)),0,1)</f>
        <v>0</v>
      </c>
      <c r="AS193" s="97">
        <f>IF(ISNA(MATCH($AH193,'Overlap Study'!AH$186:AH$233,0)),0,1)</f>
        <v>0</v>
      </c>
      <c r="AT193" s="97">
        <f>IF(ISNA(MATCH(AH193,'Overlap Study'!$AB$186:$AB$233,0)),0,1)</f>
        <v>0</v>
      </c>
      <c r="AU193" s="97">
        <f>IF(ISNA(MATCH($AH193,'Overlap Study'!$V$186:$V$233,0)),0,1)</f>
        <v>0</v>
      </c>
      <c r="AV193" s="97">
        <f>IF(ISNA(MATCH($AH193,'Overlap Study'!$P$186:$P$233,0)),0,1)</f>
        <v>0</v>
      </c>
      <c r="AW193" s="97"/>
      <c r="AX193" s="106"/>
    </row>
    <row r="194" spans="12:50" x14ac:dyDescent="0.2">
      <c r="L194" s="118">
        <f t="shared" si="12"/>
        <v>193</v>
      </c>
      <c r="N194" s="105">
        <v>2557</v>
      </c>
      <c r="O194" s="210">
        <f>SUM(P194:Y194)</f>
        <v>2</v>
      </c>
      <c r="P194" s="97">
        <f>IF(ISNA(MATCH(N194,'Overlap Study'!DY$62:DY$174,0)),0,1)</f>
        <v>1</v>
      </c>
      <c r="Q194" s="97">
        <f>IF(ISNA(MATCH(N194,'Overlap Study'!DJ$62:DJ$157,0)),0,1)</f>
        <v>0</v>
      </c>
      <c r="R194" s="99">
        <f>IF(ISNA(MATCH(N194,'Overlap Study'!CU$62:CU$157,0)),0,1)</f>
        <v>1</v>
      </c>
      <c r="S194" s="99">
        <f>IF(ISNA(MATCH(N194,'Overlap Study'!CG$62:CG$157,0)),0,1)</f>
        <v>0</v>
      </c>
      <c r="T194" s="97">
        <f>IF(ISNA(MATCH(N194,'Overlap Study'!BU$62:BU$157,0)),0,1)</f>
        <v>0</v>
      </c>
      <c r="U194" s="97">
        <f>IF(ISNA(MATCH(N194,'Overlap Study'!BJ$62:BJ$157,0)),0,1)</f>
        <v>0</v>
      </c>
      <c r="V194" s="97">
        <f>IF(ISNA(MATCH($N194,'Overlap Study'!AZ$62:AZ$157,0)),0,1)</f>
        <v>0</v>
      </c>
      <c r="W194" s="97">
        <f>IF(ISNA(MATCH($N194,'Overlap Study'!AT$62:AT$157,0)),0,1)</f>
        <v>0</v>
      </c>
      <c r="X194" s="97">
        <f>IF(ISNA(MATCH($N194,'Overlap Study'!AN$62:AN$157,0)),0,1)</f>
        <v>0</v>
      </c>
      <c r="Y194" s="106">
        <f>IF(ISNA(MATCH($N194,'Overlap Study'!AH$62:AH$157,0)),0,1)</f>
        <v>0</v>
      </c>
      <c r="Z194" s="97">
        <f>IF(ISNA(MATCH($N194,'Overlap Study'!AB$62:AB$157,0)),0,1)</f>
        <v>0</v>
      </c>
      <c r="AA194" s="97">
        <f>IF(ISNA(MATCH($N194,'Overlap Study'!V$62:V$157,0)),0,1)</f>
        <v>0</v>
      </c>
      <c r="AB194" s="97">
        <f>IF(ISNA(MATCH($N194,'Overlap Study'!P$62:P$157,0)),0,1)</f>
        <v>0</v>
      </c>
      <c r="AC194" s="97">
        <f>IF(ISNA(MATCH($N194,'Overlap Study'!H$53:H$132,0)),0,1)</f>
        <v>0</v>
      </c>
      <c r="AD194" s="106">
        <f>IF(ISNA(MATCH($N194,'Overlap Study'!B$53:B$100,0)),0,1)</f>
        <v>0</v>
      </c>
      <c r="AF194" s="98"/>
      <c r="AH194" s="164">
        <v>1574</v>
      </c>
      <c r="AI194" s="210">
        <f>SUM(AJ194:AS194)</f>
        <v>1</v>
      </c>
      <c r="AJ194" s="97">
        <f>IF(ISNA(MATCH($AH194,'Overlap Study'!$DY$186:$DY$245,0)),0,1)</f>
        <v>0</v>
      </c>
      <c r="AK194" s="97">
        <f>IF(ISNA(MATCH($AH194,'Overlap Study'!$DJ$186:$DJ$233,0)),0,1)</f>
        <v>0</v>
      </c>
      <c r="AL194" s="99">
        <f>IF(ISNA(MATCH($AH194,'Overlap Study'!$CU$186:$CU$233,0)),0,1)</f>
        <v>0</v>
      </c>
      <c r="AM194" s="99">
        <f>IF(ISNA(MATCH($AH194,'Overlap Study'!$CG$186:$CG$233,0)),0,1)</f>
        <v>0</v>
      </c>
      <c r="AN194" s="97">
        <f>IF(ISNA(MATCH($AH194,'Overlap Study'!$BU$186:$BU$233,0)),0,1)</f>
        <v>0</v>
      </c>
      <c r="AO194" s="97">
        <f>IF(ISNA(MATCH(AH194,'Overlap Study'!BJ$186:BJ$233,0)),0,1)</f>
        <v>0</v>
      </c>
      <c r="AP194" s="97">
        <f>IF(ISNA(MATCH($AH194,'Overlap Study'!AZ$186:AZ$233,0)),0,1)</f>
        <v>0</v>
      </c>
      <c r="AQ194" s="97">
        <f>IF(ISNA(MATCH($AH194,'Overlap Study'!AT$186:AT$233,0)),0,1)</f>
        <v>1</v>
      </c>
      <c r="AR194" s="97">
        <f>IF(ISNA(MATCH($AH194,'Overlap Study'!AN$186:AN$233,0)),0,1)</f>
        <v>0</v>
      </c>
      <c r="AS194" s="97">
        <f>IF(ISNA(MATCH($AH194,'Overlap Study'!AH$186:AH$233,0)),0,1)</f>
        <v>0</v>
      </c>
      <c r="AT194" s="97">
        <f>IF(ISNA(MATCH(AH194,'Overlap Study'!$AB$186:$AB$233,0)),0,1)</f>
        <v>0</v>
      </c>
      <c r="AU194" s="97">
        <f>IF(ISNA(MATCH($AH194,'Overlap Study'!$V$186:$V$233,0)),0,1)</f>
        <v>0</v>
      </c>
      <c r="AV194" s="97">
        <f>IF(ISNA(MATCH($AH194,'Overlap Study'!$P$186:$P$233,0)),0,1)</f>
        <v>0</v>
      </c>
      <c r="AW194" s="97"/>
      <c r="AX194" s="106"/>
    </row>
    <row r="195" spans="12:50" x14ac:dyDescent="0.2">
      <c r="L195" s="118">
        <f t="shared" si="12"/>
        <v>194</v>
      </c>
      <c r="N195" s="105">
        <v>2630</v>
      </c>
      <c r="O195" s="210">
        <f>SUM(P195:Y195)</f>
        <v>2</v>
      </c>
      <c r="P195" s="97">
        <f>IF(ISNA(MATCH(N195,'Overlap Study'!DY$62:DY$174,0)),0,1)</f>
        <v>0</v>
      </c>
      <c r="Q195" s="97">
        <f>IF(ISNA(MATCH(N195,'Overlap Study'!DJ$62:DJ$157,0)),0,1)</f>
        <v>1</v>
      </c>
      <c r="R195" s="99">
        <f>IF(ISNA(MATCH(N195,'Overlap Study'!CU$62:CU$157,0)),0,1)</f>
        <v>0</v>
      </c>
      <c r="S195" s="99">
        <f>IF(ISNA(MATCH(N195,'Overlap Study'!CG$62:CG$157,0)),0,1)</f>
        <v>0</v>
      </c>
      <c r="T195" s="97">
        <f>IF(ISNA(MATCH(N195,'Overlap Study'!BU$62:BU$157,0)),0,1)</f>
        <v>1</v>
      </c>
      <c r="U195" s="97">
        <f>IF(ISNA(MATCH(N195,'Overlap Study'!BJ$62:BJ$157,0)),0,1)</f>
        <v>0</v>
      </c>
      <c r="V195" s="97">
        <f>IF(ISNA(MATCH($N195,'Overlap Study'!AZ$62:AZ$157,0)),0,1)</f>
        <v>0</v>
      </c>
      <c r="W195" s="97">
        <f>IF(ISNA(MATCH($N195,'Overlap Study'!AT$62:AT$157,0)),0,1)</f>
        <v>0</v>
      </c>
      <c r="X195" s="97">
        <f>IF(ISNA(MATCH($N195,'Overlap Study'!AN$62:AN$157,0)),0,1)</f>
        <v>0</v>
      </c>
      <c r="Y195" s="106">
        <f>IF(ISNA(MATCH($N195,'Overlap Study'!AH$62:AH$157,0)),0,1)</f>
        <v>0</v>
      </c>
      <c r="Z195" s="97">
        <f>IF(ISNA(MATCH($N195,'Overlap Study'!AB$62:AB$157,0)),0,1)</f>
        <v>0</v>
      </c>
      <c r="AA195" s="97">
        <f>IF(ISNA(MATCH($N195,'Overlap Study'!V$62:V$157,0)),0,1)</f>
        <v>0</v>
      </c>
      <c r="AB195" s="97">
        <f>IF(ISNA(MATCH($N195,'Overlap Study'!P$62:P$157,0)),0,1)</f>
        <v>0</v>
      </c>
      <c r="AC195" s="97">
        <f>IF(ISNA(MATCH($N195,'Overlap Study'!H$53:H$132,0)),0,1)</f>
        <v>0</v>
      </c>
      <c r="AD195" s="106">
        <f>IF(ISNA(MATCH($N195,'Overlap Study'!B$53:B$100,0)),0,1)</f>
        <v>0</v>
      </c>
      <c r="AF195" s="153"/>
      <c r="AH195" s="164">
        <v>1577</v>
      </c>
      <c r="AI195" s="210">
        <f>SUM(AJ195:AS195)</f>
        <v>1</v>
      </c>
      <c r="AJ195" s="97">
        <f>IF(ISNA(MATCH($AH195,'Overlap Study'!$DY$186:$DY$245,0)),0,1)</f>
        <v>0</v>
      </c>
      <c r="AK195" s="97">
        <f>IF(ISNA(MATCH($AH195,'Overlap Study'!$DJ$186:$DJ$233,0)),0,1)</f>
        <v>0</v>
      </c>
      <c r="AL195" s="99">
        <f>IF(ISNA(MATCH($AH195,'Overlap Study'!$CU$186:$CU$233,0)),0,1)</f>
        <v>0</v>
      </c>
      <c r="AM195" s="99">
        <f>IF(ISNA(MATCH($AH195,'Overlap Study'!$CG$186:$CG$233,0)),0,1)</f>
        <v>0</v>
      </c>
      <c r="AN195" s="97">
        <f>IF(ISNA(MATCH($AH195,'Overlap Study'!$BU$186:$BU$233,0)),0,1)</f>
        <v>0</v>
      </c>
      <c r="AO195" s="97">
        <f>IF(ISNA(MATCH(AH195,'Overlap Study'!BJ$186:BJ$233,0)),0,1)</f>
        <v>0</v>
      </c>
      <c r="AP195" s="97">
        <f>IF(ISNA(MATCH($AH195,'Overlap Study'!AZ$186:AZ$233,0)),0,1)</f>
        <v>1</v>
      </c>
      <c r="AQ195" s="97">
        <f>IF(ISNA(MATCH($AH195,'Overlap Study'!AT$186:AT$233,0)),0,1)</f>
        <v>0</v>
      </c>
      <c r="AR195" s="97">
        <f>IF(ISNA(MATCH($AH195,'Overlap Study'!AN$186:AN$233,0)),0,1)</f>
        <v>0</v>
      </c>
      <c r="AS195" s="97">
        <f>IF(ISNA(MATCH($AH195,'Overlap Study'!AH$186:AH$233,0)),0,1)</f>
        <v>0</v>
      </c>
      <c r="AT195" s="97">
        <f>IF(ISNA(MATCH(AH195,'Overlap Study'!$AB$186:$AB$233,0)),0,1)</f>
        <v>0</v>
      </c>
      <c r="AU195" s="97">
        <f>IF(ISNA(MATCH($AH195,'Overlap Study'!$V$186:$V$233,0)),0,1)</f>
        <v>0</v>
      </c>
      <c r="AV195" s="97">
        <f>IF(ISNA(MATCH($AH195,'Overlap Study'!$P$186:$P$233,0)),0,1)</f>
        <v>0</v>
      </c>
      <c r="AW195" s="97"/>
      <c r="AX195" s="106"/>
    </row>
    <row r="196" spans="12:50" x14ac:dyDescent="0.2">
      <c r="L196" s="118">
        <f t="shared" ref="L196:L259" si="13">L195+1</f>
        <v>195</v>
      </c>
      <c r="N196" s="105">
        <v>2775</v>
      </c>
      <c r="O196" s="210">
        <f>SUM(P196:Y196)</f>
        <v>2</v>
      </c>
      <c r="P196" s="97">
        <f>IF(ISNA(MATCH(N196,'Overlap Study'!DY$62:DY$174,0)),0,1)</f>
        <v>0</v>
      </c>
      <c r="Q196" s="97">
        <f>IF(ISNA(MATCH(N196,'Overlap Study'!DJ$62:DJ$157,0)),0,1)</f>
        <v>0</v>
      </c>
      <c r="R196" s="99">
        <f>IF(ISNA(MATCH(N196,'Overlap Study'!CU$62:CU$157,0)),0,1)</f>
        <v>0</v>
      </c>
      <c r="S196" s="99">
        <f>IF(ISNA(MATCH(N196,'Overlap Study'!CG$62:CG$157,0)),0,1)</f>
        <v>0</v>
      </c>
      <c r="T196" s="97">
        <f>IF(ISNA(MATCH(N196,'Overlap Study'!BU$62:BU$157,0)),0,1)</f>
        <v>1</v>
      </c>
      <c r="U196" s="97">
        <f>IF(ISNA(MATCH(N196,'Overlap Study'!BJ$62:BJ$157,0)),0,1)</f>
        <v>1</v>
      </c>
      <c r="V196" s="97">
        <f>IF(ISNA(MATCH($N196,'Overlap Study'!AZ$62:AZ$157,0)),0,1)</f>
        <v>0</v>
      </c>
      <c r="W196" s="97">
        <f>IF(ISNA(MATCH($N196,'Overlap Study'!AT$62:AT$157,0)),0,1)</f>
        <v>0</v>
      </c>
      <c r="X196" s="97">
        <f>IF(ISNA(MATCH($N196,'Overlap Study'!AN$62:AN$157,0)),0,1)</f>
        <v>0</v>
      </c>
      <c r="Y196" s="106">
        <f>IF(ISNA(MATCH($N196,'Overlap Study'!AH$62:AH$157,0)),0,1)</f>
        <v>0</v>
      </c>
      <c r="Z196" s="97">
        <f>IF(ISNA(MATCH($N196,'Overlap Study'!AB$62:AB$157,0)),0,1)</f>
        <v>0</v>
      </c>
      <c r="AA196" s="97">
        <f>IF(ISNA(MATCH($N196,'Overlap Study'!V$62:V$157,0)),0,1)</f>
        <v>0</v>
      </c>
      <c r="AB196" s="97">
        <f>IF(ISNA(MATCH($N196,'Overlap Study'!P$62:P$157,0)),0,1)</f>
        <v>0</v>
      </c>
      <c r="AC196" s="97">
        <f>IF(ISNA(MATCH($N196,'Overlap Study'!H$53:H$132,0)),0,1)</f>
        <v>0</v>
      </c>
      <c r="AD196" s="106">
        <f>IF(ISNA(MATCH($N196,'Overlap Study'!B$53:B$100,0)),0,1)</f>
        <v>0</v>
      </c>
      <c r="AF196" s="98"/>
      <c r="AH196" s="164">
        <v>1595</v>
      </c>
      <c r="AI196" s="210">
        <f>SUM(AJ196:AS196)</f>
        <v>1</v>
      </c>
      <c r="AJ196" s="97">
        <f>IF(ISNA(MATCH($AH196,'Overlap Study'!$DY$186:$DY$245,0)),0,1)</f>
        <v>0</v>
      </c>
      <c r="AK196" s="97">
        <f>IF(ISNA(MATCH($AH196,'Overlap Study'!$DJ$186:$DJ$233,0)),0,1)</f>
        <v>0</v>
      </c>
      <c r="AL196" s="99">
        <f>IF(ISNA(MATCH($AH196,'Overlap Study'!$CU$186:$CU$233,0)),0,1)</f>
        <v>0</v>
      </c>
      <c r="AM196" s="99">
        <f>IF(ISNA(MATCH($AH196,'Overlap Study'!$CG$186:$CG$233,0)),0,1)</f>
        <v>0</v>
      </c>
      <c r="AN196" s="97">
        <f>IF(ISNA(MATCH($AH196,'Overlap Study'!$BU$186:$BU$233,0)),0,1)</f>
        <v>0</v>
      </c>
      <c r="AO196" s="97">
        <f>IF(ISNA(MATCH(AH196,'Overlap Study'!BJ$186:BJ$233,0)),0,1)</f>
        <v>0</v>
      </c>
      <c r="AP196" s="97">
        <f>IF(ISNA(MATCH($AH196,'Overlap Study'!AZ$186:AZ$233,0)),0,1)</f>
        <v>0</v>
      </c>
      <c r="AQ196" s="97">
        <f>IF(ISNA(MATCH($AH196,'Overlap Study'!AT$186:AT$233,0)),0,1)</f>
        <v>1</v>
      </c>
      <c r="AR196" s="97">
        <f>IF(ISNA(MATCH($AH196,'Overlap Study'!AN$186:AN$233,0)),0,1)</f>
        <v>0</v>
      </c>
      <c r="AS196" s="97">
        <f>IF(ISNA(MATCH($AH196,'Overlap Study'!AH$186:AH$233,0)),0,1)</f>
        <v>0</v>
      </c>
      <c r="AT196" s="97">
        <f>IF(ISNA(MATCH(AH196,'Overlap Study'!$AB$186:$AB$233,0)),0,1)</f>
        <v>0</v>
      </c>
      <c r="AU196" s="97">
        <f>IF(ISNA(MATCH($AH196,'Overlap Study'!$V$186:$V$233,0)),0,1)</f>
        <v>0</v>
      </c>
      <c r="AV196" s="97">
        <f>IF(ISNA(MATCH($AH196,'Overlap Study'!$P$186:$P$233,0)),0,1)</f>
        <v>0</v>
      </c>
      <c r="AW196" s="97"/>
      <c r="AX196" s="106"/>
    </row>
    <row r="197" spans="12:50" x14ac:dyDescent="0.2">
      <c r="L197" s="118">
        <f t="shared" si="13"/>
        <v>196</v>
      </c>
      <c r="N197" s="105">
        <v>2959</v>
      </c>
      <c r="O197" s="210">
        <f>SUM(P197:Y197)</f>
        <v>2</v>
      </c>
      <c r="P197" s="97">
        <f>IF(ISNA(MATCH(N197,'Overlap Study'!DY$62:DY$174,0)),0,1)</f>
        <v>1</v>
      </c>
      <c r="Q197" s="97">
        <f>IF(ISNA(MATCH(N197,'Overlap Study'!DJ$62:DJ$157,0)),0,1)</f>
        <v>1</v>
      </c>
      <c r="R197" s="99">
        <f>IF(ISNA(MATCH(N197,'Overlap Study'!CU$62:CU$157,0)),0,1)</f>
        <v>0</v>
      </c>
      <c r="S197" s="99">
        <f>IF(ISNA(MATCH(N197,'Overlap Study'!CG$62:CG$157,0)),0,1)</f>
        <v>0</v>
      </c>
      <c r="T197" s="97">
        <f>IF(ISNA(MATCH(N197,'Overlap Study'!BU$62:BU$157,0)),0,1)</f>
        <v>0</v>
      </c>
      <c r="U197" s="97">
        <f>IF(ISNA(MATCH(N197,'Overlap Study'!BJ$62:BJ$157,0)),0,1)</f>
        <v>0</v>
      </c>
      <c r="V197" s="97">
        <f>IF(ISNA(MATCH($N197,'Overlap Study'!AZ$62:AZ$157,0)),0,1)</f>
        <v>0</v>
      </c>
      <c r="W197" s="97">
        <f>IF(ISNA(MATCH($N197,'Overlap Study'!AT$62:AT$157,0)),0,1)</f>
        <v>0</v>
      </c>
      <c r="X197" s="97">
        <f>IF(ISNA(MATCH($N197,'Overlap Study'!AN$62:AN$157,0)),0,1)</f>
        <v>0</v>
      </c>
      <c r="Y197" s="106">
        <f>IF(ISNA(MATCH($N197,'Overlap Study'!AH$62:AH$157,0)),0,1)</f>
        <v>0</v>
      </c>
      <c r="Z197" s="97">
        <f>IF(ISNA(MATCH($N197,'Overlap Study'!AB$62:AB$157,0)),0,1)</f>
        <v>0</v>
      </c>
      <c r="AA197" s="97">
        <f>IF(ISNA(MATCH($N197,'Overlap Study'!V$62:V$157,0)),0,1)</f>
        <v>0</v>
      </c>
      <c r="AB197" s="97">
        <f>IF(ISNA(MATCH($N197,'Overlap Study'!P$62:P$157,0)),0,1)</f>
        <v>0</v>
      </c>
      <c r="AC197" s="97">
        <f>IF(ISNA(MATCH($N197,'Overlap Study'!H$53:H$132,0)),0,1)</f>
        <v>0</v>
      </c>
      <c r="AD197" s="106">
        <f>IF(ISNA(MATCH($N197,'Overlap Study'!B$53:B$100,0)),0,1)</f>
        <v>0</v>
      </c>
      <c r="AF197" s="153"/>
      <c r="AH197" s="164">
        <v>1622</v>
      </c>
      <c r="AI197" s="210">
        <f>SUM(AJ197:AS197)</f>
        <v>1</v>
      </c>
      <c r="AJ197" s="97">
        <f>IF(ISNA(MATCH($AH197,'Overlap Study'!$DY$186:$DY$245,0)),0,1)</f>
        <v>0</v>
      </c>
      <c r="AK197" s="97">
        <f>IF(ISNA(MATCH($AH197,'Overlap Study'!$DJ$186:$DJ$233,0)),0,1)</f>
        <v>0</v>
      </c>
      <c r="AL197" s="99">
        <f>IF(ISNA(MATCH($AH197,'Overlap Study'!$CU$186:$CU$233,0)),0,1)</f>
        <v>0</v>
      </c>
      <c r="AM197" s="99">
        <f>IF(ISNA(MATCH($AH197,'Overlap Study'!$CG$186:$CG$233,0)),0,1)</f>
        <v>0</v>
      </c>
      <c r="AN197" s="97">
        <f>IF(ISNA(MATCH($AH197,'Overlap Study'!$BU$186:$BU$233,0)),0,1)</f>
        <v>1</v>
      </c>
      <c r="AO197" s="97">
        <f>IF(ISNA(MATCH(AH197,'Overlap Study'!BJ$186:BJ$233,0)),0,1)</f>
        <v>0</v>
      </c>
      <c r="AP197" s="97">
        <f>IF(ISNA(MATCH($AH197,'Overlap Study'!AZ$186:AZ$233,0)),0,1)</f>
        <v>0</v>
      </c>
      <c r="AQ197" s="97">
        <f>IF(ISNA(MATCH($AH197,'Overlap Study'!AT$186:AT$233,0)),0,1)</f>
        <v>0</v>
      </c>
      <c r="AR197" s="97">
        <f>IF(ISNA(MATCH($AH197,'Overlap Study'!AN$186:AN$233,0)),0,1)</f>
        <v>0</v>
      </c>
      <c r="AS197" s="97">
        <f>IF(ISNA(MATCH($AH197,'Overlap Study'!AH$186:AH$233,0)),0,1)</f>
        <v>0</v>
      </c>
      <c r="AT197" s="97">
        <f>IF(ISNA(MATCH(AH197,'Overlap Study'!$AB$186:$AB$233,0)),0,1)</f>
        <v>0</v>
      </c>
      <c r="AU197" s="97">
        <f>IF(ISNA(MATCH($AH197,'Overlap Study'!$V$186:$V$233,0)),0,1)</f>
        <v>0</v>
      </c>
      <c r="AV197" s="97">
        <f>IF(ISNA(MATCH($AH197,'Overlap Study'!$P$186:$P$233,0)),0,1)</f>
        <v>0</v>
      </c>
      <c r="AW197" s="97"/>
      <c r="AX197" s="106"/>
    </row>
    <row r="198" spans="12:50" x14ac:dyDescent="0.2">
      <c r="L198" s="118">
        <f t="shared" si="13"/>
        <v>197</v>
      </c>
      <c r="N198" s="204">
        <v>2996</v>
      </c>
      <c r="O198" s="210">
        <f>SUM(P198:Y198)</f>
        <v>2</v>
      </c>
      <c r="P198" s="97">
        <f>IF(ISNA(MATCH(N198,'Overlap Study'!DY$62:DY$174,0)),0,1)</f>
        <v>0</v>
      </c>
      <c r="Q198" s="97">
        <f>IF(ISNA(MATCH(N198,'Overlap Study'!DJ$62:DJ$157,0)),0,1)</f>
        <v>1</v>
      </c>
      <c r="R198" s="99">
        <f>IF(ISNA(MATCH(N198,'Overlap Study'!CU$62:CU$157,0)),0,1)</f>
        <v>0</v>
      </c>
      <c r="S198" s="99">
        <f>IF(ISNA(MATCH(N198,'Overlap Study'!CG$62:CG$157,0)),0,1)</f>
        <v>1</v>
      </c>
      <c r="T198" s="97">
        <f>IF(ISNA(MATCH(N198,'Overlap Study'!BU$62:BU$157,0)),0,1)</f>
        <v>0</v>
      </c>
      <c r="U198" s="97">
        <f>IF(ISNA(MATCH(N198,'Overlap Study'!BJ$62:BJ$157,0)),0,1)</f>
        <v>0</v>
      </c>
      <c r="V198" s="97">
        <f>IF(ISNA(MATCH($N198,'Overlap Study'!AZ$62:AZ$157,0)),0,1)</f>
        <v>0</v>
      </c>
      <c r="W198" s="97">
        <f>IF(ISNA(MATCH($N198,'Overlap Study'!AT$62:AT$157,0)),0,1)</f>
        <v>0</v>
      </c>
      <c r="X198" s="97">
        <f>IF(ISNA(MATCH($N198,'Overlap Study'!AN$62:AN$157,0)),0,1)</f>
        <v>0</v>
      </c>
      <c r="Y198" s="106">
        <f>IF(ISNA(MATCH($N198,'Overlap Study'!AH$62:AH$157,0)),0,1)</f>
        <v>0</v>
      </c>
      <c r="Z198" s="97">
        <f>IF(ISNA(MATCH($N198,'Overlap Study'!AB$62:AB$157,0)),0,1)</f>
        <v>0</v>
      </c>
      <c r="AA198" s="97">
        <f>IF(ISNA(MATCH($N198,'Overlap Study'!V$62:V$157,0)),0,1)</f>
        <v>0</v>
      </c>
      <c r="AB198" s="97">
        <f>IF(ISNA(MATCH($N198,'Overlap Study'!P$62:P$157,0)),0,1)</f>
        <v>0</v>
      </c>
      <c r="AC198" s="97">
        <f>IF(ISNA(MATCH($N198,'Overlap Study'!H$53:H$132,0)),0,1)</f>
        <v>0</v>
      </c>
      <c r="AD198" s="106">
        <f>IF(ISNA(MATCH($N198,'Overlap Study'!B$53:B$100,0)),0,1)</f>
        <v>0</v>
      </c>
      <c r="AF198" s="153"/>
      <c r="AH198" s="164">
        <v>1647</v>
      </c>
      <c r="AI198" s="210">
        <f>SUM(AJ198:AS198)</f>
        <v>1</v>
      </c>
      <c r="AJ198" s="97">
        <f>IF(ISNA(MATCH($AH198,'Overlap Study'!$DY$186:$DY$245,0)),0,1)</f>
        <v>0</v>
      </c>
      <c r="AK198" s="97">
        <f>IF(ISNA(MATCH($AH198,'Overlap Study'!$DJ$186:$DJ$233,0)),0,1)</f>
        <v>0</v>
      </c>
      <c r="AL198" s="99">
        <f>IF(ISNA(MATCH($AH198,'Overlap Study'!$CU$186:$CU$233,0)),0,1)</f>
        <v>0</v>
      </c>
      <c r="AM198" s="99">
        <f>IF(ISNA(MATCH($AH198,'Overlap Study'!$CG$186:$CG$233,0)),0,1)</f>
        <v>0</v>
      </c>
      <c r="AN198" s="97">
        <f>IF(ISNA(MATCH($AH198,'Overlap Study'!$BU$186:$BU$233,0)),0,1)</f>
        <v>0</v>
      </c>
      <c r="AO198" s="97">
        <f>IF(ISNA(MATCH(AH198,'Overlap Study'!BJ$186:BJ$233,0)),0,1)</f>
        <v>0</v>
      </c>
      <c r="AP198" s="97">
        <f>IF(ISNA(MATCH($AH198,'Overlap Study'!AZ$186:AZ$233,0)),0,1)</f>
        <v>0</v>
      </c>
      <c r="AQ198" s="97">
        <f>IF(ISNA(MATCH($AH198,'Overlap Study'!AT$186:AT$233,0)),0,1)</f>
        <v>0</v>
      </c>
      <c r="AR198" s="97">
        <f>IF(ISNA(MATCH($AH198,'Overlap Study'!AN$186:AN$233,0)),0,1)</f>
        <v>0</v>
      </c>
      <c r="AS198" s="97">
        <f>IF(ISNA(MATCH($AH198,'Overlap Study'!AH$186:AH$233,0)),0,1)</f>
        <v>1</v>
      </c>
      <c r="AT198" s="97">
        <f>IF(ISNA(MATCH(AH198,'Overlap Study'!$AB$186:$AB$233,0)),0,1)</f>
        <v>0</v>
      </c>
      <c r="AU198" s="97">
        <f>IF(ISNA(MATCH($AH198,'Overlap Study'!$V$186:$V$233,0)),0,1)</f>
        <v>0</v>
      </c>
      <c r="AV198" s="97">
        <f>IF(ISNA(MATCH($AH198,'Overlap Study'!$P$186:$P$233,0)),0,1)</f>
        <v>0</v>
      </c>
      <c r="AW198" s="97"/>
      <c r="AX198" s="106"/>
    </row>
    <row r="199" spans="12:50" x14ac:dyDescent="0.2">
      <c r="L199" s="118">
        <f t="shared" si="13"/>
        <v>198</v>
      </c>
      <c r="N199" s="105">
        <v>3138</v>
      </c>
      <c r="O199" s="210">
        <f>SUM(P199:Y199)</f>
        <v>2</v>
      </c>
      <c r="P199" s="97">
        <f>IF(ISNA(MATCH(N199,'Overlap Study'!DY$62:DY$174,0)),0,1)</f>
        <v>0</v>
      </c>
      <c r="Q199" s="97">
        <f>IF(ISNA(MATCH(N199,'Overlap Study'!DJ$62:DJ$157,0)),0,1)</f>
        <v>0</v>
      </c>
      <c r="R199" s="99">
        <f>IF(ISNA(MATCH(N199,'Overlap Study'!CU$62:CU$157,0)),0,1)</f>
        <v>0</v>
      </c>
      <c r="S199" s="99">
        <f>IF(ISNA(MATCH(N199,'Overlap Study'!CG$62:CG$157,0)),0,1)</f>
        <v>1</v>
      </c>
      <c r="T199" s="97">
        <f>IF(ISNA(MATCH(N199,'Overlap Study'!BU$62:BU$157,0)),0,1)</f>
        <v>1</v>
      </c>
      <c r="U199" s="97">
        <f>IF(ISNA(MATCH(N199,'Overlap Study'!BJ$62:BJ$157,0)),0,1)</f>
        <v>0</v>
      </c>
      <c r="V199" s="97">
        <f>IF(ISNA(MATCH($N199,'Overlap Study'!AZ$62:AZ$157,0)),0,1)</f>
        <v>0</v>
      </c>
      <c r="W199" s="97">
        <f>IF(ISNA(MATCH($N199,'Overlap Study'!AT$62:AT$157,0)),0,1)</f>
        <v>0</v>
      </c>
      <c r="X199" s="97">
        <f>IF(ISNA(MATCH($N199,'Overlap Study'!AN$62:AN$157,0)),0,1)</f>
        <v>0</v>
      </c>
      <c r="Y199" s="106">
        <f>IF(ISNA(MATCH($N199,'Overlap Study'!AH$62:AH$157,0)),0,1)</f>
        <v>0</v>
      </c>
      <c r="Z199" s="97">
        <f>IF(ISNA(MATCH($N199,'Overlap Study'!AB$62:AB$157,0)),0,1)</f>
        <v>0</v>
      </c>
      <c r="AA199" s="97">
        <f>IF(ISNA(MATCH($N199,'Overlap Study'!V$62:V$157,0)),0,1)</f>
        <v>0</v>
      </c>
      <c r="AB199" s="97">
        <f>IF(ISNA(MATCH($N199,'Overlap Study'!P$62:P$157,0)),0,1)</f>
        <v>0</v>
      </c>
      <c r="AC199" s="97">
        <f>IF(ISNA(MATCH($N199,'Overlap Study'!H$53:H$132,0)),0,1)</f>
        <v>0</v>
      </c>
      <c r="AD199" s="106">
        <f>IF(ISNA(MATCH($N199,'Overlap Study'!B$53:B$100,0)),0,1)</f>
        <v>0</v>
      </c>
      <c r="AF199" s="98"/>
      <c r="AH199" s="164">
        <v>1649</v>
      </c>
      <c r="AI199" s="210">
        <f>SUM(AJ199:AS199)</f>
        <v>1</v>
      </c>
      <c r="AJ199" s="97">
        <f>IF(ISNA(MATCH($AH199,'Overlap Study'!$DY$186:$DY$245,0)),0,1)</f>
        <v>0</v>
      </c>
      <c r="AK199" s="97">
        <f>IF(ISNA(MATCH($AH199,'Overlap Study'!$DJ$186:$DJ$233,0)),0,1)</f>
        <v>0</v>
      </c>
      <c r="AL199" s="99">
        <f>IF(ISNA(MATCH($AH199,'Overlap Study'!$CU$186:$CU$233,0)),0,1)</f>
        <v>0</v>
      </c>
      <c r="AM199" s="99">
        <f>IF(ISNA(MATCH($AH199,'Overlap Study'!$CG$186:$CG$233,0)),0,1)</f>
        <v>0</v>
      </c>
      <c r="AN199" s="97">
        <f>IF(ISNA(MATCH($AH199,'Overlap Study'!$BU$186:$BU$233,0)),0,1)</f>
        <v>0</v>
      </c>
      <c r="AO199" s="97">
        <f>IF(ISNA(MATCH(AH199,'Overlap Study'!BJ$186:BJ$233,0)),0,1)</f>
        <v>1</v>
      </c>
      <c r="AP199" s="97">
        <f>IF(ISNA(MATCH($AH199,'Overlap Study'!AZ$186:AZ$233,0)),0,1)</f>
        <v>0</v>
      </c>
      <c r="AQ199" s="97">
        <f>IF(ISNA(MATCH($AH199,'Overlap Study'!AT$186:AT$233,0)),0,1)</f>
        <v>0</v>
      </c>
      <c r="AR199" s="97">
        <f>IF(ISNA(MATCH($AH199,'Overlap Study'!AN$186:AN$233,0)),0,1)</f>
        <v>0</v>
      </c>
      <c r="AS199" s="97">
        <f>IF(ISNA(MATCH($AH199,'Overlap Study'!AH$186:AH$233,0)),0,1)</f>
        <v>0</v>
      </c>
      <c r="AT199" s="97">
        <f>IF(ISNA(MATCH(AH199,'Overlap Study'!$AB$186:$AB$233,0)),0,1)</f>
        <v>0</v>
      </c>
      <c r="AU199" s="97">
        <f>IF(ISNA(MATCH($AH199,'Overlap Study'!$V$186:$V$233,0)),0,1)</f>
        <v>0</v>
      </c>
      <c r="AV199" s="97">
        <f>IF(ISNA(MATCH($AH199,'Overlap Study'!$P$186:$P$233,0)),0,1)</f>
        <v>0</v>
      </c>
      <c r="AW199" s="97"/>
      <c r="AX199" s="106"/>
    </row>
    <row r="200" spans="12:50" x14ac:dyDescent="0.2">
      <c r="L200" s="118">
        <f t="shared" si="13"/>
        <v>199</v>
      </c>
      <c r="N200" s="108">
        <v>3284</v>
      </c>
      <c r="O200" s="210">
        <f>SUM(P200:Y200)</f>
        <v>2</v>
      </c>
      <c r="P200" s="97">
        <f>IF(ISNA(MATCH(N200,'Overlap Study'!DY$62:DY$174,0)),0,1)</f>
        <v>1</v>
      </c>
      <c r="Q200" s="97">
        <f>IF(ISNA(MATCH(N200,'Overlap Study'!DJ$62:DJ$157,0)),0,1)</f>
        <v>1</v>
      </c>
      <c r="R200" s="99">
        <f>IF(ISNA(MATCH(N200,'Overlap Study'!CU$62:CU$157,0)),0,1)</f>
        <v>0</v>
      </c>
      <c r="S200" s="99">
        <f>IF(ISNA(MATCH(N200,'Overlap Study'!CG$62:CG$157,0)),0,1)</f>
        <v>0</v>
      </c>
      <c r="T200" s="97">
        <f>IF(ISNA(MATCH(N200,'Overlap Study'!BU$62:BU$157,0)),0,1)</f>
        <v>0</v>
      </c>
      <c r="U200" s="97">
        <f>IF(ISNA(MATCH(N200,'Overlap Study'!BJ$62:BJ$157,0)),0,1)</f>
        <v>0</v>
      </c>
      <c r="V200" s="97">
        <f>IF(ISNA(MATCH($N200,'Overlap Study'!AZ$62:AZ$157,0)),0,1)</f>
        <v>0</v>
      </c>
      <c r="W200" s="97">
        <f>IF(ISNA(MATCH($N200,'Overlap Study'!AT$62:AT$157,0)),0,1)</f>
        <v>0</v>
      </c>
      <c r="X200" s="97">
        <f>IF(ISNA(MATCH($N200,'Overlap Study'!AN$62:AN$157,0)),0,1)</f>
        <v>0</v>
      </c>
      <c r="Y200" s="106">
        <f>IF(ISNA(MATCH($N200,'Overlap Study'!AH$62:AH$157,0)),0,1)</f>
        <v>0</v>
      </c>
      <c r="Z200" s="97">
        <f>IF(ISNA(MATCH($N200,'Overlap Study'!AB$62:AB$157,0)),0,1)</f>
        <v>0</v>
      </c>
      <c r="AA200" s="97">
        <f>IF(ISNA(MATCH($N200,'Overlap Study'!V$62:V$157,0)),0,1)</f>
        <v>0</v>
      </c>
      <c r="AB200" s="97">
        <f>IF(ISNA(MATCH($N200,'Overlap Study'!P$62:P$157,0)),0,1)</f>
        <v>0</v>
      </c>
      <c r="AC200" s="97">
        <f>IF(ISNA(MATCH($N200,'Overlap Study'!H$53:H$132,0)),0,1)</f>
        <v>0</v>
      </c>
      <c r="AD200" s="106">
        <f>IF(ISNA(MATCH($N200,'Overlap Study'!B$53:B$100,0)),0,1)</f>
        <v>0</v>
      </c>
      <c r="AF200" s="98"/>
      <c r="AH200" s="164">
        <v>1671</v>
      </c>
      <c r="AI200" s="210">
        <f>SUM(AJ200:AS200)</f>
        <v>1</v>
      </c>
      <c r="AJ200" s="97">
        <f>IF(ISNA(MATCH($AH200,'Overlap Study'!$DY$186:$DY$245,0)),0,1)</f>
        <v>0</v>
      </c>
      <c r="AK200" s="97">
        <f>IF(ISNA(MATCH($AH200,'Overlap Study'!$DJ$186:$DJ$233,0)),0,1)</f>
        <v>0</v>
      </c>
      <c r="AL200" s="99">
        <f>IF(ISNA(MATCH($AH200,'Overlap Study'!$CU$186:$CU$233,0)),0,1)</f>
        <v>1</v>
      </c>
      <c r="AM200" s="99">
        <f>IF(ISNA(MATCH($AH200,'Overlap Study'!$CG$186:$CG$233,0)),0,1)</f>
        <v>0</v>
      </c>
      <c r="AN200" s="97">
        <f>IF(ISNA(MATCH($AH200,'Overlap Study'!$BU$186:$BU$233,0)),0,1)</f>
        <v>0</v>
      </c>
      <c r="AO200" s="97">
        <f>IF(ISNA(MATCH(AH200,'Overlap Study'!BJ$186:BJ$233,0)),0,1)</f>
        <v>0</v>
      </c>
      <c r="AP200" s="97">
        <f>IF(ISNA(MATCH($AH200,'Overlap Study'!AZ$186:AZ$233,0)),0,1)</f>
        <v>0</v>
      </c>
      <c r="AQ200" s="97">
        <f>IF(ISNA(MATCH($AH200,'Overlap Study'!AT$186:AT$233,0)),0,1)</f>
        <v>0</v>
      </c>
      <c r="AR200" s="97">
        <f>IF(ISNA(MATCH($AH200,'Overlap Study'!AN$186:AN$233,0)),0,1)</f>
        <v>0</v>
      </c>
      <c r="AS200" s="97">
        <f>IF(ISNA(MATCH($AH200,'Overlap Study'!AH$186:AH$233,0)),0,1)</f>
        <v>0</v>
      </c>
      <c r="AT200" s="97">
        <f>IF(ISNA(MATCH(AH200,'Overlap Study'!$AB$186:$AB$233,0)),0,1)</f>
        <v>0</v>
      </c>
      <c r="AU200" s="97">
        <f>IF(ISNA(MATCH($AH200,'Overlap Study'!$V$186:$V$233,0)),0,1)</f>
        <v>0</v>
      </c>
      <c r="AV200" s="97">
        <f>IF(ISNA(MATCH($AH200,'Overlap Study'!$P$186:$P$233,0)),0,1)</f>
        <v>0</v>
      </c>
      <c r="AW200" s="97"/>
      <c r="AX200" s="106"/>
    </row>
    <row r="201" spans="12:50" x14ac:dyDescent="0.2">
      <c r="L201" s="118">
        <f t="shared" si="13"/>
        <v>200</v>
      </c>
      <c r="N201" s="108">
        <v>3310</v>
      </c>
      <c r="O201" s="210">
        <f>SUM(P201:Y201)</f>
        <v>2</v>
      </c>
      <c r="P201" s="97">
        <f>IF(ISNA(MATCH(N201,'Overlap Study'!DY$62:DY$174,0)),0,1)</f>
        <v>1</v>
      </c>
      <c r="Q201" s="97">
        <f>IF(ISNA(MATCH(N201,'Overlap Study'!DJ$62:DJ$157,0)),0,1)</f>
        <v>1</v>
      </c>
      <c r="R201" s="99">
        <f>IF(ISNA(MATCH(N201,'Overlap Study'!CU$62:CU$157,0)),0,1)</f>
        <v>0</v>
      </c>
      <c r="S201" s="99">
        <f>IF(ISNA(MATCH(N201,'Overlap Study'!CG$62:CG$157,0)),0,1)</f>
        <v>0</v>
      </c>
      <c r="T201" s="97">
        <f>IF(ISNA(MATCH(N201,'Overlap Study'!BU$62:BU$157,0)),0,1)</f>
        <v>0</v>
      </c>
      <c r="U201" s="97">
        <f>IF(ISNA(MATCH(N201,'Overlap Study'!BJ$62:BJ$157,0)),0,1)</f>
        <v>0</v>
      </c>
      <c r="V201" s="97">
        <f>IF(ISNA(MATCH($N201,'Overlap Study'!AZ$62:AZ$157,0)),0,1)</f>
        <v>0</v>
      </c>
      <c r="W201" s="97">
        <f>IF(ISNA(MATCH($N201,'Overlap Study'!AT$62:AT$157,0)),0,1)</f>
        <v>0</v>
      </c>
      <c r="X201" s="97">
        <f>IF(ISNA(MATCH($N201,'Overlap Study'!AN$62:AN$157,0)),0,1)</f>
        <v>0</v>
      </c>
      <c r="Y201" s="106">
        <f>IF(ISNA(MATCH($N201,'Overlap Study'!AH$62:AH$157,0)),0,1)</f>
        <v>0</v>
      </c>
      <c r="Z201" s="97">
        <f>IF(ISNA(MATCH($N201,'Overlap Study'!AB$62:AB$157,0)),0,1)</f>
        <v>0</v>
      </c>
      <c r="AA201" s="97">
        <f>IF(ISNA(MATCH($N201,'Overlap Study'!V$62:V$157,0)),0,1)</f>
        <v>0</v>
      </c>
      <c r="AB201" s="97">
        <f>IF(ISNA(MATCH($N201,'Overlap Study'!P$62:P$157,0)),0,1)</f>
        <v>0</v>
      </c>
      <c r="AC201" s="97">
        <f>IF(ISNA(MATCH($N201,'Overlap Study'!H$53:H$132,0)),0,1)</f>
        <v>0</v>
      </c>
      <c r="AD201" s="106">
        <f>IF(ISNA(MATCH($N201,'Overlap Study'!B$53:B$100,0)),0,1)</f>
        <v>0</v>
      </c>
      <c r="AF201" s="153"/>
      <c r="AH201" s="164">
        <v>1712</v>
      </c>
      <c r="AI201" s="210">
        <f>SUM(AJ201:AS201)</f>
        <v>1</v>
      </c>
      <c r="AJ201" s="97">
        <f>IF(ISNA(MATCH($AH201,'Overlap Study'!$DY$186:$DY$245,0)),0,1)</f>
        <v>0</v>
      </c>
      <c r="AK201" s="97">
        <f>IF(ISNA(MATCH($AH201,'Overlap Study'!$DJ$186:$DJ$233,0)),0,1)</f>
        <v>0</v>
      </c>
      <c r="AL201" s="99">
        <f>IF(ISNA(MATCH($AH201,'Overlap Study'!$CU$186:$CU$233,0)),0,1)</f>
        <v>0</v>
      </c>
      <c r="AM201" s="99">
        <f>IF(ISNA(MATCH($AH201,'Overlap Study'!$CG$186:$CG$233,0)),0,1)</f>
        <v>0</v>
      </c>
      <c r="AN201" s="97">
        <f>IF(ISNA(MATCH($AH201,'Overlap Study'!$BU$186:$BU$233,0)),0,1)</f>
        <v>0</v>
      </c>
      <c r="AO201" s="97">
        <f>IF(ISNA(MATCH(AH201,'Overlap Study'!BJ$186:BJ$233,0)),0,1)</f>
        <v>0</v>
      </c>
      <c r="AP201" s="97">
        <f>IF(ISNA(MATCH($AH201,'Overlap Study'!AZ$186:AZ$233,0)),0,1)</f>
        <v>0</v>
      </c>
      <c r="AQ201" s="97">
        <f>IF(ISNA(MATCH($AH201,'Overlap Study'!AT$186:AT$233,0)),0,1)</f>
        <v>1</v>
      </c>
      <c r="AR201" s="97">
        <f>IF(ISNA(MATCH($AH201,'Overlap Study'!AN$186:AN$233,0)),0,1)</f>
        <v>0</v>
      </c>
      <c r="AS201" s="97">
        <f>IF(ISNA(MATCH($AH201,'Overlap Study'!AH$186:AH$233,0)),0,1)</f>
        <v>0</v>
      </c>
      <c r="AT201" s="97">
        <f>IF(ISNA(MATCH(AH201,'Overlap Study'!$AB$186:$AB$233,0)),0,1)</f>
        <v>0</v>
      </c>
      <c r="AU201" s="97">
        <f>IF(ISNA(MATCH($AH201,'Overlap Study'!$V$186:$V$233,0)),0,1)</f>
        <v>0</v>
      </c>
      <c r="AV201" s="97">
        <f>IF(ISNA(MATCH($AH201,'Overlap Study'!$P$186:$P$233,0)),0,1)</f>
        <v>0</v>
      </c>
      <c r="AW201" s="97"/>
      <c r="AX201" s="106"/>
    </row>
    <row r="202" spans="12:50" x14ac:dyDescent="0.2">
      <c r="L202" s="118">
        <f t="shared" si="13"/>
        <v>201</v>
      </c>
      <c r="N202" s="204">
        <v>3357</v>
      </c>
      <c r="O202" s="210">
        <f>SUM(P202:Y202)</f>
        <v>2</v>
      </c>
      <c r="P202" s="97">
        <f>IF(ISNA(MATCH(N202,'Overlap Study'!DY$62:DY$174,0)),0,1)</f>
        <v>0</v>
      </c>
      <c r="Q202" s="97">
        <f>IF(ISNA(MATCH(N202,'Overlap Study'!DJ$62:DJ$157,0)),0,1)</f>
        <v>0</v>
      </c>
      <c r="R202" s="99">
        <f>IF(ISNA(MATCH(N202,'Overlap Study'!CU$62:CU$157,0)),0,1)</f>
        <v>1</v>
      </c>
      <c r="S202" s="99">
        <f>IF(ISNA(MATCH(N202,'Overlap Study'!CG$62:CG$157,0)),0,1)</f>
        <v>0</v>
      </c>
      <c r="T202" s="97">
        <f>IF(ISNA(MATCH(N202,'Overlap Study'!BU$62:BU$157,0)),0,1)</f>
        <v>1</v>
      </c>
      <c r="U202" s="97">
        <f>IF(ISNA(MATCH(N202,'Overlap Study'!BJ$62:BJ$157,0)),0,1)</f>
        <v>0</v>
      </c>
      <c r="V202" s="97">
        <f>IF(ISNA(MATCH($N202,'Overlap Study'!AZ$62:AZ$157,0)),0,1)</f>
        <v>0</v>
      </c>
      <c r="W202" s="97">
        <f>IF(ISNA(MATCH($N202,'Overlap Study'!AT$62:AT$157,0)),0,1)</f>
        <v>0</v>
      </c>
      <c r="X202" s="97">
        <f>IF(ISNA(MATCH($N202,'Overlap Study'!AN$62:AN$157,0)),0,1)</f>
        <v>0</v>
      </c>
      <c r="Y202" s="106">
        <f>IF(ISNA(MATCH($N202,'Overlap Study'!AH$62:AH$157,0)),0,1)</f>
        <v>0</v>
      </c>
      <c r="Z202" s="97">
        <f>IF(ISNA(MATCH($N202,'Overlap Study'!AB$62:AB$157,0)),0,1)</f>
        <v>0</v>
      </c>
      <c r="AA202" s="97">
        <f>IF(ISNA(MATCH($N202,'Overlap Study'!V$62:V$157,0)),0,1)</f>
        <v>0</v>
      </c>
      <c r="AB202" s="97">
        <f>IF(ISNA(MATCH($N202,'Overlap Study'!P$62:P$157,0)),0,1)</f>
        <v>0</v>
      </c>
      <c r="AC202" s="97">
        <f>IF(ISNA(MATCH($N202,'Overlap Study'!H$53:H$132,0)),0,1)</f>
        <v>0</v>
      </c>
      <c r="AD202" s="106">
        <f>IF(ISNA(MATCH($N202,'Overlap Study'!B$53:B$100,0)),0,1)</f>
        <v>0</v>
      </c>
      <c r="AF202" s="98"/>
      <c r="AH202" s="164">
        <v>1732</v>
      </c>
      <c r="AI202" s="210">
        <f>SUM(AJ202:AS202)</f>
        <v>1</v>
      </c>
      <c r="AJ202" s="97">
        <f>IF(ISNA(MATCH($AH202,'Overlap Study'!$DY$186:$DY$245,0)),0,1)</f>
        <v>0</v>
      </c>
      <c r="AK202" s="97">
        <f>IF(ISNA(MATCH($AH202,'Overlap Study'!$DJ$186:$DJ$233,0)),0,1)</f>
        <v>0</v>
      </c>
      <c r="AL202" s="99">
        <f>IF(ISNA(MATCH($AH202,'Overlap Study'!$CU$186:$CU$233,0)),0,1)</f>
        <v>0</v>
      </c>
      <c r="AM202" s="99">
        <f>IF(ISNA(MATCH($AH202,'Overlap Study'!$CG$186:$CG$233,0)),0,1)</f>
        <v>0</v>
      </c>
      <c r="AN202" s="97">
        <f>IF(ISNA(MATCH($AH202,'Overlap Study'!$BU$186:$BU$233,0)),0,1)</f>
        <v>0</v>
      </c>
      <c r="AO202" s="97">
        <f>IF(ISNA(MATCH(AH202,'Overlap Study'!BJ$186:BJ$233,0)),0,1)</f>
        <v>0</v>
      </c>
      <c r="AP202" s="97">
        <f>IF(ISNA(MATCH($AH202,'Overlap Study'!AZ$186:AZ$233,0)),0,1)</f>
        <v>0</v>
      </c>
      <c r="AQ202" s="97">
        <f>IF(ISNA(MATCH($AH202,'Overlap Study'!AT$186:AT$233,0)),0,1)</f>
        <v>1</v>
      </c>
      <c r="AR202" s="97">
        <f>IF(ISNA(MATCH($AH202,'Overlap Study'!AN$186:AN$233,0)),0,1)</f>
        <v>0</v>
      </c>
      <c r="AS202" s="97">
        <f>IF(ISNA(MATCH($AH202,'Overlap Study'!AH$186:AH$233,0)),0,1)</f>
        <v>0</v>
      </c>
      <c r="AT202" s="97">
        <f>IF(ISNA(MATCH(AH202,'Overlap Study'!$AB$186:$AB$233,0)),0,1)</f>
        <v>0</v>
      </c>
      <c r="AU202" s="97">
        <f>IF(ISNA(MATCH($AH202,'Overlap Study'!$V$186:$V$233,0)),0,1)</f>
        <v>0</v>
      </c>
      <c r="AV202" s="97">
        <f>IF(ISNA(MATCH($AH202,'Overlap Study'!$P$186:$P$233,0)),0,1)</f>
        <v>0</v>
      </c>
      <c r="AW202" s="97"/>
      <c r="AX202" s="106"/>
    </row>
    <row r="203" spans="12:50" x14ac:dyDescent="0.2">
      <c r="L203" s="118">
        <f t="shared" si="13"/>
        <v>202</v>
      </c>
      <c r="N203" s="105">
        <v>3476</v>
      </c>
      <c r="O203" s="210">
        <f>SUM(P203:Y203)</f>
        <v>2</v>
      </c>
      <c r="P203" s="97">
        <f>IF(ISNA(MATCH(N203,'Overlap Study'!DY$62:DY$174,0)),0,1)</f>
        <v>1</v>
      </c>
      <c r="Q203" s="97">
        <f>IF(ISNA(MATCH(N203,'Overlap Study'!DJ$62:DJ$157,0)),0,1)</f>
        <v>1</v>
      </c>
      <c r="R203" s="99">
        <f>IF(ISNA(MATCH(N203,'Overlap Study'!CU$62:CU$157,0)),0,1)</f>
        <v>0</v>
      </c>
      <c r="S203" s="99">
        <f>IF(ISNA(MATCH(N203,'Overlap Study'!CG$62:CG$157,0)),0,1)</f>
        <v>0</v>
      </c>
      <c r="T203" s="97">
        <f>IF(ISNA(MATCH(N203,'Overlap Study'!BU$62:BU$157,0)),0,1)</f>
        <v>0</v>
      </c>
      <c r="U203" s="97">
        <f>IF(ISNA(MATCH(N203,'Overlap Study'!BJ$62:BJ$157,0)),0,1)</f>
        <v>0</v>
      </c>
      <c r="V203" s="97">
        <f>IF(ISNA(MATCH($N203,'Overlap Study'!AZ$62:AZ$157,0)),0,1)</f>
        <v>0</v>
      </c>
      <c r="W203" s="97">
        <f>IF(ISNA(MATCH($N203,'Overlap Study'!AT$62:AT$157,0)),0,1)</f>
        <v>0</v>
      </c>
      <c r="X203" s="97">
        <f>IF(ISNA(MATCH($N203,'Overlap Study'!AN$62:AN$157,0)),0,1)</f>
        <v>0</v>
      </c>
      <c r="Y203" s="106">
        <f>IF(ISNA(MATCH($N203,'Overlap Study'!AH$62:AH$157,0)),0,1)</f>
        <v>0</v>
      </c>
      <c r="Z203" s="97">
        <f>IF(ISNA(MATCH($N203,'Overlap Study'!AB$62:AB$157,0)),0,1)</f>
        <v>0</v>
      </c>
      <c r="AA203" s="97">
        <f>IF(ISNA(MATCH($N203,'Overlap Study'!V$62:V$157,0)),0,1)</f>
        <v>0</v>
      </c>
      <c r="AB203" s="97">
        <f>IF(ISNA(MATCH($N203,'Overlap Study'!P$62:P$157,0)),0,1)</f>
        <v>0</v>
      </c>
      <c r="AC203" s="97">
        <f>IF(ISNA(MATCH($N203,'Overlap Study'!H$53:H$132,0)),0,1)</f>
        <v>0</v>
      </c>
      <c r="AD203" s="106">
        <f>IF(ISNA(MATCH($N203,'Overlap Study'!B$53:B$100,0)),0,1)</f>
        <v>0</v>
      </c>
      <c r="AF203" s="153"/>
      <c r="AH203" s="164">
        <v>1771</v>
      </c>
      <c r="AI203" s="210">
        <f>SUM(AJ203:AS203)</f>
        <v>1</v>
      </c>
      <c r="AJ203" s="97">
        <f>IF(ISNA(MATCH($AH203,'Overlap Study'!$DY$186:$DY$245,0)),0,1)</f>
        <v>0</v>
      </c>
      <c r="AK203" s="97">
        <f>IF(ISNA(MATCH($AH203,'Overlap Study'!$DJ$186:$DJ$233,0)),0,1)</f>
        <v>0</v>
      </c>
      <c r="AL203" s="99">
        <f>IF(ISNA(MATCH($AH203,'Overlap Study'!$CU$186:$CU$233,0)),0,1)</f>
        <v>0</v>
      </c>
      <c r="AM203" s="99">
        <f>IF(ISNA(MATCH($AH203,'Overlap Study'!$CG$186:$CG$233,0)),0,1)</f>
        <v>1</v>
      </c>
      <c r="AN203" s="97">
        <f>IF(ISNA(MATCH($AH203,'Overlap Study'!$BU$186:$BU$233,0)),0,1)</f>
        <v>0</v>
      </c>
      <c r="AO203" s="97">
        <f>IF(ISNA(MATCH(AH203,'Overlap Study'!BJ$186:BJ$233,0)),0,1)</f>
        <v>0</v>
      </c>
      <c r="AP203" s="97">
        <f>IF(ISNA(MATCH($AH203,'Overlap Study'!AZ$186:AZ$233,0)),0,1)</f>
        <v>0</v>
      </c>
      <c r="AQ203" s="97">
        <f>IF(ISNA(MATCH($AH203,'Overlap Study'!AT$186:AT$233,0)),0,1)</f>
        <v>0</v>
      </c>
      <c r="AR203" s="97">
        <f>IF(ISNA(MATCH($AH203,'Overlap Study'!AN$186:AN$233,0)),0,1)</f>
        <v>0</v>
      </c>
      <c r="AS203" s="97">
        <f>IF(ISNA(MATCH($AH203,'Overlap Study'!AH$186:AH$233,0)),0,1)</f>
        <v>0</v>
      </c>
      <c r="AT203" s="97">
        <f>IF(ISNA(MATCH(AH203,'Overlap Study'!$AB$186:$AB$233,0)),0,1)</f>
        <v>0</v>
      </c>
      <c r="AU203" s="97">
        <f>IF(ISNA(MATCH($AH203,'Overlap Study'!$V$186:$V$233,0)),0,1)</f>
        <v>0</v>
      </c>
      <c r="AV203" s="97">
        <f>IF(ISNA(MATCH($AH203,'Overlap Study'!$P$186:$P$233,0)),0,1)</f>
        <v>0</v>
      </c>
      <c r="AW203" s="97"/>
      <c r="AX203" s="106"/>
    </row>
    <row r="204" spans="12:50" x14ac:dyDescent="0.2">
      <c r="L204" s="118">
        <f t="shared" si="13"/>
        <v>203</v>
      </c>
      <c r="N204" s="105">
        <v>3481</v>
      </c>
      <c r="O204" s="210">
        <f>SUM(P204:Y204)</f>
        <v>2</v>
      </c>
      <c r="P204" s="97">
        <f>IF(ISNA(MATCH(N204,'Overlap Study'!DY$62:DY$174,0)),0,1)</f>
        <v>0</v>
      </c>
      <c r="Q204" s="97">
        <f>IF(ISNA(MATCH(N204,'Overlap Study'!DJ$62:DJ$157,0)),0,1)</f>
        <v>1</v>
      </c>
      <c r="R204" s="99">
        <f>IF(ISNA(MATCH(N204,'Overlap Study'!CU$62:CU$157,0)),0,1)</f>
        <v>1</v>
      </c>
      <c r="S204" s="99">
        <f>IF(ISNA(MATCH(N204,'Overlap Study'!CG$62:CG$157,0)),0,1)</f>
        <v>0</v>
      </c>
      <c r="T204" s="97">
        <f>IF(ISNA(MATCH(N204,'Overlap Study'!BU$62:BU$157,0)),0,1)</f>
        <v>0</v>
      </c>
      <c r="U204" s="97">
        <f>IF(ISNA(MATCH(N204,'Overlap Study'!BJ$62:BJ$157,0)),0,1)</f>
        <v>0</v>
      </c>
      <c r="V204" s="97">
        <f>IF(ISNA(MATCH($N204,'Overlap Study'!AZ$62:AZ$157,0)),0,1)</f>
        <v>0</v>
      </c>
      <c r="W204" s="97">
        <f>IF(ISNA(MATCH($N204,'Overlap Study'!AT$62:AT$157,0)),0,1)</f>
        <v>0</v>
      </c>
      <c r="X204" s="97">
        <f>IF(ISNA(MATCH($N204,'Overlap Study'!AN$62:AN$157,0)),0,1)</f>
        <v>0</v>
      </c>
      <c r="Y204" s="106">
        <f>IF(ISNA(MATCH($N204,'Overlap Study'!AH$62:AH$157,0)),0,1)</f>
        <v>0</v>
      </c>
      <c r="Z204" s="97">
        <f>IF(ISNA(MATCH($N204,'Overlap Study'!AB$62:AB$157,0)),0,1)</f>
        <v>0</v>
      </c>
      <c r="AA204" s="97">
        <f>IF(ISNA(MATCH($N204,'Overlap Study'!V$62:V$157,0)),0,1)</f>
        <v>0</v>
      </c>
      <c r="AB204" s="97">
        <f>IF(ISNA(MATCH($N204,'Overlap Study'!P$62:P$157,0)),0,1)</f>
        <v>0</v>
      </c>
      <c r="AC204" s="97">
        <f>IF(ISNA(MATCH($N204,'Overlap Study'!H$53:H$132,0)),0,1)</f>
        <v>0</v>
      </c>
      <c r="AD204" s="106">
        <f>IF(ISNA(MATCH($N204,'Overlap Study'!B$53:B$100,0)),0,1)</f>
        <v>0</v>
      </c>
      <c r="AF204" s="98"/>
      <c r="AH204" s="164">
        <v>1801</v>
      </c>
      <c r="AI204" s="210">
        <f>SUM(AJ204:AS204)</f>
        <v>1</v>
      </c>
      <c r="AJ204" s="97">
        <f>IF(ISNA(MATCH($AH204,'Overlap Study'!$DY$186:$DY$245,0)),0,1)</f>
        <v>0</v>
      </c>
      <c r="AK204" s="97">
        <f>IF(ISNA(MATCH($AH204,'Overlap Study'!$DJ$186:$DJ$233,0)),0,1)</f>
        <v>0</v>
      </c>
      <c r="AL204" s="99">
        <f>IF(ISNA(MATCH($AH204,'Overlap Study'!$CU$186:$CU$233,0)),0,1)</f>
        <v>0</v>
      </c>
      <c r="AM204" s="99">
        <f>IF(ISNA(MATCH($AH204,'Overlap Study'!$CG$186:$CG$233,0)),0,1)</f>
        <v>1</v>
      </c>
      <c r="AN204" s="97">
        <f>IF(ISNA(MATCH($AH204,'Overlap Study'!$BU$186:$BU$233,0)),0,1)</f>
        <v>0</v>
      </c>
      <c r="AO204" s="97">
        <f>IF(ISNA(MATCH(AH204,'Overlap Study'!BJ$186:BJ$233,0)),0,1)</f>
        <v>0</v>
      </c>
      <c r="AP204" s="97">
        <f>IF(ISNA(MATCH($AH204,'Overlap Study'!AZ$186:AZ$233,0)),0,1)</f>
        <v>0</v>
      </c>
      <c r="AQ204" s="97">
        <f>IF(ISNA(MATCH($AH204,'Overlap Study'!AT$186:AT$233,0)),0,1)</f>
        <v>0</v>
      </c>
      <c r="AR204" s="97">
        <f>IF(ISNA(MATCH($AH204,'Overlap Study'!AN$186:AN$233,0)),0,1)</f>
        <v>0</v>
      </c>
      <c r="AS204" s="97">
        <f>IF(ISNA(MATCH($AH204,'Overlap Study'!AH$186:AH$233,0)),0,1)</f>
        <v>0</v>
      </c>
      <c r="AT204" s="97">
        <f>IF(ISNA(MATCH(AH204,'Overlap Study'!$AB$186:$AB$233,0)),0,1)</f>
        <v>0</v>
      </c>
      <c r="AU204" s="97">
        <f>IF(ISNA(MATCH($AH204,'Overlap Study'!$V$186:$V$233,0)),0,1)</f>
        <v>0</v>
      </c>
      <c r="AV204" s="97">
        <f>IF(ISNA(MATCH($AH204,'Overlap Study'!$P$186:$P$233,0)),0,1)</f>
        <v>0</v>
      </c>
      <c r="AW204" s="97"/>
      <c r="AX204" s="106"/>
    </row>
    <row r="205" spans="12:50" x14ac:dyDescent="0.2">
      <c r="L205" s="118">
        <f t="shared" si="13"/>
        <v>204</v>
      </c>
      <c r="N205" s="105">
        <v>4039</v>
      </c>
      <c r="O205" s="210">
        <f>SUM(P205:Y205)</f>
        <v>2</v>
      </c>
      <c r="P205" s="97">
        <f>IF(ISNA(MATCH(N205,'Overlap Study'!DY$62:DY$174,0)),0,1)</f>
        <v>1</v>
      </c>
      <c r="Q205" s="97">
        <f>IF(ISNA(MATCH(N205,'Overlap Study'!DJ$62:DJ$157,0)),0,1)</f>
        <v>1</v>
      </c>
      <c r="R205" s="99">
        <f>IF(ISNA(MATCH(N205,'Overlap Study'!CU$62:CU$157,0)),0,1)</f>
        <v>0</v>
      </c>
      <c r="S205" s="99">
        <f>IF(ISNA(MATCH(N205,'Overlap Study'!CG$62:CG$157,0)),0,1)</f>
        <v>0</v>
      </c>
      <c r="T205" s="97">
        <f>IF(ISNA(MATCH(N205,'Overlap Study'!BU$62:BU$157,0)),0,1)</f>
        <v>0</v>
      </c>
      <c r="U205" s="97">
        <f>IF(ISNA(MATCH(N205,'Overlap Study'!BJ$62:BJ$157,0)),0,1)</f>
        <v>0</v>
      </c>
      <c r="V205" s="97">
        <f>IF(ISNA(MATCH($N205,'Overlap Study'!AZ$62:AZ$157,0)),0,1)</f>
        <v>0</v>
      </c>
      <c r="W205" s="97">
        <f>IF(ISNA(MATCH($N205,'Overlap Study'!AT$62:AT$157,0)),0,1)</f>
        <v>0</v>
      </c>
      <c r="X205" s="97">
        <f>IF(ISNA(MATCH($N205,'Overlap Study'!AN$62:AN$157,0)),0,1)</f>
        <v>0</v>
      </c>
      <c r="Y205" s="106">
        <f>IF(ISNA(MATCH($N205,'Overlap Study'!AH$62:AH$157,0)),0,1)</f>
        <v>0</v>
      </c>
      <c r="Z205" s="97">
        <f>IF(ISNA(MATCH($N205,'Overlap Study'!AB$62:AB$157,0)),0,1)</f>
        <v>0</v>
      </c>
      <c r="AA205" s="97">
        <f>IF(ISNA(MATCH($N205,'Overlap Study'!V$62:V$157,0)),0,1)</f>
        <v>0</v>
      </c>
      <c r="AB205" s="97">
        <f>IF(ISNA(MATCH($N205,'Overlap Study'!P$62:P$157,0)),0,1)</f>
        <v>0</v>
      </c>
      <c r="AC205" s="97">
        <f>IF(ISNA(MATCH($N205,'Overlap Study'!H$53:H$132,0)),0,1)</f>
        <v>0</v>
      </c>
      <c r="AD205" s="106">
        <f>IF(ISNA(MATCH($N205,'Overlap Study'!B$53:B$100,0)),0,1)</f>
        <v>0</v>
      </c>
      <c r="AF205" s="98"/>
      <c r="AH205" s="164">
        <v>1806</v>
      </c>
      <c r="AI205" s="210">
        <f>SUM(AJ205:AS205)</f>
        <v>1</v>
      </c>
      <c r="AJ205" s="97">
        <f>IF(ISNA(MATCH($AH205,'Overlap Study'!$DY$186:$DY$245,0)),0,1)</f>
        <v>1</v>
      </c>
      <c r="AK205" s="97">
        <f>IF(ISNA(MATCH($AH205,'Overlap Study'!$DJ$186:$DJ$233,0)),0,1)</f>
        <v>0</v>
      </c>
      <c r="AL205" s="99">
        <f>IF(ISNA(MATCH($AH205,'Overlap Study'!$CU$186:$CU$233,0)),0,1)</f>
        <v>0</v>
      </c>
      <c r="AM205" s="99">
        <f>IF(ISNA(MATCH($AH205,'Overlap Study'!$CG$186:$CG$233,0)),0,1)</f>
        <v>0</v>
      </c>
      <c r="AN205" s="97">
        <f>IF(ISNA(MATCH($AH205,'Overlap Study'!$BU$186:$BU$233,0)),0,1)</f>
        <v>0</v>
      </c>
      <c r="AO205" s="97">
        <f>IF(ISNA(MATCH(AH205,'Overlap Study'!BJ$186:BJ$233,0)),0,1)</f>
        <v>0</v>
      </c>
      <c r="AP205" s="97">
        <f>IF(ISNA(MATCH($AH205,'Overlap Study'!AZ$186:AZ$233,0)),0,1)</f>
        <v>0</v>
      </c>
      <c r="AQ205" s="97">
        <f>IF(ISNA(MATCH($AH205,'Overlap Study'!AT$186:AT$233,0)),0,1)</f>
        <v>0</v>
      </c>
      <c r="AR205" s="97">
        <f>IF(ISNA(MATCH($AH205,'Overlap Study'!AN$186:AN$233,0)),0,1)</f>
        <v>0</v>
      </c>
      <c r="AS205" s="97">
        <f>IF(ISNA(MATCH($AH205,'Overlap Study'!AH$186:AH$233,0)),0,1)</f>
        <v>0</v>
      </c>
      <c r="AT205" s="97">
        <f>IF(ISNA(MATCH(AH205,'Overlap Study'!$AB$186:$AB$233,0)),0,1)</f>
        <v>0</v>
      </c>
      <c r="AU205" s="97">
        <f>IF(ISNA(MATCH($AH205,'Overlap Study'!$V$186:$V$233,0)),0,1)</f>
        <v>0</v>
      </c>
      <c r="AV205" s="97">
        <f>IF(ISNA(MATCH($AH205,'Overlap Study'!$P$186:$P$233,0)),0,1)</f>
        <v>0</v>
      </c>
      <c r="AW205" s="97"/>
      <c r="AX205" s="106"/>
    </row>
    <row r="206" spans="12:50" x14ac:dyDescent="0.2">
      <c r="L206" s="118">
        <f t="shared" si="13"/>
        <v>205</v>
      </c>
      <c r="N206" s="112">
        <v>8</v>
      </c>
      <c r="O206" s="210">
        <f>SUM(P206:Y206)</f>
        <v>1</v>
      </c>
      <c r="P206" s="97">
        <f>IF(ISNA(MATCH(N206,'Overlap Study'!DY$62:DY$174,0)),0,1)</f>
        <v>0</v>
      </c>
      <c r="Q206" s="97">
        <f>IF(ISNA(MATCH(N206,'Overlap Study'!DJ$62:DJ$157,0)),0,1)</f>
        <v>0</v>
      </c>
      <c r="R206" s="99">
        <f>IF(ISNA(MATCH(N206,'Overlap Study'!CU$62:CU$157,0)),0,1)</f>
        <v>0</v>
      </c>
      <c r="S206" s="99">
        <f>IF(ISNA(MATCH(N206,'Overlap Study'!CG$62:CG$157,0)),0,1)</f>
        <v>0</v>
      </c>
      <c r="T206" s="97">
        <f>IF(ISNA(MATCH(N206,'Overlap Study'!BU$62:BU$157,0)),0,1)</f>
        <v>0</v>
      </c>
      <c r="U206" s="97">
        <f>IF(ISNA(MATCH(N206,'Overlap Study'!BJ$62:BJ$157,0)),0,1)</f>
        <v>0</v>
      </c>
      <c r="V206" s="97">
        <f>IF(ISNA(MATCH($N206,'Overlap Study'!AZ$62:AZ$157,0)),0,1)</f>
        <v>1</v>
      </c>
      <c r="W206" s="97">
        <f>IF(ISNA(MATCH($N206,'Overlap Study'!AT$62:AT$157,0)),0,1)</f>
        <v>0</v>
      </c>
      <c r="X206" s="97">
        <f>IF(ISNA(MATCH($N206,'Overlap Study'!AN$62:AN$157,0)),0,1)</f>
        <v>0</v>
      </c>
      <c r="Y206" s="106">
        <f>IF(ISNA(MATCH($N206,'Overlap Study'!AH$62:AH$157,0)),0,1)</f>
        <v>0</v>
      </c>
      <c r="Z206" s="97">
        <f>IF(ISNA(MATCH($N206,'Overlap Study'!AB$62:AB$157,0)),0,1)</f>
        <v>0</v>
      </c>
      <c r="AA206" s="97">
        <f>IF(ISNA(MATCH($N206,'Overlap Study'!V$62:V$157,0)),0,1)</f>
        <v>0</v>
      </c>
      <c r="AB206" s="97">
        <f>IF(ISNA(MATCH($N206,'Overlap Study'!P$62:P$157,0)),0,1)</f>
        <v>0</v>
      </c>
      <c r="AC206" s="97">
        <f>IF(ISNA(MATCH($N206,'Overlap Study'!H$53:H$132,0)),0,1)</f>
        <v>1</v>
      </c>
      <c r="AD206" s="106">
        <f>IF(ISNA(MATCH($N206,'Overlap Study'!B$53:B$100,0)),0,1)</f>
        <v>0</v>
      </c>
      <c r="AF206" s="98"/>
      <c r="AH206" s="164">
        <v>1816</v>
      </c>
      <c r="AI206" s="210">
        <f>SUM(AJ206:AS206)</f>
        <v>1</v>
      </c>
      <c r="AJ206" s="97">
        <f>IF(ISNA(MATCH($AH206,'Overlap Study'!$DY$186:$DY$245,0)),0,1)</f>
        <v>0</v>
      </c>
      <c r="AK206" s="97">
        <f>IF(ISNA(MATCH($AH206,'Overlap Study'!$DJ$186:$DJ$233,0)),0,1)</f>
        <v>0</v>
      </c>
      <c r="AL206" s="99">
        <f>IF(ISNA(MATCH($AH206,'Overlap Study'!$CU$186:$CU$233,0)),0,1)</f>
        <v>0</v>
      </c>
      <c r="AM206" s="99">
        <f>IF(ISNA(MATCH($AH206,'Overlap Study'!$CG$186:$CG$233,0)),0,1)</f>
        <v>0</v>
      </c>
      <c r="AN206" s="97">
        <f>IF(ISNA(MATCH($AH206,'Overlap Study'!$BU$186:$BU$233,0)),0,1)</f>
        <v>0</v>
      </c>
      <c r="AO206" s="97">
        <f>IF(ISNA(MATCH(AH206,'Overlap Study'!BJ$186:BJ$233,0)),0,1)</f>
        <v>0</v>
      </c>
      <c r="AP206" s="97">
        <f>IF(ISNA(MATCH($AH206,'Overlap Study'!AZ$186:AZ$233,0)),0,1)</f>
        <v>0</v>
      </c>
      <c r="AQ206" s="97">
        <f>IF(ISNA(MATCH($AH206,'Overlap Study'!AT$186:AT$233,0)),0,1)</f>
        <v>1</v>
      </c>
      <c r="AR206" s="97">
        <f>IF(ISNA(MATCH($AH206,'Overlap Study'!AN$186:AN$233,0)),0,1)</f>
        <v>0</v>
      </c>
      <c r="AS206" s="97">
        <f>IF(ISNA(MATCH($AH206,'Overlap Study'!AH$186:AH$233,0)),0,1)</f>
        <v>0</v>
      </c>
      <c r="AT206" s="97">
        <f>IF(ISNA(MATCH(AH206,'Overlap Study'!$AB$186:$AB$233,0)),0,1)</f>
        <v>0</v>
      </c>
      <c r="AU206" s="97">
        <f>IF(ISNA(MATCH($AH206,'Overlap Study'!$V$186:$V$233,0)),0,1)</f>
        <v>0</v>
      </c>
      <c r="AV206" s="97">
        <f>IF(ISNA(MATCH($AH206,'Overlap Study'!$P$186:$P$233,0)),0,1)</f>
        <v>0</v>
      </c>
      <c r="AW206" s="97"/>
      <c r="AX206" s="106"/>
    </row>
    <row r="207" spans="12:50" x14ac:dyDescent="0.2">
      <c r="L207" s="118">
        <f t="shared" si="13"/>
        <v>206</v>
      </c>
      <c r="N207" s="105">
        <v>22</v>
      </c>
      <c r="O207" s="210">
        <f>SUM(P207:Y207)</f>
        <v>1</v>
      </c>
      <c r="P207" s="97">
        <f>IF(ISNA(MATCH(N207,'Overlap Study'!DY$62:DY$174,0)),0,1)</f>
        <v>0</v>
      </c>
      <c r="Q207" s="97">
        <f>IF(ISNA(MATCH(N207,'Overlap Study'!DJ$62:DJ$157,0)),0,1)</f>
        <v>0</v>
      </c>
      <c r="R207" s="99">
        <f>IF(ISNA(MATCH(N207,'Overlap Study'!CU$62:CU$157,0)),0,1)</f>
        <v>0</v>
      </c>
      <c r="S207" s="99">
        <f>IF(ISNA(MATCH(N207,'Overlap Study'!CG$62:CG$157,0)),0,1)</f>
        <v>0</v>
      </c>
      <c r="T207" s="97">
        <f>IF(ISNA(MATCH(N207,'Overlap Study'!BU$62:BU$157,0)),0,1)</f>
        <v>0</v>
      </c>
      <c r="U207" s="97">
        <f>IF(ISNA(MATCH(N207,'Overlap Study'!BJ$62:BJ$157,0)),0,1)</f>
        <v>0</v>
      </c>
      <c r="V207" s="97">
        <f>IF(ISNA(MATCH($N207,'Overlap Study'!AZ$62:AZ$157,0)),0,1)</f>
        <v>0</v>
      </c>
      <c r="W207" s="97">
        <f>IF(ISNA(MATCH($N207,'Overlap Study'!AT$62:AT$157,0)),0,1)</f>
        <v>0</v>
      </c>
      <c r="X207" s="97">
        <f>IF(ISNA(MATCH($N207,'Overlap Study'!AN$62:AN$157,0)),0,1)</f>
        <v>0</v>
      </c>
      <c r="Y207" s="106">
        <f>IF(ISNA(MATCH($N207,'Overlap Study'!AH$62:AH$157,0)),0,1)</f>
        <v>1</v>
      </c>
      <c r="Z207" s="97">
        <f>IF(ISNA(MATCH($N207,'Overlap Study'!AB$62:AB$157,0)),0,1)</f>
        <v>0</v>
      </c>
      <c r="AA207" s="97">
        <f>IF(ISNA(MATCH($N207,'Overlap Study'!V$62:V$157,0)),0,1)</f>
        <v>0</v>
      </c>
      <c r="AB207" s="97">
        <f>IF(ISNA(MATCH($N207,'Overlap Study'!P$62:P$157,0)),0,1)</f>
        <v>0</v>
      </c>
      <c r="AC207" s="97">
        <f>IF(ISNA(MATCH($N207,'Overlap Study'!H$53:H$132,0)),0,1)</f>
        <v>0</v>
      </c>
      <c r="AD207" s="106">
        <f>IF(ISNA(MATCH($N207,'Overlap Study'!B$53:B$100,0)),0,1)</f>
        <v>1</v>
      </c>
      <c r="AF207" s="98"/>
      <c r="AH207" s="164">
        <v>1885</v>
      </c>
      <c r="AI207" s="210">
        <f>SUM(AJ207:AS207)</f>
        <v>1</v>
      </c>
      <c r="AJ207" s="97">
        <f>IF(ISNA(MATCH($AH207,'Overlap Study'!$DY$186:$DY$245,0)),0,1)</f>
        <v>0</v>
      </c>
      <c r="AK207" s="97">
        <f>IF(ISNA(MATCH($AH207,'Overlap Study'!$DJ$186:$DJ$233,0)),0,1)</f>
        <v>0</v>
      </c>
      <c r="AL207" s="99">
        <f>IF(ISNA(MATCH($AH207,'Overlap Study'!$CU$186:$CU$233,0)),0,1)</f>
        <v>1</v>
      </c>
      <c r="AM207" s="99">
        <f>IF(ISNA(MATCH($AH207,'Overlap Study'!$CG$186:$CG$233,0)),0,1)</f>
        <v>0</v>
      </c>
      <c r="AN207" s="97">
        <f>IF(ISNA(MATCH($AH207,'Overlap Study'!$BU$186:$BU$233,0)),0,1)</f>
        <v>0</v>
      </c>
      <c r="AO207" s="97">
        <f>IF(ISNA(MATCH(AH207,'Overlap Study'!BJ$186:BJ$233,0)),0,1)</f>
        <v>0</v>
      </c>
      <c r="AP207" s="97">
        <f>IF(ISNA(MATCH($AH207,'Overlap Study'!AZ$186:AZ$233,0)),0,1)</f>
        <v>0</v>
      </c>
      <c r="AQ207" s="97">
        <f>IF(ISNA(MATCH($AH207,'Overlap Study'!AT$186:AT$233,0)),0,1)</f>
        <v>0</v>
      </c>
      <c r="AR207" s="97">
        <f>IF(ISNA(MATCH($AH207,'Overlap Study'!AN$186:AN$233,0)),0,1)</f>
        <v>0</v>
      </c>
      <c r="AS207" s="97">
        <f>IF(ISNA(MATCH($AH207,'Overlap Study'!AH$186:AH$233,0)),0,1)</f>
        <v>0</v>
      </c>
      <c r="AT207" s="97">
        <f>IF(ISNA(MATCH(AH207,'Overlap Study'!$AB$186:$AB$233,0)),0,1)</f>
        <v>0</v>
      </c>
      <c r="AU207" s="97">
        <f>IF(ISNA(MATCH($AH207,'Overlap Study'!$V$186:$V$233,0)),0,1)</f>
        <v>0</v>
      </c>
      <c r="AV207" s="97">
        <f>IF(ISNA(MATCH($AH207,'Overlap Study'!$P$186:$P$233,0)),0,1)</f>
        <v>0</v>
      </c>
      <c r="AW207" s="97"/>
      <c r="AX207" s="106"/>
    </row>
    <row r="208" spans="12:50" x14ac:dyDescent="0.2">
      <c r="L208" s="118">
        <f t="shared" si="13"/>
        <v>207</v>
      </c>
      <c r="N208" s="112">
        <v>41</v>
      </c>
      <c r="O208" s="210">
        <f>SUM(P208:Y208)</f>
        <v>1</v>
      </c>
      <c r="P208" s="97">
        <f>IF(ISNA(MATCH(N208,'Overlap Study'!DY$62:DY$174,0)),0,1)</f>
        <v>0</v>
      </c>
      <c r="Q208" s="97">
        <f>IF(ISNA(MATCH(N208,'Overlap Study'!DJ$62:DJ$157,0)),0,1)</f>
        <v>0</v>
      </c>
      <c r="R208" s="99">
        <f>IF(ISNA(MATCH(N208,'Overlap Study'!CU$62:CU$157,0)),0,1)</f>
        <v>0</v>
      </c>
      <c r="S208" s="99">
        <f>IF(ISNA(MATCH(N208,'Overlap Study'!CG$62:CG$157,0)),0,1)</f>
        <v>0</v>
      </c>
      <c r="T208" s="97">
        <f>IF(ISNA(MATCH(N208,'Overlap Study'!BU$62:BU$157,0)),0,1)</f>
        <v>0</v>
      </c>
      <c r="U208" s="97">
        <f>IF(ISNA(MATCH(N208,'Overlap Study'!BJ$62:BJ$157,0)),0,1)</f>
        <v>0</v>
      </c>
      <c r="V208" s="97">
        <f>IF(ISNA(MATCH($N208,'Overlap Study'!AZ$62:AZ$157,0)),0,1)</f>
        <v>1</v>
      </c>
      <c r="W208" s="97">
        <f>IF(ISNA(MATCH($N208,'Overlap Study'!AT$62:AT$157,0)),0,1)</f>
        <v>0</v>
      </c>
      <c r="X208" s="97">
        <f>IF(ISNA(MATCH($N208,'Overlap Study'!AN$62:AN$157,0)),0,1)</f>
        <v>0</v>
      </c>
      <c r="Y208" s="106">
        <f>IF(ISNA(MATCH($N208,'Overlap Study'!AH$62:AH$157,0)),0,1)</f>
        <v>0</v>
      </c>
      <c r="Z208" s="97">
        <f>IF(ISNA(MATCH($N208,'Overlap Study'!AB$62:AB$157,0)),0,1)</f>
        <v>0</v>
      </c>
      <c r="AA208" s="97">
        <f>IF(ISNA(MATCH($N208,'Overlap Study'!V$62:V$157,0)),0,1)</f>
        <v>0</v>
      </c>
      <c r="AB208" s="97">
        <f>IF(ISNA(MATCH($N208,'Overlap Study'!P$62:P$157,0)),0,1)</f>
        <v>0</v>
      </c>
      <c r="AC208" s="97">
        <f>IF(ISNA(MATCH($N208,'Overlap Study'!H$53:H$132,0)),0,1)</f>
        <v>0</v>
      </c>
      <c r="AD208" s="106">
        <f>IF(ISNA(MATCH($N208,'Overlap Study'!B$53:B$100,0)),0,1)</f>
        <v>1</v>
      </c>
      <c r="AF208" s="98"/>
      <c r="AH208" s="164">
        <v>1922</v>
      </c>
      <c r="AI208" s="210">
        <f>SUM(AJ208:AS208)</f>
        <v>1</v>
      </c>
      <c r="AJ208" s="97">
        <f>IF(ISNA(MATCH($AH208,'Overlap Study'!$DY$186:$DY$245,0)),0,1)</f>
        <v>0</v>
      </c>
      <c r="AK208" s="97">
        <f>IF(ISNA(MATCH($AH208,'Overlap Study'!$DJ$186:$DJ$233,0)),0,1)</f>
        <v>0</v>
      </c>
      <c r="AL208" s="99">
        <f>IF(ISNA(MATCH($AH208,'Overlap Study'!$CU$186:$CU$233,0)),0,1)</f>
        <v>0</v>
      </c>
      <c r="AM208" s="99">
        <f>IF(ISNA(MATCH($AH208,'Overlap Study'!$CG$186:$CG$233,0)),0,1)</f>
        <v>0</v>
      </c>
      <c r="AN208" s="97">
        <f>IF(ISNA(MATCH($AH208,'Overlap Study'!$BU$186:$BU$233,0)),0,1)</f>
        <v>1</v>
      </c>
      <c r="AO208" s="97">
        <f>IF(ISNA(MATCH(AH208,'Overlap Study'!BJ$186:BJ$233,0)),0,1)</f>
        <v>0</v>
      </c>
      <c r="AP208" s="97">
        <f>IF(ISNA(MATCH($AH208,'Overlap Study'!AZ$186:AZ$233,0)),0,1)</f>
        <v>0</v>
      </c>
      <c r="AQ208" s="97">
        <f>IF(ISNA(MATCH($AH208,'Overlap Study'!AT$186:AT$233,0)),0,1)</f>
        <v>0</v>
      </c>
      <c r="AR208" s="97">
        <f>IF(ISNA(MATCH($AH208,'Overlap Study'!AN$186:AN$233,0)),0,1)</f>
        <v>0</v>
      </c>
      <c r="AS208" s="97">
        <f>IF(ISNA(MATCH($AH208,'Overlap Study'!AH$186:AH$233,0)),0,1)</f>
        <v>0</v>
      </c>
      <c r="AT208" s="97">
        <f>IF(ISNA(MATCH(AH208,'Overlap Study'!$AB$186:$AB$233,0)),0,1)</f>
        <v>0</v>
      </c>
      <c r="AU208" s="97">
        <f>IF(ISNA(MATCH($AH208,'Overlap Study'!$V$186:$V$233,0)),0,1)</f>
        <v>0</v>
      </c>
      <c r="AV208" s="97">
        <f>IF(ISNA(MATCH($AH208,'Overlap Study'!$P$186:$P$233,0)),0,1)</f>
        <v>0</v>
      </c>
      <c r="AW208" s="97"/>
      <c r="AX208" s="106"/>
    </row>
    <row r="209" spans="12:50" x14ac:dyDescent="0.2">
      <c r="L209" s="118">
        <f t="shared" si="13"/>
        <v>208</v>
      </c>
      <c r="N209" s="105">
        <v>58</v>
      </c>
      <c r="O209" s="210">
        <f>SUM(P209:Y209)</f>
        <v>1</v>
      </c>
      <c r="P209" s="97">
        <f>IF(ISNA(MATCH(N209,'Overlap Study'!DY$62:DY$174,0)),0,1)</f>
        <v>0</v>
      </c>
      <c r="Q209" s="97">
        <f>IF(ISNA(MATCH(N209,'Overlap Study'!DJ$62:DJ$157,0)),0,1)</f>
        <v>0</v>
      </c>
      <c r="R209" s="99">
        <f>IF(ISNA(MATCH(N209,'Overlap Study'!CU$62:CU$157,0)),0,1)</f>
        <v>1</v>
      </c>
      <c r="S209" s="99">
        <f>IF(ISNA(MATCH(N209,'Overlap Study'!CG$62:CG$157,0)),0,1)</f>
        <v>0</v>
      </c>
      <c r="T209" s="97">
        <f>IF(ISNA(MATCH(N209,'Overlap Study'!BU$62:BU$157,0)),0,1)</f>
        <v>0</v>
      </c>
      <c r="U209" s="97">
        <f>IF(ISNA(MATCH(N209,'Overlap Study'!BJ$62:BJ$157,0)),0,1)</f>
        <v>0</v>
      </c>
      <c r="V209" s="97">
        <f>IF(ISNA(MATCH($N209,'Overlap Study'!AZ$62:AZ$157,0)),0,1)</f>
        <v>0</v>
      </c>
      <c r="W209" s="97">
        <f>IF(ISNA(MATCH($N209,'Overlap Study'!AT$62:AT$157,0)),0,1)</f>
        <v>0</v>
      </c>
      <c r="X209" s="97">
        <f>IF(ISNA(MATCH($N209,'Overlap Study'!AN$62:AN$157,0)),0,1)</f>
        <v>0</v>
      </c>
      <c r="Y209" s="106">
        <f>IF(ISNA(MATCH($N209,'Overlap Study'!AH$62:AH$157,0)),0,1)</f>
        <v>0</v>
      </c>
      <c r="Z209" s="97">
        <f>IF(ISNA(MATCH($N209,'Overlap Study'!AB$62:AB$157,0)),0,1)</f>
        <v>0</v>
      </c>
      <c r="AA209" s="97">
        <f>IF(ISNA(MATCH($N209,'Overlap Study'!V$62:V$157,0)),0,1)</f>
        <v>0</v>
      </c>
      <c r="AB209" s="97">
        <f>IF(ISNA(MATCH($N209,'Overlap Study'!P$62:P$157,0)),0,1)</f>
        <v>0</v>
      </c>
      <c r="AC209" s="97">
        <f>IF(ISNA(MATCH($N209,'Overlap Study'!H$53:H$132,0)),0,1)</f>
        <v>1</v>
      </c>
      <c r="AD209" s="106">
        <f>IF(ISNA(MATCH($N209,'Overlap Study'!B$53:B$100,0)),0,1)</f>
        <v>0</v>
      </c>
      <c r="AF209" s="98"/>
      <c r="AH209" s="164">
        <v>2013</v>
      </c>
      <c r="AI209" s="210">
        <f>SUM(AJ209:AS209)</f>
        <v>1</v>
      </c>
      <c r="AJ209" s="97">
        <f>IF(ISNA(MATCH($AH209,'Overlap Study'!$DY$186:$DY$245,0)),0,1)</f>
        <v>1</v>
      </c>
      <c r="AK209" s="97">
        <f>IF(ISNA(MATCH($AH209,'Overlap Study'!$DJ$186:$DJ$233,0)),0,1)</f>
        <v>0</v>
      </c>
      <c r="AL209" s="99">
        <f>IF(ISNA(MATCH($AH209,'Overlap Study'!$CU$186:$CU$233,0)),0,1)</f>
        <v>0</v>
      </c>
      <c r="AM209" s="99">
        <f>IF(ISNA(MATCH($AH209,'Overlap Study'!$CG$186:$CG$233,0)),0,1)</f>
        <v>0</v>
      </c>
      <c r="AN209" s="97">
        <f>IF(ISNA(MATCH($AH209,'Overlap Study'!$BU$186:$BU$233,0)),0,1)</f>
        <v>0</v>
      </c>
      <c r="AO209" s="97">
        <f>IF(ISNA(MATCH(AH209,'Overlap Study'!BJ$186:BJ$233,0)),0,1)</f>
        <v>0</v>
      </c>
      <c r="AP209" s="97">
        <f>IF(ISNA(MATCH($AH209,'Overlap Study'!AZ$186:AZ$233,0)),0,1)</f>
        <v>0</v>
      </c>
      <c r="AQ209" s="97">
        <f>IF(ISNA(MATCH($AH209,'Overlap Study'!AT$186:AT$233,0)),0,1)</f>
        <v>0</v>
      </c>
      <c r="AR209" s="97">
        <f>IF(ISNA(MATCH($AH209,'Overlap Study'!AN$186:AN$233,0)),0,1)</f>
        <v>0</v>
      </c>
      <c r="AS209" s="97">
        <f>IF(ISNA(MATCH($AH209,'Overlap Study'!AH$186:AH$233,0)),0,1)</f>
        <v>0</v>
      </c>
      <c r="AT209" s="97">
        <f>IF(ISNA(MATCH(AH209,'Overlap Study'!$AB$186:$AB$233,0)),0,1)</f>
        <v>0</v>
      </c>
      <c r="AU209" s="97">
        <f>IF(ISNA(MATCH($AH209,'Overlap Study'!$V$186:$V$233,0)),0,1)</f>
        <v>0</v>
      </c>
      <c r="AV209" s="97">
        <f>IF(ISNA(MATCH($AH209,'Overlap Study'!$P$186:$P$233,0)),0,1)</f>
        <v>0</v>
      </c>
      <c r="AW209" s="97"/>
      <c r="AX209" s="106"/>
    </row>
    <row r="210" spans="12:50" x14ac:dyDescent="0.2">
      <c r="L210" s="118">
        <f t="shared" si="13"/>
        <v>209</v>
      </c>
      <c r="N210" s="105">
        <v>64</v>
      </c>
      <c r="O210" s="210">
        <f>SUM(P210:Y210)</f>
        <v>1</v>
      </c>
      <c r="P210" s="97">
        <f>IF(ISNA(MATCH(N210,'Overlap Study'!DY$62:DY$174,0)),0,1)</f>
        <v>0</v>
      </c>
      <c r="Q210" s="97">
        <f>IF(ISNA(MATCH(N210,'Overlap Study'!DJ$62:DJ$157,0)),0,1)</f>
        <v>0</v>
      </c>
      <c r="R210" s="99">
        <f>IF(ISNA(MATCH(N210,'Overlap Study'!CU$62:CU$157,0)),0,1)</f>
        <v>0</v>
      </c>
      <c r="S210" s="99">
        <f>IF(ISNA(MATCH(N210,'Overlap Study'!CG$62:CG$157,0)),0,1)</f>
        <v>0</v>
      </c>
      <c r="T210" s="97">
        <f>IF(ISNA(MATCH(N210,'Overlap Study'!BU$62:BU$157,0)),0,1)</f>
        <v>0</v>
      </c>
      <c r="U210" s="97">
        <f>IF(ISNA(MATCH(N210,'Overlap Study'!BJ$62:BJ$157,0)),0,1)</f>
        <v>0</v>
      </c>
      <c r="V210" s="97">
        <f>IF(ISNA(MATCH($N210,'Overlap Study'!AZ$62:AZ$157,0)),0,1)</f>
        <v>0</v>
      </c>
      <c r="W210" s="97">
        <f>IF(ISNA(MATCH($N210,'Overlap Study'!AT$62:AT$157,0)),0,1)</f>
        <v>0</v>
      </c>
      <c r="X210" s="97">
        <f>IF(ISNA(MATCH($N210,'Overlap Study'!AN$62:AN$157,0)),0,1)</f>
        <v>0</v>
      </c>
      <c r="Y210" s="106">
        <f>IF(ISNA(MATCH($N210,'Overlap Study'!AH$62:AH$157,0)),0,1)</f>
        <v>1</v>
      </c>
      <c r="Z210" s="97">
        <f>IF(ISNA(MATCH($N210,'Overlap Study'!AB$62:AB$157,0)),0,1)</f>
        <v>1</v>
      </c>
      <c r="AA210" s="97">
        <f>IF(ISNA(MATCH($N210,'Overlap Study'!V$62:V$157,0)),0,1)</f>
        <v>0</v>
      </c>
      <c r="AB210" s="97">
        <f>IF(ISNA(MATCH($N210,'Overlap Study'!P$62:P$157,0)),0,1)</f>
        <v>1</v>
      </c>
      <c r="AC210" s="97">
        <f>IF(ISNA(MATCH($N210,'Overlap Study'!H$53:H$132,0)),0,1)</f>
        <v>0</v>
      </c>
      <c r="AD210" s="106">
        <f>IF(ISNA(MATCH($N210,'Overlap Study'!B$53:B$100,0)),0,1)</f>
        <v>1</v>
      </c>
      <c r="AF210" s="98"/>
      <c r="AH210" s="164">
        <v>2041</v>
      </c>
      <c r="AI210" s="210">
        <f>SUM(AJ210:AS210)</f>
        <v>1</v>
      </c>
      <c r="AJ210" s="97">
        <f>IF(ISNA(MATCH($AH210,'Overlap Study'!$DY$186:$DY$245,0)),0,1)</f>
        <v>0</v>
      </c>
      <c r="AK210" s="97">
        <f>IF(ISNA(MATCH($AH210,'Overlap Study'!$DJ$186:$DJ$233,0)),0,1)</f>
        <v>0</v>
      </c>
      <c r="AL210" s="99">
        <f>IF(ISNA(MATCH($AH210,'Overlap Study'!$CU$186:$CU$233,0)),0,1)</f>
        <v>0</v>
      </c>
      <c r="AM210" s="99">
        <f>IF(ISNA(MATCH($AH210,'Overlap Study'!$CG$186:$CG$233,0)),0,1)</f>
        <v>0</v>
      </c>
      <c r="AN210" s="97">
        <f>IF(ISNA(MATCH($AH210,'Overlap Study'!$BU$186:$BU$233,0)),0,1)</f>
        <v>1</v>
      </c>
      <c r="AO210" s="97">
        <f>IF(ISNA(MATCH(AH210,'Overlap Study'!BJ$186:BJ$233,0)),0,1)</f>
        <v>0</v>
      </c>
      <c r="AP210" s="97">
        <f>IF(ISNA(MATCH($AH210,'Overlap Study'!AZ$186:AZ$233,0)),0,1)</f>
        <v>0</v>
      </c>
      <c r="AQ210" s="97">
        <f>IF(ISNA(MATCH($AH210,'Overlap Study'!AT$186:AT$233,0)),0,1)</f>
        <v>0</v>
      </c>
      <c r="AR210" s="97">
        <f>IF(ISNA(MATCH($AH210,'Overlap Study'!AN$186:AN$233,0)),0,1)</f>
        <v>0</v>
      </c>
      <c r="AS210" s="97">
        <f>IF(ISNA(MATCH($AH210,'Overlap Study'!AH$186:AH$233,0)),0,1)</f>
        <v>0</v>
      </c>
      <c r="AT210" s="97">
        <f>IF(ISNA(MATCH(AH210,'Overlap Study'!$AB$186:$AB$233,0)),0,1)</f>
        <v>0</v>
      </c>
      <c r="AU210" s="97">
        <f>IF(ISNA(MATCH($AH210,'Overlap Study'!$V$186:$V$233,0)),0,1)</f>
        <v>0</v>
      </c>
      <c r="AV210" s="97">
        <f>IF(ISNA(MATCH($AH210,'Overlap Study'!$P$186:$P$233,0)),0,1)</f>
        <v>0</v>
      </c>
      <c r="AW210" s="97"/>
      <c r="AX210" s="106"/>
    </row>
    <row r="211" spans="12:50" x14ac:dyDescent="0.2">
      <c r="L211" s="118">
        <f t="shared" si="13"/>
        <v>210</v>
      </c>
      <c r="N211" s="105">
        <v>69</v>
      </c>
      <c r="O211" s="210">
        <f>SUM(P211:Y211)</f>
        <v>1</v>
      </c>
      <c r="P211" s="97">
        <f>IF(ISNA(MATCH(N211,'Overlap Study'!DY$62:DY$174,0)),0,1)</f>
        <v>0</v>
      </c>
      <c r="Q211" s="97">
        <f>IF(ISNA(MATCH(N211,'Overlap Study'!DJ$62:DJ$157,0)),0,1)</f>
        <v>0</v>
      </c>
      <c r="R211" s="99">
        <f>IF(ISNA(MATCH(N211,'Overlap Study'!CU$62:CU$157,0)),0,1)</f>
        <v>0</v>
      </c>
      <c r="S211" s="99">
        <f>IF(ISNA(MATCH(N211,'Overlap Study'!CG$62:CG$157,0)),0,1)</f>
        <v>0</v>
      </c>
      <c r="T211" s="97">
        <f>IF(ISNA(MATCH(N211,'Overlap Study'!BU$62:BU$157,0)),0,1)</f>
        <v>0</v>
      </c>
      <c r="U211" s="97">
        <f>IF(ISNA(MATCH(N211,'Overlap Study'!BJ$62:BJ$157,0)),0,1)</f>
        <v>0</v>
      </c>
      <c r="V211" s="97">
        <f>IF(ISNA(MATCH($N211,'Overlap Study'!AZ$62:AZ$157,0)),0,1)</f>
        <v>0</v>
      </c>
      <c r="W211" s="97">
        <f>IF(ISNA(MATCH($N211,'Overlap Study'!AT$62:AT$157,0)),0,1)</f>
        <v>0</v>
      </c>
      <c r="X211" s="97">
        <f>IF(ISNA(MATCH($N211,'Overlap Study'!AN$62:AN$157,0)),0,1)</f>
        <v>1</v>
      </c>
      <c r="Y211" s="106">
        <f>IF(ISNA(MATCH($N211,'Overlap Study'!AH$62:AH$157,0)),0,1)</f>
        <v>0</v>
      </c>
      <c r="Z211" s="97">
        <f>IF(ISNA(MATCH($N211,'Overlap Study'!AB$62:AB$157,0)),0,1)</f>
        <v>0</v>
      </c>
      <c r="AA211" s="97">
        <f>IF(ISNA(MATCH($N211,'Overlap Study'!V$62:V$157,0)),0,1)</f>
        <v>1</v>
      </c>
      <c r="AB211" s="97">
        <f>IF(ISNA(MATCH($N211,'Overlap Study'!P$62:P$157,0)),0,1)</f>
        <v>0</v>
      </c>
      <c r="AC211" s="97">
        <f>IF(ISNA(MATCH($N211,'Overlap Study'!H$53:H$132,0)),0,1)</f>
        <v>1</v>
      </c>
      <c r="AD211" s="106">
        <f>IF(ISNA(MATCH($N211,'Overlap Study'!B$53:B$100,0)),0,1)</f>
        <v>0</v>
      </c>
      <c r="AF211" s="98"/>
      <c r="AH211" s="164">
        <v>2068</v>
      </c>
      <c r="AI211" s="210">
        <f>SUM(AJ211:AS211)</f>
        <v>1</v>
      </c>
      <c r="AJ211" s="97">
        <f>IF(ISNA(MATCH($AH211,'Overlap Study'!$DY$186:$DY$245,0)),0,1)</f>
        <v>0</v>
      </c>
      <c r="AK211" s="97">
        <f>IF(ISNA(MATCH($AH211,'Overlap Study'!$DJ$186:$DJ$233,0)),0,1)</f>
        <v>0</v>
      </c>
      <c r="AL211" s="99">
        <f>IF(ISNA(MATCH($AH211,'Overlap Study'!$CU$186:$CU$233,0)),0,1)</f>
        <v>0</v>
      </c>
      <c r="AM211" s="99">
        <f>IF(ISNA(MATCH($AH211,'Overlap Study'!$CG$186:$CG$233,0)),0,1)</f>
        <v>0</v>
      </c>
      <c r="AN211" s="97">
        <f>IF(ISNA(MATCH($AH211,'Overlap Study'!$BU$186:$BU$233,0)),0,1)</f>
        <v>0</v>
      </c>
      <c r="AO211" s="97">
        <f>IF(ISNA(MATCH(AH211,'Overlap Study'!BJ$186:BJ$233,0)),0,1)</f>
        <v>0</v>
      </c>
      <c r="AP211" s="97">
        <f>IF(ISNA(MATCH($AH211,'Overlap Study'!AZ$186:AZ$233,0)),0,1)</f>
        <v>0</v>
      </c>
      <c r="AQ211" s="97">
        <f>IF(ISNA(MATCH($AH211,'Overlap Study'!AT$186:AT$233,0)),0,1)</f>
        <v>1</v>
      </c>
      <c r="AR211" s="97">
        <f>IF(ISNA(MATCH($AH211,'Overlap Study'!AN$186:AN$233,0)),0,1)</f>
        <v>0</v>
      </c>
      <c r="AS211" s="97">
        <f>IF(ISNA(MATCH($AH211,'Overlap Study'!AH$186:AH$233,0)),0,1)</f>
        <v>0</v>
      </c>
      <c r="AT211" s="97">
        <f>IF(ISNA(MATCH(AH211,'Overlap Study'!$AB$186:$AB$233,0)),0,1)</f>
        <v>0</v>
      </c>
      <c r="AU211" s="97">
        <f>IF(ISNA(MATCH($AH211,'Overlap Study'!$V$186:$V$233,0)),0,1)</f>
        <v>0</v>
      </c>
      <c r="AV211" s="97">
        <f>IF(ISNA(MATCH($AH211,'Overlap Study'!$P$186:$P$233,0)),0,1)</f>
        <v>0</v>
      </c>
      <c r="AW211" s="97"/>
      <c r="AX211" s="106"/>
    </row>
    <row r="212" spans="12:50" x14ac:dyDescent="0.2">
      <c r="L212" s="118">
        <f t="shared" si="13"/>
        <v>211</v>
      </c>
      <c r="N212" s="112">
        <v>86</v>
      </c>
      <c r="O212" s="210">
        <f>SUM(P212:Y212)</f>
        <v>1</v>
      </c>
      <c r="P212" s="97">
        <f>IF(ISNA(MATCH(N212,'Overlap Study'!DY$62:DY$174,0)),0,1)</f>
        <v>0</v>
      </c>
      <c r="Q212" s="97">
        <f>IF(ISNA(MATCH(N212,'Overlap Study'!DJ$62:DJ$157,0)),0,1)</f>
        <v>0</v>
      </c>
      <c r="R212" s="99">
        <f>IF(ISNA(MATCH(N212,'Overlap Study'!CU$62:CU$157,0)),0,1)</f>
        <v>0</v>
      </c>
      <c r="S212" s="99">
        <f>IF(ISNA(MATCH(N212,'Overlap Study'!CG$62:CG$157,0)),0,1)</f>
        <v>0</v>
      </c>
      <c r="T212" s="97">
        <f>IF(ISNA(MATCH(N212,'Overlap Study'!BU$62:BU$157,0)),0,1)</f>
        <v>0</v>
      </c>
      <c r="U212" s="97">
        <f>IF(ISNA(MATCH(N212,'Overlap Study'!BJ$62:BJ$157,0)),0,1)</f>
        <v>0</v>
      </c>
      <c r="V212" s="97">
        <f>IF(ISNA(MATCH($N212,'Overlap Study'!AZ$62:AZ$157,0)),0,1)</f>
        <v>0</v>
      </c>
      <c r="W212" s="97">
        <f>IF(ISNA(MATCH($N212,'Overlap Study'!AT$62:AT$157,0)),0,1)</f>
        <v>0</v>
      </c>
      <c r="X212" s="97">
        <f>IF(ISNA(MATCH($N212,'Overlap Study'!AN$62:AN$157,0)),0,1)</f>
        <v>1</v>
      </c>
      <c r="Y212" s="106">
        <f>IF(ISNA(MATCH($N212,'Overlap Study'!AH$62:AH$157,0)),0,1)</f>
        <v>0</v>
      </c>
      <c r="Z212" s="97">
        <f>IF(ISNA(MATCH($N212,'Overlap Study'!AB$62:AB$157,0)),0,1)</f>
        <v>0</v>
      </c>
      <c r="AA212" s="97">
        <f>IF(ISNA(MATCH($N212,'Overlap Study'!V$62:V$157,0)),0,1)</f>
        <v>0</v>
      </c>
      <c r="AB212" s="97">
        <f>IF(ISNA(MATCH($N212,'Overlap Study'!P$62:P$157,0)),0,1)</f>
        <v>1</v>
      </c>
      <c r="AC212" s="97">
        <f>IF(ISNA(MATCH($N212,'Overlap Study'!H$53:H$132,0)),0,1)</f>
        <v>0</v>
      </c>
      <c r="AD212" s="106">
        <f>IF(ISNA(MATCH($N212,'Overlap Study'!B$53:B$100,0)),0,1)</f>
        <v>0</v>
      </c>
      <c r="AF212" s="98"/>
      <c r="AH212" s="164">
        <v>2166</v>
      </c>
      <c r="AI212" s="210">
        <f>SUM(AJ212:AS212)</f>
        <v>1</v>
      </c>
      <c r="AJ212" s="97">
        <f>IF(ISNA(MATCH($AH212,'Overlap Study'!$DY$186:$DY$245,0)),0,1)</f>
        <v>0</v>
      </c>
      <c r="AK212" s="97">
        <f>IF(ISNA(MATCH($AH212,'Overlap Study'!$DJ$186:$DJ$233,0)),0,1)</f>
        <v>0</v>
      </c>
      <c r="AL212" s="99">
        <f>IF(ISNA(MATCH($AH212,'Overlap Study'!$CU$186:$CU$233,0)),0,1)</f>
        <v>0</v>
      </c>
      <c r="AM212" s="99">
        <f>IF(ISNA(MATCH($AH212,'Overlap Study'!$CG$186:$CG$233,0)),0,1)</f>
        <v>0</v>
      </c>
      <c r="AN212" s="97">
        <f>IF(ISNA(MATCH($AH212,'Overlap Study'!$BU$186:$BU$233,0)),0,1)</f>
        <v>0</v>
      </c>
      <c r="AO212" s="97">
        <f>IF(ISNA(MATCH(AH212,'Overlap Study'!BJ$186:BJ$233,0)),0,1)</f>
        <v>0</v>
      </c>
      <c r="AP212" s="97">
        <f>IF(ISNA(MATCH($AH212,'Overlap Study'!AZ$186:AZ$233,0)),0,1)</f>
        <v>1</v>
      </c>
      <c r="AQ212" s="97">
        <f>IF(ISNA(MATCH($AH212,'Overlap Study'!AT$186:AT$233,0)),0,1)</f>
        <v>0</v>
      </c>
      <c r="AR212" s="97">
        <f>IF(ISNA(MATCH($AH212,'Overlap Study'!AN$186:AN$233,0)),0,1)</f>
        <v>0</v>
      </c>
      <c r="AS212" s="97">
        <f>IF(ISNA(MATCH($AH212,'Overlap Study'!AH$186:AH$233,0)),0,1)</f>
        <v>0</v>
      </c>
      <c r="AT212" s="97">
        <f>IF(ISNA(MATCH(AH212,'Overlap Study'!$AB$186:$AB$233,0)),0,1)</f>
        <v>0</v>
      </c>
      <c r="AU212" s="97">
        <f>IF(ISNA(MATCH($AH212,'Overlap Study'!$V$186:$V$233,0)),0,1)</f>
        <v>0</v>
      </c>
      <c r="AV212" s="97">
        <f>IF(ISNA(MATCH($AH212,'Overlap Study'!$P$186:$P$233,0)),0,1)</f>
        <v>0</v>
      </c>
      <c r="AW212" s="97"/>
      <c r="AX212" s="106"/>
    </row>
    <row r="213" spans="12:50" x14ac:dyDescent="0.2">
      <c r="L213" s="118">
        <f t="shared" si="13"/>
        <v>212</v>
      </c>
      <c r="N213" s="105">
        <v>116</v>
      </c>
      <c r="O213" s="210">
        <f>SUM(P213:Y213)</f>
        <v>1</v>
      </c>
      <c r="P213" s="97">
        <f>IF(ISNA(MATCH(N213,'Overlap Study'!DY$62:DY$174,0)),0,1)</f>
        <v>0</v>
      </c>
      <c r="Q213" s="97">
        <f>IF(ISNA(MATCH(N213,'Overlap Study'!DJ$62:DJ$157,0)),0,1)</f>
        <v>0</v>
      </c>
      <c r="R213" s="99">
        <f>IF(ISNA(MATCH(N213,'Overlap Study'!CU$62:CU$157,0)),0,1)</f>
        <v>0</v>
      </c>
      <c r="S213" s="99">
        <f>IF(ISNA(MATCH(N213,'Overlap Study'!CG$62:CG$157,0)),0,1)</f>
        <v>0</v>
      </c>
      <c r="T213" s="97">
        <f>IF(ISNA(MATCH(N213,'Overlap Study'!BU$62:BU$157,0)),0,1)</f>
        <v>0</v>
      </c>
      <c r="U213" s="97">
        <f>IF(ISNA(MATCH(N213,'Overlap Study'!BJ$62:BJ$157,0)),0,1)</f>
        <v>0</v>
      </c>
      <c r="V213" s="97">
        <f>IF(ISNA(MATCH($N213,'Overlap Study'!AZ$62:AZ$157,0)),0,1)</f>
        <v>0</v>
      </c>
      <c r="W213" s="97">
        <f>IF(ISNA(MATCH($N213,'Overlap Study'!AT$62:AT$157,0)),0,1)</f>
        <v>1</v>
      </c>
      <c r="X213" s="97">
        <f>IF(ISNA(MATCH($N213,'Overlap Study'!AN$62:AN$157,0)),0,1)</f>
        <v>0</v>
      </c>
      <c r="Y213" s="106">
        <f>IF(ISNA(MATCH($N213,'Overlap Study'!AH$62:AH$157,0)),0,1)</f>
        <v>0</v>
      </c>
      <c r="Z213" s="97">
        <f>IF(ISNA(MATCH($N213,'Overlap Study'!AB$62:AB$157,0)),0,1)</f>
        <v>0</v>
      </c>
      <c r="AA213" s="97">
        <f>IF(ISNA(MATCH($N213,'Overlap Study'!V$62:V$157,0)),0,1)</f>
        <v>0</v>
      </c>
      <c r="AB213" s="97">
        <f>IF(ISNA(MATCH($N213,'Overlap Study'!P$62:P$157,0)),0,1)</f>
        <v>0</v>
      </c>
      <c r="AC213" s="97">
        <f>IF(ISNA(MATCH($N213,'Overlap Study'!H$53:H$132,0)),0,1)</f>
        <v>0</v>
      </c>
      <c r="AD213" s="106">
        <f>IF(ISNA(MATCH($N213,'Overlap Study'!B$53:B$100,0)),0,1)</f>
        <v>0</v>
      </c>
      <c r="AF213" s="98"/>
      <c r="AH213" s="164">
        <v>2171</v>
      </c>
      <c r="AI213" s="210">
        <f>SUM(AJ213:AS213)</f>
        <v>1</v>
      </c>
      <c r="AJ213" s="97">
        <f>IF(ISNA(MATCH($AH213,'Overlap Study'!$DY$186:$DY$245,0)),0,1)</f>
        <v>0</v>
      </c>
      <c r="AK213" s="97">
        <f>IF(ISNA(MATCH($AH213,'Overlap Study'!$DJ$186:$DJ$233,0)),0,1)</f>
        <v>0</v>
      </c>
      <c r="AL213" s="99">
        <f>IF(ISNA(MATCH($AH213,'Overlap Study'!$CU$186:$CU$233,0)),0,1)</f>
        <v>0</v>
      </c>
      <c r="AM213" s="99">
        <f>IF(ISNA(MATCH($AH213,'Overlap Study'!$CG$186:$CG$233,0)),0,1)</f>
        <v>0</v>
      </c>
      <c r="AN213" s="97">
        <f>IF(ISNA(MATCH($AH213,'Overlap Study'!$BU$186:$BU$233,0)),0,1)</f>
        <v>0</v>
      </c>
      <c r="AO213" s="97">
        <f>IF(ISNA(MATCH(AH213,'Overlap Study'!BJ$186:BJ$233,0)),0,1)</f>
        <v>0</v>
      </c>
      <c r="AP213" s="97">
        <f>IF(ISNA(MATCH($AH213,'Overlap Study'!AZ$186:AZ$233,0)),0,1)</f>
        <v>1</v>
      </c>
      <c r="AQ213" s="97">
        <f>IF(ISNA(MATCH($AH213,'Overlap Study'!AT$186:AT$233,0)),0,1)</f>
        <v>0</v>
      </c>
      <c r="AR213" s="97">
        <f>IF(ISNA(MATCH($AH213,'Overlap Study'!AN$186:AN$233,0)),0,1)</f>
        <v>0</v>
      </c>
      <c r="AS213" s="97">
        <f>IF(ISNA(MATCH($AH213,'Overlap Study'!AH$186:AH$233,0)),0,1)</f>
        <v>0</v>
      </c>
      <c r="AT213" s="97">
        <f>IF(ISNA(MATCH(AH213,'Overlap Study'!$AB$186:$AB$233,0)),0,1)</f>
        <v>0</v>
      </c>
      <c r="AU213" s="97">
        <f>IF(ISNA(MATCH($AH213,'Overlap Study'!$V$186:$V$233,0)),0,1)</f>
        <v>0</v>
      </c>
      <c r="AV213" s="97">
        <f>IF(ISNA(MATCH($AH213,'Overlap Study'!$P$186:$P$233,0)),0,1)</f>
        <v>0</v>
      </c>
      <c r="AW213" s="97"/>
      <c r="AX213" s="106"/>
    </row>
    <row r="214" spans="12:50" x14ac:dyDescent="0.2">
      <c r="L214" s="118">
        <f t="shared" si="13"/>
        <v>213</v>
      </c>
      <c r="N214" s="108">
        <v>120</v>
      </c>
      <c r="O214" s="210">
        <f>SUM(P214:Y214)</f>
        <v>1</v>
      </c>
      <c r="P214" s="97">
        <f>IF(ISNA(MATCH(N214,'Overlap Study'!DY$62:DY$174,0)),0,1)</f>
        <v>0</v>
      </c>
      <c r="Q214" s="97">
        <f>IF(ISNA(MATCH(N214,'Overlap Study'!DJ$62:DJ$157,0)),0,1)</f>
        <v>0</v>
      </c>
      <c r="R214" s="99">
        <f>IF(ISNA(MATCH(N214,'Overlap Study'!CU$62:CU$157,0)),0,1)</f>
        <v>0</v>
      </c>
      <c r="S214" s="99">
        <f>IF(ISNA(MATCH(N214,'Overlap Study'!CG$62:CG$157,0)),0,1)</f>
        <v>0</v>
      </c>
      <c r="T214" s="97">
        <f>IF(ISNA(MATCH(N214,'Overlap Study'!BU$62:BU$157,0)),0,1)</f>
        <v>0</v>
      </c>
      <c r="U214" s="97">
        <f>IF(ISNA(MATCH(N214,'Overlap Study'!BJ$62:BJ$157,0)),0,1)</f>
        <v>0</v>
      </c>
      <c r="V214" s="97">
        <f>IF(ISNA(MATCH($N214,'Overlap Study'!AZ$62:AZ$157,0)),0,1)</f>
        <v>0</v>
      </c>
      <c r="W214" s="97">
        <f>IF(ISNA(MATCH($N214,'Overlap Study'!AT$62:AT$157,0)),0,1)</f>
        <v>0</v>
      </c>
      <c r="X214" s="97">
        <f>IF(ISNA(MATCH($N214,'Overlap Study'!AN$62:AN$157,0)),0,1)</f>
        <v>1</v>
      </c>
      <c r="Y214" s="106">
        <f>IF(ISNA(MATCH($N214,'Overlap Study'!AH$62:AH$157,0)),0,1)</f>
        <v>0</v>
      </c>
      <c r="Z214" s="97">
        <f>IF(ISNA(MATCH($N214,'Overlap Study'!AB$62:AB$157,0)),0,1)</f>
        <v>0</v>
      </c>
      <c r="AA214" s="97">
        <f>IF(ISNA(MATCH($N214,'Overlap Study'!V$62:V$157,0)),0,1)</f>
        <v>0</v>
      </c>
      <c r="AB214" s="97">
        <f>IF(ISNA(MATCH($N214,'Overlap Study'!P$62:P$157,0)),0,1)</f>
        <v>0</v>
      </c>
      <c r="AC214" s="97">
        <f>IF(ISNA(MATCH($N214,'Overlap Study'!H$53:H$132,0)),0,1)</f>
        <v>0</v>
      </c>
      <c r="AD214" s="106">
        <f>IF(ISNA(MATCH($N214,'Overlap Study'!B$53:B$100,0)),0,1)</f>
        <v>0</v>
      </c>
      <c r="AF214" s="98"/>
      <c r="AH214" s="164">
        <v>2175</v>
      </c>
      <c r="AI214" s="210">
        <f>SUM(AJ214:AS214)</f>
        <v>1</v>
      </c>
      <c r="AJ214" s="97">
        <f>IF(ISNA(MATCH($AH214,'Overlap Study'!$DY$186:$DY$245,0)),0,1)</f>
        <v>0</v>
      </c>
      <c r="AK214" s="97">
        <f>IF(ISNA(MATCH($AH214,'Overlap Study'!$DJ$186:$DJ$233,0)),0,1)</f>
        <v>1</v>
      </c>
      <c r="AL214" s="99">
        <f>IF(ISNA(MATCH($AH214,'Overlap Study'!$CU$186:$CU$233,0)),0,1)</f>
        <v>0</v>
      </c>
      <c r="AM214" s="99">
        <f>IF(ISNA(MATCH($AH214,'Overlap Study'!$CG$186:$CG$233,0)),0,1)</f>
        <v>0</v>
      </c>
      <c r="AN214" s="97">
        <f>IF(ISNA(MATCH($AH214,'Overlap Study'!$BU$186:$BU$233,0)),0,1)</f>
        <v>0</v>
      </c>
      <c r="AO214" s="97">
        <f>IF(ISNA(MATCH(AH214,'Overlap Study'!BJ$186:BJ$233,0)),0,1)</f>
        <v>0</v>
      </c>
      <c r="AP214" s="97">
        <f>IF(ISNA(MATCH($AH214,'Overlap Study'!AZ$186:AZ$233,0)),0,1)</f>
        <v>0</v>
      </c>
      <c r="AQ214" s="97">
        <f>IF(ISNA(MATCH($AH214,'Overlap Study'!AT$186:AT$233,0)),0,1)</f>
        <v>0</v>
      </c>
      <c r="AR214" s="97">
        <f>IF(ISNA(MATCH($AH214,'Overlap Study'!AN$186:AN$233,0)),0,1)</f>
        <v>0</v>
      </c>
      <c r="AS214" s="97">
        <f>IF(ISNA(MATCH($AH214,'Overlap Study'!AH$186:AH$233,0)),0,1)</f>
        <v>0</v>
      </c>
      <c r="AT214" s="97">
        <f>IF(ISNA(MATCH(AH214,'Overlap Study'!$AB$186:$AB$233,0)),0,1)</f>
        <v>0</v>
      </c>
      <c r="AU214" s="97">
        <f>IF(ISNA(MATCH($AH214,'Overlap Study'!$V$186:$V$233,0)),0,1)</f>
        <v>0</v>
      </c>
      <c r="AV214" s="97">
        <f>IF(ISNA(MATCH($AH214,'Overlap Study'!$P$186:$P$233,0)),0,1)</f>
        <v>0</v>
      </c>
      <c r="AW214" s="97"/>
      <c r="AX214" s="106"/>
    </row>
    <row r="215" spans="12:50" x14ac:dyDescent="0.2">
      <c r="L215" s="118">
        <f t="shared" si="13"/>
        <v>214</v>
      </c>
      <c r="N215" s="105">
        <v>128</v>
      </c>
      <c r="O215" s="210">
        <f>SUM(P215:Y215)</f>
        <v>1</v>
      </c>
      <c r="P215" s="97">
        <f>IF(ISNA(MATCH(N215,'Overlap Study'!DY$62:DY$174,0)),0,1)</f>
        <v>0</v>
      </c>
      <c r="Q215" s="97">
        <f>IF(ISNA(MATCH(N215,'Overlap Study'!DJ$62:DJ$157,0)),0,1)</f>
        <v>1</v>
      </c>
      <c r="R215" s="99">
        <f>IF(ISNA(MATCH(N215,'Overlap Study'!CU$62:CU$157,0)),0,1)</f>
        <v>0</v>
      </c>
      <c r="S215" s="99">
        <f>IF(ISNA(MATCH(N215,'Overlap Study'!CG$62:CG$157,0)),0,1)</f>
        <v>0</v>
      </c>
      <c r="T215" s="97">
        <f>IF(ISNA(MATCH(N215,'Overlap Study'!BU$62:BU$157,0)),0,1)</f>
        <v>0</v>
      </c>
      <c r="U215" s="97">
        <f>IF(ISNA(MATCH(N215,'Overlap Study'!BJ$62:BJ$157,0)),0,1)</f>
        <v>0</v>
      </c>
      <c r="V215" s="97">
        <f>IF(ISNA(MATCH($N215,'Overlap Study'!AZ$62:AZ$157,0)),0,1)</f>
        <v>0</v>
      </c>
      <c r="W215" s="97">
        <f>IF(ISNA(MATCH($N215,'Overlap Study'!AT$62:AT$157,0)),0,1)</f>
        <v>0</v>
      </c>
      <c r="X215" s="97">
        <f>IF(ISNA(MATCH($N215,'Overlap Study'!AN$62:AN$157,0)),0,1)</f>
        <v>0</v>
      </c>
      <c r="Y215" s="106">
        <f>IF(ISNA(MATCH($N215,'Overlap Study'!AH$62:AH$157,0)),0,1)</f>
        <v>0</v>
      </c>
      <c r="Z215" s="97">
        <f>IF(ISNA(MATCH($N215,'Overlap Study'!AB$62:AB$157,0)),0,1)</f>
        <v>0</v>
      </c>
      <c r="AA215" s="97">
        <f>IF(ISNA(MATCH($N215,'Overlap Study'!V$62:V$157,0)),0,1)</f>
        <v>0</v>
      </c>
      <c r="AB215" s="97">
        <f>IF(ISNA(MATCH($N215,'Overlap Study'!P$62:P$157,0)),0,1)</f>
        <v>0</v>
      </c>
      <c r="AC215" s="97">
        <f>IF(ISNA(MATCH($N215,'Overlap Study'!H$53:H$132,0)),0,1)</f>
        <v>1</v>
      </c>
      <c r="AD215" s="106">
        <f>IF(ISNA(MATCH($N215,'Overlap Study'!B$53:B$100,0)),0,1)</f>
        <v>0</v>
      </c>
      <c r="AF215" s="98"/>
      <c r="AH215" s="164">
        <v>2194</v>
      </c>
      <c r="AI215" s="210">
        <f>SUM(AJ215:AS215)</f>
        <v>1</v>
      </c>
      <c r="AJ215" s="97">
        <f>IF(ISNA(MATCH($AH215,'Overlap Study'!$DY$186:$DY$245,0)),0,1)</f>
        <v>0</v>
      </c>
      <c r="AK215" s="97">
        <f>IF(ISNA(MATCH($AH215,'Overlap Study'!$DJ$186:$DJ$233,0)),0,1)</f>
        <v>0</v>
      </c>
      <c r="AL215" s="99">
        <f>IF(ISNA(MATCH($AH215,'Overlap Study'!$CU$186:$CU$233,0)),0,1)</f>
        <v>1</v>
      </c>
      <c r="AM215" s="99">
        <f>IF(ISNA(MATCH($AH215,'Overlap Study'!$CG$186:$CG$233,0)),0,1)</f>
        <v>0</v>
      </c>
      <c r="AN215" s="97">
        <f>IF(ISNA(MATCH($AH215,'Overlap Study'!$BU$186:$BU$233,0)),0,1)</f>
        <v>0</v>
      </c>
      <c r="AO215" s="97">
        <f>IF(ISNA(MATCH(AH215,'Overlap Study'!BJ$186:BJ$233,0)),0,1)</f>
        <v>0</v>
      </c>
      <c r="AP215" s="97">
        <f>IF(ISNA(MATCH($AH215,'Overlap Study'!AZ$186:AZ$233,0)),0,1)</f>
        <v>0</v>
      </c>
      <c r="AQ215" s="97">
        <f>IF(ISNA(MATCH($AH215,'Overlap Study'!AT$186:AT$233,0)),0,1)</f>
        <v>0</v>
      </c>
      <c r="AR215" s="97">
        <f>IF(ISNA(MATCH($AH215,'Overlap Study'!AN$186:AN$233,0)),0,1)</f>
        <v>0</v>
      </c>
      <c r="AS215" s="97">
        <f>IF(ISNA(MATCH($AH215,'Overlap Study'!AH$186:AH$233,0)),0,1)</f>
        <v>0</v>
      </c>
      <c r="AT215" s="97">
        <f>IF(ISNA(MATCH(AH215,'Overlap Study'!$AB$186:$AB$233,0)),0,1)</f>
        <v>0</v>
      </c>
      <c r="AU215" s="97">
        <f>IF(ISNA(MATCH($AH215,'Overlap Study'!$V$186:$V$233,0)),0,1)</f>
        <v>0</v>
      </c>
      <c r="AV215" s="97">
        <f>IF(ISNA(MATCH($AH215,'Overlap Study'!$P$186:$P$233,0)),0,1)</f>
        <v>0</v>
      </c>
      <c r="AW215" s="97"/>
      <c r="AX215" s="106"/>
    </row>
    <row r="216" spans="12:50" x14ac:dyDescent="0.2">
      <c r="L216" s="118">
        <f t="shared" si="13"/>
        <v>215</v>
      </c>
      <c r="N216" s="105">
        <v>133</v>
      </c>
      <c r="O216" s="210">
        <f>SUM(P216:Y216)</f>
        <v>1</v>
      </c>
      <c r="P216" s="97">
        <f>IF(ISNA(MATCH(N216,'Overlap Study'!DY$62:DY$174,0)),0,1)</f>
        <v>0</v>
      </c>
      <c r="Q216" s="97">
        <f>IF(ISNA(MATCH(N216,'Overlap Study'!DJ$62:DJ$157,0)),0,1)</f>
        <v>0</v>
      </c>
      <c r="R216" s="99">
        <f>IF(ISNA(MATCH(N216,'Overlap Study'!CU$62:CU$157,0)),0,1)</f>
        <v>0</v>
      </c>
      <c r="S216" s="99">
        <f>IF(ISNA(MATCH(N216,'Overlap Study'!CG$62:CG$157,0)),0,1)</f>
        <v>0</v>
      </c>
      <c r="T216" s="97">
        <f>IF(ISNA(MATCH(N216,'Overlap Study'!BU$62:BU$157,0)),0,1)</f>
        <v>0</v>
      </c>
      <c r="U216" s="97">
        <f>IF(ISNA(MATCH(N216,'Overlap Study'!BJ$62:BJ$157,0)),0,1)</f>
        <v>0</v>
      </c>
      <c r="V216" s="97">
        <f>IF(ISNA(MATCH($N216,'Overlap Study'!AZ$62:AZ$157,0)),0,1)</f>
        <v>0</v>
      </c>
      <c r="W216" s="97">
        <f>IF(ISNA(MATCH($N216,'Overlap Study'!AT$62:AT$157,0)),0,1)</f>
        <v>0</v>
      </c>
      <c r="X216" s="97">
        <f>IF(ISNA(MATCH($N216,'Overlap Study'!AN$62:AN$157,0)),0,1)</f>
        <v>1</v>
      </c>
      <c r="Y216" s="106">
        <f>IF(ISNA(MATCH($N216,'Overlap Study'!AH$62:AH$157,0)),0,1)</f>
        <v>0</v>
      </c>
      <c r="Z216" s="97">
        <f>IF(ISNA(MATCH($N216,'Overlap Study'!AB$62:AB$157,0)),0,1)</f>
        <v>0</v>
      </c>
      <c r="AA216" s="97">
        <f>IF(ISNA(MATCH($N216,'Overlap Study'!V$62:V$157,0)),0,1)</f>
        <v>0</v>
      </c>
      <c r="AB216" s="97">
        <f>IF(ISNA(MATCH($N216,'Overlap Study'!P$62:P$157,0)),0,1)</f>
        <v>0</v>
      </c>
      <c r="AC216" s="97">
        <f>IF(ISNA(MATCH($N216,'Overlap Study'!H$53:H$132,0)),0,1)</f>
        <v>0</v>
      </c>
      <c r="AD216" s="106">
        <f>IF(ISNA(MATCH($N216,'Overlap Study'!B$53:B$100,0)),0,1)</f>
        <v>0</v>
      </c>
      <c r="AF216" s="98"/>
      <c r="AH216" s="164">
        <v>2415</v>
      </c>
      <c r="AI216" s="210">
        <f>SUM(AJ216:AS216)</f>
        <v>1</v>
      </c>
      <c r="AJ216" s="97">
        <f>IF(ISNA(MATCH($AH216,'Overlap Study'!$DY$186:$DY$245,0)),0,1)</f>
        <v>0</v>
      </c>
      <c r="AK216" s="97">
        <f>IF(ISNA(MATCH($AH216,'Overlap Study'!$DJ$186:$DJ$233,0)),0,1)</f>
        <v>1</v>
      </c>
      <c r="AL216" s="99">
        <f>IF(ISNA(MATCH($AH216,'Overlap Study'!$CU$186:$CU$233,0)),0,1)</f>
        <v>0</v>
      </c>
      <c r="AM216" s="99">
        <f>IF(ISNA(MATCH($AH216,'Overlap Study'!$CG$186:$CG$233,0)),0,1)</f>
        <v>0</v>
      </c>
      <c r="AN216" s="97">
        <f>IF(ISNA(MATCH($AH216,'Overlap Study'!$BU$186:$BU$233,0)),0,1)</f>
        <v>0</v>
      </c>
      <c r="AO216" s="97">
        <f>IF(ISNA(MATCH(AH216,'Overlap Study'!BJ$186:BJ$233,0)),0,1)</f>
        <v>0</v>
      </c>
      <c r="AP216" s="97">
        <f>IF(ISNA(MATCH($AH216,'Overlap Study'!AZ$186:AZ$233,0)),0,1)</f>
        <v>0</v>
      </c>
      <c r="AQ216" s="97">
        <f>IF(ISNA(MATCH($AH216,'Overlap Study'!AT$186:AT$233,0)),0,1)</f>
        <v>0</v>
      </c>
      <c r="AR216" s="97">
        <f>IF(ISNA(MATCH($AH216,'Overlap Study'!AN$186:AN$233,0)),0,1)</f>
        <v>0</v>
      </c>
      <c r="AS216" s="97">
        <f>IF(ISNA(MATCH($AH216,'Overlap Study'!AH$186:AH$233,0)),0,1)</f>
        <v>0</v>
      </c>
      <c r="AT216" s="97">
        <f>IF(ISNA(MATCH(AH216,'Overlap Study'!$AB$186:$AB$233,0)),0,1)</f>
        <v>0</v>
      </c>
      <c r="AU216" s="97">
        <f>IF(ISNA(MATCH($AH216,'Overlap Study'!$V$186:$V$233,0)),0,1)</f>
        <v>0</v>
      </c>
      <c r="AV216" s="97">
        <f>IF(ISNA(MATCH($AH216,'Overlap Study'!$P$186:$P$233,0)),0,1)</f>
        <v>0</v>
      </c>
      <c r="AW216" s="97"/>
      <c r="AX216" s="106"/>
    </row>
    <row r="217" spans="12:50" x14ac:dyDescent="0.2">
      <c r="L217" s="118">
        <f t="shared" si="13"/>
        <v>216</v>
      </c>
      <c r="N217" s="105">
        <v>138</v>
      </c>
      <c r="O217" s="210">
        <f>SUM(P217:Y217)</f>
        <v>1</v>
      </c>
      <c r="P217" s="97">
        <f>IF(ISNA(MATCH(N217,'Overlap Study'!DY$62:DY$174,0)),0,1)</f>
        <v>0</v>
      </c>
      <c r="Q217" s="97">
        <f>IF(ISNA(MATCH(N217,'Overlap Study'!DJ$62:DJ$157,0)),0,1)</f>
        <v>0</v>
      </c>
      <c r="R217" s="99">
        <f>IF(ISNA(MATCH(N217,'Overlap Study'!CU$62:CU$157,0)),0,1)</f>
        <v>0</v>
      </c>
      <c r="S217" s="99">
        <f>IF(ISNA(MATCH(N217,'Overlap Study'!CG$62:CG$157,0)),0,1)</f>
        <v>0</v>
      </c>
      <c r="T217" s="97">
        <f>IF(ISNA(MATCH(N217,'Overlap Study'!BU$62:BU$157,0)),0,1)</f>
        <v>0</v>
      </c>
      <c r="U217" s="97">
        <f>IF(ISNA(MATCH(N217,'Overlap Study'!BJ$62:BJ$157,0)),0,1)</f>
        <v>0</v>
      </c>
      <c r="V217" s="97">
        <f>IF(ISNA(MATCH($N217,'Overlap Study'!AZ$62:AZ$157,0)),0,1)</f>
        <v>0</v>
      </c>
      <c r="W217" s="97">
        <f>IF(ISNA(MATCH($N217,'Overlap Study'!AT$62:AT$157,0)),0,1)</f>
        <v>0</v>
      </c>
      <c r="X217" s="97">
        <f>IF(ISNA(MATCH($N217,'Overlap Study'!AN$62:AN$157,0)),0,1)</f>
        <v>1</v>
      </c>
      <c r="Y217" s="106">
        <f>IF(ISNA(MATCH($N217,'Overlap Study'!AH$62:AH$157,0)),0,1)</f>
        <v>0</v>
      </c>
      <c r="Z217" s="97">
        <f>IF(ISNA(MATCH($N217,'Overlap Study'!AB$62:AB$157,0)),0,1)</f>
        <v>0</v>
      </c>
      <c r="AA217" s="97">
        <f>IF(ISNA(MATCH($N217,'Overlap Study'!V$62:V$157,0)),0,1)</f>
        <v>0</v>
      </c>
      <c r="AB217" s="97">
        <f>IF(ISNA(MATCH($N217,'Overlap Study'!P$62:P$157,0)),0,1)</f>
        <v>1</v>
      </c>
      <c r="AC217" s="97">
        <f>IF(ISNA(MATCH($N217,'Overlap Study'!H$53:H$132,0)),0,1)</f>
        <v>0</v>
      </c>
      <c r="AD217" s="106">
        <f>IF(ISNA(MATCH($N217,'Overlap Study'!B$53:B$100,0)),0,1)</f>
        <v>0</v>
      </c>
      <c r="AF217" s="98"/>
      <c r="AH217" s="164">
        <v>2429</v>
      </c>
      <c r="AI217" s="210">
        <f>SUM(AJ217:AS217)</f>
        <v>1</v>
      </c>
      <c r="AJ217" s="97">
        <f>IF(ISNA(MATCH($AH217,'Overlap Study'!$DY$186:$DY$245,0)),0,1)</f>
        <v>0</v>
      </c>
      <c r="AK217" s="97">
        <f>IF(ISNA(MATCH($AH217,'Overlap Study'!$DJ$186:$DJ$233,0)),0,1)</f>
        <v>0</v>
      </c>
      <c r="AL217" s="99">
        <f>IF(ISNA(MATCH($AH217,'Overlap Study'!$CU$186:$CU$233,0)),0,1)</f>
        <v>0</v>
      </c>
      <c r="AM217" s="99">
        <f>IF(ISNA(MATCH($AH217,'Overlap Study'!$CG$186:$CG$233,0)),0,1)</f>
        <v>0</v>
      </c>
      <c r="AN217" s="97">
        <f>IF(ISNA(MATCH($AH217,'Overlap Study'!$BU$186:$BU$233,0)),0,1)</f>
        <v>1</v>
      </c>
      <c r="AO217" s="97">
        <f>IF(ISNA(MATCH(AH217,'Overlap Study'!BJ$186:BJ$233,0)),0,1)</f>
        <v>0</v>
      </c>
      <c r="AP217" s="97">
        <f>IF(ISNA(MATCH($AH217,'Overlap Study'!AZ$186:AZ$233,0)),0,1)</f>
        <v>0</v>
      </c>
      <c r="AQ217" s="97">
        <f>IF(ISNA(MATCH($AH217,'Overlap Study'!AT$186:AT$233,0)),0,1)</f>
        <v>0</v>
      </c>
      <c r="AR217" s="97">
        <f>IF(ISNA(MATCH($AH217,'Overlap Study'!AN$186:AN$233,0)),0,1)</f>
        <v>0</v>
      </c>
      <c r="AS217" s="97">
        <f>IF(ISNA(MATCH($AH217,'Overlap Study'!AH$186:AH$233,0)),0,1)</f>
        <v>0</v>
      </c>
      <c r="AT217" s="97">
        <f>IF(ISNA(MATCH(AH217,'Overlap Study'!$AB$186:$AB$233,0)),0,1)</f>
        <v>0</v>
      </c>
      <c r="AU217" s="97">
        <f>IF(ISNA(MATCH($AH217,'Overlap Study'!$V$186:$V$233,0)),0,1)</f>
        <v>0</v>
      </c>
      <c r="AV217" s="97">
        <f>IF(ISNA(MATCH($AH217,'Overlap Study'!$P$186:$P$233,0)),0,1)</f>
        <v>0</v>
      </c>
      <c r="AW217" s="97"/>
      <c r="AX217" s="106"/>
    </row>
    <row r="218" spans="12:50" x14ac:dyDescent="0.2">
      <c r="L218" s="118">
        <f t="shared" si="13"/>
        <v>217</v>
      </c>
      <c r="N218" s="105">
        <v>159</v>
      </c>
      <c r="O218" s="210">
        <f>SUM(P218:Y218)</f>
        <v>1</v>
      </c>
      <c r="P218" s="97">
        <f>IF(ISNA(MATCH(N218,'Overlap Study'!DY$62:DY$174,0)),0,1)</f>
        <v>0</v>
      </c>
      <c r="Q218" s="97">
        <f>IF(ISNA(MATCH(N218,'Overlap Study'!DJ$62:DJ$157,0)),0,1)</f>
        <v>0</v>
      </c>
      <c r="R218" s="99">
        <f>IF(ISNA(MATCH(N218,'Overlap Study'!CU$62:CU$157,0)),0,1)</f>
        <v>0</v>
      </c>
      <c r="S218" s="99">
        <f>IF(ISNA(MATCH(N218,'Overlap Study'!CG$62:CG$157,0)),0,1)</f>
        <v>0</v>
      </c>
      <c r="T218" s="97">
        <f>IF(ISNA(MATCH(N218,'Overlap Study'!BU$62:BU$157,0)),0,1)</f>
        <v>0</v>
      </c>
      <c r="U218" s="97">
        <f>IF(ISNA(MATCH(N218,'Overlap Study'!BJ$62:BJ$157,0)),0,1)</f>
        <v>0</v>
      </c>
      <c r="V218" s="97">
        <f>IF(ISNA(MATCH($N218,'Overlap Study'!AZ$62:AZ$157,0)),0,1)</f>
        <v>0</v>
      </c>
      <c r="W218" s="97">
        <f>IF(ISNA(MATCH($N218,'Overlap Study'!AT$62:AT$157,0)),0,1)</f>
        <v>0</v>
      </c>
      <c r="X218" s="97">
        <f>IF(ISNA(MATCH($N218,'Overlap Study'!AN$62:AN$157,0)),0,1)</f>
        <v>1</v>
      </c>
      <c r="Y218" s="106">
        <f>IF(ISNA(MATCH($N218,'Overlap Study'!AH$62:AH$157,0)),0,1)</f>
        <v>0</v>
      </c>
      <c r="Z218" s="97">
        <f>IF(ISNA(MATCH($N218,'Overlap Study'!AB$62:AB$157,0)),0,1)</f>
        <v>0</v>
      </c>
      <c r="AA218" s="97">
        <f>IF(ISNA(MATCH($N218,'Overlap Study'!V$62:V$157,0)),0,1)</f>
        <v>0</v>
      </c>
      <c r="AB218" s="97">
        <f>IF(ISNA(MATCH($N218,'Overlap Study'!P$62:P$157,0)),0,1)</f>
        <v>1</v>
      </c>
      <c r="AC218" s="97">
        <f>IF(ISNA(MATCH($N218,'Overlap Study'!H$53:H$132,0)),0,1)</f>
        <v>0</v>
      </c>
      <c r="AD218" s="106">
        <f>IF(ISNA(MATCH($N218,'Overlap Study'!B$53:B$100,0)),0,1)</f>
        <v>0</v>
      </c>
      <c r="AF218" s="98"/>
      <c r="AH218" s="164">
        <v>2451</v>
      </c>
      <c r="AI218" s="210">
        <f>SUM(AJ218:AS218)</f>
        <v>1</v>
      </c>
      <c r="AJ218" s="97">
        <f>IF(ISNA(MATCH($AH218,'Overlap Study'!$DY$186:$DY$245,0)),0,1)</f>
        <v>1</v>
      </c>
      <c r="AK218" s="97">
        <f>IF(ISNA(MATCH($AH218,'Overlap Study'!$DJ$186:$DJ$233,0)),0,1)</f>
        <v>0</v>
      </c>
      <c r="AL218" s="99">
        <f>IF(ISNA(MATCH($AH218,'Overlap Study'!$CU$186:$CU$233,0)),0,1)</f>
        <v>0</v>
      </c>
      <c r="AM218" s="99">
        <f>IF(ISNA(MATCH($AH218,'Overlap Study'!$CG$186:$CG$233,0)),0,1)</f>
        <v>0</v>
      </c>
      <c r="AN218" s="97">
        <f>IF(ISNA(MATCH($AH218,'Overlap Study'!$BU$186:$BU$233,0)),0,1)</f>
        <v>0</v>
      </c>
      <c r="AO218" s="97">
        <f>IF(ISNA(MATCH(AH218,'Overlap Study'!BJ$186:BJ$233,0)),0,1)</f>
        <v>0</v>
      </c>
      <c r="AP218" s="97">
        <f>IF(ISNA(MATCH($AH218,'Overlap Study'!AZ$186:AZ$233,0)),0,1)</f>
        <v>0</v>
      </c>
      <c r="AQ218" s="97">
        <f>IF(ISNA(MATCH($AH218,'Overlap Study'!AT$186:AT$233,0)),0,1)</f>
        <v>0</v>
      </c>
      <c r="AR218" s="97">
        <f>IF(ISNA(MATCH($AH218,'Overlap Study'!AN$186:AN$233,0)),0,1)</f>
        <v>0</v>
      </c>
      <c r="AS218" s="97">
        <f>IF(ISNA(MATCH($AH218,'Overlap Study'!AH$186:AH$233,0)),0,1)</f>
        <v>0</v>
      </c>
      <c r="AT218" s="97">
        <f>IF(ISNA(MATCH(AH218,'Overlap Study'!$AB$186:$AB$233,0)),0,1)</f>
        <v>0</v>
      </c>
      <c r="AU218" s="97">
        <f>IF(ISNA(MATCH($AH218,'Overlap Study'!$V$186:$V$233,0)),0,1)</f>
        <v>0</v>
      </c>
      <c r="AV218" s="97">
        <f>IF(ISNA(MATCH($AH218,'Overlap Study'!$P$186:$P$233,0)),0,1)</f>
        <v>0</v>
      </c>
      <c r="AW218" s="97"/>
      <c r="AX218" s="106"/>
    </row>
    <row r="219" spans="12:50" x14ac:dyDescent="0.2">
      <c r="L219" s="118">
        <f t="shared" si="13"/>
        <v>218</v>
      </c>
      <c r="N219" s="204">
        <v>203</v>
      </c>
      <c r="O219" s="210">
        <f>SUM(P219:Y219)</f>
        <v>1</v>
      </c>
      <c r="P219" s="97">
        <f>IF(ISNA(MATCH(N219,'Overlap Study'!DY$62:DY$174,0)),0,1)</f>
        <v>0</v>
      </c>
      <c r="Q219" s="97">
        <f>IF(ISNA(MATCH(N219,'Overlap Study'!DJ$62:DJ$157,0)),0,1)</f>
        <v>0</v>
      </c>
      <c r="R219" s="99">
        <f>IF(ISNA(MATCH(N219,'Overlap Study'!CU$62:CU$157,0)),0,1)</f>
        <v>0</v>
      </c>
      <c r="S219" s="99">
        <f>IF(ISNA(MATCH(N219,'Overlap Study'!CG$62:CG$157,0)),0,1)</f>
        <v>0</v>
      </c>
      <c r="T219" s="97">
        <f>IF(ISNA(MATCH(N219,'Overlap Study'!BU$62:BU$157,0)),0,1)</f>
        <v>0</v>
      </c>
      <c r="U219" s="97">
        <f>IF(ISNA(MATCH(N219,'Overlap Study'!BJ$62:BJ$157,0)),0,1)</f>
        <v>0</v>
      </c>
      <c r="V219" s="97">
        <f>IF(ISNA(MATCH($N219,'Overlap Study'!AZ$62:AZ$157,0)),0,1)</f>
        <v>0</v>
      </c>
      <c r="W219" s="97">
        <f>IF(ISNA(MATCH($N219,'Overlap Study'!AT$62:AT$157,0)),0,1)</f>
        <v>0</v>
      </c>
      <c r="X219" s="97">
        <f>IF(ISNA(MATCH($N219,'Overlap Study'!AN$62:AN$157,0)),0,1)</f>
        <v>0</v>
      </c>
      <c r="Y219" s="106">
        <f>IF(ISNA(MATCH($N219,'Overlap Study'!AH$62:AH$157,0)),0,1)</f>
        <v>1</v>
      </c>
      <c r="Z219" s="97">
        <f>IF(ISNA(MATCH($N219,'Overlap Study'!AB$62:AB$157,0)),0,1)</f>
        <v>0</v>
      </c>
      <c r="AA219" s="97">
        <f>IF(ISNA(MATCH($N219,'Overlap Study'!V$62:V$157,0)),0,1)</f>
        <v>1</v>
      </c>
      <c r="AB219" s="97">
        <f>IF(ISNA(MATCH($N219,'Overlap Study'!P$62:P$157,0)),0,1)</f>
        <v>0</v>
      </c>
      <c r="AC219" s="97">
        <f>IF(ISNA(MATCH($N219,'Overlap Study'!H$53:H$132,0)),0,1)</f>
        <v>0</v>
      </c>
      <c r="AD219" s="106">
        <f>IF(ISNA(MATCH($N219,'Overlap Study'!B$53:B$100,0)),0,1)</f>
        <v>0</v>
      </c>
      <c r="AF219" s="98"/>
      <c r="AH219" s="164">
        <v>2468</v>
      </c>
      <c r="AI219" s="210">
        <f>SUM(AJ219:AS219)</f>
        <v>1</v>
      </c>
      <c r="AJ219" s="97">
        <f>IF(ISNA(MATCH($AH219,'Overlap Study'!$DY$186:$DY$245,0)),0,1)</f>
        <v>0</v>
      </c>
      <c r="AK219" s="97">
        <f>IF(ISNA(MATCH($AH219,'Overlap Study'!$DJ$186:$DJ$233,0)),0,1)</f>
        <v>1</v>
      </c>
      <c r="AL219" s="99">
        <f>IF(ISNA(MATCH($AH219,'Overlap Study'!$CU$186:$CU$233,0)),0,1)</f>
        <v>0</v>
      </c>
      <c r="AM219" s="99">
        <f>IF(ISNA(MATCH($AH219,'Overlap Study'!$CG$186:$CG$233,0)),0,1)</f>
        <v>0</v>
      </c>
      <c r="AN219" s="97">
        <f>IF(ISNA(MATCH($AH219,'Overlap Study'!$BU$186:$BU$233,0)),0,1)</f>
        <v>0</v>
      </c>
      <c r="AO219" s="97">
        <f>IF(ISNA(MATCH(AH219,'Overlap Study'!BJ$186:BJ$233,0)),0,1)</f>
        <v>0</v>
      </c>
      <c r="AP219" s="97">
        <f>IF(ISNA(MATCH($AH219,'Overlap Study'!AZ$186:AZ$233,0)),0,1)</f>
        <v>0</v>
      </c>
      <c r="AQ219" s="97">
        <f>IF(ISNA(MATCH($AH219,'Overlap Study'!AT$186:AT$233,0)),0,1)</f>
        <v>0</v>
      </c>
      <c r="AR219" s="97">
        <f>IF(ISNA(MATCH($AH219,'Overlap Study'!AN$186:AN$233,0)),0,1)</f>
        <v>0</v>
      </c>
      <c r="AS219" s="97">
        <f>IF(ISNA(MATCH($AH219,'Overlap Study'!AH$186:AH$233,0)),0,1)</f>
        <v>0</v>
      </c>
      <c r="AT219" s="97">
        <f>IF(ISNA(MATCH(AH219,'Overlap Study'!$AB$186:$AB$233,0)),0,1)</f>
        <v>0</v>
      </c>
      <c r="AU219" s="97">
        <f>IF(ISNA(MATCH($AH219,'Overlap Study'!$V$186:$V$233,0)),0,1)</f>
        <v>0</v>
      </c>
      <c r="AV219" s="97">
        <f>IF(ISNA(MATCH($AH219,'Overlap Study'!$P$186:$P$233,0)),0,1)</f>
        <v>0</v>
      </c>
      <c r="AW219" s="97"/>
      <c r="AX219" s="106"/>
    </row>
    <row r="220" spans="12:50" x14ac:dyDescent="0.2">
      <c r="L220" s="118">
        <f t="shared" si="13"/>
        <v>219</v>
      </c>
      <c r="N220" s="105">
        <v>223</v>
      </c>
      <c r="O220" s="210">
        <f>SUM(P220:Y220)</f>
        <v>1</v>
      </c>
      <c r="P220" s="97">
        <f>IF(ISNA(MATCH(N220,'Overlap Study'!DY$62:DY$174,0)),0,1)</f>
        <v>0</v>
      </c>
      <c r="Q220" s="97">
        <f>IF(ISNA(MATCH(N220,'Overlap Study'!DJ$62:DJ$157,0)),0,1)</f>
        <v>0</v>
      </c>
      <c r="R220" s="99">
        <f>IF(ISNA(MATCH(N220,'Overlap Study'!CU$62:CU$157,0)),0,1)</f>
        <v>0</v>
      </c>
      <c r="S220" s="99">
        <f>IF(ISNA(MATCH(N220,'Overlap Study'!CG$62:CG$157,0)),0,1)</f>
        <v>0</v>
      </c>
      <c r="T220" s="97">
        <f>IF(ISNA(MATCH(N220,'Overlap Study'!BU$62:BU$157,0)),0,1)</f>
        <v>0</v>
      </c>
      <c r="U220" s="97">
        <f>IF(ISNA(MATCH(N220,'Overlap Study'!BJ$62:BJ$157,0)),0,1)</f>
        <v>0</v>
      </c>
      <c r="V220" s="97">
        <f>IF(ISNA(MATCH($N220,'Overlap Study'!AZ$62:AZ$157,0)),0,1)</f>
        <v>0</v>
      </c>
      <c r="W220" s="97">
        <f>IF(ISNA(MATCH($N220,'Overlap Study'!AT$62:AT$157,0)),0,1)</f>
        <v>1</v>
      </c>
      <c r="X220" s="97">
        <f>IF(ISNA(MATCH($N220,'Overlap Study'!AN$62:AN$157,0)),0,1)</f>
        <v>0</v>
      </c>
      <c r="Y220" s="106">
        <f>IF(ISNA(MATCH($N220,'Overlap Study'!AH$62:AH$157,0)),0,1)</f>
        <v>0</v>
      </c>
      <c r="Z220" s="97">
        <f>IF(ISNA(MATCH($N220,'Overlap Study'!AB$62:AB$157,0)),0,1)</f>
        <v>0</v>
      </c>
      <c r="AA220" s="97">
        <f>IF(ISNA(MATCH($N220,'Overlap Study'!V$62:V$157,0)),0,1)</f>
        <v>1</v>
      </c>
      <c r="AB220" s="97">
        <f>IF(ISNA(MATCH($N220,'Overlap Study'!P$62:P$157,0)),0,1)</f>
        <v>0</v>
      </c>
      <c r="AC220" s="97">
        <f>IF(ISNA(MATCH($N220,'Overlap Study'!H$53:H$132,0)),0,1)</f>
        <v>0</v>
      </c>
      <c r="AD220" s="106">
        <f>IF(ISNA(MATCH($N220,'Overlap Study'!B$53:B$100,0)),0,1)</f>
        <v>0</v>
      </c>
      <c r="AF220" s="98"/>
      <c r="AH220" s="164">
        <v>2471</v>
      </c>
      <c r="AI220" s="210">
        <f>SUM(AJ220:AS220)</f>
        <v>1</v>
      </c>
      <c r="AJ220" s="97">
        <f>IF(ISNA(MATCH($AH220,'Overlap Study'!$DY$186:$DY$245,0)),0,1)</f>
        <v>0</v>
      </c>
      <c r="AK220" s="97">
        <f>IF(ISNA(MATCH($AH220,'Overlap Study'!$DJ$186:$DJ$233,0)),0,1)</f>
        <v>0</v>
      </c>
      <c r="AL220" s="99">
        <f>IF(ISNA(MATCH($AH220,'Overlap Study'!$CU$186:$CU$233,0)),0,1)</f>
        <v>1</v>
      </c>
      <c r="AM220" s="99">
        <f>IF(ISNA(MATCH($AH220,'Overlap Study'!$CG$186:$CG$233,0)),0,1)</f>
        <v>0</v>
      </c>
      <c r="AN220" s="97">
        <f>IF(ISNA(MATCH($AH220,'Overlap Study'!$BU$186:$BU$233,0)),0,1)</f>
        <v>0</v>
      </c>
      <c r="AO220" s="97">
        <f>IF(ISNA(MATCH(AH220,'Overlap Study'!BJ$186:BJ$233,0)),0,1)</f>
        <v>0</v>
      </c>
      <c r="AP220" s="97">
        <f>IF(ISNA(MATCH($AH220,'Overlap Study'!AZ$186:AZ$233,0)),0,1)</f>
        <v>0</v>
      </c>
      <c r="AQ220" s="97">
        <f>IF(ISNA(MATCH($AH220,'Overlap Study'!AT$186:AT$233,0)),0,1)</f>
        <v>0</v>
      </c>
      <c r="AR220" s="97">
        <f>IF(ISNA(MATCH($AH220,'Overlap Study'!AN$186:AN$233,0)),0,1)</f>
        <v>0</v>
      </c>
      <c r="AS220" s="97">
        <f>IF(ISNA(MATCH($AH220,'Overlap Study'!AH$186:AH$233,0)),0,1)</f>
        <v>0</v>
      </c>
      <c r="AT220" s="97">
        <f>IF(ISNA(MATCH(AH220,'Overlap Study'!$AB$186:$AB$233,0)),0,1)</f>
        <v>0</v>
      </c>
      <c r="AU220" s="97">
        <f>IF(ISNA(MATCH($AH220,'Overlap Study'!$V$186:$V$233,0)),0,1)</f>
        <v>0</v>
      </c>
      <c r="AV220" s="97">
        <f>IF(ISNA(MATCH($AH220,'Overlap Study'!$P$186:$P$233,0)),0,1)</f>
        <v>0</v>
      </c>
      <c r="AW220" s="97"/>
      <c r="AX220" s="106"/>
    </row>
    <row r="221" spans="12:50" x14ac:dyDescent="0.2">
      <c r="L221" s="118">
        <f t="shared" si="13"/>
        <v>220</v>
      </c>
      <c r="N221" s="105">
        <v>236</v>
      </c>
      <c r="O221" s="210">
        <f>SUM(P221:Y221)</f>
        <v>1</v>
      </c>
      <c r="P221" s="97">
        <f>IF(ISNA(MATCH(N221,'Overlap Study'!DY$62:DY$174,0)),0,1)</f>
        <v>0</v>
      </c>
      <c r="Q221" s="97">
        <f>IF(ISNA(MATCH(N221,'Overlap Study'!DJ$62:DJ$157,0)),0,1)</f>
        <v>0</v>
      </c>
      <c r="R221" s="99">
        <f>IF(ISNA(MATCH(N221,'Overlap Study'!CU$62:CU$157,0)),0,1)</f>
        <v>0</v>
      </c>
      <c r="S221" s="99">
        <f>IF(ISNA(MATCH(N221,'Overlap Study'!CG$62:CG$157,0)),0,1)</f>
        <v>0</v>
      </c>
      <c r="T221" s="97">
        <f>IF(ISNA(MATCH(N221,'Overlap Study'!BU$62:BU$157,0)),0,1)</f>
        <v>0</v>
      </c>
      <c r="U221" s="97">
        <f>IF(ISNA(MATCH(N221,'Overlap Study'!BJ$62:BJ$157,0)),0,1)</f>
        <v>0</v>
      </c>
      <c r="V221" s="97">
        <f>IF(ISNA(MATCH($N221,'Overlap Study'!AZ$62:AZ$157,0)),0,1)</f>
        <v>0</v>
      </c>
      <c r="W221" s="97">
        <f>IF(ISNA(MATCH($N221,'Overlap Study'!AT$62:AT$157,0)),0,1)</f>
        <v>0</v>
      </c>
      <c r="X221" s="97">
        <f>IF(ISNA(MATCH($N221,'Overlap Study'!AN$62:AN$157,0)),0,1)</f>
        <v>0</v>
      </c>
      <c r="Y221" s="106">
        <f>IF(ISNA(MATCH($N221,'Overlap Study'!AH$62:AH$157,0)),0,1)</f>
        <v>1</v>
      </c>
      <c r="Z221" s="97">
        <f>IF(ISNA(MATCH($N221,'Overlap Study'!AB$62:AB$157,0)),0,1)</f>
        <v>1</v>
      </c>
      <c r="AA221" s="97">
        <f>IF(ISNA(MATCH($N221,'Overlap Study'!V$62:V$157,0)),0,1)</f>
        <v>1</v>
      </c>
      <c r="AB221" s="97">
        <f>IF(ISNA(MATCH($N221,'Overlap Study'!P$62:P$157,0)),0,1)</f>
        <v>1</v>
      </c>
      <c r="AC221" s="97">
        <f>IF(ISNA(MATCH($N221,'Overlap Study'!H$53:H$132,0)),0,1)</f>
        <v>1</v>
      </c>
      <c r="AD221" s="106">
        <f>IF(ISNA(MATCH($N221,'Overlap Study'!B$53:B$100,0)),0,1)</f>
        <v>0</v>
      </c>
      <c r="AF221" s="98"/>
      <c r="AH221" s="166">
        <v>2474</v>
      </c>
      <c r="AI221" s="210">
        <f>SUM(AJ221:AS221)</f>
        <v>1</v>
      </c>
      <c r="AJ221" s="97">
        <f>IF(ISNA(MATCH($AH221,'Overlap Study'!$DY$186:$DY$245,0)),0,1)</f>
        <v>0</v>
      </c>
      <c r="AK221" s="97">
        <f>IF(ISNA(MATCH($AH221,'Overlap Study'!$DJ$186:$DJ$233,0)),0,1)</f>
        <v>1</v>
      </c>
      <c r="AL221" s="99">
        <f>IF(ISNA(MATCH($AH221,'Overlap Study'!$CU$186:$CU$233,0)),0,1)</f>
        <v>0</v>
      </c>
      <c r="AM221" s="99">
        <f>IF(ISNA(MATCH($AH221,'Overlap Study'!$CG$186:$CG$233,0)),0,1)</f>
        <v>0</v>
      </c>
      <c r="AN221" s="97">
        <f>IF(ISNA(MATCH($AH221,'Overlap Study'!$BU$186:$BU$233,0)),0,1)</f>
        <v>0</v>
      </c>
      <c r="AO221" s="97">
        <f>IF(ISNA(MATCH(AH221,'Overlap Study'!BJ$186:BJ$233,0)),0,1)</f>
        <v>0</v>
      </c>
      <c r="AP221" s="97">
        <f>IF(ISNA(MATCH($AH221,'Overlap Study'!AZ$186:AZ$233,0)),0,1)</f>
        <v>0</v>
      </c>
      <c r="AQ221" s="97">
        <f>IF(ISNA(MATCH($AH221,'Overlap Study'!AT$186:AT$233,0)),0,1)</f>
        <v>0</v>
      </c>
      <c r="AR221" s="97">
        <f>IF(ISNA(MATCH($AH221,'Overlap Study'!AN$186:AN$233,0)),0,1)</f>
        <v>0</v>
      </c>
      <c r="AS221" s="97">
        <f>IF(ISNA(MATCH($AH221,'Overlap Study'!AH$186:AH$233,0)),0,1)</f>
        <v>0</v>
      </c>
      <c r="AT221" s="97">
        <f>IF(ISNA(MATCH(AH221,'Overlap Study'!$AB$186:$AB$233,0)),0,1)</f>
        <v>0</v>
      </c>
      <c r="AU221" s="97">
        <f>IF(ISNA(MATCH($AH221,'Overlap Study'!$V$186:$V$233,0)),0,1)</f>
        <v>0</v>
      </c>
      <c r="AV221" s="97">
        <f>IF(ISNA(MATCH($AH221,'Overlap Study'!$P$186:$P$233,0)),0,1)</f>
        <v>0</v>
      </c>
      <c r="AW221" s="97"/>
      <c r="AX221" s="106"/>
    </row>
    <row r="222" spans="12:50" x14ac:dyDescent="0.2">
      <c r="L222" s="118">
        <f t="shared" si="13"/>
        <v>221</v>
      </c>
      <c r="N222" s="112">
        <v>237</v>
      </c>
      <c r="O222" s="210">
        <f>SUM(P222:Y222)</f>
        <v>1</v>
      </c>
      <c r="P222" s="97">
        <f>IF(ISNA(MATCH(N222,'Overlap Study'!DY$62:DY$174,0)),0,1)</f>
        <v>0</v>
      </c>
      <c r="Q222" s="97">
        <f>IF(ISNA(MATCH(N222,'Overlap Study'!DJ$62:DJ$157,0)),0,1)</f>
        <v>0</v>
      </c>
      <c r="R222" s="99">
        <f>IF(ISNA(MATCH(N222,'Overlap Study'!CU$62:CU$157,0)),0,1)</f>
        <v>0</v>
      </c>
      <c r="S222" s="99">
        <f>IF(ISNA(MATCH(N222,'Overlap Study'!CG$62:CG$157,0)),0,1)</f>
        <v>0</v>
      </c>
      <c r="T222" s="97">
        <f>IF(ISNA(MATCH(N222,'Overlap Study'!BU$62:BU$157,0)),0,1)</f>
        <v>0</v>
      </c>
      <c r="U222" s="97">
        <f>IF(ISNA(MATCH(N222,'Overlap Study'!BJ$62:BJ$157,0)),0,1)</f>
        <v>0</v>
      </c>
      <c r="V222" s="97">
        <f>IF(ISNA(MATCH($N222,'Overlap Study'!AZ$62:AZ$157,0)),0,1)</f>
        <v>0</v>
      </c>
      <c r="W222" s="97">
        <f>IF(ISNA(MATCH($N222,'Overlap Study'!AT$62:AT$157,0)),0,1)</f>
        <v>0</v>
      </c>
      <c r="X222" s="97">
        <f>IF(ISNA(MATCH($N222,'Overlap Study'!AN$62:AN$157,0)),0,1)</f>
        <v>1</v>
      </c>
      <c r="Y222" s="106">
        <f>IF(ISNA(MATCH($N222,'Overlap Study'!AH$62:AH$157,0)),0,1)</f>
        <v>0</v>
      </c>
      <c r="Z222" s="97">
        <f>IF(ISNA(MATCH($N222,'Overlap Study'!AB$62:AB$157,0)),0,1)</f>
        <v>1</v>
      </c>
      <c r="AA222" s="97">
        <f>IF(ISNA(MATCH($N222,'Overlap Study'!V$62:V$157,0)),0,1)</f>
        <v>0</v>
      </c>
      <c r="AB222" s="97">
        <f>IF(ISNA(MATCH($N222,'Overlap Study'!P$62:P$157,0)),0,1)</f>
        <v>0</v>
      </c>
      <c r="AC222" s="97">
        <f>IF(ISNA(MATCH($N222,'Overlap Study'!H$53:H$132,0)),0,1)</f>
        <v>0</v>
      </c>
      <c r="AD222" s="106">
        <f>IF(ISNA(MATCH($N222,'Overlap Study'!B$53:B$100,0)),0,1)</f>
        <v>0</v>
      </c>
      <c r="AF222" s="98"/>
      <c r="AH222" s="164">
        <v>2481</v>
      </c>
      <c r="AI222" s="210">
        <f>SUM(AJ222:AS222)</f>
        <v>1</v>
      </c>
      <c r="AJ222" s="97">
        <f>IF(ISNA(MATCH($AH222,'Overlap Study'!$DY$186:$DY$245,0)),0,1)</f>
        <v>1</v>
      </c>
      <c r="AK222" s="97">
        <f>IF(ISNA(MATCH($AH222,'Overlap Study'!$DJ$186:$DJ$233,0)),0,1)</f>
        <v>0</v>
      </c>
      <c r="AL222" s="99">
        <f>IF(ISNA(MATCH($AH222,'Overlap Study'!$CU$186:$CU$233,0)),0,1)</f>
        <v>0</v>
      </c>
      <c r="AM222" s="99">
        <f>IF(ISNA(MATCH($AH222,'Overlap Study'!$CG$186:$CG$233,0)),0,1)</f>
        <v>0</v>
      </c>
      <c r="AN222" s="97">
        <f>IF(ISNA(MATCH($AH222,'Overlap Study'!$BU$186:$BU$233,0)),0,1)</f>
        <v>0</v>
      </c>
      <c r="AO222" s="97">
        <f>IF(ISNA(MATCH(AH222,'Overlap Study'!BJ$186:BJ$233,0)),0,1)</f>
        <v>0</v>
      </c>
      <c r="AP222" s="97">
        <f>IF(ISNA(MATCH($AH222,'Overlap Study'!AZ$186:AZ$233,0)),0,1)</f>
        <v>0</v>
      </c>
      <c r="AQ222" s="97">
        <f>IF(ISNA(MATCH($AH222,'Overlap Study'!AT$186:AT$233,0)),0,1)</f>
        <v>0</v>
      </c>
      <c r="AR222" s="97">
        <f>IF(ISNA(MATCH($AH222,'Overlap Study'!AN$186:AN$233,0)),0,1)</f>
        <v>0</v>
      </c>
      <c r="AS222" s="97">
        <f>IF(ISNA(MATCH($AH222,'Overlap Study'!AH$186:AH$233,0)),0,1)</f>
        <v>0</v>
      </c>
      <c r="AT222" s="97">
        <f>IF(ISNA(MATCH(AH222,'Overlap Study'!$AB$186:$AB$233,0)),0,1)</f>
        <v>0</v>
      </c>
      <c r="AU222" s="97">
        <f>IF(ISNA(MATCH($AH222,'Overlap Study'!$V$186:$V$233,0)),0,1)</f>
        <v>0</v>
      </c>
      <c r="AV222" s="97">
        <f>IF(ISNA(MATCH($AH222,'Overlap Study'!$P$186:$P$233,0)),0,1)</f>
        <v>0</v>
      </c>
      <c r="AW222" s="97"/>
      <c r="AX222" s="106"/>
    </row>
    <row r="223" spans="12:50" x14ac:dyDescent="0.2">
      <c r="L223" s="118">
        <f t="shared" si="13"/>
        <v>222</v>
      </c>
      <c r="N223" s="107">
        <v>244</v>
      </c>
      <c r="O223" s="210">
        <f>SUM(P223:Y223)</f>
        <v>1</v>
      </c>
      <c r="P223" s="97">
        <f>IF(ISNA(MATCH(N223,'Overlap Study'!DY$62:DY$174,0)),0,1)</f>
        <v>0</v>
      </c>
      <c r="Q223" s="97">
        <f>IF(ISNA(MATCH(N223,'Overlap Study'!DJ$62:DJ$157,0)),0,1)</f>
        <v>0</v>
      </c>
      <c r="R223" s="99">
        <f>IF(ISNA(MATCH(N223,'Overlap Study'!CU$62:CU$157,0)),0,1)</f>
        <v>1</v>
      </c>
      <c r="S223" s="99">
        <f>IF(ISNA(MATCH(N223,'Overlap Study'!CG$62:CG$157,0)),0,1)</f>
        <v>0</v>
      </c>
      <c r="T223" s="97">
        <f>IF(ISNA(MATCH(N223,'Overlap Study'!BU$62:BU$157,0)),0,1)</f>
        <v>0</v>
      </c>
      <c r="U223" s="97">
        <f>IF(ISNA(MATCH(N223,'Overlap Study'!BJ$62:BJ$157,0)),0,1)</f>
        <v>0</v>
      </c>
      <c r="V223" s="97">
        <f>IF(ISNA(MATCH($N223,'Overlap Study'!AZ$62:AZ$157,0)),0,1)</f>
        <v>0</v>
      </c>
      <c r="W223" s="97">
        <f>IF(ISNA(MATCH($N223,'Overlap Study'!AT$62:AT$157,0)),0,1)</f>
        <v>0</v>
      </c>
      <c r="X223" s="97">
        <f>IF(ISNA(MATCH($N223,'Overlap Study'!AN$62:AN$157,0)),0,1)</f>
        <v>0</v>
      </c>
      <c r="Y223" s="106">
        <f>IF(ISNA(MATCH($N223,'Overlap Study'!AH$62:AH$157,0)),0,1)</f>
        <v>0</v>
      </c>
      <c r="Z223" s="97">
        <f>IF(ISNA(MATCH($N223,'Overlap Study'!AB$62:AB$157,0)),0,1)</f>
        <v>0</v>
      </c>
      <c r="AA223" s="97">
        <f>IF(ISNA(MATCH($N223,'Overlap Study'!V$62:V$157,0)),0,1)</f>
        <v>0</v>
      </c>
      <c r="AB223" s="97">
        <f>IF(ISNA(MATCH($N223,'Overlap Study'!P$62:P$157,0)),0,1)</f>
        <v>0</v>
      </c>
      <c r="AC223" s="97">
        <f>IF(ISNA(MATCH($N223,'Overlap Study'!H$53:H$132,0)),0,1)</f>
        <v>0</v>
      </c>
      <c r="AD223" s="106">
        <f>IF(ISNA(MATCH($N223,'Overlap Study'!B$53:B$100,0)),0,1)</f>
        <v>0</v>
      </c>
      <c r="AF223" s="98"/>
      <c r="AH223" s="164">
        <v>2485</v>
      </c>
      <c r="AI223" s="210">
        <f>SUM(AJ223:AS223)</f>
        <v>1</v>
      </c>
      <c r="AJ223" s="97">
        <f>IF(ISNA(MATCH($AH223,'Overlap Study'!$DY$186:$DY$245,0)),0,1)</f>
        <v>1</v>
      </c>
      <c r="AK223" s="97">
        <f>IF(ISNA(MATCH($AH223,'Overlap Study'!$DJ$186:$DJ$233,0)),0,1)</f>
        <v>0</v>
      </c>
      <c r="AL223" s="99">
        <f>IF(ISNA(MATCH($AH223,'Overlap Study'!$CU$186:$CU$233,0)),0,1)</f>
        <v>0</v>
      </c>
      <c r="AM223" s="99">
        <f>IF(ISNA(MATCH($AH223,'Overlap Study'!$CG$186:$CG$233,0)),0,1)</f>
        <v>0</v>
      </c>
      <c r="AN223" s="97">
        <f>IF(ISNA(MATCH($AH223,'Overlap Study'!$BU$186:$BU$233,0)),0,1)</f>
        <v>0</v>
      </c>
      <c r="AO223" s="97">
        <f>IF(ISNA(MATCH(AH223,'Overlap Study'!BJ$186:BJ$233,0)),0,1)</f>
        <v>0</v>
      </c>
      <c r="AP223" s="97">
        <f>IF(ISNA(MATCH($AH223,'Overlap Study'!AZ$186:AZ$233,0)),0,1)</f>
        <v>0</v>
      </c>
      <c r="AQ223" s="97">
        <f>IF(ISNA(MATCH($AH223,'Overlap Study'!AT$186:AT$233,0)),0,1)</f>
        <v>0</v>
      </c>
      <c r="AR223" s="97">
        <f>IF(ISNA(MATCH($AH223,'Overlap Study'!AN$186:AN$233,0)),0,1)</f>
        <v>0</v>
      </c>
      <c r="AS223" s="97">
        <f>IF(ISNA(MATCH($AH223,'Overlap Study'!AH$186:AH$233,0)),0,1)</f>
        <v>0</v>
      </c>
      <c r="AT223" s="97">
        <f>IF(ISNA(MATCH(AH223,'Overlap Study'!$AB$186:$AB$233,0)),0,1)</f>
        <v>0</v>
      </c>
      <c r="AU223" s="97">
        <f>IF(ISNA(MATCH($AH223,'Overlap Study'!$V$186:$V$233,0)),0,1)</f>
        <v>0</v>
      </c>
      <c r="AV223" s="97">
        <f>IF(ISNA(MATCH($AH223,'Overlap Study'!$P$186:$P$233,0)),0,1)</f>
        <v>0</v>
      </c>
      <c r="AW223" s="97"/>
      <c r="AX223" s="106"/>
    </row>
    <row r="224" spans="12:50" x14ac:dyDescent="0.2">
      <c r="L224" s="118">
        <f t="shared" si="13"/>
        <v>223</v>
      </c>
      <c r="N224" s="105">
        <v>263</v>
      </c>
      <c r="O224" s="210">
        <f>SUM(P224:Y224)</f>
        <v>1</v>
      </c>
      <c r="P224" s="97">
        <f>IF(ISNA(MATCH(N224,'Overlap Study'!DY$62:DY$174,0)),0,1)</f>
        <v>0</v>
      </c>
      <c r="Q224" s="97">
        <f>IF(ISNA(MATCH(N224,'Overlap Study'!DJ$62:DJ$157,0)),0,1)</f>
        <v>0</v>
      </c>
      <c r="R224" s="99">
        <f>IF(ISNA(MATCH(N224,'Overlap Study'!CU$62:CU$157,0)),0,1)</f>
        <v>0</v>
      </c>
      <c r="S224" s="99">
        <f>IF(ISNA(MATCH(N224,'Overlap Study'!CG$62:CG$157,0)),0,1)</f>
        <v>0</v>
      </c>
      <c r="T224" s="97">
        <f>IF(ISNA(MATCH(N224,'Overlap Study'!BU$62:BU$157,0)),0,1)</f>
        <v>1</v>
      </c>
      <c r="U224" s="97">
        <f>IF(ISNA(MATCH(N224,'Overlap Study'!BJ$62:BJ$157,0)),0,1)</f>
        <v>0</v>
      </c>
      <c r="V224" s="97">
        <f>IF(ISNA(MATCH($N224,'Overlap Study'!AZ$62:AZ$157,0)),0,1)</f>
        <v>0</v>
      </c>
      <c r="W224" s="97">
        <f>IF(ISNA(MATCH($N224,'Overlap Study'!AT$62:AT$157,0)),0,1)</f>
        <v>0</v>
      </c>
      <c r="X224" s="97">
        <f>IF(ISNA(MATCH($N224,'Overlap Study'!AN$62:AN$157,0)),0,1)</f>
        <v>0</v>
      </c>
      <c r="Y224" s="106">
        <f>IF(ISNA(MATCH($N224,'Overlap Study'!AH$62:AH$157,0)),0,1)</f>
        <v>0</v>
      </c>
      <c r="Z224" s="97">
        <f>IF(ISNA(MATCH($N224,'Overlap Study'!AB$62:AB$157,0)),0,1)</f>
        <v>1</v>
      </c>
      <c r="AA224" s="97">
        <f>IF(ISNA(MATCH($N224,'Overlap Study'!V$62:V$157,0)),0,1)</f>
        <v>1</v>
      </c>
      <c r="AB224" s="97">
        <f>IF(ISNA(MATCH($N224,'Overlap Study'!P$62:P$157,0)),0,1)</f>
        <v>0</v>
      </c>
      <c r="AC224" s="97">
        <f>IF(ISNA(MATCH($N224,'Overlap Study'!H$53:H$132,0)),0,1)</f>
        <v>0</v>
      </c>
      <c r="AD224" s="106">
        <f>IF(ISNA(MATCH($N224,'Overlap Study'!B$53:B$100,0)),0,1)</f>
        <v>0</v>
      </c>
      <c r="AF224" s="98"/>
      <c r="AH224" s="164">
        <v>2557</v>
      </c>
      <c r="AI224" s="210">
        <f>SUM(AJ224:AS224)</f>
        <v>1</v>
      </c>
      <c r="AJ224" s="97">
        <f>IF(ISNA(MATCH($AH224,'Overlap Study'!$DY$186:$DY$245,0)),0,1)</f>
        <v>1</v>
      </c>
      <c r="AK224" s="97">
        <f>IF(ISNA(MATCH($AH224,'Overlap Study'!$DJ$186:$DJ$233,0)),0,1)</f>
        <v>0</v>
      </c>
      <c r="AL224" s="99">
        <f>IF(ISNA(MATCH($AH224,'Overlap Study'!$CU$186:$CU$233,0)),0,1)</f>
        <v>0</v>
      </c>
      <c r="AM224" s="99">
        <f>IF(ISNA(MATCH($AH224,'Overlap Study'!$CG$186:$CG$233,0)),0,1)</f>
        <v>0</v>
      </c>
      <c r="AN224" s="97">
        <f>IF(ISNA(MATCH($AH224,'Overlap Study'!$BU$186:$BU$233,0)),0,1)</f>
        <v>0</v>
      </c>
      <c r="AO224" s="97">
        <f>IF(ISNA(MATCH(AH224,'Overlap Study'!BJ$186:BJ$233,0)),0,1)</f>
        <v>0</v>
      </c>
      <c r="AP224" s="97">
        <f>IF(ISNA(MATCH($AH224,'Overlap Study'!AZ$186:AZ$233,0)),0,1)</f>
        <v>0</v>
      </c>
      <c r="AQ224" s="97">
        <f>IF(ISNA(MATCH($AH224,'Overlap Study'!AT$186:AT$233,0)),0,1)</f>
        <v>0</v>
      </c>
      <c r="AR224" s="97">
        <f>IF(ISNA(MATCH($AH224,'Overlap Study'!AN$186:AN$233,0)),0,1)</f>
        <v>0</v>
      </c>
      <c r="AS224" s="97">
        <f>IF(ISNA(MATCH($AH224,'Overlap Study'!AH$186:AH$233,0)),0,1)</f>
        <v>0</v>
      </c>
      <c r="AT224" s="97">
        <f>IF(ISNA(MATCH(AH224,'Overlap Study'!$AB$186:$AB$233,0)),0,1)</f>
        <v>0</v>
      </c>
      <c r="AU224" s="97">
        <f>IF(ISNA(MATCH($AH224,'Overlap Study'!$V$186:$V$233,0)),0,1)</f>
        <v>0</v>
      </c>
      <c r="AV224" s="97">
        <f>IF(ISNA(MATCH($AH224,'Overlap Study'!$P$186:$P$233,0)),0,1)</f>
        <v>0</v>
      </c>
      <c r="AW224" s="97"/>
      <c r="AX224" s="106"/>
    </row>
    <row r="225" spans="12:50" x14ac:dyDescent="0.2">
      <c r="L225" s="118">
        <f t="shared" si="13"/>
        <v>224</v>
      </c>
      <c r="N225" s="105">
        <v>291</v>
      </c>
      <c r="O225" s="210">
        <f>SUM(P225:Y225)</f>
        <v>1</v>
      </c>
      <c r="P225" s="97">
        <f>IF(ISNA(MATCH(N225,'Overlap Study'!DY$62:DY$174,0)),0,1)</f>
        <v>0</v>
      </c>
      <c r="Q225" s="97">
        <f>IF(ISNA(MATCH(N225,'Overlap Study'!DJ$62:DJ$157,0)),0,1)</f>
        <v>0</v>
      </c>
      <c r="R225" s="99">
        <f>IF(ISNA(MATCH(N225,'Overlap Study'!CU$62:CU$157,0)),0,1)</f>
        <v>0</v>
      </c>
      <c r="S225" s="99">
        <f>IF(ISNA(MATCH(N225,'Overlap Study'!CG$62:CG$157,0)),0,1)</f>
        <v>0</v>
      </c>
      <c r="T225" s="97">
        <f>IF(ISNA(MATCH(N225,'Overlap Study'!BU$62:BU$157,0)),0,1)</f>
        <v>0</v>
      </c>
      <c r="U225" s="97">
        <f>IF(ISNA(MATCH(N225,'Overlap Study'!BJ$62:BJ$157,0)),0,1)</f>
        <v>0</v>
      </c>
      <c r="V225" s="97">
        <f>IF(ISNA(MATCH($N225,'Overlap Study'!AZ$62:AZ$157,0)),0,1)</f>
        <v>0</v>
      </c>
      <c r="W225" s="97">
        <f>IF(ISNA(MATCH($N225,'Overlap Study'!AT$62:AT$157,0)),0,1)</f>
        <v>0</v>
      </c>
      <c r="X225" s="97">
        <f>IF(ISNA(MATCH($N225,'Overlap Study'!AN$62:AN$157,0)),0,1)</f>
        <v>1</v>
      </c>
      <c r="Y225" s="106">
        <f>IF(ISNA(MATCH($N225,'Overlap Study'!AH$62:AH$157,0)),0,1)</f>
        <v>0</v>
      </c>
      <c r="Z225" s="97">
        <f>IF(ISNA(MATCH($N225,'Overlap Study'!AB$62:AB$157,0)),0,1)</f>
        <v>0</v>
      </c>
      <c r="AA225" s="97">
        <f>IF(ISNA(MATCH($N225,'Overlap Study'!V$62:V$157,0)),0,1)</f>
        <v>0</v>
      </c>
      <c r="AB225" s="97">
        <f>IF(ISNA(MATCH($N225,'Overlap Study'!P$62:P$157,0)),0,1)</f>
        <v>1</v>
      </c>
      <c r="AC225" s="97">
        <f>IF(ISNA(MATCH($N225,'Overlap Study'!H$53:H$132,0)),0,1)</f>
        <v>0</v>
      </c>
      <c r="AD225" s="106">
        <f>IF(ISNA(MATCH($N225,'Overlap Study'!B$53:B$100,0)),0,1)</f>
        <v>0</v>
      </c>
      <c r="AF225" s="98"/>
      <c r="AH225" s="164">
        <v>2612</v>
      </c>
      <c r="AI225" s="210">
        <f>SUM(AJ225:AS225)</f>
        <v>1</v>
      </c>
      <c r="AJ225" s="97">
        <f>IF(ISNA(MATCH($AH225,'Overlap Study'!$DY$186:$DY$245,0)),0,1)</f>
        <v>0</v>
      </c>
      <c r="AK225" s="97">
        <f>IF(ISNA(MATCH($AH225,'Overlap Study'!$DJ$186:$DJ$233,0)),0,1)</f>
        <v>0</v>
      </c>
      <c r="AL225" s="99">
        <f>IF(ISNA(MATCH($AH225,'Overlap Study'!$CU$186:$CU$233,0)),0,1)</f>
        <v>0</v>
      </c>
      <c r="AM225" s="99">
        <f>IF(ISNA(MATCH($AH225,'Overlap Study'!$CG$186:$CG$233,0)),0,1)</f>
        <v>0</v>
      </c>
      <c r="AN225" s="97">
        <f>IF(ISNA(MATCH($AH225,'Overlap Study'!$BU$186:$BU$233,0)),0,1)</f>
        <v>1</v>
      </c>
      <c r="AO225" s="97">
        <f>IF(ISNA(MATCH(AH225,'Overlap Study'!BJ$186:BJ$233,0)),0,1)</f>
        <v>0</v>
      </c>
      <c r="AP225" s="97">
        <f>IF(ISNA(MATCH($AH225,'Overlap Study'!AZ$186:AZ$233,0)),0,1)</f>
        <v>0</v>
      </c>
      <c r="AQ225" s="97">
        <f>IF(ISNA(MATCH($AH225,'Overlap Study'!AT$186:AT$233,0)),0,1)</f>
        <v>0</v>
      </c>
      <c r="AR225" s="97">
        <f>IF(ISNA(MATCH($AH225,'Overlap Study'!AN$186:AN$233,0)),0,1)</f>
        <v>0</v>
      </c>
      <c r="AS225" s="97">
        <f>IF(ISNA(MATCH($AH225,'Overlap Study'!AH$186:AH$233,0)),0,1)</f>
        <v>0</v>
      </c>
      <c r="AT225" s="97">
        <f>IF(ISNA(MATCH(AH225,'Overlap Study'!$AB$186:$AB$233,0)),0,1)</f>
        <v>0</v>
      </c>
      <c r="AU225" s="97">
        <f>IF(ISNA(MATCH($AH225,'Overlap Study'!$V$186:$V$233,0)),0,1)</f>
        <v>0</v>
      </c>
      <c r="AV225" s="97">
        <f>IF(ISNA(MATCH($AH225,'Overlap Study'!$P$186:$P$233,0)),0,1)</f>
        <v>0</v>
      </c>
      <c r="AW225" s="97"/>
      <c r="AX225" s="106"/>
    </row>
    <row r="226" spans="12:50" x14ac:dyDescent="0.2">
      <c r="L226" s="118">
        <f t="shared" si="13"/>
        <v>225</v>
      </c>
      <c r="N226" s="105">
        <v>296</v>
      </c>
      <c r="O226" s="210">
        <f>SUM(P226:Y226)</f>
        <v>1</v>
      </c>
      <c r="P226" s="97">
        <f>IF(ISNA(MATCH(N226,'Overlap Study'!DY$62:DY$174,0)),0,1)</f>
        <v>0</v>
      </c>
      <c r="Q226" s="97">
        <f>IF(ISNA(MATCH(N226,'Overlap Study'!DJ$62:DJ$157,0)),0,1)</f>
        <v>0</v>
      </c>
      <c r="R226" s="99">
        <f>IF(ISNA(MATCH(N226,'Overlap Study'!CU$62:CU$157,0)),0,1)</f>
        <v>0</v>
      </c>
      <c r="S226" s="99">
        <f>IF(ISNA(MATCH(N226,'Overlap Study'!CG$62:CG$157,0)),0,1)</f>
        <v>0</v>
      </c>
      <c r="T226" s="97">
        <f>IF(ISNA(MATCH(N226,'Overlap Study'!BU$62:BU$157,0)),0,1)</f>
        <v>0</v>
      </c>
      <c r="U226" s="97">
        <f>IF(ISNA(MATCH(N226,'Overlap Study'!BJ$62:BJ$157,0)),0,1)</f>
        <v>0</v>
      </c>
      <c r="V226" s="97">
        <f>IF(ISNA(MATCH($N226,'Overlap Study'!AZ$62:AZ$157,0)),0,1)</f>
        <v>0</v>
      </c>
      <c r="W226" s="97">
        <f>IF(ISNA(MATCH($N226,'Overlap Study'!AT$62:AT$157,0)),0,1)</f>
        <v>0</v>
      </c>
      <c r="X226" s="97">
        <f>IF(ISNA(MATCH($N226,'Overlap Study'!AN$62:AN$157,0)),0,1)</f>
        <v>1</v>
      </c>
      <c r="Y226" s="106">
        <f>IF(ISNA(MATCH($N226,'Overlap Study'!AH$62:AH$157,0)),0,1)</f>
        <v>0</v>
      </c>
      <c r="Z226" s="97">
        <f>IF(ISNA(MATCH($N226,'Overlap Study'!AB$62:AB$157,0)),0,1)</f>
        <v>1</v>
      </c>
      <c r="AA226" s="97">
        <f>IF(ISNA(MATCH($N226,'Overlap Study'!V$62:V$157,0)),0,1)</f>
        <v>0</v>
      </c>
      <c r="AB226" s="97">
        <f>IF(ISNA(MATCH($N226,'Overlap Study'!P$62:P$157,0)),0,1)</f>
        <v>0</v>
      </c>
      <c r="AC226" s="97">
        <f>IF(ISNA(MATCH($N226,'Overlap Study'!H$53:H$132,0)),0,1)</f>
        <v>0</v>
      </c>
      <c r="AD226" s="106">
        <f>IF(ISNA(MATCH($N226,'Overlap Study'!B$53:B$100,0)),0,1)</f>
        <v>0</v>
      </c>
      <c r="AF226" s="98"/>
      <c r="AH226" s="164">
        <v>2630</v>
      </c>
      <c r="AI226" s="210">
        <f>SUM(AJ226:AS226)</f>
        <v>1</v>
      </c>
      <c r="AJ226" s="97">
        <f>IF(ISNA(MATCH($AH226,'Overlap Study'!$DY$186:$DY$245,0)),0,1)</f>
        <v>0</v>
      </c>
      <c r="AK226" s="97">
        <f>IF(ISNA(MATCH($AH226,'Overlap Study'!$DJ$186:$DJ$233,0)),0,1)</f>
        <v>0</v>
      </c>
      <c r="AL226" s="99">
        <f>IF(ISNA(MATCH($AH226,'Overlap Study'!$CU$186:$CU$233,0)),0,1)</f>
        <v>0</v>
      </c>
      <c r="AM226" s="99">
        <f>IF(ISNA(MATCH($AH226,'Overlap Study'!$CG$186:$CG$233,0)),0,1)</f>
        <v>0</v>
      </c>
      <c r="AN226" s="97">
        <f>IF(ISNA(MATCH($AH226,'Overlap Study'!$BU$186:$BU$233,0)),0,1)</f>
        <v>1</v>
      </c>
      <c r="AO226" s="97">
        <f>IF(ISNA(MATCH(AH226,'Overlap Study'!BJ$186:BJ$233,0)),0,1)</f>
        <v>0</v>
      </c>
      <c r="AP226" s="97">
        <f>IF(ISNA(MATCH($AH226,'Overlap Study'!AZ$186:AZ$233,0)),0,1)</f>
        <v>0</v>
      </c>
      <c r="AQ226" s="97">
        <f>IF(ISNA(MATCH($AH226,'Overlap Study'!AT$186:AT$233,0)),0,1)</f>
        <v>0</v>
      </c>
      <c r="AR226" s="97">
        <f>IF(ISNA(MATCH($AH226,'Overlap Study'!AN$186:AN$233,0)),0,1)</f>
        <v>0</v>
      </c>
      <c r="AS226" s="97">
        <f>IF(ISNA(MATCH($AH226,'Overlap Study'!AH$186:AH$233,0)),0,1)</f>
        <v>0</v>
      </c>
      <c r="AT226" s="97">
        <f>IF(ISNA(MATCH(AH226,'Overlap Study'!$AB$186:$AB$233,0)),0,1)</f>
        <v>0</v>
      </c>
      <c r="AU226" s="97">
        <f>IF(ISNA(MATCH($AH226,'Overlap Study'!$V$186:$V$233,0)),0,1)</f>
        <v>0</v>
      </c>
      <c r="AV226" s="97">
        <f>IF(ISNA(MATCH($AH226,'Overlap Study'!$P$186:$P$233,0)),0,1)</f>
        <v>0</v>
      </c>
      <c r="AW226" s="97"/>
      <c r="AX226" s="106"/>
    </row>
    <row r="227" spans="12:50" x14ac:dyDescent="0.2">
      <c r="L227" s="118">
        <f t="shared" si="13"/>
        <v>226</v>
      </c>
      <c r="N227" s="105">
        <v>302</v>
      </c>
      <c r="O227" s="210">
        <f>SUM(P227:Y227)</f>
        <v>1</v>
      </c>
      <c r="P227" s="97">
        <f>IF(ISNA(MATCH(N227,'Overlap Study'!DY$62:DY$174,0)),0,1)</f>
        <v>0</v>
      </c>
      <c r="Q227" s="97">
        <f>IF(ISNA(MATCH(N227,'Overlap Study'!DJ$62:DJ$157,0)),0,1)</f>
        <v>0</v>
      </c>
      <c r="R227" s="99">
        <f>IF(ISNA(MATCH(N227,'Overlap Study'!CU$62:CU$157,0)),0,1)</f>
        <v>0</v>
      </c>
      <c r="S227" s="99">
        <f>IF(ISNA(MATCH(N227,'Overlap Study'!CG$62:CG$157,0)),0,1)</f>
        <v>0</v>
      </c>
      <c r="T227" s="97">
        <f>IF(ISNA(MATCH(N227,'Overlap Study'!BU$62:BU$157,0)),0,1)</f>
        <v>0</v>
      </c>
      <c r="U227" s="97">
        <f>IF(ISNA(MATCH(N227,'Overlap Study'!BJ$62:BJ$157,0)),0,1)</f>
        <v>0</v>
      </c>
      <c r="V227" s="97">
        <f>IF(ISNA(MATCH($N227,'Overlap Study'!AZ$62:AZ$157,0)),0,1)</f>
        <v>0</v>
      </c>
      <c r="W227" s="97">
        <f>IF(ISNA(MATCH($N227,'Overlap Study'!AT$62:AT$157,0)),0,1)</f>
        <v>0</v>
      </c>
      <c r="X227" s="97">
        <f>IF(ISNA(MATCH($N227,'Overlap Study'!AN$62:AN$157,0)),0,1)</f>
        <v>0</v>
      </c>
      <c r="Y227" s="106">
        <f>IF(ISNA(MATCH($N227,'Overlap Study'!AH$62:AH$157,0)),0,1)</f>
        <v>1</v>
      </c>
      <c r="Z227" s="97">
        <f>IF(ISNA(MATCH($N227,'Overlap Study'!AB$62:AB$157,0)),0,1)</f>
        <v>1</v>
      </c>
      <c r="AA227" s="97">
        <f>IF(ISNA(MATCH($N227,'Overlap Study'!V$62:V$157,0)),0,1)</f>
        <v>1</v>
      </c>
      <c r="AB227" s="97">
        <f>IF(ISNA(MATCH($N227,'Overlap Study'!P$62:P$157,0)),0,1)</f>
        <v>1</v>
      </c>
      <c r="AC227" s="97">
        <f>IF(ISNA(MATCH($N227,'Overlap Study'!H$53:H$132,0)),0,1)</f>
        <v>1</v>
      </c>
      <c r="AD227" s="106">
        <f>IF(ISNA(MATCH($N227,'Overlap Study'!B$53:B$100,0)),0,1)</f>
        <v>0</v>
      </c>
      <c r="AF227" s="98"/>
      <c r="AH227" s="164">
        <v>2751</v>
      </c>
      <c r="AI227" s="210">
        <f>SUM(AJ227:AS227)</f>
        <v>1</v>
      </c>
      <c r="AJ227" s="97">
        <f>IF(ISNA(MATCH($AH227,'Overlap Study'!$DY$186:$DY$245,0)),0,1)</f>
        <v>0</v>
      </c>
      <c r="AK227" s="97">
        <f>IF(ISNA(MATCH($AH227,'Overlap Study'!$DJ$186:$DJ$233,0)),0,1)</f>
        <v>0</v>
      </c>
      <c r="AL227" s="99">
        <f>IF(ISNA(MATCH($AH227,'Overlap Study'!$CU$186:$CU$233,0)),0,1)</f>
        <v>0</v>
      </c>
      <c r="AM227" s="99">
        <f>IF(ISNA(MATCH($AH227,'Overlap Study'!$CG$186:$CG$233,0)),0,1)</f>
        <v>1</v>
      </c>
      <c r="AN227" s="97">
        <f>IF(ISNA(MATCH($AH227,'Overlap Study'!$BU$186:$BU$233,0)),0,1)</f>
        <v>0</v>
      </c>
      <c r="AO227" s="97">
        <f>IF(ISNA(MATCH(AH227,'Overlap Study'!BJ$186:BJ$233,0)),0,1)</f>
        <v>0</v>
      </c>
      <c r="AP227" s="97">
        <f>IF(ISNA(MATCH($AH227,'Overlap Study'!AZ$186:AZ$233,0)),0,1)</f>
        <v>0</v>
      </c>
      <c r="AQ227" s="97">
        <f>IF(ISNA(MATCH($AH227,'Overlap Study'!AT$186:AT$233,0)),0,1)</f>
        <v>0</v>
      </c>
      <c r="AR227" s="97">
        <f>IF(ISNA(MATCH($AH227,'Overlap Study'!AN$186:AN$233,0)),0,1)</f>
        <v>0</v>
      </c>
      <c r="AS227" s="97">
        <f>IF(ISNA(MATCH($AH227,'Overlap Study'!AH$186:AH$233,0)),0,1)</f>
        <v>0</v>
      </c>
      <c r="AT227" s="97">
        <f>IF(ISNA(MATCH(AH227,'Overlap Study'!$AB$186:$AB$233,0)),0,1)</f>
        <v>0</v>
      </c>
      <c r="AU227" s="97">
        <f>IF(ISNA(MATCH($AH227,'Overlap Study'!$V$186:$V$233,0)),0,1)</f>
        <v>0</v>
      </c>
      <c r="AV227" s="97">
        <f>IF(ISNA(MATCH($AH227,'Overlap Study'!$P$186:$P$233,0)),0,1)</f>
        <v>0</v>
      </c>
      <c r="AW227" s="97"/>
      <c r="AX227" s="106"/>
    </row>
    <row r="228" spans="12:50" x14ac:dyDescent="0.2">
      <c r="L228" s="118">
        <f t="shared" si="13"/>
        <v>227</v>
      </c>
      <c r="N228" s="105">
        <v>304</v>
      </c>
      <c r="O228" s="210">
        <f>SUM(P228:Y228)</f>
        <v>1</v>
      </c>
      <c r="P228" s="97">
        <f>IF(ISNA(MATCH(N228,'Overlap Study'!DY$62:DY$174,0)),0,1)</f>
        <v>0</v>
      </c>
      <c r="Q228" s="97">
        <f>IF(ISNA(MATCH(N228,'Overlap Study'!DJ$62:DJ$157,0)),0,1)</f>
        <v>0</v>
      </c>
      <c r="R228" s="99">
        <f>IF(ISNA(MATCH(N228,'Overlap Study'!CU$62:CU$157,0)),0,1)</f>
        <v>0</v>
      </c>
      <c r="S228" s="99">
        <f>IF(ISNA(MATCH(N228,'Overlap Study'!CG$62:CG$157,0)),0,1)</f>
        <v>0</v>
      </c>
      <c r="T228" s="97">
        <f>IF(ISNA(MATCH(N228,'Overlap Study'!BU$62:BU$157,0)),0,1)</f>
        <v>0</v>
      </c>
      <c r="U228" s="97">
        <f>IF(ISNA(MATCH(N228,'Overlap Study'!BJ$62:BJ$157,0)),0,1)</f>
        <v>0</v>
      </c>
      <c r="V228" s="97">
        <f>IF(ISNA(MATCH($N228,'Overlap Study'!AZ$62:AZ$157,0)),0,1)</f>
        <v>1</v>
      </c>
      <c r="W228" s="97">
        <f>IF(ISNA(MATCH($N228,'Overlap Study'!AT$62:AT$157,0)),0,1)</f>
        <v>0</v>
      </c>
      <c r="X228" s="97">
        <f>IF(ISNA(MATCH($N228,'Overlap Study'!AN$62:AN$157,0)),0,1)</f>
        <v>0</v>
      </c>
      <c r="Y228" s="106">
        <f>IF(ISNA(MATCH($N228,'Overlap Study'!AH$62:AH$157,0)),0,1)</f>
        <v>0</v>
      </c>
      <c r="Z228" s="97">
        <f>IF(ISNA(MATCH($N228,'Overlap Study'!AB$62:AB$157,0)),0,1)</f>
        <v>0</v>
      </c>
      <c r="AA228" s="97">
        <f>IF(ISNA(MATCH($N228,'Overlap Study'!V$62:V$157,0)),0,1)</f>
        <v>0</v>
      </c>
      <c r="AB228" s="97">
        <f>IF(ISNA(MATCH($N228,'Overlap Study'!P$62:P$157,0)),0,1)</f>
        <v>0</v>
      </c>
      <c r="AC228" s="97">
        <f>IF(ISNA(MATCH($N228,'Overlap Study'!H$53:H$132,0)),0,1)</f>
        <v>0</v>
      </c>
      <c r="AD228" s="106">
        <f>IF(ISNA(MATCH($N228,'Overlap Study'!B$53:B$100,0)),0,1)</f>
        <v>0</v>
      </c>
      <c r="AF228" s="98"/>
      <c r="AH228" s="164">
        <v>2753</v>
      </c>
      <c r="AI228" s="210">
        <f>SUM(AJ228:AS228)</f>
        <v>1</v>
      </c>
      <c r="AJ228" s="97">
        <f>IF(ISNA(MATCH($AH228,'Overlap Study'!$DY$186:$DY$245,0)),0,1)</f>
        <v>0</v>
      </c>
      <c r="AK228" s="97">
        <f>IF(ISNA(MATCH($AH228,'Overlap Study'!$DJ$186:$DJ$233,0)),0,1)</f>
        <v>0</v>
      </c>
      <c r="AL228" s="99">
        <f>IF(ISNA(MATCH($AH228,'Overlap Study'!$CU$186:$CU$233,0)),0,1)</f>
        <v>0</v>
      </c>
      <c r="AM228" s="99">
        <f>IF(ISNA(MATCH($AH228,'Overlap Study'!$CG$186:$CG$233,0)),0,1)</f>
        <v>0</v>
      </c>
      <c r="AN228" s="97">
        <f>IF(ISNA(MATCH($AH228,'Overlap Study'!$BU$186:$BU$233,0)),0,1)</f>
        <v>0</v>
      </c>
      <c r="AO228" s="97">
        <f>IF(ISNA(MATCH(AH228,'Overlap Study'!BJ$186:BJ$233,0)),0,1)</f>
        <v>1</v>
      </c>
      <c r="AP228" s="97">
        <f>IF(ISNA(MATCH($AH228,'Overlap Study'!AZ$186:AZ$233,0)),0,1)</f>
        <v>0</v>
      </c>
      <c r="AQ228" s="97">
        <f>IF(ISNA(MATCH($AH228,'Overlap Study'!AT$186:AT$233,0)),0,1)</f>
        <v>0</v>
      </c>
      <c r="AR228" s="97">
        <f>IF(ISNA(MATCH($AH228,'Overlap Study'!AN$186:AN$233,0)),0,1)</f>
        <v>0</v>
      </c>
      <c r="AS228" s="97">
        <f>IF(ISNA(MATCH($AH228,'Overlap Study'!AH$186:AH$233,0)),0,1)</f>
        <v>0</v>
      </c>
      <c r="AT228" s="97">
        <f>IF(ISNA(MATCH(AH228,'Overlap Study'!$AB$186:$AB$233,0)),0,1)</f>
        <v>0</v>
      </c>
      <c r="AU228" s="97">
        <f>IF(ISNA(MATCH($AH228,'Overlap Study'!$V$186:$V$233,0)),0,1)</f>
        <v>0</v>
      </c>
      <c r="AV228" s="97">
        <f>IF(ISNA(MATCH($AH228,'Overlap Study'!$P$186:$P$233,0)),0,1)</f>
        <v>0</v>
      </c>
      <c r="AW228" s="97"/>
      <c r="AX228" s="106"/>
    </row>
    <row r="229" spans="12:50" x14ac:dyDescent="0.2">
      <c r="L229" s="118">
        <f t="shared" si="13"/>
        <v>228</v>
      </c>
      <c r="N229" s="105">
        <v>308</v>
      </c>
      <c r="O229" s="210">
        <f>SUM(P229:Y229)</f>
        <v>1</v>
      </c>
      <c r="P229" s="97">
        <f>IF(ISNA(MATCH(N229,'Overlap Study'!DY$62:DY$174,0)),0,1)</f>
        <v>0</v>
      </c>
      <c r="Q229" s="97">
        <f>IF(ISNA(MATCH(N229,'Overlap Study'!DJ$62:DJ$157,0)),0,1)</f>
        <v>0</v>
      </c>
      <c r="R229" s="99">
        <f>IF(ISNA(MATCH(N229,'Overlap Study'!CU$62:CU$157,0)),0,1)</f>
        <v>0</v>
      </c>
      <c r="S229" s="99">
        <f>IF(ISNA(MATCH(N229,'Overlap Study'!CG$62:CG$157,0)),0,1)</f>
        <v>0</v>
      </c>
      <c r="T229" s="97">
        <f>IF(ISNA(MATCH(N229,'Overlap Study'!BU$62:BU$157,0)),0,1)</f>
        <v>1</v>
      </c>
      <c r="U229" s="97">
        <f>IF(ISNA(MATCH(N229,'Overlap Study'!BJ$62:BJ$157,0)),0,1)</f>
        <v>0</v>
      </c>
      <c r="V229" s="97">
        <f>IF(ISNA(MATCH($N229,'Overlap Study'!AZ$62:AZ$157,0)),0,1)</f>
        <v>0</v>
      </c>
      <c r="W229" s="97">
        <f>IF(ISNA(MATCH($N229,'Overlap Study'!AT$62:AT$157,0)),0,1)</f>
        <v>0</v>
      </c>
      <c r="X229" s="97">
        <f>IF(ISNA(MATCH($N229,'Overlap Study'!AN$62:AN$157,0)),0,1)</f>
        <v>0</v>
      </c>
      <c r="Y229" s="106">
        <f>IF(ISNA(MATCH($N229,'Overlap Study'!AH$62:AH$157,0)),0,1)</f>
        <v>0</v>
      </c>
      <c r="Z229" s="97">
        <f>IF(ISNA(MATCH($N229,'Overlap Study'!AB$62:AB$157,0)),0,1)</f>
        <v>0</v>
      </c>
      <c r="AA229" s="97">
        <f>IF(ISNA(MATCH($N229,'Overlap Study'!V$62:V$157,0)),0,1)</f>
        <v>1</v>
      </c>
      <c r="AB229" s="97">
        <f>IF(ISNA(MATCH($N229,'Overlap Study'!P$62:P$157,0)),0,1)</f>
        <v>1</v>
      </c>
      <c r="AC229" s="97">
        <f>IF(ISNA(MATCH($N229,'Overlap Study'!H$53:H$132,0)),0,1)</f>
        <v>1</v>
      </c>
      <c r="AD229" s="106">
        <f>IF(ISNA(MATCH($N229,'Overlap Study'!B$53:B$100,0)),0,1)</f>
        <v>0</v>
      </c>
      <c r="AF229" s="98"/>
      <c r="AH229" s="164">
        <v>2757</v>
      </c>
      <c r="AI229" s="210">
        <f>SUM(AJ229:AS229)</f>
        <v>1</v>
      </c>
      <c r="AJ229" s="97">
        <f>IF(ISNA(MATCH($AH229,'Overlap Study'!$DY$186:$DY$245,0)),0,1)</f>
        <v>0</v>
      </c>
      <c r="AK229" s="97">
        <f>IF(ISNA(MATCH($AH229,'Overlap Study'!$DJ$186:$DJ$233,0)),0,1)</f>
        <v>0</v>
      </c>
      <c r="AL229" s="99">
        <f>IF(ISNA(MATCH($AH229,'Overlap Study'!$CU$186:$CU$233,0)),0,1)</f>
        <v>0</v>
      </c>
      <c r="AM229" s="99">
        <f>IF(ISNA(MATCH($AH229,'Overlap Study'!$CG$186:$CG$233,0)),0,1)</f>
        <v>0</v>
      </c>
      <c r="AN229" s="97">
        <f>IF(ISNA(MATCH($AH229,'Overlap Study'!$BU$186:$BU$233,0)),0,1)</f>
        <v>1</v>
      </c>
      <c r="AO229" s="97">
        <f>IF(ISNA(MATCH(AH229,'Overlap Study'!BJ$186:BJ$233,0)),0,1)</f>
        <v>0</v>
      </c>
      <c r="AP229" s="97">
        <f>IF(ISNA(MATCH($AH229,'Overlap Study'!AZ$186:AZ$233,0)),0,1)</f>
        <v>0</v>
      </c>
      <c r="AQ229" s="97">
        <f>IF(ISNA(MATCH($AH229,'Overlap Study'!AT$186:AT$233,0)),0,1)</f>
        <v>0</v>
      </c>
      <c r="AR229" s="97">
        <f>IF(ISNA(MATCH($AH229,'Overlap Study'!AN$186:AN$233,0)),0,1)</f>
        <v>0</v>
      </c>
      <c r="AS229" s="97">
        <f>IF(ISNA(MATCH($AH229,'Overlap Study'!AH$186:AH$233,0)),0,1)</f>
        <v>0</v>
      </c>
      <c r="AT229" s="97">
        <f>IF(ISNA(MATCH(AH229,'Overlap Study'!$AB$186:$AB$233,0)),0,1)</f>
        <v>0</v>
      </c>
      <c r="AU229" s="97">
        <f>IF(ISNA(MATCH($AH229,'Overlap Study'!$V$186:$V$233,0)),0,1)</f>
        <v>0</v>
      </c>
      <c r="AV229" s="97">
        <f>IF(ISNA(MATCH($AH229,'Overlap Study'!$P$186:$P$233,0)),0,1)</f>
        <v>0</v>
      </c>
      <c r="AW229" s="97"/>
      <c r="AX229" s="106"/>
    </row>
    <row r="230" spans="12:50" x14ac:dyDescent="0.2">
      <c r="L230" s="118">
        <f t="shared" si="13"/>
        <v>229</v>
      </c>
      <c r="N230" s="108">
        <v>312</v>
      </c>
      <c r="O230" s="210">
        <f>SUM(P230:Y230)</f>
        <v>1</v>
      </c>
      <c r="P230" s="97">
        <f>IF(ISNA(MATCH(N230,'Overlap Study'!DY$62:DY$174,0)),0,1)</f>
        <v>0</v>
      </c>
      <c r="Q230" s="97">
        <f>IF(ISNA(MATCH(N230,'Overlap Study'!DJ$62:DJ$157,0)),0,1)</f>
        <v>0</v>
      </c>
      <c r="R230" s="99">
        <f>IF(ISNA(MATCH(N230,'Overlap Study'!CU$62:CU$157,0)),0,1)</f>
        <v>0</v>
      </c>
      <c r="S230" s="99">
        <f>IF(ISNA(MATCH(N230,'Overlap Study'!CG$62:CG$157,0)),0,1)</f>
        <v>0</v>
      </c>
      <c r="T230" s="97">
        <f>IF(ISNA(MATCH(N230,'Overlap Study'!BU$62:BU$157,0)),0,1)</f>
        <v>0</v>
      </c>
      <c r="U230" s="97">
        <f>IF(ISNA(MATCH(N230,'Overlap Study'!BJ$62:BJ$157,0)),0,1)</f>
        <v>0</v>
      </c>
      <c r="V230" s="97">
        <f>IF(ISNA(MATCH($N230,'Overlap Study'!AZ$62:AZ$157,0)),0,1)</f>
        <v>0</v>
      </c>
      <c r="W230" s="97">
        <f>IF(ISNA(MATCH($N230,'Overlap Study'!AT$62:AT$157,0)),0,1)</f>
        <v>0</v>
      </c>
      <c r="X230" s="97">
        <f>IF(ISNA(MATCH($N230,'Overlap Study'!AN$62:AN$157,0)),0,1)</f>
        <v>0</v>
      </c>
      <c r="Y230" s="106">
        <f>IF(ISNA(MATCH($N230,'Overlap Study'!AH$62:AH$157,0)),0,1)</f>
        <v>1</v>
      </c>
      <c r="Z230" s="97">
        <f>IF(ISNA(MATCH($N230,'Overlap Study'!AB$62:AB$157,0)),0,1)</f>
        <v>0</v>
      </c>
      <c r="AA230" s="97">
        <f>IF(ISNA(MATCH($N230,'Overlap Study'!V$62:V$157,0)),0,1)</f>
        <v>1</v>
      </c>
      <c r="AB230" s="97">
        <f>IF(ISNA(MATCH($N230,'Overlap Study'!P$62:P$157,0)),0,1)</f>
        <v>1</v>
      </c>
      <c r="AC230" s="97">
        <f>IF(ISNA(MATCH($N230,'Overlap Study'!H$53:H$132,0)),0,1)</f>
        <v>1</v>
      </c>
      <c r="AD230" s="106">
        <f>IF(ISNA(MATCH($N230,'Overlap Study'!B$53:B$100,0)),0,1)</f>
        <v>1</v>
      </c>
      <c r="AF230" s="98"/>
      <c r="AH230" s="164">
        <v>2775</v>
      </c>
      <c r="AI230" s="210">
        <f>SUM(AJ230:AS230)</f>
        <v>1</v>
      </c>
      <c r="AJ230" s="97">
        <f>IF(ISNA(MATCH($AH230,'Overlap Study'!$DY$186:$DY$245,0)),0,1)</f>
        <v>0</v>
      </c>
      <c r="AK230" s="97">
        <f>IF(ISNA(MATCH($AH230,'Overlap Study'!$DJ$186:$DJ$233,0)),0,1)</f>
        <v>0</v>
      </c>
      <c r="AL230" s="99">
        <f>IF(ISNA(MATCH($AH230,'Overlap Study'!$CU$186:$CU$233,0)),0,1)</f>
        <v>0</v>
      </c>
      <c r="AM230" s="99">
        <f>IF(ISNA(MATCH($AH230,'Overlap Study'!$CG$186:$CG$233,0)),0,1)</f>
        <v>0</v>
      </c>
      <c r="AN230" s="97">
        <f>IF(ISNA(MATCH($AH230,'Overlap Study'!$BU$186:$BU$233,0)),0,1)</f>
        <v>0</v>
      </c>
      <c r="AO230" s="97">
        <f>IF(ISNA(MATCH(AH230,'Overlap Study'!BJ$186:BJ$233,0)),0,1)</f>
        <v>1</v>
      </c>
      <c r="AP230" s="97">
        <f>IF(ISNA(MATCH($AH230,'Overlap Study'!AZ$186:AZ$233,0)),0,1)</f>
        <v>0</v>
      </c>
      <c r="AQ230" s="97">
        <f>IF(ISNA(MATCH($AH230,'Overlap Study'!AT$186:AT$233,0)),0,1)</f>
        <v>0</v>
      </c>
      <c r="AR230" s="97">
        <f>IF(ISNA(MATCH($AH230,'Overlap Study'!AN$186:AN$233,0)),0,1)</f>
        <v>0</v>
      </c>
      <c r="AS230" s="97">
        <f>IF(ISNA(MATCH($AH230,'Overlap Study'!AH$186:AH$233,0)),0,1)</f>
        <v>0</v>
      </c>
      <c r="AT230" s="97">
        <f>IF(ISNA(MATCH(AH230,'Overlap Study'!$AB$186:$AB$233,0)),0,1)</f>
        <v>0</v>
      </c>
      <c r="AU230" s="97">
        <f>IF(ISNA(MATCH($AH230,'Overlap Study'!$V$186:$V$233,0)),0,1)</f>
        <v>0</v>
      </c>
      <c r="AV230" s="97">
        <f>IF(ISNA(MATCH($AH230,'Overlap Study'!$P$186:$P$233,0)),0,1)</f>
        <v>0</v>
      </c>
      <c r="AW230" s="97"/>
      <c r="AX230" s="106"/>
    </row>
    <row r="231" spans="12:50" x14ac:dyDescent="0.2">
      <c r="L231" s="118">
        <f t="shared" si="13"/>
        <v>230</v>
      </c>
      <c r="N231" s="105">
        <v>314</v>
      </c>
      <c r="O231" s="210">
        <f>SUM(P231:Y231)</f>
        <v>1</v>
      </c>
      <c r="P231" s="97">
        <f>IF(ISNA(MATCH(N231,'Overlap Study'!DY$62:DY$174,0)),0,1)</f>
        <v>1</v>
      </c>
      <c r="Q231" s="97">
        <f>IF(ISNA(MATCH(N231,'Overlap Study'!DJ$62:DJ$157,0)),0,1)</f>
        <v>0</v>
      </c>
      <c r="R231" s="99">
        <f>IF(ISNA(MATCH(N231,'Overlap Study'!CU$62:CU$157,0)),0,1)</f>
        <v>0</v>
      </c>
      <c r="S231" s="99">
        <f>IF(ISNA(MATCH(N231,'Overlap Study'!CG$62:CG$157,0)),0,1)</f>
        <v>0</v>
      </c>
      <c r="T231" s="97">
        <f>IF(ISNA(MATCH(N231,'Overlap Study'!BU$62:BU$157,0)),0,1)</f>
        <v>0</v>
      </c>
      <c r="U231" s="97">
        <f>IF(ISNA(MATCH(N231,'Overlap Study'!BJ$62:BJ$157,0)),0,1)</f>
        <v>0</v>
      </c>
      <c r="V231" s="97">
        <f>IF(ISNA(MATCH($N231,'Overlap Study'!AZ$62:AZ$157,0)),0,1)</f>
        <v>0</v>
      </c>
      <c r="W231" s="97">
        <f>IF(ISNA(MATCH($N231,'Overlap Study'!AT$62:AT$157,0)),0,1)</f>
        <v>0</v>
      </c>
      <c r="X231" s="97">
        <f>IF(ISNA(MATCH($N231,'Overlap Study'!AN$62:AN$157,0)),0,1)</f>
        <v>0</v>
      </c>
      <c r="Y231" s="106">
        <f>IF(ISNA(MATCH($N231,'Overlap Study'!AH$62:AH$157,0)),0,1)</f>
        <v>0</v>
      </c>
      <c r="Z231" s="97">
        <f>IF(ISNA(MATCH($N231,'Overlap Study'!AB$62:AB$157,0)),0,1)</f>
        <v>0</v>
      </c>
      <c r="AA231" s="97">
        <f>IF(ISNA(MATCH($N231,'Overlap Study'!V$62:V$157,0)),0,1)</f>
        <v>0</v>
      </c>
      <c r="AB231" s="97">
        <f>IF(ISNA(MATCH($N231,'Overlap Study'!P$62:P$157,0)),0,1)</f>
        <v>0</v>
      </c>
      <c r="AC231" s="97">
        <f>IF(ISNA(MATCH($N231,'Overlap Study'!H$53:H$132,0)),0,1)</f>
        <v>0</v>
      </c>
      <c r="AD231" s="106">
        <f>IF(ISNA(MATCH($N231,'Overlap Study'!B$53:B$100,0)),0,1)</f>
        <v>0</v>
      </c>
      <c r="AF231" s="98"/>
      <c r="AH231" s="164">
        <v>2848</v>
      </c>
      <c r="AI231" s="210">
        <f>SUM(AJ231:AS231)</f>
        <v>1</v>
      </c>
      <c r="AJ231" s="97">
        <f>IF(ISNA(MATCH($AH231,'Overlap Study'!$DY$186:$DY$245,0)),0,1)</f>
        <v>1</v>
      </c>
      <c r="AK231" s="97">
        <f>IF(ISNA(MATCH($AH231,'Overlap Study'!$DJ$186:$DJ$233,0)),0,1)</f>
        <v>0</v>
      </c>
      <c r="AL231" s="99">
        <f>IF(ISNA(MATCH($AH231,'Overlap Study'!$CU$186:$CU$233,0)),0,1)</f>
        <v>0</v>
      </c>
      <c r="AM231" s="99">
        <f>IF(ISNA(MATCH($AH231,'Overlap Study'!$CG$186:$CG$233,0)),0,1)</f>
        <v>0</v>
      </c>
      <c r="AN231" s="97">
        <f>IF(ISNA(MATCH($AH231,'Overlap Study'!$BU$186:$BU$233,0)),0,1)</f>
        <v>0</v>
      </c>
      <c r="AO231" s="97">
        <f>IF(ISNA(MATCH(AH231,'Overlap Study'!BJ$186:BJ$233,0)),0,1)</f>
        <v>0</v>
      </c>
      <c r="AP231" s="97">
        <f>IF(ISNA(MATCH($AH231,'Overlap Study'!AZ$186:AZ$233,0)),0,1)</f>
        <v>0</v>
      </c>
      <c r="AQ231" s="97">
        <f>IF(ISNA(MATCH($AH231,'Overlap Study'!AT$186:AT$233,0)),0,1)</f>
        <v>0</v>
      </c>
      <c r="AR231" s="97">
        <f>IF(ISNA(MATCH($AH231,'Overlap Study'!AN$186:AN$233,0)),0,1)</f>
        <v>0</v>
      </c>
      <c r="AS231" s="97">
        <f>IF(ISNA(MATCH($AH231,'Overlap Study'!AH$186:AH$233,0)),0,1)</f>
        <v>0</v>
      </c>
      <c r="AT231" s="97">
        <f>IF(ISNA(MATCH(AH231,'Overlap Study'!$AB$186:$AB$233,0)),0,1)</f>
        <v>0</v>
      </c>
      <c r="AU231" s="97">
        <f>IF(ISNA(MATCH($AH231,'Overlap Study'!$V$186:$V$233,0)),0,1)</f>
        <v>0</v>
      </c>
      <c r="AV231" s="97">
        <f>IF(ISNA(MATCH($AH231,'Overlap Study'!$P$186:$P$233,0)),0,1)</f>
        <v>0</v>
      </c>
      <c r="AW231" s="97"/>
      <c r="AX231" s="106"/>
    </row>
    <row r="232" spans="12:50" x14ac:dyDescent="0.2">
      <c r="L232" s="118">
        <f t="shared" si="13"/>
        <v>231</v>
      </c>
      <c r="N232" s="108">
        <v>326</v>
      </c>
      <c r="O232" s="210">
        <f>SUM(P232:Y232)</f>
        <v>1</v>
      </c>
      <c r="P232" s="97">
        <f>IF(ISNA(MATCH(N232,'Overlap Study'!DY$62:DY$174,0)),0,1)</f>
        <v>0</v>
      </c>
      <c r="Q232" s="97">
        <f>IF(ISNA(MATCH(N232,'Overlap Study'!DJ$62:DJ$157,0)),0,1)</f>
        <v>0</v>
      </c>
      <c r="R232" s="99">
        <f>IF(ISNA(MATCH(N232,'Overlap Study'!CU$62:CU$157,0)),0,1)</f>
        <v>0</v>
      </c>
      <c r="S232" s="99">
        <f>IF(ISNA(MATCH(N232,'Overlap Study'!CG$62:CG$157,0)),0,1)</f>
        <v>0</v>
      </c>
      <c r="T232" s="97">
        <f>IF(ISNA(MATCH(N232,'Overlap Study'!BU$62:BU$157,0)),0,1)</f>
        <v>0</v>
      </c>
      <c r="U232" s="97">
        <f>IF(ISNA(MATCH(N232,'Overlap Study'!BJ$62:BJ$157,0)),0,1)</f>
        <v>0</v>
      </c>
      <c r="V232" s="97">
        <f>IF(ISNA(MATCH($N232,'Overlap Study'!AZ$62:AZ$157,0)),0,1)</f>
        <v>1</v>
      </c>
      <c r="W232" s="97">
        <f>IF(ISNA(MATCH($N232,'Overlap Study'!AT$62:AT$157,0)),0,1)</f>
        <v>0</v>
      </c>
      <c r="X232" s="97">
        <f>IF(ISNA(MATCH($N232,'Overlap Study'!AN$62:AN$157,0)),0,1)</f>
        <v>0</v>
      </c>
      <c r="Y232" s="106">
        <f>IF(ISNA(MATCH($N232,'Overlap Study'!AH$62:AH$157,0)),0,1)</f>
        <v>0</v>
      </c>
      <c r="Z232" s="97">
        <f>IF(ISNA(MATCH($N232,'Overlap Study'!AB$62:AB$157,0)),0,1)</f>
        <v>0</v>
      </c>
      <c r="AA232" s="97">
        <f>IF(ISNA(MATCH($N232,'Overlap Study'!V$62:V$157,0)),0,1)</f>
        <v>0</v>
      </c>
      <c r="AB232" s="97">
        <f>IF(ISNA(MATCH($N232,'Overlap Study'!P$62:P$157,0)),0,1)</f>
        <v>0</v>
      </c>
      <c r="AC232" s="97">
        <f>IF(ISNA(MATCH($N232,'Overlap Study'!H$53:H$132,0)),0,1)</f>
        <v>0</v>
      </c>
      <c r="AD232" s="106">
        <f>IF(ISNA(MATCH($N232,'Overlap Study'!B$53:B$100,0)),0,1)</f>
        <v>0</v>
      </c>
      <c r="AF232" s="98"/>
      <c r="AH232" s="164">
        <v>2851</v>
      </c>
      <c r="AI232" s="210">
        <f>SUM(AJ232:AS232)</f>
        <v>1</v>
      </c>
      <c r="AJ232" s="97">
        <f>IF(ISNA(MATCH($AH232,'Overlap Study'!$DY$186:$DY$245,0)),0,1)</f>
        <v>0</v>
      </c>
      <c r="AK232" s="97">
        <f>IF(ISNA(MATCH($AH232,'Overlap Study'!$DJ$186:$DJ$233,0)),0,1)</f>
        <v>0</v>
      </c>
      <c r="AL232" s="99">
        <f>IF(ISNA(MATCH($AH232,'Overlap Study'!$CU$186:$CU$233,0)),0,1)</f>
        <v>1</v>
      </c>
      <c r="AM232" s="99">
        <f>IF(ISNA(MATCH($AH232,'Overlap Study'!$CG$186:$CG$233,0)),0,1)</f>
        <v>0</v>
      </c>
      <c r="AN232" s="97">
        <f>IF(ISNA(MATCH($AH232,'Overlap Study'!$BU$186:$BU$233,0)),0,1)</f>
        <v>0</v>
      </c>
      <c r="AO232" s="97">
        <f>IF(ISNA(MATCH(AH232,'Overlap Study'!BJ$186:BJ$233,0)),0,1)</f>
        <v>0</v>
      </c>
      <c r="AP232" s="97">
        <f>IF(ISNA(MATCH($AH232,'Overlap Study'!AZ$186:AZ$233,0)),0,1)</f>
        <v>0</v>
      </c>
      <c r="AQ232" s="97">
        <f>IF(ISNA(MATCH($AH232,'Overlap Study'!AT$186:AT$233,0)),0,1)</f>
        <v>0</v>
      </c>
      <c r="AR232" s="97">
        <f>IF(ISNA(MATCH($AH232,'Overlap Study'!AN$186:AN$233,0)),0,1)</f>
        <v>0</v>
      </c>
      <c r="AS232" s="97">
        <f>IF(ISNA(MATCH($AH232,'Overlap Study'!AH$186:AH$233,0)),0,1)</f>
        <v>0</v>
      </c>
      <c r="AT232" s="97">
        <f>IF(ISNA(MATCH(AH232,'Overlap Study'!$AB$186:$AB$233,0)),0,1)</f>
        <v>0</v>
      </c>
      <c r="AU232" s="97">
        <f>IF(ISNA(MATCH($AH232,'Overlap Study'!$V$186:$V$233,0)),0,1)</f>
        <v>0</v>
      </c>
      <c r="AV232" s="97">
        <f>IF(ISNA(MATCH($AH232,'Overlap Study'!$P$186:$P$233,0)),0,1)</f>
        <v>0</v>
      </c>
      <c r="AW232" s="97"/>
      <c r="AX232" s="106"/>
    </row>
    <row r="233" spans="12:50" x14ac:dyDescent="0.2">
      <c r="L233" s="118">
        <f t="shared" si="13"/>
        <v>232</v>
      </c>
      <c r="N233" s="105">
        <v>329</v>
      </c>
      <c r="O233" s="210">
        <f>SUM(P233:Y233)</f>
        <v>1</v>
      </c>
      <c r="P233" s="97">
        <f>IF(ISNA(MATCH(N233,'Overlap Study'!DY$62:DY$174,0)),0,1)</f>
        <v>0</v>
      </c>
      <c r="Q233" s="97">
        <f>IF(ISNA(MATCH(N233,'Overlap Study'!DJ$62:DJ$157,0)),0,1)</f>
        <v>0</v>
      </c>
      <c r="R233" s="99">
        <f>IF(ISNA(MATCH(N233,'Overlap Study'!CU$62:CU$157,0)),0,1)</f>
        <v>0</v>
      </c>
      <c r="S233" s="99">
        <f>IF(ISNA(MATCH(N233,'Overlap Study'!CG$62:CG$157,0)),0,1)</f>
        <v>0</v>
      </c>
      <c r="T233" s="97">
        <f>IF(ISNA(MATCH(N233,'Overlap Study'!BU$62:BU$157,0)),0,1)</f>
        <v>0</v>
      </c>
      <c r="U233" s="97">
        <f>IF(ISNA(MATCH(N233,'Overlap Study'!BJ$62:BJ$157,0)),0,1)</f>
        <v>1</v>
      </c>
      <c r="V233" s="97">
        <f>IF(ISNA(MATCH($N233,'Overlap Study'!AZ$62:AZ$157,0)),0,1)</f>
        <v>0</v>
      </c>
      <c r="W233" s="97">
        <f>IF(ISNA(MATCH($N233,'Overlap Study'!AT$62:AT$157,0)),0,1)</f>
        <v>0</v>
      </c>
      <c r="X233" s="97">
        <f>IF(ISNA(MATCH($N233,'Overlap Study'!AN$62:AN$157,0)),0,1)</f>
        <v>0</v>
      </c>
      <c r="Y233" s="106">
        <f>IF(ISNA(MATCH($N233,'Overlap Study'!AH$62:AH$157,0)),0,1)</f>
        <v>0</v>
      </c>
      <c r="Z233" s="97">
        <f>IF(ISNA(MATCH($N233,'Overlap Study'!AB$62:AB$157,0)),0,1)</f>
        <v>0</v>
      </c>
      <c r="AA233" s="97">
        <f>IF(ISNA(MATCH($N233,'Overlap Study'!V$62:V$157,0)),0,1)</f>
        <v>0</v>
      </c>
      <c r="AB233" s="97">
        <f>IF(ISNA(MATCH($N233,'Overlap Study'!P$62:P$157,0)),0,1)</f>
        <v>1</v>
      </c>
      <c r="AC233" s="97">
        <f>IF(ISNA(MATCH($N233,'Overlap Study'!H$53:H$132,0)),0,1)</f>
        <v>1</v>
      </c>
      <c r="AD233" s="106">
        <f>IF(ISNA(MATCH($N233,'Overlap Study'!B$53:B$100,0)),0,1)</f>
        <v>0</v>
      </c>
      <c r="AF233" s="98"/>
      <c r="AH233" s="164">
        <v>2854</v>
      </c>
      <c r="AI233" s="210">
        <f>SUM(AJ233:AS233)</f>
        <v>1</v>
      </c>
      <c r="AJ233" s="97">
        <f>IF(ISNA(MATCH($AH233,'Overlap Study'!$DY$186:$DY$245,0)),0,1)</f>
        <v>0</v>
      </c>
      <c r="AK233" s="97">
        <f>IF(ISNA(MATCH($AH233,'Overlap Study'!$DJ$186:$DJ$233,0)),0,1)</f>
        <v>0</v>
      </c>
      <c r="AL233" s="99">
        <f>IF(ISNA(MATCH($AH233,'Overlap Study'!$CU$186:$CU$233,0)),0,1)</f>
        <v>0</v>
      </c>
      <c r="AM233" s="99">
        <f>IF(ISNA(MATCH($AH233,'Overlap Study'!$CG$186:$CG$233,0)),0,1)</f>
        <v>0</v>
      </c>
      <c r="AN233" s="97">
        <f>IF(ISNA(MATCH($AH233,'Overlap Study'!$BU$186:$BU$233,0)),0,1)</f>
        <v>1</v>
      </c>
      <c r="AO233" s="97">
        <f>IF(ISNA(MATCH(AH233,'Overlap Study'!BJ$186:BJ$233,0)),0,1)</f>
        <v>0</v>
      </c>
      <c r="AP233" s="97">
        <f>IF(ISNA(MATCH($AH233,'Overlap Study'!AZ$186:AZ$233,0)),0,1)</f>
        <v>0</v>
      </c>
      <c r="AQ233" s="97">
        <f>IF(ISNA(MATCH($AH233,'Overlap Study'!AT$186:AT$233,0)),0,1)</f>
        <v>0</v>
      </c>
      <c r="AR233" s="97">
        <f>IF(ISNA(MATCH($AH233,'Overlap Study'!AN$186:AN$233,0)),0,1)</f>
        <v>0</v>
      </c>
      <c r="AS233" s="97">
        <f>IF(ISNA(MATCH($AH233,'Overlap Study'!AH$186:AH$233,0)),0,1)</f>
        <v>0</v>
      </c>
      <c r="AT233" s="97">
        <f>IF(ISNA(MATCH(AH233,'Overlap Study'!$AB$186:$AB$233,0)),0,1)</f>
        <v>0</v>
      </c>
      <c r="AU233" s="97">
        <f>IF(ISNA(MATCH($AH233,'Overlap Study'!$V$186:$V$233,0)),0,1)</f>
        <v>0</v>
      </c>
      <c r="AV233" s="97">
        <f>IF(ISNA(MATCH($AH233,'Overlap Study'!$P$186:$P$233,0)),0,1)</f>
        <v>0</v>
      </c>
      <c r="AW233" s="97"/>
      <c r="AX233" s="106"/>
    </row>
    <row r="234" spans="12:50" x14ac:dyDescent="0.2">
      <c r="L234" s="118">
        <f t="shared" si="13"/>
        <v>233</v>
      </c>
      <c r="N234" s="105">
        <v>334</v>
      </c>
      <c r="O234" s="210">
        <f>SUM(P234:Y234)</f>
        <v>1</v>
      </c>
      <c r="P234" s="97">
        <f>IF(ISNA(MATCH(N234,'Overlap Study'!DY$62:DY$174,0)),0,1)</f>
        <v>1</v>
      </c>
      <c r="Q234" s="97">
        <f>IF(ISNA(MATCH(N234,'Overlap Study'!DJ$62:DJ$157,0)),0,1)</f>
        <v>0</v>
      </c>
      <c r="R234" s="99">
        <f>IF(ISNA(MATCH(N234,'Overlap Study'!CU$62:CU$157,0)),0,1)</f>
        <v>0</v>
      </c>
      <c r="S234" s="99">
        <f>IF(ISNA(MATCH(N234,'Overlap Study'!CG$62:CG$157,0)),0,1)</f>
        <v>0</v>
      </c>
      <c r="T234" s="97">
        <f>IF(ISNA(MATCH(N234,'Overlap Study'!BU$62:BU$157,0)),0,1)</f>
        <v>0</v>
      </c>
      <c r="U234" s="97">
        <f>IF(ISNA(MATCH(N234,'Overlap Study'!BJ$62:BJ$157,0)),0,1)</f>
        <v>0</v>
      </c>
      <c r="V234" s="97">
        <f>IF(ISNA(MATCH($N234,'Overlap Study'!AZ$62:AZ$157,0)),0,1)</f>
        <v>0</v>
      </c>
      <c r="W234" s="97">
        <f>IF(ISNA(MATCH($N234,'Overlap Study'!AT$62:AT$157,0)),0,1)</f>
        <v>0</v>
      </c>
      <c r="X234" s="97">
        <f>IF(ISNA(MATCH($N234,'Overlap Study'!AN$62:AN$157,0)),0,1)</f>
        <v>0</v>
      </c>
      <c r="Y234" s="106">
        <f>IF(ISNA(MATCH($N234,'Overlap Study'!AH$62:AH$157,0)),0,1)</f>
        <v>0</v>
      </c>
      <c r="Z234" s="97">
        <f>IF(ISNA(MATCH($N234,'Overlap Study'!AB$62:AB$157,0)),0,1)</f>
        <v>0</v>
      </c>
      <c r="AA234" s="97">
        <f>IF(ISNA(MATCH($N234,'Overlap Study'!V$62:V$157,0)),0,1)</f>
        <v>0</v>
      </c>
      <c r="AB234" s="97">
        <f>IF(ISNA(MATCH($N234,'Overlap Study'!P$62:P$157,0)),0,1)</f>
        <v>0</v>
      </c>
      <c r="AC234" s="97">
        <f>IF(ISNA(MATCH($N234,'Overlap Study'!H$53:H$132,0)),0,1)</f>
        <v>0</v>
      </c>
      <c r="AD234" s="106">
        <f>IF(ISNA(MATCH($N234,'Overlap Study'!B$53:B$100,0)),0,1)</f>
        <v>0</v>
      </c>
      <c r="AF234" s="98"/>
      <c r="AH234" s="164">
        <v>2907</v>
      </c>
      <c r="AI234" s="210">
        <f>SUM(AJ234:AS234)</f>
        <v>1</v>
      </c>
      <c r="AJ234" s="97">
        <f>IF(ISNA(MATCH($AH234,'Overlap Study'!$DY$186:$DY$245,0)),0,1)</f>
        <v>1</v>
      </c>
      <c r="AK234" s="97">
        <f>IF(ISNA(MATCH($AH234,'Overlap Study'!$DJ$186:$DJ$233,0)),0,1)</f>
        <v>0</v>
      </c>
      <c r="AL234" s="99">
        <f>IF(ISNA(MATCH($AH234,'Overlap Study'!$CU$186:$CU$233,0)),0,1)</f>
        <v>0</v>
      </c>
      <c r="AM234" s="99">
        <f>IF(ISNA(MATCH($AH234,'Overlap Study'!$CG$186:$CG$233,0)),0,1)</f>
        <v>0</v>
      </c>
      <c r="AN234" s="97">
        <f>IF(ISNA(MATCH($AH234,'Overlap Study'!$BU$186:$BU$233,0)),0,1)</f>
        <v>0</v>
      </c>
      <c r="AO234" s="97">
        <f>IF(ISNA(MATCH(AH234,'Overlap Study'!BJ$186:BJ$233,0)),0,1)</f>
        <v>0</v>
      </c>
      <c r="AP234" s="97">
        <f>IF(ISNA(MATCH($AH234,'Overlap Study'!AZ$186:AZ$233,0)),0,1)</f>
        <v>0</v>
      </c>
      <c r="AQ234" s="97">
        <f>IF(ISNA(MATCH($AH234,'Overlap Study'!AT$186:AT$233,0)),0,1)</f>
        <v>0</v>
      </c>
      <c r="AR234" s="97">
        <f>IF(ISNA(MATCH($AH234,'Overlap Study'!AN$186:AN$233,0)),0,1)</f>
        <v>0</v>
      </c>
      <c r="AS234" s="97">
        <f>IF(ISNA(MATCH($AH234,'Overlap Study'!AH$186:AH$233,0)),0,1)</f>
        <v>0</v>
      </c>
      <c r="AT234" s="97">
        <f>IF(ISNA(MATCH(AH234,'Overlap Study'!$AB$186:$AB$233,0)),0,1)</f>
        <v>0</v>
      </c>
      <c r="AU234" s="97">
        <f>IF(ISNA(MATCH($AH234,'Overlap Study'!$V$186:$V$233,0)),0,1)</f>
        <v>0</v>
      </c>
      <c r="AV234" s="97">
        <f>IF(ISNA(MATCH($AH234,'Overlap Study'!$P$186:$P$233,0)),0,1)</f>
        <v>0</v>
      </c>
      <c r="AW234" s="97"/>
      <c r="AX234" s="106"/>
    </row>
    <row r="235" spans="12:50" x14ac:dyDescent="0.2">
      <c r="L235" s="118">
        <f t="shared" si="13"/>
        <v>234</v>
      </c>
      <c r="N235" s="204">
        <v>340</v>
      </c>
      <c r="O235" s="210">
        <f>SUM(P235:Y235)</f>
        <v>1</v>
      </c>
      <c r="P235" s="97">
        <f>IF(ISNA(MATCH(N235,'Overlap Study'!DY$62:DY$174,0)),0,1)</f>
        <v>1</v>
      </c>
      <c r="Q235" s="97">
        <f>IF(ISNA(MATCH(N235,'Overlap Study'!DJ$62:DJ$157,0)),0,1)</f>
        <v>0</v>
      </c>
      <c r="R235" s="99">
        <f>IF(ISNA(MATCH(N235,'Overlap Study'!CU$62:CU$157,0)),0,1)</f>
        <v>0</v>
      </c>
      <c r="S235" s="99">
        <f>IF(ISNA(MATCH(N235,'Overlap Study'!CG$62:CG$157,0)),0,1)</f>
        <v>0</v>
      </c>
      <c r="T235" s="97">
        <f>IF(ISNA(MATCH(N235,'Overlap Study'!BU$62:BU$157,0)),0,1)</f>
        <v>0</v>
      </c>
      <c r="U235" s="97">
        <f>IF(ISNA(MATCH(N235,'Overlap Study'!BJ$62:BJ$157,0)),0,1)</f>
        <v>0</v>
      </c>
      <c r="V235" s="97">
        <f>IF(ISNA(MATCH($N235,'Overlap Study'!AZ$62:AZ$157,0)),0,1)</f>
        <v>0</v>
      </c>
      <c r="W235" s="97">
        <f>IF(ISNA(MATCH($N235,'Overlap Study'!AT$62:AT$157,0)),0,1)</f>
        <v>0</v>
      </c>
      <c r="X235" s="97">
        <f>IF(ISNA(MATCH($N235,'Overlap Study'!AN$62:AN$157,0)),0,1)</f>
        <v>0</v>
      </c>
      <c r="Y235" s="106">
        <f>IF(ISNA(MATCH($N235,'Overlap Study'!AH$62:AH$157,0)),0,1)</f>
        <v>0</v>
      </c>
      <c r="Z235" s="97">
        <f>IF(ISNA(MATCH($N235,'Overlap Study'!AB$62:AB$157,0)),0,1)</f>
        <v>1</v>
      </c>
      <c r="AA235" s="97">
        <f>IF(ISNA(MATCH($N235,'Overlap Study'!V$62:V$157,0)),0,1)</f>
        <v>0</v>
      </c>
      <c r="AB235" s="97">
        <f>IF(ISNA(MATCH($N235,'Overlap Study'!P$62:P$157,0)),0,1)</f>
        <v>1</v>
      </c>
      <c r="AC235" s="97">
        <f>IF(ISNA(MATCH($N235,'Overlap Study'!H$53:H$132,0)),0,1)</f>
        <v>1</v>
      </c>
      <c r="AD235" s="106">
        <f>IF(ISNA(MATCH($N235,'Overlap Study'!B$53:B$100,0)),0,1)</f>
        <v>1</v>
      </c>
      <c r="AF235" s="98"/>
      <c r="AH235" s="164">
        <v>2928</v>
      </c>
      <c r="AI235" s="210">
        <f>SUM(AJ235:AS235)</f>
        <v>1</v>
      </c>
      <c r="AJ235" s="97">
        <f>IF(ISNA(MATCH($AH235,'Overlap Study'!$DY$186:$DY$245,0)),0,1)</f>
        <v>1</v>
      </c>
      <c r="AK235" s="97">
        <f>IF(ISNA(MATCH($AH235,'Overlap Study'!$DJ$186:$DJ$233,0)),0,1)</f>
        <v>0</v>
      </c>
      <c r="AL235" s="99">
        <f>IF(ISNA(MATCH($AH235,'Overlap Study'!$CU$186:$CU$233,0)),0,1)</f>
        <v>0</v>
      </c>
      <c r="AM235" s="99">
        <f>IF(ISNA(MATCH($AH235,'Overlap Study'!$CG$186:$CG$233,0)),0,1)</f>
        <v>0</v>
      </c>
      <c r="AN235" s="97">
        <f>IF(ISNA(MATCH($AH235,'Overlap Study'!$BU$186:$BU$233,0)),0,1)</f>
        <v>0</v>
      </c>
      <c r="AO235" s="97">
        <f>IF(ISNA(MATCH(AH235,'Overlap Study'!BJ$186:BJ$233,0)),0,1)</f>
        <v>0</v>
      </c>
      <c r="AP235" s="97">
        <f>IF(ISNA(MATCH($AH235,'Overlap Study'!AZ$186:AZ$233,0)),0,1)</f>
        <v>0</v>
      </c>
      <c r="AQ235" s="97">
        <f>IF(ISNA(MATCH($AH235,'Overlap Study'!AT$186:AT$233,0)),0,1)</f>
        <v>0</v>
      </c>
      <c r="AR235" s="97">
        <f>IF(ISNA(MATCH($AH235,'Overlap Study'!AN$186:AN$233,0)),0,1)</f>
        <v>0</v>
      </c>
      <c r="AS235" s="97">
        <f>IF(ISNA(MATCH($AH235,'Overlap Study'!AH$186:AH$233,0)),0,1)</f>
        <v>0</v>
      </c>
      <c r="AT235" s="97">
        <f>IF(ISNA(MATCH(AH235,'Overlap Study'!$AB$186:$AB$233,0)),0,1)</f>
        <v>0</v>
      </c>
      <c r="AU235" s="97">
        <f>IF(ISNA(MATCH($AH235,'Overlap Study'!$V$186:$V$233,0)),0,1)</f>
        <v>0</v>
      </c>
      <c r="AV235" s="97">
        <f>IF(ISNA(MATCH($AH235,'Overlap Study'!$P$186:$P$233,0)),0,1)</f>
        <v>0</v>
      </c>
      <c r="AW235" s="97"/>
      <c r="AX235" s="106"/>
    </row>
    <row r="236" spans="12:50" x14ac:dyDescent="0.2">
      <c r="L236" s="118">
        <f t="shared" si="13"/>
        <v>235</v>
      </c>
      <c r="N236" s="112">
        <v>345</v>
      </c>
      <c r="O236" s="210">
        <f>SUM(P236:Y236)</f>
        <v>1</v>
      </c>
      <c r="P236" s="97">
        <f>IF(ISNA(MATCH(N236,'Overlap Study'!DY$62:DY$174,0)),0,1)</f>
        <v>0</v>
      </c>
      <c r="Q236" s="97">
        <f>IF(ISNA(MATCH(N236,'Overlap Study'!DJ$62:DJ$157,0)),0,1)</f>
        <v>0</v>
      </c>
      <c r="R236" s="99">
        <f>IF(ISNA(MATCH(N236,'Overlap Study'!CU$62:CU$157,0)),0,1)</f>
        <v>0</v>
      </c>
      <c r="S236" s="99">
        <f>IF(ISNA(MATCH(N236,'Overlap Study'!CG$62:CG$157,0)),0,1)</f>
        <v>0</v>
      </c>
      <c r="T236" s="97">
        <f>IF(ISNA(MATCH(N236,'Overlap Study'!BU$62:BU$157,0)),0,1)</f>
        <v>0</v>
      </c>
      <c r="U236" s="97">
        <f>IF(ISNA(MATCH(N236,'Overlap Study'!BJ$62:BJ$157,0)),0,1)</f>
        <v>0</v>
      </c>
      <c r="V236" s="97">
        <f>IF(ISNA(MATCH($N236,'Overlap Study'!AZ$62:AZ$157,0)),0,1)</f>
        <v>0</v>
      </c>
      <c r="W236" s="97">
        <f>IF(ISNA(MATCH($N236,'Overlap Study'!AT$62:AT$157,0)),0,1)</f>
        <v>0</v>
      </c>
      <c r="X236" s="97">
        <f>IF(ISNA(MATCH($N236,'Overlap Study'!AN$62:AN$157,0)),0,1)</f>
        <v>0</v>
      </c>
      <c r="Y236" s="106">
        <f>IF(ISNA(MATCH($N236,'Overlap Study'!AH$62:AH$157,0)),0,1)</f>
        <v>1</v>
      </c>
      <c r="Z236" s="97">
        <f>IF(ISNA(MATCH($N236,'Overlap Study'!AB$62:AB$157,0)),0,1)</f>
        <v>0</v>
      </c>
      <c r="AA236" s="97">
        <f>IF(ISNA(MATCH($N236,'Overlap Study'!V$62:V$157,0)),0,1)</f>
        <v>0</v>
      </c>
      <c r="AB236" s="97">
        <f>IF(ISNA(MATCH($N236,'Overlap Study'!P$62:P$157,0)),0,1)</f>
        <v>0</v>
      </c>
      <c r="AC236" s="97">
        <f>IF(ISNA(MATCH($N236,'Overlap Study'!H$53:H$132,0)),0,1)</f>
        <v>0</v>
      </c>
      <c r="AD236" s="106">
        <f>IF(ISNA(MATCH($N236,'Overlap Study'!B$53:B$100,0)),0,1)</f>
        <v>0</v>
      </c>
      <c r="AF236" s="98"/>
      <c r="AH236" s="166">
        <v>2959</v>
      </c>
      <c r="AI236" s="210">
        <f>SUM(AJ236:AS236)</f>
        <v>1</v>
      </c>
      <c r="AJ236" s="97">
        <f>IF(ISNA(MATCH($AH236,'Overlap Study'!$DY$186:$DY$245,0)),0,1)</f>
        <v>0</v>
      </c>
      <c r="AK236" s="97">
        <f>IF(ISNA(MATCH($AH236,'Overlap Study'!$DJ$186:$DJ$233,0)),0,1)</f>
        <v>1</v>
      </c>
      <c r="AL236" s="99">
        <f>IF(ISNA(MATCH($AH236,'Overlap Study'!$CU$186:$CU$233,0)),0,1)</f>
        <v>0</v>
      </c>
      <c r="AM236" s="99">
        <f>IF(ISNA(MATCH($AH236,'Overlap Study'!$CG$186:$CG$233,0)),0,1)</f>
        <v>0</v>
      </c>
      <c r="AN236" s="97">
        <f>IF(ISNA(MATCH($AH236,'Overlap Study'!$BU$186:$BU$233,0)),0,1)</f>
        <v>0</v>
      </c>
      <c r="AO236" s="97">
        <f>IF(ISNA(MATCH(AH236,'Overlap Study'!BJ$186:BJ$233,0)),0,1)</f>
        <v>0</v>
      </c>
      <c r="AP236" s="97">
        <f>IF(ISNA(MATCH($AH236,'Overlap Study'!AZ$186:AZ$233,0)),0,1)</f>
        <v>0</v>
      </c>
      <c r="AQ236" s="97">
        <f>IF(ISNA(MATCH($AH236,'Overlap Study'!AT$186:AT$233,0)),0,1)</f>
        <v>0</v>
      </c>
      <c r="AR236" s="97">
        <f>IF(ISNA(MATCH($AH236,'Overlap Study'!AN$186:AN$233,0)),0,1)</f>
        <v>0</v>
      </c>
      <c r="AS236" s="97">
        <f>IF(ISNA(MATCH($AH236,'Overlap Study'!AH$186:AH$233,0)),0,1)</f>
        <v>0</v>
      </c>
      <c r="AT236" s="97">
        <f>IF(ISNA(MATCH(AH236,'Overlap Study'!$AB$186:$AB$233,0)),0,1)</f>
        <v>0</v>
      </c>
      <c r="AU236" s="97">
        <f>IF(ISNA(MATCH($AH236,'Overlap Study'!$V$186:$V$233,0)),0,1)</f>
        <v>0</v>
      </c>
      <c r="AV236" s="97">
        <f>IF(ISNA(MATCH($AH236,'Overlap Study'!$P$186:$P$233,0)),0,1)</f>
        <v>0</v>
      </c>
      <c r="AW236" s="97"/>
      <c r="AX236" s="106"/>
    </row>
    <row r="237" spans="12:50" x14ac:dyDescent="0.2">
      <c r="L237" s="118">
        <f t="shared" si="13"/>
        <v>236</v>
      </c>
      <c r="N237" s="105">
        <v>346</v>
      </c>
      <c r="O237" s="210">
        <f>SUM(P237:Y237)</f>
        <v>1</v>
      </c>
      <c r="P237" s="97">
        <f>IF(ISNA(MATCH(N237,'Overlap Study'!DY$62:DY$174,0)),0,1)</f>
        <v>0</v>
      </c>
      <c r="Q237" s="97">
        <f>IF(ISNA(MATCH(N237,'Overlap Study'!DJ$62:DJ$157,0)),0,1)</f>
        <v>0</v>
      </c>
      <c r="R237" s="99">
        <f>IF(ISNA(MATCH(N237,'Overlap Study'!CU$62:CU$157,0)),0,1)</f>
        <v>0</v>
      </c>
      <c r="S237" s="99">
        <f>IF(ISNA(MATCH(N237,'Overlap Study'!CG$62:CG$157,0)),0,1)</f>
        <v>0</v>
      </c>
      <c r="T237" s="97">
        <f>IF(ISNA(MATCH(N237,'Overlap Study'!BU$62:BU$157,0)),0,1)</f>
        <v>0</v>
      </c>
      <c r="U237" s="97">
        <f>IF(ISNA(MATCH(N237,'Overlap Study'!BJ$62:BJ$157,0)),0,1)</f>
        <v>1</v>
      </c>
      <c r="V237" s="97">
        <f>IF(ISNA(MATCH($N237,'Overlap Study'!AZ$62:AZ$157,0)),0,1)</f>
        <v>0</v>
      </c>
      <c r="W237" s="97">
        <f>IF(ISNA(MATCH($N237,'Overlap Study'!AT$62:AT$157,0)),0,1)</f>
        <v>0</v>
      </c>
      <c r="X237" s="97">
        <f>IF(ISNA(MATCH($N237,'Overlap Study'!AN$62:AN$157,0)),0,1)</f>
        <v>0</v>
      </c>
      <c r="Y237" s="106">
        <f>IF(ISNA(MATCH($N237,'Overlap Study'!AH$62:AH$157,0)),0,1)</f>
        <v>0</v>
      </c>
      <c r="Z237" s="97">
        <f>IF(ISNA(MATCH($N237,'Overlap Study'!AB$62:AB$157,0)),0,1)</f>
        <v>0</v>
      </c>
      <c r="AA237" s="97">
        <f>IF(ISNA(MATCH($N237,'Overlap Study'!V$62:V$157,0)),0,1)</f>
        <v>0</v>
      </c>
      <c r="AB237" s="97">
        <f>IF(ISNA(MATCH($N237,'Overlap Study'!P$62:P$157,0)),0,1)</f>
        <v>0</v>
      </c>
      <c r="AC237" s="97">
        <f>IF(ISNA(MATCH($N237,'Overlap Study'!H$53:H$132,0)),0,1)</f>
        <v>0</v>
      </c>
      <c r="AD237" s="106">
        <f>IF(ISNA(MATCH($N237,'Overlap Study'!B$53:B$100,0)),0,1)</f>
        <v>0</v>
      </c>
      <c r="AF237" s="98"/>
      <c r="AH237" s="164">
        <v>2970</v>
      </c>
      <c r="AI237" s="210">
        <f>SUM(AJ237:AS237)</f>
        <v>1</v>
      </c>
      <c r="AJ237" s="97">
        <f>IF(ISNA(MATCH($AH237,'Overlap Study'!$DY$186:$DY$245,0)),0,1)</f>
        <v>0</v>
      </c>
      <c r="AK237" s="97">
        <f>IF(ISNA(MATCH($AH237,'Overlap Study'!$DJ$186:$DJ$233,0)),0,1)</f>
        <v>0</v>
      </c>
      <c r="AL237" s="99">
        <f>IF(ISNA(MATCH($AH237,'Overlap Study'!$CU$186:$CU$233,0)),0,1)</f>
        <v>0</v>
      </c>
      <c r="AM237" s="99">
        <f>IF(ISNA(MATCH($AH237,'Overlap Study'!$CG$186:$CG$233,0)),0,1)</f>
        <v>0</v>
      </c>
      <c r="AN237" s="97">
        <f>IF(ISNA(MATCH($AH237,'Overlap Study'!$BU$186:$BU$233,0)),0,1)</f>
        <v>0</v>
      </c>
      <c r="AO237" s="97">
        <f>IF(ISNA(MATCH(AH237,'Overlap Study'!BJ$186:BJ$233,0)),0,1)</f>
        <v>1</v>
      </c>
      <c r="AP237" s="97">
        <f>IF(ISNA(MATCH($AH237,'Overlap Study'!AZ$186:AZ$233,0)),0,1)</f>
        <v>0</v>
      </c>
      <c r="AQ237" s="97">
        <f>IF(ISNA(MATCH($AH237,'Overlap Study'!AT$186:AT$233,0)),0,1)</f>
        <v>0</v>
      </c>
      <c r="AR237" s="97">
        <f>IF(ISNA(MATCH($AH237,'Overlap Study'!AN$186:AN$233,0)),0,1)</f>
        <v>0</v>
      </c>
      <c r="AS237" s="97">
        <f>IF(ISNA(MATCH($AH237,'Overlap Study'!AH$186:AH$233,0)),0,1)</f>
        <v>0</v>
      </c>
      <c r="AT237" s="97">
        <f>IF(ISNA(MATCH(AH237,'Overlap Study'!$AB$186:$AB$233,0)),0,1)</f>
        <v>0</v>
      </c>
      <c r="AU237" s="97">
        <f>IF(ISNA(MATCH($AH237,'Overlap Study'!$V$186:$V$233,0)),0,1)</f>
        <v>0</v>
      </c>
      <c r="AV237" s="97">
        <f>IF(ISNA(MATCH($AH237,'Overlap Study'!$P$186:$P$233,0)),0,1)</f>
        <v>0</v>
      </c>
      <c r="AW237" s="97"/>
      <c r="AX237" s="106"/>
    </row>
    <row r="238" spans="12:50" x14ac:dyDescent="0.2">
      <c r="L238" s="118">
        <f t="shared" si="13"/>
        <v>237</v>
      </c>
      <c r="N238" s="105">
        <v>348</v>
      </c>
      <c r="O238" s="210">
        <f>SUM(P238:Y238)</f>
        <v>1</v>
      </c>
      <c r="P238" s="97">
        <f>IF(ISNA(MATCH(N238,'Overlap Study'!DY$62:DY$174,0)),0,1)</f>
        <v>0</v>
      </c>
      <c r="Q238" s="97">
        <f>IF(ISNA(MATCH(N238,'Overlap Study'!DJ$62:DJ$157,0)),0,1)</f>
        <v>0</v>
      </c>
      <c r="R238" s="99">
        <f>IF(ISNA(MATCH(N238,'Overlap Study'!CU$62:CU$157,0)),0,1)</f>
        <v>0</v>
      </c>
      <c r="S238" s="99">
        <f>IF(ISNA(MATCH(N238,'Overlap Study'!CG$62:CG$157,0)),0,1)</f>
        <v>0</v>
      </c>
      <c r="T238" s="97">
        <f>IF(ISNA(MATCH(N238,'Overlap Study'!BU$62:BU$157,0)),0,1)</f>
        <v>0</v>
      </c>
      <c r="U238" s="97">
        <f>IF(ISNA(MATCH(N238,'Overlap Study'!BJ$62:BJ$157,0)),0,1)</f>
        <v>0</v>
      </c>
      <c r="V238" s="97">
        <f>IF(ISNA(MATCH($N238,'Overlap Study'!AZ$62:AZ$157,0)),0,1)</f>
        <v>1</v>
      </c>
      <c r="W238" s="97">
        <f>IF(ISNA(MATCH($N238,'Overlap Study'!AT$62:AT$157,0)),0,1)</f>
        <v>0</v>
      </c>
      <c r="X238" s="97">
        <f>IF(ISNA(MATCH($N238,'Overlap Study'!AN$62:AN$157,0)),0,1)</f>
        <v>0</v>
      </c>
      <c r="Y238" s="106">
        <f>IF(ISNA(MATCH($N238,'Overlap Study'!AH$62:AH$157,0)),0,1)</f>
        <v>0</v>
      </c>
      <c r="Z238" s="97">
        <f>IF(ISNA(MATCH($N238,'Overlap Study'!AB$62:AB$157,0)),0,1)</f>
        <v>0</v>
      </c>
      <c r="AA238" s="97">
        <f>IF(ISNA(MATCH($N238,'Overlap Study'!V$62:V$157,0)),0,1)</f>
        <v>0</v>
      </c>
      <c r="AB238" s="97">
        <f>IF(ISNA(MATCH($N238,'Overlap Study'!P$62:P$157,0)),0,1)</f>
        <v>0</v>
      </c>
      <c r="AC238" s="97">
        <f>IF(ISNA(MATCH($N238,'Overlap Study'!H$53:H$132,0)),0,1)</f>
        <v>0</v>
      </c>
      <c r="AD238" s="106">
        <f>IF(ISNA(MATCH($N238,'Overlap Study'!B$53:B$100,0)),0,1)</f>
        <v>0</v>
      </c>
      <c r="AF238" s="98"/>
      <c r="AH238" s="164">
        <v>2996</v>
      </c>
      <c r="AI238" s="210">
        <f>SUM(AJ238:AS238)</f>
        <v>1</v>
      </c>
      <c r="AJ238" s="97">
        <f>IF(ISNA(MATCH($AH238,'Overlap Study'!$DY$186:$DY$245,0)),0,1)</f>
        <v>0</v>
      </c>
      <c r="AK238" s="97">
        <f>IF(ISNA(MATCH($AH238,'Overlap Study'!$DJ$186:$DJ$233,0)),0,1)</f>
        <v>1</v>
      </c>
      <c r="AL238" s="99">
        <f>IF(ISNA(MATCH($AH238,'Overlap Study'!$CU$186:$CU$233,0)),0,1)</f>
        <v>0</v>
      </c>
      <c r="AM238" s="99">
        <f>IF(ISNA(MATCH($AH238,'Overlap Study'!$CG$186:$CG$233,0)),0,1)</f>
        <v>0</v>
      </c>
      <c r="AN238" s="97">
        <f>IF(ISNA(MATCH($AH238,'Overlap Study'!$BU$186:$BU$233,0)),0,1)</f>
        <v>0</v>
      </c>
      <c r="AO238" s="97">
        <f>IF(ISNA(MATCH(AH238,'Overlap Study'!BJ$186:BJ$233,0)),0,1)</f>
        <v>0</v>
      </c>
      <c r="AP238" s="97">
        <f>IF(ISNA(MATCH($AH238,'Overlap Study'!AZ$186:AZ$233,0)),0,1)</f>
        <v>0</v>
      </c>
      <c r="AQ238" s="97">
        <f>IF(ISNA(MATCH($AH238,'Overlap Study'!AT$186:AT$233,0)),0,1)</f>
        <v>0</v>
      </c>
      <c r="AR238" s="97">
        <f>IF(ISNA(MATCH($AH238,'Overlap Study'!AN$186:AN$233,0)),0,1)</f>
        <v>0</v>
      </c>
      <c r="AS238" s="97">
        <f>IF(ISNA(MATCH($AH238,'Overlap Study'!AH$186:AH$233,0)),0,1)</f>
        <v>0</v>
      </c>
      <c r="AT238" s="97">
        <f>IF(ISNA(MATCH(AH238,'Overlap Study'!$AB$186:$AB$233,0)),0,1)</f>
        <v>0</v>
      </c>
      <c r="AU238" s="97">
        <f>IF(ISNA(MATCH($AH238,'Overlap Study'!$V$186:$V$233,0)),0,1)</f>
        <v>0</v>
      </c>
      <c r="AV238" s="97">
        <f>IF(ISNA(MATCH($AH238,'Overlap Study'!$P$186:$P$233,0)),0,1)</f>
        <v>0</v>
      </c>
      <c r="AW238" s="97"/>
      <c r="AX238" s="106"/>
    </row>
    <row r="239" spans="12:50" x14ac:dyDescent="0.2">
      <c r="L239" s="118">
        <f t="shared" si="13"/>
        <v>238</v>
      </c>
      <c r="N239" s="105">
        <v>375</v>
      </c>
      <c r="O239" s="210">
        <f>SUM(P239:Y239)</f>
        <v>1</v>
      </c>
      <c r="P239" s="97">
        <f>IF(ISNA(MATCH(N239,'Overlap Study'!DY$62:DY$174,0)),0,1)</f>
        <v>0</v>
      </c>
      <c r="Q239" s="97">
        <f>IF(ISNA(MATCH(N239,'Overlap Study'!DJ$62:DJ$157,0)),0,1)</f>
        <v>0</v>
      </c>
      <c r="R239" s="99">
        <f>IF(ISNA(MATCH(N239,'Overlap Study'!CU$62:CU$157,0)),0,1)</f>
        <v>0</v>
      </c>
      <c r="S239" s="99">
        <f>IF(ISNA(MATCH(N239,'Overlap Study'!CG$62:CG$157,0)),0,1)</f>
        <v>0</v>
      </c>
      <c r="T239" s="97">
        <f>IF(ISNA(MATCH(N239,'Overlap Study'!BU$62:BU$157,0)),0,1)</f>
        <v>0</v>
      </c>
      <c r="U239" s="97">
        <f>IF(ISNA(MATCH(N239,'Overlap Study'!BJ$62:BJ$157,0)),0,1)</f>
        <v>1</v>
      </c>
      <c r="V239" s="97">
        <f>IF(ISNA(MATCH($N239,'Overlap Study'!AZ$62:AZ$157,0)),0,1)</f>
        <v>0</v>
      </c>
      <c r="W239" s="97">
        <f>IF(ISNA(MATCH($N239,'Overlap Study'!AT$62:AT$157,0)),0,1)</f>
        <v>0</v>
      </c>
      <c r="X239" s="97">
        <f>IF(ISNA(MATCH($N239,'Overlap Study'!AN$62:AN$157,0)),0,1)</f>
        <v>0</v>
      </c>
      <c r="Y239" s="106">
        <f>IF(ISNA(MATCH($N239,'Overlap Study'!AH$62:AH$157,0)),0,1)</f>
        <v>0</v>
      </c>
      <c r="Z239" s="97">
        <f>IF(ISNA(MATCH($N239,'Overlap Study'!AB$62:AB$157,0)),0,1)</f>
        <v>0</v>
      </c>
      <c r="AA239" s="97">
        <f>IF(ISNA(MATCH($N239,'Overlap Study'!V$62:V$157,0)),0,1)</f>
        <v>0</v>
      </c>
      <c r="AB239" s="97">
        <f>IF(ISNA(MATCH($N239,'Overlap Study'!P$62:P$157,0)),0,1)</f>
        <v>0</v>
      </c>
      <c r="AC239" s="97">
        <f>IF(ISNA(MATCH($N239,'Overlap Study'!H$53:H$132,0)),0,1)</f>
        <v>0</v>
      </c>
      <c r="AD239" s="106">
        <f>IF(ISNA(MATCH($N239,'Overlap Study'!B$53:B$100,0)),0,1)</f>
        <v>0</v>
      </c>
      <c r="AF239" s="98"/>
      <c r="AH239" s="164">
        <v>3098</v>
      </c>
      <c r="AI239" s="210">
        <f>SUM(AJ239:AS239)</f>
        <v>1</v>
      </c>
      <c r="AJ239" s="97">
        <f>IF(ISNA(MATCH($AH239,'Overlap Study'!$DY$186:$DY$245,0)),0,1)</f>
        <v>1</v>
      </c>
      <c r="AK239" s="97">
        <f>IF(ISNA(MATCH($AH239,'Overlap Study'!$DJ$186:$DJ$233,0)),0,1)</f>
        <v>0</v>
      </c>
      <c r="AL239" s="99">
        <f>IF(ISNA(MATCH($AH239,'Overlap Study'!$CU$186:$CU$233,0)),0,1)</f>
        <v>0</v>
      </c>
      <c r="AM239" s="99">
        <f>IF(ISNA(MATCH($AH239,'Overlap Study'!$CG$186:$CG$233,0)),0,1)</f>
        <v>0</v>
      </c>
      <c r="AN239" s="97">
        <f>IF(ISNA(MATCH($AH239,'Overlap Study'!$BU$186:$BU$233,0)),0,1)</f>
        <v>0</v>
      </c>
      <c r="AO239" s="97">
        <f>IF(ISNA(MATCH(AH239,'Overlap Study'!BJ$186:BJ$233,0)),0,1)</f>
        <v>0</v>
      </c>
      <c r="AP239" s="97">
        <f>IF(ISNA(MATCH($AH239,'Overlap Study'!AZ$186:AZ$233,0)),0,1)</f>
        <v>0</v>
      </c>
      <c r="AQ239" s="97">
        <f>IF(ISNA(MATCH($AH239,'Overlap Study'!AT$186:AT$233,0)),0,1)</f>
        <v>0</v>
      </c>
      <c r="AR239" s="97">
        <f>IF(ISNA(MATCH($AH239,'Overlap Study'!AN$186:AN$233,0)),0,1)</f>
        <v>0</v>
      </c>
      <c r="AS239" s="97">
        <f>IF(ISNA(MATCH($AH239,'Overlap Study'!AH$186:AH$233,0)),0,1)</f>
        <v>0</v>
      </c>
      <c r="AT239" s="97">
        <f>IF(ISNA(MATCH(AH239,'Overlap Study'!$AB$186:$AB$233,0)),0,1)</f>
        <v>0</v>
      </c>
      <c r="AU239" s="97">
        <f>IF(ISNA(MATCH($AH239,'Overlap Study'!$V$186:$V$233,0)),0,1)</f>
        <v>0</v>
      </c>
      <c r="AV239" s="97">
        <f>IF(ISNA(MATCH($AH239,'Overlap Study'!$P$186:$P$233,0)),0,1)</f>
        <v>0</v>
      </c>
      <c r="AW239" s="97"/>
      <c r="AX239" s="106"/>
    </row>
    <row r="240" spans="12:50" x14ac:dyDescent="0.2">
      <c r="L240" s="118">
        <f t="shared" si="13"/>
        <v>239</v>
      </c>
      <c r="N240" s="105">
        <v>379</v>
      </c>
      <c r="O240" s="210">
        <f>SUM(P240:Y240)</f>
        <v>1</v>
      </c>
      <c r="P240" s="97">
        <f>IF(ISNA(MATCH(N240,'Overlap Study'!DY$62:DY$174,0)),0,1)</f>
        <v>0</v>
      </c>
      <c r="Q240" s="97">
        <f>IF(ISNA(MATCH(N240,'Overlap Study'!DJ$62:DJ$157,0)),0,1)</f>
        <v>1</v>
      </c>
      <c r="R240" s="99">
        <f>IF(ISNA(MATCH(N240,'Overlap Study'!CU$62:CU$157,0)),0,1)</f>
        <v>0</v>
      </c>
      <c r="S240" s="99">
        <f>IF(ISNA(MATCH(N240,'Overlap Study'!CG$62:CG$157,0)),0,1)</f>
        <v>0</v>
      </c>
      <c r="T240" s="97">
        <f>IF(ISNA(MATCH(N240,'Overlap Study'!BU$62:BU$157,0)),0,1)</f>
        <v>0</v>
      </c>
      <c r="U240" s="97">
        <f>IF(ISNA(MATCH(N240,'Overlap Study'!BJ$62:BJ$157,0)),0,1)</f>
        <v>0</v>
      </c>
      <c r="V240" s="97">
        <f>IF(ISNA(MATCH($N240,'Overlap Study'!AZ$62:AZ$157,0)),0,1)</f>
        <v>0</v>
      </c>
      <c r="W240" s="97">
        <f>IF(ISNA(MATCH($N240,'Overlap Study'!AT$62:AT$157,0)),0,1)</f>
        <v>0</v>
      </c>
      <c r="X240" s="97">
        <f>IF(ISNA(MATCH($N240,'Overlap Study'!AN$62:AN$157,0)),0,1)</f>
        <v>0</v>
      </c>
      <c r="Y240" s="106">
        <f>IF(ISNA(MATCH($N240,'Overlap Study'!AH$62:AH$157,0)),0,1)</f>
        <v>0</v>
      </c>
      <c r="Z240" s="97">
        <f>IF(ISNA(MATCH($N240,'Overlap Study'!AB$62:AB$157,0)),0,1)</f>
        <v>0</v>
      </c>
      <c r="AA240" s="97">
        <f>IF(ISNA(MATCH($N240,'Overlap Study'!V$62:V$157,0)),0,1)</f>
        <v>0</v>
      </c>
      <c r="AB240" s="97">
        <f>IF(ISNA(MATCH($N240,'Overlap Study'!P$62:P$157,0)),0,1)</f>
        <v>0</v>
      </c>
      <c r="AC240" s="97">
        <f>IF(ISNA(MATCH($N240,'Overlap Study'!H$53:H$132,0)),0,1)</f>
        <v>0</v>
      </c>
      <c r="AD240" s="106">
        <f>IF(ISNA(MATCH($N240,'Overlap Study'!B$53:B$100,0)),0,1)</f>
        <v>0</v>
      </c>
      <c r="AF240" s="98"/>
      <c r="AH240" s="164">
        <v>3173</v>
      </c>
      <c r="AI240" s="210">
        <f>SUM(AJ240:AS240)</f>
        <v>1</v>
      </c>
      <c r="AJ240" s="97">
        <f>IF(ISNA(MATCH($AH240,'Overlap Study'!$DY$186:$DY$245,0)),0,1)</f>
        <v>0</v>
      </c>
      <c r="AK240" s="97">
        <f>IF(ISNA(MATCH($AH240,'Overlap Study'!$DJ$186:$DJ$233,0)),0,1)</f>
        <v>0</v>
      </c>
      <c r="AL240" s="99">
        <f>IF(ISNA(MATCH($AH240,'Overlap Study'!$CU$186:$CU$233,0)),0,1)</f>
        <v>1</v>
      </c>
      <c r="AM240" s="99">
        <f>IF(ISNA(MATCH($AH240,'Overlap Study'!$CG$186:$CG$233,0)),0,1)</f>
        <v>0</v>
      </c>
      <c r="AN240" s="97">
        <f>IF(ISNA(MATCH($AH240,'Overlap Study'!$BU$186:$BU$233,0)),0,1)</f>
        <v>0</v>
      </c>
      <c r="AO240" s="97">
        <f>IF(ISNA(MATCH(AH240,'Overlap Study'!BJ$186:BJ$233,0)),0,1)</f>
        <v>0</v>
      </c>
      <c r="AP240" s="97">
        <f>IF(ISNA(MATCH($AH240,'Overlap Study'!AZ$186:AZ$233,0)),0,1)</f>
        <v>0</v>
      </c>
      <c r="AQ240" s="97">
        <f>IF(ISNA(MATCH($AH240,'Overlap Study'!AT$186:AT$233,0)),0,1)</f>
        <v>0</v>
      </c>
      <c r="AR240" s="97">
        <f>IF(ISNA(MATCH($AH240,'Overlap Study'!AN$186:AN$233,0)),0,1)</f>
        <v>0</v>
      </c>
      <c r="AS240" s="97">
        <f>IF(ISNA(MATCH($AH240,'Overlap Study'!AH$186:AH$233,0)),0,1)</f>
        <v>0</v>
      </c>
      <c r="AT240" s="97">
        <f>IF(ISNA(MATCH(AH240,'Overlap Study'!$AB$186:$AB$233,0)),0,1)</f>
        <v>0</v>
      </c>
      <c r="AU240" s="97">
        <f>IF(ISNA(MATCH($AH240,'Overlap Study'!$V$186:$V$233,0)),0,1)</f>
        <v>0</v>
      </c>
      <c r="AV240" s="97">
        <f>IF(ISNA(MATCH($AH240,'Overlap Study'!$P$186:$P$233,0)),0,1)</f>
        <v>0</v>
      </c>
      <c r="AW240" s="97"/>
      <c r="AX240" s="106"/>
    </row>
    <row r="241" spans="12:50" x14ac:dyDescent="0.2">
      <c r="L241" s="118">
        <f t="shared" si="13"/>
        <v>240</v>
      </c>
      <c r="N241" s="105">
        <v>388</v>
      </c>
      <c r="O241" s="210">
        <f>SUM(P241:Y241)</f>
        <v>1</v>
      </c>
      <c r="P241" s="97">
        <f>IF(ISNA(MATCH(N241,'Overlap Study'!DY$62:DY$174,0)),0,1)</f>
        <v>0</v>
      </c>
      <c r="Q241" s="97">
        <f>IF(ISNA(MATCH(N241,'Overlap Study'!DJ$62:DJ$157,0)),0,1)</f>
        <v>0</v>
      </c>
      <c r="R241" s="99">
        <f>IF(ISNA(MATCH(N241,'Overlap Study'!CU$62:CU$157,0)),0,1)</f>
        <v>0</v>
      </c>
      <c r="S241" s="99">
        <f>IF(ISNA(MATCH(N241,'Overlap Study'!CG$62:CG$157,0)),0,1)</f>
        <v>0</v>
      </c>
      <c r="T241" s="97">
        <f>IF(ISNA(MATCH(N241,'Overlap Study'!BU$62:BU$157,0)),0,1)</f>
        <v>0</v>
      </c>
      <c r="U241" s="97">
        <f>IF(ISNA(MATCH(N241,'Overlap Study'!BJ$62:BJ$157,0)),0,1)</f>
        <v>0</v>
      </c>
      <c r="V241" s="97">
        <f>IF(ISNA(MATCH($N241,'Overlap Study'!AZ$62:AZ$157,0)),0,1)</f>
        <v>0</v>
      </c>
      <c r="W241" s="97">
        <f>IF(ISNA(MATCH($N241,'Overlap Study'!AT$62:AT$157,0)),0,1)</f>
        <v>0</v>
      </c>
      <c r="X241" s="97">
        <f>IF(ISNA(MATCH($N241,'Overlap Study'!AN$62:AN$157,0)),0,1)</f>
        <v>0</v>
      </c>
      <c r="Y241" s="106">
        <f>IF(ISNA(MATCH($N241,'Overlap Study'!AH$62:AH$157,0)),0,1)</f>
        <v>1</v>
      </c>
      <c r="Z241" s="97">
        <f>IF(ISNA(MATCH($N241,'Overlap Study'!AB$62:AB$157,0)),0,1)</f>
        <v>0</v>
      </c>
      <c r="AA241" s="97">
        <f>IF(ISNA(MATCH($N241,'Overlap Study'!V$62:V$157,0)),0,1)</f>
        <v>0</v>
      </c>
      <c r="AB241" s="97">
        <f>IF(ISNA(MATCH($N241,'Overlap Study'!P$62:P$157,0)),0,1)</f>
        <v>0</v>
      </c>
      <c r="AC241" s="97">
        <f>IF(ISNA(MATCH($N241,'Overlap Study'!H$53:H$132,0)),0,1)</f>
        <v>0</v>
      </c>
      <c r="AD241" s="106">
        <f>IF(ISNA(MATCH($N241,'Overlap Study'!B$53:B$100,0)),0,1)</f>
        <v>1</v>
      </c>
      <c r="AF241" s="98"/>
      <c r="AH241" s="166">
        <v>3284</v>
      </c>
      <c r="AI241" s="210">
        <f>SUM(AJ241:AS241)</f>
        <v>1</v>
      </c>
      <c r="AJ241" s="97">
        <f>IF(ISNA(MATCH($AH241,'Overlap Study'!$DY$186:$DY$245,0)),0,1)</f>
        <v>0</v>
      </c>
      <c r="AK241" s="97">
        <f>IF(ISNA(MATCH($AH241,'Overlap Study'!$DJ$186:$DJ$233,0)),0,1)</f>
        <v>1</v>
      </c>
      <c r="AL241" s="99">
        <f>IF(ISNA(MATCH($AH241,'Overlap Study'!$CU$186:$CU$233,0)),0,1)</f>
        <v>0</v>
      </c>
      <c r="AM241" s="99">
        <f>IF(ISNA(MATCH($AH241,'Overlap Study'!$CG$186:$CG$233,0)),0,1)</f>
        <v>0</v>
      </c>
      <c r="AN241" s="97">
        <f>IF(ISNA(MATCH($AH241,'Overlap Study'!$BU$186:$BU$233,0)),0,1)</f>
        <v>0</v>
      </c>
      <c r="AO241" s="97">
        <f>IF(ISNA(MATCH(AH241,'Overlap Study'!BJ$186:BJ$233,0)),0,1)</f>
        <v>0</v>
      </c>
      <c r="AP241" s="97">
        <f>IF(ISNA(MATCH($AH241,'Overlap Study'!AZ$186:AZ$233,0)),0,1)</f>
        <v>0</v>
      </c>
      <c r="AQ241" s="97">
        <f>IF(ISNA(MATCH($AH241,'Overlap Study'!AT$186:AT$233,0)),0,1)</f>
        <v>0</v>
      </c>
      <c r="AR241" s="97">
        <f>IF(ISNA(MATCH($AH241,'Overlap Study'!AN$186:AN$233,0)),0,1)</f>
        <v>0</v>
      </c>
      <c r="AS241" s="97">
        <f>IF(ISNA(MATCH($AH241,'Overlap Study'!AH$186:AH$233,0)),0,1)</f>
        <v>0</v>
      </c>
      <c r="AT241" s="97">
        <f>IF(ISNA(MATCH(AH241,'Overlap Study'!$AB$186:$AB$233,0)),0,1)</f>
        <v>0</v>
      </c>
      <c r="AU241" s="97">
        <f>IF(ISNA(MATCH($AH241,'Overlap Study'!$V$186:$V$233,0)),0,1)</f>
        <v>0</v>
      </c>
      <c r="AV241" s="97">
        <f>IF(ISNA(MATCH($AH241,'Overlap Study'!$P$186:$P$233,0)),0,1)</f>
        <v>0</v>
      </c>
      <c r="AW241" s="97"/>
      <c r="AX241" s="106"/>
    </row>
    <row r="242" spans="12:50" x14ac:dyDescent="0.2">
      <c r="L242" s="118">
        <f t="shared" si="13"/>
        <v>241</v>
      </c>
      <c r="N242" s="105">
        <v>397</v>
      </c>
      <c r="O242" s="210">
        <f>SUM(P242:Y242)</f>
        <v>1</v>
      </c>
      <c r="P242" s="97">
        <f>IF(ISNA(MATCH(N242,'Overlap Study'!DY$62:DY$174,0)),0,1)</f>
        <v>0</v>
      </c>
      <c r="Q242" s="97">
        <f>IF(ISNA(MATCH(N242,'Overlap Study'!DJ$62:DJ$157,0)),0,1)</f>
        <v>0</v>
      </c>
      <c r="R242" s="99">
        <f>IF(ISNA(MATCH(N242,'Overlap Study'!CU$62:CU$157,0)),0,1)</f>
        <v>0</v>
      </c>
      <c r="S242" s="99">
        <f>IF(ISNA(MATCH(N242,'Overlap Study'!CG$62:CG$157,0)),0,1)</f>
        <v>0</v>
      </c>
      <c r="T242" s="97">
        <f>IF(ISNA(MATCH(N242,'Overlap Study'!BU$62:BU$157,0)),0,1)</f>
        <v>0</v>
      </c>
      <c r="U242" s="97">
        <f>IF(ISNA(MATCH(N242,'Overlap Study'!BJ$62:BJ$157,0)),0,1)</f>
        <v>0</v>
      </c>
      <c r="V242" s="97">
        <f>IF(ISNA(MATCH($N242,'Overlap Study'!AZ$62:AZ$157,0)),0,1)</f>
        <v>0</v>
      </c>
      <c r="W242" s="97">
        <f>IF(ISNA(MATCH($N242,'Overlap Study'!AT$62:AT$157,0)),0,1)</f>
        <v>0</v>
      </c>
      <c r="X242" s="97">
        <f>IF(ISNA(MATCH($N242,'Overlap Study'!AN$62:AN$157,0)),0,1)</f>
        <v>1</v>
      </c>
      <c r="Y242" s="106">
        <f>IF(ISNA(MATCH($N242,'Overlap Study'!AH$62:AH$157,0)),0,1)</f>
        <v>0</v>
      </c>
      <c r="Z242" s="97">
        <f>IF(ISNA(MATCH($N242,'Overlap Study'!AB$62:AB$157,0)),0,1)</f>
        <v>0</v>
      </c>
      <c r="AA242" s="97">
        <f>IF(ISNA(MATCH($N242,'Overlap Study'!V$62:V$157,0)),0,1)</f>
        <v>0</v>
      </c>
      <c r="AB242" s="97">
        <f>IF(ISNA(MATCH($N242,'Overlap Study'!P$62:P$157,0)),0,1)</f>
        <v>0</v>
      </c>
      <c r="AC242" s="97">
        <f>IF(ISNA(MATCH($N242,'Overlap Study'!H$53:H$132,0)),0,1)</f>
        <v>0</v>
      </c>
      <c r="AD242" s="106">
        <f>IF(ISNA(MATCH($N242,'Overlap Study'!B$53:B$100,0)),0,1)</f>
        <v>0</v>
      </c>
      <c r="AF242" s="98"/>
      <c r="AH242" s="164">
        <v>3310</v>
      </c>
      <c r="AI242" s="210">
        <f>SUM(AJ242:AS242)</f>
        <v>1</v>
      </c>
      <c r="AJ242" s="97">
        <f>IF(ISNA(MATCH($AH242,'Overlap Study'!$DY$186:$DY$245,0)),0,1)</f>
        <v>0</v>
      </c>
      <c r="AK242" s="97">
        <f>IF(ISNA(MATCH($AH242,'Overlap Study'!$DJ$186:$DJ$233,0)),0,1)</f>
        <v>1</v>
      </c>
      <c r="AL242" s="99">
        <f>IF(ISNA(MATCH($AH242,'Overlap Study'!$CU$186:$CU$233,0)),0,1)</f>
        <v>0</v>
      </c>
      <c r="AM242" s="99">
        <f>IF(ISNA(MATCH($AH242,'Overlap Study'!$CG$186:$CG$233,0)),0,1)</f>
        <v>0</v>
      </c>
      <c r="AN242" s="97">
        <f>IF(ISNA(MATCH($AH242,'Overlap Study'!$BU$186:$BU$233,0)),0,1)</f>
        <v>0</v>
      </c>
      <c r="AO242" s="97">
        <f>IF(ISNA(MATCH(AH242,'Overlap Study'!BJ$186:BJ$233,0)),0,1)</f>
        <v>0</v>
      </c>
      <c r="AP242" s="97">
        <f>IF(ISNA(MATCH($AH242,'Overlap Study'!AZ$186:AZ$233,0)),0,1)</f>
        <v>0</v>
      </c>
      <c r="AQ242" s="97">
        <f>IF(ISNA(MATCH($AH242,'Overlap Study'!AT$186:AT$233,0)),0,1)</f>
        <v>0</v>
      </c>
      <c r="AR242" s="97">
        <f>IF(ISNA(MATCH($AH242,'Overlap Study'!AN$186:AN$233,0)),0,1)</f>
        <v>0</v>
      </c>
      <c r="AS242" s="97">
        <f>IF(ISNA(MATCH($AH242,'Overlap Study'!AH$186:AH$233,0)),0,1)</f>
        <v>0</v>
      </c>
      <c r="AT242" s="97">
        <f>IF(ISNA(MATCH(AH242,'Overlap Study'!$AB$186:$AB$233,0)),0,1)</f>
        <v>0</v>
      </c>
      <c r="AU242" s="97">
        <f>IF(ISNA(MATCH($AH242,'Overlap Study'!$V$186:$V$233,0)),0,1)</f>
        <v>0</v>
      </c>
      <c r="AV242" s="97">
        <f>IF(ISNA(MATCH($AH242,'Overlap Study'!$P$186:$P$233,0)),0,1)</f>
        <v>0</v>
      </c>
      <c r="AW242" s="97"/>
      <c r="AX242" s="106"/>
    </row>
    <row r="243" spans="12:50" x14ac:dyDescent="0.2">
      <c r="L243" s="118">
        <f t="shared" si="13"/>
        <v>242</v>
      </c>
      <c r="N243" s="105">
        <v>401</v>
      </c>
      <c r="O243" s="210">
        <f>SUM(P243:Y243)</f>
        <v>1</v>
      </c>
      <c r="P243" s="97">
        <f>IF(ISNA(MATCH(N243,'Overlap Study'!DY$62:DY$174,0)),0,1)</f>
        <v>0</v>
      </c>
      <c r="Q243" s="97">
        <f>IF(ISNA(MATCH(N243,'Overlap Study'!DJ$62:DJ$157,0)),0,1)</f>
        <v>0</v>
      </c>
      <c r="R243" s="99">
        <f>IF(ISNA(MATCH(N243,'Overlap Study'!CU$62:CU$157,0)),0,1)</f>
        <v>0</v>
      </c>
      <c r="S243" s="99">
        <f>IF(ISNA(MATCH(N243,'Overlap Study'!CG$62:CG$157,0)),0,1)</f>
        <v>0</v>
      </c>
      <c r="T243" s="97">
        <f>IF(ISNA(MATCH(N243,'Overlap Study'!BU$62:BU$157,0)),0,1)</f>
        <v>0</v>
      </c>
      <c r="U243" s="97">
        <f>IF(ISNA(MATCH(N243,'Overlap Study'!BJ$62:BJ$157,0)),0,1)</f>
        <v>0</v>
      </c>
      <c r="V243" s="97">
        <f>IF(ISNA(MATCH($N243,'Overlap Study'!AZ$62:AZ$157,0)),0,1)</f>
        <v>0</v>
      </c>
      <c r="W243" s="97">
        <f>IF(ISNA(MATCH($N243,'Overlap Study'!AT$62:AT$157,0)),0,1)</f>
        <v>0</v>
      </c>
      <c r="X243" s="97">
        <f>IF(ISNA(MATCH($N243,'Overlap Study'!AN$62:AN$157,0)),0,1)</f>
        <v>1</v>
      </c>
      <c r="Y243" s="106">
        <f>IF(ISNA(MATCH($N243,'Overlap Study'!AH$62:AH$157,0)),0,1)</f>
        <v>0</v>
      </c>
      <c r="Z243" s="97">
        <f>IF(ISNA(MATCH($N243,'Overlap Study'!AB$62:AB$157,0)),0,1)</f>
        <v>0</v>
      </c>
      <c r="AA243" s="97">
        <f>IF(ISNA(MATCH($N243,'Overlap Study'!V$62:V$157,0)),0,1)</f>
        <v>0</v>
      </c>
      <c r="AB243" s="97">
        <f>IF(ISNA(MATCH($N243,'Overlap Study'!P$62:P$157,0)),0,1)</f>
        <v>0</v>
      </c>
      <c r="AC243" s="97">
        <f>IF(ISNA(MATCH($N243,'Overlap Study'!H$53:H$132,0)),0,1)</f>
        <v>1</v>
      </c>
      <c r="AD243" s="106">
        <f>IF(ISNA(MATCH($N243,'Overlap Study'!B$53:B$100,0)),0,1)</f>
        <v>0</v>
      </c>
      <c r="AF243" s="98"/>
      <c r="AH243" s="164">
        <v>3357</v>
      </c>
      <c r="AI243" s="210">
        <f>SUM(AJ243:AS243)</f>
        <v>1</v>
      </c>
      <c r="AJ243" s="97">
        <f>IF(ISNA(MATCH($AH243,'Overlap Study'!$DY$186:$DY$245,0)),0,1)</f>
        <v>0</v>
      </c>
      <c r="AK243" s="97">
        <f>IF(ISNA(MATCH($AH243,'Overlap Study'!$DJ$186:$DJ$233,0)),0,1)</f>
        <v>0</v>
      </c>
      <c r="AL243" s="99">
        <f>IF(ISNA(MATCH($AH243,'Overlap Study'!$CU$186:$CU$233,0)),0,1)</f>
        <v>0</v>
      </c>
      <c r="AM243" s="99">
        <f>IF(ISNA(MATCH($AH243,'Overlap Study'!$CG$186:$CG$233,0)),0,1)</f>
        <v>0</v>
      </c>
      <c r="AN243" s="97">
        <f>IF(ISNA(MATCH($AH243,'Overlap Study'!$BU$186:$BU$233,0)),0,1)</f>
        <v>1</v>
      </c>
      <c r="AO243" s="97">
        <f>IF(ISNA(MATCH(AH243,'Overlap Study'!BJ$186:BJ$233,0)),0,1)</f>
        <v>0</v>
      </c>
      <c r="AP243" s="97">
        <f>IF(ISNA(MATCH($AH243,'Overlap Study'!AZ$186:AZ$233,0)),0,1)</f>
        <v>0</v>
      </c>
      <c r="AQ243" s="97">
        <f>IF(ISNA(MATCH($AH243,'Overlap Study'!AT$186:AT$233,0)),0,1)</f>
        <v>0</v>
      </c>
      <c r="AR243" s="97">
        <f>IF(ISNA(MATCH($AH243,'Overlap Study'!AN$186:AN$233,0)),0,1)</f>
        <v>0</v>
      </c>
      <c r="AS243" s="97">
        <f>IF(ISNA(MATCH($AH243,'Overlap Study'!AH$186:AH$233,0)),0,1)</f>
        <v>0</v>
      </c>
      <c r="AT243" s="97">
        <f>IF(ISNA(MATCH(AH243,'Overlap Study'!$AB$186:$AB$233,0)),0,1)</f>
        <v>0</v>
      </c>
      <c r="AU243" s="97">
        <f>IF(ISNA(MATCH($AH243,'Overlap Study'!$V$186:$V$233,0)),0,1)</f>
        <v>0</v>
      </c>
      <c r="AV243" s="97">
        <f>IF(ISNA(MATCH($AH243,'Overlap Study'!$P$186:$P$233,0)),0,1)</f>
        <v>0</v>
      </c>
      <c r="AW243" s="97"/>
      <c r="AX243" s="106"/>
    </row>
    <row r="244" spans="12:50" x14ac:dyDescent="0.2">
      <c r="L244" s="118">
        <f t="shared" si="13"/>
        <v>243</v>
      </c>
      <c r="N244" s="112">
        <v>435</v>
      </c>
      <c r="O244" s="210">
        <f>SUM(P244:Y244)</f>
        <v>1</v>
      </c>
      <c r="P244" s="97">
        <f>IF(ISNA(MATCH(N244,'Overlap Study'!DY$62:DY$174,0)),0,1)</f>
        <v>0</v>
      </c>
      <c r="Q244" s="97">
        <f>IF(ISNA(MATCH(N244,'Overlap Study'!DJ$62:DJ$157,0)),0,1)</f>
        <v>0</v>
      </c>
      <c r="R244" s="99">
        <f>IF(ISNA(MATCH(N244,'Overlap Study'!CU$62:CU$157,0)),0,1)</f>
        <v>0</v>
      </c>
      <c r="S244" s="99">
        <f>IF(ISNA(MATCH(N244,'Overlap Study'!CG$62:CG$157,0)),0,1)</f>
        <v>0</v>
      </c>
      <c r="T244" s="97">
        <f>IF(ISNA(MATCH(N244,'Overlap Study'!BU$62:BU$157,0)),0,1)</f>
        <v>0</v>
      </c>
      <c r="U244" s="97">
        <f>IF(ISNA(MATCH(N244,'Overlap Study'!BJ$62:BJ$157,0)),0,1)</f>
        <v>0</v>
      </c>
      <c r="V244" s="97">
        <f>IF(ISNA(MATCH($N244,'Overlap Study'!AZ$62:AZ$157,0)),0,1)</f>
        <v>0</v>
      </c>
      <c r="W244" s="97">
        <f>IF(ISNA(MATCH($N244,'Overlap Study'!AT$62:AT$157,0)),0,1)</f>
        <v>0</v>
      </c>
      <c r="X244" s="97">
        <f>IF(ISNA(MATCH($N244,'Overlap Study'!AN$62:AN$157,0)),0,1)</f>
        <v>0</v>
      </c>
      <c r="Y244" s="106">
        <f>IF(ISNA(MATCH($N244,'Overlap Study'!AH$62:AH$157,0)),0,1)</f>
        <v>1</v>
      </c>
      <c r="Z244" s="97">
        <f>IF(ISNA(MATCH($N244,'Overlap Study'!AB$62:AB$157,0)),0,1)</f>
        <v>1</v>
      </c>
      <c r="AA244" s="97">
        <f>IF(ISNA(MATCH($N244,'Overlap Study'!V$62:V$157,0)),0,1)</f>
        <v>0</v>
      </c>
      <c r="AB244" s="97">
        <f>IF(ISNA(MATCH($N244,'Overlap Study'!P$62:P$157,0)),0,1)</f>
        <v>0</v>
      </c>
      <c r="AC244" s="97">
        <f>IF(ISNA(MATCH($N244,'Overlap Study'!H$53:H$132,0)),0,1)</f>
        <v>0</v>
      </c>
      <c r="AD244" s="106">
        <f>IF(ISNA(MATCH($N244,'Overlap Study'!B$53:B$100,0)),0,1)</f>
        <v>0</v>
      </c>
      <c r="AF244" s="98"/>
      <c r="AH244" s="164">
        <v>3393</v>
      </c>
      <c r="AI244" s="210">
        <f>SUM(AJ244:AS244)</f>
        <v>1</v>
      </c>
      <c r="AJ244" s="97">
        <f>IF(ISNA(MATCH($AH244,'Overlap Study'!$DY$186:$DY$245,0)),0,1)</f>
        <v>1</v>
      </c>
      <c r="AK244" s="97">
        <f>IF(ISNA(MATCH($AH244,'Overlap Study'!$DJ$186:$DJ$233,0)),0,1)</f>
        <v>0</v>
      </c>
      <c r="AL244" s="99">
        <f>IF(ISNA(MATCH($AH244,'Overlap Study'!$CU$186:$CU$233,0)),0,1)</f>
        <v>0</v>
      </c>
      <c r="AM244" s="99">
        <f>IF(ISNA(MATCH($AH244,'Overlap Study'!$CG$186:$CG$233,0)),0,1)</f>
        <v>0</v>
      </c>
      <c r="AN244" s="97">
        <f>IF(ISNA(MATCH($AH244,'Overlap Study'!$BU$186:$BU$233,0)),0,1)</f>
        <v>0</v>
      </c>
      <c r="AO244" s="97">
        <f>IF(ISNA(MATCH(AH244,'Overlap Study'!BJ$186:BJ$233,0)),0,1)</f>
        <v>0</v>
      </c>
      <c r="AP244" s="97">
        <f>IF(ISNA(MATCH($AH244,'Overlap Study'!AZ$186:AZ$233,0)),0,1)</f>
        <v>0</v>
      </c>
      <c r="AQ244" s="97">
        <f>IF(ISNA(MATCH($AH244,'Overlap Study'!AT$186:AT$233,0)),0,1)</f>
        <v>0</v>
      </c>
      <c r="AR244" s="97">
        <f>IF(ISNA(MATCH($AH244,'Overlap Study'!AN$186:AN$233,0)),0,1)</f>
        <v>0</v>
      </c>
      <c r="AS244" s="97">
        <f>IF(ISNA(MATCH($AH244,'Overlap Study'!AH$186:AH$233,0)),0,1)</f>
        <v>0</v>
      </c>
      <c r="AT244" s="97">
        <f>IF(ISNA(MATCH(AH244,'Overlap Study'!$AB$186:$AB$233,0)),0,1)</f>
        <v>0</v>
      </c>
      <c r="AU244" s="97">
        <f>IF(ISNA(MATCH($AH244,'Overlap Study'!$V$186:$V$233,0)),0,1)</f>
        <v>0</v>
      </c>
      <c r="AV244" s="97">
        <f>IF(ISNA(MATCH($AH244,'Overlap Study'!$P$186:$P$233,0)),0,1)</f>
        <v>0</v>
      </c>
      <c r="AW244" s="97"/>
      <c r="AX244" s="106"/>
    </row>
    <row r="245" spans="12:50" x14ac:dyDescent="0.2">
      <c r="L245" s="118">
        <f t="shared" si="13"/>
        <v>244</v>
      </c>
      <c r="N245" s="105">
        <v>447</v>
      </c>
      <c r="O245" s="210">
        <f>SUM(P245:Y245)</f>
        <v>1</v>
      </c>
      <c r="P245" s="97">
        <f>IF(ISNA(MATCH(N245,'Overlap Study'!DY$62:DY$174,0)),0,1)</f>
        <v>0</v>
      </c>
      <c r="Q245" s="97">
        <f>IF(ISNA(MATCH(N245,'Overlap Study'!DJ$62:DJ$157,0)),0,1)</f>
        <v>0</v>
      </c>
      <c r="R245" s="99">
        <f>IF(ISNA(MATCH(N245,'Overlap Study'!CU$62:CU$157,0)),0,1)</f>
        <v>0</v>
      </c>
      <c r="S245" s="99">
        <f>IF(ISNA(MATCH(N245,'Overlap Study'!CG$62:CG$157,0)),0,1)</f>
        <v>0</v>
      </c>
      <c r="T245" s="97">
        <f>IF(ISNA(MATCH(N245,'Overlap Study'!BU$62:BU$157,0)),0,1)</f>
        <v>0</v>
      </c>
      <c r="U245" s="97">
        <f>IF(ISNA(MATCH(N245,'Overlap Study'!BJ$62:BJ$157,0)),0,1)</f>
        <v>0</v>
      </c>
      <c r="V245" s="97">
        <f>IF(ISNA(MATCH($N245,'Overlap Study'!AZ$62:AZ$157,0)),0,1)</f>
        <v>0</v>
      </c>
      <c r="W245" s="97">
        <f>IF(ISNA(MATCH($N245,'Overlap Study'!AT$62:AT$157,0)),0,1)</f>
        <v>0</v>
      </c>
      <c r="X245" s="97">
        <f>IF(ISNA(MATCH($N245,'Overlap Study'!AN$62:AN$157,0)),0,1)</f>
        <v>0</v>
      </c>
      <c r="Y245" s="106">
        <f>IF(ISNA(MATCH($N245,'Overlap Study'!AH$62:AH$157,0)),0,1)</f>
        <v>1</v>
      </c>
      <c r="Z245" s="97">
        <f>IF(ISNA(MATCH($N245,'Overlap Study'!AB$62:AB$157,0)),0,1)</f>
        <v>0</v>
      </c>
      <c r="AA245" s="97">
        <f>IF(ISNA(MATCH($N245,'Overlap Study'!V$62:V$157,0)),0,1)</f>
        <v>1</v>
      </c>
      <c r="AB245" s="97">
        <f>IF(ISNA(MATCH($N245,'Overlap Study'!P$62:P$157,0)),0,1)</f>
        <v>0</v>
      </c>
      <c r="AC245" s="97">
        <f>IF(ISNA(MATCH($N245,'Overlap Study'!H$53:H$132,0)),0,1)</f>
        <v>0</v>
      </c>
      <c r="AD245" s="106">
        <f>IF(ISNA(MATCH($N245,'Overlap Study'!B$53:B$100,0)),0,1)</f>
        <v>0</v>
      </c>
      <c r="AF245" s="98"/>
      <c r="AH245" s="164">
        <v>3476</v>
      </c>
      <c r="AI245" s="210">
        <f>SUM(AJ245:AS245)</f>
        <v>1</v>
      </c>
      <c r="AJ245" s="97">
        <f>IF(ISNA(MATCH($AH245,'Overlap Study'!$DY$186:$DY$245,0)),0,1)</f>
        <v>0</v>
      </c>
      <c r="AK245" s="97">
        <f>IF(ISNA(MATCH($AH245,'Overlap Study'!$DJ$186:$DJ$233,0)),0,1)</f>
        <v>1</v>
      </c>
      <c r="AL245" s="99">
        <f>IF(ISNA(MATCH($AH245,'Overlap Study'!$CU$186:$CU$233,0)),0,1)</f>
        <v>0</v>
      </c>
      <c r="AM245" s="99">
        <f>IF(ISNA(MATCH($AH245,'Overlap Study'!$CG$186:$CG$233,0)),0,1)</f>
        <v>0</v>
      </c>
      <c r="AN245" s="97">
        <f>IF(ISNA(MATCH($AH245,'Overlap Study'!$BU$186:$BU$233,0)),0,1)</f>
        <v>0</v>
      </c>
      <c r="AO245" s="97">
        <f>IF(ISNA(MATCH(AH245,'Overlap Study'!BJ$186:BJ$233,0)),0,1)</f>
        <v>0</v>
      </c>
      <c r="AP245" s="97">
        <f>IF(ISNA(MATCH($AH245,'Overlap Study'!AZ$186:AZ$233,0)),0,1)</f>
        <v>0</v>
      </c>
      <c r="AQ245" s="97">
        <f>IF(ISNA(MATCH($AH245,'Overlap Study'!AT$186:AT$233,0)),0,1)</f>
        <v>0</v>
      </c>
      <c r="AR245" s="97">
        <f>IF(ISNA(MATCH($AH245,'Overlap Study'!AN$186:AN$233,0)),0,1)</f>
        <v>0</v>
      </c>
      <c r="AS245" s="97">
        <f>IF(ISNA(MATCH($AH245,'Overlap Study'!AH$186:AH$233,0)),0,1)</f>
        <v>0</v>
      </c>
      <c r="AT245" s="97">
        <f>IF(ISNA(MATCH(AH245,'Overlap Study'!$AB$186:$AB$233,0)),0,1)</f>
        <v>0</v>
      </c>
      <c r="AU245" s="97">
        <f>IF(ISNA(MATCH($AH245,'Overlap Study'!$V$186:$V$233,0)),0,1)</f>
        <v>0</v>
      </c>
      <c r="AV245" s="97">
        <f>IF(ISNA(MATCH($AH245,'Overlap Study'!$P$186:$P$233,0)),0,1)</f>
        <v>0</v>
      </c>
      <c r="AW245" s="97"/>
      <c r="AX245" s="106"/>
    </row>
    <row r="246" spans="12:50" x14ac:dyDescent="0.2">
      <c r="L246" s="118">
        <f t="shared" si="13"/>
        <v>245</v>
      </c>
      <c r="N246" s="105">
        <v>451</v>
      </c>
      <c r="O246" s="210">
        <f>SUM(P246:Y246)</f>
        <v>1</v>
      </c>
      <c r="P246" s="97">
        <f>IF(ISNA(MATCH(N246,'Overlap Study'!DY$62:DY$174,0)),0,1)</f>
        <v>0</v>
      </c>
      <c r="Q246" s="97">
        <f>IF(ISNA(MATCH(N246,'Overlap Study'!DJ$62:DJ$157,0)),0,1)</f>
        <v>0</v>
      </c>
      <c r="R246" s="99">
        <f>IF(ISNA(MATCH(N246,'Overlap Study'!CU$62:CU$157,0)),0,1)</f>
        <v>0</v>
      </c>
      <c r="S246" s="99">
        <f>IF(ISNA(MATCH(N246,'Overlap Study'!CG$62:CG$157,0)),0,1)</f>
        <v>0</v>
      </c>
      <c r="T246" s="97">
        <f>IF(ISNA(MATCH(N246,'Overlap Study'!BU$62:BU$157,0)),0,1)</f>
        <v>0</v>
      </c>
      <c r="U246" s="97">
        <f>IF(ISNA(MATCH(N246,'Overlap Study'!BJ$62:BJ$157,0)),0,1)</f>
        <v>0</v>
      </c>
      <c r="V246" s="97">
        <f>IF(ISNA(MATCH($N246,'Overlap Study'!AZ$62:AZ$157,0)),0,1)</f>
        <v>0</v>
      </c>
      <c r="W246" s="97">
        <f>IF(ISNA(MATCH($N246,'Overlap Study'!AT$62:AT$157,0)),0,1)</f>
        <v>0</v>
      </c>
      <c r="X246" s="97">
        <f>IF(ISNA(MATCH($N246,'Overlap Study'!AN$62:AN$157,0)),0,1)</f>
        <v>1</v>
      </c>
      <c r="Y246" s="106">
        <f>IF(ISNA(MATCH($N246,'Overlap Study'!AH$62:AH$157,0)),0,1)</f>
        <v>0</v>
      </c>
      <c r="Z246" s="97">
        <f>IF(ISNA(MATCH($N246,'Overlap Study'!AB$62:AB$157,0)),0,1)</f>
        <v>0</v>
      </c>
      <c r="AA246" s="97">
        <f>IF(ISNA(MATCH($N246,'Overlap Study'!V$62:V$157,0)),0,1)</f>
        <v>0</v>
      </c>
      <c r="AB246" s="97">
        <f>IF(ISNA(MATCH($N246,'Overlap Study'!P$62:P$157,0)),0,1)</f>
        <v>0</v>
      </c>
      <c r="AC246" s="97">
        <f>IF(ISNA(MATCH($N246,'Overlap Study'!H$53:H$132,0)),0,1)</f>
        <v>0</v>
      </c>
      <c r="AD246" s="106">
        <f>IF(ISNA(MATCH($N246,'Overlap Study'!B$53:B$100,0)),0,1)</f>
        <v>0</v>
      </c>
      <c r="AF246" s="98"/>
      <c r="AH246" s="164">
        <v>3528</v>
      </c>
      <c r="AI246" s="210">
        <f>SUM(AJ246:AS246)</f>
        <v>1</v>
      </c>
      <c r="AJ246" s="97">
        <f>IF(ISNA(MATCH($AH246,'Overlap Study'!$DY$186:$DY$245,0)),0,1)</f>
        <v>0</v>
      </c>
      <c r="AK246" s="97">
        <f>IF(ISNA(MATCH($AH246,'Overlap Study'!$DJ$186:$DJ$233,0)),0,1)</f>
        <v>0</v>
      </c>
      <c r="AL246" s="99">
        <f>IF(ISNA(MATCH($AH246,'Overlap Study'!$CU$186:$CU$233,0)),0,1)</f>
        <v>1</v>
      </c>
      <c r="AM246" s="99">
        <f>IF(ISNA(MATCH($AH246,'Overlap Study'!$CG$186:$CG$233,0)),0,1)</f>
        <v>0</v>
      </c>
      <c r="AN246" s="97">
        <f>IF(ISNA(MATCH($AH246,'Overlap Study'!$BU$186:$BU$233,0)),0,1)</f>
        <v>0</v>
      </c>
      <c r="AO246" s="97">
        <f>IF(ISNA(MATCH(AH246,'Overlap Study'!BJ$186:BJ$233,0)),0,1)</f>
        <v>0</v>
      </c>
      <c r="AP246" s="97">
        <f>IF(ISNA(MATCH($AH246,'Overlap Study'!AZ$186:AZ$233,0)),0,1)</f>
        <v>0</v>
      </c>
      <c r="AQ246" s="97">
        <f>IF(ISNA(MATCH($AH246,'Overlap Study'!AT$186:AT$233,0)),0,1)</f>
        <v>0</v>
      </c>
      <c r="AR246" s="97">
        <f>IF(ISNA(MATCH($AH246,'Overlap Study'!AN$186:AN$233,0)),0,1)</f>
        <v>0</v>
      </c>
      <c r="AS246" s="97">
        <f>IF(ISNA(MATCH($AH246,'Overlap Study'!AH$186:AH$233,0)),0,1)</f>
        <v>0</v>
      </c>
      <c r="AT246" s="97">
        <f>IF(ISNA(MATCH(AH246,'Overlap Study'!$AB$186:$AB$233,0)),0,1)</f>
        <v>0</v>
      </c>
      <c r="AU246" s="97">
        <f>IF(ISNA(MATCH($AH246,'Overlap Study'!$V$186:$V$233,0)),0,1)</f>
        <v>0</v>
      </c>
      <c r="AV246" s="97">
        <f>IF(ISNA(MATCH($AH246,'Overlap Study'!$P$186:$P$233,0)),0,1)</f>
        <v>0</v>
      </c>
      <c r="AW246" s="97"/>
      <c r="AX246" s="106"/>
    </row>
    <row r="247" spans="12:50" x14ac:dyDescent="0.2">
      <c r="L247" s="118">
        <f t="shared" si="13"/>
        <v>246</v>
      </c>
      <c r="N247" s="204">
        <v>522</v>
      </c>
      <c r="O247" s="210">
        <f>SUM(P247:Y247)</f>
        <v>1</v>
      </c>
      <c r="P247" s="97">
        <f>IF(ISNA(MATCH(N247,'Overlap Study'!DY$62:DY$174,0)),0,1)</f>
        <v>0</v>
      </c>
      <c r="Q247" s="97">
        <f>IF(ISNA(MATCH(N247,'Overlap Study'!DJ$62:DJ$157,0)),0,1)</f>
        <v>0</v>
      </c>
      <c r="R247" s="99">
        <f>IF(ISNA(MATCH(N247,'Overlap Study'!CU$62:CU$157,0)),0,1)</f>
        <v>0</v>
      </c>
      <c r="S247" s="99">
        <f>IF(ISNA(MATCH(N247,'Overlap Study'!CG$62:CG$157,0)),0,1)</f>
        <v>0</v>
      </c>
      <c r="T247" s="97">
        <f>IF(ISNA(MATCH(N247,'Overlap Study'!BU$62:BU$157,0)),0,1)</f>
        <v>0</v>
      </c>
      <c r="U247" s="97">
        <f>IF(ISNA(MATCH(N247,'Overlap Study'!BJ$62:BJ$157,0)),0,1)</f>
        <v>0</v>
      </c>
      <c r="V247" s="97">
        <f>IF(ISNA(MATCH($N247,'Overlap Study'!AZ$62:AZ$157,0)),0,1)</f>
        <v>0</v>
      </c>
      <c r="W247" s="97">
        <f>IF(ISNA(MATCH($N247,'Overlap Study'!AT$62:AT$157,0)),0,1)</f>
        <v>0</v>
      </c>
      <c r="X247" s="97">
        <f>IF(ISNA(MATCH($N247,'Overlap Study'!AN$62:AN$157,0)),0,1)</f>
        <v>1</v>
      </c>
      <c r="Y247" s="106">
        <f>IF(ISNA(MATCH($N247,'Overlap Study'!AH$62:AH$157,0)),0,1)</f>
        <v>0</v>
      </c>
      <c r="Z247" s="97">
        <f>IF(ISNA(MATCH($N247,'Overlap Study'!AB$62:AB$157,0)),0,1)</f>
        <v>1</v>
      </c>
      <c r="AA247" s="97">
        <f>IF(ISNA(MATCH($N247,'Overlap Study'!V$62:V$157,0)),0,1)</f>
        <v>1</v>
      </c>
      <c r="AB247" s="97">
        <f>IF(ISNA(MATCH($N247,'Overlap Study'!P$62:P$157,0)),0,1)</f>
        <v>1</v>
      </c>
      <c r="AC247" s="97">
        <f>IF(ISNA(MATCH($N247,'Overlap Study'!H$53:H$132,0)),0,1)</f>
        <v>0</v>
      </c>
      <c r="AD247" s="106">
        <f>IF(ISNA(MATCH($N247,'Overlap Study'!B$53:B$100,0)),0,1)</f>
        <v>0</v>
      </c>
      <c r="AF247" s="98"/>
      <c r="AH247" s="164">
        <v>3747</v>
      </c>
      <c r="AI247" s="210">
        <f>SUM(AJ247:AS247)</f>
        <v>1</v>
      </c>
      <c r="AJ247" s="97">
        <f>IF(ISNA(MATCH($AH247,'Overlap Study'!$DY$186:$DY$245,0)),0,1)</f>
        <v>0</v>
      </c>
      <c r="AK247" s="97">
        <f>IF(ISNA(MATCH($AH247,'Overlap Study'!$DJ$186:$DJ$233,0)),0,1)</f>
        <v>0</v>
      </c>
      <c r="AL247" s="99">
        <f>IF(ISNA(MATCH($AH247,'Overlap Study'!$CU$186:$CU$233,0)),0,1)</f>
        <v>0</v>
      </c>
      <c r="AM247" s="99">
        <f>IF(ISNA(MATCH($AH247,'Overlap Study'!$CG$186:$CG$233,0)),0,1)</f>
        <v>1</v>
      </c>
      <c r="AN247" s="97">
        <f>IF(ISNA(MATCH($AH247,'Overlap Study'!$BU$186:$BU$233,0)),0,1)</f>
        <v>0</v>
      </c>
      <c r="AO247" s="97">
        <f>IF(ISNA(MATCH(AH247,'Overlap Study'!BJ$186:BJ$233,0)),0,1)</f>
        <v>0</v>
      </c>
      <c r="AP247" s="97">
        <f>IF(ISNA(MATCH($AH247,'Overlap Study'!AZ$186:AZ$233,0)),0,1)</f>
        <v>0</v>
      </c>
      <c r="AQ247" s="97">
        <f>IF(ISNA(MATCH($AH247,'Overlap Study'!AT$186:AT$233,0)),0,1)</f>
        <v>0</v>
      </c>
      <c r="AR247" s="97">
        <f>IF(ISNA(MATCH($AH247,'Overlap Study'!AN$186:AN$233,0)),0,1)</f>
        <v>0</v>
      </c>
      <c r="AS247" s="97">
        <f>IF(ISNA(MATCH($AH247,'Overlap Study'!AH$186:AH$233,0)),0,1)</f>
        <v>0</v>
      </c>
      <c r="AT247" s="97">
        <f>IF(ISNA(MATCH(AH247,'Overlap Study'!$AB$186:$AB$233,0)),0,1)</f>
        <v>0</v>
      </c>
      <c r="AU247" s="97">
        <f>IF(ISNA(MATCH($AH247,'Overlap Study'!$V$186:$V$233,0)),0,1)</f>
        <v>0</v>
      </c>
      <c r="AV247" s="97">
        <f>IF(ISNA(MATCH($AH247,'Overlap Study'!$P$186:$P$233,0)),0,1)</f>
        <v>0</v>
      </c>
      <c r="AW247" s="97"/>
      <c r="AX247" s="106"/>
    </row>
    <row r="248" spans="12:50" x14ac:dyDescent="0.2">
      <c r="L248" s="118">
        <f t="shared" si="13"/>
        <v>247</v>
      </c>
      <c r="N248" s="112">
        <v>527</v>
      </c>
      <c r="O248" s="210">
        <f>SUM(P248:Y248)</f>
        <v>1</v>
      </c>
      <c r="P248" s="97">
        <f>IF(ISNA(MATCH(N248,'Overlap Study'!DY$62:DY$174,0)),0,1)</f>
        <v>0</v>
      </c>
      <c r="Q248" s="97">
        <f>IF(ISNA(MATCH(N248,'Overlap Study'!DJ$62:DJ$157,0)),0,1)</f>
        <v>0</v>
      </c>
      <c r="R248" s="99">
        <f>IF(ISNA(MATCH(N248,'Overlap Study'!CU$62:CU$157,0)),0,1)</f>
        <v>0</v>
      </c>
      <c r="S248" s="99">
        <f>IF(ISNA(MATCH(N248,'Overlap Study'!CG$62:CG$157,0)),0,1)</f>
        <v>0</v>
      </c>
      <c r="T248" s="97">
        <f>IF(ISNA(MATCH(N248,'Overlap Study'!BU$62:BU$157,0)),0,1)</f>
        <v>0</v>
      </c>
      <c r="U248" s="97">
        <f>IF(ISNA(MATCH(N248,'Overlap Study'!BJ$62:BJ$157,0)),0,1)</f>
        <v>0</v>
      </c>
      <c r="V248" s="97">
        <f>IF(ISNA(MATCH($N248,'Overlap Study'!AZ$62:AZ$157,0)),0,1)</f>
        <v>1</v>
      </c>
      <c r="W248" s="97">
        <f>IF(ISNA(MATCH($N248,'Overlap Study'!AT$62:AT$157,0)),0,1)</f>
        <v>0</v>
      </c>
      <c r="X248" s="97">
        <f>IF(ISNA(MATCH($N248,'Overlap Study'!AN$62:AN$157,0)),0,1)</f>
        <v>0</v>
      </c>
      <c r="Y248" s="106">
        <f>IF(ISNA(MATCH($N248,'Overlap Study'!AH$62:AH$157,0)),0,1)</f>
        <v>0</v>
      </c>
      <c r="Z248" s="97">
        <f>IF(ISNA(MATCH($N248,'Overlap Study'!AB$62:AB$157,0)),0,1)</f>
        <v>0</v>
      </c>
      <c r="AA248" s="97">
        <f>IF(ISNA(MATCH($N248,'Overlap Study'!V$62:V$157,0)),0,1)</f>
        <v>0</v>
      </c>
      <c r="AB248" s="97">
        <f>IF(ISNA(MATCH($N248,'Overlap Study'!P$62:P$157,0)),0,1)</f>
        <v>0</v>
      </c>
      <c r="AC248" s="97">
        <f>IF(ISNA(MATCH($N248,'Overlap Study'!H$53:H$132,0)),0,1)</f>
        <v>0</v>
      </c>
      <c r="AD248" s="106">
        <f>IF(ISNA(MATCH($N248,'Overlap Study'!B$53:B$100,0)),0,1)</f>
        <v>0</v>
      </c>
      <c r="AF248" s="98"/>
      <c r="AH248" s="164">
        <v>3928</v>
      </c>
      <c r="AI248" s="210">
        <f>SUM(AJ248:AS248)</f>
        <v>1</v>
      </c>
      <c r="AJ248" s="97">
        <f>IF(ISNA(MATCH($AH248,'Overlap Study'!$DY$186:$DY$245,0)),0,1)</f>
        <v>1</v>
      </c>
      <c r="AK248" s="97">
        <f>IF(ISNA(MATCH($AH248,'Overlap Study'!$DJ$186:$DJ$233,0)),0,1)</f>
        <v>0</v>
      </c>
      <c r="AL248" s="99">
        <f>IF(ISNA(MATCH($AH248,'Overlap Study'!$CU$186:$CU$233,0)),0,1)</f>
        <v>0</v>
      </c>
      <c r="AM248" s="99">
        <f>IF(ISNA(MATCH($AH248,'Overlap Study'!$CG$186:$CG$233,0)),0,1)</f>
        <v>0</v>
      </c>
      <c r="AN248" s="97">
        <f>IF(ISNA(MATCH($AH248,'Overlap Study'!$BU$186:$BU$233,0)),0,1)</f>
        <v>0</v>
      </c>
      <c r="AO248" s="97">
        <f>IF(ISNA(MATCH(AH248,'Overlap Study'!BJ$186:BJ$233,0)),0,1)</f>
        <v>0</v>
      </c>
      <c r="AP248" s="97">
        <f>IF(ISNA(MATCH($AH248,'Overlap Study'!AZ$186:AZ$233,0)),0,1)</f>
        <v>0</v>
      </c>
      <c r="AQ248" s="97">
        <f>IF(ISNA(MATCH($AH248,'Overlap Study'!AT$186:AT$233,0)),0,1)</f>
        <v>0</v>
      </c>
      <c r="AR248" s="97">
        <f>IF(ISNA(MATCH($AH248,'Overlap Study'!AN$186:AN$233,0)),0,1)</f>
        <v>0</v>
      </c>
      <c r="AS248" s="97">
        <f>IF(ISNA(MATCH($AH248,'Overlap Study'!AH$186:AH$233,0)),0,1)</f>
        <v>0</v>
      </c>
      <c r="AT248" s="97">
        <f>IF(ISNA(MATCH(AH248,'Overlap Study'!$AB$186:$AB$233,0)),0,1)</f>
        <v>0</v>
      </c>
      <c r="AU248" s="97">
        <f>IF(ISNA(MATCH($AH248,'Overlap Study'!$V$186:$V$233,0)),0,1)</f>
        <v>0</v>
      </c>
      <c r="AV248" s="97">
        <f>IF(ISNA(MATCH($AH248,'Overlap Study'!$P$186:$P$233,0)),0,1)</f>
        <v>0</v>
      </c>
      <c r="AW248" s="97"/>
      <c r="AX248" s="106"/>
    </row>
    <row r="249" spans="12:50" x14ac:dyDescent="0.2">
      <c r="L249" s="118">
        <f t="shared" si="13"/>
        <v>248</v>
      </c>
      <c r="N249" s="112">
        <v>547</v>
      </c>
      <c r="O249" s="210">
        <f>SUM(P249:Y249)</f>
        <v>1</v>
      </c>
      <c r="P249" s="97">
        <f>IF(ISNA(MATCH(N249,'Overlap Study'!DY$62:DY$174,0)),0,1)</f>
        <v>0</v>
      </c>
      <c r="Q249" s="97">
        <f>IF(ISNA(MATCH(N249,'Overlap Study'!DJ$62:DJ$157,0)),0,1)</f>
        <v>0</v>
      </c>
      <c r="R249" s="99">
        <f>IF(ISNA(MATCH(N249,'Overlap Study'!CU$62:CU$157,0)),0,1)</f>
        <v>0</v>
      </c>
      <c r="S249" s="99">
        <f>IF(ISNA(MATCH(N249,'Overlap Study'!CG$62:CG$157,0)),0,1)</f>
        <v>0</v>
      </c>
      <c r="T249" s="97">
        <f>IF(ISNA(MATCH(N249,'Overlap Study'!BU$62:BU$157,0)),0,1)</f>
        <v>0</v>
      </c>
      <c r="U249" s="97">
        <f>IF(ISNA(MATCH(N249,'Overlap Study'!BJ$62:BJ$157,0)),0,1)</f>
        <v>0</v>
      </c>
      <c r="V249" s="97">
        <f>IF(ISNA(MATCH($N249,'Overlap Study'!AZ$62:AZ$157,0)),0,1)</f>
        <v>0</v>
      </c>
      <c r="W249" s="97">
        <f>IF(ISNA(MATCH($N249,'Overlap Study'!AT$62:AT$157,0)),0,1)</f>
        <v>0</v>
      </c>
      <c r="X249" s="97">
        <f>IF(ISNA(MATCH($N249,'Overlap Study'!AN$62:AN$157,0)),0,1)</f>
        <v>1</v>
      </c>
      <c r="Y249" s="106">
        <f>IF(ISNA(MATCH($N249,'Overlap Study'!AH$62:AH$157,0)),0,1)</f>
        <v>0</v>
      </c>
      <c r="Z249" s="97">
        <f>IF(ISNA(MATCH($N249,'Overlap Study'!AB$62:AB$157,0)),0,1)</f>
        <v>0</v>
      </c>
      <c r="AA249" s="97">
        <f>IF(ISNA(MATCH($N249,'Overlap Study'!V$62:V$157,0)),0,1)</f>
        <v>1</v>
      </c>
      <c r="AB249" s="97">
        <f>IF(ISNA(MATCH($N249,'Overlap Study'!P$62:P$157,0)),0,1)</f>
        <v>1</v>
      </c>
      <c r="AC249" s="97">
        <f>IF(ISNA(MATCH($N249,'Overlap Study'!H$53:H$132,0)),0,1)</f>
        <v>0</v>
      </c>
      <c r="AD249" s="106">
        <f>IF(ISNA(MATCH($N249,'Overlap Study'!B$53:B$100,0)),0,1)</f>
        <v>0</v>
      </c>
      <c r="AF249" s="98"/>
      <c r="AH249" s="164">
        <v>3990</v>
      </c>
      <c r="AI249" s="210">
        <f>SUM(AJ249:AS249)</f>
        <v>1</v>
      </c>
      <c r="AJ249" s="97">
        <f>IF(ISNA(MATCH($AH249,'Overlap Study'!$DY$186:$DY$245,0)),0,1)</f>
        <v>0</v>
      </c>
      <c r="AK249" s="97">
        <f>IF(ISNA(MATCH($AH249,'Overlap Study'!$DJ$186:$DJ$233,0)),0,1)</f>
        <v>1</v>
      </c>
      <c r="AL249" s="99">
        <f>IF(ISNA(MATCH($AH249,'Overlap Study'!$CU$186:$CU$233,0)),0,1)</f>
        <v>0</v>
      </c>
      <c r="AM249" s="99">
        <f>IF(ISNA(MATCH($AH249,'Overlap Study'!$CG$186:$CG$233,0)),0,1)</f>
        <v>0</v>
      </c>
      <c r="AN249" s="97">
        <f>IF(ISNA(MATCH($AH249,'Overlap Study'!$BU$186:$BU$233,0)),0,1)</f>
        <v>0</v>
      </c>
      <c r="AO249" s="97">
        <f>IF(ISNA(MATCH(AH249,'Overlap Study'!BJ$186:BJ$233,0)),0,1)</f>
        <v>0</v>
      </c>
      <c r="AP249" s="97">
        <f>IF(ISNA(MATCH($AH249,'Overlap Study'!AZ$186:AZ$233,0)),0,1)</f>
        <v>0</v>
      </c>
      <c r="AQ249" s="97">
        <f>IF(ISNA(MATCH($AH249,'Overlap Study'!AT$186:AT$233,0)),0,1)</f>
        <v>0</v>
      </c>
      <c r="AR249" s="97">
        <f>IF(ISNA(MATCH($AH249,'Overlap Study'!AN$186:AN$233,0)),0,1)</f>
        <v>0</v>
      </c>
      <c r="AS249" s="97">
        <f>IF(ISNA(MATCH($AH249,'Overlap Study'!AH$186:AH$233,0)),0,1)</f>
        <v>0</v>
      </c>
      <c r="AT249" s="97">
        <f>IF(ISNA(MATCH(AH249,'Overlap Study'!$AB$186:$AB$233,0)),0,1)</f>
        <v>0</v>
      </c>
      <c r="AU249" s="97">
        <f>IF(ISNA(MATCH($AH249,'Overlap Study'!$V$186:$V$233,0)),0,1)</f>
        <v>0</v>
      </c>
      <c r="AV249" s="97">
        <f>IF(ISNA(MATCH($AH249,'Overlap Study'!$P$186:$P$233,0)),0,1)</f>
        <v>0</v>
      </c>
      <c r="AW249" s="97"/>
      <c r="AX249" s="106"/>
    </row>
    <row r="250" spans="12:50" x14ac:dyDescent="0.2">
      <c r="L250" s="118">
        <f t="shared" si="13"/>
        <v>249</v>
      </c>
      <c r="N250" s="105">
        <v>555</v>
      </c>
      <c r="O250" s="210">
        <f>SUM(P250:Y250)</f>
        <v>1</v>
      </c>
      <c r="P250" s="97">
        <f>IF(ISNA(MATCH(N250,'Overlap Study'!DY$62:DY$174,0)),0,1)</f>
        <v>0</v>
      </c>
      <c r="Q250" s="97">
        <f>IF(ISNA(MATCH(N250,'Overlap Study'!DJ$62:DJ$157,0)),0,1)</f>
        <v>0</v>
      </c>
      <c r="R250" s="99">
        <f>IF(ISNA(MATCH(N250,'Overlap Study'!CU$62:CU$157,0)),0,1)</f>
        <v>0</v>
      </c>
      <c r="S250" s="99">
        <f>IF(ISNA(MATCH(N250,'Overlap Study'!CG$62:CG$157,0)),0,1)</f>
        <v>0</v>
      </c>
      <c r="T250" s="97">
        <f>IF(ISNA(MATCH(N250,'Overlap Study'!BU$62:BU$157,0)),0,1)</f>
        <v>0</v>
      </c>
      <c r="U250" s="97">
        <f>IF(ISNA(MATCH(N250,'Overlap Study'!BJ$62:BJ$157,0)),0,1)</f>
        <v>0</v>
      </c>
      <c r="V250" s="97">
        <f>IF(ISNA(MATCH($N250,'Overlap Study'!AZ$62:AZ$157,0)),0,1)</f>
        <v>1</v>
      </c>
      <c r="W250" s="97">
        <f>IF(ISNA(MATCH($N250,'Overlap Study'!AT$62:AT$157,0)),0,1)</f>
        <v>0</v>
      </c>
      <c r="X250" s="97">
        <f>IF(ISNA(MATCH($N250,'Overlap Study'!AN$62:AN$157,0)),0,1)</f>
        <v>0</v>
      </c>
      <c r="Y250" s="106">
        <f>IF(ISNA(MATCH($N250,'Overlap Study'!AH$62:AH$157,0)),0,1)</f>
        <v>0</v>
      </c>
      <c r="Z250" s="97">
        <f>IF(ISNA(MATCH($N250,'Overlap Study'!AB$62:AB$157,0)),0,1)</f>
        <v>0</v>
      </c>
      <c r="AA250" s="97">
        <f>IF(ISNA(MATCH($N250,'Overlap Study'!V$62:V$157,0)),0,1)</f>
        <v>1</v>
      </c>
      <c r="AB250" s="97">
        <f>IF(ISNA(MATCH($N250,'Overlap Study'!P$62:P$157,0)),0,1)</f>
        <v>0</v>
      </c>
      <c r="AC250" s="97">
        <f>IF(ISNA(MATCH($N250,'Overlap Study'!H$53:H$132,0)),0,1)</f>
        <v>0</v>
      </c>
      <c r="AD250" s="106">
        <f>IF(ISNA(MATCH($N250,'Overlap Study'!B$53:B$100,0)),0,1)</f>
        <v>0</v>
      </c>
      <c r="AF250" s="98"/>
      <c r="AH250" s="164">
        <v>3997</v>
      </c>
      <c r="AI250" s="210">
        <f>SUM(AJ250:AS250)</f>
        <v>1</v>
      </c>
      <c r="AJ250" s="97">
        <f>IF(ISNA(MATCH($AH250,'Overlap Study'!$DY$186:$DY$245,0)),0,1)</f>
        <v>0</v>
      </c>
      <c r="AK250" s="97">
        <f>IF(ISNA(MATCH($AH250,'Overlap Study'!$DJ$186:$DJ$233,0)),0,1)</f>
        <v>1</v>
      </c>
      <c r="AL250" s="99">
        <f>IF(ISNA(MATCH($AH250,'Overlap Study'!$CU$186:$CU$233,0)),0,1)</f>
        <v>0</v>
      </c>
      <c r="AM250" s="99">
        <f>IF(ISNA(MATCH($AH250,'Overlap Study'!$CG$186:$CG$233,0)),0,1)</f>
        <v>0</v>
      </c>
      <c r="AN250" s="97">
        <f>IF(ISNA(MATCH($AH250,'Overlap Study'!$BU$186:$BU$233,0)),0,1)</f>
        <v>0</v>
      </c>
      <c r="AO250" s="97">
        <f>IF(ISNA(MATCH(AH250,'Overlap Study'!BJ$186:BJ$233,0)),0,1)</f>
        <v>0</v>
      </c>
      <c r="AP250" s="97">
        <f>IF(ISNA(MATCH($AH250,'Overlap Study'!AZ$186:AZ$233,0)),0,1)</f>
        <v>0</v>
      </c>
      <c r="AQ250" s="97">
        <f>IF(ISNA(MATCH($AH250,'Overlap Study'!AT$186:AT$233,0)),0,1)</f>
        <v>0</v>
      </c>
      <c r="AR250" s="97">
        <f>IF(ISNA(MATCH($AH250,'Overlap Study'!AN$186:AN$233,0)),0,1)</f>
        <v>0</v>
      </c>
      <c r="AS250" s="97">
        <f>IF(ISNA(MATCH($AH250,'Overlap Study'!AH$186:AH$233,0)),0,1)</f>
        <v>0</v>
      </c>
      <c r="AT250" s="97">
        <f>IF(ISNA(MATCH(AH250,'Overlap Study'!$AB$186:$AB$233,0)),0,1)</f>
        <v>0</v>
      </c>
      <c r="AU250" s="97">
        <f>IF(ISNA(MATCH($AH250,'Overlap Study'!$V$186:$V$233,0)),0,1)</f>
        <v>0</v>
      </c>
      <c r="AV250" s="97">
        <f>IF(ISNA(MATCH($AH250,'Overlap Study'!$P$186:$P$233,0)),0,1)</f>
        <v>0</v>
      </c>
      <c r="AW250" s="97"/>
      <c r="AX250" s="106"/>
    </row>
    <row r="251" spans="12:50" x14ac:dyDescent="0.2">
      <c r="L251" s="118">
        <f t="shared" si="13"/>
        <v>250</v>
      </c>
      <c r="N251" s="107">
        <v>585</v>
      </c>
      <c r="O251" s="210">
        <f>SUM(P251:Y251)</f>
        <v>1</v>
      </c>
      <c r="P251" s="97">
        <f>IF(ISNA(MATCH(N251,'Overlap Study'!DY$62:DY$174,0)),0,1)</f>
        <v>0</v>
      </c>
      <c r="Q251" s="97">
        <f>IF(ISNA(MATCH(N251,'Overlap Study'!DJ$62:DJ$157,0)),0,1)</f>
        <v>0</v>
      </c>
      <c r="R251" s="99">
        <f>IF(ISNA(MATCH(N251,'Overlap Study'!CU$62:CU$157,0)),0,1)</f>
        <v>0</v>
      </c>
      <c r="S251" s="99">
        <f>IF(ISNA(MATCH(N251,'Overlap Study'!CG$62:CG$157,0)),0,1)</f>
        <v>0</v>
      </c>
      <c r="T251" s="97">
        <f>IF(ISNA(MATCH(N251,'Overlap Study'!BU$62:BU$157,0)),0,1)</f>
        <v>0</v>
      </c>
      <c r="U251" s="97">
        <f>IF(ISNA(MATCH(N251,'Overlap Study'!BJ$62:BJ$157,0)),0,1)</f>
        <v>0</v>
      </c>
      <c r="V251" s="97">
        <f>IF(ISNA(MATCH($N251,'Overlap Study'!AZ$62:AZ$157,0)),0,1)</f>
        <v>0</v>
      </c>
      <c r="W251" s="97">
        <f>IF(ISNA(MATCH($N251,'Overlap Study'!AT$62:AT$157,0)),0,1)</f>
        <v>0</v>
      </c>
      <c r="X251" s="97">
        <f>IF(ISNA(MATCH($N251,'Overlap Study'!AN$62:AN$157,0)),0,1)</f>
        <v>1</v>
      </c>
      <c r="Y251" s="106">
        <f>IF(ISNA(MATCH($N251,'Overlap Study'!AH$62:AH$157,0)),0,1)</f>
        <v>0</v>
      </c>
      <c r="Z251" s="97">
        <f>IF(ISNA(MATCH($N251,'Overlap Study'!AB$62:AB$157,0)),0,1)</f>
        <v>0</v>
      </c>
      <c r="AA251" s="97">
        <f>IF(ISNA(MATCH($N251,'Overlap Study'!V$62:V$157,0)),0,1)</f>
        <v>0</v>
      </c>
      <c r="AB251" s="97">
        <f>IF(ISNA(MATCH($N251,'Overlap Study'!P$62:P$157,0)),0,1)</f>
        <v>0</v>
      </c>
      <c r="AC251" s="97">
        <f>IF(ISNA(MATCH($N251,'Overlap Study'!H$53:H$132,0)),0,1)</f>
        <v>0</v>
      </c>
      <c r="AD251" s="106">
        <f>IF(ISNA(MATCH($N251,'Overlap Study'!B$53:B$100,0)),0,1)</f>
        <v>0</v>
      </c>
      <c r="AF251" s="98"/>
      <c r="AH251" s="164">
        <v>4143</v>
      </c>
      <c r="AI251" s="210">
        <f>SUM(AJ251:AS251)</f>
        <v>1</v>
      </c>
      <c r="AJ251" s="97">
        <f>IF(ISNA(MATCH($AH251,'Overlap Study'!$DY$186:$DY$245,0)),0,1)</f>
        <v>0</v>
      </c>
      <c r="AK251" s="97">
        <f>IF(ISNA(MATCH($AH251,'Overlap Study'!$DJ$186:$DJ$233,0)),0,1)</f>
        <v>0</v>
      </c>
      <c r="AL251" s="99">
        <f>IF(ISNA(MATCH($AH251,'Overlap Study'!$CU$186:$CU$233,0)),0,1)</f>
        <v>1</v>
      </c>
      <c r="AM251" s="99">
        <f>IF(ISNA(MATCH($AH251,'Overlap Study'!$CG$186:$CG$233,0)),0,1)</f>
        <v>0</v>
      </c>
      <c r="AN251" s="97">
        <f>IF(ISNA(MATCH($AH251,'Overlap Study'!$BU$186:$BU$233,0)),0,1)</f>
        <v>0</v>
      </c>
      <c r="AO251" s="97">
        <f>IF(ISNA(MATCH(AH251,'Overlap Study'!BJ$186:BJ$233,0)),0,1)</f>
        <v>0</v>
      </c>
      <c r="AP251" s="97">
        <f>IF(ISNA(MATCH($AH251,'Overlap Study'!AZ$186:AZ$233,0)),0,1)</f>
        <v>0</v>
      </c>
      <c r="AQ251" s="97">
        <f>IF(ISNA(MATCH($AH251,'Overlap Study'!AT$186:AT$233,0)),0,1)</f>
        <v>0</v>
      </c>
      <c r="AR251" s="97">
        <f>IF(ISNA(MATCH($AH251,'Overlap Study'!AN$186:AN$233,0)),0,1)</f>
        <v>0</v>
      </c>
      <c r="AS251" s="97">
        <f>IF(ISNA(MATCH($AH251,'Overlap Study'!AH$186:AH$233,0)),0,1)</f>
        <v>0</v>
      </c>
      <c r="AT251" s="97">
        <f>IF(ISNA(MATCH(AH251,'Overlap Study'!$AB$186:$AB$233,0)),0,1)</f>
        <v>0</v>
      </c>
      <c r="AU251" s="97">
        <f>IF(ISNA(MATCH($AH251,'Overlap Study'!$V$186:$V$233,0)),0,1)</f>
        <v>0</v>
      </c>
      <c r="AV251" s="97">
        <f>IF(ISNA(MATCH($AH251,'Overlap Study'!$P$186:$P$233,0)),0,1)</f>
        <v>0</v>
      </c>
      <c r="AW251" s="97"/>
      <c r="AX251" s="106"/>
    </row>
    <row r="252" spans="12:50" x14ac:dyDescent="0.2">
      <c r="L252" s="118">
        <f t="shared" si="13"/>
        <v>251</v>
      </c>
      <c r="N252" s="105">
        <v>612</v>
      </c>
      <c r="O252" s="210">
        <f>SUM(P252:Y252)</f>
        <v>1</v>
      </c>
      <c r="P252" s="97">
        <f>IF(ISNA(MATCH(N252,'Overlap Study'!DY$62:DY$174,0)),0,1)</f>
        <v>0</v>
      </c>
      <c r="Q252" s="97">
        <f>IF(ISNA(MATCH(N252,'Overlap Study'!DJ$62:DJ$157,0)),0,1)</f>
        <v>0</v>
      </c>
      <c r="R252" s="99">
        <f>IF(ISNA(MATCH(N252,'Overlap Study'!CU$62:CU$157,0)),0,1)</f>
        <v>0</v>
      </c>
      <c r="S252" s="99">
        <f>IF(ISNA(MATCH(N252,'Overlap Study'!CG$62:CG$157,0)),0,1)</f>
        <v>0</v>
      </c>
      <c r="T252" s="97">
        <f>IF(ISNA(MATCH(N252,'Overlap Study'!BU$62:BU$157,0)),0,1)</f>
        <v>0</v>
      </c>
      <c r="U252" s="97">
        <f>IF(ISNA(MATCH(N252,'Overlap Study'!BJ$62:BJ$157,0)),0,1)</f>
        <v>0</v>
      </c>
      <c r="V252" s="97">
        <f>IF(ISNA(MATCH($N252,'Overlap Study'!AZ$62:AZ$157,0)),0,1)</f>
        <v>1</v>
      </c>
      <c r="W252" s="97">
        <f>IF(ISNA(MATCH($N252,'Overlap Study'!AT$62:AT$157,0)),0,1)</f>
        <v>0</v>
      </c>
      <c r="X252" s="97">
        <f>IF(ISNA(MATCH($N252,'Overlap Study'!AN$62:AN$157,0)),0,1)</f>
        <v>0</v>
      </c>
      <c r="Y252" s="106">
        <f>IF(ISNA(MATCH($N252,'Overlap Study'!AH$62:AH$157,0)),0,1)</f>
        <v>0</v>
      </c>
      <c r="Z252" s="97">
        <f>IF(ISNA(MATCH($N252,'Overlap Study'!AB$62:AB$157,0)),0,1)</f>
        <v>0</v>
      </c>
      <c r="AA252" s="97">
        <f>IF(ISNA(MATCH($N252,'Overlap Study'!V$62:V$157,0)),0,1)</f>
        <v>0</v>
      </c>
      <c r="AB252" s="97">
        <f>IF(ISNA(MATCH($N252,'Overlap Study'!P$62:P$157,0)),0,1)</f>
        <v>0</v>
      </c>
      <c r="AC252" s="97">
        <f>IF(ISNA(MATCH($N252,'Overlap Study'!H$53:H$132,0)),0,1)</f>
        <v>0</v>
      </c>
      <c r="AD252" s="106">
        <f>IF(ISNA(MATCH($N252,'Overlap Study'!B$53:B$100,0)),0,1)</f>
        <v>0</v>
      </c>
      <c r="AF252" s="98"/>
      <c r="AH252" s="164">
        <v>4488</v>
      </c>
      <c r="AI252" s="210">
        <f>SUM(AJ252:AS252)</f>
        <v>1</v>
      </c>
      <c r="AJ252" s="97">
        <f>IF(ISNA(MATCH($AH252,'Overlap Study'!$DY$186:$DY$245,0)),0,1)</f>
        <v>1</v>
      </c>
      <c r="AK252" s="97">
        <f>IF(ISNA(MATCH($AH252,'Overlap Study'!$DJ$186:$DJ$233,0)),0,1)</f>
        <v>0</v>
      </c>
      <c r="AL252" s="99">
        <f>IF(ISNA(MATCH($AH252,'Overlap Study'!$CU$186:$CU$233,0)),0,1)</f>
        <v>0</v>
      </c>
      <c r="AM252" s="99">
        <f>IF(ISNA(MATCH($AH252,'Overlap Study'!$CG$186:$CG$233,0)),0,1)</f>
        <v>0</v>
      </c>
      <c r="AN252" s="97">
        <f>IF(ISNA(MATCH($AH252,'Overlap Study'!$BU$186:$BU$233,0)),0,1)</f>
        <v>0</v>
      </c>
      <c r="AO252" s="97">
        <f>IF(ISNA(MATCH(AH252,'Overlap Study'!BJ$186:BJ$233,0)),0,1)</f>
        <v>0</v>
      </c>
      <c r="AP252" s="97">
        <f>IF(ISNA(MATCH($AH252,'Overlap Study'!AZ$186:AZ$233,0)),0,1)</f>
        <v>0</v>
      </c>
      <c r="AQ252" s="97">
        <f>IF(ISNA(MATCH($AH252,'Overlap Study'!AT$186:AT$233,0)),0,1)</f>
        <v>0</v>
      </c>
      <c r="AR252" s="97">
        <f>IF(ISNA(MATCH($AH252,'Overlap Study'!AN$186:AN$233,0)),0,1)</f>
        <v>0</v>
      </c>
      <c r="AS252" s="97">
        <f>IF(ISNA(MATCH($AH252,'Overlap Study'!AH$186:AH$233,0)),0,1)</f>
        <v>0</v>
      </c>
      <c r="AT252" s="97">
        <f>IF(ISNA(MATCH(AH252,'Overlap Study'!$AB$186:$AB$233,0)),0,1)</f>
        <v>0</v>
      </c>
      <c r="AU252" s="97">
        <f>IF(ISNA(MATCH($AH252,'Overlap Study'!$V$186:$V$233,0)),0,1)</f>
        <v>0</v>
      </c>
      <c r="AV252" s="97">
        <f>IF(ISNA(MATCH($AH252,'Overlap Study'!$P$186:$P$233,0)),0,1)</f>
        <v>0</v>
      </c>
      <c r="AW252" s="97"/>
      <c r="AX252" s="106"/>
    </row>
    <row r="253" spans="12:50" x14ac:dyDescent="0.2">
      <c r="L253" s="118">
        <f t="shared" si="13"/>
        <v>252</v>
      </c>
      <c r="N253" s="108">
        <v>616</v>
      </c>
      <c r="O253" s="210">
        <f>SUM(P253:Y253)</f>
        <v>1</v>
      </c>
      <c r="P253" s="97">
        <f>IF(ISNA(MATCH(N253,'Overlap Study'!DY$62:DY$174,0)),0,1)</f>
        <v>0</v>
      </c>
      <c r="Q253" s="97">
        <f>IF(ISNA(MATCH(N253,'Overlap Study'!DJ$62:DJ$157,0)),0,1)</f>
        <v>0</v>
      </c>
      <c r="R253" s="99">
        <f>IF(ISNA(MATCH(N253,'Overlap Study'!CU$62:CU$157,0)),0,1)</f>
        <v>0</v>
      </c>
      <c r="S253" s="99">
        <f>IF(ISNA(MATCH(N253,'Overlap Study'!CG$62:CG$157,0)),0,1)</f>
        <v>0</v>
      </c>
      <c r="T253" s="97">
        <f>IF(ISNA(MATCH(N253,'Overlap Study'!BU$62:BU$157,0)),0,1)</f>
        <v>0</v>
      </c>
      <c r="U253" s="97">
        <f>IF(ISNA(MATCH(N253,'Overlap Study'!BJ$62:BJ$157,0)),0,1)</f>
        <v>0</v>
      </c>
      <c r="V253" s="97">
        <f>IF(ISNA(MATCH($N253,'Overlap Study'!AZ$62:AZ$157,0)),0,1)</f>
        <v>0</v>
      </c>
      <c r="W253" s="97">
        <f>IF(ISNA(MATCH($N253,'Overlap Study'!AT$62:AT$157,0)),0,1)</f>
        <v>0</v>
      </c>
      <c r="X253" s="97">
        <f>IF(ISNA(MATCH($N253,'Overlap Study'!AN$62:AN$157,0)),0,1)</f>
        <v>0</v>
      </c>
      <c r="Y253" s="106">
        <f>IF(ISNA(MATCH($N253,'Overlap Study'!AH$62:AH$157,0)),0,1)</f>
        <v>1</v>
      </c>
      <c r="Z253" s="97">
        <f>IF(ISNA(MATCH($N253,'Overlap Study'!AB$62:AB$157,0)),0,1)</f>
        <v>0</v>
      </c>
      <c r="AA253" s="97">
        <f>IF(ISNA(MATCH($N253,'Overlap Study'!V$62:V$157,0)),0,1)</f>
        <v>0</v>
      </c>
      <c r="AB253" s="97">
        <f>IF(ISNA(MATCH($N253,'Overlap Study'!P$62:P$157,0)),0,1)</f>
        <v>0</v>
      </c>
      <c r="AC253" s="97">
        <f>IF(ISNA(MATCH($N253,'Overlap Study'!H$53:H$132,0)),0,1)</f>
        <v>0</v>
      </c>
      <c r="AD253" s="106">
        <f>IF(ISNA(MATCH($N253,'Overlap Study'!B$53:B$100,0)),0,1)</f>
        <v>0</v>
      </c>
      <c r="AF253" s="98"/>
      <c r="AH253" s="164">
        <v>4814</v>
      </c>
      <c r="AI253" s="210">
        <f>SUM(AJ253:AS253)</f>
        <v>1</v>
      </c>
      <c r="AJ253" s="97">
        <f>IF(ISNA(MATCH($AH253,'Overlap Study'!$DY$186:$DY$245,0)),0,1)</f>
        <v>0</v>
      </c>
      <c r="AK253" s="97">
        <f>IF(ISNA(MATCH($AH253,'Overlap Study'!$DJ$186:$DJ$233,0)),0,1)</f>
        <v>1</v>
      </c>
      <c r="AL253" s="99">
        <f>IF(ISNA(MATCH($AH253,'Overlap Study'!$CU$186:$CU$233,0)),0,1)</f>
        <v>0</v>
      </c>
      <c r="AM253" s="99">
        <f>IF(ISNA(MATCH($AH253,'Overlap Study'!$CG$186:$CG$233,0)),0,1)</f>
        <v>0</v>
      </c>
      <c r="AN253" s="97">
        <f>IF(ISNA(MATCH($AH253,'Overlap Study'!$BU$186:$BU$233,0)),0,1)</f>
        <v>0</v>
      </c>
      <c r="AO253" s="97">
        <f>IF(ISNA(MATCH(AH253,'Overlap Study'!BJ$186:BJ$233,0)),0,1)</f>
        <v>0</v>
      </c>
      <c r="AP253" s="97">
        <f>IF(ISNA(MATCH($AH253,'Overlap Study'!AZ$186:AZ$233,0)),0,1)</f>
        <v>0</v>
      </c>
      <c r="AQ253" s="97">
        <f>IF(ISNA(MATCH($AH253,'Overlap Study'!AT$186:AT$233,0)),0,1)</f>
        <v>0</v>
      </c>
      <c r="AR253" s="97">
        <f>IF(ISNA(MATCH($AH253,'Overlap Study'!AN$186:AN$233,0)),0,1)</f>
        <v>0</v>
      </c>
      <c r="AS253" s="97">
        <f>IF(ISNA(MATCH($AH253,'Overlap Study'!AH$186:AH$233,0)),0,1)</f>
        <v>0</v>
      </c>
      <c r="AT253" s="97">
        <f>IF(ISNA(MATCH(AH253,'Overlap Study'!$AB$186:$AB$233,0)),0,1)</f>
        <v>0</v>
      </c>
      <c r="AU253" s="97">
        <f>IF(ISNA(MATCH($AH253,'Overlap Study'!$V$186:$V$233,0)),0,1)</f>
        <v>0</v>
      </c>
      <c r="AV253" s="97">
        <f>IF(ISNA(MATCH($AH253,'Overlap Study'!$P$186:$P$233,0)),0,1)</f>
        <v>0</v>
      </c>
      <c r="AW253" s="97"/>
      <c r="AX253" s="106"/>
    </row>
    <row r="254" spans="12:50" x14ac:dyDescent="0.2">
      <c r="L254" s="118">
        <f t="shared" si="13"/>
        <v>253</v>
      </c>
      <c r="N254" s="107">
        <v>639</v>
      </c>
      <c r="O254" s="210">
        <f>SUM(P254:Y254)</f>
        <v>1</v>
      </c>
      <c r="P254" s="97">
        <f>IF(ISNA(MATCH(N254,'Overlap Study'!DY$62:DY$174,0)),0,1)</f>
        <v>0</v>
      </c>
      <c r="Q254" s="97">
        <f>IF(ISNA(MATCH(N254,'Overlap Study'!DJ$62:DJ$157,0)),0,1)</f>
        <v>0</v>
      </c>
      <c r="R254" s="99">
        <f>IF(ISNA(MATCH(N254,'Overlap Study'!CU$62:CU$157,0)),0,1)</f>
        <v>1</v>
      </c>
      <c r="S254" s="99">
        <f>IF(ISNA(MATCH(N254,'Overlap Study'!CG$62:CG$157,0)),0,1)</f>
        <v>0</v>
      </c>
      <c r="T254" s="97">
        <f>IF(ISNA(MATCH(N254,'Overlap Study'!BU$62:BU$157,0)),0,1)</f>
        <v>0</v>
      </c>
      <c r="U254" s="97">
        <f>IF(ISNA(MATCH(N254,'Overlap Study'!BJ$62:BJ$157,0)),0,1)</f>
        <v>0</v>
      </c>
      <c r="V254" s="97">
        <f>IF(ISNA(MATCH($N254,'Overlap Study'!AZ$62:AZ$157,0)),0,1)</f>
        <v>0</v>
      </c>
      <c r="W254" s="97">
        <f>IF(ISNA(MATCH($N254,'Overlap Study'!AT$62:AT$157,0)),0,1)</f>
        <v>0</v>
      </c>
      <c r="X254" s="97">
        <f>IF(ISNA(MATCH($N254,'Overlap Study'!AN$62:AN$157,0)),0,1)</f>
        <v>0</v>
      </c>
      <c r="Y254" s="106">
        <f>IF(ISNA(MATCH($N254,'Overlap Study'!AH$62:AH$157,0)),0,1)</f>
        <v>0</v>
      </c>
      <c r="Z254" s="97">
        <f>IF(ISNA(MATCH($N254,'Overlap Study'!AB$62:AB$157,0)),0,1)</f>
        <v>0</v>
      </c>
      <c r="AA254" s="97">
        <f>IF(ISNA(MATCH($N254,'Overlap Study'!V$62:V$157,0)),0,1)</f>
        <v>0</v>
      </c>
      <c r="AB254" s="97">
        <f>IF(ISNA(MATCH($N254,'Overlap Study'!P$62:P$157,0)),0,1)</f>
        <v>1</v>
      </c>
      <c r="AC254" s="97">
        <f>IF(ISNA(MATCH($N254,'Overlap Study'!H$53:H$132,0)),0,1)</f>
        <v>0</v>
      </c>
      <c r="AD254" s="106">
        <f>IF(ISNA(MATCH($N254,'Overlap Study'!B$53:B$100,0)),0,1)</f>
        <v>0</v>
      </c>
      <c r="AF254" s="98"/>
      <c r="AH254" s="164">
        <v>4911</v>
      </c>
      <c r="AI254" s="210">
        <f>SUM(AJ254:AS254)</f>
        <v>1</v>
      </c>
      <c r="AJ254" s="97">
        <f>IF(ISNA(MATCH($AH254,'Overlap Study'!$DY$186:$DY$245,0)),0,1)</f>
        <v>1</v>
      </c>
      <c r="AK254" s="97">
        <f>IF(ISNA(MATCH($AH254,'Overlap Study'!$DJ$186:$DJ$233,0)),0,1)</f>
        <v>0</v>
      </c>
      <c r="AL254" s="99">
        <f>IF(ISNA(MATCH($AH254,'Overlap Study'!$CU$186:$CU$233,0)),0,1)</f>
        <v>0</v>
      </c>
      <c r="AM254" s="99">
        <f>IF(ISNA(MATCH($AH254,'Overlap Study'!$CG$186:$CG$233,0)),0,1)</f>
        <v>0</v>
      </c>
      <c r="AN254" s="97">
        <f>IF(ISNA(MATCH($AH254,'Overlap Study'!$BU$186:$BU$233,0)),0,1)</f>
        <v>0</v>
      </c>
      <c r="AO254" s="97">
        <f>IF(ISNA(MATCH(AH254,'Overlap Study'!BJ$186:BJ$233,0)),0,1)</f>
        <v>0</v>
      </c>
      <c r="AP254" s="97">
        <f>IF(ISNA(MATCH($AH254,'Overlap Study'!AZ$186:AZ$233,0)),0,1)</f>
        <v>0</v>
      </c>
      <c r="AQ254" s="97">
        <f>IF(ISNA(MATCH($AH254,'Overlap Study'!AT$186:AT$233,0)),0,1)</f>
        <v>0</v>
      </c>
      <c r="AR254" s="97">
        <f>IF(ISNA(MATCH($AH254,'Overlap Study'!AN$186:AN$233,0)),0,1)</f>
        <v>0</v>
      </c>
      <c r="AS254" s="97">
        <f>IF(ISNA(MATCH($AH254,'Overlap Study'!AH$186:AH$233,0)),0,1)</f>
        <v>0</v>
      </c>
      <c r="AT254" s="97">
        <f>IF(ISNA(MATCH(AH254,'Overlap Study'!$AB$186:$AB$233,0)),0,1)</f>
        <v>0</v>
      </c>
      <c r="AU254" s="97">
        <f>IF(ISNA(MATCH($AH254,'Overlap Study'!$V$186:$V$233,0)),0,1)</f>
        <v>0</v>
      </c>
      <c r="AV254" s="97">
        <f>IF(ISNA(MATCH($AH254,'Overlap Study'!$P$186:$P$233,0)),0,1)</f>
        <v>0</v>
      </c>
      <c r="AW254" s="97"/>
      <c r="AX254" s="106"/>
    </row>
    <row r="255" spans="12:50" x14ac:dyDescent="0.2">
      <c r="L255" s="118">
        <f t="shared" si="13"/>
        <v>254</v>
      </c>
      <c r="N255" s="105">
        <v>706</v>
      </c>
      <c r="O255" s="210">
        <f>SUM(P255:Y255)</f>
        <v>1</v>
      </c>
      <c r="P255" s="97">
        <f>IF(ISNA(MATCH(N255,'Overlap Study'!DY$62:DY$174,0)),0,1)</f>
        <v>0</v>
      </c>
      <c r="Q255" s="97">
        <f>IF(ISNA(MATCH(N255,'Overlap Study'!DJ$62:DJ$157,0)),0,1)</f>
        <v>0</v>
      </c>
      <c r="R255" s="99">
        <f>IF(ISNA(MATCH(N255,'Overlap Study'!CU$62:CU$157,0)),0,1)</f>
        <v>0</v>
      </c>
      <c r="S255" s="99">
        <f>IF(ISNA(MATCH(N255,'Overlap Study'!CG$62:CG$157,0)),0,1)</f>
        <v>0</v>
      </c>
      <c r="T255" s="97">
        <f>IF(ISNA(MATCH(N255,'Overlap Study'!BU$62:BU$157,0)),0,1)</f>
        <v>1</v>
      </c>
      <c r="U255" s="97">
        <f>IF(ISNA(MATCH(N255,'Overlap Study'!BJ$62:BJ$157,0)),0,1)</f>
        <v>0</v>
      </c>
      <c r="V255" s="97">
        <f>IF(ISNA(MATCH($N255,'Overlap Study'!AZ$62:AZ$157,0)),0,1)</f>
        <v>0</v>
      </c>
      <c r="W255" s="97">
        <f>IF(ISNA(MATCH($N255,'Overlap Study'!AT$62:AT$157,0)),0,1)</f>
        <v>0</v>
      </c>
      <c r="X255" s="97">
        <f>IF(ISNA(MATCH($N255,'Overlap Study'!AN$62:AN$157,0)),0,1)</f>
        <v>0</v>
      </c>
      <c r="Y255" s="106">
        <f>IF(ISNA(MATCH($N255,'Overlap Study'!AH$62:AH$157,0)),0,1)</f>
        <v>0</v>
      </c>
      <c r="Z255" s="97">
        <f>IF(ISNA(MATCH($N255,'Overlap Study'!AB$62:AB$157,0)),0,1)</f>
        <v>0</v>
      </c>
      <c r="AA255" s="97">
        <f>IF(ISNA(MATCH($N255,'Overlap Study'!V$62:V$157,0)),0,1)</f>
        <v>0</v>
      </c>
      <c r="AB255" s="97">
        <f>IF(ISNA(MATCH($N255,'Overlap Study'!P$62:P$157,0)),0,1)</f>
        <v>0</v>
      </c>
      <c r="AC255" s="97">
        <f>IF(ISNA(MATCH($N255,'Overlap Study'!H$53:H$132,0)),0,1)</f>
        <v>0</v>
      </c>
      <c r="AD255" s="106">
        <f>IF(ISNA(MATCH($N255,'Overlap Study'!B$53:B$100,0)),0,1)</f>
        <v>0</v>
      </c>
      <c r="AF255" s="98"/>
      <c r="AH255" s="164">
        <v>1</v>
      </c>
      <c r="AI255" s="210">
        <f>SUM(AJ255:AS255)</f>
        <v>0</v>
      </c>
      <c r="AJ255" s="97">
        <f>IF(ISNA(MATCH($AH255,'Overlap Study'!$DY$186:$DY$245,0)),0,1)</f>
        <v>0</v>
      </c>
      <c r="AK255" s="97">
        <f>IF(ISNA(MATCH($AH255,'Overlap Study'!$DJ$186:$DJ$233,0)),0,1)</f>
        <v>0</v>
      </c>
      <c r="AL255" s="99">
        <f>IF(ISNA(MATCH($AH255,'Overlap Study'!$CU$186:$CU$233,0)),0,1)</f>
        <v>0</v>
      </c>
      <c r="AM255" s="99">
        <f>IF(ISNA(MATCH($AH255,'Overlap Study'!$CG$186:$CG$233,0)),0,1)</f>
        <v>0</v>
      </c>
      <c r="AN255" s="97">
        <f>IF(ISNA(MATCH($AH255,'Overlap Study'!$BU$186:$BU$233,0)),0,1)</f>
        <v>0</v>
      </c>
      <c r="AO255" s="97">
        <f>IF(ISNA(MATCH(AH255,'Overlap Study'!BJ$186:BJ$233,0)),0,1)</f>
        <v>0</v>
      </c>
      <c r="AP255" s="97">
        <f>IF(ISNA(MATCH($AH255,'Overlap Study'!AZ$186:AZ$233,0)),0,1)</f>
        <v>0</v>
      </c>
      <c r="AQ255" s="97">
        <f>IF(ISNA(MATCH($AH255,'Overlap Study'!AT$186:AT$233,0)),0,1)</f>
        <v>0</v>
      </c>
      <c r="AR255" s="97">
        <f>IF(ISNA(MATCH($AH255,'Overlap Study'!AN$186:AN$233,0)),0,1)</f>
        <v>0</v>
      </c>
      <c r="AS255" s="97">
        <f>IF(ISNA(MATCH($AH255,'Overlap Study'!AH$186:AH$233,0)),0,1)</f>
        <v>0</v>
      </c>
      <c r="AT255" s="97">
        <f>IF(ISNA(MATCH(AH255,'Overlap Study'!$AB$186:$AB$233,0)),0,1)</f>
        <v>0</v>
      </c>
      <c r="AU255" s="97">
        <f>IF(ISNA(MATCH($AH255,'Overlap Study'!$V$186:$V$233,0)),0,1)</f>
        <v>0</v>
      </c>
      <c r="AV255" s="97">
        <f>IF(ISNA(MATCH($AH255,'Overlap Study'!$P$186:$P$233,0)),0,1)</f>
        <v>1</v>
      </c>
      <c r="AW255" s="97"/>
      <c r="AX255" s="106"/>
    </row>
    <row r="256" spans="12:50" x14ac:dyDescent="0.2">
      <c r="L256" s="118">
        <f t="shared" si="13"/>
        <v>255</v>
      </c>
      <c r="N256" s="105">
        <v>708</v>
      </c>
      <c r="O256" s="210">
        <f>SUM(P256:Y256)</f>
        <v>1</v>
      </c>
      <c r="P256" s="97">
        <f>IF(ISNA(MATCH(N256,'Overlap Study'!DY$62:DY$174,0)),0,1)</f>
        <v>0</v>
      </c>
      <c r="Q256" s="97">
        <f>IF(ISNA(MATCH(N256,'Overlap Study'!DJ$62:DJ$157,0)),0,1)</f>
        <v>0</v>
      </c>
      <c r="R256" s="99">
        <f>IF(ISNA(MATCH(N256,'Overlap Study'!CU$62:CU$157,0)),0,1)</f>
        <v>0</v>
      </c>
      <c r="S256" s="99">
        <f>IF(ISNA(MATCH(N256,'Overlap Study'!CG$62:CG$157,0)),0,1)</f>
        <v>0</v>
      </c>
      <c r="T256" s="97">
        <f>IF(ISNA(MATCH(N256,'Overlap Study'!BU$62:BU$157,0)),0,1)</f>
        <v>0</v>
      </c>
      <c r="U256" s="97">
        <f>IF(ISNA(MATCH(N256,'Overlap Study'!BJ$62:BJ$157,0)),0,1)</f>
        <v>1</v>
      </c>
      <c r="V256" s="97">
        <f>IF(ISNA(MATCH($N256,'Overlap Study'!AZ$62:AZ$157,0)),0,1)</f>
        <v>0</v>
      </c>
      <c r="W256" s="97">
        <f>IF(ISNA(MATCH($N256,'Overlap Study'!AT$62:AT$157,0)),0,1)</f>
        <v>0</v>
      </c>
      <c r="X256" s="97">
        <f>IF(ISNA(MATCH($N256,'Overlap Study'!AN$62:AN$157,0)),0,1)</f>
        <v>0</v>
      </c>
      <c r="Y256" s="106">
        <f>IF(ISNA(MATCH($N256,'Overlap Study'!AH$62:AH$157,0)),0,1)</f>
        <v>0</v>
      </c>
      <c r="Z256" s="97">
        <f>IF(ISNA(MATCH($N256,'Overlap Study'!AB$62:AB$157,0)),0,1)</f>
        <v>0</v>
      </c>
      <c r="AA256" s="97">
        <f>IF(ISNA(MATCH($N256,'Overlap Study'!V$62:V$157,0)),0,1)</f>
        <v>0</v>
      </c>
      <c r="AB256" s="97">
        <f>IF(ISNA(MATCH($N256,'Overlap Study'!P$62:P$157,0)),0,1)</f>
        <v>0</v>
      </c>
      <c r="AC256" s="97">
        <f>IF(ISNA(MATCH($N256,'Overlap Study'!H$53:H$132,0)),0,1)</f>
        <v>0</v>
      </c>
      <c r="AD256" s="106">
        <f>IF(ISNA(MATCH($N256,'Overlap Study'!B$53:B$100,0)),0,1)</f>
        <v>0</v>
      </c>
      <c r="AF256" s="98"/>
      <c r="AH256" s="164">
        <v>9</v>
      </c>
      <c r="AI256" s="210">
        <f>SUM(AJ256:AS256)</f>
        <v>0</v>
      </c>
      <c r="AJ256" s="97">
        <f>IF(ISNA(MATCH($AH256,'Overlap Study'!$DY$186:$DY$245,0)),0,1)</f>
        <v>0</v>
      </c>
      <c r="AK256" s="97">
        <f>IF(ISNA(MATCH($AH256,'Overlap Study'!$DJ$186:$DJ$233,0)),0,1)</f>
        <v>0</v>
      </c>
      <c r="AL256" s="99">
        <f>IF(ISNA(MATCH($AH256,'Overlap Study'!$CU$186:$CU$233,0)),0,1)</f>
        <v>0</v>
      </c>
      <c r="AM256" s="99">
        <f>IF(ISNA(MATCH($AH256,'Overlap Study'!$CG$186:$CG$233,0)),0,1)</f>
        <v>0</v>
      </c>
      <c r="AN256" s="97">
        <f>IF(ISNA(MATCH($AH256,'Overlap Study'!$BU$186:$BU$233,0)),0,1)</f>
        <v>0</v>
      </c>
      <c r="AO256" s="97">
        <f>IF(ISNA(MATCH(AH256,'Overlap Study'!BJ$186:BJ$233,0)),0,1)</f>
        <v>0</v>
      </c>
      <c r="AP256" s="97">
        <f>IF(ISNA(MATCH($AH256,'Overlap Study'!AZ$186:AZ$233,0)),0,1)</f>
        <v>0</v>
      </c>
      <c r="AQ256" s="97">
        <f>IF(ISNA(MATCH($AH256,'Overlap Study'!AT$186:AT$233,0)),0,1)</f>
        <v>0</v>
      </c>
      <c r="AR256" s="97">
        <f>IF(ISNA(MATCH($AH256,'Overlap Study'!AN$186:AN$233,0)),0,1)</f>
        <v>0</v>
      </c>
      <c r="AS256" s="97">
        <f>IF(ISNA(MATCH($AH256,'Overlap Study'!AH$186:AH$233,0)),0,1)</f>
        <v>0</v>
      </c>
      <c r="AT256" s="97">
        <f>IF(ISNA(MATCH(AH256,'Overlap Study'!$AB$186:$AB$233,0)),0,1)</f>
        <v>0</v>
      </c>
      <c r="AU256" s="97">
        <f>IF(ISNA(MATCH($AH256,'Overlap Study'!$V$186:$V$233,0)),0,1)</f>
        <v>1</v>
      </c>
      <c r="AV256" s="97">
        <f>IF(ISNA(MATCH($AH256,'Overlap Study'!$P$186:$P$233,0)),0,1)</f>
        <v>0</v>
      </c>
      <c r="AW256" s="97"/>
      <c r="AX256" s="106"/>
    </row>
    <row r="257" spans="12:50" x14ac:dyDescent="0.2">
      <c r="L257" s="118">
        <f t="shared" si="13"/>
        <v>256</v>
      </c>
      <c r="N257" s="105">
        <v>710</v>
      </c>
      <c r="O257" s="210">
        <f>SUM(P257:Y257)</f>
        <v>1</v>
      </c>
      <c r="P257" s="97">
        <f>IF(ISNA(MATCH(N257,'Overlap Study'!DY$62:DY$174,0)),0,1)</f>
        <v>0</v>
      </c>
      <c r="Q257" s="97">
        <f>IF(ISNA(MATCH(N257,'Overlap Study'!DJ$62:DJ$157,0)),0,1)</f>
        <v>0</v>
      </c>
      <c r="R257" s="99">
        <f>IF(ISNA(MATCH(N257,'Overlap Study'!CU$62:CU$157,0)),0,1)</f>
        <v>0</v>
      </c>
      <c r="S257" s="99">
        <f>IF(ISNA(MATCH(N257,'Overlap Study'!CG$62:CG$157,0)),0,1)</f>
        <v>0</v>
      </c>
      <c r="T257" s="97">
        <f>IF(ISNA(MATCH(N257,'Overlap Study'!BU$62:BU$157,0)),0,1)</f>
        <v>0</v>
      </c>
      <c r="U257" s="97">
        <f>IF(ISNA(MATCH(N257,'Overlap Study'!BJ$62:BJ$157,0)),0,1)</f>
        <v>0</v>
      </c>
      <c r="V257" s="97">
        <f>IF(ISNA(MATCH($N257,'Overlap Study'!AZ$62:AZ$157,0)),0,1)</f>
        <v>0</v>
      </c>
      <c r="W257" s="97">
        <f>IF(ISNA(MATCH($N257,'Overlap Study'!AT$62:AT$157,0)),0,1)</f>
        <v>0</v>
      </c>
      <c r="X257" s="97">
        <f>IF(ISNA(MATCH($N257,'Overlap Study'!AN$62:AN$157,0)),0,1)</f>
        <v>0</v>
      </c>
      <c r="Y257" s="106">
        <f>IF(ISNA(MATCH($N257,'Overlap Study'!AH$62:AH$157,0)),0,1)</f>
        <v>1</v>
      </c>
      <c r="Z257" s="97">
        <f>IF(ISNA(MATCH($N257,'Overlap Study'!AB$62:AB$157,0)),0,1)</f>
        <v>1</v>
      </c>
      <c r="AA257" s="97">
        <f>IF(ISNA(MATCH($N257,'Overlap Study'!V$62:V$157,0)),0,1)</f>
        <v>0</v>
      </c>
      <c r="AB257" s="97">
        <f>IF(ISNA(MATCH($N257,'Overlap Study'!P$62:P$157,0)),0,1)</f>
        <v>0</v>
      </c>
      <c r="AC257" s="97">
        <f>IF(ISNA(MATCH($N257,'Overlap Study'!H$53:H$132,0)),0,1)</f>
        <v>1</v>
      </c>
      <c r="AD257" s="106">
        <f>IF(ISNA(MATCH($N257,'Overlap Study'!B$53:B$100,0)),0,1)</f>
        <v>0</v>
      </c>
      <c r="AF257" s="98"/>
      <c r="AH257" s="166">
        <v>47</v>
      </c>
      <c r="AI257" s="210">
        <f>SUM(AJ257:AS257)</f>
        <v>0</v>
      </c>
      <c r="AJ257" s="97">
        <f>IF(ISNA(MATCH($AH257,'Overlap Study'!$DY$186:$DY$245,0)),0,1)</f>
        <v>0</v>
      </c>
      <c r="AK257" s="97">
        <f>IF(ISNA(MATCH($AH257,'Overlap Study'!$DJ$186:$DJ$233,0)),0,1)</f>
        <v>0</v>
      </c>
      <c r="AL257" s="99">
        <f>IF(ISNA(MATCH($AH257,'Overlap Study'!$CU$186:$CU$233,0)),0,1)</f>
        <v>0</v>
      </c>
      <c r="AM257" s="99">
        <f>IF(ISNA(MATCH($AH257,'Overlap Study'!$CG$186:$CG$233,0)),0,1)</f>
        <v>0</v>
      </c>
      <c r="AN257" s="97">
        <f>IF(ISNA(MATCH($AH257,'Overlap Study'!$BU$186:$BU$233,0)),0,1)</f>
        <v>0</v>
      </c>
      <c r="AO257" s="97">
        <f>IF(ISNA(MATCH(AH257,'Overlap Study'!BJ$186:BJ$233,0)),0,1)</f>
        <v>0</v>
      </c>
      <c r="AP257" s="97">
        <f>IF(ISNA(MATCH($AH257,'Overlap Study'!AZ$186:AZ$233,0)),0,1)</f>
        <v>0</v>
      </c>
      <c r="AQ257" s="97">
        <f>IF(ISNA(MATCH($AH257,'Overlap Study'!AT$186:AT$233,0)),0,1)</f>
        <v>0</v>
      </c>
      <c r="AR257" s="97">
        <f>IF(ISNA(MATCH($AH257,'Overlap Study'!AN$186:AN$233,0)),0,1)</f>
        <v>0</v>
      </c>
      <c r="AS257" s="97">
        <f>IF(ISNA(MATCH($AH257,'Overlap Study'!AH$186:AH$233,0)),0,1)</f>
        <v>0</v>
      </c>
      <c r="AT257" s="97">
        <f>IF(ISNA(MATCH(AH257,'Overlap Study'!$AB$186:$AB$233,0)),0,1)</f>
        <v>0</v>
      </c>
      <c r="AU257" s="97">
        <f>IF(ISNA(MATCH($AH257,'Overlap Study'!$V$186:$V$233,0)),0,1)</f>
        <v>1</v>
      </c>
      <c r="AV257" s="97">
        <f>IF(ISNA(MATCH($AH257,'Overlap Study'!$P$186:$P$233,0)),0,1)</f>
        <v>0</v>
      </c>
      <c r="AW257" s="97"/>
      <c r="AX257" s="106"/>
    </row>
    <row r="258" spans="12:50" x14ac:dyDescent="0.2">
      <c r="L258" s="118">
        <f t="shared" si="13"/>
        <v>257</v>
      </c>
      <c r="N258" s="105">
        <v>753</v>
      </c>
      <c r="O258" s="210">
        <f>SUM(P258:Y258)</f>
        <v>1</v>
      </c>
      <c r="P258" s="97">
        <f>IF(ISNA(MATCH(N258,'Overlap Study'!DY$62:DY$174,0)),0,1)</f>
        <v>0</v>
      </c>
      <c r="Q258" s="97">
        <f>IF(ISNA(MATCH(N258,'Overlap Study'!DJ$62:DJ$157,0)),0,1)</f>
        <v>0</v>
      </c>
      <c r="R258" s="99">
        <f>IF(ISNA(MATCH(N258,'Overlap Study'!CU$62:CU$157,0)),0,1)</f>
        <v>0</v>
      </c>
      <c r="S258" s="99">
        <f>IF(ISNA(MATCH(N258,'Overlap Study'!CG$62:CG$157,0)),0,1)</f>
        <v>0</v>
      </c>
      <c r="T258" s="97">
        <f>IF(ISNA(MATCH(N258,'Overlap Study'!BU$62:BU$157,0)),0,1)</f>
        <v>0</v>
      </c>
      <c r="U258" s="97">
        <f>IF(ISNA(MATCH(N258,'Overlap Study'!BJ$62:BJ$157,0)),0,1)</f>
        <v>0</v>
      </c>
      <c r="V258" s="97">
        <f>IF(ISNA(MATCH($N258,'Overlap Study'!AZ$62:AZ$157,0)),0,1)</f>
        <v>0</v>
      </c>
      <c r="W258" s="97">
        <f>IF(ISNA(MATCH($N258,'Overlap Study'!AT$62:AT$157,0)),0,1)</f>
        <v>0</v>
      </c>
      <c r="X258" s="97">
        <f>IF(ISNA(MATCH($N258,'Overlap Study'!AN$62:AN$157,0)),0,1)</f>
        <v>1</v>
      </c>
      <c r="Y258" s="106">
        <f>IF(ISNA(MATCH($N258,'Overlap Study'!AH$62:AH$157,0)),0,1)</f>
        <v>0</v>
      </c>
      <c r="Z258" s="97">
        <f>IF(ISNA(MATCH($N258,'Overlap Study'!AB$62:AB$157,0)),0,1)</f>
        <v>0</v>
      </c>
      <c r="AA258" s="97">
        <f>IF(ISNA(MATCH($N258,'Overlap Study'!V$62:V$157,0)),0,1)</f>
        <v>0</v>
      </c>
      <c r="AB258" s="97">
        <f>IF(ISNA(MATCH($N258,'Overlap Study'!P$62:P$157,0)),0,1)</f>
        <v>0</v>
      </c>
      <c r="AC258" s="97">
        <f>IF(ISNA(MATCH($N258,'Overlap Study'!H$53:H$132,0)),0,1)</f>
        <v>0</v>
      </c>
      <c r="AD258" s="106">
        <f>IF(ISNA(MATCH($N258,'Overlap Study'!B$53:B$100,0)),0,1)</f>
        <v>0</v>
      </c>
      <c r="AF258" s="98"/>
      <c r="AH258" s="164">
        <v>61</v>
      </c>
      <c r="AI258" s="210">
        <f>SUM(AJ258:AS258)</f>
        <v>0</v>
      </c>
      <c r="AJ258" s="97">
        <f>IF(ISNA(MATCH($AH258,'Overlap Study'!$DY$186:$DY$245,0)),0,1)</f>
        <v>0</v>
      </c>
      <c r="AK258" s="97">
        <f>IF(ISNA(MATCH($AH258,'Overlap Study'!$DJ$186:$DJ$233,0)),0,1)</f>
        <v>0</v>
      </c>
      <c r="AL258" s="99">
        <f>IF(ISNA(MATCH($AH258,'Overlap Study'!$CU$186:$CU$233,0)),0,1)</f>
        <v>0</v>
      </c>
      <c r="AM258" s="99">
        <f>IF(ISNA(MATCH($AH258,'Overlap Study'!$CG$186:$CG$233,0)),0,1)</f>
        <v>0</v>
      </c>
      <c r="AN258" s="97">
        <f>IF(ISNA(MATCH($AH258,'Overlap Study'!$BU$186:$BU$233,0)),0,1)</f>
        <v>0</v>
      </c>
      <c r="AO258" s="97">
        <f>IF(ISNA(MATCH(AH258,'Overlap Study'!BJ$186:BJ$233,0)),0,1)</f>
        <v>0</v>
      </c>
      <c r="AP258" s="97">
        <f>IF(ISNA(MATCH($AH258,'Overlap Study'!AZ$186:AZ$233,0)),0,1)</f>
        <v>0</v>
      </c>
      <c r="AQ258" s="97">
        <f>IF(ISNA(MATCH($AH258,'Overlap Study'!AT$186:AT$233,0)),0,1)</f>
        <v>0</v>
      </c>
      <c r="AR258" s="97">
        <f>IF(ISNA(MATCH($AH258,'Overlap Study'!AN$186:AN$233,0)),0,1)</f>
        <v>0</v>
      </c>
      <c r="AS258" s="97">
        <f>IF(ISNA(MATCH($AH258,'Overlap Study'!AH$186:AH$233,0)),0,1)</f>
        <v>0</v>
      </c>
      <c r="AT258" s="97">
        <f>IF(ISNA(MATCH(AH258,'Overlap Study'!$AB$186:$AB$233,0)),0,1)</f>
        <v>1</v>
      </c>
      <c r="AU258" s="97">
        <f>IF(ISNA(MATCH($AH258,'Overlap Study'!$V$186:$V$233,0)),0,1)</f>
        <v>0</v>
      </c>
      <c r="AV258" s="97">
        <f>IF(ISNA(MATCH($AH258,'Overlap Study'!$P$186:$P$233,0)),0,1)</f>
        <v>0</v>
      </c>
      <c r="AW258" s="97"/>
      <c r="AX258" s="106"/>
    </row>
    <row r="259" spans="12:50" x14ac:dyDescent="0.2">
      <c r="L259" s="118">
        <f t="shared" si="13"/>
        <v>258</v>
      </c>
      <c r="N259" s="112">
        <v>766</v>
      </c>
      <c r="O259" s="210">
        <f>SUM(P259:Y259)</f>
        <v>1</v>
      </c>
      <c r="P259" s="97">
        <f>IF(ISNA(MATCH(N259,'Overlap Study'!DY$62:DY$174,0)),0,1)</f>
        <v>0</v>
      </c>
      <c r="Q259" s="97">
        <f>IF(ISNA(MATCH(N259,'Overlap Study'!DJ$62:DJ$157,0)),0,1)</f>
        <v>0</v>
      </c>
      <c r="R259" s="99">
        <f>IF(ISNA(MATCH(N259,'Overlap Study'!CU$62:CU$157,0)),0,1)</f>
        <v>0</v>
      </c>
      <c r="S259" s="99">
        <f>IF(ISNA(MATCH(N259,'Overlap Study'!CG$62:CG$157,0)),0,1)</f>
        <v>0</v>
      </c>
      <c r="T259" s="97">
        <f>IF(ISNA(MATCH(N259,'Overlap Study'!BU$62:BU$157,0)),0,1)</f>
        <v>0</v>
      </c>
      <c r="U259" s="97">
        <f>IF(ISNA(MATCH(N259,'Overlap Study'!BJ$62:BJ$157,0)),0,1)</f>
        <v>0</v>
      </c>
      <c r="V259" s="97">
        <f>IF(ISNA(MATCH($N259,'Overlap Study'!AZ$62:AZ$157,0)),0,1)</f>
        <v>0</v>
      </c>
      <c r="W259" s="97">
        <f>IF(ISNA(MATCH($N259,'Overlap Study'!AT$62:AT$157,0)),0,1)</f>
        <v>0</v>
      </c>
      <c r="X259" s="97">
        <f>IF(ISNA(MATCH($N259,'Overlap Study'!AN$62:AN$157,0)),0,1)</f>
        <v>0</v>
      </c>
      <c r="Y259" s="106">
        <f>IF(ISNA(MATCH($N259,'Overlap Study'!AH$62:AH$157,0)),0,1)</f>
        <v>1</v>
      </c>
      <c r="Z259" s="97">
        <f>IF(ISNA(MATCH($N259,'Overlap Study'!AB$62:AB$157,0)),0,1)</f>
        <v>0</v>
      </c>
      <c r="AA259" s="97">
        <f>IF(ISNA(MATCH($N259,'Overlap Study'!V$62:V$157,0)),0,1)</f>
        <v>0</v>
      </c>
      <c r="AB259" s="97">
        <f>IF(ISNA(MATCH($N259,'Overlap Study'!P$62:P$157,0)),0,1)</f>
        <v>0</v>
      </c>
      <c r="AC259" s="97">
        <f>IF(ISNA(MATCH($N259,'Overlap Study'!H$53:H$132,0)),0,1)</f>
        <v>0</v>
      </c>
      <c r="AD259" s="106">
        <f>IF(ISNA(MATCH($N259,'Overlap Study'!B$53:B$100,0)),0,1)</f>
        <v>0</v>
      </c>
      <c r="AF259" s="98"/>
      <c r="AH259" s="166">
        <v>63</v>
      </c>
      <c r="AI259" s="210">
        <f>SUM(AJ259:AS259)</f>
        <v>0</v>
      </c>
      <c r="AJ259" s="97">
        <f>IF(ISNA(MATCH($AH259,'Overlap Study'!$DY$186:$DY$245,0)),0,1)</f>
        <v>0</v>
      </c>
      <c r="AK259" s="97">
        <f>IF(ISNA(MATCH($AH259,'Overlap Study'!$DJ$186:$DJ$233,0)),0,1)</f>
        <v>0</v>
      </c>
      <c r="AL259" s="99">
        <f>IF(ISNA(MATCH($AH259,'Overlap Study'!$CU$186:$CU$233,0)),0,1)</f>
        <v>0</v>
      </c>
      <c r="AM259" s="99">
        <f>IF(ISNA(MATCH($AH259,'Overlap Study'!$CG$186:$CG$233,0)),0,1)</f>
        <v>0</v>
      </c>
      <c r="AN259" s="97">
        <f>IF(ISNA(MATCH($AH259,'Overlap Study'!$BU$186:$BU$233,0)),0,1)</f>
        <v>0</v>
      </c>
      <c r="AO259" s="97">
        <f>IF(ISNA(MATCH(AH259,'Overlap Study'!BJ$186:BJ$233,0)),0,1)</f>
        <v>0</v>
      </c>
      <c r="AP259" s="97">
        <f>IF(ISNA(MATCH($AH259,'Overlap Study'!AZ$186:AZ$233,0)),0,1)</f>
        <v>0</v>
      </c>
      <c r="AQ259" s="97">
        <f>IF(ISNA(MATCH($AH259,'Overlap Study'!AT$186:AT$233,0)),0,1)</f>
        <v>0</v>
      </c>
      <c r="AR259" s="97">
        <f>IF(ISNA(MATCH($AH259,'Overlap Study'!AN$186:AN$233,0)),0,1)</f>
        <v>0</v>
      </c>
      <c r="AS259" s="97">
        <f>IF(ISNA(MATCH($AH259,'Overlap Study'!AH$186:AH$233,0)),0,1)</f>
        <v>0</v>
      </c>
      <c r="AT259" s="97">
        <f>IF(ISNA(MATCH(AH259,'Overlap Study'!$AB$186:$AB$233,0)),0,1)</f>
        <v>0</v>
      </c>
      <c r="AU259" s="97">
        <f>IF(ISNA(MATCH($AH259,'Overlap Study'!$V$186:$V$233,0)),0,1)</f>
        <v>0</v>
      </c>
      <c r="AV259" s="97">
        <f>IF(ISNA(MATCH($AH259,'Overlap Study'!$P$186:$P$233,0)),0,1)</f>
        <v>1</v>
      </c>
      <c r="AW259" s="97"/>
      <c r="AX259" s="106"/>
    </row>
    <row r="260" spans="12:50" x14ac:dyDescent="0.2">
      <c r="L260" s="118">
        <f t="shared" ref="L260:L323" si="14">L259+1</f>
        <v>259</v>
      </c>
      <c r="N260" s="112">
        <v>811</v>
      </c>
      <c r="O260" s="210">
        <f>SUM(P260:Y260)</f>
        <v>1</v>
      </c>
      <c r="P260" s="97">
        <f>IF(ISNA(MATCH(N260,'Overlap Study'!DY$62:DY$174,0)),0,1)</f>
        <v>0</v>
      </c>
      <c r="Q260" s="97">
        <f>IF(ISNA(MATCH(N260,'Overlap Study'!DJ$62:DJ$157,0)),0,1)</f>
        <v>0</v>
      </c>
      <c r="R260" s="99">
        <f>IF(ISNA(MATCH(N260,'Overlap Study'!CU$62:CU$157,0)),0,1)</f>
        <v>0</v>
      </c>
      <c r="S260" s="99">
        <f>IF(ISNA(MATCH(N260,'Overlap Study'!CG$62:CG$157,0)),0,1)</f>
        <v>0</v>
      </c>
      <c r="T260" s="97">
        <f>IF(ISNA(MATCH(N260,'Overlap Study'!BU$62:BU$157,0)),0,1)</f>
        <v>0</v>
      </c>
      <c r="U260" s="97">
        <f>IF(ISNA(MATCH(N260,'Overlap Study'!BJ$62:BJ$157,0)),0,1)</f>
        <v>0</v>
      </c>
      <c r="V260" s="97">
        <f>IF(ISNA(MATCH($N260,'Overlap Study'!AZ$62:AZ$157,0)),0,1)</f>
        <v>0</v>
      </c>
      <c r="W260" s="97">
        <f>IF(ISNA(MATCH($N260,'Overlap Study'!AT$62:AT$157,0)),0,1)</f>
        <v>1</v>
      </c>
      <c r="X260" s="97">
        <f>IF(ISNA(MATCH($N260,'Overlap Study'!AN$62:AN$157,0)),0,1)</f>
        <v>0</v>
      </c>
      <c r="Y260" s="106">
        <f>IF(ISNA(MATCH($N260,'Overlap Study'!AH$62:AH$157,0)),0,1)</f>
        <v>0</v>
      </c>
      <c r="Z260" s="97">
        <f>IF(ISNA(MATCH($N260,'Overlap Study'!AB$62:AB$157,0)),0,1)</f>
        <v>1</v>
      </c>
      <c r="AA260" s="97">
        <f>IF(ISNA(MATCH($N260,'Overlap Study'!V$62:V$157,0)),0,1)</f>
        <v>1</v>
      </c>
      <c r="AB260" s="97">
        <f>IF(ISNA(MATCH($N260,'Overlap Study'!P$62:P$157,0)),0,1)</f>
        <v>0</v>
      </c>
      <c r="AC260" s="97">
        <f>IF(ISNA(MATCH($N260,'Overlap Study'!H$53:H$132,0)),0,1)</f>
        <v>0</v>
      </c>
      <c r="AD260" s="106">
        <f>IF(ISNA(MATCH($N260,'Overlap Study'!B$53:B$100,0)),0,1)</f>
        <v>0</v>
      </c>
      <c r="AF260" s="98"/>
      <c r="AH260" s="164">
        <v>66</v>
      </c>
      <c r="AI260" s="210">
        <f>SUM(AJ260:AS260)</f>
        <v>0</v>
      </c>
      <c r="AJ260" s="97">
        <f>IF(ISNA(MATCH($AH260,'Overlap Study'!$DY$186:$DY$245,0)),0,1)</f>
        <v>0</v>
      </c>
      <c r="AK260" s="97">
        <f>IF(ISNA(MATCH($AH260,'Overlap Study'!$DJ$186:$DJ$233,0)),0,1)</f>
        <v>0</v>
      </c>
      <c r="AL260" s="99">
        <f>IF(ISNA(MATCH($AH260,'Overlap Study'!$CU$186:$CU$233,0)),0,1)</f>
        <v>0</v>
      </c>
      <c r="AM260" s="99">
        <f>IF(ISNA(MATCH($AH260,'Overlap Study'!$CG$186:$CG$233,0)),0,1)</f>
        <v>0</v>
      </c>
      <c r="AN260" s="97">
        <f>IF(ISNA(MATCH($AH260,'Overlap Study'!$BU$186:$BU$233,0)),0,1)</f>
        <v>0</v>
      </c>
      <c r="AO260" s="97">
        <f>IF(ISNA(MATCH(AH260,'Overlap Study'!BJ$186:BJ$233,0)),0,1)</f>
        <v>0</v>
      </c>
      <c r="AP260" s="97">
        <f>IF(ISNA(MATCH($AH260,'Overlap Study'!AZ$186:AZ$233,0)),0,1)</f>
        <v>0</v>
      </c>
      <c r="AQ260" s="97">
        <f>IF(ISNA(MATCH($AH260,'Overlap Study'!AT$186:AT$233,0)),0,1)</f>
        <v>0</v>
      </c>
      <c r="AR260" s="97">
        <f>IF(ISNA(MATCH($AH260,'Overlap Study'!AN$186:AN$233,0)),0,1)</f>
        <v>0</v>
      </c>
      <c r="AS260" s="97">
        <f>IF(ISNA(MATCH($AH260,'Overlap Study'!AH$186:AH$233,0)),0,1)</f>
        <v>0</v>
      </c>
      <c r="AT260" s="97">
        <f>IF(ISNA(MATCH(AH260,'Overlap Study'!$AB$186:$AB$233,0)),0,1)</f>
        <v>1</v>
      </c>
      <c r="AU260" s="97">
        <f>IF(ISNA(MATCH($AH260,'Overlap Study'!$V$186:$V$233,0)),0,1)</f>
        <v>0</v>
      </c>
      <c r="AV260" s="97">
        <f>IF(ISNA(MATCH($AH260,'Overlap Study'!$P$186:$P$233,0)),0,1)</f>
        <v>1</v>
      </c>
      <c r="AW260" s="97"/>
      <c r="AX260" s="106"/>
    </row>
    <row r="261" spans="12:50" x14ac:dyDescent="0.2">
      <c r="L261" s="118">
        <f t="shared" si="14"/>
        <v>260</v>
      </c>
      <c r="N261" s="105">
        <v>829</v>
      </c>
      <c r="O261" s="210">
        <f>SUM(P261:Y261)</f>
        <v>1</v>
      </c>
      <c r="P261" s="97">
        <f>IF(ISNA(MATCH(N261,'Overlap Study'!DY$62:DY$174,0)),0,1)</f>
        <v>0</v>
      </c>
      <c r="Q261" s="97">
        <f>IF(ISNA(MATCH(N261,'Overlap Study'!DJ$62:DJ$157,0)),0,1)</f>
        <v>1</v>
      </c>
      <c r="R261" s="99">
        <f>IF(ISNA(MATCH(N261,'Overlap Study'!CU$62:CU$157,0)),0,1)</f>
        <v>0</v>
      </c>
      <c r="S261" s="99">
        <f>IF(ISNA(MATCH(N261,'Overlap Study'!CG$62:CG$157,0)),0,1)</f>
        <v>0</v>
      </c>
      <c r="T261" s="97">
        <f>IF(ISNA(MATCH(N261,'Overlap Study'!BU$62:BU$157,0)),0,1)</f>
        <v>0</v>
      </c>
      <c r="U261" s="97">
        <f>IF(ISNA(MATCH(N261,'Overlap Study'!BJ$62:BJ$157,0)),0,1)</f>
        <v>0</v>
      </c>
      <c r="V261" s="97">
        <f>IF(ISNA(MATCH($N261,'Overlap Study'!AZ$62:AZ$157,0)),0,1)</f>
        <v>0</v>
      </c>
      <c r="W261" s="97">
        <f>IF(ISNA(MATCH($N261,'Overlap Study'!AT$62:AT$157,0)),0,1)</f>
        <v>0</v>
      </c>
      <c r="X261" s="97">
        <f>IF(ISNA(MATCH($N261,'Overlap Study'!AN$62:AN$157,0)),0,1)</f>
        <v>0</v>
      </c>
      <c r="Y261" s="106">
        <f>IF(ISNA(MATCH($N261,'Overlap Study'!AH$62:AH$157,0)),0,1)</f>
        <v>0</v>
      </c>
      <c r="Z261" s="97">
        <f>IF(ISNA(MATCH($N261,'Overlap Study'!AB$62:AB$157,0)),0,1)</f>
        <v>0</v>
      </c>
      <c r="AA261" s="97">
        <f>IF(ISNA(MATCH($N261,'Overlap Study'!V$62:V$157,0)),0,1)</f>
        <v>0</v>
      </c>
      <c r="AB261" s="97">
        <f>IF(ISNA(MATCH($N261,'Overlap Study'!P$62:P$157,0)),0,1)</f>
        <v>0</v>
      </c>
      <c r="AC261" s="97">
        <f>IF(ISNA(MATCH($N261,'Overlap Study'!H$53:H$132,0)),0,1)</f>
        <v>0</v>
      </c>
      <c r="AD261" s="106">
        <f>IF(ISNA(MATCH($N261,'Overlap Study'!B$53:B$100,0)),0,1)</f>
        <v>0</v>
      </c>
      <c r="AF261" s="98"/>
      <c r="AH261" s="164">
        <v>84</v>
      </c>
      <c r="AI261" s="210">
        <f>SUM(AJ261:AS261)</f>
        <v>0</v>
      </c>
      <c r="AJ261" s="97">
        <f>IF(ISNA(MATCH($AH261,'Overlap Study'!$DY$186:$DY$245,0)),0,1)</f>
        <v>0</v>
      </c>
      <c r="AK261" s="97">
        <f>IF(ISNA(MATCH($AH261,'Overlap Study'!$DJ$186:$DJ$233,0)),0,1)</f>
        <v>0</v>
      </c>
      <c r="AL261" s="99">
        <f>IF(ISNA(MATCH($AH261,'Overlap Study'!$CU$186:$CU$233,0)),0,1)</f>
        <v>0</v>
      </c>
      <c r="AM261" s="99">
        <f>IF(ISNA(MATCH($AH261,'Overlap Study'!$CG$186:$CG$233,0)),0,1)</f>
        <v>0</v>
      </c>
      <c r="AN261" s="97">
        <f>IF(ISNA(MATCH($AH261,'Overlap Study'!$BU$186:$BU$233,0)),0,1)</f>
        <v>0</v>
      </c>
      <c r="AO261" s="97">
        <f>IF(ISNA(MATCH(AH261,'Overlap Study'!BJ$186:BJ$233,0)),0,1)</f>
        <v>0</v>
      </c>
      <c r="AP261" s="97">
        <f>IF(ISNA(MATCH($AH261,'Overlap Study'!AZ$186:AZ$233,0)),0,1)</f>
        <v>0</v>
      </c>
      <c r="AQ261" s="97">
        <f>IF(ISNA(MATCH($AH261,'Overlap Study'!AT$186:AT$233,0)),0,1)</f>
        <v>0</v>
      </c>
      <c r="AR261" s="97">
        <f>IF(ISNA(MATCH($AH261,'Overlap Study'!AN$186:AN$233,0)),0,1)</f>
        <v>0</v>
      </c>
      <c r="AS261" s="97">
        <f>IF(ISNA(MATCH($AH261,'Overlap Study'!AH$186:AH$233,0)),0,1)</f>
        <v>0</v>
      </c>
      <c r="AT261" s="97">
        <f>IF(ISNA(MATCH(AH261,'Overlap Study'!$AB$186:$AB$233,0)),0,1)</f>
        <v>0</v>
      </c>
      <c r="AU261" s="97">
        <f>IF(ISNA(MATCH($AH261,'Overlap Study'!$V$186:$V$233,0)),0,1)</f>
        <v>0</v>
      </c>
      <c r="AV261" s="97">
        <f>IF(ISNA(MATCH($AH261,'Overlap Study'!$P$186:$P$233,0)),0,1)</f>
        <v>1</v>
      </c>
      <c r="AW261" s="97"/>
      <c r="AX261" s="106"/>
    </row>
    <row r="262" spans="12:50" x14ac:dyDescent="0.2">
      <c r="L262" s="118">
        <f t="shared" si="14"/>
        <v>261</v>
      </c>
      <c r="N262" s="105">
        <v>836</v>
      </c>
      <c r="O262" s="210">
        <f>SUM(P262:Y262)</f>
        <v>1</v>
      </c>
      <c r="P262" s="97">
        <f>IF(ISNA(MATCH(N262,'Overlap Study'!DY$62:DY$174,0)),0,1)</f>
        <v>1</v>
      </c>
      <c r="Q262" s="97">
        <f>IF(ISNA(MATCH(N262,'Overlap Study'!DJ$62:DJ$157,0)),0,1)</f>
        <v>0</v>
      </c>
      <c r="R262" s="99">
        <f>IF(ISNA(MATCH(N262,'Overlap Study'!CU$62:CU$157,0)),0,1)</f>
        <v>0</v>
      </c>
      <c r="S262" s="99">
        <f>IF(ISNA(MATCH(N262,'Overlap Study'!CG$62:CG$157,0)),0,1)</f>
        <v>0</v>
      </c>
      <c r="T262" s="97">
        <f>IF(ISNA(MATCH(N262,'Overlap Study'!BU$62:BU$157,0)),0,1)</f>
        <v>0</v>
      </c>
      <c r="U262" s="97">
        <f>IF(ISNA(MATCH(N262,'Overlap Study'!BJ$62:BJ$157,0)),0,1)</f>
        <v>0</v>
      </c>
      <c r="V262" s="97">
        <f>IF(ISNA(MATCH($N262,'Overlap Study'!AZ$62:AZ$157,0)),0,1)</f>
        <v>0</v>
      </c>
      <c r="W262" s="97">
        <f>IF(ISNA(MATCH($N262,'Overlap Study'!AT$62:AT$157,0)),0,1)</f>
        <v>0</v>
      </c>
      <c r="X262" s="97">
        <f>IF(ISNA(MATCH($N262,'Overlap Study'!AN$62:AN$157,0)),0,1)</f>
        <v>0</v>
      </c>
      <c r="Y262" s="106">
        <f>IF(ISNA(MATCH($N262,'Overlap Study'!AH$62:AH$157,0)),0,1)</f>
        <v>0</v>
      </c>
      <c r="Z262" s="97">
        <f>IF(ISNA(MATCH($N262,'Overlap Study'!AB$62:AB$157,0)),0,1)</f>
        <v>0</v>
      </c>
      <c r="AA262" s="97">
        <f>IF(ISNA(MATCH($N262,'Overlap Study'!V$62:V$157,0)),0,1)</f>
        <v>0</v>
      </c>
      <c r="AB262" s="97">
        <f>IF(ISNA(MATCH($N262,'Overlap Study'!P$62:P$157,0)),0,1)</f>
        <v>0</v>
      </c>
      <c r="AC262" s="97">
        <f>IF(ISNA(MATCH($N262,'Overlap Study'!H$53:H$132,0)),0,1)</f>
        <v>0</v>
      </c>
      <c r="AD262" s="106">
        <f>IF(ISNA(MATCH($N262,'Overlap Study'!B$53:B$100,0)),0,1)</f>
        <v>0</v>
      </c>
      <c r="AF262" s="98"/>
      <c r="AH262" s="164">
        <v>87</v>
      </c>
      <c r="AI262" s="210">
        <f>SUM(AJ262:AS262)</f>
        <v>0</v>
      </c>
      <c r="AJ262" s="97">
        <f>IF(ISNA(MATCH($AH262,'Overlap Study'!$DY$186:$DY$245,0)),0,1)</f>
        <v>0</v>
      </c>
      <c r="AK262" s="97">
        <f>IF(ISNA(MATCH($AH262,'Overlap Study'!$DJ$186:$DJ$233,0)),0,1)</f>
        <v>0</v>
      </c>
      <c r="AL262" s="99">
        <f>IF(ISNA(MATCH($AH262,'Overlap Study'!$CU$186:$CU$233,0)),0,1)</f>
        <v>0</v>
      </c>
      <c r="AM262" s="99">
        <f>IF(ISNA(MATCH($AH262,'Overlap Study'!$CG$186:$CG$233,0)),0,1)</f>
        <v>0</v>
      </c>
      <c r="AN262" s="97">
        <f>IF(ISNA(MATCH($AH262,'Overlap Study'!$BU$186:$BU$233,0)),0,1)</f>
        <v>0</v>
      </c>
      <c r="AO262" s="97">
        <f>IF(ISNA(MATCH(AH262,'Overlap Study'!BJ$186:BJ$233,0)),0,1)</f>
        <v>0</v>
      </c>
      <c r="AP262" s="97">
        <f>IF(ISNA(MATCH($AH262,'Overlap Study'!AZ$186:AZ$233,0)),0,1)</f>
        <v>0</v>
      </c>
      <c r="AQ262" s="97">
        <f>IF(ISNA(MATCH($AH262,'Overlap Study'!AT$186:AT$233,0)),0,1)</f>
        <v>0</v>
      </c>
      <c r="AR262" s="97">
        <f>IF(ISNA(MATCH($AH262,'Overlap Study'!AN$186:AN$233,0)),0,1)</f>
        <v>0</v>
      </c>
      <c r="AS262" s="97">
        <f>IF(ISNA(MATCH($AH262,'Overlap Study'!AH$186:AH$233,0)),0,1)</f>
        <v>0</v>
      </c>
      <c r="AT262" s="97">
        <f>IF(ISNA(MATCH(AH262,'Overlap Study'!$AB$186:$AB$233,0)),0,1)</f>
        <v>0</v>
      </c>
      <c r="AU262" s="97">
        <f>IF(ISNA(MATCH($AH262,'Overlap Study'!$V$186:$V$233,0)),0,1)</f>
        <v>1</v>
      </c>
      <c r="AV262" s="97">
        <f>IF(ISNA(MATCH($AH262,'Overlap Study'!$P$186:$P$233,0)),0,1)</f>
        <v>0</v>
      </c>
      <c r="AW262" s="97"/>
      <c r="AX262" s="106"/>
    </row>
    <row r="263" spans="12:50" x14ac:dyDescent="0.2">
      <c r="L263" s="118">
        <f t="shared" si="14"/>
        <v>262</v>
      </c>
      <c r="N263" s="204">
        <v>870</v>
      </c>
      <c r="O263" s="210">
        <f>SUM(P263:Y263)</f>
        <v>1</v>
      </c>
      <c r="P263" s="97">
        <f>IF(ISNA(MATCH(N263,'Overlap Study'!DY$62:DY$174,0)),0,1)</f>
        <v>0</v>
      </c>
      <c r="Q263" s="97">
        <f>IF(ISNA(MATCH(N263,'Overlap Study'!DJ$62:DJ$157,0)),0,1)</f>
        <v>0</v>
      </c>
      <c r="R263" s="99">
        <f>IF(ISNA(MATCH(N263,'Overlap Study'!CU$62:CU$157,0)),0,1)</f>
        <v>0</v>
      </c>
      <c r="S263" s="99">
        <f>IF(ISNA(MATCH(N263,'Overlap Study'!CG$62:CG$157,0)),0,1)</f>
        <v>0</v>
      </c>
      <c r="T263" s="97">
        <f>IF(ISNA(MATCH(N263,'Overlap Study'!BU$62:BU$157,0)),0,1)</f>
        <v>0</v>
      </c>
      <c r="U263" s="97">
        <f>IF(ISNA(MATCH(N263,'Overlap Study'!BJ$62:BJ$157,0)),0,1)</f>
        <v>1</v>
      </c>
      <c r="V263" s="97">
        <f>IF(ISNA(MATCH($N263,'Overlap Study'!AZ$62:AZ$157,0)),0,1)</f>
        <v>0</v>
      </c>
      <c r="W263" s="97">
        <f>IF(ISNA(MATCH($N263,'Overlap Study'!AT$62:AT$157,0)),0,1)</f>
        <v>0</v>
      </c>
      <c r="X263" s="97">
        <f>IF(ISNA(MATCH($N263,'Overlap Study'!AN$62:AN$157,0)),0,1)</f>
        <v>0</v>
      </c>
      <c r="Y263" s="106">
        <f>IF(ISNA(MATCH($N263,'Overlap Study'!AH$62:AH$157,0)),0,1)</f>
        <v>0</v>
      </c>
      <c r="Z263" s="97">
        <f>IF(ISNA(MATCH($N263,'Overlap Study'!AB$62:AB$157,0)),0,1)</f>
        <v>0</v>
      </c>
      <c r="AA263" s="97">
        <f>IF(ISNA(MATCH($N263,'Overlap Study'!V$62:V$157,0)),0,1)</f>
        <v>0</v>
      </c>
      <c r="AB263" s="97">
        <f>IF(ISNA(MATCH($N263,'Overlap Study'!P$62:P$157,0)),0,1)</f>
        <v>0</v>
      </c>
      <c r="AC263" s="97">
        <f>IF(ISNA(MATCH($N263,'Overlap Study'!H$53:H$132,0)),0,1)</f>
        <v>0</v>
      </c>
      <c r="AD263" s="106">
        <f>IF(ISNA(MATCH($N263,'Overlap Study'!B$53:B$100,0)),0,1)</f>
        <v>0</v>
      </c>
      <c r="AF263" s="98"/>
      <c r="AH263" s="164">
        <v>123</v>
      </c>
      <c r="AI263" s="210">
        <f>SUM(AJ263:AS263)</f>
        <v>0</v>
      </c>
      <c r="AJ263" s="97">
        <f>IF(ISNA(MATCH($AH263,'Overlap Study'!$DY$186:$DY$245,0)),0,1)</f>
        <v>0</v>
      </c>
      <c r="AK263" s="97">
        <f>IF(ISNA(MATCH($AH263,'Overlap Study'!$DJ$186:$DJ$233,0)),0,1)</f>
        <v>0</v>
      </c>
      <c r="AL263" s="99">
        <f>IF(ISNA(MATCH($AH263,'Overlap Study'!$CU$186:$CU$233,0)),0,1)</f>
        <v>0</v>
      </c>
      <c r="AM263" s="99">
        <f>IF(ISNA(MATCH($AH263,'Overlap Study'!$CG$186:$CG$233,0)),0,1)</f>
        <v>0</v>
      </c>
      <c r="AN263" s="97">
        <f>IF(ISNA(MATCH($AH263,'Overlap Study'!$BU$186:$BU$233,0)),0,1)</f>
        <v>0</v>
      </c>
      <c r="AO263" s="97">
        <f>IF(ISNA(MATCH(AH263,'Overlap Study'!BJ$186:BJ$233,0)),0,1)</f>
        <v>0</v>
      </c>
      <c r="AP263" s="97">
        <f>IF(ISNA(MATCH($AH263,'Overlap Study'!AZ$186:AZ$233,0)),0,1)</f>
        <v>0</v>
      </c>
      <c r="AQ263" s="97">
        <f>IF(ISNA(MATCH($AH263,'Overlap Study'!AT$186:AT$233,0)),0,1)</f>
        <v>0</v>
      </c>
      <c r="AR263" s="97">
        <f>IF(ISNA(MATCH($AH263,'Overlap Study'!AN$186:AN$233,0)),0,1)</f>
        <v>0</v>
      </c>
      <c r="AS263" s="97">
        <f>IF(ISNA(MATCH($AH263,'Overlap Study'!AH$186:AH$233,0)),0,1)</f>
        <v>0</v>
      </c>
      <c r="AT263" s="97">
        <f>IF(ISNA(MATCH(AH263,'Overlap Study'!$AB$186:$AB$233,0)),0,1)</f>
        <v>0</v>
      </c>
      <c r="AU263" s="97">
        <f>IF(ISNA(MATCH($AH263,'Overlap Study'!$V$186:$V$233,0)),0,1)</f>
        <v>1</v>
      </c>
      <c r="AV263" s="97">
        <f>IF(ISNA(MATCH($AH263,'Overlap Study'!$P$186:$P$233,0)),0,1)</f>
        <v>0</v>
      </c>
      <c r="AW263" s="97"/>
      <c r="AX263" s="106"/>
    </row>
    <row r="264" spans="12:50" x14ac:dyDescent="0.2">
      <c r="L264" s="118">
        <f t="shared" si="14"/>
        <v>263</v>
      </c>
      <c r="N264" s="105">
        <v>888</v>
      </c>
      <c r="O264" s="210">
        <f>SUM(P264:Y264)</f>
        <v>1</v>
      </c>
      <c r="P264" s="97">
        <f>IF(ISNA(MATCH(N264,'Overlap Study'!DY$62:DY$174,0)),0,1)</f>
        <v>0</v>
      </c>
      <c r="Q264" s="97">
        <f>IF(ISNA(MATCH(N264,'Overlap Study'!DJ$62:DJ$157,0)),0,1)</f>
        <v>0</v>
      </c>
      <c r="R264" s="99">
        <f>IF(ISNA(MATCH(N264,'Overlap Study'!CU$62:CU$157,0)),0,1)</f>
        <v>0</v>
      </c>
      <c r="S264" s="99">
        <f>IF(ISNA(MATCH(N264,'Overlap Study'!CG$62:CG$157,0)),0,1)</f>
        <v>0</v>
      </c>
      <c r="T264" s="97">
        <f>IF(ISNA(MATCH(N264,'Overlap Study'!BU$62:BU$157,0)),0,1)</f>
        <v>1</v>
      </c>
      <c r="U264" s="97">
        <f>IF(ISNA(MATCH(N264,'Overlap Study'!BJ$62:BJ$157,0)),0,1)</f>
        <v>0</v>
      </c>
      <c r="V264" s="97">
        <f>IF(ISNA(MATCH($N264,'Overlap Study'!AZ$62:AZ$157,0)),0,1)</f>
        <v>0</v>
      </c>
      <c r="W264" s="97">
        <f>IF(ISNA(MATCH($N264,'Overlap Study'!AT$62:AT$157,0)),0,1)</f>
        <v>0</v>
      </c>
      <c r="X264" s="97">
        <f>IF(ISNA(MATCH($N264,'Overlap Study'!AN$62:AN$157,0)),0,1)</f>
        <v>0</v>
      </c>
      <c r="Y264" s="106">
        <f>IF(ISNA(MATCH($N264,'Overlap Study'!AH$62:AH$157,0)),0,1)</f>
        <v>0</v>
      </c>
      <c r="Z264" s="97">
        <f>IF(ISNA(MATCH($N264,'Overlap Study'!AB$62:AB$157,0)),0,1)</f>
        <v>0</v>
      </c>
      <c r="AA264" s="97">
        <f>IF(ISNA(MATCH($N264,'Overlap Study'!V$62:V$157,0)),0,1)</f>
        <v>0</v>
      </c>
      <c r="AB264" s="97">
        <f>IF(ISNA(MATCH($N264,'Overlap Study'!P$62:P$157,0)),0,1)</f>
        <v>0</v>
      </c>
      <c r="AC264" s="97">
        <f>IF(ISNA(MATCH($N264,'Overlap Study'!H$53:H$132,0)),0,1)</f>
        <v>0</v>
      </c>
      <c r="AD264" s="106">
        <f>IF(ISNA(MATCH($N264,'Overlap Study'!B$53:B$100,0)),0,1)</f>
        <v>0</v>
      </c>
      <c r="AF264" s="98"/>
      <c r="AH264" s="166">
        <v>138</v>
      </c>
      <c r="AI264" s="210">
        <f>SUM(AJ264:AS264)</f>
        <v>0</v>
      </c>
      <c r="AJ264" s="97">
        <f>IF(ISNA(MATCH($AH264,'Overlap Study'!$DY$186:$DY$245,0)),0,1)</f>
        <v>0</v>
      </c>
      <c r="AK264" s="97">
        <f>IF(ISNA(MATCH($AH264,'Overlap Study'!$DJ$186:$DJ$233,0)),0,1)</f>
        <v>0</v>
      </c>
      <c r="AL264" s="99">
        <f>IF(ISNA(MATCH($AH264,'Overlap Study'!$CU$186:$CU$233,0)),0,1)</f>
        <v>0</v>
      </c>
      <c r="AM264" s="99">
        <f>IF(ISNA(MATCH($AH264,'Overlap Study'!$CG$186:$CG$233,0)),0,1)</f>
        <v>0</v>
      </c>
      <c r="AN264" s="97">
        <f>IF(ISNA(MATCH($AH264,'Overlap Study'!$BU$186:$BU$233,0)),0,1)</f>
        <v>0</v>
      </c>
      <c r="AO264" s="97">
        <f>IF(ISNA(MATCH(AH264,'Overlap Study'!BJ$186:BJ$233,0)),0,1)</f>
        <v>0</v>
      </c>
      <c r="AP264" s="97">
        <f>IF(ISNA(MATCH($AH264,'Overlap Study'!AZ$186:AZ$233,0)),0,1)</f>
        <v>0</v>
      </c>
      <c r="AQ264" s="97">
        <f>IF(ISNA(MATCH($AH264,'Overlap Study'!AT$186:AT$233,0)),0,1)</f>
        <v>0</v>
      </c>
      <c r="AR264" s="97">
        <f>IF(ISNA(MATCH($AH264,'Overlap Study'!AN$186:AN$233,0)),0,1)</f>
        <v>0</v>
      </c>
      <c r="AS264" s="97">
        <f>IF(ISNA(MATCH($AH264,'Overlap Study'!AH$186:AH$233,0)),0,1)</f>
        <v>0</v>
      </c>
      <c r="AT264" s="97">
        <f>IF(ISNA(MATCH(AH264,'Overlap Study'!$AB$186:$AB$233,0)),0,1)</f>
        <v>0</v>
      </c>
      <c r="AU264" s="97">
        <f>IF(ISNA(MATCH($AH264,'Overlap Study'!$V$186:$V$233,0)),0,1)</f>
        <v>0</v>
      </c>
      <c r="AV264" s="97">
        <f>IF(ISNA(MATCH($AH264,'Overlap Study'!$P$186:$P$233,0)),0,1)</f>
        <v>1</v>
      </c>
      <c r="AW264" s="97"/>
      <c r="AX264" s="106"/>
    </row>
    <row r="265" spans="12:50" x14ac:dyDescent="0.2">
      <c r="L265" s="118">
        <f t="shared" si="14"/>
        <v>264</v>
      </c>
      <c r="N265" s="105">
        <v>900</v>
      </c>
      <c r="O265" s="210">
        <f>SUM(P265:Y265)</f>
        <v>1</v>
      </c>
      <c r="P265" s="97">
        <f>IF(ISNA(MATCH(N265,'Overlap Study'!DY$62:DY$174,0)),0,1)</f>
        <v>1</v>
      </c>
      <c r="Q265" s="97">
        <f>IF(ISNA(MATCH(N265,'Overlap Study'!DJ$62:DJ$157,0)),0,1)</f>
        <v>0</v>
      </c>
      <c r="R265" s="99">
        <f>IF(ISNA(MATCH(N265,'Overlap Study'!CU$62:CU$157,0)),0,1)</f>
        <v>0</v>
      </c>
      <c r="S265" s="99">
        <f>IF(ISNA(MATCH(N265,'Overlap Study'!CG$62:CG$157,0)),0,1)</f>
        <v>0</v>
      </c>
      <c r="T265" s="97">
        <f>IF(ISNA(MATCH(N265,'Overlap Study'!BU$62:BU$157,0)),0,1)</f>
        <v>0</v>
      </c>
      <c r="U265" s="97">
        <f>IF(ISNA(MATCH(N265,'Overlap Study'!BJ$62:BJ$157,0)),0,1)</f>
        <v>0</v>
      </c>
      <c r="V265" s="97">
        <f>IF(ISNA(MATCH($N265,'Overlap Study'!AZ$62:AZ$157,0)),0,1)</f>
        <v>0</v>
      </c>
      <c r="W265" s="97">
        <f>IF(ISNA(MATCH($N265,'Overlap Study'!AT$62:AT$157,0)),0,1)</f>
        <v>0</v>
      </c>
      <c r="X265" s="97">
        <f>IF(ISNA(MATCH($N265,'Overlap Study'!AN$62:AN$157,0)),0,1)</f>
        <v>0</v>
      </c>
      <c r="Y265" s="106">
        <f>IF(ISNA(MATCH($N265,'Overlap Study'!AH$62:AH$157,0)),0,1)</f>
        <v>0</v>
      </c>
      <c r="Z265" s="97">
        <f>IF(ISNA(MATCH($N265,'Overlap Study'!AB$62:AB$157,0)),0,1)</f>
        <v>0</v>
      </c>
      <c r="AA265" s="97">
        <f>IF(ISNA(MATCH($N265,'Overlap Study'!V$62:V$157,0)),0,1)</f>
        <v>0</v>
      </c>
      <c r="AB265" s="97">
        <f>IF(ISNA(MATCH($N265,'Overlap Study'!P$62:P$157,0)),0,1)</f>
        <v>0</v>
      </c>
      <c r="AC265" s="97">
        <f>IF(ISNA(MATCH($N265,'Overlap Study'!H$53:H$132,0)),0,1)</f>
        <v>0</v>
      </c>
      <c r="AD265" s="106">
        <f>IF(ISNA(MATCH($N265,'Overlap Study'!B$53:B$100,0)),0,1)</f>
        <v>0</v>
      </c>
      <c r="AF265" s="98"/>
      <c r="AH265" s="164">
        <v>144</v>
      </c>
      <c r="AI265" s="210">
        <f>SUM(AJ265:AS265)</f>
        <v>0</v>
      </c>
      <c r="AJ265" s="97">
        <f>IF(ISNA(MATCH($AH265,'Overlap Study'!$DY$186:$DY$245,0)),0,1)</f>
        <v>0</v>
      </c>
      <c r="AK265" s="97">
        <f>IF(ISNA(MATCH($AH265,'Overlap Study'!$DJ$186:$DJ$233,0)),0,1)</f>
        <v>0</v>
      </c>
      <c r="AL265" s="99">
        <f>IF(ISNA(MATCH($AH265,'Overlap Study'!$CU$186:$CU$233,0)),0,1)</f>
        <v>0</v>
      </c>
      <c r="AM265" s="99">
        <f>IF(ISNA(MATCH($AH265,'Overlap Study'!$CG$186:$CG$233,0)),0,1)</f>
        <v>0</v>
      </c>
      <c r="AN265" s="97">
        <f>IF(ISNA(MATCH($AH265,'Overlap Study'!$BU$186:$BU$233,0)),0,1)</f>
        <v>0</v>
      </c>
      <c r="AO265" s="97">
        <f>IF(ISNA(MATCH(AH265,'Overlap Study'!BJ$186:BJ$233,0)),0,1)</f>
        <v>0</v>
      </c>
      <c r="AP265" s="97">
        <f>IF(ISNA(MATCH($AH265,'Overlap Study'!AZ$186:AZ$233,0)),0,1)</f>
        <v>0</v>
      </c>
      <c r="AQ265" s="97">
        <f>IF(ISNA(MATCH($AH265,'Overlap Study'!AT$186:AT$233,0)),0,1)</f>
        <v>0</v>
      </c>
      <c r="AR265" s="97">
        <f>IF(ISNA(MATCH($AH265,'Overlap Study'!AN$186:AN$233,0)),0,1)</f>
        <v>0</v>
      </c>
      <c r="AS265" s="97">
        <f>IF(ISNA(MATCH($AH265,'Overlap Study'!AH$186:AH$233,0)),0,1)</f>
        <v>0</v>
      </c>
      <c r="AT265" s="97">
        <f>IF(ISNA(MATCH(AH265,'Overlap Study'!$AB$186:$AB$233,0)),0,1)</f>
        <v>0</v>
      </c>
      <c r="AU265" s="97">
        <f>IF(ISNA(MATCH($AH265,'Overlap Study'!$V$186:$V$233,0)),0,1)</f>
        <v>0</v>
      </c>
      <c r="AV265" s="97">
        <f>IF(ISNA(MATCH($AH265,'Overlap Study'!$P$186:$P$233,0)),0,1)</f>
        <v>1</v>
      </c>
      <c r="AW265" s="97"/>
      <c r="AX265" s="106"/>
    </row>
    <row r="266" spans="12:50" x14ac:dyDescent="0.2">
      <c r="L266" s="118">
        <f t="shared" si="14"/>
        <v>265</v>
      </c>
      <c r="N266" s="112">
        <v>931</v>
      </c>
      <c r="O266" s="210">
        <f>SUM(P266:Y266)</f>
        <v>1</v>
      </c>
      <c r="P266" s="97">
        <f>IF(ISNA(MATCH(N266,'Overlap Study'!DY$62:DY$174,0)),0,1)</f>
        <v>0</v>
      </c>
      <c r="Q266" s="97">
        <f>IF(ISNA(MATCH(N266,'Overlap Study'!DJ$62:DJ$157,0)),0,1)</f>
        <v>0</v>
      </c>
      <c r="R266" s="99">
        <f>IF(ISNA(MATCH(N266,'Overlap Study'!CU$62:CU$157,0)),0,1)</f>
        <v>0</v>
      </c>
      <c r="S266" s="99">
        <f>IF(ISNA(MATCH(N266,'Overlap Study'!CG$62:CG$157,0)),0,1)</f>
        <v>0</v>
      </c>
      <c r="T266" s="97">
        <f>IF(ISNA(MATCH(N266,'Overlap Study'!BU$62:BU$157,0)),0,1)</f>
        <v>0</v>
      </c>
      <c r="U266" s="97">
        <f>IF(ISNA(MATCH(N266,'Overlap Study'!BJ$62:BJ$157,0)),0,1)</f>
        <v>1</v>
      </c>
      <c r="V266" s="97">
        <f>IF(ISNA(MATCH($N266,'Overlap Study'!AZ$62:AZ$157,0)),0,1)</f>
        <v>0</v>
      </c>
      <c r="W266" s="97">
        <f>IF(ISNA(MATCH($N266,'Overlap Study'!AT$62:AT$157,0)),0,1)</f>
        <v>0</v>
      </c>
      <c r="X266" s="97">
        <f>IF(ISNA(MATCH($N266,'Overlap Study'!AN$62:AN$157,0)),0,1)</f>
        <v>0</v>
      </c>
      <c r="Y266" s="106">
        <f>IF(ISNA(MATCH($N266,'Overlap Study'!AH$62:AH$157,0)),0,1)</f>
        <v>0</v>
      </c>
      <c r="Z266" s="97">
        <f>IF(ISNA(MATCH($N266,'Overlap Study'!AB$62:AB$157,0)),0,1)</f>
        <v>0</v>
      </c>
      <c r="AA266" s="97">
        <f>IF(ISNA(MATCH($N266,'Overlap Study'!V$62:V$157,0)),0,1)</f>
        <v>0</v>
      </c>
      <c r="AB266" s="97">
        <f>IF(ISNA(MATCH($N266,'Overlap Study'!P$62:P$157,0)),0,1)</f>
        <v>0</v>
      </c>
      <c r="AC266" s="97">
        <f>IF(ISNA(MATCH($N266,'Overlap Study'!H$53:H$132,0)),0,1)</f>
        <v>0</v>
      </c>
      <c r="AD266" s="106">
        <f>IF(ISNA(MATCH($N266,'Overlap Study'!B$53:B$100,0)),0,1)</f>
        <v>0</v>
      </c>
      <c r="AF266" s="98"/>
      <c r="AH266" s="164">
        <v>151</v>
      </c>
      <c r="AI266" s="210">
        <f>SUM(AJ266:AS266)</f>
        <v>0</v>
      </c>
      <c r="AJ266" s="97">
        <f>IF(ISNA(MATCH($AH266,'Overlap Study'!$DY$186:$DY$245,0)),0,1)</f>
        <v>0</v>
      </c>
      <c r="AK266" s="97">
        <f>IF(ISNA(MATCH($AH266,'Overlap Study'!$DJ$186:$DJ$233,0)),0,1)</f>
        <v>0</v>
      </c>
      <c r="AL266" s="99">
        <f>IF(ISNA(MATCH($AH266,'Overlap Study'!$CU$186:$CU$233,0)),0,1)</f>
        <v>0</v>
      </c>
      <c r="AM266" s="99">
        <f>IF(ISNA(MATCH($AH266,'Overlap Study'!$CG$186:$CG$233,0)),0,1)</f>
        <v>0</v>
      </c>
      <c r="AN266" s="97">
        <f>IF(ISNA(MATCH($AH266,'Overlap Study'!$BU$186:$BU$233,0)),0,1)</f>
        <v>0</v>
      </c>
      <c r="AO266" s="97">
        <f>IF(ISNA(MATCH(AH266,'Overlap Study'!BJ$186:BJ$233,0)),0,1)</f>
        <v>0</v>
      </c>
      <c r="AP266" s="97">
        <f>IF(ISNA(MATCH($AH266,'Overlap Study'!AZ$186:AZ$233,0)),0,1)</f>
        <v>0</v>
      </c>
      <c r="AQ266" s="97">
        <f>IF(ISNA(MATCH($AH266,'Overlap Study'!AT$186:AT$233,0)),0,1)</f>
        <v>0</v>
      </c>
      <c r="AR266" s="97">
        <f>IF(ISNA(MATCH($AH266,'Overlap Study'!AN$186:AN$233,0)),0,1)</f>
        <v>0</v>
      </c>
      <c r="AS266" s="97">
        <f>IF(ISNA(MATCH($AH266,'Overlap Study'!AH$186:AH$233,0)),0,1)</f>
        <v>0</v>
      </c>
      <c r="AT266" s="97">
        <f>IF(ISNA(MATCH(AH266,'Overlap Study'!$AB$186:$AB$233,0)),0,1)</f>
        <v>0</v>
      </c>
      <c r="AU266" s="97">
        <f>IF(ISNA(MATCH($AH266,'Overlap Study'!$V$186:$V$233,0)),0,1)</f>
        <v>0</v>
      </c>
      <c r="AV266" s="97">
        <f>IF(ISNA(MATCH($AH266,'Overlap Study'!$P$186:$P$233,0)),0,1)</f>
        <v>1</v>
      </c>
      <c r="AW266" s="97"/>
      <c r="AX266" s="106"/>
    </row>
    <row r="267" spans="12:50" x14ac:dyDescent="0.2">
      <c r="L267" s="118">
        <f t="shared" si="14"/>
        <v>266</v>
      </c>
      <c r="N267" s="105">
        <v>935</v>
      </c>
      <c r="O267" s="210">
        <f>SUM(P267:Y267)</f>
        <v>1</v>
      </c>
      <c r="P267" s="97">
        <f>IF(ISNA(MATCH(N267,'Overlap Study'!DY$62:DY$174,0)),0,1)</f>
        <v>0</v>
      </c>
      <c r="Q267" s="97">
        <f>IF(ISNA(MATCH(N267,'Overlap Study'!DJ$62:DJ$157,0)),0,1)</f>
        <v>0</v>
      </c>
      <c r="R267" s="99">
        <f>IF(ISNA(MATCH(N267,'Overlap Study'!CU$62:CU$157,0)),0,1)</f>
        <v>0</v>
      </c>
      <c r="S267" s="99">
        <f>IF(ISNA(MATCH(N267,'Overlap Study'!CG$62:CG$157,0)),0,1)</f>
        <v>1</v>
      </c>
      <c r="T267" s="97">
        <f>IF(ISNA(MATCH(N267,'Overlap Study'!BU$62:BU$157,0)),0,1)</f>
        <v>0</v>
      </c>
      <c r="U267" s="97">
        <f>IF(ISNA(MATCH(N267,'Overlap Study'!BJ$62:BJ$157,0)),0,1)</f>
        <v>0</v>
      </c>
      <c r="V267" s="97">
        <f>IF(ISNA(MATCH($N267,'Overlap Study'!AZ$62:AZ$157,0)),0,1)</f>
        <v>0</v>
      </c>
      <c r="W267" s="97">
        <f>IF(ISNA(MATCH($N267,'Overlap Study'!AT$62:AT$157,0)),0,1)</f>
        <v>0</v>
      </c>
      <c r="X267" s="97">
        <f>IF(ISNA(MATCH($N267,'Overlap Study'!AN$62:AN$157,0)),0,1)</f>
        <v>0</v>
      </c>
      <c r="Y267" s="106">
        <f>IF(ISNA(MATCH($N267,'Overlap Study'!AH$62:AH$157,0)),0,1)</f>
        <v>0</v>
      </c>
      <c r="Z267" s="97">
        <f>IF(ISNA(MATCH($N267,'Overlap Study'!AB$62:AB$157,0)),0,1)</f>
        <v>0</v>
      </c>
      <c r="AA267" s="97">
        <f>IF(ISNA(MATCH($N267,'Overlap Study'!V$62:V$157,0)),0,1)</f>
        <v>0</v>
      </c>
      <c r="AB267" s="97">
        <f>IF(ISNA(MATCH($N267,'Overlap Study'!P$62:P$157,0)),0,1)</f>
        <v>0</v>
      </c>
      <c r="AC267" s="97">
        <f>IF(ISNA(MATCH($N267,'Overlap Study'!H$53:H$132,0)),0,1)</f>
        <v>0</v>
      </c>
      <c r="AD267" s="106">
        <f>IF(ISNA(MATCH($N267,'Overlap Study'!B$53:B$100,0)),0,1)</f>
        <v>0</v>
      </c>
      <c r="AF267" s="98"/>
      <c r="AH267" s="164">
        <v>157</v>
      </c>
      <c r="AI267" s="210">
        <f>SUM(AJ267:AS267)</f>
        <v>0</v>
      </c>
      <c r="AJ267" s="97">
        <f>IF(ISNA(MATCH($AH267,'Overlap Study'!$DY$186:$DY$245,0)),0,1)</f>
        <v>0</v>
      </c>
      <c r="AK267" s="97">
        <f>IF(ISNA(MATCH($AH267,'Overlap Study'!$DJ$186:$DJ$233,0)),0,1)</f>
        <v>0</v>
      </c>
      <c r="AL267" s="99">
        <f>IF(ISNA(MATCH($AH267,'Overlap Study'!$CU$186:$CU$233,0)),0,1)</f>
        <v>0</v>
      </c>
      <c r="AM267" s="99">
        <f>IF(ISNA(MATCH($AH267,'Overlap Study'!$CG$186:$CG$233,0)),0,1)</f>
        <v>0</v>
      </c>
      <c r="AN267" s="97">
        <f>IF(ISNA(MATCH($AH267,'Overlap Study'!$BU$186:$BU$233,0)),0,1)</f>
        <v>0</v>
      </c>
      <c r="AO267" s="97">
        <f>IF(ISNA(MATCH(AH267,'Overlap Study'!BJ$186:BJ$233,0)),0,1)</f>
        <v>0</v>
      </c>
      <c r="AP267" s="97">
        <f>IF(ISNA(MATCH($AH267,'Overlap Study'!AZ$186:AZ$233,0)),0,1)</f>
        <v>0</v>
      </c>
      <c r="AQ267" s="97">
        <f>IF(ISNA(MATCH($AH267,'Overlap Study'!AT$186:AT$233,0)),0,1)</f>
        <v>0</v>
      </c>
      <c r="AR267" s="97">
        <f>IF(ISNA(MATCH($AH267,'Overlap Study'!AN$186:AN$233,0)),0,1)</f>
        <v>0</v>
      </c>
      <c r="AS267" s="97">
        <f>IF(ISNA(MATCH($AH267,'Overlap Study'!AH$186:AH$233,0)),0,1)</f>
        <v>0</v>
      </c>
      <c r="AT267" s="97">
        <f>IF(ISNA(MATCH(AH267,'Overlap Study'!$AB$186:$AB$233,0)),0,1)</f>
        <v>1</v>
      </c>
      <c r="AU267" s="97">
        <f>IF(ISNA(MATCH($AH267,'Overlap Study'!$V$186:$V$233,0)),0,1)</f>
        <v>0</v>
      </c>
      <c r="AV267" s="97">
        <f>IF(ISNA(MATCH($AH267,'Overlap Study'!$P$186:$P$233,0)),0,1)</f>
        <v>1</v>
      </c>
      <c r="AW267" s="97"/>
      <c r="AX267" s="106"/>
    </row>
    <row r="268" spans="12:50" x14ac:dyDescent="0.2">
      <c r="L268" s="118">
        <f t="shared" si="14"/>
        <v>267</v>
      </c>
      <c r="N268" s="112">
        <v>948</v>
      </c>
      <c r="O268" s="210">
        <f>SUM(P268:Y268)</f>
        <v>1</v>
      </c>
      <c r="P268" s="97">
        <f>IF(ISNA(MATCH(N268,'Overlap Study'!DY$62:DY$174,0)),0,1)</f>
        <v>0</v>
      </c>
      <c r="Q268" s="97">
        <f>IF(ISNA(MATCH(N268,'Overlap Study'!DJ$62:DJ$157,0)),0,1)</f>
        <v>1</v>
      </c>
      <c r="R268" s="99">
        <f>IF(ISNA(MATCH(N268,'Overlap Study'!CU$62:CU$157,0)),0,1)</f>
        <v>0</v>
      </c>
      <c r="S268" s="99">
        <f>IF(ISNA(MATCH(N268,'Overlap Study'!CG$62:CG$157,0)),0,1)</f>
        <v>0</v>
      </c>
      <c r="T268" s="97">
        <f>IF(ISNA(MATCH(N268,'Overlap Study'!BU$62:BU$157,0)),0,1)</f>
        <v>0</v>
      </c>
      <c r="U268" s="97">
        <f>IF(ISNA(MATCH(N268,'Overlap Study'!BJ$62:BJ$157,0)),0,1)</f>
        <v>0</v>
      </c>
      <c r="V268" s="97">
        <f>IF(ISNA(MATCH($N268,'Overlap Study'!AZ$62:AZ$157,0)),0,1)</f>
        <v>0</v>
      </c>
      <c r="W268" s="97">
        <f>IF(ISNA(MATCH($N268,'Overlap Study'!AT$62:AT$157,0)),0,1)</f>
        <v>0</v>
      </c>
      <c r="X268" s="97">
        <f>IF(ISNA(MATCH($N268,'Overlap Study'!AN$62:AN$157,0)),0,1)</f>
        <v>0</v>
      </c>
      <c r="Y268" s="106">
        <f>IF(ISNA(MATCH($N268,'Overlap Study'!AH$62:AH$157,0)),0,1)</f>
        <v>0</v>
      </c>
      <c r="Z268" s="97">
        <f>IF(ISNA(MATCH($N268,'Overlap Study'!AB$62:AB$157,0)),0,1)</f>
        <v>0</v>
      </c>
      <c r="AA268" s="97">
        <f>IF(ISNA(MATCH($N268,'Overlap Study'!V$62:V$157,0)),0,1)</f>
        <v>0</v>
      </c>
      <c r="AB268" s="97">
        <f>IF(ISNA(MATCH($N268,'Overlap Study'!P$62:P$157,0)),0,1)</f>
        <v>0</v>
      </c>
      <c r="AC268" s="97">
        <f>IF(ISNA(MATCH($N268,'Overlap Study'!H$53:H$132,0)),0,1)</f>
        <v>0</v>
      </c>
      <c r="AD268" s="106">
        <f>IF(ISNA(MATCH($N268,'Overlap Study'!B$53:B$100,0)),0,1)</f>
        <v>0</v>
      </c>
      <c r="AF268" s="98"/>
      <c r="AH268" s="164">
        <v>167</v>
      </c>
      <c r="AI268" s="210">
        <f>SUM(AJ268:AS268)</f>
        <v>0</v>
      </c>
      <c r="AJ268" s="97">
        <f>IF(ISNA(MATCH($AH268,'Overlap Study'!$DY$186:$DY$245,0)),0,1)</f>
        <v>0</v>
      </c>
      <c r="AK268" s="97">
        <f>IF(ISNA(MATCH($AH268,'Overlap Study'!$DJ$186:$DJ$233,0)),0,1)</f>
        <v>0</v>
      </c>
      <c r="AL268" s="99">
        <f>IF(ISNA(MATCH($AH268,'Overlap Study'!$CU$186:$CU$233,0)),0,1)</f>
        <v>0</v>
      </c>
      <c r="AM268" s="99">
        <f>IF(ISNA(MATCH($AH268,'Overlap Study'!$CG$186:$CG$233,0)),0,1)</f>
        <v>0</v>
      </c>
      <c r="AN268" s="97">
        <f>IF(ISNA(MATCH($AH268,'Overlap Study'!$BU$186:$BU$233,0)),0,1)</f>
        <v>0</v>
      </c>
      <c r="AO268" s="97">
        <f>IF(ISNA(MATCH(AH268,'Overlap Study'!BJ$186:BJ$233,0)),0,1)</f>
        <v>0</v>
      </c>
      <c r="AP268" s="97">
        <f>IF(ISNA(MATCH($AH268,'Overlap Study'!AZ$186:AZ$233,0)),0,1)</f>
        <v>0</v>
      </c>
      <c r="AQ268" s="97">
        <f>IF(ISNA(MATCH($AH268,'Overlap Study'!AT$186:AT$233,0)),0,1)</f>
        <v>0</v>
      </c>
      <c r="AR268" s="97">
        <f>IF(ISNA(MATCH($AH268,'Overlap Study'!AN$186:AN$233,0)),0,1)</f>
        <v>0</v>
      </c>
      <c r="AS268" s="97">
        <f>IF(ISNA(MATCH($AH268,'Overlap Study'!AH$186:AH$233,0)),0,1)</f>
        <v>0</v>
      </c>
      <c r="AT268" s="97">
        <f>IF(ISNA(MATCH(AH268,'Overlap Study'!$AB$186:$AB$233,0)),0,1)</f>
        <v>0</v>
      </c>
      <c r="AU268" s="97">
        <f>IF(ISNA(MATCH($AH268,'Overlap Study'!$V$186:$V$233,0)),0,1)</f>
        <v>1</v>
      </c>
      <c r="AV268" s="97">
        <f>IF(ISNA(MATCH($AH268,'Overlap Study'!$P$186:$P$233,0)),0,1)</f>
        <v>0</v>
      </c>
      <c r="AW268" s="97"/>
      <c r="AX268" s="106"/>
    </row>
    <row r="269" spans="12:50" x14ac:dyDescent="0.2">
      <c r="L269" s="118">
        <f t="shared" si="14"/>
        <v>268</v>
      </c>
      <c r="N269" s="112">
        <v>980</v>
      </c>
      <c r="O269" s="210">
        <f>SUM(P269:Y269)</f>
        <v>1</v>
      </c>
      <c r="P269" s="97">
        <f>IF(ISNA(MATCH(N269,'Overlap Study'!DY$62:DY$174,0)),0,1)</f>
        <v>0</v>
      </c>
      <c r="Q269" s="97">
        <f>IF(ISNA(MATCH(N269,'Overlap Study'!DJ$62:DJ$157,0)),0,1)</f>
        <v>0</v>
      </c>
      <c r="R269" s="99">
        <f>IF(ISNA(MATCH(N269,'Overlap Study'!CU$62:CU$157,0)),0,1)</f>
        <v>0</v>
      </c>
      <c r="S269" s="99">
        <f>IF(ISNA(MATCH(N269,'Overlap Study'!CG$62:CG$157,0)),0,1)</f>
        <v>0</v>
      </c>
      <c r="T269" s="97">
        <f>IF(ISNA(MATCH(N269,'Overlap Study'!BU$62:BU$157,0)),0,1)</f>
        <v>0</v>
      </c>
      <c r="U269" s="97">
        <f>IF(ISNA(MATCH(N269,'Overlap Study'!BJ$62:BJ$157,0)),0,1)</f>
        <v>0</v>
      </c>
      <c r="V269" s="97">
        <f>IF(ISNA(MATCH($N269,'Overlap Study'!AZ$62:AZ$157,0)),0,1)</f>
        <v>0</v>
      </c>
      <c r="W269" s="97">
        <f>IF(ISNA(MATCH($N269,'Overlap Study'!AT$62:AT$157,0)),0,1)</f>
        <v>0</v>
      </c>
      <c r="X269" s="97">
        <f>IF(ISNA(MATCH($N269,'Overlap Study'!AN$62:AN$157,0)),0,1)</f>
        <v>0</v>
      </c>
      <c r="Y269" s="106">
        <f>IF(ISNA(MATCH($N269,'Overlap Study'!AH$62:AH$157,0)),0,1)</f>
        <v>1</v>
      </c>
      <c r="Z269" s="97">
        <f>IF(ISNA(MATCH($N269,'Overlap Study'!AB$62:AB$157,0)),0,1)</f>
        <v>1</v>
      </c>
      <c r="AA269" s="97">
        <f>IF(ISNA(MATCH($N269,'Overlap Study'!V$62:V$157,0)),0,1)</f>
        <v>0</v>
      </c>
      <c r="AB269" s="97">
        <f>IF(ISNA(MATCH($N269,'Overlap Study'!P$62:P$157,0)),0,1)</f>
        <v>0</v>
      </c>
      <c r="AC269" s="97">
        <f>IF(ISNA(MATCH($N269,'Overlap Study'!H$53:H$132,0)),0,1)</f>
        <v>0</v>
      </c>
      <c r="AD269" s="106">
        <f>IF(ISNA(MATCH($N269,'Overlap Study'!B$53:B$100,0)),0,1)</f>
        <v>0</v>
      </c>
      <c r="AF269" s="98"/>
      <c r="AH269" s="164">
        <v>168</v>
      </c>
      <c r="AI269" s="210">
        <f>SUM(AJ269:AS269)</f>
        <v>0</v>
      </c>
      <c r="AJ269" s="97">
        <f>IF(ISNA(MATCH($AH269,'Overlap Study'!$DY$186:$DY$245,0)),0,1)</f>
        <v>0</v>
      </c>
      <c r="AK269" s="97">
        <f>IF(ISNA(MATCH($AH269,'Overlap Study'!$DJ$186:$DJ$233,0)),0,1)</f>
        <v>0</v>
      </c>
      <c r="AL269" s="99">
        <f>IF(ISNA(MATCH($AH269,'Overlap Study'!$CU$186:$CU$233,0)),0,1)</f>
        <v>0</v>
      </c>
      <c r="AM269" s="99">
        <f>IF(ISNA(MATCH($AH269,'Overlap Study'!$CG$186:$CG$233,0)),0,1)</f>
        <v>0</v>
      </c>
      <c r="AN269" s="97">
        <f>IF(ISNA(MATCH($AH269,'Overlap Study'!$BU$186:$BU$233,0)),0,1)</f>
        <v>0</v>
      </c>
      <c r="AO269" s="97">
        <f>IF(ISNA(MATCH(AH269,'Overlap Study'!BJ$186:BJ$233,0)),0,1)</f>
        <v>0</v>
      </c>
      <c r="AP269" s="97">
        <f>IF(ISNA(MATCH($AH269,'Overlap Study'!AZ$186:AZ$233,0)),0,1)</f>
        <v>0</v>
      </c>
      <c r="AQ269" s="97">
        <f>IF(ISNA(MATCH($AH269,'Overlap Study'!AT$186:AT$233,0)),0,1)</f>
        <v>0</v>
      </c>
      <c r="AR269" s="97">
        <f>IF(ISNA(MATCH($AH269,'Overlap Study'!AN$186:AN$233,0)),0,1)</f>
        <v>0</v>
      </c>
      <c r="AS269" s="97">
        <f>IF(ISNA(MATCH($AH269,'Overlap Study'!AH$186:AH$233,0)),0,1)</f>
        <v>0</v>
      </c>
      <c r="AT269" s="97">
        <f>IF(ISNA(MATCH(AH269,'Overlap Study'!$AB$186:$AB$233,0)),0,1)</f>
        <v>0</v>
      </c>
      <c r="AU269" s="97">
        <f>IF(ISNA(MATCH($AH269,'Overlap Study'!$V$186:$V$233,0)),0,1)</f>
        <v>0</v>
      </c>
      <c r="AV269" s="97">
        <f>IF(ISNA(MATCH($AH269,'Overlap Study'!$P$186:$P$233,0)),0,1)</f>
        <v>1</v>
      </c>
      <c r="AW269" s="97"/>
      <c r="AX269" s="106"/>
    </row>
    <row r="270" spans="12:50" x14ac:dyDescent="0.2">
      <c r="L270" s="118">
        <f t="shared" si="14"/>
        <v>269</v>
      </c>
      <c r="N270" s="105">
        <v>1002</v>
      </c>
      <c r="O270" s="210">
        <f>SUM(P270:Y270)</f>
        <v>1</v>
      </c>
      <c r="P270" s="97">
        <f>IF(ISNA(MATCH(N270,'Overlap Study'!DY$62:DY$174,0)),0,1)</f>
        <v>0</v>
      </c>
      <c r="Q270" s="97">
        <f>IF(ISNA(MATCH(N270,'Overlap Study'!DJ$62:DJ$157,0)),0,1)</f>
        <v>0</v>
      </c>
      <c r="R270" s="99">
        <f>IF(ISNA(MATCH(N270,'Overlap Study'!CU$62:CU$157,0)),0,1)</f>
        <v>0</v>
      </c>
      <c r="S270" s="99">
        <f>IF(ISNA(MATCH(N270,'Overlap Study'!CG$62:CG$157,0)),0,1)</f>
        <v>0</v>
      </c>
      <c r="T270" s="97">
        <f>IF(ISNA(MATCH(N270,'Overlap Study'!BU$62:BU$157,0)),0,1)</f>
        <v>0</v>
      </c>
      <c r="U270" s="97">
        <f>IF(ISNA(MATCH(N270,'Overlap Study'!BJ$62:BJ$157,0)),0,1)</f>
        <v>1</v>
      </c>
      <c r="V270" s="97">
        <f>IF(ISNA(MATCH($N270,'Overlap Study'!AZ$62:AZ$157,0)),0,1)</f>
        <v>0</v>
      </c>
      <c r="W270" s="97">
        <f>IF(ISNA(MATCH($N270,'Overlap Study'!AT$62:AT$157,0)),0,1)</f>
        <v>0</v>
      </c>
      <c r="X270" s="97">
        <f>IF(ISNA(MATCH($N270,'Overlap Study'!AN$62:AN$157,0)),0,1)</f>
        <v>0</v>
      </c>
      <c r="Y270" s="106">
        <f>IF(ISNA(MATCH($N270,'Overlap Study'!AH$62:AH$157,0)),0,1)</f>
        <v>0</v>
      </c>
      <c r="Z270" s="97">
        <f>IF(ISNA(MATCH($N270,'Overlap Study'!AB$62:AB$157,0)),0,1)</f>
        <v>0</v>
      </c>
      <c r="AA270" s="97">
        <f>IF(ISNA(MATCH($N270,'Overlap Study'!V$62:V$157,0)),0,1)</f>
        <v>0</v>
      </c>
      <c r="AB270" s="97">
        <f>IF(ISNA(MATCH($N270,'Overlap Study'!P$62:P$157,0)),0,1)</f>
        <v>0</v>
      </c>
      <c r="AC270" s="97">
        <f>IF(ISNA(MATCH($N270,'Overlap Study'!H$53:H$132,0)),0,1)</f>
        <v>0</v>
      </c>
      <c r="AD270" s="106">
        <f>IF(ISNA(MATCH($N270,'Overlap Study'!B$53:B$100,0)),0,1)</f>
        <v>0</v>
      </c>
      <c r="AF270" s="98"/>
      <c r="AH270" s="164">
        <v>192</v>
      </c>
      <c r="AI270" s="210">
        <f>SUM(AJ270:AS270)</f>
        <v>0</v>
      </c>
      <c r="AJ270" s="97">
        <f>IF(ISNA(MATCH($AH270,'Overlap Study'!$DY$186:$DY$245,0)),0,1)</f>
        <v>0</v>
      </c>
      <c r="AK270" s="97">
        <f>IF(ISNA(MATCH($AH270,'Overlap Study'!$DJ$186:$DJ$233,0)),0,1)</f>
        <v>0</v>
      </c>
      <c r="AL270" s="99">
        <f>IF(ISNA(MATCH($AH270,'Overlap Study'!$CU$186:$CU$233,0)),0,1)</f>
        <v>0</v>
      </c>
      <c r="AM270" s="99">
        <f>IF(ISNA(MATCH($AH270,'Overlap Study'!$CG$186:$CG$233,0)),0,1)</f>
        <v>0</v>
      </c>
      <c r="AN270" s="97">
        <f>IF(ISNA(MATCH($AH270,'Overlap Study'!$BU$186:$BU$233,0)),0,1)</f>
        <v>0</v>
      </c>
      <c r="AO270" s="97">
        <f>IF(ISNA(MATCH(AH270,'Overlap Study'!BJ$186:BJ$233,0)),0,1)</f>
        <v>0</v>
      </c>
      <c r="AP270" s="97">
        <f>IF(ISNA(MATCH($AH270,'Overlap Study'!AZ$186:AZ$233,0)),0,1)</f>
        <v>0</v>
      </c>
      <c r="AQ270" s="97">
        <f>IF(ISNA(MATCH($AH270,'Overlap Study'!AT$186:AT$233,0)),0,1)</f>
        <v>0</v>
      </c>
      <c r="AR270" s="97">
        <f>IF(ISNA(MATCH($AH270,'Overlap Study'!AN$186:AN$233,0)),0,1)</f>
        <v>0</v>
      </c>
      <c r="AS270" s="97">
        <f>IF(ISNA(MATCH($AH270,'Overlap Study'!AH$186:AH$233,0)),0,1)</f>
        <v>0</v>
      </c>
      <c r="AT270" s="97">
        <f>IF(ISNA(MATCH(AH270,'Overlap Study'!$AB$186:$AB$233,0)),0,1)</f>
        <v>0</v>
      </c>
      <c r="AU270" s="97">
        <f>IF(ISNA(MATCH($AH270,'Overlap Study'!$V$186:$V$233,0)),0,1)</f>
        <v>1</v>
      </c>
      <c r="AV270" s="97">
        <f>IF(ISNA(MATCH($AH270,'Overlap Study'!$P$186:$P$233,0)),0,1)</f>
        <v>0</v>
      </c>
      <c r="AW270" s="97"/>
      <c r="AX270" s="106"/>
    </row>
    <row r="271" spans="12:50" x14ac:dyDescent="0.2">
      <c r="L271" s="118">
        <f t="shared" si="14"/>
        <v>270</v>
      </c>
      <c r="N271" s="105">
        <v>1014</v>
      </c>
      <c r="O271" s="210">
        <f>SUM(P271:Y271)</f>
        <v>1</v>
      </c>
      <c r="P271" s="97">
        <f>IF(ISNA(MATCH(N271,'Overlap Study'!DY$62:DY$174,0)),0,1)</f>
        <v>0</v>
      </c>
      <c r="Q271" s="97">
        <f>IF(ISNA(MATCH(N271,'Overlap Study'!DJ$62:DJ$157,0)),0,1)</f>
        <v>0</v>
      </c>
      <c r="R271" s="99">
        <f>IF(ISNA(MATCH(N271,'Overlap Study'!CU$62:CU$157,0)),0,1)</f>
        <v>0</v>
      </c>
      <c r="S271" s="99">
        <f>IF(ISNA(MATCH(N271,'Overlap Study'!CG$62:CG$157,0)),0,1)</f>
        <v>1</v>
      </c>
      <c r="T271" s="97">
        <f>IF(ISNA(MATCH(N271,'Overlap Study'!BU$62:BU$157,0)),0,1)</f>
        <v>0</v>
      </c>
      <c r="U271" s="97">
        <f>IF(ISNA(MATCH(N271,'Overlap Study'!BJ$62:BJ$157,0)),0,1)</f>
        <v>0</v>
      </c>
      <c r="V271" s="97">
        <f>IF(ISNA(MATCH($N271,'Overlap Study'!AZ$62:AZ$157,0)),0,1)</f>
        <v>0</v>
      </c>
      <c r="W271" s="97">
        <f>IF(ISNA(MATCH($N271,'Overlap Study'!AT$62:AT$157,0)),0,1)</f>
        <v>0</v>
      </c>
      <c r="X271" s="97">
        <f>IF(ISNA(MATCH($N271,'Overlap Study'!AN$62:AN$157,0)),0,1)</f>
        <v>0</v>
      </c>
      <c r="Y271" s="106">
        <f>IF(ISNA(MATCH($N271,'Overlap Study'!AH$62:AH$157,0)),0,1)</f>
        <v>0</v>
      </c>
      <c r="Z271" s="97">
        <f>IF(ISNA(MATCH($N271,'Overlap Study'!AB$62:AB$157,0)),0,1)</f>
        <v>0</v>
      </c>
      <c r="AA271" s="97">
        <f>IF(ISNA(MATCH($N271,'Overlap Study'!V$62:V$157,0)),0,1)</f>
        <v>0</v>
      </c>
      <c r="AB271" s="97">
        <f>IF(ISNA(MATCH($N271,'Overlap Study'!P$62:P$157,0)),0,1)</f>
        <v>0</v>
      </c>
      <c r="AC271" s="97">
        <f>IF(ISNA(MATCH($N271,'Overlap Study'!H$53:H$132,0)),0,1)</f>
        <v>0</v>
      </c>
      <c r="AD271" s="106">
        <f>IF(ISNA(MATCH($N271,'Overlap Study'!B$53:B$100,0)),0,1)</f>
        <v>0</v>
      </c>
      <c r="AF271" s="98"/>
      <c r="AH271" s="164">
        <v>224</v>
      </c>
      <c r="AI271" s="210">
        <f>SUM(AJ271:AS271)</f>
        <v>0</v>
      </c>
      <c r="AJ271" s="97">
        <f>IF(ISNA(MATCH($AH271,'Overlap Study'!$DY$186:$DY$245,0)),0,1)</f>
        <v>0</v>
      </c>
      <c r="AK271" s="97">
        <f>IF(ISNA(MATCH($AH271,'Overlap Study'!$DJ$186:$DJ$233,0)),0,1)</f>
        <v>0</v>
      </c>
      <c r="AL271" s="99">
        <f>IF(ISNA(MATCH($AH271,'Overlap Study'!$CU$186:$CU$233,0)),0,1)</f>
        <v>0</v>
      </c>
      <c r="AM271" s="99">
        <f>IF(ISNA(MATCH($AH271,'Overlap Study'!$CG$186:$CG$233,0)),0,1)</f>
        <v>0</v>
      </c>
      <c r="AN271" s="97">
        <f>IF(ISNA(MATCH($AH271,'Overlap Study'!$BU$186:$BU$233,0)),0,1)</f>
        <v>0</v>
      </c>
      <c r="AO271" s="97">
        <f>IF(ISNA(MATCH(AH271,'Overlap Study'!BJ$186:BJ$233,0)),0,1)</f>
        <v>0</v>
      </c>
      <c r="AP271" s="97">
        <f>IF(ISNA(MATCH($AH271,'Overlap Study'!AZ$186:AZ$233,0)),0,1)</f>
        <v>0</v>
      </c>
      <c r="AQ271" s="97">
        <f>IF(ISNA(MATCH($AH271,'Overlap Study'!AT$186:AT$233,0)),0,1)</f>
        <v>0</v>
      </c>
      <c r="AR271" s="97">
        <f>IF(ISNA(MATCH($AH271,'Overlap Study'!AN$186:AN$233,0)),0,1)</f>
        <v>0</v>
      </c>
      <c r="AS271" s="97">
        <f>IF(ISNA(MATCH($AH271,'Overlap Study'!AH$186:AH$233,0)),0,1)</f>
        <v>0</v>
      </c>
      <c r="AT271" s="97">
        <f>IF(ISNA(MATCH(AH271,'Overlap Study'!$AB$186:$AB$233,0)),0,1)</f>
        <v>1</v>
      </c>
      <c r="AU271" s="97">
        <f>IF(ISNA(MATCH($AH271,'Overlap Study'!$V$186:$V$233,0)),0,1)</f>
        <v>0</v>
      </c>
      <c r="AV271" s="97">
        <f>IF(ISNA(MATCH($AH271,'Overlap Study'!$P$186:$P$233,0)),0,1)</f>
        <v>0</v>
      </c>
      <c r="AW271" s="97"/>
      <c r="AX271" s="106"/>
    </row>
    <row r="272" spans="12:50" x14ac:dyDescent="0.2">
      <c r="L272" s="118">
        <f t="shared" si="14"/>
        <v>271</v>
      </c>
      <c r="N272" s="112">
        <v>1027</v>
      </c>
      <c r="O272" s="210">
        <f>SUM(P272:Y272)</f>
        <v>1</v>
      </c>
      <c r="P272" s="97">
        <f>IF(ISNA(MATCH(N272,'Overlap Study'!DY$62:DY$174,0)),0,1)</f>
        <v>0</v>
      </c>
      <c r="Q272" s="97">
        <f>IF(ISNA(MATCH(N272,'Overlap Study'!DJ$62:DJ$157,0)),0,1)</f>
        <v>0</v>
      </c>
      <c r="R272" s="99">
        <f>IF(ISNA(MATCH(N272,'Overlap Study'!CU$62:CU$157,0)),0,1)</f>
        <v>0</v>
      </c>
      <c r="S272" s="99">
        <f>IF(ISNA(MATCH(N272,'Overlap Study'!CG$62:CG$157,0)),0,1)</f>
        <v>0</v>
      </c>
      <c r="T272" s="97">
        <f>IF(ISNA(MATCH(N272,'Overlap Study'!BU$62:BU$157,0)),0,1)</f>
        <v>0</v>
      </c>
      <c r="U272" s="97">
        <f>IF(ISNA(MATCH(N272,'Overlap Study'!BJ$62:BJ$157,0)),0,1)</f>
        <v>0</v>
      </c>
      <c r="V272" s="97">
        <f>IF(ISNA(MATCH($N272,'Overlap Study'!AZ$62:AZ$157,0)),0,1)</f>
        <v>0</v>
      </c>
      <c r="W272" s="97">
        <f>IF(ISNA(MATCH($N272,'Overlap Study'!AT$62:AT$157,0)),0,1)</f>
        <v>0</v>
      </c>
      <c r="X272" s="97">
        <f>IF(ISNA(MATCH($N272,'Overlap Study'!AN$62:AN$157,0)),0,1)</f>
        <v>0</v>
      </c>
      <c r="Y272" s="106">
        <f>IF(ISNA(MATCH($N272,'Overlap Study'!AH$62:AH$157,0)),0,1)</f>
        <v>1</v>
      </c>
      <c r="Z272" s="97">
        <f>IF(ISNA(MATCH($N272,'Overlap Study'!AB$62:AB$157,0)),0,1)</f>
        <v>0</v>
      </c>
      <c r="AA272" s="97">
        <f>IF(ISNA(MATCH($N272,'Overlap Study'!V$62:V$157,0)),0,1)</f>
        <v>0</v>
      </c>
      <c r="AB272" s="97">
        <f>IF(ISNA(MATCH($N272,'Overlap Study'!P$62:P$157,0)),0,1)</f>
        <v>0</v>
      </c>
      <c r="AC272" s="97">
        <f>IF(ISNA(MATCH($N272,'Overlap Study'!H$53:H$132,0)),0,1)</f>
        <v>0</v>
      </c>
      <c r="AD272" s="106">
        <f>IF(ISNA(MATCH($N272,'Overlap Study'!B$53:B$100,0)),0,1)</f>
        <v>0</v>
      </c>
      <c r="AF272" s="98"/>
      <c r="AH272" s="164">
        <v>236</v>
      </c>
      <c r="AI272" s="210">
        <f>SUM(AJ272:AS272)</f>
        <v>0</v>
      </c>
      <c r="AJ272" s="97">
        <f>IF(ISNA(MATCH($AH272,'Overlap Study'!$DY$186:$DY$245,0)),0,1)</f>
        <v>0</v>
      </c>
      <c r="AK272" s="97">
        <f>IF(ISNA(MATCH($AH272,'Overlap Study'!$DJ$186:$DJ$233,0)),0,1)</f>
        <v>0</v>
      </c>
      <c r="AL272" s="99">
        <f>IF(ISNA(MATCH($AH272,'Overlap Study'!$CU$186:$CU$233,0)),0,1)</f>
        <v>0</v>
      </c>
      <c r="AM272" s="99">
        <f>IF(ISNA(MATCH($AH272,'Overlap Study'!$CG$186:$CG$233,0)),0,1)</f>
        <v>0</v>
      </c>
      <c r="AN272" s="97">
        <f>IF(ISNA(MATCH($AH272,'Overlap Study'!$BU$186:$BU$233,0)),0,1)</f>
        <v>0</v>
      </c>
      <c r="AO272" s="97">
        <f>IF(ISNA(MATCH(AH272,'Overlap Study'!BJ$186:BJ$233,0)),0,1)</f>
        <v>0</v>
      </c>
      <c r="AP272" s="97">
        <f>IF(ISNA(MATCH($AH272,'Overlap Study'!AZ$186:AZ$233,0)),0,1)</f>
        <v>0</v>
      </c>
      <c r="AQ272" s="97">
        <f>IF(ISNA(MATCH($AH272,'Overlap Study'!AT$186:AT$233,0)),0,1)</f>
        <v>0</v>
      </c>
      <c r="AR272" s="97">
        <f>IF(ISNA(MATCH($AH272,'Overlap Study'!AN$186:AN$233,0)),0,1)</f>
        <v>0</v>
      </c>
      <c r="AS272" s="97">
        <f>IF(ISNA(MATCH($AH272,'Overlap Study'!AH$186:AH$233,0)),0,1)</f>
        <v>0</v>
      </c>
      <c r="AT272" s="97">
        <f>IF(ISNA(MATCH(AH272,'Overlap Study'!$AB$186:$AB$233,0)),0,1)</f>
        <v>0</v>
      </c>
      <c r="AU272" s="97">
        <f>IF(ISNA(MATCH($AH272,'Overlap Study'!$V$186:$V$233,0)),0,1)</f>
        <v>1</v>
      </c>
      <c r="AV272" s="97">
        <f>IF(ISNA(MATCH($AH272,'Overlap Study'!$P$186:$P$233,0)),0,1)</f>
        <v>0</v>
      </c>
      <c r="AW272" s="97"/>
      <c r="AX272" s="106"/>
    </row>
    <row r="273" spans="12:50" x14ac:dyDescent="0.2">
      <c r="L273" s="118">
        <f t="shared" si="14"/>
        <v>272</v>
      </c>
      <c r="N273" s="105">
        <v>1056</v>
      </c>
      <c r="O273" s="210">
        <f>SUM(P273:Y273)</f>
        <v>1</v>
      </c>
      <c r="P273" s="97">
        <f>IF(ISNA(MATCH(N273,'Overlap Study'!DY$62:DY$174,0)),0,1)</f>
        <v>0</v>
      </c>
      <c r="Q273" s="97">
        <f>IF(ISNA(MATCH(N273,'Overlap Study'!DJ$62:DJ$157,0)),0,1)</f>
        <v>0</v>
      </c>
      <c r="R273" s="99">
        <f>IF(ISNA(MATCH(N273,'Overlap Study'!CU$62:CU$157,0)),0,1)</f>
        <v>0</v>
      </c>
      <c r="S273" s="99">
        <f>IF(ISNA(MATCH(N273,'Overlap Study'!CG$62:CG$157,0)),0,1)</f>
        <v>1</v>
      </c>
      <c r="T273" s="97">
        <f>IF(ISNA(MATCH(N273,'Overlap Study'!BU$62:BU$157,0)),0,1)</f>
        <v>0</v>
      </c>
      <c r="U273" s="97">
        <f>IF(ISNA(MATCH(N273,'Overlap Study'!BJ$62:BJ$157,0)),0,1)</f>
        <v>0</v>
      </c>
      <c r="V273" s="97">
        <f>IF(ISNA(MATCH($N273,'Overlap Study'!AZ$62:AZ$157,0)),0,1)</f>
        <v>0</v>
      </c>
      <c r="W273" s="97">
        <f>IF(ISNA(MATCH($N273,'Overlap Study'!AT$62:AT$157,0)),0,1)</f>
        <v>0</v>
      </c>
      <c r="X273" s="97">
        <f>IF(ISNA(MATCH($N273,'Overlap Study'!AN$62:AN$157,0)),0,1)</f>
        <v>0</v>
      </c>
      <c r="Y273" s="106">
        <f>IF(ISNA(MATCH($N273,'Overlap Study'!AH$62:AH$157,0)),0,1)</f>
        <v>0</v>
      </c>
      <c r="Z273" s="97">
        <f>IF(ISNA(MATCH($N273,'Overlap Study'!AB$62:AB$157,0)),0,1)</f>
        <v>0</v>
      </c>
      <c r="AA273" s="97">
        <f>IF(ISNA(MATCH($N273,'Overlap Study'!V$62:V$157,0)),0,1)</f>
        <v>0</v>
      </c>
      <c r="AB273" s="97">
        <f>IF(ISNA(MATCH($N273,'Overlap Study'!P$62:P$157,0)),0,1)</f>
        <v>0</v>
      </c>
      <c r="AC273" s="97">
        <f>IF(ISNA(MATCH($N273,'Overlap Study'!H$53:H$132,0)),0,1)</f>
        <v>0</v>
      </c>
      <c r="AD273" s="106">
        <f>IF(ISNA(MATCH($N273,'Overlap Study'!B$53:B$100,0)),0,1)</f>
        <v>0</v>
      </c>
      <c r="AF273" s="98"/>
      <c r="AH273" s="164">
        <v>237</v>
      </c>
      <c r="AI273" s="210">
        <f>SUM(AJ273:AS273)</f>
        <v>0</v>
      </c>
      <c r="AJ273" s="97">
        <f>IF(ISNA(MATCH($AH273,'Overlap Study'!$DY$186:$DY$245,0)),0,1)</f>
        <v>0</v>
      </c>
      <c r="AK273" s="97">
        <f>IF(ISNA(MATCH($AH273,'Overlap Study'!$DJ$186:$DJ$233,0)),0,1)</f>
        <v>0</v>
      </c>
      <c r="AL273" s="99">
        <f>IF(ISNA(MATCH($AH273,'Overlap Study'!$CU$186:$CU$233,0)),0,1)</f>
        <v>0</v>
      </c>
      <c r="AM273" s="99">
        <f>IF(ISNA(MATCH($AH273,'Overlap Study'!$CG$186:$CG$233,0)),0,1)</f>
        <v>0</v>
      </c>
      <c r="AN273" s="97">
        <f>IF(ISNA(MATCH($AH273,'Overlap Study'!$BU$186:$BU$233,0)),0,1)</f>
        <v>0</v>
      </c>
      <c r="AO273" s="97">
        <f>IF(ISNA(MATCH(AH273,'Overlap Study'!BJ$186:BJ$233,0)),0,1)</f>
        <v>0</v>
      </c>
      <c r="AP273" s="97">
        <f>IF(ISNA(MATCH($AH273,'Overlap Study'!AZ$186:AZ$233,0)),0,1)</f>
        <v>0</v>
      </c>
      <c r="AQ273" s="97">
        <f>IF(ISNA(MATCH($AH273,'Overlap Study'!AT$186:AT$233,0)),0,1)</f>
        <v>0</v>
      </c>
      <c r="AR273" s="97">
        <f>IF(ISNA(MATCH($AH273,'Overlap Study'!AN$186:AN$233,0)),0,1)</f>
        <v>0</v>
      </c>
      <c r="AS273" s="97">
        <f>IF(ISNA(MATCH($AH273,'Overlap Study'!AH$186:AH$233,0)),0,1)</f>
        <v>0</v>
      </c>
      <c r="AT273" s="97">
        <f>IF(ISNA(MATCH(AH273,'Overlap Study'!$AB$186:$AB$233,0)),0,1)</f>
        <v>1</v>
      </c>
      <c r="AU273" s="97">
        <f>IF(ISNA(MATCH($AH273,'Overlap Study'!$V$186:$V$233,0)),0,1)</f>
        <v>0</v>
      </c>
      <c r="AV273" s="97">
        <f>IF(ISNA(MATCH($AH273,'Overlap Study'!$P$186:$P$233,0)),0,1)</f>
        <v>0</v>
      </c>
      <c r="AW273" s="97"/>
      <c r="AX273" s="106"/>
    </row>
    <row r="274" spans="12:50" x14ac:dyDescent="0.2">
      <c r="L274" s="118">
        <f t="shared" si="14"/>
        <v>273</v>
      </c>
      <c r="N274" s="105">
        <v>1058</v>
      </c>
      <c r="O274" s="210">
        <f>SUM(P274:Y274)</f>
        <v>1</v>
      </c>
      <c r="P274" s="97">
        <f>IF(ISNA(MATCH(N274,'Overlap Study'!DY$62:DY$174,0)),0,1)</f>
        <v>0</v>
      </c>
      <c r="Q274" s="97">
        <f>IF(ISNA(MATCH(N274,'Overlap Study'!DJ$62:DJ$157,0)),0,1)</f>
        <v>0</v>
      </c>
      <c r="R274" s="99">
        <f>IF(ISNA(MATCH(N274,'Overlap Study'!CU$62:CU$157,0)),0,1)</f>
        <v>0</v>
      </c>
      <c r="S274" s="99">
        <f>IF(ISNA(MATCH(N274,'Overlap Study'!CG$62:CG$157,0)),0,1)</f>
        <v>0</v>
      </c>
      <c r="T274" s="97">
        <f>IF(ISNA(MATCH(N274,'Overlap Study'!BU$62:BU$157,0)),0,1)</f>
        <v>1</v>
      </c>
      <c r="U274" s="97">
        <f>IF(ISNA(MATCH(N274,'Overlap Study'!BJ$62:BJ$157,0)),0,1)</f>
        <v>0</v>
      </c>
      <c r="V274" s="97">
        <f>IF(ISNA(MATCH($N274,'Overlap Study'!AZ$62:AZ$157,0)),0,1)</f>
        <v>0</v>
      </c>
      <c r="W274" s="97">
        <f>IF(ISNA(MATCH($N274,'Overlap Study'!AT$62:AT$157,0)),0,1)</f>
        <v>0</v>
      </c>
      <c r="X274" s="97">
        <f>IF(ISNA(MATCH($N274,'Overlap Study'!AN$62:AN$157,0)),0,1)</f>
        <v>0</v>
      </c>
      <c r="Y274" s="106">
        <f>IF(ISNA(MATCH($N274,'Overlap Study'!AH$62:AH$157,0)),0,1)</f>
        <v>0</v>
      </c>
      <c r="Z274" s="97">
        <f>IF(ISNA(MATCH($N274,'Overlap Study'!AB$62:AB$157,0)),0,1)</f>
        <v>0</v>
      </c>
      <c r="AA274" s="97">
        <f>IF(ISNA(MATCH($N274,'Overlap Study'!V$62:V$157,0)),0,1)</f>
        <v>0</v>
      </c>
      <c r="AB274" s="97">
        <f>IF(ISNA(MATCH($N274,'Overlap Study'!P$62:P$157,0)),0,1)</f>
        <v>0</v>
      </c>
      <c r="AC274" s="97">
        <f>IF(ISNA(MATCH($N274,'Overlap Study'!H$53:H$132,0)),0,1)</f>
        <v>0</v>
      </c>
      <c r="AD274" s="106">
        <f>IF(ISNA(MATCH($N274,'Overlap Study'!B$53:B$100,0)),0,1)</f>
        <v>0</v>
      </c>
      <c r="AF274" s="98"/>
      <c r="AH274" s="166">
        <v>267</v>
      </c>
      <c r="AI274" s="210">
        <f>SUM(AJ274:AS274)</f>
        <v>0</v>
      </c>
      <c r="AJ274" s="97">
        <f>IF(ISNA(MATCH($AH274,'Overlap Study'!$DY$186:$DY$245,0)),0,1)</f>
        <v>0</v>
      </c>
      <c r="AK274" s="97">
        <f>IF(ISNA(MATCH($AH274,'Overlap Study'!$DJ$186:$DJ$233,0)),0,1)</f>
        <v>0</v>
      </c>
      <c r="AL274" s="99">
        <f>IF(ISNA(MATCH($AH274,'Overlap Study'!$CU$186:$CU$233,0)),0,1)</f>
        <v>0</v>
      </c>
      <c r="AM274" s="99">
        <f>IF(ISNA(MATCH($AH274,'Overlap Study'!$CG$186:$CG$233,0)),0,1)</f>
        <v>0</v>
      </c>
      <c r="AN274" s="97">
        <f>IF(ISNA(MATCH($AH274,'Overlap Study'!$BU$186:$BU$233,0)),0,1)</f>
        <v>0</v>
      </c>
      <c r="AO274" s="97">
        <f>IF(ISNA(MATCH(AH274,'Overlap Study'!BJ$186:BJ$233,0)),0,1)</f>
        <v>0</v>
      </c>
      <c r="AP274" s="97">
        <f>IF(ISNA(MATCH($AH274,'Overlap Study'!AZ$186:AZ$233,0)),0,1)</f>
        <v>0</v>
      </c>
      <c r="AQ274" s="97">
        <f>IF(ISNA(MATCH($AH274,'Overlap Study'!AT$186:AT$233,0)),0,1)</f>
        <v>0</v>
      </c>
      <c r="AR274" s="97">
        <f>IF(ISNA(MATCH($AH274,'Overlap Study'!AN$186:AN$233,0)),0,1)</f>
        <v>0</v>
      </c>
      <c r="AS274" s="97">
        <f>IF(ISNA(MATCH($AH274,'Overlap Study'!AH$186:AH$233,0)),0,1)</f>
        <v>0</v>
      </c>
      <c r="AT274" s="97">
        <f>IF(ISNA(MATCH(AH274,'Overlap Study'!$AB$186:$AB$233,0)),0,1)</f>
        <v>0</v>
      </c>
      <c r="AU274" s="97">
        <f>IF(ISNA(MATCH($AH274,'Overlap Study'!$V$186:$V$233,0)),0,1)</f>
        <v>1</v>
      </c>
      <c r="AV274" s="97">
        <f>IF(ISNA(MATCH($AH274,'Overlap Study'!$P$186:$P$233,0)),0,1)</f>
        <v>1</v>
      </c>
      <c r="AW274" s="97"/>
      <c r="AX274" s="106"/>
    </row>
    <row r="275" spans="12:50" x14ac:dyDescent="0.2">
      <c r="L275" s="118">
        <f t="shared" si="14"/>
        <v>274</v>
      </c>
      <c r="N275" s="204">
        <v>1073</v>
      </c>
      <c r="O275" s="210">
        <f>SUM(P275:Y275)</f>
        <v>1</v>
      </c>
      <c r="P275" s="97">
        <f>IF(ISNA(MATCH(N275,'Overlap Study'!DY$62:DY$174,0)),0,1)</f>
        <v>0</v>
      </c>
      <c r="Q275" s="97">
        <f>IF(ISNA(MATCH(N275,'Overlap Study'!DJ$62:DJ$157,0)),0,1)</f>
        <v>0</v>
      </c>
      <c r="R275" s="99">
        <f>IF(ISNA(MATCH(N275,'Overlap Study'!CU$62:CU$157,0)),0,1)</f>
        <v>0</v>
      </c>
      <c r="S275" s="99">
        <f>IF(ISNA(MATCH(N275,'Overlap Study'!CG$62:CG$157,0)),0,1)</f>
        <v>0</v>
      </c>
      <c r="T275" s="97">
        <f>IF(ISNA(MATCH(N275,'Overlap Study'!BU$62:BU$157,0)),0,1)</f>
        <v>1</v>
      </c>
      <c r="U275" s="97">
        <f>IF(ISNA(MATCH(N275,'Overlap Study'!BJ$62:BJ$157,0)),0,1)</f>
        <v>0</v>
      </c>
      <c r="V275" s="97">
        <f>IF(ISNA(MATCH($N275,'Overlap Study'!AZ$62:AZ$157,0)),0,1)</f>
        <v>0</v>
      </c>
      <c r="W275" s="97">
        <f>IF(ISNA(MATCH($N275,'Overlap Study'!AT$62:AT$157,0)),0,1)</f>
        <v>0</v>
      </c>
      <c r="X275" s="97">
        <f>IF(ISNA(MATCH($N275,'Overlap Study'!AN$62:AN$157,0)),0,1)</f>
        <v>0</v>
      </c>
      <c r="Y275" s="106">
        <f>IF(ISNA(MATCH($N275,'Overlap Study'!AH$62:AH$157,0)),0,1)</f>
        <v>0</v>
      </c>
      <c r="Z275" s="97">
        <f>IF(ISNA(MATCH($N275,'Overlap Study'!AB$62:AB$157,0)),0,1)</f>
        <v>0</v>
      </c>
      <c r="AA275" s="97">
        <f>IF(ISNA(MATCH($N275,'Overlap Study'!V$62:V$157,0)),0,1)</f>
        <v>0</v>
      </c>
      <c r="AB275" s="97">
        <f>IF(ISNA(MATCH($N275,'Overlap Study'!P$62:P$157,0)),0,1)</f>
        <v>0</v>
      </c>
      <c r="AC275" s="97">
        <f>IF(ISNA(MATCH($N275,'Overlap Study'!H$53:H$132,0)),0,1)</f>
        <v>0</v>
      </c>
      <c r="AD275" s="106">
        <f>IF(ISNA(MATCH($N275,'Overlap Study'!B$53:B$100,0)),0,1)</f>
        <v>0</v>
      </c>
      <c r="AF275" s="98"/>
      <c r="AH275" s="164">
        <v>279</v>
      </c>
      <c r="AI275" s="210">
        <f>SUM(AJ275:AS275)</f>
        <v>0</v>
      </c>
      <c r="AJ275" s="97">
        <f>IF(ISNA(MATCH($AH275,'Overlap Study'!$DY$186:$DY$245,0)),0,1)</f>
        <v>0</v>
      </c>
      <c r="AK275" s="97">
        <f>IF(ISNA(MATCH($AH275,'Overlap Study'!$DJ$186:$DJ$233,0)),0,1)</f>
        <v>0</v>
      </c>
      <c r="AL275" s="99">
        <f>IF(ISNA(MATCH($AH275,'Overlap Study'!$CU$186:$CU$233,0)),0,1)</f>
        <v>0</v>
      </c>
      <c r="AM275" s="99">
        <f>IF(ISNA(MATCH($AH275,'Overlap Study'!$CG$186:$CG$233,0)),0,1)</f>
        <v>0</v>
      </c>
      <c r="AN275" s="97">
        <f>IF(ISNA(MATCH($AH275,'Overlap Study'!$BU$186:$BU$233,0)),0,1)</f>
        <v>0</v>
      </c>
      <c r="AO275" s="97">
        <f>IF(ISNA(MATCH(AH275,'Overlap Study'!BJ$186:BJ$233,0)),0,1)</f>
        <v>0</v>
      </c>
      <c r="AP275" s="97">
        <f>IF(ISNA(MATCH($AH275,'Overlap Study'!AZ$186:AZ$233,0)),0,1)</f>
        <v>0</v>
      </c>
      <c r="AQ275" s="97">
        <f>IF(ISNA(MATCH($AH275,'Overlap Study'!AT$186:AT$233,0)),0,1)</f>
        <v>0</v>
      </c>
      <c r="AR275" s="97">
        <f>IF(ISNA(MATCH($AH275,'Overlap Study'!AN$186:AN$233,0)),0,1)</f>
        <v>0</v>
      </c>
      <c r="AS275" s="97">
        <f>IF(ISNA(MATCH($AH275,'Overlap Study'!AH$186:AH$233,0)),0,1)</f>
        <v>0</v>
      </c>
      <c r="AT275" s="97">
        <f>IF(ISNA(MATCH(AH275,'Overlap Study'!$AB$186:$AB$233,0)),0,1)</f>
        <v>1</v>
      </c>
      <c r="AU275" s="97">
        <f>IF(ISNA(MATCH($AH275,'Overlap Study'!$V$186:$V$233,0)),0,1)</f>
        <v>0</v>
      </c>
      <c r="AV275" s="97">
        <f>IF(ISNA(MATCH($AH275,'Overlap Study'!$P$186:$P$233,0)),0,1)</f>
        <v>0</v>
      </c>
      <c r="AW275" s="97"/>
      <c r="AX275" s="106"/>
    </row>
    <row r="276" spans="12:50" x14ac:dyDescent="0.2">
      <c r="L276" s="118">
        <f t="shared" si="14"/>
        <v>275</v>
      </c>
      <c r="N276" s="105">
        <v>1087</v>
      </c>
      <c r="O276" s="210">
        <f>SUM(P276:Y276)</f>
        <v>1</v>
      </c>
      <c r="P276" s="97">
        <f>IF(ISNA(MATCH(N276,'Overlap Study'!DY$62:DY$174,0)),0,1)</f>
        <v>0</v>
      </c>
      <c r="Q276" s="97">
        <f>IF(ISNA(MATCH(N276,'Overlap Study'!DJ$62:DJ$157,0)),0,1)</f>
        <v>0</v>
      </c>
      <c r="R276" s="99">
        <f>IF(ISNA(MATCH(N276,'Overlap Study'!CU$62:CU$157,0)),0,1)</f>
        <v>0</v>
      </c>
      <c r="S276" s="99">
        <f>IF(ISNA(MATCH(N276,'Overlap Study'!CG$62:CG$157,0)),0,1)</f>
        <v>0</v>
      </c>
      <c r="T276" s="97">
        <f>IF(ISNA(MATCH(N276,'Overlap Study'!BU$62:BU$157,0)),0,1)</f>
        <v>0</v>
      </c>
      <c r="U276" s="97">
        <f>IF(ISNA(MATCH(N276,'Overlap Study'!BJ$62:BJ$157,0)),0,1)</f>
        <v>0</v>
      </c>
      <c r="V276" s="97">
        <f>IF(ISNA(MATCH($N276,'Overlap Study'!AZ$62:AZ$157,0)),0,1)</f>
        <v>0</v>
      </c>
      <c r="W276" s="97">
        <f>IF(ISNA(MATCH($N276,'Overlap Study'!AT$62:AT$157,0)),0,1)</f>
        <v>1</v>
      </c>
      <c r="X276" s="97">
        <f>IF(ISNA(MATCH($N276,'Overlap Study'!AN$62:AN$157,0)),0,1)</f>
        <v>0</v>
      </c>
      <c r="Y276" s="106">
        <f>IF(ISNA(MATCH($N276,'Overlap Study'!AH$62:AH$157,0)),0,1)</f>
        <v>0</v>
      </c>
      <c r="Z276" s="97">
        <f>IF(ISNA(MATCH($N276,'Overlap Study'!AB$62:AB$157,0)),0,1)</f>
        <v>0</v>
      </c>
      <c r="AA276" s="97">
        <f>IF(ISNA(MATCH($N276,'Overlap Study'!V$62:V$157,0)),0,1)</f>
        <v>0</v>
      </c>
      <c r="AB276" s="97">
        <f>IF(ISNA(MATCH($N276,'Overlap Study'!P$62:P$157,0)),0,1)</f>
        <v>0</v>
      </c>
      <c r="AC276" s="97">
        <f>IF(ISNA(MATCH($N276,'Overlap Study'!H$53:H$132,0)),0,1)</f>
        <v>0</v>
      </c>
      <c r="AD276" s="106">
        <f>IF(ISNA(MATCH($N276,'Overlap Study'!B$53:B$100,0)),0,1)</f>
        <v>0</v>
      </c>
      <c r="AF276" s="98"/>
      <c r="AH276" s="164">
        <v>288</v>
      </c>
      <c r="AI276" s="210">
        <f>SUM(AJ276:AS276)</f>
        <v>0</v>
      </c>
      <c r="AJ276" s="97">
        <f>IF(ISNA(MATCH($AH276,'Overlap Study'!$DY$186:$DY$245,0)),0,1)</f>
        <v>0</v>
      </c>
      <c r="AK276" s="97">
        <f>IF(ISNA(MATCH($AH276,'Overlap Study'!$DJ$186:$DJ$233,0)),0,1)</f>
        <v>0</v>
      </c>
      <c r="AL276" s="99">
        <f>IF(ISNA(MATCH($AH276,'Overlap Study'!$CU$186:$CU$233,0)),0,1)</f>
        <v>0</v>
      </c>
      <c r="AM276" s="99">
        <f>IF(ISNA(MATCH($AH276,'Overlap Study'!$CG$186:$CG$233,0)),0,1)</f>
        <v>0</v>
      </c>
      <c r="AN276" s="97">
        <f>IF(ISNA(MATCH($AH276,'Overlap Study'!$BU$186:$BU$233,0)),0,1)</f>
        <v>0</v>
      </c>
      <c r="AO276" s="97">
        <f>IF(ISNA(MATCH(AH276,'Overlap Study'!BJ$186:BJ$233,0)),0,1)</f>
        <v>0</v>
      </c>
      <c r="AP276" s="97">
        <f>IF(ISNA(MATCH($AH276,'Overlap Study'!AZ$186:AZ$233,0)),0,1)</f>
        <v>0</v>
      </c>
      <c r="AQ276" s="97">
        <f>IF(ISNA(MATCH($AH276,'Overlap Study'!AT$186:AT$233,0)),0,1)</f>
        <v>0</v>
      </c>
      <c r="AR276" s="97">
        <f>IF(ISNA(MATCH($AH276,'Overlap Study'!AN$186:AN$233,0)),0,1)</f>
        <v>0</v>
      </c>
      <c r="AS276" s="97">
        <f>IF(ISNA(MATCH($AH276,'Overlap Study'!AH$186:AH$233,0)),0,1)</f>
        <v>0</v>
      </c>
      <c r="AT276" s="97">
        <f>IF(ISNA(MATCH(AH276,'Overlap Study'!$AB$186:$AB$233,0)),0,1)</f>
        <v>1</v>
      </c>
      <c r="AU276" s="97">
        <f>IF(ISNA(MATCH($AH276,'Overlap Study'!$V$186:$V$233,0)),0,1)</f>
        <v>0</v>
      </c>
      <c r="AV276" s="97">
        <f>IF(ISNA(MATCH($AH276,'Overlap Study'!$P$186:$P$233,0)),0,1)</f>
        <v>0</v>
      </c>
      <c r="AW276" s="97"/>
      <c r="AX276" s="106"/>
    </row>
    <row r="277" spans="12:50" x14ac:dyDescent="0.2">
      <c r="L277" s="118">
        <f t="shared" si="14"/>
        <v>276</v>
      </c>
      <c r="N277" s="105">
        <v>1102</v>
      </c>
      <c r="O277" s="210">
        <f>SUM(P277:Y277)</f>
        <v>1</v>
      </c>
      <c r="P277" s="97">
        <f>IF(ISNA(MATCH(N277,'Overlap Study'!DY$62:DY$174,0)),0,1)</f>
        <v>0</v>
      </c>
      <c r="Q277" s="97">
        <f>IF(ISNA(MATCH(N277,'Overlap Study'!DJ$62:DJ$157,0)),0,1)</f>
        <v>0</v>
      </c>
      <c r="R277" s="99">
        <f>IF(ISNA(MATCH(N277,'Overlap Study'!CU$62:CU$157,0)),0,1)</f>
        <v>0</v>
      </c>
      <c r="S277" s="99">
        <f>IF(ISNA(MATCH(N277,'Overlap Study'!CG$62:CG$157,0)),0,1)</f>
        <v>0</v>
      </c>
      <c r="T277" s="97">
        <f>IF(ISNA(MATCH(N277,'Overlap Study'!BU$62:BU$157,0)),0,1)</f>
        <v>0</v>
      </c>
      <c r="U277" s="97">
        <f>IF(ISNA(MATCH(N277,'Overlap Study'!BJ$62:BJ$157,0)),0,1)</f>
        <v>0</v>
      </c>
      <c r="V277" s="97">
        <f>IF(ISNA(MATCH($N277,'Overlap Study'!AZ$62:AZ$157,0)),0,1)</f>
        <v>0</v>
      </c>
      <c r="W277" s="97">
        <f>IF(ISNA(MATCH($N277,'Overlap Study'!AT$62:AT$157,0)),0,1)</f>
        <v>1</v>
      </c>
      <c r="X277" s="97">
        <f>IF(ISNA(MATCH($N277,'Overlap Study'!AN$62:AN$157,0)),0,1)</f>
        <v>0</v>
      </c>
      <c r="Y277" s="106">
        <f>IF(ISNA(MATCH($N277,'Overlap Study'!AH$62:AH$157,0)),0,1)</f>
        <v>0</v>
      </c>
      <c r="Z277" s="97">
        <f>IF(ISNA(MATCH($N277,'Overlap Study'!AB$62:AB$157,0)),0,1)</f>
        <v>0</v>
      </c>
      <c r="AA277" s="97">
        <f>IF(ISNA(MATCH($N277,'Overlap Study'!V$62:V$157,0)),0,1)</f>
        <v>0</v>
      </c>
      <c r="AB277" s="97">
        <f>IF(ISNA(MATCH($N277,'Overlap Study'!P$62:P$157,0)),0,1)</f>
        <v>0</v>
      </c>
      <c r="AC277" s="97">
        <f>IF(ISNA(MATCH($N277,'Overlap Study'!H$53:H$132,0)),0,1)</f>
        <v>0</v>
      </c>
      <c r="AD277" s="106">
        <f>IF(ISNA(MATCH($N277,'Overlap Study'!B$53:B$100,0)),0,1)</f>
        <v>0</v>
      </c>
      <c r="AF277" s="98"/>
      <c r="AH277" s="164">
        <v>292</v>
      </c>
      <c r="AI277" s="210">
        <f>SUM(AJ277:AS277)</f>
        <v>0</v>
      </c>
      <c r="AJ277" s="97">
        <f>IF(ISNA(MATCH($AH277,'Overlap Study'!$DY$186:$DY$245,0)),0,1)</f>
        <v>0</v>
      </c>
      <c r="AK277" s="97">
        <f>IF(ISNA(MATCH($AH277,'Overlap Study'!$DJ$186:$DJ$233,0)),0,1)</f>
        <v>0</v>
      </c>
      <c r="AL277" s="99">
        <f>IF(ISNA(MATCH($AH277,'Overlap Study'!$CU$186:$CU$233,0)),0,1)</f>
        <v>0</v>
      </c>
      <c r="AM277" s="99">
        <f>IF(ISNA(MATCH($AH277,'Overlap Study'!$CG$186:$CG$233,0)),0,1)</f>
        <v>0</v>
      </c>
      <c r="AN277" s="97">
        <f>IF(ISNA(MATCH($AH277,'Overlap Study'!$BU$186:$BU$233,0)),0,1)</f>
        <v>0</v>
      </c>
      <c r="AO277" s="97">
        <f>IF(ISNA(MATCH(AH277,'Overlap Study'!BJ$186:BJ$233,0)),0,1)</f>
        <v>0</v>
      </c>
      <c r="AP277" s="97">
        <f>IF(ISNA(MATCH($AH277,'Overlap Study'!AZ$186:AZ$233,0)),0,1)</f>
        <v>0</v>
      </c>
      <c r="AQ277" s="97">
        <f>IF(ISNA(MATCH($AH277,'Overlap Study'!AT$186:AT$233,0)),0,1)</f>
        <v>0</v>
      </c>
      <c r="AR277" s="97">
        <f>IF(ISNA(MATCH($AH277,'Overlap Study'!AN$186:AN$233,0)),0,1)</f>
        <v>0</v>
      </c>
      <c r="AS277" s="97">
        <f>IF(ISNA(MATCH($AH277,'Overlap Study'!AH$186:AH$233,0)),0,1)</f>
        <v>0</v>
      </c>
      <c r="AT277" s="97">
        <f>IF(ISNA(MATCH(AH277,'Overlap Study'!$AB$186:$AB$233,0)),0,1)</f>
        <v>1</v>
      </c>
      <c r="AU277" s="97">
        <f>IF(ISNA(MATCH($AH277,'Overlap Study'!$V$186:$V$233,0)),0,1)</f>
        <v>1</v>
      </c>
      <c r="AV277" s="97">
        <f>IF(ISNA(MATCH($AH277,'Overlap Study'!$P$186:$P$233,0)),0,1)</f>
        <v>0</v>
      </c>
      <c r="AW277" s="97"/>
      <c r="AX277" s="106"/>
    </row>
    <row r="278" spans="12:50" x14ac:dyDescent="0.2">
      <c r="L278" s="118">
        <f t="shared" si="14"/>
        <v>277</v>
      </c>
      <c r="N278" s="105">
        <v>1103</v>
      </c>
      <c r="O278" s="210">
        <f>SUM(P278:Y278)</f>
        <v>1</v>
      </c>
      <c r="P278" s="97">
        <f>IF(ISNA(MATCH(N278,'Overlap Study'!DY$62:DY$174,0)),0,1)</f>
        <v>0</v>
      </c>
      <c r="Q278" s="97">
        <f>IF(ISNA(MATCH(N278,'Overlap Study'!DJ$62:DJ$157,0)),0,1)</f>
        <v>0</v>
      </c>
      <c r="R278" s="99">
        <f>IF(ISNA(MATCH(N278,'Overlap Study'!CU$62:CU$157,0)),0,1)</f>
        <v>0</v>
      </c>
      <c r="S278" s="99">
        <f>IF(ISNA(MATCH(N278,'Overlap Study'!CG$62:CG$157,0)),0,1)</f>
        <v>0</v>
      </c>
      <c r="T278" s="97">
        <f>IF(ISNA(MATCH(N278,'Overlap Study'!BU$62:BU$157,0)),0,1)</f>
        <v>0</v>
      </c>
      <c r="U278" s="97">
        <f>IF(ISNA(MATCH(N278,'Overlap Study'!BJ$62:BJ$157,0)),0,1)</f>
        <v>0</v>
      </c>
      <c r="V278" s="97">
        <f>IF(ISNA(MATCH($N278,'Overlap Study'!AZ$62:AZ$157,0)),0,1)</f>
        <v>0</v>
      </c>
      <c r="W278" s="97">
        <f>IF(ISNA(MATCH($N278,'Overlap Study'!AT$62:AT$157,0)),0,1)</f>
        <v>0</v>
      </c>
      <c r="X278" s="97">
        <f>IF(ISNA(MATCH($N278,'Overlap Study'!AN$62:AN$157,0)),0,1)</f>
        <v>1</v>
      </c>
      <c r="Y278" s="106">
        <f>IF(ISNA(MATCH($N278,'Overlap Study'!AH$62:AH$157,0)),0,1)</f>
        <v>0</v>
      </c>
      <c r="Z278" s="97">
        <f>IF(ISNA(MATCH($N278,'Overlap Study'!AB$62:AB$157,0)),0,1)</f>
        <v>0</v>
      </c>
      <c r="AA278" s="97">
        <f>IF(ISNA(MATCH($N278,'Overlap Study'!V$62:V$157,0)),0,1)</f>
        <v>0</v>
      </c>
      <c r="AB278" s="97">
        <f>IF(ISNA(MATCH($N278,'Overlap Study'!P$62:P$157,0)),0,1)</f>
        <v>0</v>
      </c>
      <c r="AC278" s="97">
        <f>IF(ISNA(MATCH($N278,'Overlap Study'!H$53:H$132,0)),0,1)</f>
        <v>0</v>
      </c>
      <c r="AD278" s="106">
        <f>IF(ISNA(MATCH($N278,'Overlap Study'!B$53:B$100,0)),0,1)</f>
        <v>0</v>
      </c>
      <c r="AF278" s="98"/>
      <c r="AH278" s="164">
        <v>302</v>
      </c>
      <c r="AI278" s="210">
        <f>SUM(AJ278:AS278)</f>
        <v>0</v>
      </c>
      <c r="AJ278" s="97">
        <f>IF(ISNA(MATCH($AH278,'Overlap Study'!$DY$186:$DY$245,0)),0,1)</f>
        <v>0</v>
      </c>
      <c r="AK278" s="97">
        <f>IF(ISNA(MATCH($AH278,'Overlap Study'!$DJ$186:$DJ$233,0)),0,1)</f>
        <v>0</v>
      </c>
      <c r="AL278" s="99">
        <f>IF(ISNA(MATCH($AH278,'Overlap Study'!$CU$186:$CU$233,0)),0,1)</f>
        <v>0</v>
      </c>
      <c r="AM278" s="99">
        <f>IF(ISNA(MATCH($AH278,'Overlap Study'!$CG$186:$CG$233,0)),0,1)</f>
        <v>0</v>
      </c>
      <c r="AN278" s="97">
        <f>IF(ISNA(MATCH($AH278,'Overlap Study'!$BU$186:$BU$233,0)),0,1)</f>
        <v>0</v>
      </c>
      <c r="AO278" s="97">
        <f>IF(ISNA(MATCH(AH278,'Overlap Study'!BJ$186:BJ$233,0)),0,1)</f>
        <v>0</v>
      </c>
      <c r="AP278" s="97">
        <f>IF(ISNA(MATCH($AH278,'Overlap Study'!AZ$186:AZ$233,0)),0,1)</f>
        <v>0</v>
      </c>
      <c r="AQ278" s="97">
        <f>IF(ISNA(MATCH($AH278,'Overlap Study'!AT$186:AT$233,0)),0,1)</f>
        <v>0</v>
      </c>
      <c r="AR278" s="97">
        <f>IF(ISNA(MATCH($AH278,'Overlap Study'!AN$186:AN$233,0)),0,1)</f>
        <v>0</v>
      </c>
      <c r="AS278" s="97">
        <f>IF(ISNA(MATCH($AH278,'Overlap Study'!AH$186:AH$233,0)),0,1)</f>
        <v>0</v>
      </c>
      <c r="AT278" s="97">
        <f>IF(ISNA(MATCH(AH278,'Overlap Study'!$AB$186:$AB$233,0)),0,1)</f>
        <v>1</v>
      </c>
      <c r="AU278" s="97">
        <f>IF(ISNA(MATCH($AH278,'Overlap Study'!$V$186:$V$233,0)),0,1)</f>
        <v>1</v>
      </c>
      <c r="AV278" s="97">
        <f>IF(ISNA(MATCH($AH278,'Overlap Study'!$P$186:$P$233,0)),0,1)</f>
        <v>0</v>
      </c>
      <c r="AW278" s="97"/>
      <c r="AX278" s="106"/>
    </row>
    <row r="279" spans="12:50" x14ac:dyDescent="0.2">
      <c r="L279" s="118">
        <f t="shared" si="14"/>
        <v>278</v>
      </c>
      <c r="N279" s="112">
        <v>1108</v>
      </c>
      <c r="O279" s="210">
        <f>SUM(P279:Y279)</f>
        <v>1</v>
      </c>
      <c r="P279" s="97">
        <f>IF(ISNA(MATCH(N279,'Overlap Study'!DY$62:DY$174,0)),0,1)</f>
        <v>0</v>
      </c>
      <c r="Q279" s="97">
        <f>IF(ISNA(MATCH(N279,'Overlap Study'!DJ$62:DJ$157,0)),0,1)</f>
        <v>0</v>
      </c>
      <c r="R279" s="99">
        <f>IF(ISNA(MATCH(N279,'Overlap Study'!CU$62:CU$157,0)),0,1)</f>
        <v>0</v>
      </c>
      <c r="S279" s="99">
        <f>IF(ISNA(MATCH(N279,'Overlap Study'!CG$62:CG$157,0)),0,1)</f>
        <v>0</v>
      </c>
      <c r="T279" s="97">
        <f>IF(ISNA(MATCH(N279,'Overlap Study'!BU$62:BU$157,0)),0,1)</f>
        <v>0</v>
      </c>
      <c r="U279" s="97">
        <f>IF(ISNA(MATCH(N279,'Overlap Study'!BJ$62:BJ$157,0)),0,1)</f>
        <v>0</v>
      </c>
      <c r="V279" s="97">
        <f>IF(ISNA(MATCH($N279,'Overlap Study'!AZ$62:AZ$157,0)),0,1)</f>
        <v>0</v>
      </c>
      <c r="W279" s="97">
        <f>IF(ISNA(MATCH($N279,'Overlap Study'!AT$62:AT$157,0)),0,1)</f>
        <v>0</v>
      </c>
      <c r="X279" s="97">
        <f>IF(ISNA(MATCH($N279,'Overlap Study'!AN$62:AN$157,0)),0,1)</f>
        <v>0</v>
      </c>
      <c r="Y279" s="106">
        <f>IF(ISNA(MATCH($N279,'Overlap Study'!AH$62:AH$157,0)),0,1)</f>
        <v>1</v>
      </c>
      <c r="Z279" s="97">
        <f>IF(ISNA(MATCH($N279,'Overlap Study'!AB$62:AB$157,0)),0,1)</f>
        <v>1</v>
      </c>
      <c r="AA279" s="97">
        <f>IF(ISNA(MATCH($N279,'Overlap Study'!V$62:V$157,0)),0,1)</f>
        <v>1</v>
      </c>
      <c r="AB279" s="97">
        <f>IF(ISNA(MATCH($N279,'Overlap Study'!P$62:P$157,0)),0,1)</f>
        <v>0</v>
      </c>
      <c r="AC279" s="97">
        <f>IF(ISNA(MATCH($N279,'Overlap Study'!H$53:H$132,0)),0,1)</f>
        <v>0</v>
      </c>
      <c r="AD279" s="106">
        <f>IF(ISNA(MATCH($N279,'Overlap Study'!B$53:B$100,0)),0,1)</f>
        <v>0</v>
      </c>
      <c r="AF279" s="98"/>
      <c r="AH279" s="164">
        <v>308</v>
      </c>
      <c r="AI279" s="210">
        <f>SUM(AJ279:AS279)</f>
        <v>0</v>
      </c>
      <c r="AJ279" s="97">
        <f>IF(ISNA(MATCH($AH279,'Overlap Study'!$DY$186:$DY$245,0)),0,1)</f>
        <v>0</v>
      </c>
      <c r="AK279" s="97">
        <f>IF(ISNA(MATCH($AH279,'Overlap Study'!$DJ$186:$DJ$233,0)),0,1)</f>
        <v>0</v>
      </c>
      <c r="AL279" s="99">
        <f>IF(ISNA(MATCH($AH279,'Overlap Study'!$CU$186:$CU$233,0)),0,1)</f>
        <v>0</v>
      </c>
      <c r="AM279" s="99">
        <f>IF(ISNA(MATCH($AH279,'Overlap Study'!$CG$186:$CG$233,0)),0,1)</f>
        <v>0</v>
      </c>
      <c r="AN279" s="97">
        <f>IF(ISNA(MATCH($AH279,'Overlap Study'!$BU$186:$BU$233,0)),0,1)</f>
        <v>0</v>
      </c>
      <c r="AO279" s="97">
        <f>IF(ISNA(MATCH(AH279,'Overlap Study'!BJ$186:BJ$233,0)),0,1)</f>
        <v>0</v>
      </c>
      <c r="AP279" s="97">
        <f>IF(ISNA(MATCH($AH279,'Overlap Study'!AZ$186:AZ$233,0)),0,1)</f>
        <v>0</v>
      </c>
      <c r="AQ279" s="97">
        <f>IF(ISNA(MATCH($AH279,'Overlap Study'!AT$186:AT$233,0)),0,1)</f>
        <v>0</v>
      </c>
      <c r="AR279" s="97">
        <f>IF(ISNA(MATCH($AH279,'Overlap Study'!AN$186:AN$233,0)),0,1)</f>
        <v>0</v>
      </c>
      <c r="AS279" s="97">
        <f>IF(ISNA(MATCH($AH279,'Overlap Study'!AH$186:AH$233,0)),0,1)</f>
        <v>0</v>
      </c>
      <c r="AT279" s="97">
        <f>IF(ISNA(MATCH(AH279,'Overlap Study'!$AB$186:$AB$233,0)),0,1)</f>
        <v>0</v>
      </c>
      <c r="AU279" s="97">
        <f>IF(ISNA(MATCH($AH279,'Overlap Study'!$V$186:$V$233,0)),0,1)</f>
        <v>0</v>
      </c>
      <c r="AV279" s="97">
        <f>IF(ISNA(MATCH($AH279,'Overlap Study'!$P$186:$P$233,0)),0,1)</f>
        <v>1</v>
      </c>
      <c r="AW279" s="97"/>
      <c r="AX279" s="106"/>
    </row>
    <row r="280" spans="12:50" x14ac:dyDescent="0.2">
      <c r="L280" s="118">
        <f t="shared" si="14"/>
        <v>279</v>
      </c>
      <c r="N280" s="105">
        <v>1138</v>
      </c>
      <c r="O280" s="210">
        <f>SUM(P280:Y280)</f>
        <v>1</v>
      </c>
      <c r="P280" s="97">
        <f>IF(ISNA(MATCH(N280,'Overlap Study'!DY$62:DY$174,0)),0,1)</f>
        <v>0</v>
      </c>
      <c r="Q280" s="97">
        <f>IF(ISNA(MATCH(N280,'Overlap Study'!DJ$62:DJ$157,0)),0,1)</f>
        <v>0</v>
      </c>
      <c r="R280" s="99">
        <f>IF(ISNA(MATCH(N280,'Overlap Study'!CU$62:CU$157,0)),0,1)</f>
        <v>0</v>
      </c>
      <c r="S280" s="99">
        <f>IF(ISNA(MATCH(N280,'Overlap Study'!CG$62:CG$157,0)),0,1)</f>
        <v>0</v>
      </c>
      <c r="T280" s="97">
        <f>IF(ISNA(MATCH(N280,'Overlap Study'!BU$62:BU$157,0)),0,1)</f>
        <v>0</v>
      </c>
      <c r="U280" s="97">
        <f>IF(ISNA(MATCH(N280,'Overlap Study'!BJ$62:BJ$157,0)),0,1)</f>
        <v>0</v>
      </c>
      <c r="V280" s="97">
        <f>IF(ISNA(MATCH($N280,'Overlap Study'!AZ$62:AZ$157,0)),0,1)</f>
        <v>0</v>
      </c>
      <c r="W280" s="97">
        <f>IF(ISNA(MATCH($N280,'Overlap Study'!AT$62:AT$157,0)),0,1)</f>
        <v>0</v>
      </c>
      <c r="X280" s="97">
        <f>IF(ISNA(MATCH($N280,'Overlap Study'!AN$62:AN$157,0)),0,1)</f>
        <v>1</v>
      </c>
      <c r="Y280" s="106">
        <f>IF(ISNA(MATCH($N280,'Overlap Study'!AH$62:AH$157,0)),0,1)</f>
        <v>0</v>
      </c>
      <c r="Z280" s="97">
        <f>IF(ISNA(MATCH($N280,'Overlap Study'!AB$62:AB$157,0)),0,1)</f>
        <v>0</v>
      </c>
      <c r="AA280" s="97">
        <f>IF(ISNA(MATCH($N280,'Overlap Study'!V$62:V$157,0)),0,1)</f>
        <v>0</v>
      </c>
      <c r="AB280" s="97">
        <f>IF(ISNA(MATCH($N280,'Overlap Study'!P$62:P$157,0)),0,1)</f>
        <v>0</v>
      </c>
      <c r="AC280" s="97">
        <f>IF(ISNA(MATCH($N280,'Overlap Study'!H$53:H$132,0)),0,1)</f>
        <v>0</v>
      </c>
      <c r="AD280" s="106">
        <f>IF(ISNA(MATCH($N280,'Overlap Study'!B$53:B$100,0)),0,1)</f>
        <v>0</v>
      </c>
      <c r="AF280" s="98"/>
      <c r="AH280" s="164">
        <v>311</v>
      </c>
      <c r="AI280" s="210">
        <f>SUM(AJ280:AS280)</f>
        <v>0</v>
      </c>
      <c r="AJ280" s="97">
        <f>IF(ISNA(MATCH($AH280,'Overlap Study'!$DY$186:$DY$245,0)),0,1)</f>
        <v>0</v>
      </c>
      <c r="AK280" s="97">
        <f>IF(ISNA(MATCH($AH280,'Overlap Study'!$DJ$186:$DJ$233,0)),0,1)</f>
        <v>0</v>
      </c>
      <c r="AL280" s="99">
        <f>IF(ISNA(MATCH($AH280,'Overlap Study'!$CU$186:$CU$233,0)),0,1)</f>
        <v>0</v>
      </c>
      <c r="AM280" s="99">
        <f>IF(ISNA(MATCH($AH280,'Overlap Study'!$CG$186:$CG$233,0)),0,1)</f>
        <v>0</v>
      </c>
      <c r="AN280" s="97">
        <f>IF(ISNA(MATCH($AH280,'Overlap Study'!$BU$186:$BU$233,0)),0,1)</f>
        <v>0</v>
      </c>
      <c r="AO280" s="97">
        <f>IF(ISNA(MATCH(AH280,'Overlap Study'!BJ$186:BJ$233,0)),0,1)</f>
        <v>0</v>
      </c>
      <c r="AP280" s="97">
        <f>IF(ISNA(MATCH($AH280,'Overlap Study'!AZ$186:AZ$233,0)),0,1)</f>
        <v>0</v>
      </c>
      <c r="AQ280" s="97">
        <f>IF(ISNA(MATCH($AH280,'Overlap Study'!AT$186:AT$233,0)),0,1)</f>
        <v>0</v>
      </c>
      <c r="AR280" s="97">
        <f>IF(ISNA(MATCH($AH280,'Overlap Study'!AN$186:AN$233,0)),0,1)</f>
        <v>0</v>
      </c>
      <c r="AS280" s="97">
        <f>IF(ISNA(MATCH($AH280,'Overlap Study'!AH$186:AH$233,0)),0,1)</f>
        <v>0</v>
      </c>
      <c r="AT280" s="97">
        <f>IF(ISNA(MATCH(AH280,'Overlap Study'!$AB$186:$AB$233,0)),0,1)</f>
        <v>0</v>
      </c>
      <c r="AU280" s="97">
        <f>IF(ISNA(MATCH($AH280,'Overlap Study'!$V$186:$V$233,0)),0,1)</f>
        <v>0</v>
      </c>
      <c r="AV280" s="97">
        <f>IF(ISNA(MATCH($AH280,'Overlap Study'!$P$186:$P$233,0)),0,1)</f>
        <v>1</v>
      </c>
      <c r="AW280" s="97"/>
      <c r="AX280" s="106"/>
    </row>
    <row r="281" spans="12:50" x14ac:dyDescent="0.2">
      <c r="L281" s="118">
        <f t="shared" si="14"/>
        <v>280</v>
      </c>
      <c r="N281" s="105">
        <v>1139</v>
      </c>
      <c r="O281" s="210">
        <f>SUM(P281:Y281)</f>
        <v>1</v>
      </c>
      <c r="P281" s="97">
        <f>IF(ISNA(MATCH(N281,'Overlap Study'!DY$62:DY$174,0)),0,1)</f>
        <v>0</v>
      </c>
      <c r="Q281" s="97">
        <f>IF(ISNA(MATCH(N281,'Overlap Study'!DJ$62:DJ$157,0)),0,1)</f>
        <v>0</v>
      </c>
      <c r="R281" s="99">
        <f>IF(ISNA(MATCH(N281,'Overlap Study'!CU$62:CU$157,0)),0,1)</f>
        <v>0</v>
      </c>
      <c r="S281" s="99">
        <f>IF(ISNA(MATCH(N281,'Overlap Study'!CG$62:CG$157,0)),0,1)</f>
        <v>0</v>
      </c>
      <c r="T281" s="97">
        <f>IF(ISNA(MATCH(N281,'Overlap Study'!BU$62:BU$157,0)),0,1)</f>
        <v>0</v>
      </c>
      <c r="U281" s="97">
        <f>IF(ISNA(MATCH(N281,'Overlap Study'!BJ$62:BJ$157,0)),0,1)</f>
        <v>0</v>
      </c>
      <c r="V281" s="97">
        <f>IF(ISNA(MATCH($N281,'Overlap Study'!AZ$62:AZ$157,0)),0,1)</f>
        <v>0</v>
      </c>
      <c r="W281" s="97">
        <f>IF(ISNA(MATCH($N281,'Overlap Study'!AT$62:AT$157,0)),0,1)</f>
        <v>0</v>
      </c>
      <c r="X281" s="97">
        <f>IF(ISNA(MATCH($N281,'Overlap Study'!AN$62:AN$157,0)),0,1)</f>
        <v>1</v>
      </c>
      <c r="Y281" s="106">
        <f>IF(ISNA(MATCH($N281,'Overlap Study'!AH$62:AH$157,0)),0,1)</f>
        <v>0</v>
      </c>
      <c r="Z281" s="97">
        <f>IF(ISNA(MATCH($N281,'Overlap Study'!AB$62:AB$157,0)),0,1)</f>
        <v>0</v>
      </c>
      <c r="AA281" s="97">
        <f>IF(ISNA(MATCH($N281,'Overlap Study'!V$62:V$157,0)),0,1)</f>
        <v>0</v>
      </c>
      <c r="AB281" s="97">
        <f>IF(ISNA(MATCH($N281,'Overlap Study'!P$62:P$157,0)),0,1)</f>
        <v>0</v>
      </c>
      <c r="AC281" s="97">
        <f>IF(ISNA(MATCH($N281,'Overlap Study'!H$53:H$132,0)),0,1)</f>
        <v>0</v>
      </c>
      <c r="AD281" s="106">
        <f>IF(ISNA(MATCH($N281,'Overlap Study'!B$53:B$100,0)),0,1)</f>
        <v>0</v>
      </c>
      <c r="AF281" s="98"/>
      <c r="AH281" s="164">
        <v>313</v>
      </c>
      <c r="AI281" s="210">
        <f>SUM(AJ281:AS281)</f>
        <v>0</v>
      </c>
      <c r="AJ281" s="97">
        <f>IF(ISNA(MATCH($AH281,'Overlap Study'!$DY$186:$DY$245,0)),0,1)</f>
        <v>0</v>
      </c>
      <c r="AK281" s="97">
        <f>IF(ISNA(MATCH($AH281,'Overlap Study'!$DJ$186:$DJ$233,0)),0,1)</f>
        <v>0</v>
      </c>
      <c r="AL281" s="99">
        <f>IF(ISNA(MATCH($AH281,'Overlap Study'!$CU$186:$CU$233,0)),0,1)</f>
        <v>0</v>
      </c>
      <c r="AM281" s="99">
        <f>IF(ISNA(MATCH($AH281,'Overlap Study'!$CG$186:$CG$233,0)),0,1)</f>
        <v>0</v>
      </c>
      <c r="AN281" s="97">
        <f>IF(ISNA(MATCH($AH281,'Overlap Study'!$BU$186:$BU$233,0)),0,1)</f>
        <v>0</v>
      </c>
      <c r="AO281" s="97">
        <f>IF(ISNA(MATCH(AH281,'Overlap Study'!BJ$186:BJ$233,0)),0,1)</f>
        <v>0</v>
      </c>
      <c r="AP281" s="97">
        <f>IF(ISNA(MATCH($AH281,'Overlap Study'!AZ$186:AZ$233,0)),0,1)</f>
        <v>0</v>
      </c>
      <c r="AQ281" s="97">
        <f>IF(ISNA(MATCH($AH281,'Overlap Study'!AT$186:AT$233,0)),0,1)</f>
        <v>0</v>
      </c>
      <c r="AR281" s="97">
        <f>IF(ISNA(MATCH($AH281,'Overlap Study'!AN$186:AN$233,0)),0,1)</f>
        <v>0</v>
      </c>
      <c r="AS281" s="97">
        <f>IF(ISNA(MATCH($AH281,'Overlap Study'!AH$186:AH$233,0)),0,1)</f>
        <v>0</v>
      </c>
      <c r="AT281" s="97">
        <f>IF(ISNA(MATCH(AH281,'Overlap Study'!$AB$186:$AB$233,0)),0,1)</f>
        <v>0</v>
      </c>
      <c r="AU281" s="97">
        <f>IF(ISNA(MATCH($AH281,'Overlap Study'!$V$186:$V$233,0)),0,1)</f>
        <v>0</v>
      </c>
      <c r="AV281" s="97">
        <f>IF(ISNA(MATCH($AH281,'Overlap Study'!$P$186:$P$233,0)),0,1)</f>
        <v>1</v>
      </c>
      <c r="AW281" s="97"/>
      <c r="AX281" s="106"/>
    </row>
    <row r="282" spans="12:50" x14ac:dyDescent="0.2">
      <c r="L282" s="118">
        <f t="shared" si="14"/>
        <v>281</v>
      </c>
      <c r="N282" s="108">
        <v>1208</v>
      </c>
      <c r="O282" s="210">
        <f>SUM(P282:Y282)</f>
        <v>1</v>
      </c>
      <c r="P282" s="97">
        <f>IF(ISNA(MATCH(N282,'Overlap Study'!DY$62:DY$174,0)),0,1)</f>
        <v>0</v>
      </c>
      <c r="Q282" s="97">
        <f>IF(ISNA(MATCH(N282,'Overlap Study'!DJ$62:DJ$157,0)),0,1)</f>
        <v>0</v>
      </c>
      <c r="R282" s="99">
        <f>IF(ISNA(MATCH(N282,'Overlap Study'!CU$62:CU$157,0)),0,1)</f>
        <v>0</v>
      </c>
      <c r="S282" s="99">
        <f>IF(ISNA(MATCH(N282,'Overlap Study'!CG$62:CG$157,0)),0,1)</f>
        <v>0</v>
      </c>
      <c r="T282" s="97">
        <f>IF(ISNA(MATCH(N282,'Overlap Study'!BU$62:BU$157,0)),0,1)</f>
        <v>0</v>
      </c>
      <c r="U282" s="97">
        <f>IF(ISNA(MATCH(N282,'Overlap Study'!BJ$62:BJ$157,0)),0,1)</f>
        <v>1</v>
      </c>
      <c r="V282" s="97">
        <f>IF(ISNA(MATCH($N282,'Overlap Study'!AZ$62:AZ$157,0)),0,1)</f>
        <v>0</v>
      </c>
      <c r="W282" s="97">
        <f>IF(ISNA(MATCH($N282,'Overlap Study'!AT$62:AT$157,0)),0,1)</f>
        <v>0</v>
      </c>
      <c r="X282" s="97">
        <f>IF(ISNA(MATCH($N282,'Overlap Study'!AN$62:AN$157,0)),0,1)</f>
        <v>0</v>
      </c>
      <c r="Y282" s="106">
        <f>IF(ISNA(MATCH($N282,'Overlap Study'!AH$62:AH$157,0)),0,1)</f>
        <v>0</v>
      </c>
      <c r="Z282" s="97">
        <f>IF(ISNA(MATCH($N282,'Overlap Study'!AB$62:AB$157,0)),0,1)</f>
        <v>0</v>
      </c>
      <c r="AA282" s="97">
        <f>IF(ISNA(MATCH($N282,'Overlap Study'!V$62:V$157,0)),0,1)</f>
        <v>0</v>
      </c>
      <c r="AB282" s="97">
        <f>IF(ISNA(MATCH($N282,'Overlap Study'!P$62:P$157,0)),0,1)</f>
        <v>0</v>
      </c>
      <c r="AC282" s="97">
        <f>IF(ISNA(MATCH($N282,'Overlap Study'!H$53:H$132,0)),0,1)</f>
        <v>0</v>
      </c>
      <c r="AD282" s="106">
        <f>IF(ISNA(MATCH($N282,'Overlap Study'!B$53:B$100,0)),0,1)</f>
        <v>0</v>
      </c>
      <c r="AF282" s="98"/>
      <c r="AH282" s="164">
        <v>322</v>
      </c>
      <c r="AI282" s="210">
        <f>SUM(AJ282:AS282)</f>
        <v>0</v>
      </c>
      <c r="AJ282" s="97">
        <f>IF(ISNA(MATCH($AH282,'Overlap Study'!$DY$186:$DY$245,0)),0,1)</f>
        <v>0</v>
      </c>
      <c r="AK282" s="97">
        <f>IF(ISNA(MATCH($AH282,'Overlap Study'!$DJ$186:$DJ$233,0)),0,1)</f>
        <v>0</v>
      </c>
      <c r="AL282" s="99">
        <f>IF(ISNA(MATCH($AH282,'Overlap Study'!$CU$186:$CU$233,0)),0,1)</f>
        <v>0</v>
      </c>
      <c r="AM282" s="99">
        <f>IF(ISNA(MATCH($AH282,'Overlap Study'!$CG$186:$CG$233,0)),0,1)</f>
        <v>0</v>
      </c>
      <c r="AN282" s="97">
        <f>IF(ISNA(MATCH($AH282,'Overlap Study'!$BU$186:$BU$233,0)),0,1)</f>
        <v>0</v>
      </c>
      <c r="AO282" s="97">
        <f>IF(ISNA(MATCH(AH282,'Overlap Study'!BJ$186:BJ$233,0)),0,1)</f>
        <v>0</v>
      </c>
      <c r="AP282" s="97">
        <f>IF(ISNA(MATCH($AH282,'Overlap Study'!AZ$186:AZ$233,0)),0,1)</f>
        <v>0</v>
      </c>
      <c r="AQ282" s="97">
        <f>IF(ISNA(MATCH($AH282,'Overlap Study'!AT$186:AT$233,0)),0,1)</f>
        <v>0</v>
      </c>
      <c r="AR282" s="97">
        <f>IF(ISNA(MATCH($AH282,'Overlap Study'!AN$186:AN$233,0)),0,1)</f>
        <v>0</v>
      </c>
      <c r="AS282" s="97">
        <f>IF(ISNA(MATCH($AH282,'Overlap Study'!AH$186:AH$233,0)),0,1)</f>
        <v>0</v>
      </c>
      <c r="AT282" s="97">
        <f>IF(ISNA(MATCH(AH282,'Overlap Study'!$AB$186:$AB$233,0)),0,1)</f>
        <v>1</v>
      </c>
      <c r="AU282" s="97">
        <f>IF(ISNA(MATCH($AH282,'Overlap Study'!$V$186:$V$233,0)),0,1)</f>
        <v>1</v>
      </c>
      <c r="AV282" s="97">
        <f>IF(ISNA(MATCH($AH282,'Overlap Study'!$P$186:$P$233,0)),0,1)</f>
        <v>1</v>
      </c>
      <c r="AW282" s="97"/>
      <c r="AX282" s="106"/>
    </row>
    <row r="283" spans="12:50" x14ac:dyDescent="0.2">
      <c r="L283" s="118">
        <f t="shared" si="14"/>
        <v>282</v>
      </c>
      <c r="N283" s="107">
        <v>1219</v>
      </c>
      <c r="O283" s="210">
        <f>SUM(P283:Y283)</f>
        <v>1</v>
      </c>
      <c r="P283" s="97">
        <f>IF(ISNA(MATCH(N283,'Overlap Study'!DY$62:DY$174,0)),0,1)</f>
        <v>0</v>
      </c>
      <c r="Q283" s="97">
        <f>IF(ISNA(MATCH(N283,'Overlap Study'!DJ$62:DJ$157,0)),0,1)</f>
        <v>0</v>
      </c>
      <c r="R283" s="99">
        <f>IF(ISNA(MATCH(N283,'Overlap Study'!CU$62:CU$157,0)),0,1)</f>
        <v>0</v>
      </c>
      <c r="S283" s="99">
        <f>IF(ISNA(MATCH(N283,'Overlap Study'!CG$62:CG$157,0)),0,1)</f>
        <v>0</v>
      </c>
      <c r="T283" s="97">
        <f>IF(ISNA(MATCH(N283,'Overlap Study'!BU$62:BU$157,0)),0,1)</f>
        <v>0</v>
      </c>
      <c r="U283" s="97">
        <f>IF(ISNA(MATCH(N283,'Overlap Study'!BJ$62:BJ$157,0)),0,1)</f>
        <v>0</v>
      </c>
      <c r="V283" s="97">
        <f>IF(ISNA(MATCH($N283,'Overlap Study'!AZ$62:AZ$157,0)),0,1)</f>
        <v>0</v>
      </c>
      <c r="W283" s="97">
        <f>IF(ISNA(MATCH($N283,'Overlap Study'!AT$62:AT$157,0)),0,1)</f>
        <v>0</v>
      </c>
      <c r="X283" s="97">
        <f>IF(ISNA(MATCH($N283,'Overlap Study'!AN$62:AN$157,0)),0,1)</f>
        <v>0</v>
      </c>
      <c r="Y283" s="106">
        <f>IF(ISNA(MATCH($N283,'Overlap Study'!AH$62:AH$157,0)),0,1)</f>
        <v>1</v>
      </c>
      <c r="Z283" s="97">
        <f>IF(ISNA(MATCH($N283,'Overlap Study'!AB$62:AB$157,0)),0,1)</f>
        <v>0</v>
      </c>
      <c r="AA283" s="97">
        <f>IF(ISNA(MATCH($N283,'Overlap Study'!V$62:V$157,0)),0,1)</f>
        <v>0</v>
      </c>
      <c r="AB283" s="97">
        <f>IF(ISNA(MATCH($N283,'Overlap Study'!P$62:P$157,0)),0,1)</f>
        <v>0</v>
      </c>
      <c r="AC283" s="97">
        <f>IF(ISNA(MATCH($N283,'Overlap Study'!H$53:H$132,0)),0,1)</f>
        <v>0</v>
      </c>
      <c r="AD283" s="106">
        <f>IF(ISNA(MATCH($N283,'Overlap Study'!B$53:B$100,0)),0,1)</f>
        <v>0</v>
      </c>
      <c r="AF283" s="98"/>
      <c r="AH283" s="164">
        <v>340</v>
      </c>
      <c r="AI283" s="210">
        <f>SUM(AJ283:AS283)</f>
        <v>0</v>
      </c>
      <c r="AJ283" s="97">
        <f>IF(ISNA(MATCH($AH283,'Overlap Study'!$DY$186:$DY$245,0)),0,1)</f>
        <v>0</v>
      </c>
      <c r="AK283" s="97">
        <f>IF(ISNA(MATCH($AH283,'Overlap Study'!$DJ$186:$DJ$233,0)),0,1)</f>
        <v>0</v>
      </c>
      <c r="AL283" s="99">
        <f>IF(ISNA(MATCH($AH283,'Overlap Study'!$CU$186:$CU$233,0)),0,1)</f>
        <v>0</v>
      </c>
      <c r="AM283" s="99">
        <f>IF(ISNA(MATCH($AH283,'Overlap Study'!$CG$186:$CG$233,0)),0,1)</f>
        <v>0</v>
      </c>
      <c r="AN283" s="97">
        <f>IF(ISNA(MATCH($AH283,'Overlap Study'!$BU$186:$BU$233,0)),0,1)</f>
        <v>0</v>
      </c>
      <c r="AO283" s="97">
        <f>IF(ISNA(MATCH(AH283,'Overlap Study'!BJ$186:BJ$233,0)),0,1)</f>
        <v>0</v>
      </c>
      <c r="AP283" s="97">
        <f>IF(ISNA(MATCH($AH283,'Overlap Study'!AZ$186:AZ$233,0)),0,1)</f>
        <v>0</v>
      </c>
      <c r="AQ283" s="97">
        <f>IF(ISNA(MATCH($AH283,'Overlap Study'!AT$186:AT$233,0)),0,1)</f>
        <v>0</v>
      </c>
      <c r="AR283" s="97">
        <f>IF(ISNA(MATCH($AH283,'Overlap Study'!AN$186:AN$233,0)),0,1)</f>
        <v>0</v>
      </c>
      <c r="AS283" s="97">
        <f>IF(ISNA(MATCH($AH283,'Overlap Study'!AH$186:AH$233,0)),0,1)</f>
        <v>0</v>
      </c>
      <c r="AT283" s="97">
        <f>IF(ISNA(MATCH(AH283,'Overlap Study'!$AB$186:$AB$233,0)),0,1)</f>
        <v>1</v>
      </c>
      <c r="AU283" s="97">
        <f>IF(ISNA(MATCH($AH283,'Overlap Study'!$V$186:$V$233,0)),0,1)</f>
        <v>0</v>
      </c>
      <c r="AV283" s="97">
        <f>IF(ISNA(MATCH($AH283,'Overlap Study'!$P$186:$P$233,0)),0,1)</f>
        <v>1</v>
      </c>
      <c r="AW283" s="97"/>
      <c r="AX283" s="106"/>
    </row>
    <row r="284" spans="12:50" x14ac:dyDescent="0.2">
      <c r="L284" s="118">
        <f t="shared" si="14"/>
        <v>283</v>
      </c>
      <c r="N284" s="105">
        <v>1250</v>
      </c>
      <c r="O284" s="210">
        <f>SUM(P284:Y284)</f>
        <v>1</v>
      </c>
      <c r="P284" s="97">
        <f>IF(ISNA(MATCH(N284,'Overlap Study'!DY$62:DY$174,0)),0,1)</f>
        <v>0</v>
      </c>
      <c r="Q284" s="97">
        <f>IF(ISNA(MATCH(N284,'Overlap Study'!DJ$62:DJ$157,0)),0,1)</f>
        <v>0</v>
      </c>
      <c r="R284" s="99">
        <f>IF(ISNA(MATCH(N284,'Overlap Study'!CU$62:CU$157,0)),0,1)</f>
        <v>0</v>
      </c>
      <c r="S284" s="99">
        <f>IF(ISNA(MATCH(N284,'Overlap Study'!CG$62:CG$157,0)),0,1)</f>
        <v>0</v>
      </c>
      <c r="T284" s="97">
        <f>IF(ISNA(MATCH(N284,'Overlap Study'!BU$62:BU$157,0)),0,1)</f>
        <v>0</v>
      </c>
      <c r="U284" s="97">
        <f>IF(ISNA(MATCH(N284,'Overlap Study'!BJ$62:BJ$157,0)),0,1)</f>
        <v>1</v>
      </c>
      <c r="V284" s="97">
        <f>IF(ISNA(MATCH($N284,'Overlap Study'!AZ$62:AZ$157,0)),0,1)</f>
        <v>0</v>
      </c>
      <c r="W284" s="97">
        <f>IF(ISNA(MATCH($N284,'Overlap Study'!AT$62:AT$157,0)),0,1)</f>
        <v>0</v>
      </c>
      <c r="X284" s="97">
        <f>IF(ISNA(MATCH($N284,'Overlap Study'!AN$62:AN$157,0)),0,1)</f>
        <v>0</v>
      </c>
      <c r="Y284" s="106">
        <f>IF(ISNA(MATCH($N284,'Overlap Study'!AH$62:AH$157,0)),0,1)</f>
        <v>0</v>
      </c>
      <c r="Z284" s="97">
        <f>IF(ISNA(MATCH($N284,'Overlap Study'!AB$62:AB$157,0)),0,1)</f>
        <v>0</v>
      </c>
      <c r="AA284" s="97">
        <f>IF(ISNA(MATCH($N284,'Overlap Study'!V$62:V$157,0)),0,1)</f>
        <v>0</v>
      </c>
      <c r="AB284" s="97">
        <f>IF(ISNA(MATCH($N284,'Overlap Study'!P$62:P$157,0)),0,1)</f>
        <v>0</v>
      </c>
      <c r="AC284" s="97">
        <f>IF(ISNA(MATCH($N284,'Overlap Study'!H$53:H$132,0)),0,1)</f>
        <v>0</v>
      </c>
      <c r="AD284" s="106">
        <f>IF(ISNA(MATCH($N284,'Overlap Study'!B$53:B$100,0)),0,1)</f>
        <v>0</v>
      </c>
      <c r="AF284" s="98"/>
      <c r="AH284" s="164">
        <v>364</v>
      </c>
      <c r="AI284" s="210">
        <f>SUM(AJ284:AS284)</f>
        <v>0</v>
      </c>
      <c r="AJ284" s="97">
        <f>IF(ISNA(MATCH($AH284,'Overlap Study'!$DY$186:$DY$245,0)),0,1)</f>
        <v>0</v>
      </c>
      <c r="AK284" s="97">
        <f>IF(ISNA(MATCH($AH284,'Overlap Study'!$DJ$186:$DJ$233,0)),0,1)</f>
        <v>0</v>
      </c>
      <c r="AL284" s="99">
        <f>IF(ISNA(MATCH($AH284,'Overlap Study'!$CU$186:$CU$233,0)),0,1)</f>
        <v>0</v>
      </c>
      <c r="AM284" s="99">
        <f>IF(ISNA(MATCH($AH284,'Overlap Study'!$CG$186:$CG$233,0)),0,1)</f>
        <v>0</v>
      </c>
      <c r="AN284" s="97">
        <f>IF(ISNA(MATCH($AH284,'Overlap Study'!$BU$186:$BU$233,0)),0,1)</f>
        <v>0</v>
      </c>
      <c r="AO284" s="97">
        <f>IF(ISNA(MATCH(AH284,'Overlap Study'!BJ$186:BJ$233,0)),0,1)</f>
        <v>0</v>
      </c>
      <c r="AP284" s="97">
        <f>IF(ISNA(MATCH($AH284,'Overlap Study'!AZ$186:AZ$233,0)),0,1)</f>
        <v>0</v>
      </c>
      <c r="AQ284" s="97">
        <f>IF(ISNA(MATCH($AH284,'Overlap Study'!AT$186:AT$233,0)),0,1)</f>
        <v>0</v>
      </c>
      <c r="AR284" s="97">
        <f>IF(ISNA(MATCH($AH284,'Overlap Study'!AN$186:AN$233,0)),0,1)</f>
        <v>0</v>
      </c>
      <c r="AS284" s="97">
        <f>IF(ISNA(MATCH($AH284,'Overlap Study'!AH$186:AH$233,0)),0,1)</f>
        <v>0</v>
      </c>
      <c r="AT284" s="97">
        <f>IF(ISNA(MATCH(AH284,'Overlap Study'!$AB$186:$AB$233,0)),0,1)</f>
        <v>1</v>
      </c>
      <c r="AU284" s="97">
        <f>IF(ISNA(MATCH($AH284,'Overlap Study'!$V$186:$V$233,0)),0,1)</f>
        <v>0</v>
      </c>
      <c r="AV284" s="97">
        <f>IF(ISNA(MATCH($AH284,'Overlap Study'!$P$186:$P$233,0)),0,1)</f>
        <v>0</v>
      </c>
      <c r="AW284" s="97"/>
      <c r="AX284" s="106"/>
    </row>
    <row r="285" spans="12:50" x14ac:dyDescent="0.2">
      <c r="L285" s="118">
        <f t="shared" si="14"/>
        <v>284</v>
      </c>
      <c r="N285" s="105">
        <v>1251</v>
      </c>
      <c r="O285" s="210">
        <f>SUM(P285:Y285)</f>
        <v>1</v>
      </c>
      <c r="P285" s="97">
        <f>IF(ISNA(MATCH(N285,'Overlap Study'!DY$62:DY$174,0)),0,1)</f>
        <v>0</v>
      </c>
      <c r="Q285" s="97">
        <f>IF(ISNA(MATCH(N285,'Overlap Study'!DJ$62:DJ$157,0)),0,1)</f>
        <v>0</v>
      </c>
      <c r="R285" s="99">
        <f>IF(ISNA(MATCH(N285,'Overlap Study'!CU$62:CU$157,0)),0,1)</f>
        <v>0</v>
      </c>
      <c r="S285" s="99">
        <f>IF(ISNA(MATCH(N285,'Overlap Study'!CG$62:CG$157,0)),0,1)</f>
        <v>0</v>
      </c>
      <c r="T285" s="97">
        <f>IF(ISNA(MATCH(N285,'Overlap Study'!BU$62:BU$157,0)),0,1)</f>
        <v>0</v>
      </c>
      <c r="U285" s="97">
        <f>IF(ISNA(MATCH(N285,'Overlap Study'!BJ$62:BJ$157,0)),0,1)</f>
        <v>0</v>
      </c>
      <c r="V285" s="97">
        <f>IF(ISNA(MATCH($N285,'Overlap Study'!AZ$62:AZ$157,0)),0,1)</f>
        <v>1</v>
      </c>
      <c r="W285" s="97">
        <f>IF(ISNA(MATCH($N285,'Overlap Study'!AT$62:AT$157,0)),0,1)</f>
        <v>0</v>
      </c>
      <c r="X285" s="97">
        <f>IF(ISNA(MATCH($N285,'Overlap Study'!AN$62:AN$157,0)),0,1)</f>
        <v>0</v>
      </c>
      <c r="Y285" s="106">
        <f>IF(ISNA(MATCH($N285,'Overlap Study'!AH$62:AH$157,0)),0,1)</f>
        <v>0</v>
      </c>
      <c r="Z285" s="97">
        <f>IF(ISNA(MATCH($N285,'Overlap Study'!AB$62:AB$157,0)),0,1)</f>
        <v>0</v>
      </c>
      <c r="AA285" s="97">
        <f>IF(ISNA(MATCH($N285,'Overlap Study'!V$62:V$157,0)),0,1)</f>
        <v>0</v>
      </c>
      <c r="AB285" s="97">
        <f>IF(ISNA(MATCH($N285,'Overlap Study'!P$62:P$157,0)),0,1)</f>
        <v>0</v>
      </c>
      <c r="AC285" s="97">
        <f>IF(ISNA(MATCH($N285,'Overlap Study'!H$53:H$132,0)),0,1)</f>
        <v>0</v>
      </c>
      <c r="AD285" s="106">
        <f>IF(ISNA(MATCH($N285,'Overlap Study'!B$53:B$100,0)),0,1)</f>
        <v>0</v>
      </c>
      <c r="AF285" s="98"/>
      <c r="AH285" s="164">
        <v>378</v>
      </c>
      <c r="AI285" s="210">
        <f>SUM(AJ285:AS285)</f>
        <v>0</v>
      </c>
      <c r="AJ285" s="97">
        <f>IF(ISNA(MATCH($AH285,'Overlap Study'!$DY$186:$DY$245,0)),0,1)</f>
        <v>0</v>
      </c>
      <c r="AK285" s="97">
        <f>IF(ISNA(MATCH($AH285,'Overlap Study'!$DJ$186:$DJ$233,0)),0,1)</f>
        <v>0</v>
      </c>
      <c r="AL285" s="99">
        <f>IF(ISNA(MATCH($AH285,'Overlap Study'!$CU$186:$CU$233,0)),0,1)</f>
        <v>0</v>
      </c>
      <c r="AM285" s="99">
        <f>IF(ISNA(MATCH($AH285,'Overlap Study'!$CG$186:$CG$233,0)),0,1)</f>
        <v>0</v>
      </c>
      <c r="AN285" s="97">
        <f>IF(ISNA(MATCH($AH285,'Overlap Study'!$BU$186:$BU$233,0)),0,1)</f>
        <v>0</v>
      </c>
      <c r="AO285" s="97">
        <f>IF(ISNA(MATCH(AH285,'Overlap Study'!BJ$186:BJ$233,0)),0,1)</f>
        <v>0</v>
      </c>
      <c r="AP285" s="97">
        <f>IF(ISNA(MATCH($AH285,'Overlap Study'!AZ$186:AZ$233,0)),0,1)</f>
        <v>0</v>
      </c>
      <c r="AQ285" s="97">
        <f>IF(ISNA(MATCH($AH285,'Overlap Study'!AT$186:AT$233,0)),0,1)</f>
        <v>0</v>
      </c>
      <c r="AR285" s="97">
        <f>IF(ISNA(MATCH($AH285,'Overlap Study'!AN$186:AN$233,0)),0,1)</f>
        <v>0</v>
      </c>
      <c r="AS285" s="97">
        <f>IF(ISNA(MATCH($AH285,'Overlap Study'!AH$186:AH$233,0)),0,1)</f>
        <v>0</v>
      </c>
      <c r="AT285" s="97">
        <f>IF(ISNA(MATCH(AH285,'Overlap Study'!$AB$186:$AB$233,0)),0,1)</f>
        <v>0</v>
      </c>
      <c r="AU285" s="97">
        <f>IF(ISNA(MATCH($AH285,'Overlap Study'!$V$186:$V$233,0)),0,1)</f>
        <v>1</v>
      </c>
      <c r="AV285" s="97">
        <f>IF(ISNA(MATCH($AH285,'Overlap Study'!$P$186:$P$233,0)),0,1)</f>
        <v>0</v>
      </c>
      <c r="AW285" s="97"/>
      <c r="AX285" s="106"/>
    </row>
    <row r="286" spans="12:50" x14ac:dyDescent="0.2">
      <c r="L286" s="118">
        <f t="shared" si="14"/>
        <v>285</v>
      </c>
      <c r="N286" s="105">
        <v>1259</v>
      </c>
      <c r="O286" s="210">
        <f>SUM(P286:Y286)</f>
        <v>1</v>
      </c>
      <c r="P286" s="97">
        <f>IF(ISNA(MATCH(N286,'Overlap Study'!DY$62:DY$174,0)),0,1)</f>
        <v>0</v>
      </c>
      <c r="Q286" s="97">
        <f>IF(ISNA(MATCH(N286,'Overlap Study'!DJ$62:DJ$157,0)),0,1)</f>
        <v>0</v>
      </c>
      <c r="R286" s="99">
        <f>IF(ISNA(MATCH(N286,'Overlap Study'!CU$62:CU$157,0)),0,1)</f>
        <v>0</v>
      </c>
      <c r="S286" s="99">
        <f>IF(ISNA(MATCH(N286,'Overlap Study'!CG$62:CG$157,0)),0,1)</f>
        <v>0</v>
      </c>
      <c r="T286" s="97">
        <f>IF(ISNA(MATCH(N286,'Overlap Study'!BU$62:BU$157,0)),0,1)</f>
        <v>0</v>
      </c>
      <c r="U286" s="97">
        <f>IF(ISNA(MATCH(N286,'Overlap Study'!BJ$62:BJ$157,0)),0,1)</f>
        <v>0</v>
      </c>
      <c r="V286" s="97">
        <f>IF(ISNA(MATCH($N286,'Overlap Study'!AZ$62:AZ$157,0)),0,1)</f>
        <v>0</v>
      </c>
      <c r="W286" s="97">
        <f>IF(ISNA(MATCH($N286,'Overlap Study'!AT$62:AT$157,0)),0,1)</f>
        <v>0</v>
      </c>
      <c r="X286" s="97">
        <f>IF(ISNA(MATCH($N286,'Overlap Study'!AN$62:AN$157,0)),0,1)</f>
        <v>0</v>
      </c>
      <c r="Y286" s="106">
        <f>IF(ISNA(MATCH($N286,'Overlap Study'!AH$62:AH$157,0)),0,1)</f>
        <v>1</v>
      </c>
      <c r="Z286" s="97">
        <f>IF(ISNA(MATCH($N286,'Overlap Study'!AB$62:AB$157,0)),0,1)</f>
        <v>0</v>
      </c>
      <c r="AA286" s="97">
        <f>IF(ISNA(MATCH($N286,'Overlap Study'!V$62:V$157,0)),0,1)</f>
        <v>0</v>
      </c>
      <c r="AB286" s="97">
        <f>IF(ISNA(MATCH($N286,'Overlap Study'!P$62:P$157,0)),0,1)</f>
        <v>0</v>
      </c>
      <c r="AC286" s="97">
        <f>IF(ISNA(MATCH($N286,'Overlap Study'!H$53:H$132,0)),0,1)</f>
        <v>0</v>
      </c>
      <c r="AD286" s="106">
        <f>IF(ISNA(MATCH($N286,'Overlap Study'!B$53:B$100,0)),0,1)</f>
        <v>0</v>
      </c>
      <c r="AF286" s="98"/>
      <c r="AH286" s="164">
        <v>433</v>
      </c>
      <c r="AI286" s="210">
        <f>SUM(AJ286:AS286)</f>
        <v>0</v>
      </c>
      <c r="AJ286" s="97">
        <f>IF(ISNA(MATCH($AH286,'Overlap Study'!$DY$186:$DY$245,0)),0,1)</f>
        <v>0</v>
      </c>
      <c r="AK286" s="97">
        <f>IF(ISNA(MATCH($AH286,'Overlap Study'!$DJ$186:$DJ$233,0)),0,1)</f>
        <v>0</v>
      </c>
      <c r="AL286" s="99">
        <f>IF(ISNA(MATCH($AH286,'Overlap Study'!$CU$186:$CU$233,0)),0,1)</f>
        <v>0</v>
      </c>
      <c r="AM286" s="99">
        <f>IF(ISNA(MATCH($AH286,'Overlap Study'!$CG$186:$CG$233,0)),0,1)</f>
        <v>0</v>
      </c>
      <c r="AN286" s="97">
        <f>IF(ISNA(MATCH($AH286,'Overlap Study'!$BU$186:$BU$233,0)),0,1)</f>
        <v>0</v>
      </c>
      <c r="AO286" s="97">
        <f>IF(ISNA(MATCH(AH286,'Overlap Study'!BJ$186:BJ$233,0)),0,1)</f>
        <v>0</v>
      </c>
      <c r="AP286" s="97">
        <f>IF(ISNA(MATCH($AH286,'Overlap Study'!AZ$186:AZ$233,0)),0,1)</f>
        <v>0</v>
      </c>
      <c r="AQ286" s="97">
        <f>IF(ISNA(MATCH($AH286,'Overlap Study'!AT$186:AT$233,0)),0,1)</f>
        <v>0</v>
      </c>
      <c r="AR286" s="97">
        <f>IF(ISNA(MATCH($AH286,'Overlap Study'!AN$186:AN$233,0)),0,1)</f>
        <v>0</v>
      </c>
      <c r="AS286" s="97">
        <f>IF(ISNA(MATCH($AH286,'Overlap Study'!AH$186:AH$233,0)),0,1)</f>
        <v>0</v>
      </c>
      <c r="AT286" s="97">
        <f>IF(ISNA(MATCH(AH286,'Overlap Study'!$AB$186:$AB$233,0)),0,1)</f>
        <v>0</v>
      </c>
      <c r="AU286" s="97">
        <f>IF(ISNA(MATCH($AH286,'Overlap Study'!$V$186:$V$233,0)),0,1)</f>
        <v>1</v>
      </c>
      <c r="AV286" s="97">
        <f>IF(ISNA(MATCH($AH286,'Overlap Study'!$P$186:$P$233,0)),0,1)</f>
        <v>0</v>
      </c>
      <c r="AW286" s="97"/>
      <c r="AX286" s="106"/>
    </row>
    <row r="287" spans="12:50" x14ac:dyDescent="0.2">
      <c r="L287" s="118">
        <f t="shared" si="14"/>
        <v>286</v>
      </c>
      <c r="N287" s="105">
        <v>1270</v>
      </c>
      <c r="O287" s="210">
        <f>SUM(P287:Y287)</f>
        <v>1</v>
      </c>
      <c r="P287" s="97">
        <f>IF(ISNA(MATCH(N287,'Overlap Study'!DY$62:DY$174,0)),0,1)</f>
        <v>0</v>
      </c>
      <c r="Q287" s="97">
        <f>IF(ISNA(MATCH(N287,'Overlap Study'!DJ$62:DJ$157,0)),0,1)</f>
        <v>0</v>
      </c>
      <c r="R287" s="99">
        <f>IF(ISNA(MATCH(N287,'Overlap Study'!CU$62:CU$157,0)),0,1)</f>
        <v>0</v>
      </c>
      <c r="S287" s="99">
        <f>IF(ISNA(MATCH(N287,'Overlap Study'!CG$62:CG$157,0)),0,1)</f>
        <v>0</v>
      </c>
      <c r="T287" s="97">
        <f>IF(ISNA(MATCH(N287,'Overlap Study'!BU$62:BU$157,0)),0,1)</f>
        <v>0</v>
      </c>
      <c r="U287" s="97">
        <f>IF(ISNA(MATCH(N287,'Overlap Study'!BJ$62:BJ$157,0)),0,1)</f>
        <v>0</v>
      </c>
      <c r="V287" s="97">
        <f>IF(ISNA(MATCH($N287,'Overlap Study'!AZ$62:AZ$157,0)),0,1)</f>
        <v>0</v>
      </c>
      <c r="W287" s="97">
        <f>IF(ISNA(MATCH($N287,'Overlap Study'!AT$62:AT$157,0)),0,1)</f>
        <v>1</v>
      </c>
      <c r="X287" s="97">
        <f>IF(ISNA(MATCH($N287,'Overlap Study'!AN$62:AN$157,0)),0,1)</f>
        <v>0</v>
      </c>
      <c r="Y287" s="106">
        <f>IF(ISNA(MATCH($N287,'Overlap Study'!AH$62:AH$157,0)),0,1)</f>
        <v>0</v>
      </c>
      <c r="Z287" s="97">
        <f>IF(ISNA(MATCH($N287,'Overlap Study'!AB$62:AB$157,0)),0,1)</f>
        <v>0</v>
      </c>
      <c r="AA287" s="97">
        <f>IF(ISNA(MATCH($N287,'Overlap Study'!V$62:V$157,0)),0,1)</f>
        <v>0</v>
      </c>
      <c r="AB287" s="97">
        <f>IF(ISNA(MATCH($N287,'Overlap Study'!P$62:P$157,0)),0,1)</f>
        <v>0</v>
      </c>
      <c r="AC287" s="97">
        <f>IF(ISNA(MATCH($N287,'Overlap Study'!H$53:H$132,0)),0,1)</f>
        <v>0</v>
      </c>
      <c r="AD287" s="106">
        <f>IF(ISNA(MATCH($N287,'Overlap Study'!B$53:B$100,0)),0,1)</f>
        <v>0</v>
      </c>
      <c r="AF287" s="98"/>
      <c r="AH287" s="164">
        <v>435</v>
      </c>
      <c r="AI287" s="210">
        <f>SUM(AJ287:AS287)</f>
        <v>0</v>
      </c>
      <c r="AJ287" s="97">
        <f>IF(ISNA(MATCH($AH287,'Overlap Study'!$DY$186:$DY$245,0)),0,1)</f>
        <v>0</v>
      </c>
      <c r="AK287" s="97">
        <f>IF(ISNA(MATCH($AH287,'Overlap Study'!$DJ$186:$DJ$233,0)),0,1)</f>
        <v>0</v>
      </c>
      <c r="AL287" s="99">
        <f>IF(ISNA(MATCH($AH287,'Overlap Study'!$CU$186:$CU$233,0)),0,1)</f>
        <v>0</v>
      </c>
      <c r="AM287" s="99">
        <f>IF(ISNA(MATCH($AH287,'Overlap Study'!$CG$186:$CG$233,0)),0,1)</f>
        <v>0</v>
      </c>
      <c r="AN287" s="97">
        <f>IF(ISNA(MATCH($AH287,'Overlap Study'!$BU$186:$BU$233,0)),0,1)</f>
        <v>0</v>
      </c>
      <c r="AO287" s="97">
        <f>IF(ISNA(MATCH(AH287,'Overlap Study'!BJ$186:BJ$233,0)),0,1)</f>
        <v>0</v>
      </c>
      <c r="AP287" s="97">
        <f>IF(ISNA(MATCH($AH287,'Overlap Study'!AZ$186:AZ$233,0)),0,1)</f>
        <v>0</v>
      </c>
      <c r="AQ287" s="97">
        <f>IF(ISNA(MATCH($AH287,'Overlap Study'!AT$186:AT$233,0)),0,1)</f>
        <v>0</v>
      </c>
      <c r="AR287" s="97">
        <f>IF(ISNA(MATCH($AH287,'Overlap Study'!AN$186:AN$233,0)),0,1)</f>
        <v>0</v>
      </c>
      <c r="AS287" s="97">
        <f>IF(ISNA(MATCH($AH287,'Overlap Study'!AH$186:AH$233,0)),0,1)</f>
        <v>0</v>
      </c>
      <c r="AT287" s="97">
        <f>IF(ISNA(MATCH(AH287,'Overlap Study'!$AB$186:$AB$233,0)),0,1)</f>
        <v>1</v>
      </c>
      <c r="AU287" s="97">
        <f>IF(ISNA(MATCH($AH287,'Overlap Study'!$V$186:$V$233,0)),0,1)</f>
        <v>0</v>
      </c>
      <c r="AV287" s="97">
        <f>IF(ISNA(MATCH($AH287,'Overlap Study'!$P$186:$P$233,0)),0,1)</f>
        <v>0</v>
      </c>
      <c r="AW287" s="97"/>
      <c r="AX287" s="106"/>
    </row>
    <row r="288" spans="12:50" x14ac:dyDescent="0.2">
      <c r="L288" s="118">
        <f t="shared" si="14"/>
        <v>287</v>
      </c>
      <c r="N288" s="108">
        <v>1276</v>
      </c>
      <c r="O288" s="210">
        <f>SUM(P288:Y288)</f>
        <v>1</v>
      </c>
      <c r="P288" s="97">
        <f>IF(ISNA(MATCH(N288,'Overlap Study'!DY$62:DY$174,0)),0,1)</f>
        <v>0</v>
      </c>
      <c r="Q288" s="97">
        <f>IF(ISNA(MATCH(N288,'Overlap Study'!DJ$62:DJ$157,0)),0,1)</f>
        <v>0</v>
      </c>
      <c r="R288" s="99">
        <f>IF(ISNA(MATCH(N288,'Overlap Study'!CU$62:CU$157,0)),0,1)</f>
        <v>0</v>
      </c>
      <c r="S288" s="99">
        <f>IF(ISNA(MATCH(N288,'Overlap Study'!CG$62:CG$157,0)),0,1)</f>
        <v>0</v>
      </c>
      <c r="T288" s="97">
        <f>IF(ISNA(MATCH(N288,'Overlap Study'!BU$62:BU$157,0)),0,1)</f>
        <v>0</v>
      </c>
      <c r="U288" s="97">
        <f>IF(ISNA(MATCH(N288,'Overlap Study'!BJ$62:BJ$157,0)),0,1)</f>
        <v>0</v>
      </c>
      <c r="V288" s="97">
        <f>IF(ISNA(MATCH($N288,'Overlap Study'!AZ$62:AZ$157,0)),0,1)</f>
        <v>0</v>
      </c>
      <c r="W288" s="97">
        <f>IF(ISNA(MATCH($N288,'Overlap Study'!AT$62:AT$157,0)),0,1)</f>
        <v>0</v>
      </c>
      <c r="X288" s="97">
        <f>IF(ISNA(MATCH($N288,'Overlap Study'!AN$62:AN$157,0)),0,1)</f>
        <v>1</v>
      </c>
      <c r="Y288" s="106">
        <f>IF(ISNA(MATCH($N288,'Overlap Study'!AH$62:AH$157,0)),0,1)</f>
        <v>0</v>
      </c>
      <c r="Z288" s="97">
        <f>IF(ISNA(MATCH($N288,'Overlap Study'!AB$62:AB$157,0)),0,1)</f>
        <v>0</v>
      </c>
      <c r="AA288" s="97">
        <f>IF(ISNA(MATCH($N288,'Overlap Study'!V$62:V$157,0)),0,1)</f>
        <v>0</v>
      </c>
      <c r="AB288" s="97">
        <f>IF(ISNA(MATCH($N288,'Overlap Study'!P$62:P$157,0)),0,1)</f>
        <v>0</v>
      </c>
      <c r="AC288" s="97">
        <f>IF(ISNA(MATCH($N288,'Overlap Study'!H$53:H$132,0)),0,1)</f>
        <v>0</v>
      </c>
      <c r="AD288" s="106">
        <f>IF(ISNA(MATCH($N288,'Overlap Study'!B$53:B$100,0)),0,1)</f>
        <v>0</v>
      </c>
      <c r="AF288" s="98"/>
      <c r="AH288" s="164">
        <v>461</v>
      </c>
      <c r="AI288" s="210">
        <f>SUM(AJ288:AS288)</f>
        <v>0</v>
      </c>
      <c r="AJ288" s="97">
        <f>IF(ISNA(MATCH($AH288,'Overlap Study'!$DY$186:$DY$245,0)),0,1)</f>
        <v>0</v>
      </c>
      <c r="AK288" s="97">
        <f>IF(ISNA(MATCH($AH288,'Overlap Study'!$DJ$186:$DJ$233,0)),0,1)</f>
        <v>0</v>
      </c>
      <c r="AL288" s="99">
        <f>IF(ISNA(MATCH($AH288,'Overlap Study'!$CU$186:$CU$233,0)),0,1)</f>
        <v>0</v>
      </c>
      <c r="AM288" s="99">
        <f>IF(ISNA(MATCH($AH288,'Overlap Study'!$CG$186:$CG$233,0)),0,1)</f>
        <v>0</v>
      </c>
      <c r="AN288" s="97">
        <f>IF(ISNA(MATCH($AH288,'Overlap Study'!$BU$186:$BU$233,0)),0,1)</f>
        <v>0</v>
      </c>
      <c r="AO288" s="97">
        <f>IF(ISNA(MATCH(AH288,'Overlap Study'!BJ$186:BJ$233,0)),0,1)</f>
        <v>0</v>
      </c>
      <c r="AP288" s="97">
        <f>IF(ISNA(MATCH($AH288,'Overlap Study'!AZ$186:AZ$233,0)),0,1)</f>
        <v>0</v>
      </c>
      <c r="AQ288" s="97">
        <f>IF(ISNA(MATCH($AH288,'Overlap Study'!AT$186:AT$233,0)),0,1)</f>
        <v>0</v>
      </c>
      <c r="AR288" s="97">
        <f>IF(ISNA(MATCH($AH288,'Overlap Study'!AN$186:AN$233,0)),0,1)</f>
        <v>0</v>
      </c>
      <c r="AS288" s="97">
        <f>IF(ISNA(MATCH($AH288,'Overlap Study'!AH$186:AH$233,0)),0,1)</f>
        <v>0</v>
      </c>
      <c r="AT288" s="97">
        <f>IF(ISNA(MATCH(AH288,'Overlap Study'!$AB$186:$AB$233,0)),0,1)</f>
        <v>1</v>
      </c>
      <c r="AU288" s="97">
        <f>IF(ISNA(MATCH($AH288,'Overlap Study'!$V$186:$V$233,0)),0,1)</f>
        <v>0</v>
      </c>
      <c r="AV288" s="97">
        <f>IF(ISNA(MATCH($AH288,'Overlap Study'!$P$186:$P$233,0)),0,1)</f>
        <v>0</v>
      </c>
      <c r="AW288" s="97"/>
      <c r="AX288" s="106"/>
    </row>
    <row r="289" spans="12:51" x14ac:dyDescent="0.2">
      <c r="L289" s="118">
        <f t="shared" si="14"/>
        <v>288</v>
      </c>
      <c r="N289" s="105">
        <v>1280</v>
      </c>
      <c r="O289" s="210">
        <f>SUM(P289:Y289)</f>
        <v>1</v>
      </c>
      <c r="P289" s="97">
        <f>IF(ISNA(MATCH(N289,'Overlap Study'!DY$62:DY$174,0)),0,1)</f>
        <v>0</v>
      </c>
      <c r="Q289" s="97">
        <f>IF(ISNA(MATCH(N289,'Overlap Study'!DJ$62:DJ$157,0)),0,1)</f>
        <v>0</v>
      </c>
      <c r="R289" s="99">
        <f>IF(ISNA(MATCH(N289,'Overlap Study'!CU$62:CU$157,0)),0,1)</f>
        <v>0</v>
      </c>
      <c r="S289" s="99">
        <f>IF(ISNA(MATCH(N289,'Overlap Study'!CG$62:CG$157,0)),0,1)</f>
        <v>0</v>
      </c>
      <c r="T289" s="97">
        <f>IF(ISNA(MATCH(N289,'Overlap Study'!BU$62:BU$157,0)),0,1)</f>
        <v>0</v>
      </c>
      <c r="U289" s="97">
        <f>IF(ISNA(MATCH(N289,'Overlap Study'!BJ$62:BJ$157,0)),0,1)</f>
        <v>0</v>
      </c>
      <c r="V289" s="97">
        <f>IF(ISNA(MATCH($N289,'Overlap Study'!AZ$62:AZ$157,0)),0,1)</f>
        <v>0</v>
      </c>
      <c r="W289" s="97">
        <f>IF(ISNA(MATCH($N289,'Overlap Study'!AT$62:AT$157,0)),0,1)</f>
        <v>0</v>
      </c>
      <c r="X289" s="97">
        <f>IF(ISNA(MATCH($N289,'Overlap Study'!AN$62:AN$157,0)),0,1)</f>
        <v>0</v>
      </c>
      <c r="Y289" s="106">
        <f>IF(ISNA(MATCH($N289,'Overlap Study'!AH$62:AH$157,0)),0,1)</f>
        <v>1</v>
      </c>
      <c r="Z289" s="97">
        <f>IF(ISNA(MATCH($N289,'Overlap Study'!AB$62:AB$157,0)),0,1)</f>
        <v>0</v>
      </c>
      <c r="AA289" s="97">
        <f>IF(ISNA(MATCH($N289,'Overlap Study'!V$62:V$157,0)),0,1)</f>
        <v>0</v>
      </c>
      <c r="AB289" s="97">
        <f>IF(ISNA(MATCH($N289,'Overlap Study'!P$62:P$157,0)),0,1)</f>
        <v>0</v>
      </c>
      <c r="AC289" s="97">
        <f>IF(ISNA(MATCH($N289,'Overlap Study'!H$53:H$132,0)),0,1)</f>
        <v>0</v>
      </c>
      <c r="AD289" s="106">
        <f>IF(ISNA(MATCH($N289,'Overlap Study'!B$53:B$100,0)),0,1)</f>
        <v>0</v>
      </c>
      <c r="AF289" s="98"/>
      <c r="AH289" s="164">
        <v>538</v>
      </c>
      <c r="AI289" s="210">
        <f>SUM(AJ289:AS289)</f>
        <v>0</v>
      </c>
      <c r="AJ289" s="97">
        <f>IF(ISNA(MATCH($AH289,'Overlap Study'!$DY$186:$DY$245,0)),0,1)</f>
        <v>0</v>
      </c>
      <c r="AK289" s="97">
        <f>IF(ISNA(MATCH($AH289,'Overlap Study'!$DJ$186:$DJ$233,0)),0,1)</f>
        <v>0</v>
      </c>
      <c r="AL289" s="99">
        <f>IF(ISNA(MATCH($AH289,'Overlap Study'!$CU$186:$CU$233,0)),0,1)</f>
        <v>0</v>
      </c>
      <c r="AM289" s="99">
        <f>IF(ISNA(MATCH($AH289,'Overlap Study'!$CG$186:$CG$233,0)),0,1)</f>
        <v>0</v>
      </c>
      <c r="AN289" s="97">
        <f>IF(ISNA(MATCH($AH289,'Overlap Study'!$BU$186:$BU$233,0)),0,1)</f>
        <v>0</v>
      </c>
      <c r="AO289" s="97">
        <f>IF(ISNA(MATCH(AH289,'Overlap Study'!BJ$186:BJ$233,0)),0,1)</f>
        <v>0</v>
      </c>
      <c r="AP289" s="97">
        <f>IF(ISNA(MATCH($AH289,'Overlap Study'!AZ$186:AZ$233,0)),0,1)</f>
        <v>0</v>
      </c>
      <c r="AQ289" s="97">
        <f>IF(ISNA(MATCH($AH289,'Overlap Study'!AT$186:AT$233,0)),0,1)</f>
        <v>0</v>
      </c>
      <c r="AR289" s="97">
        <f>IF(ISNA(MATCH($AH289,'Overlap Study'!AN$186:AN$233,0)),0,1)</f>
        <v>0</v>
      </c>
      <c r="AS289" s="97">
        <f>IF(ISNA(MATCH($AH289,'Overlap Study'!AH$186:AH$233,0)),0,1)</f>
        <v>0</v>
      </c>
      <c r="AT289" s="97">
        <f>IF(ISNA(MATCH(AH289,'Overlap Study'!$AB$186:$AB$233,0)),0,1)</f>
        <v>0</v>
      </c>
      <c r="AU289" s="97">
        <f>IF(ISNA(MATCH($AH289,'Overlap Study'!$V$186:$V$233,0)),0,1)</f>
        <v>1</v>
      </c>
      <c r="AV289" s="97">
        <f>IF(ISNA(MATCH($AH289,'Overlap Study'!$P$186:$P$233,0)),0,1)</f>
        <v>0</v>
      </c>
      <c r="AW289" s="97"/>
      <c r="AX289" s="106"/>
      <c r="AY289" s="97"/>
    </row>
    <row r="290" spans="12:51" x14ac:dyDescent="0.2">
      <c r="L290" s="118">
        <f t="shared" si="14"/>
        <v>289</v>
      </c>
      <c r="N290" s="105">
        <v>1285</v>
      </c>
      <c r="O290" s="210">
        <f>SUM(P290:Y290)</f>
        <v>1</v>
      </c>
      <c r="P290" s="97">
        <f>IF(ISNA(MATCH(N290,'Overlap Study'!DY$62:DY$174,0)),0,1)</f>
        <v>1</v>
      </c>
      <c r="Q290" s="97">
        <f>IF(ISNA(MATCH(N290,'Overlap Study'!DJ$62:DJ$157,0)),0,1)</f>
        <v>0</v>
      </c>
      <c r="R290" s="99">
        <f>IF(ISNA(MATCH(N290,'Overlap Study'!CU$62:CU$157,0)),0,1)</f>
        <v>0</v>
      </c>
      <c r="S290" s="99">
        <f>IF(ISNA(MATCH(N290,'Overlap Study'!CG$62:CG$157,0)),0,1)</f>
        <v>0</v>
      </c>
      <c r="T290" s="97">
        <f>IF(ISNA(MATCH(N290,'Overlap Study'!BU$62:BU$157,0)),0,1)</f>
        <v>0</v>
      </c>
      <c r="U290" s="97">
        <f>IF(ISNA(MATCH(N290,'Overlap Study'!BJ$62:BJ$157,0)),0,1)</f>
        <v>0</v>
      </c>
      <c r="V290" s="97">
        <f>IF(ISNA(MATCH($N290,'Overlap Study'!AZ$62:AZ$157,0)),0,1)</f>
        <v>0</v>
      </c>
      <c r="W290" s="97">
        <f>IF(ISNA(MATCH($N290,'Overlap Study'!AT$62:AT$157,0)),0,1)</f>
        <v>0</v>
      </c>
      <c r="X290" s="97">
        <f>IF(ISNA(MATCH($N290,'Overlap Study'!AN$62:AN$157,0)),0,1)</f>
        <v>0</v>
      </c>
      <c r="Y290" s="106">
        <f>IF(ISNA(MATCH($N290,'Overlap Study'!AH$62:AH$157,0)),0,1)</f>
        <v>0</v>
      </c>
      <c r="Z290" s="97">
        <f>IF(ISNA(MATCH($N290,'Overlap Study'!AB$62:AB$157,0)),0,1)</f>
        <v>0</v>
      </c>
      <c r="AA290" s="97">
        <f>IF(ISNA(MATCH($N290,'Overlap Study'!V$62:V$157,0)),0,1)</f>
        <v>0</v>
      </c>
      <c r="AB290" s="97">
        <f>IF(ISNA(MATCH($N290,'Overlap Study'!P$62:P$157,0)),0,1)</f>
        <v>0</v>
      </c>
      <c r="AC290" s="97">
        <f>IF(ISNA(MATCH($N290,'Overlap Study'!H$53:H$132,0)),0,1)</f>
        <v>0</v>
      </c>
      <c r="AD290" s="106">
        <f>IF(ISNA(MATCH($N290,'Overlap Study'!B$53:B$100,0)),0,1)</f>
        <v>0</v>
      </c>
      <c r="AF290" s="98"/>
      <c r="AH290" s="164">
        <v>541</v>
      </c>
      <c r="AI290" s="210">
        <f>SUM(AJ290:AS290)</f>
        <v>0</v>
      </c>
      <c r="AJ290" s="97">
        <f>IF(ISNA(MATCH($AH290,'Overlap Study'!$DY$186:$DY$245,0)),0,1)</f>
        <v>0</v>
      </c>
      <c r="AK290" s="97">
        <f>IF(ISNA(MATCH($AH290,'Overlap Study'!$DJ$186:$DJ$233,0)),0,1)</f>
        <v>0</v>
      </c>
      <c r="AL290" s="99">
        <f>IF(ISNA(MATCH($AH290,'Overlap Study'!$CU$186:$CU$233,0)),0,1)</f>
        <v>0</v>
      </c>
      <c r="AM290" s="99">
        <f>IF(ISNA(MATCH($AH290,'Overlap Study'!$CG$186:$CG$233,0)),0,1)</f>
        <v>0</v>
      </c>
      <c r="AN290" s="97">
        <f>IF(ISNA(MATCH($AH290,'Overlap Study'!$BU$186:$BU$233,0)),0,1)</f>
        <v>0</v>
      </c>
      <c r="AO290" s="97">
        <f>IF(ISNA(MATCH(AH290,'Overlap Study'!BJ$186:BJ$233,0)),0,1)</f>
        <v>0</v>
      </c>
      <c r="AP290" s="97">
        <f>IF(ISNA(MATCH($AH290,'Overlap Study'!AZ$186:AZ$233,0)),0,1)</f>
        <v>0</v>
      </c>
      <c r="AQ290" s="97">
        <f>IF(ISNA(MATCH($AH290,'Overlap Study'!AT$186:AT$233,0)),0,1)</f>
        <v>0</v>
      </c>
      <c r="AR290" s="97">
        <f>IF(ISNA(MATCH($AH290,'Overlap Study'!AN$186:AN$233,0)),0,1)</f>
        <v>0</v>
      </c>
      <c r="AS290" s="97">
        <f>IF(ISNA(MATCH($AH290,'Overlap Study'!AH$186:AH$233,0)),0,1)</f>
        <v>0</v>
      </c>
      <c r="AT290" s="97">
        <f>IF(ISNA(MATCH(AH290,'Overlap Study'!$AB$186:$AB$233,0)),0,1)</f>
        <v>0</v>
      </c>
      <c r="AU290" s="97">
        <f>IF(ISNA(MATCH($AH290,'Overlap Study'!$V$186:$V$233,0)),0,1)</f>
        <v>1</v>
      </c>
      <c r="AV290" s="97">
        <f>IF(ISNA(MATCH($AH290,'Overlap Study'!$P$186:$P$233,0)),0,1)</f>
        <v>0</v>
      </c>
      <c r="AW290" s="97"/>
      <c r="AX290" s="106"/>
      <c r="AY290" s="97"/>
    </row>
    <row r="291" spans="12:51" x14ac:dyDescent="0.2">
      <c r="L291" s="118">
        <f t="shared" si="14"/>
        <v>290</v>
      </c>
      <c r="N291" s="105">
        <v>1302</v>
      </c>
      <c r="O291" s="210">
        <f>SUM(P291:Y291)</f>
        <v>1</v>
      </c>
      <c r="P291" s="97">
        <f>IF(ISNA(MATCH(N291,'Overlap Study'!DY$62:DY$174,0)),0,1)</f>
        <v>0</v>
      </c>
      <c r="Q291" s="97">
        <f>IF(ISNA(MATCH(N291,'Overlap Study'!DJ$62:DJ$157,0)),0,1)</f>
        <v>0</v>
      </c>
      <c r="R291" s="99">
        <f>IF(ISNA(MATCH(N291,'Overlap Study'!CU$62:CU$157,0)),0,1)</f>
        <v>0</v>
      </c>
      <c r="S291" s="99">
        <f>IF(ISNA(MATCH(N291,'Overlap Study'!CG$62:CG$157,0)),0,1)</f>
        <v>0</v>
      </c>
      <c r="T291" s="97">
        <f>IF(ISNA(MATCH(N291,'Overlap Study'!BU$62:BU$157,0)),0,1)</f>
        <v>0</v>
      </c>
      <c r="U291" s="97">
        <f>IF(ISNA(MATCH(N291,'Overlap Study'!BJ$62:BJ$157,0)),0,1)</f>
        <v>0</v>
      </c>
      <c r="V291" s="97">
        <f>IF(ISNA(MATCH($N291,'Overlap Study'!AZ$62:AZ$157,0)),0,1)</f>
        <v>0</v>
      </c>
      <c r="W291" s="97">
        <f>IF(ISNA(MATCH($N291,'Overlap Study'!AT$62:AT$157,0)),0,1)</f>
        <v>1</v>
      </c>
      <c r="X291" s="97">
        <f>IF(ISNA(MATCH($N291,'Overlap Study'!AN$62:AN$157,0)),0,1)</f>
        <v>0</v>
      </c>
      <c r="Y291" s="106">
        <f>IF(ISNA(MATCH($N291,'Overlap Study'!AH$62:AH$157,0)),0,1)</f>
        <v>0</v>
      </c>
      <c r="Z291" s="97">
        <f>IF(ISNA(MATCH($N291,'Overlap Study'!AB$62:AB$157,0)),0,1)</f>
        <v>0</v>
      </c>
      <c r="AA291" s="97">
        <f>IF(ISNA(MATCH($N291,'Overlap Study'!V$62:V$157,0)),0,1)</f>
        <v>0</v>
      </c>
      <c r="AB291" s="97">
        <f>IF(ISNA(MATCH($N291,'Overlap Study'!P$62:P$157,0)),0,1)</f>
        <v>0</v>
      </c>
      <c r="AC291" s="97">
        <f>IF(ISNA(MATCH($N291,'Overlap Study'!H$53:H$132,0)),0,1)</f>
        <v>0</v>
      </c>
      <c r="AD291" s="106">
        <f>IF(ISNA(MATCH($N291,'Overlap Study'!B$53:B$100,0)),0,1)</f>
        <v>0</v>
      </c>
      <c r="AF291" s="98"/>
      <c r="AH291" s="164">
        <v>571</v>
      </c>
      <c r="AI291" s="210">
        <f>SUM(AJ291:AS291)</f>
        <v>0</v>
      </c>
      <c r="AJ291" s="97">
        <f>IF(ISNA(MATCH($AH291,'Overlap Study'!$DY$186:$DY$245,0)),0,1)</f>
        <v>0</v>
      </c>
      <c r="AK291" s="97">
        <f>IF(ISNA(MATCH($AH291,'Overlap Study'!$DJ$186:$DJ$233,0)),0,1)</f>
        <v>0</v>
      </c>
      <c r="AL291" s="99">
        <f>IF(ISNA(MATCH($AH291,'Overlap Study'!$CU$186:$CU$233,0)),0,1)</f>
        <v>0</v>
      </c>
      <c r="AM291" s="99">
        <f>IF(ISNA(MATCH($AH291,'Overlap Study'!$CG$186:$CG$233,0)),0,1)</f>
        <v>0</v>
      </c>
      <c r="AN291" s="97">
        <f>IF(ISNA(MATCH($AH291,'Overlap Study'!$BU$186:$BU$233,0)),0,1)</f>
        <v>0</v>
      </c>
      <c r="AO291" s="97">
        <f>IF(ISNA(MATCH(AH291,'Overlap Study'!BJ$186:BJ$233,0)),0,1)</f>
        <v>0</v>
      </c>
      <c r="AP291" s="97">
        <f>IF(ISNA(MATCH($AH291,'Overlap Study'!AZ$186:AZ$233,0)),0,1)</f>
        <v>0</v>
      </c>
      <c r="AQ291" s="97">
        <f>IF(ISNA(MATCH($AH291,'Overlap Study'!AT$186:AT$233,0)),0,1)</f>
        <v>0</v>
      </c>
      <c r="AR291" s="97">
        <f>IF(ISNA(MATCH($AH291,'Overlap Study'!AN$186:AN$233,0)),0,1)</f>
        <v>0</v>
      </c>
      <c r="AS291" s="97">
        <f>IF(ISNA(MATCH($AH291,'Overlap Study'!AH$186:AH$233,0)),0,1)</f>
        <v>0</v>
      </c>
      <c r="AT291" s="97">
        <f>IF(ISNA(MATCH(AH291,'Overlap Study'!$AB$186:$AB$233,0)),0,1)</f>
        <v>1</v>
      </c>
      <c r="AU291" s="97">
        <f>IF(ISNA(MATCH($AH291,'Overlap Study'!$V$186:$V$233,0)),0,1)</f>
        <v>0</v>
      </c>
      <c r="AV291" s="97">
        <f>IF(ISNA(MATCH($AH291,'Overlap Study'!$P$186:$P$233,0)),0,1)</f>
        <v>0</v>
      </c>
      <c r="AW291" s="97"/>
      <c r="AX291" s="106"/>
      <c r="AY291" s="97"/>
    </row>
    <row r="292" spans="12:51" x14ac:dyDescent="0.2">
      <c r="L292" s="118">
        <f t="shared" si="14"/>
        <v>291</v>
      </c>
      <c r="N292" s="105">
        <v>1306</v>
      </c>
      <c r="O292" s="210">
        <f>SUM(P292:Y292)</f>
        <v>1</v>
      </c>
      <c r="P292" s="97">
        <f>IF(ISNA(MATCH(N292,'Overlap Study'!DY$62:DY$174,0)),0,1)</f>
        <v>0</v>
      </c>
      <c r="Q292" s="97">
        <f>IF(ISNA(MATCH(N292,'Overlap Study'!DJ$62:DJ$157,0)),0,1)</f>
        <v>0</v>
      </c>
      <c r="R292" s="99">
        <f>IF(ISNA(MATCH(N292,'Overlap Study'!CU$62:CU$157,0)),0,1)</f>
        <v>0</v>
      </c>
      <c r="S292" s="99">
        <f>IF(ISNA(MATCH(N292,'Overlap Study'!CG$62:CG$157,0)),0,1)</f>
        <v>0</v>
      </c>
      <c r="T292" s="97">
        <f>IF(ISNA(MATCH(N292,'Overlap Study'!BU$62:BU$157,0)),0,1)</f>
        <v>1</v>
      </c>
      <c r="U292" s="97">
        <f>IF(ISNA(MATCH(N292,'Overlap Study'!BJ$62:BJ$157,0)),0,1)</f>
        <v>0</v>
      </c>
      <c r="V292" s="97">
        <f>IF(ISNA(MATCH($N292,'Overlap Study'!AZ$62:AZ$157,0)),0,1)</f>
        <v>0</v>
      </c>
      <c r="W292" s="97">
        <f>IF(ISNA(MATCH($N292,'Overlap Study'!AT$62:AT$157,0)),0,1)</f>
        <v>0</v>
      </c>
      <c r="X292" s="97">
        <f>IF(ISNA(MATCH($N292,'Overlap Study'!AN$62:AN$157,0)),0,1)</f>
        <v>0</v>
      </c>
      <c r="Y292" s="106">
        <f>IF(ISNA(MATCH($N292,'Overlap Study'!AH$62:AH$157,0)),0,1)</f>
        <v>0</v>
      </c>
      <c r="Z292" s="97">
        <f>IF(ISNA(MATCH($N292,'Overlap Study'!AB$62:AB$157,0)),0,1)</f>
        <v>0</v>
      </c>
      <c r="AA292" s="97">
        <f>IF(ISNA(MATCH($N292,'Overlap Study'!V$62:V$157,0)),0,1)</f>
        <v>0</v>
      </c>
      <c r="AB292" s="97">
        <f>IF(ISNA(MATCH($N292,'Overlap Study'!P$62:P$157,0)),0,1)</f>
        <v>0</v>
      </c>
      <c r="AC292" s="97">
        <f>IF(ISNA(MATCH($N292,'Overlap Study'!H$53:H$132,0)),0,1)</f>
        <v>0</v>
      </c>
      <c r="AD292" s="106">
        <f>IF(ISNA(MATCH($N292,'Overlap Study'!B$53:B$100,0)),0,1)</f>
        <v>0</v>
      </c>
      <c r="AF292" s="98"/>
      <c r="AH292" s="164">
        <v>618</v>
      </c>
      <c r="AI292" s="210">
        <f>SUM(AJ292:AS292)</f>
        <v>0</v>
      </c>
      <c r="AJ292" s="97">
        <f>IF(ISNA(MATCH($AH292,'Overlap Study'!$DY$186:$DY$245,0)),0,1)</f>
        <v>0</v>
      </c>
      <c r="AK292" s="97">
        <f>IF(ISNA(MATCH($AH292,'Overlap Study'!$DJ$186:$DJ$233,0)),0,1)</f>
        <v>0</v>
      </c>
      <c r="AL292" s="99">
        <f>IF(ISNA(MATCH($AH292,'Overlap Study'!$CU$186:$CU$233,0)),0,1)</f>
        <v>0</v>
      </c>
      <c r="AM292" s="99">
        <f>IF(ISNA(MATCH($AH292,'Overlap Study'!$CG$186:$CG$233,0)),0,1)</f>
        <v>0</v>
      </c>
      <c r="AN292" s="97">
        <f>IF(ISNA(MATCH($AH292,'Overlap Study'!$BU$186:$BU$233,0)),0,1)</f>
        <v>0</v>
      </c>
      <c r="AO292" s="97">
        <f>IF(ISNA(MATCH(AH292,'Overlap Study'!BJ$186:BJ$233,0)),0,1)</f>
        <v>0</v>
      </c>
      <c r="AP292" s="97">
        <f>IF(ISNA(MATCH($AH292,'Overlap Study'!AZ$186:AZ$233,0)),0,1)</f>
        <v>0</v>
      </c>
      <c r="AQ292" s="97">
        <f>IF(ISNA(MATCH($AH292,'Overlap Study'!AT$186:AT$233,0)),0,1)</f>
        <v>0</v>
      </c>
      <c r="AR292" s="97">
        <f>IF(ISNA(MATCH($AH292,'Overlap Study'!AN$186:AN$233,0)),0,1)</f>
        <v>0</v>
      </c>
      <c r="AS292" s="97">
        <f>IF(ISNA(MATCH($AH292,'Overlap Study'!AH$186:AH$233,0)),0,1)</f>
        <v>0</v>
      </c>
      <c r="AT292" s="97">
        <f>IF(ISNA(MATCH(AH292,'Overlap Study'!$AB$186:$AB$233,0)),0,1)</f>
        <v>0</v>
      </c>
      <c r="AU292" s="97">
        <f>IF(ISNA(MATCH($AH292,'Overlap Study'!$V$186:$V$233,0)),0,1)</f>
        <v>1</v>
      </c>
      <c r="AV292" s="97">
        <f>IF(ISNA(MATCH($AH292,'Overlap Study'!$P$186:$P$233,0)),0,1)</f>
        <v>0</v>
      </c>
      <c r="AW292" s="97"/>
      <c r="AX292" s="106"/>
      <c r="AY292" s="97"/>
    </row>
    <row r="293" spans="12:51" x14ac:dyDescent="0.2">
      <c r="L293" s="118">
        <f t="shared" si="14"/>
        <v>292</v>
      </c>
      <c r="N293" s="105">
        <v>1319</v>
      </c>
      <c r="O293" s="210">
        <f>SUM(P293:Y293)</f>
        <v>1</v>
      </c>
      <c r="P293" s="97">
        <f>IF(ISNA(MATCH(N293,'Overlap Study'!DY$62:DY$174,0)),0,1)</f>
        <v>0</v>
      </c>
      <c r="Q293" s="97">
        <f>IF(ISNA(MATCH(N293,'Overlap Study'!DJ$62:DJ$157,0)),0,1)</f>
        <v>0</v>
      </c>
      <c r="R293" s="99">
        <f>IF(ISNA(MATCH(N293,'Overlap Study'!CU$62:CU$157,0)),0,1)</f>
        <v>0</v>
      </c>
      <c r="S293" s="99">
        <f>IF(ISNA(MATCH(N293,'Overlap Study'!CG$62:CG$157,0)),0,1)</f>
        <v>0</v>
      </c>
      <c r="T293" s="97">
        <f>IF(ISNA(MATCH(N293,'Overlap Study'!BU$62:BU$157,0)),0,1)</f>
        <v>0</v>
      </c>
      <c r="U293" s="97">
        <f>IF(ISNA(MATCH(N293,'Overlap Study'!BJ$62:BJ$157,0)),0,1)</f>
        <v>0</v>
      </c>
      <c r="V293" s="97">
        <f>IF(ISNA(MATCH($N293,'Overlap Study'!AZ$62:AZ$157,0)),0,1)</f>
        <v>0</v>
      </c>
      <c r="W293" s="97">
        <f>IF(ISNA(MATCH($N293,'Overlap Study'!AT$62:AT$157,0)),0,1)</f>
        <v>1</v>
      </c>
      <c r="X293" s="97">
        <f>IF(ISNA(MATCH($N293,'Overlap Study'!AN$62:AN$157,0)),0,1)</f>
        <v>0</v>
      </c>
      <c r="Y293" s="106">
        <f>IF(ISNA(MATCH($N293,'Overlap Study'!AH$62:AH$157,0)),0,1)</f>
        <v>0</v>
      </c>
      <c r="Z293" s="97">
        <f>IF(ISNA(MATCH($N293,'Overlap Study'!AB$62:AB$157,0)),0,1)</f>
        <v>1</v>
      </c>
      <c r="AA293" s="97">
        <f>IF(ISNA(MATCH($N293,'Overlap Study'!V$62:V$157,0)),0,1)</f>
        <v>0</v>
      </c>
      <c r="AB293" s="97">
        <f>IF(ISNA(MATCH($N293,'Overlap Study'!P$62:P$157,0)),0,1)</f>
        <v>0</v>
      </c>
      <c r="AC293" s="97">
        <f>IF(ISNA(MATCH($N293,'Overlap Study'!H$53:H$132,0)),0,1)</f>
        <v>0</v>
      </c>
      <c r="AD293" s="106">
        <f>IF(ISNA(MATCH($N293,'Overlap Study'!B$53:B$100,0)),0,1)</f>
        <v>0</v>
      </c>
      <c r="AF293" s="98"/>
      <c r="AH293" s="164">
        <v>638</v>
      </c>
      <c r="AI293" s="210">
        <f>SUM(AJ293:AS293)</f>
        <v>0</v>
      </c>
      <c r="AJ293" s="97">
        <f>IF(ISNA(MATCH($AH293,'Overlap Study'!$DY$186:$DY$245,0)),0,1)</f>
        <v>0</v>
      </c>
      <c r="AK293" s="97">
        <f>IF(ISNA(MATCH($AH293,'Overlap Study'!$DJ$186:$DJ$233,0)),0,1)</f>
        <v>0</v>
      </c>
      <c r="AL293" s="99">
        <f>IF(ISNA(MATCH($AH293,'Overlap Study'!$CU$186:$CU$233,0)),0,1)</f>
        <v>0</v>
      </c>
      <c r="AM293" s="99">
        <f>IF(ISNA(MATCH($AH293,'Overlap Study'!$CG$186:$CG$233,0)),0,1)</f>
        <v>0</v>
      </c>
      <c r="AN293" s="97">
        <f>IF(ISNA(MATCH($AH293,'Overlap Study'!$BU$186:$BU$233,0)),0,1)</f>
        <v>0</v>
      </c>
      <c r="AO293" s="97">
        <f>IF(ISNA(MATCH(AH293,'Overlap Study'!BJ$186:BJ$233,0)),0,1)</f>
        <v>0</v>
      </c>
      <c r="AP293" s="97">
        <f>IF(ISNA(MATCH($AH293,'Overlap Study'!AZ$186:AZ$233,0)),0,1)</f>
        <v>0</v>
      </c>
      <c r="AQ293" s="97">
        <f>IF(ISNA(MATCH($AH293,'Overlap Study'!AT$186:AT$233,0)),0,1)</f>
        <v>0</v>
      </c>
      <c r="AR293" s="97">
        <f>IF(ISNA(MATCH($AH293,'Overlap Study'!AN$186:AN$233,0)),0,1)</f>
        <v>0</v>
      </c>
      <c r="AS293" s="97">
        <f>IF(ISNA(MATCH($AH293,'Overlap Study'!AH$186:AH$233,0)),0,1)</f>
        <v>0</v>
      </c>
      <c r="AT293" s="97">
        <f>IF(ISNA(MATCH(AH293,'Overlap Study'!$AB$186:$AB$233,0)),0,1)</f>
        <v>0</v>
      </c>
      <c r="AU293" s="97">
        <f>IF(ISNA(MATCH($AH293,'Overlap Study'!$V$186:$V$233,0)),0,1)</f>
        <v>1</v>
      </c>
      <c r="AV293" s="97">
        <f>IF(ISNA(MATCH($AH293,'Overlap Study'!$P$186:$P$233,0)),0,1)</f>
        <v>0</v>
      </c>
      <c r="AW293" s="97"/>
      <c r="AX293" s="106"/>
      <c r="AY293" s="97"/>
    </row>
    <row r="294" spans="12:51" x14ac:dyDescent="0.2">
      <c r="L294" s="118">
        <f t="shared" si="14"/>
        <v>293</v>
      </c>
      <c r="N294" s="105">
        <v>1332</v>
      </c>
      <c r="O294" s="210">
        <f>SUM(P294:Y294)</f>
        <v>1</v>
      </c>
      <c r="P294" s="97">
        <f>IF(ISNA(MATCH(N294,'Overlap Study'!DY$62:DY$174,0)),0,1)</f>
        <v>0</v>
      </c>
      <c r="Q294" s="97">
        <f>IF(ISNA(MATCH(N294,'Overlap Study'!DJ$62:DJ$157,0)),0,1)</f>
        <v>0</v>
      </c>
      <c r="R294" s="99">
        <f>IF(ISNA(MATCH(N294,'Overlap Study'!CU$62:CU$157,0)),0,1)</f>
        <v>0</v>
      </c>
      <c r="S294" s="99">
        <f>IF(ISNA(MATCH(N294,'Overlap Study'!CG$62:CG$157,0)),0,1)</f>
        <v>0</v>
      </c>
      <c r="T294" s="97">
        <f>IF(ISNA(MATCH(N294,'Overlap Study'!BU$62:BU$157,0)),0,1)</f>
        <v>0</v>
      </c>
      <c r="U294" s="97">
        <f>IF(ISNA(MATCH(N294,'Overlap Study'!BJ$62:BJ$157,0)),0,1)</f>
        <v>1</v>
      </c>
      <c r="V294" s="97">
        <f>IF(ISNA(MATCH($N294,'Overlap Study'!AZ$62:AZ$157,0)),0,1)</f>
        <v>0</v>
      </c>
      <c r="W294" s="97">
        <f>IF(ISNA(MATCH($N294,'Overlap Study'!AT$62:AT$157,0)),0,1)</f>
        <v>0</v>
      </c>
      <c r="X294" s="97">
        <f>IF(ISNA(MATCH($N294,'Overlap Study'!AN$62:AN$157,0)),0,1)</f>
        <v>0</v>
      </c>
      <c r="Y294" s="106">
        <f>IF(ISNA(MATCH($N294,'Overlap Study'!AH$62:AH$157,0)),0,1)</f>
        <v>0</v>
      </c>
      <c r="Z294" s="97">
        <f>IF(ISNA(MATCH($N294,'Overlap Study'!AB$62:AB$157,0)),0,1)</f>
        <v>0</v>
      </c>
      <c r="AA294" s="97">
        <f>IF(ISNA(MATCH($N294,'Overlap Study'!V$62:V$157,0)),0,1)</f>
        <v>0</v>
      </c>
      <c r="AB294" s="97">
        <f>IF(ISNA(MATCH($N294,'Overlap Study'!P$62:P$157,0)),0,1)</f>
        <v>0</v>
      </c>
      <c r="AC294" s="97">
        <f>IF(ISNA(MATCH($N294,'Overlap Study'!H$53:H$132,0)),0,1)</f>
        <v>0</v>
      </c>
      <c r="AD294" s="106">
        <f>IF(ISNA(MATCH($N294,'Overlap Study'!B$53:B$100,0)),0,1)</f>
        <v>0</v>
      </c>
      <c r="AF294" s="98"/>
      <c r="AH294" s="164">
        <v>650</v>
      </c>
      <c r="AI294" s="210">
        <f>SUM(AJ294:AS294)</f>
        <v>0</v>
      </c>
      <c r="AJ294" s="97">
        <f>IF(ISNA(MATCH($AH294,'Overlap Study'!$DY$186:$DY$245,0)),0,1)</f>
        <v>0</v>
      </c>
      <c r="AK294" s="97">
        <f>IF(ISNA(MATCH($AH294,'Overlap Study'!$DJ$186:$DJ$233,0)),0,1)</f>
        <v>0</v>
      </c>
      <c r="AL294" s="99">
        <f>IF(ISNA(MATCH($AH294,'Overlap Study'!$CU$186:$CU$233,0)),0,1)</f>
        <v>0</v>
      </c>
      <c r="AM294" s="99">
        <f>IF(ISNA(MATCH($AH294,'Overlap Study'!$CG$186:$CG$233,0)),0,1)</f>
        <v>0</v>
      </c>
      <c r="AN294" s="97">
        <f>IF(ISNA(MATCH($AH294,'Overlap Study'!$BU$186:$BU$233,0)),0,1)</f>
        <v>0</v>
      </c>
      <c r="AO294" s="97">
        <f>IF(ISNA(MATCH(AH294,'Overlap Study'!BJ$186:BJ$233,0)),0,1)</f>
        <v>0</v>
      </c>
      <c r="AP294" s="97">
        <f>IF(ISNA(MATCH($AH294,'Overlap Study'!AZ$186:AZ$233,0)),0,1)</f>
        <v>0</v>
      </c>
      <c r="AQ294" s="97">
        <f>IF(ISNA(MATCH($AH294,'Overlap Study'!AT$186:AT$233,0)),0,1)</f>
        <v>0</v>
      </c>
      <c r="AR294" s="97">
        <f>IF(ISNA(MATCH($AH294,'Overlap Study'!AN$186:AN$233,0)),0,1)</f>
        <v>0</v>
      </c>
      <c r="AS294" s="97">
        <f>IF(ISNA(MATCH($AH294,'Overlap Study'!AH$186:AH$233,0)),0,1)</f>
        <v>0</v>
      </c>
      <c r="AT294" s="97">
        <f>IF(ISNA(MATCH(AH294,'Overlap Study'!$AB$186:$AB$233,0)),0,1)</f>
        <v>0</v>
      </c>
      <c r="AU294" s="97">
        <f>IF(ISNA(MATCH($AH294,'Overlap Study'!$V$186:$V$233,0)),0,1)</f>
        <v>1</v>
      </c>
      <c r="AV294" s="97">
        <f>IF(ISNA(MATCH($AH294,'Overlap Study'!$P$186:$P$233,0)),0,1)</f>
        <v>0</v>
      </c>
      <c r="AW294" s="97"/>
      <c r="AX294" s="106"/>
      <c r="AY294" s="97"/>
    </row>
    <row r="295" spans="12:51" x14ac:dyDescent="0.2">
      <c r="L295" s="118">
        <f t="shared" si="14"/>
        <v>294</v>
      </c>
      <c r="N295" s="105">
        <v>1334</v>
      </c>
      <c r="O295" s="210">
        <f>SUM(P295:Y295)</f>
        <v>1</v>
      </c>
      <c r="P295" s="97">
        <f>IF(ISNA(MATCH(N295,'Overlap Study'!DY$62:DY$174,0)),0,1)</f>
        <v>0</v>
      </c>
      <c r="Q295" s="97">
        <f>IF(ISNA(MATCH(N295,'Overlap Study'!DJ$62:DJ$157,0)),0,1)</f>
        <v>1</v>
      </c>
      <c r="R295" s="99">
        <f>IF(ISNA(MATCH(N295,'Overlap Study'!CU$62:CU$157,0)),0,1)</f>
        <v>0</v>
      </c>
      <c r="S295" s="99">
        <f>IF(ISNA(MATCH(N295,'Overlap Study'!CG$62:CG$157,0)),0,1)</f>
        <v>0</v>
      </c>
      <c r="T295" s="97">
        <f>IF(ISNA(MATCH(N295,'Overlap Study'!BU$62:BU$157,0)),0,1)</f>
        <v>0</v>
      </c>
      <c r="U295" s="97">
        <f>IF(ISNA(MATCH(N295,'Overlap Study'!BJ$62:BJ$157,0)),0,1)</f>
        <v>0</v>
      </c>
      <c r="V295" s="97">
        <f>IF(ISNA(MATCH($N295,'Overlap Study'!AZ$62:AZ$157,0)),0,1)</f>
        <v>0</v>
      </c>
      <c r="W295" s="97">
        <f>IF(ISNA(MATCH($N295,'Overlap Study'!AT$62:AT$157,0)),0,1)</f>
        <v>0</v>
      </c>
      <c r="X295" s="97">
        <f>IF(ISNA(MATCH($N295,'Overlap Study'!AN$62:AN$157,0)),0,1)</f>
        <v>0</v>
      </c>
      <c r="Y295" s="106">
        <f>IF(ISNA(MATCH($N295,'Overlap Study'!AH$62:AH$157,0)),0,1)</f>
        <v>0</v>
      </c>
      <c r="Z295" s="97">
        <f>IF(ISNA(MATCH($N295,'Overlap Study'!AB$62:AB$157,0)),0,1)</f>
        <v>0</v>
      </c>
      <c r="AA295" s="97">
        <f>IF(ISNA(MATCH($N295,'Overlap Study'!V$62:V$157,0)),0,1)</f>
        <v>0</v>
      </c>
      <c r="AB295" s="97">
        <f>IF(ISNA(MATCH($N295,'Overlap Study'!P$62:P$157,0)),0,1)</f>
        <v>0</v>
      </c>
      <c r="AC295" s="97">
        <f>IF(ISNA(MATCH($N295,'Overlap Study'!H$53:H$132,0)),0,1)</f>
        <v>0</v>
      </c>
      <c r="AD295" s="106">
        <f>IF(ISNA(MATCH($N295,'Overlap Study'!B$53:B$100,0)),0,1)</f>
        <v>0</v>
      </c>
      <c r="AF295" s="98"/>
      <c r="AH295" s="164">
        <v>665</v>
      </c>
      <c r="AI295" s="210">
        <f>SUM(AJ295:AS295)</f>
        <v>0</v>
      </c>
      <c r="AJ295" s="97">
        <f>IF(ISNA(MATCH($AH295,'Overlap Study'!$DY$186:$DY$245,0)),0,1)</f>
        <v>0</v>
      </c>
      <c r="AK295" s="97">
        <f>IF(ISNA(MATCH($AH295,'Overlap Study'!$DJ$186:$DJ$233,0)),0,1)</f>
        <v>0</v>
      </c>
      <c r="AL295" s="99">
        <f>IF(ISNA(MATCH($AH295,'Overlap Study'!$CU$186:$CU$233,0)),0,1)</f>
        <v>0</v>
      </c>
      <c r="AM295" s="99">
        <f>IF(ISNA(MATCH($AH295,'Overlap Study'!$CG$186:$CG$233,0)),0,1)</f>
        <v>0</v>
      </c>
      <c r="AN295" s="97">
        <f>IF(ISNA(MATCH($AH295,'Overlap Study'!$BU$186:$BU$233,0)),0,1)</f>
        <v>0</v>
      </c>
      <c r="AO295" s="97">
        <f>IF(ISNA(MATCH(AH295,'Overlap Study'!BJ$186:BJ$233,0)),0,1)</f>
        <v>0</v>
      </c>
      <c r="AP295" s="97">
        <f>IF(ISNA(MATCH($AH295,'Overlap Study'!AZ$186:AZ$233,0)),0,1)</f>
        <v>0</v>
      </c>
      <c r="AQ295" s="97">
        <f>IF(ISNA(MATCH($AH295,'Overlap Study'!AT$186:AT$233,0)),0,1)</f>
        <v>0</v>
      </c>
      <c r="AR295" s="97">
        <f>IF(ISNA(MATCH($AH295,'Overlap Study'!AN$186:AN$233,0)),0,1)</f>
        <v>0</v>
      </c>
      <c r="AS295" s="97">
        <f>IF(ISNA(MATCH($AH295,'Overlap Study'!AH$186:AH$233,0)),0,1)</f>
        <v>0</v>
      </c>
      <c r="AT295" s="97">
        <f>IF(ISNA(MATCH(AH295,'Overlap Study'!$AB$186:$AB$233,0)),0,1)</f>
        <v>0</v>
      </c>
      <c r="AU295" s="97">
        <f>IF(ISNA(MATCH($AH295,'Overlap Study'!$V$186:$V$233,0)),0,1)</f>
        <v>1</v>
      </c>
      <c r="AV295" s="97">
        <f>IF(ISNA(MATCH($AH295,'Overlap Study'!$P$186:$P$233,0)),0,1)</f>
        <v>0</v>
      </c>
      <c r="AW295" s="97"/>
      <c r="AX295" s="106"/>
      <c r="AY295" s="97"/>
    </row>
    <row r="296" spans="12:51" x14ac:dyDescent="0.2">
      <c r="L296" s="118">
        <f t="shared" si="14"/>
        <v>295</v>
      </c>
      <c r="N296" s="105">
        <v>1369</v>
      </c>
      <c r="O296" s="210">
        <f>SUM(P296:Y296)</f>
        <v>1</v>
      </c>
      <c r="P296" s="97">
        <f>IF(ISNA(MATCH(N296,'Overlap Study'!DY$62:DY$174,0)),0,1)</f>
        <v>0</v>
      </c>
      <c r="Q296" s="97">
        <f>IF(ISNA(MATCH(N296,'Overlap Study'!DJ$62:DJ$157,0)),0,1)</f>
        <v>0</v>
      </c>
      <c r="R296" s="99">
        <f>IF(ISNA(MATCH(N296,'Overlap Study'!CU$62:CU$157,0)),0,1)</f>
        <v>0</v>
      </c>
      <c r="S296" s="99">
        <f>IF(ISNA(MATCH(N296,'Overlap Study'!CG$62:CG$157,0)),0,1)</f>
        <v>0</v>
      </c>
      <c r="T296" s="97">
        <f>IF(ISNA(MATCH(N296,'Overlap Study'!BU$62:BU$157,0)),0,1)</f>
        <v>0</v>
      </c>
      <c r="U296" s="97">
        <f>IF(ISNA(MATCH(N296,'Overlap Study'!BJ$62:BJ$157,0)),0,1)</f>
        <v>0</v>
      </c>
      <c r="V296" s="97">
        <f>IF(ISNA(MATCH($N296,'Overlap Study'!AZ$62:AZ$157,0)),0,1)</f>
        <v>0</v>
      </c>
      <c r="W296" s="97">
        <f>IF(ISNA(MATCH($N296,'Overlap Study'!AT$62:AT$157,0)),0,1)</f>
        <v>1</v>
      </c>
      <c r="X296" s="97">
        <f>IF(ISNA(MATCH($N296,'Overlap Study'!AN$62:AN$157,0)),0,1)</f>
        <v>0</v>
      </c>
      <c r="Y296" s="106">
        <f>IF(ISNA(MATCH($N296,'Overlap Study'!AH$62:AH$157,0)),0,1)</f>
        <v>0</v>
      </c>
      <c r="Z296" s="97">
        <f>IF(ISNA(MATCH($N296,'Overlap Study'!AB$62:AB$157,0)),0,1)</f>
        <v>0</v>
      </c>
      <c r="AA296" s="97">
        <f>IF(ISNA(MATCH($N296,'Overlap Study'!V$62:V$157,0)),0,1)</f>
        <v>0</v>
      </c>
      <c r="AB296" s="97">
        <f>IF(ISNA(MATCH($N296,'Overlap Study'!P$62:P$157,0)),0,1)</f>
        <v>0</v>
      </c>
      <c r="AC296" s="97">
        <f>IF(ISNA(MATCH($N296,'Overlap Study'!H$53:H$132,0)),0,1)</f>
        <v>0</v>
      </c>
      <c r="AD296" s="106">
        <f>IF(ISNA(MATCH($N296,'Overlap Study'!B$53:B$100,0)),0,1)</f>
        <v>0</v>
      </c>
      <c r="AF296" s="98"/>
      <c r="AH296" s="196">
        <v>710</v>
      </c>
      <c r="AI296" s="210">
        <f>SUM(AJ296:AS296)</f>
        <v>0</v>
      </c>
      <c r="AJ296" s="97">
        <f>IF(ISNA(MATCH($AH296,'Overlap Study'!$DY$186:$DY$245,0)),0,1)</f>
        <v>0</v>
      </c>
      <c r="AK296" s="97">
        <f>IF(ISNA(MATCH($AH296,'Overlap Study'!$DJ$186:$DJ$233,0)),0,1)</f>
        <v>0</v>
      </c>
      <c r="AL296" s="99">
        <f>IF(ISNA(MATCH($AH296,'Overlap Study'!$CU$186:$CU$233,0)),0,1)</f>
        <v>0</v>
      </c>
      <c r="AM296" s="99">
        <f>IF(ISNA(MATCH($AH296,'Overlap Study'!$CG$186:$CG$233,0)),0,1)</f>
        <v>0</v>
      </c>
      <c r="AN296" s="97">
        <f>IF(ISNA(MATCH($AH296,'Overlap Study'!$BU$186:$BU$233,0)),0,1)</f>
        <v>0</v>
      </c>
      <c r="AO296" s="97">
        <f>IF(ISNA(MATCH(AH296,'Overlap Study'!BJ$186:BJ$233,0)),0,1)</f>
        <v>0</v>
      </c>
      <c r="AP296" s="97">
        <f>IF(ISNA(MATCH($AH296,'Overlap Study'!AZ$186:AZ$233,0)),0,1)</f>
        <v>0</v>
      </c>
      <c r="AQ296" s="97">
        <f>IF(ISNA(MATCH($AH296,'Overlap Study'!AT$186:AT$233,0)),0,1)</f>
        <v>0</v>
      </c>
      <c r="AR296" s="97">
        <f>IF(ISNA(MATCH($AH296,'Overlap Study'!AN$186:AN$233,0)),0,1)</f>
        <v>0</v>
      </c>
      <c r="AS296" s="97">
        <f>IF(ISNA(MATCH($AH296,'Overlap Study'!AH$186:AH$233,0)),0,1)</f>
        <v>0</v>
      </c>
      <c r="AT296" s="97">
        <f>IF(ISNA(MATCH(AH296,'Overlap Study'!$AB$186:$AB$233,0)),0,1)</f>
        <v>1</v>
      </c>
      <c r="AU296" s="97">
        <f>IF(ISNA(MATCH($AH296,'Overlap Study'!$V$186:$V$233,0)),0,1)</f>
        <v>0</v>
      </c>
      <c r="AV296" s="97">
        <f>IF(ISNA(MATCH($AH296,'Overlap Study'!$P$186:$P$233,0)),0,1)</f>
        <v>0</v>
      </c>
      <c r="AW296" s="97"/>
      <c r="AX296" s="106"/>
      <c r="AY296" s="97"/>
    </row>
    <row r="297" spans="12:51" x14ac:dyDescent="0.2">
      <c r="L297" s="118">
        <f t="shared" si="14"/>
        <v>296</v>
      </c>
      <c r="N297" s="112">
        <v>1402</v>
      </c>
      <c r="O297" s="210">
        <f>SUM(P297:Y297)</f>
        <v>1</v>
      </c>
      <c r="P297" s="97">
        <f>IF(ISNA(MATCH(N297,'Overlap Study'!DY$62:DY$174,0)),0,1)</f>
        <v>0</v>
      </c>
      <c r="Q297" s="97">
        <f>IF(ISNA(MATCH(N297,'Overlap Study'!DJ$62:DJ$157,0)),0,1)</f>
        <v>0</v>
      </c>
      <c r="R297" s="99">
        <f>IF(ISNA(MATCH(N297,'Overlap Study'!CU$62:CU$157,0)),0,1)</f>
        <v>0</v>
      </c>
      <c r="S297" s="99">
        <f>IF(ISNA(MATCH(N297,'Overlap Study'!CG$62:CG$157,0)),0,1)</f>
        <v>0</v>
      </c>
      <c r="T297" s="97">
        <f>IF(ISNA(MATCH(N297,'Overlap Study'!BU$62:BU$157,0)),0,1)</f>
        <v>0</v>
      </c>
      <c r="U297" s="97">
        <f>IF(ISNA(MATCH(N297,'Overlap Study'!BJ$62:BJ$157,0)),0,1)</f>
        <v>0</v>
      </c>
      <c r="V297" s="97">
        <f>IF(ISNA(MATCH($N297,'Overlap Study'!AZ$62:AZ$157,0)),0,1)</f>
        <v>0</v>
      </c>
      <c r="W297" s="97">
        <f>IF(ISNA(MATCH($N297,'Overlap Study'!AT$62:AT$157,0)),0,1)</f>
        <v>0</v>
      </c>
      <c r="X297" s="97">
        <f>IF(ISNA(MATCH($N297,'Overlap Study'!AN$62:AN$157,0)),0,1)</f>
        <v>0</v>
      </c>
      <c r="Y297" s="106">
        <f>IF(ISNA(MATCH($N297,'Overlap Study'!AH$62:AH$157,0)),0,1)</f>
        <v>1</v>
      </c>
      <c r="Z297" s="97">
        <f>IF(ISNA(MATCH($N297,'Overlap Study'!AB$62:AB$157,0)),0,1)</f>
        <v>0</v>
      </c>
      <c r="AA297" s="97">
        <f>IF(ISNA(MATCH($N297,'Overlap Study'!V$62:V$157,0)),0,1)</f>
        <v>0</v>
      </c>
      <c r="AB297" s="97">
        <f>IF(ISNA(MATCH($N297,'Overlap Study'!P$62:P$157,0)),0,1)</f>
        <v>0</v>
      </c>
      <c r="AC297" s="97">
        <f>IF(ISNA(MATCH($N297,'Overlap Study'!H$53:H$132,0)),0,1)</f>
        <v>0</v>
      </c>
      <c r="AD297" s="106">
        <f>IF(ISNA(MATCH($N297,'Overlap Study'!B$53:B$100,0)),0,1)</f>
        <v>0</v>
      </c>
      <c r="AF297" s="98"/>
      <c r="AH297" s="196">
        <v>716</v>
      </c>
      <c r="AI297" s="210">
        <f>SUM(AJ297:AS297)</f>
        <v>0</v>
      </c>
      <c r="AJ297" s="97">
        <f>IF(ISNA(MATCH($AH297,'Overlap Study'!$DY$186:$DY$245,0)),0,1)</f>
        <v>0</v>
      </c>
      <c r="AK297" s="97">
        <f>IF(ISNA(MATCH($AH297,'Overlap Study'!$DJ$186:$DJ$233,0)),0,1)</f>
        <v>0</v>
      </c>
      <c r="AL297" s="99">
        <f>IF(ISNA(MATCH($AH297,'Overlap Study'!$CU$186:$CU$233,0)),0,1)</f>
        <v>0</v>
      </c>
      <c r="AM297" s="99">
        <f>IF(ISNA(MATCH($AH297,'Overlap Study'!$CG$186:$CG$233,0)),0,1)</f>
        <v>0</v>
      </c>
      <c r="AN297" s="97">
        <f>IF(ISNA(MATCH($AH297,'Overlap Study'!$BU$186:$BU$233,0)),0,1)</f>
        <v>0</v>
      </c>
      <c r="AO297" s="97">
        <f>IF(ISNA(MATCH(AH297,'Overlap Study'!BJ$186:BJ$233,0)),0,1)</f>
        <v>0</v>
      </c>
      <c r="AP297" s="97">
        <f>IF(ISNA(MATCH($AH297,'Overlap Study'!AZ$186:AZ$233,0)),0,1)</f>
        <v>0</v>
      </c>
      <c r="AQ297" s="97">
        <f>IF(ISNA(MATCH($AH297,'Overlap Study'!AT$186:AT$233,0)),0,1)</f>
        <v>0</v>
      </c>
      <c r="AR297" s="97">
        <f>IF(ISNA(MATCH($AH297,'Overlap Study'!AN$186:AN$233,0)),0,1)</f>
        <v>0</v>
      </c>
      <c r="AS297" s="97">
        <f>IF(ISNA(MATCH($AH297,'Overlap Study'!AH$186:AH$233,0)),0,1)</f>
        <v>0</v>
      </c>
      <c r="AT297" s="97">
        <f>IF(ISNA(MATCH(AH297,'Overlap Study'!$AB$186:$AB$233,0)),0,1)</f>
        <v>1</v>
      </c>
      <c r="AU297" s="97">
        <f>IF(ISNA(MATCH($AH297,'Overlap Study'!$V$186:$V$233,0)),0,1)</f>
        <v>0</v>
      </c>
      <c r="AV297" s="97">
        <f>IF(ISNA(MATCH($AH297,'Overlap Study'!$P$186:$P$233,0)),0,1)</f>
        <v>1</v>
      </c>
      <c r="AW297" s="97"/>
      <c r="AX297" s="106"/>
      <c r="AY297" s="97"/>
    </row>
    <row r="298" spans="12:51" x14ac:dyDescent="0.2">
      <c r="L298" s="118">
        <f t="shared" si="14"/>
        <v>297</v>
      </c>
      <c r="N298" s="105">
        <v>1468</v>
      </c>
      <c r="O298" s="210">
        <f>SUM(P298:Y298)</f>
        <v>1</v>
      </c>
      <c r="P298" s="97">
        <f>IF(ISNA(MATCH(N298,'Overlap Study'!DY$62:DY$174,0)),0,1)</f>
        <v>0</v>
      </c>
      <c r="Q298" s="97">
        <f>IF(ISNA(MATCH(N298,'Overlap Study'!DJ$62:DJ$157,0)),0,1)</f>
        <v>0</v>
      </c>
      <c r="R298" s="99">
        <f>IF(ISNA(MATCH(N298,'Overlap Study'!CU$62:CU$157,0)),0,1)</f>
        <v>0</v>
      </c>
      <c r="S298" s="99">
        <f>IF(ISNA(MATCH(N298,'Overlap Study'!CG$62:CG$157,0)),0,1)</f>
        <v>0</v>
      </c>
      <c r="T298" s="97">
        <f>IF(ISNA(MATCH(N298,'Overlap Study'!BU$62:BU$157,0)),0,1)</f>
        <v>0</v>
      </c>
      <c r="U298" s="97">
        <f>IF(ISNA(MATCH(N298,'Overlap Study'!BJ$62:BJ$157,0)),0,1)</f>
        <v>0</v>
      </c>
      <c r="V298" s="97">
        <f>IF(ISNA(MATCH($N298,'Overlap Study'!AZ$62:AZ$157,0)),0,1)</f>
        <v>0</v>
      </c>
      <c r="W298" s="97">
        <f>IF(ISNA(MATCH($N298,'Overlap Study'!AT$62:AT$157,0)),0,1)</f>
        <v>0</v>
      </c>
      <c r="X298" s="97">
        <f>IF(ISNA(MATCH($N298,'Overlap Study'!AN$62:AN$157,0)),0,1)</f>
        <v>1</v>
      </c>
      <c r="Y298" s="106">
        <f>IF(ISNA(MATCH($N298,'Overlap Study'!AH$62:AH$157,0)),0,1)</f>
        <v>0</v>
      </c>
      <c r="Z298" s="97">
        <f>IF(ISNA(MATCH($N298,'Overlap Study'!AB$62:AB$157,0)),0,1)</f>
        <v>0</v>
      </c>
      <c r="AA298" s="97">
        <f>IF(ISNA(MATCH($N298,'Overlap Study'!V$62:V$157,0)),0,1)</f>
        <v>0</v>
      </c>
      <c r="AB298" s="97">
        <f>IF(ISNA(MATCH($N298,'Overlap Study'!P$62:P$157,0)),0,1)</f>
        <v>0</v>
      </c>
      <c r="AC298" s="97">
        <f>IF(ISNA(MATCH($N298,'Overlap Study'!H$53:H$132,0)),0,1)</f>
        <v>0</v>
      </c>
      <c r="AD298" s="106">
        <f>IF(ISNA(MATCH($N298,'Overlap Study'!B$53:B$100,0)),0,1)</f>
        <v>0</v>
      </c>
      <c r="AF298" s="98"/>
      <c r="AH298" s="196">
        <v>782</v>
      </c>
      <c r="AI298" s="210">
        <f>SUM(AJ298:AS298)</f>
        <v>0</v>
      </c>
      <c r="AJ298" s="97">
        <f>IF(ISNA(MATCH($AH298,'Overlap Study'!$DY$186:$DY$245,0)),0,1)</f>
        <v>0</v>
      </c>
      <c r="AK298" s="97">
        <f>IF(ISNA(MATCH($AH298,'Overlap Study'!$DJ$186:$DJ$233,0)),0,1)</f>
        <v>0</v>
      </c>
      <c r="AL298" s="99">
        <f>IF(ISNA(MATCH($AH298,'Overlap Study'!$CU$186:$CU$233,0)),0,1)</f>
        <v>0</v>
      </c>
      <c r="AM298" s="99">
        <f>IF(ISNA(MATCH($AH298,'Overlap Study'!$CG$186:$CG$233,0)),0,1)</f>
        <v>0</v>
      </c>
      <c r="AN298" s="97">
        <f>IF(ISNA(MATCH($AH298,'Overlap Study'!$BU$186:$BU$233,0)),0,1)</f>
        <v>0</v>
      </c>
      <c r="AO298" s="97">
        <f>IF(ISNA(MATCH(AH298,'Overlap Study'!BJ$186:BJ$233,0)),0,1)</f>
        <v>0</v>
      </c>
      <c r="AP298" s="97">
        <f>IF(ISNA(MATCH($AH298,'Overlap Study'!AZ$186:AZ$233,0)),0,1)</f>
        <v>0</v>
      </c>
      <c r="AQ298" s="97">
        <f>IF(ISNA(MATCH($AH298,'Overlap Study'!AT$186:AT$233,0)),0,1)</f>
        <v>0</v>
      </c>
      <c r="AR298" s="97">
        <f>IF(ISNA(MATCH($AH298,'Overlap Study'!AN$186:AN$233,0)),0,1)</f>
        <v>0</v>
      </c>
      <c r="AS298" s="97">
        <f>IF(ISNA(MATCH($AH298,'Overlap Study'!AH$186:AH$233,0)),0,1)</f>
        <v>0</v>
      </c>
      <c r="AT298" s="97">
        <f>IF(ISNA(MATCH(AH298,'Overlap Study'!$AB$186:$AB$233,0)),0,1)</f>
        <v>0</v>
      </c>
      <c r="AU298" s="97">
        <f>IF(ISNA(MATCH($AH298,'Overlap Study'!$V$186:$V$233,0)),0,1)</f>
        <v>1</v>
      </c>
      <c r="AV298" s="97">
        <f>IF(ISNA(MATCH($AH298,'Overlap Study'!$P$186:$P$233,0)),0,1)</f>
        <v>0</v>
      </c>
      <c r="AW298" s="97"/>
      <c r="AX298" s="106"/>
      <c r="AY298" s="97"/>
    </row>
    <row r="299" spans="12:51" x14ac:dyDescent="0.2">
      <c r="L299" s="118">
        <f t="shared" si="14"/>
        <v>298</v>
      </c>
      <c r="N299" s="105">
        <v>1501</v>
      </c>
      <c r="O299" s="210">
        <f>SUM(P299:Y299)</f>
        <v>1</v>
      </c>
      <c r="P299" s="97">
        <f>IF(ISNA(MATCH(N299,'Overlap Study'!DY$62:DY$174,0)),0,1)</f>
        <v>0</v>
      </c>
      <c r="Q299" s="97">
        <f>IF(ISNA(MATCH(N299,'Overlap Study'!DJ$62:DJ$157,0)),0,1)</f>
        <v>0</v>
      </c>
      <c r="R299" s="99">
        <f>IF(ISNA(MATCH(N299,'Overlap Study'!CU$62:CU$157,0)),0,1)</f>
        <v>0</v>
      </c>
      <c r="S299" s="99">
        <f>IF(ISNA(MATCH(N299,'Overlap Study'!CG$62:CG$157,0)),0,1)</f>
        <v>0</v>
      </c>
      <c r="T299" s="97">
        <f>IF(ISNA(MATCH(N299,'Overlap Study'!BU$62:BU$157,0)),0,1)</f>
        <v>0</v>
      </c>
      <c r="U299" s="97">
        <f>IF(ISNA(MATCH(N299,'Overlap Study'!BJ$62:BJ$157,0)),0,1)</f>
        <v>0</v>
      </c>
      <c r="V299" s="97">
        <f>IF(ISNA(MATCH($N299,'Overlap Study'!AZ$62:AZ$157,0)),0,1)</f>
        <v>0</v>
      </c>
      <c r="W299" s="97">
        <f>IF(ISNA(MATCH($N299,'Overlap Study'!AT$62:AT$157,0)),0,1)</f>
        <v>1</v>
      </c>
      <c r="X299" s="97">
        <f>IF(ISNA(MATCH($N299,'Overlap Study'!AN$62:AN$157,0)),0,1)</f>
        <v>0</v>
      </c>
      <c r="Y299" s="106">
        <f>IF(ISNA(MATCH($N299,'Overlap Study'!AH$62:AH$157,0)),0,1)</f>
        <v>0</v>
      </c>
      <c r="Z299" s="97">
        <f>IF(ISNA(MATCH($N299,'Overlap Study'!AB$62:AB$157,0)),0,1)</f>
        <v>0</v>
      </c>
      <c r="AA299" s="97">
        <f>IF(ISNA(MATCH($N299,'Overlap Study'!V$62:V$157,0)),0,1)</f>
        <v>0</v>
      </c>
      <c r="AB299" s="97">
        <f>IF(ISNA(MATCH($N299,'Overlap Study'!P$62:P$157,0)),0,1)</f>
        <v>0</v>
      </c>
      <c r="AC299" s="97">
        <f>IF(ISNA(MATCH($N299,'Overlap Study'!H$53:H$132,0)),0,1)</f>
        <v>0</v>
      </c>
      <c r="AD299" s="106">
        <f>IF(ISNA(MATCH($N299,'Overlap Study'!B$53:B$100,0)),0,1)</f>
        <v>0</v>
      </c>
      <c r="AF299" s="98"/>
      <c r="AH299" s="196">
        <v>811</v>
      </c>
      <c r="AI299" s="210">
        <f>SUM(AJ299:AS299)</f>
        <v>0</v>
      </c>
      <c r="AJ299" s="97">
        <f>IF(ISNA(MATCH($AH299,'Overlap Study'!$DY$186:$DY$245,0)),0,1)</f>
        <v>0</v>
      </c>
      <c r="AK299" s="97">
        <f>IF(ISNA(MATCH($AH299,'Overlap Study'!$DJ$186:$DJ$233,0)),0,1)</f>
        <v>0</v>
      </c>
      <c r="AL299" s="99">
        <f>IF(ISNA(MATCH($AH299,'Overlap Study'!$CU$186:$CU$233,0)),0,1)</f>
        <v>0</v>
      </c>
      <c r="AM299" s="99">
        <f>IF(ISNA(MATCH($AH299,'Overlap Study'!$CG$186:$CG$233,0)),0,1)</f>
        <v>0</v>
      </c>
      <c r="AN299" s="97">
        <f>IF(ISNA(MATCH($AH299,'Overlap Study'!$BU$186:$BU$233,0)),0,1)</f>
        <v>0</v>
      </c>
      <c r="AO299" s="97">
        <f>IF(ISNA(MATCH(AH299,'Overlap Study'!BJ$186:BJ$233,0)),0,1)</f>
        <v>0</v>
      </c>
      <c r="AP299" s="97">
        <f>IF(ISNA(MATCH($AH299,'Overlap Study'!AZ$186:AZ$233,0)),0,1)</f>
        <v>0</v>
      </c>
      <c r="AQ299" s="97">
        <f>IF(ISNA(MATCH($AH299,'Overlap Study'!AT$186:AT$233,0)),0,1)</f>
        <v>0</v>
      </c>
      <c r="AR299" s="97">
        <f>IF(ISNA(MATCH($AH299,'Overlap Study'!AN$186:AN$233,0)),0,1)</f>
        <v>0</v>
      </c>
      <c r="AS299" s="97">
        <f>IF(ISNA(MATCH($AH299,'Overlap Study'!AH$186:AH$233,0)),0,1)</f>
        <v>0</v>
      </c>
      <c r="AT299" s="97">
        <f>IF(ISNA(MATCH(AH299,'Overlap Study'!$AB$186:$AB$233,0)),0,1)</f>
        <v>1</v>
      </c>
      <c r="AU299" s="97">
        <f>IF(ISNA(MATCH($AH299,'Overlap Study'!$V$186:$V$233,0)),0,1)</f>
        <v>0</v>
      </c>
      <c r="AV299" s="97">
        <f>IF(ISNA(MATCH($AH299,'Overlap Study'!$P$186:$P$233,0)),0,1)</f>
        <v>0</v>
      </c>
      <c r="AW299" s="97"/>
      <c r="AX299" s="106"/>
      <c r="AY299" s="97"/>
    </row>
    <row r="300" spans="12:51" x14ac:dyDescent="0.2">
      <c r="L300" s="118">
        <f t="shared" si="14"/>
        <v>299</v>
      </c>
      <c r="N300" s="112">
        <v>1502</v>
      </c>
      <c r="O300" s="210">
        <f>SUM(P300:Y300)</f>
        <v>1</v>
      </c>
      <c r="P300" s="97">
        <f>IF(ISNA(MATCH(N300,'Overlap Study'!DY$62:DY$174,0)),0,1)</f>
        <v>0</v>
      </c>
      <c r="Q300" s="97">
        <f>IF(ISNA(MATCH(N300,'Overlap Study'!DJ$62:DJ$157,0)),0,1)</f>
        <v>0</v>
      </c>
      <c r="R300" s="99">
        <f>IF(ISNA(MATCH(N300,'Overlap Study'!CU$62:CU$157,0)),0,1)</f>
        <v>0</v>
      </c>
      <c r="S300" s="99">
        <f>IF(ISNA(MATCH(N300,'Overlap Study'!CG$62:CG$157,0)),0,1)</f>
        <v>0</v>
      </c>
      <c r="T300" s="97">
        <f>IF(ISNA(MATCH(N300,'Overlap Study'!BU$62:BU$157,0)),0,1)</f>
        <v>0</v>
      </c>
      <c r="U300" s="97">
        <f>IF(ISNA(MATCH(N300,'Overlap Study'!BJ$62:BJ$157,0)),0,1)</f>
        <v>0</v>
      </c>
      <c r="V300" s="97">
        <f>IF(ISNA(MATCH($N300,'Overlap Study'!AZ$62:AZ$157,0)),0,1)</f>
        <v>1</v>
      </c>
      <c r="W300" s="97">
        <f>IF(ISNA(MATCH($N300,'Overlap Study'!AT$62:AT$157,0)),0,1)</f>
        <v>0</v>
      </c>
      <c r="X300" s="97">
        <f>IF(ISNA(MATCH($N300,'Overlap Study'!AN$62:AN$157,0)),0,1)</f>
        <v>0</v>
      </c>
      <c r="Y300" s="106">
        <f>IF(ISNA(MATCH($N300,'Overlap Study'!AH$62:AH$157,0)),0,1)</f>
        <v>0</v>
      </c>
      <c r="Z300" s="97">
        <f>IF(ISNA(MATCH($N300,'Overlap Study'!AB$62:AB$157,0)),0,1)</f>
        <v>0</v>
      </c>
      <c r="AA300" s="97">
        <f>IF(ISNA(MATCH($N300,'Overlap Study'!V$62:V$157,0)),0,1)</f>
        <v>0</v>
      </c>
      <c r="AB300" s="97">
        <f>IF(ISNA(MATCH($N300,'Overlap Study'!P$62:P$157,0)),0,1)</f>
        <v>0</v>
      </c>
      <c r="AC300" s="97">
        <f>IF(ISNA(MATCH($N300,'Overlap Study'!H$53:H$132,0)),0,1)</f>
        <v>0</v>
      </c>
      <c r="AD300" s="106">
        <f>IF(ISNA(MATCH($N300,'Overlap Study'!B$53:B$100,0)),0,1)</f>
        <v>0</v>
      </c>
      <c r="AF300" s="98"/>
      <c r="AH300" s="196">
        <v>818</v>
      </c>
      <c r="AI300" s="210">
        <f>SUM(AJ300:AS300)</f>
        <v>0</v>
      </c>
      <c r="AJ300" s="97">
        <f>IF(ISNA(MATCH($AH300,'Overlap Study'!$DY$186:$DY$245,0)),0,1)</f>
        <v>0</v>
      </c>
      <c r="AK300" s="97">
        <f>IF(ISNA(MATCH($AH300,'Overlap Study'!$DJ$186:$DJ$233,0)),0,1)</f>
        <v>0</v>
      </c>
      <c r="AL300" s="99">
        <f>IF(ISNA(MATCH($AH300,'Overlap Study'!$CU$186:$CU$233,0)),0,1)</f>
        <v>0</v>
      </c>
      <c r="AM300" s="99">
        <f>IF(ISNA(MATCH($AH300,'Overlap Study'!$CG$186:$CG$233,0)),0,1)</f>
        <v>0</v>
      </c>
      <c r="AN300" s="97">
        <f>IF(ISNA(MATCH($AH300,'Overlap Study'!$BU$186:$BU$233,0)),0,1)</f>
        <v>0</v>
      </c>
      <c r="AO300" s="97">
        <f>IF(ISNA(MATCH(AH300,'Overlap Study'!BJ$186:BJ$233,0)),0,1)</f>
        <v>0</v>
      </c>
      <c r="AP300" s="97">
        <f>IF(ISNA(MATCH($AH300,'Overlap Study'!AZ$186:AZ$233,0)),0,1)</f>
        <v>0</v>
      </c>
      <c r="AQ300" s="97">
        <f>IF(ISNA(MATCH($AH300,'Overlap Study'!AT$186:AT$233,0)),0,1)</f>
        <v>0</v>
      </c>
      <c r="AR300" s="97">
        <f>IF(ISNA(MATCH($AH300,'Overlap Study'!AN$186:AN$233,0)),0,1)</f>
        <v>0</v>
      </c>
      <c r="AS300" s="97">
        <f>IF(ISNA(MATCH($AH300,'Overlap Study'!AH$186:AH$233,0)),0,1)</f>
        <v>0</v>
      </c>
      <c r="AT300" s="97">
        <f>IF(ISNA(MATCH(AH300,'Overlap Study'!$AB$186:$AB$233,0)),0,1)</f>
        <v>0</v>
      </c>
      <c r="AU300" s="97">
        <f>IF(ISNA(MATCH($AH300,'Overlap Study'!$V$186:$V$233,0)),0,1)</f>
        <v>1</v>
      </c>
      <c r="AV300" s="97">
        <f>IF(ISNA(MATCH($AH300,'Overlap Study'!$P$186:$P$233,0)),0,1)</f>
        <v>0</v>
      </c>
      <c r="AW300" s="97"/>
      <c r="AX300" s="106"/>
      <c r="AY300" s="97"/>
    </row>
    <row r="301" spans="12:51" x14ac:dyDescent="0.2">
      <c r="L301" s="118">
        <f t="shared" si="14"/>
        <v>300</v>
      </c>
      <c r="N301" s="112">
        <v>1510</v>
      </c>
      <c r="O301" s="210">
        <f>SUM(P301:Y301)</f>
        <v>1</v>
      </c>
      <c r="P301" s="97">
        <f>IF(ISNA(MATCH(N301,'Overlap Study'!DY$62:DY$174,0)),0,1)</f>
        <v>0</v>
      </c>
      <c r="Q301" s="97">
        <f>IF(ISNA(MATCH(N301,'Overlap Study'!DJ$62:DJ$157,0)),0,1)</f>
        <v>0</v>
      </c>
      <c r="R301" s="99">
        <f>IF(ISNA(MATCH(N301,'Overlap Study'!CU$62:CU$157,0)),0,1)</f>
        <v>0</v>
      </c>
      <c r="S301" s="99">
        <f>IF(ISNA(MATCH(N301,'Overlap Study'!CG$62:CG$157,0)),0,1)</f>
        <v>0</v>
      </c>
      <c r="T301" s="97">
        <f>IF(ISNA(MATCH(N301,'Overlap Study'!BU$62:BU$157,0)),0,1)</f>
        <v>0</v>
      </c>
      <c r="U301" s="97">
        <f>IF(ISNA(MATCH(N301,'Overlap Study'!BJ$62:BJ$157,0)),0,1)</f>
        <v>0</v>
      </c>
      <c r="V301" s="97">
        <f>IF(ISNA(MATCH($N301,'Overlap Study'!AZ$62:AZ$157,0)),0,1)</f>
        <v>0</v>
      </c>
      <c r="W301" s="97">
        <f>IF(ISNA(MATCH($N301,'Overlap Study'!AT$62:AT$157,0)),0,1)</f>
        <v>0</v>
      </c>
      <c r="X301" s="97">
        <f>IF(ISNA(MATCH($N301,'Overlap Study'!AN$62:AN$157,0)),0,1)</f>
        <v>0</v>
      </c>
      <c r="Y301" s="106">
        <f>IF(ISNA(MATCH($N301,'Overlap Study'!AH$62:AH$157,0)),0,1)</f>
        <v>1</v>
      </c>
      <c r="Z301" s="97">
        <f>IF(ISNA(MATCH($N301,'Overlap Study'!AB$62:AB$157,0)),0,1)</f>
        <v>0</v>
      </c>
      <c r="AA301" s="97">
        <f>IF(ISNA(MATCH($N301,'Overlap Study'!V$62:V$157,0)),0,1)</f>
        <v>0</v>
      </c>
      <c r="AB301" s="97">
        <f>IF(ISNA(MATCH($N301,'Overlap Study'!P$62:P$157,0)),0,1)</f>
        <v>0</v>
      </c>
      <c r="AC301" s="97">
        <f>IF(ISNA(MATCH($N301,'Overlap Study'!H$53:H$132,0)),0,1)</f>
        <v>0</v>
      </c>
      <c r="AD301" s="106">
        <f>IF(ISNA(MATCH($N301,'Overlap Study'!B$53:B$100,0)),0,1)</f>
        <v>0</v>
      </c>
      <c r="AF301" s="98"/>
      <c r="AH301" s="196">
        <v>933</v>
      </c>
      <c r="AI301" s="210">
        <f>SUM(AJ301:AS301)</f>
        <v>0</v>
      </c>
      <c r="AJ301" s="97">
        <f>IF(ISNA(MATCH($AH301,'Overlap Study'!$DY$186:$DY$245,0)),0,1)</f>
        <v>0</v>
      </c>
      <c r="AK301" s="97">
        <f>IF(ISNA(MATCH($AH301,'Overlap Study'!$DJ$186:$DJ$233,0)),0,1)</f>
        <v>0</v>
      </c>
      <c r="AL301" s="99">
        <f>IF(ISNA(MATCH($AH301,'Overlap Study'!$CU$186:$CU$233,0)),0,1)</f>
        <v>0</v>
      </c>
      <c r="AM301" s="99">
        <f>IF(ISNA(MATCH($AH301,'Overlap Study'!$CG$186:$CG$233,0)),0,1)</f>
        <v>0</v>
      </c>
      <c r="AN301" s="97">
        <f>IF(ISNA(MATCH($AH301,'Overlap Study'!$BU$186:$BU$233,0)),0,1)</f>
        <v>0</v>
      </c>
      <c r="AO301" s="97">
        <f>IF(ISNA(MATCH(AH301,'Overlap Study'!BJ$186:BJ$233,0)),0,1)</f>
        <v>0</v>
      </c>
      <c r="AP301" s="97">
        <f>IF(ISNA(MATCH($AH301,'Overlap Study'!AZ$186:AZ$233,0)),0,1)</f>
        <v>0</v>
      </c>
      <c r="AQ301" s="97">
        <f>IF(ISNA(MATCH($AH301,'Overlap Study'!AT$186:AT$233,0)),0,1)</f>
        <v>0</v>
      </c>
      <c r="AR301" s="97">
        <f>IF(ISNA(MATCH($AH301,'Overlap Study'!AN$186:AN$233,0)),0,1)</f>
        <v>0</v>
      </c>
      <c r="AS301" s="97">
        <f>IF(ISNA(MATCH($AH301,'Overlap Study'!AH$186:AH$233,0)),0,1)</f>
        <v>0</v>
      </c>
      <c r="AT301" s="97">
        <f>IF(ISNA(MATCH(AH301,'Overlap Study'!$AB$186:$AB$233,0)),0,1)</f>
        <v>0</v>
      </c>
      <c r="AU301" s="97">
        <f>IF(ISNA(MATCH($AH301,'Overlap Study'!$V$186:$V$233,0)),0,1)</f>
        <v>1</v>
      </c>
      <c r="AV301" s="97">
        <f>IF(ISNA(MATCH($AH301,'Overlap Study'!$P$186:$P$233,0)),0,1)</f>
        <v>0</v>
      </c>
      <c r="AW301" s="97"/>
      <c r="AX301" s="106"/>
      <c r="AY301" s="97"/>
    </row>
    <row r="302" spans="12:51" x14ac:dyDescent="0.2">
      <c r="L302" s="118">
        <f t="shared" si="14"/>
        <v>301</v>
      </c>
      <c r="N302" s="105">
        <v>1533</v>
      </c>
      <c r="O302" s="210">
        <f>SUM(P302:Y302)</f>
        <v>1</v>
      </c>
      <c r="P302" s="97">
        <f>IF(ISNA(MATCH(N302,'Overlap Study'!DY$62:DY$174,0)),0,1)</f>
        <v>0</v>
      </c>
      <c r="Q302" s="97">
        <f>IF(ISNA(MATCH(N302,'Overlap Study'!DJ$62:DJ$157,0)),0,1)</f>
        <v>0</v>
      </c>
      <c r="R302" s="99">
        <f>IF(ISNA(MATCH(N302,'Overlap Study'!CU$62:CU$157,0)),0,1)</f>
        <v>0</v>
      </c>
      <c r="S302" s="99">
        <f>IF(ISNA(MATCH(N302,'Overlap Study'!CG$62:CG$157,0)),0,1)</f>
        <v>0</v>
      </c>
      <c r="T302" s="97">
        <f>IF(ISNA(MATCH(N302,'Overlap Study'!BU$62:BU$157,0)),0,1)</f>
        <v>0</v>
      </c>
      <c r="U302" s="97">
        <f>IF(ISNA(MATCH(N302,'Overlap Study'!BJ$62:BJ$157,0)),0,1)</f>
        <v>0</v>
      </c>
      <c r="V302" s="97">
        <f>IF(ISNA(MATCH($N302,'Overlap Study'!AZ$62:AZ$157,0)),0,1)</f>
        <v>0</v>
      </c>
      <c r="W302" s="97">
        <f>IF(ISNA(MATCH($N302,'Overlap Study'!AT$62:AT$157,0)),0,1)</f>
        <v>1</v>
      </c>
      <c r="X302" s="97">
        <f>IF(ISNA(MATCH($N302,'Overlap Study'!AN$62:AN$157,0)),0,1)</f>
        <v>0</v>
      </c>
      <c r="Y302" s="106">
        <f>IF(ISNA(MATCH($N302,'Overlap Study'!AH$62:AH$157,0)),0,1)</f>
        <v>0</v>
      </c>
      <c r="Z302" s="97">
        <f>IF(ISNA(MATCH($N302,'Overlap Study'!AB$62:AB$157,0)),0,1)</f>
        <v>0</v>
      </c>
      <c r="AA302" s="97">
        <f>IF(ISNA(MATCH($N302,'Overlap Study'!V$62:V$157,0)),0,1)</f>
        <v>0</v>
      </c>
      <c r="AB302" s="97">
        <f>IF(ISNA(MATCH($N302,'Overlap Study'!P$62:P$157,0)),0,1)</f>
        <v>0</v>
      </c>
      <c r="AC302" s="97">
        <f>IF(ISNA(MATCH($N302,'Overlap Study'!H$53:H$132,0)),0,1)</f>
        <v>0</v>
      </c>
      <c r="AD302" s="106">
        <f>IF(ISNA(MATCH($N302,'Overlap Study'!B$53:B$100,0)),0,1)</f>
        <v>0</v>
      </c>
      <c r="AF302" s="153"/>
      <c r="AH302" s="196">
        <v>1006</v>
      </c>
      <c r="AI302" s="210">
        <f>SUM(AJ302:AS302)</f>
        <v>0</v>
      </c>
      <c r="AJ302" s="97">
        <f>IF(ISNA(MATCH($AH302,'Overlap Study'!$DY$186:$DY$245,0)),0,1)</f>
        <v>0</v>
      </c>
      <c r="AK302" s="97">
        <f>IF(ISNA(MATCH($AH302,'Overlap Study'!$DJ$186:$DJ$233,0)),0,1)</f>
        <v>0</v>
      </c>
      <c r="AL302" s="99">
        <f>IF(ISNA(MATCH($AH302,'Overlap Study'!$CU$186:$CU$233,0)),0,1)</f>
        <v>0</v>
      </c>
      <c r="AM302" s="99">
        <f>IF(ISNA(MATCH($AH302,'Overlap Study'!$CG$186:$CG$233,0)),0,1)</f>
        <v>0</v>
      </c>
      <c r="AN302" s="97">
        <f>IF(ISNA(MATCH($AH302,'Overlap Study'!$BU$186:$BU$233,0)),0,1)</f>
        <v>0</v>
      </c>
      <c r="AO302" s="97">
        <f>IF(ISNA(MATCH(AH302,'Overlap Study'!BJ$186:BJ$233,0)),0,1)</f>
        <v>0</v>
      </c>
      <c r="AP302" s="97">
        <f>IF(ISNA(MATCH($AH302,'Overlap Study'!AZ$186:AZ$233,0)),0,1)</f>
        <v>0</v>
      </c>
      <c r="AQ302" s="97">
        <f>IF(ISNA(MATCH($AH302,'Overlap Study'!AT$186:AT$233,0)),0,1)</f>
        <v>0</v>
      </c>
      <c r="AR302" s="97">
        <f>IF(ISNA(MATCH($AH302,'Overlap Study'!AN$186:AN$233,0)),0,1)</f>
        <v>0</v>
      </c>
      <c r="AS302" s="97">
        <f>IF(ISNA(MATCH($AH302,'Overlap Study'!AH$186:AH$233,0)),0,1)</f>
        <v>0</v>
      </c>
      <c r="AT302" s="97">
        <f>IF(ISNA(MATCH(AH302,'Overlap Study'!$AB$186:$AB$233,0)),0,1)</f>
        <v>1</v>
      </c>
      <c r="AU302" s="97">
        <f>IF(ISNA(MATCH($AH302,'Overlap Study'!$V$186:$V$233,0)),0,1)</f>
        <v>0</v>
      </c>
      <c r="AV302" s="97">
        <f>IF(ISNA(MATCH($AH302,'Overlap Study'!$P$186:$P$233,0)),0,1)</f>
        <v>0</v>
      </c>
      <c r="AW302" s="97"/>
      <c r="AX302" s="106"/>
      <c r="AY302" s="97"/>
    </row>
    <row r="303" spans="12:51" x14ac:dyDescent="0.2">
      <c r="L303" s="118">
        <f t="shared" si="14"/>
        <v>302</v>
      </c>
      <c r="N303" s="204">
        <v>1540</v>
      </c>
      <c r="O303" s="210">
        <f>SUM(P303:Y303)</f>
        <v>1</v>
      </c>
      <c r="P303" s="97">
        <f>IF(ISNA(MATCH(N303,'Overlap Study'!DY$62:DY$174,0)),0,1)</f>
        <v>0</v>
      </c>
      <c r="Q303" s="97">
        <f>IF(ISNA(MATCH(N303,'Overlap Study'!DJ$62:DJ$157,0)),0,1)</f>
        <v>0</v>
      </c>
      <c r="R303" s="99">
        <f>IF(ISNA(MATCH(N303,'Overlap Study'!CU$62:CU$157,0)),0,1)</f>
        <v>1</v>
      </c>
      <c r="S303" s="99">
        <f>IF(ISNA(MATCH(N303,'Overlap Study'!CG$62:CG$157,0)),0,1)</f>
        <v>0</v>
      </c>
      <c r="T303" s="97">
        <f>IF(ISNA(MATCH(N303,'Overlap Study'!BU$62:BU$157,0)),0,1)</f>
        <v>0</v>
      </c>
      <c r="U303" s="97">
        <f>IF(ISNA(MATCH(N303,'Overlap Study'!BJ$62:BJ$157,0)),0,1)</f>
        <v>0</v>
      </c>
      <c r="V303" s="97">
        <f>IF(ISNA(MATCH($N303,'Overlap Study'!AZ$62:AZ$157,0)),0,1)</f>
        <v>0</v>
      </c>
      <c r="W303" s="97">
        <f>IF(ISNA(MATCH($N303,'Overlap Study'!AT$62:AT$157,0)),0,1)</f>
        <v>0</v>
      </c>
      <c r="X303" s="97">
        <f>IF(ISNA(MATCH($N303,'Overlap Study'!AN$62:AN$157,0)),0,1)</f>
        <v>0</v>
      </c>
      <c r="Y303" s="106">
        <f>IF(ISNA(MATCH($N303,'Overlap Study'!AH$62:AH$157,0)),0,1)</f>
        <v>0</v>
      </c>
      <c r="Z303" s="97">
        <f>IF(ISNA(MATCH($N303,'Overlap Study'!AB$62:AB$157,0)),0,1)</f>
        <v>0</v>
      </c>
      <c r="AA303" s="97">
        <f>IF(ISNA(MATCH($N303,'Overlap Study'!V$62:V$157,0)),0,1)</f>
        <v>0</v>
      </c>
      <c r="AB303" s="97">
        <f>IF(ISNA(MATCH($N303,'Overlap Study'!P$62:P$157,0)),0,1)</f>
        <v>0</v>
      </c>
      <c r="AC303" s="97">
        <f>IF(ISNA(MATCH($N303,'Overlap Study'!H$53:H$132,0)),0,1)</f>
        <v>0</v>
      </c>
      <c r="AD303" s="106">
        <f>IF(ISNA(MATCH($N303,'Overlap Study'!B$53:B$100,0)),0,1)</f>
        <v>0</v>
      </c>
      <c r="AF303" s="98"/>
      <c r="AH303" s="196">
        <v>1272</v>
      </c>
      <c r="AI303" s="210">
        <f>SUM(AJ303:AS303)</f>
        <v>0</v>
      </c>
      <c r="AJ303" s="97">
        <f>IF(ISNA(MATCH($AH303,'Overlap Study'!$DY$186:$DY$245,0)),0,1)</f>
        <v>0</v>
      </c>
      <c r="AK303" s="97">
        <f>IF(ISNA(MATCH($AH303,'Overlap Study'!$DJ$186:$DJ$233,0)),0,1)</f>
        <v>0</v>
      </c>
      <c r="AL303" s="99">
        <f>IF(ISNA(MATCH($AH303,'Overlap Study'!$CU$186:$CU$233,0)),0,1)</f>
        <v>0</v>
      </c>
      <c r="AM303" s="99">
        <f>IF(ISNA(MATCH($AH303,'Overlap Study'!$CG$186:$CG$233,0)),0,1)</f>
        <v>0</v>
      </c>
      <c r="AN303" s="97">
        <f>IF(ISNA(MATCH($AH303,'Overlap Study'!$BU$186:$BU$233,0)),0,1)</f>
        <v>0</v>
      </c>
      <c r="AO303" s="97">
        <f>IF(ISNA(MATCH(AH303,'Overlap Study'!BJ$186:BJ$233,0)),0,1)</f>
        <v>0</v>
      </c>
      <c r="AP303" s="97">
        <f>IF(ISNA(MATCH($AH303,'Overlap Study'!AZ$186:AZ$233,0)),0,1)</f>
        <v>0</v>
      </c>
      <c r="AQ303" s="97">
        <f>IF(ISNA(MATCH($AH303,'Overlap Study'!AT$186:AT$233,0)),0,1)</f>
        <v>0</v>
      </c>
      <c r="AR303" s="97">
        <f>IF(ISNA(MATCH($AH303,'Overlap Study'!AN$186:AN$233,0)),0,1)</f>
        <v>0</v>
      </c>
      <c r="AS303" s="97">
        <f>IF(ISNA(MATCH($AH303,'Overlap Study'!AH$186:AH$233,0)),0,1)</f>
        <v>0</v>
      </c>
      <c r="AT303" s="97">
        <f>IF(ISNA(MATCH(AH303,'Overlap Study'!$AB$186:$AB$233,0)),0,1)</f>
        <v>1</v>
      </c>
      <c r="AU303" s="97">
        <f>IF(ISNA(MATCH($AH303,'Overlap Study'!$V$186:$V$233,0)),0,1)</f>
        <v>0</v>
      </c>
      <c r="AV303" s="97">
        <f>IF(ISNA(MATCH($AH303,'Overlap Study'!$P$186:$P$233,0)),0,1)</f>
        <v>0</v>
      </c>
      <c r="AW303" s="97"/>
      <c r="AX303" s="106"/>
      <c r="AY303" s="97"/>
    </row>
    <row r="304" spans="12:51" x14ac:dyDescent="0.2">
      <c r="L304" s="118">
        <f t="shared" si="14"/>
        <v>303</v>
      </c>
      <c r="N304" s="105">
        <v>1555</v>
      </c>
      <c r="O304" s="210">
        <f>SUM(P304:Y304)</f>
        <v>1</v>
      </c>
      <c r="P304" s="97">
        <f>IF(ISNA(MATCH(N304,'Overlap Study'!DY$62:DY$174,0)),0,1)</f>
        <v>0</v>
      </c>
      <c r="Q304" s="97">
        <f>IF(ISNA(MATCH(N304,'Overlap Study'!DJ$62:DJ$157,0)),0,1)</f>
        <v>0</v>
      </c>
      <c r="R304" s="99">
        <f>IF(ISNA(MATCH(N304,'Overlap Study'!CU$62:CU$157,0)),0,1)</f>
        <v>0</v>
      </c>
      <c r="S304" s="99">
        <f>IF(ISNA(MATCH(N304,'Overlap Study'!CG$62:CG$157,0)),0,1)</f>
        <v>0</v>
      </c>
      <c r="T304" s="97">
        <f>IF(ISNA(MATCH(N304,'Overlap Study'!BU$62:BU$157,0)),0,1)</f>
        <v>0</v>
      </c>
      <c r="U304" s="97">
        <f>IF(ISNA(MATCH(N304,'Overlap Study'!BJ$62:BJ$157,0)),0,1)</f>
        <v>1</v>
      </c>
      <c r="V304" s="97">
        <f>IF(ISNA(MATCH($N304,'Overlap Study'!AZ$62:AZ$157,0)),0,1)</f>
        <v>0</v>
      </c>
      <c r="W304" s="97">
        <f>IF(ISNA(MATCH($N304,'Overlap Study'!AT$62:AT$157,0)),0,1)</f>
        <v>0</v>
      </c>
      <c r="X304" s="97">
        <f>IF(ISNA(MATCH($N304,'Overlap Study'!AN$62:AN$157,0)),0,1)</f>
        <v>0</v>
      </c>
      <c r="Y304" s="106">
        <f>IF(ISNA(MATCH($N304,'Overlap Study'!AH$62:AH$157,0)),0,1)</f>
        <v>0</v>
      </c>
      <c r="Z304" s="97">
        <f>IF(ISNA(MATCH($N304,'Overlap Study'!AB$62:AB$157,0)),0,1)</f>
        <v>0</v>
      </c>
      <c r="AA304" s="97">
        <f>IF(ISNA(MATCH($N304,'Overlap Study'!V$62:V$157,0)),0,1)</f>
        <v>0</v>
      </c>
      <c r="AB304" s="97">
        <f>IF(ISNA(MATCH($N304,'Overlap Study'!P$62:P$157,0)),0,1)</f>
        <v>0</v>
      </c>
      <c r="AC304" s="97">
        <f>IF(ISNA(MATCH($N304,'Overlap Study'!H$53:H$132,0)),0,1)</f>
        <v>0</v>
      </c>
      <c r="AD304" s="106">
        <f>IF(ISNA(MATCH($N304,'Overlap Study'!B$53:B$100,0)),0,1)</f>
        <v>0</v>
      </c>
      <c r="AF304" s="98"/>
      <c r="AH304" s="196">
        <v>1388</v>
      </c>
      <c r="AI304" s="210">
        <f>SUM(AJ304:AS304)</f>
        <v>0</v>
      </c>
      <c r="AJ304" s="97">
        <f>IF(ISNA(MATCH($AH304,'Overlap Study'!$DY$186:$DY$245,0)),0,1)</f>
        <v>0</v>
      </c>
      <c r="AK304" s="97">
        <f>IF(ISNA(MATCH($AH304,'Overlap Study'!$DJ$186:$DJ$233,0)),0,1)</f>
        <v>0</v>
      </c>
      <c r="AL304" s="99">
        <f>IF(ISNA(MATCH($AH304,'Overlap Study'!$CU$186:$CU$233,0)),0,1)</f>
        <v>0</v>
      </c>
      <c r="AM304" s="99">
        <f>IF(ISNA(MATCH($AH304,'Overlap Study'!$CG$186:$CG$233,0)),0,1)</f>
        <v>0</v>
      </c>
      <c r="AN304" s="97">
        <f>IF(ISNA(MATCH($AH304,'Overlap Study'!$BU$186:$BU$233,0)),0,1)</f>
        <v>0</v>
      </c>
      <c r="AO304" s="97">
        <f>IF(ISNA(MATCH(AH304,'Overlap Study'!BJ$186:BJ$233,0)),0,1)</f>
        <v>0</v>
      </c>
      <c r="AP304" s="97">
        <f>IF(ISNA(MATCH($AH304,'Overlap Study'!AZ$186:AZ$233,0)),0,1)</f>
        <v>0</v>
      </c>
      <c r="AQ304" s="97">
        <f>IF(ISNA(MATCH($AH304,'Overlap Study'!AT$186:AT$233,0)),0,1)</f>
        <v>0</v>
      </c>
      <c r="AR304" s="97">
        <f>IF(ISNA(MATCH($AH304,'Overlap Study'!AN$186:AN$233,0)),0,1)</f>
        <v>0</v>
      </c>
      <c r="AS304" s="97">
        <f>IF(ISNA(MATCH($AH304,'Overlap Study'!AH$186:AH$233,0)),0,1)</f>
        <v>0</v>
      </c>
      <c r="AT304" s="97">
        <f>IF(ISNA(MATCH(AH304,'Overlap Study'!$AB$186:$AB$233,0)),0,1)</f>
        <v>1</v>
      </c>
      <c r="AU304" s="97">
        <f>IF(ISNA(MATCH($AH304,'Overlap Study'!$V$186:$V$233,0)),0,1)</f>
        <v>0</v>
      </c>
      <c r="AV304" s="97">
        <f>IF(ISNA(MATCH($AH304,'Overlap Study'!$P$186:$P$233,0)),0,1)</f>
        <v>0</v>
      </c>
      <c r="AW304" s="97"/>
      <c r="AX304" s="106"/>
      <c r="AY304" s="97"/>
    </row>
    <row r="305" spans="12:51" x14ac:dyDescent="0.2">
      <c r="L305" s="118">
        <f t="shared" si="14"/>
        <v>304</v>
      </c>
      <c r="N305" s="105">
        <v>1559</v>
      </c>
      <c r="O305" s="210">
        <f>SUM(P305:Y305)</f>
        <v>1</v>
      </c>
      <c r="P305" s="97">
        <f>IF(ISNA(MATCH(N305,'Overlap Study'!DY$62:DY$174,0)),0,1)</f>
        <v>0</v>
      </c>
      <c r="Q305" s="97">
        <f>IF(ISNA(MATCH(N305,'Overlap Study'!DJ$62:DJ$157,0)),0,1)</f>
        <v>0</v>
      </c>
      <c r="R305" s="99">
        <f>IF(ISNA(MATCH(N305,'Overlap Study'!CU$62:CU$157,0)),0,1)</f>
        <v>0</v>
      </c>
      <c r="S305" s="99">
        <f>IF(ISNA(MATCH(N305,'Overlap Study'!CG$62:CG$157,0)),0,1)</f>
        <v>1</v>
      </c>
      <c r="T305" s="97">
        <f>IF(ISNA(MATCH(N305,'Overlap Study'!BU$62:BU$157,0)),0,1)</f>
        <v>0</v>
      </c>
      <c r="U305" s="97">
        <f>IF(ISNA(MATCH(N305,'Overlap Study'!BJ$62:BJ$157,0)),0,1)</f>
        <v>0</v>
      </c>
      <c r="V305" s="97">
        <f>IF(ISNA(MATCH($N305,'Overlap Study'!AZ$62:AZ$157,0)),0,1)</f>
        <v>0</v>
      </c>
      <c r="W305" s="97">
        <f>IF(ISNA(MATCH($N305,'Overlap Study'!AT$62:AT$157,0)),0,1)</f>
        <v>0</v>
      </c>
      <c r="X305" s="97">
        <f>IF(ISNA(MATCH($N305,'Overlap Study'!AN$62:AN$157,0)),0,1)</f>
        <v>0</v>
      </c>
      <c r="Y305" s="106">
        <f>IF(ISNA(MATCH($N305,'Overlap Study'!AH$62:AH$157,0)),0,1)</f>
        <v>0</v>
      </c>
      <c r="Z305" s="97">
        <f>IF(ISNA(MATCH($N305,'Overlap Study'!AB$62:AB$157,0)),0,1)</f>
        <v>0</v>
      </c>
      <c r="AA305" s="97">
        <f>IF(ISNA(MATCH($N305,'Overlap Study'!V$62:V$157,0)),0,1)</f>
        <v>0</v>
      </c>
      <c r="AB305" s="97">
        <f>IF(ISNA(MATCH($N305,'Overlap Study'!P$62:P$157,0)),0,1)</f>
        <v>0</v>
      </c>
      <c r="AC305" s="97">
        <f>IF(ISNA(MATCH($N305,'Overlap Study'!H$53:H$132,0)),0,1)</f>
        <v>0</v>
      </c>
      <c r="AD305" s="106">
        <f>IF(ISNA(MATCH($N305,'Overlap Study'!B$53:B$100,0)),0,1)</f>
        <v>0</v>
      </c>
      <c r="AF305" s="98"/>
      <c r="AH305" s="196">
        <v>1391</v>
      </c>
      <c r="AI305" s="210">
        <f>SUM(AJ305:AS305)</f>
        <v>0</v>
      </c>
      <c r="AJ305" s="97">
        <f>IF(ISNA(MATCH($AH305,'Overlap Study'!$DY$186:$DY$245,0)),0,1)</f>
        <v>0</v>
      </c>
      <c r="AK305" s="97">
        <f>IF(ISNA(MATCH($AH305,'Overlap Study'!$DJ$186:$DJ$233,0)),0,1)</f>
        <v>0</v>
      </c>
      <c r="AL305" s="99">
        <f>IF(ISNA(MATCH($AH305,'Overlap Study'!$CU$186:$CU$233,0)),0,1)</f>
        <v>0</v>
      </c>
      <c r="AM305" s="99">
        <f>IF(ISNA(MATCH($AH305,'Overlap Study'!$CG$186:$CG$233,0)),0,1)</f>
        <v>0</v>
      </c>
      <c r="AN305" s="97">
        <f>IF(ISNA(MATCH($AH305,'Overlap Study'!$BU$186:$BU$233,0)),0,1)</f>
        <v>0</v>
      </c>
      <c r="AO305" s="97">
        <f>IF(ISNA(MATCH(AH305,'Overlap Study'!BJ$186:BJ$233,0)),0,1)</f>
        <v>0</v>
      </c>
      <c r="AP305" s="97">
        <f>IF(ISNA(MATCH($AH305,'Overlap Study'!AZ$186:AZ$233,0)),0,1)</f>
        <v>0</v>
      </c>
      <c r="AQ305" s="97">
        <f>IF(ISNA(MATCH($AH305,'Overlap Study'!AT$186:AT$233,0)),0,1)</f>
        <v>0</v>
      </c>
      <c r="AR305" s="97">
        <f>IF(ISNA(MATCH($AH305,'Overlap Study'!AN$186:AN$233,0)),0,1)</f>
        <v>0</v>
      </c>
      <c r="AS305" s="97">
        <f>IF(ISNA(MATCH($AH305,'Overlap Study'!AH$186:AH$233,0)),0,1)</f>
        <v>0</v>
      </c>
      <c r="AT305" s="97">
        <f>IF(ISNA(MATCH(AH305,'Overlap Study'!$AB$186:$AB$233,0)),0,1)</f>
        <v>1</v>
      </c>
      <c r="AU305" s="97">
        <f>IF(ISNA(MATCH($AH305,'Overlap Study'!$V$186:$V$233,0)),0,1)</f>
        <v>0</v>
      </c>
      <c r="AV305" s="97">
        <f>IF(ISNA(MATCH($AH305,'Overlap Study'!$P$186:$P$233,0)),0,1)</f>
        <v>0</v>
      </c>
      <c r="AW305" s="97"/>
      <c r="AX305" s="106"/>
      <c r="AY305" s="97"/>
    </row>
    <row r="306" spans="12:51" x14ac:dyDescent="0.2">
      <c r="L306" s="118">
        <f t="shared" si="14"/>
        <v>305</v>
      </c>
      <c r="N306" s="105">
        <v>1561</v>
      </c>
      <c r="O306" s="210">
        <f>SUM(P306:Y306)</f>
        <v>1</v>
      </c>
      <c r="P306" s="97">
        <f>IF(ISNA(MATCH(N306,'Overlap Study'!DY$62:DY$174,0)),0,1)</f>
        <v>0</v>
      </c>
      <c r="Q306" s="97">
        <f>IF(ISNA(MATCH(N306,'Overlap Study'!DJ$62:DJ$157,0)),0,1)</f>
        <v>0</v>
      </c>
      <c r="R306" s="99">
        <f>IF(ISNA(MATCH(N306,'Overlap Study'!CU$62:CU$157,0)),0,1)</f>
        <v>0</v>
      </c>
      <c r="S306" s="99">
        <f>IF(ISNA(MATCH(N306,'Overlap Study'!CG$62:CG$157,0)),0,1)</f>
        <v>0</v>
      </c>
      <c r="T306" s="97">
        <f>IF(ISNA(MATCH(N306,'Overlap Study'!BU$62:BU$157,0)),0,1)</f>
        <v>0</v>
      </c>
      <c r="U306" s="97">
        <f>IF(ISNA(MATCH(N306,'Overlap Study'!BJ$62:BJ$157,0)),0,1)</f>
        <v>1</v>
      </c>
      <c r="V306" s="97">
        <f>IF(ISNA(MATCH($N306,'Overlap Study'!AZ$62:AZ$157,0)),0,1)</f>
        <v>0</v>
      </c>
      <c r="W306" s="97">
        <f>IF(ISNA(MATCH($N306,'Overlap Study'!AT$62:AT$157,0)),0,1)</f>
        <v>0</v>
      </c>
      <c r="X306" s="97">
        <f>IF(ISNA(MATCH($N306,'Overlap Study'!AN$62:AN$157,0)),0,1)</f>
        <v>0</v>
      </c>
      <c r="Y306" s="106">
        <f>IF(ISNA(MATCH($N306,'Overlap Study'!AH$62:AH$157,0)),0,1)</f>
        <v>0</v>
      </c>
      <c r="Z306" s="97">
        <f>IF(ISNA(MATCH($N306,'Overlap Study'!AB$62:AB$157,0)),0,1)</f>
        <v>0</v>
      </c>
      <c r="AA306" s="97">
        <f>IF(ISNA(MATCH($N306,'Overlap Study'!V$62:V$157,0)),0,1)</f>
        <v>0</v>
      </c>
      <c r="AB306" s="97">
        <f>IF(ISNA(MATCH($N306,'Overlap Study'!P$62:P$157,0)),0,1)</f>
        <v>0</v>
      </c>
      <c r="AC306" s="97">
        <f>IF(ISNA(MATCH($N306,'Overlap Study'!H$53:H$132,0)),0,1)</f>
        <v>0</v>
      </c>
      <c r="AD306" s="106">
        <f>IF(ISNA(MATCH($N306,'Overlap Study'!B$53:B$100,0)),0,1)</f>
        <v>0</v>
      </c>
      <c r="AF306" s="98"/>
      <c r="AH306" s="196">
        <v>1405</v>
      </c>
      <c r="AI306" s="210">
        <f>SUM(AJ306:AS306)</f>
        <v>0</v>
      </c>
      <c r="AJ306" s="97">
        <f>IF(ISNA(MATCH($AH306,'Overlap Study'!$DY$186:$DY$245,0)),0,1)</f>
        <v>0</v>
      </c>
      <c r="AK306" s="97">
        <f>IF(ISNA(MATCH($AH306,'Overlap Study'!$DJ$186:$DJ$233,0)),0,1)</f>
        <v>0</v>
      </c>
      <c r="AL306" s="99">
        <f>IF(ISNA(MATCH($AH306,'Overlap Study'!$CU$186:$CU$233,0)),0,1)</f>
        <v>0</v>
      </c>
      <c r="AM306" s="99">
        <f>IF(ISNA(MATCH($AH306,'Overlap Study'!$CG$186:$CG$233,0)),0,1)</f>
        <v>0</v>
      </c>
      <c r="AN306" s="97">
        <f>IF(ISNA(MATCH($AH306,'Overlap Study'!$BU$186:$BU$233,0)),0,1)</f>
        <v>0</v>
      </c>
      <c r="AO306" s="97">
        <f>IF(ISNA(MATCH(AH306,'Overlap Study'!BJ$186:BJ$233,0)),0,1)</f>
        <v>0</v>
      </c>
      <c r="AP306" s="97">
        <f>IF(ISNA(MATCH($AH306,'Overlap Study'!AZ$186:AZ$233,0)),0,1)</f>
        <v>0</v>
      </c>
      <c r="AQ306" s="97">
        <f>IF(ISNA(MATCH($AH306,'Overlap Study'!AT$186:AT$233,0)),0,1)</f>
        <v>0</v>
      </c>
      <c r="AR306" s="97">
        <f>IF(ISNA(MATCH($AH306,'Overlap Study'!AN$186:AN$233,0)),0,1)</f>
        <v>0</v>
      </c>
      <c r="AS306" s="97">
        <f>IF(ISNA(MATCH($AH306,'Overlap Study'!AH$186:AH$233,0)),0,1)</f>
        <v>0</v>
      </c>
      <c r="AT306" s="97">
        <f>IF(ISNA(MATCH(AH306,'Overlap Study'!$AB$186:$AB$233,0)),0,1)</f>
        <v>1</v>
      </c>
      <c r="AU306" s="97">
        <f>IF(ISNA(MATCH($AH306,'Overlap Study'!$V$186:$V$233,0)),0,1)</f>
        <v>0</v>
      </c>
      <c r="AV306" s="97">
        <f>IF(ISNA(MATCH($AH306,'Overlap Study'!$P$186:$P$233,0)),0,1)</f>
        <v>0</v>
      </c>
      <c r="AW306" s="97"/>
      <c r="AX306" s="106"/>
      <c r="AY306" s="97"/>
    </row>
    <row r="307" spans="12:51" x14ac:dyDescent="0.2">
      <c r="L307" s="118">
        <f t="shared" si="14"/>
        <v>306</v>
      </c>
      <c r="N307" s="105">
        <v>1569</v>
      </c>
      <c r="O307" s="210">
        <f>SUM(P307:Y307)</f>
        <v>1</v>
      </c>
      <c r="P307" s="97">
        <f>IF(ISNA(MATCH(N307,'Overlap Study'!DY$62:DY$174,0)),0,1)</f>
        <v>0</v>
      </c>
      <c r="Q307" s="97">
        <f>IF(ISNA(MATCH(N307,'Overlap Study'!DJ$62:DJ$157,0)),0,1)</f>
        <v>1</v>
      </c>
      <c r="R307" s="99">
        <f>IF(ISNA(MATCH(N307,'Overlap Study'!CU$62:CU$157,0)),0,1)</f>
        <v>0</v>
      </c>
      <c r="S307" s="99">
        <f>IF(ISNA(MATCH(N307,'Overlap Study'!CG$62:CG$157,0)),0,1)</f>
        <v>0</v>
      </c>
      <c r="T307" s="97">
        <f>IF(ISNA(MATCH(N307,'Overlap Study'!BU$62:BU$157,0)),0,1)</f>
        <v>0</v>
      </c>
      <c r="U307" s="97">
        <f>IF(ISNA(MATCH(N307,'Overlap Study'!BJ$62:BJ$157,0)),0,1)</f>
        <v>0</v>
      </c>
      <c r="V307" s="97">
        <f>IF(ISNA(MATCH($N307,'Overlap Study'!AZ$62:AZ$157,0)),0,1)</f>
        <v>0</v>
      </c>
      <c r="W307" s="97">
        <f>IF(ISNA(MATCH($N307,'Overlap Study'!AT$62:AT$157,0)),0,1)</f>
        <v>0</v>
      </c>
      <c r="X307" s="97">
        <f>IF(ISNA(MATCH($N307,'Overlap Study'!AN$62:AN$157,0)),0,1)</f>
        <v>0</v>
      </c>
      <c r="Y307" s="106">
        <f>IF(ISNA(MATCH($N307,'Overlap Study'!AH$62:AH$157,0)),0,1)</f>
        <v>0</v>
      </c>
      <c r="Z307" s="97">
        <f>IF(ISNA(MATCH($N307,'Overlap Study'!AB$62:AB$157,0)),0,1)</f>
        <v>0</v>
      </c>
      <c r="AA307" s="97">
        <f>IF(ISNA(MATCH($N307,'Overlap Study'!V$62:V$157,0)),0,1)</f>
        <v>0</v>
      </c>
      <c r="AB307" s="97">
        <f>IF(ISNA(MATCH($N307,'Overlap Study'!P$62:P$157,0)),0,1)</f>
        <v>0</v>
      </c>
      <c r="AC307" s="97">
        <f>IF(ISNA(MATCH($N307,'Overlap Study'!H$53:H$132,0)),0,1)</f>
        <v>0</v>
      </c>
      <c r="AD307" s="106">
        <f>IF(ISNA(MATCH($N307,'Overlap Study'!B$53:B$100,0)),0,1)</f>
        <v>0</v>
      </c>
      <c r="AF307" s="98"/>
      <c r="AI307" s="99"/>
      <c r="AJ307" s="99">
        <f>SUM(AJ2:AJ306)</f>
        <v>56</v>
      </c>
      <c r="AK307" s="99">
        <f t="shared" ref="AK307:AX307" si="15">SUM(AK2:AK306)</f>
        <v>48</v>
      </c>
      <c r="AL307" s="99">
        <f t="shared" si="15"/>
        <v>48</v>
      </c>
      <c r="AM307" s="99">
        <f t="shared" si="15"/>
        <v>48</v>
      </c>
      <c r="AN307" s="99">
        <f t="shared" si="15"/>
        <v>48</v>
      </c>
      <c r="AO307" s="99">
        <f t="shared" si="15"/>
        <v>48</v>
      </c>
      <c r="AP307" s="99">
        <f t="shared" si="15"/>
        <v>48</v>
      </c>
      <c r="AQ307" s="99">
        <f t="shared" si="15"/>
        <v>48</v>
      </c>
      <c r="AR307" s="99">
        <f t="shared" si="15"/>
        <v>48</v>
      </c>
      <c r="AS307" s="99">
        <f t="shared" si="15"/>
        <v>48</v>
      </c>
      <c r="AT307" s="99">
        <f t="shared" si="15"/>
        <v>48</v>
      </c>
      <c r="AU307" s="99">
        <f t="shared" si="15"/>
        <v>48</v>
      </c>
      <c r="AV307" s="99">
        <f t="shared" si="15"/>
        <v>48</v>
      </c>
      <c r="AW307" s="99">
        <f t="shared" si="15"/>
        <v>0</v>
      </c>
      <c r="AX307" s="99">
        <f t="shared" si="15"/>
        <v>0</v>
      </c>
      <c r="AY307" s="97"/>
    </row>
    <row r="308" spans="12:51" x14ac:dyDescent="0.2">
      <c r="L308" s="118">
        <f t="shared" si="14"/>
        <v>307</v>
      </c>
      <c r="N308" s="105">
        <v>1574</v>
      </c>
      <c r="O308" s="210">
        <f>SUM(P308:Y308)</f>
        <v>1</v>
      </c>
      <c r="P308" s="97">
        <f>IF(ISNA(MATCH(N308,'Overlap Study'!DY$62:DY$174,0)),0,1)</f>
        <v>0</v>
      </c>
      <c r="Q308" s="97">
        <f>IF(ISNA(MATCH(N308,'Overlap Study'!DJ$62:DJ$157,0)),0,1)</f>
        <v>0</v>
      </c>
      <c r="R308" s="99">
        <f>IF(ISNA(MATCH(N308,'Overlap Study'!CU$62:CU$157,0)),0,1)</f>
        <v>0</v>
      </c>
      <c r="S308" s="99">
        <f>IF(ISNA(MATCH(N308,'Overlap Study'!CG$62:CG$157,0)),0,1)</f>
        <v>0</v>
      </c>
      <c r="T308" s="97">
        <f>IF(ISNA(MATCH(N308,'Overlap Study'!BU$62:BU$157,0)),0,1)</f>
        <v>0</v>
      </c>
      <c r="U308" s="97">
        <f>IF(ISNA(MATCH(N308,'Overlap Study'!BJ$62:BJ$157,0)),0,1)</f>
        <v>0</v>
      </c>
      <c r="V308" s="97">
        <f>IF(ISNA(MATCH($N308,'Overlap Study'!AZ$62:AZ$157,0)),0,1)</f>
        <v>0</v>
      </c>
      <c r="W308" s="97">
        <f>IF(ISNA(MATCH($N308,'Overlap Study'!AT$62:AT$157,0)),0,1)</f>
        <v>1</v>
      </c>
      <c r="X308" s="97">
        <f>IF(ISNA(MATCH($N308,'Overlap Study'!AN$62:AN$157,0)),0,1)</f>
        <v>0</v>
      </c>
      <c r="Y308" s="106">
        <f>IF(ISNA(MATCH($N308,'Overlap Study'!AH$62:AH$157,0)),0,1)</f>
        <v>0</v>
      </c>
      <c r="Z308" s="97">
        <f>IF(ISNA(MATCH($N308,'Overlap Study'!AB$62:AB$157,0)),0,1)</f>
        <v>0</v>
      </c>
      <c r="AA308" s="97">
        <f>IF(ISNA(MATCH($N308,'Overlap Study'!V$62:V$157,0)),0,1)</f>
        <v>0</v>
      </c>
      <c r="AB308" s="97">
        <f>IF(ISNA(MATCH($N308,'Overlap Study'!P$62:P$157,0)),0,1)</f>
        <v>0</v>
      </c>
      <c r="AC308" s="97">
        <f>IF(ISNA(MATCH($N308,'Overlap Study'!H$53:H$132,0)),0,1)</f>
        <v>0</v>
      </c>
      <c r="AD308" s="106">
        <f>IF(ISNA(MATCH($N308,'Overlap Study'!B$53:B$100,0)),0,1)</f>
        <v>0</v>
      </c>
      <c r="AF308" s="98"/>
      <c r="AI308" s="99"/>
      <c r="AJ308" s="99"/>
      <c r="AK308" s="99"/>
      <c r="AL308" s="99"/>
      <c r="AM308" s="99"/>
      <c r="AN308" s="97"/>
      <c r="AO308" s="97"/>
      <c r="AP308" s="97"/>
      <c r="AQ308" s="97"/>
      <c r="AR308" s="97"/>
      <c r="AS308" s="97"/>
      <c r="AT308" s="97"/>
      <c r="AU308" s="97"/>
      <c r="AV308" s="97"/>
      <c r="AW308" s="97"/>
      <c r="AX308" s="97"/>
      <c r="AY308" s="97"/>
    </row>
    <row r="309" spans="12:51" x14ac:dyDescent="0.2">
      <c r="L309" s="118">
        <f t="shared" si="14"/>
        <v>308</v>
      </c>
      <c r="N309" s="105">
        <v>1577</v>
      </c>
      <c r="O309" s="210">
        <f>SUM(P309:Y309)</f>
        <v>1</v>
      </c>
      <c r="P309" s="97">
        <f>IF(ISNA(MATCH(N309,'Overlap Study'!DY$62:DY$174,0)),0,1)</f>
        <v>0</v>
      </c>
      <c r="Q309" s="97">
        <f>IF(ISNA(MATCH(N309,'Overlap Study'!DJ$62:DJ$157,0)),0,1)</f>
        <v>0</v>
      </c>
      <c r="R309" s="99">
        <f>IF(ISNA(MATCH(N309,'Overlap Study'!CU$62:CU$157,0)),0,1)</f>
        <v>0</v>
      </c>
      <c r="S309" s="99">
        <f>IF(ISNA(MATCH(N309,'Overlap Study'!CG$62:CG$157,0)),0,1)</f>
        <v>0</v>
      </c>
      <c r="T309" s="97">
        <f>IF(ISNA(MATCH(N309,'Overlap Study'!BU$62:BU$157,0)),0,1)</f>
        <v>0</v>
      </c>
      <c r="U309" s="97">
        <f>IF(ISNA(MATCH(N309,'Overlap Study'!BJ$62:BJ$157,0)),0,1)</f>
        <v>0</v>
      </c>
      <c r="V309" s="97">
        <f>IF(ISNA(MATCH($N309,'Overlap Study'!AZ$62:AZ$157,0)),0,1)</f>
        <v>1</v>
      </c>
      <c r="W309" s="97">
        <f>IF(ISNA(MATCH($N309,'Overlap Study'!AT$62:AT$157,0)),0,1)</f>
        <v>0</v>
      </c>
      <c r="X309" s="97">
        <f>IF(ISNA(MATCH($N309,'Overlap Study'!AN$62:AN$157,0)),0,1)</f>
        <v>0</v>
      </c>
      <c r="Y309" s="106">
        <f>IF(ISNA(MATCH($N309,'Overlap Study'!AH$62:AH$157,0)),0,1)</f>
        <v>0</v>
      </c>
      <c r="Z309" s="97">
        <f>IF(ISNA(MATCH($N309,'Overlap Study'!AB$62:AB$157,0)),0,1)</f>
        <v>0</v>
      </c>
      <c r="AA309" s="97">
        <f>IF(ISNA(MATCH($N309,'Overlap Study'!V$62:V$157,0)),0,1)</f>
        <v>0</v>
      </c>
      <c r="AB309" s="97">
        <f>IF(ISNA(MATCH($N309,'Overlap Study'!P$62:P$157,0)),0,1)</f>
        <v>0</v>
      </c>
      <c r="AC309" s="97">
        <f>IF(ISNA(MATCH($N309,'Overlap Study'!H$53:H$132,0)),0,1)</f>
        <v>0</v>
      </c>
      <c r="AD309" s="106">
        <f>IF(ISNA(MATCH($N309,'Overlap Study'!B$53:B$100,0)),0,1)</f>
        <v>0</v>
      </c>
      <c r="AF309" s="153"/>
      <c r="AI309" s="99"/>
      <c r="AJ309" s="99"/>
      <c r="AK309" s="99"/>
      <c r="AL309" s="99"/>
      <c r="AM309" s="99"/>
      <c r="AN309" s="97"/>
      <c r="AO309" s="97"/>
      <c r="AP309" s="97"/>
      <c r="AQ309" s="97"/>
      <c r="AR309" s="97"/>
      <c r="AS309" s="97"/>
      <c r="AT309" s="97"/>
      <c r="AU309" s="97"/>
      <c r="AV309" s="97"/>
      <c r="AW309" s="97"/>
      <c r="AX309" s="97"/>
      <c r="AY309" s="97"/>
    </row>
    <row r="310" spans="12:51" x14ac:dyDescent="0.2">
      <c r="L310" s="118">
        <f t="shared" si="14"/>
        <v>309</v>
      </c>
      <c r="N310" s="105">
        <v>1595</v>
      </c>
      <c r="O310" s="210">
        <f>SUM(P310:Y310)</f>
        <v>1</v>
      </c>
      <c r="P310" s="97">
        <f>IF(ISNA(MATCH(N310,'Overlap Study'!DY$62:DY$174,0)),0,1)</f>
        <v>0</v>
      </c>
      <c r="Q310" s="97">
        <f>IF(ISNA(MATCH(N310,'Overlap Study'!DJ$62:DJ$157,0)),0,1)</f>
        <v>0</v>
      </c>
      <c r="R310" s="99">
        <f>IF(ISNA(MATCH(N310,'Overlap Study'!CU$62:CU$157,0)),0,1)</f>
        <v>0</v>
      </c>
      <c r="S310" s="99">
        <f>IF(ISNA(MATCH(N310,'Overlap Study'!CG$62:CG$157,0)),0,1)</f>
        <v>0</v>
      </c>
      <c r="T310" s="97">
        <f>IF(ISNA(MATCH(N310,'Overlap Study'!BU$62:BU$157,0)),0,1)</f>
        <v>0</v>
      </c>
      <c r="U310" s="97">
        <f>IF(ISNA(MATCH(N310,'Overlap Study'!BJ$62:BJ$157,0)),0,1)</f>
        <v>0</v>
      </c>
      <c r="V310" s="97">
        <f>IF(ISNA(MATCH($N310,'Overlap Study'!AZ$62:AZ$157,0)),0,1)</f>
        <v>0</v>
      </c>
      <c r="W310" s="97">
        <f>IF(ISNA(MATCH($N310,'Overlap Study'!AT$62:AT$157,0)),0,1)</f>
        <v>1</v>
      </c>
      <c r="X310" s="97">
        <f>IF(ISNA(MATCH($N310,'Overlap Study'!AN$62:AN$157,0)),0,1)</f>
        <v>0</v>
      </c>
      <c r="Y310" s="106">
        <f>IF(ISNA(MATCH($N310,'Overlap Study'!AH$62:AH$157,0)),0,1)</f>
        <v>0</v>
      </c>
      <c r="Z310" s="97">
        <f>IF(ISNA(MATCH($N310,'Overlap Study'!AB$62:AB$157,0)),0,1)</f>
        <v>0</v>
      </c>
      <c r="AA310" s="97">
        <f>IF(ISNA(MATCH($N310,'Overlap Study'!V$62:V$157,0)),0,1)</f>
        <v>0</v>
      </c>
      <c r="AB310" s="97">
        <f>IF(ISNA(MATCH($N310,'Overlap Study'!P$62:P$157,0)),0,1)</f>
        <v>0</v>
      </c>
      <c r="AC310" s="97">
        <f>IF(ISNA(MATCH($N310,'Overlap Study'!H$53:H$132,0)),0,1)</f>
        <v>0</v>
      </c>
      <c r="AD310" s="106">
        <f>IF(ISNA(MATCH($N310,'Overlap Study'!B$53:B$100,0)),0,1)</f>
        <v>0</v>
      </c>
      <c r="AF310" s="98"/>
      <c r="AI310" s="99"/>
      <c r="AJ310" s="99"/>
      <c r="AK310" s="99"/>
      <c r="AL310" s="99"/>
      <c r="AM310" s="99"/>
      <c r="AN310" s="97"/>
      <c r="AO310" s="97"/>
      <c r="AP310" s="97"/>
      <c r="AQ310" s="97"/>
      <c r="AR310" s="97"/>
      <c r="AS310" s="97"/>
      <c r="AT310" s="97"/>
      <c r="AU310" s="97"/>
      <c r="AV310" s="97"/>
      <c r="AW310" s="97"/>
      <c r="AX310" s="97"/>
      <c r="AY310" s="97"/>
    </row>
    <row r="311" spans="12:51" x14ac:dyDescent="0.2">
      <c r="L311" s="118">
        <f t="shared" si="14"/>
        <v>310</v>
      </c>
      <c r="N311" s="112">
        <v>1598</v>
      </c>
      <c r="O311" s="210">
        <f>SUM(P311:Y311)</f>
        <v>1</v>
      </c>
      <c r="P311" s="97">
        <f>IF(ISNA(MATCH(N311,'Overlap Study'!DY$62:DY$174,0)),0,1)</f>
        <v>0</v>
      </c>
      <c r="Q311" s="97">
        <f>IF(ISNA(MATCH(N311,'Overlap Study'!DJ$62:DJ$157,0)),0,1)</f>
        <v>0</v>
      </c>
      <c r="R311" s="99">
        <f>IF(ISNA(MATCH(N311,'Overlap Study'!CU$62:CU$157,0)),0,1)</f>
        <v>0</v>
      </c>
      <c r="S311" s="99">
        <f>IF(ISNA(MATCH(N311,'Overlap Study'!CG$62:CG$157,0)),0,1)</f>
        <v>0</v>
      </c>
      <c r="T311" s="97">
        <f>IF(ISNA(MATCH(N311,'Overlap Study'!BU$62:BU$157,0)),0,1)</f>
        <v>0</v>
      </c>
      <c r="U311" s="97">
        <f>IF(ISNA(MATCH(N311,'Overlap Study'!BJ$62:BJ$157,0)),0,1)</f>
        <v>0</v>
      </c>
      <c r="V311" s="97">
        <f>IF(ISNA(MATCH($N311,'Overlap Study'!AZ$62:AZ$157,0)),0,1)</f>
        <v>1</v>
      </c>
      <c r="W311" s="97">
        <f>IF(ISNA(MATCH($N311,'Overlap Study'!AT$62:AT$157,0)),0,1)</f>
        <v>0</v>
      </c>
      <c r="X311" s="97">
        <f>IF(ISNA(MATCH($N311,'Overlap Study'!AN$62:AN$157,0)),0,1)</f>
        <v>0</v>
      </c>
      <c r="Y311" s="106">
        <f>IF(ISNA(MATCH($N311,'Overlap Study'!AH$62:AH$157,0)),0,1)</f>
        <v>0</v>
      </c>
      <c r="Z311" s="97">
        <f>IF(ISNA(MATCH($N311,'Overlap Study'!AB$62:AB$157,0)),0,1)</f>
        <v>0</v>
      </c>
      <c r="AA311" s="97">
        <f>IF(ISNA(MATCH($N311,'Overlap Study'!V$62:V$157,0)),0,1)</f>
        <v>0</v>
      </c>
      <c r="AB311" s="97">
        <f>IF(ISNA(MATCH($N311,'Overlap Study'!P$62:P$157,0)),0,1)</f>
        <v>0</v>
      </c>
      <c r="AC311" s="97">
        <f>IF(ISNA(MATCH($N311,'Overlap Study'!H$53:H$132,0)),0,1)</f>
        <v>0</v>
      </c>
      <c r="AD311" s="106">
        <f>IF(ISNA(MATCH($N311,'Overlap Study'!B$53:B$100,0)),0,1)</f>
        <v>0</v>
      </c>
      <c r="AF311" s="153"/>
      <c r="AI311" s="99"/>
      <c r="AJ311" s="99"/>
      <c r="AK311" s="99"/>
      <c r="AL311" s="99"/>
      <c r="AM311" s="99"/>
      <c r="AN311" s="97"/>
      <c r="AO311" s="97"/>
      <c r="AP311" s="97"/>
      <c r="AQ311" s="97"/>
      <c r="AR311" s="97"/>
      <c r="AS311" s="97"/>
      <c r="AT311" s="97"/>
      <c r="AU311" s="97"/>
      <c r="AV311" s="97"/>
      <c r="AW311" s="97"/>
      <c r="AX311" s="97"/>
      <c r="AY311" s="97"/>
    </row>
    <row r="312" spans="12:51" x14ac:dyDescent="0.2">
      <c r="L312" s="118">
        <f t="shared" si="14"/>
        <v>311</v>
      </c>
      <c r="N312" s="108">
        <v>1629</v>
      </c>
      <c r="O312" s="210">
        <f>SUM(P312:Y312)</f>
        <v>1</v>
      </c>
      <c r="P312" s="97">
        <f>IF(ISNA(MATCH(N312,'Overlap Study'!DY$62:DY$174,0)),0,1)</f>
        <v>0</v>
      </c>
      <c r="Q312" s="97">
        <f>IF(ISNA(MATCH(N312,'Overlap Study'!DJ$62:DJ$157,0)),0,1)</f>
        <v>0</v>
      </c>
      <c r="R312" s="99">
        <f>IF(ISNA(MATCH(N312,'Overlap Study'!CU$62:CU$157,0)),0,1)</f>
        <v>0</v>
      </c>
      <c r="S312" s="99">
        <f>IF(ISNA(MATCH(N312,'Overlap Study'!CG$62:CG$157,0)),0,1)</f>
        <v>0</v>
      </c>
      <c r="T312" s="97">
        <f>IF(ISNA(MATCH(N312,'Overlap Study'!BU$62:BU$157,0)),0,1)</f>
        <v>0</v>
      </c>
      <c r="U312" s="97">
        <f>IF(ISNA(MATCH(N312,'Overlap Study'!BJ$62:BJ$157,0)),0,1)</f>
        <v>1</v>
      </c>
      <c r="V312" s="97">
        <f>IF(ISNA(MATCH($N312,'Overlap Study'!AZ$62:AZ$157,0)),0,1)</f>
        <v>0</v>
      </c>
      <c r="W312" s="97">
        <f>IF(ISNA(MATCH($N312,'Overlap Study'!AT$62:AT$157,0)),0,1)</f>
        <v>0</v>
      </c>
      <c r="X312" s="97">
        <f>IF(ISNA(MATCH($N312,'Overlap Study'!AN$62:AN$157,0)),0,1)</f>
        <v>0</v>
      </c>
      <c r="Y312" s="106">
        <f>IF(ISNA(MATCH($N312,'Overlap Study'!AH$62:AH$157,0)),0,1)</f>
        <v>0</v>
      </c>
      <c r="Z312" s="97">
        <f>IF(ISNA(MATCH($N312,'Overlap Study'!AB$62:AB$157,0)),0,1)</f>
        <v>0</v>
      </c>
      <c r="AA312" s="97">
        <f>IF(ISNA(MATCH($N312,'Overlap Study'!V$62:V$157,0)),0,1)</f>
        <v>0</v>
      </c>
      <c r="AB312" s="97">
        <f>IF(ISNA(MATCH($N312,'Overlap Study'!P$62:P$157,0)),0,1)</f>
        <v>0</v>
      </c>
      <c r="AC312" s="97">
        <f>IF(ISNA(MATCH($N312,'Overlap Study'!H$53:H$132,0)),0,1)</f>
        <v>0</v>
      </c>
      <c r="AD312" s="106">
        <f>IF(ISNA(MATCH($N312,'Overlap Study'!B$53:B$100,0)),0,1)</f>
        <v>0</v>
      </c>
      <c r="AF312" s="98"/>
      <c r="AI312" s="99"/>
      <c r="AJ312" s="99"/>
      <c r="AK312" s="99"/>
      <c r="AL312" s="99"/>
      <c r="AM312" s="99"/>
      <c r="AN312" s="97"/>
      <c r="AO312" s="97"/>
      <c r="AP312" s="97"/>
      <c r="AQ312" s="97"/>
      <c r="AR312" s="97"/>
      <c r="AS312" s="97"/>
      <c r="AT312" s="97"/>
      <c r="AU312" s="97"/>
      <c r="AV312" s="97"/>
      <c r="AW312" s="97"/>
      <c r="AX312" s="97"/>
      <c r="AY312" s="97"/>
    </row>
    <row r="313" spans="12:51" x14ac:dyDescent="0.2">
      <c r="L313" s="118">
        <f t="shared" si="14"/>
        <v>312</v>
      </c>
      <c r="N313" s="105">
        <v>1646</v>
      </c>
      <c r="O313" s="210">
        <f>SUM(P313:Y313)</f>
        <v>1</v>
      </c>
      <c r="P313" s="97">
        <f>IF(ISNA(MATCH(N313,'Overlap Study'!DY$62:DY$174,0)),0,1)</f>
        <v>0</v>
      </c>
      <c r="Q313" s="97">
        <f>IF(ISNA(MATCH(N313,'Overlap Study'!DJ$62:DJ$157,0)),0,1)</f>
        <v>0</v>
      </c>
      <c r="R313" s="99">
        <f>IF(ISNA(MATCH(N313,'Overlap Study'!CU$62:CU$157,0)),0,1)</f>
        <v>0</v>
      </c>
      <c r="S313" s="99">
        <f>IF(ISNA(MATCH(N313,'Overlap Study'!CG$62:CG$157,0)),0,1)</f>
        <v>0</v>
      </c>
      <c r="T313" s="97">
        <f>IF(ISNA(MATCH(N313,'Overlap Study'!BU$62:BU$157,0)),0,1)</f>
        <v>0</v>
      </c>
      <c r="U313" s="97">
        <f>IF(ISNA(MATCH(N313,'Overlap Study'!BJ$62:BJ$157,0)),0,1)</f>
        <v>0</v>
      </c>
      <c r="V313" s="97">
        <f>IF(ISNA(MATCH($N313,'Overlap Study'!AZ$62:AZ$157,0)),0,1)</f>
        <v>0</v>
      </c>
      <c r="W313" s="97">
        <f>IF(ISNA(MATCH($N313,'Overlap Study'!AT$62:AT$157,0)),0,1)</f>
        <v>0</v>
      </c>
      <c r="X313" s="97">
        <f>IF(ISNA(MATCH($N313,'Overlap Study'!AN$62:AN$157,0)),0,1)</f>
        <v>1</v>
      </c>
      <c r="Y313" s="106">
        <f>IF(ISNA(MATCH($N313,'Overlap Study'!AH$62:AH$157,0)),0,1)</f>
        <v>0</v>
      </c>
      <c r="Z313" s="97">
        <f>IF(ISNA(MATCH($N313,'Overlap Study'!AB$62:AB$157,0)),0,1)</f>
        <v>0</v>
      </c>
      <c r="AA313" s="97">
        <f>IF(ISNA(MATCH($N313,'Overlap Study'!V$62:V$157,0)),0,1)</f>
        <v>0</v>
      </c>
      <c r="AB313" s="97">
        <f>IF(ISNA(MATCH($N313,'Overlap Study'!P$62:P$157,0)),0,1)</f>
        <v>0</v>
      </c>
      <c r="AC313" s="97">
        <f>IF(ISNA(MATCH($N313,'Overlap Study'!H$53:H$132,0)),0,1)</f>
        <v>0</v>
      </c>
      <c r="AD313" s="106">
        <f>IF(ISNA(MATCH($N313,'Overlap Study'!B$53:B$100,0)),0,1)</f>
        <v>0</v>
      </c>
      <c r="AF313" s="98"/>
      <c r="AI313" s="99"/>
      <c r="AJ313" s="99"/>
      <c r="AK313" s="99"/>
      <c r="AL313" s="99"/>
      <c r="AM313" s="99"/>
      <c r="AN313" s="97"/>
      <c r="AO313" s="97"/>
      <c r="AP313" s="97"/>
      <c r="AQ313" s="97"/>
      <c r="AR313" s="97"/>
      <c r="AS313" s="97"/>
      <c r="AT313" s="97"/>
      <c r="AU313" s="97"/>
      <c r="AV313" s="97"/>
      <c r="AW313" s="97"/>
      <c r="AX313" s="97"/>
      <c r="AY313" s="97"/>
    </row>
    <row r="314" spans="12:51" x14ac:dyDescent="0.2">
      <c r="L314" s="118">
        <f t="shared" si="14"/>
        <v>313</v>
      </c>
      <c r="N314" s="105">
        <v>1647</v>
      </c>
      <c r="O314" s="210">
        <f>SUM(P314:Y314)</f>
        <v>1</v>
      </c>
      <c r="P314" s="97">
        <f>IF(ISNA(MATCH(N314,'Overlap Study'!DY$62:DY$174,0)),0,1)</f>
        <v>0</v>
      </c>
      <c r="Q314" s="97">
        <f>IF(ISNA(MATCH(N314,'Overlap Study'!DJ$62:DJ$157,0)),0,1)</f>
        <v>0</v>
      </c>
      <c r="R314" s="99">
        <f>IF(ISNA(MATCH(N314,'Overlap Study'!CU$62:CU$157,0)),0,1)</f>
        <v>0</v>
      </c>
      <c r="S314" s="99">
        <f>IF(ISNA(MATCH(N314,'Overlap Study'!CG$62:CG$157,0)),0,1)</f>
        <v>0</v>
      </c>
      <c r="T314" s="97">
        <f>IF(ISNA(MATCH(N314,'Overlap Study'!BU$62:BU$157,0)),0,1)</f>
        <v>0</v>
      </c>
      <c r="U314" s="97">
        <f>IF(ISNA(MATCH(N314,'Overlap Study'!BJ$62:BJ$157,0)),0,1)</f>
        <v>0</v>
      </c>
      <c r="V314" s="97">
        <f>IF(ISNA(MATCH($N314,'Overlap Study'!AZ$62:AZ$157,0)),0,1)</f>
        <v>0</v>
      </c>
      <c r="W314" s="97">
        <f>IF(ISNA(MATCH($N314,'Overlap Study'!AT$62:AT$157,0)),0,1)</f>
        <v>0</v>
      </c>
      <c r="X314" s="97">
        <f>IF(ISNA(MATCH($N314,'Overlap Study'!AN$62:AN$157,0)),0,1)</f>
        <v>0</v>
      </c>
      <c r="Y314" s="106">
        <f>IF(ISNA(MATCH($N314,'Overlap Study'!AH$62:AH$157,0)),0,1)</f>
        <v>1</v>
      </c>
      <c r="Z314" s="97">
        <f>IF(ISNA(MATCH($N314,'Overlap Study'!AB$62:AB$157,0)),0,1)</f>
        <v>0</v>
      </c>
      <c r="AA314" s="97">
        <f>IF(ISNA(MATCH($N314,'Overlap Study'!V$62:V$157,0)),0,1)</f>
        <v>0</v>
      </c>
      <c r="AB314" s="97">
        <f>IF(ISNA(MATCH($N314,'Overlap Study'!P$62:P$157,0)),0,1)</f>
        <v>0</v>
      </c>
      <c r="AC314" s="97">
        <f>IF(ISNA(MATCH($N314,'Overlap Study'!H$53:H$132,0)),0,1)</f>
        <v>0</v>
      </c>
      <c r="AD314" s="106">
        <f>IF(ISNA(MATCH($N314,'Overlap Study'!B$53:B$100,0)),0,1)</f>
        <v>0</v>
      </c>
      <c r="AF314" s="98"/>
      <c r="AI314" s="99"/>
      <c r="AJ314" s="99"/>
      <c r="AK314" s="99"/>
      <c r="AL314" s="99"/>
      <c r="AM314" s="99"/>
      <c r="AN314" s="97"/>
      <c r="AO314" s="97"/>
      <c r="AP314" s="97"/>
      <c r="AQ314" s="97"/>
      <c r="AR314" s="97"/>
      <c r="AS314" s="97"/>
      <c r="AT314" s="97"/>
      <c r="AU314" s="97"/>
      <c r="AV314" s="97"/>
      <c r="AW314" s="97"/>
      <c r="AX314" s="97"/>
      <c r="AY314" s="97"/>
    </row>
    <row r="315" spans="12:51" x14ac:dyDescent="0.2">
      <c r="L315" s="118">
        <f t="shared" si="14"/>
        <v>314</v>
      </c>
      <c r="N315" s="204">
        <v>1648</v>
      </c>
      <c r="O315" s="210">
        <f>SUM(P315:Y315)</f>
        <v>1</v>
      </c>
      <c r="P315" s="97">
        <f>IF(ISNA(MATCH(N315,'Overlap Study'!DY$62:DY$174,0)),0,1)</f>
        <v>0</v>
      </c>
      <c r="Q315" s="97">
        <f>IF(ISNA(MATCH(N315,'Overlap Study'!DJ$62:DJ$157,0)),0,1)</f>
        <v>0</v>
      </c>
      <c r="R315" s="99">
        <f>IF(ISNA(MATCH(N315,'Overlap Study'!CU$62:CU$157,0)),0,1)</f>
        <v>0</v>
      </c>
      <c r="S315" s="99">
        <f>IF(ISNA(MATCH(N315,'Overlap Study'!CG$62:CG$157,0)),0,1)</f>
        <v>0</v>
      </c>
      <c r="T315" s="97">
        <f>IF(ISNA(MATCH(N315,'Overlap Study'!BU$62:BU$157,0)),0,1)</f>
        <v>0</v>
      </c>
      <c r="U315" s="97">
        <f>IF(ISNA(MATCH(N315,'Overlap Study'!BJ$62:BJ$157,0)),0,1)</f>
        <v>0</v>
      </c>
      <c r="V315" s="97">
        <f>IF(ISNA(MATCH($N315,'Overlap Study'!AZ$62:AZ$157,0)),0,1)</f>
        <v>0</v>
      </c>
      <c r="W315" s="97">
        <f>IF(ISNA(MATCH($N315,'Overlap Study'!AT$62:AT$157,0)),0,1)</f>
        <v>0</v>
      </c>
      <c r="X315" s="97">
        <f>IF(ISNA(MATCH($N315,'Overlap Study'!AN$62:AN$157,0)),0,1)</f>
        <v>0</v>
      </c>
      <c r="Y315" s="106">
        <f>IF(ISNA(MATCH($N315,'Overlap Study'!AH$62:AH$157,0)),0,1)</f>
        <v>1</v>
      </c>
      <c r="Z315" s="97">
        <f>IF(ISNA(MATCH($N315,'Overlap Study'!AB$62:AB$157,0)),0,1)</f>
        <v>0</v>
      </c>
      <c r="AA315" s="97">
        <f>IF(ISNA(MATCH($N315,'Overlap Study'!V$62:V$157,0)),0,1)</f>
        <v>0</v>
      </c>
      <c r="AB315" s="97">
        <f>IF(ISNA(MATCH($N315,'Overlap Study'!P$62:P$157,0)),0,1)</f>
        <v>0</v>
      </c>
      <c r="AC315" s="97">
        <f>IF(ISNA(MATCH($N315,'Overlap Study'!H$53:H$132,0)),0,1)</f>
        <v>0</v>
      </c>
      <c r="AD315" s="106">
        <f>IF(ISNA(MATCH($N315,'Overlap Study'!B$53:B$100,0)),0,1)</f>
        <v>0</v>
      </c>
      <c r="AF315" s="98"/>
      <c r="AI315" s="99"/>
      <c r="AJ315" s="99"/>
      <c r="AK315" s="99"/>
      <c r="AL315" s="99"/>
      <c r="AM315" s="99"/>
      <c r="AN315" s="97"/>
      <c r="AO315" s="97"/>
      <c r="AP315" s="97"/>
      <c r="AQ315" s="97"/>
      <c r="AR315" s="97"/>
      <c r="AS315" s="97"/>
      <c r="AT315" s="97"/>
      <c r="AU315" s="97"/>
      <c r="AV315" s="97"/>
      <c r="AW315" s="97"/>
      <c r="AX315" s="97"/>
      <c r="AY315" s="97"/>
    </row>
    <row r="316" spans="12:51" x14ac:dyDescent="0.2">
      <c r="L316" s="118">
        <f t="shared" si="14"/>
        <v>315</v>
      </c>
      <c r="N316" s="105">
        <v>1660</v>
      </c>
      <c r="O316" s="210">
        <f>SUM(P316:Y316)</f>
        <v>1</v>
      </c>
      <c r="P316" s="97">
        <f>IF(ISNA(MATCH(N316,'Overlap Study'!DY$62:DY$174,0)),0,1)</f>
        <v>0</v>
      </c>
      <c r="Q316" s="97">
        <f>IF(ISNA(MATCH(N316,'Overlap Study'!DJ$62:DJ$157,0)),0,1)</f>
        <v>1</v>
      </c>
      <c r="R316" s="99">
        <f>IF(ISNA(MATCH(N316,'Overlap Study'!CU$62:CU$157,0)),0,1)</f>
        <v>0</v>
      </c>
      <c r="S316" s="99">
        <f>IF(ISNA(MATCH(N316,'Overlap Study'!CG$62:CG$157,0)),0,1)</f>
        <v>0</v>
      </c>
      <c r="T316" s="97">
        <f>IF(ISNA(MATCH(N316,'Overlap Study'!BU$62:BU$157,0)),0,1)</f>
        <v>0</v>
      </c>
      <c r="U316" s="97">
        <f>IF(ISNA(MATCH(N316,'Overlap Study'!BJ$62:BJ$157,0)),0,1)</f>
        <v>0</v>
      </c>
      <c r="V316" s="97">
        <f>IF(ISNA(MATCH($N316,'Overlap Study'!AZ$62:AZ$157,0)),0,1)</f>
        <v>0</v>
      </c>
      <c r="W316" s="97">
        <f>IF(ISNA(MATCH($N316,'Overlap Study'!AT$62:AT$157,0)),0,1)</f>
        <v>0</v>
      </c>
      <c r="X316" s="97">
        <f>IF(ISNA(MATCH($N316,'Overlap Study'!AN$62:AN$157,0)),0,1)</f>
        <v>0</v>
      </c>
      <c r="Y316" s="106">
        <f>IF(ISNA(MATCH($N316,'Overlap Study'!AH$62:AH$157,0)),0,1)</f>
        <v>0</v>
      </c>
      <c r="Z316" s="97">
        <f>IF(ISNA(MATCH($N316,'Overlap Study'!AB$62:AB$157,0)),0,1)</f>
        <v>0</v>
      </c>
      <c r="AA316" s="97">
        <f>IF(ISNA(MATCH($N316,'Overlap Study'!V$62:V$157,0)),0,1)</f>
        <v>0</v>
      </c>
      <c r="AB316" s="97">
        <f>IF(ISNA(MATCH($N316,'Overlap Study'!P$62:P$157,0)),0,1)</f>
        <v>0</v>
      </c>
      <c r="AC316" s="97">
        <f>IF(ISNA(MATCH($N316,'Overlap Study'!H$53:H$132,0)),0,1)</f>
        <v>0</v>
      </c>
      <c r="AD316" s="106">
        <f>IF(ISNA(MATCH($N316,'Overlap Study'!B$53:B$100,0)),0,1)</f>
        <v>0</v>
      </c>
      <c r="AF316" s="98"/>
      <c r="AI316" s="99"/>
      <c r="AJ316" s="99"/>
      <c r="AK316" s="99"/>
      <c r="AL316" s="99"/>
      <c r="AM316" s="99"/>
      <c r="AN316" s="97"/>
      <c r="AO316" s="97"/>
      <c r="AP316" s="97"/>
      <c r="AQ316" s="97"/>
      <c r="AR316" s="97"/>
      <c r="AS316" s="97"/>
      <c r="AT316" s="97"/>
      <c r="AU316" s="97"/>
      <c r="AV316" s="97"/>
      <c r="AW316" s="97"/>
      <c r="AX316" s="97"/>
      <c r="AY316" s="97"/>
    </row>
    <row r="317" spans="12:51" x14ac:dyDescent="0.2">
      <c r="L317" s="118">
        <f t="shared" si="14"/>
        <v>316</v>
      </c>
      <c r="N317" s="105">
        <v>1662</v>
      </c>
      <c r="O317" s="210">
        <f>SUM(P317:Y317)</f>
        <v>1</v>
      </c>
      <c r="P317" s="97">
        <f>IF(ISNA(MATCH(N317,'Overlap Study'!DY$62:DY$174,0)),0,1)</f>
        <v>0</v>
      </c>
      <c r="Q317" s="97">
        <f>IF(ISNA(MATCH(N317,'Overlap Study'!DJ$62:DJ$157,0)),0,1)</f>
        <v>0</v>
      </c>
      <c r="R317" s="99">
        <f>IF(ISNA(MATCH(N317,'Overlap Study'!CU$62:CU$157,0)),0,1)</f>
        <v>1</v>
      </c>
      <c r="S317" s="99">
        <f>IF(ISNA(MATCH(N317,'Overlap Study'!CG$62:CG$157,0)),0,1)</f>
        <v>0</v>
      </c>
      <c r="T317" s="97">
        <f>IF(ISNA(MATCH(N317,'Overlap Study'!BU$62:BU$157,0)),0,1)</f>
        <v>0</v>
      </c>
      <c r="U317" s="97">
        <f>IF(ISNA(MATCH(N317,'Overlap Study'!BJ$62:BJ$157,0)),0,1)</f>
        <v>0</v>
      </c>
      <c r="V317" s="97">
        <f>IF(ISNA(MATCH($N317,'Overlap Study'!AZ$62:AZ$157,0)),0,1)</f>
        <v>0</v>
      </c>
      <c r="W317" s="97">
        <f>IF(ISNA(MATCH($N317,'Overlap Study'!AT$62:AT$157,0)),0,1)</f>
        <v>0</v>
      </c>
      <c r="X317" s="97">
        <f>IF(ISNA(MATCH($N317,'Overlap Study'!AN$62:AN$157,0)),0,1)</f>
        <v>0</v>
      </c>
      <c r="Y317" s="106">
        <f>IF(ISNA(MATCH($N317,'Overlap Study'!AH$62:AH$157,0)),0,1)</f>
        <v>0</v>
      </c>
      <c r="Z317" s="97">
        <f>IF(ISNA(MATCH($N317,'Overlap Study'!AB$62:AB$157,0)),0,1)</f>
        <v>0</v>
      </c>
      <c r="AA317" s="97">
        <f>IF(ISNA(MATCH($N317,'Overlap Study'!V$62:V$157,0)),0,1)</f>
        <v>0</v>
      </c>
      <c r="AB317" s="97">
        <f>IF(ISNA(MATCH($N317,'Overlap Study'!P$62:P$157,0)),0,1)</f>
        <v>0</v>
      </c>
      <c r="AC317" s="97">
        <f>IF(ISNA(MATCH($N317,'Overlap Study'!H$53:H$132,0)),0,1)</f>
        <v>0</v>
      </c>
      <c r="AD317" s="106">
        <f>IF(ISNA(MATCH($N317,'Overlap Study'!B$53:B$100,0)),0,1)</f>
        <v>0</v>
      </c>
      <c r="AF317" s="98"/>
      <c r="AI317" s="99"/>
      <c r="AJ317" s="99"/>
      <c r="AK317" s="99"/>
      <c r="AL317" s="99"/>
      <c r="AM317" s="99"/>
      <c r="AN317" s="97"/>
      <c r="AO317" s="97"/>
      <c r="AP317" s="97"/>
      <c r="AQ317" s="97"/>
      <c r="AR317" s="97"/>
      <c r="AS317" s="97"/>
      <c r="AT317" s="97"/>
      <c r="AU317" s="97"/>
      <c r="AV317" s="97"/>
      <c r="AW317" s="97"/>
      <c r="AX317" s="97"/>
      <c r="AY317" s="97"/>
    </row>
    <row r="318" spans="12:51" x14ac:dyDescent="0.2">
      <c r="L318" s="118">
        <f t="shared" si="14"/>
        <v>317</v>
      </c>
      <c r="N318" s="108">
        <v>1675</v>
      </c>
      <c r="O318" s="210">
        <f>SUM(P318:Y318)</f>
        <v>1</v>
      </c>
      <c r="P318" s="97">
        <f>IF(ISNA(MATCH(N318,'Overlap Study'!DY$62:DY$174,0)),0,1)</f>
        <v>0</v>
      </c>
      <c r="Q318" s="97">
        <f>IF(ISNA(MATCH(N318,'Overlap Study'!DJ$62:DJ$157,0)),0,1)</f>
        <v>0</v>
      </c>
      <c r="R318" s="99">
        <f>IF(ISNA(MATCH(N318,'Overlap Study'!CU$62:CU$157,0)),0,1)</f>
        <v>0</v>
      </c>
      <c r="S318" s="99">
        <f>IF(ISNA(MATCH(N318,'Overlap Study'!CG$62:CG$157,0)),0,1)</f>
        <v>1</v>
      </c>
      <c r="T318" s="97">
        <f>IF(ISNA(MATCH(N318,'Overlap Study'!BU$62:BU$157,0)),0,1)</f>
        <v>0</v>
      </c>
      <c r="U318" s="97">
        <f>IF(ISNA(MATCH(N318,'Overlap Study'!BJ$62:BJ$157,0)),0,1)</f>
        <v>0</v>
      </c>
      <c r="V318" s="97">
        <f>IF(ISNA(MATCH($N318,'Overlap Study'!AZ$62:AZ$157,0)),0,1)</f>
        <v>0</v>
      </c>
      <c r="W318" s="97">
        <f>IF(ISNA(MATCH($N318,'Overlap Study'!AT$62:AT$157,0)),0,1)</f>
        <v>0</v>
      </c>
      <c r="X318" s="97">
        <f>IF(ISNA(MATCH($N318,'Overlap Study'!AN$62:AN$157,0)),0,1)</f>
        <v>0</v>
      </c>
      <c r="Y318" s="106">
        <f>IF(ISNA(MATCH($N318,'Overlap Study'!AH$62:AH$157,0)),0,1)</f>
        <v>0</v>
      </c>
      <c r="Z318" s="97">
        <f>IF(ISNA(MATCH($N318,'Overlap Study'!AB$62:AB$157,0)),0,1)</f>
        <v>0</v>
      </c>
      <c r="AA318" s="97">
        <f>IF(ISNA(MATCH($N318,'Overlap Study'!V$62:V$157,0)),0,1)</f>
        <v>0</v>
      </c>
      <c r="AB318" s="97">
        <f>IF(ISNA(MATCH($N318,'Overlap Study'!P$62:P$157,0)),0,1)</f>
        <v>0</v>
      </c>
      <c r="AC318" s="97">
        <f>IF(ISNA(MATCH($N318,'Overlap Study'!H$53:H$132,0)),0,1)</f>
        <v>0</v>
      </c>
      <c r="AD318" s="106">
        <f>IF(ISNA(MATCH($N318,'Overlap Study'!B$53:B$100,0)),0,1)</f>
        <v>0</v>
      </c>
      <c r="AF318" s="98"/>
      <c r="AI318" s="99"/>
      <c r="AJ318" s="99"/>
      <c r="AK318" s="99"/>
      <c r="AL318" s="99"/>
      <c r="AM318" s="99"/>
      <c r="AN318" s="97"/>
      <c r="AO318" s="97"/>
      <c r="AP318" s="97"/>
      <c r="AQ318" s="97"/>
      <c r="AR318" s="97"/>
      <c r="AS318" s="97"/>
      <c r="AT318" s="97"/>
      <c r="AU318" s="97"/>
      <c r="AV318" s="97"/>
      <c r="AW318" s="97"/>
      <c r="AX318" s="97"/>
      <c r="AY318" s="97"/>
    </row>
    <row r="319" spans="12:51" x14ac:dyDescent="0.2">
      <c r="L319" s="118">
        <f t="shared" si="14"/>
        <v>318</v>
      </c>
      <c r="N319" s="105">
        <v>1684</v>
      </c>
      <c r="O319" s="210">
        <f>SUM(P319:Y319)</f>
        <v>1</v>
      </c>
      <c r="P319" s="97">
        <f>IF(ISNA(MATCH(N319,'Overlap Study'!DY$62:DY$174,0)),0,1)</f>
        <v>0</v>
      </c>
      <c r="Q319" s="97">
        <f>IF(ISNA(MATCH(N319,'Overlap Study'!DJ$62:DJ$157,0)),0,1)</f>
        <v>1</v>
      </c>
      <c r="R319" s="99">
        <f>IF(ISNA(MATCH(N319,'Overlap Study'!CU$62:CU$157,0)),0,1)</f>
        <v>0</v>
      </c>
      <c r="S319" s="99">
        <f>IF(ISNA(MATCH(N319,'Overlap Study'!CG$62:CG$157,0)),0,1)</f>
        <v>0</v>
      </c>
      <c r="T319" s="97">
        <f>IF(ISNA(MATCH(N319,'Overlap Study'!BU$62:BU$157,0)),0,1)</f>
        <v>0</v>
      </c>
      <c r="U319" s="97">
        <f>IF(ISNA(MATCH(N319,'Overlap Study'!BJ$62:BJ$157,0)),0,1)</f>
        <v>0</v>
      </c>
      <c r="V319" s="97">
        <f>IF(ISNA(MATCH($N319,'Overlap Study'!AZ$62:AZ$157,0)),0,1)</f>
        <v>0</v>
      </c>
      <c r="W319" s="97">
        <f>IF(ISNA(MATCH($N319,'Overlap Study'!AT$62:AT$157,0)),0,1)</f>
        <v>0</v>
      </c>
      <c r="X319" s="97">
        <f>IF(ISNA(MATCH($N319,'Overlap Study'!AN$62:AN$157,0)),0,1)</f>
        <v>0</v>
      </c>
      <c r="Y319" s="106">
        <f>IF(ISNA(MATCH($N319,'Overlap Study'!AH$62:AH$157,0)),0,1)</f>
        <v>0</v>
      </c>
      <c r="Z319" s="97">
        <f>IF(ISNA(MATCH($N319,'Overlap Study'!AB$62:AB$157,0)),0,1)</f>
        <v>0</v>
      </c>
      <c r="AA319" s="97">
        <f>IF(ISNA(MATCH($N319,'Overlap Study'!V$62:V$157,0)),0,1)</f>
        <v>0</v>
      </c>
      <c r="AB319" s="97">
        <f>IF(ISNA(MATCH($N319,'Overlap Study'!P$62:P$157,0)),0,1)</f>
        <v>0</v>
      </c>
      <c r="AC319" s="97">
        <f>IF(ISNA(MATCH($N319,'Overlap Study'!H$53:H$132,0)),0,1)</f>
        <v>0</v>
      </c>
      <c r="AD319" s="106">
        <f>IF(ISNA(MATCH($N319,'Overlap Study'!B$53:B$100,0)),0,1)</f>
        <v>0</v>
      </c>
      <c r="AF319" s="98"/>
      <c r="AI319" s="99"/>
      <c r="AJ319" s="99"/>
      <c r="AK319" s="99"/>
      <c r="AL319" s="99"/>
      <c r="AM319" s="99"/>
      <c r="AN319" s="97"/>
      <c r="AO319" s="97"/>
      <c r="AP319" s="97"/>
      <c r="AQ319" s="97"/>
      <c r="AR319" s="97"/>
      <c r="AS319" s="97"/>
      <c r="AT319" s="97"/>
      <c r="AU319" s="97"/>
      <c r="AV319" s="97"/>
      <c r="AW319" s="97"/>
      <c r="AX319" s="97"/>
      <c r="AY319" s="97"/>
    </row>
    <row r="320" spans="12:51" x14ac:dyDescent="0.2">
      <c r="L320" s="118">
        <f t="shared" si="14"/>
        <v>319</v>
      </c>
      <c r="N320" s="105">
        <v>1700</v>
      </c>
      <c r="O320" s="210">
        <f>SUM(P320:Y320)</f>
        <v>1</v>
      </c>
      <c r="P320" s="97">
        <f>IF(ISNA(MATCH(N320,'Overlap Study'!DY$62:DY$174,0)),0,1)</f>
        <v>0</v>
      </c>
      <c r="Q320" s="97">
        <f>IF(ISNA(MATCH(N320,'Overlap Study'!DJ$62:DJ$157,0)),0,1)</f>
        <v>0</v>
      </c>
      <c r="R320" s="99">
        <f>IF(ISNA(MATCH(N320,'Overlap Study'!CU$62:CU$157,0)),0,1)</f>
        <v>0</v>
      </c>
      <c r="S320" s="99">
        <f>IF(ISNA(MATCH(N320,'Overlap Study'!CG$62:CG$157,0)),0,1)</f>
        <v>0</v>
      </c>
      <c r="T320" s="97">
        <f>IF(ISNA(MATCH(N320,'Overlap Study'!BU$62:BU$157,0)),0,1)</f>
        <v>0</v>
      </c>
      <c r="U320" s="97">
        <f>IF(ISNA(MATCH(N320,'Overlap Study'!BJ$62:BJ$157,0)),0,1)</f>
        <v>0</v>
      </c>
      <c r="V320" s="97">
        <f>IF(ISNA(MATCH($N320,'Overlap Study'!AZ$62:AZ$157,0)),0,1)</f>
        <v>0</v>
      </c>
      <c r="W320" s="97">
        <f>IF(ISNA(MATCH($N320,'Overlap Study'!AT$62:AT$157,0)),0,1)</f>
        <v>1</v>
      </c>
      <c r="X320" s="97">
        <f>IF(ISNA(MATCH($N320,'Overlap Study'!AN$62:AN$157,0)),0,1)</f>
        <v>0</v>
      </c>
      <c r="Y320" s="106">
        <f>IF(ISNA(MATCH($N320,'Overlap Study'!AH$62:AH$157,0)),0,1)</f>
        <v>0</v>
      </c>
      <c r="Z320" s="97">
        <f>IF(ISNA(MATCH($N320,'Overlap Study'!AB$62:AB$157,0)),0,1)</f>
        <v>0</v>
      </c>
      <c r="AA320" s="97">
        <f>IF(ISNA(MATCH($N320,'Overlap Study'!V$62:V$157,0)),0,1)</f>
        <v>0</v>
      </c>
      <c r="AB320" s="97">
        <f>IF(ISNA(MATCH($N320,'Overlap Study'!P$62:P$157,0)),0,1)</f>
        <v>0</v>
      </c>
      <c r="AC320" s="97">
        <f>IF(ISNA(MATCH($N320,'Overlap Study'!H$53:H$132,0)),0,1)</f>
        <v>0</v>
      </c>
      <c r="AD320" s="106">
        <f>IF(ISNA(MATCH($N320,'Overlap Study'!B$53:B$100,0)),0,1)</f>
        <v>0</v>
      </c>
      <c r="AF320" s="153"/>
      <c r="AI320" s="99"/>
      <c r="AJ320" s="99"/>
      <c r="AK320" s="99"/>
      <c r="AL320" s="99"/>
      <c r="AM320" s="99"/>
      <c r="AN320" s="97"/>
      <c r="AO320" s="97"/>
      <c r="AP320" s="97"/>
      <c r="AQ320" s="97"/>
      <c r="AR320" s="97"/>
      <c r="AS320" s="97"/>
      <c r="AT320" s="97"/>
      <c r="AU320" s="97"/>
      <c r="AV320" s="97"/>
      <c r="AW320" s="97"/>
      <c r="AX320" s="97"/>
      <c r="AY320" s="97"/>
    </row>
    <row r="321" spans="12:51" x14ac:dyDescent="0.2">
      <c r="L321" s="118">
        <f t="shared" si="14"/>
        <v>320</v>
      </c>
      <c r="N321" s="105">
        <v>1706</v>
      </c>
      <c r="O321" s="210">
        <f>SUM(P321:Y321)</f>
        <v>1</v>
      </c>
      <c r="P321" s="97">
        <f>IF(ISNA(MATCH(N321,'Overlap Study'!DY$62:DY$174,0)),0,1)</f>
        <v>0</v>
      </c>
      <c r="Q321" s="97">
        <f>IF(ISNA(MATCH(N321,'Overlap Study'!DJ$62:DJ$157,0)),0,1)</f>
        <v>0</v>
      </c>
      <c r="R321" s="99">
        <f>IF(ISNA(MATCH(N321,'Overlap Study'!CU$62:CU$157,0)),0,1)</f>
        <v>0</v>
      </c>
      <c r="S321" s="99">
        <f>IF(ISNA(MATCH(N321,'Overlap Study'!CG$62:CG$157,0)),0,1)</f>
        <v>1</v>
      </c>
      <c r="T321" s="97">
        <f>IF(ISNA(MATCH(N321,'Overlap Study'!BU$62:BU$157,0)),0,1)</f>
        <v>0</v>
      </c>
      <c r="U321" s="97">
        <f>IF(ISNA(MATCH(N321,'Overlap Study'!BJ$62:BJ$157,0)),0,1)</f>
        <v>0</v>
      </c>
      <c r="V321" s="97">
        <f>IF(ISNA(MATCH($N321,'Overlap Study'!AZ$62:AZ$157,0)),0,1)</f>
        <v>0</v>
      </c>
      <c r="W321" s="97">
        <f>IF(ISNA(MATCH($N321,'Overlap Study'!AT$62:AT$157,0)),0,1)</f>
        <v>0</v>
      </c>
      <c r="X321" s="97">
        <f>IF(ISNA(MATCH($N321,'Overlap Study'!AN$62:AN$157,0)),0,1)</f>
        <v>0</v>
      </c>
      <c r="Y321" s="106">
        <f>IF(ISNA(MATCH($N321,'Overlap Study'!AH$62:AH$157,0)),0,1)</f>
        <v>0</v>
      </c>
      <c r="Z321" s="97">
        <f>IF(ISNA(MATCH($N321,'Overlap Study'!AB$62:AB$157,0)),0,1)</f>
        <v>0</v>
      </c>
      <c r="AA321" s="97">
        <f>IF(ISNA(MATCH($N321,'Overlap Study'!V$62:V$157,0)),0,1)</f>
        <v>0</v>
      </c>
      <c r="AB321" s="97">
        <f>IF(ISNA(MATCH($N321,'Overlap Study'!P$62:P$157,0)),0,1)</f>
        <v>0</v>
      </c>
      <c r="AC321" s="97">
        <f>IF(ISNA(MATCH($N321,'Overlap Study'!H$53:H$132,0)),0,1)</f>
        <v>0</v>
      </c>
      <c r="AD321" s="106">
        <f>IF(ISNA(MATCH($N321,'Overlap Study'!B$53:B$100,0)),0,1)</f>
        <v>0</v>
      </c>
      <c r="AF321" s="98"/>
      <c r="AI321" s="99"/>
      <c r="AJ321" s="99"/>
      <c r="AK321" s="99"/>
      <c r="AL321" s="99"/>
      <c r="AM321" s="99"/>
      <c r="AN321" s="97"/>
      <c r="AO321" s="97"/>
      <c r="AP321" s="97"/>
      <c r="AQ321" s="97"/>
      <c r="AR321" s="97"/>
      <c r="AS321" s="97"/>
      <c r="AT321" s="97"/>
      <c r="AU321" s="97"/>
      <c r="AV321" s="97"/>
      <c r="AW321" s="97"/>
      <c r="AX321" s="97"/>
      <c r="AY321" s="97"/>
    </row>
    <row r="322" spans="12:51" x14ac:dyDescent="0.2">
      <c r="L322" s="118">
        <f t="shared" si="14"/>
        <v>321</v>
      </c>
      <c r="N322" s="107">
        <v>1712</v>
      </c>
      <c r="O322" s="210">
        <f>SUM(P322:Y322)</f>
        <v>1</v>
      </c>
      <c r="P322" s="97">
        <f>IF(ISNA(MATCH(N322,'Overlap Study'!DY$62:DY$174,0)),0,1)</f>
        <v>0</v>
      </c>
      <c r="Q322" s="97">
        <f>IF(ISNA(MATCH(N322,'Overlap Study'!DJ$62:DJ$157,0)),0,1)</f>
        <v>0</v>
      </c>
      <c r="R322" s="99">
        <f>IF(ISNA(MATCH(N322,'Overlap Study'!CU$62:CU$157,0)),0,1)</f>
        <v>0</v>
      </c>
      <c r="S322" s="99">
        <f>IF(ISNA(MATCH(N322,'Overlap Study'!CG$62:CG$157,0)),0,1)</f>
        <v>0</v>
      </c>
      <c r="T322" s="97">
        <f>IF(ISNA(MATCH(N322,'Overlap Study'!BU$62:BU$157,0)),0,1)</f>
        <v>0</v>
      </c>
      <c r="U322" s="97">
        <f>IF(ISNA(MATCH(N322,'Overlap Study'!BJ$62:BJ$157,0)),0,1)</f>
        <v>0</v>
      </c>
      <c r="V322" s="97">
        <f>IF(ISNA(MATCH($N322,'Overlap Study'!AZ$62:AZ$157,0)),0,1)</f>
        <v>0</v>
      </c>
      <c r="W322" s="97">
        <f>IF(ISNA(MATCH($N322,'Overlap Study'!AT$62:AT$157,0)),0,1)</f>
        <v>1</v>
      </c>
      <c r="X322" s="97">
        <f>IF(ISNA(MATCH($N322,'Overlap Study'!AN$62:AN$157,0)),0,1)</f>
        <v>0</v>
      </c>
      <c r="Y322" s="106">
        <f>IF(ISNA(MATCH($N322,'Overlap Study'!AH$62:AH$157,0)),0,1)</f>
        <v>0</v>
      </c>
      <c r="Z322" s="97">
        <f>IF(ISNA(MATCH($N322,'Overlap Study'!AB$62:AB$157,0)),0,1)</f>
        <v>0</v>
      </c>
      <c r="AA322" s="97">
        <f>IF(ISNA(MATCH($N322,'Overlap Study'!V$62:V$157,0)),0,1)</f>
        <v>0</v>
      </c>
      <c r="AB322" s="97">
        <f>IF(ISNA(MATCH($N322,'Overlap Study'!P$62:P$157,0)),0,1)</f>
        <v>0</v>
      </c>
      <c r="AC322" s="97">
        <f>IF(ISNA(MATCH($N322,'Overlap Study'!H$53:H$132,0)),0,1)</f>
        <v>0</v>
      </c>
      <c r="AD322" s="106">
        <f>IF(ISNA(MATCH($N322,'Overlap Study'!B$53:B$100,0)),0,1)</f>
        <v>0</v>
      </c>
      <c r="AF322" s="98"/>
      <c r="AI322" s="99"/>
      <c r="AJ322" s="99"/>
      <c r="AK322" s="99"/>
      <c r="AL322" s="99"/>
      <c r="AM322" s="99"/>
      <c r="AN322" s="97"/>
      <c r="AO322" s="97"/>
      <c r="AP322" s="97"/>
      <c r="AQ322" s="97"/>
      <c r="AR322" s="97"/>
      <c r="AS322" s="97"/>
      <c r="AT322" s="97"/>
      <c r="AU322" s="97"/>
      <c r="AV322" s="97"/>
      <c r="AW322" s="97"/>
      <c r="AX322" s="97"/>
      <c r="AY322" s="97"/>
    </row>
    <row r="323" spans="12:51" x14ac:dyDescent="0.2">
      <c r="L323" s="118">
        <f t="shared" si="14"/>
        <v>322</v>
      </c>
      <c r="N323" s="105">
        <v>1726</v>
      </c>
      <c r="O323" s="210">
        <f>SUM(P323:Y323)</f>
        <v>1</v>
      </c>
      <c r="P323" s="97">
        <f>IF(ISNA(MATCH(N323,'Overlap Study'!DY$62:DY$174,0)),0,1)</f>
        <v>0</v>
      </c>
      <c r="Q323" s="97">
        <f>IF(ISNA(MATCH(N323,'Overlap Study'!DJ$62:DJ$157,0)),0,1)</f>
        <v>0</v>
      </c>
      <c r="R323" s="99">
        <f>IF(ISNA(MATCH(N323,'Overlap Study'!CU$62:CU$157,0)),0,1)</f>
        <v>0</v>
      </c>
      <c r="S323" s="99">
        <f>IF(ISNA(MATCH(N323,'Overlap Study'!CG$62:CG$157,0)),0,1)</f>
        <v>0</v>
      </c>
      <c r="T323" s="97">
        <f>IF(ISNA(MATCH(N323,'Overlap Study'!BU$62:BU$157,0)),0,1)</f>
        <v>0</v>
      </c>
      <c r="U323" s="97">
        <f>IF(ISNA(MATCH(N323,'Overlap Study'!BJ$62:BJ$157,0)),0,1)</f>
        <v>1</v>
      </c>
      <c r="V323" s="97">
        <f>IF(ISNA(MATCH($N323,'Overlap Study'!AZ$62:AZ$157,0)),0,1)</f>
        <v>0</v>
      </c>
      <c r="W323" s="97">
        <f>IF(ISNA(MATCH($N323,'Overlap Study'!AT$62:AT$157,0)),0,1)</f>
        <v>0</v>
      </c>
      <c r="X323" s="97">
        <f>IF(ISNA(MATCH($N323,'Overlap Study'!AN$62:AN$157,0)),0,1)</f>
        <v>0</v>
      </c>
      <c r="Y323" s="106">
        <f>IF(ISNA(MATCH($N323,'Overlap Study'!AH$62:AH$157,0)),0,1)</f>
        <v>0</v>
      </c>
      <c r="Z323" s="97">
        <f>IF(ISNA(MATCH($N323,'Overlap Study'!AB$62:AB$157,0)),0,1)</f>
        <v>0</v>
      </c>
      <c r="AA323" s="97">
        <f>IF(ISNA(MATCH($N323,'Overlap Study'!V$62:V$157,0)),0,1)</f>
        <v>0</v>
      </c>
      <c r="AB323" s="97">
        <f>IF(ISNA(MATCH($N323,'Overlap Study'!P$62:P$157,0)),0,1)</f>
        <v>0</v>
      </c>
      <c r="AC323" s="97">
        <f>IF(ISNA(MATCH($N323,'Overlap Study'!H$53:H$132,0)),0,1)</f>
        <v>0</v>
      </c>
      <c r="AD323" s="106">
        <f>IF(ISNA(MATCH($N323,'Overlap Study'!B$53:B$100,0)),0,1)</f>
        <v>0</v>
      </c>
      <c r="AF323" s="98"/>
      <c r="AI323" s="99"/>
      <c r="AJ323" s="99"/>
      <c r="AK323" s="99"/>
      <c r="AL323" s="99"/>
      <c r="AM323" s="99"/>
      <c r="AN323" s="97"/>
      <c r="AO323" s="97"/>
      <c r="AP323" s="97"/>
      <c r="AQ323" s="97"/>
      <c r="AR323" s="97"/>
      <c r="AS323" s="97"/>
      <c r="AT323" s="97"/>
      <c r="AU323" s="97"/>
      <c r="AV323" s="97"/>
      <c r="AW323" s="97"/>
      <c r="AX323" s="97"/>
      <c r="AY323" s="97"/>
    </row>
    <row r="324" spans="12:51" x14ac:dyDescent="0.2">
      <c r="L324" s="118">
        <f t="shared" ref="L324:L387" si="16">L323+1</f>
        <v>323</v>
      </c>
      <c r="N324" s="204">
        <v>1747</v>
      </c>
      <c r="O324" s="210">
        <f>SUM(P324:Y324)</f>
        <v>1</v>
      </c>
      <c r="P324" s="97">
        <f>IF(ISNA(MATCH(N324,'Overlap Study'!DY$62:DY$174,0)),0,1)</f>
        <v>0</v>
      </c>
      <c r="Q324" s="97">
        <f>IF(ISNA(MATCH(N324,'Overlap Study'!DJ$62:DJ$157,0)),0,1)</f>
        <v>0</v>
      </c>
      <c r="R324" s="99">
        <f>IF(ISNA(MATCH(N324,'Overlap Study'!CU$62:CU$157,0)),0,1)</f>
        <v>0</v>
      </c>
      <c r="S324" s="99">
        <f>IF(ISNA(MATCH(N324,'Overlap Study'!CG$62:CG$157,0)),0,1)</f>
        <v>0</v>
      </c>
      <c r="T324" s="97">
        <f>IF(ISNA(MATCH(N324,'Overlap Study'!BU$62:BU$157,0)),0,1)</f>
        <v>0</v>
      </c>
      <c r="U324" s="97">
        <f>IF(ISNA(MATCH(N324,'Overlap Study'!BJ$62:BJ$157,0)),0,1)</f>
        <v>1</v>
      </c>
      <c r="V324" s="97">
        <f>IF(ISNA(MATCH($N324,'Overlap Study'!AZ$62:AZ$157,0)),0,1)</f>
        <v>0</v>
      </c>
      <c r="W324" s="97">
        <f>IF(ISNA(MATCH($N324,'Overlap Study'!AT$62:AT$157,0)),0,1)</f>
        <v>0</v>
      </c>
      <c r="X324" s="97">
        <f>IF(ISNA(MATCH($N324,'Overlap Study'!AN$62:AN$157,0)),0,1)</f>
        <v>0</v>
      </c>
      <c r="Y324" s="106">
        <f>IF(ISNA(MATCH($N324,'Overlap Study'!AH$62:AH$157,0)),0,1)</f>
        <v>0</v>
      </c>
      <c r="Z324" s="97">
        <f>IF(ISNA(MATCH($N324,'Overlap Study'!AB$62:AB$157,0)),0,1)</f>
        <v>0</v>
      </c>
      <c r="AA324" s="97">
        <f>IF(ISNA(MATCH($N324,'Overlap Study'!V$62:V$157,0)),0,1)</f>
        <v>0</v>
      </c>
      <c r="AB324" s="97">
        <f>IF(ISNA(MATCH($N324,'Overlap Study'!P$62:P$157,0)),0,1)</f>
        <v>0</v>
      </c>
      <c r="AC324" s="97">
        <f>IF(ISNA(MATCH($N324,'Overlap Study'!H$53:H$132,0)),0,1)</f>
        <v>0</v>
      </c>
      <c r="AD324" s="106">
        <f>IF(ISNA(MATCH($N324,'Overlap Study'!B$53:B$100,0)),0,1)</f>
        <v>0</v>
      </c>
      <c r="AF324" s="153"/>
      <c r="AI324" s="99"/>
      <c r="AJ324" s="99"/>
      <c r="AK324" s="99"/>
      <c r="AL324" s="99"/>
      <c r="AM324" s="99"/>
      <c r="AN324" s="97"/>
      <c r="AO324" s="97"/>
      <c r="AP324" s="97"/>
      <c r="AQ324" s="97"/>
      <c r="AR324" s="97"/>
      <c r="AS324" s="97"/>
      <c r="AT324" s="97"/>
      <c r="AU324" s="97"/>
      <c r="AV324" s="97"/>
      <c r="AW324" s="97"/>
      <c r="AX324" s="97"/>
      <c r="AY324" s="97"/>
    </row>
    <row r="325" spans="12:51" x14ac:dyDescent="0.2">
      <c r="L325" s="118">
        <f t="shared" si="16"/>
        <v>324</v>
      </c>
      <c r="N325" s="105">
        <v>1801</v>
      </c>
      <c r="O325" s="210">
        <f>SUM(P325:Y325)</f>
        <v>1</v>
      </c>
      <c r="P325" s="97">
        <f>IF(ISNA(MATCH(N325,'Overlap Study'!DY$62:DY$174,0)),0,1)</f>
        <v>0</v>
      </c>
      <c r="Q325" s="97">
        <f>IF(ISNA(MATCH(N325,'Overlap Study'!DJ$62:DJ$157,0)),0,1)</f>
        <v>0</v>
      </c>
      <c r="R325" s="99">
        <f>IF(ISNA(MATCH(N325,'Overlap Study'!CU$62:CU$157,0)),0,1)</f>
        <v>0</v>
      </c>
      <c r="S325" s="99">
        <f>IF(ISNA(MATCH(N325,'Overlap Study'!CG$62:CG$157,0)),0,1)</f>
        <v>1</v>
      </c>
      <c r="T325" s="97">
        <f>IF(ISNA(MATCH(N325,'Overlap Study'!BU$62:BU$157,0)),0,1)</f>
        <v>0</v>
      </c>
      <c r="U325" s="97">
        <f>IF(ISNA(MATCH(N325,'Overlap Study'!BJ$62:BJ$157,0)),0,1)</f>
        <v>0</v>
      </c>
      <c r="V325" s="97">
        <f>IF(ISNA(MATCH($N325,'Overlap Study'!AZ$62:AZ$157,0)),0,1)</f>
        <v>0</v>
      </c>
      <c r="W325" s="97">
        <f>IF(ISNA(MATCH($N325,'Overlap Study'!AT$62:AT$157,0)),0,1)</f>
        <v>0</v>
      </c>
      <c r="X325" s="97">
        <f>IF(ISNA(MATCH($N325,'Overlap Study'!AN$62:AN$157,0)),0,1)</f>
        <v>0</v>
      </c>
      <c r="Y325" s="106">
        <f>IF(ISNA(MATCH($N325,'Overlap Study'!AH$62:AH$157,0)),0,1)</f>
        <v>0</v>
      </c>
      <c r="Z325" s="97">
        <f>IF(ISNA(MATCH($N325,'Overlap Study'!AB$62:AB$157,0)),0,1)</f>
        <v>0</v>
      </c>
      <c r="AA325" s="97">
        <f>IF(ISNA(MATCH($N325,'Overlap Study'!V$62:V$157,0)),0,1)</f>
        <v>0</v>
      </c>
      <c r="AB325" s="97">
        <f>IF(ISNA(MATCH($N325,'Overlap Study'!P$62:P$157,0)),0,1)</f>
        <v>0</v>
      </c>
      <c r="AC325" s="97">
        <f>IF(ISNA(MATCH($N325,'Overlap Study'!H$53:H$132,0)),0,1)</f>
        <v>0</v>
      </c>
      <c r="AD325" s="106">
        <f>IF(ISNA(MATCH($N325,'Overlap Study'!B$53:B$100,0)),0,1)</f>
        <v>0</v>
      </c>
      <c r="AF325" s="153"/>
      <c r="AI325" s="99"/>
      <c r="AJ325" s="99"/>
      <c r="AK325" s="99"/>
      <c r="AL325" s="99"/>
      <c r="AM325" s="99"/>
      <c r="AN325" s="97"/>
      <c r="AO325" s="97"/>
      <c r="AP325" s="97"/>
      <c r="AQ325" s="97"/>
      <c r="AR325" s="97"/>
      <c r="AS325" s="97"/>
      <c r="AT325" s="97"/>
      <c r="AU325" s="97"/>
      <c r="AV325" s="97"/>
      <c r="AW325" s="97"/>
      <c r="AX325" s="97"/>
      <c r="AY325" s="97"/>
    </row>
    <row r="326" spans="12:51" x14ac:dyDescent="0.2">
      <c r="L326" s="118">
        <f t="shared" si="16"/>
        <v>325</v>
      </c>
      <c r="N326" s="105">
        <v>1824</v>
      </c>
      <c r="O326" s="210">
        <f>SUM(P326:Y326)</f>
        <v>1</v>
      </c>
      <c r="P326" s="97">
        <f>IF(ISNA(MATCH(N326,'Overlap Study'!DY$62:DY$174,0)),0,1)</f>
        <v>0</v>
      </c>
      <c r="Q326" s="97">
        <f>IF(ISNA(MATCH(N326,'Overlap Study'!DJ$62:DJ$157,0)),0,1)</f>
        <v>0</v>
      </c>
      <c r="R326" s="99">
        <f>IF(ISNA(MATCH(N326,'Overlap Study'!CU$62:CU$157,0)),0,1)</f>
        <v>0</v>
      </c>
      <c r="S326" s="99">
        <f>IF(ISNA(MATCH(N326,'Overlap Study'!CG$62:CG$157,0)),0,1)</f>
        <v>0</v>
      </c>
      <c r="T326" s="97">
        <f>IF(ISNA(MATCH(N326,'Overlap Study'!BU$62:BU$157,0)),0,1)</f>
        <v>0</v>
      </c>
      <c r="U326" s="97">
        <f>IF(ISNA(MATCH(N326,'Overlap Study'!BJ$62:BJ$157,0)),0,1)</f>
        <v>0</v>
      </c>
      <c r="V326" s="97">
        <f>IF(ISNA(MATCH($N326,'Overlap Study'!AZ$62:AZ$157,0)),0,1)</f>
        <v>0</v>
      </c>
      <c r="W326" s="97">
        <f>IF(ISNA(MATCH($N326,'Overlap Study'!AT$62:AT$157,0)),0,1)</f>
        <v>1</v>
      </c>
      <c r="X326" s="97">
        <f>IF(ISNA(MATCH($N326,'Overlap Study'!AN$62:AN$157,0)),0,1)</f>
        <v>0</v>
      </c>
      <c r="Y326" s="106">
        <f>IF(ISNA(MATCH($N326,'Overlap Study'!AH$62:AH$157,0)),0,1)</f>
        <v>0</v>
      </c>
      <c r="Z326" s="97">
        <f>IF(ISNA(MATCH($N326,'Overlap Study'!AB$62:AB$157,0)),0,1)</f>
        <v>0</v>
      </c>
      <c r="AA326" s="97">
        <f>IF(ISNA(MATCH($N326,'Overlap Study'!V$62:V$157,0)),0,1)</f>
        <v>0</v>
      </c>
      <c r="AB326" s="97">
        <f>IF(ISNA(MATCH($N326,'Overlap Study'!P$62:P$157,0)),0,1)</f>
        <v>0</v>
      </c>
      <c r="AC326" s="97">
        <f>IF(ISNA(MATCH($N326,'Overlap Study'!H$53:H$132,0)),0,1)</f>
        <v>0</v>
      </c>
      <c r="AD326" s="106">
        <f>IF(ISNA(MATCH($N326,'Overlap Study'!B$53:B$100,0)),0,1)</f>
        <v>0</v>
      </c>
      <c r="AF326" s="98"/>
      <c r="AI326" s="99"/>
      <c r="AJ326" s="99"/>
      <c r="AK326" s="99"/>
      <c r="AL326" s="99"/>
      <c r="AM326" s="99"/>
      <c r="AN326" s="97"/>
      <c r="AO326" s="97"/>
      <c r="AP326" s="97"/>
      <c r="AQ326" s="97"/>
      <c r="AR326" s="97"/>
      <c r="AS326" s="97"/>
      <c r="AT326" s="97"/>
      <c r="AU326" s="97"/>
      <c r="AV326" s="97"/>
      <c r="AW326" s="97"/>
      <c r="AX326" s="97"/>
      <c r="AY326" s="97"/>
    </row>
    <row r="327" spans="12:51" x14ac:dyDescent="0.2">
      <c r="L327" s="118">
        <f t="shared" si="16"/>
        <v>326</v>
      </c>
      <c r="N327" s="108">
        <v>1885</v>
      </c>
      <c r="O327" s="210">
        <f>SUM(P327:Y327)</f>
        <v>1</v>
      </c>
      <c r="P327" s="97">
        <f>IF(ISNA(MATCH(N327,'Overlap Study'!DY$62:DY$174,0)),0,1)</f>
        <v>0</v>
      </c>
      <c r="Q327" s="97">
        <f>IF(ISNA(MATCH(N327,'Overlap Study'!DJ$62:DJ$157,0)),0,1)</f>
        <v>0</v>
      </c>
      <c r="R327" s="99">
        <f>IF(ISNA(MATCH(N327,'Overlap Study'!CU$62:CU$157,0)),0,1)</f>
        <v>1</v>
      </c>
      <c r="S327" s="99">
        <f>IF(ISNA(MATCH(N327,'Overlap Study'!CG$62:CG$157,0)),0,1)</f>
        <v>0</v>
      </c>
      <c r="T327" s="97">
        <f>IF(ISNA(MATCH(N327,'Overlap Study'!BU$62:BU$157,0)),0,1)</f>
        <v>0</v>
      </c>
      <c r="U327" s="97">
        <f>IF(ISNA(MATCH(N327,'Overlap Study'!BJ$62:BJ$157,0)),0,1)</f>
        <v>0</v>
      </c>
      <c r="V327" s="97">
        <f>IF(ISNA(MATCH($N327,'Overlap Study'!AZ$62:AZ$157,0)),0,1)</f>
        <v>0</v>
      </c>
      <c r="W327" s="97">
        <f>IF(ISNA(MATCH($N327,'Overlap Study'!AT$62:AT$157,0)),0,1)</f>
        <v>0</v>
      </c>
      <c r="X327" s="97">
        <f>IF(ISNA(MATCH($N327,'Overlap Study'!AN$62:AN$157,0)),0,1)</f>
        <v>0</v>
      </c>
      <c r="Y327" s="106">
        <f>IF(ISNA(MATCH($N327,'Overlap Study'!AH$62:AH$157,0)),0,1)</f>
        <v>0</v>
      </c>
      <c r="Z327" s="97">
        <f>IF(ISNA(MATCH($N327,'Overlap Study'!AB$62:AB$157,0)),0,1)</f>
        <v>0</v>
      </c>
      <c r="AA327" s="97">
        <f>IF(ISNA(MATCH($N327,'Overlap Study'!V$62:V$157,0)),0,1)</f>
        <v>0</v>
      </c>
      <c r="AB327" s="97">
        <f>IF(ISNA(MATCH($N327,'Overlap Study'!P$62:P$157,0)),0,1)</f>
        <v>0</v>
      </c>
      <c r="AC327" s="97">
        <f>IF(ISNA(MATCH($N327,'Overlap Study'!H$53:H$132,0)),0,1)</f>
        <v>0</v>
      </c>
      <c r="AD327" s="106">
        <f>IF(ISNA(MATCH($N327,'Overlap Study'!B$53:B$100,0)),0,1)</f>
        <v>0</v>
      </c>
      <c r="AF327" s="98"/>
      <c r="AI327" s="99"/>
      <c r="AJ327" s="99"/>
      <c r="AK327" s="99"/>
      <c r="AL327" s="99"/>
      <c r="AM327" s="99"/>
      <c r="AN327" s="97"/>
      <c r="AO327" s="97"/>
      <c r="AP327" s="97"/>
      <c r="AQ327" s="97"/>
      <c r="AR327" s="97"/>
      <c r="AS327" s="97"/>
      <c r="AT327" s="97"/>
      <c r="AU327" s="97"/>
      <c r="AV327" s="97"/>
      <c r="AW327" s="97"/>
      <c r="AX327" s="97"/>
      <c r="AY327" s="97"/>
    </row>
    <row r="328" spans="12:51" x14ac:dyDescent="0.2">
      <c r="L328" s="118">
        <f t="shared" si="16"/>
        <v>327</v>
      </c>
      <c r="N328" s="204">
        <v>1922</v>
      </c>
      <c r="O328" s="210">
        <f>SUM(P328:Y328)</f>
        <v>1</v>
      </c>
      <c r="P328" s="97">
        <f>IF(ISNA(MATCH(N328,'Overlap Study'!DY$62:DY$174,0)),0,1)</f>
        <v>0</v>
      </c>
      <c r="Q328" s="97">
        <f>IF(ISNA(MATCH(N328,'Overlap Study'!DJ$62:DJ$157,0)),0,1)</f>
        <v>0</v>
      </c>
      <c r="R328" s="99">
        <f>IF(ISNA(MATCH(N328,'Overlap Study'!CU$62:CU$157,0)),0,1)</f>
        <v>0</v>
      </c>
      <c r="S328" s="99">
        <f>IF(ISNA(MATCH(N328,'Overlap Study'!CG$62:CG$157,0)),0,1)</f>
        <v>0</v>
      </c>
      <c r="T328" s="97">
        <f>IF(ISNA(MATCH(N328,'Overlap Study'!BU$62:BU$157,0)),0,1)</f>
        <v>1</v>
      </c>
      <c r="U328" s="97">
        <f>IF(ISNA(MATCH(N328,'Overlap Study'!BJ$62:BJ$157,0)),0,1)</f>
        <v>0</v>
      </c>
      <c r="V328" s="97">
        <f>IF(ISNA(MATCH($N328,'Overlap Study'!AZ$62:AZ$157,0)),0,1)</f>
        <v>0</v>
      </c>
      <c r="W328" s="97">
        <f>IF(ISNA(MATCH($N328,'Overlap Study'!AT$62:AT$157,0)),0,1)</f>
        <v>0</v>
      </c>
      <c r="X328" s="97">
        <f>IF(ISNA(MATCH($N328,'Overlap Study'!AN$62:AN$157,0)),0,1)</f>
        <v>0</v>
      </c>
      <c r="Y328" s="106">
        <f>IF(ISNA(MATCH($N328,'Overlap Study'!AH$62:AH$157,0)),0,1)</f>
        <v>0</v>
      </c>
      <c r="Z328" s="97">
        <f>IF(ISNA(MATCH($N328,'Overlap Study'!AB$62:AB$157,0)),0,1)</f>
        <v>0</v>
      </c>
      <c r="AA328" s="97">
        <f>IF(ISNA(MATCH($N328,'Overlap Study'!V$62:V$157,0)),0,1)</f>
        <v>0</v>
      </c>
      <c r="AB328" s="97">
        <f>IF(ISNA(MATCH($N328,'Overlap Study'!P$62:P$157,0)),0,1)</f>
        <v>0</v>
      </c>
      <c r="AC328" s="97">
        <f>IF(ISNA(MATCH($N328,'Overlap Study'!H$53:H$132,0)),0,1)</f>
        <v>0</v>
      </c>
      <c r="AD328" s="106">
        <f>IF(ISNA(MATCH($N328,'Overlap Study'!B$53:B$100,0)),0,1)</f>
        <v>0</v>
      </c>
      <c r="AF328" s="98"/>
      <c r="AI328" s="99"/>
      <c r="AJ328" s="99"/>
      <c r="AK328" s="99"/>
      <c r="AL328" s="99"/>
      <c r="AM328" s="99"/>
      <c r="AN328" s="97"/>
      <c r="AO328" s="97"/>
      <c r="AP328" s="97"/>
      <c r="AQ328" s="97"/>
      <c r="AR328" s="97"/>
      <c r="AS328" s="97"/>
      <c r="AT328" s="97"/>
      <c r="AU328" s="97"/>
      <c r="AV328" s="97"/>
      <c r="AW328" s="97"/>
      <c r="AX328" s="97"/>
      <c r="AY328" s="97"/>
    </row>
    <row r="329" spans="12:51" x14ac:dyDescent="0.2">
      <c r="L329" s="118">
        <f t="shared" si="16"/>
        <v>328</v>
      </c>
      <c r="N329" s="105">
        <v>1923</v>
      </c>
      <c r="O329" s="210">
        <f>SUM(P329:Y329)</f>
        <v>1</v>
      </c>
      <c r="P329" s="97">
        <f>IF(ISNA(MATCH(N329,'Overlap Study'!DY$62:DY$174,0)),0,1)</f>
        <v>0</v>
      </c>
      <c r="Q329" s="97">
        <f>IF(ISNA(MATCH(N329,'Overlap Study'!DJ$62:DJ$157,0)),0,1)</f>
        <v>0</v>
      </c>
      <c r="R329" s="99">
        <f>IF(ISNA(MATCH(N329,'Overlap Study'!CU$62:CU$157,0)),0,1)</f>
        <v>0</v>
      </c>
      <c r="S329" s="99">
        <f>IF(ISNA(MATCH(N329,'Overlap Study'!CG$62:CG$157,0)),0,1)</f>
        <v>0</v>
      </c>
      <c r="T329" s="97">
        <f>IF(ISNA(MATCH(N329,'Overlap Study'!BU$62:BU$157,0)),0,1)</f>
        <v>0</v>
      </c>
      <c r="U329" s="97">
        <f>IF(ISNA(MATCH(N329,'Overlap Study'!BJ$62:BJ$157,0)),0,1)</f>
        <v>1</v>
      </c>
      <c r="V329" s="97">
        <f>IF(ISNA(MATCH($N329,'Overlap Study'!AZ$62:AZ$157,0)),0,1)</f>
        <v>0</v>
      </c>
      <c r="W329" s="97">
        <f>IF(ISNA(MATCH($N329,'Overlap Study'!AT$62:AT$157,0)),0,1)</f>
        <v>0</v>
      </c>
      <c r="X329" s="97">
        <f>IF(ISNA(MATCH($N329,'Overlap Study'!AN$62:AN$157,0)),0,1)</f>
        <v>0</v>
      </c>
      <c r="Y329" s="106">
        <f>IF(ISNA(MATCH($N329,'Overlap Study'!AH$62:AH$157,0)),0,1)</f>
        <v>0</v>
      </c>
      <c r="Z329" s="97">
        <f>IF(ISNA(MATCH($N329,'Overlap Study'!AB$62:AB$157,0)),0,1)</f>
        <v>0</v>
      </c>
      <c r="AA329" s="97">
        <f>IF(ISNA(MATCH($N329,'Overlap Study'!V$62:V$157,0)),0,1)</f>
        <v>0</v>
      </c>
      <c r="AB329" s="97">
        <f>IF(ISNA(MATCH($N329,'Overlap Study'!P$62:P$157,0)),0,1)</f>
        <v>0</v>
      </c>
      <c r="AC329" s="97">
        <f>IF(ISNA(MATCH($N329,'Overlap Study'!H$53:H$132,0)),0,1)</f>
        <v>0</v>
      </c>
      <c r="AD329" s="106">
        <f>IF(ISNA(MATCH($N329,'Overlap Study'!B$53:B$100,0)),0,1)</f>
        <v>0</v>
      </c>
      <c r="AF329" s="98"/>
      <c r="AI329" s="99"/>
      <c r="AJ329" s="99"/>
      <c r="AK329" s="99"/>
      <c r="AL329" s="99"/>
      <c r="AM329" s="99"/>
      <c r="AN329" s="97"/>
      <c r="AO329" s="97"/>
      <c r="AP329" s="97"/>
      <c r="AQ329" s="97"/>
      <c r="AR329" s="97"/>
      <c r="AS329" s="97"/>
      <c r="AT329" s="97"/>
      <c r="AU329" s="97"/>
      <c r="AV329" s="97"/>
      <c r="AW329" s="97"/>
      <c r="AX329" s="97"/>
      <c r="AY329" s="97"/>
    </row>
    <row r="330" spans="12:51" x14ac:dyDescent="0.2">
      <c r="L330" s="118">
        <f t="shared" si="16"/>
        <v>329</v>
      </c>
      <c r="N330" s="105">
        <v>1987</v>
      </c>
      <c r="O330" s="210">
        <f>SUM(P330:Y330)</f>
        <v>1</v>
      </c>
      <c r="P330" s="97">
        <f>IF(ISNA(MATCH(N330,'Overlap Study'!DY$62:DY$174,0)),0,1)</f>
        <v>0</v>
      </c>
      <c r="Q330" s="97">
        <f>IF(ISNA(MATCH(N330,'Overlap Study'!DJ$62:DJ$157,0)),0,1)</f>
        <v>0</v>
      </c>
      <c r="R330" s="99">
        <f>IF(ISNA(MATCH(N330,'Overlap Study'!CU$62:CU$157,0)),0,1)</f>
        <v>0</v>
      </c>
      <c r="S330" s="99">
        <f>IF(ISNA(MATCH(N330,'Overlap Study'!CG$62:CG$157,0)),0,1)</f>
        <v>0</v>
      </c>
      <c r="T330" s="97">
        <f>IF(ISNA(MATCH(N330,'Overlap Study'!BU$62:BU$157,0)),0,1)</f>
        <v>0</v>
      </c>
      <c r="U330" s="97">
        <f>IF(ISNA(MATCH(N330,'Overlap Study'!BJ$62:BJ$157,0)),0,1)</f>
        <v>1</v>
      </c>
      <c r="V330" s="97">
        <f>IF(ISNA(MATCH($N330,'Overlap Study'!AZ$62:AZ$157,0)),0,1)</f>
        <v>0</v>
      </c>
      <c r="W330" s="97">
        <f>IF(ISNA(MATCH($N330,'Overlap Study'!AT$62:AT$157,0)),0,1)</f>
        <v>0</v>
      </c>
      <c r="X330" s="97">
        <f>IF(ISNA(MATCH($N330,'Overlap Study'!AN$62:AN$157,0)),0,1)</f>
        <v>0</v>
      </c>
      <c r="Y330" s="106">
        <f>IF(ISNA(MATCH($N330,'Overlap Study'!AH$62:AH$157,0)),0,1)</f>
        <v>0</v>
      </c>
      <c r="Z330" s="97">
        <f>IF(ISNA(MATCH($N330,'Overlap Study'!AB$62:AB$157,0)),0,1)</f>
        <v>0</v>
      </c>
      <c r="AA330" s="97">
        <f>IF(ISNA(MATCH($N330,'Overlap Study'!V$62:V$157,0)),0,1)</f>
        <v>0</v>
      </c>
      <c r="AB330" s="97">
        <f>IF(ISNA(MATCH($N330,'Overlap Study'!P$62:P$157,0)),0,1)</f>
        <v>0</v>
      </c>
      <c r="AC330" s="97">
        <f>IF(ISNA(MATCH($N330,'Overlap Study'!H$53:H$132,0)),0,1)</f>
        <v>0</v>
      </c>
      <c r="AD330" s="106">
        <f>IF(ISNA(MATCH($N330,'Overlap Study'!B$53:B$100,0)),0,1)</f>
        <v>0</v>
      </c>
      <c r="AF330" s="153"/>
      <c r="AI330" s="99"/>
      <c r="AJ330" s="99"/>
      <c r="AK330" s="99"/>
      <c r="AL330" s="99"/>
      <c r="AM330" s="99"/>
      <c r="AN330" s="97"/>
      <c r="AO330" s="97"/>
      <c r="AP330" s="97"/>
      <c r="AQ330" s="97"/>
      <c r="AR330" s="97"/>
      <c r="AS330" s="97"/>
      <c r="AT330" s="97"/>
      <c r="AU330" s="97"/>
      <c r="AV330" s="97"/>
      <c r="AW330" s="97"/>
      <c r="AX330" s="97"/>
      <c r="AY330" s="97"/>
    </row>
    <row r="331" spans="12:51" x14ac:dyDescent="0.2">
      <c r="L331" s="118">
        <f t="shared" si="16"/>
        <v>330</v>
      </c>
      <c r="N331" s="107">
        <v>2013</v>
      </c>
      <c r="O331" s="210">
        <f>SUM(P331:Y331)</f>
        <v>1</v>
      </c>
      <c r="P331" s="97">
        <f>IF(ISNA(MATCH(N331,'Overlap Study'!DY$62:DY$174,0)),0,1)</f>
        <v>1</v>
      </c>
      <c r="Q331" s="97">
        <f>IF(ISNA(MATCH(N331,'Overlap Study'!DJ$62:DJ$157,0)),0,1)</f>
        <v>0</v>
      </c>
      <c r="R331" s="99">
        <f>IF(ISNA(MATCH(N331,'Overlap Study'!CU$62:CU$157,0)),0,1)</f>
        <v>0</v>
      </c>
      <c r="S331" s="99">
        <f>IF(ISNA(MATCH(N331,'Overlap Study'!CG$62:CG$157,0)),0,1)</f>
        <v>0</v>
      </c>
      <c r="T331" s="97">
        <f>IF(ISNA(MATCH(N331,'Overlap Study'!BU$62:BU$157,0)),0,1)</f>
        <v>0</v>
      </c>
      <c r="U331" s="97">
        <f>IF(ISNA(MATCH(N331,'Overlap Study'!BJ$62:BJ$157,0)),0,1)</f>
        <v>0</v>
      </c>
      <c r="V331" s="97">
        <f>IF(ISNA(MATCH($N331,'Overlap Study'!AZ$62:AZ$157,0)),0,1)</f>
        <v>0</v>
      </c>
      <c r="W331" s="97">
        <f>IF(ISNA(MATCH($N331,'Overlap Study'!AT$62:AT$157,0)),0,1)</f>
        <v>0</v>
      </c>
      <c r="X331" s="97">
        <f>IF(ISNA(MATCH($N331,'Overlap Study'!AN$62:AN$157,0)),0,1)</f>
        <v>0</v>
      </c>
      <c r="Y331" s="106">
        <f>IF(ISNA(MATCH($N331,'Overlap Study'!AH$62:AH$157,0)),0,1)</f>
        <v>0</v>
      </c>
      <c r="Z331" s="97">
        <f>IF(ISNA(MATCH($N331,'Overlap Study'!AB$62:AB$157,0)),0,1)</f>
        <v>0</v>
      </c>
      <c r="AA331" s="97">
        <f>IF(ISNA(MATCH($N331,'Overlap Study'!V$62:V$157,0)),0,1)</f>
        <v>0</v>
      </c>
      <c r="AB331" s="97">
        <f>IF(ISNA(MATCH($N331,'Overlap Study'!P$62:P$157,0)),0,1)</f>
        <v>0</v>
      </c>
      <c r="AC331" s="97">
        <f>IF(ISNA(MATCH($N331,'Overlap Study'!H$53:H$132,0)),0,1)</f>
        <v>0</v>
      </c>
      <c r="AD331" s="106">
        <f>IF(ISNA(MATCH($N331,'Overlap Study'!B$53:B$100,0)),0,1)</f>
        <v>0</v>
      </c>
      <c r="AF331" s="98"/>
      <c r="AI331" s="99"/>
      <c r="AJ331" s="99"/>
      <c r="AK331" s="99"/>
      <c r="AL331" s="99"/>
      <c r="AM331" s="99"/>
      <c r="AN331" s="97"/>
      <c r="AO331" s="97"/>
      <c r="AP331" s="97"/>
      <c r="AQ331" s="97"/>
      <c r="AR331" s="97"/>
      <c r="AS331" s="97"/>
      <c r="AT331" s="97"/>
      <c r="AU331" s="97"/>
      <c r="AV331" s="97"/>
      <c r="AW331" s="97"/>
      <c r="AX331" s="97"/>
      <c r="AY331" s="97"/>
    </row>
    <row r="332" spans="12:51" x14ac:dyDescent="0.2">
      <c r="L332" s="118">
        <f t="shared" si="16"/>
        <v>331</v>
      </c>
      <c r="N332" s="108">
        <v>2039</v>
      </c>
      <c r="O332" s="210">
        <f>SUM(P332:Y332)</f>
        <v>1</v>
      </c>
      <c r="P332" s="97">
        <f>IF(ISNA(MATCH(N332,'Overlap Study'!DY$62:DY$174,0)),0,1)</f>
        <v>0</v>
      </c>
      <c r="Q332" s="97">
        <f>IF(ISNA(MATCH(N332,'Overlap Study'!DJ$62:DJ$157,0)),0,1)</f>
        <v>0</v>
      </c>
      <c r="R332" s="99">
        <f>IF(ISNA(MATCH(N332,'Overlap Study'!CU$62:CU$157,0)),0,1)</f>
        <v>0</v>
      </c>
      <c r="S332" s="99">
        <f>IF(ISNA(MATCH(N332,'Overlap Study'!CG$62:CG$157,0)),0,1)</f>
        <v>0</v>
      </c>
      <c r="T332" s="97">
        <f>IF(ISNA(MATCH(N332,'Overlap Study'!BU$62:BU$157,0)),0,1)</f>
        <v>0</v>
      </c>
      <c r="U332" s="97">
        <f>IF(ISNA(MATCH(N332,'Overlap Study'!BJ$62:BJ$157,0)),0,1)</f>
        <v>1</v>
      </c>
      <c r="V332" s="97">
        <f>IF(ISNA(MATCH($N332,'Overlap Study'!AZ$62:AZ$157,0)),0,1)</f>
        <v>0</v>
      </c>
      <c r="W332" s="97">
        <f>IF(ISNA(MATCH($N332,'Overlap Study'!AT$62:AT$157,0)),0,1)</f>
        <v>0</v>
      </c>
      <c r="X332" s="97">
        <f>IF(ISNA(MATCH($N332,'Overlap Study'!AN$62:AN$157,0)),0,1)</f>
        <v>0</v>
      </c>
      <c r="Y332" s="106">
        <f>IF(ISNA(MATCH($N332,'Overlap Study'!AH$62:AH$157,0)),0,1)</f>
        <v>0</v>
      </c>
      <c r="Z332" s="97">
        <f>IF(ISNA(MATCH($N332,'Overlap Study'!AB$62:AB$157,0)),0,1)</f>
        <v>0</v>
      </c>
      <c r="AA332" s="97">
        <f>IF(ISNA(MATCH($N332,'Overlap Study'!V$62:V$157,0)),0,1)</f>
        <v>0</v>
      </c>
      <c r="AB332" s="97">
        <f>IF(ISNA(MATCH($N332,'Overlap Study'!P$62:P$157,0)),0,1)</f>
        <v>0</v>
      </c>
      <c r="AC332" s="97">
        <f>IF(ISNA(MATCH($N332,'Overlap Study'!H$53:H$132,0)),0,1)</f>
        <v>0</v>
      </c>
      <c r="AD332" s="106">
        <f>IF(ISNA(MATCH($N332,'Overlap Study'!B$53:B$100,0)),0,1)</f>
        <v>0</v>
      </c>
      <c r="AF332" s="98"/>
      <c r="AI332" s="99"/>
      <c r="AJ332" s="99"/>
      <c r="AK332" s="99"/>
      <c r="AL332" s="99"/>
      <c r="AM332" s="99"/>
      <c r="AN332" s="97"/>
      <c r="AO332" s="97"/>
      <c r="AP332" s="97"/>
      <c r="AQ332" s="97"/>
      <c r="AR332" s="97"/>
      <c r="AS332" s="97"/>
      <c r="AT332" s="97"/>
      <c r="AU332" s="97"/>
      <c r="AV332" s="97"/>
      <c r="AW332" s="97"/>
      <c r="AX332" s="97"/>
      <c r="AY332" s="97"/>
    </row>
    <row r="333" spans="12:51" x14ac:dyDescent="0.2">
      <c r="L333" s="118">
        <f t="shared" si="16"/>
        <v>332</v>
      </c>
      <c r="N333" s="105">
        <v>2041</v>
      </c>
      <c r="O333" s="210">
        <f>SUM(P333:Y333)</f>
        <v>1</v>
      </c>
      <c r="P333" s="97">
        <f>IF(ISNA(MATCH(N333,'Overlap Study'!DY$62:DY$174,0)),0,1)</f>
        <v>0</v>
      </c>
      <c r="Q333" s="97">
        <f>IF(ISNA(MATCH(N333,'Overlap Study'!DJ$62:DJ$157,0)),0,1)</f>
        <v>0</v>
      </c>
      <c r="R333" s="99">
        <f>IF(ISNA(MATCH(N333,'Overlap Study'!CU$62:CU$157,0)),0,1)</f>
        <v>0</v>
      </c>
      <c r="S333" s="99">
        <f>IF(ISNA(MATCH(N333,'Overlap Study'!CG$62:CG$157,0)),0,1)</f>
        <v>0</v>
      </c>
      <c r="T333" s="97">
        <f>IF(ISNA(MATCH(N333,'Overlap Study'!BU$62:BU$157,0)),0,1)</f>
        <v>1</v>
      </c>
      <c r="U333" s="97">
        <f>IF(ISNA(MATCH(N333,'Overlap Study'!BJ$62:BJ$157,0)),0,1)</f>
        <v>0</v>
      </c>
      <c r="V333" s="97">
        <f>IF(ISNA(MATCH($N333,'Overlap Study'!AZ$62:AZ$157,0)),0,1)</f>
        <v>0</v>
      </c>
      <c r="W333" s="97">
        <f>IF(ISNA(MATCH($N333,'Overlap Study'!AT$62:AT$157,0)),0,1)</f>
        <v>0</v>
      </c>
      <c r="X333" s="97">
        <f>IF(ISNA(MATCH($N333,'Overlap Study'!AN$62:AN$157,0)),0,1)</f>
        <v>0</v>
      </c>
      <c r="Y333" s="106">
        <f>IF(ISNA(MATCH($N333,'Overlap Study'!AH$62:AH$157,0)),0,1)</f>
        <v>0</v>
      </c>
      <c r="Z333" s="97">
        <f>IF(ISNA(MATCH($N333,'Overlap Study'!AB$62:AB$157,0)),0,1)</f>
        <v>0</v>
      </c>
      <c r="AA333" s="97">
        <f>IF(ISNA(MATCH($N333,'Overlap Study'!V$62:V$157,0)),0,1)</f>
        <v>0</v>
      </c>
      <c r="AB333" s="97">
        <f>IF(ISNA(MATCH($N333,'Overlap Study'!P$62:P$157,0)),0,1)</f>
        <v>0</v>
      </c>
      <c r="AC333" s="97">
        <f>IF(ISNA(MATCH($N333,'Overlap Study'!H$53:H$132,0)),0,1)</f>
        <v>0</v>
      </c>
      <c r="AD333" s="106">
        <f>IF(ISNA(MATCH($N333,'Overlap Study'!B$53:B$100,0)),0,1)</f>
        <v>0</v>
      </c>
      <c r="AF333" s="98"/>
      <c r="AI333" s="99"/>
      <c r="AJ333" s="99"/>
      <c r="AK333" s="99"/>
      <c r="AL333" s="99"/>
      <c r="AM333" s="99"/>
      <c r="AN333" s="97"/>
      <c r="AO333" s="97"/>
      <c r="AP333" s="97"/>
      <c r="AQ333" s="97"/>
      <c r="AR333" s="97"/>
      <c r="AS333" s="97"/>
      <c r="AT333" s="97"/>
      <c r="AU333" s="97"/>
      <c r="AV333" s="97"/>
      <c r="AW333" s="97"/>
      <c r="AX333" s="97"/>
      <c r="AY333" s="97"/>
    </row>
    <row r="334" spans="12:51" x14ac:dyDescent="0.2">
      <c r="L334" s="118">
        <f t="shared" si="16"/>
        <v>333</v>
      </c>
      <c r="N334" s="107">
        <v>2062</v>
      </c>
      <c r="O334" s="210">
        <f>SUM(P334:Y334)</f>
        <v>1</v>
      </c>
      <c r="P334" s="97">
        <f>IF(ISNA(MATCH(N334,'Overlap Study'!DY$62:DY$174,0)),0,1)</f>
        <v>0</v>
      </c>
      <c r="Q334" s="97">
        <f>IF(ISNA(MATCH(N334,'Overlap Study'!DJ$62:DJ$157,0)),0,1)</f>
        <v>0</v>
      </c>
      <c r="R334" s="99">
        <f>IF(ISNA(MATCH(N334,'Overlap Study'!CU$62:CU$157,0)),0,1)</f>
        <v>0</v>
      </c>
      <c r="S334" s="99">
        <f>IF(ISNA(MATCH(N334,'Overlap Study'!CG$62:CG$157,0)),0,1)</f>
        <v>0</v>
      </c>
      <c r="T334" s="97">
        <f>IF(ISNA(MATCH(N334,'Overlap Study'!BU$62:BU$157,0)),0,1)</f>
        <v>0</v>
      </c>
      <c r="U334" s="97">
        <f>IF(ISNA(MATCH(N334,'Overlap Study'!BJ$62:BJ$157,0)),0,1)</f>
        <v>0</v>
      </c>
      <c r="V334" s="97">
        <f>IF(ISNA(MATCH($N334,'Overlap Study'!AZ$62:AZ$157,0)),0,1)</f>
        <v>0</v>
      </c>
      <c r="W334" s="97">
        <f>IF(ISNA(MATCH($N334,'Overlap Study'!AT$62:AT$157,0)),0,1)</f>
        <v>1</v>
      </c>
      <c r="X334" s="97">
        <f>IF(ISNA(MATCH($N334,'Overlap Study'!AN$62:AN$157,0)),0,1)</f>
        <v>0</v>
      </c>
      <c r="Y334" s="106">
        <f>IF(ISNA(MATCH($N334,'Overlap Study'!AH$62:AH$157,0)),0,1)</f>
        <v>0</v>
      </c>
      <c r="Z334" s="97">
        <f>IF(ISNA(MATCH($N334,'Overlap Study'!AB$62:AB$157,0)),0,1)</f>
        <v>0</v>
      </c>
      <c r="AA334" s="97">
        <f>IF(ISNA(MATCH($N334,'Overlap Study'!V$62:V$157,0)),0,1)</f>
        <v>0</v>
      </c>
      <c r="AB334" s="97">
        <f>IF(ISNA(MATCH($N334,'Overlap Study'!P$62:P$157,0)),0,1)</f>
        <v>0</v>
      </c>
      <c r="AC334" s="97">
        <f>IF(ISNA(MATCH($N334,'Overlap Study'!H$53:H$132,0)),0,1)</f>
        <v>0</v>
      </c>
      <c r="AD334" s="106">
        <f>IF(ISNA(MATCH($N334,'Overlap Study'!B$53:B$100,0)),0,1)</f>
        <v>0</v>
      </c>
      <c r="AF334" s="98"/>
      <c r="AI334" s="99"/>
      <c r="AJ334" s="99"/>
      <c r="AK334" s="99"/>
      <c r="AL334" s="99"/>
      <c r="AM334" s="99"/>
      <c r="AN334" s="97"/>
      <c r="AO334" s="97"/>
      <c r="AP334" s="97"/>
      <c r="AQ334" s="97"/>
      <c r="AR334" s="97"/>
      <c r="AS334" s="97"/>
      <c r="AT334" s="97"/>
      <c r="AU334" s="97"/>
      <c r="AV334" s="97"/>
      <c r="AW334" s="97"/>
      <c r="AX334" s="97"/>
      <c r="AY334" s="97"/>
    </row>
    <row r="335" spans="12:51" x14ac:dyDescent="0.2">
      <c r="L335" s="118">
        <f t="shared" si="16"/>
        <v>334</v>
      </c>
      <c r="N335" s="105">
        <v>2067</v>
      </c>
      <c r="O335" s="210">
        <f>SUM(P335:Y335)</f>
        <v>1</v>
      </c>
      <c r="P335" s="97">
        <f>IF(ISNA(MATCH(N335,'Overlap Study'!DY$62:DY$174,0)),0,1)</f>
        <v>1</v>
      </c>
      <c r="Q335" s="97">
        <f>IF(ISNA(MATCH(N335,'Overlap Study'!DJ$62:DJ$157,0)),0,1)</f>
        <v>0</v>
      </c>
      <c r="R335" s="99">
        <f>IF(ISNA(MATCH(N335,'Overlap Study'!CU$62:CU$157,0)),0,1)</f>
        <v>0</v>
      </c>
      <c r="S335" s="99">
        <f>IF(ISNA(MATCH(N335,'Overlap Study'!CG$62:CG$157,0)),0,1)</f>
        <v>0</v>
      </c>
      <c r="T335" s="97">
        <f>IF(ISNA(MATCH(N335,'Overlap Study'!BU$62:BU$157,0)),0,1)</f>
        <v>0</v>
      </c>
      <c r="U335" s="97">
        <f>IF(ISNA(MATCH(N335,'Overlap Study'!BJ$62:BJ$157,0)),0,1)</f>
        <v>0</v>
      </c>
      <c r="V335" s="97">
        <f>IF(ISNA(MATCH($N335,'Overlap Study'!AZ$62:AZ$157,0)),0,1)</f>
        <v>0</v>
      </c>
      <c r="W335" s="97">
        <f>IF(ISNA(MATCH($N335,'Overlap Study'!AT$62:AT$157,0)),0,1)</f>
        <v>0</v>
      </c>
      <c r="X335" s="97">
        <f>IF(ISNA(MATCH($N335,'Overlap Study'!AN$62:AN$157,0)),0,1)</f>
        <v>0</v>
      </c>
      <c r="Y335" s="106">
        <f>IF(ISNA(MATCH($N335,'Overlap Study'!AH$62:AH$157,0)),0,1)</f>
        <v>0</v>
      </c>
      <c r="Z335" s="97">
        <f>IF(ISNA(MATCH($N335,'Overlap Study'!AB$62:AB$157,0)),0,1)</f>
        <v>0</v>
      </c>
      <c r="AA335" s="97">
        <f>IF(ISNA(MATCH($N335,'Overlap Study'!V$62:V$157,0)),0,1)</f>
        <v>0</v>
      </c>
      <c r="AB335" s="97">
        <f>IF(ISNA(MATCH($N335,'Overlap Study'!P$62:P$157,0)),0,1)</f>
        <v>0</v>
      </c>
      <c r="AC335" s="97">
        <f>IF(ISNA(MATCH($N335,'Overlap Study'!H$53:H$132,0)),0,1)</f>
        <v>0</v>
      </c>
      <c r="AD335" s="106">
        <f>IF(ISNA(MATCH($N335,'Overlap Study'!B$53:B$100,0)),0,1)</f>
        <v>0</v>
      </c>
      <c r="AF335" s="98"/>
      <c r="AI335" s="99"/>
      <c r="AJ335" s="99"/>
      <c r="AK335" s="99"/>
      <c r="AL335" s="99"/>
      <c r="AM335" s="99"/>
      <c r="AN335" s="97"/>
      <c r="AO335" s="97"/>
      <c r="AP335" s="97"/>
      <c r="AQ335" s="97"/>
      <c r="AR335" s="97"/>
      <c r="AS335" s="97"/>
      <c r="AT335" s="97"/>
      <c r="AU335" s="97"/>
      <c r="AV335" s="97"/>
      <c r="AW335" s="97"/>
      <c r="AX335" s="97"/>
      <c r="AY335" s="97"/>
    </row>
    <row r="336" spans="12:51" x14ac:dyDescent="0.2">
      <c r="L336" s="118">
        <f t="shared" si="16"/>
        <v>335</v>
      </c>
      <c r="N336" s="112">
        <v>2068</v>
      </c>
      <c r="O336" s="210">
        <f>SUM(P336:Y336)</f>
        <v>1</v>
      </c>
      <c r="P336" s="97">
        <f>IF(ISNA(MATCH(N336,'Overlap Study'!DY$62:DY$174,0)),0,1)</f>
        <v>0</v>
      </c>
      <c r="Q336" s="97">
        <f>IF(ISNA(MATCH(N336,'Overlap Study'!DJ$62:DJ$157,0)),0,1)</f>
        <v>0</v>
      </c>
      <c r="R336" s="99">
        <f>IF(ISNA(MATCH(N336,'Overlap Study'!CU$62:CU$157,0)),0,1)</f>
        <v>0</v>
      </c>
      <c r="S336" s="99">
        <f>IF(ISNA(MATCH(N336,'Overlap Study'!CG$62:CG$157,0)),0,1)</f>
        <v>0</v>
      </c>
      <c r="T336" s="97">
        <f>IF(ISNA(MATCH(N336,'Overlap Study'!BU$62:BU$157,0)),0,1)</f>
        <v>0</v>
      </c>
      <c r="U336" s="97">
        <f>IF(ISNA(MATCH(N336,'Overlap Study'!BJ$62:BJ$157,0)),0,1)</f>
        <v>0</v>
      </c>
      <c r="V336" s="97">
        <f>IF(ISNA(MATCH($N336,'Overlap Study'!AZ$62:AZ$157,0)),0,1)</f>
        <v>0</v>
      </c>
      <c r="W336" s="97">
        <f>IF(ISNA(MATCH($N336,'Overlap Study'!AT$62:AT$157,0)),0,1)</f>
        <v>1</v>
      </c>
      <c r="X336" s="97">
        <f>IF(ISNA(MATCH($N336,'Overlap Study'!AN$62:AN$157,0)),0,1)</f>
        <v>0</v>
      </c>
      <c r="Y336" s="106">
        <f>IF(ISNA(MATCH($N336,'Overlap Study'!AH$62:AH$157,0)),0,1)</f>
        <v>0</v>
      </c>
      <c r="Z336" s="97">
        <f>IF(ISNA(MATCH($N336,'Overlap Study'!AB$62:AB$157,0)),0,1)</f>
        <v>0</v>
      </c>
      <c r="AA336" s="97">
        <f>IF(ISNA(MATCH($N336,'Overlap Study'!V$62:V$157,0)),0,1)</f>
        <v>0</v>
      </c>
      <c r="AB336" s="97">
        <f>IF(ISNA(MATCH($N336,'Overlap Study'!P$62:P$157,0)),0,1)</f>
        <v>0</v>
      </c>
      <c r="AC336" s="97">
        <f>IF(ISNA(MATCH($N336,'Overlap Study'!H$53:H$132,0)),0,1)</f>
        <v>0</v>
      </c>
      <c r="AD336" s="106">
        <f>IF(ISNA(MATCH($N336,'Overlap Study'!B$53:B$100,0)),0,1)</f>
        <v>0</v>
      </c>
      <c r="AF336" s="98"/>
      <c r="AI336" s="99"/>
      <c r="AJ336" s="99"/>
      <c r="AK336" s="99"/>
      <c r="AL336" s="99"/>
      <c r="AM336" s="99"/>
      <c r="AN336" s="97"/>
      <c r="AO336" s="97"/>
      <c r="AP336" s="97"/>
      <c r="AQ336" s="97"/>
      <c r="AR336" s="97"/>
      <c r="AS336" s="97"/>
      <c r="AT336" s="97"/>
      <c r="AU336" s="97"/>
      <c r="AV336" s="97"/>
      <c r="AW336" s="97"/>
      <c r="AX336" s="97"/>
      <c r="AY336" s="97"/>
    </row>
    <row r="337" spans="12:51" x14ac:dyDescent="0.2">
      <c r="L337" s="118">
        <f t="shared" si="16"/>
        <v>336</v>
      </c>
      <c r="N337" s="105">
        <v>2081</v>
      </c>
      <c r="O337" s="210">
        <f>SUM(P337:Y337)</f>
        <v>1</v>
      </c>
      <c r="P337" s="97">
        <f>IF(ISNA(MATCH(N337,'Overlap Study'!DY$62:DY$174,0)),0,1)</f>
        <v>0</v>
      </c>
      <c r="Q337" s="97">
        <f>IF(ISNA(MATCH(N337,'Overlap Study'!DJ$62:DJ$157,0)),0,1)</f>
        <v>0</v>
      </c>
      <c r="R337" s="99">
        <f>IF(ISNA(MATCH(N337,'Overlap Study'!CU$62:CU$157,0)),0,1)</f>
        <v>0</v>
      </c>
      <c r="S337" s="99">
        <f>IF(ISNA(MATCH(N337,'Overlap Study'!CG$62:CG$157,0)),0,1)</f>
        <v>0</v>
      </c>
      <c r="T337" s="97">
        <f>IF(ISNA(MATCH(N337,'Overlap Study'!BU$62:BU$157,0)),0,1)</f>
        <v>0</v>
      </c>
      <c r="U337" s="97">
        <f>IF(ISNA(MATCH(N337,'Overlap Study'!BJ$62:BJ$157,0)),0,1)</f>
        <v>0</v>
      </c>
      <c r="V337" s="97">
        <f>IF(ISNA(MATCH($N337,'Overlap Study'!AZ$62:AZ$157,0)),0,1)</f>
        <v>1</v>
      </c>
      <c r="W337" s="97">
        <f>IF(ISNA(MATCH($N337,'Overlap Study'!AT$62:AT$157,0)),0,1)</f>
        <v>0</v>
      </c>
      <c r="X337" s="97">
        <f>IF(ISNA(MATCH($N337,'Overlap Study'!AN$62:AN$157,0)),0,1)</f>
        <v>0</v>
      </c>
      <c r="Y337" s="106">
        <f>IF(ISNA(MATCH($N337,'Overlap Study'!AH$62:AH$157,0)),0,1)</f>
        <v>0</v>
      </c>
      <c r="Z337" s="97">
        <f>IF(ISNA(MATCH($N337,'Overlap Study'!AB$62:AB$157,0)),0,1)</f>
        <v>0</v>
      </c>
      <c r="AA337" s="97">
        <f>IF(ISNA(MATCH($N337,'Overlap Study'!V$62:V$157,0)),0,1)</f>
        <v>0</v>
      </c>
      <c r="AB337" s="97">
        <f>IF(ISNA(MATCH($N337,'Overlap Study'!P$62:P$157,0)),0,1)</f>
        <v>0</v>
      </c>
      <c r="AC337" s="97">
        <f>IF(ISNA(MATCH($N337,'Overlap Study'!H$53:H$132,0)),0,1)</f>
        <v>0</v>
      </c>
      <c r="AD337" s="106">
        <f>IF(ISNA(MATCH($N337,'Overlap Study'!B$53:B$100,0)),0,1)</f>
        <v>0</v>
      </c>
      <c r="AF337" s="153"/>
      <c r="AI337" s="99"/>
      <c r="AJ337" s="99"/>
      <c r="AK337" s="99"/>
      <c r="AL337" s="99"/>
      <c r="AM337" s="99"/>
      <c r="AN337" s="97"/>
      <c r="AO337" s="97"/>
      <c r="AP337" s="97"/>
      <c r="AQ337" s="97"/>
      <c r="AR337" s="97"/>
      <c r="AS337" s="97"/>
      <c r="AT337" s="97"/>
      <c r="AU337" s="97"/>
      <c r="AV337" s="97"/>
      <c r="AW337" s="97"/>
      <c r="AX337" s="97"/>
      <c r="AY337" s="97"/>
    </row>
    <row r="338" spans="12:51" x14ac:dyDescent="0.2">
      <c r="L338" s="118">
        <f t="shared" si="16"/>
        <v>337</v>
      </c>
      <c r="N338" s="105">
        <v>2130</v>
      </c>
      <c r="O338" s="210">
        <f>SUM(P338:Y338)</f>
        <v>1</v>
      </c>
      <c r="P338" s="97">
        <f>IF(ISNA(MATCH(N338,'Overlap Study'!DY$62:DY$174,0)),0,1)</f>
        <v>0</v>
      </c>
      <c r="Q338" s="97">
        <f>IF(ISNA(MATCH(N338,'Overlap Study'!DJ$62:DJ$157,0)),0,1)</f>
        <v>0</v>
      </c>
      <c r="R338" s="99">
        <f>IF(ISNA(MATCH(N338,'Overlap Study'!CU$62:CU$157,0)),0,1)</f>
        <v>0</v>
      </c>
      <c r="S338" s="99">
        <f>IF(ISNA(MATCH(N338,'Overlap Study'!CG$62:CG$157,0)),0,1)</f>
        <v>0</v>
      </c>
      <c r="T338" s="97">
        <f>IF(ISNA(MATCH(N338,'Overlap Study'!BU$62:BU$157,0)),0,1)</f>
        <v>1</v>
      </c>
      <c r="U338" s="97">
        <f>IF(ISNA(MATCH(N338,'Overlap Study'!BJ$62:BJ$157,0)),0,1)</f>
        <v>0</v>
      </c>
      <c r="V338" s="97">
        <f>IF(ISNA(MATCH($N338,'Overlap Study'!AZ$62:AZ$157,0)),0,1)</f>
        <v>0</v>
      </c>
      <c r="W338" s="97">
        <f>IF(ISNA(MATCH($N338,'Overlap Study'!AT$62:AT$157,0)),0,1)</f>
        <v>0</v>
      </c>
      <c r="X338" s="97">
        <f>IF(ISNA(MATCH($N338,'Overlap Study'!AN$62:AN$157,0)),0,1)</f>
        <v>0</v>
      </c>
      <c r="Y338" s="106">
        <f>IF(ISNA(MATCH($N338,'Overlap Study'!AH$62:AH$157,0)),0,1)</f>
        <v>0</v>
      </c>
      <c r="Z338" s="97">
        <f>IF(ISNA(MATCH($N338,'Overlap Study'!AB$62:AB$157,0)),0,1)</f>
        <v>0</v>
      </c>
      <c r="AA338" s="97">
        <f>IF(ISNA(MATCH($N338,'Overlap Study'!V$62:V$157,0)),0,1)</f>
        <v>0</v>
      </c>
      <c r="AB338" s="97">
        <f>IF(ISNA(MATCH($N338,'Overlap Study'!P$62:P$157,0)),0,1)</f>
        <v>0</v>
      </c>
      <c r="AC338" s="97">
        <f>IF(ISNA(MATCH($N338,'Overlap Study'!H$53:H$132,0)),0,1)</f>
        <v>0</v>
      </c>
      <c r="AD338" s="106">
        <f>IF(ISNA(MATCH($N338,'Overlap Study'!B$53:B$100,0)),0,1)</f>
        <v>0</v>
      </c>
      <c r="AF338" s="97"/>
      <c r="AI338" s="99"/>
      <c r="AJ338" s="99"/>
      <c r="AK338" s="99"/>
      <c r="AL338" s="99"/>
      <c r="AM338" s="99"/>
      <c r="AN338" s="97"/>
      <c r="AO338" s="97"/>
      <c r="AP338" s="97"/>
      <c r="AQ338" s="97"/>
      <c r="AR338" s="97"/>
      <c r="AS338" s="97"/>
      <c r="AT338" s="97"/>
      <c r="AU338" s="97"/>
      <c r="AV338" s="97"/>
      <c r="AW338" s="97"/>
      <c r="AX338" s="97"/>
      <c r="AY338" s="97"/>
    </row>
    <row r="339" spans="12:51" x14ac:dyDescent="0.2">
      <c r="L339" s="118">
        <f t="shared" si="16"/>
        <v>338</v>
      </c>
      <c r="N339" s="105">
        <v>2165</v>
      </c>
      <c r="O339" s="210">
        <f>SUM(P339:Y339)</f>
        <v>1</v>
      </c>
      <c r="P339" s="97">
        <f>IF(ISNA(MATCH(N339,'Overlap Study'!DY$62:DY$174,0)),0,1)</f>
        <v>0</v>
      </c>
      <c r="Q339" s="97">
        <f>IF(ISNA(MATCH(N339,'Overlap Study'!DJ$62:DJ$157,0)),0,1)</f>
        <v>0</v>
      </c>
      <c r="R339" s="99">
        <f>IF(ISNA(MATCH(N339,'Overlap Study'!CU$62:CU$157,0)),0,1)</f>
        <v>0</v>
      </c>
      <c r="S339" s="99">
        <f>IF(ISNA(MATCH(N339,'Overlap Study'!CG$62:CG$157,0)),0,1)</f>
        <v>0</v>
      </c>
      <c r="T339" s="97">
        <f>IF(ISNA(MATCH(N339,'Overlap Study'!BU$62:BU$157,0)),0,1)</f>
        <v>0</v>
      </c>
      <c r="U339" s="97">
        <f>IF(ISNA(MATCH(N339,'Overlap Study'!BJ$62:BJ$157,0)),0,1)</f>
        <v>0</v>
      </c>
      <c r="V339" s="97">
        <f>IF(ISNA(MATCH($N339,'Overlap Study'!AZ$62:AZ$157,0)),0,1)</f>
        <v>0</v>
      </c>
      <c r="W339" s="97">
        <f>IF(ISNA(MATCH($N339,'Overlap Study'!AT$62:AT$157,0)),0,1)</f>
        <v>1</v>
      </c>
      <c r="X339" s="97">
        <f>IF(ISNA(MATCH($N339,'Overlap Study'!AN$62:AN$157,0)),0,1)</f>
        <v>0</v>
      </c>
      <c r="Y339" s="106">
        <f>IF(ISNA(MATCH($N339,'Overlap Study'!AH$62:AH$157,0)),0,1)</f>
        <v>0</v>
      </c>
      <c r="Z339" s="97">
        <f>IF(ISNA(MATCH($N339,'Overlap Study'!AB$62:AB$157,0)),0,1)</f>
        <v>0</v>
      </c>
      <c r="AA339" s="97">
        <f>IF(ISNA(MATCH($N339,'Overlap Study'!V$62:V$157,0)),0,1)</f>
        <v>0</v>
      </c>
      <c r="AB339" s="97">
        <f>IF(ISNA(MATCH($N339,'Overlap Study'!P$62:P$157,0)),0,1)</f>
        <v>0</v>
      </c>
      <c r="AC339" s="97">
        <f>IF(ISNA(MATCH($N339,'Overlap Study'!H$53:H$132,0)),0,1)</f>
        <v>0</v>
      </c>
      <c r="AD339" s="106">
        <f>IF(ISNA(MATCH($N339,'Overlap Study'!B$53:B$100,0)),0,1)</f>
        <v>0</v>
      </c>
      <c r="AF339" s="97"/>
      <c r="AI339" s="99"/>
      <c r="AJ339" s="99"/>
      <c r="AK339" s="99"/>
      <c r="AL339" s="97"/>
      <c r="AM339" s="97"/>
      <c r="AN339" s="97"/>
      <c r="AO339" s="97"/>
      <c r="AP339" s="97"/>
      <c r="AQ339" s="97"/>
      <c r="AR339" s="97"/>
      <c r="AS339" s="97"/>
      <c r="AT339" s="97"/>
      <c r="AU339" s="97"/>
      <c r="AV339" s="97"/>
      <c r="AW339" s="97"/>
      <c r="AX339" s="97"/>
      <c r="AY339" s="97"/>
    </row>
    <row r="340" spans="12:51" x14ac:dyDescent="0.2">
      <c r="L340" s="118">
        <f t="shared" si="16"/>
        <v>339</v>
      </c>
      <c r="N340" s="105">
        <v>2168</v>
      </c>
      <c r="O340" s="210">
        <f>SUM(P340:Y340)</f>
        <v>1</v>
      </c>
      <c r="P340" s="97">
        <f>IF(ISNA(MATCH(N340,'Overlap Study'!DY$62:DY$174,0)),0,1)</f>
        <v>0</v>
      </c>
      <c r="Q340" s="97">
        <f>IF(ISNA(MATCH(N340,'Overlap Study'!DJ$62:DJ$157,0)),0,1)</f>
        <v>1</v>
      </c>
      <c r="R340" s="99">
        <f>IF(ISNA(MATCH(N340,'Overlap Study'!CU$62:CU$157,0)),0,1)</f>
        <v>0</v>
      </c>
      <c r="S340" s="99">
        <f>IF(ISNA(MATCH(N340,'Overlap Study'!CG$62:CG$157,0)),0,1)</f>
        <v>0</v>
      </c>
      <c r="T340" s="97">
        <f>IF(ISNA(MATCH(N340,'Overlap Study'!BU$62:BU$157,0)),0,1)</f>
        <v>0</v>
      </c>
      <c r="U340" s="97">
        <f>IF(ISNA(MATCH(N340,'Overlap Study'!BJ$62:BJ$157,0)),0,1)</f>
        <v>0</v>
      </c>
      <c r="V340" s="97">
        <f>IF(ISNA(MATCH($N340,'Overlap Study'!AZ$62:AZ$157,0)),0,1)</f>
        <v>0</v>
      </c>
      <c r="W340" s="97">
        <f>IF(ISNA(MATCH($N340,'Overlap Study'!AT$62:AT$157,0)),0,1)</f>
        <v>0</v>
      </c>
      <c r="X340" s="97">
        <f>IF(ISNA(MATCH($N340,'Overlap Study'!AN$62:AN$157,0)),0,1)</f>
        <v>0</v>
      </c>
      <c r="Y340" s="106">
        <f>IF(ISNA(MATCH($N340,'Overlap Study'!AH$62:AH$157,0)),0,1)</f>
        <v>0</v>
      </c>
      <c r="Z340" s="97">
        <f>IF(ISNA(MATCH($N340,'Overlap Study'!AB$62:AB$157,0)),0,1)</f>
        <v>0</v>
      </c>
      <c r="AA340" s="97">
        <f>IF(ISNA(MATCH($N340,'Overlap Study'!V$62:V$157,0)),0,1)</f>
        <v>0</v>
      </c>
      <c r="AB340" s="97">
        <f>IF(ISNA(MATCH($N340,'Overlap Study'!P$62:P$157,0)),0,1)</f>
        <v>0</v>
      </c>
      <c r="AC340" s="97">
        <f>IF(ISNA(MATCH($N340,'Overlap Study'!H$53:H$132,0)),0,1)</f>
        <v>0</v>
      </c>
      <c r="AD340" s="106">
        <f>IF(ISNA(MATCH($N340,'Overlap Study'!B$53:B$100,0)),0,1)</f>
        <v>0</v>
      </c>
      <c r="AF340" s="97"/>
      <c r="AI340" s="99"/>
      <c r="AJ340" s="99"/>
      <c r="AK340" s="99"/>
      <c r="AL340" s="99"/>
      <c r="AM340" s="99"/>
      <c r="AN340" s="97"/>
      <c r="AO340" s="97"/>
      <c r="AP340" s="97"/>
      <c r="AQ340" s="97"/>
      <c r="AR340" s="97"/>
      <c r="AS340" s="97"/>
      <c r="AT340" s="97"/>
      <c r="AU340" s="97"/>
      <c r="AV340" s="97"/>
      <c r="AW340" s="97"/>
      <c r="AX340" s="97"/>
      <c r="AY340" s="97"/>
    </row>
    <row r="341" spans="12:51" x14ac:dyDescent="0.2">
      <c r="L341" s="118">
        <f t="shared" si="16"/>
        <v>340</v>
      </c>
      <c r="N341" s="105">
        <v>2171</v>
      </c>
      <c r="O341" s="210">
        <f>SUM(P341:Y341)</f>
        <v>1</v>
      </c>
      <c r="P341" s="97">
        <f>IF(ISNA(MATCH(N341,'Overlap Study'!DY$62:DY$174,0)),0,1)</f>
        <v>0</v>
      </c>
      <c r="Q341" s="97">
        <f>IF(ISNA(MATCH(N341,'Overlap Study'!DJ$62:DJ$157,0)),0,1)</f>
        <v>0</v>
      </c>
      <c r="R341" s="99">
        <f>IF(ISNA(MATCH(N341,'Overlap Study'!CU$62:CU$157,0)),0,1)</f>
        <v>0</v>
      </c>
      <c r="S341" s="99">
        <f>IF(ISNA(MATCH(N341,'Overlap Study'!CG$62:CG$157,0)),0,1)</f>
        <v>0</v>
      </c>
      <c r="T341" s="97">
        <f>IF(ISNA(MATCH(N341,'Overlap Study'!BU$62:BU$157,0)),0,1)</f>
        <v>0</v>
      </c>
      <c r="U341" s="97">
        <f>IF(ISNA(MATCH(N341,'Overlap Study'!BJ$62:BJ$157,0)),0,1)</f>
        <v>0</v>
      </c>
      <c r="V341" s="97">
        <f>IF(ISNA(MATCH($N341,'Overlap Study'!AZ$62:AZ$157,0)),0,1)</f>
        <v>1</v>
      </c>
      <c r="W341" s="97">
        <f>IF(ISNA(MATCH($N341,'Overlap Study'!AT$62:AT$157,0)),0,1)</f>
        <v>0</v>
      </c>
      <c r="X341" s="97">
        <f>IF(ISNA(MATCH($N341,'Overlap Study'!AN$62:AN$157,0)),0,1)</f>
        <v>0</v>
      </c>
      <c r="Y341" s="106">
        <f>IF(ISNA(MATCH($N341,'Overlap Study'!AH$62:AH$157,0)),0,1)</f>
        <v>0</v>
      </c>
      <c r="Z341" s="97">
        <f>IF(ISNA(MATCH($N341,'Overlap Study'!AB$62:AB$157,0)),0,1)</f>
        <v>0</v>
      </c>
      <c r="AA341" s="97">
        <f>IF(ISNA(MATCH($N341,'Overlap Study'!V$62:V$157,0)),0,1)</f>
        <v>0</v>
      </c>
      <c r="AB341" s="97">
        <f>IF(ISNA(MATCH($N341,'Overlap Study'!P$62:P$157,0)),0,1)</f>
        <v>0</v>
      </c>
      <c r="AC341" s="97">
        <f>IF(ISNA(MATCH($N341,'Overlap Study'!H$53:H$132,0)),0,1)</f>
        <v>0</v>
      </c>
      <c r="AD341" s="106">
        <f>IF(ISNA(MATCH($N341,'Overlap Study'!B$53:B$100,0)),0,1)</f>
        <v>0</v>
      </c>
      <c r="AF341" s="97"/>
      <c r="AI341" s="99"/>
      <c r="AJ341" s="99"/>
      <c r="AK341" s="99"/>
      <c r="AL341" s="99"/>
      <c r="AM341" s="99"/>
      <c r="AN341" s="97"/>
      <c r="AO341" s="97"/>
      <c r="AP341" s="97"/>
      <c r="AQ341" s="97"/>
      <c r="AR341" s="97"/>
      <c r="AS341" s="97"/>
      <c r="AT341" s="97"/>
      <c r="AU341" s="97"/>
      <c r="AV341" s="97"/>
      <c r="AW341" s="97"/>
      <c r="AX341" s="97"/>
      <c r="AY341" s="97"/>
    </row>
    <row r="342" spans="12:51" x14ac:dyDescent="0.2">
      <c r="L342" s="118">
        <f t="shared" si="16"/>
        <v>341</v>
      </c>
      <c r="N342" s="105">
        <v>2185</v>
      </c>
      <c r="O342" s="210">
        <f>SUM(P342:Y342)</f>
        <v>1</v>
      </c>
      <c r="P342" s="97">
        <f>IF(ISNA(MATCH(N342,'Overlap Study'!DY$62:DY$174,0)),0,1)</f>
        <v>0</v>
      </c>
      <c r="Q342" s="97">
        <f>IF(ISNA(MATCH(N342,'Overlap Study'!DJ$62:DJ$157,0)),0,1)</f>
        <v>0</v>
      </c>
      <c r="R342" s="99">
        <f>IF(ISNA(MATCH(N342,'Overlap Study'!CU$62:CU$157,0)),0,1)</f>
        <v>0</v>
      </c>
      <c r="S342" s="99">
        <f>IF(ISNA(MATCH(N342,'Overlap Study'!CG$62:CG$157,0)),0,1)</f>
        <v>0</v>
      </c>
      <c r="T342" s="97">
        <f>IF(ISNA(MATCH(N342,'Overlap Study'!BU$62:BU$157,0)),0,1)</f>
        <v>0</v>
      </c>
      <c r="U342" s="97">
        <f>IF(ISNA(MATCH(N342,'Overlap Study'!BJ$62:BJ$157,0)),0,1)</f>
        <v>1</v>
      </c>
      <c r="V342" s="97">
        <f>IF(ISNA(MATCH($N342,'Overlap Study'!AZ$62:AZ$157,0)),0,1)</f>
        <v>0</v>
      </c>
      <c r="W342" s="97">
        <f>IF(ISNA(MATCH($N342,'Overlap Study'!AT$62:AT$157,0)),0,1)</f>
        <v>0</v>
      </c>
      <c r="X342" s="97">
        <f>IF(ISNA(MATCH($N342,'Overlap Study'!AN$62:AN$157,0)),0,1)</f>
        <v>0</v>
      </c>
      <c r="Y342" s="106">
        <f>IF(ISNA(MATCH($N342,'Overlap Study'!AH$62:AH$157,0)),0,1)</f>
        <v>0</v>
      </c>
      <c r="Z342" s="97">
        <f>IF(ISNA(MATCH($N342,'Overlap Study'!AB$62:AB$157,0)),0,1)</f>
        <v>0</v>
      </c>
      <c r="AA342" s="97">
        <f>IF(ISNA(MATCH($N342,'Overlap Study'!V$62:V$157,0)),0,1)</f>
        <v>0</v>
      </c>
      <c r="AB342" s="97">
        <f>IF(ISNA(MATCH($N342,'Overlap Study'!P$62:P$157,0)),0,1)</f>
        <v>0</v>
      </c>
      <c r="AC342" s="97">
        <f>IF(ISNA(MATCH($N342,'Overlap Study'!H$53:H$132,0)),0,1)</f>
        <v>0</v>
      </c>
      <c r="AD342" s="106">
        <f>IF(ISNA(MATCH($N342,'Overlap Study'!B$53:B$100,0)),0,1)</f>
        <v>0</v>
      </c>
      <c r="AF342" s="97"/>
      <c r="AI342" s="99"/>
      <c r="AJ342" s="99"/>
      <c r="AK342" s="99"/>
      <c r="AL342" s="99"/>
      <c r="AM342" s="99"/>
      <c r="AN342" s="97"/>
      <c r="AO342" s="97"/>
      <c r="AP342" s="97"/>
      <c r="AQ342" s="97"/>
      <c r="AR342" s="97"/>
      <c r="AS342" s="97"/>
      <c r="AT342" s="97"/>
      <c r="AU342" s="97"/>
      <c r="AV342" s="97"/>
      <c r="AW342" s="97"/>
      <c r="AX342" s="97"/>
      <c r="AY342" s="97"/>
    </row>
    <row r="343" spans="12:51" x14ac:dyDescent="0.2">
      <c r="L343" s="118">
        <f t="shared" si="16"/>
        <v>342</v>
      </c>
      <c r="N343" s="105">
        <v>2200</v>
      </c>
      <c r="O343" s="210">
        <f>SUM(P343:Y343)</f>
        <v>1</v>
      </c>
      <c r="P343" s="97">
        <f>IF(ISNA(MATCH(N343,'Overlap Study'!DY$62:DY$174,0)),0,1)</f>
        <v>0</v>
      </c>
      <c r="Q343" s="97">
        <f>IF(ISNA(MATCH(N343,'Overlap Study'!DJ$62:DJ$157,0)),0,1)</f>
        <v>0</v>
      </c>
      <c r="R343" s="99">
        <f>IF(ISNA(MATCH(N343,'Overlap Study'!CU$62:CU$157,0)),0,1)</f>
        <v>1</v>
      </c>
      <c r="S343" s="99">
        <f>IF(ISNA(MATCH(N343,'Overlap Study'!CG$62:CG$157,0)),0,1)</f>
        <v>0</v>
      </c>
      <c r="T343" s="97">
        <f>IF(ISNA(MATCH(N343,'Overlap Study'!BU$62:BU$157,0)),0,1)</f>
        <v>0</v>
      </c>
      <c r="U343" s="97">
        <f>IF(ISNA(MATCH(N343,'Overlap Study'!BJ$62:BJ$157,0)),0,1)</f>
        <v>0</v>
      </c>
      <c r="V343" s="97">
        <f>IF(ISNA(MATCH($N343,'Overlap Study'!AZ$62:AZ$157,0)),0,1)</f>
        <v>0</v>
      </c>
      <c r="W343" s="97">
        <f>IF(ISNA(MATCH($N343,'Overlap Study'!AT$62:AT$157,0)),0,1)</f>
        <v>0</v>
      </c>
      <c r="X343" s="97">
        <f>IF(ISNA(MATCH($N343,'Overlap Study'!AN$62:AN$157,0)),0,1)</f>
        <v>0</v>
      </c>
      <c r="Y343" s="106">
        <f>IF(ISNA(MATCH($N343,'Overlap Study'!AH$62:AH$157,0)),0,1)</f>
        <v>0</v>
      </c>
      <c r="Z343" s="97">
        <f>IF(ISNA(MATCH($N343,'Overlap Study'!AB$62:AB$157,0)),0,1)</f>
        <v>0</v>
      </c>
      <c r="AA343" s="97">
        <f>IF(ISNA(MATCH($N343,'Overlap Study'!V$62:V$157,0)),0,1)</f>
        <v>0</v>
      </c>
      <c r="AB343" s="97">
        <f>IF(ISNA(MATCH($N343,'Overlap Study'!P$62:P$157,0)),0,1)</f>
        <v>0</v>
      </c>
      <c r="AC343" s="97">
        <f>IF(ISNA(MATCH($N343,'Overlap Study'!H$53:H$132,0)),0,1)</f>
        <v>0</v>
      </c>
      <c r="AD343" s="106">
        <f>IF(ISNA(MATCH($N343,'Overlap Study'!B$53:B$100,0)),0,1)</f>
        <v>0</v>
      </c>
      <c r="AF343" s="97"/>
      <c r="AI343" s="99"/>
      <c r="AJ343" s="99"/>
      <c r="AK343" s="99"/>
      <c r="AL343" s="99"/>
      <c r="AM343" s="99"/>
      <c r="AN343" s="97"/>
      <c r="AO343" s="97"/>
      <c r="AP343" s="97"/>
      <c r="AQ343" s="97"/>
      <c r="AR343" s="97"/>
      <c r="AS343" s="97"/>
      <c r="AT343" s="97"/>
      <c r="AU343" s="97"/>
      <c r="AV343" s="97"/>
      <c r="AW343" s="97"/>
      <c r="AX343" s="97"/>
      <c r="AY343" s="97"/>
    </row>
    <row r="344" spans="12:51" x14ac:dyDescent="0.2">
      <c r="L344" s="118">
        <f t="shared" si="16"/>
        <v>343</v>
      </c>
      <c r="N344" s="112">
        <v>2252</v>
      </c>
      <c r="O344" s="210">
        <f>SUM(P344:Y344)</f>
        <v>1</v>
      </c>
      <c r="P344" s="97">
        <f>IF(ISNA(MATCH(N344,'Overlap Study'!DY$62:DY$174,0)),0,1)</f>
        <v>0</v>
      </c>
      <c r="Q344" s="97">
        <f>IF(ISNA(MATCH(N344,'Overlap Study'!DJ$62:DJ$157,0)),0,1)</f>
        <v>1</v>
      </c>
      <c r="R344" s="99">
        <f>IF(ISNA(MATCH(N344,'Overlap Study'!CU$62:CU$157,0)),0,1)</f>
        <v>0</v>
      </c>
      <c r="S344" s="99">
        <f>IF(ISNA(MATCH(N344,'Overlap Study'!CG$62:CG$157,0)),0,1)</f>
        <v>0</v>
      </c>
      <c r="T344" s="97">
        <f>IF(ISNA(MATCH(N344,'Overlap Study'!BU$62:BU$157,0)),0,1)</f>
        <v>0</v>
      </c>
      <c r="U344" s="97">
        <f>IF(ISNA(MATCH(N344,'Overlap Study'!BJ$62:BJ$157,0)),0,1)</f>
        <v>0</v>
      </c>
      <c r="V344" s="97">
        <f>IF(ISNA(MATCH($N344,'Overlap Study'!AZ$62:AZ$157,0)),0,1)</f>
        <v>0</v>
      </c>
      <c r="W344" s="97">
        <f>IF(ISNA(MATCH($N344,'Overlap Study'!AT$62:AT$157,0)),0,1)</f>
        <v>0</v>
      </c>
      <c r="X344" s="97">
        <f>IF(ISNA(MATCH($N344,'Overlap Study'!AN$62:AN$157,0)),0,1)</f>
        <v>0</v>
      </c>
      <c r="Y344" s="106">
        <f>IF(ISNA(MATCH($N344,'Overlap Study'!AH$62:AH$157,0)),0,1)</f>
        <v>0</v>
      </c>
      <c r="Z344" s="97">
        <f>IF(ISNA(MATCH($N344,'Overlap Study'!AB$62:AB$157,0)),0,1)</f>
        <v>0</v>
      </c>
      <c r="AA344" s="97">
        <f>IF(ISNA(MATCH($N344,'Overlap Study'!V$62:V$157,0)),0,1)</f>
        <v>0</v>
      </c>
      <c r="AB344" s="97">
        <f>IF(ISNA(MATCH($N344,'Overlap Study'!P$62:P$157,0)),0,1)</f>
        <v>0</v>
      </c>
      <c r="AC344" s="97">
        <f>IF(ISNA(MATCH($N344,'Overlap Study'!H$53:H$132,0)),0,1)</f>
        <v>0</v>
      </c>
      <c r="AD344" s="106">
        <f>IF(ISNA(MATCH($N344,'Overlap Study'!B$53:B$100,0)),0,1)</f>
        <v>0</v>
      </c>
      <c r="AF344" s="97"/>
      <c r="AH344" s="197"/>
      <c r="AI344" s="99"/>
      <c r="AJ344" s="99"/>
      <c r="AK344" s="99"/>
      <c r="AL344" s="99"/>
      <c r="AM344" s="99"/>
      <c r="AN344" s="97"/>
      <c r="AO344" s="97"/>
      <c r="AP344" s="97"/>
      <c r="AQ344" s="97"/>
      <c r="AR344" s="97"/>
      <c r="AS344" s="97"/>
      <c r="AT344" s="97"/>
      <c r="AU344" s="97"/>
      <c r="AV344" s="97"/>
      <c r="AW344" s="97"/>
      <c r="AX344" s="97"/>
      <c r="AY344" s="97"/>
    </row>
    <row r="345" spans="12:51" x14ac:dyDescent="0.2">
      <c r="L345" s="118">
        <f t="shared" si="16"/>
        <v>344</v>
      </c>
      <c r="N345" s="112">
        <v>2272</v>
      </c>
      <c r="O345" s="210">
        <f>SUM(P345:Y345)</f>
        <v>1</v>
      </c>
      <c r="P345" s="97">
        <f>IF(ISNA(MATCH(N345,'Overlap Study'!DY$62:DY$174,0)),0,1)</f>
        <v>0</v>
      </c>
      <c r="Q345" s="97">
        <f>IF(ISNA(MATCH(N345,'Overlap Study'!DJ$62:DJ$157,0)),0,1)</f>
        <v>0</v>
      </c>
      <c r="R345" s="99">
        <f>IF(ISNA(MATCH(N345,'Overlap Study'!CU$62:CU$157,0)),0,1)</f>
        <v>0</v>
      </c>
      <c r="S345" s="99">
        <f>IF(ISNA(MATCH(N345,'Overlap Study'!CG$62:CG$157,0)),0,1)</f>
        <v>0</v>
      </c>
      <c r="T345" s="97">
        <f>IF(ISNA(MATCH(N345,'Overlap Study'!BU$62:BU$157,0)),0,1)</f>
        <v>0</v>
      </c>
      <c r="U345" s="97">
        <f>IF(ISNA(MATCH(N345,'Overlap Study'!BJ$62:BJ$157,0)),0,1)</f>
        <v>0</v>
      </c>
      <c r="V345" s="97">
        <f>IF(ISNA(MATCH($N345,'Overlap Study'!AZ$62:AZ$157,0)),0,1)</f>
        <v>0</v>
      </c>
      <c r="W345" s="97">
        <f>IF(ISNA(MATCH($N345,'Overlap Study'!AT$62:AT$157,0)),0,1)</f>
        <v>1</v>
      </c>
      <c r="X345" s="97">
        <f>IF(ISNA(MATCH($N345,'Overlap Study'!AN$62:AN$157,0)),0,1)</f>
        <v>0</v>
      </c>
      <c r="Y345" s="106">
        <f>IF(ISNA(MATCH($N345,'Overlap Study'!AH$62:AH$157,0)),0,1)</f>
        <v>0</v>
      </c>
      <c r="Z345" s="97">
        <f>IF(ISNA(MATCH($N345,'Overlap Study'!AB$62:AB$157,0)),0,1)</f>
        <v>0</v>
      </c>
      <c r="AA345" s="97">
        <f>IF(ISNA(MATCH($N345,'Overlap Study'!V$62:V$157,0)),0,1)</f>
        <v>0</v>
      </c>
      <c r="AB345" s="97">
        <f>IF(ISNA(MATCH($N345,'Overlap Study'!P$62:P$157,0)),0,1)</f>
        <v>0</v>
      </c>
      <c r="AC345" s="97">
        <f>IF(ISNA(MATCH($N345,'Overlap Study'!H$53:H$132,0)),0,1)</f>
        <v>0</v>
      </c>
      <c r="AD345" s="106">
        <f>IF(ISNA(MATCH($N345,'Overlap Study'!B$53:B$100,0)),0,1)</f>
        <v>0</v>
      </c>
      <c r="AF345" s="97"/>
      <c r="AH345" s="197"/>
      <c r="AI345" s="99"/>
      <c r="AJ345" s="99"/>
      <c r="AK345" s="99"/>
      <c r="AL345" s="99"/>
      <c r="AM345" s="99"/>
      <c r="AN345" s="97"/>
      <c r="AO345" s="97"/>
      <c r="AP345" s="97"/>
      <c r="AQ345" s="97"/>
      <c r="AR345" s="97"/>
      <c r="AS345" s="97"/>
      <c r="AT345" s="97"/>
      <c r="AU345" s="97"/>
      <c r="AV345" s="97"/>
      <c r="AW345" s="97"/>
      <c r="AX345" s="97"/>
      <c r="AY345" s="97"/>
    </row>
    <row r="346" spans="12:51" x14ac:dyDescent="0.2">
      <c r="L346" s="118">
        <f t="shared" si="16"/>
        <v>345</v>
      </c>
      <c r="N346" s="105">
        <v>2335</v>
      </c>
      <c r="O346" s="210">
        <f>SUM(P346:Y346)</f>
        <v>1</v>
      </c>
      <c r="P346" s="97">
        <f>IF(ISNA(MATCH(N346,'Overlap Study'!DY$62:DY$174,0)),0,1)</f>
        <v>0</v>
      </c>
      <c r="Q346" s="97">
        <f>IF(ISNA(MATCH(N346,'Overlap Study'!DJ$62:DJ$157,0)),0,1)</f>
        <v>0</v>
      </c>
      <c r="R346" s="99">
        <f>IF(ISNA(MATCH(N346,'Overlap Study'!CU$62:CU$157,0)),0,1)</f>
        <v>0</v>
      </c>
      <c r="S346" s="99">
        <f>IF(ISNA(MATCH(N346,'Overlap Study'!CG$62:CG$157,0)),0,1)</f>
        <v>0</v>
      </c>
      <c r="T346" s="97">
        <f>IF(ISNA(MATCH(N346,'Overlap Study'!BU$62:BU$157,0)),0,1)</f>
        <v>0</v>
      </c>
      <c r="U346" s="97">
        <f>IF(ISNA(MATCH(N346,'Overlap Study'!BJ$62:BJ$157,0)),0,1)</f>
        <v>0</v>
      </c>
      <c r="V346" s="97">
        <f>IF(ISNA(MATCH($N346,'Overlap Study'!AZ$62:AZ$157,0)),0,1)</f>
        <v>1</v>
      </c>
      <c r="W346" s="97">
        <f>IF(ISNA(MATCH($N346,'Overlap Study'!AT$62:AT$157,0)),0,1)</f>
        <v>0</v>
      </c>
      <c r="X346" s="97">
        <f>IF(ISNA(MATCH($N346,'Overlap Study'!AN$62:AN$157,0)),0,1)</f>
        <v>0</v>
      </c>
      <c r="Y346" s="106">
        <f>IF(ISNA(MATCH($N346,'Overlap Study'!AH$62:AH$157,0)),0,1)</f>
        <v>0</v>
      </c>
      <c r="Z346" s="97">
        <f>IF(ISNA(MATCH($N346,'Overlap Study'!AB$62:AB$157,0)),0,1)</f>
        <v>0</v>
      </c>
      <c r="AA346" s="97">
        <f>IF(ISNA(MATCH($N346,'Overlap Study'!V$62:V$157,0)),0,1)</f>
        <v>0</v>
      </c>
      <c r="AB346" s="97">
        <f>IF(ISNA(MATCH($N346,'Overlap Study'!P$62:P$157,0)),0,1)</f>
        <v>0</v>
      </c>
      <c r="AC346" s="97">
        <f>IF(ISNA(MATCH($N346,'Overlap Study'!H$53:H$132,0)),0,1)</f>
        <v>0</v>
      </c>
      <c r="AD346" s="106">
        <f>IF(ISNA(MATCH($N346,'Overlap Study'!B$53:B$100,0)),0,1)</f>
        <v>0</v>
      </c>
      <c r="AF346" s="97"/>
      <c r="AH346" s="197"/>
      <c r="AI346" s="99"/>
      <c r="AJ346" s="99"/>
      <c r="AK346" s="99"/>
      <c r="AL346" s="99"/>
      <c r="AM346" s="99"/>
      <c r="AN346" s="97"/>
      <c r="AO346" s="97"/>
      <c r="AP346" s="97"/>
      <c r="AQ346" s="97"/>
      <c r="AR346" s="97"/>
      <c r="AS346" s="97"/>
      <c r="AT346" s="97"/>
      <c r="AU346" s="97"/>
      <c r="AV346" s="97"/>
      <c r="AW346" s="97"/>
      <c r="AX346" s="97"/>
      <c r="AY346" s="97"/>
    </row>
    <row r="347" spans="12:51" x14ac:dyDescent="0.2">
      <c r="L347" s="118">
        <f t="shared" si="16"/>
        <v>346</v>
      </c>
      <c r="N347" s="108">
        <v>2338</v>
      </c>
      <c r="O347" s="210">
        <f>SUM(P347:Y347)</f>
        <v>1</v>
      </c>
      <c r="P347" s="97">
        <f>IF(ISNA(MATCH(N347,'Overlap Study'!DY$62:DY$174,0)),0,1)</f>
        <v>0</v>
      </c>
      <c r="Q347" s="97">
        <f>IF(ISNA(MATCH(N347,'Overlap Study'!DJ$62:DJ$157,0)),0,1)</f>
        <v>1</v>
      </c>
      <c r="R347" s="99">
        <f>IF(ISNA(MATCH(N347,'Overlap Study'!CU$62:CU$157,0)),0,1)</f>
        <v>0</v>
      </c>
      <c r="S347" s="99">
        <f>IF(ISNA(MATCH(N347,'Overlap Study'!CG$62:CG$157,0)),0,1)</f>
        <v>0</v>
      </c>
      <c r="T347" s="97">
        <f>IF(ISNA(MATCH(N347,'Overlap Study'!BU$62:BU$157,0)),0,1)</f>
        <v>0</v>
      </c>
      <c r="U347" s="97">
        <f>IF(ISNA(MATCH(N347,'Overlap Study'!BJ$62:BJ$157,0)),0,1)</f>
        <v>0</v>
      </c>
      <c r="V347" s="97">
        <f>IF(ISNA(MATCH($N347,'Overlap Study'!AZ$62:AZ$157,0)),0,1)</f>
        <v>0</v>
      </c>
      <c r="W347" s="97">
        <f>IF(ISNA(MATCH($N347,'Overlap Study'!AT$62:AT$157,0)),0,1)</f>
        <v>0</v>
      </c>
      <c r="X347" s="97">
        <f>IF(ISNA(MATCH($N347,'Overlap Study'!AN$62:AN$157,0)),0,1)</f>
        <v>0</v>
      </c>
      <c r="Y347" s="106">
        <f>IF(ISNA(MATCH($N347,'Overlap Study'!AH$62:AH$157,0)),0,1)</f>
        <v>0</v>
      </c>
      <c r="Z347" s="97">
        <f>IF(ISNA(MATCH($N347,'Overlap Study'!AB$62:AB$157,0)),0,1)</f>
        <v>0</v>
      </c>
      <c r="AA347" s="97">
        <f>IF(ISNA(MATCH($N347,'Overlap Study'!V$62:V$157,0)),0,1)</f>
        <v>0</v>
      </c>
      <c r="AB347" s="97">
        <f>IF(ISNA(MATCH($N347,'Overlap Study'!P$62:P$157,0)),0,1)</f>
        <v>0</v>
      </c>
      <c r="AC347" s="97">
        <f>IF(ISNA(MATCH($N347,'Overlap Study'!H$53:H$132,0)),0,1)</f>
        <v>0</v>
      </c>
      <c r="AD347" s="106">
        <f>IF(ISNA(MATCH($N347,'Overlap Study'!B$53:B$100,0)),0,1)</f>
        <v>0</v>
      </c>
      <c r="AF347" s="97"/>
      <c r="AH347" s="197"/>
      <c r="AI347" s="99"/>
      <c r="AJ347" s="99"/>
      <c r="AK347" s="99"/>
      <c r="AL347" s="99"/>
      <c r="AM347" s="99"/>
      <c r="AN347" s="97"/>
      <c r="AO347" s="97"/>
      <c r="AP347" s="97"/>
      <c r="AQ347" s="97"/>
      <c r="AR347" s="97"/>
      <c r="AS347" s="97"/>
      <c r="AT347" s="97"/>
      <c r="AU347" s="97"/>
      <c r="AV347" s="97"/>
      <c r="AW347" s="97"/>
      <c r="AX347" s="97"/>
      <c r="AY347" s="97"/>
    </row>
    <row r="348" spans="12:51" x14ac:dyDescent="0.2">
      <c r="L348" s="118">
        <f t="shared" si="16"/>
        <v>347</v>
      </c>
      <c r="N348" s="105">
        <v>2340</v>
      </c>
      <c r="O348" s="210">
        <f>SUM(P348:Y348)</f>
        <v>1</v>
      </c>
      <c r="P348" s="97">
        <f>IF(ISNA(MATCH(N348,'Overlap Study'!DY$62:DY$174,0)),0,1)</f>
        <v>0</v>
      </c>
      <c r="Q348" s="97">
        <f>IF(ISNA(MATCH(N348,'Overlap Study'!DJ$62:DJ$157,0)),0,1)</f>
        <v>0</v>
      </c>
      <c r="R348" s="99">
        <f>IF(ISNA(MATCH(N348,'Overlap Study'!CU$62:CU$157,0)),0,1)</f>
        <v>0</v>
      </c>
      <c r="S348" s="99">
        <f>IF(ISNA(MATCH(N348,'Overlap Study'!CG$62:CG$157,0)),0,1)</f>
        <v>0</v>
      </c>
      <c r="T348" s="97">
        <f>IF(ISNA(MATCH(N348,'Overlap Study'!BU$62:BU$157,0)),0,1)</f>
        <v>0</v>
      </c>
      <c r="U348" s="97">
        <f>IF(ISNA(MATCH(N348,'Overlap Study'!BJ$62:BJ$157,0)),0,1)</f>
        <v>0</v>
      </c>
      <c r="V348" s="97">
        <f>IF(ISNA(MATCH($N348,'Overlap Study'!AZ$62:AZ$157,0)),0,1)</f>
        <v>1</v>
      </c>
      <c r="W348" s="97">
        <f>IF(ISNA(MATCH($N348,'Overlap Study'!AT$62:AT$157,0)),0,1)</f>
        <v>0</v>
      </c>
      <c r="X348" s="97">
        <f>IF(ISNA(MATCH($N348,'Overlap Study'!AN$62:AN$157,0)),0,1)</f>
        <v>0</v>
      </c>
      <c r="Y348" s="106">
        <f>IF(ISNA(MATCH($N348,'Overlap Study'!AH$62:AH$157,0)),0,1)</f>
        <v>0</v>
      </c>
      <c r="Z348" s="97">
        <f>IF(ISNA(MATCH($N348,'Overlap Study'!AB$62:AB$157,0)),0,1)</f>
        <v>0</v>
      </c>
      <c r="AA348" s="97">
        <f>IF(ISNA(MATCH($N348,'Overlap Study'!V$62:V$157,0)),0,1)</f>
        <v>0</v>
      </c>
      <c r="AB348" s="97">
        <f>IF(ISNA(MATCH($N348,'Overlap Study'!P$62:P$157,0)),0,1)</f>
        <v>0</v>
      </c>
      <c r="AC348" s="97">
        <f>IF(ISNA(MATCH($N348,'Overlap Study'!H$53:H$132,0)),0,1)</f>
        <v>0</v>
      </c>
      <c r="AD348" s="106">
        <f>IF(ISNA(MATCH($N348,'Overlap Study'!B$53:B$100,0)),0,1)</f>
        <v>0</v>
      </c>
      <c r="AF348" s="97"/>
      <c r="AH348" s="197"/>
      <c r="AI348" s="99"/>
      <c r="AJ348" s="99"/>
      <c r="AK348" s="99"/>
      <c r="AL348" s="99"/>
      <c r="AM348" s="99"/>
      <c r="AN348" s="97"/>
      <c r="AO348" s="97"/>
      <c r="AP348" s="97"/>
      <c r="AQ348" s="97"/>
      <c r="AR348" s="97"/>
      <c r="AS348" s="97"/>
      <c r="AT348" s="97"/>
      <c r="AU348" s="97"/>
      <c r="AV348" s="97"/>
      <c r="AW348" s="97"/>
      <c r="AX348" s="97"/>
      <c r="AY348" s="97"/>
    </row>
    <row r="349" spans="12:51" x14ac:dyDescent="0.2">
      <c r="L349" s="118">
        <f t="shared" si="16"/>
        <v>348</v>
      </c>
      <c r="N349" s="108">
        <v>2344</v>
      </c>
      <c r="O349" s="210">
        <f>SUM(P349:Y349)</f>
        <v>1</v>
      </c>
      <c r="P349" s="97">
        <f>IF(ISNA(MATCH(N349,'Overlap Study'!DY$62:DY$174,0)),0,1)</f>
        <v>0</v>
      </c>
      <c r="Q349" s="97">
        <f>IF(ISNA(MATCH(N349,'Overlap Study'!DJ$62:DJ$157,0)),0,1)</f>
        <v>0</v>
      </c>
      <c r="R349" s="99">
        <f>IF(ISNA(MATCH(N349,'Overlap Study'!CU$62:CU$157,0)),0,1)</f>
        <v>0</v>
      </c>
      <c r="S349" s="99">
        <f>IF(ISNA(MATCH(N349,'Overlap Study'!CG$62:CG$157,0)),0,1)</f>
        <v>0</v>
      </c>
      <c r="T349" s="97">
        <f>IF(ISNA(MATCH(N349,'Overlap Study'!BU$62:BU$157,0)),0,1)</f>
        <v>0</v>
      </c>
      <c r="U349" s="97">
        <f>IF(ISNA(MATCH(N349,'Overlap Study'!BJ$62:BJ$157,0)),0,1)</f>
        <v>0</v>
      </c>
      <c r="V349" s="97">
        <f>IF(ISNA(MATCH($N349,'Overlap Study'!AZ$62:AZ$157,0)),0,1)</f>
        <v>1</v>
      </c>
      <c r="W349" s="97">
        <f>IF(ISNA(MATCH($N349,'Overlap Study'!AT$62:AT$157,0)),0,1)</f>
        <v>0</v>
      </c>
      <c r="X349" s="97">
        <f>IF(ISNA(MATCH($N349,'Overlap Study'!AN$62:AN$157,0)),0,1)</f>
        <v>0</v>
      </c>
      <c r="Y349" s="106">
        <f>IF(ISNA(MATCH($N349,'Overlap Study'!AH$62:AH$157,0)),0,1)</f>
        <v>0</v>
      </c>
      <c r="Z349" s="97">
        <f>IF(ISNA(MATCH($N349,'Overlap Study'!AB$62:AB$157,0)),0,1)</f>
        <v>0</v>
      </c>
      <c r="AA349" s="97">
        <f>IF(ISNA(MATCH($N349,'Overlap Study'!V$62:V$157,0)),0,1)</f>
        <v>0</v>
      </c>
      <c r="AB349" s="97">
        <f>IF(ISNA(MATCH($N349,'Overlap Study'!P$62:P$157,0)),0,1)</f>
        <v>0</v>
      </c>
      <c r="AC349" s="97">
        <f>IF(ISNA(MATCH($N349,'Overlap Study'!H$53:H$132,0)),0,1)</f>
        <v>0</v>
      </c>
      <c r="AD349" s="106">
        <f>IF(ISNA(MATCH($N349,'Overlap Study'!B$53:B$100,0)),0,1)</f>
        <v>0</v>
      </c>
      <c r="AF349" s="97"/>
      <c r="AH349" s="197"/>
      <c r="AI349" s="99"/>
      <c r="AJ349" s="99"/>
      <c r="AK349" s="99"/>
      <c r="AL349" s="99"/>
      <c r="AM349" s="99"/>
      <c r="AN349" s="97"/>
      <c r="AO349" s="97"/>
      <c r="AP349" s="97"/>
      <c r="AQ349" s="97"/>
      <c r="AR349" s="97"/>
      <c r="AS349" s="97"/>
      <c r="AT349" s="97"/>
      <c r="AU349" s="97"/>
      <c r="AV349" s="97"/>
      <c r="AW349" s="97"/>
      <c r="AX349" s="97"/>
      <c r="AY349" s="97"/>
    </row>
    <row r="350" spans="12:51" x14ac:dyDescent="0.2">
      <c r="L350" s="118">
        <f t="shared" si="16"/>
        <v>349</v>
      </c>
      <c r="N350" s="105">
        <v>2363</v>
      </c>
      <c r="O350" s="210">
        <f>SUM(P350:Y350)</f>
        <v>1</v>
      </c>
      <c r="P350" s="97">
        <f>IF(ISNA(MATCH(N350,'Overlap Study'!DY$62:DY$174,0)),0,1)</f>
        <v>0</v>
      </c>
      <c r="Q350" s="97">
        <f>IF(ISNA(MATCH(N350,'Overlap Study'!DJ$62:DJ$157,0)),0,1)</f>
        <v>0</v>
      </c>
      <c r="R350" s="99">
        <f>IF(ISNA(MATCH(N350,'Overlap Study'!CU$62:CU$157,0)),0,1)</f>
        <v>0</v>
      </c>
      <c r="S350" s="99">
        <f>IF(ISNA(MATCH(N350,'Overlap Study'!CG$62:CG$157,0)),0,1)</f>
        <v>1</v>
      </c>
      <c r="T350" s="97">
        <f>IF(ISNA(MATCH(N350,'Overlap Study'!BU$62:BU$157,0)),0,1)</f>
        <v>0</v>
      </c>
      <c r="U350" s="97">
        <f>IF(ISNA(MATCH(N350,'Overlap Study'!BJ$62:BJ$157,0)),0,1)</f>
        <v>0</v>
      </c>
      <c r="V350" s="97">
        <f>IF(ISNA(MATCH($N350,'Overlap Study'!AZ$62:AZ$157,0)),0,1)</f>
        <v>0</v>
      </c>
      <c r="W350" s="97">
        <f>IF(ISNA(MATCH($N350,'Overlap Study'!AT$62:AT$157,0)),0,1)</f>
        <v>0</v>
      </c>
      <c r="X350" s="97">
        <f>IF(ISNA(MATCH($N350,'Overlap Study'!AN$62:AN$157,0)),0,1)</f>
        <v>0</v>
      </c>
      <c r="Y350" s="106">
        <f>IF(ISNA(MATCH($N350,'Overlap Study'!AH$62:AH$157,0)),0,1)</f>
        <v>0</v>
      </c>
      <c r="Z350" s="97">
        <f>IF(ISNA(MATCH($N350,'Overlap Study'!AB$62:AB$157,0)),0,1)</f>
        <v>0</v>
      </c>
      <c r="AA350" s="97">
        <f>IF(ISNA(MATCH($N350,'Overlap Study'!V$62:V$157,0)),0,1)</f>
        <v>0</v>
      </c>
      <c r="AB350" s="97">
        <f>IF(ISNA(MATCH($N350,'Overlap Study'!P$62:P$157,0)),0,1)</f>
        <v>0</v>
      </c>
      <c r="AC350" s="97">
        <f>IF(ISNA(MATCH($N350,'Overlap Study'!H$53:H$132,0)),0,1)</f>
        <v>0</v>
      </c>
      <c r="AD350" s="106">
        <f>IF(ISNA(MATCH($N350,'Overlap Study'!B$53:B$100,0)),0,1)</f>
        <v>0</v>
      </c>
      <c r="AF350" s="97"/>
      <c r="AH350" s="197"/>
      <c r="AI350" s="99"/>
      <c r="AJ350" s="99"/>
      <c r="AK350" s="99"/>
      <c r="AL350" s="99"/>
      <c r="AM350" s="99"/>
      <c r="AN350" s="97"/>
      <c r="AO350" s="97"/>
      <c r="AP350" s="97"/>
      <c r="AQ350" s="97"/>
      <c r="AR350" s="97"/>
      <c r="AS350" s="97"/>
      <c r="AT350" s="97"/>
      <c r="AU350" s="97"/>
      <c r="AV350" s="97"/>
      <c r="AW350" s="97"/>
      <c r="AX350" s="97"/>
      <c r="AY350" s="97"/>
    </row>
    <row r="351" spans="12:51" x14ac:dyDescent="0.2">
      <c r="L351" s="118">
        <f t="shared" si="16"/>
        <v>350</v>
      </c>
      <c r="N351" s="105">
        <v>2377</v>
      </c>
      <c r="O351" s="210">
        <f>SUM(P351:Y351)</f>
        <v>1</v>
      </c>
      <c r="P351" s="97">
        <f>IF(ISNA(MATCH(N351,'Overlap Study'!DY$62:DY$174,0)),0,1)</f>
        <v>0</v>
      </c>
      <c r="Q351" s="97">
        <f>IF(ISNA(MATCH(N351,'Overlap Study'!DJ$62:DJ$157,0)),0,1)</f>
        <v>0</v>
      </c>
      <c r="R351" s="99">
        <f>IF(ISNA(MATCH(N351,'Overlap Study'!CU$62:CU$157,0)),0,1)</f>
        <v>0</v>
      </c>
      <c r="S351" s="99">
        <f>IF(ISNA(MATCH(N351,'Overlap Study'!CG$62:CG$157,0)),0,1)</f>
        <v>0</v>
      </c>
      <c r="T351" s="97">
        <f>IF(ISNA(MATCH(N351,'Overlap Study'!BU$62:BU$157,0)),0,1)</f>
        <v>0</v>
      </c>
      <c r="U351" s="97">
        <f>IF(ISNA(MATCH(N351,'Overlap Study'!BJ$62:BJ$157,0)),0,1)</f>
        <v>1</v>
      </c>
      <c r="V351" s="97">
        <f>IF(ISNA(MATCH($N351,'Overlap Study'!AZ$62:AZ$157,0)),0,1)</f>
        <v>0</v>
      </c>
      <c r="W351" s="97">
        <f>IF(ISNA(MATCH($N351,'Overlap Study'!AT$62:AT$157,0)),0,1)</f>
        <v>0</v>
      </c>
      <c r="X351" s="97">
        <f>IF(ISNA(MATCH($N351,'Overlap Study'!AN$62:AN$157,0)),0,1)</f>
        <v>0</v>
      </c>
      <c r="Y351" s="106">
        <f>IF(ISNA(MATCH($N351,'Overlap Study'!AH$62:AH$157,0)),0,1)</f>
        <v>0</v>
      </c>
      <c r="Z351" s="97">
        <f>IF(ISNA(MATCH($N351,'Overlap Study'!AB$62:AB$157,0)),0,1)</f>
        <v>0</v>
      </c>
      <c r="AA351" s="97">
        <f>IF(ISNA(MATCH($N351,'Overlap Study'!V$62:V$157,0)),0,1)</f>
        <v>0</v>
      </c>
      <c r="AB351" s="97">
        <f>IF(ISNA(MATCH($N351,'Overlap Study'!P$62:P$157,0)),0,1)</f>
        <v>0</v>
      </c>
      <c r="AC351" s="97">
        <f>IF(ISNA(MATCH($N351,'Overlap Study'!H$53:H$132,0)),0,1)</f>
        <v>0</v>
      </c>
      <c r="AD351" s="106">
        <f>IF(ISNA(MATCH($N351,'Overlap Study'!B$53:B$100,0)),0,1)</f>
        <v>0</v>
      </c>
      <c r="AF351" s="97"/>
      <c r="AH351" s="197"/>
      <c r="AI351" s="99"/>
      <c r="AJ351" s="99"/>
      <c r="AK351" s="99"/>
      <c r="AL351" s="99"/>
      <c r="AM351" s="99"/>
      <c r="AN351" s="97"/>
      <c r="AO351" s="97"/>
      <c r="AP351" s="97"/>
      <c r="AQ351" s="97"/>
      <c r="AR351" s="97"/>
      <c r="AS351" s="97"/>
      <c r="AT351" s="97"/>
      <c r="AU351" s="97"/>
      <c r="AV351" s="97"/>
      <c r="AW351" s="97"/>
      <c r="AX351" s="97"/>
      <c r="AY351" s="97"/>
    </row>
    <row r="352" spans="12:51" x14ac:dyDescent="0.2">
      <c r="L352" s="118">
        <f t="shared" si="16"/>
        <v>351</v>
      </c>
      <c r="N352" s="105">
        <v>2429</v>
      </c>
      <c r="O352" s="210">
        <f>SUM(P352:Y352)</f>
        <v>1</v>
      </c>
      <c r="P352" s="97">
        <f>IF(ISNA(MATCH(N352,'Overlap Study'!DY$62:DY$174,0)),0,1)</f>
        <v>0</v>
      </c>
      <c r="Q352" s="97">
        <f>IF(ISNA(MATCH(N352,'Overlap Study'!DJ$62:DJ$157,0)),0,1)</f>
        <v>0</v>
      </c>
      <c r="R352" s="99">
        <f>IF(ISNA(MATCH(N352,'Overlap Study'!CU$62:CU$157,0)),0,1)</f>
        <v>0</v>
      </c>
      <c r="S352" s="99">
        <f>IF(ISNA(MATCH(N352,'Overlap Study'!CG$62:CG$157,0)),0,1)</f>
        <v>0</v>
      </c>
      <c r="T352" s="97">
        <f>IF(ISNA(MATCH(N352,'Overlap Study'!BU$62:BU$157,0)),0,1)</f>
        <v>1</v>
      </c>
      <c r="U352" s="97">
        <f>IF(ISNA(MATCH(N352,'Overlap Study'!BJ$62:BJ$157,0)),0,1)</f>
        <v>0</v>
      </c>
      <c r="V352" s="97">
        <f>IF(ISNA(MATCH($N352,'Overlap Study'!AZ$62:AZ$157,0)),0,1)</f>
        <v>0</v>
      </c>
      <c r="W352" s="97">
        <f>IF(ISNA(MATCH($N352,'Overlap Study'!AT$62:AT$157,0)),0,1)</f>
        <v>0</v>
      </c>
      <c r="X352" s="97">
        <f>IF(ISNA(MATCH($N352,'Overlap Study'!AN$62:AN$157,0)),0,1)</f>
        <v>0</v>
      </c>
      <c r="Y352" s="106">
        <f>IF(ISNA(MATCH($N352,'Overlap Study'!AH$62:AH$157,0)),0,1)</f>
        <v>0</v>
      </c>
      <c r="Z352" s="97">
        <f>IF(ISNA(MATCH($N352,'Overlap Study'!AB$62:AB$157,0)),0,1)</f>
        <v>0</v>
      </c>
      <c r="AA352" s="97">
        <f>IF(ISNA(MATCH($N352,'Overlap Study'!V$62:V$157,0)),0,1)</f>
        <v>0</v>
      </c>
      <c r="AB352" s="97">
        <f>IF(ISNA(MATCH($N352,'Overlap Study'!P$62:P$157,0)),0,1)</f>
        <v>0</v>
      </c>
      <c r="AC352" s="97">
        <f>IF(ISNA(MATCH($N352,'Overlap Study'!H$53:H$132,0)),0,1)</f>
        <v>0</v>
      </c>
      <c r="AD352" s="106">
        <f>IF(ISNA(MATCH($N352,'Overlap Study'!B$53:B$100,0)),0,1)</f>
        <v>0</v>
      </c>
      <c r="AF352" s="97"/>
      <c r="AH352" s="197"/>
      <c r="AI352" s="99"/>
      <c r="AJ352" s="99"/>
      <c r="AK352" s="99"/>
      <c r="AL352" s="99"/>
      <c r="AM352" s="99"/>
      <c r="AN352" s="97"/>
      <c r="AO352" s="97"/>
      <c r="AP352" s="97"/>
      <c r="AQ352" s="97"/>
      <c r="AR352" s="97"/>
      <c r="AS352" s="97"/>
      <c r="AT352" s="97"/>
      <c r="AU352" s="97"/>
      <c r="AV352" s="97"/>
      <c r="AW352" s="97"/>
      <c r="AX352" s="97"/>
      <c r="AY352" s="97"/>
    </row>
    <row r="353" spans="12:51" x14ac:dyDescent="0.2">
      <c r="L353" s="118">
        <f t="shared" si="16"/>
        <v>352</v>
      </c>
      <c r="N353" s="105">
        <v>2451</v>
      </c>
      <c r="O353" s="210">
        <f>SUM(P353:Y353)</f>
        <v>1</v>
      </c>
      <c r="P353" s="97">
        <f>IF(ISNA(MATCH(N353,'Overlap Study'!DY$62:DY$174,0)),0,1)</f>
        <v>1</v>
      </c>
      <c r="Q353" s="97">
        <f>IF(ISNA(MATCH(N353,'Overlap Study'!DJ$62:DJ$157,0)),0,1)</f>
        <v>0</v>
      </c>
      <c r="R353" s="99">
        <f>IF(ISNA(MATCH(N353,'Overlap Study'!CU$62:CU$157,0)),0,1)</f>
        <v>0</v>
      </c>
      <c r="S353" s="99">
        <f>IF(ISNA(MATCH(N353,'Overlap Study'!CG$62:CG$157,0)),0,1)</f>
        <v>0</v>
      </c>
      <c r="T353" s="97">
        <f>IF(ISNA(MATCH(N353,'Overlap Study'!BU$62:BU$157,0)),0,1)</f>
        <v>0</v>
      </c>
      <c r="U353" s="97">
        <f>IF(ISNA(MATCH(N353,'Overlap Study'!BJ$62:BJ$157,0)),0,1)</f>
        <v>0</v>
      </c>
      <c r="V353" s="97">
        <f>IF(ISNA(MATCH($N353,'Overlap Study'!AZ$62:AZ$157,0)),0,1)</f>
        <v>0</v>
      </c>
      <c r="W353" s="97">
        <f>IF(ISNA(MATCH($N353,'Overlap Study'!AT$62:AT$157,0)),0,1)</f>
        <v>0</v>
      </c>
      <c r="X353" s="97">
        <f>IF(ISNA(MATCH($N353,'Overlap Study'!AN$62:AN$157,0)),0,1)</f>
        <v>0</v>
      </c>
      <c r="Y353" s="106">
        <f>IF(ISNA(MATCH($N353,'Overlap Study'!AH$62:AH$157,0)),0,1)</f>
        <v>0</v>
      </c>
      <c r="Z353" s="97">
        <f>IF(ISNA(MATCH($N353,'Overlap Study'!AB$62:AB$157,0)),0,1)</f>
        <v>0</v>
      </c>
      <c r="AA353" s="97">
        <f>IF(ISNA(MATCH($N353,'Overlap Study'!V$62:V$157,0)),0,1)</f>
        <v>0</v>
      </c>
      <c r="AB353" s="97">
        <f>IF(ISNA(MATCH($N353,'Overlap Study'!P$62:P$157,0)),0,1)</f>
        <v>0</v>
      </c>
      <c r="AC353" s="97">
        <f>IF(ISNA(MATCH($N353,'Overlap Study'!H$53:H$132,0)),0,1)</f>
        <v>0</v>
      </c>
      <c r="AD353" s="106">
        <f>IF(ISNA(MATCH($N353,'Overlap Study'!B$53:B$100,0)),0,1)</f>
        <v>0</v>
      </c>
      <c r="AF353" s="97"/>
      <c r="AH353" s="197"/>
      <c r="AI353" s="99"/>
      <c r="AJ353" s="99"/>
      <c r="AK353" s="99"/>
      <c r="AL353" s="99"/>
      <c r="AM353" s="99"/>
      <c r="AN353" s="97"/>
      <c r="AO353" s="97"/>
      <c r="AP353" s="97"/>
      <c r="AQ353" s="97"/>
      <c r="AR353" s="97"/>
      <c r="AS353" s="97"/>
      <c r="AT353" s="97"/>
      <c r="AU353" s="97"/>
      <c r="AV353" s="97"/>
      <c r="AW353" s="97"/>
      <c r="AX353" s="97"/>
      <c r="AY353" s="97"/>
    </row>
    <row r="354" spans="12:51" x14ac:dyDescent="0.2">
      <c r="L354" s="118">
        <f t="shared" si="16"/>
        <v>353</v>
      </c>
      <c r="N354" s="105">
        <v>2471</v>
      </c>
      <c r="O354" s="210">
        <f>SUM(P354:Y354)</f>
        <v>1</v>
      </c>
      <c r="P354" s="97">
        <f>IF(ISNA(MATCH(N354,'Overlap Study'!DY$62:DY$174,0)),0,1)</f>
        <v>0</v>
      </c>
      <c r="Q354" s="97">
        <f>IF(ISNA(MATCH(N354,'Overlap Study'!DJ$62:DJ$157,0)),0,1)</f>
        <v>0</v>
      </c>
      <c r="R354" s="99">
        <f>IF(ISNA(MATCH(N354,'Overlap Study'!CU$62:CU$157,0)),0,1)</f>
        <v>1</v>
      </c>
      <c r="S354" s="99">
        <f>IF(ISNA(MATCH(N354,'Overlap Study'!CG$62:CG$157,0)),0,1)</f>
        <v>0</v>
      </c>
      <c r="T354" s="97">
        <f>IF(ISNA(MATCH(N354,'Overlap Study'!BU$62:BU$157,0)),0,1)</f>
        <v>0</v>
      </c>
      <c r="U354" s="97">
        <f>IF(ISNA(MATCH(N354,'Overlap Study'!BJ$62:BJ$157,0)),0,1)</f>
        <v>0</v>
      </c>
      <c r="V354" s="97">
        <f>IF(ISNA(MATCH($N354,'Overlap Study'!AZ$62:AZ$157,0)),0,1)</f>
        <v>0</v>
      </c>
      <c r="W354" s="97">
        <f>IF(ISNA(MATCH($N354,'Overlap Study'!AT$62:AT$157,0)),0,1)</f>
        <v>0</v>
      </c>
      <c r="X354" s="97">
        <f>IF(ISNA(MATCH($N354,'Overlap Study'!AN$62:AN$157,0)),0,1)</f>
        <v>0</v>
      </c>
      <c r="Y354" s="106">
        <f>IF(ISNA(MATCH($N354,'Overlap Study'!AH$62:AH$157,0)),0,1)</f>
        <v>0</v>
      </c>
      <c r="Z354" s="97">
        <f>IF(ISNA(MATCH($N354,'Overlap Study'!AB$62:AB$157,0)),0,1)</f>
        <v>0</v>
      </c>
      <c r="AA354" s="97">
        <f>IF(ISNA(MATCH($N354,'Overlap Study'!V$62:V$157,0)),0,1)</f>
        <v>0</v>
      </c>
      <c r="AB354" s="97">
        <f>IF(ISNA(MATCH($N354,'Overlap Study'!P$62:P$157,0)),0,1)</f>
        <v>0</v>
      </c>
      <c r="AC354" s="97">
        <f>IF(ISNA(MATCH($N354,'Overlap Study'!H$53:H$132,0)),0,1)</f>
        <v>0</v>
      </c>
      <c r="AD354" s="106">
        <f>IF(ISNA(MATCH($N354,'Overlap Study'!B$53:B$100,0)),0,1)</f>
        <v>0</v>
      </c>
      <c r="AF354" s="97"/>
      <c r="AH354" s="197"/>
      <c r="AI354" s="99"/>
      <c r="AJ354" s="99"/>
      <c r="AK354" s="99"/>
      <c r="AL354" s="99"/>
      <c r="AM354" s="99"/>
      <c r="AN354" s="97"/>
      <c r="AO354" s="97"/>
      <c r="AP354" s="97"/>
      <c r="AQ354" s="97"/>
      <c r="AR354" s="97"/>
      <c r="AS354" s="97"/>
      <c r="AT354" s="97"/>
      <c r="AU354" s="97"/>
      <c r="AV354" s="97"/>
      <c r="AW354" s="97"/>
      <c r="AX354" s="97"/>
      <c r="AY354" s="97"/>
    </row>
    <row r="355" spans="12:51" x14ac:dyDescent="0.2">
      <c r="L355" s="118">
        <f t="shared" si="16"/>
        <v>354</v>
      </c>
      <c r="N355" s="105">
        <v>2485</v>
      </c>
      <c r="O355" s="210">
        <f>SUM(P355:Y355)</f>
        <v>1</v>
      </c>
      <c r="P355" s="97">
        <f>IF(ISNA(MATCH(N355,'Overlap Study'!DY$62:DY$174,0)),0,1)</f>
        <v>1</v>
      </c>
      <c r="Q355" s="97">
        <f>IF(ISNA(MATCH(N355,'Overlap Study'!DJ$62:DJ$157,0)),0,1)</f>
        <v>0</v>
      </c>
      <c r="R355" s="99">
        <f>IF(ISNA(MATCH(N355,'Overlap Study'!CU$62:CU$157,0)),0,1)</f>
        <v>0</v>
      </c>
      <c r="S355" s="99">
        <f>IF(ISNA(MATCH(N355,'Overlap Study'!CG$62:CG$157,0)),0,1)</f>
        <v>0</v>
      </c>
      <c r="T355" s="97">
        <f>IF(ISNA(MATCH(N355,'Overlap Study'!BU$62:BU$157,0)),0,1)</f>
        <v>0</v>
      </c>
      <c r="U355" s="97">
        <f>IF(ISNA(MATCH(N355,'Overlap Study'!BJ$62:BJ$157,0)),0,1)</f>
        <v>0</v>
      </c>
      <c r="V355" s="97">
        <f>IF(ISNA(MATCH($N355,'Overlap Study'!AZ$62:AZ$157,0)),0,1)</f>
        <v>0</v>
      </c>
      <c r="W355" s="97">
        <f>IF(ISNA(MATCH($N355,'Overlap Study'!AT$62:AT$157,0)),0,1)</f>
        <v>0</v>
      </c>
      <c r="X355" s="97">
        <f>IF(ISNA(MATCH($N355,'Overlap Study'!AN$62:AN$157,0)),0,1)</f>
        <v>0</v>
      </c>
      <c r="Y355" s="106">
        <f>IF(ISNA(MATCH($N355,'Overlap Study'!AH$62:AH$157,0)),0,1)</f>
        <v>0</v>
      </c>
      <c r="Z355" s="97">
        <f>IF(ISNA(MATCH($N355,'Overlap Study'!AB$62:AB$157,0)),0,1)</f>
        <v>0</v>
      </c>
      <c r="AA355" s="97">
        <f>IF(ISNA(MATCH($N355,'Overlap Study'!V$62:V$157,0)),0,1)</f>
        <v>0</v>
      </c>
      <c r="AB355" s="97">
        <f>IF(ISNA(MATCH($N355,'Overlap Study'!P$62:P$157,0)),0,1)</f>
        <v>0</v>
      </c>
      <c r="AC355" s="97">
        <f>IF(ISNA(MATCH($N355,'Overlap Study'!H$53:H$132,0)),0,1)</f>
        <v>0</v>
      </c>
      <c r="AD355" s="106">
        <f>IF(ISNA(MATCH($N355,'Overlap Study'!B$53:B$100,0)),0,1)</f>
        <v>0</v>
      </c>
      <c r="AF355" s="97"/>
      <c r="AH355" s="197"/>
      <c r="AI355" s="99"/>
      <c r="AJ355" s="99"/>
      <c r="AK355" s="99"/>
      <c r="AL355" s="99"/>
      <c r="AM355" s="99"/>
      <c r="AN355" s="97"/>
      <c r="AO355" s="97"/>
      <c r="AP355" s="97"/>
      <c r="AQ355" s="97"/>
      <c r="AR355" s="97"/>
      <c r="AS355" s="97"/>
      <c r="AT355" s="97"/>
      <c r="AU355" s="97"/>
      <c r="AV355" s="97"/>
      <c r="AW355" s="97"/>
      <c r="AX355" s="97"/>
      <c r="AY355" s="97"/>
    </row>
    <row r="356" spans="12:51" x14ac:dyDescent="0.2">
      <c r="L356" s="118">
        <f t="shared" si="16"/>
        <v>355</v>
      </c>
      <c r="N356" s="105">
        <v>2486</v>
      </c>
      <c r="O356" s="210">
        <f>SUM(P356:Y356)</f>
        <v>1</v>
      </c>
      <c r="P356" s="97">
        <f>IF(ISNA(MATCH(N356,'Overlap Study'!DY$62:DY$174,0)),0,1)</f>
        <v>1</v>
      </c>
      <c r="Q356" s="97">
        <f>IF(ISNA(MATCH(N356,'Overlap Study'!DJ$62:DJ$157,0)),0,1)</f>
        <v>0</v>
      </c>
      <c r="R356" s="99">
        <f>IF(ISNA(MATCH(N356,'Overlap Study'!CU$62:CU$157,0)),0,1)</f>
        <v>0</v>
      </c>
      <c r="S356" s="99">
        <f>IF(ISNA(MATCH(N356,'Overlap Study'!CG$62:CG$157,0)),0,1)</f>
        <v>0</v>
      </c>
      <c r="T356" s="97">
        <f>IF(ISNA(MATCH(N356,'Overlap Study'!BU$62:BU$157,0)),0,1)</f>
        <v>0</v>
      </c>
      <c r="U356" s="97">
        <f>IF(ISNA(MATCH(N356,'Overlap Study'!BJ$62:BJ$157,0)),0,1)</f>
        <v>0</v>
      </c>
      <c r="V356" s="97">
        <f>IF(ISNA(MATCH($N356,'Overlap Study'!AZ$62:AZ$157,0)),0,1)</f>
        <v>0</v>
      </c>
      <c r="W356" s="97">
        <f>IF(ISNA(MATCH($N356,'Overlap Study'!AT$62:AT$157,0)),0,1)</f>
        <v>0</v>
      </c>
      <c r="X356" s="97">
        <f>IF(ISNA(MATCH($N356,'Overlap Study'!AN$62:AN$157,0)),0,1)</f>
        <v>0</v>
      </c>
      <c r="Y356" s="106">
        <f>IF(ISNA(MATCH($N356,'Overlap Study'!AH$62:AH$157,0)),0,1)</f>
        <v>0</v>
      </c>
      <c r="Z356" s="97">
        <f>IF(ISNA(MATCH($N356,'Overlap Study'!AB$62:AB$157,0)),0,1)</f>
        <v>0</v>
      </c>
      <c r="AA356" s="97">
        <f>IF(ISNA(MATCH($N356,'Overlap Study'!V$62:V$157,0)),0,1)</f>
        <v>0</v>
      </c>
      <c r="AB356" s="97">
        <f>IF(ISNA(MATCH($N356,'Overlap Study'!P$62:P$157,0)),0,1)</f>
        <v>0</v>
      </c>
      <c r="AC356" s="97">
        <f>IF(ISNA(MATCH($N356,'Overlap Study'!H$53:H$132,0)),0,1)</f>
        <v>0</v>
      </c>
      <c r="AD356" s="106">
        <f>IF(ISNA(MATCH($N356,'Overlap Study'!B$53:B$100,0)),0,1)</f>
        <v>0</v>
      </c>
      <c r="AF356" s="97"/>
      <c r="AH356" s="197"/>
      <c r="AI356" s="99"/>
      <c r="AJ356" s="99"/>
      <c r="AK356" s="99"/>
      <c r="AL356" s="99"/>
      <c r="AM356" s="99"/>
      <c r="AN356" s="97"/>
      <c r="AO356" s="97"/>
      <c r="AP356" s="97"/>
      <c r="AQ356" s="97"/>
      <c r="AR356" s="97"/>
      <c r="AS356" s="97"/>
      <c r="AT356" s="97"/>
      <c r="AU356" s="97"/>
      <c r="AV356" s="97"/>
      <c r="AW356" s="97"/>
      <c r="AX356" s="97"/>
      <c r="AY356" s="97"/>
    </row>
    <row r="357" spans="12:51" x14ac:dyDescent="0.2">
      <c r="L357" s="118">
        <f t="shared" si="16"/>
        <v>356</v>
      </c>
      <c r="N357" s="105">
        <v>2591</v>
      </c>
      <c r="O357" s="210">
        <f>SUM(P357:Y357)</f>
        <v>1</v>
      </c>
      <c r="P357" s="97">
        <f>IF(ISNA(MATCH(N357,'Overlap Study'!DY$62:DY$174,0)),0,1)</f>
        <v>0</v>
      </c>
      <c r="Q357" s="97">
        <f>IF(ISNA(MATCH(N357,'Overlap Study'!DJ$62:DJ$157,0)),0,1)</f>
        <v>0</v>
      </c>
      <c r="R357" s="99">
        <f>IF(ISNA(MATCH(N357,'Overlap Study'!CU$62:CU$157,0)),0,1)</f>
        <v>0</v>
      </c>
      <c r="S357" s="99">
        <f>IF(ISNA(MATCH(N357,'Overlap Study'!CG$62:CG$157,0)),0,1)</f>
        <v>0</v>
      </c>
      <c r="T357" s="97">
        <f>IF(ISNA(MATCH(N357,'Overlap Study'!BU$62:BU$157,0)),0,1)</f>
        <v>0</v>
      </c>
      <c r="U357" s="97">
        <f>IF(ISNA(MATCH(N357,'Overlap Study'!BJ$62:BJ$157,0)),0,1)</f>
        <v>0</v>
      </c>
      <c r="V357" s="97">
        <f>IF(ISNA(MATCH($N357,'Overlap Study'!AZ$62:AZ$157,0)),0,1)</f>
        <v>1</v>
      </c>
      <c r="W357" s="97">
        <f>IF(ISNA(MATCH($N357,'Overlap Study'!AT$62:AT$157,0)),0,1)</f>
        <v>0</v>
      </c>
      <c r="X357" s="97">
        <f>IF(ISNA(MATCH($N357,'Overlap Study'!AN$62:AN$157,0)),0,1)</f>
        <v>0</v>
      </c>
      <c r="Y357" s="106">
        <f>IF(ISNA(MATCH($N357,'Overlap Study'!AH$62:AH$157,0)),0,1)</f>
        <v>0</v>
      </c>
      <c r="Z357" s="97">
        <f>IF(ISNA(MATCH($N357,'Overlap Study'!AB$62:AB$157,0)),0,1)</f>
        <v>0</v>
      </c>
      <c r="AA357" s="97">
        <f>IF(ISNA(MATCH($N357,'Overlap Study'!V$62:V$157,0)),0,1)</f>
        <v>0</v>
      </c>
      <c r="AB357" s="97">
        <f>IF(ISNA(MATCH($N357,'Overlap Study'!P$62:P$157,0)),0,1)</f>
        <v>0</v>
      </c>
      <c r="AC357" s="97">
        <f>IF(ISNA(MATCH($N357,'Overlap Study'!H$53:H$132,0)),0,1)</f>
        <v>0</v>
      </c>
      <c r="AD357" s="106">
        <f>IF(ISNA(MATCH($N357,'Overlap Study'!B$53:B$100,0)),0,1)</f>
        <v>0</v>
      </c>
      <c r="AH357" s="197"/>
      <c r="AI357" s="99"/>
      <c r="AJ357" s="99"/>
      <c r="AK357" s="99"/>
      <c r="AL357" s="99"/>
      <c r="AM357" s="99"/>
      <c r="AN357" s="97"/>
      <c r="AO357" s="97"/>
      <c r="AP357" s="97"/>
      <c r="AQ357" s="97"/>
      <c r="AR357" s="97"/>
      <c r="AS357" s="97"/>
      <c r="AT357" s="97"/>
      <c r="AU357" s="97"/>
      <c r="AV357" s="97"/>
      <c r="AW357" s="97"/>
      <c r="AX357" s="97"/>
      <c r="AY357" s="97"/>
    </row>
    <row r="358" spans="12:51" x14ac:dyDescent="0.2">
      <c r="L358" s="118">
        <f t="shared" si="16"/>
        <v>357</v>
      </c>
      <c r="N358" s="105">
        <v>2612</v>
      </c>
      <c r="O358" s="210">
        <f>SUM(P358:Y358)</f>
        <v>1</v>
      </c>
      <c r="P358" s="97">
        <f>IF(ISNA(MATCH(N358,'Overlap Study'!DY$62:DY$174,0)),0,1)</f>
        <v>0</v>
      </c>
      <c r="Q358" s="97">
        <f>IF(ISNA(MATCH(N358,'Overlap Study'!DJ$62:DJ$157,0)),0,1)</f>
        <v>0</v>
      </c>
      <c r="R358" s="99">
        <f>IF(ISNA(MATCH(N358,'Overlap Study'!CU$62:CU$157,0)),0,1)</f>
        <v>0</v>
      </c>
      <c r="S358" s="99">
        <f>IF(ISNA(MATCH(N358,'Overlap Study'!CG$62:CG$157,0)),0,1)</f>
        <v>0</v>
      </c>
      <c r="T358" s="97">
        <f>IF(ISNA(MATCH(N358,'Overlap Study'!BU$62:BU$157,0)),0,1)</f>
        <v>1</v>
      </c>
      <c r="U358" s="97">
        <f>IF(ISNA(MATCH(N358,'Overlap Study'!BJ$62:BJ$157,0)),0,1)</f>
        <v>0</v>
      </c>
      <c r="V358" s="97">
        <f>IF(ISNA(MATCH($N358,'Overlap Study'!AZ$62:AZ$157,0)),0,1)</f>
        <v>0</v>
      </c>
      <c r="W358" s="97">
        <f>IF(ISNA(MATCH($N358,'Overlap Study'!AT$62:AT$157,0)),0,1)</f>
        <v>0</v>
      </c>
      <c r="X358" s="97">
        <f>IF(ISNA(MATCH($N358,'Overlap Study'!AN$62:AN$157,0)),0,1)</f>
        <v>0</v>
      </c>
      <c r="Y358" s="106">
        <f>IF(ISNA(MATCH($N358,'Overlap Study'!AH$62:AH$157,0)),0,1)</f>
        <v>0</v>
      </c>
      <c r="Z358" s="97">
        <f>IF(ISNA(MATCH($N358,'Overlap Study'!AB$62:AB$157,0)),0,1)</f>
        <v>0</v>
      </c>
      <c r="AA358" s="97">
        <f>IF(ISNA(MATCH($N358,'Overlap Study'!V$62:V$157,0)),0,1)</f>
        <v>0</v>
      </c>
      <c r="AB358" s="97">
        <f>IF(ISNA(MATCH($N358,'Overlap Study'!P$62:P$157,0)),0,1)</f>
        <v>0</v>
      </c>
      <c r="AC358" s="97">
        <f>IF(ISNA(MATCH($N358,'Overlap Study'!H$53:H$132,0)),0,1)</f>
        <v>0</v>
      </c>
      <c r="AD358" s="106">
        <f>IF(ISNA(MATCH($N358,'Overlap Study'!B$53:B$100,0)),0,1)</f>
        <v>0</v>
      </c>
      <c r="AH358" s="197"/>
      <c r="AI358" s="99"/>
      <c r="AJ358" s="99"/>
      <c r="AK358" s="99"/>
      <c r="AL358" s="99"/>
      <c r="AM358" s="99"/>
      <c r="AN358" s="97"/>
      <c r="AO358" s="97"/>
      <c r="AP358" s="97"/>
      <c r="AQ358" s="97"/>
      <c r="AR358" s="97"/>
      <c r="AS358" s="97"/>
      <c r="AT358" s="97"/>
      <c r="AU358" s="97"/>
      <c r="AV358" s="97"/>
      <c r="AW358" s="97"/>
      <c r="AX358" s="97"/>
      <c r="AY358" s="97"/>
    </row>
    <row r="359" spans="12:51" x14ac:dyDescent="0.2">
      <c r="L359" s="118">
        <f t="shared" si="16"/>
        <v>358</v>
      </c>
      <c r="N359" s="107">
        <v>2619</v>
      </c>
      <c r="O359" s="210">
        <f>SUM(P359:Y359)</f>
        <v>1</v>
      </c>
      <c r="P359" s="97">
        <f>IF(ISNA(MATCH(N359,'Overlap Study'!DY$62:DY$174,0)),0,1)</f>
        <v>0</v>
      </c>
      <c r="Q359" s="97">
        <f>IF(ISNA(MATCH(N359,'Overlap Study'!DJ$62:DJ$157,0)),0,1)</f>
        <v>0</v>
      </c>
      <c r="R359" s="99">
        <f>IF(ISNA(MATCH(N359,'Overlap Study'!CU$62:CU$157,0)),0,1)</f>
        <v>0</v>
      </c>
      <c r="S359" s="99">
        <f>IF(ISNA(MATCH(N359,'Overlap Study'!CG$62:CG$157,0)),0,1)</f>
        <v>0</v>
      </c>
      <c r="T359" s="97">
        <f>IF(ISNA(MATCH(N359,'Overlap Study'!BU$62:BU$157,0)),0,1)</f>
        <v>1</v>
      </c>
      <c r="U359" s="97">
        <f>IF(ISNA(MATCH(N359,'Overlap Study'!BJ$62:BJ$157,0)),0,1)</f>
        <v>0</v>
      </c>
      <c r="V359" s="97">
        <f>IF(ISNA(MATCH($N359,'Overlap Study'!AZ$62:AZ$157,0)),0,1)</f>
        <v>0</v>
      </c>
      <c r="W359" s="97">
        <f>IF(ISNA(MATCH($N359,'Overlap Study'!AT$62:AT$157,0)),0,1)</f>
        <v>0</v>
      </c>
      <c r="X359" s="97">
        <f>IF(ISNA(MATCH($N359,'Overlap Study'!AN$62:AN$157,0)),0,1)</f>
        <v>0</v>
      </c>
      <c r="Y359" s="106">
        <f>IF(ISNA(MATCH($N359,'Overlap Study'!AH$62:AH$157,0)),0,1)</f>
        <v>0</v>
      </c>
      <c r="Z359" s="97">
        <f>IF(ISNA(MATCH($N359,'Overlap Study'!AB$62:AB$157,0)),0,1)</f>
        <v>0</v>
      </c>
      <c r="AA359" s="97">
        <f>IF(ISNA(MATCH($N359,'Overlap Study'!V$62:V$157,0)),0,1)</f>
        <v>0</v>
      </c>
      <c r="AB359" s="97">
        <f>IF(ISNA(MATCH($N359,'Overlap Study'!P$62:P$157,0)),0,1)</f>
        <v>0</v>
      </c>
      <c r="AC359" s="97">
        <f>IF(ISNA(MATCH($N359,'Overlap Study'!H$53:H$132,0)),0,1)</f>
        <v>0</v>
      </c>
      <c r="AD359" s="106">
        <f>IF(ISNA(MATCH($N359,'Overlap Study'!B$53:B$100,0)),0,1)</f>
        <v>0</v>
      </c>
      <c r="AH359" s="197"/>
      <c r="AI359" s="99"/>
      <c r="AJ359" s="99"/>
      <c r="AK359" s="99"/>
      <c r="AL359" s="99"/>
      <c r="AM359" s="99"/>
      <c r="AN359" s="97"/>
      <c r="AO359" s="97"/>
      <c r="AP359" s="97"/>
      <c r="AQ359" s="97"/>
      <c r="AR359" s="97"/>
      <c r="AS359" s="97"/>
      <c r="AT359" s="97"/>
      <c r="AU359" s="97"/>
      <c r="AV359" s="97"/>
      <c r="AW359" s="97"/>
      <c r="AX359" s="97"/>
      <c r="AY359" s="97"/>
    </row>
    <row r="360" spans="12:51" x14ac:dyDescent="0.2">
      <c r="L360" s="118">
        <f t="shared" si="16"/>
        <v>359</v>
      </c>
      <c r="N360" s="105">
        <v>2648</v>
      </c>
      <c r="O360" s="210">
        <f>SUM(P360:Y360)</f>
        <v>1</v>
      </c>
      <c r="P360" s="97">
        <f>IF(ISNA(MATCH(N360,'Overlap Study'!DY$62:DY$174,0)),0,1)</f>
        <v>0</v>
      </c>
      <c r="Q360" s="97">
        <f>IF(ISNA(MATCH(N360,'Overlap Study'!DJ$62:DJ$157,0)),0,1)</f>
        <v>0</v>
      </c>
      <c r="R360" s="99">
        <f>IF(ISNA(MATCH(N360,'Overlap Study'!CU$62:CU$157,0)),0,1)</f>
        <v>1</v>
      </c>
      <c r="S360" s="99">
        <f>IF(ISNA(MATCH(N360,'Overlap Study'!CG$62:CG$157,0)),0,1)</f>
        <v>0</v>
      </c>
      <c r="T360" s="97">
        <f>IF(ISNA(MATCH(N360,'Overlap Study'!BU$62:BU$157,0)),0,1)</f>
        <v>0</v>
      </c>
      <c r="U360" s="97">
        <f>IF(ISNA(MATCH(N360,'Overlap Study'!BJ$62:BJ$157,0)),0,1)</f>
        <v>0</v>
      </c>
      <c r="V360" s="97">
        <f>IF(ISNA(MATCH($N360,'Overlap Study'!AZ$62:AZ$157,0)),0,1)</f>
        <v>0</v>
      </c>
      <c r="W360" s="97">
        <f>IF(ISNA(MATCH($N360,'Overlap Study'!AT$62:AT$157,0)),0,1)</f>
        <v>0</v>
      </c>
      <c r="X360" s="97">
        <f>IF(ISNA(MATCH($N360,'Overlap Study'!AN$62:AN$157,0)),0,1)</f>
        <v>0</v>
      </c>
      <c r="Y360" s="106">
        <f>IF(ISNA(MATCH($N360,'Overlap Study'!AH$62:AH$157,0)),0,1)</f>
        <v>0</v>
      </c>
      <c r="Z360" s="97">
        <f>IF(ISNA(MATCH($N360,'Overlap Study'!AB$62:AB$157,0)),0,1)</f>
        <v>0</v>
      </c>
      <c r="AA360" s="97">
        <f>IF(ISNA(MATCH($N360,'Overlap Study'!V$62:V$157,0)),0,1)</f>
        <v>0</v>
      </c>
      <c r="AB360" s="97">
        <f>IF(ISNA(MATCH($N360,'Overlap Study'!P$62:P$157,0)),0,1)</f>
        <v>0</v>
      </c>
      <c r="AC360" s="97">
        <f>IF(ISNA(MATCH($N360,'Overlap Study'!H$53:H$132,0)),0,1)</f>
        <v>0</v>
      </c>
      <c r="AD360" s="106">
        <f>IF(ISNA(MATCH($N360,'Overlap Study'!B$53:B$100,0)),0,1)</f>
        <v>0</v>
      </c>
      <c r="AH360" s="197"/>
      <c r="AI360" s="99"/>
      <c r="AJ360" s="99"/>
      <c r="AK360" s="99"/>
      <c r="AL360" s="99"/>
      <c r="AM360" s="99"/>
      <c r="AN360" s="97"/>
      <c r="AO360" s="97"/>
      <c r="AP360" s="97"/>
      <c r="AQ360" s="97"/>
      <c r="AR360" s="97"/>
      <c r="AS360" s="97"/>
      <c r="AT360" s="97"/>
      <c r="AU360" s="97"/>
      <c r="AV360" s="97"/>
      <c r="AW360" s="97"/>
      <c r="AX360" s="97"/>
      <c r="AY360" s="97"/>
    </row>
    <row r="361" spans="12:51" x14ac:dyDescent="0.2">
      <c r="L361" s="118">
        <f t="shared" si="16"/>
        <v>360</v>
      </c>
      <c r="N361" s="105">
        <v>2751</v>
      </c>
      <c r="O361" s="210">
        <f>SUM(P361:Y361)</f>
        <v>1</v>
      </c>
      <c r="P361" s="97">
        <f>IF(ISNA(MATCH(N361,'Overlap Study'!DY$62:DY$174,0)),0,1)</f>
        <v>0</v>
      </c>
      <c r="Q361" s="97">
        <f>IF(ISNA(MATCH(N361,'Overlap Study'!DJ$62:DJ$157,0)),0,1)</f>
        <v>0</v>
      </c>
      <c r="R361" s="99">
        <f>IF(ISNA(MATCH(N361,'Overlap Study'!CU$62:CU$157,0)),0,1)</f>
        <v>0</v>
      </c>
      <c r="S361" s="99">
        <f>IF(ISNA(MATCH(N361,'Overlap Study'!CG$62:CG$157,0)),0,1)</f>
        <v>1</v>
      </c>
      <c r="T361" s="97">
        <f>IF(ISNA(MATCH(N361,'Overlap Study'!BU$62:BU$157,0)),0,1)</f>
        <v>0</v>
      </c>
      <c r="U361" s="97">
        <f>IF(ISNA(MATCH(N361,'Overlap Study'!BJ$62:BJ$157,0)),0,1)</f>
        <v>0</v>
      </c>
      <c r="V361" s="97">
        <f>IF(ISNA(MATCH($N361,'Overlap Study'!AZ$62:AZ$157,0)),0,1)</f>
        <v>0</v>
      </c>
      <c r="W361" s="97">
        <f>IF(ISNA(MATCH($N361,'Overlap Study'!AT$62:AT$157,0)),0,1)</f>
        <v>0</v>
      </c>
      <c r="X361" s="97">
        <f>IF(ISNA(MATCH($N361,'Overlap Study'!AN$62:AN$157,0)),0,1)</f>
        <v>0</v>
      </c>
      <c r="Y361" s="106">
        <f>IF(ISNA(MATCH($N361,'Overlap Study'!AH$62:AH$157,0)),0,1)</f>
        <v>0</v>
      </c>
      <c r="Z361" s="97">
        <f>IF(ISNA(MATCH($N361,'Overlap Study'!AB$62:AB$157,0)),0,1)</f>
        <v>0</v>
      </c>
      <c r="AA361" s="97">
        <f>IF(ISNA(MATCH($N361,'Overlap Study'!V$62:V$157,0)),0,1)</f>
        <v>0</v>
      </c>
      <c r="AB361" s="97">
        <f>IF(ISNA(MATCH($N361,'Overlap Study'!P$62:P$157,0)),0,1)</f>
        <v>0</v>
      </c>
      <c r="AC361" s="97">
        <f>IF(ISNA(MATCH($N361,'Overlap Study'!H$53:H$132,0)),0,1)</f>
        <v>0</v>
      </c>
      <c r="AD361" s="106">
        <f>IF(ISNA(MATCH($N361,'Overlap Study'!B$53:B$100,0)),0,1)</f>
        <v>0</v>
      </c>
      <c r="AH361" s="197"/>
      <c r="AI361" s="99"/>
      <c r="AJ361" s="99"/>
      <c r="AK361" s="99"/>
      <c r="AL361" s="99"/>
      <c r="AM361" s="99"/>
      <c r="AN361" s="97"/>
      <c r="AO361" s="97"/>
      <c r="AP361" s="97"/>
      <c r="AQ361" s="97"/>
      <c r="AR361" s="97"/>
      <c r="AS361" s="97"/>
      <c r="AT361" s="97"/>
      <c r="AU361" s="97"/>
      <c r="AV361" s="97"/>
      <c r="AW361" s="97"/>
      <c r="AX361" s="97"/>
      <c r="AY361" s="97"/>
    </row>
    <row r="362" spans="12:51" x14ac:dyDescent="0.2">
      <c r="L362" s="118">
        <f t="shared" si="16"/>
        <v>361</v>
      </c>
      <c r="N362" s="105">
        <v>2753</v>
      </c>
      <c r="O362" s="210">
        <f>SUM(P362:Y362)</f>
        <v>1</v>
      </c>
      <c r="P362" s="97">
        <f>IF(ISNA(MATCH(N362,'Overlap Study'!DY$62:DY$174,0)),0,1)</f>
        <v>0</v>
      </c>
      <c r="Q362" s="97">
        <f>IF(ISNA(MATCH(N362,'Overlap Study'!DJ$62:DJ$157,0)),0,1)</f>
        <v>0</v>
      </c>
      <c r="R362" s="99">
        <f>IF(ISNA(MATCH(N362,'Overlap Study'!CU$62:CU$157,0)),0,1)</f>
        <v>0</v>
      </c>
      <c r="S362" s="99">
        <f>IF(ISNA(MATCH(N362,'Overlap Study'!CG$62:CG$157,0)),0,1)</f>
        <v>0</v>
      </c>
      <c r="T362" s="97">
        <f>IF(ISNA(MATCH(N362,'Overlap Study'!BU$62:BU$157,0)),0,1)</f>
        <v>0</v>
      </c>
      <c r="U362" s="97">
        <f>IF(ISNA(MATCH(N362,'Overlap Study'!BJ$62:BJ$157,0)),0,1)</f>
        <v>1</v>
      </c>
      <c r="V362" s="97">
        <f>IF(ISNA(MATCH($N362,'Overlap Study'!AZ$62:AZ$157,0)),0,1)</f>
        <v>0</v>
      </c>
      <c r="W362" s="97">
        <f>IF(ISNA(MATCH($N362,'Overlap Study'!AT$62:AT$157,0)),0,1)</f>
        <v>0</v>
      </c>
      <c r="X362" s="97">
        <f>IF(ISNA(MATCH($N362,'Overlap Study'!AN$62:AN$157,0)),0,1)</f>
        <v>0</v>
      </c>
      <c r="Y362" s="106">
        <f>IF(ISNA(MATCH($N362,'Overlap Study'!AH$62:AH$157,0)),0,1)</f>
        <v>0</v>
      </c>
      <c r="Z362" s="97">
        <f>IF(ISNA(MATCH($N362,'Overlap Study'!AB$62:AB$157,0)),0,1)</f>
        <v>0</v>
      </c>
      <c r="AA362" s="97">
        <f>IF(ISNA(MATCH($N362,'Overlap Study'!V$62:V$157,0)),0,1)</f>
        <v>0</v>
      </c>
      <c r="AB362" s="97">
        <f>IF(ISNA(MATCH($N362,'Overlap Study'!P$62:P$157,0)),0,1)</f>
        <v>0</v>
      </c>
      <c r="AC362" s="97">
        <f>IF(ISNA(MATCH($N362,'Overlap Study'!H$53:H$132,0)),0,1)</f>
        <v>0</v>
      </c>
      <c r="AD362" s="106">
        <f>IF(ISNA(MATCH($N362,'Overlap Study'!B$53:B$100,0)),0,1)</f>
        <v>0</v>
      </c>
      <c r="AH362" s="197"/>
      <c r="AI362" s="99"/>
      <c r="AJ362" s="99"/>
      <c r="AK362" s="99"/>
      <c r="AL362" s="99"/>
      <c r="AM362" s="99"/>
      <c r="AN362" s="97"/>
      <c r="AO362" s="97"/>
      <c r="AP362" s="97"/>
      <c r="AQ362" s="97"/>
      <c r="AR362" s="97"/>
      <c r="AS362" s="97"/>
      <c r="AT362" s="97"/>
      <c r="AU362" s="97"/>
      <c r="AV362" s="97"/>
      <c r="AW362" s="97"/>
      <c r="AX362" s="97"/>
      <c r="AY362" s="97"/>
    </row>
    <row r="363" spans="12:51" x14ac:dyDescent="0.2">
      <c r="L363" s="118">
        <f t="shared" si="16"/>
        <v>362</v>
      </c>
      <c r="N363" s="105">
        <v>2757</v>
      </c>
      <c r="O363" s="210">
        <f>SUM(P363:Y363)</f>
        <v>1</v>
      </c>
      <c r="P363" s="97">
        <f>IF(ISNA(MATCH(N363,'Overlap Study'!DY$62:DY$174,0)),0,1)</f>
        <v>0</v>
      </c>
      <c r="Q363" s="97">
        <f>IF(ISNA(MATCH(N363,'Overlap Study'!DJ$62:DJ$157,0)),0,1)</f>
        <v>0</v>
      </c>
      <c r="R363" s="99">
        <f>IF(ISNA(MATCH(N363,'Overlap Study'!CU$62:CU$157,0)),0,1)</f>
        <v>0</v>
      </c>
      <c r="S363" s="99">
        <f>IF(ISNA(MATCH(N363,'Overlap Study'!CG$62:CG$157,0)),0,1)</f>
        <v>0</v>
      </c>
      <c r="T363" s="97">
        <f>IF(ISNA(MATCH(N363,'Overlap Study'!BU$62:BU$157,0)),0,1)</f>
        <v>1</v>
      </c>
      <c r="U363" s="97">
        <f>IF(ISNA(MATCH(N363,'Overlap Study'!BJ$62:BJ$157,0)),0,1)</f>
        <v>0</v>
      </c>
      <c r="V363" s="97">
        <f>IF(ISNA(MATCH($N363,'Overlap Study'!AZ$62:AZ$157,0)),0,1)</f>
        <v>0</v>
      </c>
      <c r="W363" s="97">
        <f>IF(ISNA(MATCH($N363,'Overlap Study'!AT$62:AT$157,0)),0,1)</f>
        <v>0</v>
      </c>
      <c r="X363" s="97">
        <f>IF(ISNA(MATCH($N363,'Overlap Study'!AN$62:AN$157,0)),0,1)</f>
        <v>0</v>
      </c>
      <c r="Y363" s="106">
        <f>IF(ISNA(MATCH($N363,'Overlap Study'!AH$62:AH$157,0)),0,1)</f>
        <v>0</v>
      </c>
      <c r="Z363" s="97">
        <f>IF(ISNA(MATCH($N363,'Overlap Study'!AB$62:AB$157,0)),0,1)</f>
        <v>0</v>
      </c>
      <c r="AA363" s="97">
        <f>IF(ISNA(MATCH($N363,'Overlap Study'!V$62:V$157,0)),0,1)</f>
        <v>0</v>
      </c>
      <c r="AB363" s="97">
        <f>IF(ISNA(MATCH($N363,'Overlap Study'!P$62:P$157,0)),0,1)</f>
        <v>0</v>
      </c>
      <c r="AC363" s="97">
        <f>IF(ISNA(MATCH($N363,'Overlap Study'!H$53:H$132,0)),0,1)</f>
        <v>0</v>
      </c>
      <c r="AD363" s="106">
        <f>IF(ISNA(MATCH($N363,'Overlap Study'!B$53:B$100,0)),0,1)</f>
        <v>0</v>
      </c>
      <c r="AH363" s="197"/>
      <c r="AI363" s="99"/>
      <c r="AJ363" s="99"/>
      <c r="AK363" s="99"/>
      <c r="AL363" s="99"/>
      <c r="AM363" s="99"/>
      <c r="AN363" s="97"/>
      <c r="AO363" s="97"/>
      <c r="AP363" s="97"/>
      <c r="AQ363" s="97"/>
      <c r="AR363" s="97"/>
      <c r="AS363" s="97"/>
      <c r="AT363" s="97"/>
      <c r="AU363" s="97"/>
      <c r="AV363" s="97"/>
      <c r="AW363" s="97"/>
      <c r="AX363" s="97"/>
      <c r="AY363" s="97"/>
    </row>
    <row r="364" spans="12:51" x14ac:dyDescent="0.2">
      <c r="L364" s="118">
        <f t="shared" si="16"/>
        <v>363</v>
      </c>
      <c r="N364" s="105">
        <v>2771</v>
      </c>
      <c r="O364" s="210">
        <f>SUM(P364:Y364)</f>
        <v>1</v>
      </c>
      <c r="P364" s="97">
        <f>IF(ISNA(MATCH(N364,'Overlap Study'!DY$62:DY$174,0)),0,1)</f>
        <v>0</v>
      </c>
      <c r="Q364" s="97">
        <f>IF(ISNA(MATCH(N364,'Overlap Study'!DJ$62:DJ$157,0)),0,1)</f>
        <v>0</v>
      </c>
      <c r="R364" s="99">
        <f>IF(ISNA(MATCH(N364,'Overlap Study'!CU$62:CU$157,0)),0,1)</f>
        <v>0</v>
      </c>
      <c r="S364" s="99">
        <f>IF(ISNA(MATCH(N364,'Overlap Study'!CG$62:CG$157,0)),0,1)</f>
        <v>0</v>
      </c>
      <c r="T364" s="97">
        <f>IF(ISNA(MATCH(N364,'Overlap Study'!BU$62:BU$157,0)),0,1)</f>
        <v>0</v>
      </c>
      <c r="U364" s="97">
        <f>IF(ISNA(MATCH(N364,'Overlap Study'!BJ$62:BJ$157,0)),0,1)</f>
        <v>1</v>
      </c>
      <c r="V364" s="97">
        <f>IF(ISNA(MATCH($N364,'Overlap Study'!AZ$62:AZ$157,0)),0,1)</f>
        <v>0</v>
      </c>
      <c r="W364" s="97">
        <f>IF(ISNA(MATCH($N364,'Overlap Study'!AT$62:AT$157,0)),0,1)</f>
        <v>0</v>
      </c>
      <c r="X364" s="97">
        <f>IF(ISNA(MATCH($N364,'Overlap Study'!AN$62:AN$157,0)),0,1)</f>
        <v>0</v>
      </c>
      <c r="Y364" s="106">
        <f>IF(ISNA(MATCH($N364,'Overlap Study'!AH$62:AH$157,0)),0,1)</f>
        <v>0</v>
      </c>
      <c r="Z364" s="97">
        <f>IF(ISNA(MATCH($N364,'Overlap Study'!AB$62:AB$157,0)),0,1)</f>
        <v>0</v>
      </c>
      <c r="AA364" s="97">
        <f>IF(ISNA(MATCH($N364,'Overlap Study'!V$62:V$157,0)),0,1)</f>
        <v>0</v>
      </c>
      <c r="AB364" s="97">
        <f>IF(ISNA(MATCH($N364,'Overlap Study'!P$62:P$157,0)),0,1)</f>
        <v>0</v>
      </c>
      <c r="AC364" s="97">
        <f>IF(ISNA(MATCH($N364,'Overlap Study'!H$53:H$132,0)),0,1)</f>
        <v>0</v>
      </c>
      <c r="AD364" s="106">
        <f>IF(ISNA(MATCH($N364,'Overlap Study'!B$53:B$100,0)),0,1)</f>
        <v>0</v>
      </c>
      <c r="AH364" s="197"/>
      <c r="AI364" s="99"/>
      <c r="AJ364" s="99"/>
      <c r="AK364" s="99"/>
      <c r="AL364" s="99"/>
      <c r="AM364" s="99"/>
      <c r="AN364" s="97"/>
      <c r="AO364" s="97"/>
      <c r="AP364" s="97"/>
      <c r="AQ364" s="97"/>
      <c r="AR364" s="97"/>
      <c r="AS364" s="97"/>
      <c r="AT364" s="97"/>
      <c r="AU364" s="97"/>
      <c r="AV364" s="97"/>
      <c r="AW364" s="97"/>
      <c r="AX364" s="97"/>
      <c r="AY364" s="97"/>
    </row>
    <row r="365" spans="12:51" x14ac:dyDescent="0.2">
      <c r="L365" s="118">
        <f t="shared" si="16"/>
        <v>364</v>
      </c>
      <c r="N365" s="105">
        <v>2834</v>
      </c>
      <c r="O365" s="210">
        <f>SUM(P365:Y365)</f>
        <v>1</v>
      </c>
      <c r="P365" s="97">
        <f>IF(ISNA(MATCH(N365,'Overlap Study'!DY$62:DY$174,0)),0,1)</f>
        <v>0</v>
      </c>
      <c r="Q365" s="97">
        <f>IF(ISNA(MATCH(N365,'Overlap Study'!DJ$62:DJ$157,0)),0,1)</f>
        <v>0</v>
      </c>
      <c r="R365" s="99">
        <f>IF(ISNA(MATCH(N365,'Overlap Study'!CU$62:CU$157,0)),0,1)</f>
        <v>1</v>
      </c>
      <c r="S365" s="99">
        <f>IF(ISNA(MATCH(N365,'Overlap Study'!CG$62:CG$157,0)),0,1)</f>
        <v>0</v>
      </c>
      <c r="T365" s="97">
        <f>IF(ISNA(MATCH(N365,'Overlap Study'!BU$62:BU$157,0)),0,1)</f>
        <v>0</v>
      </c>
      <c r="U365" s="97">
        <f>IF(ISNA(MATCH(N365,'Overlap Study'!BJ$62:BJ$157,0)),0,1)</f>
        <v>0</v>
      </c>
      <c r="V365" s="97">
        <f>IF(ISNA(MATCH($N365,'Overlap Study'!AZ$62:AZ$157,0)),0,1)</f>
        <v>0</v>
      </c>
      <c r="W365" s="97">
        <f>IF(ISNA(MATCH($N365,'Overlap Study'!AT$62:AT$157,0)),0,1)</f>
        <v>0</v>
      </c>
      <c r="X365" s="97">
        <f>IF(ISNA(MATCH($N365,'Overlap Study'!AN$62:AN$157,0)),0,1)</f>
        <v>0</v>
      </c>
      <c r="Y365" s="106">
        <f>IF(ISNA(MATCH($N365,'Overlap Study'!AH$62:AH$157,0)),0,1)</f>
        <v>0</v>
      </c>
      <c r="Z365" s="97">
        <f>IF(ISNA(MATCH($N365,'Overlap Study'!AB$62:AB$157,0)),0,1)</f>
        <v>0</v>
      </c>
      <c r="AA365" s="97">
        <f>IF(ISNA(MATCH($N365,'Overlap Study'!V$62:V$157,0)),0,1)</f>
        <v>0</v>
      </c>
      <c r="AB365" s="97">
        <f>IF(ISNA(MATCH($N365,'Overlap Study'!P$62:P$157,0)),0,1)</f>
        <v>0</v>
      </c>
      <c r="AC365" s="97">
        <f>IF(ISNA(MATCH($N365,'Overlap Study'!H$53:H$132,0)),0,1)</f>
        <v>0</v>
      </c>
      <c r="AD365" s="106">
        <f>IF(ISNA(MATCH($N365,'Overlap Study'!B$53:B$100,0)),0,1)</f>
        <v>0</v>
      </c>
      <c r="AH365" s="197"/>
      <c r="AI365" s="99"/>
      <c r="AJ365" s="99"/>
      <c r="AK365" s="99"/>
      <c r="AL365" s="99"/>
      <c r="AM365" s="99"/>
      <c r="AN365" s="97"/>
      <c r="AO365" s="97"/>
      <c r="AP365" s="97"/>
      <c r="AQ365" s="97"/>
      <c r="AR365" s="97"/>
      <c r="AS365" s="97"/>
      <c r="AT365" s="97"/>
      <c r="AU365" s="97"/>
      <c r="AV365" s="97"/>
      <c r="AW365" s="97"/>
      <c r="AX365" s="97"/>
      <c r="AY365" s="97"/>
    </row>
    <row r="366" spans="12:51" x14ac:dyDescent="0.2">
      <c r="L366" s="118">
        <f t="shared" si="16"/>
        <v>365</v>
      </c>
      <c r="N366" s="107">
        <v>2848</v>
      </c>
      <c r="O366" s="210">
        <f>SUM(P366:Y366)</f>
        <v>1</v>
      </c>
      <c r="P366" s="97">
        <f>IF(ISNA(MATCH(N366,'Overlap Study'!DY$62:DY$174,0)),0,1)</f>
        <v>1</v>
      </c>
      <c r="Q366" s="97">
        <f>IF(ISNA(MATCH(N366,'Overlap Study'!DJ$62:DJ$157,0)),0,1)</f>
        <v>0</v>
      </c>
      <c r="R366" s="99">
        <f>IF(ISNA(MATCH(N366,'Overlap Study'!CU$62:CU$157,0)),0,1)</f>
        <v>0</v>
      </c>
      <c r="S366" s="99">
        <f>IF(ISNA(MATCH(N366,'Overlap Study'!CG$62:CG$157,0)),0,1)</f>
        <v>0</v>
      </c>
      <c r="T366" s="97">
        <f>IF(ISNA(MATCH(N366,'Overlap Study'!BU$62:BU$157,0)),0,1)</f>
        <v>0</v>
      </c>
      <c r="U366" s="97">
        <f>IF(ISNA(MATCH(N366,'Overlap Study'!BJ$62:BJ$157,0)),0,1)</f>
        <v>0</v>
      </c>
      <c r="V366" s="97">
        <f>IF(ISNA(MATCH($N366,'Overlap Study'!AZ$62:AZ$157,0)),0,1)</f>
        <v>0</v>
      </c>
      <c r="W366" s="97">
        <f>IF(ISNA(MATCH($N366,'Overlap Study'!AT$62:AT$157,0)),0,1)</f>
        <v>0</v>
      </c>
      <c r="X366" s="97">
        <f>IF(ISNA(MATCH($N366,'Overlap Study'!AN$62:AN$157,0)),0,1)</f>
        <v>0</v>
      </c>
      <c r="Y366" s="106">
        <f>IF(ISNA(MATCH($N366,'Overlap Study'!AH$62:AH$157,0)),0,1)</f>
        <v>0</v>
      </c>
      <c r="Z366" s="97">
        <f>IF(ISNA(MATCH($N366,'Overlap Study'!AB$62:AB$157,0)),0,1)</f>
        <v>0</v>
      </c>
      <c r="AA366" s="97">
        <f>IF(ISNA(MATCH($N366,'Overlap Study'!V$62:V$157,0)),0,1)</f>
        <v>0</v>
      </c>
      <c r="AB366" s="97">
        <f>IF(ISNA(MATCH($N366,'Overlap Study'!P$62:P$157,0)),0,1)</f>
        <v>0</v>
      </c>
      <c r="AC366" s="97">
        <f>IF(ISNA(MATCH($N366,'Overlap Study'!H$53:H$132,0)),0,1)</f>
        <v>0</v>
      </c>
      <c r="AD366" s="106">
        <f>IF(ISNA(MATCH($N366,'Overlap Study'!B$53:B$100,0)),0,1)</f>
        <v>0</v>
      </c>
      <c r="AH366" s="197"/>
      <c r="AI366" s="99"/>
      <c r="AJ366" s="99"/>
      <c r="AK366" s="99"/>
      <c r="AL366" s="99"/>
      <c r="AM366" s="99"/>
      <c r="AN366" s="97"/>
      <c r="AO366" s="97"/>
      <c r="AP366" s="97"/>
      <c r="AQ366" s="97"/>
      <c r="AR366" s="97"/>
      <c r="AS366" s="97"/>
      <c r="AT366" s="97"/>
      <c r="AU366" s="97"/>
      <c r="AV366" s="97"/>
      <c r="AW366" s="97"/>
      <c r="AX366" s="97"/>
      <c r="AY366" s="97"/>
    </row>
    <row r="367" spans="12:51" x14ac:dyDescent="0.2">
      <c r="L367" s="118">
        <f t="shared" si="16"/>
        <v>366</v>
      </c>
      <c r="N367" s="105">
        <v>2851</v>
      </c>
      <c r="O367" s="210">
        <f>SUM(P367:Y367)</f>
        <v>1</v>
      </c>
      <c r="P367" s="97">
        <f>IF(ISNA(MATCH(N367,'Overlap Study'!DY$62:DY$174,0)),0,1)</f>
        <v>0</v>
      </c>
      <c r="Q367" s="97">
        <f>IF(ISNA(MATCH(N367,'Overlap Study'!DJ$62:DJ$157,0)),0,1)</f>
        <v>0</v>
      </c>
      <c r="R367" s="99">
        <f>IF(ISNA(MATCH(N367,'Overlap Study'!CU$62:CU$157,0)),0,1)</f>
        <v>1</v>
      </c>
      <c r="S367" s="99">
        <f>IF(ISNA(MATCH(N367,'Overlap Study'!CG$62:CG$157,0)),0,1)</f>
        <v>0</v>
      </c>
      <c r="T367" s="97">
        <f>IF(ISNA(MATCH(N367,'Overlap Study'!BU$62:BU$157,0)),0,1)</f>
        <v>0</v>
      </c>
      <c r="U367" s="97">
        <f>IF(ISNA(MATCH(N367,'Overlap Study'!BJ$62:BJ$157,0)),0,1)</f>
        <v>0</v>
      </c>
      <c r="V367" s="97">
        <f>IF(ISNA(MATCH($N367,'Overlap Study'!AZ$62:AZ$157,0)),0,1)</f>
        <v>0</v>
      </c>
      <c r="W367" s="97">
        <f>IF(ISNA(MATCH($N367,'Overlap Study'!AT$62:AT$157,0)),0,1)</f>
        <v>0</v>
      </c>
      <c r="X367" s="97">
        <f>IF(ISNA(MATCH($N367,'Overlap Study'!AN$62:AN$157,0)),0,1)</f>
        <v>0</v>
      </c>
      <c r="Y367" s="106">
        <f>IF(ISNA(MATCH($N367,'Overlap Study'!AH$62:AH$157,0)),0,1)</f>
        <v>0</v>
      </c>
      <c r="Z367" s="97">
        <f>IF(ISNA(MATCH($N367,'Overlap Study'!AB$62:AB$157,0)),0,1)</f>
        <v>0</v>
      </c>
      <c r="AA367" s="97">
        <f>IF(ISNA(MATCH($N367,'Overlap Study'!V$62:V$157,0)),0,1)</f>
        <v>0</v>
      </c>
      <c r="AB367" s="97">
        <f>IF(ISNA(MATCH($N367,'Overlap Study'!P$62:P$157,0)),0,1)</f>
        <v>0</v>
      </c>
      <c r="AC367" s="97">
        <f>IF(ISNA(MATCH($N367,'Overlap Study'!H$53:H$132,0)),0,1)</f>
        <v>0</v>
      </c>
      <c r="AD367" s="106">
        <f>IF(ISNA(MATCH($N367,'Overlap Study'!B$53:B$100,0)),0,1)</f>
        <v>0</v>
      </c>
      <c r="AH367" s="197"/>
      <c r="AI367" s="99"/>
      <c r="AJ367" s="99"/>
      <c r="AK367" s="99"/>
      <c r="AL367" s="99"/>
      <c r="AM367" s="99"/>
      <c r="AN367" s="97"/>
      <c r="AO367" s="97"/>
      <c r="AP367" s="97"/>
      <c r="AQ367" s="97"/>
      <c r="AR367" s="97"/>
      <c r="AS367" s="97"/>
      <c r="AT367" s="97"/>
      <c r="AU367" s="97"/>
      <c r="AV367" s="97"/>
      <c r="AW367" s="97"/>
      <c r="AX367" s="97"/>
      <c r="AY367" s="97"/>
    </row>
    <row r="368" spans="12:51" x14ac:dyDescent="0.2">
      <c r="L368" s="118">
        <f t="shared" si="16"/>
        <v>367</v>
      </c>
      <c r="N368" s="204">
        <v>2854</v>
      </c>
      <c r="O368" s="210">
        <f>SUM(P368:Y368)</f>
        <v>1</v>
      </c>
      <c r="P368" s="97">
        <f>IF(ISNA(MATCH(N368,'Overlap Study'!DY$62:DY$174,0)),0,1)</f>
        <v>0</v>
      </c>
      <c r="Q368" s="97">
        <f>IF(ISNA(MATCH(N368,'Overlap Study'!DJ$62:DJ$157,0)),0,1)</f>
        <v>0</v>
      </c>
      <c r="R368" s="99">
        <f>IF(ISNA(MATCH(N368,'Overlap Study'!CU$62:CU$157,0)),0,1)</f>
        <v>0</v>
      </c>
      <c r="S368" s="99">
        <f>IF(ISNA(MATCH(N368,'Overlap Study'!CG$62:CG$157,0)),0,1)</f>
        <v>0</v>
      </c>
      <c r="T368" s="97">
        <f>IF(ISNA(MATCH(N368,'Overlap Study'!BU$62:BU$157,0)),0,1)</f>
        <v>1</v>
      </c>
      <c r="U368" s="97">
        <f>IF(ISNA(MATCH(N368,'Overlap Study'!BJ$62:BJ$157,0)),0,1)</f>
        <v>0</v>
      </c>
      <c r="V368" s="97">
        <f>IF(ISNA(MATCH($N368,'Overlap Study'!AZ$62:AZ$157,0)),0,1)</f>
        <v>0</v>
      </c>
      <c r="W368" s="97">
        <f>IF(ISNA(MATCH($N368,'Overlap Study'!AT$62:AT$157,0)),0,1)</f>
        <v>0</v>
      </c>
      <c r="X368" s="97">
        <f>IF(ISNA(MATCH($N368,'Overlap Study'!AN$62:AN$157,0)),0,1)</f>
        <v>0</v>
      </c>
      <c r="Y368" s="106">
        <f>IF(ISNA(MATCH($N368,'Overlap Study'!AH$62:AH$157,0)),0,1)</f>
        <v>0</v>
      </c>
      <c r="Z368" s="97">
        <f>IF(ISNA(MATCH($N368,'Overlap Study'!AB$62:AB$157,0)),0,1)</f>
        <v>0</v>
      </c>
      <c r="AA368" s="97">
        <f>IF(ISNA(MATCH($N368,'Overlap Study'!V$62:V$157,0)),0,1)</f>
        <v>0</v>
      </c>
      <c r="AB368" s="97">
        <f>IF(ISNA(MATCH($N368,'Overlap Study'!P$62:P$157,0)),0,1)</f>
        <v>0</v>
      </c>
      <c r="AC368" s="97">
        <f>IF(ISNA(MATCH($N368,'Overlap Study'!H$53:H$132,0)),0,1)</f>
        <v>0</v>
      </c>
      <c r="AD368" s="106">
        <f>IF(ISNA(MATCH($N368,'Overlap Study'!B$53:B$100,0)),0,1)</f>
        <v>0</v>
      </c>
      <c r="AH368" s="197"/>
      <c r="AI368" s="99"/>
      <c r="AJ368" s="99"/>
      <c r="AK368" s="99"/>
      <c r="AL368" s="99"/>
      <c r="AM368" s="99"/>
      <c r="AN368" s="97"/>
      <c r="AO368" s="97"/>
      <c r="AP368" s="97"/>
      <c r="AQ368" s="97"/>
      <c r="AR368" s="97"/>
      <c r="AS368" s="97"/>
      <c r="AT368" s="97"/>
      <c r="AU368" s="97"/>
      <c r="AV368" s="97"/>
      <c r="AW368" s="97"/>
      <c r="AX368" s="97"/>
      <c r="AY368" s="97"/>
    </row>
    <row r="369" spans="12:51" x14ac:dyDescent="0.2">
      <c r="L369" s="118">
        <f t="shared" si="16"/>
        <v>368</v>
      </c>
      <c r="N369" s="105">
        <v>2907</v>
      </c>
      <c r="O369" s="210">
        <f>SUM(P369:Y369)</f>
        <v>1</v>
      </c>
      <c r="P369" s="97">
        <f>IF(ISNA(MATCH(N369,'Overlap Study'!DY$62:DY$174,0)),0,1)</f>
        <v>1</v>
      </c>
      <c r="Q369" s="97">
        <f>IF(ISNA(MATCH(N369,'Overlap Study'!DJ$62:DJ$157,0)),0,1)</f>
        <v>0</v>
      </c>
      <c r="R369" s="99">
        <f>IF(ISNA(MATCH(N369,'Overlap Study'!CU$62:CU$157,0)),0,1)</f>
        <v>0</v>
      </c>
      <c r="S369" s="99">
        <f>IF(ISNA(MATCH(N369,'Overlap Study'!CG$62:CG$157,0)),0,1)</f>
        <v>0</v>
      </c>
      <c r="T369" s="97">
        <f>IF(ISNA(MATCH(N369,'Overlap Study'!BU$62:BU$157,0)),0,1)</f>
        <v>0</v>
      </c>
      <c r="U369" s="97">
        <f>IF(ISNA(MATCH(N369,'Overlap Study'!BJ$62:BJ$157,0)),0,1)</f>
        <v>0</v>
      </c>
      <c r="V369" s="97">
        <f>IF(ISNA(MATCH($N369,'Overlap Study'!AZ$62:AZ$157,0)),0,1)</f>
        <v>0</v>
      </c>
      <c r="W369" s="97">
        <f>IF(ISNA(MATCH($N369,'Overlap Study'!AT$62:AT$157,0)),0,1)</f>
        <v>0</v>
      </c>
      <c r="X369" s="97">
        <f>IF(ISNA(MATCH($N369,'Overlap Study'!AN$62:AN$157,0)),0,1)</f>
        <v>0</v>
      </c>
      <c r="Y369" s="106">
        <f>IF(ISNA(MATCH($N369,'Overlap Study'!AH$62:AH$157,0)),0,1)</f>
        <v>0</v>
      </c>
      <c r="Z369" s="97">
        <f>IF(ISNA(MATCH($N369,'Overlap Study'!AB$62:AB$157,0)),0,1)</f>
        <v>0</v>
      </c>
      <c r="AA369" s="97">
        <f>IF(ISNA(MATCH($N369,'Overlap Study'!V$62:V$157,0)),0,1)</f>
        <v>0</v>
      </c>
      <c r="AB369" s="97">
        <f>IF(ISNA(MATCH($N369,'Overlap Study'!P$62:P$157,0)),0,1)</f>
        <v>0</v>
      </c>
      <c r="AC369" s="97">
        <f>IF(ISNA(MATCH($N369,'Overlap Study'!H$53:H$132,0)),0,1)</f>
        <v>0</v>
      </c>
      <c r="AD369" s="106">
        <f>IF(ISNA(MATCH($N369,'Overlap Study'!B$53:B$100,0)),0,1)</f>
        <v>0</v>
      </c>
      <c r="AH369" s="197"/>
      <c r="AI369" s="99"/>
      <c r="AJ369" s="99"/>
      <c r="AK369" s="99"/>
      <c r="AL369" s="99"/>
      <c r="AM369" s="99"/>
      <c r="AN369" s="97"/>
      <c r="AO369" s="97"/>
      <c r="AP369" s="97"/>
      <c r="AQ369" s="97"/>
      <c r="AR369" s="97"/>
      <c r="AS369" s="97"/>
      <c r="AT369" s="97"/>
      <c r="AU369" s="97"/>
      <c r="AV369" s="97"/>
      <c r="AW369" s="97"/>
      <c r="AX369" s="97"/>
      <c r="AY369" s="97"/>
    </row>
    <row r="370" spans="12:51" x14ac:dyDescent="0.2">
      <c r="L370" s="118">
        <f t="shared" si="16"/>
        <v>369</v>
      </c>
      <c r="N370" s="105">
        <v>2928</v>
      </c>
      <c r="O370" s="210">
        <f>SUM(P370:Y370)</f>
        <v>1</v>
      </c>
      <c r="P370" s="97">
        <f>IF(ISNA(MATCH(N370,'Overlap Study'!DY$62:DY$174,0)),0,1)</f>
        <v>1</v>
      </c>
      <c r="Q370" s="97">
        <f>IF(ISNA(MATCH(N370,'Overlap Study'!DJ$62:DJ$157,0)),0,1)</f>
        <v>0</v>
      </c>
      <c r="R370" s="99">
        <f>IF(ISNA(MATCH(N370,'Overlap Study'!CU$62:CU$157,0)),0,1)</f>
        <v>0</v>
      </c>
      <c r="S370" s="99">
        <f>IF(ISNA(MATCH(N370,'Overlap Study'!CG$62:CG$157,0)),0,1)</f>
        <v>0</v>
      </c>
      <c r="T370" s="97">
        <f>IF(ISNA(MATCH(N370,'Overlap Study'!BU$62:BU$157,0)),0,1)</f>
        <v>0</v>
      </c>
      <c r="U370" s="97">
        <f>IF(ISNA(MATCH(N370,'Overlap Study'!BJ$62:BJ$157,0)),0,1)</f>
        <v>0</v>
      </c>
      <c r="V370" s="97">
        <f>IF(ISNA(MATCH($N370,'Overlap Study'!AZ$62:AZ$157,0)),0,1)</f>
        <v>0</v>
      </c>
      <c r="W370" s="97">
        <f>IF(ISNA(MATCH($N370,'Overlap Study'!AT$62:AT$157,0)),0,1)</f>
        <v>0</v>
      </c>
      <c r="X370" s="97">
        <f>IF(ISNA(MATCH($N370,'Overlap Study'!AN$62:AN$157,0)),0,1)</f>
        <v>0</v>
      </c>
      <c r="Y370" s="106">
        <f>IF(ISNA(MATCH($N370,'Overlap Study'!AH$62:AH$157,0)),0,1)</f>
        <v>0</v>
      </c>
      <c r="Z370" s="97">
        <f>IF(ISNA(MATCH($N370,'Overlap Study'!AB$62:AB$157,0)),0,1)</f>
        <v>0</v>
      </c>
      <c r="AA370" s="97">
        <f>IF(ISNA(MATCH($N370,'Overlap Study'!V$62:V$157,0)),0,1)</f>
        <v>0</v>
      </c>
      <c r="AB370" s="97">
        <f>IF(ISNA(MATCH($N370,'Overlap Study'!P$62:P$157,0)),0,1)</f>
        <v>0</v>
      </c>
      <c r="AC370" s="97">
        <f>IF(ISNA(MATCH($N370,'Overlap Study'!H$53:H$132,0)),0,1)</f>
        <v>0</v>
      </c>
      <c r="AD370" s="106">
        <f>IF(ISNA(MATCH($N370,'Overlap Study'!B$53:B$100,0)),0,1)</f>
        <v>0</v>
      </c>
      <c r="AH370" s="197"/>
      <c r="AI370" s="99"/>
      <c r="AJ370" s="99"/>
      <c r="AK370" s="99"/>
      <c r="AL370" s="99"/>
      <c r="AM370" s="99"/>
      <c r="AN370" s="97"/>
      <c r="AO370" s="97"/>
      <c r="AP370" s="97"/>
      <c r="AQ370" s="97"/>
      <c r="AR370" s="97"/>
      <c r="AS370" s="97"/>
      <c r="AT370" s="97"/>
      <c r="AU370" s="97"/>
      <c r="AV370" s="97"/>
      <c r="AW370" s="97"/>
      <c r="AX370" s="97"/>
      <c r="AY370" s="97"/>
    </row>
    <row r="371" spans="12:51" x14ac:dyDescent="0.2">
      <c r="L371" s="118">
        <f t="shared" si="16"/>
        <v>370</v>
      </c>
      <c r="N371" s="105">
        <v>2949</v>
      </c>
      <c r="O371" s="210">
        <f>SUM(P371:Y371)</f>
        <v>1</v>
      </c>
      <c r="P371" s="97">
        <f>IF(ISNA(MATCH(N371,'Overlap Study'!DY$62:DY$174,0)),0,1)</f>
        <v>0</v>
      </c>
      <c r="Q371" s="97">
        <f>IF(ISNA(MATCH(N371,'Overlap Study'!DJ$62:DJ$157,0)),0,1)</f>
        <v>0</v>
      </c>
      <c r="R371" s="99">
        <f>IF(ISNA(MATCH(N371,'Overlap Study'!CU$62:CU$157,0)),0,1)</f>
        <v>1</v>
      </c>
      <c r="S371" s="99">
        <f>IF(ISNA(MATCH(N371,'Overlap Study'!CG$62:CG$157,0)),0,1)</f>
        <v>0</v>
      </c>
      <c r="T371" s="97">
        <f>IF(ISNA(MATCH(N371,'Overlap Study'!BU$62:BU$157,0)),0,1)</f>
        <v>0</v>
      </c>
      <c r="U371" s="97">
        <f>IF(ISNA(MATCH(N371,'Overlap Study'!BJ$62:BJ$157,0)),0,1)</f>
        <v>0</v>
      </c>
      <c r="V371" s="97">
        <f>IF(ISNA(MATCH($N371,'Overlap Study'!AZ$62:AZ$157,0)),0,1)</f>
        <v>0</v>
      </c>
      <c r="W371" s="97">
        <f>IF(ISNA(MATCH($N371,'Overlap Study'!AT$62:AT$157,0)),0,1)</f>
        <v>0</v>
      </c>
      <c r="X371" s="97">
        <f>IF(ISNA(MATCH($N371,'Overlap Study'!AN$62:AN$157,0)),0,1)</f>
        <v>0</v>
      </c>
      <c r="Y371" s="106">
        <f>IF(ISNA(MATCH($N371,'Overlap Study'!AH$62:AH$157,0)),0,1)</f>
        <v>0</v>
      </c>
      <c r="Z371" s="97">
        <f>IF(ISNA(MATCH($N371,'Overlap Study'!AB$62:AB$157,0)),0,1)</f>
        <v>0</v>
      </c>
      <c r="AA371" s="97">
        <f>IF(ISNA(MATCH($N371,'Overlap Study'!V$62:V$157,0)),0,1)</f>
        <v>0</v>
      </c>
      <c r="AB371" s="97">
        <f>IF(ISNA(MATCH($N371,'Overlap Study'!P$62:P$157,0)),0,1)</f>
        <v>0</v>
      </c>
      <c r="AC371" s="97">
        <f>IF(ISNA(MATCH($N371,'Overlap Study'!H$53:H$132,0)),0,1)</f>
        <v>0</v>
      </c>
      <c r="AD371" s="106">
        <f>IF(ISNA(MATCH($N371,'Overlap Study'!B$53:B$100,0)),0,1)</f>
        <v>0</v>
      </c>
      <c r="AH371" s="197"/>
      <c r="AI371" s="99"/>
      <c r="AJ371" s="99"/>
      <c r="AK371" s="99"/>
      <c r="AL371" s="99"/>
      <c r="AM371" s="99"/>
      <c r="AN371" s="97"/>
      <c r="AO371" s="97"/>
      <c r="AP371" s="97"/>
      <c r="AQ371" s="97"/>
      <c r="AR371" s="97"/>
      <c r="AS371" s="97"/>
      <c r="AT371" s="97"/>
      <c r="AU371" s="97"/>
      <c r="AV371" s="97"/>
      <c r="AW371" s="97"/>
      <c r="AX371" s="97"/>
      <c r="AY371" s="97"/>
    </row>
    <row r="372" spans="12:51" x14ac:dyDescent="0.2">
      <c r="L372" s="118">
        <f t="shared" si="16"/>
        <v>371</v>
      </c>
      <c r="N372" s="204">
        <v>2970</v>
      </c>
      <c r="O372" s="210">
        <f>SUM(P372:Y372)</f>
        <v>1</v>
      </c>
      <c r="P372" s="97">
        <f>IF(ISNA(MATCH(N372,'Overlap Study'!DY$62:DY$174,0)),0,1)</f>
        <v>0</v>
      </c>
      <c r="Q372" s="97">
        <f>IF(ISNA(MATCH(N372,'Overlap Study'!DJ$62:DJ$157,0)),0,1)</f>
        <v>0</v>
      </c>
      <c r="R372" s="99">
        <f>IF(ISNA(MATCH(N372,'Overlap Study'!CU$62:CU$157,0)),0,1)</f>
        <v>0</v>
      </c>
      <c r="S372" s="99">
        <f>IF(ISNA(MATCH(N372,'Overlap Study'!CG$62:CG$157,0)),0,1)</f>
        <v>0</v>
      </c>
      <c r="T372" s="97">
        <f>IF(ISNA(MATCH(N372,'Overlap Study'!BU$62:BU$157,0)),0,1)</f>
        <v>0</v>
      </c>
      <c r="U372" s="97">
        <f>IF(ISNA(MATCH(N372,'Overlap Study'!BJ$62:BJ$157,0)),0,1)</f>
        <v>1</v>
      </c>
      <c r="V372" s="97">
        <f>IF(ISNA(MATCH($N372,'Overlap Study'!AZ$62:AZ$157,0)),0,1)</f>
        <v>0</v>
      </c>
      <c r="W372" s="97">
        <f>IF(ISNA(MATCH($N372,'Overlap Study'!AT$62:AT$157,0)),0,1)</f>
        <v>0</v>
      </c>
      <c r="X372" s="97">
        <f>IF(ISNA(MATCH($N372,'Overlap Study'!AN$62:AN$157,0)),0,1)</f>
        <v>0</v>
      </c>
      <c r="Y372" s="106">
        <f>IF(ISNA(MATCH($N372,'Overlap Study'!AH$62:AH$157,0)),0,1)</f>
        <v>0</v>
      </c>
      <c r="Z372" s="97">
        <f>IF(ISNA(MATCH($N372,'Overlap Study'!AB$62:AB$157,0)),0,1)</f>
        <v>0</v>
      </c>
      <c r="AA372" s="97">
        <f>IF(ISNA(MATCH($N372,'Overlap Study'!V$62:V$157,0)),0,1)</f>
        <v>0</v>
      </c>
      <c r="AB372" s="97">
        <f>IF(ISNA(MATCH($N372,'Overlap Study'!P$62:P$157,0)),0,1)</f>
        <v>0</v>
      </c>
      <c r="AC372" s="97">
        <f>IF(ISNA(MATCH($N372,'Overlap Study'!H$53:H$132,0)),0,1)</f>
        <v>0</v>
      </c>
      <c r="AD372" s="106">
        <f>IF(ISNA(MATCH($N372,'Overlap Study'!B$53:B$100,0)),0,1)</f>
        <v>0</v>
      </c>
      <c r="AH372" s="197"/>
      <c r="AI372" s="99"/>
      <c r="AJ372" s="99"/>
      <c r="AK372" s="99"/>
      <c r="AL372" s="99"/>
      <c r="AM372" s="99"/>
      <c r="AN372" s="97"/>
      <c r="AO372" s="97"/>
      <c r="AP372" s="97"/>
      <c r="AQ372" s="97"/>
      <c r="AR372" s="97"/>
      <c r="AS372" s="97"/>
      <c r="AT372" s="97"/>
      <c r="AU372" s="97"/>
      <c r="AV372" s="97"/>
      <c r="AW372" s="97"/>
      <c r="AX372" s="97"/>
      <c r="AY372" s="97"/>
    </row>
    <row r="373" spans="12:51" x14ac:dyDescent="0.2">
      <c r="L373" s="118">
        <f t="shared" si="16"/>
        <v>372</v>
      </c>
      <c r="N373" s="204">
        <v>3173</v>
      </c>
      <c r="O373" s="210">
        <f>SUM(P373:Y373)</f>
        <v>1</v>
      </c>
      <c r="P373" s="97">
        <f>IF(ISNA(MATCH(N373,'Overlap Study'!DY$62:DY$174,0)),0,1)</f>
        <v>0</v>
      </c>
      <c r="Q373" s="97">
        <f>IF(ISNA(MATCH(N373,'Overlap Study'!DJ$62:DJ$157,0)),0,1)</f>
        <v>0</v>
      </c>
      <c r="R373" s="99">
        <f>IF(ISNA(MATCH(N373,'Overlap Study'!CU$62:CU$157,0)),0,1)</f>
        <v>1</v>
      </c>
      <c r="S373" s="99">
        <f>IF(ISNA(MATCH(N373,'Overlap Study'!CG$62:CG$157,0)),0,1)</f>
        <v>0</v>
      </c>
      <c r="T373" s="97">
        <f>IF(ISNA(MATCH(N373,'Overlap Study'!BU$62:BU$157,0)),0,1)</f>
        <v>0</v>
      </c>
      <c r="U373" s="97">
        <f>IF(ISNA(MATCH(N373,'Overlap Study'!BJ$62:BJ$157,0)),0,1)</f>
        <v>0</v>
      </c>
      <c r="V373" s="97">
        <f>IF(ISNA(MATCH($N373,'Overlap Study'!AZ$62:AZ$157,0)),0,1)</f>
        <v>0</v>
      </c>
      <c r="W373" s="97">
        <f>IF(ISNA(MATCH($N373,'Overlap Study'!AT$62:AT$157,0)),0,1)</f>
        <v>0</v>
      </c>
      <c r="X373" s="97">
        <f>IF(ISNA(MATCH($N373,'Overlap Study'!AN$62:AN$157,0)),0,1)</f>
        <v>0</v>
      </c>
      <c r="Y373" s="106">
        <f>IF(ISNA(MATCH($N373,'Overlap Study'!AH$62:AH$157,0)),0,1)</f>
        <v>0</v>
      </c>
      <c r="Z373" s="97">
        <f>IF(ISNA(MATCH($N373,'Overlap Study'!AB$62:AB$157,0)),0,1)</f>
        <v>0</v>
      </c>
      <c r="AA373" s="97">
        <f>IF(ISNA(MATCH($N373,'Overlap Study'!V$62:V$157,0)),0,1)</f>
        <v>0</v>
      </c>
      <c r="AB373" s="97">
        <f>IF(ISNA(MATCH($N373,'Overlap Study'!P$62:P$157,0)),0,1)</f>
        <v>0</v>
      </c>
      <c r="AC373" s="97">
        <f>IF(ISNA(MATCH($N373,'Overlap Study'!H$53:H$132,0)),0,1)</f>
        <v>0</v>
      </c>
      <c r="AD373" s="106">
        <f>IF(ISNA(MATCH($N373,'Overlap Study'!B$53:B$100,0)),0,1)</f>
        <v>0</v>
      </c>
      <c r="AH373" s="197"/>
      <c r="AI373" s="99"/>
      <c r="AJ373" s="99"/>
      <c r="AK373" s="99"/>
      <c r="AL373" s="99"/>
      <c r="AM373" s="99"/>
      <c r="AN373" s="97"/>
      <c r="AO373" s="97"/>
      <c r="AP373" s="97"/>
      <c r="AQ373" s="97"/>
      <c r="AR373" s="97"/>
      <c r="AS373" s="97"/>
      <c r="AT373" s="97"/>
      <c r="AU373" s="97"/>
      <c r="AV373" s="97"/>
      <c r="AW373" s="97"/>
      <c r="AX373" s="97"/>
      <c r="AY373" s="97"/>
    </row>
    <row r="374" spans="12:51" x14ac:dyDescent="0.2">
      <c r="L374" s="118">
        <f t="shared" si="16"/>
        <v>373</v>
      </c>
      <c r="N374" s="105">
        <v>3234</v>
      </c>
      <c r="O374" s="210">
        <f>SUM(P374:Y374)</f>
        <v>1</v>
      </c>
      <c r="P374" s="97">
        <f>IF(ISNA(MATCH(N374,'Overlap Study'!DY$62:DY$174,0)),0,1)</f>
        <v>0</v>
      </c>
      <c r="Q374" s="97">
        <f>IF(ISNA(MATCH(N374,'Overlap Study'!DJ$62:DJ$157,0)),0,1)</f>
        <v>0</v>
      </c>
      <c r="R374" s="99">
        <f>IF(ISNA(MATCH(N374,'Overlap Study'!CU$62:CU$157,0)),0,1)</f>
        <v>0</v>
      </c>
      <c r="S374" s="99">
        <f>IF(ISNA(MATCH(N374,'Overlap Study'!CG$62:CG$157,0)),0,1)</f>
        <v>0</v>
      </c>
      <c r="T374" s="97">
        <f>IF(ISNA(MATCH(N374,'Overlap Study'!BU$62:BU$157,0)),0,1)</f>
        <v>1</v>
      </c>
      <c r="U374" s="97">
        <f>IF(ISNA(MATCH(N374,'Overlap Study'!BJ$62:BJ$157,0)),0,1)</f>
        <v>0</v>
      </c>
      <c r="V374" s="97">
        <f>IF(ISNA(MATCH($N374,'Overlap Study'!AZ$62:AZ$157,0)),0,1)</f>
        <v>0</v>
      </c>
      <c r="W374" s="97">
        <f>IF(ISNA(MATCH($N374,'Overlap Study'!AT$62:AT$157,0)),0,1)</f>
        <v>0</v>
      </c>
      <c r="X374" s="97">
        <f>IF(ISNA(MATCH($N374,'Overlap Study'!AN$62:AN$157,0)),0,1)</f>
        <v>0</v>
      </c>
      <c r="Y374" s="106">
        <f>IF(ISNA(MATCH($N374,'Overlap Study'!AH$62:AH$157,0)),0,1)</f>
        <v>0</v>
      </c>
      <c r="Z374" s="97">
        <f>IF(ISNA(MATCH($N374,'Overlap Study'!AB$62:AB$157,0)),0,1)</f>
        <v>0</v>
      </c>
      <c r="AA374" s="97">
        <f>IF(ISNA(MATCH($N374,'Overlap Study'!V$62:V$157,0)),0,1)</f>
        <v>0</v>
      </c>
      <c r="AB374" s="97">
        <f>IF(ISNA(MATCH($N374,'Overlap Study'!P$62:P$157,0)),0,1)</f>
        <v>0</v>
      </c>
      <c r="AC374" s="97">
        <f>IF(ISNA(MATCH($N374,'Overlap Study'!H$53:H$132,0)),0,1)</f>
        <v>0</v>
      </c>
      <c r="AD374" s="106">
        <f>IF(ISNA(MATCH($N374,'Overlap Study'!B$53:B$100,0)),0,1)</f>
        <v>0</v>
      </c>
      <c r="AH374" s="197"/>
      <c r="AI374" s="99"/>
      <c r="AJ374" s="99"/>
      <c r="AK374" s="99"/>
      <c r="AL374" s="99"/>
      <c r="AM374" s="99"/>
      <c r="AN374" s="97"/>
      <c r="AO374" s="97"/>
      <c r="AP374" s="97"/>
      <c r="AQ374" s="97"/>
      <c r="AR374" s="97"/>
      <c r="AS374" s="97"/>
      <c r="AT374" s="97"/>
      <c r="AU374" s="97"/>
      <c r="AV374" s="97"/>
      <c r="AW374" s="97"/>
      <c r="AX374" s="97"/>
      <c r="AY374" s="97"/>
    </row>
    <row r="375" spans="12:51" x14ac:dyDescent="0.2">
      <c r="L375" s="118">
        <f t="shared" si="16"/>
        <v>374</v>
      </c>
      <c r="N375" s="105">
        <v>3256</v>
      </c>
      <c r="O375" s="210">
        <f>SUM(P375:Y375)</f>
        <v>1</v>
      </c>
      <c r="P375" s="97">
        <f>IF(ISNA(MATCH(N375,'Overlap Study'!DY$62:DY$174,0)),0,1)</f>
        <v>0</v>
      </c>
      <c r="Q375" s="97">
        <f>IF(ISNA(MATCH(N375,'Overlap Study'!DJ$62:DJ$157,0)),0,1)</f>
        <v>0</v>
      </c>
      <c r="R375" s="99">
        <f>IF(ISNA(MATCH(N375,'Overlap Study'!CU$62:CU$157,0)),0,1)</f>
        <v>0</v>
      </c>
      <c r="S375" s="99">
        <f>IF(ISNA(MATCH(N375,'Overlap Study'!CG$62:CG$157,0)),0,1)</f>
        <v>0</v>
      </c>
      <c r="T375" s="97">
        <f>IF(ISNA(MATCH(N375,'Overlap Study'!BU$62:BU$157,0)),0,1)</f>
        <v>1</v>
      </c>
      <c r="U375" s="97">
        <f>IF(ISNA(MATCH(N375,'Overlap Study'!BJ$62:BJ$157,0)),0,1)</f>
        <v>0</v>
      </c>
      <c r="V375" s="97">
        <f>IF(ISNA(MATCH($N375,'Overlap Study'!AZ$62:AZ$157,0)),0,1)</f>
        <v>0</v>
      </c>
      <c r="W375" s="97">
        <f>IF(ISNA(MATCH($N375,'Overlap Study'!AT$62:AT$157,0)),0,1)</f>
        <v>0</v>
      </c>
      <c r="X375" s="97">
        <f>IF(ISNA(MATCH($N375,'Overlap Study'!AN$62:AN$157,0)),0,1)</f>
        <v>0</v>
      </c>
      <c r="Y375" s="106">
        <f>IF(ISNA(MATCH($N375,'Overlap Study'!AH$62:AH$157,0)),0,1)</f>
        <v>0</v>
      </c>
      <c r="Z375" s="97">
        <f>IF(ISNA(MATCH($N375,'Overlap Study'!AB$62:AB$157,0)),0,1)</f>
        <v>0</v>
      </c>
      <c r="AA375" s="97">
        <f>IF(ISNA(MATCH($N375,'Overlap Study'!V$62:V$157,0)),0,1)</f>
        <v>0</v>
      </c>
      <c r="AB375" s="97">
        <f>IF(ISNA(MATCH($N375,'Overlap Study'!P$62:P$157,0)),0,1)</f>
        <v>0</v>
      </c>
      <c r="AC375" s="97">
        <f>IF(ISNA(MATCH($N375,'Overlap Study'!H$53:H$132,0)),0,1)</f>
        <v>0</v>
      </c>
      <c r="AD375" s="106">
        <f>IF(ISNA(MATCH($N375,'Overlap Study'!B$53:B$100,0)),0,1)</f>
        <v>0</v>
      </c>
      <c r="AH375" s="197"/>
      <c r="AI375" s="99"/>
      <c r="AJ375" s="99"/>
      <c r="AK375" s="99"/>
      <c r="AL375" s="99"/>
      <c r="AM375" s="99"/>
      <c r="AN375" s="97"/>
      <c r="AO375" s="97"/>
      <c r="AP375" s="97"/>
      <c r="AQ375" s="97"/>
      <c r="AR375" s="97"/>
      <c r="AS375" s="97"/>
      <c r="AT375" s="97"/>
      <c r="AU375" s="97"/>
      <c r="AV375" s="97"/>
      <c r="AW375" s="97"/>
      <c r="AX375" s="97"/>
      <c r="AY375" s="97"/>
    </row>
    <row r="376" spans="12:51" x14ac:dyDescent="0.2">
      <c r="L376" s="118">
        <f t="shared" si="16"/>
        <v>375</v>
      </c>
      <c r="N376" s="105">
        <v>3280</v>
      </c>
      <c r="O376" s="210">
        <f>SUM(P376:Y376)</f>
        <v>1</v>
      </c>
      <c r="P376" s="97">
        <f>IF(ISNA(MATCH(N376,'Overlap Study'!DY$62:DY$174,0)),0,1)</f>
        <v>0</v>
      </c>
      <c r="Q376" s="97">
        <f>IF(ISNA(MATCH(N376,'Overlap Study'!DJ$62:DJ$157,0)),0,1)</f>
        <v>0</v>
      </c>
      <c r="R376" s="99">
        <f>IF(ISNA(MATCH(N376,'Overlap Study'!CU$62:CU$157,0)),0,1)</f>
        <v>0</v>
      </c>
      <c r="S376" s="99">
        <f>IF(ISNA(MATCH(N376,'Overlap Study'!CG$62:CG$157,0)),0,1)</f>
        <v>0</v>
      </c>
      <c r="T376" s="97">
        <f>IF(ISNA(MATCH(N376,'Overlap Study'!BU$62:BU$157,0)),0,1)</f>
        <v>1</v>
      </c>
      <c r="U376" s="97">
        <f>IF(ISNA(MATCH(N376,'Overlap Study'!BJ$62:BJ$157,0)),0,1)</f>
        <v>0</v>
      </c>
      <c r="V376" s="97">
        <f>IF(ISNA(MATCH($N376,'Overlap Study'!AZ$62:AZ$157,0)),0,1)</f>
        <v>0</v>
      </c>
      <c r="W376" s="97">
        <f>IF(ISNA(MATCH($N376,'Overlap Study'!AT$62:AT$157,0)),0,1)</f>
        <v>0</v>
      </c>
      <c r="X376" s="97">
        <f>IF(ISNA(MATCH($N376,'Overlap Study'!AN$62:AN$157,0)),0,1)</f>
        <v>0</v>
      </c>
      <c r="Y376" s="106">
        <f>IF(ISNA(MATCH($N376,'Overlap Study'!AH$62:AH$157,0)),0,1)</f>
        <v>0</v>
      </c>
      <c r="Z376" s="97">
        <f>IF(ISNA(MATCH($N376,'Overlap Study'!AB$62:AB$157,0)),0,1)</f>
        <v>0</v>
      </c>
      <c r="AA376" s="97">
        <f>IF(ISNA(MATCH($N376,'Overlap Study'!V$62:V$157,0)),0,1)</f>
        <v>0</v>
      </c>
      <c r="AB376" s="97">
        <f>IF(ISNA(MATCH($N376,'Overlap Study'!P$62:P$157,0)),0,1)</f>
        <v>0</v>
      </c>
      <c r="AC376" s="97">
        <f>IF(ISNA(MATCH($N376,'Overlap Study'!H$53:H$132,0)),0,1)</f>
        <v>0</v>
      </c>
      <c r="AD376" s="106">
        <f>IF(ISNA(MATCH($N376,'Overlap Study'!B$53:B$100,0)),0,1)</f>
        <v>0</v>
      </c>
      <c r="AH376" s="197"/>
      <c r="AI376" s="99"/>
      <c r="AJ376" s="99"/>
      <c r="AK376" s="99"/>
      <c r="AL376" s="99"/>
      <c r="AM376" s="99"/>
      <c r="AN376" s="97"/>
      <c r="AO376" s="97"/>
      <c r="AP376" s="97"/>
      <c r="AQ376" s="97"/>
      <c r="AR376" s="97"/>
      <c r="AS376" s="97"/>
      <c r="AT376" s="97"/>
      <c r="AU376" s="97"/>
      <c r="AV376" s="97"/>
      <c r="AW376" s="97"/>
      <c r="AX376" s="97"/>
      <c r="AY376" s="97"/>
    </row>
    <row r="377" spans="12:51" x14ac:dyDescent="0.2">
      <c r="L377" s="118">
        <f t="shared" si="16"/>
        <v>376</v>
      </c>
      <c r="N377" s="105">
        <v>3322</v>
      </c>
      <c r="O377" s="210">
        <f>SUM(P377:Y377)</f>
        <v>1</v>
      </c>
      <c r="P377" s="97">
        <f>IF(ISNA(MATCH(N377,'Overlap Study'!DY$62:DY$174,0)),0,1)</f>
        <v>0</v>
      </c>
      <c r="Q377" s="97">
        <f>IF(ISNA(MATCH(N377,'Overlap Study'!DJ$62:DJ$157,0)),0,1)</f>
        <v>0</v>
      </c>
      <c r="R377" s="99">
        <f>IF(ISNA(MATCH(N377,'Overlap Study'!CU$62:CU$157,0)),0,1)</f>
        <v>1</v>
      </c>
      <c r="S377" s="99">
        <f>IF(ISNA(MATCH(N377,'Overlap Study'!CG$62:CG$157,0)),0,1)</f>
        <v>0</v>
      </c>
      <c r="T377" s="97">
        <f>IF(ISNA(MATCH(N377,'Overlap Study'!BU$62:BU$157,0)),0,1)</f>
        <v>0</v>
      </c>
      <c r="U377" s="97">
        <f>IF(ISNA(MATCH(N377,'Overlap Study'!BJ$62:BJ$157,0)),0,1)</f>
        <v>0</v>
      </c>
      <c r="V377" s="97">
        <f>IF(ISNA(MATCH($N377,'Overlap Study'!AZ$62:AZ$157,0)),0,1)</f>
        <v>0</v>
      </c>
      <c r="W377" s="97">
        <f>IF(ISNA(MATCH($N377,'Overlap Study'!AT$62:AT$157,0)),0,1)</f>
        <v>0</v>
      </c>
      <c r="X377" s="97">
        <f>IF(ISNA(MATCH($N377,'Overlap Study'!AN$62:AN$157,0)),0,1)</f>
        <v>0</v>
      </c>
      <c r="Y377" s="106">
        <f>IF(ISNA(MATCH($N377,'Overlap Study'!AH$62:AH$157,0)),0,1)</f>
        <v>0</v>
      </c>
      <c r="Z377" s="97">
        <f>IF(ISNA(MATCH($N377,'Overlap Study'!AB$62:AB$157,0)),0,1)</f>
        <v>0</v>
      </c>
      <c r="AA377" s="97">
        <f>IF(ISNA(MATCH($N377,'Overlap Study'!V$62:V$157,0)),0,1)</f>
        <v>0</v>
      </c>
      <c r="AB377" s="97">
        <f>IF(ISNA(MATCH($N377,'Overlap Study'!P$62:P$157,0)),0,1)</f>
        <v>0</v>
      </c>
      <c r="AC377" s="97">
        <f>IF(ISNA(MATCH($N377,'Overlap Study'!H$53:H$132,0)),0,1)</f>
        <v>0</v>
      </c>
      <c r="AD377" s="106">
        <f>IF(ISNA(MATCH($N377,'Overlap Study'!B$53:B$100,0)),0,1)</f>
        <v>0</v>
      </c>
      <c r="AH377" s="197"/>
      <c r="AI377" s="99"/>
      <c r="AJ377" s="99"/>
      <c r="AK377" s="99"/>
      <c r="AL377" s="99"/>
      <c r="AM377" s="99"/>
      <c r="AN377" s="97"/>
      <c r="AO377" s="97"/>
      <c r="AP377" s="97"/>
      <c r="AQ377" s="97"/>
      <c r="AR377" s="97"/>
      <c r="AS377" s="97"/>
      <c r="AT377" s="97"/>
      <c r="AU377" s="97"/>
      <c r="AV377" s="97"/>
      <c r="AW377" s="97"/>
      <c r="AX377" s="97"/>
      <c r="AY377" s="97"/>
    </row>
    <row r="378" spans="12:51" x14ac:dyDescent="0.2">
      <c r="L378" s="118">
        <f t="shared" si="16"/>
        <v>377</v>
      </c>
      <c r="N378" s="105">
        <v>3393</v>
      </c>
      <c r="O378" s="210">
        <f>SUM(P378:Y378)</f>
        <v>1</v>
      </c>
      <c r="P378" s="97">
        <f>IF(ISNA(MATCH(N378,'Overlap Study'!DY$62:DY$174,0)),0,1)</f>
        <v>1</v>
      </c>
      <c r="Q378" s="97">
        <f>IF(ISNA(MATCH(N378,'Overlap Study'!DJ$62:DJ$157,0)),0,1)</f>
        <v>0</v>
      </c>
      <c r="R378" s="99">
        <f>IF(ISNA(MATCH(N378,'Overlap Study'!CU$62:CU$157,0)),0,1)</f>
        <v>0</v>
      </c>
      <c r="S378" s="99">
        <f>IF(ISNA(MATCH(N378,'Overlap Study'!CG$62:CG$157,0)),0,1)</f>
        <v>0</v>
      </c>
      <c r="T378" s="97">
        <f>IF(ISNA(MATCH(N378,'Overlap Study'!BU$62:BU$157,0)),0,1)</f>
        <v>0</v>
      </c>
      <c r="U378" s="97">
        <f>IF(ISNA(MATCH(N378,'Overlap Study'!BJ$62:BJ$157,0)),0,1)</f>
        <v>0</v>
      </c>
      <c r="V378" s="97">
        <f>IF(ISNA(MATCH($N378,'Overlap Study'!AZ$62:AZ$157,0)),0,1)</f>
        <v>0</v>
      </c>
      <c r="W378" s="97">
        <f>IF(ISNA(MATCH($N378,'Overlap Study'!AT$62:AT$157,0)),0,1)</f>
        <v>0</v>
      </c>
      <c r="X378" s="97">
        <f>IF(ISNA(MATCH($N378,'Overlap Study'!AN$62:AN$157,0)),0,1)</f>
        <v>0</v>
      </c>
      <c r="Y378" s="106">
        <f>IF(ISNA(MATCH($N378,'Overlap Study'!AH$62:AH$157,0)),0,1)</f>
        <v>0</v>
      </c>
      <c r="Z378" s="97">
        <f>IF(ISNA(MATCH($N378,'Overlap Study'!AB$62:AB$157,0)),0,1)</f>
        <v>0</v>
      </c>
      <c r="AA378" s="97">
        <f>IF(ISNA(MATCH($N378,'Overlap Study'!V$62:V$157,0)),0,1)</f>
        <v>0</v>
      </c>
      <c r="AB378" s="97">
        <f>IF(ISNA(MATCH($N378,'Overlap Study'!P$62:P$157,0)),0,1)</f>
        <v>0</v>
      </c>
      <c r="AC378" s="97">
        <f>IF(ISNA(MATCH($N378,'Overlap Study'!H$53:H$132,0)),0,1)</f>
        <v>0</v>
      </c>
      <c r="AD378" s="106">
        <f>IF(ISNA(MATCH($N378,'Overlap Study'!B$53:B$100,0)),0,1)</f>
        <v>0</v>
      </c>
      <c r="AH378" s="197"/>
      <c r="AI378" s="99"/>
      <c r="AJ378" s="99"/>
      <c r="AK378" s="99"/>
      <c r="AL378" s="99"/>
      <c r="AM378" s="99"/>
      <c r="AN378" s="97"/>
      <c r="AO378" s="97"/>
      <c r="AP378" s="97"/>
      <c r="AQ378" s="97"/>
      <c r="AR378" s="97"/>
      <c r="AS378" s="97"/>
      <c r="AT378" s="97"/>
      <c r="AU378" s="97"/>
      <c r="AV378" s="97"/>
      <c r="AW378" s="97"/>
      <c r="AX378" s="97"/>
      <c r="AY378" s="97"/>
    </row>
    <row r="379" spans="12:51" x14ac:dyDescent="0.2">
      <c r="L379" s="118">
        <f t="shared" si="16"/>
        <v>378</v>
      </c>
      <c r="N379" s="105">
        <v>3456</v>
      </c>
      <c r="O379" s="210">
        <f>SUM(P379:Y379)</f>
        <v>1</v>
      </c>
      <c r="P379" s="97">
        <f>IF(ISNA(MATCH(N379,'Overlap Study'!DY$62:DY$174,0)),0,1)</f>
        <v>0</v>
      </c>
      <c r="Q379" s="97">
        <f>IF(ISNA(MATCH(N379,'Overlap Study'!DJ$62:DJ$157,0)),0,1)</f>
        <v>0</v>
      </c>
      <c r="R379" s="99">
        <f>IF(ISNA(MATCH(N379,'Overlap Study'!CU$62:CU$157,0)),0,1)</f>
        <v>0</v>
      </c>
      <c r="S379" s="99">
        <f>IF(ISNA(MATCH(N379,'Overlap Study'!CG$62:CG$157,0)),0,1)</f>
        <v>1</v>
      </c>
      <c r="T379" s="97">
        <f>IF(ISNA(MATCH(N379,'Overlap Study'!BU$62:BU$157,0)),0,1)</f>
        <v>0</v>
      </c>
      <c r="U379" s="97">
        <f>IF(ISNA(MATCH(N379,'Overlap Study'!BJ$62:BJ$157,0)),0,1)</f>
        <v>0</v>
      </c>
      <c r="V379" s="97">
        <f>IF(ISNA(MATCH($N379,'Overlap Study'!AZ$62:AZ$157,0)),0,1)</f>
        <v>0</v>
      </c>
      <c r="W379" s="97">
        <f>IF(ISNA(MATCH($N379,'Overlap Study'!AT$62:AT$157,0)),0,1)</f>
        <v>0</v>
      </c>
      <c r="X379" s="97">
        <f>IF(ISNA(MATCH($N379,'Overlap Study'!AN$62:AN$157,0)),0,1)</f>
        <v>0</v>
      </c>
      <c r="Y379" s="106">
        <f>IF(ISNA(MATCH($N379,'Overlap Study'!AH$62:AH$157,0)),0,1)</f>
        <v>0</v>
      </c>
      <c r="Z379" s="97">
        <f>IF(ISNA(MATCH($N379,'Overlap Study'!AB$62:AB$157,0)),0,1)</f>
        <v>0</v>
      </c>
      <c r="AA379" s="97">
        <f>IF(ISNA(MATCH($N379,'Overlap Study'!V$62:V$157,0)),0,1)</f>
        <v>0</v>
      </c>
      <c r="AB379" s="97">
        <f>IF(ISNA(MATCH($N379,'Overlap Study'!P$62:P$157,0)),0,1)</f>
        <v>0</v>
      </c>
      <c r="AC379" s="97">
        <f>IF(ISNA(MATCH($N379,'Overlap Study'!H$53:H$132,0)),0,1)</f>
        <v>0</v>
      </c>
      <c r="AD379" s="106">
        <f>IF(ISNA(MATCH($N379,'Overlap Study'!B$53:B$100,0)),0,1)</f>
        <v>0</v>
      </c>
      <c r="AH379" s="197"/>
      <c r="AI379" s="99"/>
      <c r="AJ379" s="99"/>
      <c r="AK379" s="99"/>
      <c r="AL379" s="99"/>
      <c r="AM379" s="99"/>
      <c r="AN379" s="97"/>
      <c r="AO379" s="97"/>
      <c r="AP379" s="97"/>
      <c r="AQ379" s="97"/>
      <c r="AR379" s="97"/>
      <c r="AS379" s="97"/>
      <c r="AT379" s="97"/>
      <c r="AU379" s="97"/>
      <c r="AV379" s="97"/>
      <c r="AW379" s="97"/>
      <c r="AX379" s="97"/>
      <c r="AY379" s="97"/>
    </row>
    <row r="380" spans="12:51" x14ac:dyDescent="0.2">
      <c r="L380" s="118">
        <f t="shared" si="16"/>
        <v>379</v>
      </c>
      <c r="N380" s="107">
        <v>3467</v>
      </c>
      <c r="O380" s="210">
        <f>SUM(P380:Y380)</f>
        <v>1</v>
      </c>
      <c r="P380" s="97">
        <f>IF(ISNA(MATCH(N380,'Overlap Study'!DY$62:DY$174,0)),0,1)</f>
        <v>0</v>
      </c>
      <c r="Q380" s="97">
        <f>IF(ISNA(MATCH(N380,'Overlap Study'!DJ$62:DJ$157,0)),0,1)</f>
        <v>1</v>
      </c>
      <c r="R380" s="99">
        <f>IF(ISNA(MATCH(N380,'Overlap Study'!CU$62:CU$157,0)),0,1)</f>
        <v>0</v>
      </c>
      <c r="S380" s="99">
        <f>IF(ISNA(MATCH(N380,'Overlap Study'!CG$62:CG$157,0)),0,1)</f>
        <v>0</v>
      </c>
      <c r="T380" s="97">
        <f>IF(ISNA(MATCH(N380,'Overlap Study'!BU$62:BU$157,0)),0,1)</f>
        <v>0</v>
      </c>
      <c r="U380" s="97">
        <f>IF(ISNA(MATCH(N380,'Overlap Study'!BJ$62:BJ$157,0)),0,1)</f>
        <v>0</v>
      </c>
      <c r="V380" s="97">
        <f>IF(ISNA(MATCH($N380,'Overlap Study'!AZ$62:AZ$157,0)),0,1)</f>
        <v>0</v>
      </c>
      <c r="W380" s="97">
        <f>IF(ISNA(MATCH($N380,'Overlap Study'!AT$62:AT$157,0)),0,1)</f>
        <v>0</v>
      </c>
      <c r="X380" s="97">
        <f>IF(ISNA(MATCH($N380,'Overlap Study'!AN$62:AN$157,0)),0,1)</f>
        <v>0</v>
      </c>
      <c r="Y380" s="106">
        <f>IF(ISNA(MATCH($N380,'Overlap Study'!AH$62:AH$157,0)),0,1)</f>
        <v>0</v>
      </c>
      <c r="Z380" s="97">
        <f>IF(ISNA(MATCH($N380,'Overlap Study'!AB$62:AB$157,0)),0,1)</f>
        <v>0</v>
      </c>
      <c r="AA380" s="97">
        <f>IF(ISNA(MATCH($N380,'Overlap Study'!V$62:V$157,0)),0,1)</f>
        <v>0</v>
      </c>
      <c r="AB380" s="97">
        <f>IF(ISNA(MATCH($N380,'Overlap Study'!P$62:P$157,0)),0,1)</f>
        <v>0</v>
      </c>
      <c r="AC380" s="97">
        <f>IF(ISNA(MATCH($N380,'Overlap Study'!H$53:H$132,0)),0,1)</f>
        <v>0</v>
      </c>
      <c r="AD380" s="106">
        <f>IF(ISNA(MATCH($N380,'Overlap Study'!B$53:B$100,0)),0,1)</f>
        <v>0</v>
      </c>
      <c r="AH380" s="197"/>
      <c r="AI380" s="99"/>
      <c r="AJ380" s="99"/>
      <c r="AK380" s="99"/>
      <c r="AL380" s="99"/>
      <c r="AM380" s="99"/>
      <c r="AN380" s="97"/>
      <c r="AO380" s="97"/>
      <c r="AP380" s="97"/>
      <c r="AQ380" s="97"/>
      <c r="AR380" s="97"/>
      <c r="AS380" s="97"/>
      <c r="AT380" s="97"/>
      <c r="AU380" s="97"/>
      <c r="AV380" s="97"/>
      <c r="AW380" s="97"/>
      <c r="AX380" s="97"/>
      <c r="AY380" s="97"/>
    </row>
    <row r="381" spans="12:51" x14ac:dyDescent="0.2">
      <c r="L381" s="118">
        <f t="shared" si="16"/>
        <v>380</v>
      </c>
      <c r="N381" s="108">
        <v>3478</v>
      </c>
      <c r="O381" s="210">
        <f>SUM(P381:Y381)</f>
        <v>1</v>
      </c>
      <c r="P381" s="97">
        <f>IF(ISNA(MATCH(N381,'Overlap Study'!DY$62:DY$174,0)),0,1)</f>
        <v>1</v>
      </c>
      <c r="Q381" s="97">
        <f>IF(ISNA(MATCH(N381,'Overlap Study'!DJ$62:DJ$157,0)),0,1)</f>
        <v>0</v>
      </c>
      <c r="R381" s="99">
        <f>IF(ISNA(MATCH(N381,'Overlap Study'!CU$62:CU$157,0)),0,1)</f>
        <v>0</v>
      </c>
      <c r="S381" s="99">
        <f>IF(ISNA(MATCH(N381,'Overlap Study'!CG$62:CG$157,0)),0,1)</f>
        <v>0</v>
      </c>
      <c r="T381" s="97">
        <f>IF(ISNA(MATCH(N381,'Overlap Study'!BU$62:BU$157,0)),0,1)</f>
        <v>0</v>
      </c>
      <c r="U381" s="97">
        <f>IF(ISNA(MATCH(N381,'Overlap Study'!BJ$62:BJ$157,0)),0,1)</f>
        <v>0</v>
      </c>
      <c r="V381" s="97">
        <f>IF(ISNA(MATCH($N381,'Overlap Study'!AZ$62:AZ$157,0)),0,1)</f>
        <v>0</v>
      </c>
      <c r="W381" s="97">
        <f>IF(ISNA(MATCH($N381,'Overlap Study'!AT$62:AT$157,0)),0,1)</f>
        <v>0</v>
      </c>
      <c r="X381" s="97">
        <f>IF(ISNA(MATCH($N381,'Overlap Study'!AN$62:AN$157,0)),0,1)</f>
        <v>0</v>
      </c>
      <c r="Y381" s="106">
        <f>IF(ISNA(MATCH($N381,'Overlap Study'!AH$62:AH$157,0)),0,1)</f>
        <v>0</v>
      </c>
      <c r="Z381" s="97">
        <f>IF(ISNA(MATCH($N381,'Overlap Study'!AB$62:AB$157,0)),0,1)</f>
        <v>0</v>
      </c>
      <c r="AA381" s="97">
        <f>IF(ISNA(MATCH($N381,'Overlap Study'!V$62:V$157,0)),0,1)</f>
        <v>0</v>
      </c>
      <c r="AB381" s="97">
        <f>IF(ISNA(MATCH($N381,'Overlap Study'!P$62:P$157,0)),0,1)</f>
        <v>0</v>
      </c>
      <c r="AC381" s="97">
        <f>IF(ISNA(MATCH($N381,'Overlap Study'!H$53:H$132,0)),0,1)</f>
        <v>0</v>
      </c>
      <c r="AD381" s="106">
        <f>IF(ISNA(MATCH($N381,'Overlap Study'!B$53:B$100,0)),0,1)</f>
        <v>0</v>
      </c>
      <c r="AH381" s="197"/>
      <c r="AI381" s="99"/>
      <c r="AJ381" s="99"/>
      <c r="AK381" s="99"/>
      <c r="AL381" s="99"/>
      <c r="AM381" s="99"/>
      <c r="AN381" s="97"/>
      <c r="AO381" s="97"/>
      <c r="AP381" s="97"/>
      <c r="AQ381" s="97"/>
      <c r="AR381" s="97"/>
      <c r="AS381" s="97"/>
      <c r="AT381" s="97"/>
      <c r="AU381" s="97"/>
      <c r="AV381" s="97"/>
      <c r="AW381" s="97"/>
      <c r="AX381" s="97"/>
      <c r="AY381" s="97"/>
    </row>
    <row r="382" spans="12:51" x14ac:dyDescent="0.2">
      <c r="L382" s="118">
        <f t="shared" si="16"/>
        <v>381</v>
      </c>
      <c r="N382" s="107">
        <v>3494</v>
      </c>
      <c r="O382" s="210">
        <f>SUM(P382:Y382)</f>
        <v>1</v>
      </c>
      <c r="P382" s="97">
        <f>IF(ISNA(MATCH(N382,'Overlap Study'!DY$62:DY$174,0)),0,1)</f>
        <v>0</v>
      </c>
      <c r="Q382" s="97">
        <f>IF(ISNA(MATCH(N382,'Overlap Study'!DJ$62:DJ$157,0)),0,1)</f>
        <v>0</v>
      </c>
      <c r="R382" s="99">
        <f>IF(ISNA(MATCH(N382,'Overlap Study'!CU$62:CU$157,0)),0,1)</f>
        <v>0</v>
      </c>
      <c r="S382" s="99">
        <f>IF(ISNA(MATCH(N382,'Overlap Study'!CG$62:CG$157,0)),0,1)</f>
        <v>1</v>
      </c>
      <c r="T382" s="97">
        <f>IF(ISNA(MATCH(N382,'Overlap Study'!BU$62:BU$157,0)),0,1)</f>
        <v>0</v>
      </c>
      <c r="U382" s="97">
        <f>IF(ISNA(MATCH(N382,'Overlap Study'!BJ$62:BJ$157,0)),0,1)</f>
        <v>0</v>
      </c>
      <c r="V382" s="97">
        <f>IF(ISNA(MATCH($N382,'Overlap Study'!AZ$62:AZ$157,0)),0,1)</f>
        <v>0</v>
      </c>
      <c r="W382" s="97">
        <f>IF(ISNA(MATCH($N382,'Overlap Study'!AT$62:AT$157,0)),0,1)</f>
        <v>0</v>
      </c>
      <c r="X382" s="97">
        <f>IF(ISNA(MATCH($N382,'Overlap Study'!AN$62:AN$157,0)),0,1)</f>
        <v>0</v>
      </c>
      <c r="Y382" s="106">
        <f>IF(ISNA(MATCH($N382,'Overlap Study'!AH$62:AH$157,0)),0,1)</f>
        <v>0</v>
      </c>
      <c r="Z382" s="97">
        <f>IF(ISNA(MATCH($N382,'Overlap Study'!AB$62:AB$157,0)),0,1)</f>
        <v>0</v>
      </c>
      <c r="AA382" s="97">
        <f>IF(ISNA(MATCH($N382,'Overlap Study'!V$62:V$157,0)),0,1)</f>
        <v>0</v>
      </c>
      <c r="AB382" s="97">
        <f>IF(ISNA(MATCH($N382,'Overlap Study'!P$62:P$157,0)),0,1)</f>
        <v>0</v>
      </c>
      <c r="AC382" s="97">
        <f>IF(ISNA(MATCH($N382,'Overlap Study'!H$53:H$132,0)),0,1)</f>
        <v>0</v>
      </c>
      <c r="AD382" s="106">
        <f>IF(ISNA(MATCH($N382,'Overlap Study'!B$53:B$100,0)),0,1)</f>
        <v>0</v>
      </c>
      <c r="AH382" s="197"/>
      <c r="AI382" s="99"/>
      <c r="AJ382" s="99"/>
      <c r="AK382" s="99"/>
      <c r="AL382" s="99"/>
      <c r="AM382" s="99"/>
      <c r="AN382" s="97"/>
      <c r="AO382" s="97"/>
      <c r="AP382" s="97"/>
      <c r="AQ382" s="97"/>
      <c r="AR382" s="97"/>
      <c r="AS382" s="97"/>
      <c r="AT382" s="97"/>
      <c r="AU382" s="97"/>
      <c r="AV382" s="97"/>
      <c r="AW382" s="97"/>
      <c r="AX382" s="97"/>
      <c r="AY382" s="97"/>
    </row>
    <row r="383" spans="12:51" x14ac:dyDescent="0.2">
      <c r="L383" s="118">
        <f t="shared" si="16"/>
        <v>382</v>
      </c>
      <c r="N383" s="204">
        <v>3528</v>
      </c>
      <c r="O383" s="210">
        <f>SUM(P383:Y383)</f>
        <v>1</v>
      </c>
      <c r="P383" s="97">
        <f>IF(ISNA(MATCH(N383,'Overlap Study'!DY$62:DY$174,0)),0,1)</f>
        <v>0</v>
      </c>
      <c r="Q383" s="97">
        <f>IF(ISNA(MATCH(N383,'Overlap Study'!DJ$62:DJ$157,0)),0,1)</f>
        <v>0</v>
      </c>
      <c r="R383" s="99">
        <f>IF(ISNA(MATCH(N383,'Overlap Study'!CU$62:CU$157,0)),0,1)</f>
        <v>1</v>
      </c>
      <c r="S383" s="99">
        <f>IF(ISNA(MATCH(N383,'Overlap Study'!CG$62:CG$157,0)),0,1)</f>
        <v>0</v>
      </c>
      <c r="T383" s="97">
        <f>IF(ISNA(MATCH(N383,'Overlap Study'!BU$62:BU$157,0)),0,1)</f>
        <v>0</v>
      </c>
      <c r="U383" s="97">
        <f>IF(ISNA(MATCH(N383,'Overlap Study'!BJ$62:BJ$157,0)),0,1)</f>
        <v>0</v>
      </c>
      <c r="V383" s="97">
        <f>IF(ISNA(MATCH($N383,'Overlap Study'!AZ$62:AZ$157,0)),0,1)</f>
        <v>0</v>
      </c>
      <c r="W383" s="97">
        <f>IF(ISNA(MATCH($N383,'Overlap Study'!AT$62:AT$157,0)),0,1)</f>
        <v>0</v>
      </c>
      <c r="X383" s="97">
        <f>IF(ISNA(MATCH($N383,'Overlap Study'!AN$62:AN$157,0)),0,1)</f>
        <v>0</v>
      </c>
      <c r="Y383" s="106">
        <f>IF(ISNA(MATCH($N383,'Overlap Study'!AH$62:AH$157,0)),0,1)</f>
        <v>0</v>
      </c>
      <c r="Z383" s="97">
        <f>IF(ISNA(MATCH($N383,'Overlap Study'!AB$62:AB$157,0)),0,1)</f>
        <v>0</v>
      </c>
      <c r="AA383" s="97">
        <f>IF(ISNA(MATCH($N383,'Overlap Study'!V$62:V$157,0)),0,1)</f>
        <v>0</v>
      </c>
      <c r="AB383" s="97">
        <f>IF(ISNA(MATCH($N383,'Overlap Study'!P$62:P$157,0)),0,1)</f>
        <v>0</v>
      </c>
      <c r="AC383" s="97">
        <f>IF(ISNA(MATCH($N383,'Overlap Study'!H$53:H$132,0)),0,1)</f>
        <v>0</v>
      </c>
      <c r="AD383" s="106">
        <f>IF(ISNA(MATCH($N383,'Overlap Study'!B$53:B$100,0)),0,1)</f>
        <v>0</v>
      </c>
      <c r="AH383" s="197"/>
      <c r="AI383" s="99"/>
      <c r="AJ383" s="99"/>
      <c r="AK383" s="99"/>
      <c r="AL383" s="99"/>
      <c r="AM383" s="99"/>
      <c r="AN383" s="97"/>
      <c r="AO383" s="97"/>
      <c r="AP383" s="97"/>
      <c r="AQ383" s="97"/>
      <c r="AR383" s="97"/>
      <c r="AS383" s="97"/>
      <c r="AT383" s="97"/>
      <c r="AU383" s="97"/>
      <c r="AV383" s="97"/>
      <c r="AW383" s="97"/>
      <c r="AX383" s="97"/>
      <c r="AY383" s="97"/>
    </row>
    <row r="384" spans="12:51" x14ac:dyDescent="0.2">
      <c r="L384" s="118">
        <f t="shared" si="16"/>
        <v>383</v>
      </c>
      <c r="N384" s="105">
        <v>3641</v>
      </c>
      <c r="O384" s="210">
        <f>SUM(P384:Y384)</f>
        <v>1</v>
      </c>
      <c r="P384" s="97">
        <f>IF(ISNA(MATCH(N384,'Overlap Study'!DY$62:DY$174,0)),0,1)</f>
        <v>0</v>
      </c>
      <c r="Q384" s="97">
        <f>IF(ISNA(MATCH(N384,'Overlap Study'!DJ$62:DJ$157,0)),0,1)</f>
        <v>1</v>
      </c>
      <c r="R384" s="99">
        <f>IF(ISNA(MATCH(N384,'Overlap Study'!CU$62:CU$157,0)),0,1)</f>
        <v>0</v>
      </c>
      <c r="S384" s="99">
        <f>IF(ISNA(MATCH(N384,'Overlap Study'!CG$62:CG$157,0)),0,1)</f>
        <v>0</v>
      </c>
      <c r="T384" s="97">
        <f>IF(ISNA(MATCH(N384,'Overlap Study'!BU$62:BU$157,0)),0,1)</f>
        <v>0</v>
      </c>
      <c r="U384" s="97">
        <f>IF(ISNA(MATCH(N384,'Overlap Study'!BJ$62:BJ$157,0)),0,1)</f>
        <v>0</v>
      </c>
      <c r="V384" s="97">
        <f>IF(ISNA(MATCH($N384,'Overlap Study'!AZ$62:AZ$157,0)),0,1)</f>
        <v>0</v>
      </c>
      <c r="W384" s="97">
        <f>IF(ISNA(MATCH($N384,'Overlap Study'!AT$62:AT$157,0)),0,1)</f>
        <v>0</v>
      </c>
      <c r="X384" s="97">
        <f>IF(ISNA(MATCH($N384,'Overlap Study'!AN$62:AN$157,0)),0,1)</f>
        <v>0</v>
      </c>
      <c r="Y384" s="106">
        <f>IF(ISNA(MATCH($N384,'Overlap Study'!AH$62:AH$157,0)),0,1)</f>
        <v>0</v>
      </c>
      <c r="Z384" s="97">
        <f>IF(ISNA(MATCH($N384,'Overlap Study'!AB$62:AB$157,0)),0,1)</f>
        <v>0</v>
      </c>
      <c r="AA384" s="97">
        <f>IF(ISNA(MATCH($N384,'Overlap Study'!V$62:V$157,0)),0,1)</f>
        <v>0</v>
      </c>
      <c r="AB384" s="97">
        <f>IF(ISNA(MATCH($N384,'Overlap Study'!P$62:P$157,0)),0,1)</f>
        <v>0</v>
      </c>
      <c r="AC384" s="97">
        <f>IF(ISNA(MATCH($N384,'Overlap Study'!H$53:H$132,0)),0,1)</f>
        <v>0</v>
      </c>
      <c r="AD384" s="106">
        <f>IF(ISNA(MATCH($N384,'Overlap Study'!B$53:B$100,0)),0,1)</f>
        <v>0</v>
      </c>
      <c r="AH384" s="197"/>
      <c r="AI384" s="99"/>
      <c r="AJ384" s="99"/>
      <c r="AK384" s="99"/>
      <c r="AL384" s="99"/>
      <c r="AM384" s="99"/>
      <c r="AN384" s="97"/>
      <c r="AO384" s="97"/>
      <c r="AP384" s="97"/>
      <c r="AQ384" s="97"/>
      <c r="AR384" s="97"/>
      <c r="AS384" s="97"/>
      <c r="AT384" s="97"/>
      <c r="AU384" s="97"/>
      <c r="AV384" s="97"/>
      <c r="AW384" s="97"/>
      <c r="AX384" s="97"/>
      <c r="AY384" s="97"/>
    </row>
    <row r="385" spans="12:51" x14ac:dyDescent="0.2">
      <c r="L385" s="118">
        <f t="shared" si="16"/>
        <v>384</v>
      </c>
      <c r="N385" s="105">
        <v>3656</v>
      </c>
      <c r="O385" s="210">
        <f>SUM(P385:Y385)</f>
        <v>1</v>
      </c>
      <c r="P385" s="97">
        <f>IF(ISNA(MATCH(N385,'Overlap Study'!DY$62:DY$174,0)),0,1)</f>
        <v>0</v>
      </c>
      <c r="Q385" s="97">
        <f>IF(ISNA(MATCH(N385,'Overlap Study'!DJ$62:DJ$157,0)),0,1)</f>
        <v>1</v>
      </c>
      <c r="R385" s="99">
        <f>IF(ISNA(MATCH(N385,'Overlap Study'!CU$62:CU$157,0)),0,1)</f>
        <v>0</v>
      </c>
      <c r="S385" s="99">
        <f>IF(ISNA(MATCH(N385,'Overlap Study'!CG$62:CG$157,0)),0,1)</f>
        <v>0</v>
      </c>
      <c r="T385" s="97">
        <f>IF(ISNA(MATCH(N385,'Overlap Study'!BU$62:BU$157,0)),0,1)</f>
        <v>0</v>
      </c>
      <c r="U385" s="97">
        <f>IF(ISNA(MATCH(N385,'Overlap Study'!BJ$62:BJ$157,0)),0,1)</f>
        <v>0</v>
      </c>
      <c r="V385" s="97">
        <f>IF(ISNA(MATCH($N385,'Overlap Study'!AZ$62:AZ$157,0)),0,1)</f>
        <v>0</v>
      </c>
      <c r="W385" s="97">
        <f>IF(ISNA(MATCH($N385,'Overlap Study'!AT$62:AT$157,0)),0,1)</f>
        <v>0</v>
      </c>
      <c r="X385" s="97">
        <f>IF(ISNA(MATCH($N385,'Overlap Study'!AN$62:AN$157,0)),0,1)</f>
        <v>0</v>
      </c>
      <c r="Y385" s="106">
        <f>IF(ISNA(MATCH($N385,'Overlap Study'!AH$62:AH$157,0)),0,1)</f>
        <v>0</v>
      </c>
      <c r="Z385" s="97">
        <f>IF(ISNA(MATCH($N385,'Overlap Study'!AB$62:AB$157,0)),0,1)</f>
        <v>0</v>
      </c>
      <c r="AA385" s="97">
        <f>IF(ISNA(MATCH($N385,'Overlap Study'!V$62:V$157,0)),0,1)</f>
        <v>0</v>
      </c>
      <c r="AB385" s="97">
        <f>IF(ISNA(MATCH($N385,'Overlap Study'!P$62:P$157,0)),0,1)</f>
        <v>0</v>
      </c>
      <c r="AC385" s="97">
        <f>IF(ISNA(MATCH($N385,'Overlap Study'!H$53:H$132,0)),0,1)</f>
        <v>0</v>
      </c>
      <c r="AD385" s="106">
        <f>IF(ISNA(MATCH($N385,'Overlap Study'!B$53:B$100,0)),0,1)</f>
        <v>0</v>
      </c>
      <c r="AH385" s="197"/>
      <c r="AI385" s="99"/>
      <c r="AJ385" s="99"/>
      <c r="AK385" s="99"/>
      <c r="AL385" s="99"/>
      <c r="AM385" s="99"/>
      <c r="AN385" s="97"/>
      <c r="AO385" s="97"/>
      <c r="AP385" s="97"/>
      <c r="AQ385" s="97"/>
      <c r="AR385" s="97"/>
      <c r="AS385" s="97"/>
      <c r="AT385" s="97"/>
      <c r="AU385" s="97"/>
      <c r="AV385" s="97"/>
      <c r="AW385" s="97"/>
      <c r="AX385" s="97"/>
      <c r="AY385" s="97"/>
    </row>
    <row r="386" spans="12:51" x14ac:dyDescent="0.2">
      <c r="L386" s="118">
        <f t="shared" si="16"/>
        <v>385</v>
      </c>
      <c r="N386" s="105">
        <v>3683</v>
      </c>
      <c r="O386" s="210">
        <f>SUM(P386:Y386)</f>
        <v>1</v>
      </c>
      <c r="P386" s="97">
        <f>IF(ISNA(MATCH(N386,'Overlap Study'!DY$62:DY$174,0)),0,1)</f>
        <v>1</v>
      </c>
      <c r="Q386" s="97">
        <f>IF(ISNA(MATCH(N386,'Overlap Study'!DJ$62:DJ$157,0)),0,1)</f>
        <v>0</v>
      </c>
      <c r="R386" s="99">
        <f>IF(ISNA(MATCH(N386,'Overlap Study'!CU$62:CU$157,0)),0,1)</f>
        <v>0</v>
      </c>
      <c r="S386" s="99">
        <f>IF(ISNA(MATCH(N386,'Overlap Study'!CG$62:CG$157,0)),0,1)</f>
        <v>0</v>
      </c>
      <c r="T386" s="97">
        <f>IF(ISNA(MATCH(N386,'Overlap Study'!BU$62:BU$157,0)),0,1)</f>
        <v>0</v>
      </c>
      <c r="U386" s="97">
        <f>IF(ISNA(MATCH(N386,'Overlap Study'!BJ$62:BJ$157,0)),0,1)</f>
        <v>0</v>
      </c>
      <c r="V386" s="97">
        <f>IF(ISNA(MATCH($N386,'Overlap Study'!AZ$62:AZ$157,0)),0,1)</f>
        <v>0</v>
      </c>
      <c r="W386" s="97">
        <f>IF(ISNA(MATCH($N386,'Overlap Study'!AT$62:AT$157,0)),0,1)</f>
        <v>0</v>
      </c>
      <c r="X386" s="97">
        <f>IF(ISNA(MATCH($N386,'Overlap Study'!AN$62:AN$157,0)),0,1)</f>
        <v>0</v>
      </c>
      <c r="Y386" s="106">
        <f>IF(ISNA(MATCH($N386,'Overlap Study'!AH$62:AH$157,0)),0,1)</f>
        <v>0</v>
      </c>
      <c r="Z386" s="97">
        <f>IF(ISNA(MATCH($N386,'Overlap Study'!AB$62:AB$157,0)),0,1)</f>
        <v>0</v>
      </c>
      <c r="AA386" s="97">
        <f>IF(ISNA(MATCH($N386,'Overlap Study'!V$62:V$157,0)),0,1)</f>
        <v>0</v>
      </c>
      <c r="AB386" s="97">
        <f>IF(ISNA(MATCH($N386,'Overlap Study'!P$62:P$157,0)),0,1)</f>
        <v>0</v>
      </c>
      <c r="AC386" s="97">
        <f>IF(ISNA(MATCH($N386,'Overlap Study'!H$53:H$132,0)),0,1)</f>
        <v>0</v>
      </c>
      <c r="AD386" s="106">
        <f>IF(ISNA(MATCH($N386,'Overlap Study'!B$53:B$100,0)),0,1)</f>
        <v>0</v>
      </c>
      <c r="AH386" s="197"/>
      <c r="AI386" s="99"/>
      <c r="AJ386" s="99"/>
      <c r="AK386" s="99"/>
      <c r="AL386" s="99"/>
      <c r="AM386" s="99"/>
      <c r="AN386" s="97"/>
      <c r="AO386" s="97"/>
      <c r="AP386" s="97"/>
      <c r="AQ386" s="97"/>
      <c r="AR386" s="97"/>
      <c r="AS386" s="97"/>
      <c r="AT386" s="97"/>
      <c r="AU386" s="97"/>
      <c r="AV386" s="97"/>
      <c r="AW386" s="97"/>
      <c r="AX386" s="97"/>
      <c r="AY386" s="97"/>
    </row>
    <row r="387" spans="12:51" x14ac:dyDescent="0.2">
      <c r="L387" s="118">
        <f t="shared" si="16"/>
        <v>386</v>
      </c>
      <c r="N387" s="108">
        <v>3747</v>
      </c>
      <c r="O387" s="210">
        <f>SUM(P387:Y387)</f>
        <v>1</v>
      </c>
      <c r="P387" s="97">
        <f>IF(ISNA(MATCH(N387,'Overlap Study'!DY$62:DY$174,0)),0,1)</f>
        <v>0</v>
      </c>
      <c r="Q387" s="97">
        <f>IF(ISNA(MATCH(N387,'Overlap Study'!DJ$62:DJ$157,0)),0,1)</f>
        <v>0</v>
      </c>
      <c r="R387" s="99">
        <f>IF(ISNA(MATCH(N387,'Overlap Study'!CU$62:CU$157,0)),0,1)</f>
        <v>0</v>
      </c>
      <c r="S387" s="99">
        <f>IF(ISNA(MATCH(N387,'Overlap Study'!CG$62:CG$157,0)),0,1)</f>
        <v>1</v>
      </c>
      <c r="T387" s="97">
        <f>IF(ISNA(MATCH(N387,'Overlap Study'!BU$62:BU$157,0)),0,1)</f>
        <v>0</v>
      </c>
      <c r="U387" s="97">
        <f>IF(ISNA(MATCH(N387,'Overlap Study'!BJ$62:BJ$157,0)),0,1)</f>
        <v>0</v>
      </c>
      <c r="V387" s="97">
        <f>IF(ISNA(MATCH($N387,'Overlap Study'!AZ$62:AZ$157,0)),0,1)</f>
        <v>0</v>
      </c>
      <c r="W387" s="97">
        <f>IF(ISNA(MATCH($N387,'Overlap Study'!AT$62:AT$157,0)),0,1)</f>
        <v>0</v>
      </c>
      <c r="X387" s="97">
        <f>IF(ISNA(MATCH($N387,'Overlap Study'!AN$62:AN$157,0)),0,1)</f>
        <v>0</v>
      </c>
      <c r="Y387" s="106">
        <f>IF(ISNA(MATCH($N387,'Overlap Study'!AH$62:AH$157,0)),0,1)</f>
        <v>0</v>
      </c>
      <c r="Z387" s="97">
        <f>IF(ISNA(MATCH($N387,'Overlap Study'!AB$62:AB$157,0)),0,1)</f>
        <v>0</v>
      </c>
      <c r="AA387" s="97">
        <f>IF(ISNA(MATCH($N387,'Overlap Study'!V$62:V$157,0)),0,1)</f>
        <v>0</v>
      </c>
      <c r="AB387" s="97">
        <f>IF(ISNA(MATCH($N387,'Overlap Study'!P$62:P$157,0)),0,1)</f>
        <v>0</v>
      </c>
      <c r="AC387" s="97">
        <f>IF(ISNA(MATCH($N387,'Overlap Study'!H$53:H$132,0)),0,1)</f>
        <v>0</v>
      </c>
      <c r="AD387" s="106">
        <f>IF(ISNA(MATCH($N387,'Overlap Study'!B$53:B$100,0)),0,1)</f>
        <v>0</v>
      </c>
      <c r="AH387" s="197"/>
      <c r="AI387" s="97"/>
      <c r="AJ387" s="97"/>
      <c r="AK387" s="97"/>
      <c r="AL387" s="97"/>
      <c r="AM387" s="97"/>
      <c r="AN387" s="97"/>
      <c r="AO387" s="97"/>
      <c r="AP387" s="97"/>
      <c r="AQ387" s="97"/>
      <c r="AR387" s="97"/>
      <c r="AS387" s="97"/>
      <c r="AT387" s="97"/>
      <c r="AU387" s="97"/>
      <c r="AV387" s="97"/>
      <c r="AW387" s="97"/>
      <c r="AX387" s="97"/>
      <c r="AY387" s="97"/>
    </row>
    <row r="388" spans="12:51" x14ac:dyDescent="0.2">
      <c r="L388" s="118">
        <f t="shared" ref="L388:L440" si="17">L387+1</f>
        <v>387</v>
      </c>
      <c r="N388" s="107">
        <v>3824</v>
      </c>
      <c r="O388" s="210">
        <f>SUM(P388:Y388)</f>
        <v>1</v>
      </c>
      <c r="P388" s="97">
        <f>IF(ISNA(MATCH(N388,'Overlap Study'!DY$62:DY$174,0)),0,1)</f>
        <v>0</v>
      </c>
      <c r="Q388" s="97">
        <f>IF(ISNA(MATCH(N388,'Overlap Study'!DJ$62:DJ$157,0)),0,1)</f>
        <v>1</v>
      </c>
      <c r="R388" s="99">
        <f>IF(ISNA(MATCH(N388,'Overlap Study'!CU$62:CU$157,0)),0,1)</f>
        <v>0</v>
      </c>
      <c r="S388" s="99">
        <f>IF(ISNA(MATCH(N388,'Overlap Study'!CG$62:CG$157,0)),0,1)</f>
        <v>0</v>
      </c>
      <c r="T388" s="97">
        <f>IF(ISNA(MATCH(N388,'Overlap Study'!BU$62:BU$157,0)),0,1)</f>
        <v>0</v>
      </c>
      <c r="U388" s="97">
        <f>IF(ISNA(MATCH(N388,'Overlap Study'!BJ$62:BJ$157,0)),0,1)</f>
        <v>0</v>
      </c>
      <c r="V388" s="97">
        <f>IF(ISNA(MATCH($N388,'Overlap Study'!AZ$62:AZ$157,0)),0,1)</f>
        <v>0</v>
      </c>
      <c r="W388" s="97">
        <f>IF(ISNA(MATCH($N388,'Overlap Study'!AT$62:AT$157,0)),0,1)</f>
        <v>0</v>
      </c>
      <c r="X388" s="97">
        <f>IF(ISNA(MATCH($N388,'Overlap Study'!AN$62:AN$157,0)),0,1)</f>
        <v>0</v>
      </c>
      <c r="Y388" s="106">
        <f>IF(ISNA(MATCH($N388,'Overlap Study'!AH$62:AH$157,0)),0,1)</f>
        <v>0</v>
      </c>
      <c r="Z388" s="97">
        <f>IF(ISNA(MATCH($N388,'Overlap Study'!AB$62:AB$157,0)),0,1)</f>
        <v>0</v>
      </c>
      <c r="AA388" s="97">
        <f>IF(ISNA(MATCH($N388,'Overlap Study'!V$62:V$157,0)),0,1)</f>
        <v>0</v>
      </c>
      <c r="AB388" s="97">
        <f>IF(ISNA(MATCH($N388,'Overlap Study'!P$62:P$157,0)),0,1)</f>
        <v>0</v>
      </c>
      <c r="AC388" s="97">
        <f>IF(ISNA(MATCH($N388,'Overlap Study'!H$53:H$132,0)),0,1)</f>
        <v>0</v>
      </c>
      <c r="AD388" s="106">
        <f>IF(ISNA(MATCH($N388,'Overlap Study'!B$53:B$100,0)),0,1)</f>
        <v>0</v>
      </c>
      <c r="AH388" s="197"/>
      <c r="AI388" s="97"/>
      <c r="AJ388" s="97"/>
      <c r="AK388" s="97"/>
      <c r="AL388" s="97"/>
      <c r="AM388" s="97"/>
      <c r="AN388" s="97"/>
      <c r="AO388" s="97"/>
      <c r="AP388" s="97"/>
      <c r="AQ388" s="97"/>
      <c r="AR388" s="97"/>
      <c r="AS388" s="97"/>
      <c r="AT388" s="97"/>
      <c r="AU388" s="97"/>
      <c r="AV388" s="97"/>
      <c r="AW388" s="97"/>
      <c r="AX388" s="97"/>
      <c r="AY388" s="97"/>
    </row>
    <row r="389" spans="12:51" x14ac:dyDescent="0.2">
      <c r="L389" s="118">
        <f t="shared" si="17"/>
        <v>388</v>
      </c>
      <c r="N389" s="112">
        <v>3928</v>
      </c>
      <c r="O389" s="210">
        <f>SUM(P389:Y389)</f>
        <v>1</v>
      </c>
      <c r="P389" s="97">
        <f>IF(ISNA(MATCH(N389,'Overlap Study'!DY$62:DY$174,0)),0,1)</f>
        <v>1</v>
      </c>
      <c r="Q389" s="97">
        <f>IF(ISNA(MATCH(N389,'Overlap Study'!DJ$62:DJ$157,0)),0,1)</f>
        <v>0</v>
      </c>
      <c r="R389" s="99">
        <f>IF(ISNA(MATCH(N389,'Overlap Study'!CU$62:CU$157,0)),0,1)</f>
        <v>0</v>
      </c>
      <c r="S389" s="99">
        <f>IF(ISNA(MATCH(N389,'Overlap Study'!CG$62:CG$157,0)),0,1)</f>
        <v>0</v>
      </c>
      <c r="T389" s="97">
        <f>IF(ISNA(MATCH(N389,'Overlap Study'!BU$62:BU$157,0)),0,1)</f>
        <v>0</v>
      </c>
      <c r="U389" s="97">
        <f>IF(ISNA(MATCH(N389,'Overlap Study'!BJ$62:BJ$157,0)),0,1)</f>
        <v>0</v>
      </c>
      <c r="V389" s="97">
        <f>IF(ISNA(MATCH($N389,'Overlap Study'!AZ$62:AZ$157,0)),0,1)</f>
        <v>0</v>
      </c>
      <c r="W389" s="97">
        <f>IF(ISNA(MATCH($N389,'Overlap Study'!AT$62:AT$157,0)),0,1)</f>
        <v>0</v>
      </c>
      <c r="X389" s="97">
        <f>IF(ISNA(MATCH($N389,'Overlap Study'!AN$62:AN$157,0)),0,1)</f>
        <v>0</v>
      </c>
      <c r="Y389" s="106">
        <f>IF(ISNA(MATCH($N389,'Overlap Study'!AH$62:AH$157,0)),0,1)</f>
        <v>0</v>
      </c>
      <c r="Z389" s="97">
        <f>IF(ISNA(MATCH($N389,'Overlap Study'!AB$62:AB$157,0)),0,1)</f>
        <v>0</v>
      </c>
      <c r="AA389" s="97">
        <f>IF(ISNA(MATCH($N389,'Overlap Study'!V$62:V$157,0)),0,1)</f>
        <v>0</v>
      </c>
      <c r="AB389" s="97">
        <f>IF(ISNA(MATCH($N389,'Overlap Study'!P$62:P$157,0)),0,1)</f>
        <v>0</v>
      </c>
      <c r="AC389" s="97">
        <f>IF(ISNA(MATCH($N389,'Overlap Study'!H$53:H$132,0)),0,1)</f>
        <v>0</v>
      </c>
      <c r="AD389" s="106">
        <f>IF(ISNA(MATCH($N389,'Overlap Study'!B$53:B$100,0)),0,1)</f>
        <v>0</v>
      </c>
      <c r="AH389" s="197"/>
      <c r="AI389" s="97"/>
      <c r="AJ389" s="97"/>
      <c r="AK389" s="97"/>
      <c r="AL389" s="97"/>
      <c r="AM389" s="97"/>
      <c r="AN389" s="97"/>
      <c r="AO389" s="97"/>
      <c r="AP389" s="97"/>
      <c r="AQ389" s="97"/>
      <c r="AR389" s="97"/>
      <c r="AS389" s="97"/>
      <c r="AT389" s="97"/>
      <c r="AU389" s="97"/>
      <c r="AV389" s="97"/>
      <c r="AW389" s="97"/>
      <c r="AX389" s="97"/>
      <c r="AY389" s="97"/>
    </row>
    <row r="390" spans="12:51" x14ac:dyDescent="0.2">
      <c r="L390" s="118">
        <f t="shared" si="17"/>
        <v>389</v>
      </c>
      <c r="N390" s="105">
        <v>3990</v>
      </c>
      <c r="O390" s="210">
        <f>SUM(P390:Y390)</f>
        <v>1</v>
      </c>
      <c r="P390" s="97">
        <f>IF(ISNA(MATCH(N390,'Overlap Study'!DY$62:DY$174,0)),0,1)</f>
        <v>0</v>
      </c>
      <c r="Q390" s="97">
        <f>IF(ISNA(MATCH(N390,'Overlap Study'!DJ$62:DJ$157,0)),0,1)</f>
        <v>1</v>
      </c>
      <c r="R390" s="99">
        <f>IF(ISNA(MATCH(N390,'Overlap Study'!CU$62:CU$157,0)),0,1)</f>
        <v>0</v>
      </c>
      <c r="S390" s="99">
        <f>IF(ISNA(MATCH(N390,'Overlap Study'!CG$62:CG$157,0)),0,1)</f>
        <v>0</v>
      </c>
      <c r="T390" s="97">
        <f>IF(ISNA(MATCH(N390,'Overlap Study'!BU$62:BU$157,0)),0,1)</f>
        <v>0</v>
      </c>
      <c r="U390" s="97">
        <f>IF(ISNA(MATCH(N390,'Overlap Study'!BJ$62:BJ$157,0)),0,1)</f>
        <v>0</v>
      </c>
      <c r="V390" s="97">
        <f>IF(ISNA(MATCH($N390,'Overlap Study'!AZ$62:AZ$157,0)),0,1)</f>
        <v>0</v>
      </c>
      <c r="W390" s="97">
        <f>IF(ISNA(MATCH($N390,'Overlap Study'!AT$62:AT$157,0)),0,1)</f>
        <v>0</v>
      </c>
      <c r="X390" s="97">
        <f>IF(ISNA(MATCH($N390,'Overlap Study'!AN$62:AN$157,0)),0,1)</f>
        <v>0</v>
      </c>
      <c r="Y390" s="106">
        <f>IF(ISNA(MATCH($N390,'Overlap Study'!AH$62:AH$157,0)),0,1)</f>
        <v>0</v>
      </c>
      <c r="Z390" s="97">
        <f>IF(ISNA(MATCH($N390,'Overlap Study'!AB$62:AB$157,0)),0,1)</f>
        <v>0</v>
      </c>
      <c r="AA390" s="97">
        <f>IF(ISNA(MATCH($N390,'Overlap Study'!V$62:V$157,0)),0,1)</f>
        <v>0</v>
      </c>
      <c r="AB390" s="97">
        <f>IF(ISNA(MATCH($N390,'Overlap Study'!P$62:P$157,0)),0,1)</f>
        <v>0</v>
      </c>
      <c r="AC390" s="97">
        <f>IF(ISNA(MATCH($N390,'Overlap Study'!H$53:H$132,0)),0,1)</f>
        <v>0</v>
      </c>
      <c r="AD390" s="106">
        <f>IF(ISNA(MATCH($N390,'Overlap Study'!B$53:B$100,0)),0,1)</f>
        <v>0</v>
      </c>
      <c r="AH390" s="98"/>
      <c r="AI390" s="97"/>
      <c r="AJ390" s="97"/>
      <c r="AK390" s="97"/>
      <c r="AL390" s="97"/>
      <c r="AM390" s="97"/>
      <c r="AN390" s="97"/>
      <c r="AO390" s="97"/>
      <c r="AP390" s="97"/>
      <c r="AQ390" s="97"/>
      <c r="AR390" s="97"/>
      <c r="AS390" s="97"/>
      <c r="AT390" s="97"/>
      <c r="AU390" s="97"/>
      <c r="AV390" s="97"/>
      <c r="AW390" s="97"/>
      <c r="AX390" s="97"/>
      <c r="AY390" s="97"/>
    </row>
    <row r="391" spans="12:51" x14ac:dyDescent="0.2">
      <c r="L391" s="118">
        <f t="shared" si="17"/>
        <v>390</v>
      </c>
      <c r="N391" s="105">
        <v>3997</v>
      </c>
      <c r="O391" s="210">
        <f>SUM(P391:Y391)</f>
        <v>1</v>
      </c>
      <c r="P391" s="97">
        <f>IF(ISNA(MATCH(N391,'Overlap Study'!DY$62:DY$174,0)),0,1)</f>
        <v>0</v>
      </c>
      <c r="Q391" s="97">
        <f>IF(ISNA(MATCH(N391,'Overlap Study'!DJ$62:DJ$157,0)),0,1)</f>
        <v>1</v>
      </c>
      <c r="R391" s="99">
        <f>IF(ISNA(MATCH(N391,'Overlap Study'!CU$62:CU$157,0)),0,1)</f>
        <v>0</v>
      </c>
      <c r="S391" s="99">
        <f>IF(ISNA(MATCH(N391,'Overlap Study'!CG$62:CG$157,0)),0,1)</f>
        <v>0</v>
      </c>
      <c r="T391" s="97">
        <f>IF(ISNA(MATCH(N391,'Overlap Study'!BU$62:BU$157,0)),0,1)</f>
        <v>0</v>
      </c>
      <c r="U391" s="97">
        <f>IF(ISNA(MATCH(N391,'Overlap Study'!BJ$62:BJ$157,0)),0,1)</f>
        <v>0</v>
      </c>
      <c r="V391" s="97">
        <f>IF(ISNA(MATCH($N391,'Overlap Study'!AZ$62:AZ$157,0)),0,1)</f>
        <v>0</v>
      </c>
      <c r="W391" s="97">
        <f>IF(ISNA(MATCH($N391,'Overlap Study'!AT$62:AT$157,0)),0,1)</f>
        <v>0</v>
      </c>
      <c r="X391" s="97">
        <f>IF(ISNA(MATCH($N391,'Overlap Study'!AN$62:AN$157,0)),0,1)</f>
        <v>0</v>
      </c>
      <c r="Y391" s="106">
        <f>IF(ISNA(MATCH($N391,'Overlap Study'!AH$62:AH$157,0)),0,1)</f>
        <v>0</v>
      </c>
      <c r="Z391" s="97">
        <f>IF(ISNA(MATCH($N391,'Overlap Study'!AB$62:AB$157,0)),0,1)</f>
        <v>0</v>
      </c>
      <c r="AA391" s="97">
        <f>IF(ISNA(MATCH($N391,'Overlap Study'!V$62:V$157,0)),0,1)</f>
        <v>0</v>
      </c>
      <c r="AB391" s="97">
        <f>IF(ISNA(MATCH($N391,'Overlap Study'!P$62:P$157,0)),0,1)</f>
        <v>0</v>
      </c>
      <c r="AC391" s="97">
        <f>IF(ISNA(MATCH($N391,'Overlap Study'!H$53:H$132,0)),0,1)</f>
        <v>0</v>
      </c>
      <c r="AD391" s="106">
        <f>IF(ISNA(MATCH($N391,'Overlap Study'!B$53:B$100,0)),0,1)</f>
        <v>0</v>
      </c>
      <c r="AH391" s="197"/>
      <c r="AI391" s="97"/>
      <c r="AJ391" s="97"/>
      <c r="AK391" s="97"/>
      <c r="AL391" s="97"/>
      <c r="AM391" s="97"/>
      <c r="AN391" s="97"/>
      <c r="AO391" s="97"/>
      <c r="AP391" s="97"/>
      <c r="AQ391" s="97"/>
      <c r="AR391" s="97"/>
      <c r="AS391" s="97"/>
      <c r="AT391" s="97"/>
      <c r="AU391" s="97"/>
      <c r="AV391" s="97"/>
      <c r="AW391" s="97"/>
      <c r="AX391" s="97"/>
      <c r="AY391" s="97"/>
    </row>
    <row r="392" spans="12:51" x14ac:dyDescent="0.2">
      <c r="L392" s="118">
        <f t="shared" si="17"/>
        <v>391</v>
      </c>
      <c r="N392" s="105">
        <v>4077</v>
      </c>
      <c r="O392" s="210">
        <f>SUM(P392:Y392)</f>
        <v>1</v>
      </c>
      <c r="P392" s="97">
        <f>IF(ISNA(MATCH(N392,'Overlap Study'!DY$62:DY$174,0)),0,1)</f>
        <v>1</v>
      </c>
      <c r="Q392" s="97">
        <f>IF(ISNA(MATCH(N392,'Overlap Study'!DJ$62:DJ$157,0)),0,1)</f>
        <v>0</v>
      </c>
      <c r="R392" s="99">
        <f>IF(ISNA(MATCH(N392,'Overlap Study'!CU$62:CU$157,0)),0,1)</f>
        <v>0</v>
      </c>
      <c r="S392" s="99">
        <f>IF(ISNA(MATCH(N392,'Overlap Study'!CG$62:CG$157,0)),0,1)</f>
        <v>0</v>
      </c>
      <c r="T392" s="97">
        <f>IF(ISNA(MATCH(N392,'Overlap Study'!BU$62:BU$157,0)),0,1)</f>
        <v>0</v>
      </c>
      <c r="U392" s="97">
        <f>IF(ISNA(MATCH(N392,'Overlap Study'!BJ$62:BJ$157,0)),0,1)</f>
        <v>0</v>
      </c>
      <c r="V392" s="97">
        <f>IF(ISNA(MATCH($N392,'Overlap Study'!AZ$62:AZ$157,0)),0,1)</f>
        <v>0</v>
      </c>
      <c r="W392" s="97">
        <f>IF(ISNA(MATCH($N392,'Overlap Study'!AT$62:AT$157,0)),0,1)</f>
        <v>0</v>
      </c>
      <c r="X392" s="97">
        <f>IF(ISNA(MATCH($N392,'Overlap Study'!AN$62:AN$157,0)),0,1)</f>
        <v>0</v>
      </c>
      <c r="Y392" s="106">
        <f>IF(ISNA(MATCH($N392,'Overlap Study'!AH$62:AH$157,0)),0,1)</f>
        <v>0</v>
      </c>
      <c r="Z392" s="97">
        <f>IF(ISNA(MATCH($N392,'Overlap Study'!AB$62:AB$157,0)),0,1)</f>
        <v>0</v>
      </c>
      <c r="AA392" s="97">
        <f>IF(ISNA(MATCH($N392,'Overlap Study'!V$62:V$157,0)),0,1)</f>
        <v>0</v>
      </c>
      <c r="AB392" s="97">
        <f>IF(ISNA(MATCH($N392,'Overlap Study'!P$62:P$157,0)),0,1)</f>
        <v>0</v>
      </c>
      <c r="AC392" s="97">
        <f>IF(ISNA(MATCH($N392,'Overlap Study'!H$53:H$132,0)),0,1)</f>
        <v>0</v>
      </c>
      <c r="AD392" s="106">
        <f>IF(ISNA(MATCH($N392,'Overlap Study'!B$53:B$100,0)),0,1)</f>
        <v>0</v>
      </c>
      <c r="AH392" s="197"/>
      <c r="AI392" s="97"/>
      <c r="AJ392" s="97"/>
      <c r="AK392" s="97"/>
      <c r="AL392" s="97"/>
      <c r="AM392" s="97"/>
      <c r="AN392" s="97"/>
      <c r="AO392" s="97"/>
      <c r="AP392" s="97"/>
      <c r="AQ392" s="97"/>
      <c r="AR392" s="97"/>
      <c r="AS392" s="97"/>
      <c r="AT392" s="97"/>
      <c r="AU392" s="97"/>
      <c r="AV392" s="97"/>
      <c r="AW392" s="97"/>
      <c r="AX392" s="97"/>
      <c r="AY392" s="97"/>
    </row>
    <row r="393" spans="12:51" x14ac:dyDescent="0.2">
      <c r="L393" s="118">
        <f t="shared" si="17"/>
        <v>392</v>
      </c>
      <c r="N393" s="105">
        <v>4143</v>
      </c>
      <c r="O393" s="210">
        <f>SUM(P393:Y393)</f>
        <v>1</v>
      </c>
      <c r="P393" s="97">
        <f>IF(ISNA(MATCH(N393,'Overlap Study'!DY$62:DY$174,0)),0,1)</f>
        <v>0</v>
      </c>
      <c r="Q393" s="97">
        <f>IF(ISNA(MATCH(N393,'Overlap Study'!DJ$62:DJ$157,0)),0,1)</f>
        <v>0</v>
      </c>
      <c r="R393" s="99">
        <f>IF(ISNA(MATCH(N393,'Overlap Study'!CU$62:CU$157,0)),0,1)</f>
        <v>1</v>
      </c>
      <c r="S393" s="99">
        <f>IF(ISNA(MATCH(N393,'Overlap Study'!CG$62:CG$157,0)),0,1)</f>
        <v>0</v>
      </c>
      <c r="T393" s="97">
        <f>IF(ISNA(MATCH(N393,'Overlap Study'!BU$62:BU$157,0)),0,1)</f>
        <v>0</v>
      </c>
      <c r="U393" s="97">
        <f>IF(ISNA(MATCH(N393,'Overlap Study'!BJ$62:BJ$157,0)),0,1)</f>
        <v>0</v>
      </c>
      <c r="V393" s="97">
        <f>IF(ISNA(MATCH($N393,'Overlap Study'!AZ$62:AZ$157,0)),0,1)</f>
        <v>0</v>
      </c>
      <c r="W393" s="97">
        <f>IF(ISNA(MATCH($N393,'Overlap Study'!AT$62:AT$157,0)),0,1)</f>
        <v>0</v>
      </c>
      <c r="X393" s="97">
        <f>IF(ISNA(MATCH($N393,'Overlap Study'!AN$62:AN$157,0)),0,1)</f>
        <v>0</v>
      </c>
      <c r="Y393" s="106">
        <f>IF(ISNA(MATCH($N393,'Overlap Study'!AH$62:AH$157,0)),0,1)</f>
        <v>0</v>
      </c>
      <c r="Z393" s="97">
        <f>IF(ISNA(MATCH($N393,'Overlap Study'!AB$62:AB$157,0)),0,1)</f>
        <v>0</v>
      </c>
      <c r="AA393" s="97">
        <f>IF(ISNA(MATCH($N393,'Overlap Study'!V$62:V$157,0)),0,1)</f>
        <v>0</v>
      </c>
      <c r="AB393" s="97">
        <f>IF(ISNA(MATCH($N393,'Overlap Study'!P$62:P$157,0)),0,1)</f>
        <v>0</v>
      </c>
      <c r="AC393" s="97">
        <f>IF(ISNA(MATCH($N393,'Overlap Study'!H$53:H$132,0)),0,1)</f>
        <v>0</v>
      </c>
      <c r="AD393" s="106">
        <f>IF(ISNA(MATCH($N393,'Overlap Study'!B$53:B$100,0)),0,1)</f>
        <v>0</v>
      </c>
      <c r="AH393" s="153"/>
      <c r="AI393" s="97"/>
      <c r="AJ393" s="97"/>
      <c r="AK393" s="97"/>
      <c r="AL393" s="97"/>
      <c r="AM393" s="97"/>
      <c r="AN393" s="97"/>
      <c r="AO393" s="97"/>
      <c r="AP393" s="97"/>
      <c r="AQ393" s="97"/>
      <c r="AR393" s="97"/>
      <c r="AS393" s="97"/>
      <c r="AT393" s="97"/>
      <c r="AU393" s="97"/>
      <c r="AV393" s="97"/>
      <c r="AW393" s="97"/>
      <c r="AX393" s="97"/>
      <c r="AY393" s="97"/>
    </row>
    <row r="394" spans="12:51" x14ac:dyDescent="0.2">
      <c r="L394" s="118">
        <f t="shared" si="17"/>
        <v>393</v>
      </c>
      <c r="N394" s="112">
        <v>4265</v>
      </c>
      <c r="O394" s="210">
        <f>SUM(P394:Y394)</f>
        <v>1</v>
      </c>
      <c r="P394" s="97">
        <f>IF(ISNA(MATCH(N394,'Overlap Study'!DY$62:DY$174,0)),0,1)</f>
        <v>1</v>
      </c>
      <c r="Q394" s="97">
        <f>IF(ISNA(MATCH(N394,'Overlap Study'!DJ$62:DJ$157,0)),0,1)</f>
        <v>0</v>
      </c>
      <c r="R394" s="99">
        <f>IF(ISNA(MATCH(N394,'Overlap Study'!CU$62:CU$157,0)),0,1)</f>
        <v>0</v>
      </c>
      <c r="S394" s="99">
        <f>IF(ISNA(MATCH(N394,'Overlap Study'!CG$62:CG$157,0)),0,1)</f>
        <v>0</v>
      </c>
      <c r="T394" s="97">
        <f>IF(ISNA(MATCH(N394,'Overlap Study'!BU$62:BU$157,0)),0,1)</f>
        <v>0</v>
      </c>
      <c r="U394" s="97">
        <f>IF(ISNA(MATCH(N394,'Overlap Study'!BJ$62:BJ$157,0)),0,1)</f>
        <v>0</v>
      </c>
      <c r="V394" s="97">
        <f>IF(ISNA(MATCH($N394,'Overlap Study'!AZ$62:AZ$157,0)),0,1)</f>
        <v>0</v>
      </c>
      <c r="W394" s="97">
        <f>IF(ISNA(MATCH($N394,'Overlap Study'!AT$62:AT$157,0)),0,1)</f>
        <v>0</v>
      </c>
      <c r="X394" s="97">
        <f>IF(ISNA(MATCH($N394,'Overlap Study'!AN$62:AN$157,0)),0,1)</f>
        <v>0</v>
      </c>
      <c r="Y394" s="106">
        <f>IF(ISNA(MATCH($N394,'Overlap Study'!AH$62:AH$157,0)),0,1)</f>
        <v>0</v>
      </c>
      <c r="Z394" s="97">
        <f>IF(ISNA(MATCH($N394,'Overlap Study'!AB$62:AB$157,0)),0,1)</f>
        <v>0</v>
      </c>
      <c r="AA394" s="97">
        <f>IF(ISNA(MATCH($N394,'Overlap Study'!V$62:V$157,0)),0,1)</f>
        <v>0</v>
      </c>
      <c r="AB394" s="97">
        <f>IF(ISNA(MATCH($N394,'Overlap Study'!P$62:P$157,0)),0,1)</f>
        <v>0</v>
      </c>
      <c r="AC394" s="97">
        <f>IF(ISNA(MATCH($N394,'Overlap Study'!H$53:H$132,0)),0,1)</f>
        <v>0</v>
      </c>
      <c r="AD394" s="106">
        <f>IF(ISNA(MATCH($N394,'Overlap Study'!B$53:B$100,0)),0,1)</f>
        <v>0</v>
      </c>
      <c r="AH394" s="197"/>
      <c r="AI394" s="97"/>
      <c r="AJ394" s="97"/>
      <c r="AK394" s="97"/>
      <c r="AL394" s="97"/>
      <c r="AM394" s="97"/>
      <c r="AN394" s="97"/>
      <c r="AO394" s="97"/>
      <c r="AP394" s="97"/>
      <c r="AQ394" s="97"/>
      <c r="AR394" s="97"/>
      <c r="AS394" s="97"/>
      <c r="AT394" s="97"/>
      <c r="AU394" s="97"/>
      <c r="AV394" s="97"/>
      <c r="AW394" s="97"/>
      <c r="AX394" s="97"/>
      <c r="AY394" s="97"/>
    </row>
    <row r="395" spans="12:51" x14ac:dyDescent="0.2">
      <c r="L395" s="118">
        <f t="shared" si="17"/>
        <v>394</v>
      </c>
      <c r="N395" s="105">
        <v>4450</v>
      </c>
      <c r="O395" s="210">
        <f>SUM(P395:Y395)</f>
        <v>1</v>
      </c>
      <c r="P395" s="97">
        <f>IF(ISNA(MATCH(N395,'Overlap Study'!DY$62:DY$174,0)),0,1)</f>
        <v>0</v>
      </c>
      <c r="Q395" s="97">
        <f>IF(ISNA(MATCH(N395,'Overlap Study'!DJ$62:DJ$157,0)),0,1)</f>
        <v>1</v>
      </c>
      <c r="R395" s="99">
        <f>IF(ISNA(MATCH(N395,'Overlap Study'!CU$62:CU$157,0)),0,1)</f>
        <v>0</v>
      </c>
      <c r="S395" s="99">
        <f>IF(ISNA(MATCH(N395,'Overlap Study'!CG$62:CG$157,0)),0,1)</f>
        <v>0</v>
      </c>
      <c r="T395" s="97">
        <f>IF(ISNA(MATCH(N395,'Overlap Study'!BU$62:BU$157,0)),0,1)</f>
        <v>0</v>
      </c>
      <c r="U395" s="97">
        <f>IF(ISNA(MATCH(N395,'Overlap Study'!BJ$62:BJ$157,0)),0,1)</f>
        <v>0</v>
      </c>
      <c r="V395" s="97">
        <f>IF(ISNA(MATCH($N395,'Overlap Study'!AZ$62:AZ$157,0)),0,1)</f>
        <v>0</v>
      </c>
      <c r="W395" s="97">
        <f>IF(ISNA(MATCH($N395,'Overlap Study'!AT$62:AT$157,0)),0,1)</f>
        <v>0</v>
      </c>
      <c r="X395" s="97">
        <f>IF(ISNA(MATCH($N395,'Overlap Study'!AN$62:AN$157,0)),0,1)</f>
        <v>0</v>
      </c>
      <c r="Y395" s="106">
        <f>IF(ISNA(MATCH($N395,'Overlap Study'!AH$62:AH$157,0)),0,1)</f>
        <v>0</v>
      </c>
      <c r="Z395" s="97">
        <f>IF(ISNA(MATCH($N395,'Overlap Study'!AB$62:AB$157,0)),0,1)</f>
        <v>0</v>
      </c>
      <c r="AA395" s="97">
        <f>IF(ISNA(MATCH($N395,'Overlap Study'!V$62:V$157,0)),0,1)</f>
        <v>0</v>
      </c>
      <c r="AB395" s="97">
        <f>IF(ISNA(MATCH($N395,'Overlap Study'!P$62:P$157,0)),0,1)</f>
        <v>0</v>
      </c>
      <c r="AC395" s="97">
        <f>IF(ISNA(MATCH($N395,'Overlap Study'!H$53:H$132,0)),0,1)</f>
        <v>0</v>
      </c>
      <c r="AD395" s="106">
        <f>IF(ISNA(MATCH($N395,'Overlap Study'!B$53:B$100,0)),0,1)</f>
        <v>0</v>
      </c>
      <c r="AH395" s="197"/>
      <c r="AI395" s="97"/>
      <c r="AJ395" s="97"/>
      <c r="AK395" s="97"/>
      <c r="AL395" s="97"/>
      <c r="AM395" s="97"/>
      <c r="AN395" s="97"/>
      <c r="AO395" s="97"/>
      <c r="AP395" s="97"/>
      <c r="AQ395" s="97"/>
      <c r="AR395" s="97"/>
      <c r="AS395" s="97"/>
      <c r="AT395" s="97"/>
      <c r="AU395" s="97"/>
      <c r="AV395" s="97"/>
      <c r="AW395" s="97"/>
      <c r="AX395" s="97"/>
      <c r="AY395" s="97"/>
    </row>
    <row r="396" spans="12:51" x14ac:dyDescent="0.2">
      <c r="L396" s="118">
        <f t="shared" si="17"/>
        <v>395</v>
      </c>
      <c r="N396" s="105">
        <v>4488</v>
      </c>
      <c r="O396" s="210">
        <f>SUM(P396:Y396)</f>
        <v>1</v>
      </c>
      <c r="P396" s="97">
        <f>IF(ISNA(MATCH(N396,'Overlap Study'!DY$62:DY$174,0)),0,1)</f>
        <v>1</v>
      </c>
      <c r="Q396" s="97">
        <f>IF(ISNA(MATCH(N396,'Overlap Study'!DJ$62:DJ$157,0)),0,1)</f>
        <v>0</v>
      </c>
      <c r="R396" s="99">
        <f>IF(ISNA(MATCH(N396,'Overlap Study'!CU$62:CU$157,0)),0,1)</f>
        <v>0</v>
      </c>
      <c r="S396" s="99">
        <f>IF(ISNA(MATCH(N396,'Overlap Study'!CG$62:CG$157,0)),0,1)</f>
        <v>0</v>
      </c>
      <c r="T396" s="97">
        <f>IF(ISNA(MATCH(N396,'Overlap Study'!BU$62:BU$157,0)),0,1)</f>
        <v>0</v>
      </c>
      <c r="U396" s="97">
        <f>IF(ISNA(MATCH(N396,'Overlap Study'!BJ$62:BJ$157,0)),0,1)</f>
        <v>0</v>
      </c>
      <c r="V396" s="97">
        <f>IF(ISNA(MATCH($N396,'Overlap Study'!AZ$62:AZ$157,0)),0,1)</f>
        <v>0</v>
      </c>
      <c r="W396" s="97">
        <f>IF(ISNA(MATCH($N396,'Overlap Study'!AT$62:AT$157,0)),0,1)</f>
        <v>0</v>
      </c>
      <c r="X396" s="97">
        <f>IF(ISNA(MATCH($N396,'Overlap Study'!AN$62:AN$157,0)),0,1)</f>
        <v>0</v>
      </c>
      <c r="Y396" s="106">
        <f>IF(ISNA(MATCH($N396,'Overlap Study'!AH$62:AH$157,0)),0,1)</f>
        <v>0</v>
      </c>
      <c r="Z396" s="97">
        <f>IF(ISNA(MATCH($N396,'Overlap Study'!AB$62:AB$157,0)),0,1)</f>
        <v>0</v>
      </c>
      <c r="AA396" s="97">
        <f>IF(ISNA(MATCH($N396,'Overlap Study'!V$62:V$157,0)),0,1)</f>
        <v>0</v>
      </c>
      <c r="AB396" s="97">
        <f>IF(ISNA(MATCH($N396,'Overlap Study'!P$62:P$157,0)),0,1)</f>
        <v>0</v>
      </c>
      <c r="AC396" s="97">
        <f>IF(ISNA(MATCH($N396,'Overlap Study'!H$53:H$132,0)),0,1)</f>
        <v>0</v>
      </c>
      <c r="AD396" s="106">
        <f>IF(ISNA(MATCH($N396,'Overlap Study'!B$53:B$100,0)),0,1)</f>
        <v>0</v>
      </c>
      <c r="AH396" s="197"/>
      <c r="AI396" s="97"/>
      <c r="AJ396" s="97"/>
      <c r="AK396" s="97"/>
      <c r="AL396" s="97"/>
      <c r="AM396" s="97"/>
      <c r="AN396" s="97"/>
      <c r="AO396" s="97"/>
      <c r="AP396" s="97"/>
      <c r="AQ396" s="97"/>
      <c r="AR396" s="97"/>
      <c r="AS396" s="97"/>
      <c r="AT396" s="97"/>
      <c r="AU396" s="97"/>
      <c r="AV396" s="97"/>
      <c r="AW396" s="97"/>
      <c r="AX396" s="97"/>
      <c r="AY396" s="97"/>
    </row>
    <row r="397" spans="12:51" x14ac:dyDescent="0.2">
      <c r="L397" s="118">
        <f t="shared" si="17"/>
        <v>396</v>
      </c>
      <c r="N397" s="105">
        <v>4565</v>
      </c>
      <c r="O397" s="210">
        <f>SUM(P397:Y397)</f>
        <v>1</v>
      </c>
      <c r="P397" s="97">
        <f>IF(ISNA(MATCH(N397,'Overlap Study'!DY$62:DY$174,0)),0,1)</f>
        <v>0</v>
      </c>
      <c r="Q397" s="97">
        <f>IF(ISNA(MATCH(N397,'Overlap Study'!DJ$62:DJ$157,0)),0,1)</f>
        <v>1</v>
      </c>
      <c r="R397" s="99">
        <f>IF(ISNA(MATCH(N397,'Overlap Study'!CU$62:CU$157,0)),0,1)</f>
        <v>0</v>
      </c>
      <c r="S397" s="99">
        <f>IF(ISNA(MATCH(N397,'Overlap Study'!CG$62:CG$157,0)),0,1)</f>
        <v>0</v>
      </c>
      <c r="T397" s="97">
        <f>IF(ISNA(MATCH(N397,'Overlap Study'!BU$62:BU$157,0)),0,1)</f>
        <v>0</v>
      </c>
      <c r="U397" s="97">
        <f>IF(ISNA(MATCH(N397,'Overlap Study'!BJ$62:BJ$157,0)),0,1)</f>
        <v>0</v>
      </c>
      <c r="V397" s="97">
        <f>IF(ISNA(MATCH($N397,'Overlap Study'!AZ$62:AZ$157,0)),0,1)</f>
        <v>0</v>
      </c>
      <c r="W397" s="97">
        <f>IF(ISNA(MATCH($N397,'Overlap Study'!AT$62:AT$157,0)),0,1)</f>
        <v>0</v>
      </c>
      <c r="X397" s="97">
        <f>IF(ISNA(MATCH($N397,'Overlap Study'!AN$62:AN$157,0)),0,1)</f>
        <v>0</v>
      </c>
      <c r="Y397" s="106">
        <f>IF(ISNA(MATCH($N397,'Overlap Study'!AH$62:AH$157,0)),0,1)</f>
        <v>0</v>
      </c>
      <c r="Z397" s="97">
        <f>IF(ISNA(MATCH($N397,'Overlap Study'!AB$62:AB$157,0)),0,1)</f>
        <v>0</v>
      </c>
      <c r="AA397" s="97">
        <f>IF(ISNA(MATCH($N397,'Overlap Study'!V$62:V$157,0)),0,1)</f>
        <v>0</v>
      </c>
      <c r="AB397" s="97">
        <f>IF(ISNA(MATCH($N397,'Overlap Study'!P$62:P$157,0)),0,1)</f>
        <v>0</v>
      </c>
      <c r="AC397" s="97">
        <f>IF(ISNA(MATCH($N397,'Overlap Study'!H$53:H$132,0)),0,1)</f>
        <v>0</v>
      </c>
      <c r="AD397" s="106">
        <f>IF(ISNA(MATCH($N397,'Overlap Study'!B$53:B$100,0)),0,1)</f>
        <v>0</v>
      </c>
      <c r="AH397" s="197"/>
      <c r="AI397" s="97"/>
      <c r="AJ397" s="97"/>
      <c r="AK397" s="97"/>
      <c r="AL397" s="97"/>
      <c r="AM397" s="97"/>
      <c r="AN397" s="97"/>
      <c r="AO397" s="97"/>
      <c r="AP397" s="97"/>
      <c r="AQ397" s="97"/>
      <c r="AR397" s="97"/>
      <c r="AS397" s="97"/>
      <c r="AT397" s="97"/>
      <c r="AU397" s="97"/>
      <c r="AV397" s="97"/>
      <c r="AW397" s="97"/>
      <c r="AX397" s="97"/>
      <c r="AY397" s="97"/>
    </row>
    <row r="398" spans="12:51" x14ac:dyDescent="0.2">
      <c r="L398" s="118">
        <f t="shared" si="17"/>
        <v>397</v>
      </c>
      <c r="N398" s="105">
        <v>4814</v>
      </c>
      <c r="O398" s="210">
        <f>SUM(P398:Y398)</f>
        <v>1</v>
      </c>
      <c r="P398" s="97">
        <f>IF(ISNA(MATCH(N398,'Overlap Study'!DY$62:DY$174,0)),0,1)</f>
        <v>0</v>
      </c>
      <c r="Q398" s="97">
        <f>IF(ISNA(MATCH(N398,'Overlap Study'!DJ$62:DJ$157,0)),0,1)</f>
        <v>1</v>
      </c>
      <c r="R398" s="99">
        <f>IF(ISNA(MATCH(N398,'Overlap Study'!CU$62:CU$157,0)),0,1)</f>
        <v>0</v>
      </c>
      <c r="S398" s="99">
        <f>IF(ISNA(MATCH(N398,'Overlap Study'!CG$62:CG$157,0)),0,1)</f>
        <v>0</v>
      </c>
      <c r="T398" s="97">
        <f>IF(ISNA(MATCH(N398,'Overlap Study'!BU$62:BU$157,0)),0,1)</f>
        <v>0</v>
      </c>
      <c r="U398" s="97">
        <f>IF(ISNA(MATCH(N398,'Overlap Study'!BJ$62:BJ$157,0)),0,1)</f>
        <v>0</v>
      </c>
      <c r="V398" s="97">
        <f>IF(ISNA(MATCH($N398,'Overlap Study'!AZ$62:AZ$157,0)),0,1)</f>
        <v>0</v>
      </c>
      <c r="W398" s="97">
        <f>IF(ISNA(MATCH($N398,'Overlap Study'!AT$62:AT$157,0)),0,1)</f>
        <v>0</v>
      </c>
      <c r="X398" s="97">
        <f>IF(ISNA(MATCH($N398,'Overlap Study'!AN$62:AN$157,0)),0,1)</f>
        <v>0</v>
      </c>
      <c r="Y398" s="106">
        <f>IF(ISNA(MATCH($N398,'Overlap Study'!AH$62:AH$157,0)),0,1)</f>
        <v>0</v>
      </c>
      <c r="Z398" s="97">
        <f>IF(ISNA(MATCH($N398,'Overlap Study'!AB$62:AB$157,0)),0,1)</f>
        <v>0</v>
      </c>
      <c r="AA398" s="97">
        <f>IF(ISNA(MATCH($N398,'Overlap Study'!V$62:V$157,0)),0,1)</f>
        <v>0</v>
      </c>
      <c r="AB398" s="97">
        <f>IF(ISNA(MATCH($N398,'Overlap Study'!P$62:P$157,0)),0,1)</f>
        <v>0</v>
      </c>
      <c r="AC398" s="97">
        <f>IF(ISNA(MATCH($N398,'Overlap Study'!H$53:H$132,0)),0,1)</f>
        <v>0</v>
      </c>
      <c r="AD398" s="106">
        <f>IF(ISNA(MATCH($N398,'Overlap Study'!B$53:B$100,0)),0,1)</f>
        <v>0</v>
      </c>
      <c r="AH398" s="197"/>
      <c r="AI398" s="97"/>
      <c r="AJ398" s="97"/>
      <c r="AK398" s="97"/>
      <c r="AL398" s="97"/>
      <c r="AM398" s="97"/>
      <c r="AN398" s="97"/>
      <c r="AO398" s="97"/>
      <c r="AP398" s="97"/>
      <c r="AQ398" s="97"/>
      <c r="AR398" s="97"/>
      <c r="AS398" s="97"/>
      <c r="AT398" s="97"/>
      <c r="AU398" s="97"/>
      <c r="AV398" s="97"/>
      <c r="AW398" s="97"/>
      <c r="AX398" s="97"/>
      <c r="AY398" s="97"/>
    </row>
    <row r="399" spans="12:51" x14ac:dyDescent="0.2">
      <c r="L399" s="118">
        <f t="shared" si="17"/>
        <v>398</v>
      </c>
      <c r="N399" s="112">
        <v>4911</v>
      </c>
      <c r="O399" s="210">
        <f>SUM(P399:Y399)</f>
        <v>1</v>
      </c>
      <c r="P399" s="97">
        <f>IF(ISNA(MATCH(N399,'Overlap Study'!DY$62:DY$174,0)),0,1)</f>
        <v>1</v>
      </c>
      <c r="Q399" s="97">
        <f>IF(ISNA(MATCH(N399,'Overlap Study'!DJ$62:DJ$157,0)),0,1)</f>
        <v>0</v>
      </c>
      <c r="R399" s="99">
        <f>IF(ISNA(MATCH(N399,'Overlap Study'!CU$62:CU$157,0)),0,1)</f>
        <v>0</v>
      </c>
      <c r="S399" s="99">
        <f>IF(ISNA(MATCH(N399,'Overlap Study'!CG$62:CG$157,0)),0,1)</f>
        <v>0</v>
      </c>
      <c r="T399" s="97">
        <f>IF(ISNA(MATCH(N399,'Overlap Study'!BU$62:BU$157,0)),0,1)</f>
        <v>0</v>
      </c>
      <c r="U399" s="97">
        <f>IF(ISNA(MATCH(N399,'Overlap Study'!BJ$62:BJ$157,0)),0,1)</f>
        <v>0</v>
      </c>
      <c r="V399" s="97">
        <f>IF(ISNA(MATCH($N399,'Overlap Study'!AZ$62:AZ$157,0)),0,1)</f>
        <v>0</v>
      </c>
      <c r="W399" s="97">
        <f>IF(ISNA(MATCH($N399,'Overlap Study'!AT$62:AT$157,0)),0,1)</f>
        <v>0</v>
      </c>
      <c r="X399" s="97">
        <f>IF(ISNA(MATCH($N399,'Overlap Study'!AN$62:AN$157,0)),0,1)</f>
        <v>0</v>
      </c>
      <c r="Y399" s="106">
        <f>IF(ISNA(MATCH($N399,'Overlap Study'!AH$62:AH$157,0)),0,1)</f>
        <v>0</v>
      </c>
      <c r="Z399" s="97">
        <f>IF(ISNA(MATCH($N399,'Overlap Study'!AB$62:AB$157,0)),0,1)</f>
        <v>0</v>
      </c>
      <c r="AA399" s="97">
        <f>IF(ISNA(MATCH($N399,'Overlap Study'!V$62:V$157,0)),0,1)</f>
        <v>0</v>
      </c>
      <c r="AB399" s="97">
        <f>IF(ISNA(MATCH($N399,'Overlap Study'!P$62:P$157,0)),0,1)</f>
        <v>0</v>
      </c>
      <c r="AC399" s="97">
        <f>IF(ISNA(MATCH($N399,'Overlap Study'!H$53:H$132,0)),0,1)</f>
        <v>0</v>
      </c>
      <c r="AD399" s="106">
        <f>IF(ISNA(MATCH($N399,'Overlap Study'!B$53:B$100,0)),0,1)</f>
        <v>0</v>
      </c>
      <c r="AH399" s="197"/>
      <c r="AI399" s="97"/>
      <c r="AJ399" s="97"/>
      <c r="AK399" s="97"/>
      <c r="AL399" s="97"/>
      <c r="AM399" s="97"/>
      <c r="AN399" s="97"/>
      <c r="AO399" s="97"/>
      <c r="AP399" s="97"/>
      <c r="AQ399" s="97"/>
      <c r="AR399" s="97"/>
      <c r="AS399" s="97"/>
      <c r="AT399" s="97"/>
      <c r="AU399" s="97"/>
      <c r="AV399" s="97"/>
      <c r="AW399" s="97"/>
      <c r="AX399" s="97"/>
      <c r="AY399" s="97"/>
    </row>
    <row r="400" spans="12:51" x14ac:dyDescent="0.2">
      <c r="L400" s="118">
        <f t="shared" si="17"/>
        <v>399</v>
      </c>
      <c r="N400" s="204">
        <v>1</v>
      </c>
      <c r="O400" s="210">
        <f>SUM(P400:Y400)</f>
        <v>0</v>
      </c>
      <c r="P400" s="97">
        <f>IF(ISNA(MATCH(N400,'Overlap Study'!DY$62:DY$174,0)),0,1)</f>
        <v>0</v>
      </c>
      <c r="Q400" s="97">
        <f>IF(ISNA(MATCH(N400,'Overlap Study'!DJ$62:DJ$157,0)),0,1)</f>
        <v>0</v>
      </c>
      <c r="R400" s="99">
        <f>IF(ISNA(MATCH(N400,'Overlap Study'!CU$62:CU$157,0)),0,1)</f>
        <v>0</v>
      </c>
      <c r="S400" s="99">
        <f>IF(ISNA(MATCH(N400,'Overlap Study'!CG$62:CG$157,0)),0,1)</f>
        <v>0</v>
      </c>
      <c r="T400" s="97">
        <f>IF(ISNA(MATCH(N400,'Overlap Study'!BU$62:BU$157,0)),0,1)</f>
        <v>0</v>
      </c>
      <c r="U400" s="97">
        <f>IF(ISNA(MATCH(N400,'Overlap Study'!BJ$62:BJ$157,0)),0,1)</f>
        <v>0</v>
      </c>
      <c r="V400" s="97">
        <f>IF(ISNA(MATCH($N400,'Overlap Study'!AZ$62:AZ$157,0)),0,1)</f>
        <v>0</v>
      </c>
      <c r="W400" s="97">
        <f>IF(ISNA(MATCH($N400,'Overlap Study'!AT$62:AT$157,0)),0,1)</f>
        <v>0</v>
      </c>
      <c r="X400" s="97">
        <f>IF(ISNA(MATCH($N400,'Overlap Study'!AN$62:AN$157,0)),0,1)</f>
        <v>0</v>
      </c>
      <c r="Y400" s="106">
        <f>IF(ISNA(MATCH($N400,'Overlap Study'!AH$62:AH$157,0)),0,1)</f>
        <v>0</v>
      </c>
      <c r="Z400" s="97">
        <f>IF(ISNA(MATCH($N400,'Overlap Study'!AB$62:AB$157,0)),0,1)</f>
        <v>0</v>
      </c>
      <c r="AA400" s="97">
        <f>IF(ISNA(MATCH($N400,'Overlap Study'!V$62:V$157,0)),0,1)</f>
        <v>0</v>
      </c>
      <c r="AB400" s="97">
        <f>IF(ISNA(MATCH($N400,'Overlap Study'!P$62:P$157,0)),0,1)</f>
        <v>1</v>
      </c>
      <c r="AC400" s="97">
        <f>IF(ISNA(MATCH($N400,'Overlap Study'!H$53:H$132,0)),0,1)</f>
        <v>0</v>
      </c>
      <c r="AD400" s="106">
        <f>IF(ISNA(MATCH($N400,'Overlap Study'!B$53:B$100,0)),0,1)</f>
        <v>0</v>
      </c>
      <c r="AH400" s="197"/>
      <c r="AI400" s="97"/>
      <c r="AJ400" s="97"/>
      <c r="AK400" s="97"/>
      <c r="AL400" s="97"/>
      <c r="AM400" s="97"/>
      <c r="AN400" s="97"/>
      <c r="AO400" s="97"/>
      <c r="AP400" s="97"/>
      <c r="AQ400" s="97"/>
      <c r="AR400" s="97"/>
      <c r="AS400" s="97"/>
      <c r="AT400" s="97"/>
      <c r="AU400" s="97"/>
      <c r="AV400" s="97"/>
      <c r="AW400" s="97"/>
      <c r="AX400" s="97"/>
      <c r="AY400" s="97"/>
    </row>
    <row r="401" spans="12:51" x14ac:dyDescent="0.2">
      <c r="L401" s="118">
        <f t="shared" si="17"/>
        <v>400</v>
      </c>
      <c r="N401" s="204">
        <v>9</v>
      </c>
      <c r="O401" s="210">
        <f>SUM(P401:Y401)</f>
        <v>0</v>
      </c>
      <c r="P401" s="97">
        <f>IF(ISNA(MATCH(N401,'Overlap Study'!DY$62:DY$174,0)),0,1)</f>
        <v>0</v>
      </c>
      <c r="Q401" s="97">
        <f>IF(ISNA(MATCH(N401,'Overlap Study'!DJ$62:DJ$157,0)),0,1)</f>
        <v>0</v>
      </c>
      <c r="R401" s="99">
        <f>IF(ISNA(MATCH(N401,'Overlap Study'!CU$62:CU$157,0)),0,1)</f>
        <v>0</v>
      </c>
      <c r="S401" s="99">
        <f>IF(ISNA(MATCH(N401,'Overlap Study'!CG$62:CG$157,0)),0,1)</f>
        <v>0</v>
      </c>
      <c r="T401" s="97">
        <f>IF(ISNA(MATCH(N401,'Overlap Study'!BU$62:BU$157,0)),0,1)</f>
        <v>0</v>
      </c>
      <c r="U401" s="97">
        <f>IF(ISNA(MATCH(N401,'Overlap Study'!BJ$62:BJ$157,0)),0,1)</f>
        <v>0</v>
      </c>
      <c r="V401" s="97">
        <f>IF(ISNA(MATCH($N401,'Overlap Study'!AZ$62:AZ$157,0)),0,1)</f>
        <v>0</v>
      </c>
      <c r="W401" s="97">
        <f>IF(ISNA(MATCH($N401,'Overlap Study'!AT$62:AT$157,0)),0,1)</f>
        <v>0</v>
      </c>
      <c r="X401" s="97">
        <f>IF(ISNA(MATCH($N401,'Overlap Study'!AN$62:AN$157,0)),0,1)</f>
        <v>0</v>
      </c>
      <c r="Y401" s="106">
        <f>IF(ISNA(MATCH($N401,'Overlap Study'!AH$62:AH$157,0)),0,1)</f>
        <v>0</v>
      </c>
      <c r="Z401" s="97">
        <f>IF(ISNA(MATCH($N401,'Overlap Study'!AB$62:AB$157,0)),0,1)</f>
        <v>0</v>
      </c>
      <c r="AA401" s="97">
        <f>IF(ISNA(MATCH($N401,'Overlap Study'!V$62:V$157,0)),0,1)</f>
        <v>1</v>
      </c>
      <c r="AB401" s="97">
        <f>IF(ISNA(MATCH($N401,'Overlap Study'!P$62:P$157,0)),0,1)</f>
        <v>0</v>
      </c>
      <c r="AC401" s="97">
        <f>IF(ISNA(MATCH($N401,'Overlap Study'!H$53:H$132,0)),0,1)</f>
        <v>0</v>
      </c>
      <c r="AD401" s="106">
        <f>IF(ISNA(MATCH($N401,'Overlap Study'!B$53:B$100,0)),0,1)</f>
        <v>0</v>
      </c>
      <c r="AH401" s="197"/>
      <c r="AI401" s="97"/>
      <c r="AJ401" s="97"/>
      <c r="AK401" s="97"/>
      <c r="AL401" s="97"/>
      <c r="AM401" s="97"/>
      <c r="AN401" s="97"/>
      <c r="AO401" s="97"/>
      <c r="AP401" s="97"/>
      <c r="AQ401" s="97"/>
      <c r="AR401" s="97"/>
      <c r="AS401" s="97"/>
      <c r="AT401" s="97"/>
      <c r="AU401" s="97"/>
      <c r="AV401" s="97"/>
      <c r="AW401" s="97"/>
      <c r="AX401" s="97"/>
      <c r="AY401" s="97"/>
    </row>
    <row r="402" spans="12:51" x14ac:dyDescent="0.2">
      <c r="L402" s="118">
        <f t="shared" si="17"/>
        <v>401</v>
      </c>
      <c r="N402" s="204">
        <v>21</v>
      </c>
      <c r="O402" s="210">
        <f>SUM(P402:Y402)</f>
        <v>0</v>
      </c>
      <c r="P402" s="97">
        <f>IF(ISNA(MATCH(N402,'Overlap Study'!DY$62:DY$174,0)),0,1)</f>
        <v>0</v>
      </c>
      <c r="Q402" s="97">
        <f>IF(ISNA(MATCH(N402,'Overlap Study'!DJ$62:DJ$157,0)),0,1)</f>
        <v>0</v>
      </c>
      <c r="R402" s="99">
        <f>IF(ISNA(MATCH(N402,'Overlap Study'!CU$62:CU$157,0)),0,1)</f>
        <v>0</v>
      </c>
      <c r="S402" s="99">
        <f>IF(ISNA(MATCH(N402,'Overlap Study'!CG$62:CG$157,0)),0,1)</f>
        <v>0</v>
      </c>
      <c r="T402" s="97">
        <f>IF(ISNA(MATCH(N402,'Overlap Study'!BU$62:BU$157,0)),0,1)</f>
        <v>0</v>
      </c>
      <c r="U402" s="97">
        <f>IF(ISNA(MATCH(N402,'Overlap Study'!BJ$62:BJ$157,0)),0,1)</f>
        <v>0</v>
      </c>
      <c r="V402" s="97">
        <f>IF(ISNA(MATCH($N402,'Overlap Study'!AZ$62:AZ$157,0)),0,1)</f>
        <v>0</v>
      </c>
      <c r="W402" s="97">
        <f>IF(ISNA(MATCH($N402,'Overlap Study'!AT$62:AT$157,0)),0,1)</f>
        <v>0</v>
      </c>
      <c r="X402" s="97">
        <f>IF(ISNA(MATCH($N402,'Overlap Study'!AN$62:AN$157,0)),0,1)</f>
        <v>0</v>
      </c>
      <c r="Y402" s="106">
        <f>IF(ISNA(MATCH($N402,'Overlap Study'!AH$62:AH$157,0)),0,1)</f>
        <v>0</v>
      </c>
      <c r="Z402" s="97">
        <f>IF(ISNA(MATCH($N402,'Overlap Study'!AB$62:AB$157,0)),0,1)</f>
        <v>0</v>
      </c>
      <c r="AA402" s="97">
        <f>IF(ISNA(MATCH($N402,'Overlap Study'!V$62:V$157,0)),0,1)</f>
        <v>0</v>
      </c>
      <c r="AB402" s="97">
        <f>IF(ISNA(MATCH($N402,'Overlap Study'!P$62:P$157,0)),0,1)</f>
        <v>0</v>
      </c>
      <c r="AC402" s="97">
        <f>IF(ISNA(MATCH($N402,'Overlap Study'!H$53:H$132,0)),0,1)</f>
        <v>1</v>
      </c>
      <c r="AD402" s="106">
        <f>IF(ISNA(MATCH($N402,'Overlap Study'!B$53:B$100,0)),0,1)</f>
        <v>0</v>
      </c>
      <c r="AH402" s="197"/>
      <c r="AI402" s="97"/>
      <c r="AJ402" s="97"/>
      <c r="AK402" s="97"/>
      <c r="AL402" s="97"/>
      <c r="AM402" s="97"/>
      <c r="AN402" s="97"/>
      <c r="AO402" s="97"/>
      <c r="AP402" s="97"/>
      <c r="AQ402" s="97"/>
      <c r="AR402" s="97"/>
      <c r="AS402" s="97"/>
      <c r="AT402" s="97"/>
      <c r="AU402" s="97"/>
      <c r="AV402" s="97"/>
      <c r="AW402" s="97"/>
      <c r="AX402" s="97"/>
      <c r="AY402" s="97"/>
    </row>
    <row r="403" spans="12:51" x14ac:dyDescent="0.2">
      <c r="L403" s="118">
        <f t="shared" si="17"/>
        <v>402</v>
      </c>
      <c r="N403" s="204">
        <v>31</v>
      </c>
      <c r="O403" s="210">
        <f>SUM(P403:Y403)</f>
        <v>0</v>
      </c>
      <c r="P403" s="97">
        <f>IF(ISNA(MATCH(N403,'Overlap Study'!DY$62:DY$174,0)),0,1)</f>
        <v>0</v>
      </c>
      <c r="Q403" s="97">
        <f>IF(ISNA(MATCH(N403,'Overlap Study'!DJ$62:DJ$157,0)),0,1)</f>
        <v>0</v>
      </c>
      <c r="R403" s="99">
        <f>IF(ISNA(MATCH(N403,'Overlap Study'!CU$62:CU$157,0)),0,1)</f>
        <v>0</v>
      </c>
      <c r="S403" s="99">
        <f>IF(ISNA(MATCH(N403,'Overlap Study'!CG$62:CG$157,0)),0,1)</f>
        <v>0</v>
      </c>
      <c r="T403" s="97">
        <f>IF(ISNA(MATCH(N403,'Overlap Study'!BU$62:BU$157,0)),0,1)</f>
        <v>0</v>
      </c>
      <c r="U403" s="97">
        <f>IF(ISNA(MATCH(N403,'Overlap Study'!BJ$62:BJ$157,0)),0,1)</f>
        <v>0</v>
      </c>
      <c r="V403" s="97">
        <f>IF(ISNA(MATCH($N403,'Overlap Study'!AZ$62:AZ$157,0)),0,1)</f>
        <v>0</v>
      </c>
      <c r="W403" s="97">
        <f>IF(ISNA(MATCH($N403,'Overlap Study'!AT$62:AT$157,0)),0,1)</f>
        <v>0</v>
      </c>
      <c r="X403" s="97">
        <f>IF(ISNA(MATCH($N403,'Overlap Study'!AN$62:AN$157,0)),0,1)</f>
        <v>0</v>
      </c>
      <c r="Y403" s="106">
        <f>IF(ISNA(MATCH($N403,'Overlap Study'!AH$62:AH$157,0)),0,1)</f>
        <v>0</v>
      </c>
      <c r="Z403" s="97">
        <f>IF(ISNA(MATCH($N403,'Overlap Study'!AB$62:AB$157,0)),0,1)</f>
        <v>0</v>
      </c>
      <c r="AA403" s="97">
        <f>IF(ISNA(MATCH($N403,'Overlap Study'!V$62:V$157,0)),0,1)</f>
        <v>0</v>
      </c>
      <c r="AB403" s="97">
        <f>IF(ISNA(MATCH($N403,'Overlap Study'!P$62:P$157,0)),0,1)</f>
        <v>0</v>
      </c>
      <c r="AC403" s="97">
        <f>IF(ISNA(MATCH($N403,'Overlap Study'!H$53:H$132,0)),0,1)</f>
        <v>1</v>
      </c>
      <c r="AD403" s="106">
        <f>IF(ISNA(MATCH($N403,'Overlap Study'!B$53:B$100,0)),0,1)</f>
        <v>0</v>
      </c>
      <c r="AH403" s="197"/>
      <c r="AI403" s="97"/>
      <c r="AJ403" s="97"/>
      <c r="AK403" s="97"/>
      <c r="AL403" s="97"/>
      <c r="AM403" s="97"/>
      <c r="AN403" s="97"/>
      <c r="AO403" s="97"/>
      <c r="AP403" s="97"/>
      <c r="AQ403" s="97"/>
      <c r="AR403" s="97"/>
      <c r="AS403" s="97"/>
      <c r="AT403" s="97"/>
      <c r="AU403" s="97"/>
      <c r="AV403" s="97"/>
      <c r="AW403" s="97"/>
      <c r="AX403" s="97"/>
      <c r="AY403" s="97"/>
    </row>
    <row r="404" spans="12:51" x14ac:dyDescent="0.2">
      <c r="L404" s="118">
        <f t="shared" si="17"/>
        <v>403</v>
      </c>
      <c r="N404" s="112">
        <v>34</v>
      </c>
      <c r="O404" s="210">
        <f>SUM(P404:Y404)</f>
        <v>0</v>
      </c>
      <c r="P404" s="97">
        <f>IF(ISNA(MATCH(N404,'Overlap Study'!DY$62:DY$174,0)),0,1)</f>
        <v>0</v>
      </c>
      <c r="Q404" s="97">
        <f>IF(ISNA(MATCH(N404,'Overlap Study'!DJ$62:DJ$157,0)),0,1)</f>
        <v>0</v>
      </c>
      <c r="R404" s="99">
        <f>IF(ISNA(MATCH(N404,'Overlap Study'!CU$62:CU$157,0)),0,1)</f>
        <v>0</v>
      </c>
      <c r="S404" s="99">
        <f>IF(ISNA(MATCH(N404,'Overlap Study'!CG$62:CG$157,0)),0,1)</f>
        <v>0</v>
      </c>
      <c r="T404" s="97">
        <f>IF(ISNA(MATCH(N404,'Overlap Study'!BU$62:BU$157,0)),0,1)</f>
        <v>0</v>
      </c>
      <c r="U404" s="97">
        <f>IF(ISNA(MATCH(N404,'Overlap Study'!BJ$62:BJ$157,0)),0,1)</f>
        <v>0</v>
      </c>
      <c r="V404" s="97">
        <f>IF(ISNA(MATCH($N404,'Overlap Study'!AZ$62:AZ$157,0)),0,1)</f>
        <v>0</v>
      </c>
      <c r="W404" s="97">
        <f>IF(ISNA(MATCH($N404,'Overlap Study'!AT$62:AT$157,0)),0,1)</f>
        <v>0</v>
      </c>
      <c r="X404" s="97">
        <f>IF(ISNA(MATCH($N404,'Overlap Study'!AN$62:AN$157,0)),0,1)</f>
        <v>0</v>
      </c>
      <c r="Y404" s="106">
        <f>IF(ISNA(MATCH($N404,'Overlap Study'!AH$62:AH$157,0)),0,1)</f>
        <v>0</v>
      </c>
      <c r="Z404" s="97">
        <f>IF(ISNA(MATCH($N404,'Overlap Study'!AB$62:AB$157,0)),0,1)</f>
        <v>0</v>
      </c>
      <c r="AA404" s="97">
        <f>IF(ISNA(MATCH($N404,'Overlap Study'!V$62:V$157,0)),0,1)</f>
        <v>1</v>
      </c>
      <c r="AB404" s="97">
        <f>IF(ISNA(MATCH($N404,'Overlap Study'!P$62:P$157,0)),0,1)</f>
        <v>0</v>
      </c>
      <c r="AC404" s="97">
        <f>IF(ISNA(MATCH($N404,'Overlap Study'!H$53:H$132,0)),0,1)</f>
        <v>0</v>
      </c>
      <c r="AD404" s="106">
        <f>IF(ISNA(MATCH($N404,'Overlap Study'!B$53:B$100,0)),0,1)</f>
        <v>0</v>
      </c>
      <c r="AH404" s="197"/>
      <c r="AI404" s="97"/>
      <c r="AJ404" s="97"/>
      <c r="AK404" s="97"/>
      <c r="AL404" s="97"/>
      <c r="AM404" s="97"/>
      <c r="AN404" s="97"/>
      <c r="AO404" s="97"/>
      <c r="AP404" s="97"/>
      <c r="AQ404" s="97"/>
      <c r="AR404" s="97"/>
      <c r="AS404" s="97"/>
      <c r="AT404" s="97"/>
      <c r="AU404" s="97"/>
      <c r="AV404" s="97"/>
      <c r="AW404" s="97"/>
      <c r="AX404" s="97"/>
      <c r="AY404" s="97"/>
    </row>
    <row r="405" spans="12:51" x14ac:dyDescent="0.2">
      <c r="L405" s="118">
        <f t="shared" si="17"/>
        <v>404</v>
      </c>
      <c r="N405" s="204">
        <v>37</v>
      </c>
      <c r="O405" s="210">
        <f>SUM(P405:Y405)</f>
        <v>0</v>
      </c>
      <c r="P405" s="97">
        <f>IF(ISNA(MATCH(N405,'Overlap Study'!DY$62:DY$174,0)),0,1)</f>
        <v>0</v>
      </c>
      <c r="Q405" s="97">
        <f>IF(ISNA(MATCH(N405,'Overlap Study'!DJ$62:DJ$157,0)),0,1)</f>
        <v>0</v>
      </c>
      <c r="R405" s="99">
        <f>IF(ISNA(MATCH(N405,'Overlap Study'!CU$62:CU$157,0)),0,1)</f>
        <v>0</v>
      </c>
      <c r="S405" s="99">
        <f>IF(ISNA(MATCH(N405,'Overlap Study'!CG$62:CG$157,0)),0,1)</f>
        <v>0</v>
      </c>
      <c r="T405" s="97">
        <f>IF(ISNA(MATCH(N405,'Overlap Study'!BU$62:BU$157,0)),0,1)</f>
        <v>0</v>
      </c>
      <c r="U405" s="97">
        <f>IF(ISNA(MATCH(N405,'Overlap Study'!BJ$62:BJ$157,0)),0,1)</f>
        <v>0</v>
      </c>
      <c r="V405" s="97">
        <f>IF(ISNA(MATCH($N405,'Overlap Study'!AZ$62:AZ$157,0)),0,1)</f>
        <v>0</v>
      </c>
      <c r="W405" s="97">
        <f>IF(ISNA(MATCH($N405,'Overlap Study'!AT$62:AT$157,0)),0,1)</f>
        <v>0</v>
      </c>
      <c r="X405" s="97">
        <f>IF(ISNA(MATCH($N405,'Overlap Study'!AN$62:AN$157,0)),0,1)</f>
        <v>0</v>
      </c>
      <c r="Y405" s="106">
        <f>IF(ISNA(MATCH($N405,'Overlap Study'!AH$62:AH$157,0)),0,1)</f>
        <v>0</v>
      </c>
      <c r="Z405" s="97">
        <f>IF(ISNA(MATCH($N405,'Overlap Study'!AB$62:AB$157,0)),0,1)</f>
        <v>0</v>
      </c>
      <c r="AA405" s="97">
        <f>IF(ISNA(MATCH($N405,'Overlap Study'!V$62:V$157,0)),0,1)</f>
        <v>0</v>
      </c>
      <c r="AB405" s="97">
        <f>IF(ISNA(MATCH($N405,'Overlap Study'!P$62:P$157,0)),0,1)</f>
        <v>0</v>
      </c>
      <c r="AC405" s="97">
        <f>IF(ISNA(MATCH($N405,'Overlap Study'!H$53:H$132,0)),0,1)</f>
        <v>1</v>
      </c>
      <c r="AD405" s="106">
        <f>IF(ISNA(MATCH($N405,'Overlap Study'!B$53:B$100,0)),0,1)</f>
        <v>1</v>
      </c>
      <c r="AH405" s="197"/>
      <c r="AI405" s="97"/>
      <c r="AJ405" s="97"/>
      <c r="AK405" s="97"/>
      <c r="AL405" s="97"/>
      <c r="AM405" s="97"/>
      <c r="AN405" s="97"/>
      <c r="AO405" s="97"/>
      <c r="AP405" s="97"/>
      <c r="AQ405" s="97"/>
      <c r="AR405" s="97"/>
      <c r="AS405" s="97"/>
      <c r="AT405" s="97"/>
      <c r="AU405" s="97"/>
      <c r="AV405" s="97"/>
      <c r="AW405" s="97"/>
      <c r="AX405" s="97"/>
      <c r="AY405" s="97"/>
    </row>
    <row r="406" spans="12:51" x14ac:dyDescent="0.2">
      <c r="L406" s="118">
        <f t="shared" si="17"/>
        <v>405</v>
      </c>
      <c r="N406" s="204">
        <v>38</v>
      </c>
      <c r="O406" s="210">
        <f>SUM(P406:Y406)</f>
        <v>0</v>
      </c>
      <c r="P406" s="97">
        <f>IF(ISNA(MATCH(N406,'Overlap Study'!DY$62:DY$174,0)),0,1)</f>
        <v>0</v>
      </c>
      <c r="Q406" s="97">
        <f>IF(ISNA(MATCH(N406,'Overlap Study'!DJ$62:DJ$157,0)),0,1)</f>
        <v>0</v>
      </c>
      <c r="R406" s="99">
        <f>IF(ISNA(MATCH(N406,'Overlap Study'!CU$62:CU$157,0)),0,1)</f>
        <v>0</v>
      </c>
      <c r="S406" s="99">
        <f>IF(ISNA(MATCH(N406,'Overlap Study'!CG$62:CG$157,0)),0,1)</f>
        <v>0</v>
      </c>
      <c r="T406" s="97">
        <f>IF(ISNA(MATCH(N406,'Overlap Study'!BU$62:BU$157,0)),0,1)</f>
        <v>0</v>
      </c>
      <c r="U406" s="97">
        <f>IF(ISNA(MATCH(N406,'Overlap Study'!BJ$62:BJ$157,0)),0,1)</f>
        <v>0</v>
      </c>
      <c r="V406" s="97">
        <f>IF(ISNA(MATCH($N406,'Overlap Study'!AZ$62:AZ$157,0)),0,1)</f>
        <v>0</v>
      </c>
      <c r="W406" s="97">
        <f>IF(ISNA(MATCH($N406,'Overlap Study'!AT$62:AT$157,0)),0,1)</f>
        <v>0</v>
      </c>
      <c r="X406" s="97">
        <f>IF(ISNA(MATCH($N406,'Overlap Study'!AN$62:AN$157,0)),0,1)</f>
        <v>0</v>
      </c>
      <c r="Y406" s="106">
        <f>IF(ISNA(MATCH($N406,'Overlap Study'!AH$62:AH$157,0)),0,1)</f>
        <v>0</v>
      </c>
      <c r="Z406" s="97">
        <f>IF(ISNA(MATCH($N406,'Overlap Study'!AB$62:AB$157,0)),0,1)</f>
        <v>0</v>
      </c>
      <c r="AA406" s="97">
        <f>IF(ISNA(MATCH($N406,'Overlap Study'!V$62:V$157,0)),0,1)</f>
        <v>0</v>
      </c>
      <c r="AB406" s="97">
        <f>IF(ISNA(MATCH($N406,'Overlap Study'!P$62:P$157,0)),0,1)</f>
        <v>0</v>
      </c>
      <c r="AC406" s="97">
        <f>IF(ISNA(MATCH($N406,'Overlap Study'!H$53:H$132,0)),0,1)</f>
        <v>1</v>
      </c>
      <c r="AD406" s="106">
        <f>IF(ISNA(MATCH($N406,'Overlap Study'!B$53:B$100,0)),0,1)</f>
        <v>0</v>
      </c>
      <c r="AH406" s="197"/>
      <c r="AI406" s="97"/>
      <c r="AJ406" s="97"/>
      <c r="AK406" s="97"/>
      <c r="AL406" s="97"/>
      <c r="AM406" s="97"/>
      <c r="AN406" s="97"/>
      <c r="AO406" s="97"/>
      <c r="AP406" s="97"/>
      <c r="AQ406" s="97"/>
      <c r="AR406" s="97"/>
      <c r="AS406" s="97"/>
      <c r="AT406" s="97"/>
      <c r="AU406" s="97"/>
      <c r="AV406" s="97"/>
      <c r="AW406" s="97"/>
      <c r="AX406" s="97"/>
      <c r="AY406" s="97"/>
    </row>
    <row r="407" spans="12:51" x14ac:dyDescent="0.2">
      <c r="L407" s="118">
        <f t="shared" si="17"/>
        <v>406</v>
      </c>
      <c r="N407" s="105">
        <v>53</v>
      </c>
      <c r="O407" s="210">
        <f>SUM(P407:Y407)</f>
        <v>0</v>
      </c>
      <c r="P407" s="97">
        <f>IF(ISNA(MATCH(N407,'Overlap Study'!DY$62:DY$174,0)),0,1)</f>
        <v>0</v>
      </c>
      <c r="Q407" s="97">
        <f>IF(ISNA(MATCH(N407,'Overlap Study'!DJ$62:DJ$157,0)),0,1)</f>
        <v>0</v>
      </c>
      <c r="R407" s="99">
        <f>IF(ISNA(MATCH(N407,'Overlap Study'!CU$62:CU$157,0)),0,1)</f>
        <v>0</v>
      </c>
      <c r="S407" s="99">
        <f>IF(ISNA(MATCH(N407,'Overlap Study'!CG$62:CG$157,0)),0,1)</f>
        <v>0</v>
      </c>
      <c r="T407" s="97">
        <f>IF(ISNA(MATCH(N407,'Overlap Study'!BU$62:BU$157,0)),0,1)</f>
        <v>0</v>
      </c>
      <c r="U407" s="97">
        <f>IF(ISNA(MATCH(N407,'Overlap Study'!BJ$62:BJ$157,0)),0,1)</f>
        <v>0</v>
      </c>
      <c r="V407" s="97">
        <f>IF(ISNA(MATCH($N407,'Overlap Study'!AZ$62:AZ$157,0)),0,1)</f>
        <v>0</v>
      </c>
      <c r="W407" s="97">
        <f>IF(ISNA(MATCH($N407,'Overlap Study'!AT$62:AT$157,0)),0,1)</f>
        <v>0</v>
      </c>
      <c r="X407" s="97">
        <f>IF(ISNA(MATCH($N407,'Overlap Study'!AN$62:AN$157,0)),0,1)</f>
        <v>0</v>
      </c>
      <c r="Y407" s="106">
        <f>IF(ISNA(MATCH($N407,'Overlap Study'!AH$62:AH$157,0)),0,1)</f>
        <v>0</v>
      </c>
      <c r="Z407" s="97">
        <f>IF(ISNA(MATCH($N407,'Overlap Study'!AB$62:AB$157,0)),0,1)</f>
        <v>0</v>
      </c>
      <c r="AA407" s="97">
        <f>IF(ISNA(MATCH($N407,'Overlap Study'!V$62:V$157,0)),0,1)</f>
        <v>0</v>
      </c>
      <c r="AB407" s="97">
        <f>IF(ISNA(MATCH($N407,'Overlap Study'!P$62:P$157,0)),0,1)</f>
        <v>0</v>
      </c>
      <c r="AC407" s="97">
        <f>IF(ISNA(MATCH($N407,'Overlap Study'!H$53:H$132,0)),0,1)</f>
        <v>1</v>
      </c>
      <c r="AD407" s="106">
        <f>IF(ISNA(MATCH($N407,'Overlap Study'!B$53:B$100,0)),0,1)</f>
        <v>0</v>
      </c>
      <c r="AH407" s="197"/>
      <c r="AI407" s="97"/>
      <c r="AJ407" s="97"/>
      <c r="AK407" s="97"/>
      <c r="AL407" s="97"/>
      <c r="AM407" s="97"/>
      <c r="AN407" s="97"/>
      <c r="AO407" s="97"/>
      <c r="AP407" s="97"/>
      <c r="AQ407" s="97"/>
      <c r="AR407" s="97"/>
      <c r="AS407" s="97"/>
      <c r="AT407" s="97"/>
      <c r="AU407" s="97"/>
      <c r="AV407" s="97"/>
      <c r="AW407" s="97"/>
      <c r="AX407" s="97"/>
      <c r="AY407" s="97"/>
    </row>
    <row r="408" spans="12:51" x14ac:dyDescent="0.2">
      <c r="L408" s="118">
        <f t="shared" si="17"/>
        <v>407</v>
      </c>
      <c r="N408" s="204">
        <v>57</v>
      </c>
      <c r="O408" s="210">
        <f>SUM(P408:Y408)</f>
        <v>0</v>
      </c>
      <c r="P408" s="97">
        <f>IF(ISNA(MATCH(N408,'Overlap Study'!DY$62:DY$174,0)),0,1)</f>
        <v>0</v>
      </c>
      <c r="Q408" s="97">
        <f>IF(ISNA(MATCH(N408,'Overlap Study'!DJ$62:DJ$157,0)),0,1)</f>
        <v>0</v>
      </c>
      <c r="R408" s="99">
        <f>IF(ISNA(MATCH(N408,'Overlap Study'!CU$62:CU$157,0)),0,1)</f>
        <v>0</v>
      </c>
      <c r="S408" s="99">
        <f>IF(ISNA(MATCH(N408,'Overlap Study'!CG$62:CG$157,0)),0,1)</f>
        <v>0</v>
      </c>
      <c r="T408" s="97">
        <f>IF(ISNA(MATCH(N408,'Overlap Study'!BU$62:BU$157,0)),0,1)</f>
        <v>0</v>
      </c>
      <c r="U408" s="97">
        <f>IF(ISNA(MATCH(N408,'Overlap Study'!BJ$62:BJ$157,0)),0,1)</f>
        <v>0</v>
      </c>
      <c r="V408" s="97">
        <f>IF(ISNA(MATCH($N408,'Overlap Study'!AZ$62:AZ$157,0)),0,1)</f>
        <v>0</v>
      </c>
      <c r="W408" s="97">
        <f>IF(ISNA(MATCH($N408,'Overlap Study'!AT$62:AT$157,0)),0,1)</f>
        <v>0</v>
      </c>
      <c r="X408" s="97">
        <f>IF(ISNA(MATCH($N408,'Overlap Study'!AN$62:AN$157,0)),0,1)</f>
        <v>0</v>
      </c>
      <c r="Y408" s="106">
        <f>IF(ISNA(MATCH($N408,'Overlap Study'!AH$62:AH$157,0)),0,1)</f>
        <v>0</v>
      </c>
      <c r="Z408" s="97">
        <f>IF(ISNA(MATCH($N408,'Overlap Study'!AB$62:AB$157,0)),0,1)</f>
        <v>1</v>
      </c>
      <c r="AA408" s="97">
        <f>IF(ISNA(MATCH($N408,'Overlap Study'!V$62:V$157,0)),0,1)</f>
        <v>0</v>
      </c>
      <c r="AB408" s="97">
        <f>IF(ISNA(MATCH($N408,'Overlap Study'!P$62:P$157,0)),0,1)</f>
        <v>1</v>
      </c>
      <c r="AC408" s="97">
        <f>IF(ISNA(MATCH($N408,'Overlap Study'!H$53:H$132,0)),0,1)</f>
        <v>0</v>
      </c>
      <c r="AD408" s="106">
        <f>IF(ISNA(MATCH($N408,'Overlap Study'!B$53:B$100,0)),0,1)</f>
        <v>0</v>
      </c>
      <c r="AH408" s="197"/>
      <c r="AI408" s="97"/>
      <c r="AJ408" s="97"/>
      <c r="AK408" s="97"/>
      <c r="AL408" s="97"/>
      <c r="AM408" s="97"/>
      <c r="AN408" s="97"/>
      <c r="AO408" s="97"/>
      <c r="AP408" s="97"/>
      <c r="AQ408" s="97"/>
      <c r="AR408" s="97"/>
      <c r="AS408" s="97"/>
      <c r="AT408" s="97"/>
      <c r="AU408" s="97"/>
      <c r="AV408" s="97"/>
      <c r="AW408" s="97"/>
      <c r="AX408" s="97"/>
      <c r="AY408" s="97"/>
    </row>
    <row r="409" spans="12:51" x14ac:dyDescent="0.2">
      <c r="L409" s="118">
        <f t="shared" si="17"/>
        <v>408</v>
      </c>
      <c r="N409" s="108">
        <v>59</v>
      </c>
      <c r="O409" s="210">
        <f>SUM(P409:Y409)</f>
        <v>0</v>
      </c>
      <c r="P409" s="97">
        <f>IF(ISNA(MATCH(N409,'Overlap Study'!DY$62:DY$174,0)),0,1)</f>
        <v>0</v>
      </c>
      <c r="Q409" s="97">
        <f>IF(ISNA(MATCH(N409,'Overlap Study'!DJ$62:DJ$157,0)),0,1)</f>
        <v>0</v>
      </c>
      <c r="R409" s="99">
        <f>IF(ISNA(MATCH(N409,'Overlap Study'!CU$62:CU$157,0)),0,1)</f>
        <v>0</v>
      </c>
      <c r="S409" s="99">
        <f>IF(ISNA(MATCH(N409,'Overlap Study'!CG$62:CG$157,0)),0,1)</f>
        <v>0</v>
      </c>
      <c r="T409" s="97">
        <f>IF(ISNA(MATCH(N409,'Overlap Study'!BU$62:BU$157,0)),0,1)</f>
        <v>0</v>
      </c>
      <c r="U409" s="97">
        <f>IF(ISNA(MATCH(N409,'Overlap Study'!BJ$62:BJ$157,0)),0,1)</f>
        <v>0</v>
      </c>
      <c r="V409" s="97">
        <f>IF(ISNA(MATCH($N409,'Overlap Study'!AZ$62:AZ$157,0)),0,1)</f>
        <v>0</v>
      </c>
      <c r="W409" s="97">
        <f>IF(ISNA(MATCH($N409,'Overlap Study'!AT$62:AT$157,0)),0,1)</f>
        <v>0</v>
      </c>
      <c r="X409" s="97">
        <f>IF(ISNA(MATCH($N409,'Overlap Study'!AN$62:AN$157,0)),0,1)</f>
        <v>0</v>
      </c>
      <c r="Y409" s="106">
        <f>IF(ISNA(MATCH($N409,'Overlap Study'!AH$62:AH$157,0)),0,1)</f>
        <v>0</v>
      </c>
      <c r="Z409" s="97">
        <f>IF(ISNA(MATCH($N409,'Overlap Study'!AB$62:AB$157,0)),0,1)</f>
        <v>0</v>
      </c>
      <c r="AA409" s="97">
        <f>IF(ISNA(MATCH($N409,'Overlap Study'!V$62:V$157,0)),0,1)</f>
        <v>1</v>
      </c>
      <c r="AB409" s="97">
        <f>IF(ISNA(MATCH($N409,'Overlap Study'!P$62:P$157,0)),0,1)</f>
        <v>0</v>
      </c>
      <c r="AC409" s="97">
        <f>IF(ISNA(MATCH($N409,'Overlap Study'!H$53:H$132,0)),0,1)</f>
        <v>1</v>
      </c>
      <c r="AD409" s="106">
        <f>IF(ISNA(MATCH($N409,'Overlap Study'!B$53:B$100,0)),0,1)</f>
        <v>1</v>
      </c>
      <c r="AH409" s="197"/>
      <c r="AI409" s="97"/>
      <c r="AJ409" s="97"/>
      <c r="AK409" s="97"/>
      <c r="AL409" s="97"/>
      <c r="AM409" s="97"/>
      <c r="AN409" s="97"/>
      <c r="AO409" s="97"/>
      <c r="AP409" s="97"/>
      <c r="AQ409" s="97"/>
      <c r="AR409" s="97"/>
      <c r="AS409" s="97"/>
      <c r="AT409" s="97"/>
      <c r="AU409" s="97"/>
      <c r="AV409" s="97"/>
      <c r="AW409" s="97"/>
      <c r="AX409" s="97"/>
      <c r="AY409" s="97"/>
    </row>
    <row r="410" spans="12:51" x14ac:dyDescent="0.2">
      <c r="L410" s="118">
        <f t="shared" si="17"/>
        <v>409</v>
      </c>
      <c r="N410" s="105">
        <v>61</v>
      </c>
      <c r="O410" s="210">
        <f>SUM(P410:Y410)</f>
        <v>0</v>
      </c>
      <c r="P410" s="97">
        <f>IF(ISNA(MATCH(N410,'Overlap Study'!DY$62:DY$174,0)),0,1)</f>
        <v>0</v>
      </c>
      <c r="Q410" s="97">
        <f>IF(ISNA(MATCH(N410,'Overlap Study'!DJ$62:DJ$157,0)),0,1)</f>
        <v>0</v>
      </c>
      <c r="R410" s="99">
        <f>IF(ISNA(MATCH(N410,'Overlap Study'!CU$62:CU$157,0)),0,1)</f>
        <v>0</v>
      </c>
      <c r="S410" s="99">
        <f>IF(ISNA(MATCH(N410,'Overlap Study'!CG$62:CG$157,0)),0,1)</f>
        <v>0</v>
      </c>
      <c r="T410" s="97">
        <f>IF(ISNA(MATCH(N410,'Overlap Study'!BU$62:BU$157,0)),0,1)</f>
        <v>0</v>
      </c>
      <c r="U410" s="97">
        <f>IF(ISNA(MATCH(N410,'Overlap Study'!BJ$62:BJ$157,0)),0,1)</f>
        <v>0</v>
      </c>
      <c r="V410" s="97">
        <f>IF(ISNA(MATCH($N410,'Overlap Study'!AZ$62:AZ$157,0)),0,1)</f>
        <v>0</v>
      </c>
      <c r="W410" s="97">
        <f>IF(ISNA(MATCH($N410,'Overlap Study'!AT$62:AT$157,0)),0,1)</f>
        <v>0</v>
      </c>
      <c r="X410" s="97">
        <f>IF(ISNA(MATCH($N410,'Overlap Study'!AN$62:AN$157,0)),0,1)</f>
        <v>0</v>
      </c>
      <c r="Y410" s="106">
        <f>IF(ISNA(MATCH($N410,'Overlap Study'!AH$62:AH$157,0)),0,1)</f>
        <v>0</v>
      </c>
      <c r="Z410" s="97">
        <f>IF(ISNA(MATCH($N410,'Overlap Study'!AB$62:AB$157,0)),0,1)</f>
        <v>1</v>
      </c>
      <c r="AA410" s="97">
        <f>IF(ISNA(MATCH($N410,'Overlap Study'!V$62:V$157,0)),0,1)</f>
        <v>0</v>
      </c>
      <c r="AB410" s="97">
        <f>IF(ISNA(MATCH($N410,'Overlap Study'!P$62:P$157,0)),0,1)</f>
        <v>0</v>
      </c>
      <c r="AC410" s="97">
        <f>IF(ISNA(MATCH($N410,'Overlap Study'!H$53:H$132,0)),0,1)</f>
        <v>1</v>
      </c>
      <c r="AD410" s="106">
        <f>IF(ISNA(MATCH($N410,'Overlap Study'!B$53:B$100,0)),0,1)</f>
        <v>1</v>
      </c>
      <c r="AH410" s="197"/>
      <c r="AI410" s="97"/>
      <c r="AJ410" s="97"/>
      <c r="AK410" s="97"/>
      <c r="AL410" s="97"/>
      <c r="AM410" s="97"/>
      <c r="AN410" s="97"/>
      <c r="AO410" s="97"/>
      <c r="AP410" s="97"/>
      <c r="AQ410" s="97"/>
      <c r="AR410" s="97"/>
      <c r="AS410" s="97"/>
      <c r="AT410" s="97"/>
      <c r="AU410" s="97"/>
      <c r="AV410" s="97"/>
      <c r="AW410" s="97"/>
      <c r="AX410" s="97"/>
      <c r="AY410" s="97"/>
    </row>
    <row r="411" spans="12:51" x14ac:dyDescent="0.2">
      <c r="L411" s="118">
        <f t="shared" si="17"/>
        <v>410</v>
      </c>
      <c r="N411" s="204">
        <v>63</v>
      </c>
      <c r="O411" s="210">
        <f>SUM(P411:Y411)</f>
        <v>0</v>
      </c>
      <c r="P411" s="97">
        <f>IF(ISNA(MATCH(N411,'Overlap Study'!DY$62:DY$174,0)),0,1)</f>
        <v>0</v>
      </c>
      <c r="Q411" s="97">
        <f>IF(ISNA(MATCH(N411,'Overlap Study'!DJ$62:DJ$157,0)),0,1)</f>
        <v>0</v>
      </c>
      <c r="R411" s="99">
        <f>IF(ISNA(MATCH(N411,'Overlap Study'!CU$62:CU$157,0)),0,1)</f>
        <v>0</v>
      </c>
      <c r="S411" s="99">
        <f>IF(ISNA(MATCH(N411,'Overlap Study'!CG$62:CG$157,0)),0,1)</f>
        <v>0</v>
      </c>
      <c r="T411" s="97">
        <f>IF(ISNA(MATCH(N411,'Overlap Study'!BU$62:BU$157,0)),0,1)</f>
        <v>0</v>
      </c>
      <c r="U411" s="97">
        <f>IF(ISNA(MATCH(N411,'Overlap Study'!BJ$62:BJ$157,0)),0,1)</f>
        <v>0</v>
      </c>
      <c r="V411" s="97">
        <f>IF(ISNA(MATCH($N411,'Overlap Study'!AZ$62:AZ$157,0)),0,1)</f>
        <v>0</v>
      </c>
      <c r="W411" s="97">
        <f>IF(ISNA(MATCH($N411,'Overlap Study'!AT$62:AT$157,0)),0,1)</f>
        <v>0</v>
      </c>
      <c r="X411" s="97">
        <f>IF(ISNA(MATCH($N411,'Overlap Study'!AN$62:AN$157,0)),0,1)</f>
        <v>0</v>
      </c>
      <c r="Y411" s="106">
        <f>IF(ISNA(MATCH($N411,'Overlap Study'!AH$62:AH$157,0)),0,1)</f>
        <v>0</v>
      </c>
      <c r="Z411" s="97">
        <f>IF(ISNA(MATCH($N411,'Overlap Study'!AB$62:AB$157,0)),0,1)</f>
        <v>0</v>
      </c>
      <c r="AA411" s="97">
        <f>IF(ISNA(MATCH($N411,'Overlap Study'!V$62:V$157,0)),0,1)</f>
        <v>0</v>
      </c>
      <c r="AB411" s="97">
        <f>IF(ISNA(MATCH($N411,'Overlap Study'!P$62:P$157,0)),0,1)</f>
        <v>1</v>
      </c>
      <c r="AC411" s="97">
        <f>IF(ISNA(MATCH($N411,'Overlap Study'!H$53:H$132,0)),0,1)</f>
        <v>0</v>
      </c>
      <c r="AD411" s="106">
        <f>IF(ISNA(MATCH($N411,'Overlap Study'!B$53:B$100,0)),0,1)</f>
        <v>0</v>
      </c>
      <c r="AH411" s="197"/>
      <c r="AI411" s="97"/>
      <c r="AJ411" s="97"/>
      <c r="AK411" s="97"/>
      <c r="AL411" s="97"/>
      <c r="AM411" s="97"/>
      <c r="AN411" s="97"/>
      <c r="AO411" s="97"/>
      <c r="AP411" s="97"/>
      <c r="AQ411" s="97"/>
      <c r="AR411" s="97"/>
      <c r="AS411" s="97"/>
      <c r="AT411" s="97"/>
      <c r="AU411" s="97"/>
      <c r="AV411" s="97"/>
      <c r="AW411" s="97"/>
      <c r="AX411" s="97"/>
      <c r="AY411" s="97"/>
    </row>
    <row r="412" spans="12:51" x14ac:dyDescent="0.2">
      <c r="L412" s="118">
        <f t="shared" si="17"/>
        <v>411</v>
      </c>
      <c r="N412" s="204">
        <v>75</v>
      </c>
      <c r="O412" s="210">
        <f>SUM(P412:Y412)</f>
        <v>0</v>
      </c>
      <c r="P412" s="97">
        <f>IF(ISNA(MATCH(N412,'Overlap Study'!DY$62:DY$174,0)),0,1)</f>
        <v>0</v>
      </c>
      <c r="Q412" s="97">
        <f>IF(ISNA(MATCH(N412,'Overlap Study'!DJ$62:DJ$157,0)),0,1)</f>
        <v>0</v>
      </c>
      <c r="R412" s="99">
        <f>IF(ISNA(MATCH(N412,'Overlap Study'!CU$62:CU$157,0)),0,1)</f>
        <v>0</v>
      </c>
      <c r="S412" s="99">
        <f>IF(ISNA(MATCH(N412,'Overlap Study'!CG$62:CG$157,0)),0,1)</f>
        <v>0</v>
      </c>
      <c r="T412" s="97">
        <f>IF(ISNA(MATCH(N412,'Overlap Study'!BU$62:BU$157,0)),0,1)</f>
        <v>0</v>
      </c>
      <c r="U412" s="97">
        <f>IF(ISNA(MATCH(N412,'Overlap Study'!BJ$62:BJ$157,0)),0,1)</f>
        <v>0</v>
      </c>
      <c r="V412" s="97">
        <f>IF(ISNA(MATCH($N412,'Overlap Study'!AZ$62:AZ$157,0)),0,1)</f>
        <v>0</v>
      </c>
      <c r="W412" s="97">
        <f>IF(ISNA(MATCH($N412,'Overlap Study'!AT$62:AT$157,0)),0,1)</f>
        <v>0</v>
      </c>
      <c r="X412" s="97">
        <f>IF(ISNA(MATCH($N412,'Overlap Study'!AN$62:AN$157,0)),0,1)</f>
        <v>0</v>
      </c>
      <c r="Y412" s="106">
        <f>IF(ISNA(MATCH($N412,'Overlap Study'!AH$62:AH$157,0)),0,1)</f>
        <v>0</v>
      </c>
      <c r="Z412" s="97">
        <f>IF(ISNA(MATCH($N412,'Overlap Study'!AB$62:AB$157,0)),0,1)</f>
        <v>0</v>
      </c>
      <c r="AA412" s="97">
        <f>IF(ISNA(MATCH($N412,'Overlap Study'!V$62:V$157,0)),0,1)</f>
        <v>0</v>
      </c>
      <c r="AB412" s="97">
        <f>IF(ISNA(MATCH($N412,'Overlap Study'!P$62:P$157,0)),0,1)</f>
        <v>0</v>
      </c>
      <c r="AC412" s="97">
        <f>IF(ISNA(MATCH($N412,'Overlap Study'!H$53:H$132,0)),0,1)</f>
        <v>1</v>
      </c>
      <c r="AD412" s="106">
        <f>IF(ISNA(MATCH($N412,'Overlap Study'!B$53:B$100,0)),0,1)</f>
        <v>1</v>
      </c>
      <c r="AH412" s="197"/>
      <c r="AI412" s="97"/>
      <c r="AJ412" s="97"/>
      <c r="AK412" s="97"/>
      <c r="AL412" s="97"/>
      <c r="AM412" s="97"/>
      <c r="AN412" s="97"/>
      <c r="AO412" s="97"/>
      <c r="AP412" s="97"/>
      <c r="AQ412" s="97"/>
      <c r="AR412" s="97"/>
      <c r="AS412" s="97"/>
      <c r="AT412" s="97"/>
      <c r="AU412" s="97"/>
      <c r="AV412" s="97"/>
      <c r="AW412" s="97"/>
      <c r="AX412" s="97"/>
      <c r="AY412" s="97"/>
    </row>
    <row r="413" spans="12:51" x14ac:dyDescent="0.2">
      <c r="L413" s="118">
        <f t="shared" si="17"/>
        <v>412</v>
      </c>
      <c r="N413" s="105">
        <v>84</v>
      </c>
      <c r="O413" s="210">
        <f>SUM(P413:Y413)</f>
        <v>0</v>
      </c>
      <c r="P413" s="97">
        <f>IF(ISNA(MATCH(N413,'Overlap Study'!DY$62:DY$174,0)),0,1)</f>
        <v>0</v>
      </c>
      <c r="Q413" s="97">
        <f>IF(ISNA(MATCH(N413,'Overlap Study'!DJ$62:DJ$157,0)),0,1)</f>
        <v>0</v>
      </c>
      <c r="R413" s="99">
        <f>IF(ISNA(MATCH(N413,'Overlap Study'!CU$62:CU$157,0)),0,1)</f>
        <v>0</v>
      </c>
      <c r="S413" s="99">
        <f>IF(ISNA(MATCH(N413,'Overlap Study'!CG$62:CG$157,0)),0,1)</f>
        <v>0</v>
      </c>
      <c r="T413" s="97">
        <f>IF(ISNA(MATCH(N413,'Overlap Study'!BU$62:BU$157,0)),0,1)</f>
        <v>0</v>
      </c>
      <c r="U413" s="97">
        <f>IF(ISNA(MATCH(N413,'Overlap Study'!BJ$62:BJ$157,0)),0,1)</f>
        <v>0</v>
      </c>
      <c r="V413" s="97">
        <f>IF(ISNA(MATCH($N413,'Overlap Study'!AZ$62:AZ$157,0)),0,1)</f>
        <v>0</v>
      </c>
      <c r="W413" s="97">
        <f>IF(ISNA(MATCH($N413,'Overlap Study'!AT$62:AT$157,0)),0,1)</f>
        <v>0</v>
      </c>
      <c r="X413" s="97">
        <f>IF(ISNA(MATCH($N413,'Overlap Study'!AN$62:AN$157,0)),0,1)</f>
        <v>0</v>
      </c>
      <c r="Y413" s="106">
        <f>IF(ISNA(MATCH($N413,'Overlap Study'!AH$62:AH$157,0)),0,1)</f>
        <v>0</v>
      </c>
      <c r="Z413" s="97">
        <f>IF(ISNA(MATCH($N413,'Overlap Study'!AB$62:AB$157,0)),0,1)</f>
        <v>0</v>
      </c>
      <c r="AA413" s="97">
        <f>IF(ISNA(MATCH($N413,'Overlap Study'!V$62:V$157,0)),0,1)</f>
        <v>0</v>
      </c>
      <c r="AB413" s="97">
        <f>IF(ISNA(MATCH($N413,'Overlap Study'!P$62:P$157,0)),0,1)</f>
        <v>1</v>
      </c>
      <c r="AC413" s="97">
        <f>IF(ISNA(MATCH($N413,'Overlap Study'!H$53:H$132,0)),0,1)</f>
        <v>0</v>
      </c>
      <c r="AD413" s="106">
        <f>IF(ISNA(MATCH($N413,'Overlap Study'!B$53:B$100,0)),0,1)</f>
        <v>0</v>
      </c>
      <c r="AH413" s="197"/>
      <c r="AI413" s="97"/>
      <c r="AJ413" s="97"/>
      <c r="AK413" s="97"/>
      <c r="AL413" s="97"/>
      <c r="AM413" s="97"/>
      <c r="AN413" s="97"/>
      <c r="AO413" s="97"/>
      <c r="AP413" s="97"/>
      <c r="AQ413" s="97"/>
      <c r="AR413" s="97"/>
      <c r="AS413" s="97"/>
      <c r="AT413" s="97"/>
      <c r="AU413" s="97"/>
      <c r="AV413" s="97"/>
      <c r="AW413" s="97"/>
      <c r="AX413" s="97"/>
      <c r="AY413" s="97"/>
    </row>
    <row r="414" spans="12:51" x14ac:dyDescent="0.2">
      <c r="L414" s="118">
        <f t="shared" si="17"/>
        <v>413</v>
      </c>
      <c r="N414" s="105">
        <v>87</v>
      </c>
      <c r="O414" s="210">
        <f>SUM(P414:Y414)</f>
        <v>0</v>
      </c>
      <c r="P414" s="97">
        <f>IF(ISNA(MATCH(N414,'Overlap Study'!DY$62:DY$174,0)),0,1)</f>
        <v>0</v>
      </c>
      <c r="Q414" s="97">
        <f>IF(ISNA(MATCH(N414,'Overlap Study'!DJ$62:DJ$157,0)),0,1)</f>
        <v>0</v>
      </c>
      <c r="R414" s="99">
        <f>IF(ISNA(MATCH(N414,'Overlap Study'!CU$62:CU$157,0)),0,1)</f>
        <v>0</v>
      </c>
      <c r="S414" s="99">
        <f>IF(ISNA(MATCH(N414,'Overlap Study'!CG$62:CG$157,0)),0,1)</f>
        <v>0</v>
      </c>
      <c r="T414" s="97">
        <f>IF(ISNA(MATCH(N414,'Overlap Study'!BU$62:BU$157,0)),0,1)</f>
        <v>0</v>
      </c>
      <c r="U414" s="97">
        <f>IF(ISNA(MATCH(N414,'Overlap Study'!BJ$62:BJ$157,0)),0,1)</f>
        <v>0</v>
      </c>
      <c r="V414" s="97">
        <f>IF(ISNA(MATCH($N414,'Overlap Study'!AZ$62:AZ$157,0)),0,1)</f>
        <v>0</v>
      </c>
      <c r="W414" s="97">
        <f>IF(ISNA(MATCH($N414,'Overlap Study'!AT$62:AT$157,0)),0,1)</f>
        <v>0</v>
      </c>
      <c r="X414" s="97">
        <f>IF(ISNA(MATCH($N414,'Overlap Study'!AN$62:AN$157,0)),0,1)</f>
        <v>0</v>
      </c>
      <c r="Y414" s="106">
        <f>IF(ISNA(MATCH($N414,'Overlap Study'!AH$62:AH$157,0)),0,1)</f>
        <v>0</v>
      </c>
      <c r="Z414" s="97">
        <f>IF(ISNA(MATCH($N414,'Overlap Study'!AB$62:AB$157,0)),0,1)</f>
        <v>0</v>
      </c>
      <c r="AA414" s="97">
        <f>IF(ISNA(MATCH($N414,'Overlap Study'!V$62:V$157,0)),0,1)</f>
        <v>1</v>
      </c>
      <c r="AB414" s="97">
        <f>IF(ISNA(MATCH($N414,'Overlap Study'!P$62:P$157,0)),0,1)</f>
        <v>0</v>
      </c>
      <c r="AC414" s="97">
        <f>IF(ISNA(MATCH($N414,'Overlap Study'!H$53:H$132,0)),0,1)</f>
        <v>0</v>
      </c>
      <c r="AD414" s="106">
        <f>IF(ISNA(MATCH($N414,'Overlap Study'!B$53:B$100,0)),0,1)</f>
        <v>0</v>
      </c>
      <c r="AH414" s="197"/>
      <c r="AI414" s="97"/>
      <c r="AJ414" s="97"/>
      <c r="AK414" s="97"/>
      <c r="AL414" s="97"/>
      <c r="AM414" s="97"/>
      <c r="AN414" s="97"/>
      <c r="AO414" s="97"/>
      <c r="AP414" s="97"/>
      <c r="AQ414" s="97"/>
      <c r="AR414" s="97"/>
      <c r="AS414" s="97"/>
      <c r="AT414" s="97"/>
      <c r="AU414" s="97"/>
      <c r="AV414" s="97"/>
      <c r="AW414" s="97"/>
      <c r="AX414" s="97"/>
      <c r="AY414" s="97"/>
    </row>
    <row r="415" spans="12:51" x14ac:dyDescent="0.2">
      <c r="L415" s="118">
        <f t="shared" si="17"/>
        <v>414</v>
      </c>
      <c r="N415" s="112">
        <v>94</v>
      </c>
      <c r="O415" s="210">
        <f>SUM(P415:Y415)</f>
        <v>0</v>
      </c>
      <c r="P415" s="97">
        <f>IF(ISNA(MATCH(N415,'Overlap Study'!DY$62:DY$174,0)),0,1)</f>
        <v>0</v>
      </c>
      <c r="Q415" s="97">
        <f>IF(ISNA(MATCH(N415,'Overlap Study'!DJ$62:DJ$157,0)),0,1)</f>
        <v>0</v>
      </c>
      <c r="R415" s="99">
        <f>IF(ISNA(MATCH(N415,'Overlap Study'!CU$62:CU$157,0)),0,1)</f>
        <v>0</v>
      </c>
      <c r="S415" s="99">
        <f>IF(ISNA(MATCH(N415,'Overlap Study'!CG$62:CG$157,0)),0,1)</f>
        <v>0</v>
      </c>
      <c r="T415" s="97">
        <f>IF(ISNA(MATCH(N415,'Overlap Study'!BU$62:BU$157,0)),0,1)</f>
        <v>0</v>
      </c>
      <c r="U415" s="97">
        <f>IF(ISNA(MATCH(N415,'Overlap Study'!BJ$62:BJ$157,0)),0,1)</f>
        <v>0</v>
      </c>
      <c r="V415" s="97">
        <f>IF(ISNA(MATCH($N415,'Overlap Study'!AZ$62:AZ$157,0)),0,1)</f>
        <v>0</v>
      </c>
      <c r="W415" s="97">
        <f>IF(ISNA(MATCH($N415,'Overlap Study'!AT$62:AT$157,0)),0,1)</f>
        <v>0</v>
      </c>
      <c r="X415" s="97">
        <f>IF(ISNA(MATCH($N415,'Overlap Study'!AN$62:AN$157,0)),0,1)</f>
        <v>0</v>
      </c>
      <c r="Y415" s="106">
        <f>IF(ISNA(MATCH($N415,'Overlap Study'!AH$62:AH$157,0)),0,1)</f>
        <v>0</v>
      </c>
      <c r="Z415" s="97">
        <f>IF(ISNA(MATCH($N415,'Overlap Study'!AB$62:AB$157,0)),0,1)</f>
        <v>0</v>
      </c>
      <c r="AA415" s="97">
        <f>IF(ISNA(MATCH($N415,'Overlap Study'!V$62:V$157,0)),0,1)</f>
        <v>0</v>
      </c>
      <c r="AB415" s="97">
        <f>IF(ISNA(MATCH($N415,'Overlap Study'!P$62:P$157,0)),0,1)</f>
        <v>1</v>
      </c>
      <c r="AC415" s="97">
        <f>IF(ISNA(MATCH($N415,'Overlap Study'!H$53:H$132,0)),0,1)</f>
        <v>0</v>
      </c>
      <c r="AD415" s="106">
        <f>IF(ISNA(MATCH($N415,'Overlap Study'!B$53:B$100,0)),0,1)</f>
        <v>0</v>
      </c>
      <c r="AH415" s="197"/>
      <c r="AI415" s="97"/>
      <c r="AJ415" s="97"/>
      <c r="AK415" s="97"/>
      <c r="AL415" s="97"/>
      <c r="AM415" s="97"/>
      <c r="AN415" s="97"/>
      <c r="AO415" s="97"/>
      <c r="AP415" s="97"/>
      <c r="AQ415" s="97"/>
      <c r="AR415" s="97"/>
      <c r="AS415" s="97"/>
      <c r="AT415" s="97"/>
      <c r="AU415" s="97"/>
      <c r="AV415" s="97"/>
      <c r="AW415" s="97"/>
      <c r="AX415" s="97"/>
      <c r="AY415" s="97"/>
    </row>
    <row r="416" spans="12:51" x14ac:dyDescent="0.2">
      <c r="L416" s="118">
        <f t="shared" si="17"/>
        <v>415</v>
      </c>
      <c r="N416" s="204">
        <v>114</v>
      </c>
      <c r="O416" s="210">
        <f>SUM(P416:Y416)</f>
        <v>0</v>
      </c>
      <c r="P416" s="97">
        <f>IF(ISNA(MATCH(N416,'Overlap Study'!DY$62:DY$174,0)),0,1)</f>
        <v>0</v>
      </c>
      <c r="Q416" s="97">
        <f>IF(ISNA(MATCH(N416,'Overlap Study'!DJ$62:DJ$157,0)),0,1)</f>
        <v>0</v>
      </c>
      <c r="R416" s="99">
        <f>IF(ISNA(MATCH(N416,'Overlap Study'!CU$62:CU$157,0)),0,1)</f>
        <v>0</v>
      </c>
      <c r="S416" s="99">
        <f>IF(ISNA(MATCH(N416,'Overlap Study'!CG$62:CG$157,0)),0,1)</f>
        <v>0</v>
      </c>
      <c r="T416" s="97">
        <f>IF(ISNA(MATCH(N416,'Overlap Study'!BU$62:BU$157,0)),0,1)</f>
        <v>0</v>
      </c>
      <c r="U416" s="97">
        <f>IF(ISNA(MATCH(N416,'Overlap Study'!BJ$62:BJ$157,0)),0,1)</f>
        <v>0</v>
      </c>
      <c r="V416" s="97">
        <f>IF(ISNA(MATCH($N416,'Overlap Study'!AZ$62:AZ$157,0)),0,1)</f>
        <v>0</v>
      </c>
      <c r="W416" s="97">
        <f>IF(ISNA(MATCH($N416,'Overlap Study'!AT$62:AT$157,0)),0,1)</f>
        <v>0</v>
      </c>
      <c r="X416" s="97">
        <f>IF(ISNA(MATCH($N416,'Overlap Study'!AN$62:AN$157,0)),0,1)</f>
        <v>0</v>
      </c>
      <c r="Y416" s="106">
        <f>IF(ISNA(MATCH($N416,'Overlap Study'!AH$62:AH$157,0)),0,1)</f>
        <v>0</v>
      </c>
      <c r="Z416" s="97">
        <f>IF(ISNA(MATCH($N416,'Overlap Study'!AB$62:AB$157,0)),0,1)</f>
        <v>0</v>
      </c>
      <c r="AA416" s="97">
        <f>IF(ISNA(MATCH($N416,'Overlap Study'!V$62:V$157,0)),0,1)</f>
        <v>0</v>
      </c>
      <c r="AB416" s="97">
        <f>IF(ISNA(MATCH($N416,'Overlap Study'!P$62:P$157,0)),0,1)</f>
        <v>0</v>
      </c>
      <c r="AC416" s="97">
        <f>IF(ISNA(MATCH($N416,'Overlap Study'!H$53:H$132,0)),0,1)</f>
        <v>1</v>
      </c>
      <c r="AD416" s="106">
        <f>IF(ISNA(MATCH($N416,'Overlap Study'!B$53:B$100,0)),0,1)</f>
        <v>0</v>
      </c>
      <c r="AH416" s="197"/>
      <c r="AI416" s="97"/>
      <c r="AJ416" s="97"/>
      <c r="AK416" s="97"/>
      <c r="AL416" s="97"/>
      <c r="AM416" s="97"/>
      <c r="AN416" s="97"/>
      <c r="AO416" s="97"/>
      <c r="AP416" s="97"/>
      <c r="AQ416" s="97"/>
      <c r="AR416" s="97"/>
      <c r="AS416" s="97"/>
      <c r="AT416" s="97"/>
      <c r="AU416" s="97"/>
      <c r="AV416" s="97"/>
      <c r="AW416" s="97"/>
      <c r="AX416" s="97"/>
      <c r="AY416" s="97"/>
    </row>
    <row r="417" spans="12:51" x14ac:dyDescent="0.2">
      <c r="L417" s="118">
        <f t="shared" si="17"/>
        <v>416</v>
      </c>
      <c r="N417" s="105">
        <v>115</v>
      </c>
      <c r="O417" s="210">
        <f>SUM(P417:Y417)</f>
        <v>0</v>
      </c>
      <c r="P417" s="97">
        <f>IF(ISNA(MATCH(N417,'Overlap Study'!DY$62:DY$174,0)),0,1)</f>
        <v>0</v>
      </c>
      <c r="Q417" s="97">
        <f>IF(ISNA(MATCH(N417,'Overlap Study'!DJ$62:DJ$157,0)),0,1)</f>
        <v>0</v>
      </c>
      <c r="R417" s="99">
        <f>IF(ISNA(MATCH(N417,'Overlap Study'!CU$62:CU$157,0)),0,1)</f>
        <v>0</v>
      </c>
      <c r="S417" s="99">
        <f>IF(ISNA(MATCH(N417,'Overlap Study'!CG$62:CG$157,0)),0,1)</f>
        <v>0</v>
      </c>
      <c r="T417" s="97">
        <f>IF(ISNA(MATCH(N417,'Overlap Study'!BU$62:BU$157,0)),0,1)</f>
        <v>0</v>
      </c>
      <c r="U417" s="97">
        <f>IF(ISNA(MATCH(N417,'Overlap Study'!BJ$62:BJ$157,0)),0,1)</f>
        <v>0</v>
      </c>
      <c r="V417" s="97">
        <f>IF(ISNA(MATCH($N417,'Overlap Study'!AZ$62:AZ$157,0)),0,1)</f>
        <v>0</v>
      </c>
      <c r="W417" s="97">
        <f>IF(ISNA(MATCH($N417,'Overlap Study'!AT$62:AT$157,0)),0,1)</f>
        <v>0</v>
      </c>
      <c r="X417" s="97">
        <f>IF(ISNA(MATCH($N417,'Overlap Study'!AN$62:AN$157,0)),0,1)</f>
        <v>0</v>
      </c>
      <c r="Y417" s="106">
        <f>IF(ISNA(MATCH($N417,'Overlap Study'!AH$62:AH$157,0)),0,1)</f>
        <v>0</v>
      </c>
      <c r="Z417" s="97">
        <f>IF(ISNA(MATCH($N417,'Overlap Study'!AB$62:AB$157,0)),0,1)</f>
        <v>0</v>
      </c>
      <c r="AA417" s="97">
        <f>IF(ISNA(MATCH($N417,'Overlap Study'!V$62:V$157,0)),0,1)</f>
        <v>0</v>
      </c>
      <c r="AB417" s="97">
        <f>IF(ISNA(MATCH($N417,'Overlap Study'!P$62:P$157,0)),0,1)</f>
        <v>0</v>
      </c>
      <c r="AC417" s="97">
        <f>IF(ISNA(MATCH($N417,'Overlap Study'!H$53:H$132,0)),0,1)</f>
        <v>1</v>
      </c>
      <c r="AD417" s="106">
        <f>IF(ISNA(MATCH($N417,'Overlap Study'!B$53:B$100,0)),0,1)</f>
        <v>0</v>
      </c>
      <c r="AH417" s="197"/>
      <c r="AI417" s="97"/>
      <c r="AJ417" s="97"/>
      <c r="AK417" s="97"/>
      <c r="AL417" s="97"/>
      <c r="AM417" s="97"/>
      <c r="AN417" s="97"/>
      <c r="AO417" s="97"/>
      <c r="AP417" s="97"/>
      <c r="AQ417" s="97"/>
      <c r="AR417" s="97"/>
      <c r="AS417" s="97"/>
      <c r="AT417" s="97"/>
      <c r="AU417" s="97"/>
      <c r="AV417" s="97"/>
      <c r="AW417" s="97"/>
      <c r="AX417" s="97"/>
      <c r="AY417" s="97"/>
    </row>
    <row r="418" spans="12:51" x14ac:dyDescent="0.2">
      <c r="L418" s="118">
        <f t="shared" si="17"/>
        <v>417</v>
      </c>
      <c r="N418" s="204">
        <v>123</v>
      </c>
      <c r="O418" s="210">
        <f>SUM(P418:Y418)</f>
        <v>0</v>
      </c>
      <c r="P418" s="97">
        <f>IF(ISNA(MATCH(N418,'Overlap Study'!DY$62:DY$174,0)),0,1)</f>
        <v>0</v>
      </c>
      <c r="Q418" s="97">
        <f>IF(ISNA(MATCH(N418,'Overlap Study'!DJ$62:DJ$157,0)),0,1)</f>
        <v>0</v>
      </c>
      <c r="R418" s="99">
        <f>IF(ISNA(MATCH(N418,'Overlap Study'!CU$62:CU$157,0)),0,1)</f>
        <v>0</v>
      </c>
      <c r="S418" s="99">
        <f>IF(ISNA(MATCH(N418,'Overlap Study'!CG$62:CG$157,0)),0,1)</f>
        <v>0</v>
      </c>
      <c r="T418" s="97">
        <f>IF(ISNA(MATCH(N418,'Overlap Study'!BU$62:BU$157,0)),0,1)</f>
        <v>0</v>
      </c>
      <c r="U418" s="97">
        <f>IF(ISNA(MATCH(N418,'Overlap Study'!BJ$62:BJ$157,0)),0,1)</f>
        <v>0</v>
      </c>
      <c r="V418" s="97">
        <f>IF(ISNA(MATCH($N418,'Overlap Study'!AZ$62:AZ$157,0)),0,1)</f>
        <v>0</v>
      </c>
      <c r="W418" s="97">
        <f>IF(ISNA(MATCH($N418,'Overlap Study'!AT$62:AT$157,0)),0,1)</f>
        <v>0</v>
      </c>
      <c r="X418" s="97">
        <f>IF(ISNA(MATCH($N418,'Overlap Study'!AN$62:AN$157,0)),0,1)</f>
        <v>0</v>
      </c>
      <c r="Y418" s="106">
        <f>IF(ISNA(MATCH($N418,'Overlap Study'!AH$62:AH$157,0)),0,1)</f>
        <v>0</v>
      </c>
      <c r="Z418" s="97">
        <f>IF(ISNA(MATCH($N418,'Overlap Study'!AB$62:AB$157,0)),0,1)</f>
        <v>0</v>
      </c>
      <c r="AA418" s="97">
        <f>IF(ISNA(MATCH($N418,'Overlap Study'!V$62:V$157,0)),0,1)</f>
        <v>1</v>
      </c>
      <c r="AB418" s="97">
        <f>IF(ISNA(MATCH($N418,'Overlap Study'!P$62:P$157,0)),0,1)</f>
        <v>0</v>
      </c>
      <c r="AC418" s="97">
        <f>IF(ISNA(MATCH($N418,'Overlap Study'!H$53:H$132,0)),0,1)</f>
        <v>0</v>
      </c>
      <c r="AD418" s="106">
        <f>IF(ISNA(MATCH($N418,'Overlap Study'!B$53:B$100,0)),0,1)</f>
        <v>0</v>
      </c>
      <c r="AH418" s="197"/>
      <c r="AI418" s="97"/>
      <c r="AJ418" s="97"/>
      <c r="AK418" s="97"/>
      <c r="AL418" s="97"/>
      <c r="AM418" s="97"/>
      <c r="AN418" s="97"/>
      <c r="AO418" s="97"/>
      <c r="AP418" s="97"/>
      <c r="AQ418" s="97"/>
      <c r="AR418" s="97"/>
      <c r="AS418" s="97"/>
      <c r="AT418" s="97"/>
      <c r="AU418" s="97"/>
      <c r="AV418" s="97"/>
      <c r="AW418" s="97"/>
      <c r="AX418" s="97"/>
      <c r="AY418" s="97"/>
    </row>
    <row r="419" spans="12:51" x14ac:dyDescent="0.2">
      <c r="L419" s="118">
        <f t="shared" si="17"/>
        <v>418</v>
      </c>
      <c r="N419" s="204">
        <v>131</v>
      </c>
      <c r="O419" s="210">
        <f>SUM(P419:Y419)</f>
        <v>0</v>
      </c>
      <c r="P419" s="97">
        <f>IF(ISNA(MATCH(N419,'Overlap Study'!DY$62:DY$174,0)),0,1)</f>
        <v>0</v>
      </c>
      <c r="Q419" s="97">
        <f>IF(ISNA(MATCH(N419,'Overlap Study'!DJ$62:DJ$157,0)),0,1)</f>
        <v>0</v>
      </c>
      <c r="R419" s="99">
        <f>IF(ISNA(MATCH(N419,'Overlap Study'!CU$62:CU$157,0)),0,1)</f>
        <v>0</v>
      </c>
      <c r="S419" s="99">
        <f>IF(ISNA(MATCH(N419,'Overlap Study'!CG$62:CG$157,0)),0,1)</f>
        <v>0</v>
      </c>
      <c r="T419" s="97">
        <f>IF(ISNA(MATCH(N419,'Overlap Study'!BU$62:BU$157,0)),0,1)</f>
        <v>0</v>
      </c>
      <c r="U419" s="97">
        <f>IF(ISNA(MATCH(N419,'Overlap Study'!BJ$62:BJ$157,0)),0,1)</f>
        <v>0</v>
      </c>
      <c r="V419" s="97">
        <f>IF(ISNA(MATCH($N419,'Overlap Study'!AZ$62:AZ$157,0)),0,1)</f>
        <v>0</v>
      </c>
      <c r="W419" s="97">
        <f>IF(ISNA(MATCH($N419,'Overlap Study'!AT$62:AT$157,0)),0,1)</f>
        <v>0</v>
      </c>
      <c r="X419" s="97">
        <f>IF(ISNA(MATCH($N419,'Overlap Study'!AN$62:AN$157,0)),0,1)</f>
        <v>0</v>
      </c>
      <c r="Y419" s="106">
        <f>IF(ISNA(MATCH($N419,'Overlap Study'!AH$62:AH$157,0)),0,1)</f>
        <v>0</v>
      </c>
      <c r="Z419" s="97">
        <f>IF(ISNA(MATCH($N419,'Overlap Study'!AB$62:AB$157,0)),0,1)</f>
        <v>0</v>
      </c>
      <c r="AA419" s="97">
        <f>IF(ISNA(MATCH($N419,'Overlap Study'!V$62:V$157,0)),0,1)</f>
        <v>0</v>
      </c>
      <c r="AB419" s="97">
        <f>IF(ISNA(MATCH($N419,'Overlap Study'!P$62:P$157,0)),0,1)</f>
        <v>0</v>
      </c>
      <c r="AC419" s="97">
        <f>IF(ISNA(MATCH($N419,'Overlap Study'!H$53:H$132,0)),0,1)</f>
        <v>1</v>
      </c>
      <c r="AD419" s="106">
        <f>IF(ISNA(MATCH($N419,'Overlap Study'!B$53:B$100,0)),0,1)</f>
        <v>1</v>
      </c>
      <c r="AH419" s="197"/>
      <c r="AI419" s="97"/>
      <c r="AJ419" s="97"/>
      <c r="AK419" s="97"/>
      <c r="AL419" s="97"/>
      <c r="AM419" s="97"/>
      <c r="AN419" s="97"/>
      <c r="AO419" s="97"/>
      <c r="AP419" s="97"/>
      <c r="AQ419" s="97"/>
      <c r="AR419" s="97"/>
      <c r="AS419" s="97"/>
      <c r="AT419" s="97"/>
      <c r="AU419" s="97"/>
      <c r="AV419" s="97"/>
      <c r="AW419" s="97"/>
      <c r="AX419" s="97"/>
      <c r="AY419" s="97"/>
    </row>
    <row r="420" spans="12:51" x14ac:dyDescent="0.2">
      <c r="L420" s="118">
        <f t="shared" si="17"/>
        <v>419</v>
      </c>
      <c r="N420" s="204">
        <v>140</v>
      </c>
      <c r="O420" s="210">
        <f>SUM(P420:Y420)</f>
        <v>0</v>
      </c>
      <c r="P420" s="97">
        <f>IF(ISNA(MATCH(N420,'Overlap Study'!DY$62:DY$174,0)),0,1)</f>
        <v>0</v>
      </c>
      <c r="Q420" s="97">
        <f>IF(ISNA(MATCH(N420,'Overlap Study'!DJ$62:DJ$157,0)),0,1)</f>
        <v>0</v>
      </c>
      <c r="R420" s="99">
        <f>IF(ISNA(MATCH(N420,'Overlap Study'!CU$62:CU$157,0)),0,1)</f>
        <v>0</v>
      </c>
      <c r="S420" s="99">
        <f>IF(ISNA(MATCH(N420,'Overlap Study'!CG$62:CG$157,0)),0,1)</f>
        <v>0</v>
      </c>
      <c r="T420" s="97">
        <f>IF(ISNA(MATCH(N420,'Overlap Study'!BU$62:BU$157,0)),0,1)</f>
        <v>0</v>
      </c>
      <c r="U420" s="97">
        <f>IF(ISNA(MATCH(N420,'Overlap Study'!BJ$62:BJ$157,0)),0,1)</f>
        <v>0</v>
      </c>
      <c r="V420" s="97">
        <f>IF(ISNA(MATCH($N420,'Overlap Study'!AZ$62:AZ$157,0)),0,1)</f>
        <v>0</v>
      </c>
      <c r="W420" s="97">
        <f>IF(ISNA(MATCH($N420,'Overlap Study'!AT$62:AT$157,0)),0,1)</f>
        <v>0</v>
      </c>
      <c r="X420" s="97">
        <f>IF(ISNA(MATCH($N420,'Overlap Study'!AN$62:AN$157,0)),0,1)</f>
        <v>0</v>
      </c>
      <c r="Y420" s="106">
        <f>IF(ISNA(MATCH($N420,'Overlap Study'!AH$62:AH$157,0)),0,1)</f>
        <v>0</v>
      </c>
      <c r="Z420" s="97">
        <f>IF(ISNA(MATCH($N420,'Overlap Study'!AB$62:AB$157,0)),0,1)</f>
        <v>0</v>
      </c>
      <c r="AA420" s="97">
        <f>IF(ISNA(MATCH($N420,'Overlap Study'!V$62:V$157,0)),0,1)</f>
        <v>0</v>
      </c>
      <c r="AB420" s="97">
        <f>IF(ISNA(MATCH($N420,'Overlap Study'!P$62:P$157,0)),0,1)</f>
        <v>0</v>
      </c>
      <c r="AC420" s="97">
        <f>IF(ISNA(MATCH($N420,'Overlap Study'!H$53:H$132,0)),0,1)</f>
        <v>1</v>
      </c>
      <c r="AD420" s="106">
        <f>IF(ISNA(MATCH($N420,'Overlap Study'!B$53:B$100,0)),0,1)</f>
        <v>0</v>
      </c>
      <c r="AH420" s="97"/>
      <c r="AI420" s="97"/>
      <c r="AJ420" s="97"/>
      <c r="AK420" s="97"/>
      <c r="AL420" s="97"/>
      <c r="AM420" s="97"/>
      <c r="AN420" s="97"/>
      <c r="AO420" s="97"/>
      <c r="AP420" s="97"/>
      <c r="AQ420" s="97"/>
      <c r="AR420" s="97"/>
      <c r="AS420" s="97"/>
      <c r="AT420" s="97"/>
      <c r="AU420" s="97"/>
      <c r="AV420" s="97"/>
      <c r="AW420" s="97"/>
      <c r="AX420" s="97"/>
      <c r="AY420" s="97"/>
    </row>
    <row r="421" spans="12:51" x14ac:dyDescent="0.2">
      <c r="L421" s="118">
        <f t="shared" si="17"/>
        <v>420</v>
      </c>
      <c r="N421" s="105">
        <v>144</v>
      </c>
      <c r="O421" s="210">
        <f>SUM(P421:Y421)</f>
        <v>0</v>
      </c>
      <c r="P421" s="97">
        <f>IF(ISNA(MATCH(N421,'Overlap Study'!DY$62:DY$174,0)),0,1)</f>
        <v>0</v>
      </c>
      <c r="Q421" s="97">
        <f>IF(ISNA(MATCH(N421,'Overlap Study'!DJ$62:DJ$157,0)),0,1)</f>
        <v>0</v>
      </c>
      <c r="R421" s="99">
        <f>IF(ISNA(MATCH(N421,'Overlap Study'!CU$62:CU$157,0)),0,1)</f>
        <v>0</v>
      </c>
      <c r="S421" s="99">
        <f>IF(ISNA(MATCH(N421,'Overlap Study'!CG$62:CG$157,0)),0,1)</f>
        <v>0</v>
      </c>
      <c r="T421" s="97">
        <f>IF(ISNA(MATCH(N421,'Overlap Study'!BU$62:BU$157,0)),0,1)</f>
        <v>0</v>
      </c>
      <c r="U421" s="97">
        <f>IF(ISNA(MATCH(N421,'Overlap Study'!BJ$62:BJ$157,0)),0,1)</f>
        <v>0</v>
      </c>
      <c r="V421" s="97">
        <f>IF(ISNA(MATCH($N421,'Overlap Study'!AZ$62:AZ$157,0)),0,1)</f>
        <v>0</v>
      </c>
      <c r="W421" s="97">
        <f>IF(ISNA(MATCH($N421,'Overlap Study'!AT$62:AT$157,0)),0,1)</f>
        <v>0</v>
      </c>
      <c r="X421" s="97">
        <f>IF(ISNA(MATCH($N421,'Overlap Study'!AN$62:AN$157,0)),0,1)</f>
        <v>0</v>
      </c>
      <c r="Y421" s="106">
        <f>IF(ISNA(MATCH($N421,'Overlap Study'!AH$62:AH$157,0)),0,1)</f>
        <v>0</v>
      </c>
      <c r="Z421" s="97">
        <f>IF(ISNA(MATCH($N421,'Overlap Study'!AB$62:AB$157,0)),0,1)</f>
        <v>0</v>
      </c>
      <c r="AA421" s="97">
        <f>IF(ISNA(MATCH($N421,'Overlap Study'!V$62:V$157,0)),0,1)</f>
        <v>0</v>
      </c>
      <c r="AB421" s="97">
        <f>IF(ISNA(MATCH($N421,'Overlap Study'!P$62:P$157,0)),0,1)</f>
        <v>1</v>
      </c>
      <c r="AC421" s="97">
        <f>IF(ISNA(MATCH($N421,'Overlap Study'!H$53:H$132,0)),0,1)</f>
        <v>1</v>
      </c>
      <c r="AD421" s="106">
        <f>IF(ISNA(MATCH($N421,'Overlap Study'!B$53:B$100,0)),0,1)</f>
        <v>0</v>
      </c>
      <c r="AH421" s="97"/>
      <c r="AI421" s="97"/>
      <c r="AJ421" s="97"/>
      <c r="AK421" s="97"/>
      <c r="AL421" s="97"/>
      <c r="AM421" s="97"/>
      <c r="AN421" s="97"/>
      <c r="AO421" s="97"/>
      <c r="AP421" s="97"/>
      <c r="AQ421" s="97"/>
      <c r="AR421" s="97"/>
      <c r="AS421" s="97"/>
      <c r="AT421" s="97"/>
      <c r="AU421" s="97"/>
      <c r="AV421" s="97"/>
      <c r="AW421" s="97"/>
      <c r="AX421" s="97"/>
      <c r="AY421" s="97"/>
    </row>
    <row r="422" spans="12:51" x14ac:dyDescent="0.2">
      <c r="L422" s="118">
        <f t="shared" si="17"/>
        <v>421</v>
      </c>
      <c r="N422" s="112">
        <v>145</v>
      </c>
      <c r="O422" s="210">
        <f>SUM(P422:Y422)</f>
        <v>0</v>
      </c>
      <c r="P422" s="97">
        <f>IF(ISNA(MATCH(N422,'Overlap Study'!DY$62:DY$174,0)),0,1)</f>
        <v>0</v>
      </c>
      <c r="Q422" s="97">
        <f>IF(ISNA(MATCH(N422,'Overlap Study'!DJ$62:DJ$157,0)),0,1)</f>
        <v>0</v>
      </c>
      <c r="R422" s="99">
        <f>IF(ISNA(MATCH(N422,'Overlap Study'!CU$62:CU$157,0)),0,1)</f>
        <v>0</v>
      </c>
      <c r="S422" s="99">
        <f>IF(ISNA(MATCH(N422,'Overlap Study'!CG$62:CG$157,0)),0,1)</f>
        <v>0</v>
      </c>
      <c r="T422" s="97">
        <f>IF(ISNA(MATCH(N422,'Overlap Study'!BU$62:BU$157,0)),0,1)</f>
        <v>0</v>
      </c>
      <c r="U422" s="97">
        <f>IF(ISNA(MATCH(N422,'Overlap Study'!BJ$62:BJ$157,0)),0,1)</f>
        <v>0</v>
      </c>
      <c r="V422" s="97">
        <f>IF(ISNA(MATCH($N422,'Overlap Study'!AZ$62:AZ$157,0)),0,1)</f>
        <v>0</v>
      </c>
      <c r="W422" s="97">
        <f>IF(ISNA(MATCH($N422,'Overlap Study'!AT$62:AT$157,0)),0,1)</f>
        <v>0</v>
      </c>
      <c r="X422" s="97">
        <f>IF(ISNA(MATCH($N422,'Overlap Study'!AN$62:AN$157,0)),0,1)</f>
        <v>0</v>
      </c>
      <c r="Y422" s="106">
        <f>IF(ISNA(MATCH($N422,'Overlap Study'!AH$62:AH$157,0)),0,1)</f>
        <v>0</v>
      </c>
      <c r="Z422" s="97">
        <f>IF(ISNA(MATCH($N422,'Overlap Study'!AB$62:AB$157,0)),0,1)</f>
        <v>0</v>
      </c>
      <c r="AA422" s="97">
        <f>IF(ISNA(MATCH($N422,'Overlap Study'!V$62:V$157,0)),0,1)</f>
        <v>0</v>
      </c>
      <c r="AB422" s="97">
        <f>IF(ISNA(MATCH($N422,'Overlap Study'!P$62:P$157,0)),0,1)</f>
        <v>1</v>
      </c>
      <c r="AC422" s="97">
        <f>IF(ISNA(MATCH($N422,'Overlap Study'!H$53:H$132,0)),0,1)</f>
        <v>0</v>
      </c>
      <c r="AD422" s="106">
        <f>IF(ISNA(MATCH($N422,'Overlap Study'!B$53:B$100,0)),0,1)</f>
        <v>0</v>
      </c>
      <c r="AH422" s="97"/>
      <c r="AI422" s="97"/>
      <c r="AJ422" s="97"/>
      <c r="AK422" s="97"/>
      <c r="AL422" s="97"/>
      <c r="AM422" s="97"/>
      <c r="AN422" s="97"/>
      <c r="AO422" s="97"/>
      <c r="AP422" s="97"/>
      <c r="AQ422" s="97"/>
      <c r="AR422" s="97"/>
      <c r="AS422" s="97"/>
      <c r="AT422" s="97"/>
      <c r="AU422" s="97"/>
      <c r="AV422" s="97"/>
      <c r="AW422" s="97"/>
      <c r="AX422" s="97"/>
      <c r="AY422" s="97"/>
    </row>
    <row r="423" spans="12:51" x14ac:dyDescent="0.2">
      <c r="L423" s="118">
        <f t="shared" si="17"/>
        <v>422</v>
      </c>
      <c r="N423" s="204">
        <v>147</v>
      </c>
      <c r="O423" s="210">
        <f>SUM(P423:Y423)</f>
        <v>0</v>
      </c>
      <c r="P423" s="97">
        <f>IF(ISNA(MATCH(N423,'Overlap Study'!DY$62:DY$174,0)),0,1)</f>
        <v>0</v>
      </c>
      <c r="Q423" s="97">
        <f>IF(ISNA(MATCH(N423,'Overlap Study'!DJ$62:DJ$157,0)),0,1)</f>
        <v>0</v>
      </c>
      <c r="R423" s="99">
        <f>IF(ISNA(MATCH(N423,'Overlap Study'!CU$62:CU$157,0)),0,1)</f>
        <v>0</v>
      </c>
      <c r="S423" s="99">
        <f>IF(ISNA(MATCH(N423,'Overlap Study'!CG$62:CG$157,0)),0,1)</f>
        <v>0</v>
      </c>
      <c r="T423" s="97">
        <f>IF(ISNA(MATCH(N423,'Overlap Study'!BU$62:BU$157,0)),0,1)</f>
        <v>0</v>
      </c>
      <c r="U423" s="97">
        <f>IF(ISNA(MATCH(N423,'Overlap Study'!BJ$62:BJ$157,0)),0,1)</f>
        <v>0</v>
      </c>
      <c r="V423" s="97">
        <f>IF(ISNA(MATCH($N423,'Overlap Study'!AZ$62:AZ$157,0)),0,1)</f>
        <v>0</v>
      </c>
      <c r="W423" s="97">
        <f>IF(ISNA(MATCH($N423,'Overlap Study'!AT$62:AT$157,0)),0,1)</f>
        <v>0</v>
      </c>
      <c r="X423" s="97">
        <f>IF(ISNA(MATCH($N423,'Overlap Study'!AN$62:AN$157,0)),0,1)</f>
        <v>0</v>
      </c>
      <c r="Y423" s="106">
        <f>IF(ISNA(MATCH($N423,'Overlap Study'!AH$62:AH$157,0)),0,1)</f>
        <v>0</v>
      </c>
      <c r="Z423" s="97">
        <f>IF(ISNA(MATCH($N423,'Overlap Study'!AB$62:AB$157,0)),0,1)</f>
        <v>0</v>
      </c>
      <c r="AA423" s="97">
        <f>IF(ISNA(MATCH($N423,'Overlap Study'!V$62:V$157,0)),0,1)</f>
        <v>0</v>
      </c>
      <c r="AB423" s="97">
        <f>IF(ISNA(MATCH($N423,'Overlap Study'!P$62:P$157,0)),0,1)</f>
        <v>0</v>
      </c>
      <c r="AC423" s="97">
        <f>IF(ISNA(MATCH($N423,'Overlap Study'!H$53:H$132,0)),0,1)</f>
        <v>1</v>
      </c>
      <c r="AD423" s="106">
        <f>IF(ISNA(MATCH($N423,'Overlap Study'!B$53:B$100,0)),0,1)</f>
        <v>0</v>
      </c>
      <c r="AH423" s="97"/>
      <c r="AI423" s="97"/>
      <c r="AJ423" s="97"/>
      <c r="AK423" s="97"/>
      <c r="AL423" s="97"/>
      <c r="AM423" s="97"/>
      <c r="AN423" s="97"/>
      <c r="AO423" s="97"/>
      <c r="AP423" s="97"/>
      <c r="AQ423" s="97"/>
      <c r="AR423" s="97"/>
      <c r="AS423" s="97"/>
      <c r="AT423" s="97"/>
      <c r="AU423" s="97"/>
      <c r="AV423" s="97"/>
      <c r="AW423" s="97"/>
      <c r="AX423" s="97"/>
      <c r="AY423" s="97"/>
    </row>
    <row r="424" spans="12:51" x14ac:dyDescent="0.2">
      <c r="L424" s="118">
        <f t="shared" si="17"/>
        <v>423</v>
      </c>
      <c r="N424" s="204">
        <v>151</v>
      </c>
      <c r="O424" s="210">
        <f>SUM(P424:Y424)</f>
        <v>0</v>
      </c>
      <c r="P424" s="97">
        <f>IF(ISNA(MATCH(N424,'Overlap Study'!DY$62:DY$174,0)),0,1)</f>
        <v>0</v>
      </c>
      <c r="Q424" s="97">
        <f>IF(ISNA(MATCH(N424,'Overlap Study'!DJ$62:DJ$157,0)),0,1)</f>
        <v>0</v>
      </c>
      <c r="R424" s="99">
        <f>IF(ISNA(MATCH(N424,'Overlap Study'!CU$62:CU$157,0)),0,1)</f>
        <v>0</v>
      </c>
      <c r="S424" s="99">
        <f>IF(ISNA(MATCH(N424,'Overlap Study'!CG$62:CG$157,0)),0,1)</f>
        <v>0</v>
      </c>
      <c r="T424" s="97">
        <f>IF(ISNA(MATCH(N424,'Overlap Study'!BU$62:BU$157,0)),0,1)</f>
        <v>0</v>
      </c>
      <c r="U424" s="97">
        <f>IF(ISNA(MATCH(N424,'Overlap Study'!BJ$62:BJ$157,0)),0,1)</f>
        <v>0</v>
      </c>
      <c r="V424" s="97">
        <f>IF(ISNA(MATCH($N424,'Overlap Study'!AZ$62:AZ$157,0)),0,1)</f>
        <v>0</v>
      </c>
      <c r="W424" s="97">
        <f>IF(ISNA(MATCH($N424,'Overlap Study'!AT$62:AT$157,0)),0,1)</f>
        <v>0</v>
      </c>
      <c r="X424" s="97">
        <f>IF(ISNA(MATCH($N424,'Overlap Study'!AN$62:AN$157,0)),0,1)</f>
        <v>0</v>
      </c>
      <c r="Y424" s="106">
        <f>IF(ISNA(MATCH($N424,'Overlap Study'!AH$62:AH$157,0)),0,1)</f>
        <v>0</v>
      </c>
      <c r="Z424" s="97">
        <f>IF(ISNA(MATCH($N424,'Overlap Study'!AB$62:AB$157,0)),0,1)</f>
        <v>0</v>
      </c>
      <c r="AA424" s="97">
        <f>IF(ISNA(MATCH($N424,'Overlap Study'!V$62:V$157,0)),0,1)</f>
        <v>0</v>
      </c>
      <c r="AB424" s="97">
        <f>IF(ISNA(MATCH($N424,'Overlap Study'!P$62:P$157,0)),0,1)</f>
        <v>1</v>
      </c>
      <c r="AC424" s="97">
        <f>IF(ISNA(MATCH($N424,'Overlap Study'!H$53:H$132,0)),0,1)</f>
        <v>0</v>
      </c>
      <c r="AD424" s="106">
        <f>IF(ISNA(MATCH($N424,'Overlap Study'!B$53:B$100,0)),0,1)</f>
        <v>0</v>
      </c>
      <c r="AH424" s="97"/>
      <c r="AI424" s="97"/>
      <c r="AJ424" s="97"/>
      <c r="AK424" s="97"/>
      <c r="AL424" s="97"/>
      <c r="AM424" s="97"/>
      <c r="AN424" s="97"/>
      <c r="AO424" s="97"/>
      <c r="AP424" s="97"/>
      <c r="AQ424" s="97"/>
      <c r="AR424" s="97"/>
      <c r="AS424" s="97"/>
      <c r="AT424" s="97"/>
      <c r="AU424" s="97"/>
      <c r="AV424" s="97"/>
      <c r="AW424" s="97"/>
      <c r="AX424" s="97"/>
      <c r="AY424" s="97"/>
    </row>
    <row r="425" spans="12:51" x14ac:dyDescent="0.2">
      <c r="L425" s="118">
        <f t="shared" si="17"/>
        <v>424</v>
      </c>
      <c r="N425" s="105">
        <v>157</v>
      </c>
      <c r="O425" s="210">
        <f>SUM(P425:Y425)</f>
        <v>0</v>
      </c>
      <c r="P425" s="97">
        <f>IF(ISNA(MATCH(N425,'Overlap Study'!DY$62:DY$174,0)),0,1)</f>
        <v>0</v>
      </c>
      <c r="Q425" s="97">
        <f>IF(ISNA(MATCH(N425,'Overlap Study'!DJ$62:DJ$157,0)),0,1)</f>
        <v>0</v>
      </c>
      <c r="R425" s="99">
        <f>IF(ISNA(MATCH(N425,'Overlap Study'!CU$62:CU$157,0)),0,1)</f>
        <v>0</v>
      </c>
      <c r="S425" s="99">
        <f>IF(ISNA(MATCH(N425,'Overlap Study'!CG$62:CG$157,0)),0,1)</f>
        <v>0</v>
      </c>
      <c r="T425" s="97">
        <f>IF(ISNA(MATCH(N425,'Overlap Study'!BU$62:BU$157,0)),0,1)</f>
        <v>0</v>
      </c>
      <c r="U425" s="97">
        <f>IF(ISNA(MATCH(N425,'Overlap Study'!BJ$62:BJ$157,0)),0,1)</f>
        <v>0</v>
      </c>
      <c r="V425" s="97">
        <f>IF(ISNA(MATCH($N425,'Overlap Study'!AZ$62:AZ$157,0)),0,1)</f>
        <v>0</v>
      </c>
      <c r="W425" s="97">
        <f>IF(ISNA(MATCH($N425,'Overlap Study'!AT$62:AT$157,0)),0,1)</f>
        <v>0</v>
      </c>
      <c r="X425" s="97">
        <f>IF(ISNA(MATCH($N425,'Overlap Study'!AN$62:AN$157,0)),0,1)</f>
        <v>0</v>
      </c>
      <c r="Y425" s="106">
        <f>IF(ISNA(MATCH($N425,'Overlap Study'!AH$62:AH$157,0)),0,1)</f>
        <v>0</v>
      </c>
      <c r="Z425" s="97">
        <f>IF(ISNA(MATCH($N425,'Overlap Study'!AB$62:AB$157,0)),0,1)</f>
        <v>1</v>
      </c>
      <c r="AA425" s="97">
        <f>IF(ISNA(MATCH($N425,'Overlap Study'!V$62:V$157,0)),0,1)</f>
        <v>1</v>
      </c>
      <c r="AB425" s="97">
        <f>IF(ISNA(MATCH($N425,'Overlap Study'!P$62:P$157,0)),0,1)</f>
        <v>1</v>
      </c>
      <c r="AC425" s="97">
        <f>IF(ISNA(MATCH($N425,'Overlap Study'!H$53:H$132,0)),0,1)</f>
        <v>0</v>
      </c>
      <c r="AD425" s="106">
        <f>IF(ISNA(MATCH($N425,'Overlap Study'!B$53:B$100,0)),0,1)</f>
        <v>1</v>
      </c>
      <c r="AH425" s="97"/>
      <c r="AI425" s="97"/>
      <c r="AJ425" s="97"/>
      <c r="AK425" s="97"/>
      <c r="AL425" s="97"/>
      <c r="AM425" s="97"/>
      <c r="AN425" s="97"/>
      <c r="AO425" s="97"/>
      <c r="AP425" s="97"/>
      <c r="AQ425" s="97"/>
      <c r="AR425" s="97"/>
      <c r="AS425" s="97"/>
      <c r="AT425" s="97"/>
      <c r="AU425" s="97"/>
      <c r="AV425" s="97"/>
      <c r="AW425" s="97"/>
      <c r="AX425" s="97"/>
      <c r="AY425" s="97"/>
    </row>
    <row r="426" spans="12:51" x14ac:dyDescent="0.2">
      <c r="L426" s="118">
        <f t="shared" si="17"/>
        <v>425</v>
      </c>
      <c r="N426" s="105">
        <v>167</v>
      </c>
      <c r="O426" s="210">
        <f>SUM(P426:Y426)</f>
        <v>0</v>
      </c>
      <c r="P426" s="97">
        <f>IF(ISNA(MATCH(N426,'Overlap Study'!DY$62:DY$174,0)),0,1)</f>
        <v>0</v>
      </c>
      <c r="Q426" s="97">
        <f>IF(ISNA(MATCH(N426,'Overlap Study'!DJ$62:DJ$157,0)),0,1)</f>
        <v>0</v>
      </c>
      <c r="R426" s="99">
        <f>IF(ISNA(MATCH(N426,'Overlap Study'!CU$62:CU$157,0)),0,1)</f>
        <v>0</v>
      </c>
      <c r="S426" s="99">
        <f>IF(ISNA(MATCH(N426,'Overlap Study'!CG$62:CG$157,0)),0,1)</f>
        <v>0</v>
      </c>
      <c r="T426" s="97">
        <f>IF(ISNA(MATCH(N426,'Overlap Study'!BU$62:BU$157,0)),0,1)</f>
        <v>0</v>
      </c>
      <c r="U426" s="97">
        <f>IF(ISNA(MATCH(N426,'Overlap Study'!BJ$62:BJ$157,0)),0,1)</f>
        <v>0</v>
      </c>
      <c r="V426" s="97">
        <f>IF(ISNA(MATCH($N426,'Overlap Study'!AZ$62:AZ$157,0)),0,1)</f>
        <v>0</v>
      </c>
      <c r="W426" s="97">
        <f>IF(ISNA(MATCH($N426,'Overlap Study'!AT$62:AT$157,0)),0,1)</f>
        <v>0</v>
      </c>
      <c r="X426" s="97">
        <f>IF(ISNA(MATCH($N426,'Overlap Study'!AN$62:AN$157,0)),0,1)</f>
        <v>0</v>
      </c>
      <c r="Y426" s="106">
        <f>IF(ISNA(MATCH($N426,'Overlap Study'!AH$62:AH$157,0)),0,1)</f>
        <v>0</v>
      </c>
      <c r="Z426" s="97">
        <f>IF(ISNA(MATCH($N426,'Overlap Study'!AB$62:AB$157,0)),0,1)</f>
        <v>0</v>
      </c>
      <c r="AA426" s="97">
        <f>IF(ISNA(MATCH($N426,'Overlap Study'!V$62:V$157,0)),0,1)</f>
        <v>1</v>
      </c>
      <c r="AB426" s="97">
        <f>IF(ISNA(MATCH($N426,'Overlap Study'!P$62:P$157,0)),0,1)</f>
        <v>0</v>
      </c>
      <c r="AC426" s="97">
        <f>IF(ISNA(MATCH($N426,'Overlap Study'!H$53:H$132,0)),0,1)</f>
        <v>0</v>
      </c>
      <c r="AD426" s="106">
        <f>IF(ISNA(MATCH($N426,'Overlap Study'!B$53:B$100,0)),0,1)</f>
        <v>0</v>
      </c>
      <c r="AH426" s="97"/>
      <c r="AI426" s="97"/>
      <c r="AJ426" s="97"/>
      <c r="AK426" s="97"/>
      <c r="AL426" s="97"/>
      <c r="AM426" s="97"/>
      <c r="AN426" s="97"/>
      <c r="AO426" s="97"/>
      <c r="AP426" s="97"/>
      <c r="AQ426" s="97"/>
      <c r="AR426" s="97"/>
      <c r="AS426" s="97"/>
      <c r="AT426" s="97"/>
      <c r="AU426" s="97"/>
      <c r="AV426" s="97"/>
      <c r="AW426" s="97"/>
      <c r="AX426" s="97"/>
      <c r="AY426" s="97"/>
    </row>
    <row r="427" spans="12:51" x14ac:dyDescent="0.2">
      <c r="L427" s="118">
        <f t="shared" si="17"/>
        <v>426</v>
      </c>
      <c r="N427" s="105">
        <v>168</v>
      </c>
      <c r="O427" s="210">
        <f>SUM(P427:Y427)</f>
        <v>0</v>
      </c>
      <c r="P427" s="97">
        <f>IF(ISNA(MATCH(N427,'Overlap Study'!DY$62:DY$174,0)),0,1)</f>
        <v>0</v>
      </c>
      <c r="Q427" s="97">
        <f>IF(ISNA(MATCH(N427,'Overlap Study'!DJ$62:DJ$157,0)),0,1)</f>
        <v>0</v>
      </c>
      <c r="R427" s="99">
        <f>IF(ISNA(MATCH(N427,'Overlap Study'!CU$62:CU$157,0)),0,1)</f>
        <v>0</v>
      </c>
      <c r="S427" s="99">
        <f>IF(ISNA(MATCH(N427,'Overlap Study'!CG$62:CG$157,0)),0,1)</f>
        <v>0</v>
      </c>
      <c r="T427" s="97">
        <f>IF(ISNA(MATCH(N427,'Overlap Study'!BU$62:BU$157,0)),0,1)</f>
        <v>0</v>
      </c>
      <c r="U427" s="97">
        <f>IF(ISNA(MATCH(N427,'Overlap Study'!BJ$62:BJ$157,0)),0,1)</f>
        <v>0</v>
      </c>
      <c r="V427" s="97">
        <f>IF(ISNA(MATCH($N427,'Overlap Study'!AZ$62:AZ$157,0)),0,1)</f>
        <v>0</v>
      </c>
      <c r="W427" s="97">
        <f>IF(ISNA(MATCH($N427,'Overlap Study'!AT$62:AT$157,0)),0,1)</f>
        <v>0</v>
      </c>
      <c r="X427" s="97">
        <f>IF(ISNA(MATCH($N427,'Overlap Study'!AN$62:AN$157,0)),0,1)</f>
        <v>0</v>
      </c>
      <c r="Y427" s="106">
        <f>IF(ISNA(MATCH($N427,'Overlap Study'!AH$62:AH$157,0)),0,1)</f>
        <v>0</v>
      </c>
      <c r="Z427" s="97">
        <f>IF(ISNA(MATCH($N427,'Overlap Study'!AB$62:AB$157,0)),0,1)</f>
        <v>0</v>
      </c>
      <c r="AA427" s="97">
        <f>IF(ISNA(MATCH($N427,'Overlap Study'!V$62:V$157,0)),0,1)</f>
        <v>1</v>
      </c>
      <c r="AB427" s="97">
        <f>IF(ISNA(MATCH($N427,'Overlap Study'!P$62:P$157,0)),0,1)</f>
        <v>1</v>
      </c>
      <c r="AC427" s="97">
        <f>IF(ISNA(MATCH($N427,'Overlap Study'!H$53:H$132,0)),0,1)</f>
        <v>0</v>
      </c>
      <c r="AD427" s="106">
        <f>IF(ISNA(MATCH($N427,'Overlap Study'!B$53:B$100,0)),0,1)</f>
        <v>0</v>
      </c>
      <c r="AH427" s="97"/>
      <c r="AI427" s="97"/>
      <c r="AJ427" s="97"/>
      <c r="AK427" s="97"/>
      <c r="AL427" s="97"/>
      <c r="AM427" s="97"/>
      <c r="AN427" s="97"/>
      <c r="AO427" s="97"/>
      <c r="AP427" s="97"/>
      <c r="AQ427" s="97"/>
      <c r="AR427" s="97"/>
      <c r="AS427" s="97"/>
      <c r="AT427" s="97"/>
      <c r="AU427" s="97"/>
      <c r="AV427" s="97"/>
      <c r="AW427" s="97"/>
      <c r="AX427" s="97"/>
      <c r="AY427" s="97"/>
    </row>
    <row r="428" spans="12:51" x14ac:dyDescent="0.2">
      <c r="L428" s="118">
        <f t="shared" si="17"/>
        <v>427</v>
      </c>
      <c r="N428" s="204">
        <v>174</v>
      </c>
      <c r="O428" s="210">
        <f>SUM(P428:Y428)</f>
        <v>0</v>
      </c>
      <c r="P428" s="97">
        <f>IF(ISNA(MATCH(N428,'Overlap Study'!DY$62:DY$174,0)),0,1)</f>
        <v>0</v>
      </c>
      <c r="Q428" s="97">
        <f>IF(ISNA(MATCH(N428,'Overlap Study'!DJ$62:DJ$157,0)),0,1)</f>
        <v>0</v>
      </c>
      <c r="R428" s="99">
        <f>IF(ISNA(MATCH(N428,'Overlap Study'!CU$62:CU$157,0)),0,1)</f>
        <v>0</v>
      </c>
      <c r="S428" s="99">
        <f>IF(ISNA(MATCH(N428,'Overlap Study'!CG$62:CG$157,0)),0,1)</f>
        <v>0</v>
      </c>
      <c r="T428" s="97">
        <f>IF(ISNA(MATCH(N428,'Overlap Study'!BU$62:BU$157,0)),0,1)</f>
        <v>0</v>
      </c>
      <c r="U428" s="97">
        <f>IF(ISNA(MATCH(N428,'Overlap Study'!BJ$62:BJ$157,0)),0,1)</f>
        <v>0</v>
      </c>
      <c r="V428" s="97">
        <f>IF(ISNA(MATCH($N428,'Overlap Study'!AZ$62:AZ$157,0)),0,1)</f>
        <v>0</v>
      </c>
      <c r="W428" s="97">
        <f>IF(ISNA(MATCH($N428,'Overlap Study'!AT$62:AT$157,0)),0,1)</f>
        <v>0</v>
      </c>
      <c r="X428" s="97">
        <f>IF(ISNA(MATCH($N428,'Overlap Study'!AN$62:AN$157,0)),0,1)</f>
        <v>0</v>
      </c>
      <c r="Y428" s="106">
        <f>IF(ISNA(MATCH($N428,'Overlap Study'!AH$62:AH$157,0)),0,1)</f>
        <v>0</v>
      </c>
      <c r="Z428" s="97">
        <f>IF(ISNA(MATCH($N428,'Overlap Study'!AB$62:AB$157,0)),0,1)</f>
        <v>0</v>
      </c>
      <c r="AA428" s="97">
        <f>IF(ISNA(MATCH($N428,'Overlap Study'!V$62:V$157,0)),0,1)</f>
        <v>0</v>
      </c>
      <c r="AB428" s="97">
        <f>IF(ISNA(MATCH($N428,'Overlap Study'!P$62:P$157,0)),0,1)</f>
        <v>0</v>
      </c>
      <c r="AC428" s="97">
        <f>IF(ISNA(MATCH($N428,'Overlap Study'!H$53:H$132,0)),0,1)</f>
        <v>1</v>
      </c>
      <c r="AD428" s="106">
        <f>IF(ISNA(MATCH($N428,'Overlap Study'!B$53:B$100,0)),0,1)</f>
        <v>0</v>
      </c>
      <c r="AH428" s="97"/>
      <c r="AI428" s="97"/>
      <c r="AJ428" s="97"/>
      <c r="AK428" s="97"/>
      <c r="AL428" s="97"/>
      <c r="AM428" s="97"/>
      <c r="AN428" s="97"/>
      <c r="AO428" s="97"/>
      <c r="AP428" s="97"/>
      <c r="AQ428" s="97"/>
      <c r="AR428" s="97"/>
      <c r="AS428" s="97"/>
      <c r="AT428" s="97"/>
      <c r="AU428" s="97"/>
      <c r="AV428" s="97"/>
      <c r="AW428" s="97"/>
      <c r="AX428" s="97"/>
      <c r="AY428" s="97"/>
    </row>
    <row r="429" spans="12:51" x14ac:dyDescent="0.2">
      <c r="L429" s="118">
        <f t="shared" si="17"/>
        <v>428</v>
      </c>
      <c r="N429" s="204">
        <v>178</v>
      </c>
      <c r="O429" s="210">
        <f>SUM(P429:Y429)</f>
        <v>0</v>
      </c>
      <c r="P429" s="97">
        <f>IF(ISNA(MATCH(N429,'Overlap Study'!DY$62:DY$174,0)),0,1)</f>
        <v>0</v>
      </c>
      <c r="Q429" s="97">
        <f>IF(ISNA(MATCH(N429,'Overlap Study'!DJ$62:DJ$157,0)),0,1)</f>
        <v>0</v>
      </c>
      <c r="R429" s="99">
        <f>IF(ISNA(MATCH(N429,'Overlap Study'!CU$62:CU$157,0)),0,1)</f>
        <v>0</v>
      </c>
      <c r="S429" s="99">
        <f>IF(ISNA(MATCH(N429,'Overlap Study'!CG$62:CG$157,0)),0,1)</f>
        <v>0</v>
      </c>
      <c r="T429" s="97">
        <f>IF(ISNA(MATCH(N429,'Overlap Study'!BU$62:BU$157,0)),0,1)</f>
        <v>0</v>
      </c>
      <c r="U429" s="97">
        <f>IF(ISNA(MATCH(N429,'Overlap Study'!BJ$62:BJ$157,0)),0,1)</f>
        <v>0</v>
      </c>
      <c r="V429" s="97">
        <f>IF(ISNA(MATCH($N429,'Overlap Study'!AZ$62:AZ$157,0)),0,1)</f>
        <v>0</v>
      </c>
      <c r="W429" s="97">
        <f>IF(ISNA(MATCH($N429,'Overlap Study'!AT$62:AT$157,0)),0,1)</f>
        <v>0</v>
      </c>
      <c r="X429" s="97">
        <f>IF(ISNA(MATCH($N429,'Overlap Study'!AN$62:AN$157,0)),0,1)</f>
        <v>0</v>
      </c>
      <c r="Y429" s="106">
        <f>IF(ISNA(MATCH($N429,'Overlap Study'!AH$62:AH$157,0)),0,1)</f>
        <v>0</v>
      </c>
      <c r="Z429" s="97">
        <f>IF(ISNA(MATCH($N429,'Overlap Study'!AB$62:AB$157,0)),0,1)</f>
        <v>0</v>
      </c>
      <c r="AA429" s="97">
        <f>IF(ISNA(MATCH($N429,'Overlap Study'!V$62:V$157,0)),0,1)</f>
        <v>0</v>
      </c>
      <c r="AB429" s="97">
        <f>IF(ISNA(MATCH($N429,'Overlap Study'!P$62:P$157,0)),0,1)</f>
        <v>0</v>
      </c>
      <c r="AC429" s="97">
        <f>IF(ISNA(MATCH($N429,'Overlap Study'!H$53:H$132,0)),0,1)</f>
        <v>1</v>
      </c>
      <c r="AD429" s="106">
        <f>IF(ISNA(MATCH($N429,'Overlap Study'!B$53:B$100,0)),0,1)</f>
        <v>0</v>
      </c>
      <c r="AH429" s="97"/>
      <c r="AI429" s="97"/>
      <c r="AJ429" s="97"/>
      <c r="AK429" s="97"/>
      <c r="AL429" s="97"/>
      <c r="AM429" s="97"/>
      <c r="AN429" s="97"/>
      <c r="AO429" s="97"/>
      <c r="AP429" s="97"/>
      <c r="AQ429" s="97"/>
      <c r="AR429" s="97"/>
      <c r="AS429" s="97"/>
      <c r="AT429" s="97"/>
      <c r="AU429" s="97"/>
      <c r="AV429" s="97"/>
      <c r="AW429" s="97"/>
      <c r="AX429" s="97"/>
      <c r="AY429" s="97"/>
    </row>
    <row r="430" spans="12:51" x14ac:dyDescent="0.2">
      <c r="L430" s="118">
        <f t="shared" si="17"/>
        <v>429</v>
      </c>
      <c r="N430" s="112">
        <v>182</v>
      </c>
      <c r="O430" s="210">
        <f>SUM(P430:Y430)</f>
        <v>0</v>
      </c>
      <c r="P430" s="97">
        <f>IF(ISNA(MATCH(N430,'Overlap Study'!DY$62:DY$174,0)),0,1)</f>
        <v>0</v>
      </c>
      <c r="Q430" s="97">
        <f>IF(ISNA(MATCH(N430,'Overlap Study'!DJ$62:DJ$157,0)),0,1)</f>
        <v>0</v>
      </c>
      <c r="R430" s="99">
        <f>IF(ISNA(MATCH(N430,'Overlap Study'!CU$62:CU$157,0)),0,1)</f>
        <v>0</v>
      </c>
      <c r="S430" s="99">
        <f>IF(ISNA(MATCH(N430,'Overlap Study'!CG$62:CG$157,0)),0,1)</f>
        <v>0</v>
      </c>
      <c r="T430" s="97">
        <f>IF(ISNA(MATCH(N430,'Overlap Study'!BU$62:BU$157,0)),0,1)</f>
        <v>0</v>
      </c>
      <c r="U430" s="97">
        <f>IF(ISNA(MATCH(N430,'Overlap Study'!BJ$62:BJ$157,0)),0,1)</f>
        <v>0</v>
      </c>
      <c r="V430" s="97">
        <f>IF(ISNA(MATCH($N430,'Overlap Study'!AZ$62:AZ$157,0)),0,1)</f>
        <v>0</v>
      </c>
      <c r="W430" s="97">
        <f>IF(ISNA(MATCH($N430,'Overlap Study'!AT$62:AT$157,0)),0,1)</f>
        <v>0</v>
      </c>
      <c r="X430" s="97">
        <f>IF(ISNA(MATCH($N430,'Overlap Study'!AN$62:AN$157,0)),0,1)</f>
        <v>0</v>
      </c>
      <c r="Y430" s="106">
        <f>IF(ISNA(MATCH($N430,'Overlap Study'!AH$62:AH$157,0)),0,1)</f>
        <v>0</v>
      </c>
      <c r="Z430" s="97">
        <f>IF(ISNA(MATCH($N430,'Overlap Study'!AB$62:AB$157,0)),0,1)</f>
        <v>0</v>
      </c>
      <c r="AA430" s="97">
        <f>IF(ISNA(MATCH($N430,'Overlap Study'!V$62:V$157,0)),0,1)</f>
        <v>0</v>
      </c>
      <c r="AB430" s="97">
        <f>IF(ISNA(MATCH($N430,'Overlap Study'!P$62:P$157,0)),0,1)</f>
        <v>1</v>
      </c>
      <c r="AC430" s="97">
        <f>IF(ISNA(MATCH($N430,'Overlap Study'!H$53:H$132,0)),0,1)</f>
        <v>0</v>
      </c>
      <c r="AD430" s="106">
        <f>IF(ISNA(MATCH($N430,'Overlap Study'!B$53:B$100,0)),0,1)</f>
        <v>0</v>
      </c>
      <c r="AH430" s="97"/>
      <c r="AI430" s="97"/>
      <c r="AJ430" s="97"/>
      <c r="AK430" s="97"/>
      <c r="AL430" s="97"/>
      <c r="AM430" s="97"/>
      <c r="AN430" s="97"/>
      <c r="AO430" s="97"/>
      <c r="AP430" s="97"/>
      <c r="AQ430" s="97"/>
      <c r="AR430" s="97"/>
      <c r="AS430" s="97"/>
      <c r="AT430" s="97"/>
      <c r="AU430" s="97"/>
      <c r="AV430" s="97"/>
      <c r="AW430" s="97"/>
      <c r="AX430" s="97"/>
      <c r="AY430" s="97"/>
    </row>
    <row r="431" spans="12:51" x14ac:dyDescent="0.2">
      <c r="L431" s="118">
        <f t="shared" si="17"/>
        <v>430</v>
      </c>
      <c r="N431" s="105">
        <v>192</v>
      </c>
      <c r="O431" s="210">
        <f>SUM(P431:Y431)</f>
        <v>0</v>
      </c>
      <c r="P431" s="97">
        <f>IF(ISNA(MATCH(N431,'Overlap Study'!DY$62:DY$174,0)),0,1)</f>
        <v>0</v>
      </c>
      <c r="Q431" s="97">
        <f>IF(ISNA(MATCH(N431,'Overlap Study'!DJ$62:DJ$157,0)),0,1)</f>
        <v>0</v>
      </c>
      <c r="R431" s="99">
        <f>IF(ISNA(MATCH(N431,'Overlap Study'!CU$62:CU$157,0)),0,1)</f>
        <v>0</v>
      </c>
      <c r="S431" s="99">
        <f>IF(ISNA(MATCH(N431,'Overlap Study'!CG$62:CG$157,0)),0,1)</f>
        <v>0</v>
      </c>
      <c r="T431" s="97">
        <f>IF(ISNA(MATCH(N431,'Overlap Study'!BU$62:BU$157,0)),0,1)</f>
        <v>0</v>
      </c>
      <c r="U431" s="97">
        <f>IF(ISNA(MATCH(N431,'Overlap Study'!BJ$62:BJ$157,0)),0,1)</f>
        <v>0</v>
      </c>
      <c r="V431" s="97">
        <f>IF(ISNA(MATCH($N431,'Overlap Study'!AZ$62:AZ$157,0)),0,1)</f>
        <v>0</v>
      </c>
      <c r="W431" s="97">
        <f>IF(ISNA(MATCH($N431,'Overlap Study'!AT$62:AT$157,0)),0,1)</f>
        <v>0</v>
      </c>
      <c r="X431" s="97">
        <f>IF(ISNA(MATCH($N431,'Overlap Study'!AN$62:AN$157,0)),0,1)</f>
        <v>0</v>
      </c>
      <c r="Y431" s="106">
        <f>IF(ISNA(MATCH($N431,'Overlap Study'!AH$62:AH$157,0)),0,1)</f>
        <v>0</v>
      </c>
      <c r="Z431" s="97">
        <f>IF(ISNA(MATCH($N431,'Overlap Study'!AB$62:AB$157,0)),0,1)</f>
        <v>0</v>
      </c>
      <c r="AA431" s="97">
        <f>IF(ISNA(MATCH($N431,'Overlap Study'!V$62:V$157,0)),0,1)</f>
        <v>1</v>
      </c>
      <c r="AB431" s="97">
        <f>IF(ISNA(MATCH($N431,'Overlap Study'!P$62:P$157,0)),0,1)</f>
        <v>0</v>
      </c>
      <c r="AC431" s="97">
        <f>IF(ISNA(MATCH($N431,'Overlap Study'!H$53:H$132,0)),0,1)</f>
        <v>1</v>
      </c>
      <c r="AD431" s="106">
        <f>IF(ISNA(MATCH($N431,'Overlap Study'!B$53:B$100,0)),0,1)</f>
        <v>0</v>
      </c>
      <c r="AH431" s="97"/>
      <c r="AI431" s="97"/>
      <c r="AJ431" s="97"/>
      <c r="AK431" s="97"/>
      <c r="AL431" s="97"/>
      <c r="AM431" s="97"/>
      <c r="AN431" s="97"/>
      <c r="AO431" s="97"/>
      <c r="AP431" s="97"/>
      <c r="AQ431" s="97"/>
      <c r="AR431" s="97"/>
      <c r="AS431" s="97"/>
      <c r="AT431" s="97"/>
      <c r="AU431" s="97"/>
      <c r="AV431" s="97"/>
      <c r="AW431" s="97"/>
      <c r="AX431" s="97"/>
      <c r="AY431" s="97"/>
    </row>
    <row r="432" spans="12:51" x14ac:dyDescent="0.2">
      <c r="L432" s="118">
        <f t="shared" si="17"/>
        <v>431</v>
      </c>
      <c r="N432" s="105">
        <v>224</v>
      </c>
      <c r="O432" s="210">
        <f>SUM(P432:Y432)</f>
        <v>0</v>
      </c>
      <c r="P432" s="97">
        <f>IF(ISNA(MATCH(N432,'Overlap Study'!DY$62:DY$174,0)),0,1)</f>
        <v>0</v>
      </c>
      <c r="Q432" s="97">
        <f>IF(ISNA(MATCH(N432,'Overlap Study'!DJ$62:DJ$157,0)),0,1)</f>
        <v>0</v>
      </c>
      <c r="R432" s="99">
        <f>IF(ISNA(MATCH(N432,'Overlap Study'!CU$62:CU$157,0)),0,1)</f>
        <v>0</v>
      </c>
      <c r="S432" s="99">
        <f>IF(ISNA(MATCH(N432,'Overlap Study'!CG$62:CG$157,0)),0,1)</f>
        <v>0</v>
      </c>
      <c r="T432" s="97">
        <f>IF(ISNA(MATCH(N432,'Overlap Study'!BU$62:BU$157,0)),0,1)</f>
        <v>0</v>
      </c>
      <c r="U432" s="97">
        <f>IF(ISNA(MATCH(N432,'Overlap Study'!BJ$62:BJ$157,0)),0,1)</f>
        <v>0</v>
      </c>
      <c r="V432" s="97">
        <f>IF(ISNA(MATCH($N432,'Overlap Study'!AZ$62:AZ$157,0)),0,1)</f>
        <v>0</v>
      </c>
      <c r="W432" s="97">
        <f>IF(ISNA(MATCH($N432,'Overlap Study'!AT$62:AT$157,0)),0,1)</f>
        <v>0</v>
      </c>
      <c r="X432" s="97">
        <f>IF(ISNA(MATCH($N432,'Overlap Study'!AN$62:AN$157,0)),0,1)</f>
        <v>0</v>
      </c>
      <c r="Y432" s="106">
        <f>IF(ISNA(MATCH($N432,'Overlap Study'!AH$62:AH$157,0)),0,1)</f>
        <v>0</v>
      </c>
      <c r="Z432" s="97">
        <f>IF(ISNA(MATCH($N432,'Overlap Study'!AB$62:AB$157,0)),0,1)</f>
        <v>1</v>
      </c>
      <c r="AA432" s="97">
        <f>IF(ISNA(MATCH($N432,'Overlap Study'!V$62:V$157,0)),0,1)</f>
        <v>1</v>
      </c>
      <c r="AB432" s="97">
        <f>IF(ISNA(MATCH($N432,'Overlap Study'!P$62:P$157,0)),0,1)</f>
        <v>1</v>
      </c>
      <c r="AC432" s="97">
        <f>IF(ISNA(MATCH($N432,'Overlap Study'!H$53:H$132,0)),0,1)</f>
        <v>0</v>
      </c>
      <c r="AD432" s="106">
        <f>IF(ISNA(MATCH($N432,'Overlap Study'!B$53:B$100,0)),0,1)</f>
        <v>0</v>
      </c>
      <c r="AH432" s="97"/>
      <c r="AI432" s="97"/>
      <c r="AJ432" s="97"/>
      <c r="AK432" s="97"/>
      <c r="AL432" s="97"/>
      <c r="AM432" s="97"/>
      <c r="AN432" s="97"/>
      <c r="AO432" s="97"/>
      <c r="AP432" s="97"/>
      <c r="AQ432" s="97"/>
      <c r="AR432" s="97"/>
      <c r="AS432" s="97"/>
      <c r="AT432" s="97"/>
      <c r="AU432" s="97"/>
      <c r="AV432" s="97"/>
      <c r="AW432" s="97"/>
      <c r="AX432" s="97"/>
      <c r="AY432" s="97"/>
    </row>
    <row r="433" spans="12:51" x14ac:dyDescent="0.2">
      <c r="L433" s="118">
        <f t="shared" si="17"/>
        <v>432</v>
      </c>
      <c r="N433" s="112">
        <v>226</v>
      </c>
      <c r="O433" s="210">
        <f>SUM(P433:Y433)</f>
        <v>0</v>
      </c>
      <c r="P433" s="97">
        <f>IF(ISNA(MATCH(N433,'Overlap Study'!DY$62:DY$174,0)),0,1)</f>
        <v>0</v>
      </c>
      <c r="Q433" s="97">
        <f>IF(ISNA(MATCH(N433,'Overlap Study'!DJ$62:DJ$157,0)),0,1)</f>
        <v>0</v>
      </c>
      <c r="R433" s="99">
        <f>IF(ISNA(MATCH(N433,'Overlap Study'!CU$62:CU$157,0)),0,1)</f>
        <v>0</v>
      </c>
      <c r="S433" s="99">
        <f>IF(ISNA(MATCH(N433,'Overlap Study'!CG$62:CG$157,0)),0,1)</f>
        <v>0</v>
      </c>
      <c r="T433" s="97">
        <f>IF(ISNA(MATCH(N433,'Overlap Study'!BU$62:BU$157,0)),0,1)</f>
        <v>0</v>
      </c>
      <c r="U433" s="97">
        <f>IF(ISNA(MATCH(N433,'Overlap Study'!BJ$62:BJ$157,0)),0,1)</f>
        <v>0</v>
      </c>
      <c r="V433" s="97">
        <f>IF(ISNA(MATCH($N433,'Overlap Study'!AZ$62:AZ$157,0)),0,1)</f>
        <v>0</v>
      </c>
      <c r="W433" s="97">
        <f>IF(ISNA(MATCH($N433,'Overlap Study'!AT$62:AT$157,0)),0,1)</f>
        <v>0</v>
      </c>
      <c r="X433" s="97">
        <f>IF(ISNA(MATCH($N433,'Overlap Study'!AN$62:AN$157,0)),0,1)</f>
        <v>0</v>
      </c>
      <c r="Y433" s="106">
        <f>IF(ISNA(MATCH($N433,'Overlap Study'!AH$62:AH$157,0)),0,1)</f>
        <v>0</v>
      </c>
      <c r="Z433" s="97">
        <f>IF(ISNA(MATCH($N433,'Overlap Study'!AB$62:AB$157,0)),0,1)</f>
        <v>0</v>
      </c>
      <c r="AA433" s="97">
        <f>IF(ISNA(MATCH($N433,'Overlap Study'!V$62:V$157,0)),0,1)</f>
        <v>0</v>
      </c>
      <c r="AB433" s="97">
        <f>IF(ISNA(MATCH($N433,'Overlap Study'!P$62:P$157,0)),0,1)</f>
        <v>1</v>
      </c>
      <c r="AC433" s="97">
        <f>IF(ISNA(MATCH($N433,'Overlap Study'!H$53:H$132,0)),0,1)</f>
        <v>0</v>
      </c>
      <c r="AD433" s="106">
        <f>IF(ISNA(MATCH($N433,'Overlap Study'!B$53:B$100,0)),0,1)</f>
        <v>0</v>
      </c>
      <c r="AH433" s="97"/>
      <c r="AI433" s="97"/>
      <c r="AJ433" s="97"/>
      <c r="AK433" s="97"/>
      <c r="AL433" s="97"/>
      <c r="AM433" s="97"/>
      <c r="AN433" s="97"/>
      <c r="AO433" s="97"/>
      <c r="AP433" s="97"/>
      <c r="AQ433" s="97"/>
      <c r="AR433" s="97"/>
      <c r="AS433" s="97"/>
      <c r="AT433" s="97"/>
      <c r="AU433" s="97"/>
      <c r="AV433" s="97"/>
      <c r="AW433" s="97"/>
      <c r="AX433" s="97"/>
      <c r="AY433" s="97"/>
    </row>
    <row r="434" spans="12:51" x14ac:dyDescent="0.2">
      <c r="L434" s="118">
        <f t="shared" si="17"/>
        <v>433</v>
      </c>
      <c r="N434" s="204">
        <v>235</v>
      </c>
      <c r="O434" s="210">
        <f>SUM(P434:Y434)</f>
        <v>0</v>
      </c>
      <c r="P434" s="97">
        <f>IF(ISNA(MATCH(N434,'Overlap Study'!DY$62:DY$174,0)),0,1)</f>
        <v>0</v>
      </c>
      <c r="Q434" s="97">
        <f>IF(ISNA(MATCH(N434,'Overlap Study'!DJ$62:DJ$157,0)),0,1)</f>
        <v>0</v>
      </c>
      <c r="R434" s="99">
        <f>IF(ISNA(MATCH(N434,'Overlap Study'!CU$62:CU$157,0)),0,1)</f>
        <v>0</v>
      </c>
      <c r="S434" s="99">
        <f>IF(ISNA(MATCH(N434,'Overlap Study'!CG$62:CG$157,0)),0,1)</f>
        <v>0</v>
      </c>
      <c r="T434" s="97">
        <f>IF(ISNA(MATCH(N434,'Overlap Study'!BU$62:BU$157,0)),0,1)</f>
        <v>0</v>
      </c>
      <c r="U434" s="97">
        <f>IF(ISNA(MATCH(N434,'Overlap Study'!BJ$62:BJ$157,0)),0,1)</f>
        <v>0</v>
      </c>
      <c r="V434" s="97">
        <f>IF(ISNA(MATCH($N434,'Overlap Study'!AZ$62:AZ$157,0)),0,1)</f>
        <v>0</v>
      </c>
      <c r="W434" s="97">
        <f>IF(ISNA(MATCH($N434,'Overlap Study'!AT$62:AT$157,0)),0,1)</f>
        <v>0</v>
      </c>
      <c r="X434" s="97">
        <f>IF(ISNA(MATCH($N434,'Overlap Study'!AN$62:AN$157,0)),0,1)</f>
        <v>0</v>
      </c>
      <c r="Y434" s="106">
        <f>IF(ISNA(MATCH($N434,'Overlap Study'!AH$62:AH$157,0)),0,1)</f>
        <v>0</v>
      </c>
      <c r="Z434" s="97">
        <f>IF(ISNA(MATCH($N434,'Overlap Study'!AB$62:AB$157,0)),0,1)</f>
        <v>0</v>
      </c>
      <c r="AA434" s="97">
        <f>IF(ISNA(MATCH($N434,'Overlap Study'!V$62:V$157,0)),0,1)</f>
        <v>0</v>
      </c>
      <c r="AB434" s="97">
        <f>IF(ISNA(MATCH($N434,'Overlap Study'!P$62:P$157,0)),0,1)</f>
        <v>0</v>
      </c>
      <c r="AC434" s="97">
        <f>IF(ISNA(MATCH($N434,'Overlap Study'!H$53:H$132,0)),0,1)</f>
        <v>1</v>
      </c>
      <c r="AD434" s="106">
        <f>IF(ISNA(MATCH($N434,'Overlap Study'!B$53:B$100,0)),0,1)</f>
        <v>0</v>
      </c>
      <c r="AH434" s="97"/>
      <c r="AI434" s="97"/>
      <c r="AJ434" s="97"/>
      <c r="AK434" s="97"/>
      <c r="AL434" s="97"/>
      <c r="AM434" s="97"/>
      <c r="AN434" s="97"/>
      <c r="AO434" s="97"/>
      <c r="AP434" s="97"/>
      <c r="AQ434" s="97"/>
      <c r="AR434" s="97"/>
      <c r="AS434" s="97"/>
      <c r="AT434" s="97"/>
      <c r="AU434" s="97"/>
      <c r="AV434" s="97"/>
      <c r="AW434" s="97"/>
      <c r="AX434" s="97"/>
      <c r="AY434" s="97"/>
    </row>
    <row r="435" spans="12:51" x14ac:dyDescent="0.2">
      <c r="L435" s="118">
        <f t="shared" si="17"/>
        <v>434</v>
      </c>
      <c r="N435" s="105">
        <v>249</v>
      </c>
      <c r="O435" s="210">
        <f>SUM(P435:Y435)</f>
        <v>0</v>
      </c>
      <c r="P435" s="97">
        <f>IF(ISNA(MATCH(N435,'Overlap Study'!DY$62:DY$174,0)),0,1)</f>
        <v>0</v>
      </c>
      <c r="Q435" s="97">
        <f>IF(ISNA(MATCH(N435,'Overlap Study'!DJ$62:DJ$157,0)),0,1)</f>
        <v>0</v>
      </c>
      <c r="R435" s="99">
        <f>IF(ISNA(MATCH(N435,'Overlap Study'!CU$62:CU$157,0)),0,1)</f>
        <v>0</v>
      </c>
      <c r="S435" s="99">
        <f>IF(ISNA(MATCH(N435,'Overlap Study'!CG$62:CG$157,0)),0,1)</f>
        <v>0</v>
      </c>
      <c r="T435" s="97">
        <f>IF(ISNA(MATCH(N435,'Overlap Study'!BU$62:BU$157,0)),0,1)</f>
        <v>0</v>
      </c>
      <c r="U435" s="97">
        <f>IF(ISNA(MATCH(N435,'Overlap Study'!BJ$62:BJ$157,0)),0,1)</f>
        <v>0</v>
      </c>
      <c r="V435" s="97">
        <f>IF(ISNA(MATCH($N435,'Overlap Study'!AZ$62:AZ$157,0)),0,1)</f>
        <v>0</v>
      </c>
      <c r="W435" s="97">
        <f>IF(ISNA(MATCH($N435,'Overlap Study'!AT$62:AT$157,0)),0,1)</f>
        <v>0</v>
      </c>
      <c r="X435" s="97">
        <f>IF(ISNA(MATCH($N435,'Overlap Study'!AN$62:AN$157,0)),0,1)</f>
        <v>0</v>
      </c>
      <c r="Y435" s="106">
        <f>IF(ISNA(MATCH($N435,'Overlap Study'!AH$62:AH$157,0)),0,1)</f>
        <v>0</v>
      </c>
      <c r="Z435" s="97">
        <f>IF(ISNA(MATCH($N435,'Overlap Study'!AB$62:AB$157,0)),0,1)</f>
        <v>0</v>
      </c>
      <c r="AA435" s="97">
        <f>IF(ISNA(MATCH($N435,'Overlap Study'!V$62:V$157,0)),0,1)</f>
        <v>0</v>
      </c>
      <c r="AB435" s="97">
        <f>IF(ISNA(MATCH($N435,'Overlap Study'!P$62:P$157,0)),0,1)</f>
        <v>0</v>
      </c>
      <c r="AC435" s="97">
        <f>IF(ISNA(MATCH($N435,'Overlap Study'!H$53:H$132,0)),0,1)</f>
        <v>1</v>
      </c>
      <c r="AD435" s="106">
        <f>IF(ISNA(MATCH($N435,'Overlap Study'!B$53:B$100,0)),0,1)</f>
        <v>0</v>
      </c>
      <c r="AH435" s="97"/>
      <c r="AI435" s="97"/>
      <c r="AJ435" s="97"/>
      <c r="AK435" s="97"/>
      <c r="AL435" s="97"/>
      <c r="AM435" s="97"/>
      <c r="AN435" s="97"/>
      <c r="AO435" s="97"/>
      <c r="AP435" s="97"/>
      <c r="AQ435" s="97"/>
      <c r="AR435" s="97"/>
      <c r="AS435" s="97"/>
      <c r="AT435" s="97"/>
      <c r="AU435" s="97"/>
      <c r="AV435" s="97"/>
      <c r="AW435" s="97"/>
      <c r="AX435" s="97"/>
      <c r="AY435" s="97"/>
    </row>
    <row r="436" spans="12:51" x14ac:dyDescent="0.2">
      <c r="L436" s="118">
        <f t="shared" si="17"/>
        <v>435</v>
      </c>
      <c r="N436" s="112">
        <v>250</v>
      </c>
      <c r="O436" s="210">
        <f>SUM(P436:Y436)</f>
        <v>0</v>
      </c>
      <c r="P436" s="97">
        <f>IF(ISNA(MATCH(N436,'Overlap Study'!DY$62:DY$174,0)),0,1)</f>
        <v>0</v>
      </c>
      <c r="Q436" s="97">
        <f>IF(ISNA(MATCH(N436,'Overlap Study'!DJ$62:DJ$157,0)),0,1)</f>
        <v>0</v>
      </c>
      <c r="R436" s="99">
        <f>IF(ISNA(MATCH(N436,'Overlap Study'!CU$62:CU$157,0)),0,1)</f>
        <v>0</v>
      </c>
      <c r="S436" s="99">
        <f>IF(ISNA(MATCH(N436,'Overlap Study'!CG$62:CG$157,0)),0,1)</f>
        <v>0</v>
      </c>
      <c r="T436" s="97">
        <f>IF(ISNA(MATCH(N436,'Overlap Study'!BU$62:BU$157,0)),0,1)</f>
        <v>0</v>
      </c>
      <c r="U436" s="97">
        <f>IF(ISNA(MATCH(N436,'Overlap Study'!BJ$62:BJ$157,0)),0,1)</f>
        <v>0</v>
      </c>
      <c r="V436" s="97">
        <f>IF(ISNA(MATCH($N436,'Overlap Study'!AZ$62:AZ$157,0)),0,1)</f>
        <v>0</v>
      </c>
      <c r="W436" s="97">
        <f>IF(ISNA(MATCH($N436,'Overlap Study'!AT$62:AT$157,0)),0,1)</f>
        <v>0</v>
      </c>
      <c r="X436" s="97">
        <f>IF(ISNA(MATCH($N436,'Overlap Study'!AN$62:AN$157,0)),0,1)</f>
        <v>0</v>
      </c>
      <c r="Y436" s="106">
        <f>IF(ISNA(MATCH($N436,'Overlap Study'!AH$62:AH$157,0)),0,1)</f>
        <v>0</v>
      </c>
      <c r="Z436" s="97">
        <f>IF(ISNA(MATCH($N436,'Overlap Study'!AB$62:AB$157,0)),0,1)</f>
        <v>0</v>
      </c>
      <c r="AA436" s="97">
        <f>IF(ISNA(MATCH($N436,'Overlap Study'!V$62:V$157,0)),0,1)</f>
        <v>0</v>
      </c>
      <c r="AB436" s="97">
        <f>IF(ISNA(MATCH($N436,'Overlap Study'!P$62:P$157,0)),0,1)</f>
        <v>1</v>
      </c>
      <c r="AC436" s="97">
        <f>IF(ISNA(MATCH($N436,'Overlap Study'!H$53:H$132,0)),0,1)</f>
        <v>0</v>
      </c>
      <c r="AD436" s="106">
        <f>IF(ISNA(MATCH($N436,'Overlap Study'!B$53:B$100,0)),0,1)</f>
        <v>0</v>
      </c>
      <c r="AH436" s="97"/>
      <c r="AI436" s="97"/>
      <c r="AJ436" s="97"/>
      <c r="AK436" s="97"/>
      <c r="AL436" s="97"/>
      <c r="AM436" s="97"/>
      <c r="AN436" s="97"/>
      <c r="AO436" s="97"/>
      <c r="AP436" s="97"/>
      <c r="AQ436" s="97"/>
      <c r="AR436" s="97"/>
      <c r="AS436" s="97"/>
      <c r="AT436" s="97"/>
      <c r="AU436" s="97"/>
      <c r="AV436" s="97"/>
      <c r="AW436" s="97"/>
      <c r="AX436" s="97"/>
      <c r="AY436" s="97"/>
    </row>
    <row r="437" spans="12:51" x14ac:dyDescent="0.2">
      <c r="L437" s="118">
        <f t="shared" si="17"/>
        <v>436</v>
      </c>
      <c r="N437" s="204">
        <v>260</v>
      </c>
      <c r="O437" s="210">
        <f>SUM(P437:Y437)</f>
        <v>0</v>
      </c>
      <c r="P437" s="97">
        <f>IF(ISNA(MATCH(N437,'Overlap Study'!DY$62:DY$174,0)),0,1)</f>
        <v>0</v>
      </c>
      <c r="Q437" s="97">
        <f>IF(ISNA(MATCH(N437,'Overlap Study'!DJ$62:DJ$157,0)),0,1)</f>
        <v>0</v>
      </c>
      <c r="R437" s="99">
        <f>IF(ISNA(MATCH(N437,'Overlap Study'!CU$62:CU$157,0)),0,1)</f>
        <v>0</v>
      </c>
      <c r="S437" s="99">
        <f>IF(ISNA(MATCH(N437,'Overlap Study'!CG$62:CG$157,0)),0,1)</f>
        <v>0</v>
      </c>
      <c r="T437" s="97">
        <f>IF(ISNA(MATCH(N437,'Overlap Study'!BU$62:BU$157,0)),0,1)</f>
        <v>0</v>
      </c>
      <c r="U437" s="97">
        <f>IF(ISNA(MATCH(N437,'Overlap Study'!BJ$62:BJ$157,0)),0,1)</f>
        <v>0</v>
      </c>
      <c r="V437" s="97">
        <f>IF(ISNA(MATCH($N437,'Overlap Study'!AZ$62:AZ$157,0)),0,1)</f>
        <v>0</v>
      </c>
      <c r="W437" s="97">
        <f>IF(ISNA(MATCH($N437,'Overlap Study'!AT$62:AT$157,0)),0,1)</f>
        <v>0</v>
      </c>
      <c r="X437" s="97">
        <f>IF(ISNA(MATCH($N437,'Overlap Study'!AN$62:AN$157,0)),0,1)</f>
        <v>0</v>
      </c>
      <c r="Y437" s="106">
        <f>IF(ISNA(MATCH($N437,'Overlap Study'!AH$62:AH$157,0)),0,1)</f>
        <v>0</v>
      </c>
      <c r="Z437" s="97">
        <f>IF(ISNA(MATCH($N437,'Overlap Study'!AB$62:AB$157,0)),0,1)</f>
        <v>0</v>
      </c>
      <c r="AA437" s="97">
        <f>IF(ISNA(MATCH($N437,'Overlap Study'!V$62:V$157,0)),0,1)</f>
        <v>1</v>
      </c>
      <c r="AB437" s="97">
        <f>IF(ISNA(MATCH($N437,'Overlap Study'!P$62:P$157,0)),0,1)</f>
        <v>0</v>
      </c>
      <c r="AC437" s="97">
        <f>IF(ISNA(MATCH($N437,'Overlap Study'!H$53:H$132,0)),0,1)</f>
        <v>0</v>
      </c>
      <c r="AD437" s="106">
        <f>IF(ISNA(MATCH($N437,'Overlap Study'!B$53:B$100,0)),0,1)</f>
        <v>0</v>
      </c>
      <c r="AH437" s="97"/>
      <c r="AI437" s="97"/>
      <c r="AJ437" s="97"/>
      <c r="AK437" s="97"/>
      <c r="AL437" s="97"/>
      <c r="AM437" s="97"/>
      <c r="AN437" s="97"/>
      <c r="AO437" s="97"/>
      <c r="AP437" s="97"/>
      <c r="AQ437" s="97"/>
      <c r="AR437" s="97"/>
      <c r="AS437" s="97"/>
      <c r="AT437" s="97"/>
      <c r="AU437" s="97"/>
      <c r="AV437" s="97"/>
      <c r="AW437" s="97"/>
      <c r="AX437" s="97"/>
      <c r="AY437" s="97"/>
    </row>
    <row r="438" spans="12:51" x14ac:dyDescent="0.2">
      <c r="L438" s="118">
        <f t="shared" si="17"/>
        <v>437</v>
      </c>
      <c r="N438" s="107">
        <v>267</v>
      </c>
      <c r="O438" s="210">
        <f>SUM(P438:Y438)</f>
        <v>0</v>
      </c>
      <c r="P438" s="97">
        <f>IF(ISNA(MATCH(N438,'Overlap Study'!DY$62:DY$174,0)),0,1)</f>
        <v>0</v>
      </c>
      <c r="Q438" s="97">
        <f>IF(ISNA(MATCH(N438,'Overlap Study'!DJ$62:DJ$157,0)),0,1)</f>
        <v>0</v>
      </c>
      <c r="R438" s="99">
        <f>IF(ISNA(MATCH(N438,'Overlap Study'!CU$62:CU$157,0)),0,1)</f>
        <v>0</v>
      </c>
      <c r="S438" s="99">
        <f>IF(ISNA(MATCH(N438,'Overlap Study'!CG$62:CG$157,0)),0,1)</f>
        <v>0</v>
      </c>
      <c r="T438" s="97">
        <f>IF(ISNA(MATCH(N438,'Overlap Study'!BU$62:BU$157,0)),0,1)</f>
        <v>0</v>
      </c>
      <c r="U438" s="97">
        <f>IF(ISNA(MATCH(N438,'Overlap Study'!BJ$62:BJ$157,0)),0,1)</f>
        <v>0</v>
      </c>
      <c r="V438" s="97">
        <f>IF(ISNA(MATCH($N438,'Overlap Study'!AZ$62:AZ$157,0)),0,1)</f>
        <v>0</v>
      </c>
      <c r="W438" s="97">
        <f>IF(ISNA(MATCH($N438,'Overlap Study'!AT$62:AT$157,0)),0,1)</f>
        <v>0</v>
      </c>
      <c r="X438" s="97">
        <f>IF(ISNA(MATCH($N438,'Overlap Study'!AN$62:AN$157,0)),0,1)</f>
        <v>0</v>
      </c>
      <c r="Y438" s="106">
        <f>IF(ISNA(MATCH($N438,'Overlap Study'!AH$62:AH$157,0)),0,1)</f>
        <v>0</v>
      </c>
      <c r="Z438" s="97">
        <f>IF(ISNA(MATCH($N438,'Overlap Study'!AB$62:AB$157,0)),0,1)</f>
        <v>0</v>
      </c>
      <c r="AA438" s="97">
        <f>IF(ISNA(MATCH($N438,'Overlap Study'!V$62:V$157,0)),0,1)</f>
        <v>1</v>
      </c>
      <c r="AB438" s="97">
        <f>IF(ISNA(MATCH($N438,'Overlap Study'!P$62:P$157,0)),0,1)</f>
        <v>1</v>
      </c>
      <c r="AC438" s="97">
        <f>IF(ISNA(MATCH($N438,'Overlap Study'!H$53:H$132,0)),0,1)</f>
        <v>1</v>
      </c>
      <c r="AD438" s="106">
        <f>IF(ISNA(MATCH($N438,'Overlap Study'!B$53:B$100,0)),0,1)</f>
        <v>1</v>
      </c>
      <c r="AH438" s="97"/>
      <c r="AI438" s="97"/>
      <c r="AJ438" s="97"/>
      <c r="AK438" s="97"/>
      <c r="AL438" s="97"/>
      <c r="AM438" s="97"/>
      <c r="AN438" s="97"/>
      <c r="AO438" s="97"/>
      <c r="AP438" s="97"/>
      <c r="AQ438" s="97"/>
      <c r="AR438" s="97"/>
      <c r="AS438" s="97"/>
      <c r="AT438" s="97"/>
      <c r="AU438" s="97"/>
      <c r="AV438" s="97"/>
      <c r="AW438" s="97"/>
      <c r="AX438" s="97"/>
      <c r="AY438" s="97"/>
    </row>
    <row r="439" spans="12:51" x14ac:dyDescent="0.2">
      <c r="L439" s="118">
        <f t="shared" si="17"/>
        <v>438</v>
      </c>
      <c r="N439" s="204">
        <v>274</v>
      </c>
      <c r="O439" s="210">
        <f>SUM(P439:Y439)</f>
        <v>0</v>
      </c>
      <c r="P439" s="97">
        <f>IF(ISNA(MATCH(N439,'Overlap Study'!DY$62:DY$174,0)),0,1)</f>
        <v>0</v>
      </c>
      <c r="Q439" s="97">
        <f>IF(ISNA(MATCH(N439,'Overlap Study'!DJ$62:DJ$157,0)),0,1)</f>
        <v>0</v>
      </c>
      <c r="R439" s="99">
        <f>IF(ISNA(MATCH(N439,'Overlap Study'!CU$62:CU$157,0)),0,1)</f>
        <v>0</v>
      </c>
      <c r="S439" s="99">
        <f>IF(ISNA(MATCH(N439,'Overlap Study'!CG$62:CG$157,0)),0,1)</f>
        <v>0</v>
      </c>
      <c r="T439" s="97">
        <f>IF(ISNA(MATCH(N439,'Overlap Study'!BU$62:BU$157,0)),0,1)</f>
        <v>0</v>
      </c>
      <c r="U439" s="97">
        <f>IF(ISNA(MATCH(N439,'Overlap Study'!BJ$62:BJ$157,0)),0,1)</f>
        <v>0</v>
      </c>
      <c r="V439" s="97">
        <f>IF(ISNA(MATCH($N439,'Overlap Study'!AZ$62:AZ$157,0)),0,1)</f>
        <v>0</v>
      </c>
      <c r="W439" s="97">
        <f>IF(ISNA(MATCH($N439,'Overlap Study'!AT$62:AT$157,0)),0,1)</f>
        <v>0</v>
      </c>
      <c r="X439" s="97">
        <f>IF(ISNA(MATCH($N439,'Overlap Study'!AN$62:AN$157,0)),0,1)</f>
        <v>0</v>
      </c>
      <c r="Y439" s="106">
        <f>IF(ISNA(MATCH($N439,'Overlap Study'!AH$62:AH$157,0)),0,1)</f>
        <v>0</v>
      </c>
      <c r="Z439" s="97">
        <f>IF(ISNA(MATCH($N439,'Overlap Study'!AB$62:AB$157,0)),0,1)</f>
        <v>0</v>
      </c>
      <c r="AA439" s="97">
        <f>IF(ISNA(MATCH($N439,'Overlap Study'!V$62:V$157,0)),0,1)</f>
        <v>0</v>
      </c>
      <c r="AB439" s="97">
        <f>IF(ISNA(MATCH($N439,'Overlap Study'!P$62:P$157,0)),0,1)</f>
        <v>0</v>
      </c>
      <c r="AC439" s="97">
        <f>IF(ISNA(MATCH($N439,'Overlap Study'!H$53:H$132,0)),0,1)</f>
        <v>1</v>
      </c>
      <c r="AD439" s="106">
        <f>IF(ISNA(MATCH($N439,'Overlap Study'!B$53:B$100,0)),0,1)</f>
        <v>1</v>
      </c>
      <c r="AH439" s="97"/>
      <c r="AI439" s="97"/>
      <c r="AJ439" s="97"/>
      <c r="AK439" s="97"/>
      <c r="AL439" s="97"/>
      <c r="AM439" s="97"/>
      <c r="AN439" s="97"/>
      <c r="AO439" s="97"/>
      <c r="AP439" s="97"/>
      <c r="AQ439" s="97"/>
      <c r="AR439" s="97"/>
      <c r="AS439" s="97"/>
      <c r="AT439" s="97"/>
      <c r="AU439" s="97"/>
      <c r="AV439" s="97"/>
      <c r="AW439" s="97"/>
      <c r="AX439" s="97"/>
      <c r="AY439" s="97"/>
    </row>
    <row r="440" spans="12:51" ht="13.5" thickBot="1" x14ac:dyDescent="0.25">
      <c r="L440" s="118">
        <f t="shared" si="17"/>
        <v>439</v>
      </c>
      <c r="N440" s="402">
        <v>281</v>
      </c>
      <c r="O440" s="210">
        <f>SUM(P440:Y440)</f>
        <v>0</v>
      </c>
      <c r="P440" s="97">
        <f>IF(ISNA(MATCH(N440,'Overlap Study'!DY$62:DY$174,0)),0,1)</f>
        <v>0</v>
      </c>
      <c r="Q440" s="97">
        <f>IF(ISNA(MATCH(N440,'Overlap Study'!DJ$62:DJ$157,0)),0,1)</f>
        <v>0</v>
      </c>
      <c r="R440" s="99">
        <f>IF(ISNA(MATCH(N440,'Overlap Study'!CU$62:CU$157,0)),0,1)</f>
        <v>0</v>
      </c>
      <c r="S440" s="99">
        <f>IF(ISNA(MATCH(N440,'Overlap Study'!CG$62:CG$157,0)),0,1)</f>
        <v>0</v>
      </c>
      <c r="T440" s="97">
        <f>IF(ISNA(MATCH(N440,'Overlap Study'!BU$62:BU$157,0)),0,1)</f>
        <v>0</v>
      </c>
      <c r="U440" s="97">
        <f>IF(ISNA(MATCH(N440,'Overlap Study'!BJ$62:BJ$157,0)),0,1)</f>
        <v>0</v>
      </c>
      <c r="V440" s="97">
        <f>IF(ISNA(MATCH($N440,'Overlap Study'!AZ$62:AZ$157,0)),0,1)</f>
        <v>0</v>
      </c>
      <c r="W440" s="97">
        <f>IF(ISNA(MATCH($N440,'Overlap Study'!AT$62:AT$157,0)),0,1)</f>
        <v>0</v>
      </c>
      <c r="X440" s="97">
        <f>IF(ISNA(MATCH($N440,'Overlap Study'!AN$62:AN$157,0)),0,1)</f>
        <v>0</v>
      </c>
      <c r="Y440" s="106">
        <f>IF(ISNA(MATCH($N440,'Overlap Study'!AH$62:AH$157,0)),0,1)</f>
        <v>0</v>
      </c>
      <c r="Z440" s="97">
        <f>IF(ISNA(MATCH($N440,'Overlap Study'!AB$62:AB$157,0)),0,1)</f>
        <v>1</v>
      </c>
      <c r="AA440" s="97">
        <f>IF(ISNA(MATCH($N440,'Overlap Study'!V$62:V$157,0)),0,1)</f>
        <v>0</v>
      </c>
      <c r="AB440" s="97">
        <f>IF(ISNA(MATCH($N440,'Overlap Study'!P$62:P$157,0)),0,1)</f>
        <v>0</v>
      </c>
      <c r="AC440" s="97">
        <f>IF(ISNA(MATCH($N440,'Overlap Study'!H$53:H$132,0)),0,1)</f>
        <v>0</v>
      </c>
      <c r="AD440" s="106">
        <f>IF(ISNA(MATCH($N440,'Overlap Study'!B$53:B$100,0)),0,1)</f>
        <v>0</v>
      </c>
      <c r="AH440" s="97"/>
      <c r="AI440" s="97"/>
      <c r="AJ440" s="97"/>
      <c r="AK440" s="97"/>
      <c r="AL440" s="97"/>
      <c r="AM440" s="97"/>
      <c r="AN440" s="97"/>
      <c r="AO440" s="97"/>
      <c r="AP440" s="97"/>
      <c r="AQ440" s="97"/>
      <c r="AR440" s="97"/>
      <c r="AS440" s="97"/>
      <c r="AT440" s="97"/>
      <c r="AU440" s="97"/>
      <c r="AV440" s="97"/>
      <c r="AW440" s="97"/>
      <c r="AX440" s="97"/>
      <c r="AY440" s="97"/>
    </row>
    <row r="441" spans="12:51" x14ac:dyDescent="0.2">
      <c r="L441" s="118">
        <f t="shared" ref="L441:L491" si="18">L440+1</f>
        <v>440</v>
      </c>
      <c r="N441" s="99">
        <v>288</v>
      </c>
      <c r="O441" s="210">
        <f>SUM(P441:Y441)</f>
        <v>0</v>
      </c>
      <c r="P441" s="97">
        <f>IF(ISNA(MATCH(N441,'Overlap Study'!DY$62:DY$174,0)),0,1)</f>
        <v>0</v>
      </c>
      <c r="Q441" s="97">
        <f>IF(ISNA(MATCH(N441,'Overlap Study'!DJ$62:DJ$157,0)),0,1)</f>
        <v>0</v>
      </c>
      <c r="R441" s="99">
        <f>IF(ISNA(MATCH(N441,'Overlap Study'!CU$62:CU$157,0)),0,1)</f>
        <v>0</v>
      </c>
      <c r="S441" s="99">
        <f>IF(ISNA(MATCH(N441,'Overlap Study'!CG$62:CG$157,0)),0,1)</f>
        <v>0</v>
      </c>
      <c r="T441" s="97">
        <f>IF(ISNA(MATCH(N441,'Overlap Study'!BU$62:BU$157,0)),0,1)</f>
        <v>0</v>
      </c>
      <c r="U441" s="97">
        <f>IF(ISNA(MATCH(N441,'Overlap Study'!BJ$62:BJ$157,0)),0,1)</f>
        <v>0</v>
      </c>
      <c r="V441" s="97">
        <f>IF(ISNA(MATCH($N441,'Overlap Study'!AZ$62:AZ$157,0)),0,1)</f>
        <v>0</v>
      </c>
      <c r="W441" s="97">
        <f>IF(ISNA(MATCH($N441,'Overlap Study'!AT$62:AT$157,0)),0,1)</f>
        <v>0</v>
      </c>
      <c r="X441" s="97">
        <f>IF(ISNA(MATCH($N441,'Overlap Study'!AN$62:AN$157,0)),0,1)</f>
        <v>0</v>
      </c>
      <c r="Y441" s="106">
        <f>IF(ISNA(MATCH($N441,'Overlap Study'!AH$62:AH$157,0)),0,1)</f>
        <v>0</v>
      </c>
      <c r="Z441" s="97">
        <f>IF(ISNA(MATCH($N441,'Overlap Study'!AB$62:AB$157,0)),0,1)</f>
        <v>1</v>
      </c>
      <c r="AA441" s="97">
        <f>IF(ISNA(MATCH($N441,'Overlap Study'!V$62:V$157,0)),0,1)</f>
        <v>0</v>
      </c>
      <c r="AB441" s="97">
        <f>IF(ISNA(MATCH($N441,'Overlap Study'!P$62:P$157,0)),0,1)</f>
        <v>1</v>
      </c>
      <c r="AC441" s="97">
        <f>IF(ISNA(MATCH($N441,'Overlap Study'!H$53:H$132,0)),0,1)</f>
        <v>1</v>
      </c>
      <c r="AD441" s="106">
        <f>IF(ISNA(MATCH($N441,'Overlap Study'!B$53:B$100,0)),0,1)</f>
        <v>0</v>
      </c>
      <c r="AH441" s="97"/>
      <c r="AI441" s="97"/>
      <c r="AJ441" s="97"/>
      <c r="AK441" s="97"/>
      <c r="AL441" s="97"/>
      <c r="AM441" s="97"/>
      <c r="AN441" s="97"/>
      <c r="AO441" s="97"/>
      <c r="AP441" s="97"/>
      <c r="AQ441" s="97"/>
      <c r="AR441" s="97"/>
      <c r="AS441" s="97"/>
      <c r="AT441" s="97"/>
      <c r="AU441" s="97"/>
      <c r="AV441" s="97"/>
      <c r="AW441" s="97"/>
      <c r="AX441" s="97"/>
      <c r="AY441" s="97"/>
    </row>
    <row r="442" spans="12:51" x14ac:dyDescent="0.2">
      <c r="L442" s="118">
        <f t="shared" si="18"/>
        <v>441</v>
      </c>
      <c r="N442" s="400">
        <v>301</v>
      </c>
      <c r="O442" s="210">
        <f>SUM(P442:Y442)</f>
        <v>0</v>
      </c>
      <c r="P442" s="97">
        <f>IF(ISNA(MATCH(N442,'Overlap Study'!DY$62:DY$174,0)),0,1)</f>
        <v>0</v>
      </c>
      <c r="Q442" s="97">
        <f>IF(ISNA(MATCH(N442,'Overlap Study'!DJ$62:DJ$157,0)),0,1)</f>
        <v>0</v>
      </c>
      <c r="R442" s="99">
        <f>IF(ISNA(MATCH(N442,'Overlap Study'!CU$62:CU$157,0)),0,1)</f>
        <v>0</v>
      </c>
      <c r="S442" s="99">
        <f>IF(ISNA(MATCH(N442,'Overlap Study'!CG$62:CG$157,0)),0,1)</f>
        <v>0</v>
      </c>
      <c r="T442" s="97">
        <f>IF(ISNA(MATCH(N442,'Overlap Study'!BU$62:BU$157,0)),0,1)</f>
        <v>0</v>
      </c>
      <c r="U442" s="97">
        <f>IF(ISNA(MATCH(N442,'Overlap Study'!BJ$62:BJ$157,0)),0,1)</f>
        <v>0</v>
      </c>
      <c r="V442" s="97">
        <f>IF(ISNA(MATCH($N442,'Overlap Study'!AZ$62:AZ$157,0)),0,1)</f>
        <v>0</v>
      </c>
      <c r="W442" s="97">
        <f>IF(ISNA(MATCH($N442,'Overlap Study'!AT$62:AT$157,0)),0,1)</f>
        <v>0</v>
      </c>
      <c r="X442" s="97">
        <f>IF(ISNA(MATCH($N442,'Overlap Study'!AN$62:AN$157,0)),0,1)</f>
        <v>0</v>
      </c>
      <c r="Y442" s="106">
        <f>IF(ISNA(MATCH($N442,'Overlap Study'!AH$62:AH$157,0)),0,1)</f>
        <v>0</v>
      </c>
      <c r="Z442" s="97">
        <f>IF(ISNA(MATCH($N442,'Overlap Study'!AB$62:AB$157,0)),0,1)</f>
        <v>0</v>
      </c>
      <c r="AA442" s="97">
        <f>IF(ISNA(MATCH($N442,'Overlap Study'!V$62:V$157,0)),0,1)</f>
        <v>0</v>
      </c>
      <c r="AB442" s="97">
        <f>IF(ISNA(MATCH($N442,'Overlap Study'!P$62:P$157,0)),0,1)</f>
        <v>0</v>
      </c>
      <c r="AC442" s="97">
        <f>IF(ISNA(MATCH($N442,'Overlap Study'!H$53:H$132,0)),0,1)</f>
        <v>1</v>
      </c>
      <c r="AD442" s="106">
        <f>IF(ISNA(MATCH($N442,'Overlap Study'!B$53:B$100,0)),0,1)</f>
        <v>0</v>
      </c>
      <c r="AH442" s="97"/>
      <c r="AI442" s="97"/>
      <c r="AJ442" s="97"/>
      <c r="AK442" s="97"/>
      <c r="AL442" s="97"/>
      <c r="AM442" s="97"/>
      <c r="AN442" s="97"/>
      <c r="AO442" s="97"/>
      <c r="AP442" s="97"/>
      <c r="AQ442" s="97"/>
      <c r="AR442" s="97"/>
      <c r="AS442" s="97"/>
      <c r="AT442" s="97"/>
      <c r="AU442" s="97"/>
      <c r="AV442" s="97"/>
      <c r="AW442" s="97"/>
      <c r="AX442" s="97"/>
      <c r="AY442" s="97"/>
    </row>
    <row r="443" spans="12:51" x14ac:dyDescent="0.2">
      <c r="L443" s="118">
        <f t="shared" si="18"/>
        <v>442</v>
      </c>
      <c r="N443" s="400">
        <v>306</v>
      </c>
      <c r="O443" s="210">
        <f>SUM(P443:Y443)</f>
        <v>0</v>
      </c>
      <c r="P443" s="97">
        <f>IF(ISNA(MATCH(N443,'Overlap Study'!DY$62:DY$174,0)),0,1)</f>
        <v>0</v>
      </c>
      <c r="Q443" s="97">
        <f>IF(ISNA(MATCH(N443,'Overlap Study'!DJ$62:DJ$157,0)),0,1)</f>
        <v>0</v>
      </c>
      <c r="R443" s="99">
        <f>IF(ISNA(MATCH(N443,'Overlap Study'!CU$62:CU$157,0)),0,1)</f>
        <v>0</v>
      </c>
      <c r="S443" s="99">
        <f>IF(ISNA(MATCH(N443,'Overlap Study'!CG$62:CG$157,0)),0,1)</f>
        <v>0</v>
      </c>
      <c r="T443" s="97">
        <f>IF(ISNA(MATCH(N443,'Overlap Study'!BU$62:BU$157,0)),0,1)</f>
        <v>0</v>
      </c>
      <c r="U443" s="97">
        <f>IF(ISNA(MATCH(N443,'Overlap Study'!BJ$62:BJ$157,0)),0,1)</f>
        <v>0</v>
      </c>
      <c r="V443" s="97">
        <f>IF(ISNA(MATCH($N443,'Overlap Study'!AZ$62:AZ$157,0)),0,1)</f>
        <v>0</v>
      </c>
      <c r="W443" s="97">
        <f>IF(ISNA(MATCH($N443,'Overlap Study'!AT$62:AT$157,0)),0,1)</f>
        <v>0</v>
      </c>
      <c r="X443" s="97">
        <f>IF(ISNA(MATCH($N443,'Overlap Study'!AN$62:AN$157,0)),0,1)</f>
        <v>0</v>
      </c>
      <c r="Y443" s="106">
        <f>IF(ISNA(MATCH($N443,'Overlap Study'!AH$62:AH$157,0)),0,1)</f>
        <v>0</v>
      </c>
      <c r="Z443" s="97">
        <f>IF(ISNA(MATCH($N443,'Overlap Study'!AB$62:AB$157,0)),0,1)</f>
        <v>0</v>
      </c>
      <c r="AA443" s="97">
        <f>IF(ISNA(MATCH($N443,'Overlap Study'!V$62:V$157,0)),0,1)</f>
        <v>1</v>
      </c>
      <c r="AB443" s="97">
        <f>IF(ISNA(MATCH($N443,'Overlap Study'!P$62:P$157,0)),0,1)</f>
        <v>0</v>
      </c>
      <c r="AC443" s="97">
        <f>IF(ISNA(MATCH($N443,'Overlap Study'!H$53:H$132,0)),0,1)</f>
        <v>1</v>
      </c>
      <c r="AD443" s="106">
        <f>IF(ISNA(MATCH($N443,'Overlap Study'!B$53:B$100,0)),0,1)</f>
        <v>0</v>
      </c>
      <c r="AH443" s="97"/>
      <c r="AI443" s="97"/>
      <c r="AJ443" s="97"/>
      <c r="AK443" s="97"/>
      <c r="AL443" s="97"/>
      <c r="AM443" s="97"/>
      <c r="AN443" s="97"/>
      <c r="AO443" s="97"/>
      <c r="AP443" s="97"/>
      <c r="AQ443" s="97"/>
      <c r="AR443" s="97"/>
      <c r="AS443" s="97"/>
      <c r="AT443" s="97"/>
      <c r="AU443" s="97"/>
      <c r="AV443" s="97"/>
      <c r="AW443" s="97"/>
      <c r="AX443" s="97"/>
      <c r="AY443" s="97"/>
    </row>
    <row r="444" spans="12:51" x14ac:dyDescent="0.2">
      <c r="L444" s="118">
        <f t="shared" si="18"/>
        <v>443</v>
      </c>
      <c r="N444" s="396">
        <v>311</v>
      </c>
      <c r="O444" s="210">
        <f>SUM(P444:Y444)</f>
        <v>0</v>
      </c>
      <c r="P444" s="97">
        <f>IF(ISNA(MATCH(N444,'Overlap Study'!DY$62:DY$174,0)),0,1)</f>
        <v>0</v>
      </c>
      <c r="Q444" s="97">
        <f>IF(ISNA(MATCH(N444,'Overlap Study'!DJ$62:DJ$157,0)),0,1)</f>
        <v>0</v>
      </c>
      <c r="R444" s="99">
        <f>IF(ISNA(MATCH(N444,'Overlap Study'!CU$62:CU$157,0)),0,1)</f>
        <v>0</v>
      </c>
      <c r="S444" s="99">
        <f>IF(ISNA(MATCH(N444,'Overlap Study'!CG$62:CG$157,0)),0,1)</f>
        <v>0</v>
      </c>
      <c r="T444" s="97">
        <f>IF(ISNA(MATCH(N444,'Overlap Study'!BU$62:BU$157,0)),0,1)</f>
        <v>0</v>
      </c>
      <c r="U444" s="97">
        <f>IF(ISNA(MATCH(N444,'Overlap Study'!BJ$62:BJ$157,0)),0,1)</f>
        <v>0</v>
      </c>
      <c r="V444" s="97">
        <f>IF(ISNA(MATCH($N444,'Overlap Study'!AZ$62:AZ$157,0)),0,1)</f>
        <v>0</v>
      </c>
      <c r="W444" s="97">
        <f>IF(ISNA(MATCH($N444,'Overlap Study'!AT$62:AT$157,0)),0,1)</f>
        <v>0</v>
      </c>
      <c r="X444" s="97">
        <f>IF(ISNA(MATCH($N444,'Overlap Study'!AN$62:AN$157,0)),0,1)</f>
        <v>0</v>
      </c>
      <c r="Y444" s="106">
        <f>IF(ISNA(MATCH($N444,'Overlap Study'!AH$62:AH$157,0)),0,1)</f>
        <v>0</v>
      </c>
      <c r="Z444" s="97">
        <f>IF(ISNA(MATCH($N444,'Overlap Study'!AB$62:AB$157,0)),0,1)</f>
        <v>1</v>
      </c>
      <c r="AA444" s="97">
        <f>IF(ISNA(MATCH($N444,'Overlap Study'!V$62:V$157,0)),0,1)</f>
        <v>1</v>
      </c>
      <c r="AB444" s="97">
        <f>IF(ISNA(MATCH($N444,'Overlap Study'!P$62:P$157,0)),0,1)</f>
        <v>1</v>
      </c>
      <c r="AC444" s="97">
        <f>IF(ISNA(MATCH($N444,'Overlap Study'!H$53:H$132,0)),0,1)</f>
        <v>0</v>
      </c>
      <c r="AD444" s="106">
        <f>IF(ISNA(MATCH($N444,'Overlap Study'!B$53:B$100,0)),0,1)</f>
        <v>0</v>
      </c>
      <c r="AH444" s="97"/>
      <c r="AI444" s="97"/>
      <c r="AJ444" s="97"/>
      <c r="AK444" s="97"/>
      <c r="AL444" s="97"/>
      <c r="AM444" s="97"/>
      <c r="AN444" s="97"/>
      <c r="AO444" s="97"/>
      <c r="AP444" s="97"/>
      <c r="AQ444" s="97"/>
      <c r="AR444" s="97"/>
      <c r="AS444" s="97"/>
      <c r="AT444" s="97"/>
      <c r="AU444" s="97"/>
      <c r="AV444" s="97"/>
      <c r="AW444" s="97"/>
      <c r="AX444" s="97"/>
      <c r="AY444" s="97"/>
    </row>
    <row r="445" spans="12:51" x14ac:dyDescent="0.2">
      <c r="L445" s="118">
        <f t="shared" si="18"/>
        <v>444</v>
      </c>
      <c r="N445" s="468">
        <v>313</v>
      </c>
      <c r="O445" s="210">
        <f>SUM(P445:Y445)</f>
        <v>0</v>
      </c>
      <c r="P445" s="97">
        <f>IF(ISNA(MATCH(N445,'Overlap Study'!DY$62:DY$174,0)),0,1)</f>
        <v>0</v>
      </c>
      <c r="Q445" s="97">
        <f>IF(ISNA(MATCH(N445,'Overlap Study'!DJ$62:DJ$157,0)),0,1)</f>
        <v>0</v>
      </c>
      <c r="R445" s="99">
        <f>IF(ISNA(MATCH(N445,'Overlap Study'!CU$62:CU$157,0)),0,1)</f>
        <v>0</v>
      </c>
      <c r="S445" s="99">
        <f>IF(ISNA(MATCH(N445,'Overlap Study'!CG$62:CG$157,0)),0,1)</f>
        <v>0</v>
      </c>
      <c r="T445" s="97">
        <f>IF(ISNA(MATCH(N445,'Overlap Study'!BU$62:BU$157,0)),0,1)</f>
        <v>0</v>
      </c>
      <c r="U445" s="97">
        <f>IF(ISNA(MATCH(N445,'Overlap Study'!BJ$62:BJ$157,0)),0,1)</f>
        <v>0</v>
      </c>
      <c r="V445" s="97">
        <f>IF(ISNA(MATCH($N445,'Overlap Study'!AZ$62:AZ$157,0)),0,1)</f>
        <v>0</v>
      </c>
      <c r="W445" s="97">
        <f>IF(ISNA(MATCH($N445,'Overlap Study'!AT$62:AT$157,0)),0,1)</f>
        <v>0</v>
      </c>
      <c r="X445" s="97">
        <f>IF(ISNA(MATCH($N445,'Overlap Study'!AN$62:AN$157,0)),0,1)</f>
        <v>0</v>
      </c>
      <c r="Y445" s="106">
        <f>IF(ISNA(MATCH($N445,'Overlap Study'!AH$62:AH$157,0)),0,1)</f>
        <v>0</v>
      </c>
      <c r="Z445" s="97">
        <f>IF(ISNA(MATCH($N445,'Overlap Study'!AB$62:AB$157,0)),0,1)</f>
        <v>0</v>
      </c>
      <c r="AA445" s="97">
        <f>IF(ISNA(MATCH($N445,'Overlap Study'!V$62:V$157,0)),0,1)</f>
        <v>1</v>
      </c>
      <c r="AB445" s="97">
        <f>IF(ISNA(MATCH($N445,'Overlap Study'!P$62:P$157,0)),0,1)</f>
        <v>1</v>
      </c>
      <c r="AC445" s="97">
        <f>IF(ISNA(MATCH($N445,'Overlap Study'!H$53:H$132,0)),0,1)</f>
        <v>0</v>
      </c>
      <c r="AD445" s="106">
        <f>IF(ISNA(MATCH($N445,'Overlap Study'!B$53:B$100,0)),0,1)</f>
        <v>0</v>
      </c>
      <c r="AH445" s="97"/>
      <c r="AI445" s="97"/>
      <c r="AJ445" s="97"/>
      <c r="AK445" s="97"/>
      <c r="AL445" s="97"/>
      <c r="AM445" s="97"/>
      <c r="AN445" s="97"/>
      <c r="AO445" s="97"/>
      <c r="AP445" s="97"/>
      <c r="AQ445" s="97"/>
      <c r="AR445" s="97"/>
      <c r="AS445" s="97"/>
      <c r="AT445" s="97"/>
      <c r="AU445" s="97"/>
      <c r="AV445" s="97"/>
      <c r="AW445" s="97"/>
      <c r="AX445" s="97"/>
      <c r="AY445" s="97"/>
    </row>
    <row r="446" spans="12:51" x14ac:dyDescent="0.2">
      <c r="L446" s="118">
        <f t="shared" si="18"/>
        <v>445</v>
      </c>
      <c r="N446" s="400">
        <v>316</v>
      </c>
      <c r="O446" s="210">
        <f>SUM(P446:Y446)</f>
        <v>0</v>
      </c>
      <c r="P446" s="97">
        <f>IF(ISNA(MATCH(N446,'Overlap Study'!DY$62:DY$174,0)),0,1)</f>
        <v>0</v>
      </c>
      <c r="Q446" s="97">
        <f>IF(ISNA(MATCH(N446,'Overlap Study'!DJ$62:DJ$157,0)),0,1)</f>
        <v>0</v>
      </c>
      <c r="R446" s="99">
        <f>IF(ISNA(MATCH(N446,'Overlap Study'!CU$62:CU$157,0)),0,1)</f>
        <v>0</v>
      </c>
      <c r="S446" s="99">
        <f>IF(ISNA(MATCH(N446,'Overlap Study'!CG$62:CG$157,0)),0,1)</f>
        <v>0</v>
      </c>
      <c r="T446" s="97">
        <f>IF(ISNA(MATCH(N446,'Overlap Study'!BU$62:BU$157,0)),0,1)</f>
        <v>0</v>
      </c>
      <c r="U446" s="97">
        <f>IF(ISNA(MATCH(N446,'Overlap Study'!BJ$62:BJ$157,0)),0,1)</f>
        <v>0</v>
      </c>
      <c r="V446" s="97">
        <f>IF(ISNA(MATCH($N446,'Overlap Study'!AZ$62:AZ$157,0)),0,1)</f>
        <v>0</v>
      </c>
      <c r="W446" s="97">
        <f>IF(ISNA(MATCH($N446,'Overlap Study'!AT$62:AT$157,0)),0,1)</f>
        <v>0</v>
      </c>
      <c r="X446" s="97">
        <f>IF(ISNA(MATCH($N446,'Overlap Study'!AN$62:AN$157,0)),0,1)</f>
        <v>0</v>
      </c>
      <c r="Y446" s="106">
        <f>IF(ISNA(MATCH($N446,'Overlap Study'!AH$62:AH$157,0)),0,1)</f>
        <v>0</v>
      </c>
      <c r="Z446" s="97">
        <f>IF(ISNA(MATCH($N446,'Overlap Study'!AB$62:AB$157,0)),0,1)</f>
        <v>1</v>
      </c>
      <c r="AA446" s="97">
        <f>IF(ISNA(MATCH($N446,'Overlap Study'!V$62:V$157,0)),0,1)</f>
        <v>0</v>
      </c>
      <c r="AB446" s="97">
        <f>IF(ISNA(MATCH($N446,'Overlap Study'!P$62:P$157,0)),0,1)</f>
        <v>0</v>
      </c>
      <c r="AC446" s="97">
        <f>IF(ISNA(MATCH($N446,'Overlap Study'!H$53:H$132,0)),0,1)</f>
        <v>0</v>
      </c>
      <c r="AD446" s="106">
        <f>IF(ISNA(MATCH($N446,'Overlap Study'!B$53:B$100,0)),0,1)</f>
        <v>0</v>
      </c>
      <c r="AH446" s="97"/>
      <c r="AI446" s="97"/>
      <c r="AJ446" s="97"/>
      <c r="AK446" s="97"/>
      <c r="AL446" s="97"/>
      <c r="AM446" s="97"/>
      <c r="AN446" s="97"/>
      <c r="AO446" s="97"/>
      <c r="AP446" s="97"/>
      <c r="AQ446" s="97"/>
      <c r="AR446" s="97"/>
      <c r="AS446" s="97"/>
      <c r="AT446" s="97"/>
      <c r="AU446" s="97"/>
      <c r="AV446" s="97"/>
      <c r="AW446" s="97"/>
      <c r="AX446" s="97"/>
      <c r="AY446" s="97"/>
    </row>
    <row r="447" spans="12:51" x14ac:dyDescent="0.2">
      <c r="L447" s="118">
        <f t="shared" si="18"/>
        <v>446</v>
      </c>
      <c r="N447" s="100">
        <v>342</v>
      </c>
      <c r="O447" s="210">
        <f>SUM(P447:Y447)</f>
        <v>0</v>
      </c>
      <c r="P447" s="97">
        <f>IF(ISNA(MATCH(N447,'Overlap Study'!DY$62:DY$174,0)),0,1)</f>
        <v>0</v>
      </c>
      <c r="Q447" s="97">
        <f>IF(ISNA(MATCH(N447,'Overlap Study'!DJ$62:DJ$157,0)),0,1)</f>
        <v>0</v>
      </c>
      <c r="R447" s="99">
        <f>IF(ISNA(MATCH(N447,'Overlap Study'!CU$62:CU$157,0)),0,1)</f>
        <v>0</v>
      </c>
      <c r="S447" s="99">
        <f>IF(ISNA(MATCH(N447,'Overlap Study'!CG$62:CG$157,0)),0,1)</f>
        <v>0</v>
      </c>
      <c r="T447" s="97">
        <f>IF(ISNA(MATCH(N447,'Overlap Study'!BU$62:BU$157,0)),0,1)</f>
        <v>0</v>
      </c>
      <c r="U447" s="97">
        <f>IF(ISNA(MATCH(N447,'Overlap Study'!BJ$62:BJ$157,0)),0,1)</f>
        <v>0</v>
      </c>
      <c r="V447" s="97">
        <f>IF(ISNA(MATCH($N447,'Overlap Study'!AZ$62:AZ$157,0)),0,1)</f>
        <v>0</v>
      </c>
      <c r="W447" s="97">
        <f>IF(ISNA(MATCH($N447,'Overlap Study'!AT$62:AT$157,0)),0,1)</f>
        <v>0</v>
      </c>
      <c r="X447" s="97">
        <f>IF(ISNA(MATCH($N447,'Overlap Study'!AN$62:AN$157,0)),0,1)</f>
        <v>0</v>
      </c>
      <c r="Y447" s="106">
        <f>IF(ISNA(MATCH($N447,'Overlap Study'!AH$62:AH$157,0)),0,1)</f>
        <v>0</v>
      </c>
      <c r="Z447" s="97">
        <f>IF(ISNA(MATCH($N447,'Overlap Study'!AB$62:AB$157,0)),0,1)</f>
        <v>0</v>
      </c>
      <c r="AA447" s="97">
        <f>IF(ISNA(MATCH($N447,'Overlap Study'!V$62:V$157,0)),0,1)</f>
        <v>0</v>
      </c>
      <c r="AB447" s="97">
        <f>IF(ISNA(MATCH($N447,'Overlap Study'!P$62:P$157,0)),0,1)</f>
        <v>0</v>
      </c>
      <c r="AC447" s="97">
        <f>IF(ISNA(MATCH($N447,'Overlap Study'!H$53:H$132,0)),0,1)</f>
        <v>1</v>
      </c>
      <c r="AD447" s="106">
        <f>IF(ISNA(MATCH($N447,'Overlap Study'!B$53:B$100,0)),0,1)</f>
        <v>0</v>
      </c>
      <c r="AH447" s="97"/>
      <c r="AI447" s="97"/>
      <c r="AJ447" s="97"/>
      <c r="AK447" s="97"/>
      <c r="AL447" s="97"/>
      <c r="AM447" s="97"/>
      <c r="AN447" s="97"/>
      <c r="AO447" s="97"/>
      <c r="AP447" s="97"/>
      <c r="AQ447" s="97"/>
      <c r="AR447" s="97"/>
      <c r="AS447" s="97"/>
      <c r="AT447" s="97"/>
      <c r="AU447" s="97"/>
      <c r="AV447" s="97"/>
      <c r="AW447" s="97"/>
      <c r="AX447" s="97"/>
      <c r="AY447" s="97"/>
    </row>
    <row r="448" spans="12:51" x14ac:dyDescent="0.2">
      <c r="L448" s="118">
        <f t="shared" si="18"/>
        <v>447</v>
      </c>
      <c r="N448" s="99">
        <v>349</v>
      </c>
      <c r="O448" s="210">
        <f>SUM(P448:Y448)</f>
        <v>0</v>
      </c>
      <c r="P448" s="97">
        <f>IF(ISNA(MATCH(N448,'Overlap Study'!DY$62:DY$174,0)),0,1)</f>
        <v>0</v>
      </c>
      <c r="Q448" s="97">
        <f>IF(ISNA(MATCH(N448,'Overlap Study'!DJ$62:DJ$157,0)),0,1)</f>
        <v>0</v>
      </c>
      <c r="R448" s="99">
        <f>IF(ISNA(MATCH(N448,'Overlap Study'!CU$62:CU$157,0)),0,1)</f>
        <v>0</v>
      </c>
      <c r="S448" s="99">
        <f>IF(ISNA(MATCH(N448,'Overlap Study'!CG$62:CG$157,0)),0,1)</f>
        <v>0</v>
      </c>
      <c r="T448" s="97">
        <f>IF(ISNA(MATCH(N448,'Overlap Study'!BU$62:BU$157,0)),0,1)</f>
        <v>0</v>
      </c>
      <c r="U448" s="97">
        <f>IF(ISNA(MATCH(N448,'Overlap Study'!BJ$62:BJ$157,0)),0,1)</f>
        <v>0</v>
      </c>
      <c r="V448" s="97">
        <f>IF(ISNA(MATCH($N448,'Overlap Study'!AZ$62:AZ$157,0)),0,1)</f>
        <v>0</v>
      </c>
      <c r="W448" s="97">
        <f>IF(ISNA(MATCH($N448,'Overlap Study'!AT$62:AT$157,0)),0,1)</f>
        <v>0</v>
      </c>
      <c r="X448" s="97">
        <f>IF(ISNA(MATCH($N448,'Overlap Study'!AN$62:AN$157,0)),0,1)</f>
        <v>0</v>
      </c>
      <c r="Y448" s="106">
        <f>IF(ISNA(MATCH($N448,'Overlap Study'!AH$62:AH$157,0)),0,1)</f>
        <v>0</v>
      </c>
      <c r="Z448" s="97">
        <f>IF(ISNA(MATCH($N448,'Overlap Study'!AB$62:AB$157,0)),0,1)</f>
        <v>0</v>
      </c>
      <c r="AA448" s="97">
        <f>IF(ISNA(MATCH($N448,'Overlap Study'!V$62:V$157,0)),0,1)</f>
        <v>0</v>
      </c>
      <c r="AB448" s="97">
        <f>IF(ISNA(MATCH($N448,'Overlap Study'!P$62:P$157,0)),0,1)</f>
        <v>0</v>
      </c>
      <c r="AC448" s="97">
        <f>IF(ISNA(MATCH($N448,'Overlap Study'!H$53:H$132,0)),0,1)</f>
        <v>1</v>
      </c>
      <c r="AD448" s="106">
        <f>IF(ISNA(MATCH($N448,'Overlap Study'!B$53:B$100,0)),0,1)</f>
        <v>1</v>
      </c>
      <c r="AH448" s="97"/>
      <c r="AI448" s="97"/>
      <c r="AJ448" s="97"/>
      <c r="AK448" s="97"/>
      <c r="AL448" s="97"/>
      <c r="AM448" s="97"/>
      <c r="AN448" s="97"/>
      <c r="AO448" s="97"/>
      <c r="AP448" s="97"/>
      <c r="AQ448" s="97"/>
      <c r="AR448" s="97"/>
      <c r="AS448" s="97"/>
      <c r="AT448" s="97"/>
      <c r="AU448" s="97"/>
      <c r="AV448" s="97"/>
      <c r="AW448" s="97"/>
      <c r="AX448" s="97"/>
      <c r="AY448" s="97"/>
    </row>
    <row r="449" spans="12:51" x14ac:dyDescent="0.2">
      <c r="L449" s="118">
        <f t="shared" si="18"/>
        <v>448</v>
      </c>
      <c r="N449" s="100">
        <v>357</v>
      </c>
      <c r="O449" s="210">
        <f>SUM(P449:Y449)</f>
        <v>0</v>
      </c>
      <c r="P449" s="97">
        <f>IF(ISNA(MATCH(N449,'Overlap Study'!DY$62:DY$174,0)),0,1)</f>
        <v>0</v>
      </c>
      <c r="Q449" s="97">
        <f>IF(ISNA(MATCH(N449,'Overlap Study'!DJ$62:DJ$157,0)),0,1)</f>
        <v>0</v>
      </c>
      <c r="R449" s="99">
        <f>IF(ISNA(MATCH(N449,'Overlap Study'!CU$62:CU$157,0)),0,1)</f>
        <v>0</v>
      </c>
      <c r="S449" s="99">
        <f>IF(ISNA(MATCH(N449,'Overlap Study'!CG$62:CG$157,0)),0,1)</f>
        <v>0</v>
      </c>
      <c r="T449" s="97">
        <f>IF(ISNA(MATCH(N449,'Overlap Study'!BU$62:BU$157,0)),0,1)</f>
        <v>0</v>
      </c>
      <c r="U449" s="97">
        <f>IF(ISNA(MATCH(N449,'Overlap Study'!BJ$62:BJ$157,0)),0,1)</f>
        <v>0</v>
      </c>
      <c r="V449" s="97">
        <f>IF(ISNA(MATCH($N449,'Overlap Study'!AZ$62:AZ$157,0)),0,1)</f>
        <v>0</v>
      </c>
      <c r="W449" s="97">
        <f>IF(ISNA(MATCH($N449,'Overlap Study'!AT$62:AT$157,0)),0,1)</f>
        <v>0</v>
      </c>
      <c r="X449" s="97">
        <f>IF(ISNA(MATCH($N449,'Overlap Study'!AN$62:AN$157,0)),0,1)</f>
        <v>0</v>
      </c>
      <c r="Y449" s="106">
        <f>IF(ISNA(MATCH($N449,'Overlap Study'!AH$62:AH$157,0)),0,1)</f>
        <v>0</v>
      </c>
      <c r="Z449" s="97">
        <f>IF(ISNA(MATCH($N449,'Overlap Study'!AB$62:AB$157,0)),0,1)</f>
        <v>0</v>
      </c>
      <c r="AA449" s="97">
        <f>IF(ISNA(MATCH($N449,'Overlap Study'!V$62:V$157,0)),0,1)</f>
        <v>0</v>
      </c>
      <c r="AB449" s="97">
        <f>IF(ISNA(MATCH($N449,'Overlap Study'!P$62:P$157,0)),0,1)</f>
        <v>1</v>
      </c>
      <c r="AC449" s="97">
        <f>IF(ISNA(MATCH($N449,'Overlap Study'!H$53:H$132,0)),0,1)</f>
        <v>0</v>
      </c>
      <c r="AD449" s="106">
        <f>IF(ISNA(MATCH($N449,'Overlap Study'!B$53:B$100,0)),0,1)</f>
        <v>0</v>
      </c>
      <c r="AH449" s="97"/>
      <c r="AI449" s="97"/>
      <c r="AJ449" s="97"/>
      <c r="AK449" s="97"/>
      <c r="AL449" s="97"/>
      <c r="AM449" s="97"/>
      <c r="AN449" s="97"/>
      <c r="AO449" s="97"/>
      <c r="AP449" s="97"/>
      <c r="AQ449" s="97"/>
      <c r="AR449" s="97"/>
      <c r="AS449" s="97"/>
      <c r="AT449" s="97"/>
      <c r="AU449" s="97"/>
      <c r="AV449" s="97"/>
      <c r="AW449" s="97"/>
      <c r="AX449" s="97"/>
      <c r="AY449" s="97"/>
    </row>
    <row r="450" spans="12:51" x14ac:dyDescent="0.2">
      <c r="L450" s="118">
        <f t="shared" si="18"/>
        <v>449</v>
      </c>
      <c r="N450" s="99">
        <v>378</v>
      </c>
      <c r="O450" s="210">
        <f>SUM(P450:Y450)</f>
        <v>0</v>
      </c>
      <c r="P450" s="97">
        <f>IF(ISNA(MATCH(N450,'Overlap Study'!DY$62:DY$174,0)),0,1)</f>
        <v>0</v>
      </c>
      <c r="Q450" s="97">
        <f>IF(ISNA(MATCH(N450,'Overlap Study'!DJ$62:DJ$157,0)),0,1)</f>
        <v>0</v>
      </c>
      <c r="R450" s="99">
        <f>IF(ISNA(MATCH(N450,'Overlap Study'!CU$62:CU$157,0)),0,1)</f>
        <v>0</v>
      </c>
      <c r="S450" s="99">
        <f>IF(ISNA(MATCH(N450,'Overlap Study'!CG$62:CG$157,0)),0,1)</f>
        <v>0</v>
      </c>
      <c r="T450" s="97">
        <f>IF(ISNA(MATCH(N450,'Overlap Study'!BU$62:BU$157,0)),0,1)</f>
        <v>0</v>
      </c>
      <c r="U450" s="97">
        <f>IF(ISNA(MATCH(N450,'Overlap Study'!BJ$62:BJ$157,0)),0,1)</f>
        <v>0</v>
      </c>
      <c r="V450" s="97">
        <f>IF(ISNA(MATCH($N450,'Overlap Study'!AZ$62:AZ$157,0)),0,1)</f>
        <v>0</v>
      </c>
      <c r="W450" s="97">
        <f>IF(ISNA(MATCH($N450,'Overlap Study'!AT$62:AT$157,0)),0,1)</f>
        <v>0</v>
      </c>
      <c r="X450" s="97">
        <f>IF(ISNA(MATCH($N450,'Overlap Study'!AN$62:AN$157,0)),0,1)</f>
        <v>0</v>
      </c>
      <c r="Y450" s="106">
        <f>IF(ISNA(MATCH($N450,'Overlap Study'!AH$62:AH$157,0)),0,1)</f>
        <v>0</v>
      </c>
      <c r="Z450" s="97">
        <f>IF(ISNA(MATCH($N450,'Overlap Study'!AB$62:AB$157,0)),0,1)</f>
        <v>1</v>
      </c>
      <c r="AA450" s="97">
        <f>IF(ISNA(MATCH($N450,'Overlap Study'!V$62:V$157,0)),0,1)</f>
        <v>1</v>
      </c>
      <c r="AB450" s="97">
        <f>IF(ISNA(MATCH($N450,'Overlap Study'!P$62:P$157,0)),0,1)</f>
        <v>0</v>
      </c>
      <c r="AC450" s="97">
        <f>IF(ISNA(MATCH($N450,'Overlap Study'!H$53:H$132,0)),0,1)</f>
        <v>1</v>
      </c>
      <c r="AD450" s="106">
        <f>IF(ISNA(MATCH($N450,'Overlap Study'!B$53:B$100,0)),0,1)</f>
        <v>0</v>
      </c>
      <c r="AH450" s="97"/>
      <c r="AI450" s="97"/>
      <c r="AJ450" s="97"/>
      <c r="AK450" s="97"/>
      <c r="AL450" s="97"/>
      <c r="AM450" s="97"/>
      <c r="AN450" s="97"/>
      <c r="AO450" s="97"/>
      <c r="AP450" s="97"/>
      <c r="AQ450" s="97"/>
      <c r="AR450" s="97"/>
      <c r="AS450" s="97"/>
      <c r="AT450" s="97"/>
      <c r="AU450" s="97"/>
      <c r="AV450" s="97"/>
      <c r="AW450" s="97"/>
      <c r="AX450" s="97"/>
      <c r="AY450" s="97"/>
    </row>
    <row r="451" spans="12:51" x14ac:dyDescent="0.2">
      <c r="L451" s="118">
        <f t="shared" si="18"/>
        <v>450</v>
      </c>
      <c r="N451">
        <v>382</v>
      </c>
      <c r="O451" s="210">
        <f>SUM(P451:Y451)</f>
        <v>0</v>
      </c>
      <c r="P451" s="97">
        <f>IF(ISNA(MATCH(N451,'Overlap Study'!DY$62:DY$174,0)),0,1)</f>
        <v>0</v>
      </c>
      <c r="Q451" s="97">
        <f>IF(ISNA(MATCH(N451,'Overlap Study'!DJ$62:DJ$157,0)),0,1)</f>
        <v>0</v>
      </c>
      <c r="R451" s="99">
        <f>IF(ISNA(MATCH(N451,'Overlap Study'!CU$62:CU$157,0)),0,1)</f>
        <v>0</v>
      </c>
      <c r="S451" s="99">
        <f>IF(ISNA(MATCH(N451,'Overlap Study'!CG$62:CG$157,0)),0,1)</f>
        <v>0</v>
      </c>
      <c r="T451" s="97">
        <f>IF(ISNA(MATCH(N451,'Overlap Study'!BU$62:BU$157,0)),0,1)</f>
        <v>0</v>
      </c>
      <c r="U451" s="97">
        <f>IF(ISNA(MATCH(N451,'Overlap Study'!BJ$62:BJ$157,0)),0,1)</f>
        <v>0</v>
      </c>
      <c r="V451" s="97">
        <f>IF(ISNA(MATCH($N451,'Overlap Study'!AZ$62:AZ$157,0)),0,1)</f>
        <v>0</v>
      </c>
      <c r="W451" s="97">
        <f>IF(ISNA(MATCH($N451,'Overlap Study'!AT$62:AT$157,0)),0,1)</f>
        <v>0</v>
      </c>
      <c r="X451" s="97">
        <f>IF(ISNA(MATCH($N451,'Overlap Study'!AN$62:AN$157,0)),0,1)</f>
        <v>0</v>
      </c>
      <c r="Y451" s="106">
        <f>IF(ISNA(MATCH($N451,'Overlap Study'!AH$62:AH$157,0)),0,1)</f>
        <v>0</v>
      </c>
      <c r="Z451" s="97">
        <f>IF(ISNA(MATCH($N451,'Overlap Study'!AB$62:AB$157,0)),0,1)</f>
        <v>0</v>
      </c>
      <c r="AA451" s="97">
        <f>IF(ISNA(MATCH($N451,'Overlap Study'!V$62:V$157,0)),0,1)</f>
        <v>0</v>
      </c>
      <c r="AB451" s="97">
        <f>IF(ISNA(MATCH($N451,'Overlap Study'!P$62:P$157,0)),0,1)</f>
        <v>1</v>
      </c>
      <c r="AC451" s="97">
        <f>IF(ISNA(MATCH($N451,'Overlap Study'!H$53:H$132,0)),0,1)</f>
        <v>0</v>
      </c>
      <c r="AD451" s="106">
        <f>IF(ISNA(MATCH($N451,'Overlap Study'!B$53:B$100,0)),0,1)</f>
        <v>0</v>
      </c>
      <c r="AH451" s="97"/>
      <c r="AI451" s="97"/>
      <c r="AJ451" s="97"/>
      <c r="AK451" s="97"/>
      <c r="AL451" s="97"/>
      <c r="AM451" s="97"/>
      <c r="AN451" s="97"/>
      <c r="AO451" s="97"/>
      <c r="AP451" s="97"/>
      <c r="AQ451" s="97"/>
      <c r="AR451" s="97"/>
      <c r="AS451" s="97"/>
      <c r="AT451" s="97"/>
      <c r="AU451" s="97"/>
      <c r="AV451" s="97"/>
      <c r="AW451" s="97"/>
      <c r="AX451" s="97"/>
      <c r="AY451" s="97"/>
    </row>
    <row r="452" spans="12:51" x14ac:dyDescent="0.2">
      <c r="L452" s="118">
        <f t="shared" si="18"/>
        <v>451</v>
      </c>
      <c r="N452">
        <v>383</v>
      </c>
      <c r="O452" s="210">
        <f>SUM(P452:Y452)</f>
        <v>0</v>
      </c>
      <c r="P452" s="97">
        <f>IF(ISNA(MATCH(N452,'Overlap Study'!DY$62:DY$174,0)),0,1)</f>
        <v>0</v>
      </c>
      <c r="Q452" s="97">
        <f>IF(ISNA(MATCH(N452,'Overlap Study'!DJ$62:DJ$157,0)),0,1)</f>
        <v>0</v>
      </c>
      <c r="R452" s="99">
        <f>IF(ISNA(MATCH(N452,'Overlap Study'!CU$62:CU$157,0)),0,1)</f>
        <v>0</v>
      </c>
      <c r="S452" s="99">
        <f>IF(ISNA(MATCH(N452,'Overlap Study'!CG$62:CG$157,0)),0,1)</f>
        <v>0</v>
      </c>
      <c r="T452" s="97">
        <f>IF(ISNA(MATCH(N452,'Overlap Study'!BU$62:BU$157,0)),0,1)</f>
        <v>0</v>
      </c>
      <c r="U452" s="97">
        <f>IF(ISNA(MATCH(N452,'Overlap Study'!BJ$62:BJ$157,0)),0,1)</f>
        <v>0</v>
      </c>
      <c r="V452" s="97">
        <f>IF(ISNA(MATCH($N452,'Overlap Study'!AZ$62:AZ$157,0)),0,1)</f>
        <v>0</v>
      </c>
      <c r="W452" s="97">
        <f>IF(ISNA(MATCH($N452,'Overlap Study'!AT$62:AT$157,0)),0,1)</f>
        <v>0</v>
      </c>
      <c r="X452" s="97">
        <f>IF(ISNA(MATCH($N452,'Overlap Study'!AN$62:AN$157,0)),0,1)</f>
        <v>0</v>
      </c>
      <c r="Y452" s="106">
        <f>IF(ISNA(MATCH($N452,'Overlap Study'!AH$62:AH$157,0)),0,1)</f>
        <v>0</v>
      </c>
      <c r="Z452" s="97">
        <f>IF(ISNA(MATCH($N452,'Overlap Study'!AB$62:AB$157,0)),0,1)</f>
        <v>0</v>
      </c>
      <c r="AA452" s="97">
        <f>IF(ISNA(MATCH($N452,'Overlap Study'!V$62:V$157,0)),0,1)</f>
        <v>0</v>
      </c>
      <c r="AB452" s="97">
        <f>IF(ISNA(MATCH($N452,'Overlap Study'!P$62:P$157,0)),0,1)</f>
        <v>1</v>
      </c>
      <c r="AC452" s="97">
        <f>IF(ISNA(MATCH($N452,'Overlap Study'!H$53:H$132,0)),0,1)</f>
        <v>0</v>
      </c>
      <c r="AD452" s="106">
        <f>IF(ISNA(MATCH($N452,'Overlap Study'!B$53:B$100,0)),0,1)</f>
        <v>0</v>
      </c>
      <c r="AH452" s="97"/>
      <c r="AI452" s="97"/>
      <c r="AJ452" s="97"/>
      <c r="AK452" s="97"/>
      <c r="AL452" s="97"/>
      <c r="AM452" s="97"/>
      <c r="AN452" s="97"/>
      <c r="AO452" s="97"/>
      <c r="AP452" s="97"/>
      <c r="AQ452" s="97"/>
      <c r="AR452" s="97"/>
      <c r="AS452" s="97"/>
      <c r="AT452" s="97"/>
      <c r="AU452" s="97"/>
      <c r="AV452" s="97"/>
      <c r="AW452" s="97"/>
      <c r="AX452" s="97"/>
      <c r="AY452" s="97"/>
    </row>
    <row r="453" spans="12:51" x14ac:dyDescent="0.2">
      <c r="L453" s="118">
        <f t="shared" si="18"/>
        <v>452</v>
      </c>
      <c r="N453" s="100">
        <v>422</v>
      </c>
      <c r="O453" s="210">
        <f>SUM(P453:Y453)</f>
        <v>0</v>
      </c>
      <c r="P453" s="97">
        <f>IF(ISNA(MATCH(N453,'Overlap Study'!DY$62:DY$174,0)),0,1)</f>
        <v>0</v>
      </c>
      <c r="Q453" s="97">
        <f>IF(ISNA(MATCH(N453,'Overlap Study'!DJ$62:DJ$157,0)),0,1)</f>
        <v>0</v>
      </c>
      <c r="R453" s="99">
        <f>IF(ISNA(MATCH(N453,'Overlap Study'!CU$62:CU$157,0)),0,1)</f>
        <v>0</v>
      </c>
      <c r="S453" s="99">
        <f>IF(ISNA(MATCH(N453,'Overlap Study'!CG$62:CG$157,0)),0,1)</f>
        <v>0</v>
      </c>
      <c r="T453" s="97">
        <f>IF(ISNA(MATCH(N453,'Overlap Study'!BU$62:BU$157,0)),0,1)</f>
        <v>0</v>
      </c>
      <c r="U453" s="97">
        <f>IF(ISNA(MATCH(N453,'Overlap Study'!BJ$62:BJ$157,0)),0,1)</f>
        <v>0</v>
      </c>
      <c r="V453" s="97">
        <f>IF(ISNA(MATCH($N453,'Overlap Study'!AZ$62:AZ$157,0)),0,1)</f>
        <v>0</v>
      </c>
      <c r="W453" s="97">
        <f>IF(ISNA(MATCH($N453,'Overlap Study'!AT$62:AT$157,0)),0,1)</f>
        <v>0</v>
      </c>
      <c r="X453" s="97">
        <f>IF(ISNA(MATCH($N453,'Overlap Study'!AN$62:AN$157,0)),0,1)</f>
        <v>0</v>
      </c>
      <c r="Y453" s="106">
        <f>IF(ISNA(MATCH($N453,'Overlap Study'!AH$62:AH$157,0)),0,1)</f>
        <v>0</v>
      </c>
      <c r="Z453" s="97">
        <f>IF(ISNA(MATCH($N453,'Overlap Study'!AB$62:AB$157,0)),0,1)</f>
        <v>0</v>
      </c>
      <c r="AA453" s="97">
        <f>IF(ISNA(MATCH($N453,'Overlap Study'!V$62:V$157,0)),0,1)</f>
        <v>0</v>
      </c>
      <c r="AB453" s="97">
        <f>IF(ISNA(MATCH($N453,'Overlap Study'!P$62:P$157,0)),0,1)</f>
        <v>0</v>
      </c>
      <c r="AC453" s="97">
        <f>IF(ISNA(MATCH($N453,'Overlap Study'!H$53:H$132,0)),0,1)</f>
        <v>1</v>
      </c>
      <c r="AD453" s="106">
        <f>IF(ISNA(MATCH($N453,'Overlap Study'!B$53:B$100,0)),0,1)</f>
        <v>0</v>
      </c>
      <c r="AH453" s="97"/>
      <c r="AI453" s="97"/>
      <c r="AJ453" s="97"/>
      <c r="AK453" s="97"/>
      <c r="AL453" s="97"/>
      <c r="AM453" s="97"/>
      <c r="AN453" s="97"/>
      <c r="AO453" s="97"/>
      <c r="AP453" s="97"/>
      <c r="AQ453" s="97"/>
      <c r="AR453" s="97"/>
      <c r="AS453" s="97"/>
      <c r="AT453" s="97"/>
      <c r="AU453" s="97"/>
      <c r="AV453" s="97"/>
      <c r="AW453" s="97"/>
      <c r="AX453" s="97"/>
      <c r="AY453" s="97"/>
    </row>
    <row r="454" spans="12:51" x14ac:dyDescent="0.2">
      <c r="L454" s="118">
        <f t="shared" si="18"/>
        <v>453</v>
      </c>
      <c r="N454" s="99">
        <v>433</v>
      </c>
      <c r="O454" s="210">
        <f>SUM(P454:Y454)</f>
        <v>0</v>
      </c>
      <c r="P454" s="97">
        <f>IF(ISNA(MATCH(N454,'Overlap Study'!DY$62:DY$174,0)),0,1)</f>
        <v>0</v>
      </c>
      <c r="Q454" s="97">
        <f>IF(ISNA(MATCH(N454,'Overlap Study'!DJ$62:DJ$157,0)),0,1)</f>
        <v>0</v>
      </c>
      <c r="R454" s="99">
        <f>IF(ISNA(MATCH(N454,'Overlap Study'!CU$62:CU$157,0)),0,1)</f>
        <v>0</v>
      </c>
      <c r="S454" s="99">
        <f>IF(ISNA(MATCH(N454,'Overlap Study'!CG$62:CG$157,0)),0,1)</f>
        <v>0</v>
      </c>
      <c r="T454" s="97">
        <f>IF(ISNA(MATCH(N454,'Overlap Study'!BU$62:BU$157,0)),0,1)</f>
        <v>0</v>
      </c>
      <c r="U454" s="97">
        <f>IF(ISNA(MATCH(N454,'Overlap Study'!BJ$62:BJ$157,0)),0,1)</f>
        <v>0</v>
      </c>
      <c r="V454" s="97">
        <f>IF(ISNA(MATCH($N454,'Overlap Study'!AZ$62:AZ$157,0)),0,1)</f>
        <v>0</v>
      </c>
      <c r="W454" s="97">
        <f>IF(ISNA(MATCH($N454,'Overlap Study'!AT$62:AT$157,0)),0,1)</f>
        <v>0</v>
      </c>
      <c r="X454" s="97">
        <f>IF(ISNA(MATCH($N454,'Overlap Study'!AN$62:AN$157,0)),0,1)</f>
        <v>0</v>
      </c>
      <c r="Y454" s="106">
        <f>IF(ISNA(MATCH($N454,'Overlap Study'!AH$62:AH$157,0)),0,1)</f>
        <v>0</v>
      </c>
      <c r="Z454" s="97">
        <f>IF(ISNA(MATCH($N454,'Overlap Study'!AB$62:AB$157,0)),0,1)</f>
        <v>0</v>
      </c>
      <c r="AA454" s="97">
        <f>IF(ISNA(MATCH($N454,'Overlap Study'!V$62:V$157,0)),0,1)</f>
        <v>1</v>
      </c>
      <c r="AB454" s="97">
        <f>IF(ISNA(MATCH($N454,'Overlap Study'!P$62:P$157,0)),0,1)</f>
        <v>0</v>
      </c>
      <c r="AC454" s="97">
        <f>IF(ISNA(MATCH($N454,'Overlap Study'!H$53:H$132,0)),0,1)</f>
        <v>0</v>
      </c>
      <c r="AD454" s="106">
        <f>IF(ISNA(MATCH($N454,'Overlap Study'!B$53:B$100,0)),0,1)</f>
        <v>0</v>
      </c>
      <c r="AH454" s="97"/>
      <c r="AI454" s="97"/>
      <c r="AJ454" s="97"/>
      <c r="AK454" s="97"/>
      <c r="AL454" s="97"/>
      <c r="AM454" s="97"/>
      <c r="AN454" s="97"/>
      <c r="AO454" s="97"/>
      <c r="AP454" s="97"/>
      <c r="AQ454" s="97"/>
      <c r="AR454" s="97"/>
      <c r="AS454" s="97"/>
      <c r="AT454" s="97"/>
      <c r="AU454" s="97"/>
      <c r="AV454" s="97"/>
      <c r="AW454" s="97"/>
      <c r="AX454" s="97"/>
      <c r="AY454" s="97"/>
    </row>
    <row r="455" spans="12:51" x14ac:dyDescent="0.2">
      <c r="L455" s="118">
        <f t="shared" si="18"/>
        <v>454</v>
      </c>
      <c r="N455" s="468">
        <v>448</v>
      </c>
      <c r="O455" s="210">
        <f>SUM(P455:Y455)</f>
        <v>0</v>
      </c>
      <c r="P455" s="97">
        <f>IF(ISNA(MATCH(N455,'Overlap Study'!DY$62:DY$174,0)),0,1)</f>
        <v>0</v>
      </c>
      <c r="Q455" s="97">
        <f>IF(ISNA(MATCH(N455,'Overlap Study'!DJ$62:DJ$157,0)),0,1)</f>
        <v>0</v>
      </c>
      <c r="R455" s="99">
        <f>IF(ISNA(MATCH(N455,'Overlap Study'!CU$62:CU$157,0)),0,1)</f>
        <v>0</v>
      </c>
      <c r="S455" s="99">
        <f>IF(ISNA(MATCH(N455,'Overlap Study'!CG$62:CG$157,0)),0,1)</f>
        <v>0</v>
      </c>
      <c r="T455" s="97">
        <f>IF(ISNA(MATCH(N455,'Overlap Study'!BU$62:BU$157,0)),0,1)</f>
        <v>0</v>
      </c>
      <c r="U455" s="97">
        <f>IF(ISNA(MATCH(N455,'Overlap Study'!BJ$62:BJ$157,0)),0,1)</f>
        <v>0</v>
      </c>
      <c r="V455" s="97">
        <f>IF(ISNA(MATCH($N455,'Overlap Study'!AZ$62:AZ$157,0)),0,1)</f>
        <v>0</v>
      </c>
      <c r="W455" s="97">
        <f>IF(ISNA(MATCH($N455,'Overlap Study'!AT$62:AT$157,0)),0,1)</f>
        <v>0</v>
      </c>
      <c r="X455" s="97">
        <f>IF(ISNA(MATCH($N455,'Overlap Study'!AN$62:AN$157,0)),0,1)</f>
        <v>0</v>
      </c>
      <c r="Y455" s="106">
        <f>IF(ISNA(MATCH($N455,'Overlap Study'!AH$62:AH$157,0)),0,1)</f>
        <v>0</v>
      </c>
      <c r="Z455" s="97">
        <f>IF(ISNA(MATCH($N455,'Overlap Study'!AB$62:AB$157,0)),0,1)</f>
        <v>0</v>
      </c>
      <c r="AA455" s="97">
        <f>IF(ISNA(MATCH($N455,'Overlap Study'!V$62:V$157,0)),0,1)</f>
        <v>0</v>
      </c>
      <c r="AB455" s="97">
        <f>IF(ISNA(MATCH($N455,'Overlap Study'!P$62:P$157,0)),0,1)</f>
        <v>1</v>
      </c>
      <c r="AC455" s="97">
        <f>IF(ISNA(MATCH($N455,'Overlap Study'!H$53:H$132,0)),0,1)</f>
        <v>1</v>
      </c>
      <c r="AD455" s="106">
        <f>IF(ISNA(MATCH($N455,'Overlap Study'!B$53:B$100,0)),0,1)</f>
        <v>0</v>
      </c>
      <c r="AH455" s="97"/>
      <c r="AI455" s="97"/>
      <c r="AJ455" s="97"/>
      <c r="AK455" s="97"/>
      <c r="AL455" s="97"/>
      <c r="AM455" s="97"/>
      <c r="AN455" s="97"/>
      <c r="AO455" s="97"/>
      <c r="AP455" s="97"/>
      <c r="AQ455" s="97"/>
      <c r="AR455" s="97"/>
      <c r="AS455" s="97"/>
      <c r="AT455" s="97"/>
      <c r="AU455" s="97"/>
      <c r="AV455" s="97"/>
      <c r="AW455" s="97"/>
      <c r="AX455" s="97"/>
      <c r="AY455" s="97"/>
    </row>
    <row r="456" spans="12:51" x14ac:dyDescent="0.2">
      <c r="L456" s="118">
        <f t="shared" si="18"/>
        <v>455</v>
      </c>
      <c r="N456" s="100">
        <v>449</v>
      </c>
      <c r="O456" s="210">
        <f>SUM(P456:Y456)</f>
        <v>0</v>
      </c>
      <c r="P456" s="97">
        <f>IF(ISNA(MATCH(N456,'Overlap Study'!DY$62:DY$174,0)),0,1)</f>
        <v>0</v>
      </c>
      <c r="Q456" s="97">
        <f>IF(ISNA(MATCH(N456,'Overlap Study'!DJ$62:DJ$157,0)),0,1)</f>
        <v>0</v>
      </c>
      <c r="R456" s="99">
        <f>IF(ISNA(MATCH(N456,'Overlap Study'!CU$62:CU$157,0)),0,1)</f>
        <v>0</v>
      </c>
      <c r="S456" s="99">
        <f>IF(ISNA(MATCH(N456,'Overlap Study'!CG$62:CG$157,0)),0,1)</f>
        <v>0</v>
      </c>
      <c r="T456" s="97">
        <f>IF(ISNA(MATCH(N456,'Overlap Study'!BU$62:BU$157,0)),0,1)</f>
        <v>0</v>
      </c>
      <c r="U456" s="97">
        <f>IF(ISNA(MATCH(N456,'Overlap Study'!BJ$62:BJ$157,0)),0,1)</f>
        <v>0</v>
      </c>
      <c r="V456" s="97">
        <f>IF(ISNA(MATCH($N456,'Overlap Study'!AZ$62:AZ$157,0)),0,1)</f>
        <v>0</v>
      </c>
      <c r="W456" s="97">
        <f>IF(ISNA(MATCH($N456,'Overlap Study'!AT$62:AT$157,0)),0,1)</f>
        <v>0</v>
      </c>
      <c r="X456" s="97">
        <f>IF(ISNA(MATCH($N456,'Overlap Study'!AN$62:AN$157,0)),0,1)</f>
        <v>0</v>
      </c>
      <c r="Y456" s="106">
        <f>IF(ISNA(MATCH($N456,'Overlap Study'!AH$62:AH$157,0)),0,1)</f>
        <v>0</v>
      </c>
      <c r="Z456" s="97">
        <f>IF(ISNA(MATCH($N456,'Overlap Study'!AB$62:AB$157,0)),0,1)</f>
        <v>0</v>
      </c>
      <c r="AA456" s="97">
        <f>IF(ISNA(MATCH($N456,'Overlap Study'!V$62:V$157,0)),0,1)</f>
        <v>0</v>
      </c>
      <c r="AB456" s="97">
        <f>IF(ISNA(MATCH($N456,'Overlap Study'!P$62:P$157,0)),0,1)</f>
        <v>1</v>
      </c>
      <c r="AC456" s="97">
        <f>IF(ISNA(MATCH($N456,'Overlap Study'!H$53:H$132,0)),0,1)</f>
        <v>1</v>
      </c>
      <c r="AD456" s="106">
        <f>IF(ISNA(MATCH($N456,'Overlap Study'!B$53:B$100,0)),0,1)</f>
        <v>0</v>
      </c>
      <c r="AH456" s="97"/>
      <c r="AI456" s="97"/>
      <c r="AJ456" s="97"/>
      <c r="AK456" s="97"/>
      <c r="AL456" s="97"/>
      <c r="AM456" s="97"/>
      <c r="AN456" s="97"/>
      <c r="AO456" s="97"/>
      <c r="AP456" s="97"/>
      <c r="AQ456" s="97"/>
      <c r="AR456" s="97"/>
      <c r="AS456" s="97"/>
      <c r="AT456" s="97"/>
      <c r="AU456" s="97"/>
      <c r="AV456" s="97"/>
      <c r="AW456" s="97"/>
      <c r="AX456" s="97"/>
      <c r="AY456" s="97"/>
    </row>
    <row r="457" spans="12:51" x14ac:dyDescent="0.2">
      <c r="L457" s="118">
        <f t="shared" si="18"/>
        <v>456</v>
      </c>
      <c r="N457" s="400">
        <v>456</v>
      </c>
      <c r="O457" s="210">
        <f>SUM(P457:Y457)</f>
        <v>0</v>
      </c>
      <c r="P457" s="97">
        <f>IF(ISNA(MATCH(N457,'Overlap Study'!DY$62:DY$174,0)),0,1)</f>
        <v>0</v>
      </c>
      <c r="Q457" s="97">
        <f>IF(ISNA(MATCH(N457,'Overlap Study'!DJ$62:DJ$157,0)),0,1)</f>
        <v>0</v>
      </c>
      <c r="R457" s="99">
        <f>IF(ISNA(MATCH(N457,'Overlap Study'!CU$62:CU$157,0)),0,1)</f>
        <v>0</v>
      </c>
      <c r="S457" s="99">
        <f>IF(ISNA(MATCH(N457,'Overlap Study'!CG$62:CG$157,0)),0,1)</f>
        <v>0</v>
      </c>
      <c r="T457" s="97">
        <f>IF(ISNA(MATCH(N457,'Overlap Study'!BU$62:BU$157,0)),0,1)</f>
        <v>0</v>
      </c>
      <c r="U457" s="97">
        <f>IF(ISNA(MATCH(N457,'Overlap Study'!BJ$62:BJ$157,0)),0,1)</f>
        <v>0</v>
      </c>
      <c r="V457" s="97">
        <f>IF(ISNA(MATCH($N457,'Overlap Study'!AZ$62:AZ$157,0)),0,1)</f>
        <v>0</v>
      </c>
      <c r="W457" s="97">
        <f>IF(ISNA(MATCH($N457,'Overlap Study'!AT$62:AT$157,0)),0,1)</f>
        <v>0</v>
      </c>
      <c r="X457" s="97">
        <f>IF(ISNA(MATCH($N457,'Overlap Study'!AN$62:AN$157,0)),0,1)</f>
        <v>0</v>
      </c>
      <c r="Y457" s="106">
        <f>IF(ISNA(MATCH($N457,'Overlap Study'!AH$62:AH$157,0)),0,1)</f>
        <v>0</v>
      </c>
      <c r="Z457" s="97">
        <f>IF(ISNA(MATCH($N457,'Overlap Study'!AB$62:AB$157,0)),0,1)</f>
        <v>1</v>
      </c>
      <c r="AA457" s="97">
        <f>IF(ISNA(MATCH($N457,'Overlap Study'!V$62:V$157,0)),0,1)</f>
        <v>0</v>
      </c>
      <c r="AB457" s="97">
        <f>IF(ISNA(MATCH($N457,'Overlap Study'!P$62:P$157,0)),0,1)</f>
        <v>0</v>
      </c>
      <c r="AC457" s="97">
        <f>IF(ISNA(MATCH($N457,'Overlap Study'!H$53:H$132,0)),0,1)</f>
        <v>0</v>
      </c>
      <c r="AD457" s="106">
        <f>IF(ISNA(MATCH($N457,'Overlap Study'!B$53:B$100,0)),0,1)</f>
        <v>0</v>
      </c>
      <c r="AH457" s="97"/>
      <c r="AI457" s="97"/>
      <c r="AJ457" s="97"/>
      <c r="AK457" s="97"/>
      <c r="AL457" s="97"/>
      <c r="AM457" s="97"/>
      <c r="AN457" s="97"/>
      <c r="AO457" s="97"/>
      <c r="AP457" s="97"/>
      <c r="AQ457" s="97"/>
      <c r="AR457" s="97"/>
      <c r="AS457" s="97"/>
      <c r="AT457" s="97"/>
      <c r="AU457" s="97"/>
      <c r="AV457" s="97"/>
      <c r="AW457" s="97"/>
      <c r="AX457" s="97"/>
      <c r="AY457" s="97"/>
    </row>
    <row r="458" spans="12:51" x14ac:dyDescent="0.2">
      <c r="L458" s="118">
        <f t="shared" si="18"/>
        <v>457</v>
      </c>
      <c r="N458" s="99">
        <v>461</v>
      </c>
      <c r="O458" s="210">
        <f>SUM(P458:Y458)</f>
        <v>0</v>
      </c>
      <c r="P458" s="97">
        <f>IF(ISNA(MATCH(N458,'Overlap Study'!DY$62:DY$174,0)),0,1)</f>
        <v>0</v>
      </c>
      <c r="Q458" s="97">
        <f>IF(ISNA(MATCH(N458,'Overlap Study'!DJ$62:DJ$157,0)),0,1)</f>
        <v>0</v>
      </c>
      <c r="R458" s="99">
        <f>IF(ISNA(MATCH(N458,'Overlap Study'!CU$62:CU$157,0)),0,1)</f>
        <v>0</v>
      </c>
      <c r="S458" s="99">
        <f>IF(ISNA(MATCH(N458,'Overlap Study'!CG$62:CG$157,0)),0,1)</f>
        <v>0</v>
      </c>
      <c r="T458" s="97">
        <f>IF(ISNA(MATCH(N458,'Overlap Study'!BU$62:BU$157,0)),0,1)</f>
        <v>0</v>
      </c>
      <c r="U458" s="97">
        <f>IF(ISNA(MATCH(N458,'Overlap Study'!BJ$62:BJ$157,0)),0,1)</f>
        <v>0</v>
      </c>
      <c r="V458" s="97">
        <f>IF(ISNA(MATCH($N458,'Overlap Study'!AZ$62:AZ$157,0)),0,1)</f>
        <v>0</v>
      </c>
      <c r="W458" s="97">
        <f>IF(ISNA(MATCH($N458,'Overlap Study'!AT$62:AT$157,0)),0,1)</f>
        <v>0</v>
      </c>
      <c r="X458" s="97">
        <f>IF(ISNA(MATCH($N458,'Overlap Study'!AN$62:AN$157,0)),0,1)</f>
        <v>0</v>
      </c>
      <c r="Y458" s="106">
        <f>IF(ISNA(MATCH($N458,'Overlap Study'!AH$62:AH$157,0)),0,1)</f>
        <v>0</v>
      </c>
      <c r="Z458" s="97">
        <f>IF(ISNA(MATCH($N458,'Overlap Study'!AB$62:AB$157,0)),0,1)</f>
        <v>1</v>
      </c>
      <c r="AA458" s="97">
        <f>IF(ISNA(MATCH($N458,'Overlap Study'!V$62:V$157,0)),0,1)</f>
        <v>0</v>
      </c>
      <c r="AB458" s="97">
        <f>IF(ISNA(MATCH($N458,'Overlap Study'!P$62:P$157,0)),0,1)</f>
        <v>0</v>
      </c>
      <c r="AC458" s="97">
        <f>IF(ISNA(MATCH($N458,'Overlap Study'!H$53:H$132,0)),0,1)</f>
        <v>0</v>
      </c>
      <c r="AD458" s="106">
        <f>IF(ISNA(MATCH($N458,'Overlap Study'!B$53:B$100,0)),0,1)</f>
        <v>0</v>
      </c>
      <c r="AH458" s="97"/>
      <c r="AI458" s="97"/>
      <c r="AJ458" s="97"/>
      <c r="AK458" s="97"/>
      <c r="AL458" s="97"/>
      <c r="AM458" s="97"/>
      <c r="AN458" s="97"/>
      <c r="AO458" s="97"/>
      <c r="AP458" s="97"/>
      <c r="AQ458" s="97"/>
      <c r="AR458" s="97"/>
      <c r="AS458" s="97"/>
      <c r="AT458" s="97"/>
      <c r="AU458" s="97"/>
      <c r="AV458" s="97"/>
      <c r="AW458" s="97"/>
      <c r="AX458" s="97"/>
      <c r="AY458" s="97"/>
    </row>
    <row r="459" spans="12:51" x14ac:dyDescent="0.2">
      <c r="L459" s="118">
        <f t="shared" si="18"/>
        <v>458</v>
      </c>
      <c r="N459" s="400">
        <v>486</v>
      </c>
      <c r="O459" s="210">
        <f>SUM(P459:Y459)</f>
        <v>0</v>
      </c>
      <c r="P459" s="97">
        <f>IF(ISNA(MATCH(N459,'Overlap Study'!DY$62:DY$174,0)),0,1)</f>
        <v>0</v>
      </c>
      <c r="Q459" s="97">
        <f>IF(ISNA(MATCH(N459,'Overlap Study'!DJ$62:DJ$157,0)),0,1)</f>
        <v>0</v>
      </c>
      <c r="R459" s="99">
        <f>IF(ISNA(MATCH(N459,'Overlap Study'!CU$62:CU$157,0)),0,1)</f>
        <v>0</v>
      </c>
      <c r="S459" s="99">
        <f>IF(ISNA(MATCH(N459,'Overlap Study'!CG$62:CG$157,0)),0,1)</f>
        <v>0</v>
      </c>
      <c r="T459" s="97">
        <f>IF(ISNA(MATCH(N459,'Overlap Study'!BU$62:BU$157,0)),0,1)</f>
        <v>0</v>
      </c>
      <c r="U459" s="97">
        <f>IF(ISNA(MATCH(N459,'Overlap Study'!BJ$62:BJ$157,0)),0,1)</f>
        <v>0</v>
      </c>
      <c r="V459" s="97">
        <f>IF(ISNA(MATCH($N459,'Overlap Study'!AZ$62:AZ$157,0)),0,1)</f>
        <v>0</v>
      </c>
      <c r="W459" s="97">
        <f>IF(ISNA(MATCH($N459,'Overlap Study'!AT$62:AT$157,0)),0,1)</f>
        <v>0</v>
      </c>
      <c r="X459" s="97">
        <f>IF(ISNA(MATCH($N459,'Overlap Study'!AN$62:AN$157,0)),0,1)</f>
        <v>0</v>
      </c>
      <c r="Y459" s="106">
        <f>IF(ISNA(MATCH($N459,'Overlap Study'!AH$62:AH$157,0)),0,1)</f>
        <v>0</v>
      </c>
      <c r="Z459" s="97">
        <f>IF(ISNA(MATCH($N459,'Overlap Study'!AB$62:AB$157,0)),0,1)</f>
        <v>1</v>
      </c>
      <c r="AA459" s="97">
        <f>IF(ISNA(MATCH($N459,'Overlap Study'!V$62:V$157,0)),0,1)</f>
        <v>1</v>
      </c>
      <c r="AB459" s="97">
        <f>IF(ISNA(MATCH($N459,'Overlap Study'!P$62:P$157,0)),0,1)</f>
        <v>0</v>
      </c>
      <c r="AC459" s="97">
        <f>IF(ISNA(MATCH($N459,'Overlap Study'!H$53:H$132,0)),0,1)</f>
        <v>0</v>
      </c>
      <c r="AD459" s="106">
        <f>IF(ISNA(MATCH($N459,'Overlap Study'!B$53:B$100,0)),0,1)</f>
        <v>0</v>
      </c>
      <c r="AH459" s="97"/>
      <c r="AI459" s="97"/>
      <c r="AJ459" s="97"/>
      <c r="AK459" s="97"/>
      <c r="AL459" s="97"/>
      <c r="AM459" s="97"/>
      <c r="AN459" s="97"/>
      <c r="AO459" s="97"/>
      <c r="AP459" s="97"/>
      <c r="AQ459" s="97"/>
      <c r="AR459" s="97"/>
      <c r="AS459" s="97"/>
      <c r="AT459" s="97"/>
      <c r="AU459" s="97"/>
      <c r="AV459" s="97"/>
      <c r="AW459" s="97"/>
      <c r="AX459" s="97"/>
      <c r="AY459" s="97"/>
    </row>
    <row r="460" spans="12:51" x14ac:dyDescent="0.2">
      <c r="L460" s="118">
        <f t="shared" si="18"/>
        <v>459</v>
      </c>
      <c r="N460" s="100">
        <v>501</v>
      </c>
      <c r="O460" s="210">
        <f>SUM(P460:Y460)</f>
        <v>0</v>
      </c>
      <c r="P460" s="97">
        <f>IF(ISNA(MATCH(N460,'Overlap Study'!DY$62:DY$174,0)),0,1)</f>
        <v>0</v>
      </c>
      <c r="Q460" s="97">
        <f>IF(ISNA(MATCH(N460,'Overlap Study'!DJ$62:DJ$157,0)),0,1)</f>
        <v>0</v>
      </c>
      <c r="R460" s="99">
        <f>IF(ISNA(MATCH(N460,'Overlap Study'!CU$62:CU$157,0)),0,1)</f>
        <v>0</v>
      </c>
      <c r="S460" s="99">
        <f>IF(ISNA(MATCH(N460,'Overlap Study'!CG$62:CG$157,0)),0,1)</f>
        <v>0</v>
      </c>
      <c r="T460" s="97">
        <f>IF(ISNA(MATCH(N460,'Overlap Study'!BU$62:BU$157,0)),0,1)</f>
        <v>0</v>
      </c>
      <c r="U460" s="97">
        <f>IF(ISNA(MATCH(N460,'Overlap Study'!BJ$62:BJ$157,0)),0,1)</f>
        <v>0</v>
      </c>
      <c r="V460" s="97">
        <f>IF(ISNA(MATCH($N460,'Overlap Study'!AZ$62:AZ$157,0)),0,1)</f>
        <v>0</v>
      </c>
      <c r="W460" s="97">
        <f>IF(ISNA(MATCH($N460,'Overlap Study'!AT$62:AT$157,0)),0,1)</f>
        <v>0</v>
      </c>
      <c r="X460" s="97">
        <f>IF(ISNA(MATCH($N460,'Overlap Study'!AN$62:AN$157,0)),0,1)</f>
        <v>0</v>
      </c>
      <c r="Y460" s="106">
        <f>IF(ISNA(MATCH($N460,'Overlap Study'!AH$62:AH$157,0)),0,1)</f>
        <v>0</v>
      </c>
      <c r="Z460" s="97">
        <f>IF(ISNA(MATCH($N460,'Overlap Study'!AB$62:AB$157,0)),0,1)</f>
        <v>1</v>
      </c>
      <c r="AA460" s="97">
        <f>IF(ISNA(MATCH($N460,'Overlap Study'!V$62:V$157,0)),0,1)</f>
        <v>0</v>
      </c>
      <c r="AB460" s="97">
        <f>IF(ISNA(MATCH($N460,'Overlap Study'!P$62:P$157,0)),0,1)</f>
        <v>0</v>
      </c>
      <c r="AC460" s="97">
        <f>IF(ISNA(MATCH($N460,'Overlap Study'!H$53:H$132,0)),0,1)</f>
        <v>0</v>
      </c>
      <c r="AD460" s="106">
        <f>IF(ISNA(MATCH($N460,'Overlap Study'!B$53:B$100,0)),0,1)</f>
        <v>0</v>
      </c>
      <c r="AH460" s="97"/>
      <c r="AI460" s="97"/>
      <c r="AJ460" s="97"/>
      <c r="AK460" s="97"/>
      <c r="AL460" s="97"/>
      <c r="AM460" s="97"/>
      <c r="AN460" s="97"/>
      <c r="AO460" s="97"/>
      <c r="AP460" s="97"/>
      <c r="AQ460" s="97"/>
      <c r="AR460" s="97"/>
      <c r="AS460" s="97"/>
      <c r="AT460" s="97"/>
      <c r="AU460" s="97"/>
      <c r="AV460" s="97"/>
      <c r="AW460" s="97"/>
      <c r="AX460" s="97"/>
      <c r="AY460" s="97"/>
    </row>
    <row r="461" spans="12:51" x14ac:dyDescent="0.2">
      <c r="L461" s="118">
        <f t="shared" si="18"/>
        <v>460</v>
      </c>
      <c r="N461">
        <v>519</v>
      </c>
      <c r="O461" s="210">
        <f>SUM(P461:Y461)</f>
        <v>0</v>
      </c>
      <c r="P461" s="97">
        <f>IF(ISNA(MATCH(N461,'Overlap Study'!DY$62:DY$174,0)),0,1)</f>
        <v>0</v>
      </c>
      <c r="Q461" s="97">
        <f>IF(ISNA(MATCH(N461,'Overlap Study'!DJ$62:DJ$157,0)),0,1)</f>
        <v>0</v>
      </c>
      <c r="R461" s="99">
        <f>IF(ISNA(MATCH(N461,'Overlap Study'!CU$62:CU$157,0)),0,1)</f>
        <v>0</v>
      </c>
      <c r="S461" s="99">
        <f>IF(ISNA(MATCH(N461,'Overlap Study'!CG$62:CG$157,0)),0,1)</f>
        <v>0</v>
      </c>
      <c r="T461" s="97">
        <f>IF(ISNA(MATCH(N461,'Overlap Study'!BU$62:BU$157,0)),0,1)</f>
        <v>0</v>
      </c>
      <c r="U461" s="97">
        <f>IF(ISNA(MATCH(N461,'Overlap Study'!BJ$62:BJ$157,0)),0,1)</f>
        <v>0</v>
      </c>
      <c r="V461" s="97">
        <f>IF(ISNA(MATCH($N461,'Overlap Study'!AZ$62:AZ$157,0)),0,1)</f>
        <v>0</v>
      </c>
      <c r="W461" s="97">
        <f>IF(ISNA(MATCH($N461,'Overlap Study'!AT$62:AT$157,0)),0,1)</f>
        <v>0</v>
      </c>
      <c r="X461" s="97">
        <f>IF(ISNA(MATCH($N461,'Overlap Study'!AN$62:AN$157,0)),0,1)</f>
        <v>0</v>
      </c>
      <c r="Y461" s="106">
        <f>IF(ISNA(MATCH($N461,'Overlap Study'!AH$62:AH$157,0)),0,1)</f>
        <v>0</v>
      </c>
      <c r="Z461" s="97">
        <f>IF(ISNA(MATCH($N461,'Overlap Study'!AB$62:AB$157,0)),0,1)</f>
        <v>0</v>
      </c>
      <c r="AA461" s="97">
        <f>IF(ISNA(MATCH($N461,'Overlap Study'!V$62:V$157,0)),0,1)</f>
        <v>0</v>
      </c>
      <c r="AB461" s="97">
        <f>IF(ISNA(MATCH($N461,'Overlap Study'!P$62:P$157,0)),0,1)</f>
        <v>1</v>
      </c>
      <c r="AC461" s="97">
        <f>IF(ISNA(MATCH($N461,'Overlap Study'!H$53:H$132,0)),0,1)</f>
        <v>0</v>
      </c>
      <c r="AD461" s="106">
        <f>IF(ISNA(MATCH($N461,'Overlap Study'!B$53:B$100,0)),0,1)</f>
        <v>0</v>
      </c>
      <c r="AH461" s="97"/>
      <c r="AI461" s="97"/>
      <c r="AJ461" s="97"/>
      <c r="AK461" s="97"/>
      <c r="AL461" s="97"/>
      <c r="AM461" s="97"/>
      <c r="AN461" s="97"/>
      <c r="AO461" s="97"/>
      <c r="AP461" s="97"/>
      <c r="AQ461" s="97"/>
      <c r="AR461" s="97"/>
      <c r="AS461" s="97"/>
      <c r="AT461" s="97"/>
      <c r="AU461" s="97"/>
      <c r="AV461" s="97"/>
      <c r="AW461" s="97"/>
      <c r="AX461" s="97"/>
      <c r="AY461" s="97"/>
    </row>
    <row r="462" spans="12:51" x14ac:dyDescent="0.2">
      <c r="L462" s="118">
        <f t="shared" si="18"/>
        <v>461</v>
      </c>
      <c r="N462" s="99">
        <v>538</v>
      </c>
      <c r="O462" s="210">
        <f>SUM(P462:Y462)</f>
        <v>0</v>
      </c>
      <c r="P462" s="97">
        <f>IF(ISNA(MATCH(N462,'Overlap Study'!DY$62:DY$174,0)),0,1)</f>
        <v>0</v>
      </c>
      <c r="Q462" s="97">
        <f>IF(ISNA(MATCH(N462,'Overlap Study'!DJ$62:DJ$157,0)),0,1)</f>
        <v>0</v>
      </c>
      <c r="R462" s="99">
        <f>IF(ISNA(MATCH(N462,'Overlap Study'!CU$62:CU$157,0)),0,1)</f>
        <v>0</v>
      </c>
      <c r="S462" s="99">
        <f>IF(ISNA(MATCH(N462,'Overlap Study'!CG$62:CG$157,0)),0,1)</f>
        <v>0</v>
      </c>
      <c r="T462" s="97">
        <f>IF(ISNA(MATCH(N462,'Overlap Study'!BU$62:BU$157,0)),0,1)</f>
        <v>0</v>
      </c>
      <c r="U462" s="97">
        <f>IF(ISNA(MATCH(N462,'Overlap Study'!BJ$62:BJ$157,0)),0,1)</f>
        <v>0</v>
      </c>
      <c r="V462" s="97">
        <f>IF(ISNA(MATCH($N462,'Overlap Study'!AZ$62:AZ$157,0)),0,1)</f>
        <v>0</v>
      </c>
      <c r="W462" s="97">
        <f>IF(ISNA(MATCH($N462,'Overlap Study'!AT$62:AT$157,0)),0,1)</f>
        <v>0</v>
      </c>
      <c r="X462" s="97">
        <f>IF(ISNA(MATCH($N462,'Overlap Study'!AN$62:AN$157,0)),0,1)</f>
        <v>0</v>
      </c>
      <c r="Y462" s="106">
        <f>IF(ISNA(MATCH($N462,'Overlap Study'!AH$62:AH$157,0)),0,1)</f>
        <v>0</v>
      </c>
      <c r="Z462" s="97">
        <f>IF(ISNA(MATCH($N462,'Overlap Study'!AB$62:AB$157,0)),0,1)</f>
        <v>0</v>
      </c>
      <c r="AA462" s="97">
        <f>IF(ISNA(MATCH($N462,'Overlap Study'!V$62:V$157,0)),0,1)</f>
        <v>1</v>
      </c>
      <c r="AB462" s="97">
        <f>IF(ISNA(MATCH($N462,'Overlap Study'!P$62:P$157,0)),0,1)</f>
        <v>0</v>
      </c>
      <c r="AC462" s="97">
        <f>IF(ISNA(MATCH($N462,'Overlap Study'!H$53:H$132,0)),0,1)</f>
        <v>1</v>
      </c>
      <c r="AD462" s="106">
        <f>IF(ISNA(MATCH($N462,'Overlap Study'!B$53:B$100,0)),0,1)</f>
        <v>0</v>
      </c>
      <c r="AH462" s="97"/>
      <c r="AI462" s="97"/>
      <c r="AJ462" s="97"/>
      <c r="AK462" s="97"/>
      <c r="AL462" s="97"/>
      <c r="AM462" s="97"/>
      <c r="AN462" s="97"/>
      <c r="AO462" s="97"/>
      <c r="AP462" s="97"/>
      <c r="AQ462" s="97"/>
      <c r="AR462" s="97"/>
      <c r="AS462" s="97"/>
      <c r="AT462" s="97"/>
      <c r="AU462" s="97"/>
      <c r="AV462" s="97"/>
      <c r="AW462" s="97"/>
      <c r="AX462" s="97"/>
      <c r="AY462" s="97"/>
    </row>
    <row r="463" spans="12:51" x14ac:dyDescent="0.2">
      <c r="L463" s="118">
        <f t="shared" si="18"/>
        <v>462</v>
      </c>
      <c r="N463" s="99">
        <v>541</v>
      </c>
      <c r="O463" s="210">
        <f>SUM(P463:Y463)</f>
        <v>0</v>
      </c>
      <c r="P463" s="97">
        <f>IF(ISNA(MATCH(N463,'Overlap Study'!DY$62:DY$174,0)),0,1)</f>
        <v>0</v>
      </c>
      <c r="Q463" s="97">
        <f>IF(ISNA(MATCH(N463,'Overlap Study'!DJ$62:DJ$157,0)),0,1)</f>
        <v>0</v>
      </c>
      <c r="R463" s="99">
        <f>IF(ISNA(MATCH(N463,'Overlap Study'!CU$62:CU$157,0)),0,1)</f>
        <v>0</v>
      </c>
      <c r="S463" s="99">
        <f>IF(ISNA(MATCH(N463,'Overlap Study'!CG$62:CG$157,0)),0,1)</f>
        <v>0</v>
      </c>
      <c r="T463" s="97">
        <f>IF(ISNA(MATCH(N463,'Overlap Study'!BU$62:BU$157,0)),0,1)</f>
        <v>0</v>
      </c>
      <c r="U463" s="97">
        <f>IF(ISNA(MATCH(N463,'Overlap Study'!BJ$62:BJ$157,0)),0,1)</f>
        <v>0</v>
      </c>
      <c r="V463" s="97">
        <f>IF(ISNA(MATCH($N463,'Overlap Study'!AZ$62:AZ$157,0)),0,1)</f>
        <v>0</v>
      </c>
      <c r="W463" s="97">
        <f>IF(ISNA(MATCH($N463,'Overlap Study'!AT$62:AT$157,0)),0,1)</f>
        <v>0</v>
      </c>
      <c r="X463" s="97">
        <f>IF(ISNA(MATCH($N463,'Overlap Study'!AN$62:AN$157,0)),0,1)</f>
        <v>0</v>
      </c>
      <c r="Y463" s="106">
        <f>IF(ISNA(MATCH($N463,'Overlap Study'!AH$62:AH$157,0)),0,1)</f>
        <v>0</v>
      </c>
      <c r="Z463" s="97">
        <f>IF(ISNA(MATCH($N463,'Overlap Study'!AB$62:AB$157,0)),0,1)</f>
        <v>0</v>
      </c>
      <c r="AA463" s="97">
        <f>IF(ISNA(MATCH($N463,'Overlap Study'!V$62:V$157,0)),0,1)</f>
        <v>1</v>
      </c>
      <c r="AB463" s="97">
        <f>IF(ISNA(MATCH($N463,'Overlap Study'!P$62:P$157,0)),0,1)</f>
        <v>0</v>
      </c>
      <c r="AC463" s="97">
        <f>IF(ISNA(MATCH($N463,'Overlap Study'!H$53:H$132,0)),0,1)</f>
        <v>0</v>
      </c>
      <c r="AD463" s="106">
        <f>IF(ISNA(MATCH($N463,'Overlap Study'!B$53:B$100,0)),0,1)</f>
        <v>0</v>
      </c>
      <c r="AH463" s="97"/>
      <c r="AI463" s="97"/>
      <c r="AJ463" s="97"/>
      <c r="AK463" s="97"/>
      <c r="AL463" s="97"/>
      <c r="AM463" s="97"/>
      <c r="AN463" s="97"/>
      <c r="AO463" s="97"/>
      <c r="AP463" s="97"/>
      <c r="AQ463" s="97"/>
      <c r="AR463" s="97"/>
      <c r="AS463" s="97"/>
      <c r="AT463" s="97"/>
      <c r="AU463" s="97"/>
      <c r="AV463" s="97"/>
      <c r="AW463" s="97"/>
      <c r="AX463" s="97"/>
      <c r="AY463" s="97"/>
    </row>
    <row r="464" spans="12:51" x14ac:dyDescent="0.2">
      <c r="L464" s="118">
        <f t="shared" si="18"/>
        <v>463</v>
      </c>
      <c r="N464">
        <v>546</v>
      </c>
      <c r="O464" s="210">
        <f>SUM(P464:Y464)</f>
        <v>0</v>
      </c>
      <c r="P464" s="97">
        <f>IF(ISNA(MATCH(N464,'Overlap Study'!DY$62:DY$174,0)),0,1)</f>
        <v>0</v>
      </c>
      <c r="Q464" s="97">
        <f>IF(ISNA(MATCH(N464,'Overlap Study'!DJ$62:DJ$157,0)),0,1)</f>
        <v>0</v>
      </c>
      <c r="R464" s="99">
        <f>IF(ISNA(MATCH(N464,'Overlap Study'!CU$62:CU$157,0)),0,1)</f>
        <v>0</v>
      </c>
      <c r="S464" s="99">
        <f>IF(ISNA(MATCH(N464,'Overlap Study'!CG$62:CG$157,0)),0,1)</f>
        <v>0</v>
      </c>
      <c r="T464" s="97">
        <f>IF(ISNA(MATCH(N464,'Overlap Study'!BU$62:BU$157,0)),0,1)</f>
        <v>0</v>
      </c>
      <c r="U464" s="97">
        <f>IF(ISNA(MATCH(N464,'Overlap Study'!BJ$62:BJ$157,0)),0,1)</f>
        <v>0</v>
      </c>
      <c r="V464" s="97">
        <f>IF(ISNA(MATCH($N464,'Overlap Study'!AZ$62:AZ$157,0)),0,1)</f>
        <v>0</v>
      </c>
      <c r="W464" s="97">
        <f>IF(ISNA(MATCH($N464,'Overlap Study'!AT$62:AT$157,0)),0,1)</f>
        <v>0</v>
      </c>
      <c r="X464" s="97">
        <f>IF(ISNA(MATCH($N464,'Overlap Study'!AN$62:AN$157,0)),0,1)</f>
        <v>0</v>
      </c>
      <c r="Y464" s="106">
        <f>IF(ISNA(MATCH($N464,'Overlap Study'!AH$62:AH$157,0)),0,1)</f>
        <v>0</v>
      </c>
      <c r="Z464" s="97">
        <f>IF(ISNA(MATCH($N464,'Overlap Study'!AB$62:AB$157,0)),0,1)</f>
        <v>0</v>
      </c>
      <c r="AA464" s="97">
        <f>IF(ISNA(MATCH($N464,'Overlap Study'!V$62:V$157,0)),0,1)</f>
        <v>0</v>
      </c>
      <c r="AB464" s="97">
        <f>IF(ISNA(MATCH($N464,'Overlap Study'!P$62:P$157,0)),0,1)</f>
        <v>0</v>
      </c>
      <c r="AC464" s="97">
        <f>IF(ISNA(MATCH($N464,'Overlap Study'!H$53:H$132,0)),0,1)</f>
        <v>1</v>
      </c>
      <c r="AD464" s="106">
        <f>IF(ISNA(MATCH($N464,'Overlap Study'!B$53:B$100,0)),0,1)</f>
        <v>0</v>
      </c>
      <c r="AH464" s="97"/>
      <c r="AI464" s="97"/>
      <c r="AJ464" s="97"/>
      <c r="AK464" s="97"/>
      <c r="AL464" s="97"/>
      <c r="AM464" s="97"/>
      <c r="AN464" s="97"/>
      <c r="AO464" s="97"/>
      <c r="AP464" s="97"/>
      <c r="AQ464" s="97"/>
      <c r="AR464" s="97"/>
      <c r="AS464" s="97"/>
      <c r="AT464" s="97"/>
      <c r="AU464" s="97"/>
      <c r="AV464" s="97"/>
      <c r="AW464" s="97"/>
      <c r="AX464" s="97"/>
      <c r="AY464" s="97"/>
    </row>
    <row r="465" spans="12:51" x14ac:dyDescent="0.2">
      <c r="L465" s="118">
        <f t="shared" si="18"/>
        <v>464</v>
      </c>
      <c r="N465" s="396">
        <v>563</v>
      </c>
      <c r="O465" s="210">
        <f>SUM(P465:Y465)</f>
        <v>0</v>
      </c>
      <c r="P465" s="97">
        <f>IF(ISNA(MATCH(N465,'Overlap Study'!DY$62:DY$174,0)),0,1)</f>
        <v>0</v>
      </c>
      <c r="Q465" s="97">
        <f>IF(ISNA(MATCH(N465,'Overlap Study'!DJ$62:DJ$157,0)),0,1)</f>
        <v>0</v>
      </c>
      <c r="R465" s="99">
        <f>IF(ISNA(MATCH(N465,'Overlap Study'!CU$62:CU$157,0)),0,1)</f>
        <v>0</v>
      </c>
      <c r="S465" s="99">
        <f>IF(ISNA(MATCH(N465,'Overlap Study'!CG$62:CG$157,0)),0,1)</f>
        <v>0</v>
      </c>
      <c r="T465" s="97">
        <f>IF(ISNA(MATCH(N465,'Overlap Study'!BU$62:BU$157,0)),0,1)</f>
        <v>0</v>
      </c>
      <c r="U465" s="97">
        <f>IF(ISNA(MATCH(N465,'Overlap Study'!BJ$62:BJ$157,0)),0,1)</f>
        <v>0</v>
      </c>
      <c r="V465" s="97">
        <f>IF(ISNA(MATCH($N465,'Overlap Study'!AZ$62:AZ$157,0)),0,1)</f>
        <v>0</v>
      </c>
      <c r="W465" s="97">
        <f>IF(ISNA(MATCH($N465,'Overlap Study'!AT$62:AT$157,0)),0,1)</f>
        <v>0</v>
      </c>
      <c r="X465" s="97">
        <f>IF(ISNA(MATCH($N465,'Overlap Study'!AN$62:AN$157,0)),0,1)</f>
        <v>0</v>
      </c>
      <c r="Y465" s="106">
        <f>IF(ISNA(MATCH($N465,'Overlap Study'!AH$62:AH$157,0)),0,1)</f>
        <v>0</v>
      </c>
      <c r="Z465" s="97">
        <f>IF(ISNA(MATCH($N465,'Overlap Study'!AB$62:AB$157,0)),0,1)</f>
        <v>1</v>
      </c>
      <c r="AA465" s="97">
        <f>IF(ISNA(MATCH($N465,'Overlap Study'!V$62:V$157,0)),0,1)</f>
        <v>0</v>
      </c>
      <c r="AB465" s="97">
        <f>IF(ISNA(MATCH($N465,'Overlap Study'!P$62:P$157,0)),0,1)</f>
        <v>0</v>
      </c>
      <c r="AC465" s="97">
        <f>IF(ISNA(MATCH($N465,'Overlap Study'!H$53:H$132,0)),0,1)</f>
        <v>0</v>
      </c>
      <c r="AD465" s="106">
        <f>IF(ISNA(MATCH($N465,'Overlap Study'!B$53:B$100,0)),0,1)</f>
        <v>0</v>
      </c>
      <c r="AH465" s="97"/>
      <c r="AI465" s="97"/>
      <c r="AJ465" s="97"/>
      <c r="AK465" s="97"/>
      <c r="AL465" s="97"/>
      <c r="AM465" s="97"/>
      <c r="AN465" s="97"/>
      <c r="AO465" s="97"/>
      <c r="AP465" s="97"/>
      <c r="AQ465" s="97"/>
      <c r="AR465" s="97"/>
      <c r="AS465" s="97"/>
      <c r="AT465" s="97"/>
      <c r="AU465" s="97"/>
      <c r="AV465" s="97"/>
      <c r="AW465" s="97"/>
      <c r="AX465" s="97"/>
      <c r="AY465" s="97"/>
    </row>
    <row r="466" spans="12:51" x14ac:dyDescent="0.2">
      <c r="L466" s="118">
        <f t="shared" si="18"/>
        <v>465</v>
      </c>
      <c r="N466" s="99">
        <v>571</v>
      </c>
      <c r="O466" s="210">
        <f>SUM(P466:Y466)</f>
        <v>0</v>
      </c>
      <c r="P466" s="97">
        <f>IF(ISNA(MATCH(N466,'Overlap Study'!DY$62:DY$174,0)),0,1)</f>
        <v>0</v>
      </c>
      <c r="Q466" s="97">
        <f>IF(ISNA(MATCH(N466,'Overlap Study'!DJ$62:DJ$157,0)),0,1)</f>
        <v>0</v>
      </c>
      <c r="R466" s="99">
        <f>IF(ISNA(MATCH(N466,'Overlap Study'!CU$62:CU$157,0)),0,1)</f>
        <v>0</v>
      </c>
      <c r="S466" s="99">
        <f>IF(ISNA(MATCH(N466,'Overlap Study'!CG$62:CG$157,0)),0,1)</f>
        <v>0</v>
      </c>
      <c r="T466" s="97">
        <f>IF(ISNA(MATCH(N466,'Overlap Study'!BU$62:BU$157,0)),0,1)</f>
        <v>0</v>
      </c>
      <c r="U466" s="97">
        <f>IF(ISNA(MATCH(N466,'Overlap Study'!BJ$62:BJ$157,0)),0,1)</f>
        <v>0</v>
      </c>
      <c r="V466" s="97">
        <f>IF(ISNA(MATCH($N466,'Overlap Study'!AZ$62:AZ$157,0)),0,1)</f>
        <v>0</v>
      </c>
      <c r="W466" s="97">
        <f>IF(ISNA(MATCH($N466,'Overlap Study'!AT$62:AT$157,0)),0,1)</f>
        <v>0</v>
      </c>
      <c r="X466" s="97">
        <f>IF(ISNA(MATCH($N466,'Overlap Study'!AN$62:AN$157,0)),0,1)</f>
        <v>0</v>
      </c>
      <c r="Y466" s="106">
        <f>IF(ISNA(MATCH($N466,'Overlap Study'!AH$62:AH$157,0)),0,1)</f>
        <v>0</v>
      </c>
      <c r="Z466" s="97">
        <f>IF(ISNA(MATCH($N466,'Overlap Study'!AB$62:AB$157,0)),0,1)</f>
        <v>1</v>
      </c>
      <c r="AA466" s="97">
        <f>IF(ISNA(MATCH($N466,'Overlap Study'!V$62:V$157,0)),0,1)</f>
        <v>1</v>
      </c>
      <c r="AB466" s="97">
        <f>IF(ISNA(MATCH($N466,'Overlap Study'!P$62:P$157,0)),0,1)</f>
        <v>0</v>
      </c>
      <c r="AC466" s="97">
        <f>IF(ISNA(MATCH($N466,'Overlap Study'!H$53:H$132,0)),0,1)</f>
        <v>0</v>
      </c>
      <c r="AD466" s="106">
        <f>IF(ISNA(MATCH($N466,'Overlap Study'!B$53:B$100,0)),0,1)</f>
        <v>0</v>
      </c>
      <c r="AH466" s="97"/>
      <c r="AI466" s="97"/>
      <c r="AJ466" s="97"/>
      <c r="AK466" s="97"/>
      <c r="AL466" s="97"/>
      <c r="AM466" s="97"/>
      <c r="AN466" s="97"/>
      <c r="AO466" s="97"/>
      <c r="AP466" s="97"/>
      <c r="AQ466" s="97"/>
      <c r="AR466" s="97"/>
      <c r="AS466" s="97"/>
      <c r="AT466" s="97"/>
      <c r="AU466" s="97"/>
      <c r="AV466" s="97"/>
      <c r="AW466" s="97"/>
      <c r="AX466" s="97"/>
      <c r="AY466" s="97"/>
    </row>
    <row r="467" spans="12:51" x14ac:dyDescent="0.2">
      <c r="L467" s="118">
        <f t="shared" si="18"/>
        <v>466</v>
      </c>
      <c r="N467" s="400">
        <v>587</v>
      </c>
      <c r="O467" s="210">
        <f>SUM(P467:Y467)</f>
        <v>0</v>
      </c>
      <c r="P467" s="97">
        <f>IF(ISNA(MATCH(N467,'Overlap Study'!DY$62:DY$174,0)),0,1)</f>
        <v>0</v>
      </c>
      <c r="Q467" s="97">
        <f>IF(ISNA(MATCH(N467,'Overlap Study'!DJ$62:DJ$157,0)),0,1)</f>
        <v>0</v>
      </c>
      <c r="R467" s="99">
        <f>IF(ISNA(MATCH(N467,'Overlap Study'!CU$62:CU$157,0)),0,1)</f>
        <v>0</v>
      </c>
      <c r="S467" s="99">
        <f>IF(ISNA(MATCH(N467,'Overlap Study'!CG$62:CG$157,0)),0,1)</f>
        <v>0</v>
      </c>
      <c r="T467" s="97">
        <f>IF(ISNA(MATCH(N467,'Overlap Study'!BU$62:BU$157,0)),0,1)</f>
        <v>0</v>
      </c>
      <c r="U467" s="97">
        <f>IF(ISNA(MATCH(N467,'Overlap Study'!BJ$62:BJ$157,0)),0,1)</f>
        <v>0</v>
      </c>
      <c r="V467" s="97">
        <f>IF(ISNA(MATCH($N467,'Overlap Study'!AZ$62:AZ$157,0)),0,1)</f>
        <v>0</v>
      </c>
      <c r="W467" s="97">
        <f>IF(ISNA(MATCH($N467,'Overlap Study'!AT$62:AT$157,0)),0,1)</f>
        <v>0</v>
      </c>
      <c r="X467" s="97">
        <f>IF(ISNA(MATCH($N467,'Overlap Study'!AN$62:AN$157,0)),0,1)</f>
        <v>0</v>
      </c>
      <c r="Y467" s="106">
        <f>IF(ISNA(MATCH($N467,'Overlap Study'!AH$62:AH$157,0)),0,1)</f>
        <v>0</v>
      </c>
      <c r="Z467" s="97">
        <f>IF(ISNA(MATCH($N467,'Overlap Study'!AB$62:AB$157,0)),0,1)</f>
        <v>0</v>
      </c>
      <c r="AA467" s="97">
        <f>IF(ISNA(MATCH($N467,'Overlap Study'!V$62:V$157,0)),0,1)</f>
        <v>1</v>
      </c>
      <c r="AB467" s="97">
        <f>IF(ISNA(MATCH($N467,'Overlap Study'!P$62:P$157,0)),0,1)</f>
        <v>0</v>
      </c>
      <c r="AC467" s="97">
        <f>IF(ISNA(MATCH($N467,'Overlap Study'!H$53:H$132,0)),0,1)</f>
        <v>0</v>
      </c>
      <c r="AD467" s="106">
        <f>IF(ISNA(MATCH($N467,'Overlap Study'!B$53:B$100,0)),0,1)</f>
        <v>0</v>
      </c>
      <c r="AH467" s="97"/>
      <c r="AI467" s="97"/>
      <c r="AJ467" s="97"/>
      <c r="AK467" s="97"/>
      <c r="AL467" s="97"/>
      <c r="AM467" s="97"/>
      <c r="AN467" s="97"/>
      <c r="AO467" s="97"/>
      <c r="AP467" s="97"/>
      <c r="AQ467" s="97"/>
      <c r="AR467" s="97"/>
      <c r="AS467" s="97"/>
      <c r="AT467" s="97"/>
      <c r="AU467" s="97"/>
      <c r="AV467" s="97"/>
      <c r="AW467" s="97"/>
      <c r="AX467" s="97"/>
      <c r="AY467" s="97"/>
    </row>
    <row r="468" spans="12:51" x14ac:dyDescent="0.2">
      <c r="L468" s="118">
        <f t="shared" si="18"/>
        <v>467</v>
      </c>
      <c r="N468" s="400">
        <v>618</v>
      </c>
      <c r="O468" s="210">
        <f>SUM(P468:Y468)</f>
        <v>0</v>
      </c>
      <c r="P468" s="97">
        <f>IF(ISNA(MATCH(N468,'Overlap Study'!DY$62:DY$174,0)),0,1)</f>
        <v>0</v>
      </c>
      <c r="Q468" s="97">
        <f>IF(ISNA(MATCH(N468,'Overlap Study'!DJ$62:DJ$157,0)),0,1)</f>
        <v>0</v>
      </c>
      <c r="R468" s="99">
        <f>IF(ISNA(MATCH(N468,'Overlap Study'!CU$62:CU$157,0)),0,1)</f>
        <v>0</v>
      </c>
      <c r="S468" s="99">
        <f>IF(ISNA(MATCH(N468,'Overlap Study'!CG$62:CG$157,0)),0,1)</f>
        <v>0</v>
      </c>
      <c r="T468" s="97">
        <f>IF(ISNA(MATCH(N468,'Overlap Study'!BU$62:BU$157,0)),0,1)</f>
        <v>0</v>
      </c>
      <c r="U468" s="97">
        <f>IF(ISNA(MATCH(N468,'Overlap Study'!BJ$62:BJ$157,0)),0,1)</f>
        <v>0</v>
      </c>
      <c r="V468" s="97">
        <f>IF(ISNA(MATCH($N468,'Overlap Study'!AZ$62:AZ$157,0)),0,1)</f>
        <v>0</v>
      </c>
      <c r="W468" s="97">
        <f>IF(ISNA(MATCH($N468,'Overlap Study'!AT$62:AT$157,0)),0,1)</f>
        <v>0</v>
      </c>
      <c r="X468" s="97">
        <f>IF(ISNA(MATCH($N468,'Overlap Study'!AN$62:AN$157,0)),0,1)</f>
        <v>0</v>
      </c>
      <c r="Y468" s="106">
        <f>IF(ISNA(MATCH($N468,'Overlap Study'!AH$62:AH$157,0)),0,1)</f>
        <v>0</v>
      </c>
      <c r="Z468" s="97">
        <f>IF(ISNA(MATCH($N468,'Overlap Study'!AB$62:AB$157,0)),0,1)</f>
        <v>0</v>
      </c>
      <c r="AA468" s="97">
        <f>IF(ISNA(MATCH($N468,'Overlap Study'!V$62:V$157,0)),0,1)</f>
        <v>1</v>
      </c>
      <c r="AB468" s="97">
        <f>IF(ISNA(MATCH($N468,'Overlap Study'!P$62:P$157,0)),0,1)</f>
        <v>0</v>
      </c>
      <c r="AC468" s="97">
        <f>IF(ISNA(MATCH($N468,'Overlap Study'!H$53:H$132,0)),0,1)</f>
        <v>0</v>
      </c>
      <c r="AD468" s="106">
        <f>IF(ISNA(MATCH($N468,'Overlap Study'!B$53:B$100,0)),0,1)</f>
        <v>0</v>
      </c>
      <c r="AH468" s="97"/>
      <c r="AI468" s="97"/>
      <c r="AJ468" s="97"/>
      <c r="AK468" s="97"/>
      <c r="AL468" s="97"/>
      <c r="AM468" s="97"/>
      <c r="AN468" s="97"/>
      <c r="AO468" s="97"/>
      <c r="AP468" s="97"/>
      <c r="AQ468" s="97"/>
      <c r="AR468" s="97"/>
      <c r="AS468" s="97"/>
      <c r="AT468" s="97"/>
      <c r="AU468" s="97"/>
      <c r="AV468" s="97"/>
      <c r="AW468" s="97"/>
      <c r="AX468" s="97"/>
      <c r="AY468" s="97"/>
    </row>
    <row r="469" spans="12:51" x14ac:dyDescent="0.2">
      <c r="L469" s="118">
        <f t="shared" si="18"/>
        <v>468</v>
      </c>
      <c r="N469" s="99">
        <v>638</v>
      </c>
      <c r="O469" s="210">
        <f>SUM(P469:Y469)</f>
        <v>0</v>
      </c>
      <c r="P469" s="97">
        <f>IF(ISNA(MATCH(N469,'Overlap Study'!DY$62:DY$174,0)),0,1)</f>
        <v>0</v>
      </c>
      <c r="Q469" s="97">
        <f>IF(ISNA(MATCH(N469,'Overlap Study'!DJ$62:DJ$157,0)),0,1)</f>
        <v>0</v>
      </c>
      <c r="R469" s="99">
        <f>IF(ISNA(MATCH(N469,'Overlap Study'!CU$62:CU$157,0)),0,1)</f>
        <v>0</v>
      </c>
      <c r="S469" s="99">
        <f>IF(ISNA(MATCH(N469,'Overlap Study'!CG$62:CG$157,0)),0,1)</f>
        <v>0</v>
      </c>
      <c r="T469" s="97">
        <f>IF(ISNA(MATCH(N469,'Overlap Study'!BU$62:BU$157,0)),0,1)</f>
        <v>0</v>
      </c>
      <c r="U469" s="97">
        <f>IF(ISNA(MATCH(N469,'Overlap Study'!BJ$62:BJ$157,0)),0,1)</f>
        <v>0</v>
      </c>
      <c r="V469" s="97">
        <f>IF(ISNA(MATCH($N469,'Overlap Study'!AZ$62:AZ$157,0)),0,1)</f>
        <v>0</v>
      </c>
      <c r="W469" s="97">
        <f>IF(ISNA(MATCH($N469,'Overlap Study'!AT$62:AT$157,0)),0,1)</f>
        <v>0</v>
      </c>
      <c r="X469" s="97">
        <f>IF(ISNA(MATCH($N469,'Overlap Study'!AN$62:AN$157,0)),0,1)</f>
        <v>0</v>
      </c>
      <c r="Y469" s="106">
        <f>IF(ISNA(MATCH($N469,'Overlap Study'!AH$62:AH$157,0)),0,1)</f>
        <v>0</v>
      </c>
      <c r="Z469" s="97">
        <f>IF(ISNA(MATCH($N469,'Overlap Study'!AB$62:AB$157,0)),0,1)</f>
        <v>0</v>
      </c>
      <c r="AA469" s="97">
        <f>IF(ISNA(MATCH($N469,'Overlap Study'!V$62:V$157,0)),0,1)</f>
        <v>1</v>
      </c>
      <c r="AB469" s="97">
        <f>IF(ISNA(MATCH($N469,'Overlap Study'!P$62:P$157,0)),0,1)</f>
        <v>0</v>
      </c>
      <c r="AC469" s="97">
        <f>IF(ISNA(MATCH($N469,'Overlap Study'!H$53:H$132,0)),0,1)</f>
        <v>0</v>
      </c>
      <c r="AD469" s="106">
        <f>IF(ISNA(MATCH($N469,'Overlap Study'!B$53:B$100,0)),0,1)</f>
        <v>0</v>
      </c>
      <c r="AH469" s="97"/>
      <c r="AI469" s="97"/>
      <c r="AJ469" s="97"/>
      <c r="AK469" s="97"/>
      <c r="AL469" s="97"/>
      <c r="AM469" s="97"/>
      <c r="AN469" s="97"/>
      <c r="AO469" s="97"/>
      <c r="AP469" s="97"/>
      <c r="AQ469" s="97"/>
      <c r="AR469" s="97"/>
      <c r="AS469" s="97"/>
      <c r="AT469" s="97"/>
      <c r="AU469" s="97"/>
      <c r="AV469" s="97"/>
      <c r="AW469" s="97"/>
      <c r="AX469" s="97"/>
      <c r="AY469" s="97"/>
    </row>
    <row r="470" spans="12:51" x14ac:dyDescent="0.2">
      <c r="L470" s="118">
        <f t="shared" si="18"/>
        <v>469</v>
      </c>
      <c r="N470">
        <v>643</v>
      </c>
      <c r="O470" s="210">
        <f>SUM(P470:Y470)</f>
        <v>0</v>
      </c>
      <c r="P470" s="97">
        <f>IF(ISNA(MATCH(N470,'Overlap Study'!DY$62:DY$174,0)),0,1)</f>
        <v>0</v>
      </c>
      <c r="Q470" s="97">
        <f>IF(ISNA(MATCH(N470,'Overlap Study'!DJ$62:DJ$157,0)),0,1)</f>
        <v>0</v>
      </c>
      <c r="R470" s="99">
        <f>IF(ISNA(MATCH(N470,'Overlap Study'!CU$62:CU$157,0)),0,1)</f>
        <v>0</v>
      </c>
      <c r="S470" s="99">
        <f>IF(ISNA(MATCH(N470,'Overlap Study'!CG$62:CG$157,0)),0,1)</f>
        <v>0</v>
      </c>
      <c r="T470" s="97">
        <f>IF(ISNA(MATCH(N470,'Overlap Study'!BU$62:BU$157,0)),0,1)</f>
        <v>0</v>
      </c>
      <c r="U470" s="97">
        <f>IF(ISNA(MATCH(N470,'Overlap Study'!BJ$62:BJ$157,0)),0,1)</f>
        <v>0</v>
      </c>
      <c r="V470" s="97">
        <f>IF(ISNA(MATCH($N470,'Overlap Study'!AZ$62:AZ$157,0)),0,1)</f>
        <v>0</v>
      </c>
      <c r="W470" s="97">
        <f>IF(ISNA(MATCH($N470,'Overlap Study'!AT$62:AT$157,0)),0,1)</f>
        <v>0</v>
      </c>
      <c r="X470" s="97">
        <f>IF(ISNA(MATCH($N470,'Overlap Study'!AN$62:AN$157,0)),0,1)</f>
        <v>0</v>
      </c>
      <c r="Y470" s="106">
        <f>IF(ISNA(MATCH($N470,'Overlap Study'!AH$62:AH$157,0)),0,1)</f>
        <v>0</v>
      </c>
      <c r="Z470" s="97">
        <f>IF(ISNA(MATCH($N470,'Overlap Study'!AB$62:AB$157,0)),0,1)</f>
        <v>0</v>
      </c>
      <c r="AA470" s="97">
        <f>IF(ISNA(MATCH($N470,'Overlap Study'!V$62:V$157,0)),0,1)</f>
        <v>0</v>
      </c>
      <c r="AB470" s="97">
        <f>IF(ISNA(MATCH($N470,'Overlap Study'!P$62:P$157,0)),0,1)</f>
        <v>1</v>
      </c>
      <c r="AC470" s="97">
        <f>IF(ISNA(MATCH($N470,'Overlap Study'!H$53:H$132,0)),0,1)</f>
        <v>0</v>
      </c>
      <c r="AD470" s="106">
        <f>IF(ISNA(MATCH($N470,'Overlap Study'!B$53:B$100,0)),0,1)</f>
        <v>0</v>
      </c>
      <c r="AH470" s="97"/>
      <c r="AI470" s="97"/>
      <c r="AJ470" s="97"/>
      <c r="AK470" s="97"/>
      <c r="AL470" s="97"/>
      <c r="AM470" s="97"/>
      <c r="AN470" s="97"/>
      <c r="AO470" s="97"/>
      <c r="AP470" s="97"/>
      <c r="AQ470" s="97"/>
      <c r="AR470" s="97"/>
      <c r="AS470" s="97"/>
      <c r="AT470" s="97"/>
      <c r="AU470" s="97"/>
      <c r="AV470" s="97"/>
      <c r="AW470" s="97"/>
      <c r="AX470" s="97"/>
      <c r="AY470" s="97"/>
    </row>
    <row r="471" spans="12:51" x14ac:dyDescent="0.2">
      <c r="L471" s="118">
        <f t="shared" si="18"/>
        <v>470</v>
      </c>
      <c r="N471" s="396">
        <v>647</v>
      </c>
      <c r="O471" s="210">
        <f>SUM(P471:Y471)</f>
        <v>0</v>
      </c>
      <c r="P471" s="97">
        <f>IF(ISNA(MATCH(N471,'Overlap Study'!DY$62:DY$174,0)),0,1)</f>
        <v>0</v>
      </c>
      <c r="Q471" s="97">
        <f>IF(ISNA(MATCH(N471,'Overlap Study'!DJ$62:DJ$157,0)),0,1)</f>
        <v>0</v>
      </c>
      <c r="R471" s="99">
        <f>IF(ISNA(MATCH(N471,'Overlap Study'!CU$62:CU$157,0)),0,1)</f>
        <v>0</v>
      </c>
      <c r="S471" s="99">
        <f>IF(ISNA(MATCH(N471,'Overlap Study'!CG$62:CG$157,0)),0,1)</f>
        <v>0</v>
      </c>
      <c r="T471" s="97">
        <f>IF(ISNA(MATCH(N471,'Overlap Study'!BU$62:BU$157,0)),0,1)</f>
        <v>0</v>
      </c>
      <c r="U471" s="97">
        <f>IF(ISNA(MATCH(N471,'Overlap Study'!BJ$62:BJ$157,0)),0,1)</f>
        <v>0</v>
      </c>
      <c r="V471" s="97">
        <f>IF(ISNA(MATCH($N471,'Overlap Study'!AZ$62:AZ$157,0)),0,1)</f>
        <v>0</v>
      </c>
      <c r="W471" s="97">
        <f>IF(ISNA(MATCH($N471,'Overlap Study'!AT$62:AT$157,0)),0,1)</f>
        <v>0</v>
      </c>
      <c r="X471" s="97">
        <f>IF(ISNA(MATCH($N471,'Overlap Study'!AN$62:AN$157,0)),0,1)</f>
        <v>0</v>
      </c>
      <c r="Y471" s="106">
        <f>IF(ISNA(MATCH($N471,'Overlap Study'!AH$62:AH$157,0)),0,1)</f>
        <v>0</v>
      </c>
      <c r="Z471" s="97">
        <f>IF(ISNA(MATCH($N471,'Overlap Study'!AB$62:AB$157,0)),0,1)</f>
        <v>1</v>
      </c>
      <c r="AA471" s="97">
        <f>IF(ISNA(MATCH($N471,'Overlap Study'!V$62:V$157,0)),0,1)</f>
        <v>1</v>
      </c>
      <c r="AB471" s="97">
        <f>IF(ISNA(MATCH($N471,'Overlap Study'!P$62:P$157,0)),0,1)</f>
        <v>0</v>
      </c>
      <c r="AC471" s="97">
        <f>IF(ISNA(MATCH($N471,'Overlap Study'!H$53:H$132,0)),0,1)</f>
        <v>0</v>
      </c>
      <c r="AD471" s="106">
        <f>IF(ISNA(MATCH($N471,'Overlap Study'!B$53:B$100,0)),0,1)</f>
        <v>0</v>
      </c>
      <c r="AH471" s="97"/>
      <c r="AI471" s="97"/>
      <c r="AJ471" s="97"/>
      <c r="AK471" s="97"/>
      <c r="AL471" s="97"/>
      <c r="AM471" s="97"/>
      <c r="AN471" s="97"/>
      <c r="AO471" s="97"/>
      <c r="AP471" s="97"/>
      <c r="AQ471" s="97"/>
      <c r="AR471" s="97"/>
      <c r="AS471" s="97"/>
      <c r="AT471" s="97"/>
      <c r="AU471" s="97"/>
      <c r="AV471" s="97"/>
      <c r="AW471" s="97"/>
      <c r="AX471" s="97"/>
      <c r="AY471" s="97"/>
    </row>
    <row r="472" spans="12:51" x14ac:dyDescent="0.2">
      <c r="L472" s="118">
        <f t="shared" si="18"/>
        <v>471</v>
      </c>
      <c r="N472" s="400">
        <v>648</v>
      </c>
      <c r="O472" s="210">
        <f>SUM(P472:Y472)</f>
        <v>0</v>
      </c>
      <c r="P472" s="97">
        <f>IF(ISNA(MATCH(N472,'Overlap Study'!DY$62:DY$174,0)),0,1)</f>
        <v>0</v>
      </c>
      <c r="Q472" s="97">
        <f>IF(ISNA(MATCH(N472,'Overlap Study'!DJ$62:DJ$157,0)),0,1)</f>
        <v>0</v>
      </c>
      <c r="R472" s="99">
        <f>IF(ISNA(MATCH(N472,'Overlap Study'!CU$62:CU$157,0)),0,1)</f>
        <v>0</v>
      </c>
      <c r="S472" s="99">
        <f>IF(ISNA(MATCH(N472,'Overlap Study'!CG$62:CG$157,0)),0,1)</f>
        <v>0</v>
      </c>
      <c r="T472" s="97">
        <f>IF(ISNA(MATCH(N472,'Overlap Study'!BU$62:BU$157,0)),0,1)</f>
        <v>0</v>
      </c>
      <c r="U472" s="97">
        <f>IF(ISNA(MATCH(N472,'Overlap Study'!BJ$62:BJ$157,0)),0,1)</f>
        <v>0</v>
      </c>
      <c r="V472" s="97">
        <f>IF(ISNA(MATCH($N472,'Overlap Study'!AZ$62:AZ$157,0)),0,1)</f>
        <v>0</v>
      </c>
      <c r="W472" s="97">
        <f>IF(ISNA(MATCH($N472,'Overlap Study'!AT$62:AT$157,0)),0,1)</f>
        <v>0</v>
      </c>
      <c r="X472" s="97">
        <f>IF(ISNA(MATCH($N472,'Overlap Study'!AN$62:AN$157,0)),0,1)</f>
        <v>0</v>
      </c>
      <c r="Y472" s="106">
        <f>IF(ISNA(MATCH($N472,'Overlap Study'!AH$62:AH$157,0)),0,1)</f>
        <v>0</v>
      </c>
      <c r="Z472" s="97">
        <f>IF(ISNA(MATCH($N472,'Overlap Study'!AB$62:AB$157,0)),0,1)</f>
        <v>1</v>
      </c>
      <c r="AA472" s="97">
        <f>IF(ISNA(MATCH($N472,'Overlap Study'!V$62:V$157,0)),0,1)</f>
        <v>0</v>
      </c>
      <c r="AB472" s="97">
        <f>IF(ISNA(MATCH($N472,'Overlap Study'!P$62:P$157,0)),0,1)</f>
        <v>0</v>
      </c>
      <c r="AC472" s="97">
        <f>IF(ISNA(MATCH($N472,'Overlap Study'!H$53:H$132,0)),0,1)</f>
        <v>0</v>
      </c>
      <c r="AD472" s="106">
        <f>IF(ISNA(MATCH($N472,'Overlap Study'!B$53:B$100,0)),0,1)</f>
        <v>0</v>
      </c>
      <c r="AH472" s="97"/>
      <c r="AI472" s="97"/>
      <c r="AJ472" s="97"/>
      <c r="AK472" s="97"/>
      <c r="AL472" s="97"/>
      <c r="AM472" s="97"/>
      <c r="AN472" s="97"/>
      <c r="AO472" s="97"/>
      <c r="AP472" s="97"/>
      <c r="AQ472" s="97"/>
      <c r="AR472" s="97"/>
      <c r="AS472" s="97"/>
      <c r="AT472" s="97"/>
      <c r="AU472" s="97"/>
      <c r="AV472" s="97"/>
      <c r="AW472" s="97"/>
      <c r="AX472" s="97"/>
      <c r="AY472" s="97"/>
    </row>
    <row r="473" spans="12:51" x14ac:dyDescent="0.2">
      <c r="L473" s="118">
        <f t="shared" si="18"/>
        <v>472</v>
      </c>
      <c r="N473" s="468">
        <v>650</v>
      </c>
      <c r="O473" s="210">
        <f>SUM(P473:Y473)</f>
        <v>0</v>
      </c>
      <c r="P473" s="97">
        <f>IF(ISNA(MATCH(N473,'Overlap Study'!DY$62:DY$174,0)),0,1)</f>
        <v>0</v>
      </c>
      <c r="Q473" s="97">
        <f>IF(ISNA(MATCH(N473,'Overlap Study'!DJ$62:DJ$157,0)),0,1)</f>
        <v>0</v>
      </c>
      <c r="R473" s="99">
        <f>IF(ISNA(MATCH(N473,'Overlap Study'!CU$62:CU$157,0)),0,1)</f>
        <v>0</v>
      </c>
      <c r="S473" s="99">
        <f>IF(ISNA(MATCH(N473,'Overlap Study'!CG$62:CG$157,0)),0,1)</f>
        <v>0</v>
      </c>
      <c r="T473" s="97">
        <f>IF(ISNA(MATCH(N473,'Overlap Study'!BU$62:BU$157,0)),0,1)</f>
        <v>0</v>
      </c>
      <c r="U473" s="97">
        <f>IF(ISNA(MATCH(N473,'Overlap Study'!BJ$62:BJ$157,0)),0,1)</f>
        <v>0</v>
      </c>
      <c r="V473" s="97">
        <f>IF(ISNA(MATCH($N473,'Overlap Study'!AZ$62:AZ$157,0)),0,1)</f>
        <v>0</v>
      </c>
      <c r="W473" s="97">
        <f>IF(ISNA(MATCH($N473,'Overlap Study'!AT$62:AT$157,0)),0,1)</f>
        <v>0</v>
      </c>
      <c r="X473" s="97">
        <f>IF(ISNA(MATCH($N473,'Overlap Study'!AN$62:AN$157,0)),0,1)</f>
        <v>0</v>
      </c>
      <c r="Y473" s="106">
        <f>IF(ISNA(MATCH($N473,'Overlap Study'!AH$62:AH$157,0)),0,1)</f>
        <v>0</v>
      </c>
      <c r="Z473" s="97">
        <f>IF(ISNA(MATCH($N473,'Overlap Study'!AB$62:AB$157,0)),0,1)</f>
        <v>0</v>
      </c>
      <c r="AA473" s="97">
        <f>IF(ISNA(MATCH($N473,'Overlap Study'!V$62:V$157,0)),0,1)</f>
        <v>1</v>
      </c>
      <c r="AB473" s="97">
        <f>IF(ISNA(MATCH($N473,'Overlap Study'!P$62:P$157,0)),0,1)</f>
        <v>0</v>
      </c>
      <c r="AC473" s="97">
        <f>IF(ISNA(MATCH($N473,'Overlap Study'!H$53:H$132,0)),0,1)</f>
        <v>0</v>
      </c>
      <c r="AD473" s="106">
        <f>IF(ISNA(MATCH($N473,'Overlap Study'!B$53:B$100,0)),0,1)</f>
        <v>0</v>
      </c>
      <c r="AH473" s="97"/>
      <c r="AI473" s="97"/>
      <c r="AJ473" s="97"/>
      <c r="AK473" s="97"/>
      <c r="AL473" s="97"/>
      <c r="AM473" s="97"/>
      <c r="AN473" s="97"/>
      <c r="AO473" s="97"/>
      <c r="AP473" s="97"/>
      <c r="AQ473" s="97"/>
      <c r="AR473" s="97"/>
      <c r="AS473" s="97"/>
      <c r="AT473" s="97"/>
      <c r="AU473" s="97"/>
      <c r="AV473" s="97"/>
      <c r="AW473" s="97"/>
      <c r="AX473" s="97"/>
      <c r="AY473" s="97"/>
    </row>
    <row r="474" spans="12:51" x14ac:dyDescent="0.2">
      <c r="L474" s="118">
        <f t="shared" si="18"/>
        <v>473</v>
      </c>
      <c r="N474" s="400">
        <v>651</v>
      </c>
      <c r="O474" s="210">
        <f>SUM(P474:Y474)</f>
        <v>0</v>
      </c>
      <c r="P474" s="97">
        <f>IF(ISNA(MATCH(N474,'Overlap Study'!DY$62:DY$174,0)),0,1)</f>
        <v>0</v>
      </c>
      <c r="Q474" s="97">
        <f>IF(ISNA(MATCH(N474,'Overlap Study'!DJ$62:DJ$157,0)),0,1)</f>
        <v>0</v>
      </c>
      <c r="R474" s="99">
        <f>IF(ISNA(MATCH(N474,'Overlap Study'!CU$62:CU$157,0)),0,1)</f>
        <v>0</v>
      </c>
      <c r="S474" s="99">
        <f>IF(ISNA(MATCH(N474,'Overlap Study'!CG$62:CG$157,0)),0,1)</f>
        <v>0</v>
      </c>
      <c r="T474" s="97">
        <f>IF(ISNA(MATCH(N474,'Overlap Study'!BU$62:BU$157,0)),0,1)</f>
        <v>0</v>
      </c>
      <c r="U474" s="97">
        <f>IF(ISNA(MATCH(N474,'Overlap Study'!BJ$62:BJ$157,0)),0,1)</f>
        <v>0</v>
      </c>
      <c r="V474" s="97">
        <f>IF(ISNA(MATCH($N474,'Overlap Study'!AZ$62:AZ$157,0)),0,1)</f>
        <v>0</v>
      </c>
      <c r="W474" s="97">
        <f>IF(ISNA(MATCH($N474,'Overlap Study'!AT$62:AT$157,0)),0,1)</f>
        <v>0</v>
      </c>
      <c r="X474" s="97">
        <f>IF(ISNA(MATCH($N474,'Overlap Study'!AN$62:AN$157,0)),0,1)</f>
        <v>0</v>
      </c>
      <c r="Y474" s="106">
        <f>IF(ISNA(MATCH($N474,'Overlap Study'!AH$62:AH$157,0)),0,1)</f>
        <v>0</v>
      </c>
      <c r="Z474" s="97">
        <f>IF(ISNA(MATCH($N474,'Overlap Study'!AB$62:AB$157,0)),0,1)</f>
        <v>0</v>
      </c>
      <c r="AA474" s="97">
        <f>IF(ISNA(MATCH($N474,'Overlap Study'!V$62:V$157,0)),0,1)</f>
        <v>1</v>
      </c>
      <c r="AB474" s="97">
        <f>IF(ISNA(MATCH($N474,'Overlap Study'!P$62:P$157,0)),0,1)</f>
        <v>0</v>
      </c>
      <c r="AC474" s="97">
        <f>IF(ISNA(MATCH($N474,'Overlap Study'!H$53:H$132,0)),0,1)</f>
        <v>0</v>
      </c>
      <c r="AD474" s="106">
        <f>IF(ISNA(MATCH($N474,'Overlap Study'!B$53:B$100,0)),0,1)</f>
        <v>0</v>
      </c>
      <c r="AH474" s="97"/>
      <c r="AI474" s="97"/>
      <c r="AJ474" s="97"/>
      <c r="AK474" s="97"/>
      <c r="AL474" s="97"/>
      <c r="AM474" s="97"/>
      <c r="AN474" s="97"/>
      <c r="AO474" s="97"/>
      <c r="AP474" s="97"/>
      <c r="AQ474" s="97"/>
      <c r="AR474" s="97"/>
      <c r="AS474" s="97"/>
      <c r="AT474" s="97"/>
      <c r="AU474" s="97"/>
      <c r="AV474" s="97"/>
      <c r="AW474" s="97"/>
      <c r="AX474" s="97"/>
      <c r="AY474" s="97"/>
    </row>
    <row r="475" spans="12:51" x14ac:dyDescent="0.2">
      <c r="L475" s="118">
        <f t="shared" si="18"/>
        <v>474</v>
      </c>
      <c r="N475" s="400">
        <v>662</v>
      </c>
      <c r="O475" s="210">
        <f>SUM(P475:Y475)</f>
        <v>0</v>
      </c>
      <c r="P475" s="97">
        <f>IF(ISNA(MATCH(N475,'Overlap Study'!DY$62:DY$174,0)),0,1)</f>
        <v>0</v>
      </c>
      <c r="Q475" s="97">
        <f>IF(ISNA(MATCH(N475,'Overlap Study'!DJ$62:DJ$157,0)),0,1)</f>
        <v>0</v>
      </c>
      <c r="R475" s="99">
        <f>IF(ISNA(MATCH(N475,'Overlap Study'!CU$62:CU$157,0)),0,1)</f>
        <v>0</v>
      </c>
      <c r="S475" s="99">
        <f>IF(ISNA(MATCH(N475,'Overlap Study'!CG$62:CG$157,0)),0,1)</f>
        <v>0</v>
      </c>
      <c r="T475" s="97">
        <f>IF(ISNA(MATCH(N475,'Overlap Study'!BU$62:BU$157,0)),0,1)</f>
        <v>0</v>
      </c>
      <c r="U475" s="97">
        <f>IF(ISNA(MATCH(N475,'Overlap Study'!BJ$62:BJ$157,0)),0,1)</f>
        <v>0</v>
      </c>
      <c r="V475" s="97">
        <f>IF(ISNA(MATCH($N475,'Overlap Study'!AZ$62:AZ$157,0)),0,1)</f>
        <v>0</v>
      </c>
      <c r="W475" s="97">
        <f>IF(ISNA(MATCH($N475,'Overlap Study'!AT$62:AT$157,0)),0,1)</f>
        <v>0</v>
      </c>
      <c r="X475" s="97">
        <f>IF(ISNA(MATCH($N475,'Overlap Study'!AN$62:AN$157,0)),0,1)</f>
        <v>0</v>
      </c>
      <c r="Y475" s="106">
        <f>IF(ISNA(MATCH($N475,'Overlap Study'!AH$62:AH$157,0)),0,1)</f>
        <v>0</v>
      </c>
      <c r="Z475" s="97">
        <f>IF(ISNA(MATCH($N475,'Overlap Study'!AB$62:AB$157,0)),0,1)</f>
        <v>1</v>
      </c>
      <c r="AA475" s="97">
        <f>IF(ISNA(MATCH($N475,'Overlap Study'!V$62:V$157,0)),0,1)</f>
        <v>0</v>
      </c>
      <c r="AB475" s="97">
        <f>IF(ISNA(MATCH($N475,'Overlap Study'!P$62:P$157,0)),0,1)</f>
        <v>1</v>
      </c>
      <c r="AC475" s="97">
        <f>IF(ISNA(MATCH($N475,'Overlap Study'!H$53:H$132,0)),0,1)</f>
        <v>0</v>
      </c>
      <c r="AD475" s="106">
        <f>IF(ISNA(MATCH($N475,'Overlap Study'!B$53:B$100,0)),0,1)</f>
        <v>0</v>
      </c>
      <c r="AH475" s="97"/>
      <c r="AI475" s="97"/>
      <c r="AJ475" s="97"/>
      <c r="AK475" s="97"/>
      <c r="AL475" s="97"/>
      <c r="AM475" s="97"/>
      <c r="AN475" s="97"/>
      <c r="AO475" s="97"/>
      <c r="AP475" s="97"/>
      <c r="AQ475" s="97"/>
      <c r="AR475" s="97"/>
      <c r="AS475" s="97"/>
      <c r="AT475" s="97"/>
      <c r="AU475" s="97"/>
      <c r="AV475" s="97"/>
      <c r="AW475" s="97"/>
      <c r="AX475" s="97"/>
      <c r="AY475" s="97"/>
    </row>
    <row r="476" spans="12:51" x14ac:dyDescent="0.2">
      <c r="L476" s="118">
        <f t="shared" si="18"/>
        <v>475</v>
      </c>
      <c r="N476" s="99">
        <v>665</v>
      </c>
      <c r="O476" s="210">
        <f>SUM(P476:Y476)</f>
        <v>0</v>
      </c>
      <c r="P476" s="97">
        <f>IF(ISNA(MATCH(N476,'Overlap Study'!DY$62:DY$174,0)),0,1)</f>
        <v>0</v>
      </c>
      <c r="Q476" s="97">
        <f>IF(ISNA(MATCH(N476,'Overlap Study'!DJ$62:DJ$157,0)),0,1)</f>
        <v>0</v>
      </c>
      <c r="R476" s="99">
        <f>IF(ISNA(MATCH(N476,'Overlap Study'!CU$62:CU$157,0)),0,1)</f>
        <v>0</v>
      </c>
      <c r="S476" s="99">
        <f>IF(ISNA(MATCH(N476,'Overlap Study'!CG$62:CG$157,0)),0,1)</f>
        <v>0</v>
      </c>
      <c r="T476" s="97">
        <f>IF(ISNA(MATCH(N476,'Overlap Study'!BU$62:BU$157,0)),0,1)</f>
        <v>0</v>
      </c>
      <c r="U476" s="97">
        <f>IF(ISNA(MATCH(N476,'Overlap Study'!BJ$62:BJ$157,0)),0,1)</f>
        <v>0</v>
      </c>
      <c r="V476" s="97">
        <f>IF(ISNA(MATCH($N476,'Overlap Study'!AZ$62:AZ$157,0)),0,1)</f>
        <v>0</v>
      </c>
      <c r="W476" s="97">
        <f>IF(ISNA(MATCH($N476,'Overlap Study'!AT$62:AT$157,0)),0,1)</f>
        <v>0</v>
      </c>
      <c r="X476" s="97">
        <f>IF(ISNA(MATCH($N476,'Overlap Study'!AN$62:AN$157,0)),0,1)</f>
        <v>0</v>
      </c>
      <c r="Y476" s="106">
        <f>IF(ISNA(MATCH($N476,'Overlap Study'!AH$62:AH$157,0)),0,1)</f>
        <v>0</v>
      </c>
      <c r="Z476" s="97">
        <f>IF(ISNA(MATCH($N476,'Overlap Study'!AB$62:AB$157,0)),0,1)</f>
        <v>0</v>
      </c>
      <c r="AA476" s="97">
        <f>IF(ISNA(MATCH($N476,'Overlap Study'!V$62:V$157,0)),0,1)</f>
        <v>1</v>
      </c>
      <c r="AB476" s="97">
        <f>IF(ISNA(MATCH($N476,'Overlap Study'!P$62:P$157,0)),0,1)</f>
        <v>0</v>
      </c>
      <c r="AC476" s="97">
        <f>IF(ISNA(MATCH($N476,'Overlap Study'!H$53:H$132,0)),0,1)</f>
        <v>0</v>
      </c>
      <c r="AD476" s="106">
        <f>IF(ISNA(MATCH($N476,'Overlap Study'!B$53:B$100,0)),0,1)</f>
        <v>0</v>
      </c>
      <c r="AH476" s="97"/>
      <c r="AI476" s="97"/>
      <c r="AJ476" s="97"/>
      <c r="AK476" s="97"/>
      <c r="AL476" s="97"/>
      <c r="AM476" s="97"/>
      <c r="AN476" s="97"/>
      <c r="AO476" s="97"/>
      <c r="AP476" s="97"/>
      <c r="AQ476" s="97"/>
      <c r="AR476" s="97"/>
      <c r="AS476" s="97"/>
      <c r="AT476" s="97"/>
      <c r="AU476" s="97"/>
      <c r="AV476" s="97"/>
      <c r="AW476" s="97"/>
      <c r="AX476" s="97"/>
      <c r="AY476" s="97"/>
    </row>
    <row r="477" spans="12:51" x14ac:dyDescent="0.2">
      <c r="L477" s="118">
        <f t="shared" si="18"/>
        <v>476</v>
      </c>
      <c r="N477" s="99">
        <v>782</v>
      </c>
      <c r="O477" s="210">
        <f>SUM(P477:Y477)</f>
        <v>0</v>
      </c>
      <c r="P477" s="97">
        <f>IF(ISNA(MATCH(N477,'Overlap Study'!DY$62:DY$174,0)),0,1)</f>
        <v>0</v>
      </c>
      <c r="Q477" s="97">
        <f>IF(ISNA(MATCH(N477,'Overlap Study'!DJ$62:DJ$157,0)),0,1)</f>
        <v>0</v>
      </c>
      <c r="R477" s="99">
        <f>IF(ISNA(MATCH(N477,'Overlap Study'!CU$62:CU$157,0)),0,1)</f>
        <v>0</v>
      </c>
      <c r="S477" s="99">
        <f>IF(ISNA(MATCH(N477,'Overlap Study'!CG$62:CG$157,0)),0,1)</f>
        <v>0</v>
      </c>
      <c r="T477" s="97">
        <f>IF(ISNA(MATCH(N477,'Overlap Study'!BU$62:BU$157,0)),0,1)</f>
        <v>0</v>
      </c>
      <c r="U477" s="97">
        <f>IF(ISNA(MATCH(N477,'Overlap Study'!BJ$62:BJ$157,0)),0,1)</f>
        <v>0</v>
      </c>
      <c r="V477" s="97">
        <f>IF(ISNA(MATCH($N477,'Overlap Study'!AZ$62:AZ$157,0)),0,1)</f>
        <v>0</v>
      </c>
      <c r="W477" s="97">
        <f>IF(ISNA(MATCH($N477,'Overlap Study'!AT$62:AT$157,0)),0,1)</f>
        <v>0</v>
      </c>
      <c r="X477" s="97">
        <f>IF(ISNA(MATCH($N477,'Overlap Study'!AN$62:AN$157,0)),0,1)</f>
        <v>0</v>
      </c>
      <c r="Y477" s="106">
        <f>IF(ISNA(MATCH($N477,'Overlap Study'!AH$62:AH$157,0)),0,1)</f>
        <v>0</v>
      </c>
      <c r="Z477" s="97">
        <f>IF(ISNA(MATCH($N477,'Overlap Study'!AB$62:AB$157,0)),0,1)</f>
        <v>1</v>
      </c>
      <c r="AA477" s="97">
        <f>IF(ISNA(MATCH($N477,'Overlap Study'!V$62:V$157,0)),0,1)</f>
        <v>1</v>
      </c>
      <c r="AB477" s="97">
        <f>IF(ISNA(MATCH($N477,'Overlap Study'!P$62:P$157,0)),0,1)</f>
        <v>0</v>
      </c>
      <c r="AC477" s="97">
        <f>IF(ISNA(MATCH($N477,'Overlap Study'!H$53:H$132,0)),0,1)</f>
        <v>0</v>
      </c>
      <c r="AD477" s="106">
        <f>IF(ISNA(MATCH($N477,'Overlap Study'!B$53:B$100,0)),0,1)</f>
        <v>0</v>
      </c>
      <c r="AH477" s="97"/>
      <c r="AI477" s="97"/>
      <c r="AJ477" s="97"/>
      <c r="AK477" s="97"/>
      <c r="AL477" s="97"/>
      <c r="AM477" s="97"/>
      <c r="AN477" s="97"/>
      <c r="AO477" s="97"/>
      <c r="AP477" s="97"/>
      <c r="AQ477" s="97"/>
      <c r="AR477" s="97"/>
      <c r="AS477" s="97"/>
      <c r="AT477" s="97"/>
      <c r="AU477" s="97"/>
      <c r="AV477" s="97"/>
      <c r="AW477" s="97"/>
      <c r="AX477" s="97"/>
      <c r="AY477" s="97"/>
    </row>
    <row r="478" spans="12:51" x14ac:dyDescent="0.2">
      <c r="L478" s="118">
        <f t="shared" si="18"/>
        <v>477</v>
      </c>
      <c r="N478">
        <v>814</v>
      </c>
      <c r="O478" s="210">
        <f>SUM(P478:Y478)</f>
        <v>0</v>
      </c>
      <c r="P478" s="97">
        <f>IF(ISNA(MATCH(N478,'Overlap Study'!DY$62:DY$174,0)),0,1)</f>
        <v>0</v>
      </c>
      <c r="Q478" s="97">
        <f>IF(ISNA(MATCH(N478,'Overlap Study'!DJ$62:DJ$157,0)),0,1)</f>
        <v>0</v>
      </c>
      <c r="R478" s="99">
        <f>IF(ISNA(MATCH(N478,'Overlap Study'!CU$62:CU$157,0)),0,1)</f>
        <v>0</v>
      </c>
      <c r="S478" s="99">
        <f>IF(ISNA(MATCH(N478,'Overlap Study'!CG$62:CG$157,0)),0,1)</f>
        <v>0</v>
      </c>
      <c r="T478" s="97">
        <f>IF(ISNA(MATCH(N478,'Overlap Study'!BU$62:BU$157,0)),0,1)</f>
        <v>0</v>
      </c>
      <c r="U478" s="97">
        <f>IF(ISNA(MATCH(N478,'Overlap Study'!BJ$62:BJ$157,0)),0,1)</f>
        <v>0</v>
      </c>
      <c r="V478" s="97">
        <f>IF(ISNA(MATCH($N478,'Overlap Study'!AZ$62:AZ$157,0)),0,1)</f>
        <v>0</v>
      </c>
      <c r="W478" s="97">
        <f>IF(ISNA(MATCH($N478,'Overlap Study'!AT$62:AT$157,0)),0,1)</f>
        <v>0</v>
      </c>
      <c r="X478" s="97">
        <f>IF(ISNA(MATCH($N478,'Overlap Study'!AN$62:AN$157,0)),0,1)</f>
        <v>0</v>
      </c>
      <c r="Y478" s="106">
        <f>IF(ISNA(MATCH($N478,'Overlap Study'!AH$62:AH$157,0)),0,1)</f>
        <v>0</v>
      </c>
      <c r="Z478" s="97">
        <f>IF(ISNA(MATCH($N478,'Overlap Study'!AB$62:AB$157,0)),0,1)</f>
        <v>0</v>
      </c>
      <c r="AA478" s="97">
        <f>IF(ISNA(MATCH($N478,'Overlap Study'!V$62:V$157,0)),0,1)</f>
        <v>0</v>
      </c>
      <c r="AB478" s="97">
        <f>IF(ISNA(MATCH($N478,'Overlap Study'!P$62:P$157,0)),0,1)</f>
        <v>1</v>
      </c>
      <c r="AC478" s="97">
        <f>IF(ISNA(MATCH($N478,'Overlap Study'!H$53:H$132,0)),0,1)</f>
        <v>0</v>
      </c>
      <c r="AD478" s="106">
        <f>IF(ISNA(MATCH($N478,'Overlap Study'!B$53:B$100,0)),0,1)</f>
        <v>0</v>
      </c>
      <c r="AH478" s="97"/>
      <c r="AI478" s="97"/>
      <c r="AJ478" s="97"/>
      <c r="AK478" s="97"/>
      <c r="AL478" s="97"/>
      <c r="AM478" s="97"/>
      <c r="AN478" s="97"/>
      <c r="AO478" s="97"/>
      <c r="AP478" s="97"/>
      <c r="AQ478" s="97"/>
      <c r="AR478" s="97"/>
      <c r="AS478" s="97"/>
      <c r="AT478" s="97"/>
      <c r="AU478" s="97"/>
      <c r="AV478" s="97"/>
      <c r="AW478" s="97"/>
      <c r="AX478" s="97"/>
    </row>
    <row r="479" spans="12:51" x14ac:dyDescent="0.2">
      <c r="L479" s="118">
        <f t="shared" si="18"/>
        <v>478</v>
      </c>
      <c r="N479" s="99">
        <v>818</v>
      </c>
      <c r="O479" s="210">
        <f>SUM(P479:Y479)</f>
        <v>0</v>
      </c>
      <c r="P479" s="97">
        <f>IF(ISNA(MATCH(N479,'Overlap Study'!DY$62:DY$174,0)),0,1)</f>
        <v>0</v>
      </c>
      <c r="Q479" s="97">
        <f>IF(ISNA(MATCH(N479,'Overlap Study'!DJ$62:DJ$157,0)),0,1)</f>
        <v>0</v>
      </c>
      <c r="R479" s="99">
        <f>IF(ISNA(MATCH(N479,'Overlap Study'!CU$62:CU$157,0)),0,1)</f>
        <v>0</v>
      </c>
      <c r="S479" s="99">
        <f>IF(ISNA(MATCH(N479,'Overlap Study'!CG$62:CG$157,0)),0,1)</f>
        <v>0</v>
      </c>
      <c r="T479" s="97">
        <f>IF(ISNA(MATCH(N479,'Overlap Study'!BU$62:BU$157,0)),0,1)</f>
        <v>0</v>
      </c>
      <c r="U479" s="97">
        <f>IF(ISNA(MATCH(N479,'Overlap Study'!BJ$62:BJ$157,0)),0,1)</f>
        <v>0</v>
      </c>
      <c r="V479" s="97">
        <f>IF(ISNA(MATCH($N479,'Overlap Study'!AZ$62:AZ$157,0)),0,1)</f>
        <v>0</v>
      </c>
      <c r="W479" s="97">
        <f>IF(ISNA(MATCH($N479,'Overlap Study'!AT$62:AT$157,0)),0,1)</f>
        <v>0</v>
      </c>
      <c r="X479" s="97">
        <f>IF(ISNA(MATCH($N479,'Overlap Study'!AN$62:AN$157,0)),0,1)</f>
        <v>0</v>
      </c>
      <c r="Y479" s="106">
        <f>IF(ISNA(MATCH($N479,'Overlap Study'!AH$62:AH$157,0)),0,1)</f>
        <v>0</v>
      </c>
      <c r="Z479" s="97">
        <f>IF(ISNA(MATCH($N479,'Overlap Study'!AB$62:AB$157,0)),0,1)</f>
        <v>0</v>
      </c>
      <c r="AA479" s="97">
        <f>IF(ISNA(MATCH($N479,'Overlap Study'!V$62:V$157,0)),0,1)</f>
        <v>1</v>
      </c>
      <c r="AB479" s="97">
        <f>IF(ISNA(MATCH($N479,'Overlap Study'!P$62:P$157,0)),0,1)</f>
        <v>1</v>
      </c>
      <c r="AC479" s="97">
        <f>IF(ISNA(MATCH($N479,'Overlap Study'!H$53:H$132,0)),0,1)</f>
        <v>0</v>
      </c>
      <c r="AD479" s="106">
        <f>IF(ISNA(MATCH($N479,'Overlap Study'!B$53:B$100,0)),0,1)</f>
        <v>0</v>
      </c>
      <c r="AH479" s="97"/>
      <c r="AI479" s="97"/>
      <c r="AJ479" s="97"/>
      <c r="AK479" s="97"/>
      <c r="AL479" s="97"/>
      <c r="AM479" s="97"/>
      <c r="AN479" s="97"/>
      <c r="AO479" s="97"/>
      <c r="AP479" s="97"/>
      <c r="AQ479" s="97"/>
      <c r="AR479" s="97"/>
      <c r="AS479" s="97"/>
      <c r="AT479" s="97"/>
      <c r="AU479" s="97"/>
      <c r="AV479" s="97"/>
      <c r="AW479" s="97"/>
      <c r="AX479" s="97"/>
    </row>
    <row r="480" spans="12:51" x14ac:dyDescent="0.2">
      <c r="L480" s="118">
        <f t="shared" si="18"/>
        <v>479</v>
      </c>
      <c r="N480">
        <v>824</v>
      </c>
      <c r="O480" s="210">
        <f>SUM(P480:Y480)</f>
        <v>0</v>
      </c>
      <c r="P480" s="97">
        <f>IF(ISNA(MATCH(N480,'Overlap Study'!DY$62:DY$174,0)),0,1)</f>
        <v>0</v>
      </c>
      <c r="Q480" s="97">
        <f>IF(ISNA(MATCH(N480,'Overlap Study'!DJ$62:DJ$157,0)),0,1)</f>
        <v>0</v>
      </c>
      <c r="R480" s="99">
        <f>IF(ISNA(MATCH(N480,'Overlap Study'!CU$62:CU$157,0)),0,1)</f>
        <v>0</v>
      </c>
      <c r="S480" s="99">
        <f>IF(ISNA(MATCH(N480,'Overlap Study'!CG$62:CG$157,0)),0,1)</f>
        <v>0</v>
      </c>
      <c r="T480" s="97">
        <f>IF(ISNA(MATCH(N480,'Overlap Study'!BU$62:BU$157,0)),0,1)</f>
        <v>0</v>
      </c>
      <c r="U480" s="97">
        <f>IF(ISNA(MATCH(N480,'Overlap Study'!BJ$62:BJ$157,0)),0,1)</f>
        <v>0</v>
      </c>
      <c r="V480" s="97">
        <f>IF(ISNA(MATCH($N480,'Overlap Study'!AZ$62:AZ$157,0)),0,1)</f>
        <v>0</v>
      </c>
      <c r="W480" s="97">
        <f>IF(ISNA(MATCH($N480,'Overlap Study'!AT$62:AT$157,0)),0,1)</f>
        <v>0</v>
      </c>
      <c r="X480" s="97">
        <f>IF(ISNA(MATCH($N480,'Overlap Study'!AN$62:AN$157,0)),0,1)</f>
        <v>0</v>
      </c>
      <c r="Y480" s="106">
        <f>IF(ISNA(MATCH($N480,'Overlap Study'!AH$62:AH$157,0)),0,1)</f>
        <v>0</v>
      </c>
      <c r="Z480" s="97">
        <f>IF(ISNA(MATCH($N480,'Overlap Study'!AB$62:AB$157,0)),0,1)</f>
        <v>0</v>
      </c>
      <c r="AA480" s="97">
        <f>IF(ISNA(MATCH($N480,'Overlap Study'!V$62:V$157,0)),0,1)</f>
        <v>0</v>
      </c>
      <c r="AB480" s="97">
        <f>IF(ISNA(MATCH($N480,'Overlap Study'!P$62:P$157,0)),0,1)</f>
        <v>1</v>
      </c>
      <c r="AC480" s="97">
        <f>IF(ISNA(MATCH($N480,'Overlap Study'!H$53:H$132,0)),0,1)</f>
        <v>0</v>
      </c>
      <c r="AD480" s="106">
        <f>IF(ISNA(MATCH($N480,'Overlap Study'!B$53:B$100,0)),0,1)</f>
        <v>0</v>
      </c>
      <c r="AH480" s="97"/>
      <c r="AI480" s="97"/>
      <c r="AJ480" s="97"/>
      <c r="AK480" s="97"/>
      <c r="AL480" s="97"/>
      <c r="AM480" s="97"/>
      <c r="AN480" s="97"/>
      <c r="AO480" s="97"/>
      <c r="AP480" s="97"/>
      <c r="AQ480" s="97"/>
      <c r="AR480" s="97"/>
      <c r="AS480" s="97"/>
      <c r="AT480" s="97"/>
      <c r="AU480" s="97"/>
      <c r="AV480" s="97"/>
      <c r="AW480" s="97"/>
      <c r="AX480" s="97"/>
    </row>
    <row r="481" spans="12:50" x14ac:dyDescent="0.2">
      <c r="L481" s="118">
        <f t="shared" si="18"/>
        <v>480</v>
      </c>
      <c r="N481" s="99">
        <v>858</v>
      </c>
      <c r="O481" s="210">
        <f>SUM(P481:Y481)</f>
        <v>0</v>
      </c>
      <c r="P481" s="97">
        <f>IF(ISNA(MATCH(N481,'Overlap Study'!DY$62:DY$174,0)),0,1)</f>
        <v>0</v>
      </c>
      <c r="Q481" s="97">
        <f>IF(ISNA(MATCH(N481,'Overlap Study'!DJ$62:DJ$157,0)),0,1)</f>
        <v>0</v>
      </c>
      <c r="R481" s="99">
        <f>IF(ISNA(MATCH(N481,'Overlap Study'!CU$62:CU$157,0)),0,1)</f>
        <v>0</v>
      </c>
      <c r="S481" s="99">
        <f>IF(ISNA(MATCH(N481,'Overlap Study'!CG$62:CG$157,0)),0,1)</f>
        <v>0</v>
      </c>
      <c r="T481" s="97">
        <f>IF(ISNA(MATCH(N481,'Overlap Study'!BU$62:BU$157,0)),0,1)</f>
        <v>0</v>
      </c>
      <c r="U481" s="97">
        <f>IF(ISNA(MATCH(N481,'Overlap Study'!BJ$62:BJ$157,0)),0,1)</f>
        <v>0</v>
      </c>
      <c r="V481" s="97">
        <f>IF(ISNA(MATCH($N481,'Overlap Study'!AZ$62:AZ$157,0)),0,1)</f>
        <v>0</v>
      </c>
      <c r="W481" s="97">
        <f>IF(ISNA(MATCH($N481,'Overlap Study'!AT$62:AT$157,0)),0,1)</f>
        <v>0</v>
      </c>
      <c r="X481" s="97">
        <f>IF(ISNA(MATCH($N481,'Overlap Study'!AN$62:AN$157,0)),0,1)</f>
        <v>0</v>
      </c>
      <c r="Y481" s="106">
        <f>IF(ISNA(MATCH($N481,'Overlap Study'!AH$62:AH$157,0)),0,1)</f>
        <v>0</v>
      </c>
      <c r="Z481" s="97">
        <f>IF(ISNA(MATCH($N481,'Overlap Study'!AB$62:AB$157,0)),0,1)</f>
        <v>1</v>
      </c>
      <c r="AA481" s="97">
        <f>IF(ISNA(MATCH($N481,'Overlap Study'!V$62:V$157,0)),0,1)</f>
        <v>0</v>
      </c>
      <c r="AB481" s="97">
        <f>IF(ISNA(MATCH($N481,'Overlap Study'!P$62:P$157,0)),0,1)</f>
        <v>0</v>
      </c>
      <c r="AC481" s="97">
        <f>IF(ISNA(MATCH($N481,'Overlap Study'!H$53:H$132,0)),0,1)</f>
        <v>0</v>
      </c>
      <c r="AD481" s="106">
        <f>IF(ISNA(MATCH($N481,'Overlap Study'!B$53:B$100,0)),0,1)</f>
        <v>0</v>
      </c>
      <c r="AH481" s="97"/>
      <c r="AI481" s="97"/>
      <c r="AJ481" s="97"/>
      <c r="AK481" s="97"/>
      <c r="AL481" s="97"/>
      <c r="AM481" s="97"/>
      <c r="AN481" s="97"/>
      <c r="AO481" s="97"/>
      <c r="AP481" s="97"/>
      <c r="AQ481" s="97"/>
      <c r="AR481" s="97"/>
      <c r="AS481" s="97"/>
      <c r="AT481" s="97"/>
      <c r="AU481" s="97"/>
      <c r="AV481" s="97"/>
      <c r="AW481" s="97"/>
      <c r="AX481" s="97"/>
    </row>
    <row r="482" spans="12:50" x14ac:dyDescent="0.2">
      <c r="L482" s="118">
        <f t="shared" si="18"/>
        <v>481</v>
      </c>
      <c r="N482">
        <v>930</v>
      </c>
      <c r="O482" s="210">
        <f>SUM(P482:Y482)</f>
        <v>0</v>
      </c>
      <c r="P482" s="97">
        <f>IF(ISNA(MATCH(N482,'Overlap Study'!DY$62:DY$174,0)),0,1)</f>
        <v>0</v>
      </c>
      <c r="Q482" s="97">
        <f>IF(ISNA(MATCH(N482,'Overlap Study'!DJ$62:DJ$157,0)),0,1)</f>
        <v>0</v>
      </c>
      <c r="R482" s="99">
        <f>IF(ISNA(MATCH(N482,'Overlap Study'!CU$62:CU$157,0)),0,1)</f>
        <v>0</v>
      </c>
      <c r="S482" s="99">
        <f>IF(ISNA(MATCH(N482,'Overlap Study'!CG$62:CG$157,0)),0,1)</f>
        <v>0</v>
      </c>
      <c r="T482" s="97">
        <f>IF(ISNA(MATCH(N482,'Overlap Study'!BU$62:BU$157,0)),0,1)</f>
        <v>0</v>
      </c>
      <c r="U482" s="97">
        <f>IF(ISNA(MATCH(N482,'Overlap Study'!BJ$62:BJ$157,0)),0,1)</f>
        <v>0</v>
      </c>
      <c r="V482" s="97">
        <f>IF(ISNA(MATCH($N482,'Overlap Study'!AZ$62:AZ$157,0)),0,1)</f>
        <v>0</v>
      </c>
      <c r="W482" s="97">
        <f>IF(ISNA(MATCH($N482,'Overlap Study'!AT$62:AT$157,0)),0,1)</f>
        <v>0</v>
      </c>
      <c r="X482" s="97">
        <f>IF(ISNA(MATCH($N482,'Overlap Study'!AN$62:AN$157,0)),0,1)</f>
        <v>0</v>
      </c>
      <c r="Y482" s="106">
        <f>IF(ISNA(MATCH($N482,'Overlap Study'!AH$62:AH$157,0)),0,1)</f>
        <v>0</v>
      </c>
      <c r="Z482" s="97">
        <f>IF(ISNA(MATCH($N482,'Overlap Study'!AB$62:AB$157,0)),0,1)</f>
        <v>0</v>
      </c>
      <c r="AA482" s="97">
        <f>IF(ISNA(MATCH($N482,'Overlap Study'!V$62:V$157,0)),0,1)</f>
        <v>0</v>
      </c>
      <c r="AB482" s="97">
        <f>IF(ISNA(MATCH($N482,'Overlap Study'!P$62:P$157,0)),0,1)</f>
        <v>1</v>
      </c>
      <c r="AC482" s="97">
        <f>IF(ISNA(MATCH($N482,'Overlap Study'!H$53:H$132,0)),0,1)</f>
        <v>0</v>
      </c>
      <c r="AD482" s="106">
        <f>IF(ISNA(MATCH($N482,'Overlap Study'!B$53:B$100,0)),0,1)</f>
        <v>0</v>
      </c>
      <c r="AH482" s="97"/>
      <c r="AI482" s="97"/>
      <c r="AJ482" s="97"/>
      <c r="AK482" s="97"/>
      <c r="AL482" s="97"/>
      <c r="AM482" s="97"/>
      <c r="AN482" s="97"/>
      <c r="AO482" s="97"/>
      <c r="AP482" s="97"/>
      <c r="AQ482" s="97"/>
      <c r="AR482" s="97"/>
      <c r="AS482" s="97"/>
      <c r="AT482" s="97"/>
      <c r="AU482" s="97"/>
      <c r="AV482" s="97"/>
      <c r="AW482" s="97"/>
      <c r="AX482" s="97"/>
    </row>
    <row r="483" spans="12:50" x14ac:dyDescent="0.2">
      <c r="L483" s="118">
        <f t="shared" si="18"/>
        <v>482</v>
      </c>
      <c r="N483" s="99">
        <v>933</v>
      </c>
      <c r="O483" s="210">
        <f>SUM(P483:Y483)</f>
        <v>0</v>
      </c>
      <c r="P483" s="97">
        <f>IF(ISNA(MATCH(N483,'Overlap Study'!DY$62:DY$174,0)),0,1)</f>
        <v>0</v>
      </c>
      <c r="Q483" s="97">
        <f>IF(ISNA(MATCH(N483,'Overlap Study'!DJ$62:DJ$157,0)),0,1)</f>
        <v>0</v>
      </c>
      <c r="R483" s="99">
        <f>IF(ISNA(MATCH(N483,'Overlap Study'!CU$62:CU$157,0)),0,1)</f>
        <v>0</v>
      </c>
      <c r="S483" s="99">
        <f>IF(ISNA(MATCH(N483,'Overlap Study'!CG$62:CG$157,0)),0,1)</f>
        <v>0</v>
      </c>
      <c r="T483" s="97">
        <f>IF(ISNA(MATCH(N483,'Overlap Study'!BU$62:BU$157,0)),0,1)</f>
        <v>0</v>
      </c>
      <c r="U483" s="97">
        <f>IF(ISNA(MATCH(N483,'Overlap Study'!BJ$62:BJ$157,0)),0,1)</f>
        <v>0</v>
      </c>
      <c r="V483" s="97">
        <f>IF(ISNA(MATCH($N483,'Overlap Study'!AZ$62:AZ$157,0)),0,1)</f>
        <v>0</v>
      </c>
      <c r="W483" s="97">
        <f>IF(ISNA(MATCH($N483,'Overlap Study'!AT$62:AT$157,0)),0,1)</f>
        <v>0</v>
      </c>
      <c r="X483" s="97">
        <f>IF(ISNA(MATCH($N483,'Overlap Study'!AN$62:AN$157,0)),0,1)</f>
        <v>0</v>
      </c>
      <c r="Y483" s="106">
        <f>IF(ISNA(MATCH($N483,'Overlap Study'!AH$62:AH$157,0)),0,1)</f>
        <v>0</v>
      </c>
      <c r="Z483" s="97">
        <f>IF(ISNA(MATCH($N483,'Overlap Study'!AB$62:AB$157,0)),0,1)</f>
        <v>0</v>
      </c>
      <c r="AA483" s="97">
        <f>IF(ISNA(MATCH($N483,'Overlap Study'!V$62:V$157,0)),0,1)</f>
        <v>1</v>
      </c>
      <c r="AB483" s="97">
        <f>IF(ISNA(MATCH($N483,'Overlap Study'!P$62:P$157,0)),0,1)</f>
        <v>0</v>
      </c>
      <c r="AC483" s="97">
        <f>IF(ISNA(MATCH($N483,'Overlap Study'!H$53:H$132,0)),0,1)</f>
        <v>0</v>
      </c>
      <c r="AD483" s="106">
        <f>IF(ISNA(MATCH($N483,'Overlap Study'!B$53:B$100,0)),0,1)</f>
        <v>0</v>
      </c>
      <c r="AH483" s="97"/>
      <c r="AI483" s="97"/>
      <c r="AJ483" s="97"/>
      <c r="AK483" s="97"/>
      <c r="AL483" s="97"/>
      <c r="AM483" s="97"/>
      <c r="AN483" s="97"/>
      <c r="AO483" s="97"/>
      <c r="AP483" s="97"/>
      <c r="AQ483" s="97"/>
      <c r="AR483" s="97"/>
      <c r="AS483" s="97"/>
      <c r="AT483" s="97"/>
      <c r="AU483" s="97"/>
      <c r="AV483" s="97"/>
      <c r="AW483" s="97"/>
      <c r="AX483" s="97"/>
    </row>
    <row r="484" spans="12:50" x14ac:dyDescent="0.2">
      <c r="L484" s="118">
        <f t="shared" si="18"/>
        <v>483</v>
      </c>
      <c r="N484" s="400">
        <v>942</v>
      </c>
      <c r="O484" s="210">
        <f>SUM(P484:Y484)</f>
        <v>0</v>
      </c>
      <c r="P484" s="97">
        <f>IF(ISNA(MATCH(N484,'Overlap Study'!DY$62:DY$174,0)),0,1)</f>
        <v>0</v>
      </c>
      <c r="Q484" s="97">
        <f>IF(ISNA(MATCH(N484,'Overlap Study'!DJ$62:DJ$157,0)),0,1)</f>
        <v>0</v>
      </c>
      <c r="R484" s="99">
        <f>IF(ISNA(MATCH(N484,'Overlap Study'!CU$62:CU$157,0)),0,1)</f>
        <v>0</v>
      </c>
      <c r="S484" s="99">
        <f>IF(ISNA(MATCH(N484,'Overlap Study'!CG$62:CG$157,0)),0,1)</f>
        <v>0</v>
      </c>
      <c r="T484" s="97">
        <f>IF(ISNA(MATCH(N484,'Overlap Study'!BU$62:BU$157,0)),0,1)</f>
        <v>0</v>
      </c>
      <c r="U484" s="97">
        <f>IF(ISNA(MATCH(N484,'Overlap Study'!BJ$62:BJ$157,0)),0,1)</f>
        <v>0</v>
      </c>
      <c r="V484" s="97">
        <f>IF(ISNA(MATCH($N484,'Overlap Study'!AZ$62:AZ$157,0)),0,1)</f>
        <v>0</v>
      </c>
      <c r="W484" s="97">
        <f>IF(ISNA(MATCH($N484,'Overlap Study'!AT$62:AT$157,0)),0,1)</f>
        <v>0</v>
      </c>
      <c r="X484" s="97">
        <f>IF(ISNA(MATCH($N484,'Overlap Study'!AN$62:AN$157,0)),0,1)</f>
        <v>0</v>
      </c>
      <c r="Y484" s="106">
        <f>IF(ISNA(MATCH($N484,'Overlap Study'!AH$62:AH$157,0)),0,1)</f>
        <v>0</v>
      </c>
      <c r="Z484" s="97">
        <f>IF(ISNA(MATCH($N484,'Overlap Study'!AB$62:AB$157,0)),0,1)</f>
        <v>0</v>
      </c>
      <c r="AA484" s="97">
        <f>IF(ISNA(MATCH($N484,'Overlap Study'!V$62:V$157,0)),0,1)</f>
        <v>0</v>
      </c>
      <c r="AB484" s="97">
        <f>IF(ISNA(MATCH($N484,'Overlap Study'!P$62:P$157,0)),0,1)</f>
        <v>1</v>
      </c>
      <c r="AC484" s="97">
        <f>IF(ISNA(MATCH($N484,'Overlap Study'!H$53:H$132,0)),0,1)</f>
        <v>0</v>
      </c>
      <c r="AD484" s="106">
        <f>IF(ISNA(MATCH($N484,'Overlap Study'!B$53:B$100,0)),0,1)</f>
        <v>0</v>
      </c>
      <c r="AH484" s="97"/>
      <c r="AI484" s="97"/>
      <c r="AJ484" s="97"/>
      <c r="AK484" s="97"/>
      <c r="AL484" s="97"/>
      <c r="AM484" s="97"/>
      <c r="AN484" s="97"/>
      <c r="AO484" s="97"/>
      <c r="AP484" s="97"/>
      <c r="AQ484" s="97"/>
      <c r="AR484" s="97"/>
      <c r="AS484" s="97"/>
      <c r="AT484" s="97"/>
      <c r="AU484" s="97"/>
      <c r="AV484" s="97"/>
      <c r="AW484" s="97"/>
      <c r="AX484" s="97"/>
    </row>
    <row r="485" spans="12:50" x14ac:dyDescent="0.2">
      <c r="L485" s="118">
        <f t="shared" si="18"/>
        <v>484</v>
      </c>
      <c r="N485">
        <v>945</v>
      </c>
      <c r="O485" s="210">
        <f>SUM(P485:Y485)</f>
        <v>0</v>
      </c>
      <c r="P485" s="97">
        <f>IF(ISNA(MATCH(N485,'Overlap Study'!DY$62:DY$174,0)),0,1)</f>
        <v>0</v>
      </c>
      <c r="Q485" s="97">
        <f>IF(ISNA(MATCH(N485,'Overlap Study'!DJ$62:DJ$157,0)),0,1)</f>
        <v>0</v>
      </c>
      <c r="R485" s="99">
        <f>IF(ISNA(MATCH(N485,'Overlap Study'!CU$62:CU$157,0)),0,1)</f>
        <v>0</v>
      </c>
      <c r="S485" s="99">
        <f>IF(ISNA(MATCH(N485,'Overlap Study'!CG$62:CG$157,0)),0,1)</f>
        <v>0</v>
      </c>
      <c r="T485" s="97">
        <f>IF(ISNA(MATCH(N485,'Overlap Study'!BU$62:BU$157,0)),0,1)</f>
        <v>0</v>
      </c>
      <c r="U485" s="97">
        <f>IF(ISNA(MATCH(N485,'Overlap Study'!BJ$62:BJ$157,0)),0,1)</f>
        <v>0</v>
      </c>
      <c r="V485" s="97">
        <f>IF(ISNA(MATCH($N485,'Overlap Study'!AZ$62:AZ$157,0)),0,1)</f>
        <v>0</v>
      </c>
      <c r="W485" s="97">
        <f>IF(ISNA(MATCH($N485,'Overlap Study'!AT$62:AT$157,0)),0,1)</f>
        <v>0</v>
      </c>
      <c r="X485" s="97">
        <f>IF(ISNA(MATCH($N485,'Overlap Study'!AN$62:AN$157,0)),0,1)</f>
        <v>0</v>
      </c>
      <c r="Y485" s="106">
        <f>IF(ISNA(MATCH($N485,'Overlap Study'!AH$62:AH$157,0)),0,1)</f>
        <v>0</v>
      </c>
      <c r="Z485" s="97">
        <f>IF(ISNA(MATCH($N485,'Overlap Study'!AB$62:AB$157,0)),0,1)</f>
        <v>1</v>
      </c>
      <c r="AA485" s="97">
        <f>IF(ISNA(MATCH($N485,'Overlap Study'!V$62:V$157,0)),0,1)</f>
        <v>0</v>
      </c>
      <c r="AB485" s="97">
        <f>IF(ISNA(MATCH($N485,'Overlap Study'!P$62:P$157,0)),0,1)</f>
        <v>0</v>
      </c>
      <c r="AC485" s="97">
        <f>IF(ISNA(MATCH($N485,'Overlap Study'!H$53:H$132,0)),0,1)</f>
        <v>0</v>
      </c>
      <c r="AD485" s="106">
        <f>IF(ISNA(MATCH($N485,'Overlap Study'!B$53:B$100,0)),0,1)</f>
        <v>0</v>
      </c>
      <c r="AH485" s="97"/>
      <c r="AI485" s="97"/>
      <c r="AJ485" s="97"/>
      <c r="AK485" s="97"/>
      <c r="AL485" s="97"/>
      <c r="AM485" s="97"/>
      <c r="AN485" s="97"/>
      <c r="AO485" s="97"/>
      <c r="AP485" s="97"/>
      <c r="AQ485" s="97"/>
      <c r="AR485" s="97"/>
      <c r="AS485" s="97"/>
      <c r="AT485" s="97"/>
      <c r="AU485" s="97"/>
      <c r="AV485" s="97"/>
      <c r="AW485" s="97"/>
      <c r="AX485" s="97"/>
    </row>
    <row r="486" spans="12:50" x14ac:dyDescent="0.2">
      <c r="L486" s="118">
        <f t="shared" si="18"/>
        <v>485</v>
      </c>
      <c r="N486" s="396">
        <v>1006</v>
      </c>
      <c r="O486" s="210">
        <f>SUM(P486:Y486)</f>
        <v>0</v>
      </c>
      <c r="P486" s="97">
        <f>IF(ISNA(MATCH(N486,'Overlap Study'!DY$62:DY$174,0)),0,1)</f>
        <v>0</v>
      </c>
      <c r="Q486" s="97">
        <f>IF(ISNA(MATCH(N486,'Overlap Study'!DJ$62:DJ$157,0)),0,1)</f>
        <v>0</v>
      </c>
      <c r="R486" s="99">
        <f>IF(ISNA(MATCH(N486,'Overlap Study'!CU$62:CU$157,0)),0,1)</f>
        <v>0</v>
      </c>
      <c r="S486" s="99">
        <f>IF(ISNA(MATCH(N486,'Overlap Study'!CG$62:CG$157,0)),0,1)</f>
        <v>0</v>
      </c>
      <c r="T486" s="97">
        <f>IF(ISNA(MATCH(N486,'Overlap Study'!BU$62:BU$157,0)),0,1)</f>
        <v>0</v>
      </c>
      <c r="U486" s="97">
        <f>IF(ISNA(MATCH(N486,'Overlap Study'!BJ$62:BJ$157,0)),0,1)</f>
        <v>0</v>
      </c>
      <c r="V486" s="97">
        <f>IF(ISNA(MATCH($N486,'Overlap Study'!AZ$62:AZ$157,0)),0,1)</f>
        <v>0</v>
      </c>
      <c r="W486" s="97">
        <f>IF(ISNA(MATCH($N486,'Overlap Study'!AT$62:AT$157,0)),0,1)</f>
        <v>0</v>
      </c>
      <c r="X486" s="97">
        <f>IF(ISNA(MATCH($N486,'Overlap Study'!AN$62:AN$157,0)),0,1)</f>
        <v>0</v>
      </c>
      <c r="Y486" s="106">
        <f>IF(ISNA(MATCH($N486,'Overlap Study'!AH$62:AH$157,0)),0,1)</f>
        <v>0</v>
      </c>
      <c r="Z486" s="97">
        <f>IF(ISNA(MATCH($N486,'Overlap Study'!AB$62:AB$157,0)),0,1)</f>
        <v>1</v>
      </c>
      <c r="AA486" s="97">
        <f>IF(ISNA(MATCH($N486,'Overlap Study'!V$62:V$157,0)),0,1)</f>
        <v>0</v>
      </c>
      <c r="AB486" s="97">
        <f>IF(ISNA(MATCH($N486,'Overlap Study'!P$62:P$157,0)),0,1)</f>
        <v>0</v>
      </c>
      <c r="AC486" s="97">
        <f>IF(ISNA(MATCH($N486,'Overlap Study'!H$53:H$132,0)),0,1)</f>
        <v>0</v>
      </c>
      <c r="AD486" s="106">
        <f>IF(ISNA(MATCH($N486,'Overlap Study'!B$53:B$100,0)),0,1)</f>
        <v>0</v>
      </c>
      <c r="AH486" s="97"/>
      <c r="AI486" s="97"/>
      <c r="AJ486" s="97"/>
      <c r="AK486" s="97"/>
      <c r="AL486" s="97"/>
      <c r="AM486" s="97"/>
      <c r="AN486" s="97"/>
      <c r="AO486" s="97"/>
      <c r="AP486" s="97"/>
      <c r="AQ486" s="97"/>
      <c r="AR486" s="97"/>
      <c r="AS486" s="97"/>
      <c r="AT486" s="97"/>
      <c r="AU486" s="97"/>
      <c r="AV486" s="97"/>
      <c r="AW486" s="97"/>
      <c r="AX486" s="97"/>
    </row>
    <row r="487" spans="12:50" x14ac:dyDescent="0.2">
      <c r="L487" s="118">
        <f t="shared" si="18"/>
        <v>486</v>
      </c>
      <c r="N487" s="396">
        <v>1272</v>
      </c>
      <c r="O487" s="210">
        <f>SUM(P487:Y487)</f>
        <v>0</v>
      </c>
      <c r="P487" s="97">
        <f>IF(ISNA(MATCH(N487,'Overlap Study'!DY$62:DY$174,0)),0,1)</f>
        <v>0</v>
      </c>
      <c r="Q487" s="97">
        <f>IF(ISNA(MATCH(N487,'Overlap Study'!DJ$62:DJ$157,0)),0,1)</f>
        <v>0</v>
      </c>
      <c r="R487" s="99">
        <f>IF(ISNA(MATCH(N487,'Overlap Study'!CU$62:CU$157,0)),0,1)</f>
        <v>0</v>
      </c>
      <c r="S487" s="99">
        <f>IF(ISNA(MATCH(N487,'Overlap Study'!CG$62:CG$157,0)),0,1)</f>
        <v>0</v>
      </c>
      <c r="T487" s="97">
        <f>IF(ISNA(MATCH(N487,'Overlap Study'!BU$62:BU$157,0)),0,1)</f>
        <v>0</v>
      </c>
      <c r="U487" s="97">
        <f>IF(ISNA(MATCH(N487,'Overlap Study'!BJ$62:BJ$157,0)),0,1)</f>
        <v>0</v>
      </c>
      <c r="V487" s="97">
        <f>IF(ISNA(MATCH($N487,'Overlap Study'!AZ$62:AZ$157,0)),0,1)</f>
        <v>0</v>
      </c>
      <c r="W487" s="97">
        <f>IF(ISNA(MATCH($N487,'Overlap Study'!AT$62:AT$157,0)),0,1)</f>
        <v>0</v>
      </c>
      <c r="X487" s="97">
        <f>IF(ISNA(MATCH($N487,'Overlap Study'!AN$62:AN$157,0)),0,1)</f>
        <v>0</v>
      </c>
      <c r="Y487" s="106">
        <f>IF(ISNA(MATCH($N487,'Overlap Study'!AH$62:AH$157,0)),0,1)</f>
        <v>0</v>
      </c>
      <c r="Z487" s="97">
        <f>IF(ISNA(MATCH($N487,'Overlap Study'!AB$62:AB$157,0)),0,1)</f>
        <v>1</v>
      </c>
      <c r="AA487" s="97">
        <f>IF(ISNA(MATCH($N487,'Overlap Study'!V$62:V$157,0)),0,1)</f>
        <v>0</v>
      </c>
      <c r="AB487" s="97">
        <f>IF(ISNA(MATCH($N487,'Overlap Study'!P$62:P$157,0)),0,1)</f>
        <v>0</v>
      </c>
      <c r="AC487" s="97">
        <f>IF(ISNA(MATCH($N487,'Overlap Study'!H$53:H$132,0)),0,1)</f>
        <v>0</v>
      </c>
      <c r="AD487" s="106">
        <f>IF(ISNA(MATCH($N487,'Overlap Study'!B$53:B$100,0)),0,1)</f>
        <v>0</v>
      </c>
      <c r="AH487" s="97"/>
      <c r="AI487" s="97"/>
      <c r="AJ487" s="97"/>
      <c r="AK487" s="97"/>
      <c r="AL487" s="97"/>
      <c r="AM487" s="97"/>
      <c r="AN487" s="97"/>
      <c r="AO487" s="97"/>
      <c r="AP487" s="97"/>
      <c r="AQ487" s="97"/>
      <c r="AR487" s="97"/>
      <c r="AS487" s="97"/>
      <c r="AT487" s="97"/>
      <c r="AU487" s="97"/>
      <c r="AV487" s="97"/>
      <c r="AW487" s="97"/>
      <c r="AX487" s="97"/>
    </row>
    <row r="488" spans="12:50" x14ac:dyDescent="0.2">
      <c r="L488" s="118">
        <f t="shared" si="18"/>
        <v>487</v>
      </c>
      <c r="N488" s="99">
        <v>1388</v>
      </c>
      <c r="O488" s="210">
        <f>SUM(P488:Y488)</f>
        <v>0</v>
      </c>
      <c r="P488" s="97">
        <f>IF(ISNA(MATCH(N488,'Overlap Study'!DY$62:DY$174,0)),0,1)</f>
        <v>0</v>
      </c>
      <c r="Q488" s="97">
        <f>IF(ISNA(MATCH(N488,'Overlap Study'!DJ$62:DJ$157,0)),0,1)</f>
        <v>0</v>
      </c>
      <c r="R488" s="99">
        <f>IF(ISNA(MATCH(N488,'Overlap Study'!CU$62:CU$157,0)),0,1)</f>
        <v>0</v>
      </c>
      <c r="S488" s="99">
        <f>IF(ISNA(MATCH(N488,'Overlap Study'!CG$62:CG$157,0)),0,1)</f>
        <v>0</v>
      </c>
      <c r="T488" s="97">
        <f>IF(ISNA(MATCH(N488,'Overlap Study'!BU$62:BU$157,0)),0,1)</f>
        <v>0</v>
      </c>
      <c r="U488" s="97">
        <f>IF(ISNA(MATCH(N488,'Overlap Study'!BJ$62:BJ$157,0)),0,1)</f>
        <v>0</v>
      </c>
      <c r="V488" s="97">
        <f>IF(ISNA(MATCH($N488,'Overlap Study'!AZ$62:AZ$157,0)),0,1)</f>
        <v>0</v>
      </c>
      <c r="W488" s="97">
        <f>IF(ISNA(MATCH($N488,'Overlap Study'!AT$62:AT$157,0)),0,1)</f>
        <v>0</v>
      </c>
      <c r="X488" s="97">
        <f>IF(ISNA(MATCH($N488,'Overlap Study'!AN$62:AN$157,0)),0,1)</f>
        <v>0</v>
      </c>
      <c r="Y488" s="106">
        <f>IF(ISNA(MATCH($N488,'Overlap Study'!AH$62:AH$157,0)),0,1)</f>
        <v>0</v>
      </c>
      <c r="Z488" s="97">
        <f>IF(ISNA(MATCH($N488,'Overlap Study'!AB$62:AB$157,0)),0,1)</f>
        <v>1</v>
      </c>
      <c r="AA488" s="97">
        <f>IF(ISNA(MATCH($N488,'Overlap Study'!V$62:V$157,0)),0,1)</f>
        <v>0</v>
      </c>
      <c r="AB488" s="97">
        <f>IF(ISNA(MATCH($N488,'Overlap Study'!P$62:P$157,0)),0,1)</f>
        <v>0</v>
      </c>
      <c r="AC488" s="97">
        <f>IF(ISNA(MATCH($N488,'Overlap Study'!H$53:H$132,0)),0,1)</f>
        <v>0</v>
      </c>
      <c r="AD488" s="106">
        <f>IF(ISNA(MATCH($N488,'Overlap Study'!B$53:B$100,0)),0,1)</f>
        <v>0</v>
      </c>
      <c r="AH488" s="97"/>
      <c r="AI488" s="97"/>
      <c r="AJ488" s="97"/>
      <c r="AK488" s="97"/>
      <c r="AL488" s="97"/>
      <c r="AM488" s="97"/>
      <c r="AN488" s="97"/>
      <c r="AO488" s="97"/>
      <c r="AP488" s="97"/>
      <c r="AQ488" s="97"/>
      <c r="AR488" s="97"/>
      <c r="AS488" s="97"/>
      <c r="AT488" s="97"/>
      <c r="AU488" s="97"/>
      <c r="AV488" s="97"/>
      <c r="AW488" s="97"/>
      <c r="AX488" s="97"/>
    </row>
    <row r="489" spans="12:50" x14ac:dyDescent="0.2">
      <c r="L489" s="118">
        <f t="shared" si="18"/>
        <v>488</v>
      </c>
      <c r="N489" s="99">
        <v>1391</v>
      </c>
      <c r="O489" s="210">
        <f>SUM(P489:Y489)</f>
        <v>0</v>
      </c>
      <c r="P489" s="97">
        <f>IF(ISNA(MATCH(N489,'Overlap Study'!DY$62:DY$174,0)),0,1)</f>
        <v>0</v>
      </c>
      <c r="Q489" s="97">
        <f>IF(ISNA(MATCH(N489,'Overlap Study'!DJ$62:DJ$157,0)),0,1)</f>
        <v>0</v>
      </c>
      <c r="R489" s="99">
        <f>IF(ISNA(MATCH(N489,'Overlap Study'!CU$62:CU$157,0)),0,1)</f>
        <v>0</v>
      </c>
      <c r="S489" s="99">
        <f>IF(ISNA(MATCH(N489,'Overlap Study'!CG$62:CG$157,0)),0,1)</f>
        <v>0</v>
      </c>
      <c r="T489" s="97">
        <f>IF(ISNA(MATCH(N489,'Overlap Study'!BU$62:BU$157,0)),0,1)</f>
        <v>0</v>
      </c>
      <c r="U489" s="97">
        <f>IF(ISNA(MATCH(N489,'Overlap Study'!BJ$62:BJ$157,0)),0,1)</f>
        <v>0</v>
      </c>
      <c r="V489" s="97">
        <f>IF(ISNA(MATCH($N489,'Overlap Study'!AZ$62:AZ$157,0)),0,1)</f>
        <v>0</v>
      </c>
      <c r="W489" s="97">
        <f>IF(ISNA(MATCH($N489,'Overlap Study'!AT$62:AT$157,0)),0,1)</f>
        <v>0</v>
      </c>
      <c r="X489" s="97">
        <f>IF(ISNA(MATCH($N489,'Overlap Study'!AN$62:AN$157,0)),0,1)</f>
        <v>0</v>
      </c>
      <c r="Y489" s="106">
        <f>IF(ISNA(MATCH($N489,'Overlap Study'!AH$62:AH$157,0)),0,1)</f>
        <v>0</v>
      </c>
      <c r="Z489" s="97">
        <f>IF(ISNA(MATCH($N489,'Overlap Study'!AB$62:AB$157,0)),0,1)</f>
        <v>1</v>
      </c>
      <c r="AA489" s="97">
        <f>IF(ISNA(MATCH($N489,'Overlap Study'!V$62:V$157,0)),0,1)</f>
        <v>0</v>
      </c>
      <c r="AB489" s="97">
        <f>IF(ISNA(MATCH($N489,'Overlap Study'!P$62:P$157,0)),0,1)</f>
        <v>0</v>
      </c>
      <c r="AC489" s="97">
        <f>IF(ISNA(MATCH($N489,'Overlap Study'!H$53:H$132,0)),0,1)</f>
        <v>0</v>
      </c>
      <c r="AD489" s="106">
        <f>IF(ISNA(MATCH($N489,'Overlap Study'!B$53:B$100,0)),0,1)</f>
        <v>0</v>
      </c>
      <c r="AW489" s="97"/>
      <c r="AX489" s="97"/>
    </row>
    <row r="490" spans="12:50" x14ac:dyDescent="0.2">
      <c r="L490" s="118">
        <f t="shared" si="18"/>
        <v>489</v>
      </c>
      <c r="N490" s="400">
        <v>1403</v>
      </c>
      <c r="O490" s="210">
        <f>SUM(P490:Y490)</f>
        <v>0</v>
      </c>
      <c r="P490" s="97">
        <f>IF(ISNA(MATCH(N490,'Overlap Study'!DY$62:DY$174,0)),0,1)</f>
        <v>0</v>
      </c>
      <c r="Q490" s="97">
        <f>IF(ISNA(MATCH(N490,'Overlap Study'!DJ$62:DJ$157,0)),0,1)</f>
        <v>0</v>
      </c>
      <c r="R490" s="99">
        <f>IF(ISNA(MATCH(N490,'Overlap Study'!CU$62:CU$157,0)),0,1)</f>
        <v>0</v>
      </c>
      <c r="S490" s="99">
        <f>IF(ISNA(MATCH(N490,'Overlap Study'!CG$62:CG$157,0)),0,1)</f>
        <v>0</v>
      </c>
      <c r="T490" s="97">
        <f>IF(ISNA(MATCH(N490,'Overlap Study'!BU$62:BU$157,0)),0,1)</f>
        <v>0</v>
      </c>
      <c r="U490" s="97">
        <f>IF(ISNA(MATCH(N490,'Overlap Study'!BJ$62:BJ$157,0)),0,1)</f>
        <v>0</v>
      </c>
      <c r="V490" s="97">
        <f>IF(ISNA(MATCH($N490,'Overlap Study'!AZ$62:AZ$157,0)),0,1)</f>
        <v>0</v>
      </c>
      <c r="W490" s="97">
        <f>IF(ISNA(MATCH($N490,'Overlap Study'!AT$62:AT$157,0)),0,1)</f>
        <v>0</v>
      </c>
      <c r="X490" s="97">
        <f>IF(ISNA(MATCH($N490,'Overlap Study'!AN$62:AN$157,0)),0,1)</f>
        <v>0</v>
      </c>
      <c r="Y490" s="106">
        <f>IF(ISNA(MATCH($N490,'Overlap Study'!AH$62:AH$157,0)),0,1)</f>
        <v>0</v>
      </c>
      <c r="Z490" s="97">
        <f>IF(ISNA(MATCH($N490,'Overlap Study'!AB$62:AB$157,0)),0,1)</f>
        <v>1</v>
      </c>
      <c r="AA490" s="97">
        <f>IF(ISNA(MATCH($N490,'Overlap Study'!V$62:V$157,0)),0,1)</f>
        <v>0</v>
      </c>
      <c r="AB490" s="97">
        <f>IF(ISNA(MATCH($N490,'Overlap Study'!P$62:P$157,0)),0,1)</f>
        <v>0</v>
      </c>
      <c r="AC490" s="97">
        <f>IF(ISNA(MATCH($N490,'Overlap Study'!H$53:H$132,0)),0,1)</f>
        <v>0</v>
      </c>
      <c r="AD490" s="106">
        <f>IF(ISNA(MATCH($N490,'Overlap Study'!B$53:B$100,0)),0,1)</f>
        <v>0</v>
      </c>
    </row>
    <row r="491" spans="12:50" x14ac:dyDescent="0.2">
      <c r="L491" s="118">
        <f t="shared" si="18"/>
        <v>490</v>
      </c>
      <c r="N491" s="99">
        <v>1405</v>
      </c>
      <c r="O491" s="210">
        <f>SUM(P491:Y491)</f>
        <v>0</v>
      </c>
      <c r="P491" s="97">
        <f>IF(ISNA(MATCH(N491,'Overlap Study'!DY$62:DY$174,0)),0,1)</f>
        <v>0</v>
      </c>
      <c r="Q491" s="97">
        <f>IF(ISNA(MATCH(N491,'Overlap Study'!DJ$62:DJ$157,0)),0,1)</f>
        <v>0</v>
      </c>
      <c r="R491" s="99">
        <f>IF(ISNA(MATCH(N491,'Overlap Study'!CU$62:CU$157,0)),0,1)</f>
        <v>0</v>
      </c>
      <c r="S491" s="99">
        <f>IF(ISNA(MATCH(N491,'Overlap Study'!CG$62:CG$157,0)),0,1)</f>
        <v>0</v>
      </c>
      <c r="T491" s="97">
        <f>IF(ISNA(MATCH(N491,'Overlap Study'!BU$62:BU$157,0)),0,1)</f>
        <v>0</v>
      </c>
      <c r="U491" s="97">
        <f>IF(ISNA(MATCH(N491,'Overlap Study'!BJ$62:BJ$157,0)),0,1)</f>
        <v>0</v>
      </c>
      <c r="V491" s="97">
        <f>IF(ISNA(MATCH($N491,'Overlap Study'!AZ$62:AZ$157,0)),0,1)</f>
        <v>0</v>
      </c>
      <c r="W491" s="97">
        <f>IF(ISNA(MATCH($N491,'Overlap Study'!AT$62:AT$157,0)),0,1)</f>
        <v>0</v>
      </c>
      <c r="X491" s="97">
        <f>IF(ISNA(MATCH($N491,'Overlap Study'!AN$62:AN$157,0)),0,1)</f>
        <v>0</v>
      </c>
      <c r="Y491" s="106">
        <f>IF(ISNA(MATCH($N491,'Overlap Study'!AH$62:AH$157,0)),0,1)</f>
        <v>0</v>
      </c>
      <c r="Z491" s="97">
        <f>IF(ISNA(MATCH($N491,'Overlap Study'!AB$62:AB$157,0)),0,1)</f>
        <v>1</v>
      </c>
      <c r="AA491" s="97">
        <f>IF(ISNA(MATCH($N491,'Overlap Study'!V$62:V$157,0)),0,1)</f>
        <v>0</v>
      </c>
      <c r="AB491" s="97">
        <f>IF(ISNA(MATCH($N491,'Overlap Study'!P$62:P$157,0)),0,1)</f>
        <v>0</v>
      </c>
      <c r="AC491" s="97">
        <f>IF(ISNA(MATCH($N491,'Overlap Study'!H$53:H$132,0)),0,1)</f>
        <v>0</v>
      </c>
      <c r="AD491" s="106">
        <f>IF(ISNA(MATCH($N491,'Overlap Study'!B$53:B$100,0)),0,1)</f>
        <v>0</v>
      </c>
    </row>
    <row r="492" spans="12:50" x14ac:dyDescent="0.2">
      <c r="O492" s="210"/>
      <c r="P492" s="210">
        <f t="shared" ref="P492:AD492" si="19">SUM(P2:P491)</f>
        <v>112</v>
      </c>
      <c r="Q492" s="210">
        <f t="shared" si="19"/>
        <v>96</v>
      </c>
      <c r="R492" s="210">
        <f t="shared" si="19"/>
        <v>96</v>
      </c>
      <c r="S492" s="210">
        <f t="shared" si="19"/>
        <v>96</v>
      </c>
      <c r="T492" s="210">
        <f t="shared" si="19"/>
        <v>96</v>
      </c>
      <c r="U492" s="210">
        <f t="shared" si="19"/>
        <v>96</v>
      </c>
      <c r="V492" s="210">
        <f t="shared" si="19"/>
        <v>96</v>
      </c>
      <c r="W492" s="210">
        <f t="shared" si="19"/>
        <v>96</v>
      </c>
      <c r="X492" s="210">
        <f t="shared" si="19"/>
        <v>96</v>
      </c>
      <c r="Y492" s="210">
        <f t="shared" si="19"/>
        <v>96</v>
      </c>
      <c r="Z492" s="210">
        <f t="shared" si="19"/>
        <v>96</v>
      </c>
      <c r="AA492" s="210">
        <f t="shared" si="19"/>
        <v>96</v>
      </c>
      <c r="AB492" s="210">
        <f t="shared" si="19"/>
        <v>96</v>
      </c>
      <c r="AC492" s="210">
        <f t="shared" si="19"/>
        <v>80</v>
      </c>
      <c r="AD492" s="210">
        <f t="shared" si="19"/>
        <v>43</v>
      </c>
    </row>
  </sheetData>
  <sortState ref="DN2:DO27">
    <sortCondition descending="1" ref="DO2:DO27"/>
    <sortCondition ref="DN2:DN27"/>
  </sortState>
  <conditionalFormatting sqref="BR140:BS140 BR113:BS126 CB2:CN55 CW2:DI32 CW36:DI36 DH33:DI35 EC18:ED20 DR2:ED14 DR16:ED17 EC15:ED15 BG2:BS112 R2:AD469 CV2:CV39 CW37:DG39">
    <cfRule type="cellIs" dxfId="138" priority="86" operator="equal">
      <formula>1</formula>
    </cfRule>
  </conditionalFormatting>
  <conditionalFormatting sqref="AM2:AV204">
    <cfRule type="cellIs" dxfId="137" priority="85" operator="equal">
      <formula>1</formula>
    </cfRule>
  </conditionalFormatting>
  <conditionalFormatting sqref="AL2:AL204">
    <cfRule type="cellIs" dxfId="136" priority="79" operator="equal">
      <formula>1</formula>
    </cfRule>
  </conditionalFormatting>
  <conditionalFormatting sqref="AM205:AV232">
    <cfRule type="cellIs" dxfId="135" priority="74" operator="equal">
      <formula>1</formula>
    </cfRule>
  </conditionalFormatting>
  <conditionalFormatting sqref="AL205:AL232">
    <cfRule type="cellIs" dxfId="134" priority="73" operator="equal">
      <formula>1</formula>
    </cfRule>
  </conditionalFormatting>
  <conditionalFormatting sqref="BG113:BQ140">
    <cfRule type="cellIs" dxfId="133" priority="72" operator="equal">
      <formula>1</formula>
    </cfRule>
  </conditionalFormatting>
  <conditionalFormatting sqref="CB56:CN76">
    <cfRule type="cellIs" dxfId="132" priority="71" operator="equal">
      <formula>1</formula>
    </cfRule>
  </conditionalFormatting>
  <conditionalFormatting sqref="CW33:DG33">
    <cfRule type="cellIs" dxfId="131" priority="70" operator="equal">
      <formula>1</formula>
    </cfRule>
  </conditionalFormatting>
  <conditionalFormatting sqref="CW34:DG34">
    <cfRule type="cellIs" dxfId="130" priority="69" operator="equal">
      <formula>1</formula>
    </cfRule>
  </conditionalFormatting>
  <conditionalFormatting sqref="CW35:DG35">
    <cfRule type="cellIs" dxfId="129" priority="68" operator="equal">
      <formula>1</formula>
    </cfRule>
  </conditionalFormatting>
  <conditionalFormatting sqref="AW2">
    <cfRule type="cellIs" dxfId="128" priority="67" operator="equal">
      <formula>1</formula>
    </cfRule>
  </conditionalFormatting>
  <conditionalFormatting sqref="DR18:EB18">
    <cfRule type="cellIs" dxfId="127" priority="66" operator="equal">
      <formula>1</formula>
    </cfRule>
  </conditionalFormatting>
  <conditionalFormatting sqref="DR19:EB19">
    <cfRule type="cellIs" dxfId="126" priority="65" operator="equal">
      <formula>1</formula>
    </cfRule>
  </conditionalFormatting>
  <conditionalFormatting sqref="DR20:EB22">
    <cfRule type="cellIs" dxfId="125" priority="64" operator="equal">
      <formula>1</formula>
    </cfRule>
  </conditionalFormatting>
  <conditionalFormatting sqref="DR15:EB15">
    <cfRule type="cellIs" dxfId="124" priority="63" operator="equal">
      <formula>1</formula>
    </cfRule>
  </conditionalFormatting>
  <conditionalFormatting sqref="AM233:AV240">
    <cfRule type="cellIs" dxfId="123" priority="62" operator="equal">
      <formula>1</formula>
    </cfRule>
  </conditionalFormatting>
  <conditionalFormatting sqref="AL233:AL240">
    <cfRule type="cellIs" dxfId="122" priority="61" operator="equal">
      <formula>1</formula>
    </cfRule>
  </conditionalFormatting>
  <conditionalFormatting sqref="AM241:AV241">
    <cfRule type="cellIs" dxfId="121" priority="60" operator="equal">
      <formula>1</formula>
    </cfRule>
  </conditionalFormatting>
  <conditionalFormatting sqref="AL241">
    <cfRule type="cellIs" dxfId="120" priority="59" operator="equal">
      <formula>1</formula>
    </cfRule>
  </conditionalFormatting>
  <conditionalFormatting sqref="AL265:AL286">
    <cfRule type="cellIs" dxfId="119" priority="35" operator="equal">
      <formula>1</formula>
    </cfRule>
  </conditionalFormatting>
  <conditionalFormatting sqref="AM242:AV250">
    <cfRule type="cellIs" dxfId="118" priority="58" operator="equal">
      <formula>1</formula>
    </cfRule>
  </conditionalFormatting>
  <conditionalFormatting sqref="AL242:AL250">
    <cfRule type="cellIs" dxfId="117" priority="57" operator="equal">
      <formula>1</formula>
    </cfRule>
  </conditionalFormatting>
  <conditionalFormatting sqref="AM251:AV251">
    <cfRule type="cellIs" dxfId="116" priority="56" operator="equal">
      <formula>1</formula>
    </cfRule>
  </conditionalFormatting>
  <conditionalFormatting sqref="AL251">
    <cfRule type="cellIs" dxfId="115" priority="55" operator="equal">
      <formula>1</formula>
    </cfRule>
  </conditionalFormatting>
  <conditionalFormatting sqref="AM252:AV252">
    <cfRule type="cellIs" dxfId="114" priority="54" operator="equal">
      <formula>1</formula>
    </cfRule>
  </conditionalFormatting>
  <conditionalFormatting sqref="AL252">
    <cfRule type="cellIs" dxfId="113" priority="53" operator="equal">
      <formula>1</formula>
    </cfRule>
  </conditionalFormatting>
  <conditionalFormatting sqref="AM253:AV253">
    <cfRule type="cellIs" dxfId="112" priority="52" operator="equal">
      <formula>1</formula>
    </cfRule>
  </conditionalFormatting>
  <conditionalFormatting sqref="AL253">
    <cfRule type="cellIs" dxfId="111" priority="51" operator="equal">
      <formula>1</formula>
    </cfRule>
  </conditionalFormatting>
  <conditionalFormatting sqref="AM254:AV254">
    <cfRule type="cellIs" dxfId="110" priority="50" operator="equal">
      <formula>1</formula>
    </cfRule>
  </conditionalFormatting>
  <conditionalFormatting sqref="AL254">
    <cfRule type="cellIs" dxfId="109" priority="49" operator="equal">
      <formula>1</formula>
    </cfRule>
  </conditionalFormatting>
  <conditionalFormatting sqref="AM255:AV255">
    <cfRule type="cellIs" dxfId="108" priority="48" operator="equal">
      <formula>1</formula>
    </cfRule>
  </conditionalFormatting>
  <conditionalFormatting sqref="AL255">
    <cfRule type="cellIs" dxfId="107" priority="47" operator="equal">
      <formula>1</formula>
    </cfRule>
  </conditionalFormatting>
  <conditionalFormatting sqref="AM256:AV256">
    <cfRule type="cellIs" dxfId="106" priority="46" operator="equal">
      <formula>1</formula>
    </cfRule>
  </conditionalFormatting>
  <conditionalFormatting sqref="AL256">
    <cfRule type="cellIs" dxfId="105" priority="45" operator="equal">
      <formula>1</formula>
    </cfRule>
  </conditionalFormatting>
  <conditionalFormatting sqref="AM257:AV257">
    <cfRule type="cellIs" dxfId="104" priority="44" operator="equal">
      <formula>1</formula>
    </cfRule>
  </conditionalFormatting>
  <conditionalFormatting sqref="AL257">
    <cfRule type="cellIs" dxfId="103" priority="43" operator="equal">
      <formula>1</formula>
    </cfRule>
  </conditionalFormatting>
  <conditionalFormatting sqref="AM258:AV260">
    <cfRule type="cellIs" dxfId="102" priority="42" operator="equal">
      <formula>1</formula>
    </cfRule>
  </conditionalFormatting>
  <conditionalFormatting sqref="AL258:AL260">
    <cfRule type="cellIs" dxfId="101" priority="41" operator="equal">
      <formula>1</formula>
    </cfRule>
  </conditionalFormatting>
  <conditionalFormatting sqref="AM261:AV263">
    <cfRule type="cellIs" dxfId="100" priority="40" operator="equal">
      <formula>1</formula>
    </cfRule>
  </conditionalFormatting>
  <conditionalFormatting sqref="AL261:AL263">
    <cfRule type="cellIs" dxfId="99" priority="39" operator="equal">
      <formula>1</formula>
    </cfRule>
  </conditionalFormatting>
  <conditionalFormatting sqref="AM264:AV264">
    <cfRule type="cellIs" dxfId="98" priority="38" operator="equal">
      <formula>1</formula>
    </cfRule>
  </conditionalFormatting>
  <conditionalFormatting sqref="AL264">
    <cfRule type="cellIs" dxfId="97" priority="37" operator="equal">
      <formula>1</formula>
    </cfRule>
  </conditionalFormatting>
  <conditionalFormatting sqref="AM265:AV265 AM266:AR286">
    <cfRule type="cellIs" dxfId="96" priority="36" operator="equal">
      <formula>1</formula>
    </cfRule>
  </conditionalFormatting>
  <conditionalFormatting sqref="Q2:Q469">
    <cfRule type="cellIs" dxfId="95" priority="34" operator="equal">
      <formula>1</formula>
    </cfRule>
  </conditionalFormatting>
  <conditionalFormatting sqref="AK2:AK286">
    <cfRule type="cellIs" dxfId="94" priority="33" operator="equal">
      <formula>1</formula>
    </cfRule>
  </conditionalFormatting>
  <conditionalFormatting sqref="BF2:BF140">
    <cfRule type="cellIs" dxfId="93" priority="32" operator="equal">
      <formula>1</formula>
    </cfRule>
  </conditionalFormatting>
  <conditionalFormatting sqref="CA2:CA76">
    <cfRule type="cellIs" dxfId="92" priority="31" operator="equal">
      <formula>1</formula>
    </cfRule>
  </conditionalFormatting>
  <conditionalFormatting sqref="DQ2:DQ22">
    <cfRule type="cellIs" dxfId="91" priority="29" operator="equal">
      <formula>1</formula>
    </cfRule>
  </conditionalFormatting>
  <conditionalFormatting sqref="AS266:AV286">
    <cfRule type="cellIs" dxfId="90" priority="28" operator="equal">
      <formula>1</formula>
    </cfRule>
  </conditionalFormatting>
  <conditionalFormatting sqref="P2:P469">
    <cfRule type="cellIs" dxfId="89" priority="27" operator="equal">
      <formula>1</formula>
    </cfRule>
  </conditionalFormatting>
  <conditionalFormatting sqref="AJ2:AJ286">
    <cfRule type="cellIs" dxfId="88" priority="26" operator="equal">
      <formula>1</formula>
    </cfRule>
  </conditionalFormatting>
  <conditionalFormatting sqref="CU2:CU39">
    <cfRule type="cellIs" dxfId="87" priority="25" operator="equal">
      <formula>1</formula>
    </cfRule>
  </conditionalFormatting>
  <conditionalFormatting sqref="BZ2:BZ76">
    <cfRule type="cellIs" dxfId="86" priority="24" operator="equal">
      <formula>1</formula>
    </cfRule>
  </conditionalFormatting>
  <conditionalFormatting sqref="DP2:DP22">
    <cfRule type="cellIs" dxfId="85" priority="23" operator="equal">
      <formula>1</formula>
    </cfRule>
  </conditionalFormatting>
  <conditionalFormatting sqref="R470:AD491">
    <cfRule type="cellIs" dxfId="84" priority="22" operator="equal">
      <formula>1</formula>
    </cfRule>
  </conditionalFormatting>
  <conditionalFormatting sqref="Q470:Q491">
    <cfRule type="cellIs" dxfId="83" priority="21" operator="equal">
      <formula>1</formula>
    </cfRule>
  </conditionalFormatting>
  <conditionalFormatting sqref="P470:P491">
    <cfRule type="cellIs" dxfId="82" priority="20" operator="equal">
      <formula>1</formula>
    </cfRule>
  </conditionalFormatting>
  <conditionalFormatting sqref="AL287:AL306">
    <cfRule type="cellIs" dxfId="81" priority="18" operator="equal">
      <formula>1</formula>
    </cfRule>
  </conditionalFormatting>
  <conditionalFormatting sqref="AM287:AR306">
    <cfRule type="cellIs" dxfId="80" priority="19" operator="equal">
      <formula>1</formula>
    </cfRule>
  </conditionalFormatting>
  <conditionalFormatting sqref="AK287:AK306">
    <cfRule type="cellIs" dxfId="79" priority="17" operator="equal">
      <formula>1</formula>
    </cfRule>
  </conditionalFormatting>
  <conditionalFormatting sqref="AS287:AV306">
    <cfRule type="cellIs" dxfId="78" priority="16" operator="equal">
      <formula>1</formula>
    </cfRule>
  </conditionalFormatting>
  <conditionalFormatting sqref="AJ287:AJ306">
    <cfRule type="cellIs" dxfId="77" priority="15" operator="equal">
      <formula>1</formula>
    </cfRule>
  </conditionalFormatting>
  <conditionalFormatting sqref="BE2">
    <cfRule type="cellIs" dxfId="76" priority="14" operator="equal">
      <formula>1</formula>
    </cfRule>
  </conditionalFormatting>
  <conditionalFormatting sqref="BE3:BE140">
    <cfRule type="cellIs" dxfId="75" priority="13" operator="equal">
      <formula>1</formula>
    </cfRule>
  </conditionalFormatting>
  <conditionalFormatting sqref="BR141:BS153">
    <cfRule type="cellIs" dxfId="74" priority="12" operator="equal">
      <formula>1</formula>
    </cfRule>
  </conditionalFormatting>
  <conditionalFormatting sqref="BG141:BQ153">
    <cfRule type="cellIs" dxfId="73" priority="11" operator="equal">
      <formula>1</formula>
    </cfRule>
  </conditionalFormatting>
  <conditionalFormatting sqref="BF141:BF153">
    <cfRule type="cellIs" dxfId="72" priority="10" operator="equal">
      <formula>1</formula>
    </cfRule>
  </conditionalFormatting>
  <conditionalFormatting sqref="BE141:BE153">
    <cfRule type="cellIs" dxfId="71" priority="9" operator="equal">
      <formula>1</formula>
    </cfRule>
  </conditionalFormatting>
  <conditionalFormatting sqref="CB77:CN80">
    <cfRule type="cellIs" dxfId="70" priority="8" operator="equal">
      <formula>1</formula>
    </cfRule>
  </conditionalFormatting>
  <conditionalFormatting sqref="CA77:CA80">
    <cfRule type="cellIs" dxfId="69" priority="7" operator="equal">
      <formula>1</formula>
    </cfRule>
  </conditionalFormatting>
  <conditionalFormatting sqref="BZ77:BZ80">
    <cfRule type="cellIs" dxfId="68" priority="6" operator="equal">
      <formula>1</formula>
    </cfRule>
  </conditionalFormatting>
  <conditionalFormatting sqref="CV40:DG44">
    <cfRule type="cellIs" dxfId="67" priority="5" operator="equal">
      <formula>1</formula>
    </cfRule>
  </conditionalFormatting>
  <conditionalFormatting sqref="CU40:CU44">
    <cfRule type="cellIs" dxfId="66" priority="4" operator="equal">
      <formula>1</formula>
    </cfRule>
  </conditionalFormatting>
  <conditionalFormatting sqref="DR23:EB27">
    <cfRule type="cellIs" dxfId="65" priority="3" operator="equal">
      <formula>1</formula>
    </cfRule>
  </conditionalFormatting>
  <conditionalFormatting sqref="DQ23:DQ27">
    <cfRule type="cellIs" dxfId="64" priority="2" operator="equal">
      <formula>1</formula>
    </cfRule>
  </conditionalFormatting>
  <conditionalFormatting sqref="DP23:DP27">
    <cfRule type="cellIs" dxfId="63" priority="1" operator="equal">
      <formula>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M123"/>
  <sheetViews>
    <sheetView topLeftCell="N21" workbookViewId="0">
      <selection activeCell="V52" sqref="V52"/>
    </sheetView>
  </sheetViews>
  <sheetFormatPr defaultRowHeight="12.75" x14ac:dyDescent="0.2"/>
  <sheetData>
    <row r="1" spans="1:39" x14ac:dyDescent="0.2">
      <c r="A1" s="265" t="s">
        <v>26</v>
      </c>
      <c r="B1" s="146" t="s">
        <v>1</v>
      </c>
      <c r="C1" s="146" t="s">
        <v>27</v>
      </c>
      <c r="D1" s="146" t="s">
        <v>2</v>
      </c>
      <c r="E1" s="146" t="s">
        <v>3</v>
      </c>
      <c r="F1" s="146" t="s">
        <v>28</v>
      </c>
      <c r="G1" s="147" t="s">
        <v>4</v>
      </c>
      <c r="H1" s="1"/>
      <c r="I1" s="265" t="s">
        <v>8</v>
      </c>
      <c r="J1" s="146" t="s">
        <v>1</v>
      </c>
      <c r="K1" s="146" t="s">
        <v>27</v>
      </c>
      <c r="L1" s="146" t="s">
        <v>2</v>
      </c>
      <c r="M1" s="146" t="s">
        <v>3</v>
      </c>
      <c r="N1" s="146" t="s">
        <v>28</v>
      </c>
      <c r="O1" s="147" t="s">
        <v>4</v>
      </c>
      <c r="P1" s="1"/>
      <c r="Q1" s="265" t="s">
        <v>9</v>
      </c>
      <c r="R1" s="146" t="s">
        <v>1</v>
      </c>
      <c r="S1" s="146" t="s">
        <v>27</v>
      </c>
      <c r="T1" s="146" t="s">
        <v>2</v>
      </c>
      <c r="U1" s="146" t="s">
        <v>3</v>
      </c>
      <c r="V1" s="146" t="s">
        <v>28</v>
      </c>
      <c r="W1" s="147" t="s">
        <v>4</v>
      </c>
      <c r="X1" s="1"/>
      <c r="Y1" s="265" t="s">
        <v>10</v>
      </c>
      <c r="Z1" s="146" t="s">
        <v>1</v>
      </c>
      <c r="AA1" s="146" t="s">
        <v>27</v>
      </c>
      <c r="AB1" s="146" t="s">
        <v>2</v>
      </c>
      <c r="AC1" s="146" t="s">
        <v>3</v>
      </c>
      <c r="AD1" s="146" t="s">
        <v>28</v>
      </c>
      <c r="AE1" s="147" t="s">
        <v>4</v>
      </c>
      <c r="AG1" s="52" t="s">
        <v>12</v>
      </c>
      <c r="AH1" s="50" t="s">
        <v>1</v>
      </c>
      <c r="AI1" s="50" t="s">
        <v>27</v>
      </c>
      <c r="AJ1" s="50" t="s">
        <v>2</v>
      </c>
      <c r="AK1" s="50" t="s">
        <v>3</v>
      </c>
      <c r="AL1" s="50" t="s">
        <v>28</v>
      </c>
      <c r="AM1" s="51" t="s">
        <v>4</v>
      </c>
    </row>
    <row r="2" spans="1:39" x14ac:dyDescent="0.2">
      <c r="A2" s="128">
        <v>1</v>
      </c>
      <c r="B2" s="145">
        <v>33</v>
      </c>
      <c r="C2" s="146">
        <v>254</v>
      </c>
      <c r="D2" s="146">
        <v>111</v>
      </c>
      <c r="E2" s="146">
        <v>349</v>
      </c>
      <c r="F2" s="146">
        <v>144</v>
      </c>
      <c r="G2" s="266" t="s">
        <v>11</v>
      </c>
      <c r="H2" s="1"/>
      <c r="I2" s="128">
        <v>1</v>
      </c>
      <c r="J2" s="145">
        <v>60</v>
      </c>
      <c r="K2" s="146">
        <v>85</v>
      </c>
      <c r="L2" s="146">
        <v>75</v>
      </c>
      <c r="M2" s="146">
        <v>217</v>
      </c>
      <c r="N2" s="146">
        <v>115</v>
      </c>
      <c r="O2" s="266" t="s">
        <v>11</v>
      </c>
      <c r="P2" s="1"/>
      <c r="Q2" s="128">
        <v>1</v>
      </c>
      <c r="R2" s="145">
        <v>45</v>
      </c>
      <c r="S2" s="146">
        <v>249</v>
      </c>
      <c r="T2" s="146">
        <v>128</v>
      </c>
      <c r="U2" s="146">
        <v>135</v>
      </c>
      <c r="V2" s="146">
        <v>108</v>
      </c>
      <c r="W2" s="266" t="s">
        <v>6</v>
      </c>
      <c r="X2" s="1"/>
      <c r="Y2" s="128">
        <v>1</v>
      </c>
      <c r="Z2" s="145">
        <v>71</v>
      </c>
      <c r="AA2" s="146">
        <v>294</v>
      </c>
      <c r="AB2" s="146">
        <v>125</v>
      </c>
      <c r="AC2" s="146">
        <v>365</v>
      </c>
      <c r="AD2" s="146">
        <v>279</v>
      </c>
      <c r="AE2" s="266" t="s">
        <v>11</v>
      </c>
      <c r="AG2" s="128" t="s">
        <v>13</v>
      </c>
      <c r="AH2" s="145">
        <v>33</v>
      </c>
      <c r="AI2" s="146">
        <v>254</v>
      </c>
      <c r="AJ2" s="146">
        <v>111</v>
      </c>
      <c r="AK2" s="146">
        <v>349</v>
      </c>
      <c r="AL2" s="146">
        <v>144</v>
      </c>
      <c r="AM2" s="266" t="s">
        <v>6</v>
      </c>
    </row>
    <row r="3" spans="1:39" x14ac:dyDescent="0.2">
      <c r="A3" s="128">
        <v>2</v>
      </c>
      <c r="B3" s="148">
        <v>147</v>
      </c>
      <c r="C3" s="2">
        <v>308</v>
      </c>
      <c r="D3" s="2">
        <v>173</v>
      </c>
      <c r="E3" s="2">
        <v>131</v>
      </c>
      <c r="F3" s="2">
        <v>306</v>
      </c>
      <c r="G3" s="267" t="s">
        <v>5</v>
      </c>
      <c r="H3" s="1"/>
      <c r="I3" s="128">
        <v>2</v>
      </c>
      <c r="J3" s="148">
        <v>192</v>
      </c>
      <c r="K3" s="2">
        <v>47</v>
      </c>
      <c r="L3" s="2">
        <v>401</v>
      </c>
      <c r="M3" s="2">
        <v>469</v>
      </c>
      <c r="N3" s="2">
        <v>573</v>
      </c>
      <c r="O3" s="267" t="s">
        <v>6</v>
      </c>
      <c r="P3" s="1"/>
      <c r="Q3" s="128">
        <v>2</v>
      </c>
      <c r="R3" s="148">
        <v>177</v>
      </c>
      <c r="S3" s="2">
        <v>59</v>
      </c>
      <c r="T3" s="2">
        <v>122</v>
      </c>
      <c r="U3" s="2">
        <v>53</v>
      </c>
      <c r="V3" s="2">
        <v>340</v>
      </c>
      <c r="W3" s="267" t="s">
        <v>11</v>
      </c>
      <c r="X3" s="1"/>
      <c r="Y3" s="128">
        <v>2</v>
      </c>
      <c r="Z3" s="148">
        <v>176</v>
      </c>
      <c r="AA3" s="2">
        <v>288</v>
      </c>
      <c r="AB3" s="2">
        <v>56</v>
      </c>
      <c r="AC3" s="2">
        <v>31</v>
      </c>
      <c r="AD3" s="2">
        <v>25</v>
      </c>
      <c r="AE3" s="267" t="s">
        <v>5</v>
      </c>
      <c r="AG3" s="128" t="s">
        <v>14</v>
      </c>
      <c r="AH3" s="148">
        <v>60</v>
      </c>
      <c r="AI3" s="2">
        <v>85</v>
      </c>
      <c r="AJ3" s="2">
        <v>75</v>
      </c>
      <c r="AK3" s="2">
        <v>217</v>
      </c>
      <c r="AL3" s="2">
        <v>115</v>
      </c>
      <c r="AM3" s="267" t="s">
        <v>5</v>
      </c>
    </row>
    <row r="4" spans="1:39" x14ac:dyDescent="0.2">
      <c r="A4" s="128">
        <v>3</v>
      </c>
      <c r="B4" s="148">
        <v>74</v>
      </c>
      <c r="C4" s="2">
        <v>267</v>
      </c>
      <c r="D4" s="2">
        <v>312</v>
      </c>
      <c r="E4" s="2">
        <v>21</v>
      </c>
      <c r="F4" s="2">
        <v>538</v>
      </c>
      <c r="G4" s="267" t="s">
        <v>6</v>
      </c>
      <c r="H4" s="1"/>
      <c r="I4" s="128">
        <v>3</v>
      </c>
      <c r="J4" s="148">
        <v>148</v>
      </c>
      <c r="K4" s="2">
        <v>178</v>
      </c>
      <c r="L4" s="2">
        <v>37</v>
      </c>
      <c r="M4" s="2">
        <v>68</v>
      </c>
      <c r="N4" s="2">
        <v>58</v>
      </c>
      <c r="O4" s="267" t="s">
        <v>5</v>
      </c>
      <c r="P4" s="1"/>
      <c r="Q4" s="128">
        <v>3</v>
      </c>
      <c r="R4" s="148">
        <v>38</v>
      </c>
      <c r="S4" s="2">
        <v>422</v>
      </c>
      <c r="T4" s="2">
        <v>235</v>
      </c>
      <c r="U4" s="2">
        <v>8</v>
      </c>
      <c r="V4" s="2">
        <v>293</v>
      </c>
      <c r="W4" s="267" t="s">
        <v>5</v>
      </c>
      <c r="X4" s="1"/>
      <c r="Y4" s="128">
        <v>3</v>
      </c>
      <c r="Z4" s="148">
        <v>141</v>
      </c>
      <c r="AA4" s="2">
        <v>302</v>
      </c>
      <c r="AB4" s="2">
        <v>236</v>
      </c>
      <c r="AC4" s="2">
        <v>329</v>
      </c>
      <c r="AD4" s="2">
        <v>301</v>
      </c>
      <c r="AE4" s="267" t="s">
        <v>6</v>
      </c>
      <c r="AG4" s="128" t="s">
        <v>15</v>
      </c>
      <c r="AH4" s="148">
        <v>177</v>
      </c>
      <c r="AI4" s="2">
        <v>59</v>
      </c>
      <c r="AJ4" s="2">
        <v>122</v>
      </c>
      <c r="AK4" s="2">
        <v>53</v>
      </c>
      <c r="AL4" s="2">
        <v>340</v>
      </c>
      <c r="AM4" s="267" t="s">
        <v>5</v>
      </c>
    </row>
    <row r="5" spans="1:39" x14ac:dyDescent="0.2">
      <c r="A5" s="131">
        <v>4</v>
      </c>
      <c r="B5" s="150">
        <v>233</v>
      </c>
      <c r="C5" s="151">
        <v>448</v>
      </c>
      <c r="D5" s="151">
        <v>274</v>
      </c>
      <c r="E5" s="151">
        <v>69</v>
      </c>
      <c r="F5" s="151">
        <v>190</v>
      </c>
      <c r="G5" s="268" t="s">
        <v>5</v>
      </c>
      <c r="H5" s="1"/>
      <c r="I5" s="131">
        <v>4</v>
      </c>
      <c r="J5" s="150">
        <v>342</v>
      </c>
      <c r="K5" s="151">
        <v>449</v>
      </c>
      <c r="L5" s="151">
        <v>174</v>
      </c>
      <c r="M5" s="151">
        <v>292</v>
      </c>
      <c r="N5" s="151">
        <v>710</v>
      </c>
      <c r="O5" s="268" t="s">
        <v>5</v>
      </c>
      <c r="P5" s="1"/>
      <c r="Q5" s="131">
        <v>4</v>
      </c>
      <c r="R5" s="150">
        <v>175</v>
      </c>
      <c r="S5" s="151">
        <v>126</v>
      </c>
      <c r="T5" s="151">
        <v>230</v>
      </c>
      <c r="U5" s="151">
        <v>140</v>
      </c>
      <c r="V5" s="151">
        <v>546</v>
      </c>
      <c r="W5" s="268" t="s">
        <v>5</v>
      </c>
      <c r="X5" s="1"/>
      <c r="Y5" s="131">
        <v>4</v>
      </c>
      <c r="Z5" s="150">
        <v>114</v>
      </c>
      <c r="AA5" s="151">
        <v>67</v>
      </c>
      <c r="AB5" s="151">
        <v>61</v>
      </c>
      <c r="AC5" s="151">
        <v>118</v>
      </c>
      <c r="AD5" s="151">
        <v>378</v>
      </c>
      <c r="AE5" s="268" t="s">
        <v>5</v>
      </c>
      <c r="AG5" s="131" t="s">
        <v>16</v>
      </c>
      <c r="AH5" s="150">
        <v>71</v>
      </c>
      <c r="AI5" s="151">
        <v>294</v>
      </c>
      <c r="AJ5" s="151">
        <v>125</v>
      </c>
      <c r="AK5" s="151">
        <v>365</v>
      </c>
      <c r="AL5" s="151">
        <v>279</v>
      </c>
      <c r="AM5" s="268" t="s">
        <v>11</v>
      </c>
    </row>
    <row r="11" spans="1:39" ht="18" x14ac:dyDescent="0.25">
      <c r="A11" s="257" t="s">
        <v>108</v>
      </c>
      <c r="I11" s="257" t="s">
        <v>35</v>
      </c>
      <c r="Q11" s="257" t="s">
        <v>36</v>
      </c>
      <c r="Y11" s="257" t="s">
        <v>110</v>
      </c>
    </row>
    <row r="12" spans="1:39" ht="18" x14ac:dyDescent="0.25">
      <c r="A12" s="257" t="s">
        <v>106</v>
      </c>
      <c r="I12" s="257" t="s">
        <v>106</v>
      </c>
      <c r="Q12" s="257" t="s">
        <v>106</v>
      </c>
      <c r="Y12" s="257" t="s">
        <v>106</v>
      </c>
    </row>
    <row r="13" spans="1:39" x14ac:dyDescent="0.2">
      <c r="B13" s="10"/>
      <c r="C13" s="110" t="s">
        <v>79</v>
      </c>
      <c r="D13" s="110" t="s">
        <v>107</v>
      </c>
      <c r="J13" s="10"/>
      <c r="K13" s="110" t="s">
        <v>79</v>
      </c>
      <c r="L13" s="110" t="s">
        <v>107</v>
      </c>
      <c r="R13" s="10"/>
      <c r="S13" s="110" t="s">
        <v>79</v>
      </c>
      <c r="T13" s="110" t="s">
        <v>107</v>
      </c>
      <c r="Z13" s="10"/>
      <c r="AA13" s="110" t="s">
        <v>79</v>
      </c>
      <c r="AB13" s="110" t="s">
        <v>107</v>
      </c>
    </row>
    <row r="14" spans="1:39" x14ac:dyDescent="0.2">
      <c r="A14" s="110" t="s">
        <v>80</v>
      </c>
      <c r="B14" s="110" t="s">
        <v>81</v>
      </c>
      <c r="C14" s="110" t="s">
        <v>71</v>
      </c>
      <c r="D14" s="110" t="s">
        <v>71</v>
      </c>
      <c r="I14" s="110" t="s">
        <v>80</v>
      </c>
      <c r="J14" s="110" t="s">
        <v>81</v>
      </c>
      <c r="K14" s="110" t="s">
        <v>71</v>
      </c>
      <c r="L14" s="110" t="s">
        <v>71</v>
      </c>
      <c r="Q14" s="110" t="s">
        <v>80</v>
      </c>
      <c r="R14" s="110" t="s">
        <v>81</v>
      </c>
      <c r="S14" s="110" t="s">
        <v>71</v>
      </c>
      <c r="T14" s="110" t="s">
        <v>71</v>
      </c>
      <c r="Y14" s="110" t="s">
        <v>80</v>
      </c>
      <c r="Z14" s="110" t="s">
        <v>81</v>
      </c>
      <c r="AA14" s="110" t="s">
        <v>71</v>
      </c>
      <c r="AB14" s="110" t="s">
        <v>71</v>
      </c>
    </row>
    <row r="15" spans="1:39" x14ac:dyDescent="0.2">
      <c r="A15" s="194">
        <f>B2</f>
        <v>33</v>
      </c>
      <c r="B15" s="193" t="s">
        <v>82</v>
      </c>
      <c r="C15" s="194">
        <v>16</v>
      </c>
      <c r="D15" s="195">
        <f>IF(E15="Winner",30,IF(E15="Finalist",20,IF(E15="Semi Finalist",10,)))</f>
        <v>30</v>
      </c>
      <c r="E15" s="157" t="str">
        <f>G2</f>
        <v>Winner</v>
      </c>
      <c r="I15" s="214">
        <f>J2</f>
        <v>60</v>
      </c>
      <c r="J15" s="193" t="s">
        <v>82</v>
      </c>
      <c r="K15" s="194">
        <v>16</v>
      </c>
      <c r="L15" s="195">
        <f>IF(M15="Winner",30,IF(M15="Finalist",20,IF(M15="Semi Finalist",10,)))</f>
        <v>30</v>
      </c>
      <c r="M15" s="157" t="str">
        <f>O2</f>
        <v>Winner</v>
      </c>
      <c r="Q15" s="214">
        <f>R2</f>
        <v>45</v>
      </c>
      <c r="R15" s="193" t="s">
        <v>82</v>
      </c>
      <c r="S15" s="194">
        <v>16</v>
      </c>
      <c r="T15" s="195">
        <f>IF(U15="Winner",30,IF(U15="Finalist",20,IF(U15="Semi Finalist",10,)))</f>
        <v>20</v>
      </c>
      <c r="U15" s="157" t="str">
        <f>W2</f>
        <v>Finalist</v>
      </c>
      <c r="Y15" s="214">
        <f>Z2</f>
        <v>71</v>
      </c>
      <c r="Z15" s="193" t="s">
        <v>82</v>
      </c>
      <c r="AA15" s="194">
        <v>16</v>
      </c>
      <c r="AB15" s="195">
        <f>IF(AC15="Winner",30,IF(AC15="Finalist",20,IF(AC15="Semi Finalist",10,)))</f>
        <v>30</v>
      </c>
      <c r="AC15" s="157" t="str">
        <f>AE2</f>
        <v>Winner</v>
      </c>
    </row>
    <row r="16" spans="1:39" x14ac:dyDescent="0.2">
      <c r="A16" s="197">
        <f>B3</f>
        <v>147</v>
      </c>
      <c r="B16" s="196" t="s">
        <v>83</v>
      </c>
      <c r="C16" s="197">
        <v>15</v>
      </c>
      <c r="D16" s="198">
        <f t="shared" ref="D16:D26" si="0">IF(E16="Winner",30,IF(E16="Finalist",20,IF(E16="Semi Finalist",10,)))</f>
        <v>10</v>
      </c>
      <c r="E16" s="157" t="str">
        <f>G3</f>
        <v>Semi Finalist</v>
      </c>
      <c r="I16" s="215">
        <f>J3</f>
        <v>192</v>
      </c>
      <c r="J16" s="196" t="s">
        <v>83</v>
      </c>
      <c r="K16" s="197">
        <v>15</v>
      </c>
      <c r="L16" s="198">
        <f t="shared" ref="L16:L26" si="1">IF(M16="Winner",30,IF(M16="Finalist",20,IF(M16="Semi Finalist",10,)))</f>
        <v>20</v>
      </c>
      <c r="M16" s="157" t="str">
        <f>O3</f>
        <v>Finalist</v>
      </c>
      <c r="Q16" s="215">
        <f>R3</f>
        <v>177</v>
      </c>
      <c r="R16" s="196" t="s">
        <v>83</v>
      </c>
      <c r="S16" s="197">
        <v>15</v>
      </c>
      <c r="T16" s="198">
        <f t="shared" ref="T16:T26" si="2">IF(U16="Winner",30,IF(U16="Finalist",20,IF(U16="Semi Finalist",10,)))</f>
        <v>30</v>
      </c>
      <c r="U16" s="157" t="str">
        <f>W3</f>
        <v>Winner</v>
      </c>
      <c r="Y16" s="215">
        <f>Z3</f>
        <v>176</v>
      </c>
      <c r="Z16" s="196" t="s">
        <v>83</v>
      </c>
      <c r="AA16" s="197">
        <v>15</v>
      </c>
      <c r="AB16" s="198">
        <f t="shared" ref="AB16:AB26" si="3">IF(AC16="Winner",30,IF(AC16="Finalist",20,IF(AC16="Semi Finalist",10,)))</f>
        <v>10</v>
      </c>
      <c r="AC16" s="157" t="str">
        <f>AE3</f>
        <v>Semi Finalist</v>
      </c>
    </row>
    <row r="17" spans="1:29" x14ac:dyDescent="0.2">
      <c r="A17" s="197">
        <f>B4</f>
        <v>74</v>
      </c>
      <c r="B17" s="196" t="s">
        <v>84</v>
      </c>
      <c r="C17" s="197">
        <v>14</v>
      </c>
      <c r="D17" s="198">
        <f t="shared" si="0"/>
        <v>20</v>
      </c>
      <c r="E17" s="157" t="str">
        <f>G4</f>
        <v>Finalist</v>
      </c>
      <c r="I17" s="215">
        <f>J4</f>
        <v>148</v>
      </c>
      <c r="J17" s="196" t="s">
        <v>84</v>
      </c>
      <c r="K17" s="197">
        <v>14</v>
      </c>
      <c r="L17" s="198">
        <f t="shared" si="1"/>
        <v>10</v>
      </c>
      <c r="M17" s="157" t="str">
        <f>O4</f>
        <v>Semi Finalist</v>
      </c>
      <c r="Q17" s="215">
        <f>R4</f>
        <v>38</v>
      </c>
      <c r="R17" s="196" t="s">
        <v>84</v>
      </c>
      <c r="S17" s="197">
        <v>14</v>
      </c>
      <c r="T17" s="198">
        <f t="shared" si="2"/>
        <v>10</v>
      </c>
      <c r="U17" s="157" t="str">
        <f>W4</f>
        <v>Semi Finalist</v>
      </c>
      <c r="Y17" s="215">
        <f>Z4</f>
        <v>141</v>
      </c>
      <c r="Z17" s="196" t="s">
        <v>84</v>
      </c>
      <c r="AA17" s="197">
        <v>14</v>
      </c>
      <c r="AB17" s="198">
        <f t="shared" si="3"/>
        <v>20</v>
      </c>
      <c r="AC17" s="157" t="str">
        <f>AE4</f>
        <v>Finalist</v>
      </c>
    </row>
    <row r="18" spans="1:29" x14ac:dyDescent="0.2">
      <c r="A18" s="197">
        <f>B5</f>
        <v>233</v>
      </c>
      <c r="B18" s="196" t="s">
        <v>85</v>
      </c>
      <c r="C18" s="197">
        <v>13</v>
      </c>
      <c r="D18" s="198">
        <f t="shared" si="0"/>
        <v>10</v>
      </c>
      <c r="E18" s="157" t="str">
        <f>G5</f>
        <v>Semi Finalist</v>
      </c>
      <c r="I18" s="215">
        <f>J5</f>
        <v>342</v>
      </c>
      <c r="J18" s="196" t="s">
        <v>85</v>
      </c>
      <c r="K18" s="197">
        <v>13</v>
      </c>
      <c r="L18" s="198">
        <f t="shared" si="1"/>
        <v>10</v>
      </c>
      <c r="M18" s="157" t="str">
        <f>O5</f>
        <v>Semi Finalist</v>
      </c>
      <c r="Q18" s="215">
        <f>R5</f>
        <v>175</v>
      </c>
      <c r="R18" s="196" t="s">
        <v>85</v>
      </c>
      <c r="S18" s="197">
        <v>13</v>
      </c>
      <c r="T18" s="198">
        <f t="shared" si="2"/>
        <v>10</v>
      </c>
      <c r="U18" s="157" t="str">
        <f>W5</f>
        <v>Semi Finalist</v>
      </c>
      <c r="Y18" s="215">
        <f>Z5</f>
        <v>114</v>
      </c>
      <c r="Z18" s="196" t="s">
        <v>85</v>
      </c>
      <c r="AA18" s="197">
        <v>13</v>
      </c>
      <c r="AB18" s="198">
        <f t="shared" si="3"/>
        <v>10</v>
      </c>
      <c r="AC18" s="157" t="str">
        <f>AE5</f>
        <v>Semi Finalist</v>
      </c>
    </row>
    <row r="19" spans="1:29" x14ac:dyDescent="0.2">
      <c r="A19" s="197">
        <f>C2</f>
        <v>254</v>
      </c>
      <c r="B19" s="242" t="s">
        <v>111</v>
      </c>
      <c r="C19" s="197">
        <v>12</v>
      </c>
      <c r="D19" s="198">
        <f t="shared" si="0"/>
        <v>30</v>
      </c>
      <c r="E19" s="157" t="str">
        <f>G2</f>
        <v>Winner</v>
      </c>
      <c r="F19" s="153"/>
      <c r="I19" s="215">
        <f>K2</f>
        <v>85</v>
      </c>
      <c r="J19" s="242" t="s">
        <v>111</v>
      </c>
      <c r="K19" s="197">
        <v>12</v>
      </c>
      <c r="L19" s="198">
        <f t="shared" si="1"/>
        <v>30</v>
      </c>
      <c r="M19" s="157" t="str">
        <f>O2</f>
        <v>Winner</v>
      </c>
      <c r="N19" s="153"/>
      <c r="Q19" s="215">
        <f>S2</f>
        <v>249</v>
      </c>
      <c r="R19" s="242" t="s">
        <v>111</v>
      </c>
      <c r="S19" s="197">
        <v>12</v>
      </c>
      <c r="T19" s="198">
        <f t="shared" si="2"/>
        <v>20</v>
      </c>
      <c r="U19" s="157" t="str">
        <f>W2</f>
        <v>Finalist</v>
      </c>
      <c r="V19" s="153"/>
      <c r="Y19" s="215">
        <f>AA2</f>
        <v>294</v>
      </c>
      <c r="Z19" s="242" t="s">
        <v>111</v>
      </c>
      <c r="AA19" s="197">
        <v>12</v>
      </c>
      <c r="AB19" s="198">
        <f t="shared" si="3"/>
        <v>30</v>
      </c>
      <c r="AC19" s="157" t="str">
        <f>AE2</f>
        <v>Winner</v>
      </c>
    </row>
    <row r="20" spans="1:29" x14ac:dyDescent="0.2">
      <c r="A20" s="197">
        <f>C3</f>
        <v>308</v>
      </c>
      <c r="B20" s="242" t="s">
        <v>112</v>
      </c>
      <c r="C20" s="197">
        <v>11</v>
      </c>
      <c r="D20" s="198">
        <f t="shared" si="0"/>
        <v>10</v>
      </c>
      <c r="E20" s="157" t="str">
        <f>G3</f>
        <v>Semi Finalist</v>
      </c>
      <c r="I20" s="370">
        <v>47</v>
      </c>
      <c r="J20" s="242" t="s">
        <v>112</v>
      </c>
      <c r="K20" s="197">
        <v>11</v>
      </c>
      <c r="L20" s="198">
        <f t="shared" si="1"/>
        <v>20</v>
      </c>
      <c r="M20" s="157" t="str">
        <f>O3</f>
        <v>Finalist</v>
      </c>
      <c r="Q20" s="215">
        <f>S3</f>
        <v>59</v>
      </c>
      <c r="R20" s="242" t="s">
        <v>112</v>
      </c>
      <c r="S20" s="197">
        <v>11</v>
      </c>
      <c r="T20" s="198">
        <f t="shared" si="2"/>
        <v>30</v>
      </c>
      <c r="U20" s="157" t="str">
        <f>W3</f>
        <v>Winner</v>
      </c>
      <c r="Y20" s="215">
        <f>AA3</f>
        <v>288</v>
      </c>
      <c r="Z20" s="242" t="s">
        <v>112</v>
      </c>
      <c r="AA20" s="197">
        <v>11</v>
      </c>
      <c r="AB20" s="198">
        <f t="shared" si="3"/>
        <v>10</v>
      </c>
      <c r="AC20" s="157" t="str">
        <f>AE3</f>
        <v>Semi Finalist</v>
      </c>
    </row>
    <row r="21" spans="1:29" x14ac:dyDescent="0.2">
      <c r="A21" s="197">
        <f>C4</f>
        <v>267</v>
      </c>
      <c r="B21" s="242" t="s">
        <v>113</v>
      </c>
      <c r="C21" s="197">
        <v>10</v>
      </c>
      <c r="D21" s="198">
        <f t="shared" si="0"/>
        <v>20</v>
      </c>
      <c r="E21" s="157" t="str">
        <f>G4</f>
        <v>Finalist</v>
      </c>
      <c r="I21" s="215">
        <f>K4</f>
        <v>178</v>
      </c>
      <c r="J21" s="242" t="s">
        <v>113</v>
      </c>
      <c r="K21" s="197">
        <v>10</v>
      </c>
      <c r="L21" s="198">
        <f t="shared" si="1"/>
        <v>10</v>
      </c>
      <c r="M21" s="157" t="str">
        <f>O4</f>
        <v>Semi Finalist</v>
      </c>
      <c r="Q21" s="215">
        <f>S4</f>
        <v>422</v>
      </c>
      <c r="R21" s="242" t="s">
        <v>113</v>
      </c>
      <c r="S21" s="197">
        <v>10</v>
      </c>
      <c r="T21" s="198">
        <f t="shared" si="2"/>
        <v>10</v>
      </c>
      <c r="U21" s="157" t="str">
        <f>W4</f>
        <v>Semi Finalist</v>
      </c>
      <c r="Y21" s="215">
        <f>AA4</f>
        <v>302</v>
      </c>
      <c r="Z21" s="242" t="s">
        <v>113</v>
      </c>
      <c r="AA21" s="197">
        <v>10</v>
      </c>
      <c r="AB21" s="198">
        <f t="shared" si="3"/>
        <v>20</v>
      </c>
      <c r="AC21" s="157" t="str">
        <f>AE4</f>
        <v>Finalist</v>
      </c>
    </row>
    <row r="22" spans="1:29" x14ac:dyDescent="0.2">
      <c r="A22" s="197">
        <f>C5</f>
        <v>448</v>
      </c>
      <c r="B22" s="272" t="s">
        <v>114</v>
      </c>
      <c r="C22" s="202">
        <v>9</v>
      </c>
      <c r="D22" s="203">
        <f t="shared" si="0"/>
        <v>10</v>
      </c>
      <c r="E22" s="157" t="str">
        <f>G5</f>
        <v>Semi Finalist</v>
      </c>
      <c r="I22" s="216">
        <f>K5</f>
        <v>449</v>
      </c>
      <c r="J22" s="272" t="s">
        <v>114</v>
      </c>
      <c r="K22" s="202">
        <v>9</v>
      </c>
      <c r="L22" s="203">
        <f t="shared" si="1"/>
        <v>10</v>
      </c>
      <c r="M22" s="157" t="str">
        <f>O5</f>
        <v>Semi Finalist</v>
      </c>
      <c r="Q22" s="216">
        <f>S5</f>
        <v>126</v>
      </c>
      <c r="R22" s="272" t="s">
        <v>114</v>
      </c>
      <c r="S22" s="202">
        <v>9</v>
      </c>
      <c r="T22" s="203">
        <f t="shared" si="2"/>
        <v>10</v>
      </c>
      <c r="U22" s="157" t="str">
        <f>W5</f>
        <v>Semi Finalist</v>
      </c>
      <c r="Y22" s="216">
        <f>AA5</f>
        <v>67</v>
      </c>
      <c r="Z22" s="272" t="s">
        <v>114</v>
      </c>
      <c r="AA22" s="202">
        <v>9</v>
      </c>
      <c r="AB22" s="203">
        <f t="shared" si="3"/>
        <v>10</v>
      </c>
      <c r="AC22" s="157" t="str">
        <f>AE5</f>
        <v>Semi Finalist</v>
      </c>
    </row>
    <row r="23" spans="1:29" x14ac:dyDescent="0.2">
      <c r="A23" s="214">
        <f>D2</f>
        <v>111</v>
      </c>
      <c r="B23" s="196" t="s">
        <v>90</v>
      </c>
      <c r="C23" s="197">
        <v>16</v>
      </c>
      <c r="D23" s="198">
        <f t="shared" si="0"/>
        <v>30</v>
      </c>
      <c r="E23" t="str">
        <f t="shared" ref="E23:E34" si="4">E15</f>
        <v>Winner</v>
      </c>
      <c r="I23" s="214">
        <f>L2</f>
        <v>75</v>
      </c>
      <c r="J23" s="196" t="s">
        <v>90</v>
      </c>
      <c r="K23" s="197">
        <v>16</v>
      </c>
      <c r="L23" s="198">
        <f t="shared" si="1"/>
        <v>30</v>
      </c>
      <c r="M23" t="str">
        <f t="shared" ref="M23:M34" si="5">M15</f>
        <v>Winner</v>
      </c>
      <c r="Q23" s="214">
        <f>T2</f>
        <v>128</v>
      </c>
      <c r="R23" s="196" t="s">
        <v>90</v>
      </c>
      <c r="S23" s="197">
        <v>16</v>
      </c>
      <c r="T23" s="198">
        <f t="shared" si="2"/>
        <v>20</v>
      </c>
      <c r="U23" t="str">
        <f t="shared" ref="U23:U34" si="6">U15</f>
        <v>Finalist</v>
      </c>
      <c r="Y23" s="214">
        <f>AB2</f>
        <v>125</v>
      </c>
      <c r="Z23" s="196" t="s">
        <v>90</v>
      </c>
      <c r="AA23" s="197">
        <v>16</v>
      </c>
      <c r="AB23" s="198">
        <f t="shared" si="3"/>
        <v>30</v>
      </c>
      <c r="AC23" t="str">
        <f t="shared" ref="AC23:AC34" si="7">AC15</f>
        <v>Winner</v>
      </c>
    </row>
    <row r="24" spans="1:29" x14ac:dyDescent="0.2">
      <c r="A24" s="215">
        <f>D3</f>
        <v>173</v>
      </c>
      <c r="B24" s="196" t="s">
        <v>91</v>
      </c>
      <c r="C24" s="197">
        <v>15</v>
      </c>
      <c r="D24" s="198">
        <f t="shared" si="0"/>
        <v>10</v>
      </c>
      <c r="E24" t="str">
        <f t="shared" si="4"/>
        <v>Semi Finalist</v>
      </c>
      <c r="I24" s="215">
        <f>L3</f>
        <v>401</v>
      </c>
      <c r="J24" s="196" t="s">
        <v>91</v>
      </c>
      <c r="K24" s="197">
        <v>15</v>
      </c>
      <c r="L24" s="198">
        <f t="shared" si="1"/>
        <v>20</v>
      </c>
      <c r="M24" t="str">
        <f t="shared" si="5"/>
        <v>Finalist</v>
      </c>
      <c r="Q24" s="215">
        <f>T3</f>
        <v>122</v>
      </c>
      <c r="R24" s="196" t="s">
        <v>91</v>
      </c>
      <c r="S24" s="197">
        <v>15</v>
      </c>
      <c r="T24" s="198">
        <f t="shared" si="2"/>
        <v>30</v>
      </c>
      <c r="U24" t="str">
        <f t="shared" si="6"/>
        <v>Winner</v>
      </c>
      <c r="Y24" s="215">
        <f>AB3</f>
        <v>56</v>
      </c>
      <c r="Z24" s="196" t="s">
        <v>91</v>
      </c>
      <c r="AA24" s="197">
        <v>15</v>
      </c>
      <c r="AB24" s="198">
        <f t="shared" si="3"/>
        <v>10</v>
      </c>
      <c r="AC24" t="str">
        <f t="shared" si="7"/>
        <v>Semi Finalist</v>
      </c>
    </row>
    <row r="25" spans="1:29" x14ac:dyDescent="0.2">
      <c r="A25" s="215">
        <f>D4</f>
        <v>312</v>
      </c>
      <c r="B25" s="196" t="s">
        <v>92</v>
      </c>
      <c r="C25" s="197">
        <v>14</v>
      </c>
      <c r="D25" s="198">
        <f t="shared" si="0"/>
        <v>20</v>
      </c>
      <c r="E25" t="str">
        <f t="shared" si="4"/>
        <v>Finalist</v>
      </c>
      <c r="I25" s="215">
        <f>L4</f>
        <v>37</v>
      </c>
      <c r="J25" s="196" t="s">
        <v>92</v>
      </c>
      <c r="K25" s="197">
        <v>14</v>
      </c>
      <c r="L25" s="198">
        <f t="shared" si="1"/>
        <v>10</v>
      </c>
      <c r="M25" t="str">
        <f t="shared" si="5"/>
        <v>Semi Finalist</v>
      </c>
      <c r="Q25" s="215">
        <f>T4</f>
        <v>235</v>
      </c>
      <c r="R25" s="196" t="s">
        <v>92</v>
      </c>
      <c r="S25" s="197">
        <v>14</v>
      </c>
      <c r="T25" s="198">
        <f t="shared" si="2"/>
        <v>10</v>
      </c>
      <c r="U25" t="str">
        <f t="shared" si="6"/>
        <v>Semi Finalist</v>
      </c>
      <c r="Y25" s="215">
        <f>AB4</f>
        <v>236</v>
      </c>
      <c r="Z25" s="196" t="s">
        <v>92</v>
      </c>
      <c r="AA25" s="197">
        <v>14</v>
      </c>
      <c r="AB25" s="198">
        <f t="shared" si="3"/>
        <v>20</v>
      </c>
      <c r="AC25" t="str">
        <f t="shared" si="7"/>
        <v>Finalist</v>
      </c>
    </row>
    <row r="26" spans="1:29" x14ac:dyDescent="0.2">
      <c r="A26" s="215">
        <f>D5</f>
        <v>274</v>
      </c>
      <c r="B26" s="196" t="s">
        <v>93</v>
      </c>
      <c r="C26" s="197">
        <v>13</v>
      </c>
      <c r="D26" s="198">
        <f t="shared" si="0"/>
        <v>10</v>
      </c>
      <c r="E26" t="str">
        <f t="shared" si="4"/>
        <v>Semi Finalist</v>
      </c>
      <c r="I26" s="215">
        <f>L5</f>
        <v>174</v>
      </c>
      <c r="J26" s="196" t="s">
        <v>93</v>
      </c>
      <c r="K26" s="197">
        <v>13</v>
      </c>
      <c r="L26" s="198">
        <f t="shared" si="1"/>
        <v>10</v>
      </c>
      <c r="M26" t="str">
        <f t="shared" si="5"/>
        <v>Semi Finalist</v>
      </c>
      <c r="Q26" s="215">
        <f>T5</f>
        <v>230</v>
      </c>
      <c r="R26" s="196" t="s">
        <v>93</v>
      </c>
      <c r="S26" s="197">
        <v>13</v>
      </c>
      <c r="T26" s="198">
        <f t="shared" si="2"/>
        <v>10</v>
      </c>
      <c r="U26" t="str">
        <f t="shared" si="6"/>
        <v>Semi Finalist</v>
      </c>
      <c r="Y26" s="215">
        <f>AB5</f>
        <v>61</v>
      </c>
      <c r="Z26" s="196" t="s">
        <v>93</v>
      </c>
      <c r="AA26" s="197">
        <v>13</v>
      </c>
      <c r="AB26" s="198">
        <f t="shared" si="3"/>
        <v>10</v>
      </c>
      <c r="AC26" t="str">
        <f t="shared" si="7"/>
        <v>Semi Finalist</v>
      </c>
    </row>
    <row r="27" spans="1:29" x14ac:dyDescent="0.2">
      <c r="A27" s="215">
        <f>E2</f>
        <v>349</v>
      </c>
      <c r="B27" s="196" t="s">
        <v>94</v>
      </c>
      <c r="C27" s="197">
        <v>12</v>
      </c>
      <c r="D27" s="198">
        <v>30</v>
      </c>
      <c r="E27" t="str">
        <f t="shared" si="4"/>
        <v>Winner</v>
      </c>
      <c r="I27" s="215">
        <f>M2</f>
        <v>217</v>
      </c>
      <c r="J27" s="196" t="s">
        <v>94</v>
      </c>
      <c r="K27" s="197">
        <v>12</v>
      </c>
      <c r="L27" s="198">
        <v>30</v>
      </c>
      <c r="M27" t="str">
        <f t="shared" si="5"/>
        <v>Winner</v>
      </c>
      <c r="Q27" s="215">
        <f>U2</f>
        <v>135</v>
      </c>
      <c r="R27" s="196" t="s">
        <v>94</v>
      </c>
      <c r="S27" s="197">
        <v>12</v>
      </c>
      <c r="T27" s="198">
        <v>20</v>
      </c>
      <c r="U27" t="str">
        <f t="shared" si="6"/>
        <v>Finalist</v>
      </c>
      <c r="Y27" s="215">
        <f>AC2</f>
        <v>365</v>
      </c>
      <c r="Z27" s="196" t="s">
        <v>94</v>
      </c>
      <c r="AA27" s="197">
        <v>12</v>
      </c>
      <c r="AB27" s="198">
        <v>30</v>
      </c>
      <c r="AC27" t="str">
        <f t="shared" si="7"/>
        <v>Winner</v>
      </c>
    </row>
    <row r="28" spans="1:29" x14ac:dyDescent="0.2">
      <c r="A28" s="215">
        <f>E3</f>
        <v>131</v>
      </c>
      <c r="B28" s="196" t="s">
        <v>95</v>
      </c>
      <c r="C28" s="197">
        <v>11</v>
      </c>
      <c r="D28" s="198">
        <v>10</v>
      </c>
      <c r="E28" t="str">
        <f t="shared" si="4"/>
        <v>Semi Finalist</v>
      </c>
      <c r="I28" s="215">
        <f>M3</f>
        <v>469</v>
      </c>
      <c r="J28" s="196" t="s">
        <v>95</v>
      </c>
      <c r="K28" s="197">
        <v>11</v>
      </c>
      <c r="L28" s="198">
        <v>20</v>
      </c>
      <c r="M28" t="str">
        <f t="shared" si="5"/>
        <v>Finalist</v>
      </c>
      <c r="Q28" s="215">
        <f>U3</f>
        <v>53</v>
      </c>
      <c r="R28" s="196" t="s">
        <v>95</v>
      </c>
      <c r="S28" s="197">
        <v>11</v>
      </c>
      <c r="T28" s="198">
        <v>30</v>
      </c>
      <c r="U28" t="str">
        <f t="shared" si="6"/>
        <v>Winner</v>
      </c>
      <c r="Y28" s="215">
        <f>AC3</f>
        <v>31</v>
      </c>
      <c r="Z28" s="196" t="s">
        <v>95</v>
      </c>
      <c r="AA28" s="197">
        <v>11</v>
      </c>
      <c r="AB28" s="198">
        <v>10</v>
      </c>
      <c r="AC28" t="str">
        <f t="shared" si="7"/>
        <v>Semi Finalist</v>
      </c>
    </row>
    <row r="29" spans="1:29" x14ac:dyDescent="0.2">
      <c r="A29" s="215">
        <f>E4</f>
        <v>21</v>
      </c>
      <c r="B29" s="196" t="s">
        <v>96</v>
      </c>
      <c r="C29" s="197">
        <v>10</v>
      </c>
      <c r="D29" s="198">
        <v>20</v>
      </c>
      <c r="E29" t="str">
        <f t="shared" si="4"/>
        <v>Finalist</v>
      </c>
      <c r="F29" s="153"/>
      <c r="I29" s="215">
        <f>M4</f>
        <v>68</v>
      </c>
      <c r="J29" s="196" t="s">
        <v>96</v>
      </c>
      <c r="K29" s="197">
        <v>10</v>
      </c>
      <c r="L29" s="198">
        <v>10</v>
      </c>
      <c r="M29" t="str">
        <f t="shared" si="5"/>
        <v>Semi Finalist</v>
      </c>
      <c r="N29" s="153"/>
      <c r="Q29" s="215">
        <f>U4</f>
        <v>8</v>
      </c>
      <c r="R29" s="196" t="s">
        <v>96</v>
      </c>
      <c r="S29" s="197">
        <v>10</v>
      </c>
      <c r="T29" s="198">
        <v>10</v>
      </c>
      <c r="U29" t="str">
        <f t="shared" si="6"/>
        <v>Semi Finalist</v>
      </c>
      <c r="V29" s="153"/>
      <c r="Y29" s="215">
        <f>AC4</f>
        <v>329</v>
      </c>
      <c r="Z29" s="196" t="s">
        <v>96</v>
      </c>
      <c r="AA29" s="197">
        <v>10</v>
      </c>
      <c r="AB29" s="198">
        <v>20</v>
      </c>
      <c r="AC29" t="str">
        <f t="shared" si="7"/>
        <v>Finalist</v>
      </c>
    </row>
    <row r="30" spans="1:29" x14ac:dyDescent="0.2">
      <c r="A30" s="216">
        <f>E5</f>
        <v>69</v>
      </c>
      <c r="B30" s="201" t="s">
        <v>97</v>
      </c>
      <c r="C30" s="202">
        <v>9</v>
      </c>
      <c r="D30" s="198">
        <v>10</v>
      </c>
      <c r="E30" t="str">
        <f t="shared" si="4"/>
        <v>Semi Finalist</v>
      </c>
      <c r="I30" s="216">
        <f>M5</f>
        <v>292</v>
      </c>
      <c r="J30" s="201" t="s">
        <v>97</v>
      </c>
      <c r="K30" s="202">
        <v>9</v>
      </c>
      <c r="L30" s="198">
        <v>10</v>
      </c>
      <c r="M30" t="str">
        <f t="shared" si="5"/>
        <v>Semi Finalist</v>
      </c>
      <c r="Q30" s="216">
        <f>U5</f>
        <v>140</v>
      </c>
      <c r="R30" s="201" t="s">
        <v>97</v>
      </c>
      <c r="S30" s="202">
        <v>9</v>
      </c>
      <c r="T30" s="198">
        <v>10</v>
      </c>
      <c r="U30" t="str">
        <f t="shared" si="6"/>
        <v>Semi Finalist</v>
      </c>
      <c r="Y30" s="216">
        <f>AC5</f>
        <v>118</v>
      </c>
      <c r="Z30" s="201" t="s">
        <v>97</v>
      </c>
      <c r="AA30" s="202">
        <v>9</v>
      </c>
      <c r="AB30" s="198">
        <v>10</v>
      </c>
      <c r="AC30" t="str">
        <f t="shared" si="7"/>
        <v>Semi Finalist</v>
      </c>
    </row>
    <row r="31" spans="1:29" x14ac:dyDescent="0.2">
      <c r="A31" s="214">
        <f>F2</f>
        <v>144</v>
      </c>
      <c r="B31" s="196" t="s">
        <v>98</v>
      </c>
      <c r="C31" s="197">
        <v>8</v>
      </c>
      <c r="D31" s="198">
        <f t="shared" ref="D31:D38" si="8">IF(E31="Winner",30,IF(E31="Finalist",20,IF(E31="Semi Finalist",10,)))</f>
        <v>30</v>
      </c>
      <c r="E31" t="str">
        <f t="shared" si="4"/>
        <v>Winner</v>
      </c>
      <c r="I31" s="214">
        <f>N2</f>
        <v>115</v>
      </c>
      <c r="J31" s="196" t="s">
        <v>98</v>
      </c>
      <c r="K31" s="197">
        <v>8</v>
      </c>
      <c r="L31" s="198">
        <f t="shared" ref="L31:L38" si="9">IF(M31="Winner",30,IF(M31="Finalist",20,IF(M31="Semi Finalist",10,)))</f>
        <v>30</v>
      </c>
      <c r="M31" t="str">
        <f t="shared" si="5"/>
        <v>Winner</v>
      </c>
      <c r="Q31" s="214">
        <f>V2</f>
        <v>108</v>
      </c>
      <c r="R31" s="196" t="s">
        <v>98</v>
      </c>
      <c r="S31" s="197">
        <v>8</v>
      </c>
      <c r="T31" s="198">
        <f t="shared" ref="T31:T38" si="10">IF(U31="Winner",30,IF(U31="Finalist",20,IF(U31="Semi Finalist",10,)))</f>
        <v>20</v>
      </c>
      <c r="U31" t="str">
        <f t="shared" si="6"/>
        <v>Finalist</v>
      </c>
      <c r="Y31" s="214">
        <f>AD2</f>
        <v>279</v>
      </c>
      <c r="Z31" s="196" t="s">
        <v>98</v>
      </c>
      <c r="AA31" s="197">
        <v>8</v>
      </c>
      <c r="AB31" s="198">
        <f t="shared" ref="AB31:AB38" si="11">IF(AC31="Winner",30,IF(AC31="Finalist",20,IF(AC31="Semi Finalist",10,)))</f>
        <v>30</v>
      </c>
      <c r="AC31" t="str">
        <f t="shared" si="7"/>
        <v>Winner</v>
      </c>
    </row>
    <row r="32" spans="1:29" x14ac:dyDescent="0.2">
      <c r="A32" s="215">
        <f>F3</f>
        <v>306</v>
      </c>
      <c r="B32" s="196" t="s">
        <v>99</v>
      </c>
      <c r="C32" s="197">
        <v>7</v>
      </c>
      <c r="D32" s="198">
        <f t="shared" si="8"/>
        <v>10</v>
      </c>
      <c r="E32" t="str">
        <f t="shared" si="4"/>
        <v>Semi Finalist</v>
      </c>
      <c r="I32" s="215">
        <f>N3</f>
        <v>573</v>
      </c>
      <c r="J32" s="196" t="s">
        <v>99</v>
      </c>
      <c r="K32" s="197">
        <v>7</v>
      </c>
      <c r="L32" s="198">
        <f t="shared" si="9"/>
        <v>20</v>
      </c>
      <c r="M32" t="str">
        <f t="shared" si="5"/>
        <v>Finalist</v>
      </c>
      <c r="Q32" s="215">
        <f>V3</f>
        <v>340</v>
      </c>
      <c r="R32" s="196" t="s">
        <v>99</v>
      </c>
      <c r="S32" s="197">
        <v>7</v>
      </c>
      <c r="T32" s="198">
        <f t="shared" si="10"/>
        <v>30</v>
      </c>
      <c r="U32" t="str">
        <f t="shared" si="6"/>
        <v>Winner</v>
      </c>
      <c r="Y32" s="215">
        <f>AD3</f>
        <v>25</v>
      </c>
      <c r="Z32" s="196" t="s">
        <v>99</v>
      </c>
      <c r="AA32" s="197">
        <v>7</v>
      </c>
      <c r="AB32" s="198">
        <f t="shared" si="11"/>
        <v>10</v>
      </c>
      <c r="AC32" t="str">
        <f t="shared" si="7"/>
        <v>Semi Finalist</v>
      </c>
    </row>
    <row r="33" spans="1:29" x14ac:dyDescent="0.2">
      <c r="A33" s="215">
        <f>F4</f>
        <v>538</v>
      </c>
      <c r="B33" s="196" t="s">
        <v>100</v>
      </c>
      <c r="C33" s="197">
        <v>6</v>
      </c>
      <c r="D33" s="198">
        <f t="shared" si="8"/>
        <v>20</v>
      </c>
      <c r="E33" t="str">
        <f t="shared" si="4"/>
        <v>Finalist</v>
      </c>
      <c r="I33" s="215">
        <f>N4</f>
        <v>58</v>
      </c>
      <c r="J33" s="196" t="s">
        <v>100</v>
      </c>
      <c r="K33" s="197">
        <v>6</v>
      </c>
      <c r="L33" s="198">
        <f t="shared" si="9"/>
        <v>10</v>
      </c>
      <c r="M33" t="str">
        <f t="shared" si="5"/>
        <v>Semi Finalist</v>
      </c>
      <c r="Q33" s="215">
        <f>V4</f>
        <v>293</v>
      </c>
      <c r="R33" s="196" t="s">
        <v>100</v>
      </c>
      <c r="S33" s="197">
        <v>6</v>
      </c>
      <c r="T33" s="198">
        <f t="shared" si="10"/>
        <v>10</v>
      </c>
      <c r="U33" t="str">
        <f t="shared" si="6"/>
        <v>Semi Finalist</v>
      </c>
      <c r="Y33" s="215">
        <f>AD4</f>
        <v>301</v>
      </c>
      <c r="Z33" s="196" t="s">
        <v>100</v>
      </c>
      <c r="AA33" s="197">
        <v>6</v>
      </c>
      <c r="AB33" s="198">
        <f t="shared" si="11"/>
        <v>20</v>
      </c>
      <c r="AC33" t="str">
        <f t="shared" si="7"/>
        <v>Finalist</v>
      </c>
    </row>
    <row r="34" spans="1:29" x14ac:dyDescent="0.2">
      <c r="A34" s="215">
        <f>F5</f>
        <v>190</v>
      </c>
      <c r="B34" s="196" t="s">
        <v>101</v>
      </c>
      <c r="C34" s="197">
        <v>5</v>
      </c>
      <c r="D34" s="198">
        <f t="shared" si="8"/>
        <v>10</v>
      </c>
      <c r="E34" t="str">
        <f t="shared" si="4"/>
        <v>Semi Finalist</v>
      </c>
      <c r="I34" s="215">
        <f>N5</f>
        <v>710</v>
      </c>
      <c r="J34" s="196" t="s">
        <v>101</v>
      </c>
      <c r="K34" s="197">
        <v>5</v>
      </c>
      <c r="L34" s="198">
        <f t="shared" si="9"/>
        <v>10</v>
      </c>
      <c r="M34" t="str">
        <f t="shared" si="5"/>
        <v>Semi Finalist</v>
      </c>
      <c r="Q34" s="215">
        <f>V5</f>
        <v>546</v>
      </c>
      <c r="R34" s="196" t="s">
        <v>101</v>
      </c>
      <c r="S34" s="197">
        <v>5</v>
      </c>
      <c r="T34" s="198">
        <f t="shared" si="10"/>
        <v>10</v>
      </c>
      <c r="U34" t="str">
        <f t="shared" si="6"/>
        <v>Semi Finalist</v>
      </c>
      <c r="Y34" s="215">
        <f>AD5</f>
        <v>378</v>
      </c>
      <c r="Z34" s="196" t="s">
        <v>101</v>
      </c>
      <c r="AA34" s="197">
        <v>5</v>
      </c>
      <c r="AB34" s="198">
        <f t="shared" si="11"/>
        <v>10</v>
      </c>
      <c r="AC34" t="str">
        <f t="shared" si="7"/>
        <v>Semi Finalist</v>
      </c>
    </row>
    <row r="35" spans="1:29" x14ac:dyDescent="0.2">
      <c r="A35" s="215">
        <f>D6</f>
        <v>0</v>
      </c>
      <c r="B35" s="196" t="s">
        <v>102</v>
      </c>
      <c r="C35" s="197">
        <v>4</v>
      </c>
      <c r="D35" s="198">
        <f t="shared" si="8"/>
        <v>0</v>
      </c>
      <c r="I35" s="215">
        <f>L6</f>
        <v>0</v>
      </c>
      <c r="J35" s="196" t="s">
        <v>102</v>
      </c>
      <c r="K35" s="197">
        <v>4</v>
      </c>
      <c r="L35" s="198">
        <f t="shared" si="9"/>
        <v>0</v>
      </c>
      <c r="Q35" s="215">
        <f>T6</f>
        <v>0</v>
      </c>
      <c r="R35" s="196" t="s">
        <v>102</v>
      </c>
      <c r="S35" s="197">
        <v>4</v>
      </c>
      <c r="T35" s="198">
        <f t="shared" si="10"/>
        <v>0</v>
      </c>
      <c r="Y35" s="215">
        <f>AB6</f>
        <v>0</v>
      </c>
      <c r="Z35" s="196" t="s">
        <v>102</v>
      </c>
      <c r="AA35" s="197">
        <v>4</v>
      </c>
      <c r="AB35" s="198">
        <f t="shared" si="11"/>
        <v>0</v>
      </c>
    </row>
    <row r="36" spans="1:29" x14ac:dyDescent="0.2">
      <c r="A36" s="215">
        <f>D7</f>
        <v>0</v>
      </c>
      <c r="B36" s="196" t="s">
        <v>103</v>
      </c>
      <c r="C36" s="197">
        <v>3</v>
      </c>
      <c r="D36" s="198">
        <f t="shared" si="8"/>
        <v>0</v>
      </c>
      <c r="I36" s="215">
        <f>L7</f>
        <v>0</v>
      </c>
      <c r="J36" s="196" t="s">
        <v>103</v>
      </c>
      <c r="K36" s="197">
        <v>3</v>
      </c>
      <c r="L36" s="198">
        <f t="shared" si="9"/>
        <v>0</v>
      </c>
      <c r="Q36" s="215">
        <f>T7</f>
        <v>0</v>
      </c>
      <c r="R36" s="196" t="s">
        <v>103</v>
      </c>
      <c r="S36" s="197">
        <v>3</v>
      </c>
      <c r="T36" s="198">
        <f t="shared" si="10"/>
        <v>0</v>
      </c>
      <c r="Y36" s="215">
        <f>AB7</f>
        <v>0</v>
      </c>
      <c r="Z36" s="196" t="s">
        <v>103</v>
      </c>
      <c r="AA36" s="197">
        <v>3</v>
      </c>
      <c r="AB36" s="198">
        <f t="shared" si="11"/>
        <v>0</v>
      </c>
    </row>
    <row r="37" spans="1:29" x14ac:dyDescent="0.2">
      <c r="A37" s="215">
        <f>D8</f>
        <v>0</v>
      </c>
      <c r="B37" s="196" t="s">
        <v>104</v>
      </c>
      <c r="C37" s="197">
        <v>2</v>
      </c>
      <c r="D37" s="198">
        <f t="shared" si="8"/>
        <v>0</v>
      </c>
      <c r="I37" s="215">
        <f>L8</f>
        <v>0</v>
      </c>
      <c r="J37" s="196" t="s">
        <v>104</v>
      </c>
      <c r="K37" s="197">
        <v>2</v>
      </c>
      <c r="L37" s="198">
        <f t="shared" si="9"/>
        <v>0</v>
      </c>
      <c r="Q37" s="215">
        <f>T8</f>
        <v>0</v>
      </c>
      <c r="R37" s="196" t="s">
        <v>104</v>
      </c>
      <c r="S37" s="197">
        <v>2</v>
      </c>
      <c r="T37" s="198">
        <f t="shared" si="10"/>
        <v>0</v>
      </c>
      <c r="Y37" s="215">
        <f>AB8</f>
        <v>0</v>
      </c>
      <c r="Z37" s="196" t="s">
        <v>104</v>
      </c>
      <c r="AA37" s="197">
        <v>2</v>
      </c>
      <c r="AB37" s="198">
        <f t="shared" si="11"/>
        <v>0</v>
      </c>
    </row>
    <row r="38" spans="1:29" x14ac:dyDescent="0.2">
      <c r="A38" s="216">
        <f>D9</f>
        <v>0</v>
      </c>
      <c r="B38" s="201" t="s">
        <v>105</v>
      </c>
      <c r="C38" s="202">
        <v>1</v>
      </c>
      <c r="D38" s="203">
        <f t="shared" si="8"/>
        <v>0</v>
      </c>
      <c r="I38" s="216">
        <f>L9</f>
        <v>0</v>
      </c>
      <c r="J38" s="201" t="s">
        <v>105</v>
      </c>
      <c r="K38" s="202">
        <v>1</v>
      </c>
      <c r="L38" s="203">
        <f t="shared" si="9"/>
        <v>0</v>
      </c>
      <c r="Q38" s="216">
        <f>T9</f>
        <v>0</v>
      </c>
      <c r="R38" s="201" t="s">
        <v>105</v>
      </c>
      <c r="S38" s="202">
        <v>1</v>
      </c>
      <c r="T38" s="203">
        <f t="shared" si="10"/>
        <v>0</v>
      </c>
      <c r="Y38" s="216">
        <f>AB9</f>
        <v>0</v>
      </c>
      <c r="Z38" s="201" t="s">
        <v>105</v>
      </c>
      <c r="AA38" s="202">
        <v>1</v>
      </c>
      <c r="AB38" s="203">
        <f t="shared" si="11"/>
        <v>0</v>
      </c>
    </row>
    <row r="43" spans="1:29" x14ac:dyDescent="0.2">
      <c r="A43" s="353" t="s">
        <v>306</v>
      </c>
      <c r="B43" s="353" t="s">
        <v>307</v>
      </c>
      <c r="C43" s="353" t="s">
        <v>308</v>
      </c>
    </row>
    <row r="44" spans="1:29" x14ac:dyDescent="0.2">
      <c r="A44" s="194">
        <v>8</v>
      </c>
      <c r="B44" s="194">
        <v>10</v>
      </c>
      <c r="C44" s="10">
        <v>10</v>
      </c>
      <c r="E44" s="197"/>
      <c r="F44" s="197"/>
      <c r="G44" s="354" t="s">
        <v>12</v>
      </c>
      <c r="H44" s="50" t="s">
        <v>1</v>
      </c>
      <c r="I44" s="50" t="s">
        <v>27</v>
      </c>
      <c r="J44" s="50" t="s">
        <v>2</v>
      </c>
      <c r="K44" s="50" t="s">
        <v>3</v>
      </c>
      <c r="L44" s="50" t="s">
        <v>28</v>
      </c>
      <c r="M44" s="51" t="s">
        <v>4</v>
      </c>
    </row>
    <row r="45" spans="1:29" x14ac:dyDescent="0.2">
      <c r="A45" s="197">
        <v>21</v>
      </c>
      <c r="B45" s="197">
        <v>10</v>
      </c>
      <c r="C45" s="10">
        <v>20</v>
      </c>
      <c r="E45" s="197"/>
      <c r="F45" s="197"/>
      <c r="G45" s="149" t="s">
        <v>13</v>
      </c>
      <c r="H45" s="145">
        <v>33</v>
      </c>
      <c r="I45" s="146">
        <v>254</v>
      </c>
      <c r="J45" s="146">
        <v>111</v>
      </c>
      <c r="K45" s="146">
        <v>349</v>
      </c>
      <c r="L45" s="146">
        <v>144</v>
      </c>
      <c r="M45" s="266" t="s">
        <v>6</v>
      </c>
    </row>
    <row r="46" spans="1:29" x14ac:dyDescent="0.2">
      <c r="A46" s="197">
        <v>25</v>
      </c>
      <c r="B46" s="197">
        <v>7</v>
      </c>
      <c r="C46" s="10">
        <v>10</v>
      </c>
      <c r="E46" s="197"/>
      <c r="F46" s="197"/>
      <c r="G46" s="149" t="s">
        <v>14</v>
      </c>
      <c r="H46" s="148">
        <v>60</v>
      </c>
      <c r="I46" s="2">
        <v>85</v>
      </c>
      <c r="J46" s="2">
        <v>75</v>
      </c>
      <c r="K46" s="2">
        <v>217</v>
      </c>
      <c r="L46" s="2">
        <v>115</v>
      </c>
      <c r="M46" s="267" t="s">
        <v>5</v>
      </c>
    </row>
    <row r="47" spans="1:29" x14ac:dyDescent="0.2">
      <c r="A47" s="10">
        <v>31</v>
      </c>
      <c r="B47" s="197">
        <v>11</v>
      </c>
      <c r="C47" s="10">
        <v>10</v>
      </c>
      <c r="E47" s="197"/>
      <c r="F47" s="197"/>
      <c r="G47" s="149" t="s">
        <v>15</v>
      </c>
      <c r="H47" s="148">
        <v>177</v>
      </c>
      <c r="I47" s="2">
        <v>59</v>
      </c>
      <c r="J47" s="2">
        <v>122</v>
      </c>
      <c r="K47" s="2">
        <v>53</v>
      </c>
      <c r="L47" s="2">
        <v>340</v>
      </c>
      <c r="M47" s="267" t="s">
        <v>5</v>
      </c>
    </row>
    <row r="48" spans="1:29" x14ac:dyDescent="0.2">
      <c r="A48" s="197">
        <v>33</v>
      </c>
      <c r="B48" s="197">
        <v>16</v>
      </c>
      <c r="C48" s="355">
        <v>40</v>
      </c>
      <c r="D48" s="10">
        <v>10</v>
      </c>
      <c r="E48" s="197"/>
      <c r="F48" s="197"/>
      <c r="G48" s="152" t="s">
        <v>16</v>
      </c>
      <c r="H48" s="150">
        <v>71</v>
      </c>
      <c r="I48" s="151">
        <v>294</v>
      </c>
      <c r="J48" s="151">
        <v>125</v>
      </c>
      <c r="K48" s="151">
        <v>365</v>
      </c>
      <c r="L48" s="151">
        <v>279</v>
      </c>
      <c r="M48" s="268" t="s">
        <v>11</v>
      </c>
    </row>
    <row r="49" spans="1:6" x14ac:dyDescent="0.2">
      <c r="A49" s="10">
        <v>37</v>
      </c>
      <c r="B49" s="197">
        <v>14</v>
      </c>
      <c r="C49" s="10">
        <v>10</v>
      </c>
      <c r="E49" s="197"/>
      <c r="F49" s="197"/>
    </row>
    <row r="50" spans="1:6" x14ac:dyDescent="0.2">
      <c r="A50" s="197">
        <v>38</v>
      </c>
      <c r="B50" s="197">
        <v>14</v>
      </c>
      <c r="C50" s="10">
        <v>10</v>
      </c>
      <c r="E50" s="197"/>
      <c r="F50" s="197"/>
    </row>
    <row r="51" spans="1:6" x14ac:dyDescent="0.2">
      <c r="A51" s="10">
        <v>45</v>
      </c>
      <c r="B51" s="202">
        <v>16</v>
      </c>
      <c r="C51" s="10">
        <v>20</v>
      </c>
      <c r="E51" s="197"/>
      <c r="F51" s="197"/>
    </row>
    <row r="52" spans="1:6" x14ac:dyDescent="0.2">
      <c r="A52" s="371">
        <v>51</v>
      </c>
      <c r="B52" s="197">
        <v>11</v>
      </c>
      <c r="C52" s="10">
        <v>20</v>
      </c>
      <c r="D52" s="157" t="s">
        <v>315</v>
      </c>
      <c r="E52" s="197"/>
      <c r="F52" s="197"/>
    </row>
    <row r="53" spans="1:6" x14ac:dyDescent="0.2">
      <c r="A53" s="215">
        <v>53</v>
      </c>
      <c r="B53" s="197">
        <v>11</v>
      </c>
      <c r="C53" s="10">
        <v>30</v>
      </c>
      <c r="E53" s="197"/>
      <c r="F53" s="197"/>
    </row>
    <row r="54" spans="1:6" x14ac:dyDescent="0.2">
      <c r="A54" s="215">
        <v>56</v>
      </c>
      <c r="B54" s="197">
        <v>15</v>
      </c>
      <c r="C54" s="10">
        <v>10</v>
      </c>
      <c r="E54" s="197"/>
      <c r="F54" s="197"/>
    </row>
    <row r="55" spans="1:6" x14ac:dyDescent="0.2">
      <c r="A55" s="215">
        <v>58</v>
      </c>
      <c r="B55" s="197">
        <v>6</v>
      </c>
      <c r="C55" s="10">
        <v>10</v>
      </c>
      <c r="E55" s="197"/>
      <c r="F55" s="197"/>
    </row>
    <row r="56" spans="1:6" x14ac:dyDescent="0.2">
      <c r="A56" s="215">
        <v>59</v>
      </c>
      <c r="B56" s="197">
        <v>11</v>
      </c>
      <c r="C56" s="10">
        <v>30</v>
      </c>
      <c r="E56" s="197"/>
      <c r="F56" s="197"/>
    </row>
    <row r="57" spans="1:6" x14ac:dyDescent="0.2">
      <c r="A57" s="215">
        <v>60</v>
      </c>
      <c r="B57" s="197">
        <v>16</v>
      </c>
      <c r="C57" s="10">
        <v>30</v>
      </c>
      <c r="E57" s="197"/>
      <c r="F57" s="197"/>
    </row>
    <row r="58" spans="1:6" x14ac:dyDescent="0.2">
      <c r="A58" s="215">
        <v>61</v>
      </c>
      <c r="B58" s="197">
        <v>13</v>
      </c>
      <c r="C58" s="10">
        <v>10</v>
      </c>
      <c r="E58" s="197"/>
      <c r="F58" s="197"/>
    </row>
    <row r="59" spans="1:6" x14ac:dyDescent="0.2">
      <c r="A59" s="216">
        <v>67</v>
      </c>
      <c r="B59" s="202">
        <v>9</v>
      </c>
      <c r="C59" s="10">
        <v>10</v>
      </c>
      <c r="E59" s="197"/>
      <c r="F59" s="197"/>
    </row>
    <row r="60" spans="1:6" x14ac:dyDescent="0.2">
      <c r="A60" s="214">
        <v>68</v>
      </c>
      <c r="B60" s="197">
        <v>10</v>
      </c>
      <c r="C60" s="10">
        <v>10</v>
      </c>
      <c r="E60" s="197"/>
      <c r="F60" s="197"/>
    </row>
    <row r="61" spans="1:6" x14ac:dyDescent="0.2">
      <c r="A61" s="215">
        <v>69</v>
      </c>
      <c r="B61" s="197">
        <v>9</v>
      </c>
      <c r="C61" s="10">
        <v>10</v>
      </c>
      <c r="E61" s="197"/>
      <c r="F61" s="197"/>
    </row>
    <row r="62" spans="1:6" x14ac:dyDescent="0.2">
      <c r="A62" s="215">
        <v>71</v>
      </c>
      <c r="B62" s="197">
        <v>16</v>
      </c>
      <c r="C62" s="355">
        <v>50</v>
      </c>
      <c r="D62" s="98">
        <v>20</v>
      </c>
      <c r="E62" s="197"/>
      <c r="F62" s="197"/>
    </row>
    <row r="63" spans="1:6" x14ac:dyDescent="0.2">
      <c r="A63" s="215">
        <v>74</v>
      </c>
      <c r="B63" s="197">
        <v>14</v>
      </c>
      <c r="C63" s="10">
        <v>20</v>
      </c>
      <c r="E63" s="197"/>
      <c r="F63" s="197"/>
    </row>
    <row r="64" spans="1:6" x14ac:dyDescent="0.2">
      <c r="A64" s="215">
        <v>75</v>
      </c>
      <c r="B64" s="194">
        <v>16</v>
      </c>
      <c r="C64" s="10">
        <v>30</v>
      </c>
      <c r="E64" s="197"/>
      <c r="F64" s="197"/>
    </row>
    <row r="65" spans="1:6" x14ac:dyDescent="0.2">
      <c r="A65" s="215">
        <v>85</v>
      </c>
      <c r="B65" s="197">
        <v>12</v>
      </c>
      <c r="C65" s="10">
        <v>30</v>
      </c>
      <c r="E65" s="197"/>
      <c r="F65" s="197"/>
    </row>
    <row r="66" spans="1:6" x14ac:dyDescent="0.2">
      <c r="A66" s="215">
        <v>108</v>
      </c>
      <c r="B66" s="197">
        <v>8</v>
      </c>
      <c r="C66" s="10">
        <v>20</v>
      </c>
      <c r="E66" s="197"/>
      <c r="F66" s="197"/>
    </row>
    <row r="67" spans="1:6" x14ac:dyDescent="0.2">
      <c r="A67" s="216">
        <v>111</v>
      </c>
      <c r="B67" s="197">
        <v>16</v>
      </c>
      <c r="C67" s="355">
        <v>40</v>
      </c>
      <c r="D67" s="98">
        <v>10</v>
      </c>
      <c r="E67" s="197"/>
      <c r="F67" s="197"/>
    </row>
    <row r="68" spans="1:6" x14ac:dyDescent="0.2">
      <c r="A68" s="10">
        <v>114</v>
      </c>
      <c r="B68" s="197">
        <v>13</v>
      </c>
      <c r="C68" s="10">
        <v>10</v>
      </c>
      <c r="E68" s="197"/>
      <c r="F68" s="197"/>
    </row>
    <row r="69" spans="1:6" x14ac:dyDescent="0.2">
      <c r="A69" s="10">
        <v>115</v>
      </c>
      <c r="B69" s="197">
        <v>8</v>
      </c>
      <c r="C69" s="10">
        <v>30</v>
      </c>
      <c r="E69" s="197"/>
      <c r="F69" s="197"/>
    </row>
    <row r="70" spans="1:6" x14ac:dyDescent="0.2">
      <c r="A70" s="10">
        <v>118</v>
      </c>
      <c r="B70" s="197">
        <v>9</v>
      </c>
      <c r="C70" s="10">
        <v>10</v>
      </c>
      <c r="E70" s="197"/>
      <c r="F70" s="197"/>
    </row>
    <row r="71" spans="1:6" x14ac:dyDescent="0.2">
      <c r="A71" s="10">
        <v>122</v>
      </c>
      <c r="B71" s="202">
        <v>15</v>
      </c>
      <c r="C71" s="10">
        <v>30</v>
      </c>
      <c r="E71" s="197"/>
      <c r="F71" s="197"/>
    </row>
    <row r="72" spans="1:6" x14ac:dyDescent="0.2">
      <c r="A72" s="10">
        <v>125</v>
      </c>
      <c r="B72" s="197">
        <v>16</v>
      </c>
      <c r="C72" s="355">
        <v>50</v>
      </c>
      <c r="D72" s="10">
        <v>20</v>
      </c>
      <c r="E72" s="197"/>
      <c r="F72" s="197"/>
    </row>
    <row r="73" spans="1:6" x14ac:dyDescent="0.2">
      <c r="A73" s="10">
        <v>126</v>
      </c>
      <c r="B73" s="197">
        <v>9</v>
      </c>
      <c r="C73" s="10">
        <v>10</v>
      </c>
      <c r="E73" s="197"/>
      <c r="F73" s="197"/>
    </row>
    <row r="74" spans="1:6" x14ac:dyDescent="0.2">
      <c r="A74" s="10">
        <v>128</v>
      </c>
      <c r="B74" s="197">
        <v>16</v>
      </c>
      <c r="C74" s="10">
        <v>20</v>
      </c>
      <c r="E74" s="197"/>
      <c r="F74" s="197"/>
    </row>
    <row r="75" spans="1:6" x14ac:dyDescent="0.2">
      <c r="A75" s="10">
        <v>131</v>
      </c>
      <c r="B75" s="197">
        <v>11</v>
      </c>
      <c r="C75" s="10">
        <v>10</v>
      </c>
      <c r="E75" s="197"/>
      <c r="F75" s="197"/>
    </row>
    <row r="76" spans="1:6" x14ac:dyDescent="0.2">
      <c r="A76" s="10">
        <v>135</v>
      </c>
      <c r="B76" s="197">
        <v>12</v>
      </c>
      <c r="C76" s="10">
        <v>20</v>
      </c>
      <c r="E76" s="197"/>
      <c r="F76" s="197"/>
    </row>
    <row r="77" spans="1:6" x14ac:dyDescent="0.2">
      <c r="A77" s="10">
        <v>140</v>
      </c>
      <c r="B77" s="197">
        <v>9</v>
      </c>
      <c r="C77" s="10">
        <v>10</v>
      </c>
      <c r="E77" s="197"/>
      <c r="F77" s="197"/>
    </row>
    <row r="78" spans="1:6" x14ac:dyDescent="0.2">
      <c r="A78" s="10">
        <v>141</v>
      </c>
      <c r="B78" s="197">
        <v>14</v>
      </c>
      <c r="C78" s="10">
        <v>20</v>
      </c>
      <c r="E78" s="197"/>
      <c r="F78" s="197"/>
    </row>
    <row r="79" spans="1:6" x14ac:dyDescent="0.2">
      <c r="A79" s="10">
        <v>144</v>
      </c>
      <c r="B79" s="202">
        <v>8</v>
      </c>
      <c r="C79" s="355">
        <v>40</v>
      </c>
      <c r="D79" s="10">
        <v>10</v>
      </c>
      <c r="E79" s="197"/>
      <c r="F79" s="197"/>
    </row>
    <row r="80" spans="1:6" x14ac:dyDescent="0.2">
      <c r="A80" s="10">
        <v>147</v>
      </c>
      <c r="B80" s="197">
        <v>15</v>
      </c>
      <c r="C80" s="10">
        <v>10</v>
      </c>
      <c r="E80" s="197"/>
      <c r="F80" s="197"/>
    </row>
    <row r="81" spans="1:6" x14ac:dyDescent="0.2">
      <c r="A81" s="10">
        <v>148</v>
      </c>
      <c r="B81" s="197">
        <v>14</v>
      </c>
      <c r="C81" s="10">
        <v>10</v>
      </c>
      <c r="E81" s="197"/>
      <c r="F81" s="197"/>
    </row>
    <row r="82" spans="1:6" x14ac:dyDescent="0.2">
      <c r="A82" s="10">
        <v>173</v>
      </c>
      <c r="B82" s="197">
        <v>15</v>
      </c>
      <c r="C82" s="10">
        <v>10</v>
      </c>
      <c r="E82" s="197"/>
      <c r="F82" s="197"/>
    </row>
    <row r="83" spans="1:6" x14ac:dyDescent="0.2">
      <c r="A83" s="10">
        <v>174</v>
      </c>
      <c r="B83" s="197">
        <v>13</v>
      </c>
      <c r="C83" s="10">
        <v>10</v>
      </c>
      <c r="E83" s="197"/>
      <c r="F83" s="197"/>
    </row>
    <row r="84" spans="1:6" x14ac:dyDescent="0.2">
      <c r="A84" s="10">
        <v>175</v>
      </c>
      <c r="B84" s="194">
        <v>13</v>
      </c>
      <c r="C84" s="10">
        <v>10</v>
      </c>
      <c r="E84" s="197"/>
      <c r="F84" s="197"/>
    </row>
    <row r="85" spans="1:6" x14ac:dyDescent="0.2">
      <c r="A85" s="10">
        <v>176</v>
      </c>
      <c r="B85" s="197">
        <v>15</v>
      </c>
      <c r="C85" s="10">
        <v>10</v>
      </c>
      <c r="E85" s="197"/>
      <c r="F85" s="197"/>
    </row>
    <row r="86" spans="1:6" x14ac:dyDescent="0.2">
      <c r="A86" s="10">
        <v>177</v>
      </c>
      <c r="B86" s="197">
        <v>15</v>
      </c>
      <c r="C86" s="10">
        <v>30</v>
      </c>
      <c r="E86" s="197"/>
      <c r="F86" s="197"/>
    </row>
    <row r="87" spans="1:6" x14ac:dyDescent="0.2">
      <c r="A87" s="10">
        <v>178</v>
      </c>
      <c r="B87" s="197">
        <v>10</v>
      </c>
      <c r="C87" s="10">
        <v>10</v>
      </c>
      <c r="E87" s="197"/>
      <c r="F87" s="197"/>
    </row>
    <row r="88" spans="1:6" x14ac:dyDescent="0.2">
      <c r="A88" s="10">
        <v>190</v>
      </c>
      <c r="B88" s="197">
        <v>5</v>
      </c>
      <c r="C88" s="10">
        <v>10</v>
      </c>
      <c r="E88" s="197"/>
      <c r="F88" s="197"/>
    </row>
    <row r="89" spans="1:6" x14ac:dyDescent="0.2">
      <c r="A89" s="10">
        <v>192</v>
      </c>
      <c r="B89" s="197">
        <v>15</v>
      </c>
      <c r="C89" s="10">
        <v>20</v>
      </c>
      <c r="E89" s="197"/>
      <c r="F89" s="197"/>
    </row>
    <row r="90" spans="1:6" x14ac:dyDescent="0.2">
      <c r="A90" s="10">
        <v>217</v>
      </c>
      <c r="B90" s="197">
        <v>12</v>
      </c>
      <c r="C90" s="10">
        <v>30</v>
      </c>
      <c r="E90" s="197"/>
      <c r="F90" s="197"/>
    </row>
    <row r="91" spans="1:6" x14ac:dyDescent="0.2">
      <c r="A91" s="10">
        <v>230</v>
      </c>
      <c r="B91" s="202">
        <v>13</v>
      </c>
      <c r="C91" s="10">
        <v>10</v>
      </c>
      <c r="E91" s="197"/>
      <c r="F91" s="197"/>
    </row>
    <row r="92" spans="1:6" x14ac:dyDescent="0.2">
      <c r="A92" s="197">
        <v>233</v>
      </c>
      <c r="B92" s="197">
        <v>13</v>
      </c>
      <c r="C92" s="10">
        <v>10</v>
      </c>
      <c r="E92" s="197"/>
      <c r="F92" s="197"/>
    </row>
    <row r="93" spans="1:6" x14ac:dyDescent="0.2">
      <c r="A93" s="10">
        <v>235</v>
      </c>
      <c r="B93" s="197">
        <v>14</v>
      </c>
      <c r="C93" s="10">
        <v>10</v>
      </c>
      <c r="E93" s="197"/>
      <c r="F93" s="197"/>
    </row>
    <row r="94" spans="1:6" x14ac:dyDescent="0.2">
      <c r="A94" s="10">
        <v>236</v>
      </c>
      <c r="B94" s="197">
        <v>14</v>
      </c>
      <c r="C94" s="10">
        <v>20</v>
      </c>
      <c r="E94" s="197"/>
      <c r="F94" s="197"/>
    </row>
    <row r="95" spans="1:6" x14ac:dyDescent="0.2">
      <c r="A95" s="10">
        <v>249</v>
      </c>
      <c r="B95" s="197">
        <v>12</v>
      </c>
      <c r="C95" s="10">
        <v>20</v>
      </c>
      <c r="E95" s="197"/>
      <c r="F95" s="197"/>
    </row>
    <row r="96" spans="1:6" x14ac:dyDescent="0.2">
      <c r="A96" s="10">
        <v>254</v>
      </c>
      <c r="B96" s="197">
        <v>12</v>
      </c>
      <c r="C96" s="355">
        <v>40</v>
      </c>
      <c r="D96" s="10">
        <v>10</v>
      </c>
      <c r="E96" s="197"/>
      <c r="F96" s="197"/>
    </row>
    <row r="97" spans="1:6" x14ac:dyDescent="0.2">
      <c r="A97" s="10">
        <v>267</v>
      </c>
      <c r="B97" s="197">
        <v>10</v>
      </c>
      <c r="C97" s="10">
        <v>20</v>
      </c>
      <c r="E97" s="197"/>
      <c r="F97" s="197"/>
    </row>
    <row r="98" spans="1:6" x14ac:dyDescent="0.2">
      <c r="A98" s="10">
        <v>274</v>
      </c>
      <c r="B98" s="197">
        <v>13</v>
      </c>
      <c r="C98" s="10">
        <v>10</v>
      </c>
      <c r="E98" s="197"/>
      <c r="F98" s="197"/>
    </row>
    <row r="99" spans="1:6" x14ac:dyDescent="0.2">
      <c r="A99" s="10">
        <v>279</v>
      </c>
      <c r="B99" s="202">
        <v>8</v>
      </c>
      <c r="C99" s="355">
        <v>50</v>
      </c>
      <c r="D99" s="10">
        <v>20</v>
      </c>
      <c r="E99" s="197"/>
      <c r="F99" s="197"/>
    </row>
    <row r="100" spans="1:6" x14ac:dyDescent="0.2">
      <c r="A100" s="10">
        <v>288</v>
      </c>
      <c r="B100" s="197">
        <v>11</v>
      </c>
      <c r="C100" s="10">
        <v>10</v>
      </c>
      <c r="E100" s="197"/>
      <c r="F100" s="197"/>
    </row>
    <row r="101" spans="1:6" x14ac:dyDescent="0.2">
      <c r="A101" s="10">
        <v>292</v>
      </c>
      <c r="B101" s="197">
        <v>9</v>
      </c>
      <c r="C101" s="10">
        <v>10</v>
      </c>
      <c r="E101" s="197"/>
      <c r="F101" s="197"/>
    </row>
    <row r="102" spans="1:6" x14ac:dyDescent="0.2">
      <c r="A102" s="10">
        <v>293</v>
      </c>
      <c r="B102" s="197">
        <v>6</v>
      </c>
      <c r="C102" s="10">
        <v>10</v>
      </c>
      <c r="E102" s="197"/>
      <c r="F102" s="197"/>
    </row>
    <row r="103" spans="1:6" x14ac:dyDescent="0.2">
      <c r="A103" s="10">
        <v>294</v>
      </c>
      <c r="B103" s="197">
        <v>12</v>
      </c>
      <c r="C103" s="355">
        <v>50</v>
      </c>
      <c r="D103" s="10">
        <v>20</v>
      </c>
      <c r="E103" s="197"/>
      <c r="F103" s="197"/>
    </row>
    <row r="104" spans="1:6" x14ac:dyDescent="0.2">
      <c r="A104" s="10">
        <v>301</v>
      </c>
      <c r="B104" s="194">
        <v>6</v>
      </c>
      <c r="C104" s="10">
        <v>20</v>
      </c>
      <c r="E104" s="197"/>
      <c r="F104" s="197"/>
    </row>
    <row r="105" spans="1:6" x14ac:dyDescent="0.2">
      <c r="A105" s="10">
        <v>302</v>
      </c>
      <c r="B105" s="197">
        <v>10</v>
      </c>
      <c r="C105" s="10">
        <v>20</v>
      </c>
      <c r="E105" s="197"/>
      <c r="F105" s="197"/>
    </row>
    <row r="106" spans="1:6" x14ac:dyDescent="0.2">
      <c r="A106" s="10">
        <v>306</v>
      </c>
      <c r="B106" s="197">
        <v>7</v>
      </c>
      <c r="C106" s="10">
        <v>10</v>
      </c>
      <c r="E106" s="197"/>
      <c r="F106" s="197"/>
    </row>
    <row r="107" spans="1:6" x14ac:dyDescent="0.2">
      <c r="A107" s="197">
        <v>308</v>
      </c>
      <c r="B107" s="197">
        <v>11</v>
      </c>
      <c r="C107" s="10">
        <v>10</v>
      </c>
      <c r="E107" s="197"/>
      <c r="F107" s="197"/>
    </row>
    <row r="108" spans="1:6" x14ac:dyDescent="0.2">
      <c r="A108" s="10">
        <v>312</v>
      </c>
      <c r="B108" s="197">
        <v>14</v>
      </c>
      <c r="C108" s="10">
        <v>20</v>
      </c>
      <c r="E108" s="197"/>
      <c r="F108" s="197"/>
    </row>
    <row r="109" spans="1:6" x14ac:dyDescent="0.2">
      <c r="A109" s="10">
        <v>329</v>
      </c>
      <c r="B109" s="197">
        <v>10</v>
      </c>
      <c r="C109" s="10">
        <v>20</v>
      </c>
      <c r="E109" s="197"/>
      <c r="F109" s="197"/>
    </row>
    <row r="110" spans="1:6" x14ac:dyDescent="0.2">
      <c r="A110" s="10">
        <v>340</v>
      </c>
      <c r="B110" s="197">
        <v>7</v>
      </c>
      <c r="C110" s="10">
        <v>30</v>
      </c>
      <c r="E110" s="197"/>
      <c r="F110" s="197"/>
    </row>
    <row r="111" spans="1:6" x14ac:dyDescent="0.2">
      <c r="A111" s="10">
        <v>342</v>
      </c>
      <c r="B111" s="202">
        <v>13</v>
      </c>
      <c r="C111" s="10">
        <v>10</v>
      </c>
      <c r="E111" s="197"/>
      <c r="F111" s="197"/>
    </row>
    <row r="112" spans="1:6" x14ac:dyDescent="0.2">
      <c r="A112" s="10">
        <v>349</v>
      </c>
      <c r="B112" s="197">
        <v>12</v>
      </c>
      <c r="C112" s="355">
        <v>40</v>
      </c>
      <c r="D112" s="10">
        <v>10</v>
      </c>
      <c r="E112" s="197"/>
      <c r="F112" s="197"/>
    </row>
    <row r="113" spans="1:6" x14ac:dyDescent="0.2">
      <c r="A113" s="10">
        <v>365</v>
      </c>
      <c r="B113" s="197">
        <v>12</v>
      </c>
      <c r="C113" s="355">
        <v>50</v>
      </c>
      <c r="D113" s="10">
        <v>20</v>
      </c>
      <c r="E113" s="197"/>
      <c r="F113" s="197"/>
    </row>
    <row r="114" spans="1:6" x14ac:dyDescent="0.2">
      <c r="A114" s="10">
        <v>378</v>
      </c>
      <c r="B114" s="197">
        <v>5</v>
      </c>
      <c r="C114" s="10">
        <v>10</v>
      </c>
      <c r="E114" s="197"/>
      <c r="F114" s="197"/>
    </row>
    <row r="115" spans="1:6" x14ac:dyDescent="0.2">
      <c r="A115" s="10">
        <v>401</v>
      </c>
      <c r="B115" s="197">
        <v>15</v>
      </c>
      <c r="C115" s="10">
        <v>20</v>
      </c>
      <c r="E115" s="197"/>
      <c r="F115" s="197"/>
    </row>
    <row r="116" spans="1:6" x14ac:dyDescent="0.2">
      <c r="A116" s="10">
        <v>422</v>
      </c>
      <c r="B116" s="197">
        <v>10</v>
      </c>
      <c r="C116" s="10">
        <v>10</v>
      </c>
      <c r="E116" s="197"/>
      <c r="F116" s="197"/>
    </row>
    <row r="117" spans="1:6" x14ac:dyDescent="0.2">
      <c r="A117" s="197">
        <v>448</v>
      </c>
      <c r="B117" s="197">
        <v>9</v>
      </c>
      <c r="C117" s="10">
        <v>10</v>
      </c>
      <c r="E117" s="197"/>
      <c r="F117" s="197"/>
    </row>
    <row r="118" spans="1:6" x14ac:dyDescent="0.2">
      <c r="A118" s="10">
        <v>449</v>
      </c>
      <c r="B118" s="197">
        <v>9</v>
      </c>
      <c r="C118" s="10">
        <v>10</v>
      </c>
      <c r="E118" s="197"/>
      <c r="F118" s="197"/>
    </row>
    <row r="119" spans="1:6" x14ac:dyDescent="0.2">
      <c r="A119" s="10">
        <v>469</v>
      </c>
      <c r="B119" s="202">
        <v>11</v>
      </c>
      <c r="C119" s="10">
        <v>20</v>
      </c>
      <c r="E119" s="197"/>
      <c r="F119" s="197"/>
    </row>
    <row r="120" spans="1:6" x14ac:dyDescent="0.2">
      <c r="A120" s="10">
        <v>538</v>
      </c>
      <c r="B120" s="197">
        <v>6</v>
      </c>
      <c r="C120" s="10">
        <v>20</v>
      </c>
      <c r="E120" s="197"/>
      <c r="F120" s="197"/>
    </row>
    <row r="121" spans="1:6" x14ac:dyDescent="0.2">
      <c r="A121" s="10">
        <v>546</v>
      </c>
      <c r="B121" s="197">
        <v>5</v>
      </c>
      <c r="C121" s="10">
        <v>10</v>
      </c>
      <c r="E121" s="197"/>
      <c r="F121" s="197"/>
    </row>
    <row r="122" spans="1:6" x14ac:dyDescent="0.2">
      <c r="A122" s="10">
        <v>573</v>
      </c>
      <c r="B122" s="197">
        <v>7</v>
      </c>
      <c r="C122" s="10">
        <v>20</v>
      </c>
      <c r="E122" s="197"/>
      <c r="F122" s="197"/>
    </row>
    <row r="123" spans="1:6" x14ac:dyDescent="0.2">
      <c r="A123" s="10">
        <v>710</v>
      </c>
      <c r="B123" s="197">
        <v>5</v>
      </c>
      <c r="C123" s="10">
        <v>10</v>
      </c>
      <c r="E123" s="197"/>
      <c r="F123" s="197"/>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DV1037"/>
  <sheetViews>
    <sheetView tabSelected="1" zoomScaleNormal="100" workbookViewId="0">
      <selection activeCell="AC7" sqref="AC7"/>
    </sheetView>
  </sheetViews>
  <sheetFormatPr defaultRowHeight="12.75" x14ac:dyDescent="0.2"/>
  <cols>
    <col min="1" max="1" width="15.42578125" customWidth="1"/>
    <col min="2" max="5" width="0" hidden="1" customWidth="1"/>
    <col min="6" max="6" width="6" customWidth="1"/>
    <col min="11" max="11" width="6.28515625" customWidth="1"/>
    <col min="12" max="13" width="5.140625" hidden="1" customWidth="1"/>
    <col min="14" max="27" width="5.140625" customWidth="1"/>
    <col min="29" max="29" width="7.7109375" customWidth="1"/>
    <col min="30" max="30" width="6.140625" customWidth="1"/>
    <col min="31" max="31" width="4.85546875" customWidth="1"/>
    <col min="32" max="33" width="4.85546875" hidden="1" customWidth="1"/>
    <col min="34" max="47" width="4.85546875" customWidth="1"/>
    <col min="51" max="52" width="4.7109375" hidden="1" customWidth="1"/>
    <col min="53" max="65" width="4.7109375" customWidth="1"/>
    <col min="66" max="66" width="6.5703125" customWidth="1"/>
    <col min="67" max="67" width="5.5703125" customWidth="1"/>
    <col min="68" max="68" width="5.5703125" style="1" customWidth="1"/>
    <col min="69" max="69" width="9.140625" customWidth="1"/>
    <col min="70" max="71" width="4.7109375" hidden="1" customWidth="1"/>
    <col min="72" max="84" width="4.7109375" customWidth="1"/>
    <col min="85" max="85" width="5.140625" customWidth="1"/>
    <col min="86" max="86" width="8.5703125" customWidth="1"/>
    <col min="88" max="89" width="4.7109375" hidden="1" customWidth="1"/>
    <col min="90" max="103" width="4.7109375" customWidth="1"/>
    <col min="106" max="107" width="4.85546875" hidden="1" customWidth="1"/>
    <col min="108" max="121" width="4.85546875" customWidth="1"/>
    <col min="122" max="122" width="5.85546875" customWidth="1"/>
    <col min="125" max="126" width="9.140625" style="1"/>
  </cols>
  <sheetData>
    <row r="1" spans="1:125" ht="39.75" x14ac:dyDescent="0.3">
      <c r="G1" s="300" t="s">
        <v>418</v>
      </c>
      <c r="AB1" s="295" t="s">
        <v>139</v>
      </c>
      <c r="AC1" s="303">
        <v>0.66659999999999997</v>
      </c>
    </row>
    <row r="2" spans="1:125" x14ac:dyDescent="0.2">
      <c r="A2" s="101" t="s">
        <v>334</v>
      </c>
      <c r="B2" s="2"/>
      <c r="C2" s="2"/>
      <c r="D2" s="2"/>
      <c r="G2" s="2"/>
      <c r="H2" s="2"/>
      <c r="I2" s="102"/>
      <c r="J2" s="2"/>
      <c r="K2" s="2"/>
      <c r="L2" s="2"/>
      <c r="M2" s="99"/>
      <c r="N2" s="99"/>
      <c r="O2" s="2"/>
      <c r="P2" s="2"/>
      <c r="Q2" s="2"/>
      <c r="R2" s="2"/>
      <c r="S2" s="2"/>
      <c r="T2" s="2"/>
      <c r="U2" s="2"/>
      <c r="V2" s="2"/>
      <c r="W2" s="2"/>
      <c r="X2" s="2"/>
      <c r="Y2" s="2"/>
      <c r="Z2" s="2"/>
      <c r="AA2" s="2"/>
      <c r="AB2" s="2"/>
      <c r="AC2" s="2"/>
      <c r="AD2" s="2"/>
      <c r="AE2" s="2"/>
      <c r="AF2" s="2"/>
      <c r="AG2" s="2"/>
      <c r="AH2" s="2"/>
      <c r="AI2" s="2"/>
      <c r="AJ2" s="2"/>
      <c r="AK2" s="2"/>
      <c r="AL2" s="2"/>
      <c r="AX2" s="2"/>
      <c r="AY2" s="2"/>
      <c r="AZ2" s="2"/>
      <c r="BA2" s="2"/>
      <c r="BB2" s="2"/>
      <c r="BC2" s="2"/>
      <c r="BD2" s="2"/>
      <c r="BE2" s="2"/>
    </row>
    <row r="3" spans="1:125" ht="15" x14ac:dyDescent="0.25">
      <c r="A3" s="101" t="s">
        <v>335</v>
      </c>
      <c r="B3" s="2"/>
      <c r="C3" s="2"/>
      <c r="D3" s="2"/>
      <c r="G3" s="101">
        <f>COUNTIF('All Teams'!O2:O491,"&gt;0")</f>
        <v>398</v>
      </c>
      <c r="H3" s="101" t="s">
        <v>423</v>
      </c>
      <c r="N3" s="99"/>
      <c r="O3" s="103"/>
      <c r="P3" s="99"/>
      <c r="Q3" s="99"/>
      <c r="R3" s="99"/>
      <c r="S3" s="99"/>
      <c r="T3" s="99"/>
      <c r="U3" s="99"/>
      <c r="V3" s="2"/>
      <c r="W3" s="156"/>
      <c r="X3" s="156"/>
      <c r="Y3" s="156"/>
      <c r="Z3" s="156"/>
      <c r="AA3" s="156"/>
      <c r="AB3" s="2"/>
      <c r="AC3" s="2"/>
      <c r="AD3" s="2"/>
      <c r="AE3" s="301" t="s">
        <v>132</v>
      </c>
      <c r="AF3" s="2"/>
      <c r="AG3" s="2"/>
      <c r="AH3" s="2"/>
      <c r="AI3" s="2"/>
      <c r="AJ3" s="2"/>
      <c r="AK3" s="2"/>
      <c r="AL3" s="2"/>
      <c r="AX3" s="301" t="s">
        <v>133</v>
      </c>
      <c r="AY3" s="2"/>
      <c r="AZ3" s="2"/>
      <c r="BA3" s="2"/>
      <c r="BB3" s="2"/>
      <c r="BC3" s="2"/>
      <c r="BD3" s="2"/>
      <c r="BE3" s="2"/>
      <c r="BQ3" s="101" t="s">
        <v>115</v>
      </c>
      <c r="CI3" s="302" t="s">
        <v>134</v>
      </c>
      <c r="DA3" s="302" t="s">
        <v>329</v>
      </c>
      <c r="DK3" s="157"/>
    </row>
    <row r="4" spans="1:125" x14ac:dyDescent="0.2">
      <c r="A4" s="299">
        <v>41757</v>
      </c>
      <c r="B4" s="2"/>
      <c r="C4" s="2"/>
      <c r="D4" s="2"/>
      <c r="G4" s="102">
        <f>COUNT(G6:G500)</f>
        <v>490</v>
      </c>
      <c r="H4" s="102" t="s">
        <v>331</v>
      </c>
      <c r="I4" s="286"/>
      <c r="J4" s="286"/>
      <c r="K4" s="286"/>
      <c r="L4" s="102"/>
      <c r="M4" s="99"/>
      <c r="N4" s="99"/>
      <c r="Q4" s="99"/>
      <c r="R4" s="379" t="s">
        <v>394</v>
      </c>
      <c r="S4" s="99"/>
      <c r="T4" s="99"/>
      <c r="U4" s="99"/>
      <c r="V4" s="2"/>
      <c r="W4" s="156"/>
      <c r="X4" s="156"/>
      <c r="Y4" s="156"/>
      <c r="Z4" s="156"/>
      <c r="AA4" s="156"/>
      <c r="AB4" s="2"/>
      <c r="AC4" s="2"/>
      <c r="AD4" s="2"/>
      <c r="AE4" s="2"/>
      <c r="AF4" s="2"/>
      <c r="AG4" s="2"/>
      <c r="AH4" s="2"/>
      <c r="AI4" s="2"/>
      <c r="AJ4" s="2"/>
      <c r="AK4" s="2"/>
      <c r="AL4" s="2"/>
      <c r="AX4" s="2"/>
      <c r="AY4" s="2"/>
      <c r="AZ4" s="2"/>
      <c r="BA4" s="2"/>
      <c r="BB4" s="2"/>
      <c r="BC4" s="2"/>
      <c r="BD4" s="2"/>
      <c r="BE4" s="2"/>
    </row>
    <row r="5" spans="1:125" ht="65.25" thickBot="1" x14ac:dyDescent="0.25">
      <c r="A5" s="102" t="s">
        <v>118</v>
      </c>
      <c r="B5" s="118" t="s">
        <v>69</v>
      </c>
      <c r="C5" s="118" t="s">
        <v>54</v>
      </c>
      <c r="D5" s="118" t="s">
        <v>70</v>
      </c>
      <c r="F5" s="297" t="s">
        <v>125</v>
      </c>
      <c r="G5" s="298" t="s">
        <v>49</v>
      </c>
      <c r="H5" s="298" t="s">
        <v>135</v>
      </c>
      <c r="I5" s="298" t="s">
        <v>405</v>
      </c>
      <c r="J5" s="298" t="s">
        <v>419</v>
      </c>
      <c r="K5" s="298" t="s">
        <v>316</v>
      </c>
      <c r="L5" s="296">
        <v>1999</v>
      </c>
      <c r="M5" s="296">
        <v>2000</v>
      </c>
      <c r="N5" s="296">
        <v>2001</v>
      </c>
      <c r="O5" s="296">
        <v>2002</v>
      </c>
      <c r="P5" s="296">
        <v>2003</v>
      </c>
      <c r="Q5" s="296">
        <v>2004</v>
      </c>
      <c r="R5" s="296">
        <v>2005</v>
      </c>
      <c r="S5" s="296">
        <v>2006</v>
      </c>
      <c r="T5" s="296">
        <v>2007</v>
      </c>
      <c r="U5" s="296">
        <v>2008</v>
      </c>
      <c r="V5" s="296">
        <v>2009</v>
      </c>
      <c r="W5" s="296">
        <v>2010</v>
      </c>
      <c r="X5" s="296">
        <v>2011</v>
      </c>
      <c r="Y5" s="296">
        <v>2012</v>
      </c>
      <c r="Z5" s="296">
        <v>2013</v>
      </c>
      <c r="AA5" s="296">
        <v>2014</v>
      </c>
      <c r="AB5" s="118" t="s">
        <v>138</v>
      </c>
      <c r="AE5" s="297" t="s">
        <v>49</v>
      </c>
      <c r="AF5" s="296">
        <v>1999</v>
      </c>
      <c r="AG5" s="296">
        <v>2000</v>
      </c>
      <c r="AH5" s="296">
        <v>2001</v>
      </c>
      <c r="AI5" s="296">
        <v>2002</v>
      </c>
      <c r="AJ5" s="296">
        <v>2003</v>
      </c>
      <c r="AK5" s="296">
        <v>2004</v>
      </c>
      <c r="AL5" s="296">
        <v>2005</v>
      </c>
      <c r="AM5" s="296">
        <v>2006</v>
      </c>
      <c r="AN5" s="296">
        <v>2007</v>
      </c>
      <c r="AO5" s="296">
        <v>2008</v>
      </c>
      <c r="AP5" s="296">
        <v>2009</v>
      </c>
      <c r="AQ5" s="296">
        <v>2010</v>
      </c>
      <c r="AR5" s="296">
        <v>2011</v>
      </c>
      <c r="AS5" s="296">
        <v>2012</v>
      </c>
      <c r="AT5" s="296">
        <v>2013</v>
      </c>
      <c r="AU5" s="296">
        <v>2014</v>
      </c>
      <c r="AV5" t="s">
        <v>72</v>
      </c>
      <c r="AX5" s="297" t="s">
        <v>49</v>
      </c>
      <c r="AY5" s="296">
        <v>1999</v>
      </c>
      <c r="AZ5" s="296">
        <v>2000</v>
      </c>
      <c r="BA5" s="296">
        <v>2001</v>
      </c>
      <c r="BB5" s="296">
        <v>2002</v>
      </c>
      <c r="BC5" s="296">
        <v>2003</v>
      </c>
      <c r="BD5" s="296">
        <v>2004</v>
      </c>
      <c r="BE5" s="296">
        <v>2005</v>
      </c>
      <c r="BF5" s="296">
        <v>2006</v>
      </c>
      <c r="BG5" s="296">
        <v>2007</v>
      </c>
      <c r="BH5" s="296">
        <v>2008</v>
      </c>
      <c r="BI5" s="296">
        <v>2009</v>
      </c>
      <c r="BJ5" s="296">
        <v>2010</v>
      </c>
      <c r="BK5" s="296">
        <v>2011</v>
      </c>
      <c r="BL5" s="296">
        <v>2012</v>
      </c>
      <c r="BM5" s="296">
        <v>2013</v>
      </c>
      <c r="BN5" s="296">
        <v>2014</v>
      </c>
      <c r="BO5" s="296" t="s">
        <v>391</v>
      </c>
      <c r="BP5" s="296"/>
      <c r="BQ5" s="169" t="str">
        <f>G5</f>
        <v>Team List</v>
      </c>
      <c r="BR5" s="296">
        <v>1999</v>
      </c>
      <c r="BS5" s="296">
        <v>2000</v>
      </c>
      <c r="BT5" s="296">
        <v>2001</v>
      </c>
      <c r="BU5" s="296">
        <v>2002</v>
      </c>
      <c r="BV5" s="296">
        <v>2003</v>
      </c>
      <c r="BW5" s="296">
        <v>2004</v>
      </c>
      <c r="BX5" s="296">
        <v>2005</v>
      </c>
      <c r="BY5" s="296">
        <v>2006</v>
      </c>
      <c r="BZ5" s="296">
        <v>2007</v>
      </c>
      <c r="CA5" s="296">
        <v>2008</v>
      </c>
      <c r="CB5" s="296">
        <v>2009</v>
      </c>
      <c r="CC5" s="296">
        <v>2010</v>
      </c>
      <c r="CD5" s="296">
        <v>2011</v>
      </c>
      <c r="CE5" s="296">
        <v>2012</v>
      </c>
      <c r="CF5" s="296">
        <v>2013</v>
      </c>
      <c r="CG5" s="296">
        <v>2014</v>
      </c>
      <c r="CH5" s="317" t="s">
        <v>138</v>
      </c>
      <c r="CI5" s="297" t="s">
        <v>49</v>
      </c>
      <c r="CJ5" s="296">
        <v>1999</v>
      </c>
      <c r="CK5" s="296">
        <v>2000</v>
      </c>
      <c r="CL5" s="296">
        <v>2001</v>
      </c>
      <c r="CM5" s="296">
        <v>2002</v>
      </c>
      <c r="CN5" s="296">
        <v>2003</v>
      </c>
      <c r="CO5" s="296">
        <v>2004</v>
      </c>
      <c r="CP5" s="296">
        <v>2005</v>
      </c>
      <c r="CQ5" s="296">
        <v>2006</v>
      </c>
      <c r="CR5" s="296">
        <v>2007</v>
      </c>
      <c r="CS5" s="296">
        <v>2008</v>
      </c>
      <c r="CT5" s="296">
        <v>2009</v>
      </c>
      <c r="CU5" s="296">
        <v>2010</v>
      </c>
      <c r="CV5" s="296">
        <v>2011</v>
      </c>
      <c r="CW5" s="296">
        <v>2012</v>
      </c>
      <c r="CX5" s="296">
        <v>2013</v>
      </c>
      <c r="CY5" s="296">
        <v>2014</v>
      </c>
      <c r="DA5" s="297" t="s">
        <v>49</v>
      </c>
      <c r="DB5" s="296">
        <v>1999</v>
      </c>
      <c r="DC5" s="296">
        <v>2000</v>
      </c>
      <c r="DD5" s="296">
        <v>2001</v>
      </c>
      <c r="DE5" s="296">
        <v>2002</v>
      </c>
      <c r="DF5" s="296">
        <v>2003</v>
      </c>
      <c r="DG5" s="296">
        <v>2004</v>
      </c>
      <c r="DH5" s="296">
        <v>2005</v>
      </c>
      <c r="DI5" s="296">
        <v>2006</v>
      </c>
      <c r="DJ5" s="296">
        <v>2007</v>
      </c>
      <c r="DK5" s="296">
        <v>2008</v>
      </c>
      <c r="DL5" s="296">
        <v>2009</v>
      </c>
      <c r="DM5" s="296">
        <v>2010</v>
      </c>
      <c r="DN5" s="296">
        <v>2011</v>
      </c>
      <c r="DO5" s="296">
        <v>2012</v>
      </c>
      <c r="DP5" s="296">
        <v>2013</v>
      </c>
      <c r="DQ5" s="296">
        <v>2014</v>
      </c>
      <c r="DR5" s="475" t="s">
        <v>422</v>
      </c>
    </row>
    <row r="6" spans="1:125" ht="13.5" thickBot="1" x14ac:dyDescent="0.25">
      <c r="A6" s="287" t="s">
        <v>119</v>
      </c>
      <c r="B6" s="132">
        <v>1</v>
      </c>
      <c r="C6" s="50">
        <f t="shared" ref="C6:C69" si="0">IF(B6&lt;&gt;B5,1,C5+1)</f>
        <v>1</v>
      </c>
      <c r="D6" s="50">
        <f>IF(C6&gt;=C7,C6,0)</f>
        <v>1</v>
      </c>
      <c r="E6" s="97"/>
      <c r="F6" s="2">
        <v>1</v>
      </c>
      <c r="G6" s="160">
        <v>469</v>
      </c>
      <c r="H6" s="160">
        <f>14- COUNTIF(L6:AA6,"#N/A")</f>
        <v>14</v>
      </c>
      <c r="I6" s="132">
        <f>SUM(AF6:AU6)+SUM(BA6:BM6)</f>
        <v>479</v>
      </c>
      <c r="J6" s="404">
        <f>CY6</f>
        <v>141.45503783290997</v>
      </c>
      <c r="K6" s="465" t="str">
        <f>IF(ISNUMBER(MATCH(G6,'[4]OPR data'!$A$3:$A$2541,0)),"Y","N")</f>
        <v>Y</v>
      </c>
      <c r="L6" s="145"/>
      <c r="M6" s="254"/>
      <c r="N6" s="254" t="str">
        <f>(INDEX(Finish_table!R$4:R$83,MATCH('14 Year_History_Results'!$G6,Finish_table!S$4:S$83,0),1))</f>
        <v>SF</v>
      </c>
      <c r="O6" s="254" t="str">
        <f>(INDEX(Finish_table!Z$4:Z$99,MATCH('14 Year_History_Results'!$G6,Finish_table!AA$4:AA$99,0),1))</f>
        <v>F</v>
      </c>
      <c r="P6" s="254" t="str">
        <f>(INDEX(Finish_table!AI$4:AI$99,MATCH('14 Year_History_Results'!$G6,Finish_table!AJ$4:AJ$99,0),1))</f>
        <v>WC</v>
      </c>
      <c r="Q6" s="254" t="str">
        <f>(INDEX(Finish_table!AR$4:AR$99,MATCH('14 Year_History_Results'!$G6,Finish_table!AS$4:AS$99,0),1))</f>
        <v>WF</v>
      </c>
      <c r="R6" s="254" t="str">
        <f>(INDEX(Finish_table!BA$4:BA$99,MATCH('14 Year_History_Results'!$G6,Finish_table!BB$4:BB$99,0),1))</f>
        <v>QF</v>
      </c>
      <c r="S6" s="254" t="str">
        <f>(INDEX(Finish_table!BJ$4:BJ$99,MATCH('14 Year_History_Results'!$G6,Finish_table!BK$4:BK$99,0),1))</f>
        <v>SF</v>
      </c>
      <c r="T6" s="254" t="str">
        <f>(INDEX(Finish_table!BS$4:BS$99,MATCH('14 Year_History_Results'!$G6,Finish_table!BT$4:BT$99,0),1))</f>
        <v>SF</v>
      </c>
      <c r="U6" s="254" t="str">
        <f>(INDEX(Finish_table!CB$4:CB$99,MATCH('14 Year_History_Results'!$G6,Finish_table!CC$4:CC$99,0),1))</f>
        <v>QF</v>
      </c>
      <c r="V6" s="254" t="str">
        <f>(INDEX(Finish_table!CK$4:CK$99,MATCH('14 Year_History_Results'!$G6,Finish_table!CL$4:CL$99,0),1))</f>
        <v>QF</v>
      </c>
      <c r="W6" s="254" t="str">
        <f>(INDEX(Finish_table!CT$4:CT$99,MATCH('14 Year_History_Results'!$G6,Finish_table!CU$4:CU$99,0),1))</f>
        <v>WF</v>
      </c>
      <c r="X6" s="254" t="str">
        <f>(INDEX(Finish_table!DC$4:DC$99,MATCH('14 Year_History_Results'!$G6,Finish_table!DD$4:DD$99,0),1))</f>
        <v>F</v>
      </c>
      <c r="Y6" s="254" t="str">
        <f>(INDEX(Finish_table!DL$4:DL$99,MATCH('14 Year_History_Results'!$G6,Finish_table!DM$4:DM$99,0),1))</f>
        <v>SF</v>
      </c>
      <c r="Z6" s="254" t="str">
        <f>(INDEX(Finish_table!DU$4:DU$99,MATCH('14 Year_History_Results'!$G6,Finish_table!DV$4:DV$99,0),1))</f>
        <v>WF</v>
      </c>
      <c r="AA6" s="255" t="str">
        <f>(INDEX(Finish_table!ED$4:ED$140,MATCH('14 Year_History_Results'!$G6,Finish_table!EE$4:EE$140,0),1))</f>
        <v>WC</v>
      </c>
      <c r="AB6" s="2"/>
      <c r="AC6" s="98"/>
      <c r="AD6" s="98"/>
      <c r="AE6">
        <f t="shared" ref="AE6:AE69" si="1">G6</f>
        <v>469</v>
      </c>
      <c r="AF6" s="145"/>
      <c r="AG6" s="146"/>
      <c r="AH6" s="145">
        <f>INDEX('2001'!$C$44:$C$140,'14 Year_History_Results'!BT6)</f>
        <v>20</v>
      </c>
      <c r="AI6" s="146">
        <f>INDEX('2002'!$C$44:$C$140,'14 Year_History_Results'!BU6)</f>
        <v>20</v>
      </c>
      <c r="AJ6" s="146">
        <f>INDEX('2003'!$C$44:$C$140,'14 Year_History_Results'!BV6)</f>
        <v>50</v>
      </c>
      <c r="AK6" s="146">
        <f>INDEX('2004'!$C$44:$C$140,'14 Year_History_Results'!BW6)</f>
        <v>40</v>
      </c>
      <c r="AL6" s="146">
        <f>INDEX('2005'!$C$44:$C$140,'14 Year_History_Results'!BX6)</f>
        <v>0</v>
      </c>
      <c r="AM6" s="146">
        <f>INDEX('2006'!$C$44:$C$140,'14 Year_History_Results'!BY6)</f>
        <v>10</v>
      </c>
      <c r="AN6" s="146">
        <f>INDEX('2007'!$C$44:$C$140,'14 Year_History_Results'!BZ6)</f>
        <v>10</v>
      </c>
      <c r="AO6" s="146">
        <f>INDEX('2008'!$C$44:$C$140,'14 Year_History_Results'!CA6)</f>
        <v>0</v>
      </c>
      <c r="AP6" s="146">
        <f>INDEX('2009'!$C$44:$C$140,'14 Year_History_Results'!CB6)</f>
        <v>0</v>
      </c>
      <c r="AQ6" s="146">
        <f>INDEX('2010'!$C$44:$C$140,'14 Year_History_Results'!CC6)</f>
        <v>40</v>
      </c>
      <c r="AR6" s="146">
        <f>INDEX('2011'!$C$44:$C$140,'14 Year_History_Results'!CD6)</f>
        <v>20</v>
      </c>
      <c r="AS6" s="146">
        <f>INDEX('2012'!$C$44:$C$140,'14 Year_History_Results'!CE6)</f>
        <v>10</v>
      </c>
      <c r="AT6" s="146">
        <f>INDEX('2013'!$C$44:$C$140,'14 Year_History_Results'!CF6)</f>
        <v>40</v>
      </c>
      <c r="AU6" s="147">
        <f>INDEX('2014'!$C$52:$C$180,'14 Year_History_Results'!CG6)</f>
        <v>50</v>
      </c>
      <c r="AV6" s="2">
        <f>STDEV(AG6:AU6)</f>
        <v>18.471837786446457</v>
      </c>
      <c r="AW6" s="2"/>
      <c r="AX6">
        <f>$G6</f>
        <v>469</v>
      </c>
      <c r="AY6" s="145"/>
      <c r="AZ6" s="146"/>
      <c r="BA6" s="145">
        <f>INDEX('2001'!$B$44:$B$140,'14 Year_History_Results'!BT6)</f>
        <v>11</v>
      </c>
      <c r="BB6" s="146">
        <f>INDEX('2002'!$B$44:$B$140,'14 Year_History_Results'!BU6)</f>
        <v>16</v>
      </c>
      <c r="BC6" s="146">
        <f>INDEX('2003'!$B$44:$B$140,'14 Year_History_Results'!BV6)</f>
        <v>16</v>
      </c>
      <c r="BD6" s="146">
        <f>INDEX('2004'!$B$44:$B$140,'14 Year_History_Results'!BW6)</f>
        <v>16</v>
      </c>
      <c r="BE6" s="146">
        <f>INDEX('2005'!$B$44:$B$140,'14 Year_History_Results'!BX6)</f>
        <v>2</v>
      </c>
      <c r="BF6" s="146">
        <f>INDEX('2006'!$B$44:$B$140,'14 Year_History_Results'!BY6)</f>
        <v>15</v>
      </c>
      <c r="BG6" s="146">
        <f>INDEX('2007'!$B$44:$B$140,'14 Year_History_Results'!BZ6)</f>
        <v>12</v>
      </c>
      <c r="BH6" s="146">
        <f>INDEX('2008'!$B$44:$B$140,'14 Year_History_Results'!CA6)</f>
        <v>12</v>
      </c>
      <c r="BI6" s="146">
        <f>INDEX('2009'!$B$44:$B$140,'14 Year_History_Results'!CB6)</f>
        <v>10</v>
      </c>
      <c r="BJ6" s="146">
        <f>INDEX('2010'!$B$44:$B$140,'14 Year_History_Results'!CC6)</f>
        <v>16</v>
      </c>
      <c r="BK6" s="146">
        <f>INDEX('2011'!$B$44:$B$140,'14 Year_History_Results'!CD6)</f>
        <v>13</v>
      </c>
      <c r="BL6" s="146">
        <f>INDEX('2012'!$B$44:$B$140,'14 Year_History_Results'!CE6)</f>
        <v>15</v>
      </c>
      <c r="BM6" s="146">
        <f>INDEX('2013'!$B$44:$B$140,'14 Year_History_Results'!CF6)</f>
        <v>15</v>
      </c>
      <c r="BN6" s="147">
        <f>INDEX('2014'!$B$52:$B$180,'14 Year_History_Results'!CG6)</f>
        <v>16</v>
      </c>
      <c r="BO6" s="308">
        <f>BM6+AT6</f>
        <v>55</v>
      </c>
      <c r="BQ6">
        <f>$G6</f>
        <v>469</v>
      </c>
      <c r="BR6" s="145"/>
      <c r="BS6" s="146"/>
      <c r="BT6" s="145">
        <f>IF(ISNA(MATCH($BQ6,'2001'!$A$44:$A$139,0)),97,MATCH($BQ6,'2001'!$A$44:$A$139,0))</f>
        <v>76</v>
      </c>
      <c r="BU6" s="146">
        <f>IF(ISNA(MATCH($BQ6,'2002'!$A$44:$A$139,0)),97,MATCH($BQ6,'2002'!$A$44:$A$139,0))</f>
        <v>80</v>
      </c>
      <c r="BV6" s="146">
        <f>IF(ISNA(MATCH($BQ6,'2003'!$A$44:$A$139,0)),97,MATCH($BQ6,'2003'!$A$44:$A$139,0))</f>
        <v>70</v>
      </c>
      <c r="BW6" s="146">
        <f>IF(ISNA(MATCH($BQ6,'2004'!$A$44:$A$139,0)),97,MATCH($BQ6,'2004'!$A$44:$A$139,0))</f>
        <v>63</v>
      </c>
      <c r="BX6" s="146">
        <f>IF(ISNA(MATCH($BQ6,'2005'!$A$44:$A$139,0)),97,MATCH($BQ6,'2005'!$A$44:$A$139,0))</f>
        <v>61</v>
      </c>
      <c r="BY6" s="146">
        <f>IF(ISNA(MATCH($BQ6,'2006'!$A$44:$A$139,0)),97,MATCH($BQ6,'2006'!$A$44:$A$139,0))</f>
        <v>63</v>
      </c>
      <c r="BZ6" s="146">
        <f>IF(ISNA(MATCH($BQ6,'2007'!$A$44:$A$139,0)),97,MATCH($BQ6,'2007'!$A$44:$A$139,0))</f>
        <v>48</v>
      </c>
      <c r="CA6" s="146">
        <f>IF(ISNA(MATCH($BQ6,'2008'!$A$44:$A$139,0)),97,MATCH($BQ6,'2008'!$A$44:$A$139,0))</f>
        <v>52</v>
      </c>
      <c r="CB6" s="146">
        <f>IF(ISNA(MATCH($BQ6,'2009'!$A$44:$A$139,0)),97,MATCH($BQ6,'2009'!$A$44:$A$139,0))</f>
        <v>45</v>
      </c>
      <c r="CC6" s="146">
        <f>IF(ISNA(MATCH($BQ6,'2010'!$A$44:$A$139,0)),97,MATCH($BQ6,'2010'!$A$44:$A$139,0))</f>
        <v>40</v>
      </c>
      <c r="CD6" s="146">
        <f>IF(ISNA(MATCH($BQ6,'2011'!$A$44:$A$139,0)),97,MATCH($BQ6,'2011'!$A$44:$A$139,0))</f>
        <v>37</v>
      </c>
      <c r="CE6" s="146">
        <f>IF(ISNA(MATCH($BQ6,'2012'!$A$44:$A$139,0)),97,MATCH($BQ6,'2012'!$A$44:$A$139,0))</f>
        <v>32</v>
      </c>
      <c r="CF6" s="146">
        <f>IF(ISNA(MATCH($BQ6,'2013'!$A$44:$A$139,0)),97,MATCH($BQ6,'2013'!$A$44:$A$139,0))</f>
        <v>30</v>
      </c>
      <c r="CG6" s="147">
        <f>IF(ISNA(MATCH($BQ6,'2014'!$A$52:$A$179,0)),129,MATCH($BQ6,'2014'!$A$52:$A$179,0))</f>
        <v>36</v>
      </c>
      <c r="CH6" s="317"/>
      <c r="CI6">
        <f>G6</f>
        <v>469</v>
      </c>
      <c r="CJ6" s="278"/>
      <c r="CK6" s="279"/>
      <c r="CL6" s="278">
        <f>BA6+AH6</f>
        <v>31</v>
      </c>
      <c r="CM6" s="279">
        <f t="shared" ref="CM6:CM69" si="2">(BB6+AI6)+(CL6*$AC$1)</f>
        <v>56.6646</v>
      </c>
      <c r="CN6" s="279">
        <f t="shared" ref="CN6:CN69" si="3">BC6+AJ6+(CM6*$AC$1)</f>
        <v>103.77262236</v>
      </c>
      <c r="CO6" s="279">
        <f t="shared" ref="CO6:CO69" si="4">BD6+AK6+(CN6*$AC$1)</f>
        <v>125.174830065176</v>
      </c>
      <c r="CP6" s="279">
        <f t="shared" ref="CP6:CP69" si="5">BE6+AL6+(CO6*$AC$1)</f>
        <v>85.441541721446313</v>
      </c>
      <c r="CQ6" s="279">
        <f t="shared" ref="CQ6:CQ69" si="6">BF6+AM6+(CP6*$AC$1)</f>
        <v>81.955331711516109</v>
      </c>
      <c r="CR6" s="279">
        <f t="shared" ref="CR6:CR69" si="7">BG6+AN6+(CQ6*$AC$1)</f>
        <v>76.631424118896632</v>
      </c>
      <c r="CS6" s="279">
        <f t="shared" ref="CS6:CS69" si="8">BH6+AO6+(CR6*$AC$1)</f>
        <v>63.082507317656493</v>
      </c>
      <c r="CT6" s="279">
        <f t="shared" ref="CT6:CT69" si="9">BI6+AP6+(CS6*$AC$1)</f>
        <v>52.050799377949815</v>
      </c>
      <c r="CU6" s="279">
        <f>BJ6+AQ6+(CT6*$AC$1)</f>
        <v>90.697062865341337</v>
      </c>
      <c r="CV6" s="279">
        <f>BK6+AR6+(CU6*$AC$1)</f>
        <v>93.458662106036542</v>
      </c>
      <c r="CW6" s="279">
        <f>BL6+AS6+(CV6*$AC$1)</f>
        <v>87.299544159883965</v>
      </c>
      <c r="CX6" s="279">
        <f>BM6+AT6+(CW6*$AC$1)</f>
        <v>113.19387613697864</v>
      </c>
      <c r="CY6" s="280">
        <f>BN6+AU6+(CX6*$AC$1)</f>
        <v>141.45503783290997</v>
      </c>
      <c r="DA6" s="282">
        <f>G6</f>
        <v>469</v>
      </c>
      <c r="DB6" s="156"/>
      <c r="DC6" s="156"/>
      <c r="DD6" s="406">
        <f>BA6+AH6+DC6</f>
        <v>31</v>
      </c>
      <c r="DE6" s="407">
        <f>BB6+AI6+DD6</f>
        <v>67</v>
      </c>
      <c r="DF6" s="407">
        <f>BC6+AJ6+DE6</f>
        <v>133</v>
      </c>
      <c r="DG6" s="407">
        <f>BD6+AK6+DF6</f>
        <v>189</v>
      </c>
      <c r="DH6" s="407">
        <f>BE6+AL6+DG6</f>
        <v>191</v>
      </c>
      <c r="DI6" s="407">
        <f>BF6+AM6+DH6</f>
        <v>216</v>
      </c>
      <c r="DJ6" s="407">
        <f>BG6+AN6+DI6</f>
        <v>238</v>
      </c>
      <c r="DK6" s="407">
        <f>BH6+AO6+DJ6</f>
        <v>250</v>
      </c>
      <c r="DL6" s="407">
        <f>BI6+AP6+DK6</f>
        <v>260</v>
      </c>
      <c r="DM6" s="407">
        <f>BJ6+AQ6+DL6</f>
        <v>316</v>
      </c>
      <c r="DN6" s="407">
        <f>BK6+AR6+DM6</f>
        <v>349</v>
      </c>
      <c r="DO6" s="407">
        <f>BL6+AS6+DN6</f>
        <v>374</v>
      </c>
      <c r="DP6" s="407">
        <f>BM6+AT6+DO6</f>
        <v>429</v>
      </c>
      <c r="DQ6" s="266">
        <f>BN6+AU6+DP6</f>
        <v>495</v>
      </c>
      <c r="DR6" s="156">
        <f>RANK(DQ6,DQ$6:DQ$495)</f>
        <v>3</v>
      </c>
      <c r="DU6" s="282"/>
    </row>
    <row r="7" spans="1:125" ht="13.5" thickBot="1" x14ac:dyDescent="0.25">
      <c r="A7" s="289" t="s">
        <v>120</v>
      </c>
      <c r="B7" s="133">
        <v>8</v>
      </c>
      <c r="C7" s="50">
        <f t="shared" si="0"/>
        <v>1</v>
      </c>
      <c r="D7" s="50">
        <f t="shared" ref="D7:D70" si="10">IF(C7&gt;=C8,C7,0)</f>
        <v>0</v>
      </c>
      <c r="E7" s="97"/>
      <c r="F7" s="2">
        <f>F6+1</f>
        <v>2</v>
      </c>
      <c r="G7" s="164">
        <v>254</v>
      </c>
      <c r="H7" s="164">
        <f>14- COUNTIF(L7:AA7,"#N/A")</f>
        <v>14</v>
      </c>
      <c r="I7" s="133">
        <f>SUM(AF7:AU7)+SUM(BA7:BM7)</f>
        <v>484</v>
      </c>
      <c r="J7" s="405">
        <f>CY7</f>
        <v>136.01687599433876</v>
      </c>
      <c r="K7" s="466" t="str">
        <f>IF(ISNUMBER(MATCH(G7,'[4]OPR data'!$A$3:$A$2541,0)),"Y","N")</f>
        <v>Y</v>
      </c>
      <c r="L7" s="148"/>
      <c r="M7" s="236"/>
      <c r="N7" s="236" t="str">
        <f>(INDEX(Finish_table!R$4:R$83,MATCH('14 Year_History_Results'!$G7,Finish_table!S$4:S$83,0),1))</f>
        <v>W</v>
      </c>
      <c r="O7" s="236" t="str">
        <f>(INDEX(Finish_table!Z$4:Z$99,MATCH('14 Year_History_Results'!$G7,Finish_table!AA$4:AA$99,0),1))</f>
        <v>SF</v>
      </c>
      <c r="P7" s="236" t="str">
        <f>(INDEX(Finish_table!AI$4:AI$99,MATCH('14 Year_History_Results'!$G7,Finish_table!AJ$4:AJ$99,0),1))</f>
        <v>SF</v>
      </c>
      <c r="Q7" s="236" t="str">
        <f>(INDEX(Finish_table!AR$4:AR$99,MATCH('14 Year_History_Results'!$G7,Finish_table!AS$4:AS$99,0),1))</f>
        <v>QF</v>
      </c>
      <c r="R7" s="236" t="str">
        <f>(INDEX(Finish_table!BA$4:BA$99,MATCH('14 Year_History_Results'!$G7,Finish_table!BB$4:BB$99,0),1))</f>
        <v>WF</v>
      </c>
      <c r="S7" s="236" t="str">
        <f>(INDEX(Finish_table!BJ$4:BJ$99,MATCH('14 Year_History_Results'!$G7,Finish_table!BK$4:BK$99,0),1))</f>
        <v>SF</v>
      </c>
      <c r="T7" s="236" t="str">
        <f>(INDEX(Finish_table!BS$4:BS$99,MATCH('14 Year_History_Results'!$G7,Finish_table!BT$4:BT$99,0),1))</f>
        <v>SF</v>
      </c>
      <c r="U7" s="236" t="str">
        <f>(INDEX(Finish_table!CB$4:CB$99,MATCH('14 Year_History_Results'!$G7,Finish_table!CC$4:CC$99,0),1))</f>
        <v>F</v>
      </c>
      <c r="V7" s="236" t="str">
        <f>(INDEX(Finish_table!CK$4:CK$99,MATCH('14 Year_History_Results'!$G7,Finish_table!CL$4:CL$99,0),1))</f>
        <v>QF</v>
      </c>
      <c r="W7" s="236" t="str">
        <f>(INDEX(Finish_table!CT$4:CT$99,MATCH('14 Year_History_Results'!$G7,Finish_table!CU$4:CU$99,0),1))</f>
        <v>W</v>
      </c>
      <c r="X7" s="236" t="str">
        <f>(INDEX(Finish_table!DC$4:DC$99,MATCH('14 Year_History_Results'!$G7,Finish_table!DD$4:DD$99,0),1))</f>
        <v>WC</v>
      </c>
      <c r="Y7" s="236" t="str">
        <f>(INDEX(Finish_table!DL$4:DL$99,MATCH('14 Year_History_Results'!$G7,Finish_table!DM$4:DM$99,0),1))</f>
        <v>F</v>
      </c>
      <c r="Z7" s="236" t="str">
        <f>(INDEX(Finish_table!DU$4:DU$99,MATCH('14 Year_History_Results'!$G7,Finish_table!DV$4:DV$99,0),1))</f>
        <v>SF</v>
      </c>
      <c r="AA7" s="256" t="str">
        <f>(INDEX(Finish_table!ED$4:ED$140,MATCH('14 Year_History_Results'!$G7,Finish_table!EE$4:EE$140,0),1))</f>
        <v>WC</v>
      </c>
      <c r="AB7" s="2"/>
      <c r="AC7" s="98"/>
      <c r="AD7" s="98"/>
      <c r="AE7">
        <f t="shared" si="1"/>
        <v>254</v>
      </c>
      <c r="AF7" s="148"/>
      <c r="AG7" s="2"/>
      <c r="AH7" s="148">
        <f>INDEX('2001'!$C$44:$C$140,'14 Year_History_Results'!BT7)</f>
        <v>40</v>
      </c>
      <c r="AI7" s="2">
        <f>INDEX('2002'!$C$44:$C$140,'14 Year_History_Results'!BU7)</f>
        <v>10</v>
      </c>
      <c r="AJ7" s="2">
        <f>INDEX('2003'!$C$44:$C$140,'14 Year_History_Results'!BV7)</f>
        <v>10</v>
      </c>
      <c r="AK7" s="2">
        <f>INDEX('2004'!$C$44:$C$140,'14 Year_History_Results'!BW7)</f>
        <v>0</v>
      </c>
      <c r="AL7" s="2">
        <f>INDEX('2005'!$C$44:$C$140,'14 Year_History_Results'!BX7)</f>
        <v>40</v>
      </c>
      <c r="AM7" s="2">
        <f>INDEX('2006'!$C$44:$C$140,'14 Year_History_Results'!BY7)</f>
        <v>10</v>
      </c>
      <c r="AN7" s="2">
        <f>INDEX('2007'!$C$44:$C$140,'14 Year_History_Results'!BZ7)</f>
        <v>10</v>
      </c>
      <c r="AO7" s="2">
        <f>INDEX('2008'!$C$44:$C$140,'14 Year_History_Results'!CA7)</f>
        <v>20</v>
      </c>
      <c r="AP7" s="2">
        <f>INDEX('2009'!$C$44:$C$140,'14 Year_History_Results'!CB7)</f>
        <v>0</v>
      </c>
      <c r="AQ7" s="2">
        <f>INDEX('2010'!$C$44:$C$140,'14 Year_History_Results'!CC7)</f>
        <v>30</v>
      </c>
      <c r="AR7" s="2">
        <f>INDEX('2011'!$C$44:$C$140,'14 Year_History_Results'!CD7)</f>
        <v>50</v>
      </c>
      <c r="AS7" s="2">
        <f>INDEX('2012'!$C$44:$C$140,'14 Year_History_Results'!CE7)</f>
        <v>20</v>
      </c>
      <c r="AT7" s="2">
        <f>INDEX('2013'!$C$44:$C$140,'14 Year_History_Results'!CF7)</f>
        <v>10</v>
      </c>
      <c r="AU7" s="149">
        <f>INDEX('2014'!$C$52:$C$180,'14 Year_History_Results'!CG7)</f>
        <v>50</v>
      </c>
      <c r="AV7" s="2">
        <f t="shared" ref="AV7:AV70" si="11">STDEV(AG7:AU7)</f>
        <v>17.478401113789143</v>
      </c>
      <c r="AW7" s="2"/>
      <c r="AX7">
        <f t="shared" ref="AX7:AX70" si="12">$G7</f>
        <v>254</v>
      </c>
      <c r="AY7" s="148"/>
      <c r="AZ7" s="2"/>
      <c r="BA7" s="148">
        <f>INDEX('2001'!$B$44:$B$140,'14 Year_History_Results'!BT7)</f>
        <v>12</v>
      </c>
      <c r="BB7" s="2">
        <f>INDEX('2002'!$B$44:$B$140,'14 Year_History_Results'!BU7)</f>
        <v>11</v>
      </c>
      <c r="BC7" s="2">
        <f>INDEX('2003'!$B$44:$B$140,'14 Year_History_Results'!BV7)</f>
        <v>15</v>
      </c>
      <c r="BD7" s="2">
        <f>INDEX('2004'!$B$44:$B$140,'14 Year_History_Results'!BW7)</f>
        <v>12</v>
      </c>
      <c r="BE7" s="2">
        <f>INDEX('2005'!$B$44:$B$140,'14 Year_History_Results'!BX7)</f>
        <v>15</v>
      </c>
      <c r="BF7" s="2">
        <f>INDEX('2006'!$B$44:$B$140,'14 Year_History_Results'!BY7)</f>
        <v>13</v>
      </c>
      <c r="BG7" s="2">
        <f>INDEX('2007'!$B$44:$B$140,'14 Year_History_Results'!BZ7)</f>
        <v>16</v>
      </c>
      <c r="BH7" s="2">
        <f>INDEX('2008'!$B$44:$B$140,'14 Year_History_Results'!CA7)</f>
        <v>15</v>
      </c>
      <c r="BI7" s="2">
        <f>INDEX('2009'!$B$44:$B$140,'14 Year_History_Results'!CB7)</f>
        <v>14</v>
      </c>
      <c r="BJ7" s="2">
        <f>INDEX('2010'!$B$44:$B$140,'14 Year_History_Results'!CC7)</f>
        <v>16</v>
      </c>
      <c r="BK7" s="2">
        <f>INDEX('2011'!$B$44:$B$140,'14 Year_History_Results'!CD7)</f>
        <v>15</v>
      </c>
      <c r="BL7" s="2">
        <f>INDEX('2012'!$B$44:$B$140,'14 Year_History_Results'!CE7)</f>
        <v>16</v>
      </c>
      <c r="BM7" s="2">
        <f>INDEX('2013'!$B$44:$B$140,'14 Year_History_Results'!CF7)</f>
        <v>14</v>
      </c>
      <c r="BN7" s="149">
        <f>INDEX('2014'!$B$52:$B$180,'14 Year_History_Results'!CG7)</f>
        <v>16</v>
      </c>
      <c r="BO7" s="308">
        <f t="shared" ref="BO7:BO70" si="13">BM7+AT7</f>
        <v>24</v>
      </c>
      <c r="BQ7">
        <f t="shared" ref="BQ7:BQ70" si="14">$G7</f>
        <v>254</v>
      </c>
      <c r="BR7" s="148"/>
      <c r="BS7" s="2"/>
      <c r="BT7" s="148">
        <f>IF(ISNA(MATCH($BQ7,'2001'!$A$44:$A$139,0)),97,MATCH($BQ7,'2001'!$A$44:$A$139,0))</f>
        <v>53</v>
      </c>
      <c r="BU7" s="2">
        <f>IF(ISNA(MATCH($BQ7,'2002'!$A$44:$A$139,0)),97,MATCH($BQ7,'2002'!$A$44:$A$139,0))</f>
        <v>54</v>
      </c>
      <c r="BV7" s="2">
        <f>IF(ISNA(MATCH($BQ7,'2003'!$A$44:$A$139,0)),97,MATCH($BQ7,'2003'!$A$44:$A$139,0))</f>
        <v>47</v>
      </c>
      <c r="BW7" s="2">
        <f>IF(ISNA(MATCH($BQ7,'2004'!$A$44:$A$139,0)),97,MATCH($BQ7,'2004'!$A$44:$A$139,0))</f>
        <v>39</v>
      </c>
      <c r="BX7" s="2">
        <f>IF(ISNA(MATCH($BQ7,'2005'!$A$44:$A$139,0)),97,MATCH($BQ7,'2005'!$A$44:$A$139,0))</f>
        <v>43</v>
      </c>
      <c r="BY7" s="2">
        <f>IF(ISNA(MATCH($BQ7,'2006'!$A$44:$A$139,0)),97,MATCH($BQ7,'2006'!$A$44:$A$139,0))</f>
        <v>47</v>
      </c>
      <c r="BZ7" s="2">
        <f>IF(ISNA(MATCH($BQ7,'2007'!$A$44:$A$139,0)),97,MATCH($BQ7,'2007'!$A$44:$A$139,0))</f>
        <v>40</v>
      </c>
      <c r="CA7" s="2">
        <f>IF(ISNA(MATCH($BQ7,'2008'!$A$44:$A$139,0)),97,MATCH($BQ7,'2008'!$A$44:$A$139,0))</f>
        <v>41</v>
      </c>
      <c r="CB7" s="2">
        <f>IF(ISNA(MATCH($BQ7,'2009'!$A$44:$A$139,0)),97,MATCH($BQ7,'2009'!$A$44:$A$139,0))</f>
        <v>35</v>
      </c>
      <c r="CC7" s="2">
        <f>IF(ISNA(MATCH($BQ7,'2010'!$A$44:$A$139,0)),97,MATCH($BQ7,'2010'!$A$44:$A$139,0))</f>
        <v>27</v>
      </c>
      <c r="CD7" s="2">
        <f>IF(ISNA(MATCH($BQ7,'2011'!$A$44:$A$139,0)),97,MATCH($BQ7,'2011'!$A$44:$A$139,0))</f>
        <v>28</v>
      </c>
      <c r="CE7" s="2">
        <f>IF(ISNA(MATCH($BQ7,'2012'!$A$44:$A$139,0)),97,MATCH($BQ7,'2012'!$A$44:$A$139,0))</f>
        <v>26</v>
      </c>
      <c r="CF7" s="2">
        <f>IF(ISNA(MATCH($BQ7,'2013'!$A$44:$A$139,0)),97,MATCH($BQ7,'2013'!$A$44:$A$139,0))</f>
        <v>24</v>
      </c>
      <c r="CG7" s="149">
        <f>IF(ISNA(MATCH($BQ7,'2014'!$A$52:$A$179,0)),129,MATCH($BQ7,'2014'!$A$52:$A$179,0))</f>
        <v>26</v>
      </c>
      <c r="CH7" s="317"/>
      <c r="CI7">
        <f t="shared" ref="CI7:CI70" si="15">G7</f>
        <v>254</v>
      </c>
      <c r="CJ7" s="281"/>
      <c r="CK7" s="282"/>
      <c r="CL7" s="281">
        <f t="shared" ref="CL7:CL70" si="16">BA7+AH7</f>
        <v>52</v>
      </c>
      <c r="CM7" s="282">
        <f t="shared" si="2"/>
        <v>55.663199999999996</v>
      </c>
      <c r="CN7" s="282">
        <f t="shared" si="3"/>
        <v>62.105089119999995</v>
      </c>
      <c r="CO7" s="282">
        <f t="shared" si="4"/>
        <v>53.399252407391998</v>
      </c>
      <c r="CP7" s="282">
        <f t="shared" si="5"/>
        <v>90.5959416547675</v>
      </c>
      <c r="CQ7" s="282">
        <f t="shared" si="6"/>
        <v>83.391254707068015</v>
      </c>
      <c r="CR7" s="282">
        <f t="shared" si="7"/>
        <v>81.588610387731535</v>
      </c>
      <c r="CS7" s="282">
        <f t="shared" si="8"/>
        <v>89.386967684461837</v>
      </c>
      <c r="CT7" s="282">
        <f t="shared" si="9"/>
        <v>73.585352658462256</v>
      </c>
      <c r="CU7" s="282">
        <f t="shared" ref="CU7:CU70" si="17">BJ7+AQ7+(CT7*$AC$1)</f>
        <v>95.051996082130927</v>
      </c>
      <c r="CV7" s="282">
        <f t="shared" ref="CV7:CV70" si="18">BK7+AR7+(CU7*$AC$1)</f>
        <v>128.36166058834846</v>
      </c>
      <c r="CW7" s="282">
        <f t="shared" ref="CW7:CW70" si="19">BL7+AS7+(CV7*$AC$1)</f>
        <v>121.56588294819308</v>
      </c>
      <c r="CX7" s="282">
        <f t="shared" ref="CX7:CX70" si="20">BM7+AT7+(CW7*$AC$1)</f>
        <v>105.0358175732655</v>
      </c>
      <c r="CY7" s="283">
        <f t="shared" ref="CY7:CY70" si="21">BN7+AU7+(CX7*$AC$1)</f>
        <v>136.01687599433876</v>
      </c>
      <c r="DA7" s="282">
        <f t="shared" ref="DA7:DA70" si="22">G7</f>
        <v>254</v>
      </c>
      <c r="DB7" s="156"/>
      <c r="DC7" s="156"/>
      <c r="DD7" s="270">
        <f t="shared" ref="DD7:DD70" si="23">BA7+AH7+DC7</f>
        <v>52</v>
      </c>
      <c r="DE7" s="156">
        <f t="shared" ref="DE7:DE70" si="24">BB7+AI7+DD7</f>
        <v>73</v>
      </c>
      <c r="DF7" s="156">
        <f t="shared" ref="DF7:DF70" si="25">BC7+AJ7+DE7</f>
        <v>98</v>
      </c>
      <c r="DG7" s="156">
        <f t="shared" ref="DG7:DG70" si="26">BD7+AK7+DF7</f>
        <v>110</v>
      </c>
      <c r="DH7" s="156">
        <f t="shared" ref="DH7:DH70" si="27">BE7+AL7+DG7</f>
        <v>165</v>
      </c>
      <c r="DI7" s="156">
        <f t="shared" ref="DI7:DI70" si="28">BF7+AM7+DH7</f>
        <v>188</v>
      </c>
      <c r="DJ7" s="156">
        <f t="shared" ref="DJ7:DJ70" si="29">BG7+AN7+DI7</f>
        <v>214</v>
      </c>
      <c r="DK7" s="156">
        <f t="shared" ref="DK7:DK70" si="30">BH7+AO7+DJ7</f>
        <v>249</v>
      </c>
      <c r="DL7" s="156">
        <f t="shared" ref="DL7:DL70" si="31">BI7+AP7+DK7</f>
        <v>263</v>
      </c>
      <c r="DM7" s="156">
        <f t="shared" ref="DM7:DM70" si="32">BJ7+AQ7+DL7</f>
        <v>309</v>
      </c>
      <c r="DN7" s="156">
        <f t="shared" ref="DN7:DN70" si="33">BK7+AR7+DM7</f>
        <v>374</v>
      </c>
      <c r="DO7" s="156">
        <f t="shared" ref="DO7:DO70" si="34">BL7+AS7+DN7</f>
        <v>410</v>
      </c>
      <c r="DP7" s="156">
        <f t="shared" ref="DP7:DP70" si="35">BM7+AT7+DO7</f>
        <v>434</v>
      </c>
      <c r="DQ7" s="267">
        <f t="shared" ref="DQ7:DQ70" si="36">BN7+AU7+DP7</f>
        <v>500</v>
      </c>
      <c r="DR7" s="156">
        <f t="shared" ref="DR7:DR70" si="37">RANK(DQ7,DQ$6:DQ$495)</f>
        <v>2</v>
      </c>
      <c r="DU7" s="282"/>
    </row>
    <row r="8" spans="1:125" ht="13.5" thickBot="1" x14ac:dyDescent="0.25">
      <c r="A8" s="291" t="s">
        <v>121</v>
      </c>
      <c r="B8" s="133">
        <v>8</v>
      </c>
      <c r="C8" s="50">
        <f t="shared" si="0"/>
        <v>2</v>
      </c>
      <c r="D8" s="50">
        <f t="shared" si="10"/>
        <v>2</v>
      </c>
      <c r="E8" s="97"/>
      <c r="F8" s="2">
        <f t="shared" ref="F8:F71" si="38">F7+1</f>
        <v>3</v>
      </c>
      <c r="G8" s="164">
        <v>1114</v>
      </c>
      <c r="H8" s="164">
        <f>14- COUNTIF(L8:AA8,"#N/A")</f>
        <v>12</v>
      </c>
      <c r="I8" s="133">
        <f>SUM(AF8:AU8)+SUM(BA8:BM8)</f>
        <v>381</v>
      </c>
      <c r="J8" s="405">
        <f>CY8</f>
        <v>124.67956334458836</v>
      </c>
      <c r="K8" s="466" t="str">
        <f>IF(ISNUMBER(MATCH(G8,'[4]OPR data'!$A$3:$A$2541,0)),"Y","N")</f>
        <v>Y</v>
      </c>
      <c r="L8" s="148"/>
      <c r="M8" s="236"/>
      <c r="N8" s="236" t="e">
        <f>(INDEX(Finish_table!R$4:R$83,MATCH('14 Year_History_Results'!$G8,Finish_table!S$4:S$83,0),1))</f>
        <v>#N/A</v>
      </c>
      <c r="O8" s="236" t="e">
        <f>(INDEX(Finish_table!Z$4:Z$99,MATCH('14 Year_History_Results'!$G8,Finish_table!AA$4:AA$99,0),1))</f>
        <v>#N/A</v>
      </c>
      <c r="P8" s="236" t="str">
        <f>(INDEX(Finish_table!AI$4:AI$99,MATCH('14 Year_History_Results'!$G8,Finish_table!AJ$4:AJ$99,0),1))</f>
        <v>SF</v>
      </c>
      <c r="Q8" s="236" t="str">
        <f>(INDEX(Finish_table!AR$4:AR$99,MATCH('14 Year_History_Results'!$G8,Finish_table!AS$4:AS$99,0),1))</f>
        <v>QF</v>
      </c>
      <c r="R8" s="236" t="str">
        <f>(INDEX(Finish_table!BA$4:BA$99,MATCH('14 Year_History_Results'!$G8,Finish_table!BB$4:BB$99,0),1))</f>
        <v>QF</v>
      </c>
      <c r="S8" s="236" t="str">
        <f>(INDEX(Finish_table!BJ$4:BJ$99,MATCH('14 Year_History_Results'!$G8,Finish_table!BK$4:BK$99,0),1))</f>
        <v>F</v>
      </c>
      <c r="T8" s="236" t="str">
        <f>(INDEX(Finish_table!BS$4:BS$99,MATCH('14 Year_History_Results'!$G8,Finish_table!BT$4:BT$99,0),1))</f>
        <v>SF</v>
      </c>
      <c r="U8" s="236" t="str">
        <f>(INDEX(Finish_table!CB$4:CB$99,MATCH('14 Year_History_Results'!$G8,Finish_table!CC$4:CC$99,0),1))</f>
        <v>WC</v>
      </c>
      <c r="V8" s="236" t="str">
        <f>(INDEX(Finish_table!CK$4:CK$99,MATCH('14 Year_History_Results'!$G8,Finish_table!CL$4:CL$99,0),1))</f>
        <v>SF</v>
      </c>
      <c r="W8" s="236" t="str">
        <f>(INDEX(Finish_table!CT$4:CT$99,MATCH('14 Year_History_Results'!$G8,Finish_table!CU$4:CU$99,0),1))</f>
        <v>WF</v>
      </c>
      <c r="X8" s="236" t="str">
        <f>(INDEX(Finish_table!DC$4:DC$99,MATCH('14 Year_History_Results'!$G8,Finish_table!DD$4:DD$99,0),1))</f>
        <v>SF</v>
      </c>
      <c r="Y8" s="236" t="str">
        <f>(INDEX(Finish_table!DL$4:DL$99,MATCH('14 Year_History_Results'!$G8,Finish_table!DM$4:DM$99,0),1))</f>
        <v>W</v>
      </c>
      <c r="Z8" s="236" t="str">
        <f>(INDEX(Finish_table!DU$4:DU$99,MATCH('14 Year_History_Results'!$G8,Finish_table!DV$4:DV$99,0),1))</f>
        <v>SF</v>
      </c>
      <c r="AA8" s="256" t="str">
        <f>(INDEX(Finish_table!ED$4:ED$140,MATCH('14 Year_History_Results'!$G8,Finish_table!EE$4:EE$140,0),1))</f>
        <v>WF</v>
      </c>
      <c r="AB8" s="2"/>
      <c r="AC8" s="98"/>
      <c r="AD8" s="98"/>
      <c r="AE8">
        <f t="shared" si="1"/>
        <v>1114</v>
      </c>
      <c r="AF8" s="148"/>
      <c r="AG8" s="2"/>
      <c r="AH8" s="148">
        <f>INDEX('2001'!$C$44:$C$140,'14 Year_History_Results'!BT8)</f>
        <v>0</v>
      </c>
      <c r="AI8" s="2">
        <f>INDEX('2002'!$C$44:$C$140,'14 Year_History_Results'!BU8)</f>
        <v>0</v>
      </c>
      <c r="AJ8" s="2">
        <f>INDEX('2003'!$C$44:$C$140,'14 Year_History_Results'!BV8)</f>
        <v>10</v>
      </c>
      <c r="AK8" s="2">
        <f>INDEX('2004'!$C$44:$C$140,'14 Year_History_Results'!BW8)</f>
        <v>0</v>
      </c>
      <c r="AL8" s="2">
        <f>INDEX('2005'!$C$44:$C$140,'14 Year_History_Results'!BX8)</f>
        <v>0</v>
      </c>
      <c r="AM8" s="2">
        <f>INDEX('2006'!$C$44:$C$140,'14 Year_History_Results'!BY8)</f>
        <v>20</v>
      </c>
      <c r="AN8" s="2">
        <f>INDEX('2007'!$C$44:$C$140,'14 Year_History_Results'!BZ8)</f>
        <v>10</v>
      </c>
      <c r="AO8" s="2">
        <f>INDEX('2008'!$C$44:$C$140,'14 Year_History_Results'!CA8)</f>
        <v>50</v>
      </c>
      <c r="AP8" s="2">
        <f>INDEX('2009'!$C$44:$C$140,'14 Year_History_Results'!CB8)</f>
        <v>10</v>
      </c>
      <c r="AQ8" s="2">
        <f>INDEX('2010'!$C$44:$C$140,'14 Year_History_Results'!CC8)</f>
        <v>40</v>
      </c>
      <c r="AR8" s="2">
        <f>INDEX('2011'!$C$44:$C$140,'14 Year_History_Results'!CD8)</f>
        <v>10</v>
      </c>
      <c r="AS8" s="2">
        <f>INDEX('2012'!$C$44:$C$140,'14 Year_History_Results'!CE8)</f>
        <v>30</v>
      </c>
      <c r="AT8" s="2">
        <f>INDEX('2013'!$C$44:$C$140,'14 Year_History_Results'!CF8)</f>
        <v>10</v>
      </c>
      <c r="AU8" s="149">
        <f>INDEX('2014'!$C$52:$C$180,'14 Year_History_Results'!CG8)</f>
        <v>40</v>
      </c>
      <c r="AV8" s="2">
        <f t="shared" si="11"/>
        <v>16.919330254585621</v>
      </c>
      <c r="AW8" s="2"/>
      <c r="AX8">
        <f t="shared" si="12"/>
        <v>1114</v>
      </c>
      <c r="AY8" s="148"/>
      <c r="AZ8" s="2"/>
      <c r="BA8" s="148">
        <f>INDEX('2001'!$B$44:$B$140,'14 Year_History_Results'!BT8)</f>
        <v>0</v>
      </c>
      <c r="BB8" s="2">
        <f>INDEX('2002'!$B$44:$B$140,'14 Year_History_Results'!BU8)</f>
        <v>0</v>
      </c>
      <c r="BC8" s="2">
        <f>INDEX('2003'!$B$44:$B$140,'14 Year_History_Results'!BV8)</f>
        <v>4</v>
      </c>
      <c r="BD8" s="2">
        <f>INDEX('2004'!$B$44:$B$140,'14 Year_History_Results'!BW8)</f>
        <v>11</v>
      </c>
      <c r="BE8" s="2">
        <f>INDEX('2005'!$B$44:$B$140,'14 Year_History_Results'!BX8)</f>
        <v>13</v>
      </c>
      <c r="BF8" s="2">
        <f>INDEX('2006'!$B$44:$B$140,'14 Year_History_Results'!BY8)</f>
        <v>16</v>
      </c>
      <c r="BG8" s="2">
        <f>INDEX('2007'!$B$44:$B$140,'14 Year_History_Results'!BZ8)</f>
        <v>12</v>
      </c>
      <c r="BH8" s="2">
        <f>INDEX('2008'!$B$44:$B$140,'14 Year_History_Results'!CA8)</f>
        <v>16</v>
      </c>
      <c r="BI8" s="2">
        <f>INDEX('2009'!$B$44:$B$140,'14 Year_History_Results'!CB8)</f>
        <v>16</v>
      </c>
      <c r="BJ8" s="2">
        <f>INDEX('2010'!$B$44:$B$140,'14 Year_History_Results'!CC8)</f>
        <v>16</v>
      </c>
      <c r="BK8" s="2">
        <f>INDEX('2011'!$B$44:$B$140,'14 Year_History_Results'!CD8)</f>
        <v>16</v>
      </c>
      <c r="BL8" s="2">
        <f>INDEX('2012'!$B$44:$B$140,'14 Year_History_Results'!CE8)</f>
        <v>15</v>
      </c>
      <c r="BM8" s="2">
        <f>INDEX('2013'!$B$44:$B$140,'14 Year_History_Results'!CF8)</f>
        <v>16</v>
      </c>
      <c r="BN8" s="149">
        <f>INDEX('2014'!$B$52:$B$180,'14 Year_History_Results'!CG8)</f>
        <v>16</v>
      </c>
      <c r="BO8" s="308">
        <f t="shared" si="13"/>
        <v>26</v>
      </c>
      <c r="BQ8">
        <f t="shared" si="14"/>
        <v>1114</v>
      </c>
      <c r="BR8" s="148"/>
      <c r="BS8" s="2"/>
      <c r="BT8" s="148">
        <f>IF(ISNA(MATCH($BQ8,'2001'!$A$44:$A$139,0)),97,MATCH($BQ8,'2001'!$A$44:$A$139,0))</f>
        <v>97</v>
      </c>
      <c r="BU8" s="2">
        <f>IF(ISNA(MATCH($BQ8,'2002'!$A$44:$A$139,0)),97,MATCH($BQ8,'2002'!$A$44:$A$139,0))</f>
        <v>97</v>
      </c>
      <c r="BV8" s="2">
        <f>IF(ISNA(MATCH($BQ8,'2003'!$A$44:$A$139,0)),97,MATCH($BQ8,'2003'!$A$44:$A$139,0))</f>
        <v>96</v>
      </c>
      <c r="BW8" s="2">
        <f>IF(ISNA(MATCH($BQ8,'2004'!$A$44:$A$139,0)),97,MATCH($BQ8,'2004'!$A$44:$A$139,0))</f>
        <v>87</v>
      </c>
      <c r="BX8" s="2">
        <f>IF(ISNA(MATCH($BQ8,'2005'!$A$44:$A$139,0)),97,MATCH($BQ8,'2005'!$A$44:$A$139,0))</f>
        <v>82</v>
      </c>
      <c r="BY8" s="2">
        <f>IF(ISNA(MATCH($BQ8,'2006'!$A$44:$A$139,0)),97,MATCH($BQ8,'2006'!$A$44:$A$139,0))</f>
        <v>77</v>
      </c>
      <c r="BZ8" s="2">
        <f>IF(ISNA(MATCH($BQ8,'2007'!$A$44:$A$139,0)),97,MATCH($BQ8,'2007'!$A$44:$A$139,0))</f>
        <v>63</v>
      </c>
      <c r="CA8" s="2">
        <f>IF(ISNA(MATCH($BQ8,'2008'!$A$44:$A$139,0)),97,MATCH($BQ8,'2008'!$A$44:$A$139,0))</f>
        <v>67</v>
      </c>
      <c r="CB8" s="2">
        <f>IF(ISNA(MATCH($BQ8,'2009'!$A$44:$A$139,0)),97,MATCH($BQ8,'2009'!$A$44:$A$139,0))</f>
        <v>61</v>
      </c>
      <c r="CC8" s="2">
        <f>IF(ISNA(MATCH($BQ8,'2010'!$A$44:$A$139,0)),97,MATCH($BQ8,'2010'!$A$44:$A$139,0))</f>
        <v>55</v>
      </c>
      <c r="CD8" s="2">
        <f>IF(ISNA(MATCH($BQ8,'2011'!$A$44:$A$139,0)),97,MATCH($BQ8,'2011'!$A$44:$A$139,0))</f>
        <v>54</v>
      </c>
      <c r="CE8" s="2">
        <f>IF(ISNA(MATCH($BQ8,'2012'!$A$44:$A$139,0)),97,MATCH($BQ8,'2012'!$A$44:$A$139,0))</f>
        <v>49</v>
      </c>
      <c r="CF8" s="2">
        <f>IF(ISNA(MATCH($BQ8,'2013'!$A$44:$A$139,0)),97,MATCH($BQ8,'2013'!$A$44:$A$139,0))</f>
        <v>39</v>
      </c>
      <c r="CG8" s="149">
        <f>IF(ISNA(MATCH($BQ8,'2014'!$A$52:$A$179,0)),129,MATCH($BQ8,'2014'!$A$52:$A$179,0))</f>
        <v>58</v>
      </c>
      <c r="CH8" s="317"/>
      <c r="CI8">
        <f t="shared" si="15"/>
        <v>1114</v>
      </c>
      <c r="CJ8" s="281"/>
      <c r="CK8" s="282"/>
      <c r="CL8" s="281">
        <f t="shared" si="16"/>
        <v>0</v>
      </c>
      <c r="CM8" s="282">
        <f t="shared" si="2"/>
        <v>0</v>
      </c>
      <c r="CN8" s="282">
        <f t="shared" si="3"/>
        <v>14</v>
      </c>
      <c r="CO8" s="282">
        <f t="shared" si="4"/>
        <v>20.3324</v>
      </c>
      <c r="CP8" s="282">
        <f t="shared" si="5"/>
        <v>26.553577839999999</v>
      </c>
      <c r="CQ8" s="282">
        <f t="shared" si="6"/>
        <v>53.700614988143997</v>
      </c>
      <c r="CR8" s="282">
        <f t="shared" si="7"/>
        <v>57.79682995109679</v>
      </c>
      <c r="CS8" s="282">
        <f t="shared" si="8"/>
        <v>104.52736684540112</v>
      </c>
      <c r="CT8" s="282">
        <f t="shared" si="9"/>
        <v>95.677942739144385</v>
      </c>
      <c r="CU8" s="282">
        <f t="shared" si="17"/>
        <v>119.77891662991365</v>
      </c>
      <c r="CV8" s="282">
        <f t="shared" si="18"/>
        <v>105.84462582550044</v>
      </c>
      <c r="CW8" s="282">
        <f t="shared" si="19"/>
        <v>115.55602757527859</v>
      </c>
      <c r="CX8" s="282">
        <f t="shared" si="20"/>
        <v>103.02964798168071</v>
      </c>
      <c r="CY8" s="283">
        <f t="shared" si="21"/>
        <v>124.67956334458836</v>
      </c>
      <c r="DA8" s="282">
        <f t="shared" si="22"/>
        <v>1114</v>
      </c>
      <c r="DB8" s="156"/>
      <c r="DC8" s="156"/>
      <c r="DD8" s="270">
        <f t="shared" si="23"/>
        <v>0</v>
      </c>
      <c r="DE8" s="156">
        <f t="shared" si="24"/>
        <v>0</v>
      </c>
      <c r="DF8" s="156">
        <f t="shared" si="25"/>
        <v>14</v>
      </c>
      <c r="DG8" s="156">
        <f t="shared" si="26"/>
        <v>25</v>
      </c>
      <c r="DH8" s="156">
        <f t="shared" si="27"/>
        <v>38</v>
      </c>
      <c r="DI8" s="156">
        <f t="shared" si="28"/>
        <v>74</v>
      </c>
      <c r="DJ8" s="156">
        <f t="shared" si="29"/>
        <v>96</v>
      </c>
      <c r="DK8" s="156">
        <f t="shared" si="30"/>
        <v>162</v>
      </c>
      <c r="DL8" s="156">
        <f t="shared" si="31"/>
        <v>188</v>
      </c>
      <c r="DM8" s="156">
        <f t="shared" si="32"/>
        <v>244</v>
      </c>
      <c r="DN8" s="156">
        <f t="shared" si="33"/>
        <v>270</v>
      </c>
      <c r="DO8" s="156">
        <f t="shared" si="34"/>
        <v>315</v>
      </c>
      <c r="DP8" s="156">
        <f t="shared" si="35"/>
        <v>341</v>
      </c>
      <c r="DQ8" s="267">
        <f t="shared" si="36"/>
        <v>397</v>
      </c>
      <c r="DR8" s="156">
        <f t="shared" si="37"/>
        <v>6</v>
      </c>
      <c r="DU8" s="282"/>
    </row>
    <row r="9" spans="1:125" ht="13.5" thickBot="1" x14ac:dyDescent="0.25">
      <c r="A9" s="292" t="s">
        <v>122</v>
      </c>
      <c r="B9" s="250">
        <v>9</v>
      </c>
      <c r="C9" s="50">
        <f t="shared" si="0"/>
        <v>1</v>
      </c>
      <c r="D9" s="50">
        <f t="shared" si="10"/>
        <v>1</v>
      </c>
      <c r="E9" s="97"/>
      <c r="F9" s="2">
        <f t="shared" si="38"/>
        <v>4</v>
      </c>
      <c r="G9" s="164">
        <v>67</v>
      </c>
      <c r="H9" s="164">
        <f>14- COUNTIF(L9:AA9,"#N/A")</f>
        <v>13</v>
      </c>
      <c r="I9" s="133">
        <f>SUM(AF9:AU9)+SUM(BA9:BM9)</f>
        <v>533</v>
      </c>
      <c r="J9" s="405">
        <f>CY9</f>
        <v>119.77433163288663</v>
      </c>
      <c r="K9" s="466" t="str">
        <f>IF(ISNUMBER(MATCH(G9,'[4]OPR data'!$A$3:$A$2541,0)),"Y","N")</f>
        <v>Y</v>
      </c>
      <c r="L9" s="148"/>
      <c r="M9" s="236"/>
      <c r="N9" s="236" t="str">
        <f>(INDEX(Finish_table!R$4:R$83,MATCH('14 Year_History_Results'!$G9,Finish_table!S$4:S$83,0),1))</f>
        <v>QF</v>
      </c>
      <c r="O9" s="236" t="str">
        <f>(INDEX(Finish_table!Z$4:Z$99,MATCH('14 Year_History_Results'!$G9,Finish_table!AA$4:AA$99,0),1))</f>
        <v>SF</v>
      </c>
      <c r="P9" s="236" t="str">
        <f>(INDEX(Finish_table!AI$4:AI$99,MATCH('14 Year_History_Results'!$G9,Finish_table!AJ$4:AJ$99,0),1))</f>
        <v>F</v>
      </c>
      <c r="Q9" s="236" t="str">
        <f>(INDEX(Finish_table!AR$4:AR$99,MATCH('14 Year_History_Results'!$G9,Finish_table!AS$4:AS$99,0),1))</f>
        <v>W</v>
      </c>
      <c r="R9" s="236" t="str">
        <f>(INDEX(Finish_table!BA$4:BA$99,MATCH('14 Year_History_Results'!$G9,Finish_table!BB$4:BB$99,0),1))</f>
        <v>WC</v>
      </c>
      <c r="S9" s="236" t="e">
        <f>(INDEX(Finish_table!BJ$4:BJ$99,MATCH('14 Year_History_Results'!$G9,Finish_table!BK$4:BK$99,0),1))</f>
        <v>#N/A</v>
      </c>
      <c r="T9" s="236" t="str">
        <f>(INDEX(Finish_table!BS$4:BS$99,MATCH('14 Year_History_Results'!$G9,Finish_table!BT$4:BT$99,0),1))</f>
        <v>F</v>
      </c>
      <c r="U9" s="236" t="str">
        <f>(INDEX(Finish_table!CB$4:CB$99,MATCH('14 Year_History_Results'!$G9,Finish_table!CC$4:CC$99,0),1))</f>
        <v>WF</v>
      </c>
      <c r="V9" s="236" t="str">
        <f>(INDEX(Finish_table!CK$4:CK$99,MATCH('14 Year_History_Results'!$G9,Finish_table!CL$4:CL$99,0),1))</f>
        <v>WC</v>
      </c>
      <c r="W9" s="236" t="str">
        <f>(INDEX(Finish_table!CT$4:CT$99,MATCH('14 Year_History_Results'!$G9,Finish_table!CU$4:CU$99,0),1))</f>
        <v>WC</v>
      </c>
      <c r="X9" s="236" t="str">
        <f>(INDEX(Finish_table!DC$4:DC$99,MATCH('14 Year_History_Results'!$G9,Finish_table!DD$4:DD$99,0),1))</f>
        <v>SF</v>
      </c>
      <c r="Y9" s="236" t="str">
        <f>(INDEX(Finish_table!DL$4:DL$99,MATCH('14 Year_History_Results'!$G9,Finish_table!DM$4:DM$99,0),1))</f>
        <v>F</v>
      </c>
      <c r="Z9" s="236" t="str">
        <f>(INDEX(Finish_table!DU$4:DU$99,MATCH('14 Year_History_Results'!$G9,Finish_table!DV$4:DV$99,0),1))</f>
        <v>F</v>
      </c>
      <c r="AA9" s="256" t="str">
        <f>(INDEX(Finish_table!ED$4:ED$140,MATCH('14 Year_History_Results'!$G9,Finish_table!EE$4:EE$140,0),1))</f>
        <v>W</v>
      </c>
      <c r="AB9" s="2"/>
      <c r="AC9" s="98"/>
      <c r="AD9" s="98"/>
      <c r="AE9">
        <f t="shared" si="1"/>
        <v>67</v>
      </c>
      <c r="AF9" s="148"/>
      <c r="AG9" s="2"/>
      <c r="AH9" s="148">
        <f>INDEX('2001'!$C$44:$C$140,'14 Year_History_Results'!BT9)</f>
        <v>10</v>
      </c>
      <c r="AI9" s="2">
        <f>INDEX('2002'!$C$44:$C$140,'14 Year_History_Results'!BU9)</f>
        <v>10</v>
      </c>
      <c r="AJ9" s="2">
        <f>INDEX('2003'!$C$44:$C$140,'14 Year_History_Results'!BV9)</f>
        <v>20</v>
      </c>
      <c r="AK9" s="2">
        <f>INDEX('2004'!$C$44:$C$140,'14 Year_History_Results'!BW9)</f>
        <v>30</v>
      </c>
      <c r="AL9" s="2">
        <f>INDEX('2005'!$C$44:$C$140,'14 Year_History_Results'!BX9)</f>
        <v>50</v>
      </c>
      <c r="AM9" s="2">
        <f>INDEX('2006'!$C$44:$C$140,'14 Year_History_Results'!BY9)</f>
        <v>0</v>
      </c>
      <c r="AN9" s="2">
        <f>INDEX('2007'!$C$44:$C$140,'14 Year_History_Results'!BZ9)</f>
        <v>20</v>
      </c>
      <c r="AO9" s="2">
        <f>INDEX('2008'!$C$44:$C$140,'14 Year_History_Results'!CA9)</f>
        <v>40</v>
      </c>
      <c r="AP9" s="2">
        <f>INDEX('2009'!$C$44:$C$140,'14 Year_History_Results'!CB9)</f>
        <v>50</v>
      </c>
      <c r="AQ9" s="2">
        <f>INDEX('2010'!$C$44:$C$140,'14 Year_History_Results'!CC9)</f>
        <v>50</v>
      </c>
      <c r="AR9" s="2">
        <f>INDEX('2011'!$C$44:$C$140,'14 Year_History_Results'!CD9)</f>
        <v>10</v>
      </c>
      <c r="AS9" s="2">
        <f>INDEX('2012'!$C$44:$C$140,'14 Year_History_Results'!CE9)</f>
        <v>20</v>
      </c>
      <c r="AT9" s="2">
        <f>INDEX('2013'!$C$44:$C$140,'14 Year_History_Results'!CF9)</f>
        <v>20</v>
      </c>
      <c r="AU9" s="149">
        <f>INDEX('2014'!$C$52:$C$180,'14 Year_History_Results'!CG9)</f>
        <v>30</v>
      </c>
      <c r="AV9" s="2">
        <f t="shared" si="11"/>
        <v>16.508406117111139</v>
      </c>
      <c r="AW9" s="2"/>
      <c r="AX9">
        <f t="shared" si="12"/>
        <v>67</v>
      </c>
      <c r="AY9" s="148"/>
      <c r="AZ9" s="2"/>
      <c r="BA9" s="148">
        <f>INDEX('2001'!$B$44:$B$140,'14 Year_History_Results'!BT9)</f>
        <v>9</v>
      </c>
      <c r="BB9" s="2">
        <f>INDEX('2002'!$B$44:$B$140,'14 Year_History_Results'!BU9)</f>
        <v>12</v>
      </c>
      <c r="BC9" s="2">
        <f>INDEX('2003'!$B$44:$B$140,'14 Year_History_Results'!BV9)</f>
        <v>14</v>
      </c>
      <c r="BD9" s="2">
        <f>INDEX('2004'!$B$44:$B$140,'14 Year_History_Results'!BW9)</f>
        <v>16</v>
      </c>
      <c r="BE9" s="2">
        <f>INDEX('2005'!$B$44:$B$140,'14 Year_History_Results'!BX9)</f>
        <v>15</v>
      </c>
      <c r="BF9" s="2">
        <f>INDEX('2006'!$B$44:$B$140,'14 Year_History_Results'!BY9)</f>
        <v>0</v>
      </c>
      <c r="BG9" s="2">
        <f>INDEX('2007'!$B$44:$B$140,'14 Year_History_Results'!BZ9)</f>
        <v>16</v>
      </c>
      <c r="BH9" s="2">
        <f>INDEX('2008'!$B$44:$B$140,'14 Year_History_Results'!CA9)</f>
        <v>14</v>
      </c>
      <c r="BI9" s="2">
        <f>INDEX('2009'!$B$44:$B$140,'14 Year_History_Results'!CB9)</f>
        <v>16</v>
      </c>
      <c r="BJ9" s="2">
        <f>INDEX('2010'!$B$44:$B$140,'14 Year_History_Results'!CC9)</f>
        <v>16</v>
      </c>
      <c r="BK9" s="2">
        <f>INDEX('2011'!$B$44:$B$140,'14 Year_History_Results'!CD9)</f>
        <v>15</v>
      </c>
      <c r="BL9" s="2">
        <f>INDEX('2012'!$B$44:$B$140,'14 Year_History_Results'!CE9)</f>
        <v>16</v>
      </c>
      <c r="BM9" s="2">
        <f>INDEX('2013'!$B$44:$B$140,'14 Year_History_Results'!CF9)</f>
        <v>14</v>
      </c>
      <c r="BN9" s="149">
        <f>INDEX('2014'!$B$52:$B$180,'14 Year_History_Results'!CG9)</f>
        <v>12</v>
      </c>
      <c r="BO9" s="308">
        <f t="shared" si="13"/>
        <v>34</v>
      </c>
      <c r="BQ9">
        <f t="shared" si="14"/>
        <v>67</v>
      </c>
      <c r="BR9" s="148"/>
      <c r="BS9" s="2"/>
      <c r="BT9" s="148">
        <f>IF(ISNA(MATCH($BQ9,'2001'!$A$44:$A$139,0)),97,MATCH($BQ9,'2001'!$A$44:$A$139,0))</f>
        <v>16</v>
      </c>
      <c r="BU9" s="2">
        <f>IF(ISNA(MATCH($BQ9,'2002'!$A$44:$A$139,0)),97,MATCH($BQ9,'2002'!$A$44:$A$139,0))</f>
        <v>15</v>
      </c>
      <c r="BV9" s="2">
        <f>IF(ISNA(MATCH($BQ9,'2003'!$A$44:$A$139,0)),97,MATCH($BQ9,'2003'!$A$44:$A$139,0))</f>
        <v>13</v>
      </c>
      <c r="BW9" s="2">
        <f>IF(ISNA(MATCH($BQ9,'2004'!$A$44:$A$139,0)),97,MATCH($BQ9,'2004'!$A$44:$A$139,0))</f>
        <v>15</v>
      </c>
      <c r="BX9" s="2">
        <f>IF(ISNA(MATCH($BQ9,'2005'!$A$44:$A$139,0)),97,MATCH($BQ9,'2005'!$A$44:$A$139,0))</f>
        <v>12</v>
      </c>
      <c r="BY9" s="2">
        <f>IF(ISNA(MATCH($BQ9,'2006'!$A$44:$A$139,0)),97,MATCH($BQ9,'2006'!$A$44:$A$139,0))</f>
        <v>97</v>
      </c>
      <c r="BZ9" s="2">
        <f>IF(ISNA(MATCH($BQ9,'2007'!$A$44:$A$139,0)),97,MATCH($BQ9,'2007'!$A$44:$A$139,0))</f>
        <v>11</v>
      </c>
      <c r="CA9" s="2">
        <f>IF(ISNA(MATCH($BQ9,'2008'!$A$44:$A$139,0)),97,MATCH($BQ9,'2008'!$A$44:$A$139,0))</f>
        <v>14</v>
      </c>
      <c r="CB9" s="2">
        <f>IF(ISNA(MATCH($BQ9,'2009'!$A$44:$A$139,0)),97,MATCH($BQ9,'2009'!$A$44:$A$139,0))</f>
        <v>8</v>
      </c>
      <c r="CC9" s="2">
        <f>IF(ISNA(MATCH($BQ9,'2010'!$A$44:$A$139,0)),97,MATCH($BQ9,'2010'!$A$44:$A$139,0))</f>
        <v>8</v>
      </c>
      <c r="CD9" s="2">
        <f>IF(ISNA(MATCH($BQ9,'2011'!$A$44:$A$139,0)),97,MATCH($BQ9,'2011'!$A$44:$A$139,0))</f>
        <v>8</v>
      </c>
      <c r="CE9" s="2">
        <f>IF(ISNA(MATCH($BQ9,'2012'!$A$44:$A$139,0)),97,MATCH($BQ9,'2012'!$A$44:$A$139,0))</f>
        <v>9</v>
      </c>
      <c r="CF9" s="2">
        <f>IF(ISNA(MATCH($BQ9,'2013'!$A$44:$A$139,0)),97,MATCH($BQ9,'2013'!$A$44:$A$139,0))</f>
        <v>6</v>
      </c>
      <c r="CG9" s="149">
        <f>IF(ISNA(MATCH($BQ9,'2014'!$A$52:$A$179,0)),129,MATCH($BQ9,'2014'!$A$52:$A$179,0))</f>
        <v>8</v>
      </c>
      <c r="CH9" s="317"/>
      <c r="CI9">
        <f t="shared" si="15"/>
        <v>67</v>
      </c>
      <c r="CJ9" s="281"/>
      <c r="CK9" s="282"/>
      <c r="CL9" s="281">
        <f t="shared" si="16"/>
        <v>19</v>
      </c>
      <c r="CM9" s="282">
        <f t="shared" si="2"/>
        <v>34.665399999999998</v>
      </c>
      <c r="CN9" s="282">
        <f t="shared" si="3"/>
        <v>57.10795564</v>
      </c>
      <c r="CO9" s="282">
        <f t="shared" si="4"/>
        <v>84.068163229623991</v>
      </c>
      <c r="CP9" s="282">
        <f t="shared" si="5"/>
        <v>121.03983760886734</v>
      </c>
      <c r="CQ9" s="282">
        <f t="shared" si="6"/>
        <v>80.685155750070962</v>
      </c>
      <c r="CR9" s="282">
        <f t="shared" si="7"/>
        <v>89.784724822997305</v>
      </c>
      <c r="CS9" s="282">
        <f t="shared" si="8"/>
        <v>113.85049756701</v>
      </c>
      <c r="CT9" s="282">
        <f t="shared" si="9"/>
        <v>141.89274167816887</v>
      </c>
      <c r="CU9" s="282">
        <f t="shared" si="17"/>
        <v>160.58570160266737</v>
      </c>
      <c r="CV9" s="282">
        <f t="shared" si="18"/>
        <v>132.04642868833807</v>
      </c>
      <c r="CW9" s="282">
        <f t="shared" si="19"/>
        <v>124.02214936364615</v>
      </c>
      <c r="CX9" s="282">
        <f t="shared" si="20"/>
        <v>116.67316476580652</v>
      </c>
      <c r="CY9" s="283">
        <f t="shared" si="21"/>
        <v>119.77433163288663</v>
      </c>
      <c r="DA9" s="282">
        <f t="shared" si="22"/>
        <v>67</v>
      </c>
      <c r="DB9" s="156"/>
      <c r="DC9" s="156"/>
      <c r="DD9" s="270">
        <f t="shared" si="23"/>
        <v>19</v>
      </c>
      <c r="DE9" s="156">
        <f t="shared" si="24"/>
        <v>41</v>
      </c>
      <c r="DF9" s="156">
        <f t="shared" si="25"/>
        <v>75</v>
      </c>
      <c r="DG9" s="156">
        <f t="shared" si="26"/>
        <v>121</v>
      </c>
      <c r="DH9" s="156">
        <f t="shared" si="27"/>
        <v>186</v>
      </c>
      <c r="DI9" s="156">
        <f t="shared" si="28"/>
        <v>186</v>
      </c>
      <c r="DJ9" s="156">
        <f t="shared" si="29"/>
        <v>222</v>
      </c>
      <c r="DK9" s="156">
        <f t="shared" si="30"/>
        <v>276</v>
      </c>
      <c r="DL9" s="156">
        <f t="shared" si="31"/>
        <v>342</v>
      </c>
      <c r="DM9" s="156">
        <f t="shared" si="32"/>
        <v>408</v>
      </c>
      <c r="DN9" s="156">
        <f t="shared" si="33"/>
        <v>433</v>
      </c>
      <c r="DO9" s="156">
        <f t="shared" si="34"/>
        <v>469</v>
      </c>
      <c r="DP9" s="156">
        <f t="shared" si="35"/>
        <v>503</v>
      </c>
      <c r="DQ9" s="267">
        <f t="shared" si="36"/>
        <v>545</v>
      </c>
      <c r="DR9" s="156">
        <f t="shared" si="37"/>
        <v>1</v>
      </c>
      <c r="DU9" s="282"/>
    </row>
    <row r="10" spans="1:125" ht="13.5" thickBot="1" x14ac:dyDescent="0.25">
      <c r="A10" s="290" t="s">
        <v>124</v>
      </c>
      <c r="B10" s="133">
        <v>11</v>
      </c>
      <c r="C10" s="50">
        <f t="shared" si="0"/>
        <v>1</v>
      </c>
      <c r="D10" s="50">
        <f t="shared" si="10"/>
        <v>0</v>
      </c>
      <c r="E10" s="97"/>
      <c r="F10" s="2">
        <f t="shared" si="38"/>
        <v>5</v>
      </c>
      <c r="G10" s="164">
        <v>33</v>
      </c>
      <c r="H10" s="164">
        <f>14- COUNTIF(L10:AA10,"#N/A")</f>
        <v>14</v>
      </c>
      <c r="I10" s="133">
        <f>SUM(AF10:AU10)+SUM(BA10:BM10)</f>
        <v>381</v>
      </c>
      <c r="J10" s="405">
        <f>CY10</f>
        <v>99.725843261797237</v>
      </c>
      <c r="K10" s="466" t="str">
        <f>IF(ISNUMBER(MATCH(G10,'[4]OPR data'!$A$3:$A$2541,0)),"Y","N")</f>
        <v>Y</v>
      </c>
      <c r="L10" s="148"/>
      <c r="M10" s="236"/>
      <c r="N10" s="236" t="str">
        <f>(INDEX(Finish_table!R$4:R$83,MATCH('14 Year_History_Results'!$G10,Finish_table!S$4:S$83,0),1))</f>
        <v>W</v>
      </c>
      <c r="O10" s="236" t="str">
        <f>(INDEX(Finish_table!Z$4:Z$99,MATCH('14 Year_History_Results'!$G10,Finish_table!AA$4:AA$99,0),1))</f>
        <v>QF</v>
      </c>
      <c r="P10" s="236" t="str">
        <f>(INDEX(Finish_table!AI$4:AI$99,MATCH('14 Year_History_Results'!$G10,Finish_table!AJ$4:AJ$99,0),1))</f>
        <v>QF</v>
      </c>
      <c r="Q10" s="236" t="str">
        <f>(INDEX(Finish_table!AR$4:AR$99,MATCH('14 Year_History_Results'!$G10,Finish_table!AS$4:AS$99,0),1))</f>
        <v>QF</v>
      </c>
      <c r="R10" s="236" t="str">
        <f>(INDEX(Finish_table!BA$4:BA$99,MATCH('14 Year_History_Results'!$G10,Finish_table!BB$4:BB$99,0),1))</f>
        <v>W</v>
      </c>
      <c r="S10" s="236" t="str">
        <f>(INDEX(Finish_table!BJ$4:BJ$99,MATCH('14 Year_History_Results'!$G10,Finish_table!BK$4:BK$99,0),1))</f>
        <v>F</v>
      </c>
      <c r="T10" s="236" t="str">
        <f>(INDEX(Finish_table!BS$4:BS$99,MATCH('14 Year_History_Results'!$G10,Finish_table!BT$4:BT$99,0),1))</f>
        <v>QF</v>
      </c>
      <c r="U10" s="236" t="str">
        <f>(INDEX(Finish_table!CB$4:CB$99,MATCH('14 Year_History_Results'!$G10,Finish_table!CC$4:CC$99,0),1))</f>
        <v>SF</v>
      </c>
      <c r="V10" s="236" t="str">
        <f>(INDEX(Finish_table!CK$4:CK$99,MATCH('14 Year_History_Results'!$G10,Finish_table!CL$4:CL$99,0),1))</f>
        <v>SF</v>
      </c>
      <c r="W10" s="236" t="str">
        <f>(INDEX(Finish_table!CT$4:CT$99,MATCH('14 Year_History_Results'!$G10,Finish_table!CU$4:CU$99,0),1))</f>
        <v>F</v>
      </c>
      <c r="X10" s="236" t="str">
        <f>(INDEX(Finish_table!DC$4:DC$99,MATCH('14 Year_History_Results'!$G10,Finish_table!DD$4:DD$99,0),1))</f>
        <v>SF</v>
      </c>
      <c r="Y10" s="236" t="str">
        <f>(INDEX(Finish_table!DL$4:DL$99,MATCH('14 Year_History_Results'!$G10,Finish_table!DM$4:DM$99,0),1))</f>
        <v>QF</v>
      </c>
      <c r="Z10" s="236" t="str">
        <f>(INDEX(Finish_table!DU$4:DU$99,MATCH('14 Year_History_Results'!$G10,Finish_table!DV$4:DV$99,0),1))</f>
        <v>WF</v>
      </c>
      <c r="AA10" s="256" t="str">
        <f>(INDEX(Finish_table!ED$4:ED$140,MATCH('14 Year_History_Results'!$G10,Finish_table!EE$4:EE$140,0),1))</f>
        <v>F</v>
      </c>
      <c r="AB10" s="2"/>
      <c r="AC10" s="98"/>
      <c r="AD10" s="98"/>
      <c r="AE10">
        <f t="shared" si="1"/>
        <v>33</v>
      </c>
      <c r="AF10" s="148"/>
      <c r="AG10" s="2"/>
      <c r="AH10" s="148">
        <f>INDEX('2001'!$C$44:$C$140,'14 Year_History_Results'!BT10)</f>
        <v>40</v>
      </c>
      <c r="AI10" s="2">
        <f>INDEX('2002'!$C$44:$C$140,'14 Year_History_Results'!BU10)</f>
        <v>0</v>
      </c>
      <c r="AJ10" s="2">
        <f>INDEX('2003'!$C$44:$C$140,'14 Year_History_Results'!BV10)</f>
        <v>0</v>
      </c>
      <c r="AK10" s="2">
        <f>INDEX('2004'!$C$44:$C$140,'14 Year_History_Results'!BW10)</f>
        <v>0</v>
      </c>
      <c r="AL10" s="2">
        <f>INDEX('2005'!$C$44:$C$140,'14 Year_History_Results'!BX10)</f>
        <v>30</v>
      </c>
      <c r="AM10" s="2">
        <f>INDEX('2006'!$C$44:$C$140,'14 Year_History_Results'!BY10)</f>
        <v>20</v>
      </c>
      <c r="AN10" s="2">
        <f>INDEX('2007'!$C$44:$C$140,'14 Year_History_Results'!BZ10)</f>
        <v>0</v>
      </c>
      <c r="AO10" s="2">
        <f>INDEX('2008'!$C$44:$C$140,'14 Year_History_Results'!CA10)</f>
        <v>10</v>
      </c>
      <c r="AP10" s="2">
        <f>INDEX('2009'!$C$44:$C$140,'14 Year_History_Results'!CB10)</f>
        <v>10</v>
      </c>
      <c r="AQ10" s="2">
        <f>INDEX('2010'!$C$44:$C$140,'14 Year_History_Results'!CC10)</f>
        <v>20</v>
      </c>
      <c r="AR10" s="2">
        <f>INDEX('2011'!$C$44:$C$140,'14 Year_History_Results'!CD10)</f>
        <v>10</v>
      </c>
      <c r="AS10" s="2">
        <f>INDEX('2012'!$C$44:$C$140,'14 Year_History_Results'!CE10)</f>
        <v>0</v>
      </c>
      <c r="AT10" s="2">
        <f>INDEX('2013'!$C$44:$C$140,'14 Year_History_Results'!CF10)</f>
        <v>40</v>
      </c>
      <c r="AU10" s="149">
        <f>INDEX('2014'!$C$52:$C$180,'14 Year_History_Results'!CG10)</f>
        <v>20</v>
      </c>
      <c r="AV10" s="2">
        <f t="shared" si="11"/>
        <v>14.525460784051258</v>
      </c>
      <c r="AW10" s="2"/>
      <c r="AX10">
        <f t="shared" si="12"/>
        <v>33</v>
      </c>
      <c r="AY10" s="148"/>
      <c r="AZ10" s="2"/>
      <c r="BA10" s="148">
        <f>INDEX('2001'!$B$44:$B$140,'14 Year_History_Results'!BT10)</f>
        <v>16</v>
      </c>
      <c r="BB10" s="2">
        <f>INDEX('2002'!$B$44:$B$140,'14 Year_History_Results'!BU10)</f>
        <v>15</v>
      </c>
      <c r="BC10" s="2">
        <f>INDEX('2003'!$B$44:$B$140,'14 Year_History_Results'!BV10)</f>
        <v>10</v>
      </c>
      <c r="BD10" s="2">
        <f>INDEX('2004'!$B$44:$B$140,'14 Year_History_Results'!BW10)</f>
        <v>16</v>
      </c>
      <c r="BE10" s="2">
        <f>INDEX('2005'!$B$44:$B$140,'14 Year_History_Results'!BX10)</f>
        <v>15</v>
      </c>
      <c r="BF10" s="2">
        <f>INDEX('2006'!$B$44:$B$140,'14 Year_History_Results'!BY10)</f>
        <v>14</v>
      </c>
      <c r="BG10" s="2">
        <f>INDEX('2007'!$B$44:$B$140,'14 Year_History_Results'!BZ10)</f>
        <v>16</v>
      </c>
      <c r="BH10" s="2">
        <f>INDEX('2008'!$B$44:$B$140,'14 Year_History_Results'!CA10)</f>
        <v>15</v>
      </c>
      <c r="BI10" s="2">
        <f>INDEX('2009'!$B$44:$B$140,'14 Year_History_Results'!CB10)</f>
        <v>6</v>
      </c>
      <c r="BJ10" s="2">
        <f>INDEX('2010'!$B$44:$B$140,'14 Year_History_Results'!CC10)</f>
        <v>15</v>
      </c>
      <c r="BK10" s="2">
        <f>INDEX('2011'!$B$44:$B$140,'14 Year_History_Results'!CD10)</f>
        <v>12</v>
      </c>
      <c r="BL10" s="2">
        <f>INDEX('2012'!$B$44:$B$140,'14 Year_History_Results'!CE10)</f>
        <v>16</v>
      </c>
      <c r="BM10" s="2">
        <f>INDEX('2013'!$B$44:$B$140,'14 Year_History_Results'!CF10)</f>
        <v>15</v>
      </c>
      <c r="BN10" s="149">
        <f>INDEX('2014'!$B$52:$B$180,'14 Year_History_Results'!CG10)</f>
        <v>14</v>
      </c>
      <c r="BO10" s="308">
        <f t="shared" si="13"/>
        <v>55</v>
      </c>
      <c r="BQ10">
        <f t="shared" si="14"/>
        <v>33</v>
      </c>
      <c r="BR10" s="148"/>
      <c r="BS10" s="2"/>
      <c r="BT10" s="148">
        <f>IF(ISNA(MATCH($BQ10,'2001'!$A$44:$A$139,0)),97,MATCH($BQ10,'2001'!$A$44:$A$139,0))</f>
        <v>5</v>
      </c>
      <c r="BU10" s="2">
        <f>IF(ISNA(MATCH($BQ10,'2002'!$A$44:$A$139,0)),97,MATCH($BQ10,'2002'!$A$44:$A$139,0))</f>
        <v>5</v>
      </c>
      <c r="BV10" s="2">
        <f>IF(ISNA(MATCH($BQ10,'2003'!$A$44:$A$139,0)),97,MATCH($BQ10,'2003'!$A$44:$A$139,0))</f>
        <v>5</v>
      </c>
      <c r="BW10" s="2">
        <f>IF(ISNA(MATCH($BQ10,'2004'!$A$44:$A$139,0)),97,MATCH($BQ10,'2004'!$A$44:$A$139,0))</f>
        <v>4</v>
      </c>
      <c r="BX10" s="2">
        <f>IF(ISNA(MATCH($BQ10,'2005'!$A$44:$A$139,0)),97,MATCH($BQ10,'2005'!$A$44:$A$139,0))</f>
        <v>4</v>
      </c>
      <c r="BY10" s="2">
        <f>IF(ISNA(MATCH($BQ10,'2006'!$A$44:$A$139,0)),97,MATCH($BQ10,'2006'!$A$44:$A$139,0))</f>
        <v>6</v>
      </c>
      <c r="BZ10" s="2">
        <f>IF(ISNA(MATCH($BQ10,'2007'!$A$44:$A$139,0)),97,MATCH($BQ10,'2007'!$A$44:$A$139,0))</f>
        <v>3</v>
      </c>
      <c r="CA10" s="2">
        <f>IF(ISNA(MATCH($BQ10,'2008'!$A$44:$A$139,0)),97,MATCH($BQ10,'2008'!$A$44:$A$139,0))</f>
        <v>7</v>
      </c>
      <c r="CB10" s="2">
        <f>IF(ISNA(MATCH($BQ10,'2009'!$A$44:$A$139,0)),97,MATCH($BQ10,'2009'!$A$44:$A$139,0))</f>
        <v>3</v>
      </c>
      <c r="CC10" s="2">
        <f>IF(ISNA(MATCH($BQ10,'2010'!$A$44:$A$139,0)),97,MATCH($BQ10,'2010'!$A$44:$A$139,0))</f>
        <v>5</v>
      </c>
      <c r="CD10" s="2">
        <f>IF(ISNA(MATCH($BQ10,'2011'!$A$44:$A$139,0)),97,MATCH($BQ10,'2011'!$A$44:$A$139,0))</f>
        <v>5</v>
      </c>
      <c r="CE10" s="2">
        <f>IF(ISNA(MATCH($BQ10,'2012'!$A$44:$A$139,0)),97,MATCH($BQ10,'2012'!$A$44:$A$139,0))</f>
        <v>5</v>
      </c>
      <c r="CF10" s="2">
        <f>IF(ISNA(MATCH($BQ10,'2013'!$A$44:$A$139,0)),97,MATCH($BQ10,'2013'!$A$44:$A$139,0))</f>
        <v>5</v>
      </c>
      <c r="CG10" s="149">
        <f>IF(ISNA(MATCH($BQ10,'2014'!$A$52:$A$179,0)),129,MATCH($BQ10,'2014'!$A$52:$A$179,0))</f>
        <v>6</v>
      </c>
      <c r="CH10" s="396"/>
      <c r="CI10">
        <f t="shared" si="15"/>
        <v>33</v>
      </c>
      <c r="CJ10" s="281"/>
      <c r="CK10" s="282"/>
      <c r="CL10" s="281">
        <f t="shared" si="16"/>
        <v>56</v>
      </c>
      <c r="CM10" s="282">
        <f t="shared" si="2"/>
        <v>52.329599999999999</v>
      </c>
      <c r="CN10" s="282">
        <f t="shared" si="3"/>
        <v>44.882911360000001</v>
      </c>
      <c r="CO10" s="282">
        <f t="shared" si="4"/>
        <v>45.918948712575997</v>
      </c>
      <c r="CP10" s="282">
        <f t="shared" si="5"/>
        <v>75.609571211803157</v>
      </c>
      <c r="CQ10" s="282">
        <f t="shared" si="6"/>
        <v>84.401340169787986</v>
      </c>
      <c r="CR10" s="282">
        <f t="shared" si="7"/>
        <v>72.261933357180666</v>
      </c>
      <c r="CS10" s="282">
        <f t="shared" si="8"/>
        <v>73.169804775896637</v>
      </c>
      <c r="CT10" s="282">
        <f t="shared" si="9"/>
        <v>64.774991863612698</v>
      </c>
      <c r="CU10" s="282">
        <f t="shared" si="17"/>
        <v>78.179009576284216</v>
      </c>
      <c r="CV10" s="282">
        <f t="shared" si="18"/>
        <v>74.114127783551055</v>
      </c>
      <c r="CW10" s="282">
        <f t="shared" si="19"/>
        <v>65.404477580515135</v>
      </c>
      <c r="CX10" s="282">
        <f t="shared" si="20"/>
        <v>98.598624755171386</v>
      </c>
      <c r="CY10" s="283">
        <f t="shared" si="21"/>
        <v>99.725843261797237</v>
      </c>
      <c r="DA10" s="282">
        <f t="shared" si="22"/>
        <v>33</v>
      </c>
      <c r="DB10" s="156"/>
      <c r="DC10" s="156"/>
      <c r="DD10" s="270">
        <f t="shared" si="23"/>
        <v>56</v>
      </c>
      <c r="DE10" s="156">
        <f t="shared" si="24"/>
        <v>71</v>
      </c>
      <c r="DF10" s="156">
        <f t="shared" si="25"/>
        <v>81</v>
      </c>
      <c r="DG10" s="156">
        <f t="shared" si="26"/>
        <v>97</v>
      </c>
      <c r="DH10" s="156">
        <f t="shared" si="27"/>
        <v>142</v>
      </c>
      <c r="DI10" s="156">
        <f t="shared" si="28"/>
        <v>176</v>
      </c>
      <c r="DJ10" s="156">
        <f t="shared" si="29"/>
        <v>192</v>
      </c>
      <c r="DK10" s="156">
        <f t="shared" si="30"/>
        <v>217</v>
      </c>
      <c r="DL10" s="156">
        <f t="shared" si="31"/>
        <v>233</v>
      </c>
      <c r="DM10" s="156">
        <f t="shared" si="32"/>
        <v>268</v>
      </c>
      <c r="DN10" s="156">
        <f t="shared" si="33"/>
        <v>290</v>
      </c>
      <c r="DO10" s="156">
        <f t="shared" si="34"/>
        <v>306</v>
      </c>
      <c r="DP10" s="156">
        <f t="shared" si="35"/>
        <v>361</v>
      </c>
      <c r="DQ10" s="267">
        <f t="shared" si="36"/>
        <v>395</v>
      </c>
      <c r="DR10" s="156">
        <f t="shared" si="37"/>
        <v>7</v>
      </c>
      <c r="DU10" s="282"/>
    </row>
    <row r="11" spans="1:125" ht="13.5" thickBot="1" x14ac:dyDescent="0.25">
      <c r="A11" s="288" t="s">
        <v>123</v>
      </c>
      <c r="B11" s="144">
        <v>11</v>
      </c>
      <c r="C11" s="50">
        <f t="shared" si="0"/>
        <v>2</v>
      </c>
      <c r="D11" s="50">
        <f t="shared" si="10"/>
        <v>0</v>
      </c>
      <c r="E11" s="97"/>
      <c r="F11" s="2">
        <f t="shared" si="38"/>
        <v>6</v>
      </c>
      <c r="G11" s="164">
        <v>1678</v>
      </c>
      <c r="H11" s="164">
        <f>14- COUNTIF(L11:AA11,"#N/A")</f>
        <v>4</v>
      </c>
      <c r="I11" s="133">
        <f>SUM(AF11:AU11)+SUM(BA11:BM11)</f>
        <v>109</v>
      </c>
      <c r="J11" s="405">
        <f>CY11</f>
        <v>95.550444586664</v>
      </c>
      <c r="K11" s="466" t="str">
        <f>IF(ISNUMBER(MATCH(G11,'[4]OPR data'!$A$3:$A$2541,0)),"Y","N")</f>
        <v>Y</v>
      </c>
      <c r="L11" s="148"/>
      <c r="M11" s="236"/>
      <c r="N11" s="236" t="e">
        <f>(INDEX(Finish_table!R$4:R$83,MATCH('14 Year_History_Results'!$G11,Finish_table!S$4:S$83,0),1))</f>
        <v>#N/A</v>
      </c>
      <c r="O11" s="236" t="e">
        <f>(INDEX(Finish_table!Z$4:Z$99,MATCH('14 Year_History_Results'!$G11,Finish_table!AA$4:AA$99,0),1))</f>
        <v>#N/A</v>
      </c>
      <c r="P11" s="236" t="e">
        <f>(INDEX(Finish_table!AI$4:AI$99,MATCH('14 Year_History_Results'!$G11,Finish_table!AJ$4:AJ$99,0),1))</f>
        <v>#N/A</v>
      </c>
      <c r="Q11" s="236" t="e">
        <f>(INDEX(Finish_table!AR$4:AR$99,MATCH('14 Year_History_Results'!$G11,Finish_table!AS$4:AS$99,0),1))</f>
        <v>#N/A</v>
      </c>
      <c r="R11" s="236" t="e">
        <f>(INDEX(Finish_table!BA$4:BA$99,MATCH('14 Year_History_Results'!$G11,Finish_table!BB$4:BB$99,0),1))</f>
        <v>#N/A</v>
      </c>
      <c r="S11" s="236" t="e">
        <f>(INDEX(Finish_table!BJ$4:BJ$99,MATCH('14 Year_History_Results'!$G11,Finish_table!BK$4:BK$99,0),1))</f>
        <v>#N/A</v>
      </c>
      <c r="T11" s="236" t="e">
        <f>(INDEX(Finish_table!BS$4:BS$99,MATCH('14 Year_History_Results'!$G11,Finish_table!BT$4:BT$99,0),1))</f>
        <v>#N/A</v>
      </c>
      <c r="U11" s="236" t="e">
        <f>(INDEX(Finish_table!CB$4:CB$99,MATCH('14 Year_History_Results'!$G11,Finish_table!CC$4:CC$99,0),1))</f>
        <v>#N/A</v>
      </c>
      <c r="V11" s="236" t="e">
        <f>(INDEX(Finish_table!CK$4:CK$99,MATCH('14 Year_History_Results'!$G11,Finish_table!CL$4:CL$99,0),1))</f>
        <v>#N/A</v>
      </c>
      <c r="W11" s="236" t="e">
        <f>(INDEX(Finish_table!CT$4:CT$99,MATCH('14 Year_History_Results'!$G11,Finish_table!CU$4:CU$99,0),1))</f>
        <v>#N/A</v>
      </c>
      <c r="X11" s="236" t="str">
        <f>(INDEX(Finish_table!DC$4:DC$99,MATCH('14 Year_History_Results'!$G11,Finish_table!DD$4:DD$99,0),1))</f>
        <v>QF</v>
      </c>
      <c r="Y11" s="236" t="str">
        <f>(INDEX(Finish_table!DL$4:DL$99,MATCH('14 Year_History_Results'!$G11,Finish_table!DM$4:DM$99,0),1))</f>
        <v>QF</v>
      </c>
      <c r="Z11" s="236" t="str">
        <f>(INDEX(Finish_table!DU$4:DU$99,MATCH('14 Year_History_Results'!$G11,Finish_table!DV$4:DV$99,0),1))</f>
        <v>W</v>
      </c>
      <c r="AA11" s="256" t="str">
        <f>(INDEX(Finish_table!ED$4:ED$140,MATCH('14 Year_History_Results'!$G11,Finish_table!EE$4:EE$140,0),1))</f>
        <v>WF</v>
      </c>
      <c r="AB11" s="2"/>
      <c r="AC11" s="98"/>
      <c r="AD11" s="98"/>
      <c r="AE11">
        <f t="shared" si="1"/>
        <v>1678</v>
      </c>
      <c r="AF11" s="148"/>
      <c r="AG11" s="2"/>
      <c r="AH11" s="148">
        <f>INDEX('2001'!$C$44:$C$140,'14 Year_History_Results'!BT11)</f>
        <v>0</v>
      </c>
      <c r="AI11" s="2">
        <f>INDEX('2002'!$C$44:$C$140,'14 Year_History_Results'!BU11)</f>
        <v>0</v>
      </c>
      <c r="AJ11" s="2">
        <f>INDEX('2003'!$C$44:$C$140,'14 Year_History_Results'!BV11)</f>
        <v>0</v>
      </c>
      <c r="AK11" s="2">
        <f>INDEX('2004'!$C$44:$C$140,'14 Year_History_Results'!BW11)</f>
        <v>0</v>
      </c>
      <c r="AL11" s="2">
        <f>INDEX('2005'!$C$44:$C$140,'14 Year_History_Results'!BX11)</f>
        <v>0</v>
      </c>
      <c r="AM11" s="2">
        <f>INDEX('2006'!$C$44:$C$140,'14 Year_History_Results'!BY11)</f>
        <v>0</v>
      </c>
      <c r="AN11" s="2">
        <f>INDEX('2007'!$C$44:$C$140,'14 Year_History_Results'!BZ11)</f>
        <v>0</v>
      </c>
      <c r="AO11" s="2">
        <f>INDEX('2008'!$C$44:$C$140,'14 Year_History_Results'!CA11)</f>
        <v>0</v>
      </c>
      <c r="AP11" s="2">
        <f>INDEX('2009'!$C$44:$C$140,'14 Year_History_Results'!CB11)</f>
        <v>0</v>
      </c>
      <c r="AQ11" s="2">
        <f>INDEX('2010'!$C$44:$C$140,'14 Year_History_Results'!CC11)</f>
        <v>0</v>
      </c>
      <c r="AR11" s="2">
        <f>INDEX('2011'!$C$44:$C$140,'14 Year_History_Results'!CD11)</f>
        <v>0</v>
      </c>
      <c r="AS11" s="2">
        <f>INDEX('2012'!$C$44:$C$140,'14 Year_History_Results'!CE11)</f>
        <v>0</v>
      </c>
      <c r="AT11" s="2">
        <f>INDEX('2013'!$C$44:$C$140,'14 Year_History_Results'!CF11)</f>
        <v>30</v>
      </c>
      <c r="AU11" s="149">
        <f>INDEX('2014'!$C$52:$C$180,'14 Year_History_Results'!CG11)</f>
        <v>40</v>
      </c>
      <c r="AV11" s="2">
        <f t="shared" si="11"/>
        <v>12.860194997923452</v>
      </c>
      <c r="AW11" s="2"/>
      <c r="AX11">
        <f t="shared" si="12"/>
        <v>1678</v>
      </c>
      <c r="AY11" s="148"/>
      <c r="AZ11" s="2"/>
      <c r="BA11" s="148">
        <f>INDEX('2001'!$B$44:$B$140,'14 Year_History_Results'!BT11)</f>
        <v>0</v>
      </c>
      <c r="BB11" s="2">
        <f>INDEX('2002'!$B$44:$B$140,'14 Year_History_Results'!BU11)</f>
        <v>0</v>
      </c>
      <c r="BC11" s="2">
        <f>INDEX('2003'!$B$44:$B$140,'14 Year_History_Results'!BV11)</f>
        <v>0</v>
      </c>
      <c r="BD11" s="2">
        <f>INDEX('2004'!$B$44:$B$140,'14 Year_History_Results'!BW11)</f>
        <v>0</v>
      </c>
      <c r="BE11" s="2">
        <f>INDEX('2005'!$B$44:$B$140,'14 Year_History_Results'!BX11)</f>
        <v>0</v>
      </c>
      <c r="BF11" s="2">
        <f>INDEX('2006'!$B$44:$B$140,'14 Year_History_Results'!BY11)</f>
        <v>0</v>
      </c>
      <c r="BG11" s="2">
        <f>INDEX('2007'!$B$44:$B$140,'14 Year_History_Results'!BZ11)</f>
        <v>0</v>
      </c>
      <c r="BH11" s="2">
        <f>INDEX('2008'!$B$44:$B$140,'14 Year_History_Results'!CA11)</f>
        <v>0</v>
      </c>
      <c r="BI11" s="2">
        <f>INDEX('2009'!$B$44:$B$140,'14 Year_History_Results'!CB11)</f>
        <v>0</v>
      </c>
      <c r="BJ11" s="2">
        <f>INDEX('2010'!$B$44:$B$140,'14 Year_History_Results'!CC11)</f>
        <v>0</v>
      </c>
      <c r="BK11" s="2">
        <f>INDEX('2011'!$B$44:$B$140,'14 Year_History_Results'!CD11)</f>
        <v>9</v>
      </c>
      <c r="BL11" s="2">
        <f>INDEX('2012'!$B$44:$B$140,'14 Year_History_Results'!CE11)</f>
        <v>14</v>
      </c>
      <c r="BM11" s="2">
        <f>INDEX('2013'!$B$44:$B$140,'14 Year_History_Results'!CF11)</f>
        <v>16</v>
      </c>
      <c r="BN11" s="149">
        <f>INDEX('2014'!$B$52:$B$180,'14 Year_History_Results'!CG11)</f>
        <v>16</v>
      </c>
      <c r="BO11" s="308">
        <f t="shared" si="13"/>
        <v>46</v>
      </c>
      <c r="BQ11">
        <f t="shared" si="14"/>
        <v>1678</v>
      </c>
      <c r="BR11" s="148"/>
      <c r="BS11" s="2"/>
      <c r="BT11" s="148">
        <f>IF(ISNA(MATCH($BQ11,'2001'!$A$44:$A$139,0)),97,MATCH($BQ11,'2001'!$A$44:$A$139,0))</f>
        <v>97</v>
      </c>
      <c r="BU11" s="2">
        <f>IF(ISNA(MATCH($BQ11,'2002'!$A$44:$A$139,0)),97,MATCH($BQ11,'2002'!$A$44:$A$139,0))</f>
        <v>97</v>
      </c>
      <c r="BV11" s="2">
        <f>IF(ISNA(MATCH($BQ11,'2003'!$A$44:$A$139,0)),97,MATCH($BQ11,'2003'!$A$44:$A$139,0))</f>
        <v>97</v>
      </c>
      <c r="BW11" s="2">
        <f>IF(ISNA(MATCH($BQ11,'2004'!$A$44:$A$139,0)),97,MATCH($BQ11,'2004'!$A$44:$A$139,0))</f>
        <v>97</v>
      </c>
      <c r="BX11" s="2">
        <f>IF(ISNA(MATCH($BQ11,'2005'!$A$44:$A$139,0)),97,MATCH($BQ11,'2005'!$A$44:$A$139,0))</f>
        <v>97</v>
      </c>
      <c r="BY11" s="2">
        <f>IF(ISNA(MATCH($BQ11,'2006'!$A$44:$A$139,0)),97,MATCH($BQ11,'2006'!$A$44:$A$139,0))</f>
        <v>97</v>
      </c>
      <c r="BZ11" s="2">
        <f>IF(ISNA(MATCH($BQ11,'2007'!$A$44:$A$139,0)),97,MATCH($BQ11,'2007'!$A$44:$A$139,0))</f>
        <v>97</v>
      </c>
      <c r="CA11" s="2">
        <f>IF(ISNA(MATCH($BQ11,'2008'!$A$44:$A$139,0)),97,MATCH($BQ11,'2008'!$A$44:$A$139,0))</f>
        <v>97</v>
      </c>
      <c r="CB11" s="2">
        <f>IF(ISNA(MATCH($BQ11,'2009'!$A$44:$A$139,0)),97,MATCH($BQ11,'2009'!$A$44:$A$139,0))</f>
        <v>97</v>
      </c>
      <c r="CC11" s="2">
        <f>IF(ISNA(MATCH($BQ11,'2010'!$A$44:$A$139,0)),97,MATCH($BQ11,'2010'!$A$44:$A$139,0))</f>
        <v>97</v>
      </c>
      <c r="CD11" s="2">
        <f>IF(ISNA(MATCH($BQ11,'2011'!$A$44:$A$139,0)),97,MATCH($BQ11,'2011'!$A$44:$A$139,0))</f>
        <v>65</v>
      </c>
      <c r="CE11" s="2">
        <f>IF(ISNA(MATCH($BQ11,'2012'!$A$44:$A$139,0)),97,MATCH($BQ11,'2012'!$A$44:$A$139,0))</f>
        <v>60</v>
      </c>
      <c r="CF11" s="2">
        <f>IF(ISNA(MATCH($BQ11,'2013'!$A$44:$A$139,0)),97,MATCH($BQ11,'2013'!$A$44:$A$139,0))</f>
        <v>52</v>
      </c>
      <c r="CG11" s="149">
        <f>IF(ISNA(MATCH($BQ11,'2014'!$A$52:$A$179,0)),129,MATCH($BQ11,'2014'!$A$52:$A$179,0))</f>
        <v>75</v>
      </c>
      <c r="CH11" s="317"/>
      <c r="CI11">
        <f t="shared" si="15"/>
        <v>1678</v>
      </c>
      <c r="CJ11" s="281"/>
      <c r="CK11" s="282"/>
      <c r="CL11" s="281">
        <f t="shared" si="16"/>
        <v>0</v>
      </c>
      <c r="CM11" s="282">
        <f t="shared" si="2"/>
        <v>0</v>
      </c>
      <c r="CN11" s="282">
        <f t="shared" si="3"/>
        <v>0</v>
      </c>
      <c r="CO11" s="282">
        <f t="shared" si="4"/>
        <v>0</v>
      </c>
      <c r="CP11" s="282">
        <f t="shared" si="5"/>
        <v>0</v>
      </c>
      <c r="CQ11" s="282">
        <f t="shared" si="6"/>
        <v>0</v>
      </c>
      <c r="CR11" s="282">
        <f t="shared" si="7"/>
        <v>0</v>
      </c>
      <c r="CS11" s="282">
        <f t="shared" si="8"/>
        <v>0</v>
      </c>
      <c r="CT11" s="282">
        <f t="shared" si="9"/>
        <v>0</v>
      </c>
      <c r="CU11" s="282">
        <f t="shared" si="17"/>
        <v>0</v>
      </c>
      <c r="CV11" s="282">
        <f t="shared" si="18"/>
        <v>9</v>
      </c>
      <c r="CW11" s="282">
        <f t="shared" si="19"/>
        <v>19.999400000000001</v>
      </c>
      <c r="CX11" s="282">
        <f t="shared" si="20"/>
        <v>59.331600039999998</v>
      </c>
      <c r="CY11" s="283">
        <f t="shared" si="21"/>
        <v>95.550444586664</v>
      </c>
      <c r="DA11" s="282">
        <f t="shared" si="22"/>
        <v>1678</v>
      </c>
      <c r="DB11" s="156"/>
      <c r="DC11" s="156"/>
      <c r="DD11" s="270">
        <f t="shared" si="23"/>
        <v>0</v>
      </c>
      <c r="DE11" s="156">
        <f t="shared" si="24"/>
        <v>0</v>
      </c>
      <c r="DF11" s="156">
        <f t="shared" si="25"/>
        <v>0</v>
      </c>
      <c r="DG11" s="156">
        <f t="shared" si="26"/>
        <v>0</v>
      </c>
      <c r="DH11" s="156">
        <f t="shared" si="27"/>
        <v>0</v>
      </c>
      <c r="DI11" s="156">
        <f t="shared" si="28"/>
        <v>0</v>
      </c>
      <c r="DJ11" s="156">
        <f t="shared" si="29"/>
        <v>0</v>
      </c>
      <c r="DK11" s="156">
        <f t="shared" si="30"/>
        <v>0</v>
      </c>
      <c r="DL11" s="156">
        <f t="shared" si="31"/>
        <v>0</v>
      </c>
      <c r="DM11" s="156">
        <f t="shared" si="32"/>
        <v>0</v>
      </c>
      <c r="DN11" s="156">
        <f t="shared" si="33"/>
        <v>9</v>
      </c>
      <c r="DO11" s="156">
        <f t="shared" si="34"/>
        <v>23</v>
      </c>
      <c r="DP11" s="156">
        <f t="shared" si="35"/>
        <v>69</v>
      </c>
      <c r="DQ11" s="267">
        <f t="shared" si="36"/>
        <v>125</v>
      </c>
      <c r="DR11" s="156">
        <f t="shared" si="37"/>
        <v>45</v>
      </c>
      <c r="DU11" s="282"/>
    </row>
    <row r="12" spans="1:125" ht="13.5" thickBot="1" x14ac:dyDescent="0.25">
      <c r="B12" s="133">
        <v>11</v>
      </c>
      <c r="C12" s="50">
        <f t="shared" si="0"/>
        <v>3</v>
      </c>
      <c r="D12" s="50">
        <f t="shared" si="10"/>
        <v>3</v>
      </c>
      <c r="E12" s="97"/>
      <c r="F12" s="2">
        <f t="shared" si="38"/>
        <v>7</v>
      </c>
      <c r="G12" s="164">
        <v>1477</v>
      </c>
      <c r="H12" s="164">
        <f>14- COUNTIF(L12:AA12,"#N/A")</f>
        <v>4</v>
      </c>
      <c r="I12" s="133">
        <f>SUM(AF12:AU12)+SUM(BA12:BM12)</f>
        <v>135</v>
      </c>
      <c r="J12" s="405">
        <f>CY12</f>
        <v>92.177229918511998</v>
      </c>
      <c r="K12" s="466" t="str">
        <f>IF(ISNUMBER(MATCH(G12,'[4]OPR data'!$A$3:$A$2541,0)),"Y","N")</f>
        <v>Y</v>
      </c>
      <c r="L12" s="148"/>
      <c r="M12" s="236"/>
      <c r="N12" s="236" t="e">
        <f>(INDEX(Finish_table!R$4:R$83,MATCH('14 Year_History_Results'!$G12,Finish_table!S$4:S$83,0),1))</f>
        <v>#N/A</v>
      </c>
      <c r="O12" s="236" t="e">
        <f>(INDEX(Finish_table!Z$4:Z$99,MATCH('14 Year_History_Results'!$G12,Finish_table!AA$4:AA$99,0),1))</f>
        <v>#N/A</v>
      </c>
      <c r="P12" s="236" t="e">
        <f>(INDEX(Finish_table!AI$4:AI$99,MATCH('14 Year_History_Results'!$G12,Finish_table!AJ$4:AJ$99,0),1))</f>
        <v>#N/A</v>
      </c>
      <c r="Q12" s="236" t="e">
        <f>(INDEX(Finish_table!AR$4:AR$99,MATCH('14 Year_History_Results'!$G12,Finish_table!AS$4:AS$99,0),1))</f>
        <v>#N/A</v>
      </c>
      <c r="R12" s="236" t="e">
        <f>(INDEX(Finish_table!BA$4:BA$99,MATCH('14 Year_History_Results'!$G12,Finish_table!BB$4:BB$99,0),1))</f>
        <v>#N/A</v>
      </c>
      <c r="S12" s="236" t="e">
        <f>(INDEX(Finish_table!BJ$4:BJ$99,MATCH('14 Year_History_Results'!$G12,Finish_table!BK$4:BK$99,0),1))</f>
        <v>#N/A</v>
      </c>
      <c r="T12" s="236" t="e">
        <f>(INDEX(Finish_table!BS$4:BS$99,MATCH('14 Year_History_Results'!$G12,Finish_table!BT$4:BT$99,0),1))</f>
        <v>#N/A</v>
      </c>
      <c r="U12" s="236" t="e">
        <f>(INDEX(Finish_table!CB$4:CB$99,MATCH('14 Year_History_Results'!$G12,Finish_table!CC$4:CC$99,0),1))</f>
        <v>#N/A</v>
      </c>
      <c r="V12" s="236" t="e">
        <f>(INDEX(Finish_table!CK$4:CK$99,MATCH('14 Year_History_Results'!$G12,Finish_table!CL$4:CL$99,0),1))</f>
        <v>#N/A</v>
      </c>
      <c r="W12" s="236" t="e">
        <f>(INDEX(Finish_table!CT$4:CT$99,MATCH('14 Year_History_Results'!$G12,Finish_table!CU$4:CU$99,0),1))</f>
        <v>#N/A</v>
      </c>
      <c r="X12" s="236" t="str">
        <f>(INDEX(Finish_table!DC$4:DC$99,MATCH('14 Year_History_Results'!$G12,Finish_table!DD$4:DD$99,0),1))</f>
        <v>SF</v>
      </c>
      <c r="Y12" s="236" t="str">
        <f>(INDEX(Finish_table!DL$4:DL$99,MATCH('14 Year_History_Results'!$G12,Finish_table!DM$4:DM$99,0),1))</f>
        <v>SF</v>
      </c>
      <c r="Z12" s="236" t="str">
        <f>(INDEX(Finish_table!DU$4:DU$99,MATCH('14 Year_History_Results'!$G12,Finish_table!DV$4:DV$99,0),1))</f>
        <v>WC</v>
      </c>
      <c r="AA12" s="256" t="str">
        <f>(INDEX(Finish_table!ED$4:ED$140,MATCH('14 Year_History_Results'!$G12,Finish_table!EE$4:EE$140,0),1))</f>
        <v>W</v>
      </c>
      <c r="AB12" s="2"/>
      <c r="AC12" s="98"/>
      <c r="AD12" s="98"/>
      <c r="AE12">
        <f t="shared" si="1"/>
        <v>1477</v>
      </c>
      <c r="AF12" s="148"/>
      <c r="AG12" s="2"/>
      <c r="AH12" s="148">
        <f>INDEX('2001'!$C$44:$C$140,'14 Year_History_Results'!BT12)</f>
        <v>0</v>
      </c>
      <c r="AI12" s="2">
        <f>INDEX('2002'!$C$44:$C$140,'14 Year_History_Results'!BU12)</f>
        <v>0</v>
      </c>
      <c r="AJ12" s="2">
        <f>INDEX('2003'!$C$44:$C$140,'14 Year_History_Results'!BV12)</f>
        <v>0</v>
      </c>
      <c r="AK12" s="2">
        <f>INDEX('2004'!$C$44:$C$140,'14 Year_History_Results'!BW12)</f>
        <v>0</v>
      </c>
      <c r="AL12" s="2">
        <f>INDEX('2005'!$C$44:$C$140,'14 Year_History_Results'!BX12)</f>
        <v>0</v>
      </c>
      <c r="AM12" s="2">
        <f>INDEX('2006'!$C$44:$C$140,'14 Year_History_Results'!BY12)</f>
        <v>0</v>
      </c>
      <c r="AN12" s="2">
        <f>INDEX('2007'!$C$44:$C$140,'14 Year_History_Results'!BZ12)</f>
        <v>0</v>
      </c>
      <c r="AO12" s="2">
        <f>INDEX('2008'!$C$44:$C$140,'14 Year_History_Results'!CA12)</f>
        <v>0</v>
      </c>
      <c r="AP12" s="2">
        <f>INDEX('2009'!$C$44:$C$140,'14 Year_History_Results'!CB12)</f>
        <v>0</v>
      </c>
      <c r="AQ12" s="2">
        <f>INDEX('2010'!$C$44:$C$140,'14 Year_History_Results'!CC12)</f>
        <v>0</v>
      </c>
      <c r="AR12" s="2">
        <f>INDEX('2011'!$C$44:$C$140,'14 Year_History_Results'!CD12)</f>
        <v>10</v>
      </c>
      <c r="AS12" s="2">
        <f>INDEX('2012'!$C$44:$C$140,'14 Year_History_Results'!CE12)</f>
        <v>10</v>
      </c>
      <c r="AT12" s="2">
        <f>INDEX('2013'!$C$44:$C$140,'14 Year_History_Results'!CF12)</f>
        <v>50</v>
      </c>
      <c r="AU12" s="149">
        <f>INDEX('2014'!$C$52:$C$180,'14 Year_History_Results'!CG12)</f>
        <v>30</v>
      </c>
      <c r="AV12" s="2">
        <f t="shared" si="11"/>
        <v>14.89892687336984</v>
      </c>
      <c r="AW12" s="2"/>
      <c r="AX12">
        <f t="shared" si="12"/>
        <v>1477</v>
      </c>
      <c r="AY12" s="148"/>
      <c r="AZ12" s="2"/>
      <c r="BA12" s="148">
        <f>INDEX('2001'!$B$44:$B$140,'14 Year_History_Results'!BT12)</f>
        <v>0</v>
      </c>
      <c r="BB12" s="2">
        <f>INDEX('2002'!$B$44:$B$140,'14 Year_History_Results'!BU12)</f>
        <v>0</v>
      </c>
      <c r="BC12" s="2">
        <f>INDEX('2003'!$B$44:$B$140,'14 Year_History_Results'!BV12)</f>
        <v>0</v>
      </c>
      <c r="BD12" s="2">
        <f>INDEX('2004'!$B$44:$B$140,'14 Year_History_Results'!BW12)</f>
        <v>0</v>
      </c>
      <c r="BE12" s="2">
        <f>INDEX('2005'!$B$44:$B$140,'14 Year_History_Results'!BX12)</f>
        <v>0</v>
      </c>
      <c r="BF12" s="2">
        <f>INDEX('2006'!$B$44:$B$140,'14 Year_History_Results'!BY12)</f>
        <v>0</v>
      </c>
      <c r="BG12" s="2">
        <f>INDEX('2007'!$B$44:$B$140,'14 Year_History_Results'!BZ12)</f>
        <v>0</v>
      </c>
      <c r="BH12" s="2">
        <f>INDEX('2008'!$B$44:$B$140,'14 Year_History_Results'!CA12)</f>
        <v>0</v>
      </c>
      <c r="BI12" s="2">
        <f>INDEX('2009'!$B$44:$B$140,'14 Year_History_Results'!CB12)</f>
        <v>0</v>
      </c>
      <c r="BJ12" s="2">
        <f>INDEX('2010'!$B$44:$B$140,'14 Year_History_Results'!CC12)</f>
        <v>0</v>
      </c>
      <c r="BK12" s="2">
        <f>INDEX('2011'!$B$44:$B$140,'14 Year_History_Results'!CD12)</f>
        <v>12</v>
      </c>
      <c r="BL12" s="2">
        <f>INDEX('2012'!$B$44:$B$140,'14 Year_History_Results'!CE12)</f>
        <v>11</v>
      </c>
      <c r="BM12" s="2">
        <f>INDEX('2013'!$B$44:$B$140,'14 Year_History_Results'!CF12)</f>
        <v>12</v>
      </c>
      <c r="BN12" s="149">
        <f>INDEX('2014'!$B$52:$B$180,'14 Year_History_Results'!CG12)</f>
        <v>5</v>
      </c>
      <c r="BO12" s="308">
        <f t="shared" si="13"/>
        <v>62</v>
      </c>
      <c r="BQ12">
        <f t="shared" si="14"/>
        <v>1477</v>
      </c>
      <c r="BR12" s="148"/>
      <c r="BS12" s="2"/>
      <c r="BT12" s="148">
        <f>IF(ISNA(MATCH($BQ12,'2001'!$A$44:$A$139,0)),97,MATCH($BQ12,'2001'!$A$44:$A$139,0))</f>
        <v>97</v>
      </c>
      <c r="BU12" s="2">
        <f>IF(ISNA(MATCH($BQ12,'2002'!$A$44:$A$139,0)),97,MATCH($BQ12,'2002'!$A$44:$A$139,0))</f>
        <v>97</v>
      </c>
      <c r="BV12" s="2">
        <f>IF(ISNA(MATCH($BQ12,'2003'!$A$44:$A$139,0)),97,MATCH($BQ12,'2003'!$A$44:$A$139,0))</f>
        <v>97</v>
      </c>
      <c r="BW12" s="2">
        <f>IF(ISNA(MATCH($BQ12,'2004'!$A$44:$A$139,0)),97,MATCH($BQ12,'2004'!$A$44:$A$139,0))</f>
        <v>97</v>
      </c>
      <c r="BX12" s="2">
        <f>IF(ISNA(MATCH($BQ12,'2005'!$A$44:$A$139,0)),97,MATCH($BQ12,'2005'!$A$44:$A$139,0))</f>
        <v>97</v>
      </c>
      <c r="BY12" s="2">
        <f>IF(ISNA(MATCH($BQ12,'2006'!$A$44:$A$139,0)),97,MATCH($BQ12,'2006'!$A$44:$A$139,0))</f>
        <v>97</v>
      </c>
      <c r="BZ12" s="2">
        <f>IF(ISNA(MATCH($BQ12,'2007'!$A$44:$A$139,0)),97,MATCH($BQ12,'2007'!$A$44:$A$139,0))</f>
        <v>97</v>
      </c>
      <c r="CA12" s="2">
        <f>IF(ISNA(MATCH($BQ12,'2008'!$A$44:$A$139,0)),97,MATCH($BQ12,'2008'!$A$44:$A$139,0))</f>
        <v>97</v>
      </c>
      <c r="CB12" s="2">
        <f>IF(ISNA(MATCH($BQ12,'2009'!$A$44:$A$139,0)),97,MATCH($BQ12,'2009'!$A$44:$A$139,0))</f>
        <v>97</v>
      </c>
      <c r="CC12" s="2">
        <f>IF(ISNA(MATCH($BQ12,'2010'!$A$44:$A$139,0)),97,MATCH($BQ12,'2010'!$A$44:$A$139,0))</f>
        <v>97</v>
      </c>
      <c r="CD12" s="2">
        <f>IF(ISNA(MATCH($BQ12,'2011'!$A$44:$A$139,0)),97,MATCH($BQ12,'2011'!$A$44:$A$139,0))</f>
        <v>57</v>
      </c>
      <c r="CE12" s="2">
        <f>IF(ISNA(MATCH($BQ12,'2012'!$A$44:$A$139,0)),97,MATCH($BQ12,'2012'!$A$44:$A$139,0))</f>
        <v>52</v>
      </c>
      <c r="CF12" s="2">
        <f>IF(ISNA(MATCH($BQ12,'2013'!$A$44:$A$139,0)),97,MATCH($BQ12,'2013'!$A$44:$A$139,0))</f>
        <v>45</v>
      </c>
      <c r="CG12" s="149">
        <f>IF(ISNA(MATCH($BQ12,'2014'!$A$52:$A$179,0)),129,MATCH($BQ12,'2014'!$A$52:$A$179,0))</f>
        <v>67</v>
      </c>
      <c r="CH12" s="317"/>
      <c r="CI12">
        <f t="shared" si="15"/>
        <v>1477</v>
      </c>
      <c r="CJ12" s="281"/>
      <c r="CK12" s="282"/>
      <c r="CL12" s="281">
        <f t="shared" si="16"/>
        <v>0</v>
      </c>
      <c r="CM12" s="282">
        <f t="shared" si="2"/>
        <v>0</v>
      </c>
      <c r="CN12" s="282">
        <f t="shared" si="3"/>
        <v>0</v>
      </c>
      <c r="CO12" s="282">
        <f t="shared" si="4"/>
        <v>0</v>
      </c>
      <c r="CP12" s="282">
        <f t="shared" si="5"/>
        <v>0</v>
      </c>
      <c r="CQ12" s="282">
        <f t="shared" si="6"/>
        <v>0</v>
      </c>
      <c r="CR12" s="282">
        <f t="shared" si="7"/>
        <v>0</v>
      </c>
      <c r="CS12" s="282">
        <f t="shared" si="8"/>
        <v>0</v>
      </c>
      <c r="CT12" s="282">
        <f t="shared" si="9"/>
        <v>0</v>
      </c>
      <c r="CU12" s="282">
        <f t="shared" si="17"/>
        <v>0</v>
      </c>
      <c r="CV12" s="282">
        <f t="shared" si="18"/>
        <v>22</v>
      </c>
      <c r="CW12" s="282">
        <f t="shared" si="19"/>
        <v>35.665199999999999</v>
      </c>
      <c r="CX12" s="282">
        <f t="shared" si="20"/>
        <v>85.774422319999999</v>
      </c>
      <c r="CY12" s="283">
        <f t="shared" si="21"/>
        <v>92.177229918511998</v>
      </c>
      <c r="DA12" s="282">
        <f t="shared" si="22"/>
        <v>1477</v>
      </c>
      <c r="DB12" s="156"/>
      <c r="DC12" s="156"/>
      <c r="DD12" s="270">
        <f t="shared" si="23"/>
        <v>0</v>
      </c>
      <c r="DE12" s="156">
        <f t="shared" si="24"/>
        <v>0</v>
      </c>
      <c r="DF12" s="156">
        <f t="shared" si="25"/>
        <v>0</v>
      </c>
      <c r="DG12" s="156">
        <f t="shared" si="26"/>
        <v>0</v>
      </c>
      <c r="DH12" s="156">
        <f t="shared" si="27"/>
        <v>0</v>
      </c>
      <c r="DI12" s="156">
        <f t="shared" si="28"/>
        <v>0</v>
      </c>
      <c r="DJ12" s="156">
        <f t="shared" si="29"/>
        <v>0</v>
      </c>
      <c r="DK12" s="156">
        <f t="shared" si="30"/>
        <v>0</v>
      </c>
      <c r="DL12" s="156">
        <f t="shared" si="31"/>
        <v>0</v>
      </c>
      <c r="DM12" s="156">
        <f t="shared" si="32"/>
        <v>0</v>
      </c>
      <c r="DN12" s="156">
        <f t="shared" si="33"/>
        <v>22</v>
      </c>
      <c r="DO12" s="156">
        <f t="shared" si="34"/>
        <v>43</v>
      </c>
      <c r="DP12" s="156">
        <f t="shared" si="35"/>
        <v>105</v>
      </c>
      <c r="DQ12" s="267">
        <f t="shared" si="36"/>
        <v>140</v>
      </c>
      <c r="DR12" s="156">
        <f t="shared" si="37"/>
        <v>41</v>
      </c>
      <c r="DU12" s="282"/>
    </row>
    <row r="13" spans="1:125" ht="13.5" thickBot="1" x14ac:dyDescent="0.25">
      <c r="B13" s="133">
        <v>16</v>
      </c>
      <c r="C13" s="50">
        <f t="shared" si="0"/>
        <v>1</v>
      </c>
      <c r="D13" s="50">
        <f t="shared" si="10"/>
        <v>0</v>
      </c>
      <c r="E13" s="97"/>
      <c r="F13" s="2">
        <f t="shared" si="38"/>
        <v>8</v>
      </c>
      <c r="G13" s="164">
        <v>148</v>
      </c>
      <c r="H13" s="164">
        <f>14- COUNTIF(L13:AA13,"#N/A")</f>
        <v>13</v>
      </c>
      <c r="I13" s="133">
        <f>SUM(AF13:AU13)+SUM(BA13:BM13)</f>
        <v>272</v>
      </c>
      <c r="J13" s="405">
        <f>CY13</f>
        <v>83.508068581912823</v>
      </c>
      <c r="K13" s="466" t="str">
        <f>IF(ISNUMBER(MATCH(G13,'[4]OPR data'!$A$3:$A$2541,0)),"Y","N")</f>
        <v>Y</v>
      </c>
      <c r="L13" s="148"/>
      <c r="M13" s="236"/>
      <c r="N13" s="236" t="str">
        <f>(INDEX(Finish_table!R$4:R$83,MATCH('14 Year_History_Results'!$G13,Finish_table!S$4:S$83,0),1))</f>
        <v>QF</v>
      </c>
      <c r="O13" s="236" t="str">
        <f>(INDEX(Finish_table!Z$4:Z$99,MATCH('14 Year_History_Results'!$G13,Finish_table!AA$4:AA$99,0),1))</f>
        <v>QF</v>
      </c>
      <c r="P13" s="236" t="e">
        <f>(INDEX(Finish_table!AI$4:AI$99,MATCH('14 Year_History_Results'!$G13,Finish_table!AJ$4:AJ$99,0),1))</f>
        <v>#N/A</v>
      </c>
      <c r="Q13" s="236" t="str">
        <f>(INDEX(Finish_table!AR$4:AR$99,MATCH('14 Year_History_Results'!$G13,Finish_table!AS$4:AS$99,0),1))</f>
        <v>QF</v>
      </c>
      <c r="R13" s="236" t="str">
        <f>(INDEX(Finish_table!BA$4:BA$99,MATCH('14 Year_History_Results'!$G13,Finish_table!BB$4:BB$99,0),1))</f>
        <v>SF</v>
      </c>
      <c r="S13" s="236" t="str">
        <f>(INDEX(Finish_table!BJ$4:BJ$99,MATCH('14 Year_History_Results'!$G13,Finish_table!BK$4:BK$99,0),1))</f>
        <v>QF</v>
      </c>
      <c r="T13" s="236" t="str">
        <f>(INDEX(Finish_table!BS$4:BS$99,MATCH('14 Year_History_Results'!$G13,Finish_table!BT$4:BT$99,0),1))</f>
        <v>SF</v>
      </c>
      <c r="U13" s="236" t="str">
        <f>(INDEX(Finish_table!CB$4:CB$99,MATCH('14 Year_History_Results'!$G13,Finish_table!CC$4:CC$99,0),1))</f>
        <v>WC</v>
      </c>
      <c r="V13" s="236" t="str">
        <f>(INDEX(Finish_table!CK$4:CK$99,MATCH('14 Year_History_Results'!$G13,Finish_table!CL$4:CL$99,0),1))</f>
        <v>QF</v>
      </c>
      <c r="W13" s="236" t="str">
        <f>(INDEX(Finish_table!CT$4:CT$99,MATCH('14 Year_History_Results'!$G13,Finish_table!CU$4:CU$99,0),1))</f>
        <v>F</v>
      </c>
      <c r="X13" s="236" t="str">
        <f>(INDEX(Finish_table!DC$4:DC$99,MATCH('14 Year_History_Results'!$G13,Finish_table!DD$4:DD$99,0),1))</f>
        <v>QF</v>
      </c>
      <c r="Y13" s="236" t="str">
        <f>(INDEX(Finish_table!DL$4:DL$99,MATCH('14 Year_History_Results'!$G13,Finish_table!DM$4:DM$99,0),1))</f>
        <v>QF</v>
      </c>
      <c r="Z13" s="236" t="str">
        <f>(INDEX(Finish_table!DU$4:DU$99,MATCH('14 Year_History_Results'!$G13,Finish_table!DV$4:DV$99,0),1))</f>
        <v>W</v>
      </c>
      <c r="AA13" s="256" t="str">
        <f>(INDEX(Finish_table!ED$4:ED$140,MATCH('14 Year_History_Results'!$G13,Finish_table!EE$4:EE$140,0),1))</f>
        <v>SF</v>
      </c>
      <c r="AB13" s="2"/>
      <c r="AC13" s="98"/>
      <c r="AD13" s="98"/>
      <c r="AE13">
        <f t="shared" si="1"/>
        <v>148</v>
      </c>
      <c r="AF13" s="148"/>
      <c r="AG13" s="2"/>
      <c r="AH13" s="148">
        <f>INDEX('2001'!$C$44:$C$140,'14 Year_History_Results'!BT13)</f>
        <v>10</v>
      </c>
      <c r="AI13" s="2">
        <f>INDEX('2002'!$C$44:$C$140,'14 Year_History_Results'!BU13)</f>
        <v>0</v>
      </c>
      <c r="AJ13" s="2">
        <f>INDEX('2003'!$C$44:$C$140,'14 Year_History_Results'!BV13)</f>
        <v>0</v>
      </c>
      <c r="AK13" s="2">
        <f>INDEX('2004'!$C$44:$C$140,'14 Year_History_Results'!BW13)</f>
        <v>0</v>
      </c>
      <c r="AL13" s="2">
        <f>INDEX('2005'!$C$44:$C$140,'14 Year_History_Results'!BX13)</f>
        <v>10</v>
      </c>
      <c r="AM13" s="2">
        <f>INDEX('2006'!$C$44:$C$140,'14 Year_History_Results'!BY13)</f>
        <v>0</v>
      </c>
      <c r="AN13" s="2">
        <f>INDEX('2007'!$C$44:$C$140,'14 Year_History_Results'!BZ13)</f>
        <v>10</v>
      </c>
      <c r="AO13" s="2">
        <f>INDEX('2008'!$C$44:$C$140,'14 Year_History_Results'!CA13)</f>
        <v>50</v>
      </c>
      <c r="AP13" s="2">
        <f>INDEX('2009'!$C$44:$C$140,'14 Year_History_Results'!CB13)</f>
        <v>0</v>
      </c>
      <c r="AQ13" s="2">
        <f>INDEX('2010'!$C$44:$C$140,'14 Year_History_Results'!CC13)</f>
        <v>20</v>
      </c>
      <c r="AR13" s="2">
        <f>INDEX('2011'!$C$44:$C$140,'14 Year_History_Results'!CD13)</f>
        <v>0</v>
      </c>
      <c r="AS13" s="2">
        <f>INDEX('2012'!$C$44:$C$140,'14 Year_History_Results'!CE13)</f>
        <v>0</v>
      </c>
      <c r="AT13" s="2">
        <f>INDEX('2013'!$C$44:$C$140,'14 Year_History_Results'!CF13)</f>
        <v>30</v>
      </c>
      <c r="AU13" s="149">
        <f>INDEX('2014'!$C$52:$C$180,'14 Year_History_Results'!CG13)</f>
        <v>10</v>
      </c>
      <c r="AV13" s="2">
        <f t="shared" si="11"/>
        <v>14.675987714106856</v>
      </c>
      <c r="AW13" s="2"/>
      <c r="AX13">
        <f t="shared" si="12"/>
        <v>148</v>
      </c>
      <c r="AY13" s="148"/>
      <c r="AZ13" s="2"/>
      <c r="BA13" s="148">
        <f>INDEX('2001'!$B$44:$B$140,'14 Year_History_Results'!BT13)</f>
        <v>14</v>
      </c>
      <c r="BB13" s="2">
        <f>INDEX('2002'!$B$44:$B$140,'14 Year_History_Results'!BU13)</f>
        <v>10</v>
      </c>
      <c r="BC13" s="2">
        <f>INDEX('2003'!$B$44:$B$140,'14 Year_History_Results'!BV13)</f>
        <v>0</v>
      </c>
      <c r="BD13" s="2">
        <f>INDEX('2004'!$B$44:$B$140,'14 Year_History_Results'!BW13)</f>
        <v>8</v>
      </c>
      <c r="BE13" s="2">
        <f>INDEX('2005'!$B$44:$B$140,'14 Year_History_Results'!BX13)</f>
        <v>4</v>
      </c>
      <c r="BF13" s="2">
        <f>INDEX('2006'!$B$44:$B$140,'14 Year_History_Results'!BY13)</f>
        <v>5</v>
      </c>
      <c r="BG13" s="2">
        <f>INDEX('2007'!$B$44:$B$140,'14 Year_History_Results'!BZ13)</f>
        <v>15</v>
      </c>
      <c r="BH13" s="2">
        <f>INDEX('2008'!$B$44:$B$140,'14 Year_History_Results'!CA13)</f>
        <v>1</v>
      </c>
      <c r="BI13" s="2">
        <f>INDEX('2009'!$B$44:$B$140,'14 Year_History_Results'!CB13)</f>
        <v>14</v>
      </c>
      <c r="BJ13" s="2">
        <f>INDEX('2010'!$B$44:$B$140,'14 Year_History_Results'!CC13)</f>
        <v>15</v>
      </c>
      <c r="BK13" s="2">
        <f>INDEX('2011'!$B$44:$B$140,'14 Year_History_Results'!CD13)</f>
        <v>14</v>
      </c>
      <c r="BL13" s="2">
        <f>INDEX('2012'!$B$44:$B$140,'14 Year_History_Results'!CE13)</f>
        <v>16</v>
      </c>
      <c r="BM13" s="2">
        <f>INDEX('2013'!$B$44:$B$140,'14 Year_History_Results'!CF13)</f>
        <v>16</v>
      </c>
      <c r="BN13" s="149">
        <f>INDEX('2014'!$B$52:$B$180,'14 Year_History_Results'!CG13)</f>
        <v>16</v>
      </c>
      <c r="BO13" s="308">
        <f t="shared" si="13"/>
        <v>46</v>
      </c>
      <c r="BQ13">
        <f t="shared" si="14"/>
        <v>148</v>
      </c>
      <c r="BR13" s="148"/>
      <c r="BS13" s="2"/>
      <c r="BT13" s="148">
        <f>IF(ISNA(MATCH($BQ13,'2001'!$A$44:$A$139,0)),97,MATCH($BQ13,'2001'!$A$44:$A$139,0))</f>
        <v>38</v>
      </c>
      <c r="BU13" s="2">
        <f>IF(ISNA(MATCH($BQ13,'2002'!$A$44:$A$139,0)),97,MATCH($BQ13,'2002'!$A$44:$A$139,0))</f>
        <v>33</v>
      </c>
      <c r="BV13" s="2">
        <f>IF(ISNA(MATCH($BQ13,'2003'!$A$44:$A$139,0)),97,MATCH($BQ13,'2003'!$A$44:$A$139,0))</f>
        <v>97</v>
      </c>
      <c r="BW13" s="2">
        <f>IF(ISNA(MATCH($BQ13,'2004'!$A$44:$A$139,0)),97,MATCH($BQ13,'2004'!$A$44:$A$139,0))</f>
        <v>24</v>
      </c>
      <c r="BX13" s="2">
        <f>IF(ISNA(MATCH($BQ13,'2005'!$A$44:$A$139,0)),97,MATCH($BQ13,'2005'!$A$44:$A$139,0))</f>
        <v>27</v>
      </c>
      <c r="BY13" s="2">
        <f>IF(ISNA(MATCH($BQ13,'2006'!$A$44:$A$139,0)),97,MATCH($BQ13,'2006'!$A$44:$A$139,0))</f>
        <v>30</v>
      </c>
      <c r="BZ13" s="2">
        <f>IF(ISNA(MATCH($BQ13,'2007'!$A$44:$A$139,0)),97,MATCH($BQ13,'2007'!$A$44:$A$139,0))</f>
        <v>24</v>
      </c>
      <c r="CA13" s="2">
        <f>IF(ISNA(MATCH($BQ13,'2008'!$A$44:$A$139,0)),97,MATCH($BQ13,'2008'!$A$44:$A$139,0))</f>
        <v>28</v>
      </c>
      <c r="CB13" s="2">
        <f>IF(ISNA(MATCH($BQ13,'2009'!$A$44:$A$139,0)),97,MATCH($BQ13,'2009'!$A$44:$A$139,0))</f>
        <v>23</v>
      </c>
      <c r="CC13" s="2">
        <f>IF(ISNA(MATCH($BQ13,'2010'!$A$44:$A$139,0)),97,MATCH($BQ13,'2010'!$A$44:$A$139,0))</f>
        <v>18</v>
      </c>
      <c r="CD13" s="2">
        <f>IF(ISNA(MATCH($BQ13,'2011'!$A$44:$A$139,0)),97,MATCH($BQ13,'2011'!$A$44:$A$139,0))</f>
        <v>16</v>
      </c>
      <c r="CE13" s="2">
        <f>IF(ISNA(MATCH($BQ13,'2012'!$A$44:$A$139,0)),97,MATCH($BQ13,'2012'!$A$44:$A$139,0))</f>
        <v>15</v>
      </c>
      <c r="CF13" s="2">
        <f>IF(ISNA(MATCH($BQ13,'2013'!$A$44:$A$139,0)),97,MATCH($BQ13,'2013'!$A$44:$A$139,0))</f>
        <v>15</v>
      </c>
      <c r="CG13" s="149">
        <f>IF(ISNA(MATCH($BQ13,'2014'!$A$52:$A$179,0)),129,MATCH($BQ13,'2014'!$A$52:$A$179,0))</f>
        <v>15</v>
      </c>
      <c r="CH13" s="317"/>
      <c r="CI13">
        <f t="shared" si="15"/>
        <v>148</v>
      </c>
      <c r="CJ13" s="281"/>
      <c r="CK13" s="282"/>
      <c r="CL13" s="281">
        <f t="shared" si="16"/>
        <v>24</v>
      </c>
      <c r="CM13" s="282">
        <f t="shared" si="2"/>
        <v>25.9984</v>
      </c>
      <c r="CN13" s="282">
        <f t="shared" si="3"/>
        <v>17.33053344</v>
      </c>
      <c r="CO13" s="282">
        <f t="shared" si="4"/>
        <v>19.552533591104002</v>
      </c>
      <c r="CP13" s="282">
        <f t="shared" si="5"/>
        <v>27.033718891829928</v>
      </c>
      <c r="CQ13" s="282">
        <f t="shared" si="6"/>
        <v>23.020677013293827</v>
      </c>
      <c r="CR13" s="282">
        <f t="shared" si="7"/>
        <v>40.345583297061665</v>
      </c>
      <c r="CS13" s="282">
        <f t="shared" si="8"/>
        <v>77.894365825821296</v>
      </c>
      <c r="CT13" s="282">
        <f t="shared" si="9"/>
        <v>65.924384259492484</v>
      </c>
      <c r="CU13" s="282">
        <f t="shared" si="17"/>
        <v>78.945194547377696</v>
      </c>
      <c r="CV13" s="282">
        <f t="shared" si="18"/>
        <v>66.624866685281972</v>
      </c>
      <c r="CW13" s="282">
        <f t="shared" si="19"/>
        <v>60.412136132408961</v>
      </c>
      <c r="CX13" s="282">
        <f t="shared" si="20"/>
        <v>86.27072994586382</v>
      </c>
      <c r="CY13" s="283">
        <f t="shared" si="21"/>
        <v>83.508068581912823</v>
      </c>
      <c r="DA13" s="282">
        <f t="shared" si="22"/>
        <v>148</v>
      </c>
      <c r="DB13" s="156"/>
      <c r="DC13" s="156"/>
      <c r="DD13" s="270">
        <f t="shared" si="23"/>
        <v>24</v>
      </c>
      <c r="DE13" s="156">
        <f t="shared" si="24"/>
        <v>34</v>
      </c>
      <c r="DF13" s="156">
        <f t="shared" si="25"/>
        <v>34</v>
      </c>
      <c r="DG13" s="156">
        <f t="shared" si="26"/>
        <v>42</v>
      </c>
      <c r="DH13" s="156">
        <f t="shared" si="27"/>
        <v>56</v>
      </c>
      <c r="DI13" s="156">
        <f t="shared" si="28"/>
        <v>61</v>
      </c>
      <c r="DJ13" s="156">
        <f t="shared" si="29"/>
        <v>86</v>
      </c>
      <c r="DK13" s="156">
        <f t="shared" si="30"/>
        <v>137</v>
      </c>
      <c r="DL13" s="156">
        <f t="shared" si="31"/>
        <v>151</v>
      </c>
      <c r="DM13" s="156">
        <f t="shared" si="32"/>
        <v>186</v>
      </c>
      <c r="DN13" s="156">
        <f t="shared" si="33"/>
        <v>200</v>
      </c>
      <c r="DO13" s="156">
        <f t="shared" si="34"/>
        <v>216</v>
      </c>
      <c r="DP13" s="156">
        <f t="shared" si="35"/>
        <v>262</v>
      </c>
      <c r="DQ13" s="267">
        <f t="shared" si="36"/>
        <v>288</v>
      </c>
      <c r="DR13" s="156">
        <f t="shared" si="37"/>
        <v>13</v>
      </c>
      <c r="DU13" s="282"/>
    </row>
    <row r="14" spans="1:125" ht="13.5" thickBot="1" x14ac:dyDescent="0.25">
      <c r="B14" s="133">
        <v>16</v>
      </c>
      <c r="C14" s="50">
        <f t="shared" si="0"/>
        <v>2</v>
      </c>
      <c r="D14" s="50">
        <f t="shared" si="10"/>
        <v>0</v>
      </c>
      <c r="E14" s="97"/>
      <c r="F14" s="2">
        <f t="shared" si="38"/>
        <v>9</v>
      </c>
      <c r="G14" s="164">
        <v>987</v>
      </c>
      <c r="H14" s="164">
        <f>14- COUNTIF(L14:AA14,"#N/A")</f>
        <v>10</v>
      </c>
      <c r="I14" s="133">
        <f>SUM(AF14:AU14)+SUM(BA14:BM14)</f>
        <v>299</v>
      </c>
      <c r="J14" s="405">
        <f>CY14</f>
        <v>79.625834459273264</v>
      </c>
      <c r="K14" s="466" t="str">
        <f>IF(ISNUMBER(MATCH(G14,'[4]OPR data'!$A$3:$A$2541,0)),"Y","N")</f>
        <v>Y</v>
      </c>
      <c r="L14" s="148"/>
      <c r="M14" s="236"/>
      <c r="N14" s="236" t="e">
        <f>(INDEX(Finish_table!R$4:R$83,MATCH('14 Year_History_Results'!$G14,Finish_table!S$4:S$83,0),1))</f>
        <v>#N/A</v>
      </c>
      <c r="O14" s="236" t="str">
        <f>(INDEX(Finish_table!Z$4:Z$99,MATCH('14 Year_History_Results'!$G14,Finish_table!AA$4:AA$99,0),1))</f>
        <v>QF</v>
      </c>
      <c r="P14" s="236" t="e">
        <f>(INDEX(Finish_table!AI$4:AI$99,MATCH('14 Year_History_Results'!$G14,Finish_table!AJ$4:AJ$99,0),1))</f>
        <v>#N/A</v>
      </c>
      <c r="Q14" s="236" t="e">
        <f>(INDEX(Finish_table!AR$4:AR$99,MATCH('14 Year_History_Results'!$G14,Finish_table!AS$4:AS$99,0),1))</f>
        <v>#N/A</v>
      </c>
      <c r="R14" s="236" t="str">
        <f>(INDEX(Finish_table!BA$4:BA$99,MATCH('14 Year_History_Results'!$G14,Finish_table!BB$4:BB$99,0),1))</f>
        <v>SF</v>
      </c>
      <c r="S14" s="236" t="str">
        <f>(INDEX(Finish_table!BJ$4:BJ$99,MATCH('14 Year_History_Results'!$G14,Finish_table!BK$4:BK$99,0),1))</f>
        <v>SF</v>
      </c>
      <c r="T14" s="236" t="str">
        <f>(INDEX(Finish_table!BS$4:BS$99,MATCH('14 Year_History_Results'!$G14,Finish_table!BT$4:BT$99,0),1))</f>
        <v>WC</v>
      </c>
      <c r="U14" s="236" t="str">
        <f>(INDEX(Finish_table!CB$4:CB$99,MATCH('14 Year_History_Results'!$G14,Finish_table!CC$4:CC$99,0),1))</f>
        <v>F</v>
      </c>
      <c r="V14" s="236" t="str">
        <f>(INDEX(Finish_table!CK$4:CK$99,MATCH('14 Year_History_Results'!$G14,Finish_table!CL$4:CL$99,0),1))</f>
        <v>QF</v>
      </c>
      <c r="W14" s="236" t="e">
        <f>(INDEX(Finish_table!CT$4:CT$99,MATCH('14 Year_History_Results'!$G14,Finish_table!CU$4:CU$99,0),1))</f>
        <v>#N/A</v>
      </c>
      <c r="X14" s="236" t="str">
        <f>(INDEX(Finish_table!DC$4:DC$99,MATCH('14 Year_History_Results'!$G14,Finish_table!DD$4:DD$99,0),1))</f>
        <v>W</v>
      </c>
      <c r="Y14" s="236" t="str">
        <f>(INDEX(Finish_table!DL$4:DL$99,MATCH('14 Year_History_Results'!$G14,Finish_table!DM$4:DM$99,0),1))</f>
        <v>WF</v>
      </c>
      <c r="Z14" s="236" t="str">
        <f>(INDEX(Finish_table!DU$4:DU$99,MATCH('14 Year_History_Results'!$G14,Finish_table!DV$4:DV$99,0),1))</f>
        <v>F</v>
      </c>
      <c r="AA14" s="256" t="str">
        <f>(INDEX(Finish_table!ED$4:ED$140,MATCH('14 Year_History_Results'!$G14,Finish_table!EE$4:EE$140,0),1))</f>
        <v>QF</v>
      </c>
      <c r="AB14" s="2"/>
      <c r="AC14" s="98"/>
      <c r="AD14" s="98"/>
      <c r="AE14">
        <f t="shared" si="1"/>
        <v>987</v>
      </c>
      <c r="AF14" s="148"/>
      <c r="AG14" s="2"/>
      <c r="AH14" s="148">
        <f>INDEX('2001'!$C$44:$C$140,'14 Year_History_Results'!BT14)</f>
        <v>0</v>
      </c>
      <c r="AI14" s="2">
        <f>INDEX('2002'!$C$44:$C$140,'14 Year_History_Results'!BU14)</f>
        <v>0</v>
      </c>
      <c r="AJ14" s="2">
        <f>INDEX('2003'!$C$44:$C$140,'14 Year_History_Results'!BV14)</f>
        <v>0</v>
      </c>
      <c r="AK14" s="2">
        <f>INDEX('2004'!$C$44:$C$140,'14 Year_History_Results'!BW14)</f>
        <v>0</v>
      </c>
      <c r="AL14" s="2">
        <f>INDEX('2005'!$C$44:$C$140,'14 Year_History_Results'!BX14)</f>
        <v>10</v>
      </c>
      <c r="AM14" s="2">
        <f>INDEX('2006'!$C$44:$C$140,'14 Year_History_Results'!BY14)</f>
        <v>10</v>
      </c>
      <c r="AN14" s="2">
        <f>INDEX('2007'!$C$44:$C$140,'14 Year_History_Results'!BZ14)</f>
        <v>50</v>
      </c>
      <c r="AO14" s="2">
        <f>INDEX('2008'!$C$44:$C$140,'14 Year_History_Results'!CA14)</f>
        <v>20</v>
      </c>
      <c r="AP14" s="2">
        <f>INDEX('2009'!$C$44:$C$140,'14 Year_History_Results'!CB14)</f>
        <v>0</v>
      </c>
      <c r="AQ14" s="2">
        <f>INDEX('2010'!$C$44:$C$140,'14 Year_History_Results'!CC14)</f>
        <v>0</v>
      </c>
      <c r="AR14" s="2">
        <f>INDEX('2011'!$C$44:$C$140,'14 Year_History_Results'!CD14)</f>
        <v>30</v>
      </c>
      <c r="AS14" s="2">
        <f>INDEX('2012'!$C$44:$C$140,'14 Year_History_Results'!CE14)</f>
        <v>40</v>
      </c>
      <c r="AT14" s="2">
        <f>INDEX('2013'!$C$44:$C$140,'14 Year_History_Results'!CF14)</f>
        <v>20</v>
      </c>
      <c r="AU14" s="149">
        <f>INDEX('2014'!$C$52:$C$180,'14 Year_History_Results'!CG14)</f>
        <v>0</v>
      </c>
      <c r="AV14" s="2">
        <f t="shared" si="11"/>
        <v>16.837947722821909</v>
      </c>
      <c r="AW14" s="2"/>
      <c r="AX14">
        <f t="shared" si="12"/>
        <v>987</v>
      </c>
      <c r="AY14" s="148"/>
      <c r="AZ14" s="2"/>
      <c r="BA14" s="148">
        <f>INDEX('2001'!$B$44:$B$140,'14 Year_History_Results'!BT14)</f>
        <v>0</v>
      </c>
      <c r="BB14" s="2">
        <f>INDEX('2002'!$B$44:$B$140,'14 Year_History_Results'!BU14)</f>
        <v>12</v>
      </c>
      <c r="BC14" s="2">
        <f>INDEX('2003'!$B$44:$B$140,'14 Year_History_Results'!BV14)</f>
        <v>0</v>
      </c>
      <c r="BD14" s="2">
        <f>INDEX('2004'!$B$44:$B$140,'14 Year_History_Results'!BW14)</f>
        <v>0</v>
      </c>
      <c r="BE14" s="2">
        <f>INDEX('2005'!$B$44:$B$140,'14 Year_History_Results'!BX14)</f>
        <v>14</v>
      </c>
      <c r="BF14" s="2">
        <f>INDEX('2006'!$B$44:$B$140,'14 Year_History_Results'!BY14)</f>
        <v>15</v>
      </c>
      <c r="BG14" s="2">
        <f>INDEX('2007'!$B$44:$B$140,'14 Year_History_Results'!BZ14)</f>
        <v>9</v>
      </c>
      <c r="BH14" s="2">
        <f>INDEX('2008'!$B$44:$B$140,'14 Year_History_Results'!CA14)</f>
        <v>13</v>
      </c>
      <c r="BI14" s="2">
        <f>INDEX('2009'!$B$44:$B$140,'14 Year_History_Results'!CB14)</f>
        <v>13</v>
      </c>
      <c r="BJ14" s="2">
        <f>INDEX('2010'!$B$44:$B$140,'14 Year_History_Results'!CC14)</f>
        <v>0</v>
      </c>
      <c r="BK14" s="2">
        <f>INDEX('2011'!$B$44:$B$140,'14 Year_History_Results'!CD14)</f>
        <v>12</v>
      </c>
      <c r="BL14" s="2">
        <f>INDEX('2012'!$B$44:$B$140,'14 Year_History_Results'!CE14)</f>
        <v>15</v>
      </c>
      <c r="BM14" s="2">
        <f>INDEX('2013'!$B$44:$B$140,'14 Year_History_Results'!CF14)</f>
        <v>16</v>
      </c>
      <c r="BN14" s="149">
        <f>INDEX('2014'!$B$52:$B$180,'14 Year_History_Results'!CG14)</f>
        <v>9</v>
      </c>
      <c r="BO14" s="308">
        <f t="shared" si="13"/>
        <v>36</v>
      </c>
      <c r="BQ14">
        <f t="shared" si="14"/>
        <v>987</v>
      </c>
      <c r="BR14" s="148"/>
      <c r="BS14" s="2"/>
      <c r="BT14" s="148">
        <f>IF(ISNA(MATCH($BQ14,'2001'!$A$44:$A$139,0)),97,MATCH($BQ14,'2001'!$A$44:$A$139,0))</f>
        <v>97</v>
      </c>
      <c r="BU14" s="2">
        <f>IF(ISNA(MATCH($BQ14,'2002'!$A$44:$A$139,0)),97,MATCH($BQ14,'2002'!$A$44:$A$139,0))</f>
        <v>96</v>
      </c>
      <c r="BV14" s="2">
        <f>IF(ISNA(MATCH($BQ14,'2003'!$A$44:$A$139,0)),97,MATCH($BQ14,'2003'!$A$44:$A$139,0))</f>
        <v>97</v>
      </c>
      <c r="BW14" s="2">
        <f>IF(ISNA(MATCH($BQ14,'2004'!$A$44:$A$139,0)),97,MATCH($BQ14,'2004'!$A$44:$A$139,0))</f>
        <v>97</v>
      </c>
      <c r="BX14" s="2">
        <f>IF(ISNA(MATCH($BQ14,'2005'!$A$44:$A$139,0)),97,MATCH($BQ14,'2005'!$A$44:$A$139,0))</f>
        <v>75</v>
      </c>
      <c r="BY14" s="2">
        <f>IF(ISNA(MATCH($BQ14,'2006'!$A$44:$A$139,0)),97,MATCH($BQ14,'2006'!$A$44:$A$139,0))</f>
        <v>73</v>
      </c>
      <c r="BZ14" s="2">
        <f>IF(ISNA(MATCH($BQ14,'2007'!$A$44:$A$139,0)),97,MATCH($BQ14,'2007'!$A$44:$A$139,0))</f>
        <v>58</v>
      </c>
      <c r="CA14" s="2">
        <f>IF(ISNA(MATCH($BQ14,'2008'!$A$44:$A$139,0)),97,MATCH($BQ14,'2008'!$A$44:$A$139,0))</f>
        <v>62</v>
      </c>
      <c r="CB14" s="2">
        <f>IF(ISNA(MATCH($BQ14,'2009'!$A$44:$A$139,0)),97,MATCH($BQ14,'2009'!$A$44:$A$139,0))</f>
        <v>59</v>
      </c>
      <c r="CC14" s="2">
        <f>IF(ISNA(MATCH($BQ14,'2010'!$A$44:$A$139,0)),97,MATCH($BQ14,'2010'!$A$44:$A$139,0))</f>
        <v>97</v>
      </c>
      <c r="CD14" s="2">
        <f>IF(ISNA(MATCH($BQ14,'2011'!$A$44:$A$139,0)),97,MATCH($BQ14,'2011'!$A$44:$A$139,0))</f>
        <v>50</v>
      </c>
      <c r="CE14" s="2">
        <f>IF(ISNA(MATCH($BQ14,'2012'!$A$44:$A$139,0)),97,MATCH($BQ14,'2012'!$A$44:$A$139,0))</f>
        <v>47</v>
      </c>
      <c r="CF14" s="2">
        <f>IF(ISNA(MATCH($BQ14,'2013'!$A$44:$A$139,0)),97,MATCH($BQ14,'2013'!$A$44:$A$139,0))</f>
        <v>38</v>
      </c>
      <c r="CG14" s="149">
        <f>IF(ISNA(MATCH($BQ14,'2014'!$A$52:$A$179,0)),129,MATCH($BQ14,'2014'!$A$52:$A$179,0))</f>
        <v>56</v>
      </c>
      <c r="CH14" s="317"/>
      <c r="CI14">
        <f t="shared" si="15"/>
        <v>987</v>
      </c>
      <c r="CJ14" s="281"/>
      <c r="CK14" s="282"/>
      <c r="CL14" s="281">
        <f t="shared" si="16"/>
        <v>0</v>
      </c>
      <c r="CM14" s="282">
        <f t="shared" si="2"/>
        <v>12</v>
      </c>
      <c r="CN14" s="282">
        <f t="shared" si="3"/>
        <v>7.9992000000000001</v>
      </c>
      <c r="CO14" s="282">
        <f t="shared" si="4"/>
        <v>5.3322667199999998</v>
      </c>
      <c r="CP14" s="282">
        <f t="shared" si="5"/>
        <v>27.554488995551999</v>
      </c>
      <c r="CQ14" s="282">
        <f t="shared" si="6"/>
        <v>43.367822364434957</v>
      </c>
      <c r="CR14" s="282">
        <f t="shared" si="7"/>
        <v>87.908990388132338</v>
      </c>
      <c r="CS14" s="282">
        <f t="shared" si="8"/>
        <v>91.600132992729016</v>
      </c>
      <c r="CT14" s="282">
        <f t="shared" si="9"/>
        <v>74.060648652953162</v>
      </c>
      <c r="CU14" s="282">
        <f t="shared" si="17"/>
        <v>49.368828392058575</v>
      </c>
      <c r="CV14" s="282">
        <f t="shared" si="18"/>
        <v>74.909261006146238</v>
      </c>
      <c r="CW14" s="282">
        <f t="shared" si="19"/>
        <v>104.93451338669708</v>
      </c>
      <c r="CX14" s="282">
        <f t="shared" si="20"/>
        <v>105.94934662357227</v>
      </c>
      <c r="CY14" s="283">
        <f t="shared" si="21"/>
        <v>79.625834459273264</v>
      </c>
      <c r="DA14" s="282">
        <f t="shared" si="22"/>
        <v>987</v>
      </c>
      <c r="DB14" s="156"/>
      <c r="DC14" s="156"/>
      <c r="DD14" s="270">
        <f t="shared" si="23"/>
        <v>0</v>
      </c>
      <c r="DE14" s="156">
        <f t="shared" si="24"/>
        <v>12</v>
      </c>
      <c r="DF14" s="156">
        <f t="shared" si="25"/>
        <v>12</v>
      </c>
      <c r="DG14" s="156">
        <f t="shared" si="26"/>
        <v>12</v>
      </c>
      <c r="DH14" s="156">
        <f t="shared" si="27"/>
        <v>36</v>
      </c>
      <c r="DI14" s="156">
        <f t="shared" si="28"/>
        <v>61</v>
      </c>
      <c r="DJ14" s="156">
        <f t="shared" si="29"/>
        <v>120</v>
      </c>
      <c r="DK14" s="156">
        <f t="shared" si="30"/>
        <v>153</v>
      </c>
      <c r="DL14" s="156">
        <f t="shared" si="31"/>
        <v>166</v>
      </c>
      <c r="DM14" s="156">
        <f t="shared" si="32"/>
        <v>166</v>
      </c>
      <c r="DN14" s="156">
        <f t="shared" si="33"/>
        <v>208</v>
      </c>
      <c r="DO14" s="156">
        <f t="shared" si="34"/>
        <v>263</v>
      </c>
      <c r="DP14" s="156">
        <f t="shared" si="35"/>
        <v>299</v>
      </c>
      <c r="DQ14" s="267">
        <f t="shared" si="36"/>
        <v>308</v>
      </c>
      <c r="DR14" s="156">
        <f t="shared" si="37"/>
        <v>12</v>
      </c>
    </row>
    <row r="15" spans="1:125" ht="13.5" thickBot="1" x14ac:dyDescent="0.25">
      <c r="B15" s="133">
        <v>16</v>
      </c>
      <c r="C15" s="50">
        <f t="shared" si="0"/>
        <v>3</v>
      </c>
      <c r="D15" s="50">
        <f t="shared" si="10"/>
        <v>0</v>
      </c>
      <c r="E15" s="97"/>
      <c r="F15" s="2">
        <f t="shared" si="38"/>
        <v>10</v>
      </c>
      <c r="G15" s="164">
        <v>2056</v>
      </c>
      <c r="H15" s="164">
        <f>14- COUNTIF(L15:AA15,"#N/A")</f>
        <v>8</v>
      </c>
      <c r="I15" s="133">
        <f>SUM(AF15:AU15)+SUM(BA15:BM15)</f>
        <v>211</v>
      </c>
      <c r="J15" s="405">
        <f>CY15</f>
        <v>74.619410124882336</v>
      </c>
      <c r="K15" s="466" t="str">
        <f>IF(ISNUMBER(MATCH(G15,'[4]OPR data'!$A$3:$A$2541,0)),"Y","N")</f>
        <v>Y</v>
      </c>
      <c r="L15" s="270"/>
      <c r="M15" s="236"/>
      <c r="N15" s="236" t="e">
        <f>(INDEX(Finish_table!R$4:R$83,MATCH('14 Year_History_Results'!$G15,Finish_table!S$4:S$83,0),1))</f>
        <v>#N/A</v>
      </c>
      <c r="O15" s="236" t="e">
        <f>(INDEX(Finish_table!Z$4:Z$99,MATCH('14 Year_History_Results'!$G15,Finish_table!AA$4:AA$99,0),1))</f>
        <v>#N/A</v>
      </c>
      <c r="P15" s="236" t="e">
        <f>(INDEX(Finish_table!AI$4:AI$99,MATCH('14 Year_History_Results'!$G15,Finish_table!AJ$4:AJ$99,0),1))</f>
        <v>#N/A</v>
      </c>
      <c r="Q15" s="236" t="e">
        <f>(INDEX(Finish_table!AR$4:AR$99,MATCH('14 Year_History_Results'!$G15,Finish_table!AS$4:AS$99,0),1))</f>
        <v>#N/A</v>
      </c>
      <c r="R15" s="236" t="e">
        <f>(INDEX(Finish_table!BA$4:BA$99,MATCH('14 Year_History_Results'!$G15,Finish_table!BB$4:BB$99,0),1))</f>
        <v>#N/A</v>
      </c>
      <c r="S15" s="236" t="e">
        <f>(INDEX(Finish_table!BJ$4:BJ$99,MATCH('14 Year_History_Results'!$G15,Finish_table!BK$4:BK$99,0),1))</f>
        <v>#N/A</v>
      </c>
      <c r="T15" s="379" t="str">
        <f>(INDEX(Finish_table!BS$4:BS$99,MATCH('14 Year_History_Results'!$G15,Finish_table!BT$4:BT$99,0),1))</f>
        <v>SF</v>
      </c>
      <c r="U15" s="236" t="str">
        <f>(INDEX(Finish_table!CB$4:CB$99,MATCH('14 Year_History_Results'!$G15,Finish_table!CC$4:CC$99,0),1))</f>
        <v>SF</v>
      </c>
      <c r="V15" s="236" t="str">
        <f>(INDEX(Finish_table!CK$4:CK$99,MATCH('14 Year_History_Results'!$G15,Finish_table!CL$4:CL$99,0),1))</f>
        <v>SF</v>
      </c>
      <c r="W15" s="236" t="str">
        <f>(INDEX(Finish_table!CT$4:CT$99,MATCH('14 Year_History_Results'!$G15,Finish_table!CU$4:CU$99,0),1))</f>
        <v>W</v>
      </c>
      <c r="X15" s="236" t="str">
        <f>(INDEX(Finish_table!DC$4:DC$99,MATCH('14 Year_History_Results'!$G15,Finish_table!DD$4:DD$99,0),1))</f>
        <v>SF</v>
      </c>
      <c r="Y15" s="236" t="str">
        <f>(INDEX(Finish_table!DL$4:DL$99,MATCH('14 Year_History_Results'!$G15,Finish_table!DM$4:DM$99,0),1))</f>
        <v>W</v>
      </c>
      <c r="Z15" s="236" t="str">
        <f>(INDEX(Finish_table!DU$4:DU$99,MATCH('14 Year_History_Results'!$G15,Finish_table!DV$4:DV$99,0),1))</f>
        <v>SF</v>
      </c>
      <c r="AA15" s="256" t="str">
        <f>(INDEX(Finish_table!ED$4:ED$140,MATCH('14 Year_History_Results'!$G15,Finish_table!EE$4:EE$140,0),1))</f>
        <v>QF</v>
      </c>
      <c r="AB15" s="2"/>
      <c r="AC15" s="98"/>
      <c r="AD15" s="98"/>
      <c r="AE15">
        <f t="shared" si="1"/>
        <v>2056</v>
      </c>
      <c r="AF15" s="148"/>
      <c r="AG15" s="2"/>
      <c r="AH15" s="148">
        <f>INDEX('2001'!$C$44:$C$140,'14 Year_History_Results'!BT15)</f>
        <v>0</v>
      </c>
      <c r="AI15" s="2">
        <f>INDEX('2002'!$C$44:$C$140,'14 Year_History_Results'!BU15)</f>
        <v>0</v>
      </c>
      <c r="AJ15" s="2">
        <f>INDEX('2003'!$C$44:$C$140,'14 Year_History_Results'!BV15)</f>
        <v>0</v>
      </c>
      <c r="AK15" s="2">
        <f>INDEX('2004'!$C$44:$C$140,'14 Year_History_Results'!BW15)</f>
        <v>0</v>
      </c>
      <c r="AL15" s="2">
        <f>INDEX('2005'!$C$44:$C$140,'14 Year_History_Results'!BX15)</f>
        <v>0</v>
      </c>
      <c r="AM15" s="2">
        <f>INDEX('2006'!$C$44:$C$140,'14 Year_History_Results'!BY15)</f>
        <v>0</v>
      </c>
      <c r="AN15" s="2">
        <f>INDEX('2007'!$C$44:$C$140,'14 Year_History_Results'!BZ15)</f>
        <v>10</v>
      </c>
      <c r="AO15" s="2">
        <f>INDEX('2008'!$C$44:$C$140,'14 Year_History_Results'!CA15)</f>
        <v>10</v>
      </c>
      <c r="AP15" s="2">
        <f>INDEX('2009'!$C$44:$C$140,'14 Year_History_Results'!CB15)</f>
        <v>10</v>
      </c>
      <c r="AQ15" s="2">
        <f>INDEX('2010'!$C$44:$C$140,'14 Year_History_Results'!CC15)</f>
        <v>30</v>
      </c>
      <c r="AR15" s="2">
        <f>INDEX('2011'!$C$44:$C$140,'14 Year_History_Results'!CD15)</f>
        <v>10</v>
      </c>
      <c r="AS15" s="2">
        <f>INDEX('2012'!$C$44:$C$140,'14 Year_History_Results'!CE15)</f>
        <v>30</v>
      </c>
      <c r="AT15" s="2">
        <f>INDEX('2013'!$C$44:$C$140,'14 Year_History_Results'!CF15)</f>
        <v>10</v>
      </c>
      <c r="AU15" s="149">
        <f>INDEX('2014'!$C$52:$C$180,'14 Year_History_Results'!CG15)</f>
        <v>0</v>
      </c>
      <c r="AV15" s="2">
        <f t="shared" si="11"/>
        <v>10.509022810878299</v>
      </c>
      <c r="AW15" s="2"/>
      <c r="AX15">
        <f t="shared" si="12"/>
        <v>2056</v>
      </c>
      <c r="AY15" s="148"/>
      <c r="AZ15" s="2"/>
      <c r="BA15" s="148">
        <f>INDEX('2001'!$B$44:$B$140,'14 Year_History_Results'!BT15)</f>
        <v>0</v>
      </c>
      <c r="BB15" s="2">
        <f>INDEX('2002'!$B$44:$B$140,'14 Year_History_Results'!BU15)</f>
        <v>0</v>
      </c>
      <c r="BC15" s="2">
        <f>INDEX('2003'!$B$44:$B$140,'14 Year_History_Results'!BV15)</f>
        <v>0</v>
      </c>
      <c r="BD15" s="2">
        <f>INDEX('2004'!$B$44:$B$140,'14 Year_History_Results'!BW15)</f>
        <v>0</v>
      </c>
      <c r="BE15" s="2">
        <f>INDEX('2005'!$B$44:$B$140,'14 Year_History_Results'!BX15)</f>
        <v>0</v>
      </c>
      <c r="BF15" s="2">
        <f>INDEX('2006'!$B$44:$B$140,'14 Year_History_Results'!BY15)</f>
        <v>0</v>
      </c>
      <c r="BG15" s="2">
        <f>INDEX('2007'!$B$44:$B$140,'14 Year_History_Results'!BZ15)</f>
        <v>12</v>
      </c>
      <c r="BH15" s="2">
        <f>INDEX('2008'!$B$44:$B$140,'14 Year_History_Results'!CA15)</f>
        <v>15</v>
      </c>
      <c r="BI15" s="2">
        <f>INDEX('2009'!$B$44:$B$140,'14 Year_History_Results'!CB15)</f>
        <v>16</v>
      </c>
      <c r="BJ15" s="2">
        <f>INDEX('2010'!$B$44:$B$140,'14 Year_History_Results'!CC15)</f>
        <v>14</v>
      </c>
      <c r="BK15" s="2">
        <f>INDEX('2011'!$B$44:$B$140,'14 Year_History_Results'!CD15)</f>
        <v>16</v>
      </c>
      <c r="BL15" s="2">
        <f>INDEX('2012'!$B$44:$B$140,'14 Year_History_Results'!CE15)</f>
        <v>15</v>
      </c>
      <c r="BM15" s="2">
        <f>INDEX('2013'!$B$44:$B$140,'14 Year_History_Results'!CF15)</f>
        <v>13</v>
      </c>
      <c r="BN15" s="149">
        <f>INDEX('2014'!$B$52:$B$180,'14 Year_History_Results'!CG15)</f>
        <v>16</v>
      </c>
      <c r="BO15" s="308">
        <f t="shared" si="13"/>
        <v>23</v>
      </c>
      <c r="BQ15">
        <f t="shared" si="14"/>
        <v>2056</v>
      </c>
      <c r="BR15" s="148"/>
      <c r="BS15" s="2"/>
      <c r="BT15" s="148">
        <f>IF(ISNA(MATCH($BQ15,'2001'!$A$44:$A$139,0)),97,MATCH($BQ15,'2001'!$A$44:$A$139,0))</f>
        <v>97</v>
      </c>
      <c r="BU15" s="2">
        <f>IF(ISNA(MATCH($BQ15,'2002'!$A$44:$A$139,0)),97,MATCH($BQ15,'2002'!$A$44:$A$139,0))</f>
        <v>97</v>
      </c>
      <c r="BV15" s="2">
        <f>IF(ISNA(MATCH($BQ15,'2003'!$A$44:$A$139,0)),97,MATCH($BQ15,'2003'!$A$44:$A$139,0))</f>
        <v>97</v>
      </c>
      <c r="BW15" s="2">
        <f>IF(ISNA(MATCH($BQ15,'2004'!$A$44:$A$139,0)),97,MATCH($BQ15,'2004'!$A$44:$A$139,0))</f>
        <v>97</v>
      </c>
      <c r="BX15" s="2">
        <f>IF(ISNA(MATCH($BQ15,'2005'!$A$44:$A$139,0)),97,MATCH($BQ15,'2005'!$A$44:$A$139,0))</f>
        <v>97</v>
      </c>
      <c r="BY15" s="2">
        <f>IF(ISNA(MATCH($BQ15,'2006'!$A$44:$A$139,0)),97,MATCH($BQ15,'2006'!$A$44:$A$139,0))</f>
        <v>97</v>
      </c>
      <c r="BZ15" s="2">
        <f>IF(ISNA(MATCH($BQ15,'2007'!$A$44:$A$139,0)),97,MATCH($BQ15,'2007'!$A$44:$A$139,0))</f>
        <v>90</v>
      </c>
      <c r="CA15" s="2">
        <f>IF(ISNA(MATCH($BQ15,'2008'!$A$44:$A$139,0)),97,MATCH($BQ15,'2008'!$A$44:$A$139,0))</f>
        <v>88</v>
      </c>
      <c r="CB15" s="2">
        <f>IF(ISNA(MATCH($BQ15,'2009'!$A$44:$A$139,0)),97,MATCH($BQ15,'2009'!$A$44:$A$139,0))</f>
        <v>89</v>
      </c>
      <c r="CC15" s="2">
        <f>IF(ISNA(MATCH($BQ15,'2010'!$A$44:$A$139,0)),97,MATCH($BQ15,'2010'!$A$44:$A$139,0))</f>
        <v>80</v>
      </c>
      <c r="CD15" s="2">
        <f>IF(ISNA(MATCH($BQ15,'2011'!$A$44:$A$139,0)),97,MATCH($BQ15,'2011'!$A$44:$A$139,0))</f>
        <v>79</v>
      </c>
      <c r="CE15" s="2">
        <f>IF(ISNA(MATCH($BQ15,'2012'!$A$44:$A$139,0)),97,MATCH($BQ15,'2012'!$A$44:$A$139,0))</f>
        <v>73</v>
      </c>
      <c r="CF15" s="2">
        <f>IF(ISNA(MATCH($BQ15,'2013'!$A$44:$A$139,0)),97,MATCH($BQ15,'2013'!$A$44:$A$139,0))</f>
        <v>65</v>
      </c>
      <c r="CG15" s="149">
        <f>IF(ISNA(MATCH($BQ15,'2014'!$A$52:$A$179,0)),129,MATCH($BQ15,'2014'!$A$52:$A$179,0))</f>
        <v>89</v>
      </c>
      <c r="CH15" s="317"/>
      <c r="CI15">
        <f t="shared" si="15"/>
        <v>2056</v>
      </c>
      <c r="CJ15" s="281"/>
      <c r="CK15" s="282"/>
      <c r="CL15" s="281">
        <f t="shared" si="16"/>
        <v>0</v>
      </c>
      <c r="CM15" s="282">
        <f t="shared" si="2"/>
        <v>0</v>
      </c>
      <c r="CN15" s="282">
        <f t="shared" si="3"/>
        <v>0</v>
      </c>
      <c r="CO15" s="282">
        <f t="shared" si="4"/>
        <v>0</v>
      </c>
      <c r="CP15" s="282">
        <f t="shared" si="5"/>
        <v>0</v>
      </c>
      <c r="CQ15" s="282">
        <f t="shared" si="6"/>
        <v>0</v>
      </c>
      <c r="CR15" s="282">
        <f t="shared" si="7"/>
        <v>22</v>
      </c>
      <c r="CS15" s="282">
        <f t="shared" si="8"/>
        <v>39.665199999999999</v>
      </c>
      <c r="CT15" s="282">
        <f t="shared" si="9"/>
        <v>52.440822319999995</v>
      </c>
      <c r="CU15" s="282">
        <f t="shared" si="17"/>
        <v>78.957052158511999</v>
      </c>
      <c r="CV15" s="282">
        <f t="shared" si="18"/>
        <v>78.632770968864094</v>
      </c>
      <c r="CW15" s="282">
        <f t="shared" si="19"/>
        <v>97.416605127844804</v>
      </c>
      <c r="CX15" s="282">
        <f t="shared" si="20"/>
        <v>87.937908978221344</v>
      </c>
      <c r="CY15" s="283">
        <f t="shared" si="21"/>
        <v>74.619410124882336</v>
      </c>
      <c r="DA15" s="282">
        <f t="shared" si="22"/>
        <v>2056</v>
      </c>
      <c r="DB15" s="156"/>
      <c r="DC15" s="156"/>
      <c r="DD15" s="270">
        <f t="shared" si="23"/>
        <v>0</v>
      </c>
      <c r="DE15" s="156">
        <f t="shared" si="24"/>
        <v>0</v>
      </c>
      <c r="DF15" s="156">
        <f t="shared" si="25"/>
        <v>0</v>
      </c>
      <c r="DG15" s="156">
        <f t="shared" si="26"/>
        <v>0</v>
      </c>
      <c r="DH15" s="156">
        <f t="shared" si="27"/>
        <v>0</v>
      </c>
      <c r="DI15" s="156">
        <f t="shared" si="28"/>
        <v>0</v>
      </c>
      <c r="DJ15" s="156">
        <f t="shared" si="29"/>
        <v>22</v>
      </c>
      <c r="DK15" s="156">
        <f t="shared" si="30"/>
        <v>47</v>
      </c>
      <c r="DL15" s="156">
        <f t="shared" si="31"/>
        <v>73</v>
      </c>
      <c r="DM15" s="156">
        <f t="shared" si="32"/>
        <v>117</v>
      </c>
      <c r="DN15" s="156">
        <f t="shared" si="33"/>
        <v>143</v>
      </c>
      <c r="DO15" s="156">
        <f t="shared" si="34"/>
        <v>188</v>
      </c>
      <c r="DP15" s="156">
        <f t="shared" si="35"/>
        <v>211</v>
      </c>
      <c r="DQ15" s="267">
        <f t="shared" si="36"/>
        <v>227</v>
      </c>
      <c r="DR15" s="156">
        <f t="shared" si="37"/>
        <v>20</v>
      </c>
      <c r="DU15" s="282"/>
    </row>
    <row r="16" spans="1:125" ht="13.5" thickBot="1" x14ac:dyDescent="0.25">
      <c r="B16" s="133">
        <v>16</v>
      </c>
      <c r="C16" s="50">
        <f t="shared" si="0"/>
        <v>4</v>
      </c>
      <c r="D16" s="50">
        <f t="shared" si="10"/>
        <v>0</v>
      </c>
      <c r="E16" s="97"/>
      <c r="F16" s="2">
        <f t="shared" si="38"/>
        <v>11</v>
      </c>
      <c r="G16" s="164">
        <v>973</v>
      </c>
      <c r="H16" s="164">
        <f>14- COUNTIF(L16:AA16,"#N/A")</f>
        <v>5</v>
      </c>
      <c r="I16" s="133">
        <f>SUM(AF16:AU16)+SUM(BA16:BM16)</f>
        <v>127</v>
      </c>
      <c r="J16" s="405">
        <f>CY16</f>
        <v>70.91389879600105</v>
      </c>
      <c r="K16" s="466" t="str">
        <f>IF(ISNUMBER(MATCH(G16,'[4]OPR data'!$A$3:$A$2541,0)),"Y","N")</f>
        <v>Y</v>
      </c>
      <c r="L16" s="148"/>
      <c r="M16" s="236"/>
      <c r="N16" s="236" t="e">
        <f>(INDEX(Finish_table!R$4:R$83,MATCH('14 Year_History_Results'!$G16,Finish_table!S$4:S$83,0),1))</f>
        <v>#N/A</v>
      </c>
      <c r="O16" s="236" t="e">
        <f>(INDEX(Finish_table!Z$4:Z$99,MATCH('14 Year_History_Results'!$G16,Finish_table!AA$4:AA$99,0),1))</f>
        <v>#N/A</v>
      </c>
      <c r="P16" s="236" t="e">
        <f>(INDEX(Finish_table!AI$4:AI$99,MATCH('14 Year_History_Results'!$G16,Finish_table!AJ$4:AJ$99,0),1))</f>
        <v>#N/A</v>
      </c>
      <c r="Q16" s="236" t="e">
        <f>(INDEX(Finish_table!AR$4:AR$99,MATCH('14 Year_History_Results'!$G16,Finish_table!AS$4:AS$99,0),1))</f>
        <v>#N/A</v>
      </c>
      <c r="R16" s="236" t="e">
        <f>(INDEX(Finish_table!BA$4:BA$99,MATCH('14 Year_History_Results'!$G16,Finish_table!BB$4:BB$99,0),1))</f>
        <v>#N/A</v>
      </c>
      <c r="S16" s="236" t="e">
        <f>(INDEX(Finish_table!BJ$4:BJ$99,MATCH('14 Year_History_Results'!$G16,Finish_table!BK$4:BK$99,0),1))</f>
        <v>#N/A</v>
      </c>
      <c r="T16" s="236" t="e">
        <f>(INDEX(Finish_table!BS$4:BS$99,MATCH('14 Year_History_Results'!$G16,Finish_table!BT$4:BT$99,0),1))</f>
        <v>#N/A</v>
      </c>
      <c r="U16" s="236" t="e">
        <f>(INDEX(Finish_table!CB$4:CB$99,MATCH('14 Year_History_Results'!$G16,Finish_table!CC$4:CC$99,0),1))</f>
        <v>#N/A</v>
      </c>
      <c r="V16" s="236" t="str">
        <f>(INDEX(Finish_table!CK$4:CK$99,MATCH('14 Year_History_Results'!$G16,Finish_table!CL$4:CL$99,0),1))</f>
        <v>SF</v>
      </c>
      <c r="W16" s="236" t="e">
        <f>(INDEX(Finish_table!CT$4:CT$99,MATCH('14 Year_History_Results'!$G16,Finish_table!CU$4:CU$99,0),1))</f>
        <v>#N/A</v>
      </c>
      <c r="X16" s="236" t="str">
        <f>(INDEX(Finish_table!DC$4:DC$99,MATCH('14 Year_History_Results'!$G16,Finish_table!DD$4:DD$99,0),1))</f>
        <v>WC</v>
      </c>
      <c r="Y16" s="236" t="str">
        <f>(INDEX(Finish_table!DL$4:DL$99,MATCH('14 Year_History_Results'!$G16,Finish_table!DM$4:DM$99,0),1))</f>
        <v>QF</v>
      </c>
      <c r="Z16" s="236" t="str">
        <f>(INDEX(Finish_table!DU$4:DU$99,MATCH('14 Year_History_Results'!$G16,Finish_table!DV$4:DV$99,0),1))</f>
        <v>QF</v>
      </c>
      <c r="AA16" s="256" t="str">
        <f>(INDEX(Finish_table!ED$4:ED$140,MATCH('14 Year_History_Results'!$G16,Finish_table!EE$4:EE$140,0),1))</f>
        <v>W</v>
      </c>
      <c r="AB16" s="2"/>
      <c r="AC16" s="98"/>
      <c r="AD16" s="98"/>
      <c r="AE16">
        <f t="shared" si="1"/>
        <v>973</v>
      </c>
      <c r="AF16" s="148"/>
      <c r="AG16" s="2"/>
      <c r="AH16" s="148">
        <f>INDEX('2001'!$C$44:$C$140,'14 Year_History_Results'!BT16)</f>
        <v>0</v>
      </c>
      <c r="AI16" s="2">
        <f>INDEX('2002'!$C$44:$C$140,'14 Year_History_Results'!BU16)</f>
        <v>0</v>
      </c>
      <c r="AJ16" s="2">
        <f>INDEX('2003'!$C$44:$C$140,'14 Year_History_Results'!BV16)</f>
        <v>0</v>
      </c>
      <c r="AK16" s="2">
        <f>INDEX('2004'!$C$44:$C$140,'14 Year_History_Results'!BW16)</f>
        <v>0</v>
      </c>
      <c r="AL16" s="2">
        <f>INDEX('2005'!$C$44:$C$140,'14 Year_History_Results'!BX16)</f>
        <v>0</v>
      </c>
      <c r="AM16" s="2">
        <f>INDEX('2006'!$C$44:$C$140,'14 Year_History_Results'!BY16)</f>
        <v>0</v>
      </c>
      <c r="AN16" s="2">
        <f>INDEX('2007'!$C$44:$C$140,'14 Year_History_Results'!BZ16)</f>
        <v>0</v>
      </c>
      <c r="AO16" s="2">
        <f>INDEX('2008'!$C$44:$C$140,'14 Year_History_Results'!CA16)</f>
        <v>0</v>
      </c>
      <c r="AP16" s="2">
        <f>INDEX('2009'!$C$44:$C$140,'14 Year_History_Results'!CB16)</f>
        <v>10</v>
      </c>
      <c r="AQ16" s="2">
        <f>INDEX('2010'!$C$44:$C$140,'14 Year_History_Results'!CC16)</f>
        <v>0</v>
      </c>
      <c r="AR16" s="2">
        <f>INDEX('2011'!$C$44:$C$140,'14 Year_History_Results'!CD16)</f>
        <v>50</v>
      </c>
      <c r="AS16" s="2">
        <f>INDEX('2012'!$C$44:$C$140,'14 Year_History_Results'!CE16)</f>
        <v>0</v>
      </c>
      <c r="AT16" s="2">
        <f>INDEX('2013'!$C$44:$C$140,'14 Year_History_Results'!CF16)</f>
        <v>0</v>
      </c>
      <c r="AU16" s="149">
        <f>INDEX('2014'!$C$52:$C$180,'14 Year_History_Results'!CG16)</f>
        <v>30</v>
      </c>
      <c r="AV16" s="2">
        <f t="shared" si="11"/>
        <v>14.990839693802171</v>
      </c>
      <c r="AW16" s="2"/>
      <c r="AX16">
        <f t="shared" si="12"/>
        <v>973</v>
      </c>
      <c r="AY16" s="148"/>
      <c r="AZ16" s="2"/>
      <c r="BA16" s="148">
        <f>INDEX('2001'!$B$44:$B$140,'14 Year_History_Results'!BT16)</f>
        <v>0</v>
      </c>
      <c r="BB16" s="2">
        <f>INDEX('2002'!$B$44:$B$140,'14 Year_History_Results'!BU16)</f>
        <v>0</v>
      </c>
      <c r="BC16" s="2">
        <f>INDEX('2003'!$B$44:$B$140,'14 Year_History_Results'!BV16)</f>
        <v>0</v>
      </c>
      <c r="BD16" s="2">
        <f>INDEX('2004'!$B$44:$B$140,'14 Year_History_Results'!BW16)</f>
        <v>0</v>
      </c>
      <c r="BE16" s="2">
        <f>INDEX('2005'!$B$44:$B$140,'14 Year_History_Results'!BX16)</f>
        <v>0</v>
      </c>
      <c r="BF16" s="2">
        <f>INDEX('2006'!$B$44:$B$140,'14 Year_History_Results'!BY16)</f>
        <v>0</v>
      </c>
      <c r="BG16" s="2">
        <f>INDEX('2007'!$B$44:$B$140,'14 Year_History_Results'!BZ16)</f>
        <v>0</v>
      </c>
      <c r="BH16" s="2">
        <f>INDEX('2008'!$B$44:$B$140,'14 Year_History_Results'!CA16)</f>
        <v>0</v>
      </c>
      <c r="BI16" s="2">
        <f>INDEX('2009'!$B$44:$B$140,'14 Year_History_Results'!CB16)</f>
        <v>15</v>
      </c>
      <c r="BJ16" s="2">
        <f>INDEX('2010'!$B$44:$B$140,'14 Year_History_Results'!CC16)</f>
        <v>0</v>
      </c>
      <c r="BK16" s="2">
        <f>INDEX('2011'!$B$44:$B$140,'14 Year_History_Results'!CD16)</f>
        <v>2</v>
      </c>
      <c r="BL16" s="2">
        <f>INDEX('2012'!$B$44:$B$140,'14 Year_History_Results'!CE16)</f>
        <v>14</v>
      </c>
      <c r="BM16" s="2">
        <f>INDEX('2013'!$B$44:$B$140,'14 Year_History_Results'!CF16)</f>
        <v>6</v>
      </c>
      <c r="BN16" s="149">
        <f>INDEX('2014'!$B$52:$B$180,'14 Year_History_Results'!CG16)</f>
        <v>12</v>
      </c>
      <c r="BO16" s="308">
        <f t="shared" si="13"/>
        <v>6</v>
      </c>
      <c r="BQ16">
        <f t="shared" si="14"/>
        <v>973</v>
      </c>
      <c r="BR16" s="148"/>
      <c r="BS16" s="2"/>
      <c r="BT16" s="148">
        <f>IF(ISNA(MATCH($BQ16,'2001'!$A$44:$A$139,0)),97,MATCH($BQ16,'2001'!$A$44:$A$139,0))</f>
        <v>97</v>
      </c>
      <c r="BU16" s="2">
        <f>IF(ISNA(MATCH($BQ16,'2002'!$A$44:$A$139,0)),97,MATCH($BQ16,'2002'!$A$44:$A$139,0))</f>
        <v>97</v>
      </c>
      <c r="BV16" s="2">
        <f>IF(ISNA(MATCH($BQ16,'2003'!$A$44:$A$139,0)),97,MATCH($BQ16,'2003'!$A$44:$A$139,0))</f>
        <v>97</v>
      </c>
      <c r="BW16" s="2">
        <f>IF(ISNA(MATCH($BQ16,'2004'!$A$44:$A$139,0)),97,MATCH($BQ16,'2004'!$A$44:$A$139,0))</f>
        <v>97</v>
      </c>
      <c r="BX16" s="2">
        <f>IF(ISNA(MATCH($BQ16,'2005'!$A$44:$A$139,0)),97,MATCH($BQ16,'2005'!$A$44:$A$139,0))</f>
        <v>97</v>
      </c>
      <c r="BY16" s="2">
        <f>IF(ISNA(MATCH($BQ16,'2006'!$A$44:$A$139,0)),97,MATCH($BQ16,'2006'!$A$44:$A$139,0))</f>
        <v>97</v>
      </c>
      <c r="BZ16" s="2">
        <f>IF(ISNA(MATCH($BQ16,'2007'!$A$44:$A$139,0)),97,MATCH($BQ16,'2007'!$A$44:$A$139,0))</f>
        <v>97</v>
      </c>
      <c r="CA16" s="2">
        <f>IF(ISNA(MATCH($BQ16,'2008'!$A$44:$A$139,0)),97,MATCH($BQ16,'2008'!$A$44:$A$139,0))</f>
        <v>97</v>
      </c>
      <c r="CB16" s="2">
        <f>IF(ISNA(MATCH($BQ16,'2009'!$A$44:$A$139,0)),97,MATCH($BQ16,'2009'!$A$44:$A$139,0))</f>
        <v>58</v>
      </c>
      <c r="CC16" s="2">
        <f>IF(ISNA(MATCH($BQ16,'2010'!$A$44:$A$139,0)),97,MATCH($BQ16,'2010'!$A$44:$A$139,0))</f>
        <v>97</v>
      </c>
      <c r="CD16" s="2">
        <f>IF(ISNA(MATCH($BQ16,'2011'!$A$44:$A$139,0)),97,MATCH($BQ16,'2011'!$A$44:$A$139,0))</f>
        <v>49</v>
      </c>
      <c r="CE16" s="2">
        <f>IF(ISNA(MATCH($BQ16,'2012'!$A$44:$A$139,0)),97,MATCH($BQ16,'2012'!$A$44:$A$139,0))</f>
        <v>46</v>
      </c>
      <c r="CF16" s="2">
        <f>IF(ISNA(MATCH($BQ16,'2013'!$A$44:$A$139,0)),97,MATCH($BQ16,'2013'!$A$44:$A$139,0))</f>
        <v>37</v>
      </c>
      <c r="CG16" s="149">
        <f>IF(ISNA(MATCH($BQ16,'2014'!$A$52:$A$179,0)),129,MATCH($BQ16,'2014'!$A$52:$A$179,0))</f>
        <v>55</v>
      </c>
      <c r="CH16" s="317"/>
      <c r="CI16">
        <f t="shared" si="15"/>
        <v>973</v>
      </c>
      <c r="CJ16" s="281"/>
      <c r="CK16" s="282"/>
      <c r="CL16" s="281">
        <f t="shared" si="16"/>
        <v>0</v>
      </c>
      <c r="CM16" s="282">
        <f t="shared" si="2"/>
        <v>0</v>
      </c>
      <c r="CN16" s="282">
        <f t="shared" si="3"/>
        <v>0</v>
      </c>
      <c r="CO16" s="282">
        <f t="shared" si="4"/>
        <v>0</v>
      </c>
      <c r="CP16" s="282">
        <f t="shared" si="5"/>
        <v>0</v>
      </c>
      <c r="CQ16" s="282">
        <f t="shared" si="6"/>
        <v>0</v>
      </c>
      <c r="CR16" s="282">
        <f t="shared" si="7"/>
        <v>0</v>
      </c>
      <c r="CS16" s="282">
        <f t="shared" si="8"/>
        <v>0</v>
      </c>
      <c r="CT16" s="282">
        <f t="shared" si="9"/>
        <v>25</v>
      </c>
      <c r="CU16" s="282">
        <f t="shared" si="17"/>
        <v>16.664999999999999</v>
      </c>
      <c r="CV16" s="282">
        <f t="shared" si="18"/>
        <v>63.108888999999998</v>
      </c>
      <c r="CW16" s="282">
        <f t="shared" si="19"/>
        <v>56.068385407399994</v>
      </c>
      <c r="CX16" s="282">
        <f t="shared" si="20"/>
        <v>43.375185712572836</v>
      </c>
      <c r="CY16" s="283">
        <f t="shared" si="21"/>
        <v>70.91389879600105</v>
      </c>
      <c r="DA16" s="282">
        <f t="shared" si="22"/>
        <v>973</v>
      </c>
      <c r="DB16" s="156"/>
      <c r="DC16" s="156"/>
      <c r="DD16" s="270">
        <f t="shared" si="23"/>
        <v>0</v>
      </c>
      <c r="DE16" s="156">
        <f t="shared" si="24"/>
        <v>0</v>
      </c>
      <c r="DF16" s="156">
        <f t="shared" si="25"/>
        <v>0</v>
      </c>
      <c r="DG16" s="156">
        <f t="shared" si="26"/>
        <v>0</v>
      </c>
      <c r="DH16" s="156">
        <f t="shared" si="27"/>
        <v>0</v>
      </c>
      <c r="DI16" s="156">
        <f t="shared" si="28"/>
        <v>0</v>
      </c>
      <c r="DJ16" s="156">
        <f t="shared" si="29"/>
        <v>0</v>
      </c>
      <c r="DK16" s="156">
        <f t="shared" si="30"/>
        <v>0</v>
      </c>
      <c r="DL16" s="156">
        <f t="shared" si="31"/>
        <v>25</v>
      </c>
      <c r="DM16" s="156">
        <f t="shared" si="32"/>
        <v>25</v>
      </c>
      <c r="DN16" s="156">
        <f t="shared" si="33"/>
        <v>77</v>
      </c>
      <c r="DO16" s="156">
        <f t="shared" si="34"/>
        <v>91</v>
      </c>
      <c r="DP16" s="156">
        <f t="shared" si="35"/>
        <v>97</v>
      </c>
      <c r="DQ16" s="267">
        <f t="shared" si="36"/>
        <v>139</v>
      </c>
      <c r="DR16" s="156">
        <f t="shared" si="37"/>
        <v>42</v>
      </c>
      <c r="DU16" s="282"/>
    </row>
    <row r="17" spans="2:125" ht="13.5" thickBot="1" x14ac:dyDescent="0.25">
      <c r="B17" s="133">
        <v>16</v>
      </c>
      <c r="C17" s="50">
        <f t="shared" si="0"/>
        <v>5</v>
      </c>
      <c r="D17" s="50">
        <f t="shared" si="10"/>
        <v>0</v>
      </c>
      <c r="E17" s="97"/>
      <c r="F17" s="2">
        <f t="shared" si="38"/>
        <v>12</v>
      </c>
      <c r="G17" s="164">
        <v>118</v>
      </c>
      <c r="H17" s="164">
        <f>14- COUNTIF(L17:AA17,"#N/A")</f>
        <v>12</v>
      </c>
      <c r="I17" s="133">
        <f>SUM(AF17:AU17)+SUM(BA17:BM17)</f>
        <v>228</v>
      </c>
      <c r="J17" s="405">
        <f>CY17</f>
        <v>70.513994404085594</v>
      </c>
      <c r="K17" s="466" t="str">
        <f>IF(ISNUMBER(MATCH(G17,'[4]OPR data'!$A$3:$A$2541,0)),"Y","N")</f>
        <v>Y</v>
      </c>
      <c r="L17" s="148"/>
      <c r="M17" s="236"/>
      <c r="N17" s="236" t="str">
        <f>(INDEX(Finish_table!R$4:R$83,MATCH('14 Year_History_Results'!$G17,Finish_table!S$4:S$83,0),1))</f>
        <v>QF</v>
      </c>
      <c r="O17" s="236" t="str">
        <f>(INDEX(Finish_table!Z$4:Z$99,MATCH('14 Year_History_Results'!$G17,Finish_table!AA$4:AA$99,0),1))</f>
        <v>W</v>
      </c>
      <c r="P17" s="236" t="str">
        <f>(INDEX(Finish_table!AI$4:AI$99,MATCH('14 Year_History_Results'!$G17,Finish_table!AJ$4:AJ$99,0),1))</f>
        <v>QF</v>
      </c>
      <c r="Q17" s="236" t="e">
        <f>(INDEX(Finish_table!AR$4:AR$99,MATCH('14 Year_History_Results'!$G17,Finish_table!AS$4:AS$99,0),1))</f>
        <v>#N/A</v>
      </c>
      <c r="R17" s="236" t="str">
        <f>(INDEX(Finish_table!BA$4:BA$99,MATCH('14 Year_History_Results'!$G17,Finish_table!BB$4:BB$99,0),1))</f>
        <v>SF</v>
      </c>
      <c r="S17" s="236" t="str">
        <f>(INDEX(Finish_table!BJ$4:BJ$99,MATCH('14 Year_History_Results'!$G17,Finish_table!BK$4:BK$99,0),1))</f>
        <v>QF</v>
      </c>
      <c r="T17" s="236" t="str">
        <f>(INDEX(Finish_table!BS$4:BS$99,MATCH('14 Year_History_Results'!$G17,Finish_table!BT$4:BT$99,0),1))</f>
        <v>QF</v>
      </c>
      <c r="U17" s="236" t="str">
        <f>(INDEX(Finish_table!CB$4:CB$99,MATCH('14 Year_History_Results'!$G17,Finish_table!CC$4:CC$99,0),1))</f>
        <v>QF</v>
      </c>
      <c r="V17" s="236" t="str">
        <f>(INDEX(Finish_table!CK$4:CK$99,MATCH('14 Year_History_Results'!$G17,Finish_table!CL$4:CL$99,0),1))</f>
        <v>F</v>
      </c>
      <c r="W17" s="236" t="e">
        <f>(INDEX(Finish_table!CT$4:CT$99,MATCH('14 Year_History_Results'!$G17,Finish_table!CU$4:CU$99,0),1))</f>
        <v>#N/A</v>
      </c>
      <c r="X17" s="236" t="str">
        <f>(INDEX(Finish_table!DC$4:DC$99,MATCH('14 Year_History_Results'!$G17,Finish_table!DD$4:DD$99,0),1))</f>
        <v>QF</v>
      </c>
      <c r="Y17" s="236" t="str">
        <f>(INDEX(Finish_table!DL$4:DL$99,MATCH('14 Year_History_Results'!$G17,Finish_table!DM$4:DM$99,0),1))</f>
        <v>W</v>
      </c>
      <c r="Z17" s="236" t="str">
        <f>(INDEX(Finish_table!DU$4:DU$99,MATCH('14 Year_History_Results'!$G17,Finish_table!DV$4:DV$99,0),1))</f>
        <v>SF</v>
      </c>
      <c r="AA17" s="256" t="str">
        <f>(INDEX(Finish_table!ED$4:ED$140,MATCH('14 Year_History_Results'!$G17,Finish_table!EE$4:EE$140,0),1))</f>
        <v>SF</v>
      </c>
      <c r="AB17" s="2"/>
      <c r="AC17" s="98"/>
      <c r="AD17" s="98"/>
      <c r="AE17">
        <f t="shared" si="1"/>
        <v>118</v>
      </c>
      <c r="AF17" s="148"/>
      <c r="AG17" s="2"/>
      <c r="AH17" s="148">
        <f>INDEX('2001'!$C$44:$C$140,'14 Year_History_Results'!BT17)</f>
        <v>10</v>
      </c>
      <c r="AI17" s="2">
        <f>INDEX('2002'!$C$44:$C$140,'14 Year_History_Results'!BU17)</f>
        <v>30</v>
      </c>
      <c r="AJ17" s="2">
        <f>INDEX('2003'!$C$44:$C$140,'14 Year_History_Results'!BV17)</f>
        <v>0</v>
      </c>
      <c r="AK17" s="2">
        <f>INDEX('2004'!$C$44:$C$140,'14 Year_History_Results'!BW17)</f>
        <v>0</v>
      </c>
      <c r="AL17" s="2">
        <f>INDEX('2005'!$C$44:$C$140,'14 Year_History_Results'!BX17)</f>
        <v>10</v>
      </c>
      <c r="AM17" s="2">
        <f>INDEX('2006'!$C$44:$C$140,'14 Year_History_Results'!BY17)</f>
        <v>0</v>
      </c>
      <c r="AN17" s="2">
        <f>INDEX('2007'!$C$44:$C$140,'14 Year_History_Results'!BZ17)</f>
        <v>0</v>
      </c>
      <c r="AO17" s="2">
        <f>INDEX('2008'!$C$44:$C$140,'14 Year_History_Results'!CA17)</f>
        <v>0</v>
      </c>
      <c r="AP17" s="2">
        <f>INDEX('2009'!$C$44:$C$140,'14 Year_History_Results'!CB17)</f>
        <v>20</v>
      </c>
      <c r="AQ17" s="2">
        <f>INDEX('2010'!$C$44:$C$140,'14 Year_History_Results'!CC17)</f>
        <v>0</v>
      </c>
      <c r="AR17" s="2">
        <f>INDEX('2011'!$C$44:$C$140,'14 Year_History_Results'!CD17)</f>
        <v>0</v>
      </c>
      <c r="AS17" s="2">
        <f>INDEX('2012'!$C$44:$C$140,'14 Year_History_Results'!CE17)</f>
        <v>30</v>
      </c>
      <c r="AT17" s="2">
        <f>INDEX('2013'!$C$44:$C$140,'14 Year_History_Results'!CF17)</f>
        <v>10</v>
      </c>
      <c r="AU17" s="149">
        <f>INDEX('2014'!$C$52:$C$180,'14 Year_History_Results'!CG17)</f>
        <v>10</v>
      </c>
      <c r="AV17" s="2">
        <f t="shared" si="11"/>
        <v>10.994504121565505</v>
      </c>
      <c r="AW17" s="2"/>
      <c r="AX17">
        <f t="shared" si="12"/>
        <v>118</v>
      </c>
      <c r="AY17" s="148"/>
      <c r="AZ17" s="2"/>
      <c r="BA17" s="148">
        <f>INDEX('2001'!$B$44:$B$140,'14 Year_History_Results'!BT17)</f>
        <v>9</v>
      </c>
      <c r="BB17" s="2">
        <f>INDEX('2002'!$B$44:$B$140,'14 Year_History_Results'!BU17)</f>
        <v>6</v>
      </c>
      <c r="BC17" s="2">
        <f>INDEX('2003'!$B$44:$B$140,'14 Year_History_Results'!BV17)</f>
        <v>1</v>
      </c>
      <c r="BD17" s="2">
        <f>INDEX('2004'!$B$44:$B$140,'14 Year_History_Results'!BW17)</f>
        <v>0</v>
      </c>
      <c r="BE17" s="2">
        <f>INDEX('2005'!$B$44:$B$140,'14 Year_History_Results'!BX17)</f>
        <v>14</v>
      </c>
      <c r="BF17" s="2">
        <f>INDEX('2006'!$B$44:$B$140,'14 Year_History_Results'!BY17)</f>
        <v>7</v>
      </c>
      <c r="BG17" s="2">
        <f>INDEX('2007'!$B$44:$B$140,'14 Year_History_Results'!BZ17)</f>
        <v>7</v>
      </c>
      <c r="BH17" s="2">
        <f>INDEX('2008'!$B$44:$B$140,'14 Year_History_Results'!CA17)</f>
        <v>6</v>
      </c>
      <c r="BI17" s="2">
        <f>INDEX('2009'!$B$44:$B$140,'14 Year_History_Results'!CB17)</f>
        <v>11</v>
      </c>
      <c r="BJ17" s="2">
        <f>INDEX('2010'!$B$44:$B$140,'14 Year_History_Results'!CC17)</f>
        <v>0</v>
      </c>
      <c r="BK17" s="2">
        <f>INDEX('2011'!$B$44:$B$140,'14 Year_History_Results'!CD17)</f>
        <v>15</v>
      </c>
      <c r="BL17" s="2">
        <f>INDEX('2012'!$B$44:$B$140,'14 Year_History_Results'!CE17)</f>
        <v>16</v>
      </c>
      <c r="BM17" s="2">
        <f>INDEX('2013'!$B$44:$B$140,'14 Year_History_Results'!CF17)</f>
        <v>16</v>
      </c>
      <c r="BN17" s="149">
        <f>INDEX('2014'!$B$52:$B$180,'14 Year_History_Results'!CG17)</f>
        <v>12</v>
      </c>
      <c r="BO17" s="308">
        <f t="shared" si="13"/>
        <v>26</v>
      </c>
      <c r="BQ17">
        <f t="shared" si="14"/>
        <v>118</v>
      </c>
      <c r="BR17" s="148"/>
      <c r="BS17" s="2"/>
      <c r="BT17" s="148">
        <f>IF(ISNA(MATCH($BQ17,'2001'!$A$44:$A$139,0)),97,MATCH($BQ17,'2001'!$A$44:$A$139,0))</f>
        <v>27</v>
      </c>
      <c r="BU17" s="2">
        <f>IF(ISNA(MATCH($BQ17,'2002'!$A$44:$A$139,0)),97,MATCH($BQ17,'2002'!$A$44:$A$139,0))</f>
        <v>26</v>
      </c>
      <c r="BV17" s="2">
        <f>IF(ISNA(MATCH($BQ17,'2003'!$A$44:$A$139,0)),97,MATCH($BQ17,'2003'!$A$44:$A$139,0))</f>
        <v>23</v>
      </c>
      <c r="BW17" s="2">
        <f>IF(ISNA(MATCH($BQ17,'2004'!$A$44:$A$139,0)),97,MATCH($BQ17,'2004'!$A$44:$A$139,0))</f>
        <v>97</v>
      </c>
      <c r="BX17" s="2">
        <f>IF(ISNA(MATCH($BQ17,'2005'!$A$44:$A$139,0)),97,MATCH($BQ17,'2005'!$A$44:$A$139,0))</f>
        <v>23</v>
      </c>
      <c r="BY17" s="2">
        <f>IF(ISNA(MATCH($BQ17,'2006'!$A$44:$A$139,0)),97,MATCH($BQ17,'2006'!$A$44:$A$139,0))</f>
        <v>22</v>
      </c>
      <c r="BZ17" s="2">
        <f>IF(ISNA(MATCH($BQ17,'2007'!$A$44:$A$139,0)),97,MATCH($BQ17,'2007'!$A$44:$A$139,0))</f>
        <v>21</v>
      </c>
      <c r="CA17" s="2">
        <f>IF(ISNA(MATCH($BQ17,'2008'!$A$44:$A$139,0)),97,MATCH($BQ17,'2008'!$A$44:$A$139,0))</f>
        <v>24</v>
      </c>
      <c r="CB17" s="2">
        <f>IF(ISNA(MATCH($BQ17,'2009'!$A$44:$A$139,0)),97,MATCH($BQ17,'2009'!$A$44:$A$139,0))</f>
        <v>18</v>
      </c>
      <c r="CC17" s="2">
        <f>IF(ISNA(MATCH($BQ17,'2010'!$A$44:$A$139,0)),97,MATCH($BQ17,'2010'!$A$44:$A$139,0))</f>
        <v>97</v>
      </c>
      <c r="CD17" s="2">
        <f>IF(ISNA(MATCH($BQ17,'2011'!$A$44:$A$139,0)),97,MATCH($BQ17,'2011'!$A$44:$A$139,0))</f>
        <v>15</v>
      </c>
      <c r="CE17" s="2">
        <f>IF(ISNA(MATCH($BQ17,'2012'!$A$44:$A$139,0)),97,MATCH($BQ17,'2012'!$A$44:$A$139,0))</f>
        <v>14</v>
      </c>
      <c r="CF17" s="2">
        <f>IF(ISNA(MATCH($BQ17,'2013'!$A$44:$A$139,0)),97,MATCH($BQ17,'2013'!$A$44:$A$139,0))</f>
        <v>11</v>
      </c>
      <c r="CG17" s="149">
        <f>IF(ISNA(MATCH($BQ17,'2014'!$A$52:$A$179,0)),129,MATCH($BQ17,'2014'!$A$52:$A$179,0))</f>
        <v>12</v>
      </c>
      <c r="CH17" s="317"/>
      <c r="CI17">
        <f t="shared" si="15"/>
        <v>118</v>
      </c>
      <c r="CJ17" s="281"/>
      <c r="CK17" s="282"/>
      <c r="CL17" s="281">
        <f t="shared" si="16"/>
        <v>19</v>
      </c>
      <c r="CM17" s="282">
        <f t="shared" si="2"/>
        <v>48.665399999999998</v>
      </c>
      <c r="CN17" s="282">
        <f t="shared" si="3"/>
        <v>33.44035564</v>
      </c>
      <c r="CO17" s="282">
        <f t="shared" si="4"/>
        <v>22.291341069624</v>
      </c>
      <c r="CP17" s="282">
        <f t="shared" si="5"/>
        <v>38.859407957011356</v>
      </c>
      <c r="CQ17" s="282">
        <f t="shared" si="6"/>
        <v>32.90368134414377</v>
      </c>
      <c r="CR17" s="282">
        <f t="shared" si="7"/>
        <v>28.933593984006237</v>
      </c>
      <c r="CS17" s="282">
        <f t="shared" si="8"/>
        <v>25.287133749738558</v>
      </c>
      <c r="CT17" s="282">
        <f t="shared" si="9"/>
        <v>47.856403357575722</v>
      </c>
      <c r="CU17" s="282">
        <f t="shared" si="17"/>
        <v>31.901078478159974</v>
      </c>
      <c r="CV17" s="282">
        <f t="shared" si="18"/>
        <v>36.265258913541437</v>
      </c>
      <c r="CW17" s="282">
        <f t="shared" si="19"/>
        <v>70.174421591766716</v>
      </c>
      <c r="CX17" s="282">
        <f t="shared" si="20"/>
        <v>72.778269433071699</v>
      </c>
      <c r="CY17" s="283">
        <f t="shared" si="21"/>
        <v>70.513994404085594</v>
      </c>
      <c r="DA17" s="282">
        <f t="shared" si="22"/>
        <v>118</v>
      </c>
      <c r="DB17" s="156"/>
      <c r="DC17" s="156"/>
      <c r="DD17" s="270">
        <f t="shared" si="23"/>
        <v>19</v>
      </c>
      <c r="DE17" s="156">
        <f t="shared" si="24"/>
        <v>55</v>
      </c>
      <c r="DF17" s="156">
        <f t="shared" si="25"/>
        <v>56</v>
      </c>
      <c r="DG17" s="156">
        <f t="shared" si="26"/>
        <v>56</v>
      </c>
      <c r="DH17" s="156">
        <f t="shared" si="27"/>
        <v>80</v>
      </c>
      <c r="DI17" s="156">
        <f t="shared" si="28"/>
        <v>87</v>
      </c>
      <c r="DJ17" s="156">
        <f t="shared" si="29"/>
        <v>94</v>
      </c>
      <c r="DK17" s="156">
        <f t="shared" si="30"/>
        <v>100</v>
      </c>
      <c r="DL17" s="156">
        <f t="shared" si="31"/>
        <v>131</v>
      </c>
      <c r="DM17" s="156">
        <f t="shared" si="32"/>
        <v>131</v>
      </c>
      <c r="DN17" s="156">
        <f t="shared" si="33"/>
        <v>146</v>
      </c>
      <c r="DO17" s="156">
        <f t="shared" si="34"/>
        <v>192</v>
      </c>
      <c r="DP17" s="156">
        <f t="shared" si="35"/>
        <v>218</v>
      </c>
      <c r="DQ17" s="267">
        <f t="shared" si="36"/>
        <v>240</v>
      </c>
      <c r="DR17" s="156">
        <f t="shared" si="37"/>
        <v>19</v>
      </c>
      <c r="DU17" s="282"/>
    </row>
    <row r="18" spans="2:125" ht="13.5" thickBot="1" x14ac:dyDescent="0.25">
      <c r="B18" s="133">
        <v>16</v>
      </c>
      <c r="C18" s="50">
        <f t="shared" si="0"/>
        <v>6</v>
      </c>
      <c r="D18" s="50">
        <f t="shared" si="10"/>
        <v>0</v>
      </c>
      <c r="E18" s="97"/>
      <c r="F18" s="2">
        <f t="shared" si="38"/>
        <v>13</v>
      </c>
      <c r="G18" s="164">
        <v>25</v>
      </c>
      <c r="H18" s="164">
        <f>14- COUNTIF(L18:AA18,"#N/A")</f>
        <v>11</v>
      </c>
      <c r="I18" s="133">
        <f>SUM(AF18:AU18)+SUM(BA18:BM18)</f>
        <v>342</v>
      </c>
      <c r="J18" s="405">
        <f>CY18</f>
        <v>67.066069294289747</v>
      </c>
      <c r="K18" s="466" t="str">
        <f>IF(ISNUMBER(MATCH(G18,'[4]OPR data'!$A$3:$A$2541,0)),"Y","N")</f>
        <v>Y</v>
      </c>
      <c r="L18" s="270"/>
      <c r="M18" s="236"/>
      <c r="N18" s="236" t="str">
        <f>(INDEX(Finish_table!R$4:R$83,MATCH('14 Year_History_Results'!$G18,Finish_table!S$4:S$83,0),1))</f>
        <v>QF</v>
      </c>
      <c r="O18" s="236" t="str">
        <f>(INDEX(Finish_table!Z$4:Z$99,MATCH('14 Year_History_Results'!$G18,Finish_table!AA$4:AA$99,0),1))</f>
        <v>W</v>
      </c>
      <c r="P18" s="236" t="str">
        <f>(INDEX(Finish_table!AI$4:AI$99,MATCH('14 Year_History_Results'!$G18,Finish_table!AJ$4:AJ$99,0),1))</f>
        <v>WF</v>
      </c>
      <c r="Q18" s="236" t="e">
        <f>(INDEX(Finish_table!AR$4:AR$99,MATCH('14 Year_History_Results'!$G18,Finish_table!AS$4:AS$99,0),1))</f>
        <v>#N/A</v>
      </c>
      <c r="R18" s="236" t="e">
        <f>(INDEX(Finish_table!BA$4:BA$99,MATCH('14 Year_History_Results'!$G18,Finish_table!BB$4:BB$99,0),1))</f>
        <v>#N/A</v>
      </c>
      <c r="S18" s="236" t="str">
        <f>(INDEX(Finish_table!BJ$4:BJ$99,MATCH('14 Year_History_Results'!$G18,Finish_table!BK$4:BK$99,0),1))</f>
        <v>WF</v>
      </c>
      <c r="T18" s="236" t="str">
        <f>(INDEX(Finish_table!BS$4:BS$99,MATCH('14 Year_History_Results'!$G18,Finish_table!BT$4:BT$99,0),1))</f>
        <v>QF</v>
      </c>
      <c r="U18" s="236" t="str">
        <f>(INDEX(Finish_table!CB$4:CB$99,MATCH('14 Year_History_Results'!$G18,Finish_table!CC$4:CC$99,0),1))</f>
        <v>QF</v>
      </c>
      <c r="V18" s="236" t="str">
        <f>(INDEX(Finish_table!CK$4:CK$99,MATCH('14 Year_History_Results'!$G18,Finish_table!CL$4:CL$99,0),1))</f>
        <v>SF</v>
      </c>
      <c r="W18" s="236" t="str">
        <f>(INDEX(Finish_table!CT$4:CT$99,MATCH('14 Year_History_Results'!$G18,Finish_table!CU$4:CU$99,0),1))</f>
        <v>SF</v>
      </c>
      <c r="X18" s="236" t="str">
        <f>(INDEX(Finish_table!DC$4:DC$99,MATCH('14 Year_History_Results'!$G18,Finish_table!DD$4:DD$99,0),1))</f>
        <v>W</v>
      </c>
      <c r="Y18" s="236" t="str">
        <f>(INDEX(Finish_table!DL$4:DL$99,MATCH('14 Year_History_Results'!$G18,Finish_table!DM$4:DM$99,0),1))</f>
        <v>WC</v>
      </c>
      <c r="Z18" s="236" t="e">
        <f>(INDEX(Finish_table!DU$4:DU$99,MATCH('14 Year_History_Results'!$G18,Finish_table!DV$4:DV$99,0),1))</f>
        <v>#N/A</v>
      </c>
      <c r="AA18" s="256" t="str">
        <f>(INDEX(Finish_table!ED$4:ED$140,MATCH('14 Year_History_Results'!$G18,Finish_table!EE$4:EE$140,0),1))</f>
        <v>SF</v>
      </c>
      <c r="AB18" s="2"/>
      <c r="AC18" s="98"/>
      <c r="AD18" s="98"/>
      <c r="AE18">
        <f t="shared" si="1"/>
        <v>25</v>
      </c>
      <c r="AF18" s="148"/>
      <c r="AG18" s="2"/>
      <c r="AH18" s="148">
        <f>INDEX('2001'!$C$44:$C$140,'14 Year_History_Results'!BT18)</f>
        <v>10</v>
      </c>
      <c r="AI18" s="2">
        <f>INDEX('2002'!$C$44:$C$140,'14 Year_History_Results'!BU18)</f>
        <v>30</v>
      </c>
      <c r="AJ18" s="2">
        <f>INDEX('2003'!$C$44:$C$140,'14 Year_History_Results'!BV18)</f>
        <v>40</v>
      </c>
      <c r="AK18" s="2">
        <f>INDEX('2004'!$C$44:$C$140,'14 Year_History_Results'!BW18)</f>
        <v>0</v>
      </c>
      <c r="AL18" s="2">
        <f>INDEX('2005'!$C$44:$C$140,'14 Year_History_Results'!BX18)</f>
        <v>0</v>
      </c>
      <c r="AM18" s="2">
        <f>INDEX('2006'!$C$44:$C$140,'14 Year_History_Results'!BY18)</f>
        <v>40</v>
      </c>
      <c r="AN18" s="2">
        <f>INDEX('2007'!$C$44:$C$140,'14 Year_History_Results'!BZ18)</f>
        <v>0</v>
      </c>
      <c r="AO18" s="2">
        <f>INDEX('2008'!$C$44:$C$140,'14 Year_History_Results'!CA18)</f>
        <v>0</v>
      </c>
      <c r="AP18" s="2">
        <f>INDEX('2009'!$C$44:$C$140,'14 Year_History_Results'!CB18)</f>
        <v>10</v>
      </c>
      <c r="AQ18" s="2">
        <f>INDEX('2010'!$C$44:$C$140,'14 Year_History_Results'!CC18)</f>
        <v>10</v>
      </c>
      <c r="AR18" s="2">
        <f>INDEX('2011'!$C$44:$C$140,'14 Year_History_Results'!CD18)</f>
        <v>30</v>
      </c>
      <c r="AS18" s="2">
        <f>INDEX('2012'!$C$44:$C$140,'14 Year_History_Results'!CE18)</f>
        <v>50</v>
      </c>
      <c r="AT18" s="2">
        <f>INDEX('2013'!$C$44:$C$140,'14 Year_History_Results'!CF18)</f>
        <v>0</v>
      </c>
      <c r="AU18" s="149">
        <f>INDEX('2014'!$C$52:$C$180,'14 Year_History_Results'!CG18)</f>
        <v>10</v>
      </c>
      <c r="AV18" s="2">
        <f t="shared" si="11"/>
        <v>17.80541959721722</v>
      </c>
      <c r="AW18" s="2"/>
      <c r="AX18">
        <f t="shared" si="12"/>
        <v>25</v>
      </c>
      <c r="AY18" s="148"/>
      <c r="AZ18" s="2"/>
      <c r="BA18" s="148">
        <f>INDEX('2001'!$B$44:$B$140,'14 Year_History_Results'!BT18)</f>
        <v>7</v>
      </c>
      <c r="BB18" s="2">
        <f>INDEX('2002'!$B$44:$B$140,'14 Year_History_Results'!BU18)</f>
        <v>14</v>
      </c>
      <c r="BC18" s="2">
        <f>INDEX('2003'!$B$44:$B$140,'14 Year_History_Results'!BV18)</f>
        <v>16</v>
      </c>
      <c r="BD18" s="2">
        <f>INDEX('2004'!$B$44:$B$140,'14 Year_History_Results'!BW18)</f>
        <v>0</v>
      </c>
      <c r="BE18" s="2">
        <f>INDEX('2005'!$B$44:$B$140,'14 Year_History_Results'!BX18)</f>
        <v>0</v>
      </c>
      <c r="BF18" s="2">
        <f>INDEX('2006'!$B$44:$B$140,'14 Year_History_Results'!BY18)</f>
        <v>14</v>
      </c>
      <c r="BG18" s="2">
        <f>INDEX('2007'!$B$44:$B$140,'14 Year_History_Results'!BZ18)</f>
        <v>16</v>
      </c>
      <c r="BH18" s="2">
        <f>INDEX('2008'!$B$44:$B$140,'14 Year_History_Results'!CA18)</f>
        <v>10</v>
      </c>
      <c r="BI18" s="2">
        <f>INDEX('2009'!$B$44:$B$140,'14 Year_History_Results'!CB18)</f>
        <v>2</v>
      </c>
      <c r="BJ18" s="2">
        <f>INDEX('2010'!$B$44:$B$140,'14 Year_History_Results'!CC18)</f>
        <v>13</v>
      </c>
      <c r="BK18" s="2">
        <f>INDEX('2011'!$B$44:$B$140,'14 Year_History_Results'!CD18)</f>
        <v>7</v>
      </c>
      <c r="BL18" s="2">
        <f>INDEX('2012'!$B$44:$B$140,'14 Year_History_Results'!CE18)</f>
        <v>13</v>
      </c>
      <c r="BM18" s="2">
        <f>INDEX('2013'!$B$44:$B$140,'14 Year_History_Results'!CF18)</f>
        <v>0</v>
      </c>
      <c r="BN18" s="149">
        <f>INDEX('2014'!$B$52:$B$180,'14 Year_History_Results'!CG18)</f>
        <v>7</v>
      </c>
      <c r="BO18" s="308">
        <f t="shared" si="13"/>
        <v>0</v>
      </c>
      <c r="BQ18">
        <f t="shared" si="14"/>
        <v>25</v>
      </c>
      <c r="BR18" s="148"/>
      <c r="BS18" s="2"/>
      <c r="BT18" s="148">
        <f>IF(ISNA(MATCH($BQ18,'2001'!$A$44:$A$139,0)),97,MATCH($BQ18,'2001'!$A$44:$A$139,0))</f>
        <v>3</v>
      </c>
      <c r="BU18" s="2">
        <f>IF(ISNA(MATCH($BQ18,'2002'!$A$44:$A$139,0)),97,MATCH($BQ18,'2002'!$A$44:$A$139,0))</f>
        <v>3</v>
      </c>
      <c r="BV18" s="2">
        <f>IF(ISNA(MATCH($BQ18,'2003'!$A$44:$A$139,0)),97,MATCH($BQ18,'2003'!$A$44:$A$139,0))</f>
        <v>3</v>
      </c>
      <c r="BW18" s="2">
        <f>IF(ISNA(MATCH($BQ18,'2004'!$A$44:$A$139,0)),97,MATCH($BQ18,'2004'!$A$44:$A$139,0))</f>
        <v>97</v>
      </c>
      <c r="BX18" s="2">
        <f>IF(ISNA(MATCH($BQ18,'2005'!$A$44:$A$139,0)),97,MATCH($BQ18,'2005'!$A$44:$A$139,0))</f>
        <v>97</v>
      </c>
      <c r="BY18" s="2">
        <f>IF(ISNA(MATCH($BQ18,'2006'!$A$44:$A$139,0)),97,MATCH($BQ18,'2006'!$A$44:$A$139,0))</f>
        <v>4</v>
      </c>
      <c r="BZ18" s="2">
        <f>IF(ISNA(MATCH($BQ18,'2007'!$A$44:$A$139,0)),97,MATCH($BQ18,'2007'!$A$44:$A$139,0))</f>
        <v>1</v>
      </c>
      <c r="CA18" s="2">
        <f>IF(ISNA(MATCH($BQ18,'2008'!$A$44:$A$139,0)),97,MATCH($BQ18,'2008'!$A$44:$A$139,0))</f>
        <v>5</v>
      </c>
      <c r="CB18" s="2">
        <f>IF(ISNA(MATCH($BQ18,'2009'!$A$44:$A$139,0)),97,MATCH($BQ18,'2009'!$A$44:$A$139,0))</f>
        <v>1</v>
      </c>
      <c r="CC18" s="2">
        <f>IF(ISNA(MATCH($BQ18,'2010'!$A$44:$A$139,0)),97,MATCH($BQ18,'2010'!$A$44:$A$139,0))</f>
        <v>3</v>
      </c>
      <c r="CD18" s="2">
        <f>IF(ISNA(MATCH($BQ18,'2011'!$A$44:$A$139,0)),97,MATCH($BQ18,'2011'!$A$44:$A$139,0))</f>
        <v>3</v>
      </c>
      <c r="CE18" s="2">
        <f>IF(ISNA(MATCH($BQ18,'2012'!$A$44:$A$139,0)),97,MATCH($BQ18,'2012'!$A$44:$A$139,0))</f>
        <v>3</v>
      </c>
      <c r="CF18" s="2">
        <f>IF(ISNA(MATCH($BQ18,'2013'!$A$44:$A$139,0)),97,MATCH($BQ18,'2013'!$A$44:$A$139,0))</f>
        <v>97</v>
      </c>
      <c r="CG18" s="149">
        <f>IF(ISNA(MATCH($BQ18,'2014'!$A$52:$A$179,0)),129,MATCH($BQ18,'2014'!$A$52:$A$179,0))</f>
        <v>4</v>
      </c>
      <c r="CH18" s="317"/>
      <c r="CI18">
        <f t="shared" si="15"/>
        <v>25</v>
      </c>
      <c r="CJ18" s="281"/>
      <c r="CK18" s="282"/>
      <c r="CL18" s="281">
        <f t="shared" si="16"/>
        <v>17</v>
      </c>
      <c r="CM18" s="282">
        <f t="shared" si="2"/>
        <v>55.3322</v>
      </c>
      <c r="CN18" s="282">
        <f t="shared" si="3"/>
        <v>92.884444519999988</v>
      </c>
      <c r="CO18" s="282">
        <f t="shared" si="4"/>
        <v>61.916770717031987</v>
      </c>
      <c r="CP18" s="282">
        <f t="shared" si="5"/>
        <v>41.273719359973519</v>
      </c>
      <c r="CQ18" s="282">
        <f t="shared" si="6"/>
        <v>81.51306132535835</v>
      </c>
      <c r="CR18" s="282">
        <f t="shared" si="7"/>
        <v>70.336606679483879</v>
      </c>
      <c r="CS18" s="282">
        <f t="shared" si="8"/>
        <v>56.886382012543955</v>
      </c>
      <c r="CT18" s="282">
        <f t="shared" si="9"/>
        <v>49.920462249561801</v>
      </c>
      <c r="CU18" s="282">
        <f t="shared" si="17"/>
        <v>56.276980135557892</v>
      </c>
      <c r="CV18" s="282">
        <f t="shared" si="18"/>
        <v>74.514234958362891</v>
      </c>
      <c r="CW18" s="282">
        <f t="shared" si="19"/>
        <v>112.67118902324469</v>
      </c>
      <c r="CX18" s="282">
        <f t="shared" si="20"/>
        <v>75.106614602894908</v>
      </c>
      <c r="CY18" s="283">
        <f t="shared" si="21"/>
        <v>67.066069294289747</v>
      </c>
      <c r="DA18" s="282">
        <f t="shared" si="22"/>
        <v>25</v>
      </c>
      <c r="DB18" s="156"/>
      <c r="DC18" s="156"/>
      <c r="DD18" s="270">
        <f t="shared" si="23"/>
        <v>17</v>
      </c>
      <c r="DE18" s="156">
        <f t="shared" si="24"/>
        <v>61</v>
      </c>
      <c r="DF18" s="156">
        <f t="shared" si="25"/>
        <v>117</v>
      </c>
      <c r="DG18" s="156">
        <f t="shared" si="26"/>
        <v>117</v>
      </c>
      <c r="DH18" s="156">
        <f t="shared" si="27"/>
        <v>117</v>
      </c>
      <c r="DI18" s="156">
        <f t="shared" si="28"/>
        <v>171</v>
      </c>
      <c r="DJ18" s="156">
        <f t="shared" si="29"/>
        <v>187</v>
      </c>
      <c r="DK18" s="156">
        <f t="shared" si="30"/>
        <v>197</v>
      </c>
      <c r="DL18" s="156">
        <f t="shared" si="31"/>
        <v>209</v>
      </c>
      <c r="DM18" s="156">
        <f t="shared" si="32"/>
        <v>232</v>
      </c>
      <c r="DN18" s="156">
        <f t="shared" si="33"/>
        <v>269</v>
      </c>
      <c r="DO18" s="156">
        <f t="shared" si="34"/>
        <v>332</v>
      </c>
      <c r="DP18" s="156">
        <f t="shared" si="35"/>
        <v>332</v>
      </c>
      <c r="DQ18" s="267">
        <f t="shared" si="36"/>
        <v>349</v>
      </c>
      <c r="DR18" s="156">
        <f t="shared" si="37"/>
        <v>11</v>
      </c>
      <c r="DU18" s="282"/>
    </row>
    <row r="19" spans="2:125" ht="13.5" thickBot="1" x14ac:dyDescent="0.25">
      <c r="B19" s="133">
        <v>16</v>
      </c>
      <c r="C19" s="50">
        <f t="shared" si="0"/>
        <v>7</v>
      </c>
      <c r="D19" s="50">
        <f t="shared" si="10"/>
        <v>0</v>
      </c>
      <c r="E19" s="97"/>
      <c r="F19" s="2">
        <f t="shared" si="38"/>
        <v>14</v>
      </c>
      <c r="G19" s="164">
        <v>1986</v>
      </c>
      <c r="H19" s="164">
        <f>14- COUNTIF(L19:AA19,"#N/A")</f>
        <v>5</v>
      </c>
      <c r="I19" s="133">
        <f>SUM(AF19:AU19)+SUM(BA19:BM19)</f>
        <v>107</v>
      </c>
      <c r="J19" s="405">
        <f>CY19</f>
        <v>63.782637617747056</v>
      </c>
      <c r="K19" s="466" t="str">
        <f>IF(ISNUMBER(MATCH(G19,'[4]OPR data'!$A$3:$A$2541,0)),"Y","N")</f>
        <v>Y</v>
      </c>
      <c r="L19" s="148"/>
      <c r="M19" s="236"/>
      <c r="N19" s="236" t="e">
        <f>(INDEX(Finish_table!R$4:R$83,MATCH('14 Year_History_Results'!$G19,Finish_table!S$4:S$83,0),1))</f>
        <v>#N/A</v>
      </c>
      <c r="O19" s="236" t="e">
        <f>(INDEX(Finish_table!Z$4:Z$99,MATCH('14 Year_History_Results'!$G19,Finish_table!AA$4:AA$99,0),1))</f>
        <v>#N/A</v>
      </c>
      <c r="P19" s="236" t="e">
        <f>(INDEX(Finish_table!AI$4:AI$99,MATCH('14 Year_History_Results'!$G19,Finish_table!AJ$4:AJ$99,0),1))</f>
        <v>#N/A</v>
      </c>
      <c r="Q19" s="236" t="e">
        <f>(INDEX(Finish_table!AR$4:AR$99,MATCH('14 Year_History_Results'!$G19,Finish_table!AS$4:AS$99,0),1))</f>
        <v>#N/A</v>
      </c>
      <c r="R19" s="236" t="e">
        <f>(INDEX(Finish_table!BA$4:BA$99,MATCH('14 Year_History_Results'!$G19,Finish_table!BB$4:BB$99,0),1))</f>
        <v>#N/A</v>
      </c>
      <c r="S19" s="236" t="e">
        <f>(INDEX(Finish_table!BJ$4:BJ$99,MATCH('14 Year_History_Results'!$G19,Finish_table!BK$4:BK$99,0),1))</f>
        <v>#N/A</v>
      </c>
      <c r="T19" s="236" t="e">
        <f>(INDEX(Finish_table!BS$4:BS$99,MATCH('14 Year_History_Results'!$G19,Finish_table!BT$4:BT$99,0),1))</f>
        <v>#N/A</v>
      </c>
      <c r="U19" s="236" t="e">
        <f>(INDEX(Finish_table!CB$4:CB$99,MATCH('14 Year_History_Results'!$G19,Finish_table!CC$4:CC$99,0),1))</f>
        <v>#N/A</v>
      </c>
      <c r="V19" s="236" t="e">
        <f>(INDEX(Finish_table!CK$4:CK$99,MATCH('14 Year_History_Results'!$G19,Finish_table!CL$4:CL$99,0),1))</f>
        <v>#N/A</v>
      </c>
      <c r="W19" s="236" t="str">
        <f>(INDEX(Finish_table!CT$4:CT$99,MATCH('14 Year_History_Results'!$G19,Finish_table!CU$4:CU$99,0),1))</f>
        <v>F</v>
      </c>
      <c r="X19" s="236" t="str">
        <f>(INDEX(Finish_table!DC$4:DC$99,MATCH('14 Year_History_Results'!$G19,Finish_table!DD$4:DD$99,0),1))</f>
        <v>QF</v>
      </c>
      <c r="Y19" s="236" t="str">
        <f>(INDEX(Finish_table!DL$4:DL$99,MATCH('14 Year_History_Results'!$G19,Finish_table!DM$4:DM$99,0),1))</f>
        <v>QF</v>
      </c>
      <c r="Z19" s="236" t="str">
        <f>(INDEX(Finish_table!DU$4:DU$99,MATCH('14 Year_History_Results'!$G19,Finish_table!DV$4:DV$99,0),1))</f>
        <v>F</v>
      </c>
      <c r="AA19" s="256" t="str">
        <f>(INDEX(Finish_table!ED$4:ED$140,MATCH('14 Year_History_Results'!$G19,Finish_table!EE$4:EE$140,0),1))</f>
        <v>SF</v>
      </c>
      <c r="AB19" s="2"/>
      <c r="AC19" s="98"/>
      <c r="AD19" s="98"/>
      <c r="AE19">
        <f t="shared" si="1"/>
        <v>1986</v>
      </c>
      <c r="AF19" s="148"/>
      <c r="AG19" s="2"/>
      <c r="AH19" s="148">
        <f>INDEX('2001'!$C$44:$C$140,'14 Year_History_Results'!BT19)</f>
        <v>0</v>
      </c>
      <c r="AI19" s="2">
        <f>INDEX('2002'!$C$44:$C$140,'14 Year_History_Results'!BU19)</f>
        <v>0</v>
      </c>
      <c r="AJ19" s="2">
        <f>INDEX('2003'!$C$44:$C$140,'14 Year_History_Results'!BV19)</f>
        <v>0</v>
      </c>
      <c r="AK19" s="2">
        <f>INDEX('2004'!$C$44:$C$140,'14 Year_History_Results'!BW19)</f>
        <v>0</v>
      </c>
      <c r="AL19" s="2">
        <f>INDEX('2005'!$C$44:$C$140,'14 Year_History_Results'!BX19)</f>
        <v>0</v>
      </c>
      <c r="AM19" s="2">
        <f>INDEX('2006'!$C$44:$C$140,'14 Year_History_Results'!BY19)</f>
        <v>0</v>
      </c>
      <c r="AN19" s="2">
        <f>INDEX('2007'!$C$44:$C$140,'14 Year_History_Results'!BZ19)</f>
        <v>0</v>
      </c>
      <c r="AO19" s="2">
        <f>INDEX('2008'!$C$44:$C$140,'14 Year_History_Results'!CA19)</f>
        <v>0</v>
      </c>
      <c r="AP19" s="2">
        <f>INDEX('2009'!$C$44:$C$140,'14 Year_History_Results'!CB19)</f>
        <v>0</v>
      </c>
      <c r="AQ19" s="2">
        <f>INDEX('2010'!$C$44:$C$140,'14 Year_History_Results'!CC19)</f>
        <v>20</v>
      </c>
      <c r="AR19" s="2">
        <f>INDEX('2011'!$C$44:$C$140,'14 Year_History_Results'!CD19)</f>
        <v>0</v>
      </c>
      <c r="AS19" s="2">
        <f>INDEX('2012'!$C$44:$C$140,'14 Year_History_Results'!CE19)</f>
        <v>0</v>
      </c>
      <c r="AT19" s="2">
        <f>INDEX('2013'!$C$44:$C$140,'14 Year_History_Results'!CF19)</f>
        <v>20</v>
      </c>
      <c r="AU19" s="149">
        <f>INDEX('2014'!$C$52:$C$180,'14 Year_History_Results'!CG19)</f>
        <v>10</v>
      </c>
      <c r="AV19" s="2">
        <f t="shared" si="11"/>
        <v>7.4494634366849199</v>
      </c>
      <c r="AW19" s="2"/>
      <c r="AX19">
        <f t="shared" si="12"/>
        <v>1986</v>
      </c>
      <c r="AY19" s="148"/>
      <c r="AZ19" s="2"/>
      <c r="BA19" s="148">
        <f>INDEX('2001'!$B$44:$B$140,'14 Year_History_Results'!BT19)</f>
        <v>0</v>
      </c>
      <c r="BB19" s="2">
        <f>INDEX('2002'!$B$44:$B$140,'14 Year_History_Results'!BU19)</f>
        <v>0</v>
      </c>
      <c r="BC19" s="2">
        <f>INDEX('2003'!$B$44:$B$140,'14 Year_History_Results'!BV19)</f>
        <v>0</v>
      </c>
      <c r="BD19" s="2">
        <f>INDEX('2004'!$B$44:$B$140,'14 Year_History_Results'!BW19)</f>
        <v>0</v>
      </c>
      <c r="BE19" s="2">
        <f>INDEX('2005'!$B$44:$B$140,'14 Year_History_Results'!BX19)</f>
        <v>0</v>
      </c>
      <c r="BF19" s="2">
        <f>INDEX('2006'!$B$44:$B$140,'14 Year_History_Results'!BY19)</f>
        <v>0</v>
      </c>
      <c r="BG19" s="2">
        <f>INDEX('2007'!$B$44:$B$140,'14 Year_History_Results'!BZ19)</f>
        <v>0</v>
      </c>
      <c r="BH19" s="2">
        <f>INDEX('2008'!$B$44:$B$140,'14 Year_History_Results'!CA19)</f>
        <v>0</v>
      </c>
      <c r="BI19" s="2">
        <f>INDEX('2009'!$B$44:$B$140,'14 Year_History_Results'!CB19)</f>
        <v>0</v>
      </c>
      <c r="BJ19" s="2">
        <f>INDEX('2010'!$B$44:$B$140,'14 Year_History_Results'!CC19)</f>
        <v>14</v>
      </c>
      <c r="BK19" s="2">
        <f>INDEX('2011'!$B$44:$B$140,'14 Year_History_Results'!CD19)</f>
        <v>13</v>
      </c>
      <c r="BL19" s="2">
        <f>INDEX('2012'!$B$44:$B$140,'14 Year_History_Results'!CE19)</f>
        <v>14</v>
      </c>
      <c r="BM19" s="2">
        <f>INDEX('2013'!$B$44:$B$140,'14 Year_History_Results'!CF19)</f>
        <v>16</v>
      </c>
      <c r="BN19" s="149">
        <f>INDEX('2014'!$B$52:$B$180,'14 Year_History_Results'!CG19)</f>
        <v>13</v>
      </c>
      <c r="BO19" s="308">
        <f t="shared" si="13"/>
        <v>36</v>
      </c>
      <c r="BQ19">
        <f t="shared" si="14"/>
        <v>1986</v>
      </c>
      <c r="BR19" s="148"/>
      <c r="BS19" s="2"/>
      <c r="BT19" s="148">
        <f>IF(ISNA(MATCH($BQ19,'2001'!$A$44:$A$139,0)),97,MATCH($BQ19,'2001'!$A$44:$A$139,0))</f>
        <v>97</v>
      </c>
      <c r="BU19" s="2">
        <f>IF(ISNA(MATCH($BQ19,'2002'!$A$44:$A$139,0)),97,MATCH($BQ19,'2002'!$A$44:$A$139,0))</f>
        <v>97</v>
      </c>
      <c r="BV19" s="2">
        <f>IF(ISNA(MATCH($BQ19,'2003'!$A$44:$A$139,0)),97,MATCH($BQ19,'2003'!$A$44:$A$139,0))</f>
        <v>97</v>
      </c>
      <c r="BW19" s="2">
        <f>IF(ISNA(MATCH($BQ19,'2004'!$A$44:$A$139,0)),97,MATCH($BQ19,'2004'!$A$44:$A$139,0))</f>
        <v>97</v>
      </c>
      <c r="BX19" s="2">
        <f>IF(ISNA(MATCH($BQ19,'2005'!$A$44:$A$139,0)),97,MATCH($BQ19,'2005'!$A$44:$A$139,0))</f>
        <v>97</v>
      </c>
      <c r="BY19" s="2">
        <f>IF(ISNA(MATCH($BQ19,'2006'!$A$44:$A$139,0)),97,MATCH($BQ19,'2006'!$A$44:$A$139,0))</f>
        <v>97</v>
      </c>
      <c r="BZ19" s="2">
        <f>IF(ISNA(MATCH($BQ19,'2007'!$A$44:$A$139,0)),97,MATCH($BQ19,'2007'!$A$44:$A$139,0))</f>
        <v>97</v>
      </c>
      <c r="CA19" s="2">
        <f>IF(ISNA(MATCH($BQ19,'2008'!$A$44:$A$139,0)),97,MATCH($BQ19,'2008'!$A$44:$A$139,0))</f>
        <v>97</v>
      </c>
      <c r="CB19" s="2">
        <f>IF(ISNA(MATCH($BQ19,'2009'!$A$44:$A$139,0)),97,MATCH($BQ19,'2009'!$A$44:$A$139,0))</f>
        <v>97</v>
      </c>
      <c r="CC19" s="2">
        <f>IF(ISNA(MATCH($BQ19,'2010'!$A$44:$A$139,0)),97,MATCH($BQ19,'2010'!$A$44:$A$139,0))</f>
        <v>77</v>
      </c>
      <c r="CD19" s="2">
        <f>IF(ISNA(MATCH($BQ19,'2011'!$A$44:$A$139,0)),97,MATCH($BQ19,'2011'!$A$44:$A$139,0))</f>
        <v>75</v>
      </c>
      <c r="CE19" s="2">
        <f>IF(ISNA(MATCH($BQ19,'2012'!$A$44:$A$139,0)),97,MATCH($BQ19,'2012'!$A$44:$A$139,0))</f>
        <v>69</v>
      </c>
      <c r="CF19" s="2">
        <f>IF(ISNA(MATCH($BQ19,'2013'!$A$44:$A$139,0)),97,MATCH($BQ19,'2013'!$A$44:$A$139,0))</f>
        <v>62</v>
      </c>
      <c r="CG19" s="149">
        <f>IF(ISNA(MATCH($BQ19,'2014'!$A$52:$A$179,0)),129,MATCH($BQ19,'2014'!$A$52:$A$179,0))</f>
        <v>84</v>
      </c>
      <c r="CH19" s="317"/>
      <c r="CI19">
        <f t="shared" si="15"/>
        <v>1986</v>
      </c>
      <c r="CJ19" s="281"/>
      <c r="CK19" s="282"/>
      <c r="CL19" s="281">
        <f t="shared" si="16"/>
        <v>0</v>
      </c>
      <c r="CM19" s="282">
        <f t="shared" si="2"/>
        <v>0</v>
      </c>
      <c r="CN19" s="282">
        <f t="shared" si="3"/>
        <v>0</v>
      </c>
      <c r="CO19" s="282">
        <f t="shared" si="4"/>
        <v>0</v>
      </c>
      <c r="CP19" s="282">
        <f t="shared" si="5"/>
        <v>0</v>
      </c>
      <c r="CQ19" s="282">
        <f t="shared" si="6"/>
        <v>0</v>
      </c>
      <c r="CR19" s="282">
        <f t="shared" si="7"/>
        <v>0</v>
      </c>
      <c r="CS19" s="282">
        <f t="shared" si="8"/>
        <v>0</v>
      </c>
      <c r="CT19" s="282">
        <f t="shared" si="9"/>
        <v>0</v>
      </c>
      <c r="CU19" s="282">
        <f t="shared" si="17"/>
        <v>34</v>
      </c>
      <c r="CV19" s="282">
        <f t="shared" si="18"/>
        <v>35.664400000000001</v>
      </c>
      <c r="CW19" s="282">
        <f t="shared" si="19"/>
        <v>37.77388904</v>
      </c>
      <c r="CX19" s="282">
        <f t="shared" si="20"/>
        <v>61.180074434063997</v>
      </c>
      <c r="CY19" s="283">
        <f t="shared" si="21"/>
        <v>63.782637617747056</v>
      </c>
      <c r="DA19" s="282">
        <f t="shared" si="22"/>
        <v>1986</v>
      </c>
      <c r="DB19" s="156"/>
      <c r="DC19" s="156"/>
      <c r="DD19" s="270">
        <f t="shared" si="23"/>
        <v>0</v>
      </c>
      <c r="DE19" s="156">
        <f t="shared" si="24"/>
        <v>0</v>
      </c>
      <c r="DF19" s="156">
        <f t="shared" si="25"/>
        <v>0</v>
      </c>
      <c r="DG19" s="156">
        <f t="shared" si="26"/>
        <v>0</v>
      </c>
      <c r="DH19" s="156">
        <f t="shared" si="27"/>
        <v>0</v>
      </c>
      <c r="DI19" s="156">
        <f t="shared" si="28"/>
        <v>0</v>
      </c>
      <c r="DJ19" s="156">
        <f t="shared" si="29"/>
        <v>0</v>
      </c>
      <c r="DK19" s="156">
        <f t="shared" si="30"/>
        <v>0</v>
      </c>
      <c r="DL19" s="156">
        <f t="shared" si="31"/>
        <v>0</v>
      </c>
      <c r="DM19" s="156">
        <f t="shared" si="32"/>
        <v>34</v>
      </c>
      <c r="DN19" s="156">
        <f t="shared" si="33"/>
        <v>47</v>
      </c>
      <c r="DO19" s="156">
        <f t="shared" si="34"/>
        <v>61</v>
      </c>
      <c r="DP19" s="156">
        <f t="shared" si="35"/>
        <v>97</v>
      </c>
      <c r="DQ19" s="267">
        <f t="shared" si="36"/>
        <v>120</v>
      </c>
      <c r="DR19" s="156">
        <f t="shared" si="37"/>
        <v>49</v>
      </c>
    </row>
    <row r="20" spans="2:125" ht="13.5" thickBot="1" x14ac:dyDescent="0.25">
      <c r="B20" s="133">
        <v>16</v>
      </c>
      <c r="C20" s="50">
        <f t="shared" si="0"/>
        <v>8</v>
      </c>
      <c r="D20" s="50">
        <f t="shared" si="10"/>
        <v>8</v>
      </c>
      <c r="E20" s="97"/>
      <c r="F20" s="2">
        <f t="shared" si="38"/>
        <v>15</v>
      </c>
      <c r="G20" s="196">
        <v>1640</v>
      </c>
      <c r="H20" s="164">
        <f>14- COUNTIF(L20:AA20,"#N/A")</f>
        <v>2</v>
      </c>
      <c r="I20" s="133">
        <f>SUM(AF20:AU20)+SUM(BA20:BM20)</f>
        <v>73</v>
      </c>
      <c r="J20" s="405">
        <f>CY20</f>
        <v>62.997799999999998</v>
      </c>
      <c r="K20" s="466" t="str">
        <f>IF(ISNUMBER(MATCH(G20,'[4]OPR data'!$A$3:$A$2541,0)),"Y","N")</f>
        <v>Y</v>
      </c>
      <c r="L20" s="148"/>
      <c r="M20" s="236"/>
      <c r="N20" s="236" t="e">
        <f>(INDEX(Finish_table!R$4:R$83,MATCH('14 Year_History_Results'!$G20,Finish_table!S$4:S$83,0),1))</f>
        <v>#N/A</v>
      </c>
      <c r="O20" s="236" t="e">
        <f>(INDEX(Finish_table!Z$4:Z$99,MATCH('14 Year_History_Results'!$G20,Finish_table!AA$4:AA$99,0),1))</f>
        <v>#N/A</v>
      </c>
      <c r="P20" s="236" t="e">
        <f>(INDEX(Finish_table!AI$4:AI$99,MATCH('14 Year_History_Results'!$G20,Finish_table!AJ$4:AJ$99,0),1))</f>
        <v>#N/A</v>
      </c>
      <c r="Q20" s="236" t="e">
        <f>(INDEX(Finish_table!AR$4:AR$99,MATCH('14 Year_History_Results'!$G20,Finish_table!AS$4:AS$99,0),1))</f>
        <v>#N/A</v>
      </c>
      <c r="R20" s="236" t="e">
        <f>(INDEX(Finish_table!BA$4:BA$99,MATCH('14 Year_History_Results'!$G20,Finish_table!BB$4:BB$99,0),1))</f>
        <v>#N/A</v>
      </c>
      <c r="S20" s="236" t="e">
        <f>(INDEX(Finish_table!BJ$4:BJ$99,MATCH('14 Year_History_Results'!$G20,Finish_table!BK$4:BK$99,0),1))</f>
        <v>#N/A</v>
      </c>
      <c r="T20" s="236" t="e">
        <f>(INDEX(Finish_table!BS$4:BS$99,MATCH('14 Year_History_Results'!$G20,Finish_table!BT$4:BT$99,0),1))</f>
        <v>#N/A</v>
      </c>
      <c r="U20" s="236" t="e">
        <f>(INDEX(Finish_table!CB$4:CB$99,MATCH('14 Year_History_Results'!$G20,Finish_table!CC$4:CC$99,0),1))</f>
        <v>#N/A</v>
      </c>
      <c r="V20" s="236" t="e">
        <f>(INDEX(Finish_table!CK$4:CK$99,MATCH('14 Year_History_Results'!$G20,Finish_table!CL$4:CL$99,0),1))</f>
        <v>#N/A</v>
      </c>
      <c r="W20" s="236" t="e">
        <f>(INDEX(Finish_table!CT$4:CT$99,MATCH('14 Year_History_Results'!$G20,Finish_table!CU$4:CU$99,0),1))</f>
        <v>#N/A</v>
      </c>
      <c r="X20" s="236" t="e">
        <f>(INDEX(Finish_table!DC$4:DC$99,MATCH('14 Year_History_Results'!$G20,Finish_table!DD$4:DD$99,0),1))</f>
        <v>#N/A</v>
      </c>
      <c r="Y20" s="236" t="e">
        <f>(INDEX(Finish_table!DL$4:DL$99,MATCH('14 Year_History_Results'!$G20,Finish_table!DM$4:DM$99,0),1))</f>
        <v>#N/A</v>
      </c>
      <c r="Z20" s="236" t="str">
        <f>(INDEX(Finish_table!DU$4:DU$99,MATCH('14 Year_History_Results'!$G20,Finish_table!DV$4:DV$99,0),1))</f>
        <v>W</v>
      </c>
      <c r="AA20" s="256" t="str">
        <f>(INDEX(Finish_table!ED$4:ED$140,MATCH('14 Year_History_Results'!$G20,Finish_table!EE$4:EE$140,0),1))</f>
        <v>WF</v>
      </c>
      <c r="AB20" s="2"/>
      <c r="AC20" s="98"/>
      <c r="AD20" s="98"/>
      <c r="AE20">
        <f t="shared" si="1"/>
        <v>1640</v>
      </c>
      <c r="AF20" s="148"/>
      <c r="AG20" s="2"/>
      <c r="AH20" s="148">
        <f>INDEX('2001'!$C$44:$C$140,'14 Year_History_Results'!BT20)</f>
        <v>0</v>
      </c>
      <c r="AI20" s="2">
        <f>INDEX('2002'!$C$44:$C$140,'14 Year_History_Results'!BU20)</f>
        <v>0</v>
      </c>
      <c r="AJ20" s="2">
        <f>INDEX('2003'!$C$44:$C$140,'14 Year_History_Results'!BV20)</f>
        <v>0</v>
      </c>
      <c r="AK20" s="2">
        <f>INDEX('2004'!$C$44:$C$140,'14 Year_History_Results'!BW20)</f>
        <v>0</v>
      </c>
      <c r="AL20" s="2">
        <f>INDEX('2005'!$C$44:$C$140,'14 Year_History_Results'!BX20)</f>
        <v>0</v>
      </c>
      <c r="AM20" s="2">
        <f>INDEX('2006'!$C$44:$C$140,'14 Year_History_Results'!BY20)</f>
        <v>0</v>
      </c>
      <c r="AN20" s="2">
        <f>INDEX('2007'!$C$44:$C$140,'14 Year_History_Results'!BZ20)</f>
        <v>0</v>
      </c>
      <c r="AO20" s="2">
        <f>INDEX('2008'!$C$44:$C$140,'14 Year_History_Results'!CA20)</f>
        <v>0</v>
      </c>
      <c r="AP20" s="2">
        <f>INDEX('2009'!$C$44:$C$140,'14 Year_History_Results'!CB20)</f>
        <v>0</v>
      </c>
      <c r="AQ20" s="2">
        <f>INDEX('2010'!$C$44:$C$140,'14 Year_History_Results'!CC20)</f>
        <v>0</v>
      </c>
      <c r="AR20" s="2">
        <f>INDEX('2011'!$C$44:$C$140,'14 Year_History_Results'!CD20)</f>
        <v>0</v>
      </c>
      <c r="AS20" s="2">
        <f>INDEX('2012'!$C$44:$C$140,'14 Year_History_Results'!CE20)</f>
        <v>0</v>
      </c>
      <c r="AT20" s="2">
        <f>INDEX('2013'!$C$44:$C$140,'14 Year_History_Results'!CF20)</f>
        <v>30</v>
      </c>
      <c r="AU20" s="149">
        <f>INDEX('2014'!$C$52:$C$180,'14 Year_History_Results'!CG20)</f>
        <v>40</v>
      </c>
      <c r="AV20" s="2">
        <f t="shared" si="11"/>
        <v>12.860194997923452</v>
      </c>
      <c r="AW20" s="2"/>
      <c r="AX20">
        <f t="shared" si="12"/>
        <v>1640</v>
      </c>
      <c r="AY20" s="148"/>
      <c r="AZ20" s="2"/>
      <c r="BA20" s="148">
        <f>INDEX('2001'!$B$44:$B$140,'14 Year_History_Results'!BT20)</f>
        <v>0</v>
      </c>
      <c r="BB20" s="2">
        <f>INDEX('2002'!$B$44:$B$140,'14 Year_History_Results'!BU20)</f>
        <v>0</v>
      </c>
      <c r="BC20" s="2">
        <f>INDEX('2003'!$B$44:$B$140,'14 Year_History_Results'!BV20)</f>
        <v>0</v>
      </c>
      <c r="BD20" s="2">
        <f>INDEX('2004'!$B$44:$B$140,'14 Year_History_Results'!BW20)</f>
        <v>0</v>
      </c>
      <c r="BE20" s="2">
        <f>INDEX('2005'!$B$44:$B$140,'14 Year_History_Results'!BX20)</f>
        <v>0</v>
      </c>
      <c r="BF20" s="2">
        <f>INDEX('2006'!$B$44:$B$140,'14 Year_History_Results'!BY20)</f>
        <v>0</v>
      </c>
      <c r="BG20" s="2">
        <f>INDEX('2007'!$B$44:$B$140,'14 Year_History_Results'!BZ20)</f>
        <v>0</v>
      </c>
      <c r="BH20" s="2">
        <f>INDEX('2008'!$B$44:$B$140,'14 Year_History_Results'!CA20)</f>
        <v>0</v>
      </c>
      <c r="BI20" s="2">
        <f>INDEX('2009'!$B$44:$B$140,'14 Year_History_Results'!CB20)</f>
        <v>0</v>
      </c>
      <c r="BJ20" s="2">
        <f>INDEX('2010'!$B$44:$B$140,'14 Year_History_Results'!CC20)</f>
        <v>0</v>
      </c>
      <c r="BK20" s="2">
        <f>INDEX('2011'!$B$44:$B$140,'14 Year_History_Results'!CD20)</f>
        <v>0</v>
      </c>
      <c r="BL20" s="2">
        <f>INDEX('2012'!$B$44:$B$140,'14 Year_History_Results'!CE20)</f>
        <v>0</v>
      </c>
      <c r="BM20" s="2">
        <f>INDEX('2013'!$B$44:$B$140,'14 Year_History_Results'!CF20)</f>
        <v>3</v>
      </c>
      <c r="BN20" s="149">
        <f>INDEX('2014'!$B$52:$B$180,'14 Year_History_Results'!CG20)</f>
        <v>1</v>
      </c>
      <c r="BO20" s="308">
        <f t="shared" si="13"/>
        <v>33</v>
      </c>
      <c r="BQ20">
        <f t="shared" si="14"/>
        <v>1640</v>
      </c>
      <c r="BR20" s="148"/>
      <c r="BS20" s="2"/>
      <c r="BT20" s="148">
        <f>IF(ISNA(MATCH($BQ20,'2001'!$A$44:$A$139,0)),97,MATCH($BQ20,'2001'!$A$44:$A$139,0))</f>
        <v>97</v>
      </c>
      <c r="BU20" s="2">
        <f>IF(ISNA(MATCH($BQ20,'2002'!$A$44:$A$139,0)),97,MATCH($BQ20,'2002'!$A$44:$A$139,0))</f>
        <v>97</v>
      </c>
      <c r="BV20" s="2">
        <f>IF(ISNA(MATCH($BQ20,'2003'!$A$44:$A$139,0)),97,MATCH($BQ20,'2003'!$A$44:$A$139,0))</f>
        <v>97</v>
      </c>
      <c r="BW20" s="2">
        <f>IF(ISNA(MATCH($BQ20,'2004'!$A$44:$A$139,0)),97,MATCH($BQ20,'2004'!$A$44:$A$139,0))</f>
        <v>97</v>
      </c>
      <c r="BX20" s="2">
        <f>IF(ISNA(MATCH($BQ20,'2005'!$A$44:$A$139,0)),97,MATCH($BQ20,'2005'!$A$44:$A$139,0))</f>
        <v>97</v>
      </c>
      <c r="BY20" s="2">
        <f>IF(ISNA(MATCH($BQ20,'2006'!$A$44:$A$139,0)),97,MATCH($BQ20,'2006'!$A$44:$A$139,0))</f>
        <v>97</v>
      </c>
      <c r="BZ20" s="2">
        <f>IF(ISNA(MATCH($BQ20,'2007'!$A$44:$A$139,0)),97,MATCH($BQ20,'2007'!$A$44:$A$139,0))</f>
        <v>97</v>
      </c>
      <c r="CA20" s="2">
        <f>IF(ISNA(MATCH($BQ20,'2008'!$A$44:$A$139,0)),97,MATCH($BQ20,'2008'!$A$44:$A$139,0))</f>
        <v>97</v>
      </c>
      <c r="CB20" s="2">
        <f>IF(ISNA(MATCH($BQ20,'2009'!$A$44:$A$139,0)),97,MATCH($BQ20,'2009'!$A$44:$A$139,0))</f>
        <v>97</v>
      </c>
      <c r="CC20" s="2">
        <f>IF(ISNA(MATCH($BQ20,'2010'!$A$44:$A$139,0)),97,MATCH($BQ20,'2010'!$A$44:$A$139,0))</f>
        <v>97</v>
      </c>
      <c r="CD20" s="2">
        <f>IF(ISNA(MATCH($BQ20,'2011'!$A$44:$A$139,0)),97,MATCH($BQ20,'2011'!$A$44:$A$139,0))</f>
        <v>97</v>
      </c>
      <c r="CE20" s="2">
        <f>IF(ISNA(MATCH($BQ20,'2012'!$A$44:$A$139,0)),97,MATCH($BQ20,'2012'!$A$44:$A$139,0))</f>
        <v>97</v>
      </c>
      <c r="CF20" s="2">
        <f>IF(ISNA(MATCH($BQ20,'2013'!$A$44:$A$139,0)),97,MATCH($BQ20,'2013'!$A$44:$A$139,0))</f>
        <v>49</v>
      </c>
      <c r="CG20" s="149">
        <f>IF(ISNA(MATCH($BQ20,'2014'!$A$52:$A$179,0)),129,MATCH($BQ20,'2014'!$A$52:$A$179,0))</f>
        <v>73</v>
      </c>
      <c r="CH20" s="317"/>
      <c r="CI20">
        <f t="shared" si="15"/>
        <v>1640</v>
      </c>
      <c r="CJ20" s="281"/>
      <c r="CK20" s="282"/>
      <c r="CL20" s="281">
        <f t="shared" si="16"/>
        <v>0</v>
      </c>
      <c r="CM20" s="282">
        <f t="shared" si="2"/>
        <v>0</v>
      </c>
      <c r="CN20" s="282">
        <f t="shared" si="3"/>
        <v>0</v>
      </c>
      <c r="CO20" s="282">
        <f t="shared" si="4"/>
        <v>0</v>
      </c>
      <c r="CP20" s="282">
        <f t="shared" si="5"/>
        <v>0</v>
      </c>
      <c r="CQ20" s="282">
        <f t="shared" si="6"/>
        <v>0</v>
      </c>
      <c r="CR20" s="282">
        <f t="shared" si="7"/>
        <v>0</v>
      </c>
      <c r="CS20" s="282">
        <f t="shared" si="8"/>
        <v>0</v>
      </c>
      <c r="CT20" s="282">
        <f t="shared" si="9"/>
        <v>0</v>
      </c>
      <c r="CU20" s="282">
        <f t="shared" si="17"/>
        <v>0</v>
      </c>
      <c r="CV20" s="282">
        <f t="shared" si="18"/>
        <v>0</v>
      </c>
      <c r="CW20" s="282">
        <f t="shared" si="19"/>
        <v>0</v>
      </c>
      <c r="CX20" s="282">
        <f t="shared" si="20"/>
        <v>33</v>
      </c>
      <c r="CY20" s="283">
        <f t="shared" si="21"/>
        <v>62.997799999999998</v>
      </c>
      <c r="DA20" s="282">
        <f t="shared" si="22"/>
        <v>1640</v>
      </c>
      <c r="DB20" s="156"/>
      <c r="DC20" s="156"/>
      <c r="DD20" s="270">
        <f t="shared" si="23"/>
        <v>0</v>
      </c>
      <c r="DE20" s="156">
        <f t="shared" si="24"/>
        <v>0</v>
      </c>
      <c r="DF20" s="156">
        <f t="shared" si="25"/>
        <v>0</v>
      </c>
      <c r="DG20" s="156">
        <f t="shared" si="26"/>
        <v>0</v>
      </c>
      <c r="DH20" s="156">
        <f t="shared" si="27"/>
        <v>0</v>
      </c>
      <c r="DI20" s="156">
        <f t="shared" si="28"/>
        <v>0</v>
      </c>
      <c r="DJ20" s="156">
        <f t="shared" si="29"/>
        <v>0</v>
      </c>
      <c r="DK20" s="156">
        <f t="shared" si="30"/>
        <v>0</v>
      </c>
      <c r="DL20" s="156">
        <f t="shared" si="31"/>
        <v>0</v>
      </c>
      <c r="DM20" s="156">
        <f t="shared" si="32"/>
        <v>0</v>
      </c>
      <c r="DN20" s="156">
        <f t="shared" si="33"/>
        <v>0</v>
      </c>
      <c r="DO20" s="156">
        <f t="shared" si="34"/>
        <v>0</v>
      </c>
      <c r="DP20" s="156">
        <f t="shared" si="35"/>
        <v>33</v>
      </c>
      <c r="DQ20" s="267">
        <f t="shared" si="36"/>
        <v>74</v>
      </c>
      <c r="DR20" s="156">
        <f t="shared" si="37"/>
        <v>110</v>
      </c>
      <c r="DU20" s="282"/>
    </row>
    <row r="21" spans="2:125" ht="13.5" thickBot="1" x14ac:dyDescent="0.25">
      <c r="B21" s="133">
        <v>20</v>
      </c>
      <c r="C21" s="50">
        <f t="shared" si="0"/>
        <v>1</v>
      </c>
      <c r="D21" s="50">
        <f t="shared" si="10"/>
        <v>0</v>
      </c>
      <c r="E21" s="97"/>
      <c r="F21" s="2">
        <f t="shared" si="38"/>
        <v>16</v>
      </c>
      <c r="G21" s="164">
        <v>341</v>
      </c>
      <c r="H21" s="164">
        <f>14- COUNTIF(L21:AA21,"#N/A")</f>
        <v>10</v>
      </c>
      <c r="I21" s="133">
        <f>SUM(AF21:AU21)+SUM(BA21:BM21)</f>
        <v>185</v>
      </c>
      <c r="J21" s="405">
        <f>CY21</f>
        <v>62.559866692233811</v>
      </c>
      <c r="K21" s="466" t="str">
        <f>IF(ISNUMBER(MATCH(G21,'[4]OPR data'!$A$3:$A$2541,0)),"Y","N")</f>
        <v>Y</v>
      </c>
      <c r="L21" s="148"/>
      <c r="M21" s="236"/>
      <c r="N21" s="236" t="e">
        <f>(INDEX(Finish_table!R$4:R$83,MATCH('14 Year_History_Results'!$G21,Finish_table!S$4:S$83,0),1))</f>
        <v>#N/A</v>
      </c>
      <c r="O21" s="236" t="e">
        <f>(INDEX(Finish_table!Z$4:Z$99,MATCH('14 Year_History_Results'!$G21,Finish_table!AA$4:AA$99,0),1))</f>
        <v>#N/A</v>
      </c>
      <c r="P21" s="236" t="str">
        <f>(INDEX(Finish_table!AI$4:AI$99,MATCH('14 Year_History_Results'!$G21,Finish_table!AJ$4:AJ$99,0),1))</f>
        <v>W</v>
      </c>
      <c r="Q21" s="236" t="str">
        <f>(INDEX(Finish_table!AR$4:AR$99,MATCH('14 Year_History_Results'!$G21,Finish_table!AS$4:AS$99,0),1))</f>
        <v>QF</v>
      </c>
      <c r="R21" s="236" t="e">
        <f>(INDEX(Finish_table!BA$4:BA$99,MATCH('14 Year_History_Results'!$G21,Finish_table!BB$4:BB$99,0),1))</f>
        <v>#N/A</v>
      </c>
      <c r="S21" s="236" t="str">
        <f>(INDEX(Finish_table!BJ$4:BJ$99,MATCH('14 Year_History_Results'!$G21,Finish_table!BK$4:BK$99,0),1))</f>
        <v>SF</v>
      </c>
      <c r="T21" s="236" t="str">
        <f>(INDEX(Finish_table!BS$4:BS$99,MATCH('14 Year_History_Results'!$G21,Finish_table!BT$4:BT$99,0),1))</f>
        <v>QF</v>
      </c>
      <c r="U21" s="236" t="e">
        <f>(INDEX(Finish_table!CB$4:CB$99,MATCH('14 Year_History_Results'!$G21,Finish_table!CC$4:CC$99,0),1))</f>
        <v>#N/A</v>
      </c>
      <c r="V21" s="236" t="str">
        <f>(INDEX(Finish_table!CK$4:CK$99,MATCH('14 Year_History_Results'!$G21,Finish_table!CL$4:CL$99,0),1))</f>
        <v>SF</v>
      </c>
      <c r="W21" s="236" t="str">
        <f>(INDEX(Finish_table!CT$4:CT$99,MATCH('14 Year_History_Results'!$G21,Finish_table!CU$4:CU$99,0),1))</f>
        <v>QF</v>
      </c>
      <c r="X21" s="236" t="str">
        <f>(INDEX(Finish_table!DC$4:DC$99,MATCH('14 Year_History_Results'!$G21,Finish_table!DD$4:DD$99,0),1))</f>
        <v>QF</v>
      </c>
      <c r="Y21" s="236" t="str">
        <f>(INDEX(Finish_table!DL$4:DL$99,MATCH('14 Year_History_Results'!$G21,Finish_table!DM$4:DM$99,0),1))</f>
        <v>F</v>
      </c>
      <c r="Z21" s="236" t="str">
        <f>(INDEX(Finish_table!DU$4:DU$99,MATCH('14 Year_History_Results'!$G21,Finish_table!DV$4:DV$99,0),1))</f>
        <v>QF</v>
      </c>
      <c r="AA21" s="256" t="str">
        <f>(INDEX(Finish_table!ED$4:ED$140,MATCH('14 Year_History_Results'!$G21,Finish_table!EE$4:EE$140,0),1))</f>
        <v>F</v>
      </c>
      <c r="AB21" s="2"/>
      <c r="AC21" s="98"/>
      <c r="AD21" s="98"/>
      <c r="AE21">
        <f t="shared" si="1"/>
        <v>341</v>
      </c>
      <c r="AF21" s="148"/>
      <c r="AG21" s="2"/>
      <c r="AH21" s="148">
        <f>INDEX('2001'!$C$44:$C$140,'14 Year_History_Results'!BT21)</f>
        <v>0</v>
      </c>
      <c r="AI21" s="2">
        <f>INDEX('2002'!$C$44:$C$140,'14 Year_History_Results'!BU21)</f>
        <v>0</v>
      </c>
      <c r="AJ21" s="2">
        <f>INDEX('2003'!$C$44:$C$140,'14 Year_History_Results'!BV21)</f>
        <v>30</v>
      </c>
      <c r="AK21" s="2">
        <f>INDEX('2004'!$C$44:$C$140,'14 Year_History_Results'!BW21)</f>
        <v>0</v>
      </c>
      <c r="AL21" s="2">
        <f>INDEX('2005'!$C$44:$C$140,'14 Year_History_Results'!BX21)</f>
        <v>0</v>
      </c>
      <c r="AM21" s="2">
        <f>INDEX('2006'!$C$44:$C$140,'14 Year_History_Results'!BY21)</f>
        <v>10</v>
      </c>
      <c r="AN21" s="2">
        <f>INDEX('2007'!$C$44:$C$140,'14 Year_History_Results'!BZ21)</f>
        <v>0</v>
      </c>
      <c r="AO21" s="2">
        <f>INDEX('2008'!$C$44:$C$140,'14 Year_History_Results'!CA21)</f>
        <v>0</v>
      </c>
      <c r="AP21" s="2">
        <f>INDEX('2009'!$C$44:$C$140,'14 Year_History_Results'!CB21)</f>
        <v>10</v>
      </c>
      <c r="AQ21" s="2">
        <f>INDEX('2010'!$C$44:$C$140,'14 Year_History_Results'!CC21)</f>
        <v>0</v>
      </c>
      <c r="AR21" s="2">
        <f>INDEX('2011'!$C$44:$C$140,'14 Year_History_Results'!CD21)</f>
        <v>0</v>
      </c>
      <c r="AS21" s="2">
        <f>INDEX('2012'!$C$44:$C$140,'14 Year_History_Results'!CE21)</f>
        <v>20</v>
      </c>
      <c r="AT21" s="2">
        <f>INDEX('2013'!$C$44:$C$140,'14 Year_History_Results'!CF21)</f>
        <v>0</v>
      </c>
      <c r="AU21" s="149">
        <f>INDEX('2014'!$C$52:$C$180,'14 Year_History_Results'!CG21)</f>
        <v>20</v>
      </c>
      <c r="AV21" s="2">
        <f t="shared" si="11"/>
        <v>10.082080720186269</v>
      </c>
      <c r="AW21" s="2"/>
      <c r="AX21">
        <f t="shared" si="12"/>
        <v>341</v>
      </c>
      <c r="AY21" s="148"/>
      <c r="AZ21" s="2"/>
      <c r="BA21" s="148">
        <f>INDEX('2001'!$B$44:$B$140,'14 Year_History_Results'!BT21)</f>
        <v>0</v>
      </c>
      <c r="BB21" s="2">
        <f>INDEX('2002'!$B$44:$B$140,'14 Year_History_Results'!BU21)</f>
        <v>0</v>
      </c>
      <c r="BC21" s="2">
        <f>INDEX('2003'!$B$44:$B$140,'14 Year_History_Results'!BV21)</f>
        <v>13</v>
      </c>
      <c r="BD21" s="2">
        <f>INDEX('2004'!$B$44:$B$140,'14 Year_History_Results'!BW21)</f>
        <v>9</v>
      </c>
      <c r="BE21" s="2">
        <f>INDEX('2005'!$B$44:$B$140,'14 Year_History_Results'!BX21)</f>
        <v>0</v>
      </c>
      <c r="BF21" s="2">
        <f>INDEX('2006'!$B$44:$B$140,'14 Year_History_Results'!BY21)</f>
        <v>13</v>
      </c>
      <c r="BG21" s="2">
        <f>INDEX('2007'!$B$44:$B$140,'14 Year_History_Results'!BZ21)</f>
        <v>10</v>
      </c>
      <c r="BH21" s="2">
        <f>INDEX('2008'!$B$44:$B$140,'14 Year_History_Results'!CA21)</f>
        <v>0</v>
      </c>
      <c r="BI21" s="2">
        <f>INDEX('2009'!$B$44:$B$140,'14 Year_History_Results'!CB21)</f>
        <v>11</v>
      </c>
      <c r="BJ21" s="2">
        <f>INDEX('2010'!$B$44:$B$140,'14 Year_History_Results'!CC21)</f>
        <v>6</v>
      </c>
      <c r="BK21" s="2">
        <f>INDEX('2011'!$B$44:$B$140,'14 Year_History_Results'!CD21)</f>
        <v>5</v>
      </c>
      <c r="BL21" s="2">
        <f>INDEX('2012'!$B$44:$B$140,'14 Year_History_Results'!CE21)</f>
        <v>16</v>
      </c>
      <c r="BM21" s="2">
        <f>INDEX('2013'!$B$44:$B$140,'14 Year_History_Results'!CF21)</f>
        <v>12</v>
      </c>
      <c r="BN21" s="149">
        <f>INDEX('2014'!$B$52:$B$180,'14 Year_History_Results'!CG21)</f>
        <v>11</v>
      </c>
      <c r="BO21" s="308">
        <f t="shared" si="13"/>
        <v>12</v>
      </c>
      <c r="BQ21">
        <f t="shared" si="14"/>
        <v>341</v>
      </c>
      <c r="BR21" s="148"/>
      <c r="BS21" s="2"/>
      <c r="BT21" s="148">
        <f>IF(ISNA(MATCH($BQ21,'2001'!$A$44:$A$139,0)),97,MATCH($BQ21,'2001'!$A$44:$A$139,0))</f>
        <v>97</v>
      </c>
      <c r="BU21" s="2">
        <f>IF(ISNA(MATCH($BQ21,'2002'!$A$44:$A$139,0)),97,MATCH($BQ21,'2002'!$A$44:$A$139,0))</f>
        <v>97</v>
      </c>
      <c r="BV21" s="2">
        <f>IF(ISNA(MATCH($BQ21,'2003'!$A$44:$A$139,0)),97,MATCH($BQ21,'2003'!$A$44:$A$139,0))</f>
        <v>62</v>
      </c>
      <c r="BW21" s="2">
        <f>IF(ISNA(MATCH($BQ21,'2004'!$A$44:$A$139,0)),97,MATCH($BQ21,'2004'!$A$44:$A$139,0))</f>
        <v>52</v>
      </c>
      <c r="BX21" s="2">
        <f>IF(ISNA(MATCH($BQ21,'2005'!$A$44:$A$139,0)),97,MATCH($BQ21,'2005'!$A$44:$A$139,0))</f>
        <v>97</v>
      </c>
      <c r="BY21" s="2">
        <f>IF(ISNA(MATCH($BQ21,'2006'!$A$44:$A$139,0)),97,MATCH($BQ21,'2006'!$A$44:$A$139,0))</f>
        <v>54</v>
      </c>
      <c r="BZ21" s="2">
        <f>IF(ISNA(MATCH($BQ21,'2007'!$A$44:$A$139,0)),97,MATCH($BQ21,'2007'!$A$44:$A$139,0))</f>
        <v>44</v>
      </c>
      <c r="CA21" s="2">
        <f>IF(ISNA(MATCH($BQ21,'2008'!$A$44:$A$139,0)),97,MATCH($BQ21,'2008'!$A$44:$A$139,0))</f>
        <v>97</v>
      </c>
      <c r="CB21" s="2">
        <f>IF(ISNA(MATCH($BQ21,'2009'!$A$44:$A$139,0)),97,MATCH($BQ21,'2009'!$A$44:$A$139,0))</f>
        <v>37</v>
      </c>
      <c r="CC21" s="2">
        <f>IF(ISNA(MATCH($BQ21,'2010'!$A$44:$A$139,0)),97,MATCH($BQ21,'2010'!$A$44:$A$139,0))</f>
        <v>34</v>
      </c>
      <c r="CD21" s="2">
        <f>IF(ISNA(MATCH($BQ21,'2011'!$A$44:$A$139,0)),97,MATCH($BQ21,'2011'!$A$44:$A$139,0))</f>
        <v>32</v>
      </c>
      <c r="CE21" s="2">
        <f>IF(ISNA(MATCH($BQ21,'2012'!$A$44:$A$139,0)),97,MATCH($BQ21,'2012'!$A$44:$A$139,0))</f>
        <v>28</v>
      </c>
      <c r="CF21" s="2">
        <f>IF(ISNA(MATCH($BQ21,'2013'!$A$44:$A$139,0)),97,MATCH($BQ21,'2013'!$A$44:$A$139,0))</f>
        <v>26</v>
      </c>
      <c r="CG21" s="149">
        <f>IF(ISNA(MATCH($BQ21,'2014'!$A$52:$A$179,0)),129,MATCH($BQ21,'2014'!$A$52:$A$179,0))</f>
        <v>32</v>
      </c>
      <c r="CH21" s="317"/>
      <c r="CI21">
        <f t="shared" si="15"/>
        <v>341</v>
      </c>
      <c r="CJ21" s="281"/>
      <c r="CK21" s="282"/>
      <c r="CL21" s="281">
        <f t="shared" si="16"/>
        <v>0</v>
      </c>
      <c r="CM21" s="282">
        <f t="shared" si="2"/>
        <v>0</v>
      </c>
      <c r="CN21" s="282">
        <f t="shared" si="3"/>
        <v>43</v>
      </c>
      <c r="CO21" s="282">
        <f t="shared" si="4"/>
        <v>37.663799999999995</v>
      </c>
      <c r="CP21" s="282">
        <f t="shared" si="5"/>
        <v>25.106689079999995</v>
      </c>
      <c r="CQ21" s="282">
        <f t="shared" si="6"/>
        <v>39.736118940727991</v>
      </c>
      <c r="CR21" s="282">
        <f t="shared" si="7"/>
        <v>36.488096885889277</v>
      </c>
      <c r="CS21" s="282">
        <f t="shared" si="8"/>
        <v>24.322965384133791</v>
      </c>
      <c r="CT21" s="282">
        <f t="shared" si="9"/>
        <v>37.213688725063584</v>
      </c>
      <c r="CU21" s="282">
        <f t="shared" si="17"/>
        <v>30.806644904127385</v>
      </c>
      <c r="CV21" s="282">
        <f t="shared" si="18"/>
        <v>25.535709493091314</v>
      </c>
      <c r="CW21" s="282">
        <f t="shared" si="19"/>
        <v>53.022103948094667</v>
      </c>
      <c r="CX21" s="282">
        <f t="shared" si="20"/>
        <v>47.344534491799905</v>
      </c>
      <c r="CY21" s="283">
        <f t="shared" si="21"/>
        <v>62.559866692233811</v>
      </c>
      <c r="DA21" s="282">
        <f t="shared" si="22"/>
        <v>341</v>
      </c>
      <c r="DB21" s="156"/>
      <c r="DC21" s="156"/>
      <c r="DD21" s="270">
        <f t="shared" si="23"/>
        <v>0</v>
      </c>
      <c r="DE21" s="156">
        <f t="shared" si="24"/>
        <v>0</v>
      </c>
      <c r="DF21" s="156">
        <f t="shared" si="25"/>
        <v>43</v>
      </c>
      <c r="DG21" s="156">
        <f t="shared" si="26"/>
        <v>52</v>
      </c>
      <c r="DH21" s="156">
        <f t="shared" si="27"/>
        <v>52</v>
      </c>
      <c r="DI21" s="156">
        <f t="shared" si="28"/>
        <v>75</v>
      </c>
      <c r="DJ21" s="156">
        <f t="shared" si="29"/>
        <v>85</v>
      </c>
      <c r="DK21" s="156">
        <f t="shared" si="30"/>
        <v>85</v>
      </c>
      <c r="DL21" s="156">
        <f t="shared" si="31"/>
        <v>106</v>
      </c>
      <c r="DM21" s="156">
        <f t="shared" si="32"/>
        <v>112</v>
      </c>
      <c r="DN21" s="156">
        <f t="shared" si="33"/>
        <v>117</v>
      </c>
      <c r="DO21" s="156">
        <f t="shared" si="34"/>
        <v>153</v>
      </c>
      <c r="DP21" s="156">
        <f t="shared" si="35"/>
        <v>165</v>
      </c>
      <c r="DQ21" s="267">
        <f t="shared" si="36"/>
        <v>196</v>
      </c>
      <c r="DR21" s="156">
        <f t="shared" si="37"/>
        <v>24</v>
      </c>
      <c r="DU21" s="282"/>
    </row>
    <row r="22" spans="2:125" ht="13.5" thickBot="1" x14ac:dyDescent="0.25">
      <c r="B22" s="133">
        <v>20</v>
      </c>
      <c r="C22" s="50">
        <f t="shared" si="0"/>
        <v>2</v>
      </c>
      <c r="D22" s="50">
        <f t="shared" si="10"/>
        <v>0</v>
      </c>
      <c r="E22" s="97"/>
      <c r="F22" s="2">
        <f t="shared" si="38"/>
        <v>17</v>
      </c>
      <c r="G22" s="164">
        <v>233</v>
      </c>
      <c r="H22" s="164">
        <f>14- COUNTIF(L22:AA22,"#N/A")</f>
        <v>12</v>
      </c>
      <c r="I22" s="133">
        <f>SUM(AF22:AU22)+SUM(BA22:BM22)</f>
        <v>395</v>
      </c>
      <c r="J22" s="405">
        <f>CY22</f>
        <v>60.822425493053373</v>
      </c>
      <c r="K22" s="466" t="str">
        <f>IF(ISNUMBER(MATCH(G22,'[4]OPR data'!$A$3:$A$2541,0)),"Y","N")</f>
        <v>Y</v>
      </c>
      <c r="L22" s="148"/>
      <c r="M22" s="236"/>
      <c r="N22" s="236" t="str">
        <f>(INDEX(Finish_table!R$4:R$83,MATCH('14 Year_History_Results'!$G22,Finish_table!S$4:S$83,0),1))</f>
        <v>QF</v>
      </c>
      <c r="O22" s="236" t="str">
        <f>(INDEX(Finish_table!Z$4:Z$99,MATCH('14 Year_History_Results'!$G22,Finish_table!AA$4:AA$99,0),1))</f>
        <v>W</v>
      </c>
      <c r="P22" s="236" t="str">
        <f>(INDEX(Finish_table!AI$4:AI$99,MATCH('14 Year_History_Results'!$G22,Finish_table!AJ$4:AJ$99,0),1))</f>
        <v>QF</v>
      </c>
      <c r="Q22" s="236" t="str">
        <f>(INDEX(Finish_table!AR$4:AR$99,MATCH('14 Year_History_Results'!$G22,Finish_table!AS$4:AS$99,0),1))</f>
        <v>QF</v>
      </c>
      <c r="R22" s="236" t="str">
        <f>(INDEX(Finish_table!BA$4:BA$99,MATCH('14 Year_History_Results'!$G22,Finish_table!BB$4:BB$99,0),1))</f>
        <v>SF</v>
      </c>
      <c r="S22" s="236" t="str">
        <f>(INDEX(Finish_table!BJ$4:BJ$99,MATCH('14 Year_History_Results'!$G22,Finish_table!BK$4:BK$99,0),1))</f>
        <v>F</v>
      </c>
      <c r="T22" s="236" t="str">
        <f>(INDEX(Finish_table!BS$4:BS$99,MATCH('14 Year_History_Results'!$G22,Finish_table!BT$4:BT$99,0),1))</f>
        <v>WF</v>
      </c>
      <c r="U22" s="236" t="str">
        <f>(INDEX(Finish_table!CB$4:CB$99,MATCH('14 Year_History_Results'!$G22,Finish_table!CC$4:CC$99,0),1))</f>
        <v>W</v>
      </c>
      <c r="V22" s="236" t="e">
        <f>(INDEX(Finish_table!CK$4:CK$99,MATCH('14 Year_History_Results'!$G22,Finish_table!CL$4:CL$99,0),1))</f>
        <v>#N/A</v>
      </c>
      <c r="W22" s="236" t="str">
        <f>(INDEX(Finish_table!CT$4:CT$99,MATCH('14 Year_History_Results'!$G22,Finish_table!CU$4:CU$99,0),1))</f>
        <v>W</v>
      </c>
      <c r="X22" s="236" t="str">
        <f>(INDEX(Finish_table!DC$4:DC$99,MATCH('14 Year_History_Results'!$G22,Finish_table!DD$4:DD$99,0),1))</f>
        <v>F</v>
      </c>
      <c r="Y22" s="236" t="str">
        <f>(INDEX(Finish_table!DL$4:DL$99,MATCH('14 Year_History_Results'!$G22,Finish_table!DM$4:DM$99,0),1))</f>
        <v>WF</v>
      </c>
      <c r="Z22" s="236" t="str">
        <f>(INDEX(Finish_table!DU$4:DU$99,MATCH('14 Year_History_Results'!$G22,Finish_table!DV$4:DV$99,0),1))</f>
        <v>QF</v>
      </c>
      <c r="AA22" s="256" t="e">
        <f>(INDEX(Finish_table!ED$4:ED$140,MATCH('14 Year_History_Results'!$G22,Finish_table!EE$4:EE$140,0),1))</f>
        <v>#N/A</v>
      </c>
      <c r="AB22" s="2"/>
      <c r="AC22" s="98"/>
      <c r="AD22" s="98"/>
      <c r="AE22">
        <f t="shared" si="1"/>
        <v>233</v>
      </c>
      <c r="AF22" s="148"/>
      <c r="AG22" s="2"/>
      <c r="AH22" s="148">
        <f>INDEX('2001'!$C$44:$C$140,'14 Year_History_Results'!BT22)</f>
        <v>10</v>
      </c>
      <c r="AI22" s="2">
        <f>INDEX('2002'!$C$44:$C$140,'14 Year_History_Results'!BU22)</f>
        <v>30</v>
      </c>
      <c r="AJ22" s="2">
        <f>INDEX('2003'!$C$44:$C$140,'14 Year_History_Results'!BV22)</f>
        <v>0</v>
      </c>
      <c r="AK22" s="2">
        <f>INDEX('2004'!$C$44:$C$140,'14 Year_History_Results'!BW22)</f>
        <v>0</v>
      </c>
      <c r="AL22" s="2">
        <f>INDEX('2005'!$C$44:$C$140,'14 Year_History_Results'!BX22)</f>
        <v>10</v>
      </c>
      <c r="AM22" s="2">
        <f>INDEX('2006'!$C$44:$C$140,'14 Year_History_Results'!BY22)</f>
        <v>20</v>
      </c>
      <c r="AN22" s="2">
        <f>INDEX('2007'!$C$44:$C$140,'14 Year_History_Results'!BZ22)</f>
        <v>40</v>
      </c>
      <c r="AO22" s="2">
        <f>INDEX('2008'!$C$44:$C$140,'14 Year_History_Results'!CA22)</f>
        <v>30</v>
      </c>
      <c r="AP22" s="2">
        <f>INDEX('2009'!$C$44:$C$140,'14 Year_History_Results'!CB22)</f>
        <v>0</v>
      </c>
      <c r="AQ22" s="2">
        <f>INDEX('2010'!$C$44:$C$140,'14 Year_History_Results'!CC22)</f>
        <v>30</v>
      </c>
      <c r="AR22" s="2">
        <f>INDEX('2011'!$C$44:$C$140,'14 Year_History_Results'!CD22)</f>
        <v>20</v>
      </c>
      <c r="AS22" s="2">
        <f>INDEX('2012'!$C$44:$C$140,'14 Year_History_Results'!CE22)</f>
        <v>40</v>
      </c>
      <c r="AT22" s="2">
        <f>INDEX('2013'!$C$44:$C$140,'14 Year_History_Results'!CF22)</f>
        <v>0</v>
      </c>
      <c r="AU22" s="149">
        <f>INDEX('2014'!$C$52:$C$180,'14 Year_History_Results'!CG22)</f>
        <v>0</v>
      </c>
      <c r="AV22" s="2">
        <f t="shared" si="11"/>
        <v>15.495479666983211</v>
      </c>
      <c r="AW22" s="2"/>
      <c r="AX22">
        <f t="shared" si="12"/>
        <v>233</v>
      </c>
      <c r="AY22" s="148"/>
      <c r="AZ22" s="2"/>
      <c r="BA22" s="148">
        <f>INDEX('2001'!$B$44:$B$140,'14 Year_History_Results'!BT22)</f>
        <v>13</v>
      </c>
      <c r="BB22" s="2">
        <f>INDEX('2002'!$B$44:$B$140,'14 Year_History_Results'!BU22)</f>
        <v>14</v>
      </c>
      <c r="BC22" s="2">
        <f>INDEX('2003'!$B$44:$B$140,'14 Year_History_Results'!BV22)</f>
        <v>9</v>
      </c>
      <c r="BD22" s="2">
        <f>INDEX('2004'!$B$44:$B$140,'14 Year_History_Results'!BW22)</f>
        <v>15</v>
      </c>
      <c r="BE22" s="2">
        <f>INDEX('2005'!$B$44:$B$140,'14 Year_History_Results'!BX22)</f>
        <v>12</v>
      </c>
      <c r="BF22" s="2">
        <f>INDEX('2006'!$B$44:$B$140,'14 Year_History_Results'!BY22)</f>
        <v>14</v>
      </c>
      <c r="BG22" s="2">
        <f>INDEX('2007'!$B$44:$B$140,'14 Year_History_Results'!BZ22)</f>
        <v>15</v>
      </c>
      <c r="BH22" s="2">
        <f>INDEX('2008'!$B$44:$B$140,'14 Year_History_Results'!CA22)</f>
        <v>16</v>
      </c>
      <c r="BI22" s="2">
        <f>INDEX('2009'!$B$44:$B$140,'14 Year_History_Results'!CB22)</f>
        <v>0</v>
      </c>
      <c r="BJ22" s="2">
        <f>INDEX('2010'!$B$44:$B$140,'14 Year_History_Results'!CC22)</f>
        <v>16</v>
      </c>
      <c r="BK22" s="2">
        <f>INDEX('2011'!$B$44:$B$140,'14 Year_History_Results'!CD22)</f>
        <v>16</v>
      </c>
      <c r="BL22" s="2">
        <f>INDEX('2012'!$B$44:$B$140,'14 Year_History_Results'!CE22)</f>
        <v>15</v>
      </c>
      <c r="BM22" s="2">
        <f>INDEX('2013'!$B$44:$B$140,'14 Year_History_Results'!CF22)</f>
        <v>10</v>
      </c>
      <c r="BN22" s="149">
        <f>INDEX('2014'!$B$52:$B$180,'14 Year_History_Results'!CG22)</f>
        <v>0</v>
      </c>
      <c r="BO22" s="308">
        <f t="shared" si="13"/>
        <v>10</v>
      </c>
      <c r="BQ22">
        <f t="shared" si="14"/>
        <v>233</v>
      </c>
      <c r="BR22" s="148"/>
      <c r="BS22" s="2"/>
      <c r="BT22" s="148">
        <f>IF(ISNA(MATCH($BQ22,'2001'!$A$44:$A$139,0)),97,MATCH($BQ22,'2001'!$A$44:$A$139,0))</f>
        <v>49</v>
      </c>
      <c r="BU22" s="2">
        <f>IF(ISNA(MATCH($BQ22,'2002'!$A$44:$A$139,0)),97,MATCH($BQ22,'2002'!$A$44:$A$139,0))</f>
        <v>51</v>
      </c>
      <c r="BV22" s="2">
        <f>IF(ISNA(MATCH($BQ22,'2003'!$A$44:$A$139,0)),97,MATCH($BQ22,'2003'!$A$44:$A$139,0))</f>
        <v>43</v>
      </c>
      <c r="BW22" s="2">
        <f>IF(ISNA(MATCH($BQ22,'2004'!$A$44:$A$139,0)),97,MATCH($BQ22,'2004'!$A$44:$A$139,0))</f>
        <v>36</v>
      </c>
      <c r="BX22" s="2">
        <f>IF(ISNA(MATCH($BQ22,'2005'!$A$44:$A$139,0)),97,MATCH($BQ22,'2005'!$A$44:$A$139,0))</f>
        <v>39</v>
      </c>
      <c r="BY22" s="2">
        <f>IF(ISNA(MATCH($BQ22,'2006'!$A$44:$A$139,0)),97,MATCH($BQ22,'2006'!$A$44:$A$139,0))</f>
        <v>44</v>
      </c>
      <c r="BZ22" s="2">
        <f>IF(ISNA(MATCH($BQ22,'2007'!$A$44:$A$139,0)),97,MATCH($BQ22,'2007'!$A$44:$A$139,0))</f>
        <v>37</v>
      </c>
      <c r="CA22" s="2">
        <f>IF(ISNA(MATCH($BQ22,'2008'!$A$44:$A$139,0)),97,MATCH($BQ22,'2008'!$A$44:$A$139,0))</f>
        <v>40</v>
      </c>
      <c r="CB22" s="2">
        <f>IF(ISNA(MATCH($BQ22,'2009'!$A$44:$A$139,0)),97,MATCH($BQ22,'2009'!$A$44:$A$139,0))</f>
        <v>97</v>
      </c>
      <c r="CC22" s="2">
        <f>IF(ISNA(MATCH($BQ22,'2010'!$A$44:$A$139,0)),97,MATCH($BQ22,'2010'!$A$44:$A$139,0))</f>
        <v>25</v>
      </c>
      <c r="CD22" s="2">
        <f>IF(ISNA(MATCH($BQ22,'2011'!$A$44:$A$139,0)),97,MATCH($BQ22,'2011'!$A$44:$A$139,0))</f>
        <v>25</v>
      </c>
      <c r="CE22" s="2">
        <f>IF(ISNA(MATCH($BQ22,'2012'!$A$44:$A$139,0)),97,MATCH($BQ22,'2012'!$A$44:$A$139,0))</f>
        <v>22</v>
      </c>
      <c r="CF22" s="2">
        <f>IF(ISNA(MATCH($BQ22,'2013'!$A$44:$A$139,0)),97,MATCH($BQ22,'2013'!$A$44:$A$139,0))</f>
        <v>21</v>
      </c>
      <c r="CG22" s="149">
        <f>IF(ISNA(MATCH($BQ22,'2014'!$A$52:$A$179,0)),129,MATCH($BQ22,'2014'!$A$52:$A$179,0))</f>
        <v>129</v>
      </c>
      <c r="CH22" s="317"/>
      <c r="CI22">
        <f t="shared" si="15"/>
        <v>233</v>
      </c>
      <c r="CJ22" s="281"/>
      <c r="CK22" s="282"/>
      <c r="CL22" s="281">
        <f t="shared" si="16"/>
        <v>23</v>
      </c>
      <c r="CM22" s="282">
        <f t="shared" si="2"/>
        <v>59.331800000000001</v>
      </c>
      <c r="CN22" s="282">
        <f t="shared" si="3"/>
        <v>48.550577879999999</v>
      </c>
      <c r="CO22" s="282">
        <f t="shared" si="4"/>
        <v>47.363815214808</v>
      </c>
      <c r="CP22" s="282">
        <f t="shared" si="5"/>
        <v>53.572719222191012</v>
      </c>
      <c r="CQ22" s="282">
        <f t="shared" si="6"/>
        <v>69.711574633512527</v>
      </c>
      <c r="CR22" s="282">
        <f t="shared" si="7"/>
        <v>101.46973565069945</v>
      </c>
      <c r="CS22" s="282">
        <f t="shared" si="8"/>
        <v>113.63972578475625</v>
      </c>
      <c r="CT22" s="282">
        <f t="shared" si="9"/>
        <v>75.752241208118519</v>
      </c>
      <c r="CU22" s="282">
        <f t="shared" si="17"/>
        <v>96.496443989331794</v>
      </c>
      <c r="CV22" s="282">
        <f t="shared" si="18"/>
        <v>100.32452956328856</v>
      </c>
      <c r="CW22" s="282">
        <f t="shared" si="19"/>
        <v>121.87633140688816</v>
      </c>
      <c r="CX22" s="282">
        <f t="shared" si="20"/>
        <v>91.242762515831643</v>
      </c>
      <c r="CY22" s="283">
        <f t="shared" si="21"/>
        <v>60.822425493053373</v>
      </c>
      <c r="DA22" s="282">
        <f t="shared" si="22"/>
        <v>233</v>
      </c>
      <c r="DB22" s="156"/>
      <c r="DC22" s="156"/>
      <c r="DD22" s="270">
        <f t="shared" si="23"/>
        <v>23</v>
      </c>
      <c r="DE22" s="156">
        <f t="shared" si="24"/>
        <v>67</v>
      </c>
      <c r="DF22" s="156">
        <f t="shared" si="25"/>
        <v>76</v>
      </c>
      <c r="DG22" s="156">
        <f t="shared" si="26"/>
        <v>91</v>
      </c>
      <c r="DH22" s="156">
        <f t="shared" si="27"/>
        <v>113</v>
      </c>
      <c r="DI22" s="156">
        <f t="shared" si="28"/>
        <v>147</v>
      </c>
      <c r="DJ22" s="156">
        <f t="shared" si="29"/>
        <v>202</v>
      </c>
      <c r="DK22" s="156">
        <f t="shared" si="30"/>
        <v>248</v>
      </c>
      <c r="DL22" s="156">
        <f t="shared" si="31"/>
        <v>248</v>
      </c>
      <c r="DM22" s="156">
        <f t="shared" si="32"/>
        <v>294</v>
      </c>
      <c r="DN22" s="156">
        <f t="shared" si="33"/>
        <v>330</v>
      </c>
      <c r="DO22" s="156">
        <f t="shared" si="34"/>
        <v>385</v>
      </c>
      <c r="DP22" s="156">
        <f t="shared" si="35"/>
        <v>395</v>
      </c>
      <c r="DQ22" s="267">
        <f t="shared" si="36"/>
        <v>395</v>
      </c>
      <c r="DR22" s="156">
        <f t="shared" si="37"/>
        <v>7</v>
      </c>
      <c r="DU22" s="282"/>
    </row>
    <row r="23" spans="2:125" ht="13.5" thickBot="1" x14ac:dyDescent="0.25">
      <c r="B23" s="133">
        <v>20</v>
      </c>
      <c r="C23" s="50">
        <f t="shared" si="0"/>
        <v>3</v>
      </c>
      <c r="D23" s="50">
        <f t="shared" si="10"/>
        <v>3</v>
      </c>
      <c r="E23" s="97"/>
      <c r="F23" s="2">
        <f t="shared" si="38"/>
        <v>18</v>
      </c>
      <c r="G23" s="164">
        <v>16</v>
      </c>
      <c r="H23" s="164">
        <f>14- COUNTIF(L23:AA23,"#N/A")</f>
        <v>11</v>
      </c>
      <c r="I23" s="133">
        <f>SUM(AF23:AU23)+SUM(BA23:BM23)</f>
        <v>264</v>
      </c>
      <c r="J23" s="405">
        <f>CY23</f>
        <v>60.664461222289475</v>
      </c>
      <c r="K23" s="466" t="str">
        <f>IF(ISNUMBER(MATCH(G23,'[4]OPR data'!$A$3:$A$2541,0)),"Y","N")</f>
        <v>Y</v>
      </c>
      <c r="L23" s="148"/>
      <c r="M23" s="236"/>
      <c r="N23" s="236" t="e">
        <f>(INDEX(Finish_table!R$4:R$83,MATCH('14 Year_History_Results'!$G23,Finish_table!S$4:S$83,0),1))</f>
        <v>#N/A</v>
      </c>
      <c r="O23" s="236" t="str">
        <f>(INDEX(Finish_table!Z$4:Z$99,MATCH('14 Year_History_Results'!$G23,Finish_table!AA$4:AA$99,0),1))</f>
        <v>SF</v>
      </c>
      <c r="P23" s="236" t="str">
        <f>(INDEX(Finish_table!AI$4:AI$99,MATCH('14 Year_History_Results'!$G23,Finish_table!AJ$4:AJ$99,0),1))</f>
        <v>SF</v>
      </c>
      <c r="Q23" s="236" t="str">
        <f>(INDEX(Finish_table!AR$4:AR$99,MATCH('14 Year_History_Results'!$G23,Finish_table!AS$4:AS$99,0),1))</f>
        <v>SF</v>
      </c>
      <c r="R23" s="236" t="str">
        <f>(INDEX(Finish_table!BA$4:BA$99,MATCH('14 Year_History_Results'!$G23,Finish_table!BB$4:BB$99,0),1))</f>
        <v>SF</v>
      </c>
      <c r="S23" s="236" t="str">
        <f>(INDEX(Finish_table!BJ$4:BJ$99,MATCH('14 Year_History_Results'!$G23,Finish_table!BK$4:BK$99,0),1))</f>
        <v>QF</v>
      </c>
      <c r="T23" s="236" t="e">
        <f>(INDEX(Finish_table!BS$4:BS$99,MATCH('14 Year_History_Results'!$G23,Finish_table!BT$4:BT$99,0),1))</f>
        <v>#N/A</v>
      </c>
      <c r="U23" s="236" t="str">
        <f>(INDEX(Finish_table!CB$4:CB$99,MATCH('14 Year_History_Results'!$G23,Finish_table!CC$4:CC$99,0),1))</f>
        <v>WF</v>
      </c>
      <c r="V23" s="236" t="e">
        <f>(INDEX(Finish_table!CK$4:CK$99,MATCH('14 Year_History_Results'!$G23,Finish_table!CL$4:CL$99,0),1))</f>
        <v>#N/A</v>
      </c>
      <c r="W23" s="236" t="str">
        <f>(INDEX(Finish_table!CT$4:CT$99,MATCH('14 Year_History_Results'!$G23,Finish_table!CU$4:CU$99,0),1))</f>
        <v>F</v>
      </c>
      <c r="X23" s="236" t="str">
        <f>(INDEX(Finish_table!DC$4:DC$99,MATCH('14 Year_History_Results'!$G23,Finish_table!DD$4:DD$99,0),1))</f>
        <v>QF</v>
      </c>
      <c r="Y23" s="236" t="str">
        <f>(INDEX(Finish_table!DL$4:DL$99,MATCH('14 Year_History_Results'!$G23,Finish_table!DM$4:DM$99,0),1))</f>
        <v>WC</v>
      </c>
      <c r="Z23" s="236" t="str">
        <f>(INDEX(Finish_table!DU$4:DU$99,MATCH('14 Year_History_Results'!$G23,Finish_table!DV$4:DV$99,0),1))</f>
        <v>QF</v>
      </c>
      <c r="AA23" s="256" t="str">
        <f>(INDEX(Finish_table!ED$4:ED$140,MATCH('14 Year_History_Results'!$G23,Finish_table!EE$4:EE$140,0),1))</f>
        <v>QF</v>
      </c>
      <c r="AB23" s="2"/>
      <c r="AC23" s="98"/>
      <c r="AD23" s="98"/>
      <c r="AE23">
        <f t="shared" si="1"/>
        <v>16</v>
      </c>
      <c r="AF23" s="148"/>
      <c r="AG23" s="2"/>
      <c r="AH23" s="148">
        <f>INDEX('2001'!$C$44:$C$140,'14 Year_History_Results'!BT23)</f>
        <v>0</v>
      </c>
      <c r="AI23" s="2">
        <f>INDEX('2002'!$C$44:$C$140,'14 Year_History_Results'!BU23)</f>
        <v>10</v>
      </c>
      <c r="AJ23" s="2">
        <f>INDEX('2003'!$C$44:$C$140,'14 Year_History_Results'!BV23)</f>
        <v>10</v>
      </c>
      <c r="AK23" s="2">
        <f>INDEX('2004'!$C$44:$C$140,'14 Year_History_Results'!BW23)</f>
        <v>10</v>
      </c>
      <c r="AL23" s="2">
        <f>INDEX('2005'!$C$44:$C$140,'14 Year_History_Results'!BX23)</f>
        <v>10</v>
      </c>
      <c r="AM23" s="2">
        <f>INDEX('2006'!$C$44:$C$140,'14 Year_History_Results'!BY23)</f>
        <v>0</v>
      </c>
      <c r="AN23" s="2">
        <f>INDEX('2007'!$C$44:$C$140,'14 Year_History_Results'!BZ23)</f>
        <v>0</v>
      </c>
      <c r="AO23" s="2">
        <f>INDEX('2008'!$C$44:$C$140,'14 Year_History_Results'!CA23)</f>
        <v>40</v>
      </c>
      <c r="AP23" s="2">
        <f>INDEX('2009'!$C$44:$C$140,'14 Year_History_Results'!CB23)</f>
        <v>0</v>
      </c>
      <c r="AQ23" s="2">
        <f>INDEX('2010'!$C$44:$C$140,'14 Year_History_Results'!CC23)</f>
        <v>20</v>
      </c>
      <c r="AR23" s="2">
        <f>INDEX('2011'!$C$44:$C$140,'14 Year_History_Results'!CD23)</f>
        <v>0</v>
      </c>
      <c r="AS23" s="2">
        <f>INDEX('2012'!$C$44:$C$140,'14 Year_History_Results'!CE23)</f>
        <v>50</v>
      </c>
      <c r="AT23" s="2">
        <f>INDEX('2013'!$C$44:$C$140,'14 Year_History_Results'!CF23)</f>
        <v>0</v>
      </c>
      <c r="AU23" s="149">
        <f>INDEX('2014'!$C$52:$C$180,'14 Year_History_Results'!CG23)</f>
        <v>0</v>
      </c>
      <c r="AV23" s="2">
        <f t="shared" si="11"/>
        <v>15.915297775935684</v>
      </c>
      <c r="AW23" s="2"/>
      <c r="AX23">
        <f t="shared" si="12"/>
        <v>16</v>
      </c>
      <c r="AY23" s="148"/>
      <c r="AZ23" s="2"/>
      <c r="BA23" s="148">
        <f>INDEX('2001'!$B$44:$B$140,'14 Year_History_Results'!BT23)</f>
        <v>0</v>
      </c>
      <c r="BB23" s="2">
        <f>INDEX('2002'!$B$44:$B$140,'14 Year_History_Results'!BU23)</f>
        <v>13</v>
      </c>
      <c r="BC23" s="2">
        <f>INDEX('2003'!$B$44:$B$140,'14 Year_History_Results'!BV23)</f>
        <v>15</v>
      </c>
      <c r="BD23" s="2">
        <f>INDEX('2004'!$B$44:$B$140,'14 Year_History_Results'!BW23)</f>
        <v>13</v>
      </c>
      <c r="BE23" s="2">
        <f>INDEX('2005'!$B$44:$B$140,'14 Year_History_Results'!BX23)</f>
        <v>11</v>
      </c>
      <c r="BF23" s="2">
        <f>INDEX('2006'!$B$44:$B$140,'14 Year_History_Results'!BY23)</f>
        <v>10</v>
      </c>
      <c r="BG23" s="2">
        <f>INDEX('2007'!$B$44:$B$140,'14 Year_History_Results'!BZ23)</f>
        <v>0</v>
      </c>
      <c r="BH23" s="2">
        <f>INDEX('2008'!$B$44:$B$140,'14 Year_History_Results'!CA23)</f>
        <v>14</v>
      </c>
      <c r="BI23" s="2">
        <f>INDEX('2009'!$B$44:$B$140,'14 Year_History_Results'!CB23)</f>
        <v>0</v>
      </c>
      <c r="BJ23" s="2">
        <f>INDEX('2010'!$B$44:$B$140,'14 Year_History_Results'!CC23)</f>
        <v>15</v>
      </c>
      <c r="BK23" s="2">
        <f>INDEX('2011'!$B$44:$B$140,'14 Year_History_Results'!CD23)</f>
        <v>12</v>
      </c>
      <c r="BL23" s="2">
        <f>INDEX('2012'!$B$44:$B$140,'14 Year_History_Results'!CE23)</f>
        <v>4</v>
      </c>
      <c r="BM23" s="2">
        <f>INDEX('2013'!$B$44:$B$140,'14 Year_History_Results'!CF23)</f>
        <v>7</v>
      </c>
      <c r="BN23" s="149">
        <f>INDEX('2014'!$B$52:$B$180,'14 Year_History_Results'!CG23)</f>
        <v>15</v>
      </c>
      <c r="BO23" s="308">
        <f t="shared" si="13"/>
        <v>7</v>
      </c>
      <c r="BQ23">
        <f t="shared" si="14"/>
        <v>16</v>
      </c>
      <c r="BR23" s="148"/>
      <c r="BS23" s="2"/>
      <c r="BT23" s="148">
        <f>IF(ISNA(MATCH($BQ23,'2001'!$A$44:$A$139,0)),97,MATCH($BQ23,'2001'!$A$44:$A$139,0))</f>
        <v>97</v>
      </c>
      <c r="BU23" s="2">
        <f>IF(ISNA(MATCH($BQ23,'2002'!$A$44:$A$139,0)),97,MATCH($BQ23,'2002'!$A$44:$A$139,0))</f>
        <v>2</v>
      </c>
      <c r="BV23" s="2">
        <f>IF(ISNA(MATCH($BQ23,'2003'!$A$44:$A$139,0)),97,MATCH($BQ23,'2003'!$A$44:$A$139,0))</f>
        <v>2</v>
      </c>
      <c r="BW23" s="2">
        <f>IF(ISNA(MATCH($BQ23,'2004'!$A$44:$A$139,0)),97,MATCH($BQ23,'2004'!$A$44:$A$139,0))</f>
        <v>2</v>
      </c>
      <c r="BX23" s="2">
        <f>IF(ISNA(MATCH($BQ23,'2005'!$A$44:$A$139,0)),97,MATCH($BQ23,'2005'!$A$44:$A$139,0))</f>
        <v>1</v>
      </c>
      <c r="BY23" s="2">
        <f>IF(ISNA(MATCH($BQ23,'2006'!$A$44:$A$139,0)),97,MATCH($BQ23,'2006'!$A$44:$A$139,0))</f>
        <v>2</v>
      </c>
      <c r="BZ23" s="2">
        <f>IF(ISNA(MATCH($BQ23,'2007'!$A$44:$A$139,0)),97,MATCH($BQ23,'2007'!$A$44:$A$139,0))</f>
        <v>97</v>
      </c>
      <c r="CA23" s="2">
        <f>IF(ISNA(MATCH($BQ23,'2008'!$A$44:$A$139,0)),97,MATCH($BQ23,'2008'!$A$44:$A$139,0))</f>
        <v>3</v>
      </c>
      <c r="CB23" s="2">
        <f>IF(ISNA(MATCH($BQ23,'2009'!$A$44:$A$139,0)),97,MATCH($BQ23,'2009'!$A$44:$A$139,0))</f>
        <v>97</v>
      </c>
      <c r="CC23" s="2">
        <f>IF(ISNA(MATCH($BQ23,'2010'!$A$44:$A$139,0)),97,MATCH($BQ23,'2010'!$A$44:$A$139,0))</f>
        <v>1</v>
      </c>
      <c r="CD23" s="2">
        <f>IF(ISNA(MATCH($BQ23,'2011'!$A$44:$A$139,0)),97,MATCH($BQ23,'2011'!$A$44:$A$139,0))</f>
        <v>2</v>
      </c>
      <c r="CE23" s="2">
        <f>IF(ISNA(MATCH($BQ23,'2012'!$A$44:$A$139,0)),97,MATCH($BQ23,'2012'!$A$44:$A$139,0))</f>
        <v>2</v>
      </c>
      <c r="CF23" s="2">
        <f>IF(ISNA(MATCH($BQ23,'2013'!$A$44:$A$139,0)),97,MATCH($BQ23,'2013'!$A$44:$A$139,0))</f>
        <v>2</v>
      </c>
      <c r="CG23" s="149">
        <f>IF(ISNA(MATCH($BQ23,'2014'!$A$52:$A$179,0)),129,MATCH($BQ23,'2014'!$A$52:$A$179,0))</f>
        <v>2</v>
      </c>
      <c r="CH23" s="317"/>
      <c r="CI23">
        <f t="shared" si="15"/>
        <v>16</v>
      </c>
      <c r="CJ23" s="281"/>
      <c r="CK23" s="282"/>
      <c r="CL23" s="281">
        <f t="shared" si="16"/>
        <v>0</v>
      </c>
      <c r="CM23" s="282">
        <f t="shared" si="2"/>
        <v>23</v>
      </c>
      <c r="CN23" s="282">
        <f t="shared" si="3"/>
        <v>40.331800000000001</v>
      </c>
      <c r="CO23" s="282">
        <f t="shared" si="4"/>
        <v>49.885177880000001</v>
      </c>
      <c r="CP23" s="282">
        <f t="shared" si="5"/>
        <v>54.253459574807998</v>
      </c>
      <c r="CQ23" s="282">
        <f t="shared" si="6"/>
        <v>46.165356152567007</v>
      </c>
      <c r="CR23" s="282">
        <f t="shared" si="7"/>
        <v>30.773826411301165</v>
      </c>
      <c r="CS23" s="282">
        <f t="shared" si="8"/>
        <v>74.513832685773352</v>
      </c>
      <c r="CT23" s="282">
        <f t="shared" si="9"/>
        <v>49.670920868336516</v>
      </c>
      <c r="CU23" s="282">
        <f t="shared" si="17"/>
        <v>68.11063585083312</v>
      </c>
      <c r="CV23" s="282">
        <f t="shared" si="18"/>
        <v>57.402549858165358</v>
      </c>
      <c r="CW23" s="282">
        <f t="shared" si="19"/>
        <v>92.264539735453027</v>
      </c>
      <c r="CX23" s="282">
        <f t="shared" si="20"/>
        <v>68.503542187652982</v>
      </c>
      <c r="CY23" s="283">
        <f t="shared" si="21"/>
        <v>60.664461222289475</v>
      </c>
      <c r="DA23" s="282">
        <f t="shared" si="22"/>
        <v>16</v>
      </c>
      <c r="DB23" s="156"/>
      <c r="DC23" s="156"/>
      <c r="DD23" s="270">
        <f t="shared" si="23"/>
        <v>0</v>
      </c>
      <c r="DE23" s="156">
        <f t="shared" si="24"/>
        <v>23</v>
      </c>
      <c r="DF23" s="156">
        <f t="shared" si="25"/>
        <v>48</v>
      </c>
      <c r="DG23" s="156">
        <f t="shared" si="26"/>
        <v>71</v>
      </c>
      <c r="DH23" s="156">
        <f t="shared" si="27"/>
        <v>92</v>
      </c>
      <c r="DI23" s="156">
        <f t="shared" si="28"/>
        <v>102</v>
      </c>
      <c r="DJ23" s="156">
        <f t="shared" si="29"/>
        <v>102</v>
      </c>
      <c r="DK23" s="156">
        <f t="shared" si="30"/>
        <v>156</v>
      </c>
      <c r="DL23" s="156">
        <f t="shared" si="31"/>
        <v>156</v>
      </c>
      <c r="DM23" s="156">
        <f t="shared" si="32"/>
        <v>191</v>
      </c>
      <c r="DN23" s="156">
        <f t="shared" si="33"/>
        <v>203</v>
      </c>
      <c r="DO23" s="156">
        <f t="shared" si="34"/>
        <v>257</v>
      </c>
      <c r="DP23" s="156">
        <f t="shared" si="35"/>
        <v>264</v>
      </c>
      <c r="DQ23" s="267">
        <f t="shared" si="36"/>
        <v>279</v>
      </c>
      <c r="DR23" s="156">
        <f t="shared" si="37"/>
        <v>14</v>
      </c>
      <c r="DU23" s="282"/>
    </row>
    <row r="24" spans="2:125" ht="13.5" thickBot="1" x14ac:dyDescent="0.25">
      <c r="B24" s="133">
        <v>21</v>
      </c>
      <c r="C24" s="50">
        <f t="shared" si="0"/>
        <v>1</v>
      </c>
      <c r="D24" s="50">
        <f t="shared" si="10"/>
        <v>1</v>
      </c>
      <c r="E24" s="97"/>
      <c r="F24" s="2">
        <f t="shared" si="38"/>
        <v>19</v>
      </c>
      <c r="G24" s="164">
        <v>610</v>
      </c>
      <c r="H24" s="164">
        <f>14- COUNTIF(L24:AA24,"#N/A")</f>
        <v>6</v>
      </c>
      <c r="I24" s="133">
        <f>SUM(AF24:AU24)+SUM(BA24:BM24)</f>
        <v>124</v>
      </c>
      <c r="J24" s="405">
        <f>CY24</f>
        <v>60.425731504522155</v>
      </c>
      <c r="K24" s="466" t="str">
        <f>IF(ISNUMBER(MATCH(G24,'[4]OPR data'!$A$3:$A$2541,0)),"Y","N")</f>
        <v>Y</v>
      </c>
      <c r="L24" s="148"/>
      <c r="M24" s="236"/>
      <c r="N24" s="236" t="e">
        <f>(INDEX(Finish_table!R$4:R$83,MATCH('14 Year_History_Results'!$G24,Finish_table!S$4:S$83,0),1))</f>
        <v>#N/A</v>
      </c>
      <c r="O24" s="236" t="str">
        <f>(INDEX(Finish_table!Z$4:Z$99,MATCH('14 Year_History_Results'!$G24,Finish_table!AA$4:AA$99,0),1))</f>
        <v>SF</v>
      </c>
      <c r="P24" s="236" t="e">
        <f>(INDEX(Finish_table!AI$4:AI$99,MATCH('14 Year_History_Results'!$G24,Finish_table!AJ$4:AJ$99,0),1))</f>
        <v>#N/A</v>
      </c>
      <c r="Q24" s="236" t="e">
        <f>(INDEX(Finish_table!AR$4:AR$99,MATCH('14 Year_History_Results'!$G24,Finish_table!AS$4:AS$99,0),1))</f>
        <v>#N/A</v>
      </c>
      <c r="R24" s="236" t="e">
        <f>(INDEX(Finish_table!BA$4:BA$99,MATCH('14 Year_History_Results'!$G24,Finish_table!BB$4:BB$99,0),1))</f>
        <v>#N/A</v>
      </c>
      <c r="S24" s="236" t="str">
        <f>(INDEX(Finish_table!BJ$4:BJ$99,MATCH('14 Year_History_Results'!$G24,Finish_table!BK$4:BK$99,0),1))</f>
        <v>QF</v>
      </c>
      <c r="T24" s="236" t="e">
        <f>(INDEX(Finish_table!BS$4:BS$99,MATCH('14 Year_History_Results'!$G24,Finish_table!BT$4:BT$99,0),1))</f>
        <v>#N/A</v>
      </c>
      <c r="U24" s="236" t="e">
        <f>(INDEX(Finish_table!CB$4:CB$99,MATCH('14 Year_History_Results'!$G24,Finish_table!CC$4:CC$99,0),1))</f>
        <v>#N/A</v>
      </c>
      <c r="V24" s="236" t="e">
        <f>(INDEX(Finish_table!CK$4:CK$99,MATCH('14 Year_History_Results'!$G24,Finish_table!CL$4:CL$99,0),1))</f>
        <v>#N/A</v>
      </c>
      <c r="W24" s="236" t="e">
        <f>(INDEX(Finish_table!CT$4:CT$99,MATCH('14 Year_History_Results'!$G24,Finish_table!CU$4:CU$99,0),1))</f>
        <v>#N/A</v>
      </c>
      <c r="X24" s="236" t="str">
        <f>(INDEX(Finish_table!DC$4:DC$99,MATCH('14 Year_History_Results'!$G24,Finish_table!DD$4:DD$99,0),1))</f>
        <v>F</v>
      </c>
      <c r="Y24" s="236" t="str">
        <f>(INDEX(Finish_table!DL$4:DL$99,MATCH('14 Year_History_Results'!$G24,Finish_table!DM$4:DM$99,0),1))</f>
        <v>QF</v>
      </c>
      <c r="Z24" s="236" t="str">
        <f>(INDEX(Finish_table!DU$4:DU$99,MATCH('14 Year_History_Results'!$G24,Finish_table!DV$4:DV$99,0),1))</f>
        <v>WC</v>
      </c>
      <c r="AA24" s="256" t="str">
        <f>(INDEX(Finish_table!ED$4:ED$140,MATCH('14 Year_History_Results'!$G24,Finish_table!EE$4:EE$140,0),1))</f>
        <v>QF</v>
      </c>
      <c r="AB24" s="2"/>
      <c r="AC24" s="98"/>
      <c r="AD24" s="98"/>
      <c r="AE24">
        <f t="shared" si="1"/>
        <v>610</v>
      </c>
      <c r="AF24" s="148"/>
      <c r="AG24" s="2"/>
      <c r="AH24" s="148">
        <f>INDEX('2001'!$C$44:$C$140,'14 Year_History_Results'!BT24)</f>
        <v>0</v>
      </c>
      <c r="AI24" s="2">
        <f>INDEX('2002'!$C$44:$C$140,'14 Year_History_Results'!BU24)</f>
        <v>10</v>
      </c>
      <c r="AJ24" s="2">
        <f>INDEX('2003'!$C$44:$C$140,'14 Year_History_Results'!BV24)</f>
        <v>0</v>
      </c>
      <c r="AK24" s="2">
        <f>INDEX('2004'!$C$44:$C$140,'14 Year_History_Results'!BW24)</f>
        <v>0</v>
      </c>
      <c r="AL24" s="2">
        <f>INDEX('2005'!$C$44:$C$140,'14 Year_History_Results'!BX24)</f>
        <v>0</v>
      </c>
      <c r="AM24" s="2">
        <f>INDEX('2006'!$C$44:$C$140,'14 Year_History_Results'!BY24)</f>
        <v>0</v>
      </c>
      <c r="AN24" s="2">
        <f>INDEX('2007'!$C$44:$C$140,'14 Year_History_Results'!BZ24)</f>
        <v>0</v>
      </c>
      <c r="AO24" s="2">
        <f>INDEX('2008'!$C$44:$C$140,'14 Year_History_Results'!CA24)</f>
        <v>0</v>
      </c>
      <c r="AP24" s="2">
        <f>INDEX('2009'!$C$44:$C$140,'14 Year_History_Results'!CB24)</f>
        <v>0</v>
      </c>
      <c r="AQ24" s="2">
        <f>INDEX('2010'!$C$44:$C$140,'14 Year_History_Results'!CC24)</f>
        <v>0</v>
      </c>
      <c r="AR24" s="2">
        <f>INDEX('2011'!$C$44:$C$140,'14 Year_History_Results'!CD24)</f>
        <v>20</v>
      </c>
      <c r="AS24" s="2">
        <f>INDEX('2012'!$C$44:$C$140,'14 Year_History_Results'!CE24)</f>
        <v>0</v>
      </c>
      <c r="AT24" s="2">
        <f>INDEX('2013'!$C$44:$C$140,'14 Year_History_Results'!CF24)</f>
        <v>50</v>
      </c>
      <c r="AU24" s="149">
        <f>INDEX('2014'!$C$52:$C$180,'14 Year_History_Results'!CG24)</f>
        <v>0</v>
      </c>
      <c r="AV24" s="2">
        <f t="shared" si="11"/>
        <v>13.985864135061359</v>
      </c>
      <c r="AW24" s="2"/>
      <c r="AX24">
        <f t="shared" si="12"/>
        <v>610</v>
      </c>
      <c r="AY24" s="148"/>
      <c r="AZ24" s="2"/>
      <c r="BA24" s="148">
        <f>INDEX('2001'!$B$44:$B$140,'14 Year_History_Results'!BT24)</f>
        <v>0</v>
      </c>
      <c r="BB24" s="2">
        <f>INDEX('2002'!$B$44:$B$140,'14 Year_History_Results'!BU24)</f>
        <v>5</v>
      </c>
      <c r="BC24" s="2">
        <f>INDEX('2003'!$B$44:$B$140,'14 Year_History_Results'!BV24)</f>
        <v>0</v>
      </c>
      <c r="BD24" s="2">
        <f>INDEX('2004'!$B$44:$B$140,'14 Year_History_Results'!BW24)</f>
        <v>0</v>
      </c>
      <c r="BE24" s="2">
        <f>INDEX('2005'!$B$44:$B$140,'14 Year_History_Results'!BX24)</f>
        <v>0</v>
      </c>
      <c r="BF24" s="2">
        <f>INDEX('2006'!$B$44:$B$140,'14 Year_History_Results'!BY24)</f>
        <v>11</v>
      </c>
      <c r="BG24" s="2">
        <f>INDEX('2007'!$B$44:$B$140,'14 Year_History_Results'!BZ24)</f>
        <v>0</v>
      </c>
      <c r="BH24" s="2">
        <f>INDEX('2008'!$B$44:$B$140,'14 Year_History_Results'!CA24)</f>
        <v>0</v>
      </c>
      <c r="BI24" s="2">
        <f>INDEX('2009'!$B$44:$B$140,'14 Year_History_Results'!CB24)</f>
        <v>0</v>
      </c>
      <c r="BJ24" s="2">
        <f>INDEX('2010'!$B$44:$B$140,'14 Year_History_Results'!CC24)</f>
        <v>0</v>
      </c>
      <c r="BK24" s="2">
        <f>INDEX('2011'!$B$44:$B$140,'14 Year_History_Results'!CD24)</f>
        <v>13</v>
      </c>
      <c r="BL24" s="2">
        <f>INDEX('2012'!$B$44:$B$140,'14 Year_History_Results'!CE24)</f>
        <v>10</v>
      </c>
      <c r="BM24" s="2">
        <f>INDEX('2013'!$B$44:$B$140,'14 Year_History_Results'!CF24)</f>
        <v>5</v>
      </c>
      <c r="BN24" s="149">
        <f>INDEX('2014'!$B$52:$B$180,'14 Year_History_Results'!CG24)</f>
        <v>9</v>
      </c>
      <c r="BO24" s="308">
        <f t="shared" si="13"/>
        <v>55</v>
      </c>
      <c r="BQ24">
        <f t="shared" si="14"/>
        <v>610</v>
      </c>
      <c r="BR24" s="148"/>
      <c r="BS24" s="2"/>
      <c r="BT24" s="148">
        <f>IF(ISNA(MATCH($BQ24,'2001'!$A$44:$A$139,0)),97,MATCH($BQ24,'2001'!$A$44:$A$139,0))</f>
        <v>97</v>
      </c>
      <c r="BU24" s="2">
        <f>IF(ISNA(MATCH($BQ24,'2002'!$A$44:$A$139,0)),97,MATCH($BQ24,'2002'!$A$44:$A$139,0))</f>
        <v>85</v>
      </c>
      <c r="BV24" s="2">
        <f>IF(ISNA(MATCH($BQ24,'2003'!$A$44:$A$139,0)),97,MATCH($BQ24,'2003'!$A$44:$A$139,0))</f>
        <v>97</v>
      </c>
      <c r="BW24" s="2">
        <f>IF(ISNA(MATCH($BQ24,'2004'!$A$44:$A$139,0)),97,MATCH($BQ24,'2004'!$A$44:$A$139,0))</f>
        <v>97</v>
      </c>
      <c r="BX24" s="2">
        <f>IF(ISNA(MATCH($BQ24,'2005'!$A$44:$A$139,0)),97,MATCH($BQ24,'2005'!$A$44:$A$139,0))</f>
        <v>97</v>
      </c>
      <c r="BY24" s="2">
        <f>IF(ISNA(MATCH($BQ24,'2006'!$A$44:$A$139,0)),97,MATCH($BQ24,'2006'!$A$44:$A$139,0))</f>
        <v>69</v>
      </c>
      <c r="BZ24" s="2">
        <f>IF(ISNA(MATCH($BQ24,'2007'!$A$44:$A$139,0)),97,MATCH($BQ24,'2007'!$A$44:$A$139,0))</f>
        <v>97</v>
      </c>
      <c r="CA24" s="2">
        <f>IF(ISNA(MATCH($BQ24,'2008'!$A$44:$A$139,0)),97,MATCH($BQ24,'2008'!$A$44:$A$139,0))</f>
        <v>97</v>
      </c>
      <c r="CB24" s="2">
        <f>IF(ISNA(MATCH($BQ24,'2009'!$A$44:$A$139,0)),97,MATCH($BQ24,'2009'!$A$44:$A$139,0))</f>
        <v>97</v>
      </c>
      <c r="CC24" s="2">
        <f>IF(ISNA(MATCH($BQ24,'2010'!$A$44:$A$139,0)),97,MATCH($BQ24,'2010'!$A$44:$A$139,0))</f>
        <v>97</v>
      </c>
      <c r="CD24" s="2">
        <f>IF(ISNA(MATCH($BQ24,'2011'!$A$44:$A$139,0)),97,MATCH($BQ24,'2011'!$A$44:$A$139,0))</f>
        <v>41</v>
      </c>
      <c r="CE24" s="2">
        <f>IF(ISNA(MATCH($BQ24,'2012'!$A$44:$A$139,0)),97,MATCH($BQ24,'2012'!$A$44:$A$139,0))</f>
        <v>39</v>
      </c>
      <c r="CF24" s="2">
        <f>IF(ISNA(MATCH($BQ24,'2013'!$A$44:$A$139,0)),97,MATCH($BQ24,'2013'!$A$44:$A$139,0))</f>
        <v>31</v>
      </c>
      <c r="CG24" s="149">
        <f>IF(ISNA(MATCH($BQ24,'2014'!$A$52:$A$179,0)),129,MATCH($BQ24,'2014'!$A$52:$A$179,0))</f>
        <v>43</v>
      </c>
      <c r="CH24" s="317"/>
      <c r="CI24">
        <f t="shared" si="15"/>
        <v>610</v>
      </c>
      <c r="CJ24" s="281"/>
      <c r="CK24" s="282"/>
      <c r="CL24" s="281">
        <f t="shared" si="16"/>
        <v>0</v>
      </c>
      <c r="CM24" s="282">
        <f t="shared" si="2"/>
        <v>15</v>
      </c>
      <c r="CN24" s="282">
        <f t="shared" si="3"/>
        <v>9.9989999999999988</v>
      </c>
      <c r="CO24" s="282">
        <f t="shared" si="4"/>
        <v>6.6653333999999989</v>
      </c>
      <c r="CP24" s="282">
        <f t="shared" si="5"/>
        <v>4.4431112444399989</v>
      </c>
      <c r="CQ24" s="282">
        <f t="shared" si="6"/>
        <v>13.961777955543702</v>
      </c>
      <c r="CR24" s="282">
        <f t="shared" si="7"/>
        <v>9.3069211851654323</v>
      </c>
      <c r="CS24" s="282">
        <f t="shared" si="8"/>
        <v>6.2039936620312766</v>
      </c>
      <c r="CT24" s="282">
        <f t="shared" si="9"/>
        <v>4.1355821751100486</v>
      </c>
      <c r="CU24" s="282">
        <f t="shared" si="17"/>
        <v>2.7567790779283583</v>
      </c>
      <c r="CV24" s="282">
        <f t="shared" si="18"/>
        <v>34.837668933347047</v>
      </c>
      <c r="CW24" s="282">
        <f t="shared" si="19"/>
        <v>33.222790110969143</v>
      </c>
      <c r="CX24" s="282">
        <f t="shared" si="20"/>
        <v>77.146311887972033</v>
      </c>
      <c r="CY24" s="283">
        <f t="shared" si="21"/>
        <v>60.425731504522155</v>
      </c>
      <c r="DA24" s="282">
        <f t="shared" si="22"/>
        <v>610</v>
      </c>
      <c r="DB24" s="156"/>
      <c r="DC24" s="156"/>
      <c r="DD24" s="270">
        <f t="shared" si="23"/>
        <v>0</v>
      </c>
      <c r="DE24" s="156">
        <f t="shared" si="24"/>
        <v>15</v>
      </c>
      <c r="DF24" s="156">
        <f t="shared" si="25"/>
        <v>15</v>
      </c>
      <c r="DG24" s="156">
        <f t="shared" si="26"/>
        <v>15</v>
      </c>
      <c r="DH24" s="156">
        <f t="shared" si="27"/>
        <v>15</v>
      </c>
      <c r="DI24" s="156">
        <f t="shared" si="28"/>
        <v>26</v>
      </c>
      <c r="DJ24" s="156">
        <f t="shared" si="29"/>
        <v>26</v>
      </c>
      <c r="DK24" s="156">
        <f t="shared" si="30"/>
        <v>26</v>
      </c>
      <c r="DL24" s="156">
        <f t="shared" si="31"/>
        <v>26</v>
      </c>
      <c r="DM24" s="156">
        <f t="shared" si="32"/>
        <v>26</v>
      </c>
      <c r="DN24" s="156">
        <f t="shared" si="33"/>
        <v>59</v>
      </c>
      <c r="DO24" s="156">
        <f t="shared" si="34"/>
        <v>69</v>
      </c>
      <c r="DP24" s="156">
        <f t="shared" si="35"/>
        <v>124</v>
      </c>
      <c r="DQ24" s="267">
        <f t="shared" si="36"/>
        <v>133</v>
      </c>
      <c r="DR24" s="156">
        <f t="shared" si="37"/>
        <v>44</v>
      </c>
      <c r="DU24" s="282"/>
    </row>
    <row r="25" spans="2:125" ht="13.5" thickBot="1" x14ac:dyDescent="0.25">
      <c r="B25" s="133">
        <v>22</v>
      </c>
      <c r="C25" s="50">
        <f t="shared" si="0"/>
        <v>1</v>
      </c>
      <c r="D25" s="50">
        <f t="shared" si="10"/>
        <v>0</v>
      </c>
      <c r="E25" s="97"/>
      <c r="F25" s="2">
        <f t="shared" si="38"/>
        <v>20</v>
      </c>
      <c r="G25" s="164">
        <v>1241</v>
      </c>
      <c r="H25" s="164">
        <f>14- COUNTIF(L25:AA25,"#N/A")</f>
        <v>4</v>
      </c>
      <c r="I25" s="133">
        <f>SUM(AF25:AU25)+SUM(BA25:BM25)</f>
        <v>96</v>
      </c>
      <c r="J25" s="405">
        <f>CY25</f>
        <v>60.169186393196192</v>
      </c>
      <c r="K25" s="466" t="str">
        <f>IF(ISNUMBER(MATCH(G25,'[4]OPR data'!$A$3:$A$2541,0)),"Y","N")</f>
        <v>Y</v>
      </c>
      <c r="L25" s="148"/>
      <c r="M25" s="236"/>
      <c r="N25" s="236" t="e">
        <f>(INDEX(Finish_table!R$4:R$83,MATCH('14 Year_History_Results'!$G25,Finish_table!S$4:S$83,0),1))</f>
        <v>#N/A</v>
      </c>
      <c r="O25" s="236" t="e">
        <f>(INDEX(Finish_table!Z$4:Z$99,MATCH('14 Year_History_Results'!$G25,Finish_table!AA$4:AA$99,0),1))</f>
        <v>#N/A</v>
      </c>
      <c r="P25" s="236" t="e">
        <f>(INDEX(Finish_table!AI$4:AI$99,MATCH('14 Year_History_Results'!$G25,Finish_table!AJ$4:AJ$99,0),1))</f>
        <v>#N/A</v>
      </c>
      <c r="Q25" s="236" t="str">
        <f>(INDEX(Finish_table!AR$4:AR$99,MATCH('14 Year_History_Results'!$G25,Finish_table!AS$4:AS$99,0),1))</f>
        <v>QF</v>
      </c>
      <c r="R25" s="236" t="e">
        <f>(INDEX(Finish_table!BA$4:BA$99,MATCH('14 Year_History_Results'!$G25,Finish_table!BB$4:BB$99,0),1))</f>
        <v>#N/A</v>
      </c>
      <c r="S25" s="236" t="e">
        <f>(INDEX(Finish_table!BJ$4:BJ$99,MATCH('14 Year_History_Results'!$G25,Finish_table!BK$4:BK$99,0),1))</f>
        <v>#N/A</v>
      </c>
      <c r="T25" s="236" t="e">
        <f>(INDEX(Finish_table!BS$4:BS$99,MATCH('14 Year_History_Results'!$G25,Finish_table!BT$4:BT$99,0),1))</f>
        <v>#N/A</v>
      </c>
      <c r="U25" s="236" t="e">
        <f>(INDEX(Finish_table!CB$4:CB$99,MATCH('14 Year_History_Results'!$G25,Finish_table!CC$4:CC$99,0),1))</f>
        <v>#N/A</v>
      </c>
      <c r="V25" s="236" t="e">
        <f>(INDEX(Finish_table!CK$4:CK$99,MATCH('14 Year_History_Results'!$G25,Finish_table!CL$4:CL$99,0),1))</f>
        <v>#N/A</v>
      </c>
      <c r="W25" s="236" t="e">
        <f>(INDEX(Finish_table!CT$4:CT$99,MATCH('14 Year_History_Results'!$G25,Finish_table!CU$4:CU$99,0),1))</f>
        <v>#N/A</v>
      </c>
      <c r="X25" s="236" t="str">
        <f>(INDEX(Finish_table!DC$4:DC$99,MATCH('14 Year_History_Results'!$G25,Finish_table!DD$4:DD$99,0),1))</f>
        <v>SF</v>
      </c>
      <c r="Y25" s="236" t="e">
        <f>(INDEX(Finish_table!DL$4:DL$99,MATCH('14 Year_History_Results'!$G25,Finish_table!DM$4:DM$99,0),1))</f>
        <v>#N/A</v>
      </c>
      <c r="Z25" s="236" t="str">
        <f>(INDEX(Finish_table!DU$4:DU$99,MATCH('14 Year_History_Results'!$G25,Finish_table!DV$4:DV$99,0),1))</f>
        <v>WC</v>
      </c>
      <c r="AA25" s="256" t="str">
        <f>(INDEX(Finish_table!ED$4:ED$140,MATCH('14 Year_History_Results'!$G25,Finish_table!EE$4:EE$140,0),1))</f>
        <v>QF</v>
      </c>
      <c r="AB25" s="2"/>
      <c r="AC25" s="98"/>
      <c r="AD25" s="98"/>
      <c r="AE25">
        <f t="shared" si="1"/>
        <v>1241</v>
      </c>
      <c r="AF25" s="148"/>
      <c r="AG25" s="2"/>
      <c r="AH25" s="148">
        <f>INDEX('2001'!$C$44:$C$140,'14 Year_History_Results'!BT25)</f>
        <v>0</v>
      </c>
      <c r="AI25" s="2">
        <f>INDEX('2002'!$C$44:$C$140,'14 Year_History_Results'!BU25)</f>
        <v>0</v>
      </c>
      <c r="AJ25" s="2">
        <f>INDEX('2003'!$C$44:$C$140,'14 Year_History_Results'!BV25)</f>
        <v>0</v>
      </c>
      <c r="AK25" s="2">
        <f>INDEX('2004'!$C$44:$C$140,'14 Year_History_Results'!BW25)</f>
        <v>0</v>
      </c>
      <c r="AL25" s="2">
        <f>INDEX('2005'!$C$44:$C$140,'14 Year_History_Results'!BX25)</f>
        <v>0</v>
      </c>
      <c r="AM25" s="2">
        <f>INDEX('2006'!$C$44:$C$140,'14 Year_History_Results'!BY25)</f>
        <v>0</v>
      </c>
      <c r="AN25" s="2">
        <f>INDEX('2007'!$C$44:$C$140,'14 Year_History_Results'!BZ25)</f>
        <v>0</v>
      </c>
      <c r="AO25" s="2">
        <f>INDEX('2008'!$C$44:$C$140,'14 Year_History_Results'!CA25)</f>
        <v>0</v>
      </c>
      <c r="AP25" s="2">
        <f>INDEX('2009'!$C$44:$C$140,'14 Year_History_Results'!CB25)</f>
        <v>0</v>
      </c>
      <c r="AQ25" s="2">
        <f>INDEX('2010'!$C$44:$C$140,'14 Year_History_Results'!CC25)</f>
        <v>0</v>
      </c>
      <c r="AR25" s="2">
        <f>INDEX('2011'!$C$44:$C$140,'14 Year_History_Results'!CD25)</f>
        <v>10</v>
      </c>
      <c r="AS25" s="2">
        <f>INDEX('2012'!$C$44:$C$140,'14 Year_History_Results'!CE25)</f>
        <v>0</v>
      </c>
      <c r="AT25" s="2">
        <f>INDEX('2013'!$C$44:$C$140,'14 Year_History_Results'!CF25)</f>
        <v>50</v>
      </c>
      <c r="AU25" s="149">
        <f>INDEX('2014'!$C$52:$C$180,'14 Year_History_Results'!CG25)</f>
        <v>0</v>
      </c>
      <c r="AV25" s="2">
        <f t="shared" si="11"/>
        <v>13.424596091494902</v>
      </c>
      <c r="AW25" s="2"/>
      <c r="AX25">
        <f t="shared" si="12"/>
        <v>1241</v>
      </c>
      <c r="AY25" s="148"/>
      <c r="AZ25" s="2"/>
      <c r="BA25" s="148">
        <f>INDEX('2001'!$B$44:$B$140,'14 Year_History_Results'!BT25)</f>
        <v>0</v>
      </c>
      <c r="BB25" s="2">
        <f>INDEX('2002'!$B$44:$B$140,'14 Year_History_Results'!BU25)</f>
        <v>0</v>
      </c>
      <c r="BC25" s="2">
        <f>INDEX('2003'!$B$44:$B$140,'14 Year_History_Results'!BV25)</f>
        <v>0</v>
      </c>
      <c r="BD25" s="2">
        <f>INDEX('2004'!$B$44:$B$140,'14 Year_History_Results'!BW25)</f>
        <v>8</v>
      </c>
      <c r="BE25" s="2">
        <f>INDEX('2005'!$B$44:$B$140,'14 Year_History_Results'!BX25)</f>
        <v>0</v>
      </c>
      <c r="BF25" s="2">
        <f>INDEX('2006'!$B$44:$B$140,'14 Year_History_Results'!BY25)</f>
        <v>0</v>
      </c>
      <c r="BG25" s="2">
        <f>INDEX('2007'!$B$44:$B$140,'14 Year_History_Results'!BZ25)</f>
        <v>0</v>
      </c>
      <c r="BH25" s="2">
        <f>INDEX('2008'!$B$44:$B$140,'14 Year_History_Results'!CA25)</f>
        <v>0</v>
      </c>
      <c r="BI25" s="2">
        <f>INDEX('2009'!$B$44:$B$140,'14 Year_History_Results'!CB25)</f>
        <v>0</v>
      </c>
      <c r="BJ25" s="2">
        <f>INDEX('2010'!$B$44:$B$140,'14 Year_History_Results'!CC25)</f>
        <v>0</v>
      </c>
      <c r="BK25" s="2">
        <f>INDEX('2011'!$B$44:$B$140,'14 Year_History_Results'!CD25)</f>
        <v>16</v>
      </c>
      <c r="BL25" s="2">
        <f>INDEX('2012'!$B$44:$B$140,'14 Year_History_Results'!CE25)</f>
        <v>0</v>
      </c>
      <c r="BM25" s="2">
        <f>INDEX('2013'!$B$44:$B$140,'14 Year_History_Results'!CF25)</f>
        <v>12</v>
      </c>
      <c r="BN25" s="149">
        <f>INDEX('2014'!$B$52:$B$180,'14 Year_History_Results'!CG25)</f>
        <v>11</v>
      </c>
      <c r="BO25" s="308">
        <f t="shared" si="13"/>
        <v>62</v>
      </c>
      <c r="BQ25">
        <f t="shared" si="14"/>
        <v>1241</v>
      </c>
      <c r="BR25" s="148"/>
      <c r="BS25" s="2"/>
      <c r="BT25" s="148">
        <f>IF(ISNA(MATCH($BQ25,'2001'!$A$44:$A$139,0)),97,MATCH($BQ25,'2001'!$A$44:$A$139,0))</f>
        <v>97</v>
      </c>
      <c r="BU25" s="2">
        <f>IF(ISNA(MATCH($BQ25,'2002'!$A$44:$A$139,0)),97,MATCH($BQ25,'2002'!$A$44:$A$139,0))</f>
        <v>97</v>
      </c>
      <c r="BV25" s="2">
        <f>IF(ISNA(MATCH($BQ25,'2003'!$A$44:$A$139,0)),97,MATCH($BQ25,'2003'!$A$44:$A$139,0))</f>
        <v>97</v>
      </c>
      <c r="BW25" s="2">
        <f>IF(ISNA(MATCH($BQ25,'2004'!$A$44:$A$139,0)),97,MATCH($BQ25,'2004'!$A$44:$A$139,0))</f>
        <v>90</v>
      </c>
      <c r="BX25" s="2">
        <f>IF(ISNA(MATCH($BQ25,'2005'!$A$44:$A$139,0)),97,MATCH($BQ25,'2005'!$A$44:$A$139,0))</f>
        <v>97</v>
      </c>
      <c r="BY25" s="2">
        <f>IF(ISNA(MATCH($BQ25,'2006'!$A$44:$A$139,0)),97,MATCH($BQ25,'2006'!$A$44:$A$139,0))</f>
        <v>97</v>
      </c>
      <c r="BZ25" s="2">
        <f>IF(ISNA(MATCH($BQ25,'2007'!$A$44:$A$139,0)),97,MATCH($BQ25,'2007'!$A$44:$A$139,0))</f>
        <v>97</v>
      </c>
      <c r="CA25" s="2">
        <f>IF(ISNA(MATCH($BQ25,'2008'!$A$44:$A$139,0)),97,MATCH($BQ25,'2008'!$A$44:$A$139,0))</f>
        <v>97</v>
      </c>
      <c r="CB25" s="2">
        <f>IF(ISNA(MATCH($BQ25,'2009'!$A$44:$A$139,0)),97,MATCH($BQ25,'2009'!$A$44:$A$139,0))</f>
        <v>97</v>
      </c>
      <c r="CC25" s="2">
        <f>IF(ISNA(MATCH($BQ25,'2010'!$A$44:$A$139,0)),97,MATCH($BQ25,'2010'!$A$44:$A$139,0))</f>
        <v>97</v>
      </c>
      <c r="CD25" s="2">
        <f>IF(ISNA(MATCH($BQ25,'2011'!$A$44:$A$139,0)),97,MATCH($BQ25,'2011'!$A$44:$A$139,0))</f>
        <v>56</v>
      </c>
      <c r="CE25" s="2">
        <f>IF(ISNA(MATCH($BQ25,'2012'!$A$44:$A$139,0)),97,MATCH($BQ25,'2012'!$A$44:$A$139,0))</f>
        <v>97</v>
      </c>
      <c r="CF25" s="2">
        <f>IF(ISNA(MATCH($BQ25,'2013'!$A$44:$A$139,0)),97,MATCH($BQ25,'2013'!$A$44:$A$139,0))</f>
        <v>40</v>
      </c>
      <c r="CG25" s="149">
        <f>IF(ISNA(MATCH($BQ25,'2014'!$A$52:$A$179,0)),129,MATCH($BQ25,'2014'!$A$52:$A$179,0))</f>
        <v>61</v>
      </c>
      <c r="CH25" s="317"/>
      <c r="CI25">
        <f t="shared" si="15"/>
        <v>1241</v>
      </c>
      <c r="CJ25" s="281"/>
      <c r="CK25" s="282"/>
      <c r="CL25" s="281">
        <f t="shared" si="16"/>
        <v>0</v>
      </c>
      <c r="CM25" s="282">
        <f t="shared" si="2"/>
        <v>0</v>
      </c>
      <c r="CN25" s="282">
        <f t="shared" si="3"/>
        <v>0</v>
      </c>
      <c r="CO25" s="282">
        <f t="shared" si="4"/>
        <v>8</v>
      </c>
      <c r="CP25" s="282">
        <f t="shared" si="5"/>
        <v>5.3327999999999998</v>
      </c>
      <c r="CQ25" s="282">
        <f t="shared" si="6"/>
        <v>3.5548444799999999</v>
      </c>
      <c r="CR25" s="282">
        <f t="shared" si="7"/>
        <v>2.3696593303679996</v>
      </c>
      <c r="CS25" s="282">
        <f t="shared" si="8"/>
        <v>1.5796149096233085</v>
      </c>
      <c r="CT25" s="282">
        <f t="shared" si="9"/>
        <v>1.0529712987548974</v>
      </c>
      <c r="CU25" s="282">
        <f t="shared" si="17"/>
        <v>0.70191066775001454</v>
      </c>
      <c r="CV25" s="282">
        <f t="shared" si="18"/>
        <v>26.467893651122161</v>
      </c>
      <c r="CW25" s="282">
        <f t="shared" si="19"/>
        <v>17.643497907838032</v>
      </c>
      <c r="CX25" s="282">
        <f t="shared" si="20"/>
        <v>73.761155705364828</v>
      </c>
      <c r="CY25" s="283">
        <f t="shared" si="21"/>
        <v>60.169186393196192</v>
      </c>
      <c r="DA25" s="282">
        <f t="shared" si="22"/>
        <v>1241</v>
      </c>
      <c r="DB25" s="156"/>
      <c r="DC25" s="156"/>
      <c r="DD25" s="270">
        <f t="shared" si="23"/>
        <v>0</v>
      </c>
      <c r="DE25" s="156">
        <f t="shared" si="24"/>
        <v>0</v>
      </c>
      <c r="DF25" s="156">
        <f t="shared" si="25"/>
        <v>0</v>
      </c>
      <c r="DG25" s="156">
        <f t="shared" si="26"/>
        <v>8</v>
      </c>
      <c r="DH25" s="156">
        <f t="shared" si="27"/>
        <v>8</v>
      </c>
      <c r="DI25" s="156">
        <f t="shared" si="28"/>
        <v>8</v>
      </c>
      <c r="DJ25" s="156">
        <f t="shared" si="29"/>
        <v>8</v>
      </c>
      <c r="DK25" s="156">
        <f t="shared" si="30"/>
        <v>8</v>
      </c>
      <c r="DL25" s="156">
        <f t="shared" si="31"/>
        <v>8</v>
      </c>
      <c r="DM25" s="156">
        <f t="shared" si="32"/>
        <v>8</v>
      </c>
      <c r="DN25" s="156">
        <f t="shared" si="33"/>
        <v>34</v>
      </c>
      <c r="DO25" s="156">
        <f t="shared" si="34"/>
        <v>34</v>
      </c>
      <c r="DP25" s="156">
        <f t="shared" si="35"/>
        <v>96</v>
      </c>
      <c r="DQ25" s="267">
        <f t="shared" si="36"/>
        <v>107</v>
      </c>
      <c r="DR25" s="156">
        <f t="shared" si="37"/>
        <v>68</v>
      </c>
    </row>
    <row r="26" spans="2:125" ht="13.5" thickBot="1" x14ac:dyDescent="0.25">
      <c r="B26" s="133">
        <v>22</v>
      </c>
      <c r="C26" s="50">
        <f t="shared" si="0"/>
        <v>2</v>
      </c>
      <c r="D26" s="50">
        <f t="shared" si="10"/>
        <v>2</v>
      </c>
      <c r="E26" s="97"/>
      <c r="F26" s="2">
        <f t="shared" si="38"/>
        <v>21</v>
      </c>
      <c r="G26" s="164">
        <v>27</v>
      </c>
      <c r="H26" s="164">
        <f>14- COUNTIF(L26:AA26,"#N/A")</f>
        <v>13</v>
      </c>
      <c r="I26" s="133">
        <f>SUM(AF26:AU26)+SUM(BA26:BM26)</f>
        <v>249</v>
      </c>
      <c r="J26" s="405">
        <f>CY26</f>
        <v>60.132451641691432</v>
      </c>
      <c r="K26" s="466" t="str">
        <f>IF(ISNUMBER(MATCH(G26,'[4]OPR data'!$A$3:$A$2541,0)),"Y","N")</f>
        <v>Y</v>
      </c>
      <c r="L26" s="148"/>
      <c r="M26" s="236"/>
      <c r="N26" s="236" t="e">
        <f>(INDEX(Finish_table!R$4:R$83,MATCH('14 Year_History_Results'!$G26,Finish_table!S$4:S$83,0),1))</f>
        <v>#N/A</v>
      </c>
      <c r="O26" s="236" t="str">
        <f>(INDEX(Finish_table!Z$4:Z$99,MATCH('14 Year_History_Results'!$G26,Finish_table!AA$4:AA$99,0),1))</f>
        <v>QF</v>
      </c>
      <c r="P26" s="236" t="str">
        <f>(INDEX(Finish_table!AI$4:AI$99,MATCH('14 Year_History_Results'!$G26,Finish_table!AJ$4:AJ$99,0),1))</f>
        <v>SF</v>
      </c>
      <c r="Q26" s="236" t="str">
        <f>(INDEX(Finish_table!AR$4:AR$99,MATCH('14 Year_History_Results'!$G26,Finish_table!AS$4:AS$99,0),1))</f>
        <v>F</v>
      </c>
      <c r="R26" s="236" t="str">
        <f>(INDEX(Finish_table!BA$4:BA$99,MATCH('14 Year_History_Results'!$G26,Finish_table!BB$4:BB$99,0),1))</f>
        <v>QF</v>
      </c>
      <c r="S26" s="236" t="str">
        <f>(INDEX(Finish_table!BJ$4:BJ$99,MATCH('14 Year_History_Results'!$G26,Finish_table!BK$4:BK$99,0),1))</f>
        <v>F</v>
      </c>
      <c r="T26" s="236" t="str">
        <f>(INDEX(Finish_table!BS$4:BS$99,MATCH('14 Year_History_Results'!$G26,Finish_table!BT$4:BT$99,0),1))</f>
        <v>SF</v>
      </c>
      <c r="U26" s="236" t="str">
        <f>(INDEX(Finish_table!CB$4:CB$99,MATCH('14 Year_History_Results'!$G26,Finish_table!CC$4:CC$99,0),1))</f>
        <v>SF</v>
      </c>
      <c r="V26" s="236" t="str">
        <f>(INDEX(Finish_table!CK$4:CK$99,MATCH('14 Year_History_Results'!$G26,Finish_table!CL$4:CL$99,0),1))</f>
        <v>SF</v>
      </c>
      <c r="W26" s="236" t="str">
        <f>(INDEX(Finish_table!CT$4:CT$99,MATCH('14 Year_History_Results'!$G26,Finish_table!CU$4:CU$99,0),1))</f>
        <v>SF</v>
      </c>
      <c r="X26" s="236" t="str">
        <f>(INDEX(Finish_table!DC$4:DC$99,MATCH('14 Year_History_Results'!$G26,Finish_table!DD$4:DD$99,0),1))</f>
        <v>QF</v>
      </c>
      <c r="Y26" s="236" t="str">
        <f>(INDEX(Finish_table!DL$4:DL$99,MATCH('14 Year_History_Results'!$G26,Finish_table!DM$4:DM$99,0),1))</f>
        <v>QF</v>
      </c>
      <c r="Z26" s="236" t="str">
        <f>(INDEX(Finish_table!DU$4:DU$99,MATCH('14 Year_History_Results'!$G26,Finish_table!DV$4:DV$99,0),1))</f>
        <v>QF</v>
      </c>
      <c r="AA26" s="256" t="str">
        <f>(INDEX(Finish_table!ED$4:ED$140,MATCH('14 Year_History_Results'!$G26,Finish_table!EE$4:EE$140,0),1))</f>
        <v>F</v>
      </c>
      <c r="AB26" s="2"/>
      <c r="AC26" s="98"/>
      <c r="AD26" s="98"/>
      <c r="AE26">
        <f t="shared" si="1"/>
        <v>27</v>
      </c>
      <c r="AF26" s="148"/>
      <c r="AG26" s="2"/>
      <c r="AH26" s="148">
        <f>INDEX('2001'!$C$44:$C$140,'14 Year_History_Results'!BT26)</f>
        <v>0</v>
      </c>
      <c r="AI26" s="2">
        <f>INDEX('2002'!$C$44:$C$140,'14 Year_History_Results'!BU26)</f>
        <v>0</v>
      </c>
      <c r="AJ26" s="2">
        <f>INDEX('2003'!$C$44:$C$140,'14 Year_History_Results'!BV26)</f>
        <v>10</v>
      </c>
      <c r="AK26" s="2">
        <f>INDEX('2004'!$C$44:$C$140,'14 Year_History_Results'!BW26)</f>
        <v>20</v>
      </c>
      <c r="AL26" s="2">
        <f>INDEX('2005'!$C$44:$C$140,'14 Year_History_Results'!BX26)</f>
        <v>0</v>
      </c>
      <c r="AM26" s="2">
        <f>INDEX('2006'!$C$44:$C$140,'14 Year_History_Results'!BY26)</f>
        <v>20</v>
      </c>
      <c r="AN26" s="2">
        <f>INDEX('2007'!$C$44:$C$140,'14 Year_History_Results'!BZ26)</f>
        <v>10</v>
      </c>
      <c r="AO26" s="2">
        <f>INDEX('2008'!$C$44:$C$140,'14 Year_History_Results'!CA26)</f>
        <v>10</v>
      </c>
      <c r="AP26" s="2">
        <f>INDEX('2009'!$C$44:$C$140,'14 Year_History_Results'!CB26)</f>
        <v>10</v>
      </c>
      <c r="AQ26" s="2">
        <f>INDEX('2010'!$C$44:$C$140,'14 Year_History_Results'!CC26)</f>
        <v>10</v>
      </c>
      <c r="AR26" s="2">
        <f>INDEX('2011'!$C$44:$C$140,'14 Year_History_Results'!CD26)</f>
        <v>0</v>
      </c>
      <c r="AS26" s="2">
        <f>INDEX('2012'!$C$44:$C$140,'14 Year_History_Results'!CE26)</f>
        <v>0</v>
      </c>
      <c r="AT26" s="2">
        <f>INDEX('2013'!$C$44:$C$140,'14 Year_History_Results'!CF26)</f>
        <v>0</v>
      </c>
      <c r="AU26" s="149">
        <f>INDEX('2014'!$C$52:$C$180,'14 Year_History_Results'!CG26)</f>
        <v>20</v>
      </c>
      <c r="AV26" s="2">
        <f t="shared" si="11"/>
        <v>8.0178372573727312</v>
      </c>
      <c r="AW26" s="2"/>
      <c r="AX26">
        <f t="shared" si="12"/>
        <v>27</v>
      </c>
      <c r="AY26" s="148"/>
      <c r="AZ26" s="2"/>
      <c r="BA26" s="148">
        <f>INDEX('2001'!$B$44:$B$140,'14 Year_History_Results'!BT26)</f>
        <v>0</v>
      </c>
      <c r="BB26" s="2">
        <f>INDEX('2002'!$B$44:$B$140,'14 Year_History_Results'!BU26)</f>
        <v>4</v>
      </c>
      <c r="BC26" s="2">
        <f>INDEX('2003'!$B$44:$B$140,'14 Year_History_Results'!BV26)</f>
        <v>15</v>
      </c>
      <c r="BD26" s="2">
        <f>INDEX('2004'!$B$44:$B$140,'14 Year_History_Results'!BW26)</f>
        <v>10</v>
      </c>
      <c r="BE26" s="2">
        <f>INDEX('2005'!$B$44:$B$140,'14 Year_History_Results'!BX26)</f>
        <v>14</v>
      </c>
      <c r="BF26" s="2">
        <f>INDEX('2006'!$B$44:$B$140,'14 Year_History_Results'!BY26)</f>
        <v>16</v>
      </c>
      <c r="BG26" s="2">
        <f>INDEX('2007'!$B$44:$B$140,'14 Year_History_Results'!BZ26)</f>
        <v>14</v>
      </c>
      <c r="BH26" s="2">
        <f>INDEX('2008'!$B$44:$B$140,'14 Year_History_Results'!CA26)</f>
        <v>15</v>
      </c>
      <c r="BI26" s="2">
        <f>INDEX('2009'!$B$44:$B$140,'14 Year_History_Results'!CB26)</f>
        <v>9</v>
      </c>
      <c r="BJ26" s="2">
        <f>INDEX('2010'!$B$44:$B$140,'14 Year_History_Results'!CC26)</f>
        <v>13</v>
      </c>
      <c r="BK26" s="2">
        <f>INDEX('2011'!$B$44:$B$140,'14 Year_History_Results'!CD26)</f>
        <v>12</v>
      </c>
      <c r="BL26" s="2">
        <f>INDEX('2012'!$B$44:$B$140,'14 Year_History_Results'!CE26)</f>
        <v>9</v>
      </c>
      <c r="BM26" s="2">
        <f>INDEX('2013'!$B$44:$B$140,'14 Year_History_Results'!CF26)</f>
        <v>8</v>
      </c>
      <c r="BN26" s="149">
        <f>INDEX('2014'!$B$52:$B$180,'14 Year_History_Results'!CG26)</f>
        <v>14</v>
      </c>
      <c r="BO26" s="308">
        <f t="shared" si="13"/>
        <v>8</v>
      </c>
      <c r="BQ26">
        <f t="shared" si="14"/>
        <v>27</v>
      </c>
      <c r="BR26" s="148"/>
      <c r="BS26" s="2"/>
      <c r="BT26" s="148">
        <f>IF(ISNA(MATCH($BQ26,'2001'!$A$44:$A$139,0)),97,MATCH($BQ26,'2001'!$A$44:$A$139,0))</f>
        <v>97</v>
      </c>
      <c r="BU26" s="2">
        <f>IF(ISNA(MATCH($BQ26,'2002'!$A$44:$A$139,0)),97,MATCH($BQ26,'2002'!$A$44:$A$139,0))</f>
        <v>4</v>
      </c>
      <c r="BV26" s="2">
        <f>IF(ISNA(MATCH($BQ26,'2003'!$A$44:$A$139,0)),97,MATCH($BQ26,'2003'!$A$44:$A$139,0))</f>
        <v>4</v>
      </c>
      <c r="BW26" s="2">
        <f>IF(ISNA(MATCH($BQ26,'2004'!$A$44:$A$139,0)),97,MATCH($BQ26,'2004'!$A$44:$A$139,0))</f>
        <v>3</v>
      </c>
      <c r="BX26" s="2">
        <f>IF(ISNA(MATCH($BQ26,'2005'!$A$44:$A$139,0)),97,MATCH($BQ26,'2005'!$A$44:$A$139,0))</f>
        <v>3</v>
      </c>
      <c r="BY26" s="2">
        <f>IF(ISNA(MATCH($BQ26,'2006'!$A$44:$A$139,0)),97,MATCH($BQ26,'2006'!$A$44:$A$139,0))</f>
        <v>5</v>
      </c>
      <c r="BZ26" s="2">
        <f>IF(ISNA(MATCH($BQ26,'2007'!$A$44:$A$139,0)),97,MATCH($BQ26,'2007'!$A$44:$A$139,0))</f>
        <v>2</v>
      </c>
      <c r="CA26" s="2">
        <f>IF(ISNA(MATCH($BQ26,'2008'!$A$44:$A$139,0)),97,MATCH($BQ26,'2008'!$A$44:$A$139,0))</f>
        <v>6</v>
      </c>
      <c r="CB26" s="2">
        <f>IF(ISNA(MATCH($BQ26,'2009'!$A$44:$A$139,0)),97,MATCH($BQ26,'2009'!$A$44:$A$139,0))</f>
        <v>2</v>
      </c>
      <c r="CC26" s="2">
        <f>IF(ISNA(MATCH($BQ26,'2010'!$A$44:$A$139,0)),97,MATCH($BQ26,'2010'!$A$44:$A$139,0))</f>
        <v>4</v>
      </c>
      <c r="CD26" s="2">
        <f>IF(ISNA(MATCH($BQ26,'2011'!$A$44:$A$139,0)),97,MATCH($BQ26,'2011'!$A$44:$A$139,0))</f>
        <v>4</v>
      </c>
      <c r="CE26" s="2">
        <f>IF(ISNA(MATCH($BQ26,'2012'!$A$44:$A$139,0)),97,MATCH($BQ26,'2012'!$A$44:$A$139,0))</f>
        <v>4</v>
      </c>
      <c r="CF26" s="2">
        <f>IF(ISNA(MATCH($BQ26,'2013'!$A$44:$A$139,0)),97,MATCH($BQ26,'2013'!$A$44:$A$139,0))</f>
        <v>4</v>
      </c>
      <c r="CG26" s="149">
        <f>IF(ISNA(MATCH($BQ26,'2014'!$A$52:$A$179,0)),129,MATCH($BQ26,'2014'!$A$52:$A$179,0))</f>
        <v>5</v>
      </c>
      <c r="CH26" s="317"/>
      <c r="CI26">
        <f t="shared" si="15"/>
        <v>27</v>
      </c>
      <c r="CJ26" s="281"/>
      <c r="CK26" s="282"/>
      <c r="CL26" s="281">
        <f t="shared" si="16"/>
        <v>0</v>
      </c>
      <c r="CM26" s="282">
        <f t="shared" si="2"/>
        <v>4</v>
      </c>
      <c r="CN26" s="282">
        <f t="shared" si="3"/>
        <v>27.666399999999999</v>
      </c>
      <c r="CO26" s="282">
        <f t="shared" si="4"/>
        <v>48.442422239999999</v>
      </c>
      <c r="CP26" s="282">
        <f t="shared" si="5"/>
        <v>46.291718665184</v>
      </c>
      <c r="CQ26" s="282">
        <f t="shared" si="6"/>
        <v>66.858059662211645</v>
      </c>
      <c r="CR26" s="282">
        <f t="shared" si="7"/>
        <v>68.567582570830282</v>
      </c>
      <c r="CS26" s="282">
        <f t="shared" si="8"/>
        <v>70.707150541715464</v>
      </c>
      <c r="CT26" s="282">
        <f t="shared" si="9"/>
        <v>66.13338655110752</v>
      </c>
      <c r="CU26" s="282">
        <f t="shared" si="17"/>
        <v>67.084515474968271</v>
      </c>
      <c r="CV26" s="282">
        <f t="shared" si="18"/>
        <v>56.718538015613845</v>
      </c>
      <c r="CW26" s="282">
        <f t="shared" si="19"/>
        <v>46.808577441208186</v>
      </c>
      <c r="CX26" s="282">
        <f t="shared" si="20"/>
        <v>39.202597722309378</v>
      </c>
      <c r="CY26" s="283">
        <f t="shared" si="21"/>
        <v>60.132451641691432</v>
      </c>
      <c r="DA26" s="282">
        <f t="shared" si="22"/>
        <v>27</v>
      </c>
      <c r="DB26" s="156"/>
      <c r="DC26" s="156"/>
      <c r="DD26" s="270">
        <f t="shared" si="23"/>
        <v>0</v>
      </c>
      <c r="DE26" s="156">
        <f t="shared" si="24"/>
        <v>4</v>
      </c>
      <c r="DF26" s="156">
        <f t="shared" si="25"/>
        <v>29</v>
      </c>
      <c r="DG26" s="156">
        <f t="shared" si="26"/>
        <v>59</v>
      </c>
      <c r="DH26" s="156">
        <f t="shared" si="27"/>
        <v>73</v>
      </c>
      <c r="DI26" s="156">
        <f t="shared" si="28"/>
        <v>109</v>
      </c>
      <c r="DJ26" s="156">
        <f t="shared" si="29"/>
        <v>133</v>
      </c>
      <c r="DK26" s="156">
        <f t="shared" si="30"/>
        <v>158</v>
      </c>
      <c r="DL26" s="156">
        <f t="shared" si="31"/>
        <v>177</v>
      </c>
      <c r="DM26" s="156">
        <f t="shared" si="32"/>
        <v>200</v>
      </c>
      <c r="DN26" s="156">
        <f t="shared" si="33"/>
        <v>212</v>
      </c>
      <c r="DO26" s="156">
        <f t="shared" si="34"/>
        <v>221</v>
      </c>
      <c r="DP26" s="156">
        <f t="shared" si="35"/>
        <v>229</v>
      </c>
      <c r="DQ26" s="267">
        <f t="shared" si="36"/>
        <v>263</v>
      </c>
      <c r="DR26" s="156">
        <f t="shared" si="37"/>
        <v>17</v>
      </c>
      <c r="DU26" s="282"/>
    </row>
    <row r="27" spans="2:125" ht="13.5" thickBot="1" x14ac:dyDescent="0.25">
      <c r="B27" s="133">
        <v>25</v>
      </c>
      <c r="C27" s="50">
        <f t="shared" si="0"/>
        <v>1</v>
      </c>
      <c r="D27" s="50">
        <f t="shared" si="10"/>
        <v>0</v>
      </c>
      <c r="E27" s="97"/>
      <c r="F27" s="2">
        <f t="shared" si="38"/>
        <v>22</v>
      </c>
      <c r="G27" s="164">
        <v>2590</v>
      </c>
      <c r="H27" s="164">
        <f>14- COUNTIF(L27:AA27,"#N/A")</f>
        <v>3</v>
      </c>
      <c r="I27" s="133">
        <f>SUM(AF27:AU27)+SUM(BA27:BM27)</f>
        <v>64</v>
      </c>
      <c r="J27" s="405">
        <f>CY27</f>
        <v>59.997266760000002</v>
      </c>
      <c r="K27" s="466" t="str">
        <f>IF(ISNUMBER(MATCH(G27,'[4]OPR data'!$A$3:$A$2541,0)),"Y","N")</f>
        <v>Y</v>
      </c>
      <c r="L27" s="148"/>
      <c r="M27" s="236"/>
      <c r="N27" s="236" t="e">
        <f>(INDEX(Finish_table!R$4:R$83,MATCH('14 Year_History_Results'!$G27,Finish_table!S$4:S$83,0),1))</f>
        <v>#N/A</v>
      </c>
      <c r="O27" s="236" t="e">
        <f>(INDEX(Finish_table!Z$4:Z$99,MATCH('14 Year_History_Results'!$G27,Finish_table!AA$4:AA$99,0),1))</f>
        <v>#N/A</v>
      </c>
      <c r="P27" s="236" t="e">
        <f>(INDEX(Finish_table!AI$4:AI$99,MATCH('14 Year_History_Results'!$G27,Finish_table!AJ$4:AJ$99,0),1))</f>
        <v>#N/A</v>
      </c>
      <c r="Q27" s="236" t="e">
        <f>(INDEX(Finish_table!AR$4:AR$99,MATCH('14 Year_History_Results'!$G27,Finish_table!AS$4:AS$99,0),1))</f>
        <v>#N/A</v>
      </c>
      <c r="R27" s="236" t="e">
        <f>(INDEX(Finish_table!BA$4:BA$99,MATCH('14 Year_History_Results'!$G27,Finish_table!BB$4:BB$99,0),1))</f>
        <v>#N/A</v>
      </c>
      <c r="S27" s="236" t="e">
        <f>(INDEX(Finish_table!BJ$4:BJ$99,MATCH('14 Year_History_Results'!$G27,Finish_table!BK$4:BK$99,0),1))</f>
        <v>#N/A</v>
      </c>
      <c r="T27" s="236" t="e">
        <f>(INDEX(Finish_table!BS$4:BS$99,MATCH('14 Year_History_Results'!$G27,Finish_table!BT$4:BT$99,0),1))</f>
        <v>#N/A</v>
      </c>
      <c r="U27" s="236" t="e">
        <f>(INDEX(Finish_table!CB$4:CB$99,MATCH('14 Year_History_Results'!$G27,Finish_table!CC$4:CC$99,0),1))</f>
        <v>#N/A</v>
      </c>
      <c r="V27" s="236" t="e">
        <f>(INDEX(Finish_table!CK$4:CK$99,MATCH('14 Year_History_Results'!$G27,Finish_table!CL$4:CL$99,0),1))</f>
        <v>#N/A</v>
      </c>
      <c r="W27" s="236" t="e">
        <f>(INDEX(Finish_table!CT$4:CT$99,MATCH('14 Year_History_Results'!$G27,Finish_table!CU$4:CU$99,0),1))</f>
        <v>#N/A</v>
      </c>
      <c r="X27" s="236" t="e">
        <f>(INDEX(Finish_table!DC$4:DC$99,MATCH('14 Year_History_Results'!$G27,Finish_table!DD$4:DD$99,0),1))</f>
        <v>#N/A</v>
      </c>
      <c r="Y27" s="236" t="str">
        <f>(INDEX(Finish_table!DL$4:DL$99,MATCH('14 Year_History_Results'!$G27,Finish_table!DM$4:DM$99,0),1))</f>
        <v>SF</v>
      </c>
      <c r="Z27" s="236" t="str">
        <f>(INDEX(Finish_table!DU$4:DU$99,MATCH('14 Year_History_Results'!$G27,Finish_table!DV$4:DV$99,0),1))</f>
        <v>QF</v>
      </c>
      <c r="AA27" s="256" t="str">
        <f>(INDEX(Finish_table!ED$4:ED$140,MATCH('14 Year_History_Results'!$G27,Finish_table!EE$4:EE$140,0),1))</f>
        <v>W</v>
      </c>
      <c r="AB27" s="2"/>
      <c r="AC27" s="98"/>
      <c r="AD27" s="98"/>
      <c r="AE27">
        <f t="shared" si="1"/>
        <v>2590</v>
      </c>
      <c r="AF27" s="148"/>
      <c r="AG27" s="2"/>
      <c r="AH27" s="148">
        <f>INDEX('2001'!$C$44:$C$140,'14 Year_History_Results'!BT27)</f>
        <v>0</v>
      </c>
      <c r="AI27" s="2">
        <f>INDEX('2002'!$C$44:$C$140,'14 Year_History_Results'!BU27)</f>
        <v>0</v>
      </c>
      <c r="AJ27" s="2">
        <f>INDEX('2003'!$C$44:$C$140,'14 Year_History_Results'!BV27)</f>
        <v>0</v>
      </c>
      <c r="AK27" s="2">
        <f>INDEX('2004'!$C$44:$C$140,'14 Year_History_Results'!BW27)</f>
        <v>0</v>
      </c>
      <c r="AL27" s="2">
        <f>INDEX('2005'!$C$44:$C$140,'14 Year_History_Results'!BX27)</f>
        <v>0</v>
      </c>
      <c r="AM27" s="2">
        <f>INDEX('2006'!$C$44:$C$140,'14 Year_History_Results'!BY27)</f>
        <v>0</v>
      </c>
      <c r="AN27" s="2">
        <f>INDEX('2007'!$C$44:$C$140,'14 Year_History_Results'!BZ27)</f>
        <v>0</v>
      </c>
      <c r="AO27" s="2">
        <f>INDEX('2008'!$C$44:$C$140,'14 Year_History_Results'!CA27)</f>
        <v>0</v>
      </c>
      <c r="AP27" s="2">
        <f>INDEX('2009'!$C$44:$C$140,'14 Year_History_Results'!CB27)</f>
        <v>0</v>
      </c>
      <c r="AQ27" s="2">
        <f>INDEX('2010'!$C$44:$C$140,'14 Year_History_Results'!CC27)</f>
        <v>0</v>
      </c>
      <c r="AR27" s="2">
        <f>INDEX('2011'!$C$44:$C$140,'14 Year_History_Results'!CD27)</f>
        <v>0</v>
      </c>
      <c r="AS27" s="2">
        <f>INDEX('2012'!$C$44:$C$140,'14 Year_History_Results'!CE27)</f>
        <v>10</v>
      </c>
      <c r="AT27" s="2">
        <f>INDEX('2013'!$C$44:$C$140,'14 Year_History_Results'!CF27)</f>
        <v>0</v>
      </c>
      <c r="AU27" s="149">
        <f>INDEX('2014'!$C$52:$C$180,'14 Year_History_Results'!CG27)</f>
        <v>30</v>
      </c>
      <c r="AV27" s="2">
        <f t="shared" si="11"/>
        <v>8.2542030585555697</v>
      </c>
      <c r="AW27" s="2"/>
      <c r="AX27">
        <f t="shared" si="12"/>
        <v>2590</v>
      </c>
      <c r="AY27" s="148"/>
      <c r="AZ27" s="2"/>
      <c r="BA27" s="148">
        <f>INDEX('2001'!$B$44:$B$140,'14 Year_History_Results'!BT27)</f>
        <v>0</v>
      </c>
      <c r="BB27" s="2">
        <f>INDEX('2002'!$B$44:$B$140,'14 Year_History_Results'!BU27)</f>
        <v>0</v>
      </c>
      <c r="BC27" s="2">
        <f>INDEX('2003'!$B$44:$B$140,'14 Year_History_Results'!BV27)</f>
        <v>0</v>
      </c>
      <c r="BD27" s="2">
        <f>INDEX('2004'!$B$44:$B$140,'14 Year_History_Results'!BW27)</f>
        <v>0</v>
      </c>
      <c r="BE27" s="2">
        <f>INDEX('2005'!$B$44:$B$140,'14 Year_History_Results'!BX27)</f>
        <v>0</v>
      </c>
      <c r="BF27" s="2">
        <f>INDEX('2006'!$B$44:$B$140,'14 Year_History_Results'!BY27)</f>
        <v>0</v>
      </c>
      <c r="BG27" s="2">
        <f>INDEX('2007'!$B$44:$B$140,'14 Year_History_Results'!BZ27)</f>
        <v>0</v>
      </c>
      <c r="BH27" s="2">
        <f>INDEX('2008'!$B$44:$B$140,'14 Year_History_Results'!CA27)</f>
        <v>0</v>
      </c>
      <c r="BI27" s="2">
        <f>INDEX('2009'!$B$44:$B$140,'14 Year_History_Results'!CB27)</f>
        <v>0</v>
      </c>
      <c r="BJ27" s="2">
        <f>INDEX('2010'!$B$44:$B$140,'14 Year_History_Results'!CC27)</f>
        <v>0</v>
      </c>
      <c r="BK27" s="2">
        <f>INDEX('2011'!$B$44:$B$140,'14 Year_History_Results'!CD27)</f>
        <v>0</v>
      </c>
      <c r="BL27" s="2">
        <f>INDEX('2012'!$B$44:$B$140,'14 Year_History_Results'!CE27)</f>
        <v>11</v>
      </c>
      <c r="BM27" s="2">
        <f>INDEX('2013'!$B$44:$B$140,'14 Year_History_Results'!CF27)</f>
        <v>13</v>
      </c>
      <c r="BN27" s="149">
        <f>INDEX('2014'!$B$52:$B$180,'14 Year_History_Results'!CG27)</f>
        <v>12</v>
      </c>
      <c r="BO27" s="308">
        <f t="shared" si="13"/>
        <v>13</v>
      </c>
      <c r="BQ27">
        <f t="shared" si="14"/>
        <v>2590</v>
      </c>
      <c r="BR27" s="148"/>
      <c r="BS27" s="2"/>
      <c r="BT27" s="148">
        <f>IF(ISNA(MATCH($BQ27,'2001'!$A$44:$A$139,0)),97,MATCH($BQ27,'2001'!$A$44:$A$139,0))</f>
        <v>97</v>
      </c>
      <c r="BU27" s="2">
        <f>IF(ISNA(MATCH($BQ27,'2002'!$A$44:$A$139,0)),97,MATCH($BQ27,'2002'!$A$44:$A$139,0))</f>
        <v>97</v>
      </c>
      <c r="BV27" s="2">
        <f>IF(ISNA(MATCH($BQ27,'2003'!$A$44:$A$139,0)),97,MATCH($BQ27,'2003'!$A$44:$A$139,0))</f>
        <v>97</v>
      </c>
      <c r="BW27" s="2">
        <f>IF(ISNA(MATCH($BQ27,'2004'!$A$44:$A$139,0)),97,MATCH($BQ27,'2004'!$A$44:$A$139,0))</f>
        <v>97</v>
      </c>
      <c r="BX27" s="2">
        <f>IF(ISNA(MATCH($BQ27,'2005'!$A$44:$A$139,0)),97,MATCH($BQ27,'2005'!$A$44:$A$139,0))</f>
        <v>97</v>
      </c>
      <c r="BY27" s="2">
        <f>IF(ISNA(MATCH($BQ27,'2006'!$A$44:$A$139,0)),97,MATCH($BQ27,'2006'!$A$44:$A$139,0))</f>
        <v>97</v>
      </c>
      <c r="BZ27" s="2">
        <f>IF(ISNA(MATCH($BQ27,'2007'!$A$44:$A$139,0)),97,MATCH($BQ27,'2007'!$A$44:$A$139,0))</f>
        <v>97</v>
      </c>
      <c r="CA27" s="2">
        <f>IF(ISNA(MATCH($BQ27,'2008'!$A$44:$A$139,0)),97,MATCH($BQ27,'2008'!$A$44:$A$139,0))</f>
        <v>97</v>
      </c>
      <c r="CB27" s="2">
        <f>IF(ISNA(MATCH($BQ27,'2009'!$A$44:$A$139,0)),97,MATCH($BQ27,'2009'!$A$44:$A$139,0))</f>
        <v>97</v>
      </c>
      <c r="CC27" s="2">
        <f>IF(ISNA(MATCH($BQ27,'2010'!$A$44:$A$139,0)),97,MATCH($BQ27,'2010'!$A$44:$A$139,0))</f>
        <v>97</v>
      </c>
      <c r="CD27" s="2">
        <f>IF(ISNA(MATCH($BQ27,'2011'!$A$44:$A$139,0)),97,MATCH($BQ27,'2011'!$A$44:$A$139,0))</f>
        <v>97</v>
      </c>
      <c r="CE27" s="2">
        <f>IF(ISNA(MATCH($BQ27,'2012'!$A$44:$A$139,0)),97,MATCH($BQ27,'2012'!$A$44:$A$139,0))</f>
        <v>83</v>
      </c>
      <c r="CF27" s="2">
        <f>IF(ISNA(MATCH($BQ27,'2013'!$A$44:$A$139,0)),97,MATCH($BQ27,'2013'!$A$44:$A$139,0))</f>
        <v>76</v>
      </c>
      <c r="CG27" s="149">
        <f>IF(ISNA(MATCH($BQ27,'2014'!$A$52:$A$179,0)),129,MATCH($BQ27,'2014'!$A$52:$A$179,0))</f>
        <v>103</v>
      </c>
      <c r="CH27" s="317"/>
      <c r="CI27">
        <f t="shared" si="15"/>
        <v>2590</v>
      </c>
      <c r="CJ27" s="281"/>
      <c r="CK27" s="282"/>
      <c r="CL27" s="281">
        <f t="shared" si="16"/>
        <v>0</v>
      </c>
      <c r="CM27" s="282">
        <f t="shared" si="2"/>
        <v>0</v>
      </c>
      <c r="CN27" s="282">
        <f t="shared" si="3"/>
        <v>0</v>
      </c>
      <c r="CO27" s="282">
        <f t="shared" si="4"/>
        <v>0</v>
      </c>
      <c r="CP27" s="282">
        <f t="shared" si="5"/>
        <v>0</v>
      </c>
      <c r="CQ27" s="282">
        <f t="shared" si="6"/>
        <v>0</v>
      </c>
      <c r="CR27" s="282">
        <f t="shared" si="7"/>
        <v>0</v>
      </c>
      <c r="CS27" s="282">
        <f t="shared" si="8"/>
        <v>0</v>
      </c>
      <c r="CT27" s="282">
        <f t="shared" si="9"/>
        <v>0</v>
      </c>
      <c r="CU27" s="282">
        <f t="shared" si="17"/>
        <v>0</v>
      </c>
      <c r="CV27" s="282">
        <f t="shared" si="18"/>
        <v>0</v>
      </c>
      <c r="CW27" s="282">
        <f t="shared" si="19"/>
        <v>21</v>
      </c>
      <c r="CX27" s="282">
        <f t="shared" si="20"/>
        <v>26.9986</v>
      </c>
      <c r="CY27" s="283">
        <f t="shared" si="21"/>
        <v>59.997266760000002</v>
      </c>
      <c r="DA27" s="282">
        <f t="shared" si="22"/>
        <v>2590</v>
      </c>
      <c r="DB27" s="156"/>
      <c r="DC27" s="156"/>
      <c r="DD27" s="270">
        <f t="shared" si="23"/>
        <v>0</v>
      </c>
      <c r="DE27" s="156">
        <f t="shared" si="24"/>
        <v>0</v>
      </c>
      <c r="DF27" s="156">
        <f t="shared" si="25"/>
        <v>0</v>
      </c>
      <c r="DG27" s="156">
        <f t="shared" si="26"/>
        <v>0</v>
      </c>
      <c r="DH27" s="156">
        <f t="shared" si="27"/>
        <v>0</v>
      </c>
      <c r="DI27" s="156">
        <f t="shared" si="28"/>
        <v>0</v>
      </c>
      <c r="DJ27" s="156">
        <f t="shared" si="29"/>
        <v>0</v>
      </c>
      <c r="DK27" s="156">
        <f t="shared" si="30"/>
        <v>0</v>
      </c>
      <c r="DL27" s="156">
        <f t="shared" si="31"/>
        <v>0</v>
      </c>
      <c r="DM27" s="156">
        <f t="shared" si="32"/>
        <v>0</v>
      </c>
      <c r="DN27" s="156">
        <f t="shared" si="33"/>
        <v>0</v>
      </c>
      <c r="DO27" s="156">
        <f t="shared" si="34"/>
        <v>21</v>
      </c>
      <c r="DP27" s="156">
        <f t="shared" si="35"/>
        <v>34</v>
      </c>
      <c r="DQ27" s="267">
        <f t="shared" si="36"/>
        <v>76</v>
      </c>
      <c r="DR27" s="156">
        <f t="shared" si="37"/>
        <v>107</v>
      </c>
    </row>
    <row r="28" spans="2:125" ht="13.5" thickBot="1" x14ac:dyDescent="0.25">
      <c r="B28" s="133">
        <v>25</v>
      </c>
      <c r="C28" s="50">
        <f t="shared" si="0"/>
        <v>2</v>
      </c>
      <c r="D28" s="50">
        <f t="shared" si="10"/>
        <v>0</v>
      </c>
      <c r="E28" s="97"/>
      <c r="F28" s="2">
        <f t="shared" si="38"/>
        <v>23</v>
      </c>
      <c r="G28" s="164">
        <v>1625</v>
      </c>
      <c r="H28" s="164">
        <f>14- COUNTIF(L28:AA28,"#N/A")</f>
        <v>6</v>
      </c>
      <c r="I28" s="133">
        <f>SUM(AF28:AU28)+SUM(BA28:BM28)</f>
        <v>158</v>
      </c>
      <c r="J28" s="405">
        <f>CY28</f>
        <v>59.528519473737774</v>
      </c>
      <c r="K28" s="466" t="str">
        <f>IF(ISNUMBER(MATCH(G28,'[4]OPR data'!$A$3:$A$2541,0)),"Y","N")</f>
        <v>Y</v>
      </c>
      <c r="L28" s="148"/>
      <c r="M28" s="236"/>
      <c r="N28" s="236" t="e">
        <f>(INDEX(Finish_table!R$4:R$83,MATCH('14 Year_History_Results'!$G28,Finish_table!S$4:S$83,0),1))</f>
        <v>#N/A</v>
      </c>
      <c r="O28" s="236" t="e">
        <f>(INDEX(Finish_table!Z$4:Z$99,MATCH('14 Year_History_Results'!$G28,Finish_table!AA$4:AA$99,0),1))</f>
        <v>#N/A</v>
      </c>
      <c r="P28" s="236" t="e">
        <f>(INDEX(Finish_table!AI$4:AI$99,MATCH('14 Year_History_Results'!$G28,Finish_table!AJ$4:AJ$99,0),1))</f>
        <v>#N/A</v>
      </c>
      <c r="Q28" s="236" t="e">
        <f>(INDEX(Finish_table!AR$4:AR$99,MATCH('14 Year_History_Results'!$G28,Finish_table!AS$4:AS$99,0),1))</f>
        <v>#N/A</v>
      </c>
      <c r="R28" s="236" t="e">
        <f>(INDEX(Finish_table!BA$4:BA$99,MATCH('14 Year_History_Results'!$G28,Finish_table!BB$4:BB$99,0),1))</f>
        <v>#N/A</v>
      </c>
      <c r="S28" s="236" t="str">
        <f>(INDEX(Finish_table!BJ$4:BJ$99,MATCH('14 Year_History_Results'!$G28,Finish_table!BK$4:BK$99,0),1))</f>
        <v>F</v>
      </c>
      <c r="T28" s="236" t="e">
        <f>(INDEX(Finish_table!BS$4:BS$99,MATCH('14 Year_History_Results'!$G28,Finish_table!BT$4:BT$99,0),1))</f>
        <v>#N/A</v>
      </c>
      <c r="U28" s="236" t="str">
        <f>(INDEX(Finish_table!CB$4:CB$99,MATCH('14 Year_History_Results'!$G28,Finish_table!CC$4:CC$99,0),1))</f>
        <v>QF</v>
      </c>
      <c r="V28" s="236" t="str">
        <f>(INDEX(Finish_table!CK$4:CK$99,MATCH('14 Year_History_Results'!$G28,Finish_table!CL$4:CL$99,0),1))</f>
        <v>SF</v>
      </c>
      <c r="W28" s="236" t="str">
        <f>(INDEX(Finish_table!CT$4:CT$99,MATCH('14 Year_History_Results'!$G28,Finish_table!CU$4:CU$99,0),1))</f>
        <v>W</v>
      </c>
      <c r="X28" s="236" t="str">
        <f>(INDEX(Finish_table!DC$4:DC$99,MATCH('14 Year_History_Results'!$G28,Finish_table!DD$4:DD$99,0),1))</f>
        <v>QF</v>
      </c>
      <c r="Y28" s="236" t="e">
        <f>(INDEX(Finish_table!DL$4:DL$99,MATCH('14 Year_History_Results'!$G28,Finish_table!DM$4:DM$99,0),1))</f>
        <v>#N/A</v>
      </c>
      <c r="Z28" s="236" t="e">
        <f>(INDEX(Finish_table!DU$4:DU$99,MATCH('14 Year_History_Results'!$G28,Finish_table!DV$4:DV$99,0),1))</f>
        <v>#N/A</v>
      </c>
      <c r="AA28" s="256" t="str">
        <f>(INDEX(Finish_table!ED$4:ED$140,MATCH('14 Year_History_Results'!$G28,Finish_table!EE$4:EE$140,0),1))</f>
        <v>W</v>
      </c>
      <c r="AB28" s="2"/>
      <c r="AC28" s="98"/>
      <c r="AD28" s="98"/>
      <c r="AE28">
        <f t="shared" si="1"/>
        <v>1625</v>
      </c>
      <c r="AF28" s="148"/>
      <c r="AG28" s="2"/>
      <c r="AH28" s="148">
        <f>INDEX('2001'!$C$44:$C$140,'14 Year_History_Results'!BT28)</f>
        <v>0</v>
      </c>
      <c r="AI28" s="2">
        <f>INDEX('2002'!$C$44:$C$140,'14 Year_History_Results'!BU28)</f>
        <v>0</v>
      </c>
      <c r="AJ28" s="2">
        <f>INDEX('2003'!$C$44:$C$140,'14 Year_History_Results'!BV28)</f>
        <v>0</v>
      </c>
      <c r="AK28" s="2">
        <f>INDEX('2004'!$C$44:$C$140,'14 Year_History_Results'!BW28)</f>
        <v>0</v>
      </c>
      <c r="AL28" s="2">
        <f>INDEX('2005'!$C$44:$C$140,'14 Year_History_Results'!BX28)</f>
        <v>0</v>
      </c>
      <c r="AM28" s="2">
        <f>INDEX('2006'!$C$44:$C$140,'14 Year_History_Results'!BY28)</f>
        <v>20</v>
      </c>
      <c r="AN28" s="2">
        <f>INDEX('2007'!$C$44:$C$140,'14 Year_History_Results'!BZ28)</f>
        <v>0</v>
      </c>
      <c r="AO28" s="2">
        <f>INDEX('2008'!$C$44:$C$140,'14 Year_History_Results'!CA28)</f>
        <v>0</v>
      </c>
      <c r="AP28" s="2">
        <f>INDEX('2009'!$C$44:$C$140,'14 Year_History_Results'!CB28)</f>
        <v>10</v>
      </c>
      <c r="AQ28" s="2">
        <f>INDEX('2010'!$C$44:$C$140,'14 Year_History_Results'!CC28)</f>
        <v>30</v>
      </c>
      <c r="AR28" s="2">
        <f>INDEX('2011'!$C$44:$C$140,'14 Year_History_Results'!CD28)</f>
        <v>0</v>
      </c>
      <c r="AS28" s="2">
        <f>INDEX('2012'!$C$44:$C$140,'14 Year_History_Results'!CE28)</f>
        <v>0</v>
      </c>
      <c r="AT28" s="2">
        <f>INDEX('2013'!$C$44:$C$140,'14 Year_History_Results'!CF28)</f>
        <v>0</v>
      </c>
      <c r="AU28" s="149">
        <f>INDEX('2014'!$C$52:$C$180,'14 Year_History_Results'!CG28)</f>
        <v>30</v>
      </c>
      <c r="AV28" s="2">
        <f t="shared" si="11"/>
        <v>11.507283885330301</v>
      </c>
      <c r="AW28" s="2"/>
      <c r="AX28">
        <f t="shared" si="12"/>
        <v>1625</v>
      </c>
      <c r="AY28" s="148"/>
      <c r="AZ28" s="2"/>
      <c r="BA28" s="148">
        <f>INDEX('2001'!$B$44:$B$140,'14 Year_History_Results'!BT28)</f>
        <v>0</v>
      </c>
      <c r="BB28" s="2">
        <f>INDEX('2002'!$B$44:$B$140,'14 Year_History_Results'!BU28)</f>
        <v>0</v>
      </c>
      <c r="BC28" s="2">
        <f>INDEX('2003'!$B$44:$B$140,'14 Year_History_Results'!BV28)</f>
        <v>0</v>
      </c>
      <c r="BD28" s="2">
        <f>INDEX('2004'!$B$44:$B$140,'14 Year_History_Results'!BW28)</f>
        <v>0</v>
      </c>
      <c r="BE28" s="2">
        <f>INDEX('2005'!$B$44:$B$140,'14 Year_History_Results'!BX28)</f>
        <v>0</v>
      </c>
      <c r="BF28" s="2">
        <f>INDEX('2006'!$B$44:$B$140,'14 Year_History_Results'!BY28)</f>
        <v>16</v>
      </c>
      <c r="BG28" s="2">
        <f>INDEX('2007'!$B$44:$B$140,'14 Year_History_Results'!BZ28)</f>
        <v>0</v>
      </c>
      <c r="BH28" s="2">
        <f>INDEX('2008'!$B$44:$B$140,'14 Year_History_Results'!CA28)</f>
        <v>12</v>
      </c>
      <c r="BI28" s="2">
        <f>INDEX('2009'!$B$44:$B$140,'14 Year_History_Results'!CB28)</f>
        <v>16</v>
      </c>
      <c r="BJ28" s="2">
        <f>INDEX('2010'!$B$44:$B$140,'14 Year_History_Results'!CC28)</f>
        <v>14</v>
      </c>
      <c r="BK28" s="2">
        <f>INDEX('2011'!$B$44:$B$140,'14 Year_History_Results'!CD28)</f>
        <v>10</v>
      </c>
      <c r="BL28" s="2">
        <f>INDEX('2012'!$B$44:$B$140,'14 Year_History_Results'!CE28)</f>
        <v>0</v>
      </c>
      <c r="BM28" s="2">
        <f>INDEX('2013'!$B$44:$B$140,'14 Year_History_Results'!CF28)</f>
        <v>0</v>
      </c>
      <c r="BN28" s="149">
        <f>INDEX('2014'!$B$52:$B$180,'14 Year_History_Results'!CG28)</f>
        <v>12</v>
      </c>
      <c r="BO28" s="308">
        <f t="shared" si="13"/>
        <v>0</v>
      </c>
      <c r="BQ28">
        <f t="shared" si="14"/>
        <v>1625</v>
      </c>
      <c r="BR28" s="148"/>
      <c r="BS28" s="2"/>
      <c r="BT28" s="148">
        <f>IF(ISNA(MATCH($BQ28,'2001'!$A$44:$A$139,0)),97,MATCH($BQ28,'2001'!$A$44:$A$139,0))</f>
        <v>97</v>
      </c>
      <c r="BU28" s="2">
        <f>IF(ISNA(MATCH($BQ28,'2002'!$A$44:$A$139,0)),97,MATCH($BQ28,'2002'!$A$44:$A$139,0))</f>
        <v>97</v>
      </c>
      <c r="BV28" s="2">
        <f>IF(ISNA(MATCH($BQ28,'2003'!$A$44:$A$139,0)),97,MATCH($BQ28,'2003'!$A$44:$A$139,0))</f>
        <v>97</v>
      </c>
      <c r="BW28" s="2">
        <f>IF(ISNA(MATCH($BQ28,'2004'!$A$44:$A$139,0)),97,MATCH($BQ28,'2004'!$A$44:$A$139,0))</f>
        <v>97</v>
      </c>
      <c r="BX28" s="2">
        <f>IF(ISNA(MATCH($BQ28,'2005'!$A$44:$A$139,0)),97,MATCH($BQ28,'2005'!$A$44:$A$139,0))</f>
        <v>97</v>
      </c>
      <c r="BY28" s="2">
        <f>IF(ISNA(MATCH($BQ28,'2006'!$A$44:$A$139,0)),97,MATCH($BQ28,'2006'!$A$44:$A$139,0))</f>
        <v>90</v>
      </c>
      <c r="BZ28" s="2">
        <f>IF(ISNA(MATCH($BQ28,'2007'!$A$44:$A$139,0)),97,MATCH($BQ28,'2007'!$A$44:$A$139,0))</f>
        <v>97</v>
      </c>
      <c r="CA28" s="2">
        <f>IF(ISNA(MATCH($BQ28,'2008'!$A$44:$A$139,0)),97,MATCH($BQ28,'2008'!$A$44:$A$139,0))</f>
        <v>79</v>
      </c>
      <c r="CB28" s="2">
        <f>IF(ISNA(MATCH($BQ28,'2009'!$A$44:$A$139,0)),97,MATCH($BQ28,'2009'!$A$44:$A$139,0))</f>
        <v>75</v>
      </c>
      <c r="CC28" s="2">
        <f>IF(ISNA(MATCH($BQ28,'2010'!$A$44:$A$139,0)),97,MATCH($BQ28,'2010'!$A$44:$A$139,0))</f>
        <v>65</v>
      </c>
      <c r="CD28" s="2">
        <f>IF(ISNA(MATCH($BQ28,'2011'!$A$44:$A$139,0)),97,MATCH($BQ28,'2011'!$A$44:$A$139,0))</f>
        <v>62</v>
      </c>
      <c r="CE28" s="2">
        <f>IF(ISNA(MATCH($BQ28,'2012'!$A$44:$A$139,0)),97,MATCH($BQ28,'2012'!$A$44:$A$139,0))</f>
        <v>97</v>
      </c>
      <c r="CF28" s="2">
        <f>IF(ISNA(MATCH($BQ28,'2013'!$A$44:$A$139,0)),97,MATCH($BQ28,'2013'!$A$44:$A$139,0))</f>
        <v>97</v>
      </c>
      <c r="CG28" s="149">
        <f>IF(ISNA(MATCH($BQ28,'2014'!$A$52:$A$179,0)),129,MATCH($BQ28,'2014'!$A$52:$A$179,0))</f>
        <v>72</v>
      </c>
      <c r="CH28" s="317"/>
      <c r="CI28">
        <f t="shared" si="15"/>
        <v>1625</v>
      </c>
      <c r="CJ28" s="281"/>
      <c r="CK28" s="282"/>
      <c r="CL28" s="281">
        <f t="shared" si="16"/>
        <v>0</v>
      </c>
      <c r="CM28" s="282">
        <f t="shared" si="2"/>
        <v>0</v>
      </c>
      <c r="CN28" s="282">
        <f t="shared" si="3"/>
        <v>0</v>
      </c>
      <c r="CO28" s="282">
        <f t="shared" si="4"/>
        <v>0</v>
      </c>
      <c r="CP28" s="282">
        <f t="shared" si="5"/>
        <v>0</v>
      </c>
      <c r="CQ28" s="282">
        <f t="shared" si="6"/>
        <v>36</v>
      </c>
      <c r="CR28" s="282">
        <f t="shared" si="7"/>
        <v>23.997599999999998</v>
      </c>
      <c r="CS28" s="282">
        <f t="shared" si="8"/>
        <v>27.996800159999999</v>
      </c>
      <c r="CT28" s="282">
        <f t="shared" si="9"/>
        <v>44.662666986655999</v>
      </c>
      <c r="CU28" s="282">
        <f t="shared" si="17"/>
        <v>73.77213381330489</v>
      </c>
      <c r="CV28" s="282">
        <f t="shared" si="18"/>
        <v>59.176504399949039</v>
      </c>
      <c r="CW28" s="282">
        <f t="shared" si="19"/>
        <v>39.447057833006028</v>
      </c>
      <c r="CX28" s="282">
        <f t="shared" si="20"/>
        <v>26.295408751481816</v>
      </c>
      <c r="CY28" s="283">
        <f t="shared" si="21"/>
        <v>59.528519473737774</v>
      </c>
      <c r="DA28" s="282">
        <f t="shared" si="22"/>
        <v>1625</v>
      </c>
      <c r="DB28" s="156"/>
      <c r="DC28" s="156"/>
      <c r="DD28" s="270">
        <f t="shared" si="23"/>
        <v>0</v>
      </c>
      <c r="DE28" s="156">
        <f t="shared" si="24"/>
        <v>0</v>
      </c>
      <c r="DF28" s="156">
        <f t="shared" si="25"/>
        <v>0</v>
      </c>
      <c r="DG28" s="156">
        <f t="shared" si="26"/>
        <v>0</v>
      </c>
      <c r="DH28" s="156">
        <f t="shared" si="27"/>
        <v>0</v>
      </c>
      <c r="DI28" s="156">
        <f t="shared" si="28"/>
        <v>36</v>
      </c>
      <c r="DJ28" s="156">
        <f t="shared" si="29"/>
        <v>36</v>
      </c>
      <c r="DK28" s="156">
        <f t="shared" si="30"/>
        <v>48</v>
      </c>
      <c r="DL28" s="156">
        <f t="shared" si="31"/>
        <v>74</v>
      </c>
      <c r="DM28" s="156">
        <f t="shared" si="32"/>
        <v>118</v>
      </c>
      <c r="DN28" s="156">
        <f t="shared" si="33"/>
        <v>128</v>
      </c>
      <c r="DO28" s="156">
        <f t="shared" si="34"/>
        <v>128</v>
      </c>
      <c r="DP28" s="156">
        <f t="shared" si="35"/>
        <v>128</v>
      </c>
      <c r="DQ28" s="267">
        <f t="shared" si="36"/>
        <v>170</v>
      </c>
      <c r="DR28" s="156">
        <f t="shared" si="37"/>
        <v>30</v>
      </c>
    </row>
    <row r="29" spans="2:125" ht="13.5" thickBot="1" x14ac:dyDescent="0.25">
      <c r="B29" s="144">
        <v>25</v>
      </c>
      <c r="C29" s="50">
        <f t="shared" si="0"/>
        <v>3</v>
      </c>
      <c r="D29" s="50">
        <f t="shared" si="10"/>
        <v>0</v>
      </c>
      <c r="E29" s="97"/>
      <c r="F29" s="2">
        <f t="shared" si="38"/>
        <v>24</v>
      </c>
      <c r="G29" s="164">
        <v>1718</v>
      </c>
      <c r="H29" s="164">
        <f>14- COUNTIF(L29:AA29,"#N/A")</f>
        <v>6</v>
      </c>
      <c r="I29" s="133">
        <f>SUM(AF29:AU29)+SUM(BA29:BM29)</f>
        <v>97</v>
      </c>
      <c r="J29" s="405">
        <f>CY29</f>
        <v>57.631421081063522</v>
      </c>
      <c r="K29" s="466" t="str">
        <f>IF(ISNUMBER(MATCH(G29,'[4]OPR data'!$A$3:$A$2541,0)),"Y","N")</f>
        <v>Y</v>
      </c>
      <c r="L29" s="148"/>
      <c r="M29" s="236"/>
      <c r="N29" s="236" t="e">
        <f>(INDEX(Finish_table!R$4:R$83,MATCH('14 Year_History_Results'!$G29,Finish_table!S$4:S$83,0),1))</f>
        <v>#N/A</v>
      </c>
      <c r="O29" s="236" t="e">
        <f>(INDEX(Finish_table!Z$4:Z$99,MATCH('14 Year_History_Results'!$G29,Finish_table!AA$4:AA$99,0),1))</f>
        <v>#N/A</v>
      </c>
      <c r="P29" s="236" t="e">
        <f>(INDEX(Finish_table!AI$4:AI$99,MATCH('14 Year_History_Results'!$G29,Finish_table!AJ$4:AJ$99,0),1))</f>
        <v>#N/A</v>
      </c>
      <c r="Q29" s="236" t="e">
        <f>(INDEX(Finish_table!AR$4:AR$99,MATCH('14 Year_History_Results'!$G29,Finish_table!AS$4:AS$99,0),1))</f>
        <v>#N/A</v>
      </c>
      <c r="R29" s="236" t="e">
        <f>(INDEX(Finish_table!BA$4:BA$99,MATCH('14 Year_History_Results'!$G29,Finish_table!BB$4:BB$99,0),1))</f>
        <v>#N/A</v>
      </c>
      <c r="S29" s="236" t="str">
        <f>(INDEX(Finish_table!BJ$4:BJ$99,MATCH('14 Year_History_Results'!$G29,Finish_table!BK$4:BK$99,0),1))</f>
        <v>SF</v>
      </c>
      <c r="T29" s="236" t="e">
        <f>(INDEX(Finish_table!BS$4:BS$99,MATCH('14 Year_History_Results'!$G29,Finish_table!BT$4:BT$99,0),1))</f>
        <v>#N/A</v>
      </c>
      <c r="U29" s="236" t="e">
        <f>(INDEX(Finish_table!CB$4:CB$99,MATCH('14 Year_History_Results'!$G29,Finish_table!CC$4:CC$99,0),1))</f>
        <v>#N/A</v>
      </c>
      <c r="V29" s="236" t="e">
        <f>(INDEX(Finish_table!CK$4:CK$99,MATCH('14 Year_History_Results'!$G29,Finish_table!CL$4:CL$99,0),1))</f>
        <v>#N/A</v>
      </c>
      <c r="W29" s="236" t="str">
        <f>(INDEX(Finish_table!CT$4:CT$99,MATCH('14 Year_History_Results'!$G29,Finish_table!CU$4:CU$99,0),1))</f>
        <v>F</v>
      </c>
      <c r="X29" s="236" t="str">
        <f>(INDEX(Finish_table!DC$4:DC$99,MATCH('14 Year_History_Results'!$G29,Finish_table!DD$4:DD$99,0),1))</f>
        <v>QF</v>
      </c>
      <c r="Y29" s="236" t="str">
        <f>(INDEX(Finish_table!DL$4:DL$99,MATCH('14 Year_History_Results'!$G29,Finish_table!DM$4:DM$99,0),1))</f>
        <v>QF</v>
      </c>
      <c r="Z29" s="236" t="str">
        <f>(INDEX(Finish_table!DU$4:DU$99,MATCH('14 Year_History_Results'!$G29,Finish_table!DV$4:DV$99,0),1))</f>
        <v>QF</v>
      </c>
      <c r="AA29" s="256" t="str">
        <f>(INDEX(Finish_table!ED$4:ED$140,MATCH('14 Year_History_Results'!$G29,Finish_table!EE$4:EE$140,0),1))</f>
        <v>F</v>
      </c>
      <c r="AB29" s="2"/>
      <c r="AC29" s="98"/>
      <c r="AD29" s="98"/>
      <c r="AE29">
        <f t="shared" si="1"/>
        <v>1718</v>
      </c>
      <c r="AF29" s="148"/>
      <c r="AG29" s="2"/>
      <c r="AH29" s="148">
        <f>INDEX('2001'!$C$44:$C$140,'14 Year_History_Results'!BT29)</f>
        <v>0</v>
      </c>
      <c r="AI29" s="2">
        <f>INDEX('2002'!$C$44:$C$140,'14 Year_History_Results'!BU29)</f>
        <v>0</v>
      </c>
      <c r="AJ29" s="2">
        <f>INDEX('2003'!$C$44:$C$140,'14 Year_History_Results'!BV29)</f>
        <v>0</v>
      </c>
      <c r="AK29" s="2">
        <f>INDEX('2004'!$C$44:$C$140,'14 Year_History_Results'!BW29)</f>
        <v>0</v>
      </c>
      <c r="AL29" s="2">
        <f>INDEX('2005'!$C$44:$C$140,'14 Year_History_Results'!BX29)</f>
        <v>0</v>
      </c>
      <c r="AM29" s="2">
        <f>INDEX('2006'!$C$44:$C$140,'14 Year_History_Results'!BY29)</f>
        <v>8</v>
      </c>
      <c r="AN29" s="2">
        <f>INDEX('2007'!$C$44:$C$140,'14 Year_History_Results'!BZ29)</f>
        <v>0</v>
      </c>
      <c r="AO29" s="2">
        <f>INDEX('2008'!$C$44:$C$140,'14 Year_History_Results'!CA29)</f>
        <v>0</v>
      </c>
      <c r="AP29" s="2">
        <f>INDEX('2009'!$C$44:$C$140,'14 Year_History_Results'!CB29)</f>
        <v>0</v>
      </c>
      <c r="AQ29" s="2">
        <f>INDEX('2010'!$C$44:$C$140,'14 Year_History_Results'!CC29)</f>
        <v>20</v>
      </c>
      <c r="AR29" s="2">
        <f>INDEX('2011'!$C$44:$C$140,'14 Year_History_Results'!CD29)</f>
        <v>0</v>
      </c>
      <c r="AS29" s="2">
        <f>INDEX('2012'!$C$44:$C$140,'14 Year_History_Results'!CE29)</f>
        <v>0</v>
      </c>
      <c r="AT29" s="2">
        <f>INDEX('2013'!$C$44:$C$140,'14 Year_History_Results'!CF29)</f>
        <v>0</v>
      </c>
      <c r="AU29" s="149">
        <f>INDEX('2014'!$C$52:$C$180,'14 Year_History_Results'!CG29)</f>
        <v>20</v>
      </c>
      <c r="AV29" s="2">
        <f t="shared" si="11"/>
        <v>7.3349981460255194</v>
      </c>
      <c r="AW29" s="2"/>
      <c r="AX29">
        <f t="shared" si="12"/>
        <v>1718</v>
      </c>
      <c r="AY29" s="148"/>
      <c r="AZ29" s="2"/>
      <c r="BA29" s="148">
        <f>INDEX('2001'!$B$44:$B$140,'14 Year_History_Results'!BT29)</f>
        <v>0</v>
      </c>
      <c r="BB29" s="2">
        <f>INDEX('2002'!$B$44:$B$140,'14 Year_History_Results'!BU29)</f>
        <v>0</v>
      </c>
      <c r="BC29" s="2">
        <f>INDEX('2003'!$B$44:$B$140,'14 Year_History_Results'!BV29)</f>
        <v>0</v>
      </c>
      <c r="BD29" s="2">
        <f>INDEX('2004'!$B$44:$B$140,'14 Year_History_Results'!BW29)</f>
        <v>0</v>
      </c>
      <c r="BE29" s="2">
        <f>INDEX('2005'!$B$44:$B$140,'14 Year_History_Results'!BX29)</f>
        <v>0</v>
      </c>
      <c r="BF29" s="2">
        <f>INDEX('2006'!$B$44:$B$140,'14 Year_History_Results'!BY29)</f>
        <v>2</v>
      </c>
      <c r="BG29" s="2">
        <f>INDEX('2007'!$B$44:$B$140,'14 Year_History_Results'!BZ29)</f>
        <v>0</v>
      </c>
      <c r="BH29" s="2">
        <f>INDEX('2008'!$B$44:$B$140,'14 Year_History_Results'!CA29)</f>
        <v>0</v>
      </c>
      <c r="BI29" s="2">
        <f>INDEX('2009'!$B$44:$B$140,'14 Year_History_Results'!CB29)</f>
        <v>0</v>
      </c>
      <c r="BJ29" s="2">
        <f>INDEX('2010'!$B$44:$B$140,'14 Year_History_Results'!CC29)</f>
        <v>15</v>
      </c>
      <c r="BK29" s="2">
        <f>INDEX('2011'!$B$44:$B$140,'14 Year_History_Results'!CD29)</f>
        <v>9</v>
      </c>
      <c r="BL29" s="2">
        <f>INDEX('2012'!$B$44:$B$140,'14 Year_History_Results'!CE29)</f>
        <v>12</v>
      </c>
      <c r="BM29" s="2">
        <f>INDEX('2013'!$B$44:$B$140,'14 Year_History_Results'!CF29)</f>
        <v>11</v>
      </c>
      <c r="BN29" s="149">
        <f>INDEX('2014'!$B$52:$B$180,'14 Year_History_Results'!CG29)</f>
        <v>15</v>
      </c>
      <c r="BO29" s="308">
        <f t="shared" si="13"/>
        <v>11</v>
      </c>
      <c r="BQ29">
        <f t="shared" si="14"/>
        <v>1718</v>
      </c>
      <c r="BR29" s="148"/>
      <c r="BS29" s="2"/>
      <c r="BT29" s="148">
        <f>IF(ISNA(MATCH($BQ29,'2001'!$A$44:$A$139,0)),97,MATCH($BQ29,'2001'!$A$44:$A$139,0))</f>
        <v>97</v>
      </c>
      <c r="BU29" s="2">
        <f>IF(ISNA(MATCH($BQ29,'2002'!$A$44:$A$139,0)),97,MATCH($BQ29,'2002'!$A$44:$A$139,0))</f>
        <v>97</v>
      </c>
      <c r="BV29" s="2">
        <f>IF(ISNA(MATCH($BQ29,'2003'!$A$44:$A$139,0)),97,MATCH($BQ29,'2003'!$A$44:$A$139,0))</f>
        <v>97</v>
      </c>
      <c r="BW29" s="2">
        <f>IF(ISNA(MATCH($BQ29,'2004'!$A$44:$A$139,0)),97,MATCH($BQ29,'2004'!$A$44:$A$139,0))</f>
        <v>97</v>
      </c>
      <c r="BX29" s="2">
        <f>IF(ISNA(MATCH($BQ29,'2005'!$A$44:$A$139,0)),97,MATCH($BQ29,'2005'!$A$44:$A$139,0))</f>
        <v>97</v>
      </c>
      <c r="BY29" s="2">
        <f>IF(ISNA(MATCH($BQ29,'2006'!$A$44:$A$139,0)),97,MATCH($BQ29,'2006'!$A$44:$A$139,0))</f>
        <v>93</v>
      </c>
      <c r="BZ29" s="2">
        <f>IF(ISNA(MATCH($BQ29,'2007'!$A$44:$A$139,0)),97,MATCH($BQ29,'2007'!$A$44:$A$139,0))</f>
        <v>97</v>
      </c>
      <c r="CA29" s="2">
        <f>IF(ISNA(MATCH($BQ29,'2008'!$A$44:$A$139,0)),97,MATCH($BQ29,'2008'!$A$44:$A$139,0))</f>
        <v>97</v>
      </c>
      <c r="CB29" s="2">
        <f>IF(ISNA(MATCH($BQ29,'2009'!$A$44:$A$139,0)),97,MATCH($BQ29,'2009'!$A$44:$A$139,0))</f>
        <v>97</v>
      </c>
      <c r="CC29" s="2">
        <f>IF(ISNA(MATCH($BQ29,'2010'!$A$44:$A$139,0)),97,MATCH($BQ29,'2010'!$A$44:$A$139,0))</f>
        <v>69</v>
      </c>
      <c r="CD29" s="2">
        <f>IF(ISNA(MATCH($BQ29,'2011'!$A$44:$A$139,0)),97,MATCH($BQ29,'2011'!$A$44:$A$139,0))</f>
        <v>68</v>
      </c>
      <c r="CE29" s="2">
        <f>IF(ISNA(MATCH($BQ29,'2012'!$A$44:$A$139,0)),97,MATCH($BQ29,'2012'!$A$44:$A$139,0))</f>
        <v>63</v>
      </c>
      <c r="CF29" s="2">
        <f>IF(ISNA(MATCH($BQ29,'2013'!$A$44:$A$139,0)),97,MATCH($BQ29,'2013'!$A$44:$A$139,0))</f>
        <v>55</v>
      </c>
      <c r="CG29" s="149">
        <f>IF(ISNA(MATCH($BQ29,'2014'!$A$52:$A$179,0)),129,MATCH($BQ29,'2014'!$A$52:$A$179,0))</f>
        <v>77</v>
      </c>
      <c r="CI29">
        <f t="shared" si="15"/>
        <v>1718</v>
      </c>
      <c r="CJ29" s="281"/>
      <c r="CK29" s="282"/>
      <c r="CL29" s="281">
        <f t="shared" si="16"/>
        <v>0</v>
      </c>
      <c r="CM29" s="282">
        <f t="shared" si="2"/>
        <v>0</v>
      </c>
      <c r="CN29" s="282">
        <f t="shared" si="3"/>
        <v>0</v>
      </c>
      <c r="CO29" s="282">
        <f t="shared" si="4"/>
        <v>0</v>
      </c>
      <c r="CP29" s="282">
        <f t="shared" si="5"/>
        <v>0</v>
      </c>
      <c r="CQ29" s="282">
        <f t="shared" si="6"/>
        <v>10</v>
      </c>
      <c r="CR29" s="282">
        <f t="shared" si="7"/>
        <v>6.6659999999999995</v>
      </c>
      <c r="CS29" s="282">
        <f t="shared" si="8"/>
        <v>4.4435555999999998</v>
      </c>
      <c r="CT29" s="282">
        <f t="shared" si="9"/>
        <v>2.9620741629599996</v>
      </c>
      <c r="CU29" s="282">
        <f t="shared" si="17"/>
        <v>36.974518637029135</v>
      </c>
      <c r="CV29" s="282">
        <f t="shared" si="18"/>
        <v>33.647214123443618</v>
      </c>
      <c r="CW29" s="282">
        <f t="shared" si="19"/>
        <v>34.429232934687519</v>
      </c>
      <c r="CX29" s="282">
        <f t="shared" si="20"/>
        <v>33.950526674262704</v>
      </c>
      <c r="CY29" s="283">
        <f t="shared" si="21"/>
        <v>57.631421081063522</v>
      </c>
      <c r="DA29" s="282">
        <f t="shared" si="22"/>
        <v>1718</v>
      </c>
      <c r="DB29" s="156"/>
      <c r="DC29" s="156"/>
      <c r="DD29" s="270">
        <f t="shared" si="23"/>
        <v>0</v>
      </c>
      <c r="DE29" s="156">
        <f t="shared" si="24"/>
        <v>0</v>
      </c>
      <c r="DF29" s="156">
        <f t="shared" si="25"/>
        <v>0</v>
      </c>
      <c r="DG29" s="156">
        <f t="shared" si="26"/>
        <v>0</v>
      </c>
      <c r="DH29" s="156">
        <f t="shared" si="27"/>
        <v>0</v>
      </c>
      <c r="DI29" s="156">
        <f t="shared" si="28"/>
        <v>10</v>
      </c>
      <c r="DJ29" s="156">
        <f t="shared" si="29"/>
        <v>10</v>
      </c>
      <c r="DK29" s="156">
        <f t="shared" si="30"/>
        <v>10</v>
      </c>
      <c r="DL29" s="156">
        <f t="shared" si="31"/>
        <v>10</v>
      </c>
      <c r="DM29" s="156">
        <f t="shared" si="32"/>
        <v>45</v>
      </c>
      <c r="DN29" s="156">
        <f t="shared" si="33"/>
        <v>54</v>
      </c>
      <c r="DO29" s="156">
        <f t="shared" si="34"/>
        <v>66</v>
      </c>
      <c r="DP29" s="156">
        <f t="shared" si="35"/>
        <v>77</v>
      </c>
      <c r="DQ29" s="267">
        <f t="shared" si="36"/>
        <v>112</v>
      </c>
      <c r="DR29" s="156">
        <f t="shared" si="37"/>
        <v>57</v>
      </c>
    </row>
    <row r="30" spans="2:125" ht="13.5" thickBot="1" x14ac:dyDescent="0.25">
      <c r="B30" s="250">
        <v>25</v>
      </c>
      <c r="C30" s="50">
        <f t="shared" si="0"/>
        <v>4</v>
      </c>
      <c r="D30" s="50">
        <f t="shared" si="10"/>
        <v>0</v>
      </c>
      <c r="E30" s="97"/>
      <c r="F30" s="2">
        <f t="shared" si="38"/>
        <v>25</v>
      </c>
      <c r="G30" s="164">
        <v>1983</v>
      </c>
      <c r="H30" s="164">
        <f>14- COUNTIF(L30:AA30,"#N/A")</f>
        <v>5</v>
      </c>
      <c r="I30" s="133">
        <f>SUM(AF30:AU30)+SUM(BA30:BM30)</f>
        <v>90</v>
      </c>
      <c r="J30" s="405">
        <f>CY30</f>
        <v>56.751969900881022</v>
      </c>
      <c r="K30" s="466" t="str">
        <f>IF(ISNUMBER(MATCH(G30,'[4]OPR data'!$A$3:$A$2541,0)),"Y","N")</f>
        <v>Y</v>
      </c>
      <c r="L30" s="148"/>
      <c r="M30" s="236"/>
      <c r="N30" s="236" t="e">
        <f>(INDEX(Finish_table!R$4:R$83,MATCH('14 Year_History_Results'!$G30,Finish_table!S$4:S$83,0),1))</f>
        <v>#N/A</v>
      </c>
      <c r="O30" s="236" t="e">
        <f>(INDEX(Finish_table!Z$4:Z$99,MATCH('14 Year_History_Results'!$G30,Finish_table!AA$4:AA$99,0),1))</f>
        <v>#N/A</v>
      </c>
      <c r="P30" s="236" t="e">
        <f>(INDEX(Finish_table!AI$4:AI$99,MATCH('14 Year_History_Results'!$G30,Finish_table!AJ$4:AJ$99,0),1))</f>
        <v>#N/A</v>
      </c>
      <c r="Q30" s="236" t="e">
        <f>(INDEX(Finish_table!AR$4:AR$99,MATCH('14 Year_History_Results'!$G30,Finish_table!AS$4:AS$99,0),1))</f>
        <v>#N/A</v>
      </c>
      <c r="R30" s="236" t="e">
        <f>(INDEX(Finish_table!BA$4:BA$99,MATCH('14 Year_History_Results'!$G30,Finish_table!BB$4:BB$99,0),1))</f>
        <v>#N/A</v>
      </c>
      <c r="S30" s="236" t="e">
        <f>(INDEX(Finish_table!BJ$4:BJ$99,MATCH('14 Year_History_Results'!$G30,Finish_table!BK$4:BK$99,0),1))</f>
        <v>#N/A</v>
      </c>
      <c r="T30" s="236" t="e">
        <f>(INDEX(Finish_table!BS$4:BS$99,MATCH('14 Year_History_Results'!$G30,Finish_table!BT$4:BT$99,0),1))</f>
        <v>#N/A</v>
      </c>
      <c r="U30" s="236" t="str">
        <f>(INDEX(Finish_table!CB$4:CB$99,MATCH('14 Year_History_Results'!$G30,Finish_table!CC$4:CC$99,0),1))</f>
        <v>QF</v>
      </c>
      <c r="V30" s="236" t="e">
        <f>(INDEX(Finish_table!CK$4:CK$99,MATCH('14 Year_History_Results'!$G30,Finish_table!CL$4:CL$99,0),1))</f>
        <v>#N/A</v>
      </c>
      <c r="W30" s="236" t="e">
        <f>(INDEX(Finish_table!CT$4:CT$99,MATCH('14 Year_History_Results'!$G30,Finish_table!CU$4:CU$99,0),1))</f>
        <v>#N/A</v>
      </c>
      <c r="X30" s="236" t="str">
        <f>(INDEX(Finish_table!DC$4:DC$99,MATCH('14 Year_History_Results'!$G30,Finish_table!DD$4:DD$99,0),1))</f>
        <v>QF</v>
      </c>
      <c r="Y30" s="236" t="str">
        <f>(INDEX(Finish_table!DL$4:DL$99,MATCH('14 Year_History_Results'!$G30,Finish_table!DM$4:DM$99,0),1))</f>
        <v>SF</v>
      </c>
      <c r="Z30" s="236" t="str">
        <f>(INDEX(Finish_table!DU$4:DU$99,MATCH('14 Year_History_Results'!$G30,Finish_table!DV$4:DV$99,0),1))</f>
        <v>SF</v>
      </c>
      <c r="AA30" s="256" t="str">
        <f>(INDEX(Finish_table!ED$4:ED$140,MATCH('14 Year_History_Results'!$G30,Finish_table!EE$4:EE$140,0),1))</f>
        <v>F</v>
      </c>
      <c r="AB30" s="2"/>
      <c r="AC30" s="98"/>
      <c r="AD30" s="98"/>
      <c r="AE30">
        <f t="shared" si="1"/>
        <v>1983</v>
      </c>
      <c r="AF30" s="148"/>
      <c r="AG30" s="2"/>
      <c r="AH30" s="148">
        <f>INDEX('2001'!$C$44:$C$140,'14 Year_History_Results'!BT30)</f>
        <v>0</v>
      </c>
      <c r="AI30" s="2">
        <f>INDEX('2002'!$C$44:$C$140,'14 Year_History_Results'!BU30)</f>
        <v>0</v>
      </c>
      <c r="AJ30" s="2">
        <f>INDEX('2003'!$C$44:$C$140,'14 Year_History_Results'!BV30)</f>
        <v>0</v>
      </c>
      <c r="AK30" s="2">
        <f>INDEX('2004'!$C$44:$C$140,'14 Year_History_Results'!BW30)</f>
        <v>0</v>
      </c>
      <c r="AL30" s="2">
        <f>INDEX('2005'!$C$44:$C$140,'14 Year_History_Results'!BX30)</f>
        <v>0</v>
      </c>
      <c r="AM30" s="2">
        <f>INDEX('2006'!$C$44:$C$140,'14 Year_History_Results'!BY30)</f>
        <v>0</v>
      </c>
      <c r="AN30" s="2">
        <f>INDEX('2007'!$C$44:$C$140,'14 Year_History_Results'!BZ30)</f>
        <v>0</v>
      </c>
      <c r="AO30" s="2">
        <f>INDEX('2008'!$C$44:$C$140,'14 Year_History_Results'!CA30)</f>
        <v>0</v>
      </c>
      <c r="AP30" s="2">
        <f>INDEX('2009'!$C$44:$C$140,'14 Year_History_Results'!CB30)</f>
        <v>0</v>
      </c>
      <c r="AQ30" s="2">
        <f>INDEX('2010'!$C$44:$C$140,'14 Year_History_Results'!CC30)</f>
        <v>0</v>
      </c>
      <c r="AR30" s="2">
        <f>INDEX('2011'!$C$44:$C$140,'14 Year_History_Results'!CD30)</f>
        <v>0</v>
      </c>
      <c r="AS30" s="2">
        <f>INDEX('2012'!$C$44:$C$140,'14 Year_History_Results'!CE30)</f>
        <v>10</v>
      </c>
      <c r="AT30" s="2">
        <f>INDEX('2013'!$C$44:$C$140,'14 Year_History_Results'!CF30)</f>
        <v>10</v>
      </c>
      <c r="AU30" s="149">
        <f>INDEX('2014'!$C$52:$C$180,'14 Year_History_Results'!CG30)</f>
        <v>20</v>
      </c>
      <c r="AV30" s="2">
        <f t="shared" si="11"/>
        <v>6.1124984550212664</v>
      </c>
      <c r="AW30" s="2"/>
      <c r="AX30">
        <f t="shared" si="12"/>
        <v>1983</v>
      </c>
      <c r="AY30" s="148"/>
      <c r="AZ30" s="2"/>
      <c r="BA30" s="148">
        <f>INDEX('2001'!$B$44:$B$140,'14 Year_History_Results'!BT30)</f>
        <v>0</v>
      </c>
      <c r="BB30" s="2">
        <f>INDEX('2002'!$B$44:$B$140,'14 Year_History_Results'!BU30)</f>
        <v>0</v>
      </c>
      <c r="BC30" s="2">
        <f>INDEX('2003'!$B$44:$B$140,'14 Year_History_Results'!BV30)</f>
        <v>0</v>
      </c>
      <c r="BD30" s="2">
        <f>INDEX('2004'!$B$44:$B$140,'14 Year_History_Results'!BW30)</f>
        <v>0</v>
      </c>
      <c r="BE30" s="2">
        <f>INDEX('2005'!$B$44:$B$140,'14 Year_History_Results'!BX30)</f>
        <v>0</v>
      </c>
      <c r="BF30" s="2">
        <f>INDEX('2006'!$B$44:$B$140,'14 Year_History_Results'!BY30)</f>
        <v>0</v>
      </c>
      <c r="BG30" s="2">
        <f>INDEX('2007'!$B$44:$B$140,'14 Year_History_Results'!BZ30)</f>
        <v>0</v>
      </c>
      <c r="BH30" s="2">
        <f>INDEX('2008'!$B$44:$B$140,'14 Year_History_Results'!CA30)</f>
        <v>12</v>
      </c>
      <c r="BI30" s="2">
        <f>INDEX('2009'!$B$44:$B$140,'14 Year_History_Results'!CB30)</f>
        <v>0</v>
      </c>
      <c r="BJ30" s="2">
        <f>INDEX('2010'!$B$44:$B$140,'14 Year_History_Results'!CC30)</f>
        <v>0</v>
      </c>
      <c r="BK30" s="2">
        <f>INDEX('2011'!$B$44:$B$140,'14 Year_History_Results'!CD30)</f>
        <v>11</v>
      </c>
      <c r="BL30" s="2">
        <f>INDEX('2012'!$B$44:$B$140,'14 Year_History_Results'!CE30)</f>
        <v>12</v>
      </c>
      <c r="BM30" s="2">
        <f>INDEX('2013'!$B$44:$B$140,'14 Year_History_Results'!CF30)</f>
        <v>15</v>
      </c>
      <c r="BN30" s="149">
        <f>INDEX('2014'!$B$52:$B$180,'14 Year_History_Results'!CG30)</f>
        <v>6</v>
      </c>
      <c r="BO30" s="308">
        <f t="shared" si="13"/>
        <v>25</v>
      </c>
      <c r="BQ30">
        <f t="shared" si="14"/>
        <v>1983</v>
      </c>
      <c r="BR30" s="148"/>
      <c r="BS30" s="2"/>
      <c r="BT30" s="148">
        <f>IF(ISNA(MATCH($BQ30,'2001'!$A$44:$A$139,0)),97,MATCH($BQ30,'2001'!$A$44:$A$139,0))</f>
        <v>97</v>
      </c>
      <c r="BU30" s="2">
        <f>IF(ISNA(MATCH($BQ30,'2002'!$A$44:$A$139,0)),97,MATCH($BQ30,'2002'!$A$44:$A$139,0))</f>
        <v>97</v>
      </c>
      <c r="BV30" s="2">
        <f>IF(ISNA(MATCH($BQ30,'2003'!$A$44:$A$139,0)),97,MATCH($BQ30,'2003'!$A$44:$A$139,0))</f>
        <v>97</v>
      </c>
      <c r="BW30" s="2">
        <f>IF(ISNA(MATCH($BQ30,'2004'!$A$44:$A$139,0)),97,MATCH($BQ30,'2004'!$A$44:$A$139,0))</f>
        <v>97</v>
      </c>
      <c r="BX30" s="2">
        <f>IF(ISNA(MATCH($BQ30,'2005'!$A$44:$A$139,0)),97,MATCH($BQ30,'2005'!$A$44:$A$139,0))</f>
        <v>97</v>
      </c>
      <c r="BY30" s="2">
        <f>IF(ISNA(MATCH($BQ30,'2006'!$A$44:$A$139,0)),97,MATCH($BQ30,'2006'!$A$44:$A$139,0))</f>
        <v>97</v>
      </c>
      <c r="BZ30" s="2">
        <f>IF(ISNA(MATCH($BQ30,'2007'!$A$44:$A$139,0)),97,MATCH($BQ30,'2007'!$A$44:$A$139,0))</f>
        <v>97</v>
      </c>
      <c r="CA30" s="2">
        <f>IF(ISNA(MATCH($BQ30,'2008'!$A$44:$A$139,0)),97,MATCH($BQ30,'2008'!$A$44:$A$139,0))</f>
        <v>85</v>
      </c>
      <c r="CB30" s="2">
        <f>IF(ISNA(MATCH($BQ30,'2009'!$A$44:$A$139,0)),97,MATCH($BQ30,'2009'!$A$44:$A$139,0))</f>
        <v>97</v>
      </c>
      <c r="CC30" s="2">
        <f>IF(ISNA(MATCH($BQ30,'2010'!$A$44:$A$139,0)),97,MATCH($BQ30,'2010'!$A$44:$A$139,0))</f>
        <v>97</v>
      </c>
      <c r="CD30" s="2">
        <f>IF(ISNA(MATCH($BQ30,'2011'!$A$44:$A$139,0)),97,MATCH($BQ30,'2011'!$A$44:$A$139,0))</f>
        <v>74</v>
      </c>
      <c r="CE30" s="2">
        <f>IF(ISNA(MATCH($BQ30,'2012'!$A$44:$A$139,0)),97,MATCH($BQ30,'2012'!$A$44:$A$139,0))</f>
        <v>68</v>
      </c>
      <c r="CF30" s="2">
        <f>IF(ISNA(MATCH($BQ30,'2013'!$A$44:$A$139,0)),97,MATCH($BQ30,'2013'!$A$44:$A$139,0))</f>
        <v>61</v>
      </c>
      <c r="CG30" s="149">
        <f>IF(ISNA(MATCH($BQ30,'2014'!$A$52:$A$179,0)),129,MATCH($BQ30,'2014'!$A$52:$A$179,0))</f>
        <v>83</v>
      </c>
      <c r="CH30" s="317"/>
      <c r="CI30">
        <f t="shared" si="15"/>
        <v>1983</v>
      </c>
      <c r="CJ30" s="281"/>
      <c r="CK30" s="282"/>
      <c r="CL30" s="281">
        <f t="shared" si="16"/>
        <v>0</v>
      </c>
      <c r="CM30" s="282">
        <f t="shared" si="2"/>
        <v>0</v>
      </c>
      <c r="CN30" s="282">
        <f t="shared" si="3"/>
        <v>0</v>
      </c>
      <c r="CO30" s="282">
        <f t="shared" si="4"/>
        <v>0</v>
      </c>
      <c r="CP30" s="282">
        <f t="shared" si="5"/>
        <v>0</v>
      </c>
      <c r="CQ30" s="282">
        <f t="shared" si="6"/>
        <v>0</v>
      </c>
      <c r="CR30" s="282">
        <f t="shared" si="7"/>
        <v>0</v>
      </c>
      <c r="CS30" s="282">
        <f t="shared" si="8"/>
        <v>12</v>
      </c>
      <c r="CT30" s="282">
        <f t="shared" si="9"/>
        <v>7.9992000000000001</v>
      </c>
      <c r="CU30" s="282">
        <f t="shared" si="17"/>
        <v>5.3322667199999998</v>
      </c>
      <c r="CV30" s="282">
        <f t="shared" si="18"/>
        <v>14.554488995551999</v>
      </c>
      <c r="CW30" s="282">
        <f t="shared" si="19"/>
        <v>31.70202236443496</v>
      </c>
      <c r="CX30" s="282">
        <f t="shared" si="20"/>
        <v>46.132568108132347</v>
      </c>
      <c r="CY30" s="283">
        <f t="shared" si="21"/>
        <v>56.751969900881022</v>
      </c>
      <c r="DA30" s="282">
        <f t="shared" si="22"/>
        <v>1983</v>
      </c>
      <c r="DB30" s="156"/>
      <c r="DC30" s="156"/>
      <c r="DD30" s="270">
        <f t="shared" si="23"/>
        <v>0</v>
      </c>
      <c r="DE30" s="156">
        <f t="shared" si="24"/>
        <v>0</v>
      </c>
      <c r="DF30" s="156">
        <f t="shared" si="25"/>
        <v>0</v>
      </c>
      <c r="DG30" s="156">
        <f t="shared" si="26"/>
        <v>0</v>
      </c>
      <c r="DH30" s="156">
        <f t="shared" si="27"/>
        <v>0</v>
      </c>
      <c r="DI30" s="156">
        <f t="shared" si="28"/>
        <v>0</v>
      </c>
      <c r="DJ30" s="156">
        <f t="shared" si="29"/>
        <v>0</v>
      </c>
      <c r="DK30" s="156">
        <f t="shared" si="30"/>
        <v>12</v>
      </c>
      <c r="DL30" s="156">
        <f t="shared" si="31"/>
        <v>12</v>
      </c>
      <c r="DM30" s="156">
        <f t="shared" si="32"/>
        <v>12</v>
      </c>
      <c r="DN30" s="156">
        <f t="shared" si="33"/>
        <v>23</v>
      </c>
      <c r="DO30" s="156">
        <f t="shared" si="34"/>
        <v>45</v>
      </c>
      <c r="DP30" s="156">
        <f t="shared" si="35"/>
        <v>70</v>
      </c>
      <c r="DQ30" s="267">
        <f t="shared" si="36"/>
        <v>96</v>
      </c>
      <c r="DR30" s="156">
        <f t="shared" si="37"/>
        <v>76</v>
      </c>
      <c r="DU30" s="282"/>
    </row>
    <row r="31" spans="2:125" ht="13.5" thickBot="1" x14ac:dyDescent="0.25">
      <c r="B31" s="144">
        <v>25</v>
      </c>
      <c r="C31" s="50">
        <f t="shared" si="0"/>
        <v>5</v>
      </c>
      <c r="D31" s="50">
        <f t="shared" si="10"/>
        <v>0</v>
      </c>
      <c r="E31" s="97"/>
      <c r="F31" s="2">
        <f t="shared" si="38"/>
        <v>26</v>
      </c>
      <c r="G31" s="164">
        <v>111</v>
      </c>
      <c r="H31" s="164">
        <f>14- COUNTIF(L31:AA31,"#N/A")</f>
        <v>13</v>
      </c>
      <c r="I31" s="133">
        <f>SUM(AF31:AU31)+SUM(BA31:BM31)</f>
        <v>435</v>
      </c>
      <c r="J31" s="405">
        <f>CY31</f>
        <v>53.16239073157319</v>
      </c>
      <c r="K31" s="466" t="str">
        <f>IF(ISNUMBER(MATCH(G31,'[4]OPR data'!$A$3:$A$2541,0)),"Y","N")</f>
        <v>Y</v>
      </c>
      <c r="L31" s="148"/>
      <c r="M31" s="236"/>
      <c r="N31" s="236" t="str">
        <f>(INDEX(Finish_table!R$4:R$83,MATCH('14 Year_History_Results'!$G31,Finish_table!S$4:S$83,0),1))</f>
        <v>W</v>
      </c>
      <c r="O31" s="236" t="str">
        <f>(INDEX(Finish_table!Z$4:Z$99,MATCH('14 Year_History_Results'!$G31,Finish_table!AA$4:AA$99,0),1))</f>
        <v>SF</v>
      </c>
      <c r="P31" s="236" t="str">
        <f>(INDEX(Finish_table!AI$4:AI$99,MATCH('14 Year_History_Results'!$G31,Finish_table!AJ$4:AJ$99,0),1))</f>
        <v>WC</v>
      </c>
      <c r="Q31" s="236" t="str">
        <f>(INDEX(Finish_table!AR$4:AR$99,MATCH('14 Year_History_Results'!$G31,Finish_table!AS$4:AS$99,0),1))</f>
        <v>QF</v>
      </c>
      <c r="R31" s="236" t="str">
        <f>(INDEX(Finish_table!BA$4:BA$99,MATCH('14 Year_History_Results'!$G31,Finish_table!BB$4:BB$99,0),1))</f>
        <v>QF</v>
      </c>
      <c r="S31" s="236" t="str">
        <f>(INDEX(Finish_table!BJ$4:BJ$99,MATCH('14 Year_History_Results'!$G31,Finish_table!BK$4:BK$99,0),1))</f>
        <v>F</v>
      </c>
      <c r="T31" s="236" t="str">
        <f>(INDEX(Finish_table!BS$4:BS$99,MATCH('14 Year_History_Results'!$G31,Finish_table!BT$4:BT$99,0),1))</f>
        <v>SF</v>
      </c>
      <c r="U31" s="236" t="str">
        <f>(INDEX(Finish_table!CB$4:CB$99,MATCH('14 Year_History_Results'!$G31,Finish_table!CC$4:CC$99,0),1))</f>
        <v>SF</v>
      </c>
      <c r="V31" s="236" t="str">
        <f>(INDEX(Finish_table!CK$4:CK$99,MATCH('14 Year_History_Results'!$G31,Finish_table!CL$4:CL$99,0),1))</f>
        <v>WC</v>
      </c>
      <c r="W31" s="236" t="str">
        <f>(INDEX(Finish_table!CT$4:CT$99,MATCH('14 Year_History_Results'!$G31,Finish_table!CU$4:CU$99,0),1))</f>
        <v>SF</v>
      </c>
      <c r="X31" s="236" t="str">
        <f>(INDEX(Finish_table!DC$4:DC$99,MATCH('14 Year_History_Results'!$G31,Finish_table!DD$4:DD$99,0),1))</f>
        <v>WC</v>
      </c>
      <c r="Y31" s="236" t="str">
        <f>(INDEX(Finish_table!DL$4:DL$99,MATCH('14 Year_History_Results'!$G31,Finish_table!DM$4:DM$99,0),1))</f>
        <v>QF</v>
      </c>
      <c r="Z31" s="236" t="str">
        <f>(INDEX(Finish_table!DU$4:DU$99,MATCH('14 Year_History_Results'!$G31,Finish_table!DV$4:DV$99,0),1))</f>
        <v>QF</v>
      </c>
      <c r="AA31" s="256" t="e">
        <f>(INDEX(Finish_table!ED$4:ED$140,MATCH('14 Year_History_Results'!$G31,Finish_table!EE$4:EE$140,0),1))</f>
        <v>#N/A</v>
      </c>
      <c r="AB31" s="2"/>
      <c r="AC31" s="98"/>
      <c r="AD31" s="98"/>
      <c r="AE31">
        <f t="shared" si="1"/>
        <v>111</v>
      </c>
      <c r="AF31" s="148"/>
      <c r="AG31" s="2"/>
      <c r="AH31" s="148">
        <f>INDEX('2001'!$C$44:$C$140,'14 Year_History_Results'!BT31)</f>
        <v>40</v>
      </c>
      <c r="AI31" s="2">
        <f>INDEX('2002'!$C$44:$C$140,'14 Year_History_Results'!BU31)</f>
        <v>10</v>
      </c>
      <c r="AJ31" s="2">
        <f>INDEX('2003'!$C$44:$C$140,'14 Year_History_Results'!BV31)</f>
        <v>50</v>
      </c>
      <c r="AK31" s="2">
        <f>INDEX('2004'!$C$44:$C$140,'14 Year_History_Results'!BW31)</f>
        <v>0</v>
      </c>
      <c r="AL31" s="2">
        <f>INDEX('2005'!$C$44:$C$140,'14 Year_History_Results'!BX31)</f>
        <v>0</v>
      </c>
      <c r="AM31" s="2">
        <f>INDEX('2006'!$C$44:$C$140,'14 Year_History_Results'!BY31)</f>
        <v>20</v>
      </c>
      <c r="AN31" s="2">
        <f>INDEX('2007'!$C$44:$C$140,'14 Year_History_Results'!BZ31)</f>
        <v>10</v>
      </c>
      <c r="AO31" s="2">
        <f>INDEX('2008'!$C$44:$C$140,'14 Year_History_Results'!CA31)</f>
        <v>10</v>
      </c>
      <c r="AP31" s="2">
        <f>INDEX('2009'!$C$44:$C$140,'14 Year_History_Results'!CB31)</f>
        <v>50</v>
      </c>
      <c r="AQ31" s="2">
        <f>INDEX('2010'!$C$44:$C$140,'14 Year_History_Results'!CC31)</f>
        <v>10</v>
      </c>
      <c r="AR31" s="2">
        <f>INDEX('2011'!$C$44:$C$140,'14 Year_History_Results'!CD31)</f>
        <v>50</v>
      </c>
      <c r="AS31" s="2">
        <f>INDEX('2012'!$C$44:$C$140,'14 Year_History_Results'!CE31)</f>
        <v>0</v>
      </c>
      <c r="AT31" s="2">
        <f>INDEX('2013'!$C$44:$C$140,'14 Year_History_Results'!CF31)</f>
        <v>0</v>
      </c>
      <c r="AU31" s="149">
        <f>INDEX('2014'!$C$52:$C$180,'14 Year_History_Results'!CG31)</f>
        <v>0</v>
      </c>
      <c r="AV31" s="2">
        <f t="shared" si="11"/>
        <v>20.448272986535272</v>
      </c>
      <c r="AW31" s="2"/>
      <c r="AX31">
        <f t="shared" si="12"/>
        <v>111</v>
      </c>
      <c r="AY31" s="148"/>
      <c r="AZ31" s="2"/>
      <c r="BA31" s="148">
        <f>INDEX('2001'!$B$44:$B$140,'14 Year_History_Results'!BT31)</f>
        <v>16</v>
      </c>
      <c r="BB31" s="2">
        <f>INDEX('2002'!$B$44:$B$140,'14 Year_History_Results'!BU31)</f>
        <v>13</v>
      </c>
      <c r="BC31" s="2">
        <f>INDEX('2003'!$B$44:$B$140,'14 Year_History_Results'!BV31)</f>
        <v>16</v>
      </c>
      <c r="BD31" s="2">
        <f>INDEX('2004'!$B$44:$B$140,'14 Year_History_Results'!BW31)</f>
        <v>13</v>
      </c>
      <c r="BE31" s="2">
        <f>INDEX('2005'!$B$44:$B$140,'14 Year_History_Results'!BX31)</f>
        <v>13</v>
      </c>
      <c r="BF31" s="2">
        <f>INDEX('2006'!$B$44:$B$140,'14 Year_History_Results'!BY31)</f>
        <v>16</v>
      </c>
      <c r="BG31" s="2">
        <f>INDEX('2007'!$B$44:$B$140,'14 Year_History_Results'!BZ31)</f>
        <v>13</v>
      </c>
      <c r="BH31" s="2">
        <f>INDEX('2008'!$B$44:$B$140,'14 Year_History_Results'!CA31)</f>
        <v>15</v>
      </c>
      <c r="BI31" s="2">
        <f>INDEX('2009'!$B$44:$B$140,'14 Year_History_Results'!CB31)</f>
        <v>16</v>
      </c>
      <c r="BJ31" s="2">
        <f>INDEX('2010'!$B$44:$B$140,'14 Year_History_Results'!CC31)</f>
        <v>15</v>
      </c>
      <c r="BK31" s="2">
        <f>INDEX('2011'!$B$44:$B$140,'14 Year_History_Results'!CD31)</f>
        <v>15</v>
      </c>
      <c r="BL31" s="2">
        <f>INDEX('2012'!$B$44:$B$140,'14 Year_History_Results'!CE31)</f>
        <v>11</v>
      </c>
      <c r="BM31" s="2">
        <f>INDEX('2013'!$B$44:$B$140,'14 Year_History_Results'!CF31)</f>
        <v>13</v>
      </c>
      <c r="BN31" s="149">
        <f>INDEX('2014'!$B$52:$B$180,'14 Year_History_Results'!CG31)</f>
        <v>0</v>
      </c>
      <c r="BO31" s="308">
        <f t="shared" si="13"/>
        <v>13</v>
      </c>
      <c r="BQ31">
        <f t="shared" si="14"/>
        <v>111</v>
      </c>
      <c r="BR31" s="148"/>
      <c r="BS31" s="2"/>
      <c r="BT31" s="148">
        <f>IF(ISNA(MATCH($BQ31,'2001'!$A$44:$A$139,0)),97,MATCH($BQ31,'2001'!$A$44:$A$139,0))</f>
        <v>24</v>
      </c>
      <c r="BU31" s="2">
        <f>IF(ISNA(MATCH($BQ31,'2002'!$A$44:$A$139,0)),97,MATCH($BQ31,'2002'!$A$44:$A$139,0))</f>
        <v>25</v>
      </c>
      <c r="BV31" s="2">
        <f>IF(ISNA(MATCH($BQ31,'2003'!$A$44:$A$139,0)),97,MATCH($BQ31,'2003'!$A$44:$A$139,0))</f>
        <v>22</v>
      </c>
      <c r="BW31" s="2">
        <f>IF(ISNA(MATCH($BQ31,'2004'!$A$44:$A$139,0)),97,MATCH($BQ31,'2004'!$A$44:$A$139,0))</f>
        <v>21</v>
      </c>
      <c r="BX31" s="2">
        <f>IF(ISNA(MATCH($BQ31,'2005'!$A$44:$A$139,0)),97,MATCH($BQ31,'2005'!$A$44:$A$139,0))</f>
        <v>22</v>
      </c>
      <c r="BY31" s="2">
        <f>IF(ISNA(MATCH($BQ31,'2006'!$A$44:$A$139,0)),97,MATCH($BQ31,'2006'!$A$44:$A$139,0))</f>
        <v>21</v>
      </c>
      <c r="BZ31" s="2">
        <f>IF(ISNA(MATCH($BQ31,'2007'!$A$44:$A$139,0)),97,MATCH($BQ31,'2007'!$A$44:$A$139,0))</f>
        <v>19</v>
      </c>
      <c r="CA31" s="2">
        <f>IF(ISNA(MATCH($BQ31,'2008'!$A$44:$A$139,0)),97,MATCH($BQ31,'2008'!$A$44:$A$139,0))</f>
        <v>23</v>
      </c>
      <c r="CB31" s="2">
        <f>IF(ISNA(MATCH($BQ31,'2009'!$A$44:$A$139,0)),97,MATCH($BQ31,'2009'!$A$44:$A$139,0))</f>
        <v>17</v>
      </c>
      <c r="CC31" s="2">
        <f>IF(ISNA(MATCH($BQ31,'2010'!$A$44:$A$139,0)),97,MATCH($BQ31,'2010'!$A$44:$A$139,0))</f>
        <v>16</v>
      </c>
      <c r="CD31" s="2">
        <f>IF(ISNA(MATCH($BQ31,'2011'!$A$44:$A$139,0)),97,MATCH($BQ31,'2011'!$A$44:$A$139,0))</f>
        <v>14</v>
      </c>
      <c r="CE31" s="2">
        <f>IF(ISNA(MATCH($BQ31,'2012'!$A$44:$A$139,0)),97,MATCH($BQ31,'2012'!$A$44:$A$139,0))</f>
        <v>13</v>
      </c>
      <c r="CF31" s="2">
        <f>IF(ISNA(MATCH($BQ31,'2013'!$A$44:$A$139,0)),97,MATCH($BQ31,'2013'!$A$44:$A$139,0))</f>
        <v>10</v>
      </c>
      <c r="CG31" s="149">
        <f>IF(ISNA(MATCH($BQ31,'2014'!$A$52:$A$179,0)),129,MATCH($BQ31,'2014'!$A$52:$A$179,0))</f>
        <v>129</v>
      </c>
      <c r="CH31" s="317"/>
      <c r="CI31">
        <f t="shared" si="15"/>
        <v>111</v>
      </c>
      <c r="CJ31" s="281"/>
      <c r="CK31" s="282"/>
      <c r="CL31" s="281">
        <f t="shared" si="16"/>
        <v>56</v>
      </c>
      <c r="CM31" s="282">
        <f t="shared" si="2"/>
        <v>60.329599999999999</v>
      </c>
      <c r="CN31" s="282">
        <f t="shared" si="3"/>
        <v>106.21571136</v>
      </c>
      <c r="CO31" s="282">
        <f t="shared" si="4"/>
        <v>83.803393192575996</v>
      </c>
      <c r="CP31" s="282">
        <f t="shared" si="5"/>
        <v>68.863341902171157</v>
      </c>
      <c r="CQ31" s="282">
        <f t="shared" si="6"/>
        <v>81.904303711987296</v>
      </c>
      <c r="CR31" s="282">
        <f t="shared" si="7"/>
        <v>77.59740885441073</v>
      </c>
      <c r="CS31" s="282">
        <f t="shared" si="8"/>
        <v>76.726432742350198</v>
      </c>
      <c r="CT31" s="282">
        <f t="shared" si="9"/>
        <v>117.14584006605064</v>
      </c>
      <c r="CU31" s="282">
        <f t="shared" si="17"/>
        <v>103.08941698802936</v>
      </c>
      <c r="CV31" s="282">
        <f t="shared" si="18"/>
        <v>133.71940536422036</v>
      </c>
      <c r="CW31" s="282">
        <f t="shared" si="19"/>
        <v>100.13735561578929</v>
      </c>
      <c r="CX31" s="282">
        <f t="shared" si="20"/>
        <v>79.751561253485136</v>
      </c>
      <c r="CY31" s="283">
        <f t="shared" si="21"/>
        <v>53.16239073157319</v>
      </c>
      <c r="DA31" s="282">
        <f t="shared" si="22"/>
        <v>111</v>
      </c>
      <c r="DB31" s="156"/>
      <c r="DC31" s="156"/>
      <c r="DD31" s="270">
        <f t="shared" si="23"/>
        <v>56</v>
      </c>
      <c r="DE31" s="156">
        <f t="shared" si="24"/>
        <v>79</v>
      </c>
      <c r="DF31" s="156">
        <f t="shared" si="25"/>
        <v>145</v>
      </c>
      <c r="DG31" s="156">
        <f t="shared" si="26"/>
        <v>158</v>
      </c>
      <c r="DH31" s="156">
        <f t="shared" si="27"/>
        <v>171</v>
      </c>
      <c r="DI31" s="156">
        <f t="shared" si="28"/>
        <v>207</v>
      </c>
      <c r="DJ31" s="156">
        <f t="shared" si="29"/>
        <v>230</v>
      </c>
      <c r="DK31" s="156">
        <f t="shared" si="30"/>
        <v>255</v>
      </c>
      <c r="DL31" s="156">
        <f t="shared" si="31"/>
        <v>321</v>
      </c>
      <c r="DM31" s="156">
        <f t="shared" si="32"/>
        <v>346</v>
      </c>
      <c r="DN31" s="156">
        <f t="shared" si="33"/>
        <v>411</v>
      </c>
      <c r="DO31" s="156">
        <f t="shared" si="34"/>
        <v>422</v>
      </c>
      <c r="DP31" s="156">
        <f t="shared" si="35"/>
        <v>435</v>
      </c>
      <c r="DQ31" s="267">
        <f t="shared" si="36"/>
        <v>435</v>
      </c>
      <c r="DR31" s="156">
        <f t="shared" si="37"/>
        <v>4</v>
      </c>
    </row>
    <row r="32" spans="2:125" ht="13.5" thickBot="1" x14ac:dyDescent="0.25">
      <c r="B32" s="144">
        <v>25</v>
      </c>
      <c r="C32" s="50">
        <f t="shared" si="0"/>
        <v>6</v>
      </c>
      <c r="D32" s="50">
        <f t="shared" si="10"/>
        <v>0</v>
      </c>
      <c r="E32" s="97"/>
      <c r="F32" s="2">
        <f t="shared" si="38"/>
        <v>27</v>
      </c>
      <c r="G32" s="164">
        <v>2848</v>
      </c>
      <c r="H32" s="164">
        <f>14- COUNTIF(L32:AA32,"#N/A")</f>
        <v>1</v>
      </c>
      <c r="I32" s="133">
        <f>SUM(AF32:AU32)+SUM(BA32:BM32)</f>
        <v>50</v>
      </c>
      <c r="J32" s="405">
        <f>CY32</f>
        <v>51</v>
      </c>
      <c r="K32" s="466" t="str">
        <f>IF(ISNUMBER(MATCH(G32,'[4]OPR data'!$A$3:$A$2541,0)),"Y","N")</f>
        <v>Y</v>
      </c>
      <c r="L32" s="148"/>
      <c r="M32" s="236"/>
      <c r="N32" s="236" t="e">
        <f>(INDEX(Finish_table!R$4:R$83,MATCH('14 Year_History_Results'!$G32,Finish_table!S$4:S$83,0),1))</f>
        <v>#N/A</v>
      </c>
      <c r="O32" s="236" t="e">
        <f>(INDEX(Finish_table!Z$4:Z$99,MATCH('14 Year_History_Results'!$G32,Finish_table!AA$4:AA$99,0),1))</f>
        <v>#N/A</v>
      </c>
      <c r="P32" s="236" t="e">
        <f>(INDEX(Finish_table!AI$4:AI$99,MATCH('14 Year_History_Results'!$G32,Finish_table!AJ$4:AJ$99,0),1))</f>
        <v>#N/A</v>
      </c>
      <c r="Q32" s="236" t="e">
        <f>(INDEX(Finish_table!AR$4:AR$99,MATCH('14 Year_History_Results'!$G32,Finish_table!AS$4:AS$99,0),1))</f>
        <v>#N/A</v>
      </c>
      <c r="R32" s="236" t="e">
        <f>(INDEX(Finish_table!BA$4:BA$99,MATCH('14 Year_History_Results'!$G32,Finish_table!BB$4:BB$99,0),1))</f>
        <v>#N/A</v>
      </c>
      <c r="S32" s="236" t="e">
        <f>(INDEX(Finish_table!BJ$4:BJ$99,MATCH('14 Year_History_Results'!$G32,Finish_table!BK$4:BK$99,0),1))</f>
        <v>#N/A</v>
      </c>
      <c r="T32" s="236" t="e">
        <f>(INDEX(Finish_table!BS$4:BS$99,MATCH('14 Year_History_Results'!$G32,Finish_table!BT$4:BT$99,0),1))</f>
        <v>#N/A</v>
      </c>
      <c r="U32" s="236" t="e">
        <f>(INDEX(Finish_table!CB$4:CB$99,MATCH('14 Year_History_Results'!$G32,Finish_table!CC$4:CC$99,0),1))</f>
        <v>#N/A</v>
      </c>
      <c r="V32" s="236" t="e">
        <f>(INDEX(Finish_table!CK$4:CK$99,MATCH('14 Year_History_Results'!$G32,Finish_table!CL$4:CL$99,0),1))</f>
        <v>#N/A</v>
      </c>
      <c r="W32" s="236" t="e">
        <f>(INDEX(Finish_table!CT$4:CT$99,MATCH('14 Year_History_Results'!$G32,Finish_table!CU$4:CU$99,0),1))</f>
        <v>#N/A</v>
      </c>
      <c r="X32" s="236" t="e">
        <f>(INDEX(Finish_table!DC$4:DC$99,MATCH('14 Year_History_Results'!$G32,Finish_table!DD$4:DD$99,0),1))</f>
        <v>#N/A</v>
      </c>
      <c r="Y32" s="236" t="e">
        <f>(INDEX(Finish_table!DL$4:DL$99,MATCH('14 Year_History_Results'!$G32,Finish_table!DM$4:DM$99,0),1))</f>
        <v>#N/A</v>
      </c>
      <c r="Z32" s="236" t="e">
        <f>(INDEX(Finish_table!DU$4:DU$99,MATCH('14 Year_History_Results'!$G32,Finish_table!DV$4:DV$99,0),1))</f>
        <v>#N/A</v>
      </c>
      <c r="AA32" s="256" t="str">
        <f>(INDEX(Finish_table!ED$4:ED$140,MATCH('14 Year_History_Results'!$G32,Finish_table!EE$4:EE$140,0),1))</f>
        <v>WC</v>
      </c>
      <c r="AB32" s="2"/>
      <c r="AC32" s="98"/>
      <c r="AD32" s="98"/>
      <c r="AE32">
        <f t="shared" si="1"/>
        <v>2848</v>
      </c>
      <c r="AF32" s="148"/>
      <c r="AG32" s="2"/>
      <c r="AH32" s="148">
        <f>INDEX('2001'!$C$44:$C$140,'14 Year_History_Results'!BT32)</f>
        <v>0</v>
      </c>
      <c r="AI32" s="2">
        <f>INDEX('2002'!$C$44:$C$140,'14 Year_History_Results'!BU32)</f>
        <v>0</v>
      </c>
      <c r="AJ32" s="2">
        <f>INDEX('2003'!$C$44:$C$140,'14 Year_History_Results'!BV32)</f>
        <v>0</v>
      </c>
      <c r="AK32" s="2">
        <f>INDEX('2004'!$C$44:$C$140,'14 Year_History_Results'!BW32)</f>
        <v>0</v>
      </c>
      <c r="AL32" s="2">
        <f>INDEX('2005'!$C$44:$C$140,'14 Year_History_Results'!BX32)</f>
        <v>0</v>
      </c>
      <c r="AM32" s="2">
        <f>INDEX('2006'!$C$44:$C$140,'14 Year_History_Results'!BY32)</f>
        <v>0</v>
      </c>
      <c r="AN32" s="2">
        <f>INDEX('2007'!$C$44:$C$140,'14 Year_History_Results'!BZ32)</f>
        <v>0</v>
      </c>
      <c r="AO32" s="2">
        <f>INDEX('2008'!$C$44:$C$140,'14 Year_History_Results'!CA32)</f>
        <v>0</v>
      </c>
      <c r="AP32" s="2">
        <f>INDEX('2009'!$C$44:$C$140,'14 Year_History_Results'!CB32)</f>
        <v>0</v>
      </c>
      <c r="AQ32" s="2">
        <f>INDEX('2010'!$C$44:$C$140,'14 Year_History_Results'!CC32)</f>
        <v>0</v>
      </c>
      <c r="AR32" s="2">
        <f>INDEX('2011'!$C$44:$C$140,'14 Year_History_Results'!CD32)</f>
        <v>0</v>
      </c>
      <c r="AS32" s="2">
        <f>INDEX('2012'!$C$44:$C$140,'14 Year_History_Results'!CE32)</f>
        <v>0</v>
      </c>
      <c r="AT32" s="2">
        <f>INDEX('2013'!$C$44:$C$140,'14 Year_History_Results'!CF32)</f>
        <v>0</v>
      </c>
      <c r="AU32" s="149">
        <f>INDEX('2014'!$C$52:$C$180,'14 Year_History_Results'!CG32)</f>
        <v>50</v>
      </c>
      <c r="AV32" s="2">
        <f t="shared" si="11"/>
        <v>13.36306209562122</v>
      </c>
      <c r="AW32" s="2"/>
      <c r="AX32">
        <f t="shared" si="12"/>
        <v>2848</v>
      </c>
      <c r="AY32" s="148"/>
      <c r="AZ32" s="2"/>
      <c r="BA32" s="148">
        <f>INDEX('2001'!$B$44:$B$140,'14 Year_History_Results'!BT32)</f>
        <v>0</v>
      </c>
      <c r="BB32" s="2">
        <f>INDEX('2002'!$B$44:$B$140,'14 Year_History_Results'!BU32)</f>
        <v>0</v>
      </c>
      <c r="BC32" s="2">
        <f>INDEX('2003'!$B$44:$B$140,'14 Year_History_Results'!BV32)</f>
        <v>0</v>
      </c>
      <c r="BD32" s="2">
        <f>INDEX('2004'!$B$44:$B$140,'14 Year_History_Results'!BW32)</f>
        <v>0</v>
      </c>
      <c r="BE32" s="2">
        <f>INDEX('2005'!$B$44:$B$140,'14 Year_History_Results'!BX32)</f>
        <v>0</v>
      </c>
      <c r="BF32" s="2">
        <f>INDEX('2006'!$B$44:$B$140,'14 Year_History_Results'!BY32)</f>
        <v>0</v>
      </c>
      <c r="BG32" s="2">
        <f>INDEX('2007'!$B$44:$B$140,'14 Year_History_Results'!BZ32)</f>
        <v>0</v>
      </c>
      <c r="BH32" s="2">
        <f>INDEX('2008'!$B$44:$B$140,'14 Year_History_Results'!CA32)</f>
        <v>0</v>
      </c>
      <c r="BI32" s="2">
        <f>INDEX('2009'!$B$44:$B$140,'14 Year_History_Results'!CB32)</f>
        <v>0</v>
      </c>
      <c r="BJ32" s="2">
        <f>INDEX('2010'!$B$44:$B$140,'14 Year_History_Results'!CC32)</f>
        <v>0</v>
      </c>
      <c r="BK32" s="2">
        <f>INDEX('2011'!$B$44:$B$140,'14 Year_History_Results'!CD32)</f>
        <v>0</v>
      </c>
      <c r="BL32" s="2">
        <f>INDEX('2012'!$B$44:$B$140,'14 Year_History_Results'!CE32)</f>
        <v>0</v>
      </c>
      <c r="BM32" s="2">
        <f>INDEX('2013'!$B$44:$B$140,'14 Year_History_Results'!CF32)</f>
        <v>0</v>
      </c>
      <c r="BN32" s="149">
        <f>INDEX('2014'!$B$52:$B$180,'14 Year_History_Results'!CG32)</f>
        <v>1</v>
      </c>
      <c r="BO32" s="308">
        <f t="shared" si="13"/>
        <v>0</v>
      </c>
      <c r="BQ32">
        <f t="shared" si="14"/>
        <v>2848</v>
      </c>
      <c r="BR32" s="148"/>
      <c r="BS32" s="2"/>
      <c r="BT32" s="148">
        <f>IF(ISNA(MATCH($BQ32,'2001'!$A$44:$A$139,0)),97,MATCH($BQ32,'2001'!$A$44:$A$139,0))</f>
        <v>97</v>
      </c>
      <c r="BU32" s="2">
        <f>IF(ISNA(MATCH($BQ32,'2002'!$A$44:$A$139,0)),97,MATCH($BQ32,'2002'!$A$44:$A$139,0))</f>
        <v>97</v>
      </c>
      <c r="BV32" s="2">
        <f>IF(ISNA(MATCH($BQ32,'2003'!$A$44:$A$139,0)),97,MATCH($BQ32,'2003'!$A$44:$A$139,0))</f>
        <v>97</v>
      </c>
      <c r="BW32" s="2">
        <f>IF(ISNA(MATCH($BQ32,'2004'!$A$44:$A$139,0)),97,MATCH($BQ32,'2004'!$A$44:$A$139,0))</f>
        <v>97</v>
      </c>
      <c r="BX32" s="2">
        <f>IF(ISNA(MATCH($BQ32,'2005'!$A$44:$A$139,0)),97,MATCH($BQ32,'2005'!$A$44:$A$139,0))</f>
        <v>97</v>
      </c>
      <c r="BY32" s="2">
        <f>IF(ISNA(MATCH($BQ32,'2006'!$A$44:$A$139,0)),97,MATCH($BQ32,'2006'!$A$44:$A$139,0))</f>
        <v>97</v>
      </c>
      <c r="BZ32" s="2">
        <f>IF(ISNA(MATCH($BQ32,'2007'!$A$44:$A$139,0)),97,MATCH($BQ32,'2007'!$A$44:$A$139,0))</f>
        <v>97</v>
      </c>
      <c r="CA32" s="2">
        <f>IF(ISNA(MATCH($BQ32,'2008'!$A$44:$A$139,0)),97,MATCH($BQ32,'2008'!$A$44:$A$139,0))</f>
        <v>97</v>
      </c>
      <c r="CB32" s="2">
        <f>IF(ISNA(MATCH($BQ32,'2009'!$A$44:$A$139,0)),97,MATCH($BQ32,'2009'!$A$44:$A$139,0))</f>
        <v>97</v>
      </c>
      <c r="CC32" s="2">
        <f>IF(ISNA(MATCH($BQ32,'2010'!$A$44:$A$139,0)),97,MATCH($BQ32,'2010'!$A$44:$A$139,0))</f>
        <v>97</v>
      </c>
      <c r="CD32" s="2">
        <f>IF(ISNA(MATCH($BQ32,'2011'!$A$44:$A$139,0)),97,MATCH($BQ32,'2011'!$A$44:$A$139,0))</f>
        <v>97</v>
      </c>
      <c r="CE32" s="2">
        <f>IF(ISNA(MATCH($BQ32,'2012'!$A$44:$A$139,0)),97,MATCH($BQ32,'2012'!$A$44:$A$139,0))</f>
        <v>97</v>
      </c>
      <c r="CF32" s="2">
        <f>IF(ISNA(MATCH($BQ32,'2013'!$A$44:$A$139,0)),97,MATCH($BQ32,'2013'!$A$44:$A$139,0))</f>
        <v>97</v>
      </c>
      <c r="CG32" s="149">
        <f>IF(ISNA(MATCH($BQ32,'2014'!$A$52:$A$179,0)),129,MATCH($BQ32,'2014'!$A$52:$A$179,0))</f>
        <v>105</v>
      </c>
      <c r="CH32" s="317"/>
      <c r="CI32">
        <f t="shared" si="15"/>
        <v>2848</v>
      </c>
      <c r="CJ32" s="281"/>
      <c r="CK32" s="282"/>
      <c r="CL32" s="281">
        <f t="shared" si="16"/>
        <v>0</v>
      </c>
      <c r="CM32" s="282">
        <f t="shared" si="2"/>
        <v>0</v>
      </c>
      <c r="CN32" s="282">
        <f t="shared" si="3"/>
        <v>0</v>
      </c>
      <c r="CO32" s="282">
        <f t="shared" si="4"/>
        <v>0</v>
      </c>
      <c r="CP32" s="282">
        <f t="shared" si="5"/>
        <v>0</v>
      </c>
      <c r="CQ32" s="282">
        <f t="shared" si="6"/>
        <v>0</v>
      </c>
      <c r="CR32" s="282">
        <f t="shared" si="7"/>
        <v>0</v>
      </c>
      <c r="CS32" s="282">
        <f t="shared" si="8"/>
        <v>0</v>
      </c>
      <c r="CT32" s="282">
        <f t="shared" si="9"/>
        <v>0</v>
      </c>
      <c r="CU32" s="282">
        <f t="shared" si="17"/>
        <v>0</v>
      </c>
      <c r="CV32" s="282">
        <f t="shared" si="18"/>
        <v>0</v>
      </c>
      <c r="CW32" s="282">
        <f t="shared" si="19"/>
        <v>0</v>
      </c>
      <c r="CX32" s="282">
        <f t="shared" si="20"/>
        <v>0</v>
      </c>
      <c r="CY32" s="283">
        <f t="shared" si="21"/>
        <v>51</v>
      </c>
      <c r="DA32" s="282">
        <f t="shared" si="22"/>
        <v>2848</v>
      </c>
      <c r="DB32" s="156"/>
      <c r="DC32" s="156"/>
      <c r="DD32" s="270">
        <f t="shared" si="23"/>
        <v>0</v>
      </c>
      <c r="DE32" s="156">
        <f t="shared" si="24"/>
        <v>0</v>
      </c>
      <c r="DF32" s="156">
        <f t="shared" si="25"/>
        <v>0</v>
      </c>
      <c r="DG32" s="156">
        <f t="shared" si="26"/>
        <v>0</v>
      </c>
      <c r="DH32" s="156">
        <f t="shared" si="27"/>
        <v>0</v>
      </c>
      <c r="DI32" s="156">
        <f t="shared" si="28"/>
        <v>0</v>
      </c>
      <c r="DJ32" s="156">
        <f t="shared" si="29"/>
        <v>0</v>
      </c>
      <c r="DK32" s="156">
        <f t="shared" si="30"/>
        <v>0</v>
      </c>
      <c r="DL32" s="156">
        <f t="shared" si="31"/>
        <v>0</v>
      </c>
      <c r="DM32" s="156">
        <f t="shared" si="32"/>
        <v>0</v>
      </c>
      <c r="DN32" s="156">
        <f t="shared" si="33"/>
        <v>0</v>
      </c>
      <c r="DO32" s="156">
        <f t="shared" si="34"/>
        <v>0</v>
      </c>
      <c r="DP32" s="156">
        <f t="shared" si="35"/>
        <v>0</v>
      </c>
      <c r="DQ32" s="267">
        <f t="shared" si="36"/>
        <v>51</v>
      </c>
      <c r="DR32" s="156">
        <f t="shared" si="37"/>
        <v>148</v>
      </c>
    </row>
    <row r="33" spans="2:125" ht="13.5" thickBot="1" x14ac:dyDescent="0.25">
      <c r="B33" s="144">
        <v>25</v>
      </c>
      <c r="C33" s="50">
        <f t="shared" si="0"/>
        <v>7</v>
      </c>
      <c r="D33" s="50">
        <f t="shared" si="10"/>
        <v>0</v>
      </c>
      <c r="E33" s="97"/>
      <c r="F33" s="2">
        <f t="shared" si="38"/>
        <v>28</v>
      </c>
      <c r="G33" s="164">
        <v>177</v>
      </c>
      <c r="H33" s="164">
        <f>14- COUNTIF(L33:AA33,"#N/A")</f>
        <v>9</v>
      </c>
      <c r="I33" s="133">
        <f>SUM(AF33:AU33)+SUM(BA33:BM33)</f>
        <v>353</v>
      </c>
      <c r="J33" s="405">
        <f>CY33</f>
        <v>50.057091878441426</v>
      </c>
      <c r="K33" s="466" t="str">
        <f>IF(ISNUMBER(MATCH(G33,'[4]OPR data'!$A$3:$A$2541,0)),"Y","N")</f>
        <v>Y</v>
      </c>
      <c r="L33" s="148"/>
      <c r="M33" s="236"/>
      <c r="N33" s="236" t="str">
        <f>(INDEX(Finish_table!R$4:R$83,MATCH('14 Year_History_Results'!$G33,Finish_table!S$4:S$83,0),1))</f>
        <v>F</v>
      </c>
      <c r="O33" s="236" t="e">
        <f>(INDEX(Finish_table!Z$4:Z$99,MATCH('14 Year_History_Results'!$G33,Finish_table!AA$4:AA$99,0),1))</f>
        <v>#N/A</v>
      </c>
      <c r="P33" s="236" t="e">
        <f>(INDEX(Finish_table!AI$4:AI$99,MATCH('14 Year_History_Results'!$G33,Finish_table!AJ$4:AJ$99,0),1))</f>
        <v>#N/A</v>
      </c>
      <c r="Q33" s="236" t="str">
        <f>(INDEX(Finish_table!AR$4:AR$99,MATCH('14 Year_History_Results'!$G33,Finish_table!AS$4:AS$99,0),1))</f>
        <v>F</v>
      </c>
      <c r="R33" s="236" t="e">
        <f>(INDEX(Finish_table!BA$4:BA$99,MATCH('14 Year_History_Results'!$G33,Finish_table!BB$4:BB$99,0),1))</f>
        <v>#N/A</v>
      </c>
      <c r="S33" s="236" t="str">
        <f>(INDEX(Finish_table!BJ$4:BJ$99,MATCH('14 Year_History_Results'!$G33,Finish_table!BK$4:BK$99,0),1))</f>
        <v>W</v>
      </c>
      <c r="T33" s="236" t="str">
        <f>(INDEX(Finish_table!BS$4:BS$99,MATCH('14 Year_History_Results'!$G33,Finish_table!BT$4:BT$99,0),1))</f>
        <v>WC</v>
      </c>
      <c r="U33" s="236" t="str">
        <f>(INDEX(Finish_table!CB$4:CB$99,MATCH('14 Year_History_Results'!$G33,Finish_table!CC$4:CC$99,0),1))</f>
        <v>W</v>
      </c>
      <c r="V33" s="236" t="str">
        <f>(INDEX(Finish_table!CK$4:CK$99,MATCH('14 Year_History_Results'!$G33,Finish_table!CL$4:CL$99,0),1))</f>
        <v>W</v>
      </c>
      <c r="W33" s="236" t="str">
        <f>(INDEX(Finish_table!CT$4:CT$99,MATCH('14 Year_History_Results'!$G33,Finish_table!CU$4:CU$99,0),1))</f>
        <v>WC</v>
      </c>
      <c r="X33" s="236" t="str">
        <f>(INDEX(Finish_table!DC$4:DC$99,MATCH('14 Year_History_Results'!$G33,Finish_table!DD$4:DD$99,0),1))</f>
        <v>WF</v>
      </c>
      <c r="Y33" s="236" t="e">
        <f>(INDEX(Finish_table!DL$4:DL$99,MATCH('14 Year_History_Results'!$G33,Finish_table!DM$4:DM$99,0),1))</f>
        <v>#N/A</v>
      </c>
      <c r="Z33" s="236" t="e">
        <f>(INDEX(Finish_table!DU$4:DU$99,MATCH('14 Year_History_Results'!$G33,Finish_table!DV$4:DV$99,0),1))</f>
        <v>#N/A</v>
      </c>
      <c r="AA33" s="256" t="str">
        <f>(INDEX(Finish_table!ED$4:ED$140,MATCH('14 Year_History_Results'!$G33,Finish_table!EE$4:EE$140,0),1))</f>
        <v>QF</v>
      </c>
      <c r="AB33" s="2"/>
      <c r="AC33" s="98"/>
      <c r="AD33" s="98"/>
      <c r="AE33">
        <f t="shared" si="1"/>
        <v>177</v>
      </c>
      <c r="AF33" s="148"/>
      <c r="AG33" s="2"/>
      <c r="AH33" s="148">
        <f>INDEX('2001'!$C$44:$C$140,'14 Year_History_Results'!BT33)</f>
        <v>30</v>
      </c>
      <c r="AI33" s="2">
        <f>INDEX('2002'!$C$44:$C$140,'14 Year_History_Results'!BU33)</f>
        <v>0</v>
      </c>
      <c r="AJ33" s="2">
        <f>INDEX('2003'!$C$44:$C$140,'14 Year_History_Results'!BV33)</f>
        <v>0</v>
      </c>
      <c r="AK33" s="2">
        <f>INDEX('2004'!$C$44:$C$140,'14 Year_History_Results'!BW33)</f>
        <v>20</v>
      </c>
      <c r="AL33" s="2">
        <f>INDEX('2005'!$C$44:$C$140,'14 Year_History_Results'!BX33)</f>
        <v>0</v>
      </c>
      <c r="AM33" s="2">
        <f>INDEX('2006'!$C$44:$C$140,'14 Year_History_Results'!BY33)</f>
        <v>30</v>
      </c>
      <c r="AN33" s="2">
        <f>INDEX('2007'!$C$44:$C$140,'14 Year_History_Results'!BZ33)</f>
        <v>50</v>
      </c>
      <c r="AO33" s="2">
        <f>INDEX('2008'!$C$44:$C$140,'14 Year_History_Results'!CA33)</f>
        <v>30</v>
      </c>
      <c r="AP33" s="2">
        <f>INDEX('2009'!$C$44:$C$140,'14 Year_History_Results'!CB33)</f>
        <v>30</v>
      </c>
      <c r="AQ33" s="2">
        <f>INDEX('2010'!$C$44:$C$140,'14 Year_History_Results'!CC33)</f>
        <v>50</v>
      </c>
      <c r="AR33" s="2">
        <f>INDEX('2011'!$C$44:$C$140,'14 Year_History_Results'!CD33)</f>
        <v>40</v>
      </c>
      <c r="AS33" s="2">
        <f>INDEX('2012'!$C$44:$C$140,'14 Year_History_Results'!CE33)</f>
        <v>0</v>
      </c>
      <c r="AT33" s="2">
        <f>INDEX('2013'!$C$44:$C$140,'14 Year_History_Results'!CF33)</f>
        <v>0</v>
      </c>
      <c r="AU33" s="149">
        <f>INDEX('2014'!$C$52:$C$180,'14 Year_History_Results'!CG33)</f>
        <v>0</v>
      </c>
      <c r="AV33" s="2">
        <f t="shared" si="11"/>
        <v>19.611613513818405</v>
      </c>
      <c r="AW33" s="2"/>
      <c r="AX33">
        <f t="shared" si="12"/>
        <v>177</v>
      </c>
      <c r="AY33" s="148"/>
      <c r="AZ33" s="2"/>
      <c r="BA33" s="148">
        <f>INDEX('2001'!$B$44:$B$140,'14 Year_History_Results'!BT33)</f>
        <v>15</v>
      </c>
      <c r="BB33" s="2">
        <f>INDEX('2002'!$B$44:$B$140,'14 Year_History_Results'!BU33)</f>
        <v>0</v>
      </c>
      <c r="BC33" s="2">
        <f>INDEX('2003'!$B$44:$B$140,'14 Year_History_Results'!BV33)</f>
        <v>0</v>
      </c>
      <c r="BD33" s="2">
        <f>INDEX('2004'!$B$44:$B$140,'14 Year_History_Results'!BW33)</f>
        <v>10</v>
      </c>
      <c r="BE33" s="2">
        <f>INDEX('2005'!$B$44:$B$140,'14 Year_History_Results'!BX33)</f>
        <v>0</v>
      </c>
      <c r="BF33" s="2">
        <f>INDEX('2006'!$B$44:$B$140,'14 Year_History_Results'!BY33)</f>
        <v>15</v>
      </c>
      <c r="BG33" s="2">
        <f>INDEX('2007'!$B$44:$B$140,'14 Year_History_Results'!BZ33)</f>
        <v>8</v>
      </c>
      <c r="BH33" s="2">
        <f>INDEX('2008'!$B$44:$B$140,'14 Year_History_Results'!CA33)</f>
        <v>3</v>
      </c>
      <c r="BI33" s="2">
        <f>INDEX('2009'!$B$44:$B$140,'14 Year_History_Results'!CB33)</f>
        <v>5</v>
      </c>
      <c r="BJ33" s="2">
        <f>INDEX('2010'!$B$44:$B$140,'14 Year_History_Results'!CC33)</f>
        <v>1</v>
      </c>
      <c r="BK33" s="2">
        <f>INDEX('2011'!$B$44:$B$140,'14 Year_History_Results'!CD33)</f>
        <v>16</v>
      </c>
      <c r="BL33" s="2">
        <f>INDEX('2012'!$B$44:$B$140,'14 Year_History_Results'!CE33)</f>
        <v>0</v>
      </c>
      <c r="BM33" s="2">
        <f>INDEX('2013'!$B$44:$B$140,'14 Year_History_Results'!CF33)</f>
        <v>0</v>
      </c>
      <c r="BN33" s="149">
        <f>INDEX('2014'!$B$52:$B$180,'14 Year_History_Results'!CG33)</f>
        <v>10</v>
      </c>
      <c r="BO33" s="308">
        <f t="shared" si="13"/>
        <v>0</v>
      </c>
      <c r="BQ33">
        <f t="shared" si="14"/>
        <v>177</v>
      </c>
      <c r="BR33" s="148"/>
      <c r="BS33" s="2"/>
      <c r="BT33" s="148">
        <f>IF(ISNA(MATCH($BQ33,'2001'!$A$44:$A$139,0)),97,MATCH($BQ33,'2001'!$A$44:$A$139,0))</f>
        <v>43</v>
      </c>
      <c r="BU33" s="2">
        <f>IF(ISNA(MATCH($BQ33,'2002'!$A$44:$A$139,0)),97,MATCH($BQ33,'2002'!$A$44:$A$139,0))</f>
        <v>97</v>
      </c>
      <c r="BV33" s="2">
        <f>IF(ISNA(MATCH($BQ33,'2003'!$A$44:$A$139,0)),97,MATCH($BQ33,'2003'!$A$44:$A$139,0))</f>
        <v>97</v>
      </c>
      <c r="BW33" s="2">
        <f>IF(ISNA(MATCH($BQ33,'2004'!$A$44:$A$139,0)),97,MATCH($BQ33,'2004'!$A$44:$A$139,0))</f>
        <v>28</v>
      </c>
      <c r="BX33" s="2">
        <f>IF(ISNA(MATCH($BQ33,'2005'!$A$44:$A$139,0)),97,MATCH($BQ33,'2005'!$A$44:$A$139,0))</f>
        <v>97</v>
      </c>
      <c r="BY33" s="2">
        <f>IF(ISNA(MATCH($BQ33,'2006'!$A$44:$A$139,0)),97,MATCH($BQ33,'2006'!$A$44:$A$139,0))</f>
        <v>35</v>
      </c>
      <c r="BZ33" s="2">
        <f>IF(ISNA(MATCH($BQ33,'2007'!$A$44:$A$139,0)),97,MATCH($BQ33,'2007'!$A$44:$A$139,0))</f>
        <v>28</v>
      </c>
      <c r="CA33" s="2">
        <f>IF(ISNA(MATCH($BQ33,'2008'!$A$44:$A$139,0)),97,MATCH($BQ33,'2008'!$A$44:$A$139,0))</f>
        <v>32</v>
      </c>
      <c r="CB33" s="2">
        <f>IF(ISNA(MATCH($BQ33,'2009'!$A$44:$A$139,0)),97,MATCH($BQ33,'2009'!$A$44:$A$139,0))</f>
        <v>25</v>
      </c>
      <c r="CC33" s="2">
        <f>IF(ISNA(MATCH($BQ33,'2010'!$A$44:$A$139,0)),97,MATCH($BQ33,'2010'!$A$44:$A$139,0))</f>
        <v>20</v>
      </c>
      <c r="CD33" s="2">
        <f>IF(ISNA(MATCH($BQ33,'2011'!$A$44:$A$139,0)),97,MATCH($BQ33,'2011'!$A$44:$A$139,0))</f>
        <v>19</v>
      </c>
      <c r="CE33" s="2">
        <f>IF(ISNA(MATCH($BQ33,'2012'!$A$44:$A$139,0)),97,MATCH($BQ33,'2012'!$A$44:$A$139,0))</f>
        <v>97</v>
      </c>
      <c r="CF33" s="2">
        <f>IF(ISNA(MATCH($BQ33,'2013'!$A$44:$A$139,0)),97,MATCH($BQ33,'2013'!$A$44:$A$139,0))</f>
        <v>97</v>
      </c>
      <c r="CG33" s="149">
        <f>IF(ISNA(MATCH($BQ33,'2014'!$A$52:$A$179,0)),129,MATCH($BQ33,'2014'!$A$52:$A$179,0))</f>
        <v>17</v>
      </c>
      <c r="CH33" s="317"/>
      <c r="CI33">
        <f t="shared" si="15"/>
        <v>177</v>
      </c>
      <c r="CJ33" s="281"/>
      <c r="CK33" s="282"/>
      <c r="CL33" s="281">
        <f t="shared" si="16"/>
        <v>45</v>
      </c>
      <c r="CM33" s="282">
        <f t="shared" si="2"/>
        <v>29.997</v>
      </c>
      <c r="CN33" s="282">
        <f t="shared" si="3"/>
        <v>19.996000199999997</v>
      </c>
      <c r="CO33" s="282">
        <f t="shared" si="4"/>
        <v>43.329333733319999</v>
      </c>
      <c r="CP33" s="282">
        <f t="shared" si="5"/>
        <v>28.883333866631109</v>
      </c>
      <c r="CQ33" s="282">
        <f t="shared" si="6"/>
        <v>64.253630355496298</v>
      </c>
      <c r="CR33" s="282">
        <f t="shared" si="7"/>
        <v>100.83146999497383</v>
      </c>
      <c r="CS33" s="282">
        <f t="shared" si="8"/>
        <v>100.21425789864955</v>
      </c>
      <c r="CT33" s="282">
        <f t="shared" si="9"/>
        <v>101.80282431523979</v>
      </c>
      <c r="CU33" s="282">
        <f t="shared" si="17"/>
        <v>118.86176268853885</v>
      </c>
      <c r="CV33" s="282">
        <f t="shared" si="18"/>
        <v>135.23325100817999</v>
      </c>
      <c r="CW33" s="282">
        <f t="shared" si="19"/>
        <v>90.146485122052781</v>
      </c>
      <c r="CX33" s="282">
        <f t="shared" si="20"/>
        <v>60.09164698236038</v>
      </c>
      <c r="CY33" s="283">
        <f t="shared" si="21"/>
        <v>50.057091878441426</v>
      </c>
      <c r="DA33" s="282">
        <f t="shared" si="22"/>
        <v>177</v>
      </c>
      <c r="DB33" s="156"/>
      <c r="DC33" s="156"/>
      <c r="DD33" s="270">
        <f t="shared" si="23"/>
        <v>45</v>
      </c>
      <c r="DE33" s="156">
        <f t="shared" si="24"/>
        <v>45</v>
      </c>
      <c r="DF33" s="156">
        <f t="shared" si="25"/>
        <v>45</v>
      </c>
      <c r="DG33" s="156">
        <f t="shared" si="26"/>
        <v>75</v>
      </c>
      <c r="DH33" s="156">
        <f t="shared" si="27"/>
        <v>75</v>
      </c>
      <c r="DI33" s="156">
        <f t="shared" si="28"/>
        <v>120</v>
      </c>
      <c r="DJ33" s="156">
        <f t="shared" si="29"/>
        <v>178</v>
      </c>
      <c r="DK33" s="156">
        <f t="shared" si="30"/>
        <v>211</v>
      </c>
      <c r="DL33" s="156">
        <f t="shared" si="31"/>
        <v>246</v>
      </c>
      <c r="DM33" s="156">
        <f t="shared" si="32"/>
        <v>297</v>
      </c>
      <c r="DN33" s="156">
        <f t="shared" si="33"/>
        <v>353</v>
      </c>
      <c r="DO33" s="156">
        <f t="shared" si="34"/>
        <v>353</v>
      </c>
      <c r="DP33" s="156">
        <f t="shared" si="35"/>
        <v>353</v>
      </c>
      <c r="DQ33" s="267">
        <f t="shared" si="36"/>
        <v>363</v>
      </c>
      <c r="DR33" s="156">
        <f t="shared" si="37"/>
        <v>10</v>
      </c>
    </row>
    <row r="34" spans="2:125" ht="13.5" thickBot="1" x14ac:dyDescent="0.25">
      <c r="B34" s="133">
        <v>25</v>
      </c>
      <c r="C34" s="50">
        <f t="shared" si="0"/>
        <v>8</v>
      </c>
      <c r="D34" s="50">
        <f t="shared" si="10"/>
        <v>0</v>
      </c>
      <c r="E34" s="97"/>
      <c r="F34" s="2">
        <f t="shared" si="38"/>
        <v>29</v>
      </c>
      <c r="G34" s="164">
        <v>217</v>
      </c>
      <c r="H34" s="164">
        <f>14- COUNTIF(L34:AA34,"#N/A")</f>
        <v>12</v>
      </c>
      <c r="I34" s="133">
        <f>SUM(AF34:AU34)+SUM(BA34:BM34)</f>
        <v>411</v>
      </c>
      <c r="J34" s="405">
        <f>CY34</f>
        <v>49.894659122366733</v>
      </c>
      <c r="K34" s="466" t="str">
        <f>IF(ISNUMBER(MATCH(G34,'[4]OPR data'!$A$3:$A$2541,0)),"Y","N")</f>
        <v>Y</v>
      </c>
      <c r="L34" s="148"/>
      <c r="M34" s="236"/>
      <c r="N34" s="236" t="str">
        <f>(INDEX(Finish_table!R$4:R$83,MATCH('14 Year_History_Results'!$G34,Finish_table!S$4:S$83,0),1))</f>
        <v>F</v>
      </c>
      <c r="O34" s="236" t="str">
        <f>(INDEX(Finish_table!Z$4:Z$99,MATCH('14 Year_History_Results'!$G34,Finish_table!AA$4:AA$99,0),1))</f>
        <v>SF</v>
      </c>
      <c r="P34" s="236" t="str">
        <f>(INDEX(Finish_table!AI$4:AI$99,MATCH('14 Year_History_Results'!$G34,Finish_table!AJ$4:AJ$99,0),1))</f>
        <v>QF</v>
      </c>
      <c r="Q34" s="236" t="str">
        <f>(INDEX(Finish_table!AR$4:AR$99,MATCH('14 Year_History_Results'!$G34,Finish_table!AS$4:AS$99,0),1))</f>
        <v>QF</v>
      </c>
      <c r="R34" s="236" t="str">
        <f>(INDEX(Finish_table!BA$4:BA$99,MATCH('14 Year_History_Results'!$G34,Finish_table!BB$4:BB$99,0),1))</f>
        <v>W</v>
      </c>
      <c r="S34" s="236" t="str">
        <f>(INDEX(Finish_table!BJ$4:BJ$99,MATCH('14 Year_History_Results'!$G34,Finish_table!BK$4:BK$99,0),1))</f>
        <v>WC</v>
      </c>
      <c r="T34" s="236" t="str">
        <f>(INDEX(Finish_table!BS$4:BS$99,MATCH('14 Year_History_Results'!$G34,Finish_table!BT$4:BT$99,0),1))</f>
        <v>QF</v>
      </c>
      <c r="U34" s="236" t="str">
        <f>(INDEX(Finish_table!CB$4:CB$99,MATCH('14 Year_History_Results'!$G34,Finish_table!CC$4:CC$99,0),1))</f>
        <v>WC</v>
      </c>
      <c r="V34" s="236" t="str">
        <f>(INDEX(Finish_table!CK$4:CK$99,MATCH('14 Year_History_Results'!$G34,Finish_table!CL$4:CL$99,0),1))</f>
        <v>WF</v>
      </c>
      <c r="W34" s="236" t="str">
        <f>(INDEX(Finish_table!CT$4:CT$99,MATCH('14 Year_History_Results'!$G34,Finish_table!CU$4:CU$99,0),1))</f>
        <v>F</v>
      </c>
      <c r="X34" s="236" t="str">
        <f>(INDEX(Finish_table!DC$4:DC$99,MATCH('14 Year_History_Results'!$G34,Finish_table!DD$4:DD$99,0),1))</f>
        <v>W</v>
      </c>
      <c r="Y34" s="236" t="e">
        <f>(INDEX(Finish_table!DL$4:DL$99,MATCH('14 Year_History_Results'!$G34,Finish_table!DM$4:DM$99,0),1))</f>
        <v>#N/A</v>
      </c>
      <c r="Z34" s="236" t="str">
        <f>(INDEX(Finish_table!DU$4:DU$99,MATCH('14 Year_History_Results'!$G34,Finish_table!DV$4:DV$99,0),1))</f>
        <v>F</v>
      </c>
      <c r="AA34" s="256" t="e">
        <f>(INDEX(Finish_table!ED$4:ED$140,MATCH('14 Year_History_Results'!$G34,Finish_table!EE$4:EE$140,0),1))</f>
        <v>#N/A</v>
      </c>
      <c r="AB34" s="2"/>
      <c r="AC34" s="98"/>
      <c r="AD34" s="98"/>
      <c r="AE34">
        <f t="shared" si="1"/>
        <v>217</v>
      </c>
      <c r="AF34" s="148"/>
      <c r="AG34" s="2"/>
      <c r="AH34" s="148">
        <f>INDEX('2001'!$C$44:$C$140,'14 Year_History_Results'!BT34)</f>
        <v>30</v>
      </c>
      <c r="AI34" s="2">
        <f>INDEX('2002'!$C$44:$C$140,'14 Year_History_Results'!BU34)</f>
        <v>10</v>
      </c>
      <c r="AJ34" s="2">
        <f>INDEX('2003'!$C$44:$C$140,'14 Year_History_Results'!BV34)</f>
        <v>0</v>
      </c>
      <c r="AK34" s="2">
        <f>INDEX('2004'!$C$44:$C$140,'14 Year_History_Results'!BW34)</f>
        <v>0</v>
      </c>
      <c r="AL34" s="2">
        <f>INDEX('2005'!$C$44:$C$140,'14 Year_History_Results'!BX34)</f>
        <v>30</v>
      </c>
      <c r="AM34" s="2">
        <f>INDEX('2006'!$C$44:$C$140,'14 Year_History_Results'!BY34)</f>
        <v>50</v>
      </c>
      <c r="AN34" s="2">
        <f>INDEX('2007'!$C$44:$C$140,'14 Year_History_Results'!BZ34)</f>
        <v>0</v>
      </c>
      <c r="AO34" s="2">
        <f>INDEX('2008'!$C$44:$C$140,'14 Year_History_Results'!CA34)</f>
        <v>50</v>
      </c>
      <c r="AP34" s="2">
        <f>INDEX('2009'!$C$44:$C$140,'14 Year_History_Results'!CB34)</f>
        <v>40</v>
      </c>
      <c r="AQ34" s="2">
        <f>INDEX('2010'!$C$44:$C$140,'14 Year_History_Results'!CC34)</f>
        <v>20</v>
      </c>
      <c r="AR34" s="2">
        <f>INDEX('2011'!$C$44:$C$140,'14 Year_History_Results'!CD34)</f>
        <v>30</v>
      </c>
      <c r="AS34" s="2">
        <f>INDEX('2012'!$C$44:$C$140,'14 Year_History_Results'!CE34)</f>
        <v>0</v>
      </c>
      <c r="AT34" s="2">
        <f>INDEX('2013'!$C$44:$C$140,'14 Year_History_Results'!CF34)</f>
        <v>20</v>
      </c>
      <c r="AU34" s="149">
        <f>INDEX('2014'!$C$52:$C$180,'14 Year_History_Results'!CG34)</f>
        <v>0</v>
      </c>
      <c r="AV34" s="2">
        <f t="shared" si="11"/>
        <v>18.810798862519206</v>
      </c>
      <c r="AW34" s="2"/>
      <c r="AX34">
        <f t="shared" si="12"/>
        <v>217</v>
      </c>
      <c r="AY34" s="148"/>
      <c r="AZ34" s="2"/>
      <c r="BA34" s="148">
        <f>INDEX('2001'!$B$44:$B$140,'14 Year_History_Results'!BT34)</f>
        <v>12</v>
      </c>
      <c r="BB34" s="2">
        <f>INDEX('2002'!$B$44:$B$140,'14 Year_History_Results'!BU34)</f>
        <v>13</v>
      </c>
      <c r="BC34" s="2">
        <f>INDEX('2003'!$B$44:$B$140,'14 Year_History_Results'!BV34)</f>
        <v>14</v>
      </c>
      <c r="BD34" s="2">
        <f>INDEX('2004'!$B$44:$B$140,'14 Year_History_Results'!BW34)</f>
        <v>4</v>
      </c>
      <c r="BE34" s="2">
        <f>INDEX('2005'!$B$44:$B$140,'14 Year_History_Results'!BX34)</f>
        <v>16</v>
      </c>
      <c r="BF34" s="2">
        <f>INDEX('2006'!$B$44:$B$140,'14 Year_History_Results'!BY34)</f>
        <v>16</v>
      </c>
      <c r="BG34" s="2">
        <f>INDEX('2007'!$B$44:$B$140,'14 Year_History_Results'!BZ34)</f>
        <v>3</v>
      </c>
      <c r="BH34" s="2">
        <f>INDEX('2008'!$B$44:$B$140,'14 Year_History_Results'!CA34)</f>
        <v>16</v>
      </c>
      <c r="BI34" s="2">
        <f>INDEX('2009'!$B$44:$B$140,'14 Year_History_Results'!CB34)</f>
        <v>10</v>
      </c>
      <c r="BJ34" s="2">
        <f>INDEX('2010'!$B$44:$B$140,'14 Year_History_Results'!CC34)</f>
        <v>16</v>
      </c>
      <c r="BK34" s="2">
        <f>INDEX('2011'!$B$44:$B$140,'14 Year_History_Results'!CD34)</f>
        <v>10</v>
      </c>
      <c r="BL34" s="2">
        <f>INDEX('2012'!$B$44:$B$140,'14 Year_History_Results'!CE34)</f>
        <v>0</v>
      </c>
      <c r="BM34" s="2">
        <f>INDEX('2013'!$B$44:$B$140,'14 Year_History_Results'!CF34)</f>
        <v>1</v>
      </c>
      <c r="BN34" s="149">
        <f>INDEX('2014'!$B$52:$B$180,'14 Year_History_Results'!CG34)</f>
        <v>0</v>
      </c>
      <c r="BO34" s="308">
        <f t="shared" si="13"/>
        <v>21</v>
      </c>
      <c r="BQ34">
        <f t="shared" si="14"/>
        <v>217</v>
      </c>
      <c r="BR34" s="148"/>
      <c r="BS34" s="2"/>
      <c r="BT34" s="148">
        <f>IF(ISNA(MATCH($BQ34,'2001'!$A$44:$A$139,0)),97,MATCH($BQ34,'2001'!$A$44:$A$139,0))</f>
        <v>47</v>
      </c>
      <c r="BU34" s="2">
        <f>IF(ISNA(MATCH($BQ34,'2002'!$A$44:$A$139,0)),97,MATCH($BQ34,'2002'!$A$44:$A$139,0))</f>
        <v>47</v>
      </c>
      <c r="BV34" s="2">
        <f>IF(ISNA(MATCH($BQ34,'2003'!$A$44:$A$139,0)),97,MATCH($BQ34,'2003'!$A$44:$A$139,0))</f>
        <v>38</v>
      </c>
      <c r="BW34" s="2">
        <f>IF(ISNA(MATCH($BQ34,'2004'!$A$44:$A$139,0)),97,MATCH($BQ34,'2004'!$A$44:$A$139,0))</f>
        <v>33</v>
      </c>
      <c r="BX34" s="2">
        <f>IF(ISNA(MATCH($BQ34,'2005'!$A$44:$A$139,0)),97,MATCH($BQ34,'2005'!$A$44:$A$139,0))</f>
        <v>35</v>
      </c>
      <c r="BY34" s="2">
        <f>IF(ISNA(MATCH($BQ34,'2006'!$A$44:$A$139,0)),97,MATCH($BQ34,'2006'!$A$44:$A$139,0))</f>
        <v>41</v>
      </c>
      <c r="BZ34" s="2">
        <f>IF(ISNA(MATCH($BQ34,'2007'!$A$44:$A$139,0)),97,MATCH($BQ34,'2007'!$A$44:$A$139,0))</f>
        <v>34</v>
      </c>
      <c r="CA34" s="2">
        <f>IF(ISNA(MATCH($BQ34,'2008'!$A$44:$A$139,0)),97,MATCH($BQ34,'2008'!$A$44:$A$139,0))</f>
        <v>38</v>
      </c>
      <c r="CB34" s="2">
        <f>IF(ISNA(MATCH($BQ34,'2009'!$A$44:$A$139,0)),97,MATCH($BQ34,'2009'!$A$44:$A$139,0))</f>
        <v>30</v>
      </c>
      <c r="CC34" s="2">
        <f>IF(ISNA(MATCH($BQ34,'2010'!$A$44:$A$139,0)),97,MATCH($BQ34,'2010'!$A$44:$A$139,0))</f>
        <v>23</v>
      </c>
      <c r="CD34" s="2">
        <f>IF(ISNA(MATCH($BQ34,'2011'!$A$44:$A$139,0)),97,MATCH($BQ34,'2011'!$A$44:$A$139,0))</f>
        <v>23</v>
      </c>
      <c r="CE34" s="2">
        <f>IF(ISNA(MATCH($BQ34,'2012'!$A$44:$A$139,0)),97,MATCH($BQ34,'2012'!$A$44:$A$139,0))</f>
        <v>97</v>
      </c>
      <c r="CF34" s="2">
        <f>IF(ISNA(MATCH($BQ34,'2013'!$A$44:$A$139,0)),97,MATCH($BQ34,'2013'!$A$44:$A$139,0))</f>
        <v>19</v>
      </c>
      <c r="CG34" s="149">
        <f>IF(ISNA(MATCH($BQ34,'2014'!$A$52:$A$179,0)),129,MATCH($BQ34,'2014'!$A$52:$A$179,0))</f>
        <v>23</v>
      </c>
      <c r="CH34" s="317"/>
      <c r="CI34">
        <f t="shared" si="15"/>
        <v>217</v>
      </c>
      <c r="CJ34" s="281"/>
      <c r="CK34" s="282"/>
      <c r="CL34" s="281">
        <f t="shared" si="16"/>
        <v>42</v>
      </c>
      <c r="CM34" s="282">
        <f t="shared" si="2"/>
        <v>50.997199999999999</v>
      </c>
      <c r="CN34" s="282">
        <f t="shared" si="3"/>
        <v>47.994733519999997</v>
      </c>
      <c r="CO34" s="282">
        <f t="shared" si="4"/>
        <v>35.993289364432002</v>
      </c>
      <c r="CP34" s="282">
        <f t="shared" si="5"/>
        <v>69.993126690330371</v>
      </c>
      <c r="CQ34" s="282">
        <f t="shared" si="6"/>
        <v>112.65741825177423</v>
      </c>
      <c r="CR34" s="282">
        <f t="shared" si="7"/>
        <v>78.097435006632693</v>
      </c>
      <c r="CS34" s="282">
        <f t="shared" si="8"/>
        <v>118.05975017542136</v>
      </c>
      <c r="CT34" s="282">
        <f t="shared" si="9"/>
        <v>128.69862946693587</v>
      </c>
      <c r="CU34" s="282">
        <f t="shared" si="17"/>
        <v>121.79050640265945</v>
      </c>
      <c r="CV34" s="282">
        <f t="shared" si="18"/>
        <v>121.18555156801278</v>
      </c>
      <c r="CW34" s="282">
        <f t="shared" si="19"/>
        <v>80.782288675237325</v>
      </c>
      <c r="CX34" s="282">
        <f t="shared" si="20"/>
        <v>74.849473630913195</v>
      </c>
      <c r="CY34" s="283">
        <f t="shared" si="21"/>
        <v>49.894659122366733</v>
      </c>
      <c r="DA34" s="282">
        <f t="shared" si="22"/>
        <v>217</v>
      </c>
      <c r="DB34" s="156"/>
      <c r="DC34" s="156"/>
      <c r="DD34" s="270">
        <f t="shared" si="23"/>
        <v>42</v>
      </c>
      <c r="DE34" s="156">
        <f t="shared" si="24"/>
        <v>65</v>
      </c>
      <c r="DF34" s="156">
        <f t="shared" si="25"/>
        <v>79</v>
      </c>
      <c r="DG34" s="156">
        <f t="shared" si="26"/>
        <v>83</v>
      </c>
      <c r="DH34" s="156">
        <f t="shared" si="27"/>
        <v>129</v>
      </c>
      <c r="DI34" s="156">
        <f t="shared" si="28"/>
        <v>195</v>
      </c>
      <c r="DJ34" s="156">
        <f t="shared" si="29"/>
        <v>198</v>
      </c>
      <c r="DK34" s="156">
        <f t="shared" si="30"/>
        <v>264</v>
      </c>
      <c r="DL34" s="156">
        <f t="shared" si="31"/>
        <v>314</v>
      </c>
      <c r="DM34" s="156">
        <f t="shared" si="32"/>
        <v>350</v>
      </c>
      <c r="DN34" s="156">
        <f t="shared" si="33"/>
        <v>390</v>
      </c>
      <c r="DO34" s="156">
        <f t="shared" si="34"/>
        <v>390</v>
      </c>
      <c r="DP34" s="156">
        <f t="shared" si="35"/>
        <v>411</v>
      </c>
      <c r="DQ34" s="267">
        <f t="shared" si="36"/>
        <v>411</v>
      </c>
      <c r="DR34" s="156">
        <f t="shared" si="37"/>
        <v>5</v>
      </c>
    </row>
    <row r="35" spans="2:125" ht="13.5" thickBot="1" x14ac:dyDescent="0.25">
      <c r="B35" s="133">
        <v>25</v>
      </c>
      <c r="C35" s="50">
        <f t="shared" si="0"/>
        <v>9</v>
      </c>
      <c r="D35" s="50">
        <f t="shared" si="10"/>
        <v>9</v>
      </c>
      <c r="E35" s="97"/>
      <c r="F35" s="2">
        <f t="shared" si="38"/>
        <v>30</v>
      </c>
      <c r="G35" s="164">
        <v>1538</v>
      </c>
      <c r="H35" s="164">
        <f>14- COUNTIF(L35:AA35,"#N/A")</f>
        <v>5</v>
      </c>
      <c r="I35" s="133">
        <f>SUM(AF35:AU35)+SUM(BA35:BM35)</f>
        <v>109</v>
      </c>
      <c r="J35" s="405">
        <f>CY35</f>
        <v>49.037202475989893</v>
      </c>
      <c r="K35" s="466" t="str">
        <f>IF(ISNUMBER(MATCH(G35,'[4]OPR data'!$A$3:$A$2541,0)),"Y","N")</f>
        <v>Y</v>
      </c>
      <c r="L35" s="148"/>
      <c r="M35" s="236"/>
      <c r="N35" s="236" t="e">
        <f>(INDEX(Finish_table!R$4:R$83,MATCH('14 Year_History_Results'!$G35,Finish_table!S$4:S$83,0),1))</f>
        <v>#N/A</v>
      </c>
      <c r="O35" s="236" t="e">
        <f>(INDEX(Finish_table!Z$4:Z$99,MATCH('14 Year_History_Results'!$G35,Finish_table!AA$4:AA$99,0),1))</f>
        <v>#N/A</v>
      </c>
      <c r="P35" s="236" t="e">
        <f>(INDEX(Finish_table!AI$4:AI$99,MATCH('14 Year_History_Results'!$G35,Finish_table!AJ$4:AJ$99,0),1))</f>
        <v>#N/A</v>
      </c>
      <c r="Q35" s="236" t="e">
        <f>(INDEX(Finish_table!AR$4:AR$99,MATCH('14 Year_History_Results'!$G35,Finish_table!AS$4:AS$99,0),1))</f>
        <v>#N/A</v>
      </c>
      <c r="R35" s="236" t="e">
        <f>(INDEX(Finish_table!BA$4:BA$99,MATCH('14 Year_History_Results'!$G35,Finish_table!BB$4:BB$99,0),1))</f>
        <v>#N/A</v>
      </c>
      <c r="S35" s="236" t="e">
        <f>(INDEX(Finish_table!BJ$4:BJ$99,MATCH('14 Year_History_Results'!$G35,Finish_table!BK$4:BK$99,0),1))</f>
        <v>#N/A</v>
      </c>
      <c r="T35" s="236" t="e">
        <f>(INDEX(Finish_table!BS$4:BS$99,MATCH('14 Year_History_Results'!$G35,Finish_table!BT$4:BT$99,0),1))</f>
        <v>#N/A</v>
      </c>
      <c r="U35" s="236" t="e">
        <f>(INDEX(Finish_table!CB$4:CB$99,MATCH('14 Year_History_Results'!$G35,Finish_table!CC$4:CC$99,0),1))</f>
        <v>#N/A</v>
      </c>
      <c r="V35" s="236" t="str">
        <f>(INDEX(Finish_table!CK$4:CK$99,MATCH('14 Year_History_Results'!$G35,Finish_table!CL$4:CL$99,0),1))</f>
        <v>SF</v>
      </c>
      <c r="W35" s="236" t="str">
        <f>(INDEX(Finish_table!CT$4:CT$99,MATCH('14 Year_History_Results'!$G35,Finish_table!CU$4:CU$99,0),1))</f>
        <v>SF</v>
      </c>
      <c r="X35" s="236" t="str">
        <f>(INDEX(Finish_table!DC$4:DC$99,MATCH('14 Year_History_Results'!$G35,Finish_table!DD$4:DD$99,0),1))</f>
        <v>SF</v>
      </c>
      <c r="Y35" s="236" t="e">
        <f>(INDEX(Finish_table!DL$4:DL$99,MATCH('14 Year_History_Results'!$G35,Finish_table!DM$4:DM$99,0),1))</f>
        <v>#N/A</v>
      </c>
      <c r="Z35" s="236" t="str">
        <f>(INDEX(Finish_table!DU$4:DU$99,MATCH('14 Year_History_Results'!$G35,Finish_table!DV$4:DV$99,0),1))</f>
        <v>F</v>
      </c>
      <c r="AA35" s="256" t="str">
        <f>(INDEX(Finish_table!ED$4:ED$140,MATCH('14 Year_History_Results'!$G35,Finish_table!EE$4:EE$140,0),1))</f>
        <v>QF</v>
      </c>
      <c r="AB35" s="2"/>
      <c r="AC35" s="98"/>
      <c r="AD35" s="98"/>
      <c r="AE35">
        <f t="shared" si="1"/>
        <v>1538</v>
      </c>
      <c r="AF35" s="148"/>
      <c r="AG35" s="2"/>
      <c r="AH35" s="148">
        <f>INDEX('2001'!$C$44:$C$140,'14 Year_History_Results'!BT35)</f>
        <v>0</v>
      </c>
      <c r="AI35" s="2">
        <f>INDEX('2002'!$C$44:$C$140,'14 Year_History_Results'!BU35)</f>
        <v>0</v>
      </c>
      <c r="AJ35" s="2">
        <f>INDEX('2003'!$C$44:$C$140,'14 Year_History_Results'!BV35)</f>
        <v>0</v>
      </c>
      <c r="AK35" s="2">
        <f>INDEX('2004'!$C$44:$C$140,'14 Year_History_Results'!BW35)</f>
        <v>0</v>
      </c>
      <c r="AL35" s="2">
        <f>INDEX('2005'!$C$44:$C$140,'14 Year_History_Results'!BX35)</f>
        <v>0</v>
      </c>
      <c r="AM35" s="2">
        <f>INDEX('2006'!$C$44:$C$140,'14 Year_History_Results'!BY35)</f>
        <v>0</v>
      </c>
      <c r="AN35" s="2">
        <f>INDEX('2007'!$C$44:$C$140,'14 Year_History_Results'!BZ35)</f>
        <v>0</v>
      </c>
      <c r="AO35" s="2">
        <f>INDEX('2008'!$C$44:$C$140,'14 Year_History_Results'!CA35)</f>
        <v>0</v>
      </c>
      <c r="AP35" s="2">
        <f>INDEX('2009'!$C$44:$C$140,'14 Year_History_Results'!CB35)</f>
        <v>10</v>
      </c>
      <c r="AQ35" s="2">
        <f>INDEX('2010'!$C$44:$C$140,'14 Year_History_Results'!CC35)</f>
        <v>10</v>
      </c>
      <c r="AR35" s="2">
        <f>INDEX('2011'!$C$44:$C$140,'14 Year_History_Results'!CD35)</f>
        <v>10</v>
      </c>
      <c r="AS35" s="2">
        <f>INDEX('2012'!$C$44:$C$140,'14 Year_History_Results'!CE35)</f>
        <v>0</v>
      </c>
      <c r="AT35" s="2">
        <f>INDEX('2013'!$C$44:$C$140,'14 Year_History_Results'!CF35)</f>
        <v>20</v>
      </c>
      <c r="AU35" s="149">
        <f>INDEX('2014'!$C$52:$C$180,'14 Year_History_Results'!CG35)</f>
        <v>0</v>
      </c>
      <c r="AV35" s="2">
        <f t="shared" si="11"/>
        <v>6.3332369377665092</v>
      </c>
      <c r="AW35" s="2"/>
      <c r="AX35">
        <f t="shared" si="12"/>
        <v>1538</v>
      </c>
      <c r="AY35" s="148"/>
      <c r="AZ35" s="2"/>
      <c r="BA35" s="148">
        <f>INDEX('2001'!$B$44:$B$140,'14 Year_History_Results'!BT35)</f>
        <v>0</v>
      </c>
      <c r="BB35" s="2">
        <f>INDEX('2002'!$B$44:$B$140,'14 Year_History_Results'!BU35)</f>
        <v>0</v>
      </c>
      <c r="BC35" s="2">
        <f>INDEX('2003'!$B$44:$B$140,'14 Year_History_Results'!BV35)</f>
        <v>0</v>
      </c>
      <c r="BD35" s="2">
        <f>INDEX('2004'!$B$44:$B$140,'14 Year_History_Results'!BW35)</f>
        <v>0</v>
      </c>
      <c r="BE35" s="2">
        <f>INDEX('2005'!$B$44:$B$140,'14 Year_History_Results'!BX35)</f>
        <v>0</v>
      </c>
      <c r="BF35" s="2">
        <f>INDEX('2006'!$B$44:$B$140,'14 Year_History_Results'!BY35)</f>
        <v>0</v>
      </c>
      <c r="BG35" s="2">
        <f>INDEX('2007'!$B$44:$B$140,'14 Year_History_Results'!BZ35)</f>
        <v>0</v>
      </c>
      <c r="BH35" s="2">
        <f>INDEX('2008'!$B$44:$B$140,'14 Year_History_Results'!CA35)</f>
        <v>0</v>
      </c>
      <c r="BI35" s="2">
        <f>INDEX('2009'!$B$44:$B$140,'14 Year_History_Results'!CB35)</f>
        <v>15</v>
      </c>
      <c r="BJ35" s="2">
        <f>INDEX('2010'!$B$44:$B$140,'14 Year_History_Results'!CC35)</f>
        <v>15</v>
      </c>
      <c r="BK35" s="2">
        <f>INDEX('2011'!$B$44:$B$140,'14 Year_History_Results'!CD35)</f>
        <v>13</v>
      </c>
      <c r="BL35" s="2">
        <f>INDEX('2012'!$B$44:$B$140,'14 Year_History_Results'!CE35)</f>
        <v>0</v>
      </c>
      <c r="BM35" s="2">
        <f>INDEX('2013'!$B$44:$B$140,'14 Year_History_Results'!CF35)</f>
        <v>16</v>
      </c>
      <c r="BN35" s="149">
        <f>INDEX('2014'!$B$52:$B$180,'14 Year_History_Results'!CG35)</f>
        <v>10</v>
      </c>
      <c r="BO35" s="308">
        <f t="shared" si="13"/>
        <v>36</v>
      </c>
      <c r="BQ35">
        <f t="shared" si="14"/>
        <v>1538</v>
      </c>
      <c r="BR35" s="148"/>
      <c r="BS35" s="2"/>
      <c r="BT35" s="148">
        <f>IF(ISNA(MATCH($BQ35,'2001'!$A$44:$A$139,0)),97,MATCH($BQ35,'2001'!$A$44:$A$139,0))</f>
        <v>97</v>
      </c>
      <c r="BU35" s="2">
        <f>IF(ISNA(MATCH($BQ35,'2002'!$A$44:$A$139,0)),97,MATCH($BQ35,'2002'!$A$44:$A$139,0))</f>
        <v>97</v>
      </c>
      <c r="BV35" s="2">
        <f>IF(ISNA(MATCH($BQ35,'2003'!$A$44:$A$139,0)),97,MATCH($BQ35,'2003'!$A$44:$A$139,0))</f>
        <v>97</v>
      </c>
      <c r="BW35" s="2">
        <f>IF(ISNA(MATCH($BQ35,'2004'!$A$44:$A$139,0)),97,MATCH($BQ35,'2004'!$A$44:$A$139,0))</f>
        <v>97</v>
      </c>
      <c r="BX35" s="2">
        <f>IF(ISNA(MATCH($BQ35,'2005'!$A$44:$A$139,0)),97,MATCH($BQ35,'2005'!$A$44:$A$139,0))</f>
        <v>97</v>
      </c>
      <c r="BY35" s="2">
        <f>IF(ISNA(MATCH($BQ35,'2006'!$A$44:$A$139,0)),97,MATCH($BQ35,'2006'!$A$44:$A$139,0))</f>
        <v>97</v>
      </c>
      <c r="BZ35" s="2">
        <f>IF(ISNA(MATCH($BQ35,'2007'!$A$44:$A$139,0)),97,MATCH($BQ35,'2007'!$A$44:$A$139,0))</f>
        <v>97</v>
      </c>
      <c r="CA35" s="2">
        <f>IF(ISNA(MATCH($BQ35,'2008'!$A$44:$A$139,0)),97,MATCH($BQ35,'2008'!$A$44:$A$139,0))</f>
        <v>97</v>
      </c>
      <c r="CB35" s="2">
        <f>IF(ISNA(MATCH($BQ35,'2009'!$A$44:$A$139,0)),97,MATCH($BQ35,'2009'!$A$44:$A$139,0))</f>
        <v>71</v>
      </c>
      <c r="CC35" s="2">
        <f>IF(ISNA(MATCH($BQ35,'2010'!$A$44:$A$139,0)),97,MATCH($BQ35,'2010'!$A$44:$A$139,0))</f>
        <v>62</v>
      </c>
      <c r="CD35" s="2">
        <f>IF(ISNA(MATCH($BQ35,'2011'!$A$44:$A$139,0)),97,MATCH($BQ35,'2011'!$A$44:$A$139,0))</f>
        <v>60</v>
      </c>
      <c r="CE35" s="2">
        <f>IF(ISNA(MATCH($BQ35,'2012'!$A$44:$A$139,0)),97,MATCH($BQ35,'2012'!$A$44:$A$139,0))</f>
        <v>97</v>
      </c>
      <c r="CF35" s="2">
        <f>IF(ISNA(MATCH($BQ35,'2013'!$A$44:$A$139,0)),97,MATCH($BQ35,'2013'!$A$44:$A$139,0))</f>
        <v>47</v>
      </c>
      <c r="CG35" s="149">
        <f>IF(ISNA(MATCH($BQ35,'2014'!$A$52:$A$179,0)),129,MATCH($BQ35,'2014'!$A$52:$A$179,0))</f>
        <v>70</v>
      </c>
      <c r="CH35" s="317"/>
      <c r="CI35">
        <f t="shared" si="15"/>
        <v>1538</v>
      </c>
      <c r="CJ35" s="281"/>
      <c r="CK35" s="282"/>
      <c r="CL35" s="281">
        <f t="shared" si="16"/>
        <v>0</v>
      </c>
      <c r="CM35" s="282">
        <f t="shared" si="2"/>
        <v>0</v>
      </c>
      <c r="CN35" s="282">
        <f t="shared" si="3"/>
        <v>0</v>
      </c>
      <c r="CO35" s="282">
        <f t="shared" si="4"/>
        <v>0</v>
      </c>
      <c r="CP35" s="282">
        <f t="shared" si="5"/>
        <v>0</v>
      </c>
      <c r="CQ35" s="282">
        <f t="shared" si="6"/>
        <v>0</v>
      </c>
      <c r="CR35" s="282">
        <f t="shared" si="7"/>
        <v>0</v>
      </c>
      <c r="CS35" s="282">
        <f t="shared" si="8"/>
        <v>0</v>
      </c>
      <c r="CT35" s="282">
        <f t="shared" si="9"/>
        <v>25</v>
      </c>
      <c r="CU35" s="282">
        <f t="shared" si="17"/>
        <v>41.664999999999999</v>
      </c>
      <c r="CV35" s="282">
        <f t="shared" si="18"/>
        <v>50.773888999999997</v>
      </c>
      <c r="CW35" s="282">
        <f t="shared" si="19"/>
        <v>33.845874407399997</v>
      </c>
      <c r="CX35" s="282">
        <f t="shared" si="20"/>
        <v>58.561659879972837</v>
      </c>
      <c r="CY35" s="283">
        <f t="shared" si="21"/>
        <v>49.037202475989893</v>
      </c>
      <c r="DA35" s="282">
        <f t="shared" si="22"/>
        <v>1538</v>
      </c>
      <c r="DB35" s="156"/>
      <c r="DC35" s="156"/>
      <c r="DD35" s="270">
        <f t="shared" si="23"/>
        <v>0</v>
      </c>
      <c r="DE35" s="156">
        <f t="shared" si="24"/>
        <v>0</v>
      </c>
      <c r="DF35" s="156">
        <f t="shared" si="25"/>
        <v>0</v>
      </c>
      <c r="DG35" s="156">
        <f t="shared" si="26"/>
        <v>0</v>
      </c>
      <c r="DH35" s="156">
        <f t="shared" si="27"/>
        <v>0</v>
      </c>
      <c r="DI35" s="156">
        <f t="shared" si="28"/>
        <v>0</v>
      </c>
      <c r="DJ35" s="156">
        <f t="shared" si="29"/>
        <v>0</v>
      </c>
      <c r="DK35" s="156">
        <f t="shared" si="30"/>
        <v>0</v>
      </c>
      <c r="DL35" s="156">
        <f t="shared" si="31"/>
        <v>25</v>
      </c>
      <c r="DM35" s="156">
        <f t="shared" si="32"/>
        <v>50</v>
      </c>
      <c r="DN35" s="156">
        <f t="shared" si="33"/>
        <v>73</v>
      </c>
      <c r="DO35" s="156">
        <f t="shared" si="34"/>
        <v>73</v>
      </c>
      <c r="DP35" s="156">
        <f t="shared" si="35"/>
        <v>109</v>
      </c>
      <c r="DQ35" s="267">
        <f t="shared" si="36"/>
        <v>119</v>
      </c>
      <c r="DR35" s="156">
        <f t="shared" si="37"/>
        <v>51</v>
      </c>
      <c r="DU35" s="282"/>
    </row>
    <row r="36" spans="2:125" ht="13.5" thickBot="1" x14ac:dyDescent="0.25">
      <c r="B36" s="144">
        <v>27</v>
      </c>
      <c r="C36" s="50">
        <f t="shared" si="0"/>
        <v>1</v>
      </c>
      <c r="D36" s="50">
        <f t="shared" si="10"/>
        <v>0</v>
      </c>
      <c r="E36" s="97"/>
      <c r="F36" s="2">
        <f t="shared" si="38"/>
        <v>31</v>
      </c>
      <c r="G36" s="164">
        <v>1918</v>
      </c>
      <c r="H36" s="164">
        <f>14- COUNTIF(L36:AA36,"#N/A")</f>
        <v>6</v>
      </c>
      <c r="I36" s="133">
        <f>SUM(AF36:AU36)+SUM(BA36:BM36)</f>
        <v>101</v>
      </c>
      <c r="J36" s="405">
        <f>CY36</f>
        <v>48.306105263151636</v>
      </c>
      <c r="K36" s="466" t="str">
        <f>IF(ISNUMBER(MATCH(G36,'[4]OPR data'!$A$3:$A$2541,0)),"Y","N")</f>
        <v>Y</v>
      </c>
      <c r="L36" s="148"/>
      <c r="M36" s="236"/>
      <c r="N36" s="236" t="e">
        <f>(INDEX(Finish_table!R$4:R$83,MATCH('14 Year_History_Results'!$G36,Finish_table!S$4:S$83,0),1))</f>
        <v>#N/A</v>
      </c>
      <c r="O36" s="236" t="e">
        <f>(INDEX(Finish_table!Z$4:Z$99,MATCH('14 Year_History_Results'!$G36,Finish_table!AA$4:AA$99,0),1))</f>
        <v>#N/A</v>
      </c>
      <c r="P36" s="236" t="e">
        <f>(INDEX(Finish_table!AI$4:AI$99,MATCH('14 Year_History_Results'!$G36,Finish_table!AJ$4:AJ$99,0),1))</f>
        <v>#N/A</v>
      </c>
      <c r="Q36" s="236" t="e">
        <f>(INDEX(Finish_table!AR$4:AR$99,MATCH('14 Year_History_Results'!$G36,Finish_table!AS$4:AS$99,0),1))</f>
        <v>#N/A</v>
      </c>
      <c r="R36" s="236" t="e">
        <f>(INDEX(Finish_table!BA$4:BA$99,MATCH('14 Year_History_Results'!$G36,Finish_table!BB$4:BB$99,0),1))</f>
        <v>#N/A</v>
      </c>
      <c r="S36" s="236" t="e">
        <f>(INDEX(Finish_table!BJ$4:BJ$99,MATCH('14 Year_History_Results'!$G36,Finish_table!BK$4:BK$99,0),1))</f>
        <v>#N/A</v>
      </c>
      <c r="T36" s="236" t="e">
        <f>(INDEX(Finish_table!BS$4:BS$99,MATCH('14 Year_History_Results'!$G36,Finish_table!BT$4:BT$99,0),1))</f>
        <v>#N/A</v>
      </c>
      <c r="U36" s="236" t="e">
        <f>(INDEX(Finish_table!CB$4:CB$99,MATCH('14 Year_History_Results'!$G36,Finish_table!CC$4:CC$99,0),1))</f>
        <v>#N/A</v>
      </c>
      <c r="V36" s="236" t="str">
        <f>(INDEX(Finish_table!CK$4:CK$99,MATCH('14 Year_History_Results'!$G36,Finish_table!CL$4:CL$99,0),1))</f>
        <v>F</v>
      </c>
      <c r="W36" s="236" t="str">
        <f>(INDEX(Finish_table!CT$4:CT$99,MATCH('14 Year_History_Results'!$G36,Finish_table!CU$4:CU$99,0),1))</f>
        <v>QF</v>
      </c>
      <c r="X36" s="236" t="str">
        <f>(INDEX(Finish_table!DC$4:DC$99,MATCH('14 Year_History_Results'!$G36,Finish_table!DD$4:DD$99,0),1))</f>
        <v>QF</v>
      </c>
      <c r="Y36" s="236" t="str">
        <f>(INDEX(Finish_table!DL$4:DL$99,MATCH('14 Year_History_Results'!$G36,Finish_table!DM$4:DM$99,0),1))</f>
        <v>QF</v>
      </c>
      <c r="Z36" s="236" t="str">
        <f>(INDEX(Finish_table!DU$4:DU$99,MATCH('14 Year_History_Results'!$G36,Finish_table!DV$4:DV$99,0),1))</f>
        <v>F</v>
      </c>
      <c r="AA36" s="256" t="str">
        <f>(INDEX(Finish_table!ED$4:ED$140,MATCH('14 Year_History_Results'!$G36,Finish_table!EE$4:EE$140,0),1))</f>
        <v>SF</v>
      </c>
      <c r="AB36" s="2"/>
      <c r="AC36" s="98"/>
      <c r="AD36" s="98"/>
      <c r="AE36">
        <f t="shared" si="1"/>
        <v>1918</v>
      </c>
      <c r="AF36" s="148"/>
      <c r="AG36" s="2"/>
      <c r="AH36" s="148">
        <f>INDEX('2001'!$C$44:$C$140,'14 Year_History_Results'!BT36)</f>
        <v>0</v>
      </c>
      <c r="AI36" s="2">
        <f>INDEX('2002'!$C$44:$C$140,'14 Year_History_Results'!BU36)</f>
        <v>0</v>
      </c>
      <c r="AJ36" s="2">
        <f>INDEX('2003'!$C$44:$C$140,'14 Year_History_Results'!BV36)</f>
        <v>0</v>
      </c>
      <c r="AK36" s="2">
        <f>INDEX('2004'!$C$44:$C$140,'14 Year_History_Results'!BW36)</f>
        <v>0</v>
      </c>
      <c r="AL36" s="2">
        <f>INDEX('2005'!$C$44:$C$140,'14 Year_History_Results'!BX36)</f>
        <v>0</v>
      </c>
      <c r="AM36" s="2">
        <f>INDEX('2006'!$C$44:$C$140,'14 Year_History_Results'!BY36)</f>
        <v>0</v>
      </c>
      <c r="AN36" s="2">
        <f>INDEX('2007'!$C$44:$C$140,'14 Year_History_Results'!BZ36)</f>
        <v>0</v>
      </c>
      <c r="AO36" s="2">
        <f>INDEX('2008'!$C$44:$C$140,'14 Year_History_Results'!CA36)</f>
        <v>0</v>
      </c>
      <c r="AP36" s="2">
        <f>INDEX('2009'!$C$44:$C$140,'14 Year_History_Results'!CB36)</f>
        <v>20</v>
      </c>
      <c r="AQ36" s="2">
        <f>INDEX('2010'!$C$44:$C$140,'14 Year_History_Results'!CC36)</f>
        <v>0</v>
      </c>
      <c r="AR36" s="2">
        <f>INDEX('2011'!$C$44:$C$140,'14 Year_History_Results'!CD36)</f>
        <v>0</v>
      </c>
      <c r="AS36" s="2">
        <f>INDEX('2012'!$C$44:$C$140,'14 Year_History_Results'!CE36)</f>
        <v>0</v>
      </c>
      <c r="AT36" s="2">
        <f>INDEX('2013'!$C$44:$C$140,'14 Year_History_Results'!CF36)</f>
        <v>20</v>
      </c>
      <c r="AU36" s="149">
        <f>INDEX('2014'!$C$52:$C$180,'14 Year_History_Results'!CG36)</f>
        <v>10</v>
      </c>
      <c r="AV36" s="2">
        <f t="shared" si="11"/>
        <v>7.4494634366849199</v>
      </c>
      <c r="AW36" s="2"/>
      <c r="AX36">
        <f t="shared" si="12"/>
        <v>1918</v>
      </c>
      <c r="AY36" s="148"/>
      <c r="AZ36" s="2"/>
      <c r="BA36" s="148">
        <f>INDEX('2001'!$B$44:$B$140,'14 Year_History_Results'!BT36)</f>
        <v>0</v>
      </c>
      <c r="BB36" s="2">
        <f>INDEX('2002'!$B$44:$B$140,'14 Year_History_Results'!BU36)</f>
        <v>0</v>
      </c>
      <c r="BC36" s="2">
        <f>INDEX('2003'!$B$44:$B$140,'14 Year_History_Results'!BV36)</f>
        <v>0</v>
      </c>
      <c r="BD36" s="2">
        <f>INDEX('2004'!$B$44:$B$140,'14 Year_History_Results'!BW36)</f>
        <v>0</v>
      </c>
      <c r="BE36" s="2">
        <f>INDEX('2005'!$B$44:$B$140,'14 Year_History_Results'!BX36)</f>
        <v>0</v>
      </c>
      <c r="BF36" s="2">
        <f>INDEX('2006'!$B$44:$B$140,'14 Year_History_Results'!BY36)</f>
        <v>0</v>
      </c>
      <c r="BG36" s="2">
        <f>INDEX('2007'!$B$44:$B$140,'14 Year_History_Results'!BZ36)</f>
        <v>0</v>
      </c>
      <c r="BH36" s="2">
        <f>INDEX('2008'!$B$44:$B$140,'14 Year_History_Results'!CA36)</f>
        <v>0</v>
      </c>
      <c r="BI36" s="2">
        <f>INDEX('2009'!$B$44:$B$140,'14 Year_History_Results'!CB36)</f>
        <v>15</v>
      </c>
      <c r="BJ36" s="2">
        <f>INDEX('2010'!$B$44:$B$140,'14 Year_History_Results'!CC36)</f>
        <v>12</v>
      </c>
      <c r="BK36" s="2">
        <f>INDEX('2011'!$B$44:$B$140,'14 Year_History_Results'!CD36)</f>
        <v>9</v>
      </c>
      <c r="BL36" s="2">
        <f>INDEX('2012'!$B$44:$B$140,'14 Year_History_Results'!CE36)</f>
        <v>12</v>
      </c>
      <c r="BM36" s="2">
        <f>INDEX('2013'!$B$44:$B$140,'14 Year_History_Results'!CF36)</f>
        <v>3</v>
      </c>
      <c r="BN36" s="149">
        <f>INDEX('2014'!$B$52:$B$180,'14 Year_History_Results'!CG36)</f>
        <v>8</v>
      </c>
      <c r="BO36" s="308">
        <f t="shared" si="13"/>
        <v>23</v>
      </c>
      <c r="BQ36">
        <f t="shared" si="14"/>
        <v>1918</v>
      </c>
      <c r="BR36" s="148"/>
      <c r="BS36" s="2"/>
      <c r="BT36" s="148">
        <f>IF(ISNA(MATCH($BQ36,'2001'!$A$44:$A$139,0)),97,MATCH($BQ36,'2001'!$A$44:$A$139,0))</f>
        <v>97</v>
      </c>
      <c r="BU36" s="2">
        <f>IF(ISNA(MATCH($BQ36,'2002'!$A$44:$A$139,0)),97,MATCH($BQ36,'2002'!$A$44:$A$139,0))</f>
        <v>97</v>
      </c>
      <c r="BV36" s="2">
        <f>IF(ISNA(MATCH($BQ36,'2003'!$A$44:$A$139,0)),97,MATCH($BQ36,'2003'!$A$44:$A$139,0))</f>
        <v>97</v>
      </c>
      <c r="BW36" s="2">
        <f>IF(ISNA(MATCH($BQ36,'2004'!$A$44:$A$139,0)),97,MATCH($BQ36,'2004'!$A$44:$A$139,0))</f>
        <v>97</v>
      </c>
      <c r="BX36" s="2">
        <f>IF(ISNA(MATCH($BQ36,'2005'!$A$44:$A$139,0)),97,MATCH($BQ36,'2005'!$A$44:$A$139,0))</f>
        <v>97</v>
      </c>
      <c r="BY36" s="2">
        <f>IF(ISNA(MATCH($BQ36,'2006'!$A$44:$A$139,0)),97,MATCH($BQ36,'2006'!$A$44:$A$139,0))</f>
        <v>97</v>
      </c>
      <c r="BZ36" s="2">
        <f>IF(ISNA(MATCH($BQ36,'2007'!$A$44:$A$139,0)),97,MATCH($BQ36,'2007'!$A$44:$A$139,0))</f>
        <v>97</v>
      </c>
      <c r="CA36" s="2">
        <f>IF(ISNA(MATCH($BQ36,'2008'!$A$44:$A$139,0)),97,MATCH($BQ36,'2008'!$A$44:$A$139,0))</f>
        <v>97</v>
      </c>
      <c r="CB36" s="2">
        <f>IF(ISNA(MATCH($BQ36,'2009'!$A$44:$A$139,0)),97,MATCH($BQ36,'2009'!$A$44:$A$139,0))</f>
        <v>85</v>
      </c>
      <c r="CC36" s="2">
        <f>IF(ISNA(MATCH($BQ36,'2010'!$A$44:$A$139,0)),97,MATCH($BQ36,'2010'!$A$44:$A$139,0))</f>
        <v>75</v>
      </c>
      <c r="CD36" s="2">
        <f>IF(ISNA(MATCH($BQ36,'2011'!$A$44:$A$139,0)),97,MATCH($BQ36,'2011'!$A$44:$A$139,0))</f>
        <v>73</v>
      </c>
      <c r="CE36" s="2">
        <f>IF(ISNA(MATCH($BQ36,'2012'!$A$44:$A$139,0)),97,MATCH($BQ36,'2012'!$A$44:$A$139,0))</f>
        <v>67</v>
      </c>
      <c r="CF36" s="2">
        <f>IF(ISNA(MATCH($BQ36,'2013'!$A$44:$A$139,0)),97,MATCH($BQ36,'2013'!$A$44:$A$139,0))</f>
        <v>60</v>
      </c>
      <c r="CG36" s="149">
        <f>IF(ISNA(MATCH($BQ36,'2014'!$A$52:$A$179,0)),129,MATCH($BQ36,'2014'!$A$52:$A$179,0))</f>
        <v>82</v>
      </c>
      <c r="CH36" s="317"/>
      <c r="CI36">
        <f t="shared" si="15"/>
        <v>1918</v>
      </c>
      <c r="CJ36" s="281"/>
      <c r="CK36" s="282"/>
      <c r="CL36" s="281">
        <f t="shared" si="16"/>
        <v>0</v>
      </c>
      <c r="CM36" s="282">
        <f t="shared" si="2"/>
        <v>0</v>
      </c>
      <c r="CN36" s="282">
        <f t="shared" si="3"/>
        <v>0</v>
      </c>
      <c r="CO36" s="282">
        <f t="shared" si="4"/>
        <v>0</v>
      </c>
      <c r="CP36" s="282">
        <f t="shared" si="5"/>
        <v>0</v>
      </c>
      <c r="CQ36" s="282">
        <f t="shared" si="6"/>
        <v>0</v>
      </c>
      <c r="CR36" s="282">
        <f t="shared" si="7"/>
        <v>0</v>
      </c>
      <c r="CS36" s="282">
        <f t="shared" si="8"/>
        <v>0</v>
      </c>
      <c r="CT36" s="282">
        <f t="shared" si="9"/>
        <v>35</v>
      </c>
      <c r="CU36" s="282">
        <f t="shared" si="17"/>
        <v>35.331000000000003</v>
      </c>
      <c r="CV36" s="282">
        <f t="shared" si="18"/>
        <v>32.551644600000003</v>
      </c>
      <c r="CW36" s="282">
        <f t="shared" si="19"/>
        <v>33.698926290359999</v>
      </c>
      <c r="CX36" s="282">
        <f t="shared" si="20"/>
        <v>45.463704265153979</v>
      </c>
      <c r="CY36" s="283">
        <f t="shared" si="21"/>
        <v>48.306105263151636</v>
      </c>
      <c r="DA36" s="282">
        <f t="shared" si="22"/>
        <v>1918</v>
      </c>
      <c r="DB36" s="156"/>
      <c r="DC36" s="156"/>
      <c r="DD36" s="270">
        <f t="shared" si="23"/>
        <v>0</v>
      </c>
      <c r="DE36" s="156">
        <f t="shared" si="24"/>
        <v>0</v>
      </c>
      <c r="DF36" s="156">
        <f t="shared" si="25"/>
        <v>0</v>
      </c>
      <c r="DG36" s="156">
        <f t="shared" si="26"/>
        <v>0</v>
      </c>
      <c r="DH36" s="156">
        <f t="shared" si="27"/>
        <v>0</v>
      </c>
      <c r="DI36" s="156">
        <f t="shared" si="28"/>
        <v>0</v>
      </c>
      <c r="DJ36" s="156">
        <f t="shared" si="29"/>
        <v>0</v>
      </c>
      <c r="DK36" s="156">
        <f t="shared" si="30"/>
        <v>0</v>
      </c>
      <c r="DL36" s="156">
        <f t="shared" si="31"/>
        <v>35</v>
      </c>
      <c r="DM36" s="156">
        <f t="shared" si="32"/>
        <v>47</v>
      </c>
      <c r="DN36" s="156">
        <f t="shared" si="33"/>
        <v>56</v>
      </c>
      <c r="DO36" s="156">
        <f t="shared" si="34"/>
        <v>68</v>
      </c>
      <c r="DP36" s="156">
        <f t="shared" si="35"/>
        <v>91</v>
      </c>
      <c r="DQ36" s="267">
        <f t="shared" si="36"/>
        <v>109</v>
      </c>
      <c r="DR36" s="156">
        <f t="shared" si="37"/>
        <v>63</v>
      </c>
    </row>
    <row r="37" spans="2:125" ht="13.5" thickBot="1" x14ac:dyDescent="0.25">
      <c r="B37" s="133">
        <v>27</v>
      </c>
      <c r="C37" s="50">
        <f t="shared" si="0"/>
        <v>2</v>
      </c>
      <c r="D37" s="50">
        <f t="shared" si="10"/>
        <v>0</v>
      </c>
      <c r="E37" s="97"/>
      <c r="F37" s="2">
        <f t="shared" si="38"/>
        <v>32</v>
      </c>
      <c r="G37" s="164">
        <v>1717</v>
      </c>
      <c r="H37" s="164">
        <f>14- COUNTIF(L37:AA37,"#N/A")</f>
        <v>7</v>
      </c>
      <c r="I37" s="133">
        <f>SUM(AF37:AU37)+SUM(BA37:BM37)</f>
        <v>140</v>
      </c>
      <c r="J37" s="405">
        <f>CY37</f>
        <v>44.564671589619415</v>
      </c>
      <c r="K37" s="466" t="str">
        <f>IF(ISNUMBER(MATCH(G37,'[4]OPR data'!$A$3:$A$2541,0)),"Y","N")</f>
        <v>Y</v>
      </c>
      <c r="L37" s="148"/>
      <c r="M37" s="236"/>
      <c r="N37" s="236" t="e">
        <f>(INDEX(Finish_table!R$4:R$83,MATCH('14 Year_History_Results'!$G37,Finish_table!S$4:S$83,0),1))</f>
        <v>#N/A</v>
      </c>
      <c r="O37" s="236" t="e">
        <f>(INDEX(Finish_table!Z$4:Z$99,MATCH('14 Year_History_Results'!$G37,Finish_table!AA$4:AA$99,0),1))</f>
        <v>#N/A</v>
      </c>
      <c r="P37" s="236" t="e">
        <f>(INDEX(Finish_table!AI$4:AI$99,MATCH('14 Year_History_Results'!$G37,Finish_table!AJ$4:AJ$99,0),1))</f>
        <v>#N/A</v>
      </c>
      <c r="Q37" s="236" t="e">
        <f>(INDEX(Finish_table!AR$4:AR$99,MATCH('14 Year_History_Results'!$G37,Finish_table!AS$4:AS$99,0),1))</f>
        <v>#N/A</v>
      </c>
      <c r="R37" s="236" t="e">
        <f>(INDEX(Finish_table!BA$4:BA$99,MATCH('14 Year_History_Results'!$G37,Finish_table!BB$4:BB$99,0),1))</f>
        <v>#N/A</v>
      </c>
      <c r="S37" s="236" t="e">
        <f>(INDEX(Finish_table!BJ$4:BJ$99,MATCH('14 Year_History_Results'!$G37,Finish_table!BK$4:BK$99,0),1))</f>
        <v>#N/A</v>
      </c>
      <c r="T37" s="236" t="e">
        <f>(INDEX(Finish_table!BS$4:BS$99,MATCH('14 Year_History_Results'!$G37,Finish_table!BT$4:BT$99,0),1))</f>
        <v>#N/A</v>
      </c>
      <c r="U37" s="236" t="str">
        <f>(INDEX(Finish_table!CB$4:CB$99,MATCH('14 Year_History_Results'!$G37,Finish_table!CC$4:CC$99,0),1))</f>
        <v>F</v>
      </c>
      <c r="V37" s="236" t="str">
        <f>(INDEX(Finish_table!CK$4:CK$99,MATCH('14 Year_History_Results'!$G37,Finish_table!CL$4:CL$99,0),1))</f>
        <v>F</v>
      </c>
      <c r="W37" s="236" t="str">
        <f>(INDEX(Finish_table!CT$4:CT$99,MATCH('14 Year_History_Results'!$G37,Finish_table!CU$4:CU$99,0),1))</f>
        <v>QF</v>
      </c>
      <c r="X37" s="236" t="str">
        <f>(INDEX(Finish_table!DC$4:DC$99,MATCH('14 Year_History_Results'!$G37,Finish_table!DD$4:DD$99,0),1))</f>
        <v>SF</v>
      </c>
      <c r="Y37" s="236" t="str">
        <f>(INDEX(Finish_table!DL$4:DL$99,MATCH('14 Year_History_Results'!$G37,Finish_table!DM$4:DM$99,0),1))</f>
        <v>SF</v>
      </c>
      <c r="Z37" s="236" t="str">
        <f>(INDEX(Finish_table!DU$4:DU$99,MATCH('14 Year_History_Results'!$G37,Finish_table!DV$4:DV$99,0),1))</f>
        <v>QF</v>
      </c>
      <c r="AA37" s="256" t="str">
        <f>(INDEX(Finish_table!ED$4:ED$140,MATCH('14 Year_History_Results'!$G37,Finish_table!EE$4:EE$140,0),1))</f>
        <v>QF</v>
      </c>
      <c r="AB37" s="2"/>
      <c r="AC37" s="98"/>
      <c r="AD37" s="2"/>
      <c r="AE37">
        <f t="shared" si="1"/>
        <v>1717</v>
      </c>
      <c r="AF37" s="148"/>
      <c r="AG37" s="2"/>
      <c r="AH37" s="148">
        <f>INDEX('2001'!$C$44:$C$140,'14 Year_History_Results'!BT37)</f>
        <v>0</v>
      </c>
      <c r="AI37" s="2">
        <f>INDEX('2002'!$C$44:$C$140,'14 Year_History_Results'!BU37)</f>
        <v>0</v>
      </c>
      <c r="AJ37" s="2">
        <f>INDEX('2003'!$C$44:$C$140,'14 Year_History_Results'!BV37)</f>
        <v>0</v>
      </c>
      <c r="AK37" s="2">
        <f>INDEX('2004'!$C$44:$C$140,'14 Year_History_Results'!BW37)</f>
        <v>0</v>
      </c>
      <c r="AL37" s="2">
        <f>INDEX('2005'!$C$44:$C$140,'14 Year_History_Results'!BX37)</f>
        <v>0</v>
      </c>
      <c r="AM37" s="2">
        <f>INDEX('2006'!$C$44:$C$140,'14 Year_History_Results'!BY37)</f>
        <v>0</v>
      </c>
      <c r="AN37" s="2">
        <f>INDEX('2007'!$C$44:$C$140,'14 Year_History_Results'!BZ37)</f>
        <v>0</v>
      </c>
      <c r="AO37" s="2">
        <f>INDEX('2008'!$C$44:$C$140,'14 Year_History_Results'!CA37)</f>
        <v>20</v>
      </c>
      <c r="AP37" s="2">
        <f>INDEX('2009'!$C$44:$C$140,'14 Year_History_Results'!CB37)</f>
        <v>20</v>
      </c>
      <c r="AQ37" s="2">
        <f>INDEX('2010'!$C$44:$C$140,'14 Year_History_Results'!CC37)</f>
        <v>0</v>
      </c>
      <c r="AR37" s="2">
        <f>INDEX('2011'!$C$44:$C$140,'14 Year_History_Results'!CD37)</f>
        <v>10</v>
      </c>
      <c r="AS37" s="2">
        <f>INDEX('2012'!$C$44:$C$140,'14 Year_History_Results'!CE37)</f>
        <v>10</v>
      </c>
      <c r="AT37" s="2">
        <f>INDEX('2013'!$C$44:$C$140,'14 Year_History_Results'!CF37)</f>
        <v>0</v>
      </c>
      <c r="AU37" s="149">
        <f>INDEX('2014'!$C$52:$C$180,'14 Year_History_Results'!CG37)</f>
        <v>0</v>
      </c>
      <c r="AV37" s="2">
        <f t="shared" si="11"/>
        <v>7.5592894601845444</v>
      </c>
      <c r="AW37" s="2"/>
      <c r="AX37">
        <f t="shared" si="12"/>
        <v>1717</v>
      </c>
      <c r="AY37" s="148"/>
      <c r="AZ37" s="2"/>
      <c r="BA37" s="148">
        <f>INDEX('2001'!$B$44:$B$140,'14 Year_History_Results'!BT37)</f>
        <v>0</v>
      </c>
      <c r="BB37" s="2">
        <f>INDEX('2002'!$B$44:$B$140,'14 Year_History_Results'!BU37)</f>
        <v>0</v>
      </c>
      <c r="BC37" s="2">
        <f>INDEX('2003'!$B$44:$B$140,'14 Year_History_Results'!BV37)</f>
        <v>0</v>
      </c>
      <c r="BD37" s="2">
        <f>INDEX('2004'!$B$44:$B$140,'14 Year_History_Results'!BW37)</f>
        <v>0</v>
      </c>
      <c r="BE37" s="2">
        <f>INDEX('2005'!$B$44:$B$140,'14 Year_History_Results'!BX37)</f>
        <v>0</v>
      </c>
      <c r="BF37" s="2">
        <f>INDEX('2006'!$B$44:$B$140,'14 Year_History_Results'!BY37)</f>
        <v>0</v>
      </c>
      <c r="BG37" s="2">
        <f>INDEX('2007'!$B$44:$B$140,'14 Year_History_Results'!BZ37)</f>
        <v>0</v>
      </c>
      <c r="BH37" s="2">
        <f>INDEX('2008'!$B$44:$B$140,'14 Year_History_Results'!CA37)</f>
        <v>15</v>
      </c>
      <c r="BI37" s="2">
        <f>INDEX('2009'!$B$44:$B$140,'14 Year_History_Results'!CB37)</f>
        <v>11</v>
      </c>
      <c r="BJ37" s="2">
        <f>INDEX('2010'!$B$44:$B$140,'14 Year_History_Results'!CC37)</f>
        <v>13</v>
      </c>
      <c r="BK37" s="2">
        <f>INDEX('2011'!$B$44:$B$140,'14 Year_History_Results'!CD37)</f>
        <v>15</v>
      </c>
      <c r="BL37" s="2">
        <f>INDEX('2012'!$B$44:$B$140,'14 Year_History_Results'!CE37)</f>
        <v>15</v>
      </c>
      <c r="BM37" s="2">
        <f>INDEX('2013'!$B$44:$B$140,'14 Year_History_Results'!CF37)</f>
        <v>11</v>
      </c>
      <c r="BN37" s="149">
        <f>INDEX('2014'!$B$52:$B$180,'14 Year_History_Results'!CG37)</f>
        <v>9</v>
      </c>
      <c r="BO37" s="308">
        <f t="shared" si="13"/>
        <v>11</v>
      </c>
      <c r="BQ37">
        <f t="shared" si="14"/>
        <v>1717</v>
      </c>
      <c r="BR37" s="148"/>
      <c r="BS37" s="2"/>
      <c r="BT37" s="148">
        <f>IF(ISNA(MATCH($BQ37,'2001'!$A$44:$A$139,0)),97,MATCH($BQ37,'2001'!$A$44:$A$139,0))</f>
        <v>97</v>
      </c>
      <c r="BU37" s="2">
        <f>IF(ISNA(MATCH($BQ37,'2002'!$A$44:$A$139,0)),97,MATCH($BQ37,'2002'!$A$44:$A$139,0))</f>
        <v>97</v>
      </c>
      <c r="BV37" s="2">
        <f>IF(ISNA(MATCH($BQ37,'2003'!$A$44:$A$139,0)),97,MATCH($BQ37,'2003'!$A$44:$A$139,0))</f>
        <v>97</v>
      </c>
      <c r="BW37" s="2">
        <f>IF(ISNA(MATCH($BQ37,'2004'!$A$44:$A$139,0)),97,MATCH($BQ37,'2004'!$A$44:$A$139,0))</f>
        <v>97</v>
      </c>
      <c r="BX37" s="2">
        <f>IF(ISNA(MATCH($BQ37,'2005'!$A$44:$A$139,0)),97,MATCH($BQ37,'2005'!$A$44:$A$139,0))</f>
        <v>97</v>
      </c>
      <c r="BY37" s="2">
        <f>IF(ISNA(MATCH($BQ37,'2006'!$A$44:$A$139,0)),97,MATCH($BQ37,'2006'!$A$44:$A$139,0))</f>
        <v>97</v>
      </c>
      <c r="BZ37" s="2">
        <f>IF(ISNA(MATCH($BQ37,'2007'!$A$44:$A$139,0)),97,MATCH($BQ37,'2007'!$A$44:$A$139,0))</f>
        <v>97</v>
      </c>
      <c r="CA37" s="2">
        <f>IF(ISNA(MATCH($BQ37,'2008'!$A$44:$A$139,0)),97,MATCH($BQ37,'2008'!$A$44:$A$139,0))</f>
        <v>82</v>
      </c>
      <c r="CB37" s="2">
        <f>IF(ISNA(MATCH($BQ37,'2009'!$A$44:$A$139,0)),97,MATCH($BQ37,'2009'!$A$44:$A$139,0))</f>
        <v>78</v>
      </c>
      <c r="CC37" s="2">
        <f>IF(ISNA(MATCH($BQ37,'2010'!$A$44:$A$139,0)),97,MATCH($BQ37,'2010'!$A$44:$A$139,0))</f>
        <v>68</v>
      </c>
      <c r="CD37" s="2">
        <f>IF(ISNA(MATCH($BQ37,'2011'!$A$44:$A$139,0)),97,MATCH($BQ37,'2011'!$A$44:$A$139,0))</f>
        <v>67</v>
      </c>
      <c r="CE37" s="2">
        <f>IF(ISNA(MATCH($BQ37,'2012'!$A$44:$A$139,0)),97,MATCH($BQ37,'2012'!$A$44:$A$139,0))</f>
        <v>62</v>
      </c>
      <c r="CF37" s="2">
        <f>IF(ISNA(MATCH($BQ37,'2013'!$A$44:$A$139,0)),97,MATCH($BQ37,'2013'!$A$44:$A$139,0))</f>
        <v>54</v>
      </c>
      <c r="CG37" s="149">
        <f>IF(ISNA(MATCH($BQ37,'2014'!$A$52:$A$179,0)),129,MATCH($BQ37,'2014'!$A$52:$A$179,0))</f>
        <v>76</v>
      </c>
      <c r="CH37" s="317"/>
      <c r="CI37">
        <f t="shared" si="15"/>
        <v>1717</v>
      </c>
      <c r="CJ37" s="281"/>
      <c r="CK37" s="282"/>
      <c r="CL37" s="281">
        <f t="shared" si="16"/>
        <v>0</v>
      </c>
      <c r="CM37" s="282">
        <f t="shared" si="2"/>
        <v>0</v>
      </c>
      <c r="CN37" s="282">
        <f t="shared" si="3"/>
        <v>0</v>
      </c>
      <c r="CO37" s="282">
        <f t="shared" si="4"/>
        <v>0</v>
      </c>
      <c r="CP37" s="282">
        <f t="shared" si="5"/>
        <v>0</v>
      </c>
      <c r="CQ37" s="282">
        <f t="shared" si="6"/>
        <v>0</v>
      </c>
      <c r="CR37" s="282">
        <f t="shared" si="7"/>
        <v>0</v>
      </c>
      <c r="CS37" s="282">
        <f t="shared" si="8"/>
        <v>35</v>
      </c>
      <c r="CT37" s="282">
        <f t="shared" si="9"/>
        <v>54.331000000000003</v>
      </c>
      <c r="CU37" s="282">
        <f t="shared" si="17"/>
        <v>49.217044600000001</v>
      </c>
      <c r="CV37" s="282">
        <f t="shared" si="18"/>
        <v>57.808081930359997</v>
      </c>
      <c r="CW37" s="282">
        <f t="shared" si="19"/>
        <v>63.53486741477797</v>
      </c>
      <c r="CX37" s="282">
        <f t="shared" si="20"/>
        <v>53.35234261869099</v>
      </c>
      <c r="CY37" s="283">
        <f t="shared" si="21"/>
        <v>44.564671589619415</v>
      </c>
      <c r="DA37" s="282">
        <f t="shared" si="22"/>
        <v>1717</v>
      </c>
      <c r="DB37" s="156"/>
      <c r="DC37" s="156"/>
      <c r="DD37" s="270">
        <f t="shared" si="23"/>
        <v>0</v>
      </c>
      <c r="DE37" s="156">
        <f t="shared" si="24"/>
        <v>0</v>
      </c>
      <c r="DF37" s="156">
        <f t="shared" si="25"/>
        <v>0</v>
      </c>
      <c r="DG37" s="156">
        <f t="shared" si="26"/>
        <v>0</v>
      </c>
      <c r="DH37" s="156">
        <f t="shared" si="27"/>
        <v>0</v>
      </c>
      <c r="DI37" s="156">
        <f t="shared" si="28"/>
        <v>0</v>
      </c>
      <c r="DJ37" s="156">
        <f t="shared" si="29"/>
        <v>0</v>
      </c>
      <c r="DK37" s="156">
        <f t="shared" si="30"/>
        <v>35</v>
      </c>
      <c r="DL37" s="156">
        <f t="shared" si="31"/>
        <v>66</v>
      </c>
      <c r="DM37" s="156">
        <f t="shared" si="32"/>
        <v>79</v>
      </c>
      <c r="DN37" s="156">
        <f t="shared" si="33"/>
        <v>104</v>
      </c>
      <c r="DO37" s="156">
        <f t="shared" si="34"/>
        <v>129</v>
      </c>
      <c r="DP37" s="156">
        <f t="shared" si="35"/>
        <v>140</v>
      </c>
      <c r="DQ37" s="267">
        <f t="shared" si="36"/>
        <v>149</v>
      </c>
      <c r="DR37" s="156">
        <f t="shared" si="37"/>
        <v>37</v>
      </c>
    </row>
    <row r="38" spans="2:125" ht="13.5" thickBot="1" x14ac:dyDescent="0.25">
      <c r="B38" s="133">
        <v>27</v>
      </c>
      <c r="C38" s="50">
        <f t="shared" si="0"/>
        <v>3</v>
      </c>
      <c r="D38" s="50">
        <f t="shared" si="10"/>
        <v>0</v>
      </c>
      <c r="E38" s="97"/>
      <c r="F38" s="2">
        <f t="shared" si="38"/>
        <v>33</v>
      </c>
      <c r="G38" s="164">
        <v>1519</v>
      </c>
      <c r="H38" s="164">
        <f>14- COUNTIF(L38:AA38,"#N/A")</f>
        <v>5</v>
      </c>
      <c r="I38" s="133">
        <f>SUM(AF38:AU38)+SUM(BA38:BM38)</f>
        <v>96</v>
      </c>
      <c r="J38" s="405">
        <f>CY38</f>
        <v>43.751611410008749</v>
      </c>
      <c r="K38" s="466" t="str">
        <f>IF(ISNUMBER(MATCH(G38,'[4]OPR data'!$A$3:$A$2541,0)),"Y","N")</f>
        <v>Y</v>
      </c>
      <c r="L38" s="148"/>
      <c r="M38" s="236"/>
      <c r="N38" s="236" t="e">
        <f>(INDEX(Finish_table!R$4:R$83,MATCH('14 Year_History_Results'!$G38,Finish_table!S$4:S$83,0),1))</f>
        <v>#N/A</v>
      </c>
      <c r="O38" s="236" t="e">
        <f>(INDEX(Finish_table!Z$4:Z$99,MATCH('14 Year_History_Results'!$G38,Finish_table!AA$4:AA$99,0),1))</f>
        <v>#N/A</v>
      </c>
      <c r="P38" s="236" t="e">
        <f>(INDEX(Finish_table!AI$4:AI$99,MATCH('14 Year_History_Results'!$G38,Finish_table!AJ$4:AJ$99,0),1))</f>
        <v>#N/A</v>
      </c>
      <c r="Q38" s="236" t="e">
        <f>(INDEX(Finish_table!AR$4:AR$99,MATCH('14 Year_History_Results'!$G38,Finish_table!AS$4:AS$99,0),1))</f>
        <v>#N/A</v>
      </c>
      <c r="R38" s="236" t="e">
        <f>(INDEX(Finish_table!BA$4:BA$99,MATCH('14 Year_History_Results'!$G38,Finish_table!BB$4:BB$99,0),1))</f>
        <v>#N/A</v>
      </c>
      <c r="S38" s="236" t="str">
        <f>(INDEX(Finish_table!BJ$4:BJ$99,MATCH('14 Year_History_Results'!$G38,Finish_table!BK$4:BK$99,0),1))</f>
        <v>QF</v>
      </c>
      <c r="T38" s="236" t="e">
        <f>(INDEX(Finish_table!BS$4:BS$99,MATCH('14 Year_History_Results'!$G38,Finish_table!BT$4:BT$99,0),1))</f>
        <v>#N/A</v>
      </c>
      <c r="U38" s="236" t="e">
        <f>(INDEX(Finish_table!CB$4:CB$99,MATCH('14 Year_History_Results'!$G38,Finish_table!CC$4:CC$99,0),1))</f>
        <v>#N/A</v>
      </c>
      <c r="V38" s="236" t="e">
        <f>(INDEX(Finish_table!CK$4:CK$99,MATCH('14 Year_History_Results'!$G38,Finish_table!CL$4:CL$99,0),1))</f>
        <v>#N/A</v>
      </c>
      <c r="W38" s="236" t="str">
        <f>(INDEX(Finish_table!CT$4:CT$99,MATCH('14 Year_History_Results'!$G38,Finish_table!CU$4:CU$99,0),1))</f>
        <v>QF</v>
      </c>
      <c r="X38" s="236" t="str">
        <f>(INDEX(Finish_table!DC$4:DC$99,MATCH('14 Year_History_Results'!$G38,Finish_table!DD$4:DD$99,0),1))</f>
        <v>QF</v>
      </c>
      <c r="Y38" s="236" t="str">
        <f>(INDEX(Finish_table!DL$4:DL$99,MATCH('14 Year_History_Results'!$G38,Finish_table!DM$4:DM$99,0),1))</f>
        <v>SF</v>
      </c>
      <c r="Z38" s="236" t="str">
        <f>(INDEX(Finish_table!DU$4:DU$99,MATCH('14 Year_History_Results'!$G38,Finish_table!DV$4:DV$99,0),1))</f>
        <v>WF</v>
      </c>
      <c r="AA38" s="256" t="e">
        <f>(INDEX(Finish_table!ED$4:ED$140,MATCH('14 Year_History_Results'!$G38,Finish_table!EE$4:EE$140,0),1))</f>
        <v>#N/A</v>
      </c>
      <c r="AB38" s="2"/>
      <c r="AC38" s="98"/>
      <c r="AD38" s="2"/>
      <c r="AE38">
        <f t="shared" si="1"/>
        <v>1519</v>
      </c>
      <c r="AF38" s="148"/>
      <c r="AG38" s="2"/>
      <c r="AH38" s="148">
        <f>INDEX('2001'!$C$44:$C$140,'14 Year_History_Results'!BT38)</f>
        <v>0</v>
      </c>
      <c r="AI38" s="2">
        <f>INDEX('2002'!$C$44:$C$140,'14 Year_History_Results'!BU38)</f>
        <v>0</v>
      </c>
      <c r="AJ38" s="2">
        <f>INDEX('2003'!$C$44:$C$140,'14 Year_History_Results'!BV38)</f>
        <v>0</v>
      </c>
      <c r="AK38" s="2">
        <f>INDEX('2004'!$C$44:$C$140,'14 Year_History_Results'!BW38)</f>
        <v>0</v>
      </c>
      <c r="AL38" s="2">
        <f>INDEX('2005'!$C$44:$C$140,'14 Year_History_Results'!BX38)</f>
        <v>0</v>
      </c>
      <c r="AM38" s="2">
        <f>INDEX('2006'!$C$44:$C$140,'14 Year_History_Results'!BY38)</f>
        <v>0</v>
      </c>
      <c r="AN38" s="2">
        <f>INDEX('2007'!$C$44:$C$140,'14 Year_History_Results'!BZ38)</f>
        <v>0</v>
      </c>
      <c r="AO38" s="2">
        <f>INDEX('2008'!$C$44:$C$140,'14 Year_History_Results'!CA38)</f>
        <v>0</v>
      </c>
      <c r="AP38" s="2">
        <f>INDEX('2009'!$C$44:$C$140,'14 Year_History_Results'!CB38)</f>
        <v>0</v>
      </c>
      <c r="AQ38" s="2">
        <f>INDEX('2010'!$C$44:$C$140,'14 Year_History_Results'!CC38)</f>
        <v>0</v>
      </c>
      <c r="AR38" s="2">
        <f>INDEX('2011'!$C$44:$C$140,'14 Year_History_Results'!CD38)</f>
        <v>0</v>
      </c>
      <c r="AS38" s="2">
        <f>INDEX('2012'!$C$44:$C$140,'14 Year_History_Results'!CE38)</f>
        <v>10</v>
      </c>
      <c r="AT38" s="2">
        <f>INDEX('2013'!$C$44:$C$140,'14 Year_History_Results'!CF38)</f>
        <v>40</v>
      </c>
      <c r="AU38" s="149">
        <f>INDEX('2014'!$C$52:$C$180,'14 Year_History_Results'!CG38)</f>
        <v>0</v>
      </c>
      <c r="AV38" s="2">
        <f t="shared" si="11"/>
        <v>10.818177620697814</v>
      </c>
      <c r="AW38" s="2"/>
      <c r="AX38">
        <f t="shared" si="12"/>
        <v>1519</v>
      </c>
      <c r="AY38" s="148"/>
      <c r="AZ38" s="2"/>
      <c r="BA38" s="148">
        <f>INDEX('2001'!$B$44:$B$140,'14 Year_History_Results'!BT38)</f>
        <v>0</v>
      </c>
      <c r="BB38" s="2">
        <f>INDEX('2002'!$B$44:$B$140,'14 Year_History_Results'!BU38)</f>
        <v>0</v>
      </c>
      <c r="BC38" s="2">
        <f>INDEX('2003'!$B$44:$B$140,'14 Year_History_Results'!BV38)</f>
        <v>0</v>
      </c>
      <c r="BD38" s="2">
        <f>INDEX('2004'!$B$44:$B$140,'14 Year_History_Results'!BW38)</f>
        <v>0</v>
      </c>
      <c r="BE38" s="2">
        <f>INDEX('2005'!$B$44:$B$140,'14 Year_History_Results'!BX38)</f>
        <v>0</v>
      </c>
      <c r="BF38" s="2">
        <f>INDEX('2006'!$B$44:$B$140,'14 Year_History_Results'!BY38)</f>
        <v>9</v>
      </c>
      <c r="BG38" s="2">
        <f>INDEX('2007'!$B$44:$B$140,'14 Year_History_Results'!BZ38)</f>
        <v>0</v>
      </c>
      <c r="BH38" s="2">
        <f>INDEX('2008'!$B$44:$B$140,'14 Year_History_Results'!CA38)</f>
        <v>0</v>
      </c>
      <c r="BI38" s="2">
        <f>INDEX('2009'!$B$44:$B$140,'14 Year_History_Results'!CB38)</f>
        <v>0</v>
      </c>
      <c r="BJ38" s="2">
        <f>INDEX('2010'!$B$44:$B$140,'14 Year_History_Results'!CC38)</f>
        <v>12</v>
      </c>
      <c r="BK38" s="2">
        <f>INDEX('2011'!$B$44:$B$140,'14 Year_History_Results'!CD38)</f>
        <v>11</v>
      </c>
      <c r="BL38" s="2">
        <f>INDEX('2012'!$B$44:$B$140,'14 Year_History_Results'!CE38)</f>
        <v>12</v>
      </c>
      <c r="BM38" s="2">
        <f>INDEX('2013'!$B$44:$B$140,'14 Year_History_Results'!CF38)</f>
        <v>2</v>
      </c>
      <c r="BN38" s="149">
        <f>INDEX('2014'!$B$52:$B$180,'14 Year_History_Results'!CG38)</f>
        <v>0</v>
      </c>
      <c r="BO38" s="308">
        <f t="shared" si="13"/>
        <v>42</v>
      </c>
      <c r="BQ38">
        <f t="shared" si="14"/>
        <v>1519</v>
      </c>
      <c r="BR38" s="148"/>
      <c r="BS38" s="2"/>
      <c r="BT38" s="148">
        <f>IF(ISNA(MATCH($BQ38,'2001'!$A$44:$A$139,0)),97,MATCH($BQ38,'2001'!$A$44:$A$139,0))</f>
        <v>97</v>
      </c>
      <c r="BU38" s="2">
        <f>IF(ISNA(MATCH($BQ38,'2002'!$A$44:$A$139,0)),97,MATCH($BQ38,'2002'!$A$44:$A$139,0))</f>
        <v>97</v>
      </c>
      <c r="BV38" s="2">
        <f>IF(ISNA(MATCH($BQ38,'2003'!$A$44:$A$139,0)),97,MATCH($BQ38,'2003'!$A$44:$A$139,0))</f>
        <v>97</v>
      </c>
      <c r="BW38" s="2">
        <f>IF(ISNA(MATCH($BQ38,'2004'!$A$44:$A$139,0)),97,MATCH($BQ38,'2004'!$A$44:$A$139,0))</f>
        <v>97</v>
      </c>
      <c r="BX38" s="2">
        <f>IF(ISNA(MATCH($BQ38,'2005'!$A$44:$A$139,0)),97,MATCH($BQ38,'2005'!$A$44:$A$139,0))</f>
        <v>97</v>
      </c>
      <c r="BY38" s="2">
        <f>IF(ISNA(MATCH($BQ38,'2006'!$A$44:$A$139,0)),97,MATCH($BQ38,'2006'!$A$44:$A$139,0))</f>
        <v>87</v>
      </c>
      <c r="BZ38" s="2">
        <f>IF(ISNA(MATCH($BQ38,'2007'!$A$44:$A$139,0)),97,MATCH($BQ38,'2007'!$A$44:$A$139,0))</f>
        <v>97</v>
      </c>
      <c r="CA38" s="2">
        <f>IF(ISNA(MATCH($BQ38,'2008'!$A$44:$A$139,0)),97,MATCH($BQ38,'2008'!$A$44:$A$139,0))</f>
        <v>97</v>
      </c>
      <c r="CB38" s="2">
        <f>IF(ISNA(MATCH($BQ38,'2009'!$A$44:$A$139,0)),97,MATCH($BQ38,'2009'!$A$44:$A$139,0))</f>
        <v>97</v>
      </c>
      <c r="CC38" s="2">
        <f>IF(ISNA(MATCH($BQ38,'2010'!$A$44:$A$139,0)),97,MATCH($BQ38,'2010'!$A$44:$A$139,0))</f>
        <v>61</v>
      </c>
      <c r="CD38" s="2">
        <f>IF(ISNA(MATCH($BQ38,'2011'!$A$44:$A$139,0)),97,MATCH($BQ38,'2011'!$A$44:$A$139,0))</f>
        <v>59</v>
      </c>
      <c r="CE38" s="2">
        <f>IF(ISNA(MATCH($BQ38,'2012'!$A$44:$A$139,0)),97,MATCH($BQ38,'2012'!$A$44:$A$139,0))</f>
        <v>54</v>
      </c>
      <c r="CF38" s="2">
        <f>IF(ISNA(MATCH($BQ38,'2013'!$A$44:$A$139,0)),97,MATCH($BQ38,'2013'!$A$44:$A$139,0))</f>
        <v>46</v>
      </c>
      <c r="CG38" s="149">
        <f>IF(ISNA(MATCH($BQ38,'2014'!$A$52:$A$179,0)),129,MATCH($BQ38,'2014'!$A$52:$A$179,0))</f>
        <v>129</v>
      </c>
      <c r="CI38">
        <f t="shared" si="15"/>
        <v>1519</v>
      </c>
      <c r="CJ38" s="281"/>
      <c r="CK38" s="282"/>
      <c r="CL38" s="281">
        <f t="shared" si="16"/>
        <v>0</v>
      </c>
      <c r="CM38" s="282">
        <f t="shared" si="2"/>
        <v>0</v>
      </c>
      <c r="CN38" s="282">
        <f t="shared" si="3"/>
        <v>0</v>
      </c>
      <c r="CO38" s="282">
        <f t="shared" si="4"/>
        <v>0</v>
      </c>
      <c r="CP38" s="282">
        <f t="shared" si="5"/>
        <v>0</v>
      </c>
      <c r="CQ38" s="282">
        <f t="shared" si="6"/>
        <v>9</v>
      </c>
      <c r="CR38" s="282">
        <f t="shared" si="7"/>
        <v>5.9993999999999996</v>
      </c>
      <c r="CS38" s="282">
        <f t="shared" si="8"/>
        <v>3.9992000399999994</v>
      </c>
      <c r="CT38" s="282">
        <f t="shared" si="9"/>
        <v>2.6658667466639994</v>
      </c>
      <c r="CU38" s="282">
        <f t="shared" si="17"/>
        <v>13.777066773326222</v>
      </c>
      <c r="CV38" s="282">
        <f t="shared" si="18"/>
        <v>20.183792711099258</v>
      </c>
      <c r="CW38" s="282">
        <f t="shared" si="19"/>
        <v>35.454516221218768</v>
      </c>
      <c r="CX38" s="282">
        <f t="shared" si="20"/>
        <v>65.633980513064429</v>
      </c>
      <c r="CY38" s="283">
        <f t="shared" si="21"/>
        <v>43.751611410008749</v>
      </c>
      <c r="DA38" s="282">
        <f t="shared" si="22"/>
        <v>1519</v>
      </c>
      <c r="DB38" s="156"/>
      <c r="DC38" s="156"/>
      <c r="DD38" s="270">
        <f t="shared" si="23"/>
        <v>0</v>
      </c>
      <c r="DE38" s="156">
        <f t="shared" si="24"/>
        <v>0</v>
      </c>
      <c r="DF38" s="156">
        <f t="shared" si="25"/>
        <v>0</v>
      </c>
      <c r="DG38" s="156">
        <f t="shared" si="26"/>
        <v>0</v>
      </c>
      <c r="DH38" s="156">
        <f t="shared" si="27"/>
        <v>0</v>
      </c>
      <c r="DI38" s="156">
        <f t="shared" si="28"/>
        <v>9</v>
      </c>
      <c r="DJ38" s="156">
        <f t="shared" si="29"/>
        <v>9</v>
      </c>
      <c r="DK38" s="156">
        <f t="shared" si="30"/>
        <v>9</v>
      </c>
      <c r="DL38" s="156">
        <f t="shared" si="31"/>
        <v>9</v>
      </c>
      <c r="DM38" s="156">
        <f t="shared" si="32"/>
        <v>21</v>
      </c>
      <c r="DN38" s="156">
        <f t="shared" si="33"/>
        <v>32</v>
      </c>
      <c r="DO38" s="156">
        <f t="shared" si="34"/>
        <v>54</v>
      </c>
      <c r="DP38" s="156">
        <f t="shared" si="35"/>
        <v>96</v>
      </c>
      <c r="DQ38" s="267">
        <f t="shared" si="36"/>
        <v>96</v>
      </c>
      <c r="DR38" s="156">
        <f t="shared" si="37"/>
        <v>76</v>
      </c>
      <c r="DU38" s="282"/>
    </row>
    <row r="39" spans="2:125" ht="13.5" thickBot="1" x14ac:dyDescent="0.25">
      <c r="B39" s="133">
        <v>27</v>
      </c>
      <c r="C39" s="50">
        <f t="shared" si="0"/>
        <v>4</v>
      </c>
      <c r="D39" s="50">
        <f t="shared" si="10"/>
        <v>0</v>
      </c>
      <c r="E39" s="97"/>
      <c r="F39" s="2">
        <f t="shared" si="38"/>
        <v>34</v>
      </c>
      <c r="G39" s="164">
        <v>971</v>
      </c>
      <c r="H39" s="164">
        <f>14- COUNTIF(L39:AA39,"#N/A")</f>
        <v>5</v>
      </c>
      <c r="I39" s="133">
        <f>SUM(AF39:AU39)+SUM(BA39:BM39)</f>
        <v>90</v>
      </c>
      <c r="J39" s="405">
        <f>CY39</f>
        <v>43.083821547569393</v>
      </c>
      <c r="K39" s="466" t="str">
        <f>IF(ISNUMBER(MATCH(G39,'[4]OPR data'!$A$3:$A$2541,0)),"Y","N")</f>
        <v>Y</v>
      </c>
      <c r="L39" s="148"/>
      <c r="M39" s="236"/>
      <c r="N39" s="236" t="e">
        <f>(INDEX(Finish_table!R$4:R$83,MATCH('14 Year_History_Results'!$G39,Finish_table!S$4:S$83,0),1))</f>
        <v>#N/A</v>
      </c>
      <c r="O39" s="236" t="e">
        <f>(INDEX(Finish_table!Z$4:Z$99,MATCH('14 Year_History_Results'!$G39,Finish_table!AA$4:AA$99,0),1))</f>
        <v>#N/A</v>
      </c>
      <c r="P39" s="236" t="e">
        <f>(INDEX(Finish_table!AI$4:AI$99,MATCH('14 Year_History_Results'!$G39,Finish_table!AJ$4:AJ$99,0),1))</f>
        <v>#N/A</v>
      </c>
      <c r="Q39" s="236" t="str">
        <f>(INDEX(Finish_table!AR$4:AR$99,MATCH('14 Year_History_Results'!$G39,Finish_table!AS$4:AS$99,0),1))</f>
        <v>QF</v>
      </c>
      <c r="R39" s="236" t="e">
        <f>(INDEX(Finish_table!BA$4:BA$99,MATCH('14 Year_History_Results'!$G39,Finish_table!BB$4:BB$99,0),1))</f>
        <v>#N/A</v>
      </c>
      <c r="S39" s="236" t="e">
        <f>(INDEX(Finish_table!BJ$4:BJ$99,MATCH('14 Year_History_Results'!$G39,Finish_table!BK$4:BK$99,0),1))</f>
        <v>#N/A</v>
      </c>
      <c r="T39" s="236" t="e">
        <f>(INDEX(Finish_table!BS$4:BS$99,MATCH('14 Year_History_Results'!$G39,Finish_table!BT$4:BT$99,0),1))</f>
        <v>#N/A</v>
      </c>
      <c r="U39" s="236" t="e">
        <f>(INDEX(Finish_table!CB$4:CB$99,MATCH('14 Year_History_Results'!$G39,Finish_table!CC$4:CC$99,0),1))</f>
        <v>#N/A</v>
      </c>
      <c r="V39" s="236" t="str">
        <f>(INDEX(Finish_table!CK$4:CK$99,MATCH('14 Year_History_Results'!$G39,Finish_table!CL$4:CL$99,0),1))</f>
        <v>WC</v>
      </c>
      <c r="W39" s="236" t="str">
        <f>(INDEX(Finish_table!CT$4:CT$99,MATCH('14 Year_History_Results'!$G39,Finish_table!CU$4:CU$99,0),1))</f>
        <v>QF</v>
      </c>
      <c r="X39" s="236" t="e">
        <f>(INDEX(Finish_table!DC$4:DC$99,MATCH('14 Year_History_Results'!$G39,Finish_table!DD$4:DD$99,0),1))</f>
        <v>#N/A</v>
      </c>
      <c r="Y39" s="236" t="str">
        <f>(INDEX(Finish_table!DL$4:DL$99,MATCH('14 Year_History_Results'!$G39,Finish_table!DM$4:DM$99,0),1))</f>
        <v>QF</v>
      </c>
      <c r="Z39" s="236" t="e">
        <f>(INDEX(Finish_table!DU$4:DU$99,MATCH('14 Year_History_Results'!$G39,Finish_table!DV$4:DV$99,0),1))</f>
        <v>#N/A</v>
      </c>
      <c r="AA39" s="256" t="str">
        <f>(INDEX(Finish_table!ED$4:ED$140,MATCH('14 Year_History_Results'!$G39,Finish_table!EE$4:EE$140,0),1))</f>
        <v>F</v>
      </c>
      <c r="AB39" s="2"/>
      <c r="AC39" s="98"/>
      <c r="AD39" s="2"/>
      <c r="AE39">
        <f t="shared" si="1"/>
        <v>971</v>
      </c>
      <c r="AF39" s="148"/>
      <c r="AG39" s="2"/>
      <c r="AH39" s="148">
        <f>INDEX('2001'!$C$44:$C$140,'14 Year_History_Results'!BT39)</f>
        <v>0</v>
      </c>
      <c r="AI39" s="2">
        <f>INDEX('2002'!$C$44:$C$140,'14 Year_History_Results'!BU39)</f>
        <v>0</v>
      </c>
      <c r="AJ39" s="2">
        <f>INDEX('2003'!$C$44:$C$140,'14 Year_History_Results'!BV39)</f>
        <v>0</v>
      </c>
      <c r="AK39" s="2">
        <f>INDEX('2004'!$C$44:$C$140,'14 Year_History_Results'!BW39)</f>
        <v>0</v>
      </c>
      <c r="AL39" s="2">
        <f>INDEX('2005'!$C$44:$C$140,'14 Year_History_Results'!BX39)</f>
        <v>0</v>
      </c>
      <c r="AM39" s="2">
        <f>INDEX('2006'!$C$44:$C$140,'14 Year_History_Results'!BY39)</f>
        <v>0</v>
      </c>
      <c r="AN39" s="2">
        <f>INDEX('2007'!$C$44:$C$140,'14 Year_History_Results'!BZ39)</f>
        <v>0</v>
      </c>
      <c r="AO39" s="2">
        <f>INDEX('2008'!$C$44:$C$140,'14 Year_History_Results'!CA39)</f>
        <v>0</v>
      </c>
      <c r="AP39" s="2">
        <f>INDEX('2009'!$C$44:$C$140,'14 Year_History_Results'!CB39)</f>
        <v>40</v>
      </c>
      <c r="AQ39" s="2">
        <f>INDEX('2010'!$C$44:$C$140,'14 Year_History_Results'!CC39)</f>
        <v>0</v>
      </c>
      <c r="AR39" s="2">
        <f>INDEX('2011'!$C$44:$C$140,'14 Year_History_Results'!CD39)</f>
        <v>0</v>
      </c>
      <c r="AS39" s="2">
        <f>INDEX('2012'!$C$44:$C$140,'14 Year_History_Results'!CE39)</f>
        <v>0</v>
      </c>
      <c r="AT39" s="2">
        <f>INDEX('2013'!$C$44:$C$140,'14 Year_History_Results'!CF39)</f>
        <v>0</v>
      </c>
      <c r="AU39" s="149">
        <f>INDEX('2014'!$C$52:$C$180,'14 Year_History_Results'!CG39)</f>
        <v>20</v>
      </c>
      <c r="AV39" s="2">
        <f t="shared" si="11"/>
        <v>11.578684470436789</v>
      </c>
      <c r="AW39" s="2"/>
      <c r="AX39">
        <f t="shared" si="12"/>
        <v>971</v>
      </c>
      <c r="AY39" s="148"/>
      <c r="AZ39" s="2"/>
      <c r="BA39" s="148">
        <f>INDEX('2001'!$B$44:$B$140,'14 Year_History_Results'!BT39)</f>
        <v>0</v>
      </c>
      <c r="BB39" s="2">
        <f>INDEX('2002'!$B$44:$B$140,'14 Year_History_Results'!BU39)</f>
        <v>0</v>
      </c>
      <c r="BC39" s="2">
        <f>INDEX('2003'!$B$44:$B$140,'14 Year_History_Results'!BV39)</f>
        <v>0</v>
      </c>
      <c r="BD39" s="2">
        <f>INDEX('2004'!$B$44:$B$140,'14 Year_History_Results'!BW39)</f>
        <v>7</v>
      </c>
      <c r="BE39" s="2">
        <f>INDEX('2005'!$B$44:$B$140,'14 Year_History_Results'!BX39)</f>
        <v>0</v>
      </c>
      <c r="BF39" s="2">
        <f>INDEX('2006'!$B$44:$B$140,'14 Year_History_Results'!BY39)</f>
        <v>0</v>
      </c>
      <c r="BG39" s="2">
        <f>INDEX('2007'!$B$44:$B$140,'14 Year_History_Results'!BZ39)</f>
        <v>0</v>
      </c>
      <c r="BH39" s="2">
        <f>INDEX('2008'!$B$44:$B$140,'14 Year_History_Results'!CA39)</f>
        <v>0</v>
      </c>
      <c r="BI39" s="2">
        <f>INDEX('2009'!$B$44:$B$140,'14 Year_History_Results'!CB39)</f>
        <v>1</v>
      </c>
      <c r="BJ39" s="2">
        <f>INDEX('2010'!$B$44:$B$140,'14 Year_History_Results'!CC39)</f>
        <v>13</v>
      </c>
      <c r="BK39" s="2">
        <f>INDEX('2011'!$B$44:$B$140,'14 Year_History_Results'!CD39)</f>
        <v>0</v>
      </c>
      <c r="BL39" s="2">
        <f>INDEX('2012'!$B$44:$B$140,'14 Year_History_Results'!CE39)</f>
        <v>9</v>
      </c>
      <c r="BM39" s="2">
        <f>INDEX('2013'!$B$44:$B$140,'14 Year_History_Results'!CF39)</f>
        <v>0</v>
      </c>
      <c r="BN39" s="149">
        <f>INDEX('2014'!$B$52:$B$180,'14 Year_History_Results'!CG39)</f>
        <v>11</v>
      </c>
      <c r="BO39" s="308">
        <f t="shared" si="13"/>
        <v>0</v>
      </c>
      <c r="BQ39">
        <f t="shared" si="14"/>
        <v>971</v>
      </c>
      <c r="BR39" s="148"/>
      <c r="BS39" s="2"/>
      <c r="BT39" s="148">
        <f>IF(ISNA(MATCH($BQ39,'2001'!$A$44:$A$139,0)),97,MATCH($BQ39,'2001'!$A$44:$A$139,0))</f>
        <v>97</v>
      </c>
      <c r="BU39" s="2">
        <f>IF(ISNA(MATCH($BQ39,'2002'!$A$44:$A$139,0)),97,MATCH($BQ39,'2002'!$A$44:$A$139,0))</f>
        <v>97</v>
      </c>
      <c r="BV39" s="2">
        <f>IF(ISNA(MATCH($BQ39,'2003'!$A$44:$A$139,0)),97,MATCH($BQ39,'2003'!$A$44:$A$139,0))</f>
        <v>97</v>
      </c>
      <c r="BW39" s="2">
        <f>IF(ISNA(MATCH($BQ39,'2004'!$A$44:$A$139,0)),97,MATCH($BQ39,'2004'!$A$44:$A$139,0))</f>
        <v>82</v>
      </c>
      <c r="BX39" s="2">
        <f>IF(ISNA(MATCH($BQ39,'2005'!$A$44:$A$139,0)),97,MATCH($BQ39,'2005'!$A$44:$A$139,0))</f>
        <v>97</v>
      </c>
      <c r="BY39" s="2">
        <f>IF(ISNA(MATCH($BQ39,'2006'!$A$44:$A$139,0)),97,MATCH($BQ39,'2006'!$A$44:$A$139,0))</f>
        <v>97</v>
      </c>
      <c r="BZ39" s="2">
        <f>IF(ISNA(MATCH($BQ39,'2007'!$A$44:$A$139,0)),97,MATCH($BQ39,'2007'!$A$44:$A$139,0))</f>
        <v>97</v>
      </c>
      <c r="CA39" s="2">
        <f>IF(ISNA(MATCH($BQ39,'2008'!$A$44:$A$139,0)),97,MATCH($BQ39,'2008'!$A$44:$A$139,0))</f>
        <v>97</v>
      </c>
      <c r="CB39" s="2">
        <f>IF(ISNA(MATCH($BQ39,'2009'!$A$44:$A$139,0)),97,MATCH($BQ39,'2009'!$A$44:$A$139,0))</f>
        <v>57</v>
      </c>
      <c r="CC39" s="2">
        <f>IF(ISNA(MATCH($BQ39,'2010'!$A$44:$A$139,0)),97,MATCH($BQ39,'2010'!$A$44:$A$139,0))</f>
        <v>51</v>
      </c>
      <c r="CD39" s="2">
        <f>IF(ISNA(MATCH($BQ39,'2011'!$A$44:$A$139,0)),97,MATCH($BQ39,'2011'!$A$44:$A$139,0))</f>
        <v>97</v>
      </c>
      <c r="CE39" s="2">
        <f>IF(ISNA(MATCH($BQ39,'2012'!$A$44:$A$139,0)),97,MATCH($BQ39,'2012'!$A$44:$A$139,0))</f>
        <v>45</v>
      </c>
      <c r="CF39" s="2">
        <f>IF(ISNA(MATCH($BQ39,'2013'!$A$44:$A$139,0)),97,MATCH($BQ39,'2013'!$A$44:$A$139,0))</f>
        <v>97</v>
      </c>
      <c r="CG39" s="149">
        <f>IF(ISNA(MATCH($BQ39,'2014'!$A$52:$A$179,0)),129,MATCH($BQ39,'2014'!$A$52:$A$179,0))</f>
        <v>54</v>
      </c>
      <c r="CI39">
        <f t="shared" si="15"/>
        <v>971</v>
      </c>
      <c r="CJ39" s="281"/>
      <c r="CK39" s="282"/>
      <c r="CL39" s="281">
        <f t="shared" si="16"/>
        <v>0</v>
      </c>
      <c r="CM39" s="282">
        <f t="shared" si="2"/>
        <v>0</v>
      </c>
      <c r="CN39" s="282">
        <f t="shared" si="3"/>
        <v>0</v>
      </c>
      <c r="CO39" s="282">
        <f t="shared" si="4"/>
        <v>7</v>
      </c>
      <c r="CP39" s="282">
        <f t="shared" si="5"/>
        <v>4.6661999999999999</v>
      </c>
      <c r="CQ39" s="282">
        <f t="shared" si="6"/>
        <v>3.1104889199999999</v>
      </c>
      <c r="CR39" s="282">
        <f t="shared" si="7"/>
        <v>2.0734519140719998</v>
      </c>
      <c r="CS39" s="282">
        <f t="shared" si="8"/>
        <v>1.3821630459203951</v>
      </c>
      <c r="CT39" s="282">
        <f t="shared" si="9"/>
        <v>41.921349886410532</v>
      </c>
      <c r="CU39" s="282">
        <f t="shared" si="17"/>
        <v>40.944771834281255</v>
      </c>
      <c r="CV39" s="282">
        <f t="shared" si="18"/>
        <v>27.293784904731883</v>
      </c>
      <c r="CW39" s="282">
        <f t="shared" si="19"/>
        <v>27.194037017494271</v>
      </c>
      <c r="CX39" s="282">
        <f t="shared" si="20"/>
        <v>18.127545075861679</v>
      </c>
      <c r="CY39" s="283">
        <f t="shared" si="21"/>
        <v>43.083821547569393</v>
      </c>
      <c r="DA39" s="282">
        <f t="shared" si="22"/>
        <v>971</v>
      </c>
      <c r="DB39" s="156"/>
      <c r="DC39" s="156"/>
      <c r="DD39" s="270">
        <f t="shared" si="23"/>
        <v>0</v>
      </c>
      <c r="DE39" s="156">
        <f t="shared" si="24"/>
        <v>0</v>
      </c>
      <c r="DF39" s="156">
        <f t="shared" si="25"/>
        <v>0</v>
      </c>
      <c r="DG39" s="156">
        <f t="shared" si="26"/>
        <v>7</v>
      </c>
      <c r="DH39" s="156">
        <f t="shared" si="27"/>
        <v>7</v>
      </c>
      <c r="DI39" s="156">
        <f t="shared" si="28"/>
        <v>7</v>
      </c>
      <c r="DJ39" s="156">
        <f t="shared" si="29"/>
        <v>7</v>
      </c>
      <c r="DK39" s="156">
        <f t="shared" si="30"/>
        <v>7</v>
      </c>
      <c r="DL39" s="156">
        <f t="shared" si="31"/>
        <v>48</v>
      </c>
      <c r="DM39" s="156">
        <f t="shared" si="32"/>
        <v>61</v>
      </c>
      <c r="DN39" s="156">
        <f t="shared" si="33"/>
        <v>61</v>
      </c>
      <c r="DO39" s="156">
        <f t="shared" si="34"/>
        <v>70</v>
      </c>
      <c r="DP39" s="156">
        <f t="shared" si="35"/>
        <v>70</v>
      </c>
      <c r="DQ39" s="267">
        <f t="shared" si="36"/>
        <v>101</v>
      </c>
      <c r="DR39" s="156">
        <f t="shared" si="37"/>
        <v>71</v>
      </c>
    </row>
    <row r="40" spans="2:125" ht="13.5" thickBot="1" x14ac:dyDescent="0.25">
      <c r="B40" s="144">
        <v>27</v>
      </c>
      <c r="C40" s="50">
        <f t="shared" si="0"/>
        <v>5</v>
      </c>
      <c r="D40" s="50">
        <f t="shared" si="10"/>
        <v>0</v>
      </c>
      <c r="E40" s="97"/>
      <c r="F40" s="2">
        <f t="shared" si="38"/>
        <v>35</v>
      </c>
      <c r="G40" s="164">
        <v>180</v>
      </c>
      <c r="H40" s="164">
        <f>14- COUNTIF(L40:AA40,"#N/A")</f>
        <v>7</v>
      </c>
      <c r="I40" s="133">
        <f>SUM(AF40:AU40)+SUM(BA40:BM40)</f>
        <v>164</v>
      </c>
      <c r="J40" s="405">
        <f>CY40</f>
        <v>42.352880026412123</v>
      </c>
      <c r="K40" s="466" t="str">
        <f>IF(ISNUMBER(MATCH(G40,'[4]OPR data'!$A$3:$A$2541,0)),"Y","N")</f>
        <v>Y</v>
      </c>
      <c r="L40" s="148"/>
      <c r="M40" s="236"/>
      <c r="N40" s="236" t="e">
        <f>(INDEX(Finish_table!R$4:R$83,MATCH('14 Year_History_Results'!$G40,Finish_table!S$4:S$83,0),1))</f>
        <v>#N/A</v>
      </c>
      <c r="O40" s="236" t="str">
        <f>(INDEX(Finish_table!Z$4:Z$99,MATCH('14 Year_History_Results'!$G40,Finish_table!AA$4:AA$99,0),1))</f>
        <v>WF</v>
      </c>
      <c r="P40" s="236" t="str">
        <f>(INDEX(Finish_table!AI$4:AI$99,MATCH('14 Year_History_Results'!$G40,Finish_table!AJ$4:AJ$99,0),1))</f>
        <v>F</v>
      </c>
      <c r="Q40" s="236" t="str">
        <f>(INDEX(Finish_table!AR$4:AR$99,MATCH('14 Year_History_Results'!$G40,Finish_table!AS$4:AS$99,0),1))</f>
        <v>QF</v>
      </c>
      <c r="R40" s="236" t="str">
        <f>(INDEX(Finish_table!BA$4:BA$99,MATCH('14 Year_History_Results'!$G40,Finish_table!BB$4:BB$99,0),1))</f>
        <v>QF</v>
      </c>
      <c r="S40" s="236" t="str">
        <f>(INDEX(Finish_table!BJ$4:BJ$99,MATCH('14 Year_History_Results'!$G40,Finish_table!BK$4:BK$99,0),1))</f>
        <v>QF</v>
      </c>
      <c r="T40" s="236" t="e">
        <f>(INDEX(Finish_table!BS$4:BS$99,MATCH('14 Year_History_Results'!$G40,Finish_table!BT$4:BT$99,0),1))</f>
        <v>#N/A</v>
      </c>
      <c r="U40" s="236" t="e">
        <f>(INDEX(Finish_table!CB$4:CB$99,MATCH('14 Year_History_Results'!$G40,Finish_table!CC$4:CC$99,0),1))</f>
        <v>#N/A</v>
      </c>
      <c r="V40" s="236" t="e">
        <f>(INDEX(Finish_table!CK$4:CK$99,MATCH('14 Year_History_Results'!$G40,Finish_table!CL$4:CL$99,0),1))</f>
        <v>#N/A</v>
      </c>
      <c r="W40" s="236" t="e">
        <f>(INDEX(Finish_table!CT$4:CT$99,MATCH('14 Year_History_Results'!$G40,Finish_table!CU$4:CU$99,0),1))</f>
        <v>#N/A</v>
      </c>
      <c r="X40" s="236" t="e">
        <f>(INDEX(Finish_table!DC$4:DC$99,MATCH('14 Year_History_Results'!$G40,Finish_table!DD$4:DD$99,0),1))</f>
        <v>#N/A</v>
      </c>
      <c r="Y40" s="236" t="str">
        <f>(INDEX(Finish_table!DL$4:DL$99,MATCH('14 Year_History_Results'!$G40,Finish_table!DM$4:DM$99,0),1))</f>
        <v>WC</v>
      </c>
      <c r="Z40" s="236" t="e">
        <f>(INDEX(Finish_table!DU$4:DU$99,MATCH('14 Year_History_Results'!$G40,Finish_table!DV$4:DV$99,0),1))</f>
        <v>#N/A</v>
      </c>
      <c r="AA40" s="256" t="str">
        <f>(INDEX(Finish_table!ED$4:ED$140,MATCH('14 Year_History_Results'!$G40,Finish_table!EE$4:EE$140,0),1))</f>
        <v>QF</v>
      </c>
      <c r="AB40" s="2"/>
      <c r="AC40" s="98"/>
      <c r="AD40" s="2"/>
      <c r="AE40">
        <f t="shared" si="1"/>
        <v>180</v>
      </c>
      <c r="AF40" s="148"/>
      <c r="AG40" s="2"/>
      <c r="AH40" s="148">
        <f>INDEX('2001'!$C$44:$C$140,'14 Year_History_Results'!BT40)</f>
        <v>0</v>
      </c>
      <c r="AI40" s="2">
        <f>INDEX('2002'!$C$44:$C$140,'14 Year_History_Results'!BU40)</f>
        <v>40</v>
      </c>
      <c r="AJ40" s="2">
        <f>INDEX('2003'!$C$44:$C$140,'14 Year_History_Results'!BV40)</f>
        <v>20</v>
      </c>
      <c r="AK40" s="2">
        <f>INDEX('2004'!$C$44:$C$140,'14 Year_History_Results'!BW40)</f>
        <v>0</v>
      </c>
      <c r="AL40" s="2">
        <f>INDEX('2005'!$C$44:$C$140,'14 Year_History_Results'!BX40)</f>
        <v>0</v>
      </c>
      <c r="AM40" s="2">
        <f>INDEX('2006'!$C$44:$C$140,'14 Year_History_Results'!BY40)</f>
        <v>0</v>
      </c>
      <c r="AN40" s="2">
        <f>INDEX('2007'!$C$44:$C$140,'14 Year_History_Results'!BZ40)</f>
        <v>0</v>
      </c>
      <c r="AO40" s="2">
        <f>INDEX('2008'!$C$44:$C$140,'14 Year_History_Results'!CA40)</f>
        <v>0</v>
      </c>
      <c r="AP40" s="2">
        <f>INDEX('2009'!$C$44:$C$140,'14 Year_History_Results'!CB40)</f>
        <v>0</v>
      </c>
      <c r="AQ40" s="2">
        <f>INDEX('2010'!$C$44:$C$140,'14 Year_History_Results'!CC40)</f>
        <v>0</v>
      </c>
      <c r="AR40" s="2">
        <f>INDEX('2011'!$C$44:$C$140,'14 Year_History_Results'!CD40)</f>
        <v>0</v>
      </c>
      <c r="AS40" s="2">
        <f>INDEX('2012'!$C$44:$C$140,'14 Year_History_Results'!CE40)</f>
        <v>50</v>
      </c>
      <c r="AT40" s="2">
        <f>INDEX('2013'!$C$44:$C$140,'14 Year_History_Results'!CF40)</f>
        <v>0</v>
      </c>
      <c r="AU40" s="149">
        <f>INDEX('2014'!$C$52:$C$180,'14 Year_History_Results'!CG40)</f>
        <v>0</v>
      </c>
      <c r="AV40" s="2">
        <f t="shared" si="11"/>
        <v>16.72334684416758</v>
      </c>
      <c r="AW40" s="2"/>
      <c r="AX40">
        <f t="shared" si="12"/>
        <v>180</v>
      </c>
      <c r="AY40" s="148"/>
      <c r="AZ40" s="2"/>
      <c r="BA40" s="148">
        <f>INDEX('2001'!$B$44:$B$140,'14 Year_History_Results'!BT40)</f>
        <v>0</v>
      </c>
      <c r="BB40" s="2">
        <f>INDEX('2002'!$B$44:$B$140,'14 Year_History_Results'!BU40)</f>
        <v>8</v>
      </c>
      <c r="BC40" s="2">
        <f>INDEX('2003'!$B$44:$B$140,'14 Year_History_Results'!BV40)</f>
        <v>6</v>
      </c>
      <c r="BD40" s="2">
        <f>INDEX('2004'!$B$44:$B$140,'14 Year_History_Results'!BW40)</f>
        <v>15</v>
      </c>
      <c r="BE40" s="2">
        <f>INDEX('2005'!$B$44:$B$140,'14 Year_History_Results'!BX40)</f>
        <v>3</v>
      </c>
      <c r="BF40" s="2">
        <f>INDEX('2006'!$B$44:$B$140,'14 Year_History_Results'!BY40)</f>
        <v>9</v>
      </c>
      <c r="BG40" s="2">
        <f>INDEX('2007'!$B$44:$B$140,'14 Year_History_Results'!BZ40)</f>
        <v>0</v>
      </c>
      <c r="BH40" s="2">
        <f>INDEX('2008'!$B$44:$B$140,'14 Year_History_Results'!CA40)</f>
        <v>0</v>
      </c>
      <c r="BI40" s="2">
        <f>INDEX('2009'!$B$44:$B$140,'14 Year_History_Results'!CB40)</f>
        <v>0</v>
      </c>
      <c r="BJ40" s="2">
        <f>INDEX('2010'!$B$44:$B$140,'14 Year_History_Results'!CC40)</f>
        <v>0</v>
      </c>
      <c r="BK40" s="2">
        <f>INDEX('2011'!$B$44:$B$140,'14 Year_History_Results'!CD40)</f>
        <v>0</v>
      </c>
      <c r="BL40" s="2">
        <f>INDEX('2012'!$B$44:$B$140,'14 Year_History_Results'!CE40)</f>
        <v>13</v>
      </c>
      <c r="BM40" s="2">
        <f>INDEX('2013'!$B$44:$B$140,'14 Year_History_Results'!CF40)</f>
        <v>0</v>
      </c>
      <c r="BN40" s="149">
        <f>INDEX('2014'!$B$52:$B$180,'14 Year_History_Results'!CG40)</f>
        <v>13</v>
      </c>
      <c r="BO40" s="308">
        <f t="shared" si="13"/>
        <v>0</v>
      </c>
      <c r="BQ40">
        <f t="shared" si="14"/>
        <v>180</v>
      </c>
      <c r="BR40" s="148"/>
      <c r="BS40" s="2"/>
      <c r="BT40" s="148">
        <f>IF(ISNA(MATCH($BQ40,'2001'!$A$44:$A$139,0)),97,MATCH($BQ40,'2001'!$A$44:$A$139,0))</f>
        <v>97</v>
      </c>
      <c r="BU40" s="2">
        <f>IF(ISNA(MATCH($BQ40,'2002'!$A$44:$A$139,0)),97,MATCH($BQ40,'2002'!$A$44:$A$139,0))</f>
        <v>42</v>
      </c>
      <c r="BV40" s="2">
        <f>IF(ISNA(MATCH($BQ40,'2003'!$A$44:$A$139,0)),97,MATCH($BQ40,'2003'!$A$44:$A$139,0))</f>
        <v>32</v>
      </c>
      <c r="BW40" s="2">
        <f>IF(ISNA(MATCH($BQ40,'2004'!$A$44:$A$139,0)),97,MATCH($BQ40,'2004'!$A$44:$A$139,0))</f>
        <v>30</v>
      </c>
      <c r="BX40" s="2">
        <f>IF(ISNA(MATCH($BQ40,'2005'!$A$44:$A$139,0)),97,MATCH($BQ40,'2005'!$A$44:$A$139,0))</f>
        <v>31</v>
      </c>
      <c r="BY40" s="2">
        <f>IF(ISNA(MATCH($BQ40,'2006'!$A$44:$A$139,0)),97,MATCH($BQ40,'2006'!$A$44:$A$139,0))</f>
        <v>37</v>
      </c>
      <c r="BZ40" s="2">
        <f>IF(ISNA(MATCH($BQ40,'2007'!$A$44:$A$139,0)),97,MATCH($BQ40,'2007'!$A$44:$A$139,0))</f>
        <v>97</v>
      </c>
      <c r="CA40" s="2">
        <f>IF(ISNA(MATCH($BQ40,'2008'!$A$44:$A$139,0)),97,MATCH($BQ40,'2008'!$A$44:$A$139,0))</f>
        <v>97</v>
      </c>
      <c r="CB40" s="2">
        <f>IF(ISNA(MATCH($BQ40,'2009'!$A$44:$A$139,0)),97,MATCH($BQ40,'2009'!$A$44:$A$139,0))</f>
        <v>97</v>
      </c>
      <c r="CC40" s="2">
        <f>IF(ISNA(MATCH($BQ40,'2010'!$A$44:$A$139,0)),97,MATCH($BQ40,'2010'!$A$44:$A$139,0))</f>
        <v>97</v>
      </c>
      <c r="CD40" s="2">
        <f>IF(ISNA(MATCH($BQ40,'2011'!$A$44:$A$139,0)),97,MATCH($BQ40,'2011'!$A$44:$A$139,0))</f>
        <v>97</v>
      </c>
      <c r="CE40" s="2">
        <f>IF(ISNA(MATCH($BQ40,'2012'!$A$44:$A$139,0)),97,MATCH($BQ40,'2012'!$A$44:$A$139,0))</f>
        <v>16</v>
      </c>
      <c r="CF40" s="2">
        <f>IF(ISNA(MATCH($BQ40,'2013'!$A$44:$A$139,0)),97,MATCH($BQ40,'2013'!$A$44:$A$139,0))</f>
        <v>97</v>
      </c>
      <c r="CG40" s="149">
        <f>IF(ISNA(MATCH($BQ40,'2014'!$A$52:$A$179,0)),129,MATCH($BQ40,'2014'!$A$52:$A$179,0))</f>
        <v>19</v>
      </c>
      <c r="CI40">
        <f t="shared" si="15"/>
        <v>180</v>
      </c>
      <c r="CJ40" s="281"/>
      <c r="CK40" s="282"/>
      <c r="CL40" s="281">
        <f t="shared" si="16"/>
        <v>0</v>
      </c>
      <c r="CM40" s="282">
        <f t="shared" si="2"/>
        <v>48</v>
      </c>
      <c r="CN40" s="282">
        <f t="shared" si="3"/>
        <v>57.9968</v>
      </c>
      <c r="CO40" s="282">
        <f t="shared" si="4"/>
        <v>53.660666880000001</v>
      </c>
      <c r="CP40" s="282">
        <f t="shared" si="5"/>
        <v>38.770200542208002</v>
      </c>
      <c r="CQ40" s="282">
        <f t="shared" si="6"/>
        <v>34.844215681435855</v>
      </c>
      <c r="CR40" s="282">
        <f t="shared" si="7"/>
        <v>23.22715417324514</v>
      </c>
      <c r="CS40" s="282">
        <f t="shared" si="8"/>
        <v>15.48322097188521</v>
      </c>
      <c r="CT40" s="282">
        <f t="shared" si="9"/>
        <v>10.32111509985868</v>
      </c>
      <c r="CU40" s="282">
        <f t="shared" si="17"/>
        <v>6.8800553255657961</v>
      </c>
      <c r="CV40" s="282">
        <f t="shared" si="18"/>
        <v>4.5862448800221598</v>
      </c>
      <c r="CW40" s="282">
        <f t="shared" si="19"/>
        <v>66.057190837022773</v>
      </c>
      <c r="CX40" s="282">
        <f t="shared" si="20"/>
        <v>44.033723411959379</v>
      </c>
      <c r="CY40" s="283">
        <f t="shared" si="21"/>
        <v>42.352880026412123</v>
      </c>
      <c r="DA40" s="282">
        <f t="shared" si="22"/>
        <v>180</v>
      </c>
      <c r="DB40" s="156"/>
      <c r="DC40" s="156"/>
      <c r="DD40" s="270">
        <f t="shared" si="23"/>
        <v>0</v>
      </c>
      <c r="DE40" s="156">
        <f t="shared" si="24"/>
        <v>48</v>
      </c>
      <c r="DF40" s="156">
        <f t="shared" si="25"/>
        <v>74</v>
      </c>
      <c r="DG40" s="156">
        <f t="shared" si="26"/>
        <v>89</v>
      </c>
      <c r="DH40" s="156">
        <f t="shared" si="27"/>
        <v>92</v>
      </c>
      <c r="DI40" s="156">
        <f t="shared" si="28"/>
        <v>101</v>
      </c>
      <c r="DJ40" s="156">
        <f t="shared" si="29"/>
        <v>101</v>
      </c>
      <c r="DK40" s="156">
        <f t="shared" si="30"/>
        <v>101</v>
      </c>
      <c r="DL40" s="156">
        <f t="shared" si="31"/>
        <v>101</v>
      </c>
      <c r="DM40" s="156">
        <f t="shared" si="32"/>
        <v>101</v>
      </c>
      <c r="DN40" s="156">
        <f t="shared" si="33"/>
        <v>101</v>
      </c>
      <c r="DO40" s="156">
        <f t="shared" si="34"/>
        <v>164</v>
      </c>
      <c r="DP40" s="156">
        <f t="shared" si="35"/>
        <v>164</v>
      </c>
      <c r="DQ40" s="267">
        <f t="shared" si="36"/>
        <v>177</v>
      </c>
      <c r="DR40" s="156">
        <f t="shared" si="37"/>
        <v>27</v>
      </c>
    </row>
    <row r="41" spans="2:125" ht="13.5" thickBot="1" x14ac:dyDescent="0.25">
      <c r="B41" s="144">
        <v>27</v>
      </c>
      <c r="C41" s="50">
        <f t="shared" si="0"/>
        <v>6</v>
      </c>
      <c r="D41" s="50">
        <f t="shared" si="10"/>
        <v>0</v>
      </c>
      <c r="E41" s="97"/>
      <c r="F41" s="2">
        <f t="shared" si="38"/>
        <v>36</v>
      </c>
      <c r="G41" s="164">
        <v>359</v>
      </c>
      <c r="H41" s="164">
        <f>14- COUNTIF(L41:AA41,"#N/A")</f>
        <v>6</v>
      </c>
      <c r="I41" s="133">
        <f>SUM(AF41:AU41)+SUM(BA41:BM41)</f>
        <v>66</v>
      </c>
      <c r="J41" s="405">
        <f>CY41</f>
        <v>41.187541479850772</v>
      </c>
      <c r="K41" s="466" t="str">
        <f>IF(ISNUMBER(MATCH(G41,'[4]OPR data'!$A$3:$A$2541,0)),"Y","N")</f>
        <v>Y</v>
      </c>
      <c r="L41" s="148"/>
      <c r="M41" s="236"/>
      <c r="N41" s="236" t="e">
        <f>(INDEX(Finish_table!R$4:R$83,MATCH('14 Year_History_Results'!$G41,Finish_table!S$4:S$83,0),1))</f>
        <v>#N/A</v>
      </c>
      <c r="O41" s="236" t="e">
        <f>(INDEX(Finish_table!Z$4:Z$99,MATCH('14 Year_History_Results'!$G41,Finish_table!AA$4:AA$99,0),1))</f>
        <v>#N/A</v>
      </c>
      <c r="P41" s="236" t="str">
        <f>(INDEX(Finish_table!AI$4:AI$99,MATCH('14 Year_History_Results'!$G41,Finish_table!AJ$4:AJ$99,0),1))</f>
        <v>QF</v>
      </c>
      <c r="Q41" s="236" t="e">
        <f>(INDEX(Finish_table!AR$4:AR$99,MATCH('14 Year_History_Results'!$G41,Finish_table!AS$4:AS$99,0),1))</f>
        <v>#N/A</v>
      </c>
      <c r="R41" s="236" t="e">
        <f>(INDEX(Finish_table!BA$4:BA$99,MATCH('14 Year_History_Results'!$G41,Finish_table!BB$4:BB$99,0),1))</f>
        <v>#N/A</v>
      </c>
      <c r="S41" s="236" t="e">
        <f>(INDEX(Finish_table!BJ$4:BJ$99,MATCH('14 Year_History_Results'!$G41,Finish_table!BK$4:BK$99,0),1))</f>
        <v>#N/A</v>
      </c>
      <c r="T41" s="236" t="e">
        <f>(INDEX(Finish_table!BS$4:BS$99,MATCH('14 Year_History_Results'!$G41,Finish_table!BT$4:BT$99,0),1))</f>
        <v>#N/A</v>
      </c>
      <c r="U41" s="236" t="str">
        <f>(INDEX(Finish_table!CB$4:CB$99,MATCH('14 Year_History_Results'!$G41,Finish_table!CC$4:CC$99,0),1))</f>
        <v>QF</v>
      </c>
      <c r="V41" s="236" t="e">
        <f>(INDEX(Finish_table!CK$4:CK$99,MATCH('14 Year_History_Results'!$G41,Finish_table!CL$4:CL$99,0),1))</f>
        <v>#N/A</v>
      </c>
      <c r="W41" s="236" t="str">
        <f>(INDEX(Finish_table!CT$4:CT$99,MATCH('14 Year_History_Results'!$G41,Finish_table!CU$4:CU$99,0),1))</f>
        <v>QF</v>
      </c>
      <c r="X41" s="236" t="e">
        <f>(INDEX(Finish_table!DC$4:DC$99,MATCH('14 Year_History_Results'!$G41,Finish_table!DD$4:DD$99,0),1))</f>
        <v>#N/A</v>
      </c>
      <c r="Y41" s="236" t="str">
        <f>(INDEX(Finish_table!DL$4:DL$99,MATCH('14 Year_History_Results'!$G41,Finish_table!DM$4:DM$99,0),1))</f>
        <v>SF</v>
      </c>
      <c r="Z41" s="236" t="str">
        <f>(INDEX(Finish_table!DU$4:DU$99,MATCH('14 Year_History_Results'!$G41,Finish_table!DV$4:DV$99,0),1))</f>
        <v>QF</v>
      </c>
      <c r="AA41" s="256" t="str">
        <f>(INDEX(Finish_table!ED$4:ED$140,MATCH('14 Year_History_Results'!$G41,Finish_table!EE$4:EE$140,0),1))</f>
        <v>SF</v>
      </c>
      <c r="AB41" s="2"/>
      <c r="AC41" s="2"/>
      <c r="AD41" s="2"/>
      <c r="AE41">
        <f t="shared" si="1"/>
        <v>359</v>
      </c>
      <c r="AF41" s="148"/>
      <c r="AG41" s="2"/>
      <c r="AH41" s="148">
        <f>INDEX('2001'!$C$44:$C$140,'14 Year_History_Results'!BT41)</f>
        <v>0</v>
      </c>
      <c r="AI41" s="2">
        <f>INDEX('2002'!$C$44:$C$140,'14 Year_History_Results'!BU41)</f>
        <v>0</v>
      </c>
      <c r="AJ41" s="2">
        <f>INDEX('2003'!$C$44:$C$140,'14 Year_History_Results'!BV41)</f>
        <v>0</v>
      </c>
      <c r="AK41" s="2">
        <f>INDEX('2004'!$C$44:$C$140,'14 Year_History_Results'!BW41)</f>
        <v>0</v>
      </c>
      <c r="AL41" s="2">
        <f>INDEX('2005'!$C$44:$C$140,'14 Year_History_Results'!BX41)</f>
        <v>0</v>
      </c>
      <c r="AM41" s="2">
        <f>INDEX('2006'!$C$44:$C$140,'14 Year_History_Results'!BY41)</f>
        <v>0</v>
      </c>
      <c r="AN41" s="2">
        <f>INDEX('2007'!$C$44:$C$140,'14 Year_History_Results'!BZ41)</f>
        <v>0</v>
      </c>
      <c r="AO41" s="2">
        <f>INDEX('2008'!$C$44:$C$140,'14 Year_History_Results'!CA41)</f>
        <v>0</v>
      </c>
      <c r="AP41" s="2">
        <f>INDEX('2009'!$C$44:$C$140,'14 Year_History_Results'!CB41)</f>
        <v>0</v>
      </c>
      <c r="AQ41" s="2">
        <f>INDEX('2010'!$C$44:$C$140,'14 Year_History_Results'!CC41)</f>
        <v>0</v>
      </c>
      <c r="AR41" s="2">
        <f>INDEX('2011'!$C$44:$C$140,'14 Year_History_Results'!CD41)</f>
        <v>0</v>
      </c>
      <c r="AS41" s="2">
        <f>INDEX('2012'!$C$44:$C$140,'14 Year_History_Results'!CE41)</f>
        <v>10</v>
      </c>
      <c r="AT41" s="2">
        <f>INDEX('2013'!$C$44:$C$140,'14 Year_History_Results'!CF41)</f>
        <v>0</v>
      </c>
      <c r="AU41" s="149">
        <f>INDEX('2014'!$C$52:$C$180,'14 Year_History_Results'!CG41)</f>
        <v>10</v>
      </c>
      <c r="AV41" s="2">
        <f t="shared" si="11"/>
        <v>3.6313651960128146</v>
      </c>
      <c r="AW41" s="2"/>
      <c r="AX41">
        <f t="shared" si="12"/>
        <v>359</v>
      </c>
      <c r="AY41" s="148"/>
      <c r="AZ41" s="2"/>
      <c r="BA41" s="148">
        <f>INDEX('2001'!$B$44:$B$140,'14 Year_History_Results'!BT41)</f>
        <v>0</v>
      </c>
      <c r="BB41" s="2">
        <f>INDEX('2002'!$B$44:$B$140,'14 Year_History_Results'!BU41)</f>
        <v>0</v>
      </c>
      <c r="BC41" s="2">
        <f>INDEX('2003'!$B$44:$B$140,'14 Year_History_Results'!BV41)</f>
        <v>6</v>
      </c>
      <c r="BD41" s="2">
        <f>INDEX('2004'!$B$44:$B$140,'14 Year_History_Results'!BW41)</f>
        <v>0</v>
      </c>
      <c r="BE41" s="2">
        <f>INDEX('2005'!$B$44:$B$140,'14 Year_History_Results'!BX41)</f>
        <v>0</v>
      </c>
      <c r="BF41" s="2">
        <f>INDEX('2006'!$B$44:$B$140,'14 Year_History_Results'!BY41)</f>
        <v>0</v>
      </c>
      <c r="BG41" s="2">
        <f>INDEX('2007'!$B$44:$B$140,'14 Year_History_Results'!BZ41)</f>
        <v>0</v>
      </c>
      <c r="BH41" s="2">
        <f>INDEX('2008'!$B$44:$B$140,'14 Year_History_Results'!CA41)</f>
        <v>8</v>
      </c>
      <c r="BI41" s="2">
        <f>INDEX('2009'!$B$44:$B$140,'14 Year_History_Results'!CB41)</f>
        <v>0</v>
      </c>
      <c r="BJ41" s="2">
        <f>INDEX('2010'!$B$44:$B$140,'14 Year_History_Results'!CC41)</f>
        <v>10</v>
      </c>
      <c r="BK41" s="2">
        <f>INDEX('2011'!$B$44:$B$140,'14 Year_History_Results'!CD41)</f>
        <v>0</v>
      </c>
      <c r="BL41" s="2">
        <f>INDEX('2012'!$B$44:$B$140,'14 Year_History_Results'!CE41)</f>
        <v>12</v>
      </c>
      <c r="BM41" s="2">
        <f>INDEX('2013'!$B$44:$B$140,'14 Year_History_Results'!CF41)</f>
        <v>10</v>
      </c>
      <c r="BN41" s="149">
        <f>INDEX('2014'!$B$52:$B$180,'14 Year_History_Results'!CG41)</f>
        <v>12</v>
      </c>
      <c r="BO41" s="308">
        <f t="shared" si="13"/>
        <v>10</v>
      </c>
      <c r="BQ41">
        <f t="shared" si="14"/>
        <v>359</v>
      </c>
      <c r="BR41" s="148"/>
      <c r="BS41" s="2"/>
      <c r="BT41" s="148">
        <f>IF(ISNA(MATCH($BQ41,'2001'!$A$44:$A$139,0)),97,MATCH($BQ41,'2001'!$A$44:$A$139,0))</f>
        <v>97</v>
      </c>
      <c r="BU41" s="2">
        <f>IF(ISNA(MATCH($BQ41,'2002'!$A$44:$A$139,0)),97,MATCH($BQ41,'2002'!$A$44:$A$139,0))</f>
        <v>97</v>
      </c>
      <c r="BV41" s="2">
        <f>IF(ISNA(MATCH($BQ41,'2003'!$A$44:$A$139,0)),97,MATCH($BQ41,'2003'!$A$44:$A$139,0))</f>
        <v>65</v>
      </c>
      <c r="BW41" s="2">
        <f>IF(ISNA(MATCH($BQ41,'2004'!$A$44:$A$139,0)),97,MATCH($BQ41,'2004'!$A$44:$A$139,0))</f>
        <v>97</v>
      </c>
      <c r="BX41" s="2">
        <f>IF(ISNA(MATCH($BQ41,'2005'!$A$44:$A$139,0)),97,MATCH($BQ41,'2005'!$A$44:$A$139,0))</f>
        <v>97</v>
      </c>
      <c r="BY41" s="2">
        <f>IF(ISNA(MATCH($BQ41,'2006'!$A$44:$A$139,0)),97,MATCH($BQ41,'2006'!$A$44:$A$139,0))</f>
        <v>97</v>
      </c>
      <c r="BZ41" s="2">
        <f>IF(ISNA(MATCH($BQ41,'2007'!$A$44:$A$139,0)),97,MATCH($BQ41,'2007'!$A$44:$A$139,0))</f>
        <v>97</v>
      </c>
      <c r="CA41" s="2">
        <f>IF(ISNA(MATCH($BQ41,'2008'!$A$44:$A$139,0)),97,MATCH($BQ41,'2008'!$A$44:$A$139,0))</f>
        <v>47</v>
      </c>
      <c r="CB41" s="2">
        <f>IF(ISNA(MATCH($BQ41,'2009'!$A$44:$A$139,0)),97,MATCH($BQ41,'2009'!$A$44:$A$139,0))</f>
        <v>97</v>
      </c>
      <c r="CC41" s="2">
        <f>IF(ISNA(MATCH($BQ41,'2010'!$A$44:$A$139,0)),97,MATCH($BQ41,'2010'!$A$44:$A$139,0))</f>
        <v>36</v>
      </c>
      <c r="CD41" s="2">
        <f>IF(ISNA(MATCH($BQ41,'2011'!$A$44:$A$139,0)),97,MATCH($BQ41,'2011'!$A$44:$A$139,0))</f>
        <v>97</v>
      </c>
      <c r="CE41" s="2">
        <f>IF(ISNA(MATCH($BQ41,'2012'!$A$44:$A$139,0)),97,MATCH($BQ41,'2012'!$A$44:$A$139,0))</f>
        <v>30</v>
      </c>
      <c r="CF41" s="2">
        <f>IF(ISNA(MATCH($BQ41,'2013'!$A$44:$A$139,0)),97,MATCH($BQ41,'2013'!$A$44:$A$139,0))</f>
        <v>27</v>
      </c>
      <c r="CG41" s="149">
        <f>IF(ISNA(MATCH($BQ41,'2014'!$A$52:$A$179,0)),129,MATCH($BQ41,'2014'!$A$52:$A$179,0))</f>
        <v>33</v>
      </c>
      <c r="CI41">
        <f t="shared" si="15"/>
        <v>359</v>
      </c>
      <c r="CJ41" s="281"/>
      <c r="CK41" s="282"/>
      <c r="CL41" s="281">
        <f t="shared" si="16"/>
        <v>0</v>
      </c>
      <c r="CM41" s="282">
        <f t="shared" si="2"/>
        <v>0</v>
      </c>
      <c r="CN41" s="282">
        <f t="shared" si="3"/>
        <v>6</v>
      </c>
      <c r="CO41" s="282">
        <f t="shared" si="4"/>
        <v>3.9996</v>
      </c>
      <c r="CP41" s="282">
        <f t="shared" si="5"/>
        <v>2.6661333599999999</v>
      </c>
      <c r="CQ41" s="282">
        <f t="shared" si="6"/>
        <v>1.7772444977759998</v>
      </c>
      <c r="CR41" s="282">
        <f t="shared" si="7"/>
        <v>1.1847111822174814</v>
      </c>
      <c r="CS41" s="282">
        <f t="shared" si="8"/>
        <v>8.7897284740661732</v>
      </c>
      <c r="CT41" s="282">
        <f t="shared" si="9"/>
        <v>5.8592330008125106</v>
      </c>
      <c r="CU41" s="282">
        <f t="shared" si="17"/>
        <v>13.905764718341619</v>
      </c>
      <c r="CV41" s="282">
        <f t="shared" si="18"/>
        <v>9.2695827612465234</v>
      </c>
      <c r="CW41" s="282">
        <f t="shared" si="19"/>
        <v>28.179103868646934</v>
      </c>
      <c r="CX41" s="282">
        <f t="shared" si="20"/>
        <v>28.784190638840045</v>
      </c>
      <c r="CY41" s="283">
        <f t="shared" si="21"/>
        <v>41.187541479850772</v>
      </c>
      <c r="DA41" s="282">
        <f t="shared" si="22"/>
        <v>359</v>
      </c>
      <c r="DB41" s="156"/>
      <c r="DC41" s="156"/>
      <c r="DD41" s="270">
        <f t="shared" si="23"/>
        <v>0</v>
      </c>
      <c r="DE41" s="156">
        <f t="shared" si="24"/>
        <v>0</v>
      </c>
      <c r="DF41" s="156">
        <f t="shared" si="25"/>
        <v>6</v>
      </c>
      <c r="DG41" s="156">
        <f t="shared" si="26"/>
        <v>6</v>
      </c>
      <c r="DH41" s="156">
        <f t="shared" si="27"/>
        <v>6</v>
      </c>
      <c r="DI41" s="156">
        <f t="shared" si="28"/>
        <v>6</v>
      </c>
      <c r="DJ41" s="156">
        <f t="shared" si="29"/>
        <v>6</v>
      </c>
      <c r="DK41" s="156">
        <f t="shared" si="30"/>
        <v>14</v>
      </c>
      <c r="DL41" s="156">
        <f t="shared" si="31"/>
        <v>14</v>
      </c>
      <c r="DM41" s="156">
        <f t="shared" si="32"/>
        <v>24</v>
      </c>
      <c r="DN41" s="156">
        <f t="shared" si="33"/>
        <v>24</v>
      </c>
      <c r="DO41" s="156">
        <f t="shared" si="34"/>
        <v>46</v>
      </c>
      <c r="DP41" s="156">
        <f t="shared" si="35"/>
        <v>56</v>
      </c>
      <c r="DQ41" s="267">
        <f t="shared" si="36"/>
        <v>78</v>
      </c>
      <c r="DR41" s="156">
        <f t="shared" si="37"/>
        <v>103</v>
      </c>
    </row>
    <row r="42" spans="2:125" ht="13.5" thickBot="1" x14ac:dyDescent="0.25">
      <c r="B42" s="133">
        <v>27</v>
      </c>
      <c r="C42" s="50">
        <f t="shared" si="0"/>
        <v>7</v>
      </c>
      <c r="D42" s="50">
        <f t="shared" si="10"/>
        <v>0</v>
      </c>
      <c r="E42" s="97"/>
      <c r="F42" s="2">
        <f t="shared" si="38"/>
        <v>37</v>
      </c>
      <c r="G42" s="164">
        <v>3539</v>
      </c>
      <c r="H42" s="164">
        <f>14- COUNTIF(L42:AA42,"#N/A")</f>
        <v>3</v>
      </c>
      <c r="I42" s="133">
        <f>SUM(AF42:AU42)+SUM(BA42:BM42)</f>
        <v>50</v>
      </c>
      <c r="J42" s="405">
        <f>CY42</f>
        <v>41.108111244439996</v>
      </c>
      <c r="K42" s="466" t="str">
        <f>IF(ISNUMBER(MATCH(G42,'[4]OPR data'!$A$3:$A$2541,0)),"Y","N")</f>
        <v>Y</v>
      </c>
      <c r="L42" s="148"/>
      <c r="M42" s="236"/>
      <c r="N42" s="236" t="e">
        <f>(INDEX(Finish_table!R$4:R$83,MATCH('14 Year_History_Results'!$G42,Finish_table!S$4:S$83,0),1))</f>
        <v>#N/A</v>
      </c>
      <c r="O42" s="236" t="e">
        <f>(INDEX(Finish_table!Z$4:Z$99,MATCH('14 Year_History_Results'!$G42,Finish_table!AA$4:AA$99,0),1))</f>
        <v>#N/A</v>
      </c>
      <c r="P42" s="236" t="e">
        <f>(INDEX(Finish_table!AI$4:AI$99,MATCH('14 Year_History_Results'!$G42,Finish_table!AJ$4:AJ$99,0),1))</f>
        <v>#N/A</v>
      </c>
      <c r="Q42" s="236" t="e">
        <f>(INDEX(Finish_table!AR$4:AR$99,MATCH('14 Year_History_Results'!$G42,Finish_table!AS$4:AS$99,0),1))</f>
        <v>#N/A</v>
      </c>
      <c r="R42" s="236" t="e">
        <f>(INDEX(Finish_table!BA$4:BA$99,MATCH('14 Year_History_Results'!$G42,Finish_table!BB$4:BB$99,0),1))</f>
        <v>#N/A</v>
      </c>
      <c r="S42" s="236" t="e">
        <f>(INDEX(Finish_table!BJ$4:BJ$99,MATCH('14 Year_History_Results'!$G42,Finish_table!BK$4:BK$99,0),1))</f>
        <v>#N/A</v>
      </c>
      <c r="T42" s="236" t="e">
        <f>(INDEX(Finish_table!BS$4:BS$99,MATCH('14 Year_History_Results'!$G42,Finish_table!BT$4:BT$99,0),1))</f>
        <v>#N/A</v>
      </c>
      <c r="U42" s="236" t="e">
        <f>(INDEX(Finish_table!CB$4:CB$99,MATCH('14 Year_History_Results'!$G42,Finish_table!CC$4:CC$99,0),1))</f>
        <v>#N/A</v>
      </c>
      <c r="V42" s="236" t="e">
        <f>(INDEX(Finish_table!CK$4:CK$99,MATCH('14 Year_History_Results'!$G42,Finish_table!CL$4:CL$99,0),1))</f>
        <v>#N/A</v>
      </c>
      <c r="W42" s="236" t="e">
        <f>(INDEX(Finish_table!CT$4:CT$99,MATCH('14 Year_History_Results'!$G42,Finish_table!CU$4:CU$99,0),1))</f>
        <v>#N/A</v>
      </c>
      <c r="X42" s="236" t="str">
        <f>(INDEX(Finish_table!DC$4:DC$99,MATCH('14 Year_History_Results'!$G42,Finish_table!DD$4:DD$99,0),1))</f>
        <v>QF</v>
      </c>
      <c r="Y42" s="236" t="e">
        <f>(INDEX(Finish_table!DL$4:DL$99,MATCH('14 Year_History_Results'!$G42,Finish_table!DM$4:DM$99,0),1))</f>
        <v>#N/A</v>
      </c>
      <c r="Z42" s="236" t="str">
        <f>(INDEX(Finish_table!DU$4:DU$99,MATCH('14 Year_History_Results'!$G42,Finish_table!DV$4:DV$99,0),1))</f>
        <v>SF</v>
      </c>
      <c r="AA42" s="256" t="str">
        <f>(INDEX(Finish_table!ED$4:ED$140,MATCH('14 Year_History_Results'!$G42,Finish_table!EE$4:EE$140,0),1))</f>
        <v>SF</v>
      </c>
      <c r="AB42" s="2"/>
      <c r="AC42" s="2"/>
      <c r="AD42" s="2"/>
      <c r="AE42">
        <f t="shared" si="1"/>
        <v>3539</v>
      </c>
      <c r="AF42" s="148"/>
      <c r="AG42" s="2"/>
      <c r="AH42" s="148">
        <f>INDEX('2001'!$C$44:$C$140,'14 Year_History_Results'!BT42)</f>
        <v>0</v>
      </c>
      <c r="AI42" s="2">
        <f>INDEX('2002'!$C$44:$C$140,'14 Year_History_Results'!BU42)</f>
        <v>0</v>
      </c>
      <c r="AJ42" s="2">
        <f>INDEX('2003'!$C$44:$C$140,'14 Year_History_Results'!BV42)</f>
        <v>0</v>
      </c>
      <c r="AK42" s="2">
        <f>INDEX('2004'!$C$44:$C$140,'14 Year_History_Results'!BW42)</f>
        <v>0</v>
      </c>
      <c r="AL42" s="2">
        <f>INDEX('2005'!$C$44:$C$140,'14 Year_History_Results'!BX42)</f>
        <v>0</v>
      </c>
      <c r="AM42" s="2">
        <f>INDEX('2006'!$C$44:$C$140,'14 Year_History_Results'!BY42)</f>
        <v>0</v>
      </c>
      <c r="AN42" s="2">
        <f>INDEX('2007'!$C$44:$C$140,'14 Year_History_Results'!BZ42)</f>
        <v>0</v>
      </c>
      <c r="AO42" s="2">
        <f>INDEX('2008'!$C$44:$C$140,'14 Year_History_Results'!CA42)</f>
        <v>0</v>
      </c>
      <c r="AP42" s="2">
        <f>INDEX('2009'!$C$44:$C$140,'14 Year_History_Results'!CB42)</f>
        <v>0</v>
      </c>
      <c r="AQ42" s="2">
        <f>INDEX('2010'!$C$44:$C$140,'14 Year_History_Results'!CC42)</f>
        <v>0</v>
      </c>
      <c r="AR42" s="2">
        <f>INDEX('2011'!$C$44:$C$140,'14 Year_History_Results'!CD42)</f>
        <v>0</v>
      </c>
      <c r="AS42" s="2">
        <f>INDEX('2012'!$C$44:$C$140,'14 Year_History_Results'!CE42)</f>
        <v>0</v>
      </c>
      <c r="AT42" s="2">
        <f>INDEX('2013'!$C$44:$C$140,'14 Year_History_Results'!CF42)</f>
        <v>10</v>
      </c>
      <c r="AU42" s="149">
        <f>INDEX('2014'!$C$52:$C$180,'14 Year_History_Results'!CG42)</f>
        <v>10</v>
      </c>
      <c r="AV42" s="2">
        <f t="shared" si="11"/>
        <v>3.6313651960128146</v>
      </c>
      <c r="AW42" s="2"/>
      <c r="AX42">
        <f t="shared" si="12"/>
        <v>3539</v>
      </c>
      <c r="AY42" s="148"/>
      <c r="AZ42" s="2"/>
      <c r="BA42" s="148">
        <f>INDEX('2001'!$B$44:$B$140,'14 Year_History_Results'!BT42)</f>
        <v>0</v>
      </c>
      <c r="BB42" s="2">
        <f>INDEX('2002'!$B$44:$B$140,'14 Year_History_Results'!BU42)</f>
        <v>0</v>
      </c>
      <c r="BC42" s="2">
        <f>INDEX('2003'!$B$44:$B$140,'14 Year_History_Results'!BV42)</f>
        <v>0</v>
      </c>
      <c r="BD42" s="2">
        <f>INDEX('2004'!$B$44:$B$140,'14 Year_History_Results'!BW42)</f>
        <v>0</v>
      </c>
      <c r="BE42" s="2">
        <f>INDEX('2005'!$B$44:$B$140,'14 Year_History_Results'!BX42)</f>
        <v>0</v>
      </c>
      <c r="BF42" s="2">
        <f>INDEX('2006'!$B$44:$B$140,'14 Year_History_Results'!BY42)</f>
        <v>0</v>
      </c>
      <c r="BG42" s="2">
        <f>INDEX('2007'!$B$44:$B$140,'14 Year_History_Results'!BZ42)</f>
        <v>0</v>
      </c>
      <c r="BH42" s="2">
        <f>INDEX('2008'!$B$44:$B$140,'14 Year_History_Results'!CA42)</f>
        <v>0</v>
      </c>
      <c r="BI42" s="2">
        <f>INDEX('2009'!$B$44:$B$140,'14 Year_History_Results'!CB42)</f>
        <v>0</v>
      </c>
      <c r="BJ42" s="2">
        <f>INDEX('2010'!$B$44:$B$140,'14 Year_History_Results'!CC42)</f>
        <v>0</v>
      </c>
      <c r="BK42" s="2">
        <f>INDEX('2011'!$B$44:$B$140,'14 Year_History_Results'!CD42)</f>
        <v>15</v>
      </c>
      <c r="BL42" s="2">
        <f>INDEX('2012'!$B$44:$B$140,'14 Year_History_Results'!CE42)</f>
        <v>0</v>
      </c>
      <c r="BM42" s="2">
        <f>INDEX('2013'!$B$44:$B$140,'14 Year_History_Results'!CF42)</f>
        <v>15</v>
      </c>
      <c r="BN42" s="149">
        <f>INDEX('2014'!$B$52:$B$180,'14 Year_History_Results'!CG42)</f>
        <v>10</v>
      </c>
      <c r="BO42" s="308">
        <f t="shared" si="13"/>
        <v>25</v>
      </c>
      <c r="BQ42">
        <f t="shared" si="14"/>
        <v>3539</v>
      </c>
      <c r="BR42" s="148"/>
      <c r="BS42" s="2"/>
      <c r="BT42" s="148">
        <f>IF(ISNA(MATCH($BQ42,'2001'!$A$44:$A$139,0)),97,MATCH($BQ42,'2001'!$A$44:$A$139,0))</f>
        <v>97</v>
      </c>
      <c r="BU42" s="2">
        <f>IF(ISNA(MATCH($BQ42,'2002'!$A$44:$A$139,0)),97,MATCH($BQ42,'2002'!$A$44:$A$139,0))</f>
        <v>97</v>
      </c>
      <c r="BV42" s="2">
        <f>IF(ISNA(MATCH($BQ42,'2003'!$A$44:$A$139,0)),97,MATCH($BQ42,'2003'!$A$44:$A$139,0))</f>
        <v>97</v>
      </c>
      <c r="BW42" s="2">
        <f>IF(ISNA(MATCH($BQ42,'2004'!$A$44:$A$139,0)),97,MATCH($BQ42,'2004'!$A$44:$A$139,0))</f>
        <v>97</v>
      </c>
      <c r="BX42" s="2">
        <f>IF(ISNA(MATCH($BQ42,'2005'!$A$44:$A$139,0)),97,MATCH($BQ42,'2005'!$A$44:$A$139,0))</f>
        <v>97</v>
      </c>
      <c r="BY42" s="2">
        <f>IF(ISNA(MATCH($BQ42,'2006'!$A$44:$A$139,0)),97,MATCH($BQ42,'2006'!$A$44:$A$139,0))</f>
        <v>97</v>
      </c>
      <c r="BZ42" s="2">
        <f>IF(ISNA(MATCH($BQ42,'2007'!$A$44:$A$139,0)),97,MATCH($BQ42,'2007'!$A$44:$A$139,0))</f>
        <v>97</v>
      </c>
      <c r="CA42" s="2">
        <f>IF(ISNA(MATCH($BQ42,'2008'!$A$44:$A$139,0)),97,MATCH($BQ42,'2008'!$A$44:$A$139,0))</f>
        <v>97</v>
      </c>
      <c r="CB42" s="2">
        <f>IF(ISNA(MATCH($BQ42,'2009'!$A$44:$A$139,0)),97,MATCH($BQ42,'2009'!$A$44:$A$139,0))</f>
        <v>97</v>
      </c>
      <c r="CC42" s="2">
        <f>IF(ISNA(MATCH($BQ42,'2010'!$A$44:$A$139,0)),97,MATCH($BQ42,'2010'!$A$44:$A$139,0))</f>
        <v>97</v>
      </c>
      <c r="CD42" s="2">
        <f>IF(ISNA(MATCH($BQ42,'2011'!$A$44:$A$139,0)),97,MATCH($BQ42,'2011'!$A$44:$A$139,0))</f>
        <v>95</v>
      </c>
      <c r="CE42" s="2">
        <f>IF(ISNA(MATCH($BQ42,'2012'!$A$44:$A$139,0)),97,MATCH($BQ42,'2012'!$A$44:$A$139,0))</f>
        <v>97</v>
      </c>
      <c r="CF42" s="2">
        <f>IF(ISNA(MATCH($BQ42,'2013'!$A$44:$A$139,0)),97,MATCH($BQ42,'2013'!$A$44:$A$139,0))</f>
        <v>86</v>
      </c>
      <c r="CG42" s="149">
        <f>IF(ISNA(MATCH($BQ42,'2014'!$A$52:$A$179,0)),129,MATCH($BQ42,'2014'!$A$52:$A$179,0))</f>
        <v>119</v>
      </c>
      <c r="CI42">
        <f t="shared" si="15"/>
        <v>3539</v>
      </c>
      <c r="CJ42" s="281"/>
      <c r="CK42" s="282"/>
      <c r="CL42" s="281">
        <f t="shared" si="16"/>
        <v>0</v>
      </c>
      <c r="CM42" s="282">
        <f t="shared" si="2"/>
        <v>0</v>
      </c>
      <c r="CN42" s="282">
        <f t="shared" si="3"/>
        <v>0</v>
      </c>
      <c r="CO42" s="282">
        <f t="shared" si="4"/>
        <v>0</v>
      </c>
      <c r="CP42" s="282">
        <f t="shared" si="5"/>
        <v>0</v>
      </c>
      <c r="CQ42" s="282">
        <f t="shared" si="6"/>
        <v>0</v>
      </c>
      <c r="CR42" s="282">
        <f t="shared" si="7"/>
        <v>0</v>
      </c>
      <c r="CS42" s="282">
        <f t="shared" si="8"/>
        <v>0</v>
      </c>
      <c r="CT42" s="282">
        <f t="shared" si="9"/>
        <v>0</v>
      </c>
      <c r="CU42" s="282">
        <f t="shared" si="17"/>
        <v>0</v>
      </c>
      <c r="CV42" s="282">
        <f t="shared" si="18"/>
        <v>15</v>
      </c>
      <c r="CW42" s="282">
        <f t="shared" si="19"/>
        <v>9.9989999999999988</v>
      </c>
      <c r="CX42" s="282">
        <f t="shared" si="20"/>
        <v>31.665333399999998</v>
      </c>
      <c r="CY42" s="283">
        <f t="shared" si="21"/>
        <v>41.108111244439996</v>
      </c>
      <c r="DA42" s="282">
        <f t="shared" si="22"/>
        <v>3539</v>
      </c>
      <c r="DB42" s="156"/>
      <c r="DC42" s="156"/>
      <c r="DD42" s="270">
        <f t="shared" si="23"/>
        <v>0</v>
      </c>
      <c r="DE42" s="156">
        <f t="shared" si="24"/>
        <v>0</v>
      </c>
      <c r="DF42" s="156">
        <f t="shared" si="25"/>
        <v>0</v>
      </c>
      <c r="DG42" s="156">
        <f t="shared" si="26"/>
        <v>0</v>
      </c>
      <c r="DH42" s="156">
        <f t="shared" si="27"/>
        <v>0</v>
      </c>
      <c r="DI42" s="156">
        <f t="shared" si="28"/>
        <v>0</v>
      </c>
      <c r="DJ42" s="156">
        <f t="shared" si="29"/>
        <v>0</v>
      </c>
      <c r="DK42" s="156">
        <f t="shared" si="30"/>
        <v>0</v>
      </c>
      <c r="DL42" s="156">
        <f t="shared" si="31"/>
        <v>0</v>
      </c>
      <c r="DM42" s="156">
        <f t="shared" si="32"/>
        <v>0</v>
      </c>
      <c r="DN42" s="156">
        <f t="shared" si="33"/>
        <v>15</v>
      </c>
      <c r="DO42" s="156">
        <f t="shared" si="34"/>
        <v>15</v>
      </c>
      <c r="DP42" s="156">
        <f t="shared" si="35"/>
        <v>40</v>
      </c>
      <c r="DQ42" s="267">
        <f t="shared" si="36"/>
        <v>60</v>
      </c>
      <c r="DR42" s="156">
        <f t="shared" si="37"/>
        <v>130</v>
      </c>
    </row>
    <row r="43" spans="2:125" ht="13.5" thickBot="1" x14ac:dyDescent="0.25">
      <c r="B43" s="133">
        <v>27</v>
      </c>
      <c r="C43" s="50">
        <f t="shared" si="0"/>
        <v>8</v>
      </c>
      <c r="D43" s="50">
        <f t="shared" si="10"/>
        <v>0</v>
      </c>
      <c r="E43" s="97"/>
      <c r="F43" s="2">
        <f t="shared" si="38"/>
        <v>38</v>
      </c>
      <c r="G43" s="164">
        <v>195</v>
      </c>
      <c r="H43" s="164">
        <f>14- COUNTIF(L43:AA43,"#N/A")</f>
        <v>8</v>
      </c>
      <c r="I43" s="133">
        <f>SUM(AF43:AU43)+SUM(BA43:BM43)</f>
        <v>131</v>
      </c>
      <c r="J43" s="405">
        <f>CY43</f>
        <v>40.501249851832362</v>
      </c>
      <c r="K43" s="466" t="str">
        <f>IF(ISNUMBER(MATCH(G43,'[4]OPR data'!$A$3:$A$2541,0)),"Y","N")</f>
        <v>Y</v>
      </c>
      <c r="L43" s="148"/>
      <c r="M43" s="236"/>
      <c r="N43" s="236" t="e">
        <f>(INDEX(Finish_table!R$4:R$83,MATCH('14 Year_History_Results'!$G43,Finish_table!S$4:S$83,0),1))</f>
        <v>#N/A</v>
      </c>
      <c r="O43" s="236" t="e">
        <f>(INDEX(Finish_table!Z$4:Z$99,MATCH('14 Year_History_Results'!$G43,Finish_table!AA$4:AA$99,0),1))</f>
        <v>#N/A</v>
      </c>
      <c r="P43" s="236" t="e">
        <f>(INDEX(Finish_table!AI$4:AI$99,MATCH('14 Year_History_Results'!$G43,Finish_table!AJ$4:AJ$99,0),1))</f>
        <v>#N/A</v>
      </c>
      <c r="Q43" s="236" t="e">
        <f>(INDEX(Finish_table!AR$4:AR$99,MATCH('14 Year_History_Results'!$G43,Finish_table!AS$4:AS$99,0),1))</f>
        <v>#N/A</v>
      </c>
      <c r="R43" s="236" t="str">
        <f>(INDEX(Finish_table!BA$4:BA$99,MATCH('14 Year_History_Results'!$G43,Finish_table!BB$4:BB$99,0),1))</f>
        <v>QF</v>
      </c>
      <c r="S43" s="236" t="str">
        <f>(INDEX(Finish_table!BJ$4:BJ$99,MATCH('14 Year_History_Results'!$G43,Finish_table!BK$4:BK$99,0),1))</f>
        <v>WF</v>
      </c>
      <c r="T43" s="236" t="str">
        <f>(INDEX(Finish_table!BS$4:BS$99,MATCH('14 Year_History_Results'!$G43,Finish_table!BT$4:BT$99,0),1))</f>
        <v>SF</v>
      </c>
      <c r="U43" s="236" t="str">
        <f>(INDEX(Finish_table!CB$4:CB$99,MATCH('14 Year_History_Results'!$G43,Finish_table!CC$4:CC$99,0),1))</f>
        <v>SF</v>
      </c>
      <c r="V43" s="236" t="e">
        <f>(INDEX(Finish_table!CK$4:CK$99,MATCH('14 Year_History_Results'!$G43,Finish_table!CL$4:CL$99,0),1))</f>
        <v>#N/A</v>
      </c>
      <c r="W43" s="236" t="e">
        <f>(INDEX(Finish_table!CT$4:CT$99,MATCH('14 Year_History_Results'!$G43,Finish_table!CU$4:CU$99,0),1))</f>
        <v>#N/A</v>
      </c>
      <c r="X43" s="236" t="str">
        <f>(INDEX(Finish_table!DC$4:DC$99,MATCH('14 Year_History_Results'!$G43,Finish_table!DD$4:DD$99,0),1))</f>
        <v>QF</v>
      </c>
      <c r="Y43" s="236" t="str">
        <f>(INDEX(Finish_table!DL$4:DL$99,MATCH('14 Year_History_Results'!$G43,Finish_table!DM$4:DM$99,0),1))</f>
        <v>QF</v>
      </c>
      <c r="Z43" s="236" t="str">
        <f>(INDEX(Finish_table!DU$4:DU$99,MATCH('14 Year_History_Results'!$G43,Finish_table!DV$4:DV$99,0),1))</f>
        <v>SF</v>
      </c>
      <c r="AA43" s="256" t="str">
        <f>(INDEX(Finish_table!ED$4:ED$140,MATCH('14 Year_History_Results'!$G43,Finish_table!EE$4:EE$140,0),1))</f>
        <v>QF</v>
      </c>
      <c r="AB43" s="2"/>
      <c r="AC43" s="2"/>
      <c r="AD43" s="2"/>
      <c r="AE43">
        <f t="shared" si="1"/>
        <v>195</v>
      </c>
      <c r="AF43" s="148"/>
      <c r="AG43" s="2"/>
      <c r="AH43" s="148">
        <f>INDEX('2001'!$C$44:$C$140,'14 Year_History_Results'!BT43)</f>
        <v>0</v>
      </c>
      <c r="AI43" s="2">
        <f>INDEX('2002'!$C$44:$C$140,'14 Year_History_Results'!BU43)</f>
        <v>0</v>
      </c>
      <c r="AJ43" s="2">
        <f>INDEX('2003'!$C$44:$C$140,'14 Year_History_Results'!BV43)</f>
        <v>0</v>
      </c>
      <c r="AK43" s="2">
        <f>INDEX('2004'!$C$44:$C$140,'14 Year_History_Results'!BW43)</f>
        <v>0</v>
      </c>
      <c r="AL43" s="2">
        <f>INDEX('2005'!$C$44:$C$140,'14 Year_History_Results'!BX43)</f>
        <v>0</v>
      </c>
      <c r="AM43" s="2">
        <f>INDEX('2006'!$C$44:$C$140,'14 Year_History_Results'!BY43)</f>
        <v>32</v>
      </c>
      <c r="AN43" s="2">
        <f>INDEX('2007'!$C$44:$C$140,'14 Year_History_Results'!BZ43)</f>
        <v>10</v>
      </c>
      <c r="AO43" s="2">
        <f>INDEX('2008'!$C$44:$C$140,'14 Year_History_Results'!CA43)</f>
        <v>10</v>
      </c>
      <c r="AP43" s="2">
        <f>INDEX('2009'!$C$44:$C$140,'14 Year_History_Results'!CB43)</f>
        <v>0</v>
      </c>
      <c r="AQ43" s="2">
        <f>INDEX('2010'!$C$44:$C$140,'14 Year_History_Results'!CC43)</f>
        <v>0</v>
      </c>
      <c r="AR43" s="2">
        <f>INDEX('2011'!$C$44:$C$140,'14 Year_History_Results'!CD43)</f>
        <v>0</v>
      </c>
      <c r="AS43" s="2">
        <f>INDEX('2012'!$C$44:$C$140,'14 Year_History_Results'!CE43)</f>
        <v>0</v>
      </c>
      <c r="AT43" s="2">
        <f>INDEX('2013'!$C$44:$C$140,'14 Year_History_Results'!CF43)</f>
        <v>10</v>
      </c>
      <c r="AU43" s="149">
        <f>INDEX('2014'!$C$52:$C$180,'14 Year_History_Results'!CG43)</f>
        <v>0</v>
      </c>
      <c r="AV43" s="2">
        <f t="shared" si="11"/>
        <v>8.9847245213904436</v>
      </c>
      <c r="AW43" s="2"/>
      <c r="AX43">
        <f t="shared" si="12"/>
        <v>195</v>
      </c>
      <c r="AY43" s="148"/>
      <c r="AZ43" s="2"/>
      <c r="BA43" s="148">
        <f>INDEX('2001'!$B$44:$B$140,'14 Year_History_Results'!BT43)</f>
        <v>0</v>
      </c>
      <c r="BB43" s="2">
        <f>INDEX('2002'!$B$44:$B$140,'14 Year_History_Results'!BU43)</f>
        <v>0</v>
      </c>
      <c r="BC43" s="2">
        <f>INDEX('2003'!$B$44:$B$140,'14 Year_History_Results'!BV43)</f>
        <v>0</v>
      </c>
      <c r="BD43" s="2">
        <f>INDEX('2004'!$B$44:$B$140,'14 Year_History_Results'!BW43)</f>
        <v>0</v>
      </c>
      <c r="BE43" s="2">
        <f>INDEX('2005'!$B$44:$B$140,'14 Year_History_Results'!BX43)</f>
        <v>2</v>
      </c>
      <c r="BF43" s="2">
        <f>INDEX('2006'!$B$44:$B$140,'14 Year_History_Results'!BY43)</f>
        <v>3</v>
      </c>
      <c r="BG43" s="2">
        <f>INDEX('2007'!$B$44:$B$140,'14 Year_History_Results'!BZ43)</f>
        <v>14</v>
      </c>
      <c r="BH43" s="2">
        <f>INDEX('2008'!$B$44:$B$140,'14 Year_History_Results'!CA43)</f>
        <v>13</v>
      </c>
      <c r="BI43" s="2">
        <f>INDEX('2009'!$B$44:$B$140,'14 Year_History_Results'!CB43)</f>
        <v>0</v>
      </c>
      <c r="BJ43" s="2">
        <f>INDEX('2010'!$B$44:$B$140,'14 Year_History_Results'!CC43)</f>
        <v>0</v>
      </c>
      <c r="BK43" s="2">
        <f>INDEX('2011'!$B$44:$B$140,'14 Year_History_Results'!CD43)</f>
        <v>12</v>
      </c>
      <c r="BL43" s="2">
        <f>INDEX('2012'!$B$44:$B$140,'14 Year_History_Results'!CE43)</f>
        <v>10</v>
      </c>
      <c r="BM43" s="2">
        <f>INDEX('2013'!$B$44:$B$140,'14 Year_History_Results'!CF43)</f>
        <v>15</v>
      </c>
      <c r="BN43" s="149">
        <f>INDEX('2014'!$B$52:$B$180,'14 Year_History_Results'!CG43)</f>
        <v>11</v>
      </c>
      <c r="BO43" s="308">
        <f t="shared" si="13"/>
        <v>25</v>
      </c>
      <c r="BQ43">
        <f t="shared" si="14"/>
        <v>195</v>
      </c>
      <c r="BR43" s="148"/>
      <c r="BS43" s="2"/>
      <c r="BT43" s="148">
        <f>IF(ISNA(MATCH($BQ43,'2001'!$A$44:$A$139,0)),97,MATCH($BQ43,'2001'!$A$44:$A$139,0))</f>
        <v>97</v>
      </c>
      <c r="BU43" s="2">
        <f>IF(ISNA(MATCH($BQ43,'2002'!$A$44:$A$139,0)),97,MATCH($BQ43,'2002'!$A$44:$A$139,0))</f>
        <v>97</v>
      </c>
      <c r="BV43" s="2">
        <f>IF(ISNA(MATCH($BQ43,'2003'!$A$44:$A$139,0)),97,MATCH($BQ43,'2003'!$A$44:$A$139,0))</f>
        <v>97</v>
      </c>
      <c r="BW43" s="2">
        <f>IF(ISNA(MATCH($BQ43,'2004'!$A$44:$A$139,0)),97,MATCH($BQ43,'2004'!$A$44:$A$139,0))</f>
        <v>97</v>
      </c>
      <c r="BX43" s="2">
        <f>IF(ISNA(MATCH($BQ43,'2005'!$A$44:$A$139,0)),97,MATCH($BQ43,'2005'!$A$44:$A$139,0))</f>
        <v>33</v>
      </c>
      <c r="BY43" s="2">
        <f>IF(ISNA(MATCH($BQ43,'2006'!$A$44:$A$139,0)),97,MATCH($BQ43,'2006'!$A$44:$A$139,0))</f>
        <v>39</v>
      </c>
      <c r="BZ43" s="2">
        <f>IF(ISNA(MATCH($BQ43,'2007'!$A$44:$A$139,0)),97,MATCH($BQ43,'2007'!$A$44:$A$139,0))</f>
        <v>33</v>
      </c>
      <c r="CA43" s="2">
        <f>IF(ISNA(MATCH($BQ43,'2008'!$A$44:$A$139,0)),97,MATCH($BQ43,'2008'!$A$44:$A$139,0))</f>
        <v>35</v>
      </c>
      <c r="CB43" s="2">
        <f>IF(ISNA(MATCH($BQ43,'2009'!$A$44:$A$139,0)),97,MATCH($BQ43,'2009'!$A$44:$A$139,0))</f>
        <v>97</v>
      </c>
      <c r="CC43" s="2">
        <f>IF(ISNA(MATCH($BQ43,'2010'!$A$44:$A$139,0)),97,MATCH($BQ43,'2010'!$A$44:$A$139,0))</f>
        <v>97</v>
      </c>
      <c r="CD43" s="2">
        <f>IF(ISNA(MATCH($BQ43,'2011'!$A$44:$A$139,0)),97,MATCH($BQ43,'2011'!$A$44:$A$139,0))</f>
        <v>22</v>
      </c>
      <c r="CE43" s="2">
        <f>IF(ISNA(MATCH($BQ43,'2012'!$A$44:$A$139,0)),97,MATCH($BQ43,'2012'!$A$44:$A$139,0))</f>
        <v>19</v>
      </c>
      <c r="CF43" s="2">
        <f>IF(ISNA(MATCH($BQ43,'2013'!$A$44:$A$139,0)),97,MATCH($BQ43,'2013'!$A$44:$A$139,0))</f>
        <v>18</v>
      </c>
      <c r="CG43" s="149">
        <f>IF(ISNA(MATCH($BQ43,'2014'!$A$52:$A$179,0)),129,MATCH($BQ43,'2014'!$A$52:$A$179,0))</f>
        <v>22</v>
      </c>
      <c r="CI43">
        <f t="shared" si="15"/>
        <v>195</v>
      </c>
      <c r="CJ43" s="281"/>
      <c r="CK43" s="282"/>
      <c r="CL43" s="281">
        <f t="shared" si="16"/>
        <v>0</v>
      </c>
      <c r="CM43" s="282">
        <f t="shared" si="2"/>
        <v>0</v>
      </c>
      <c r="CN43" s="282">
        <f t="shared" si="3"/>
        <v>0</v>
      </c>
      <c r="CO43" s="282">
        <f t="shared" si="4"/>
        <v>0</v>
      </c>
      <c r="CP43" s="282">
        <f t="shared" si="5"/>
        <v>2</v>
      </c>
      <c r="CQ43" s="282">
        <f t="shared" si="6"/>
        <v>36.333199999999998</v>
      </c>
      <c r="CR43" s="282">
        <f t="shared" si="7"/>
        <v>48.219711119999999</v>
      </c>
      <c r="CS43" s="282">
        <f t="shared" si="8"/>
        <v>55.143259432591996</v>
      </c>
      <c r="CT43" s="282">
        <f t="shared" si="9"/>
        <v>36.758496737765824</v>
      </c>
      <c r="CU43" s="282">
        <f t="shared" si="17"/>
        <v>24.503213925394697</v>
      </c>
      <c r="CV43" s="282">
        <f t="shared" si="18"/>
        <v>28.333842402668104</v>
      </c>
      <c r="CW43" s="282">
        <f t="shared" si="19"/>
        <v>28.887339345618557</v>
      </c>
      <c r="CX43" s="282">
        <f t="shared" si="20"/>
        <v>44.256300407789325</v>
      </c>
      <c r="CY43" s="283">
        <f t="shared" si="21"/>
        <v>40.501249851832362</v>
      </c>
      <c r="DA43" s="282">
        <f t="shared" si="22"/>
        <v>195</v>
      </c>
      <c r="DB43" s="156"/>
      <c r="DC43" s="156"/>
      <c r="DD43" s="270">
        <f t="shared" si="23"/>
        <v>0</v>
      </c>
      <c r="DE43" s="156">
        <f t="shared" si="24"/>
        <v>0</v>
      </c>
      <c r="DF43" s="156">
        <f t="shared" si="25"/>
        <v>0</v>
      </c>
      <c r="DG43" s="156">
        <f t="shared" si="26"/>
        <v>0</v>
      </c>
      <c r="DH43" s="156">
        <f t="shared" si="27"/>
        <v>2</v>
      </c>
      <c r="DI43" s="156">
        <f t="shared" si="28"/>
        <v>37</v>
      </c>
      <c r="DJ43" s="156">
        <f t="shared" si="29"/>
        <v>61</v>
      </c>
      <c r="DK43" s="156">
        <f t="shared" si="30"/>
        <v>84</v>
      </c>
      <c r="DL43" s="156">
        <f t="shared" si="31"/>
        <v>84</v>
      </c>
      <c r="DM43" s="156">
        <f t="shared" si="32"/>
        <v>84</v>
      </c>
      <c r="DN43" s="156">
        <f t="shared" si="33"/>
        <v>96</v>
      </c>
      <c r="DO43" s="156">
        <f t="shared" si="34"/>
        <v>106</v>
      </c>
      <c r="DP43" s="156">
        <f t="shared" si="35"/>
        <v>131</v>
      </c>
      <c r="DQ43" s="267">
        <f t="shared" si="36"/>
        <v>142</v>
      </c>
      <c r="DR43" s="156">
        <f t="shared" si="37"/>
        <v>39</v>
      </c>
      <c r="DU43" s="282"/>
    </row>
    <row r="44" spans="2:125" ht="13.5" thickBot="1" x14ac:dyDescent="0.25">
      <c r="B44" s="133">
        <v>27</v>
      </c>
      <c r="C44" s="50">
        <f t="shared" si="0"/>
        <v>9</v>
      </c>
      <c r="D44" s="50">
        <f t="shared" si="10"/>
        <v>9</v>
      </c>
      <c r="E44" s="97"/>
      <c r="F44" s="2">
        <f t="shared" si="38"/>
        <v>39</v>
      </c>
      <c r="G44" s="164">
        <v>51</v>
      </c>
      <c r="H44" s="164">
        <f>14- COUNTIF(L44:AA44,"#N/A")</f>
        <v>13</v>
      </c>
      <c r="I44" s="133">
        <f>SUM(AF44:AU44)+SUM(BA44:BM44)</f>
        <v>235</v>
      </c>
      <c r="J44" s="405">
        <f>CY44</f>
        <v>39.758905793494179</v>
      </c>
      <c r="K44" s="466" t="str">
        <f>IF(ISNUMBER(MATCH(G44,'[4]OPR data'!$A$3:$A$2541,0)),"Y","N")</f>
        <v>Y</v>
      </c>
      <c r="L44" s="270"/>
      <c r="M44" s="236"/>
      <c r="N44" s="236" t="str">
        <f>(INDEX(Finish_table!R$4:R$83,MATCH('14 Year_History_Results'!$G44,Finish_table!S$4:S$83,0),1))</f>
        <v>QF</v>
      </c>
      <c r="O44" s="236" t="str">
        <f>(INDEX(Finish_table!Z$4:Z$99,MATCH('14 Year_History_Results'!$G44,Finish_table!AA$4:AA$99,0),1))</f>
        <v>SF</v>
      </c>
      <c r="P44" s="236" t="str">
        <f>(INDEX(Finish_table!AI$4:AI$99,MATCH('14 Year_History_Results'!$G44,Finish_table!AJ$4:AJ$99,0),1))</f>
        <v>WC</v>
      </c>
      <c r="Q44" s="236" t="str">
        <f>(INDEX(Finish_table!AR$4:AR$99,MATCH('14 Year_History_Results'!$G44,Finish_table!AS$4:AS$99,0),1))</f>
        <v>QF</v>
      </c>
      <c r="R44" s="236" t="str">
        <f>(INDEX(Finish_table!BA$4:BA$99,MATCH('14 Year_History_Results'!$G44,Finish_table!BB$4:BB$99,0),1))</f>
        <v>SF</v>
      </c>
      <c r="S44" s="236" t="str">
        <f>(INDEX(Finish_table!BJ$4:BJ$99,MATCH('14 Year_History_Results'!$G44,Finish_table!BK$4:BK$99,0),1))</f>
        <v>SF</v>
      </c>
      <c r="T44" s="236" t="str">
        <f>(INDEX(Finish_table!BS$4:BS$99,MATCH('14 Year_History_Results'!$G44,Finish_table!BT$4:BT$99,0),1))</f>
        <v>F</v>
      </c>
      <c r="U44" s="236" t="str">
        <f>(INDEX(Finish_table!CB$4:CB$99,MATCH('14 Year_History_Results'!$G44,Finish_table!CC$4:CC$99,0),1))</f>
        <v>QF</v>
      </c>
      <c r="V44" s="236" t="str">
        <f>(INDEX(Finish_table!CK$4:CK$99,MATCH('14 Year_History_Results'!$G44,Finish_table!CL$4:CL$99,0),1))</f>
        <v>QF</v>
      </c>
      <c r="W44" s="236" t="str">
        <f>(INDEX(Finish_table!CT$4:CT$99,MATCH('14 Year_History_Results'!$G44,Finish_table!CU$4:CU$99,0),1))</f>
        <v>SF</v>
      </c>
      <c r="X44" s="236" t="str">
        <f>(INDEX(Finish_table!DC$4:DC$99,MATCH('14 Year_History_Results'!$G44,Finish_table!DD$4:DD$99,0),1))</f>
        <v>W</v>
      </c>
      <c r="Y44" s="236" t="str">
        <f>(INDEX(Finish_table!DL$4:DL$99,MATCH('14 Year_History_Results'!$G44,Finish_table!DM$4:DM$99,0),1))</f>
        <v>QF</v>
      </c>
      <c r="Z44" s="236" t="e">
        <f>(INDEX(Finish_table!DU$4:DU$99,MATCH('14 Year_History_Results'!$G44,Finish_table!DV$4:DV$99,0),1))</f>
        <v>#N/A</v>
      </c>
      <c r="AA44" s="256" t="str">
        <f>(INDEX(Finish_table!ED$4:ED$140,MATCH('14 Year_History_Results'!$G44,Finish_table!EE$4:EE$140,0),1))</f>
        <v>SF</v>
      </c>
      <c r="AB44" s="2"/>
      <c r="AC44" s="2"/>
      <c r="AD44" s="2"/>
      <c r="AE44">
        <f t="shared" si="1"/>
        <v>51</v>
      </c>
      <c r="AF44" s="148"/>
      <c r="AG44" s="2"/>
      <c r="AH44" s="148">
        <f>INDEX('2001'!$C$44:$C$140,'14 Year_History_Results'!BT44)</f>
        <v>20</v>
      </c>
      <c r="AI44" s="2">
        <f>INDEX('2002'!$C$44:$C$140,'14 Year_History_Results'!BU44)</f>
        <v>10</v>
      </c>
      <c r="AJ44" s="2">
        <f>INDEX('2003'!$C$44:$C$140,'14 Year_History_Results'!BV44)</f>
        <v>50</v>
      </c>
      <c r="AK44" s="2">
        <f>INDEX('2004'!$C$44:$C$140,'14 Year_History_Results'!BW44)</f>
        <v>0</v>
      </c>
      <c r="AL44" s="2">
        <f>INDEX('2005'!$C$44:$C$140,'14 Year_History_Results'!BX44)</f>
        <v>10</v>
      </c>
      <c r="AM44" s="2">
        <f>INDEX('2006'!$C$44:$C$140,'14 Year_History_Results'!BY44)</f>
        <v>10</v>
      </c>
      <c r="AN44" s="2">
        <f>INDEX('2007'!$C$44:$C$140,'14 Year_History_Results'!BZ44)</f>
        <v>0</v>
      </c>
      <c r="AO44" s="2">
        <f>INDEX('2008'!$C$44:$C$140,'14 Year_History_Results'!CA44)</f>
        <v>0</v>
      </c>
      <c r="AP44" s="2">
        <f>INDEX('2009'!$C$44:$C$140,'14 Year_History_Results'!CB44)</f>
        <v>0</v>
      </c>
      <c r="AQ44" s="2">
        <f>INDEX('2010'!$C$44:$C$140,'14 Year_History_Results'!CC44)</f>
        <v>10</v>
      </c>
      <c r="AR44" s="2">
        <f>INDEX('2011'!$C$44:$C$140,'14 Year_History_Results'!CD44)</f>
        <v>30</v>
      </c>
      <c r="AS44" s="2">
        <f>INDEX('2012'!$C$44:$C$140,'14 Year_History_Results'!CE44)</f>
        <v>0</v>
      </c>
      <c r="AT44" s="2">
        <f>INDEX('2013'!$C$44:$C$140,'14 Year_History_Results'!CF44)</f>
        <v>0</v>
      </c>
      <c r="AU44" s="149">
        <f>INDEX('2014'!$C$52:$C$180,'14 Year_History_Results'!CG44)</f>
        <v>10</v>
      </c>
      <c r="AV44" s="2">
        <f t="shared" si="11"/>
        <v>14.39245834257849</v>
      </c>
      <c r="AW44" s="2"/>
      <c r="AX44">
        <f t="shared" si="12"/>
        <v>51</v>
      </c>
      <c r="AY44" s="148"/>
      <c r="AZ44" s="2"/>
      <c r="BA44" s="148">
        <f>INDEX('2001'!$B$44:$B$140,'14 Year_History_Results'!BT44)</f>
        <v>11</v>
      </c>
      <c r="BB44" s="2">
        <f>INDEX('2002'!$B$44:$B$140,'14 Year_History_Results'!BU44)</f>
        <v>4</v>
      </c>
      <c r="BC44" s="2">
        <f>INDEX('2003'!$B$44:$B$140,'14 Year_History_Results'!BV44)</f>
        <v>8</v>
      </c>
      <c r="BD44" s="2">
        <f>INDEX('2004'!$B$44:$B$140,'14 Year_History_Results'!BW44)</f>
        <v>5</v>
      </c>
      <c r="BE44" s="2">
        <f>INDEX('2005'!$B$44:$B$140,'14 Year_History_Results'!BX44)</f>
        <v>7</v>
      </c>
      <c r="BF44" s="2">
        <f>INDEX('2006'!$B$44:$B$140,'14 Year_History_Results'!BY44)</f>
        <v>13</v>
      </c>
      <c r="BG44" s="2">
        <f>INDEX('2007'!$B$44:$B$140,'14 Year_History_Results'!BZ44)</f>
        <v>0</v>
      </c>
      <c r="BH44" s="2">
        <f>INDEX('2008'!$B$44:$B$140,'14 Year_History_Results'!CA44)</f>
        <v>9</v>
      </c>
      <c r="BI44" s="2">
        <f>INDEX('2009'!$B$44:$B$140,'14 Year_History_Results'!CB44)</f>
        <v>4</v>
      </c>
      <c r="BJ44" s="2">
        <f>INDEX('2010'!$B$44:$B$140,'14 Year_History_Results'!CC44)</f>
        <v>15</v>
      </c>
      <c r="BK44" s="2">
        <f>INDEX('2011'!$B$44:$B$140,'14 Year_History_Results'!CD44)</f>
        <v>5</v>
      </c>
      <c r="BL44" s="2">
        <f>INDEX('2012'!$B$44:$B$140,'14 Year_History_Results'!CE44)</f>
        <v>4</v>
      </c>
      <c r="BM44" s="2">
        <f>INDEX('2013'!$B$44:$B$140,'14 Year_History_Results'!CF44)</f>
        <v>0</v>
      </c>
      <c r="BN44" s="149">
        <f>INDEX('2014'!$B$52:$B$180,'14 Year_History_Results'!CG44)</f>
        <v>9</v>
      </c>
      <c r="BO44" s="308">
        <f t="shared" si="13"/>
        <v>0</v>
      </c>
      <c r="BQ44">
        <f t="shared" si="14"/>
        <v>51</v>
      </c>
      <c r="BR44" s="148"/>
      <c r="BS44" s="2"/>
      <c r="BT44" s="148">
        <f>IF(ISNA(MATCH($BQ44,'2001'!$A$44:$A$139,0)),97,MATCH($BQ44,'2001'!$A$44:$A$139,0))</f>
        <v>9</v>
      </c>
      <c r="BU44" s="2">
        <f>IF(ISNA(MATCH($BQ44,'2002'!$A$44:$A$139,0)),97,MATCH($BQ44,'2002'!$A$44:$A$139,0))</f>
        <v>13</v>
      </c>
      <c r="BV44" s="2">
        <f>IF(ISNA(MATCH($BQ44,'2003'!$A$44:$A$139,0)),97,MATCH($BQ44,'2003'!$A$44:$A$139,0))</f>
        <v>12</v>
      </c>
      <c r="BW44" s="2">
        <f>IF(ISNA(MATCH($BQ44,'2004'!$A$44:$A$139,0)),97,MATCH($BQ44,'2004'!$A$44:$A$139,0))</f>
        <v>13</v>
      </c>
      <c r="BX44" s="2">
        <f>IF(ISNA(MATCH($BQ44,'2005'!$A$44:$A$139,0)),97,MATCH($BQ44,'2005'!$A$44:$A$139,0))</f>
        <v>10</v>
      </c>
      <c r="BY44" s="2">
        <f>IF(ISNA(MATCH($BQ44,'2006'!$A$44:$A$139,0)),97,MATCH($BQ44,'2006'!$A$44:$A$139,0))</f>
        <v>10</v>
      </c>
      <c r="BZ44" s="2">
        <f>IF(ISNA(MATCH($BQ44,'2007'!$A$44:$A$139,0)),97,MATCH($BQ44,'2007'!$A$44:$A$139,0))</f>
        <v>97</v>
      </c>
      <c r="CA44" s="2">
        <f>IF(ISNA(MATCH($BQ44,'2008'!$A$44:$A$139,0)),97,MATCH($BQ44,'2008'!$A$44:$A$139,0))</f>
        <v>12</v>
      </c>
      <c r="CB44" s="2">
        <f>IF(ISNA(MATCH($BQ44,'2009'!$A$44:$A$139,0)),97,MATCH($BQ44,'2009'!$A$44:$A$139,0))</f>
        <v>7</v>
      </c>
      <c r="CC44" s="2">
        <f>IF(ISNA(MATCH($BQ44,'2010'!$A$44:$A$139,0)),97,MATCH($BQ44,'2010'!$A$44:$A$139,0))</f>
        <v>7</v>
      </c>
      <c r="CD44" s="2">
        <f>IF(ISNA(MATCH($BQ44,'2011'!$A$44:$A$139,0)),97,MATCH($BQ44,'2011'!$A$44:$A$139,0))</f>
        <v>7</v>
      </c>
      <c r="CE44" s="2">
        <f>IF(ISNA(MATCH($BQ44,'2012'!$A$44:$A$139,0)),97,MATCH($BQ44,'2012'!$A$44:$A$139,0))</f>
        <v>7</v>
      </c>
      <c r="CF44" s="2">
        <f>IF(ISNA(MATCH($BQ44,'2013'!$A$44:$A$139,0)),97,MATCH($BQ44,'2013'!$A$44:$A$139,0))</f>
        <v>97</v>
      </c>
      <c r="CG44" s="149">
        <f>IF(ISNA(MATCH($BQ44,'2014'!$A$52:$A$179,0)),129,MATCH($BQ44,'2014'!$A$52:$A$179,0))</f>
        <v>7</v>
      </c>
      <c r="CI44">
        <f t="shared" si="15"/>
        <v>51</v>
      </c>
      <c r="CJ44" s="281"/>
      <c r="CK44" s="282"/>
      <c r="CL44" s="281">
        <f t="shared" si="16"/>
        <v>31</v>
      </c>
      <c r="CM44" s="282">
        <f t="shared" si="2"/>
        <v>34.6646</v>
      </c>
      <c r="CN44" s="282">
        <f t="shared" si="3"/>
        <v>81.107422360000001</v>
      </c>
      <c r="CO44" s="282">
        <f t="shared" si="4"/>
        <v>59.066207745176001</v>
      </c>
      <c r="CP44" s="282">
        <f t="shared" si="5"/>
        <v>56.37353408293432</v>
      </c>
      <c r="CQ44" s="282">
        <f t="shared" si="6"/>
        <v>60.578597819684013</v>
      </c>
      <c r="CR44" s="282">
        <f t="shared" si="7"/>
        <v>40.381693306601363</v>
      </c>
      <c r="CS44" s="282">
        <f t="shared" si="8"/>
        <v>35.918436758180462</v>
      </c>
      <c r="CT44" s="282">
        <f t="shared" si="9"/>
        <v>27.943229943003097</v>
      </c>
      <c r="CU44" s="282">
        <f t="shared" si="17"/>
        <v>43.626957080005866</v>
      </c>
      <c r="CV44" s="282">
        <f t="shared" si="18"/>
        <v>64.081729589531903</v>
      </c>
      <c r="CW44" s="282">
        <f t="shared" si="19"/>
        <v>46.716880944381963</v>
      </c>
      <c r="CX44" s="282">
        <f t="shared" si="20"/>
        <v>31.141472837525015</v>
      </c>
      <c r="CY44" s="283">
        <f t="shared" si="21"/>
        <v>39.758905793494179</v>
      </c>
      <c r="DA44" s="282">
        <f t="shared" si="22"/>
        <v>51</v>
      </c>
      <c r="DB44" s="156"/>
      <c r="DC44" s="156"/>
      <c r="DD44" s="270">
        <f t="shared" si="23"/>
        <v>31</v>
      </c>
      <c r="DE44" s="156">
        <f t="shared" si="24"/>
        <v>45</v>
      </c>
      <c r="DF44" s="156">
        <f t="shared" si="25"/>
        <v>103</v>
      </c>
      <c r="DG44" s="156">
        <f t="shared" si="26"/>
        <v>108</v>
      </c>
      <c r="DH44" s="156">
        <f t="shared" si="27"/>
        <v>125</v>
      </c>
      <c r="DI44" s="156">
        <f t="shared" si="28"/>
        <v>148</v>
      </c>
      <c r="DJ44" s="156">
        <f t="shared" si="29"/>
        <v>148</v>
      </c>
      <c r="DK44" s="156">
        <f t="shared" si="30"/>
        <v>157</v>
      </c>
      <c r="DL44" s="156">
        <f t="shared" si="31"/>
        <v>161</v>
      </c>
      <c r="DM44" s="156">
        <f t="shared" si="32"/>
        <v>186</v>
      </c>
      <c r="DN44" s="156">
        <f t="shared" si="33"/>
        <v>221</v>
      </c>
      <c r="DO44" s="156">
        <f t="shared" si="34"/>
        <v>225</v>
      </c>
      <c r="DP44" s="156">
        <f t="shared" si="35"/>
        <v>225</v>
      </c>
      <c r="DQ44" s="267">
        <f t="shared" si="36"/>
        <v>244</v>
      </c>
      <c r="DR44" s="156">
        <f t="shared" si="37"/>
        <v>18</v>
      </c>
    </row>
    <row r="45" spans="2:125" ht="13.5" thickBot="1" x14ac:dyDescent="0.25">
      <c r="B45" s="133">
        <v>28</v>
      </c>
      <c r="C45" s="50">
        <f t="shared" si="0"/>
        <v>1</v>
      </c>
      <c r="D45" s="50">
        <f t="shared" si="10"/>
        <v>1</v>
      </c>
      <c r="E45" s="97"/>
      <c r="F45" s="2">
        <f t="shared" si="38"/>
        <v>40</v>
      </c>
      <c r="G45" s="164">
        <v>330</v>
      </c>
      <c r="H45" s="164">
        <f>14- COUNTIF(L45:AA45,"#N/A")</f>
        <v>10</v>
      </c>
      <c r="I45" s="133">
        <f>SUM(AF45:AU45)+SUM(BA45:BM45)</f>
        <v>270</v>
      </c>
      <c r="J45" s="405">
        <f>CY45</f>
        <v>39.692974201020895</v>
      </c>
      <c r="K45" s="466" t="str">
        <f>IF(ISNUMBER(MATCH(G45,'[4]OPR data'!$A$3:$A$2541,0)),"Y","N")</f>
        <v>Y</v>
      </c>
      <c r="L45" s="148"/>
      <c r="M45" s="236"/>
      <c r="N45" s="236" t="e">
        <f>(INDEX(Finish_table!R$4:R$83,MATCH('14 Year_History_Results'!$G45,Finish_table!S$4:S$83,0),1))</f>
        <v>#N/A</v>
      </c>
      <c r="O45" s="236" t="str">
        <f>(INDEX(Finish_table!Z$4:Z$99,MATCH('14 Year_History_Results'!$G45,Finish_table!AA$4:AA$99,0),1))</f>
        <v>QF</v>
      </c>
      <c r="P45" s="236" t="str">
        <f>(INDEX(Finish_table!AI$4:AI$99,MATCH('14 Year_History_Results'!$G45,Finish_table!AJ$4:AJ$99,0),1))</f>
        <v>QF</v>
      </c>
      <c r="Q45" s="236" t="str">
        <f>(INDEX(Finish_table!AR$4:AR$99,MATCH('14 Year_History_Results'!$G45,Finish_table!AS$4:AS$99,0),1))</f>
        <v>SF</v>
      </c>
      <c r="R45" s="236" t="str">
        <f>(INDEX(Finish_table!BA$4:BA$99,MATCH('14 Year_History_Results'!$G45,Finish_table!BB$4:BB$99,0),1))</f>
        <v>WC</v>
      </c>
      <c r="S45" s="236" t="e">
        <f>(INDEX(Finish_table!BJ$4:BJ$99,MATCH('14 Year_History_Results'!$G45,Finish_table!BK$4:BK$99,0),1))</f>
        <v>#N/A</v>
      </c>
      <c r="T45" s="236" t="str">
        <f>(INDEX(Finish_table!BS$4:BS$99,MATCH('14 Year_History_Results'!$G45,Finish_table!BT$4:BT$99,0),1))</f>
        <v>W</v>
      </c>
      <c r="U45" s="236" t="str">
        <f>(INDEX(Finish_table!CB$4:CB$99,MATCH('14 Year_History_Results'!$G45,Finish_table!CC$4:CC$99,0),1))</f>
        <v>SF</v>
      </c>
      <c r="V45" s="236" t="e">
        <f>(INDEX(Finish_table!CK$4:CK$99,MATCH('14 Year_History_Results'!$G45,Finish_table!CL$4:CL$99,0),1))</f>
        <v>#N/A</v>
      </c>
      <c r="W45" s="236" t="str">
        <f>(INDEX(Finish_table!CT$4:CT$99,MATCH('14 Year_History_Results'!$G45,Finish_table!CU$4:CU$99,0),1))</f>
        <v>SF</v>
      </c>
      <c r="X45" s="236" t="str">
        <f>(INDEX(Finish_table!DC$4:DC$99,MATCH('14 Year_History_Results'!$G45,Finish_table!DD$4:DD$99,0),1))</f>
        <v>F</v>
      </c>
      <c r="Y45" s="236" t="str">
        <f>(INDEX(Finish_table!DL$4:DL$99,MATCH('14 Year_History_Results'!$G45,Finish_table!DM$4:DM$99,0),1))</f>
        <v>F</v>
      </c>
      <c r="Z45" s="236" t="e">
        <f>(INDEX(Finish_table!DU$4:DU$99,MATCH('14 Year_History_Results'!$G45,Finish_table!DV$4:DV$99,0),1))</f>
        <v>#N/A</v>
      </c>
      <c r="AA45" s="256" t="str">
        <f>(INDEX(Finish_table!ED$4:ED$140,MATCH('14 Year_History_Results'!$G45,Finish_table!EE$4:EE$140,0),1))</f>
        <v>QF</v>
      </c>
      <c r="AB45" s="2"/>
      <c r="AC45" s="2"/>
      <c r="AD45" s="2"/>
      <c r="AE45">
        <f t="shared" si="1"/>
        <v>330</v>
      </c>
      <c r="AF45" s="148"/>
      <c r="AG45" s="2"/>
      <c r="AH45" s="148">
        <f>INDEX('2001'!$C$44:$C$140,'14 Year_History_Results'!BT45)</f>
        <v>0</v>
      </c>
      <c r="AI45" s="2">
        <f>INDEX('2002'!$C$44:$C$140,'14 Year_History_Results'!BU45)</f>
        <v>0</v>
      </c>
      <c r="AJ45" s="2">
        <f>INDEX('2003'!$C$44:$C$140,'14 Year_History_Results'!BV45)</f>
        <v>0</v>
      </c>
      <c r="AK45" s="2">
        <f>INDEX('2004'!$C$44:$C$140,'14 Year_History_Results'!BW45)</f>
        <v>10</v>
      </c>
      <c r="AL45" s="2">
        <f>INDEX('2005'!$C$44:$C$140,'14 Year_History_Results'!BX45)</f>
        <v>50</v>
      </c>
      <c r="AM45" s="2">
        <f>INDEX('2006'!$C$44:$C$140,'14 Year_History_Results'!BY45)</f>
        <v>0</v>
      </c>
      <c r="AN45" s="2">
        <f>INDEX('2007'!$C$44:$C$140,'14 Year_History_Results'!BZ45)</f>
        <v>30</v>
      </c>
      <c r="AO45" s="2">
        <f>INDEX('2008'!$C$44:$C$140,'14 Year_History_Results'!CA45)</f>
        <v>10</v>
      </c>
      <c r="AP45" s="2">
        <f>INDEX('2009'!$C$44:$C$140,'14 Year_History_Results'!CB45)</f>
        <v>0</v>
      </c>
      <c r="AQ45" s="2">
        <f>INDEX('2010'!$C$44:$C$140,'14 Year_History_Results'!CC45)</f>
        <v>10</v>
      </c>
      <c r="AR45" s="2">
        <f>INDEX('2011'!$C$44:$C$140,'14 Year_History_Results'!CD45)</f>
        <v>20</v>
      </c>
      <c r="AS45" s="2">
        <f>INDEX('2012'!$C$44:$C$140,'14 Year_History_Results'!CE45)</f>
        <v>20</v>
      </c>
      <c r="AT45" s="2">
        <f>INDEX('2013'!$C$44:$C$140,'14 Year_History_Results'!CF45)</f>
        <v>0</v>
      </c>
      <c r="AU45" s="149">
        <f>INDEX('2014'!$C$52:$C$180,'14 Year_History_Results'!CG45)</f>
        <v>0</v>
      </c>
      <c r="AV45" s="2">
        <f t="shared" si="11"/>
        <v>14.917354742965408</v>
      </c>
      <c r="AW45" s="2"/>
      <c r="AX45">
        <f t="shared" si="12"/>
        <v>330</v>
      </c>
      <c r="AY45" s="148"/>
      <c r="AZ45" s="2"/>
      <c r="BA45" s="148">
        <f>INDEX('2001'!$B$44:$B$140,'14 Year_History_Results'!BT45)</f>
        <v>0</v>
      </c>
      <c r="BB45" s="2">
        <f>INDEX('2002'!$B$44:$B$140,'14 Year_History_Results'!BU45)</f>
        <v>11</v>
      </c>
      <c r="BC45" s="2">
        <f>INDEX('2003'!$B$44:$B$140,'14 Year_History_Results'!BV45)</f>
        <v>10</v>
      </c>
      <c r="BD45" s="2">
        <f>INDEX('2004'!$B$44:$B$140,'14 Year_History_Results'!BW45)</f>
        <v>15</v>
      </c>
      <c r="BE45" s="2">
        <f>INDEX('2005'!$B$44:$B$140,'14 Year_History_Results'!BX45)</f>
        <v>15</v>
      </c>
      <c r="BF45" s="2">
        <f>INDEX('2006'!$B$44:$B$140,'14 Year_History_Results'!BY45)</f>
        <v>0</v>
      </c>
      <c r="BG45" s="2">
        <f>INDEX('2007'!$B$44:$B$140,'14 Year_History_Results'!BZ45)</f>
        <v>15</v>
      </c>
      <c r="BH45" s="2">
        <f>INDEX('2008'!$B$44:$B$140,'14 Year_History_Results'!CA45)</f>
        <v>13</v>
      </c>
      <c r="BI45" s="2">
        <f>INDEX('2009'!$B$44:$B$140,'14 Year_History_Results'!CB45)</f>
        <v>0</v>
      </c>
      <c r="BJ45" s="2">
        <f>INDEX('2010'!$B$44:$B$140,'14 Year_History_Results'!CC45)</f>
        <v>13</v>
      </c>
      <c r="BK45" s="2">
        <f>INDEX('2011'!$B$44:$B$140,'14 Year_History_Results'!CD45)</f>
        <v>14</v>
      </c>
      <c r="BL45" s="2">
        <f>INDEX('2012'!$B$44:$B$140,'14 Year_History_Results'!CE45)</f>
        <v>14</v>
      </c>
      <c r="BM45" s="2">
        <f>INDEX('2013'!$B$44:$B$140,'14 Year_History_Results'!CF45)</f>
        <v>0</v>
      </c>
      <c r="BN45" s="149">
        <f>INDEX('2014'!$B$52:$B$180,'14 Year_History_Results'!CG45)</f>
        <v>3</v>
      </c>
      <c r="BO45" s="308">
        <f t="shared" si="13"/>
        <v>0</v>
      </c>
      <c r="BQ45">
        <f t="shared" si="14"/>
        <v>330</v>
      </c>
      <c r="BR45" s="148"/>
      <c r="BS45" s="2"/>
      <c r="BT45" s="148">
        <f>IF(ISNA(MATCH($BQ45,'2001'!$A$44:$A$139,0)),97,MATCH($BQ45,'2001'!$A$44:$A$139,0))</f>
        <v>97</v>
      </c>
      <c r="BU45" s="2">
        <f>IF(ISNA(MATCH($BQ45,'2002'!$A$44:$A$139,0)),97,MATCH($BQ45,'2002'!$A$44:$A$139,0))</f>
        <v>68</v>
      </c>
      <c r="BV45" s="2">
        <f>IF(ISNA(MATCH($BQ45,'2003'!$A$44:$A$139,0)),97,MATCH($BQ45,'2003'!$A$44:$A$139,0))</f>
        <v>61</v>
      </c>
      <c r="BW45" s="2">
        <f>IF(ISNA(MATCH($BQ45,'2004'!$A$44:$A$139,0)),97,MATCH($BQ45,'2004'!$A$44:$A$139,0))</f>
        <v>50</v>
      </c>
      <c r="BX45" s="2">
        <f>IF(ISNA(MATCH($BQ45,'2005'!$A$44:$A$139,0)),97,MATCH($BQ45,'2005'!$A$44:$A$139,0))</f>
        <v>51</v>
      </c>
      <c r="BY45" s="2">
        <f>IF(ISNA(MATCH($BQ45,'2006'!$A$44:$A$139,0)),97,MATCH($BQ45,'2006'!$A$44:$A$139,0))</f>
        <v>97</v>
      </c>
      <c r="BZ45" s="2">
        <f>IF(ISNA(MATCH($BQ45,'2007'!$A$44:$A$139,0)),97,MATCH($BQ45,'2007'!$A$44:$A$139,0))</f>
        <v>43</v>
      </c>
      <c r="CA45" s="2">
        <f>IF(ISNA(MATCH($BQ45,'2008'!$A$44:$A$139,0)),97,MATCH($BQ45,'2008'!$A$44:$A$139,0))</f>
        <v>45</v>
      </c>
      <c r="CB45" s="2">
        <f>IF(ISNA(MATCH($BQ45,'2009'!$A$44:$A$139,0)),97,MATCH($BQ45,'2009'!$A$44:$A$139,0))</f>
        <v>97</v>
      </c>
      <c r="CC45" s="2">
        <f>IF(ISNA(MATCH($BQ45,'2010'!$A$44:$A$139,0)),97,MATCH($BQ45,'2010'!$A$44:$A$139,0))</f>
        <v>32</v>
      </c>
      <c r="CD45" s="2">
        <f>IF(ISNA(MATCH($BQ45,'2011'!$A$44:$A$139,0)),97,MATCH($BQ45,'2011'!$A$44:$A$139,0))</f>
        <v>31</v>
      </c>
      <c r="CE45" s="2">
        <f>IF(ISNA(MATCH($BQ45,'2012'!$A$44:$A$139,0)),97,MATCH($BQ45,'2012'!$A$44:$A$139,0))</f>
        <v>27</v>
      </c>
      <c r="CF45" s="2">
        <f>IF(ISNA(MATCH($BQ45,'2013'!$A$44:$A$139,0)),97,MATCH($BQ45,'2013'!$A$44:$A$139,0))</f>
        <v>97</v>
      </c>
      <c r="CG45" s="149">
        <f>IF(ISNA(MATCH($BQ45,'2014'!$A$52:$A$179,0)),129,MATCH($BQ45,'2014'!$A$52:$A$179,0))</f>
        <v>29</v>
      </c>
      <c r="CI45">
        <f t="shared" si="15"/>
        <v>330</v>
      </c>
      <c r="CJ45" s="281"/>
      <c r="CK45" s="282"/>
      <c r="CL45" s="281">
        <f t="shared" si="16"/>
        <v>0</v>
      </c>
      <c r="CM45" s="282">
        <f t="shared" si="2"/>
        <v>11</v>
      </c>
      <c r="CN45" s="282">
        <f t="shared" si="3"/>
        <v>17.332599999999999</v>
      </c>
      <c r="CO45" s="282">
        <f t="shared" si="4"/>
        <v>36.553911159999998</v>
      </c>
      <c r="CP45" s="282">
        <f t="shared" si="5"/>
        <v>89.366837179255995</v>
      </c>
      <c r="CQ45" s="282">
        <f t="shared" si="6"/>
        <v>59.571933663692043</v>
      </c>
      <c r="CR45" s="282">
        <f t="shared" si="7"/>
        <v>84.71065098021711</v>
      </c>
      <c r="CS45" s="282">
        <f t="shared" si="8"/>
        <v>79.468119943412717</v>
      </c>
      <c r="CT45" s="282">
        <f t="shared" si="9"/>
        <v>52.973448754278913</v>
      </c>
      <c r="CU45" s="282">
        <f t="shared" si="17"/>
        <v>58.312100939602324</v>
      </c>
      <c r="CV45" s="282">
        <f t="shared" si="18"/>
        <v>72.870846486338905</v>
      </c>
      <c r="CW45" s="282">
        <f t="shared" si="19"/>
        <v>82.575706267793521</v>
      </c>
      <c r="CX45" s="282">
        <f t="shared" si="20"/>
        <v>55.044965798111157</v>
      </c>
      <c r="CY45" s="283">
        <f t="shared" si="21"/>
        <v>39.692974201020895</v>
      </c>
      <c r="DA45" s="282">
        <f t="shared" si="22"/>
        <v>330</v>
      </c>
      <c r="DB45" s="156"/>
      <c r="DC45" s="156"/>
      <c r="DD45" s="270">
        <f t="shared" si="23"/>
        <v>0</v>
      </c>
      <c r="DE45" s="156">
        <f t="shared" si="24"/>
        <v>11</v>
      </c>
      <c r="DF45" s="156">
        <f t="shared" si="25"/>
        <v>21</v>
      </c>
      <c r="DG45" s="156">
        <f t="shared" si="26"/>
        <v>46</v>
      </c>
      <c r="DH45" s="156">
        <f t="shared" si="27"/>
        <v>111</v>
      </c>
      <c r="DI45" s="156">
        <f t="shared" si="28"/>
        <v>111</v>
      </c>
      <c r="DJ45" s="156">
        <f t="shared" si="29"/>
        <v>156</v>
      </c>
      <c r="DK45" s="156">
        <f t="shared" si="30"/>
        <v>179</v>
      </c>
      <c r="DL45" s="156">
        <f t="shared" si="31"/>
        <v>179</v>
      </c>
      <c r="DM45" s="156">
        <f t="shared" si="32"/>
        <v>202</v>
      </c>
      <c r="DN45" s="156">
        <f t="shared" si="33"/>
        <v>236</v>
      </c>
      <c r="DO45" s="156">
        <f t="shared" si="34"/>
        <v>270</v>
      </c>
      <c r="DP45" s="156">
        <f t="shared" si="35"/>
        <v>270</v>
      </c>
      <c r="DQ45" s="267">
        <f t="shared" si="36"/>
        <v>273</v>
      </c>
      <c r="DR45" s="156">
        <f t="shared" si="37"/>
        <v>15</v>
      </c>
      <c r="DU45" s="282"/>
    </row>
    <row r="46" spans="2:125" ht="13.5" thickBot="1" x14ac:dyDescent="0.25">
      <c r="B46" s="133">
        <v>31</v>
      </c>
      <c r="C46" s="50">
        <f t="shared" si="0"/>
        <v>1</v>
      </c>
      <c r="D46" s="50">
        <f t="shared" si="10"/>
        <v>1</v>
      </c>
      <c r="E46" s="97"/>
      <c r="F46" s="2">
        <f t="shared" si="38"/>
        <v>41</v>
      </c>
      <c r="G46" s="164">
        <v>188</v>
      </c>
      <c r="H46" s="164">
        <f>14- COUNTIF(L46:AA46,"#N/A")</f>
        <v>7</v>
      </c>
      <c r="I46" s="133">
        <f>SUM(AF46:AU46)+SUM(BA46:BM46)</f>
        <v>106</v>
      </c>
      <c r="J46" s="405">
        <f>CY46</f>
        <v>37.984392224515418</v>
      </c>
      <c r="K46" s="466" t="str">
        <f>IF(ISNUMBER(MATCH(G46,'[4]OPR data'!$A$3:$A$2541,0)),"Y","N")</f>
        <v>Y</v>
      </c>
      <c r="L46" s="148"/>
      <c r="M46" s="236"/>
      <c r="N46" s="236" t="e">
        <f>(INDEX(Finish_table!R$4:R$83,MATCH('14 Year_History_Results'!$G46,Finish_table!S$4:S$83,0),1))</f>
        <v>#N/A</v>
      </c>
      <c r="O46" s="236" t="str">
        <f>(INDEX(Finish_table!Z$4:Z$99,MATCH('14 Year_History_Results'!$G46,Finish_table!AA$4:AA$99,0),1))</f>
        <v>QF</v>
      </c>
      <c r="P46" s="236" t="str">
        <f>(INDEX(Finish_table!AI$4:AI$99,MATCH('14 Year_History_Results'!$G46,Finish_table!AJ$4:AJ$99,0),1))</f>
        <v>QF</v>
      </c>
      <c r="Q46" s="236" t="str">
        <f>(INDEX(Finish_table!AR$4:AR$99,MATCH('14 Year_History_Results'!$G46,Finish_table!AS$4:AS$99,0),1))</f>
        <v>QF</v>
      </c>
      <c r="R46" s="236" t="e">
        <f>(INDEX(Finish_table!BA$4:BA$99,MATCH('14 Year_History_Results'!$G46,Finish_table!BB$4:BB$99,0),1))</f>
        <v>#N/A</v>
      </c>
      <c r="S46" s="236" t="e">
        <f>(INDEX(Finish_table!BJ$4:BJ$99,MATCH('14 Year_History_Results'!$G46,Finish_table!BK$4:BK$99,0),1))</f>
        <v>#N/A</v>
      </c>
      <c r="T46" s="236" t="e">
        <f>(INDEX(Finish_table!BS$4:BS$99,MATCH('14 Year_History_Results'!$G46,Finish_table!BT$4:BT$99,0),1))</f>
        <v>#N/A</v>
      </c>
      <c r="U46" s="236" t="e">
        <f>(INDEX(Finish_table!CB$4:CB$99,MATCH('14 Year_History_Results'!$G46,Finish_table!CC$4:CC$99,0),1))</f>
        <v>#N/A</v>
      </c>
      <c r="V46" s="236" t="str">
        <f>(INDEX(Finish_table!CK$4:CK$99,MATCH('14 Year_History_Results'!$G46,Finish_table!CL$4:CL$99,0),1))</f>
        <v>F</v>
      </c>
      <c r="W46" s="236" t="str">
        <f>(INDEX(Finish_table!CT$4:CT$99,MATCH('14 Year_History_Results'!$G46,Finish_table!CU$4:CU$99,0),1))</f>
        <v>QF</v>
      </c>
      <c r="X46" s="236" t="str">
        <f>(INDEX(Finish_table!DC$4:DC$99,MATCH('14 Year_History_Results'!$G46,Finish_table!DD$4:DD$99,0),1))</f>
        <v>F</v>
      </c>
      <c r="Y46" s="236" t="e">
        <f>(INDEX(Finish_table!DL$4:DL$99,MATCH('14 Year_History_Results'!$G46,Finish_table!DM$4:DM$99,0),1))</f>
        <v>#N/A</v>
      </c>
      <c r="Z46" s="236" t="e">
        <f>(INDEX(Finish_table!DU$4:DU$99,MATCH('14 Year_History_Results'!$G46,Finish_table!DV$4:DV$99,0),1))</f>
        <v>#N/A</v>
      </c>
      <c r="AA46" s="256" t="str">
        <f>(INDEX(Finish_table!ED$4:ED$140,MATCH('14 Year_History_Results'!$G46,Finish_table!EE$4:EE$140,0),1))</f>
        <v>SF</v>
      </c>
      <c r="AB46" s="2"/>
      <c r="AC46" s="2"/>
      <c r="AD46" s="2"/>
      <c r="AE46">
        <f t="shared" si="1"/>
        <v>188</v>
      </c>
      <c r="AF46" s="148"/>
      <c r="AG46" s="2"/>
      <c r="AH46" s="148">
        <f>INDEX('2001'!$C$44:$C$140,'14 Year_History_Results'!BT46)</f>
        <v>0</v>
      </c>
      <c r="AI46" s="2">
        <f>INDEX('2002'!$C$44:$C$140,'14 Year_History_Results'!BU46)</f>
        <v>0</v>
      </c>
      <c r="AJ46" s="2">
        <f>INDEX('2003'!$C$44:$C$140,'14 Year_History_Results'!BV46)</f>
        <v>0</v>
      </c>
      <c r="AK46" s="2">
        <f>INDEX('2004'!$C$44:$C$140,'14 Year_History_Results'!BW46)</f>
        <v>0</v>
      </c>
      <c r="AL46" s="2">
        <f>INDEX('2005'!$C$44:$C$140,'14 Year_History_Results'!BX46)</f>
        <v>0</v>
      </c>
      <c r="AM46" s="2">
        <f>INDEX('2006'!$C$44:$C$140,'14 Year_History_Results'!BY46)</f>
        <v>0</v>
      </c>
      <c r="AN46" s="2">
        <f>INDEX('2007'!$C$44:$C$140,'14 Year_History_Results'!BZ46)</f>
        <v>0</v>
      </c>
      <c r="AO46" s="2">
        <f>INDEX('2008'!$C$44:$C$140,'14 Year_History_Results'!CA46)</f>
        <v>0</v>
      </c>
      <c r="AP46" s="2">
        <f>INDEX('2009'!$C$44:$C$140,'14 Year_History_Results'!CB46)</f>
        <v>20</v>
      </c>
      <c r="AQ46" s="2">
        <f>INDEX('2010'!$C$44:$C$140,'14 Year_History_Results'!CC46)</f>
        <v>0</v>
      </c>
      <c r="AR46" s="2">
        <f>INDEX('2011'!$C$44:$C$140,'14 Year_History_Results'!CD46)</f>
        <v>20</v>
      </c>
      <c r="AS46" s="2">
        <f>INDEX('2012'!$C$44:$C$140,'14 Year_History_Results'!CE46)</f>
        <v>0</v>
      </c>
      <c r="AT46" s="2">
        <f>INDEX('2013'!$C$44:$C$140,'14 Year_History_Results'!CF46)</f>
        <v>0</v>
      </c>
      <c r="AU46" s="149">
        <f>INDEX('2014'!$C$52:$C$180,'14 Year_History_Results'!CG46)</f>
        <v>10</v>
      </c>
      <c r="AV46" s="2">
        <f t="shared" si="11"/>
        <v>7.4494634366849199</v>
      </c>
      <c r="AW46" s="2"/>
      <c r="AX46">
        <f t="shared" si="12"/>
        <v>188</v>
      </c>
      <c r="AY46" s="148"/>
      <c r="AZ46" s="2"/>
      <c r="BA46" s="148">
        <f>INDEX('2001'!$B$44:$B$140,'14 Year_History_Results'!BT46)</f>
        <v>0</v>
      </c>
      <c r="BB46" s="2">
        <f>INDEX('2002'!$B$44:$B$140,'14 Year_History_Results'!BU46)</f>
        <v>10</v>
      </c>
      <c r="BC46" s="2">
        <f>INDEX('2003'!$B$44:$B$140,'14 Year_History_Results'!BV46)</f>
        <v>5</v>
      </c>
      <c r="BD46" s="2">
        <f>INDEX('2004'!$B$44:$B$140,'14 Year_History_Results'!BW46)</f>
        <v>13</v>
      </c>
      <c r="BE46" s="2">
        <f>INDEX('2005'!$B$44:$B$140,'14 Year_History_Results'!BX46)</f>
        <v>0</v>
      </c>
      <c r="BF46" s="2">
        <f>INDEX('2006'!$B$44:$B$140,'14 Year_History_Results'!BY46)</f>
        <v>0</v>
      </c>
      <c r="BG46" s="2">
        <f>INDEX('2007'!$B$44:$B$140,'14 Year_History_Results'!BZ46)</f>
        <v>0</v>
      </c>
      <c r="BH46" s="2">
        <f>INDEX('2008'!$B$44:$B$140,'14 Year_History_Results'!CA46)</f>
        <v>0</v>
      </c>
      <c r="BI46" s="2">
        <f>INDEX('2009'!$B$44:$B$140,'14 Year_History_Results'!CB46)</f>
        <v>13</v>
      </c>
      <c r="BJ46" s="2">
        <f>INDEX('2010'!$B$44:$B$140,'14 Year_History_Results'!CC46)</f>
        <v>11</v>
      </c>
      <c r="BK46" s="2">
        <f>INDEX('2011'!$B$44:$B$140,'14 Year_History_Results'!CD46)</f>
        <v>4</v>
      </c>
      <c r="BL46" s="2">
        <f>INDEX('2012'!$B$44:$B$140,'14 Year_History_Results'!CE46)</f>
        <v>0</v>
      </c>
      <c r="BM46" s="2">
        <f>INDEX('2013'!$B$44:$B$140,'14 Year_History_Results'!CF46)</f>
        <v>0</v>
      </c>
      <c r="BN46" s="149">
        <f>INDEX('2014'!$B$52:$B$180,'14 Year_History_Results'!CG46)</f>
        <v>14</v>
      </c>
      <c r="BO46" s="308">
        <f t="shared" si="13"/>
        <v>0</v>
      </c>
      <c r="BQ46">
        <f t="shared" si="14"/>
        <v>188</v>
      </c>
      <c r="BR46" s="148"/>
      <c r="BS46" s="2"/>
      <c r="BT46" s="148">
        <f>IF(ISNA(MATCH($BQ46,'2001'!$A$44:$A$139,0)),97,MATCH($BQ46,'2001'!$A$44:$A$139,0))</f>
        <v>97</v>
      </c>
      <c r="BU46" s="2">
        <f>IF(ISNA(MATCH($BQ46,'2002'!$A$44:$A$139,0)),97,MATCH($BQ46,'2002'!$A$44:$A$139,0))</f>
        <v>44</v>
      </c>
      <c r="BV46" s="2">
        <f>IF(ISNA(MATCH($BQ46,'2003'!$A$44:$A$139,0)),97,MATCH($BQ46,'2003'!$A$44:$A$139,0))</f>
        <v>33</v>
      </c>
      <c r="BW46" s="2">
        <f>IF(ISNA(MATCH($BQ46,'2004'!$A$44:$A$139,0)),97,MATCH($BQ46,'2004'!$A$44:$A$139,0))</f>
        <v>31</v>
      </c>
      <c r="BX46" s="2">
        <f>IF(ISNA(MATCH($BQ46,'2005'!$A$44:$A$139,0)),97,MATCH($BQ46,'2005'!$A$44:$A$139,0))</f>
        <v>97</v>
      </c>
      <c r="BY46" s="2">
        <f>IF(ISNA(MATCH($BQ46,'2006'!$A$44:$A$139,0)),97,MATCH($BQ46,'2006'!$A$44:$A$139,0))</f>
        <v>97</v>
      </c>
      <c r="BZ46" s="2">
        <f>IF(ISNA(MATCH($BQ46,'2007'!$A$44:$A$139,0)),97,MATCH($BQ46,'2007'!$A$44:$A$139,0))</f>
        <v>97</v>
      </c>
      <c r="CA46" s="2">
        <f>IF(ISNA(MATCH($BQ46,'2008'!$A$44:$A$139,0)),97,MATCH($BQ46,'2008'!$A$44:$A$139,0))</f>
        <v>97</v>
      </c>
      <c r="CB46" s="2">
        <f>IF(ISNA(MATCH($BQ46,'2009'!$A$44:$A$139,0)),97,MATCH($BQ46,'2009'!$A$44:$A$139,0))</f>
        <v>26</v>
      </c>
      <c r="CC46" s="2">
        <f>IF(ISNA(MATCH($BQ46,'2010'!$A$44:$A$139,0)),97,MATCH($BQ46,'2010'!$A$44:$A$139,0))</f>
        <v>21</v>
      </c>
      <c r="CD46" s="2">
        <f>IF(ISNA(MATCH($BQ46,'2011'!$A$44:$A$139,0)),97,MATCH($BQ46,'2011'!$A$44:$A$139,0))</f>
        <v>20</v>
      </c>
      <c r="CE46" s="2">
        <f>IF(ISNA(MATCH($BQ46,'2012'!$A$44:$A$139,0)),97,MATCH($BQ46,'2012'!$A$44:$A$139,0))</f>
        <v>97</v>
      </c>
      <c r="CF46" s="2">
        <f>IF(ISNA(MATCH($BQ46,'2013'!$A$44:$A$139,0)),97,MATCH($BQ46,'2013'!$A$44:$A$139,0))</f>
        <v>97</v>
      </c>
      <c r="CG46" s="149">
        <f>IF(ISNA(MATCH($BQ46,'2014'!$A$52:$A$179,0)),129,MATCH($BQ46,'2014'!$A$52:$A$179,0))</f>
        <v>20</v>
      </c>
      <c r="CI46">
        <f t="shared" si="15"/>
        <v>188</v>
      </c>
      <c r="CJ46" s="281"/>
      <c r="CK46" s="282"/>
      <c r="CL46" s="281">
        <f t="shared" si="16"/>
        <v>0</v>
      </c>
      <c r="CM46" s="282">
        <f t="shared" si="2"/>
        <v>10</v>
      </c>
      <c r="CN46" s="282">
        <f t="shared" si="3"/>
        <v>11.666</v>
      </c>
      <c r="CO46" s="282">
        <f t="shared" si="4"/>
        <v>20.776555600000002</v>
      </c>
      <c r="CP46" s="282">
        <f t="shared" si="5"/>
        <v>13.849651962960001</v>
      </c>
      <c r="CQ46" s="282">
        <f t="shared" si="6"/>
        <v>9.2321779985091368</v>
      </c>
      <c r="CR46" s="282">
        <f t="shared" si="7"/>
        <v>6.1541698538061906</v>
      </c>
      <c r="CS46" s="282">
        <f t="shared" si="8"/>
        <v>4.1023696245472063</v>
      </c>
      <c r="CT46" s="282">
        <f t="shared" si="9"/>
        <v>35.734639591723166</v>
      </c>
      <c r="CU46" s="282">
        <f t="shared" si="17"/>
        <v>34.820710751842661</v>
      </c>
      <c r="CV46" s="282">
        <f t="shared" si="18"/>
        <v>47.211485787178319</v>
      </c>
      <c r="CW46" s="282">
        <f t="shared" si="19"/>
        <v>31.471176425733066</v>
      </c>
      <c r="CX46" s="282">
        <f t="shared" si="20"/>
        <v>20.978686205393661</v>
      </c>
      <c r="CY46" s="283">
        <f t="shared" si="21"/>
        <v>37.984392224515418</v>
      </c>
      <c r="DA46" s="282">
        <f t="shared" si="22"/>
        <v>188</v>
      </c>
      <c r="DB46" s="156"/>
      <c r="DC46" s="156"/>
      <c r="DD46" s="270">
        <f t="shared" si="23"/>
        <v>0</v>
      </c>
      <c r="DE46" s="156">
        <f t="shared" si="24"/>
        <v>10</v>
      </c>
      <c r="DF46" s="156">
        <f t="shared" si="25"/>
        <v>15</v>
      </c>
      <c r="DG46" s="156">
        <f t="shared" si="26"/>
        <v>28</v>
      </c>
      <c r="DH46" s="156">
        <f t="shared" si="27"/>
        <v>28</v>
      </c>
      <c r="DI46" s="156">
        <f t="shared" si="28"/>
        <v>28</v>
      </c>
      <c r="DJ46" s="156">
        <f t="shared" si="29"/>
        <v>28</v>
      </c>
      <c r="DK46" s="156">
        <f t="shared" si="30"/>
        <v>28</v>
      </c>
      <c r="DL46" s="156">
        <f t="shared" si="31"/>
        <v>61</v>
      </c>
      <c r="DM46" s="156">
        <f t="shared" si="32"/>
        <v>72</v>
      </c>
      <c r="DN46" s="156">
        <f t="shared" si="33"/>
        <v>96</v>
      </c>
      <c r="DO46" s="156">
        <f t="shared" si="34"/>
        <v>96</v>
      </c>
      <c r="DP46" s="156">
        <f t="shared" si="35"/>
        <v>96</v>
      </c>
      <c r="DQ46" s="267">
        <f t="shared" si="36"/>
        <v>120</v>
      </c>
      <c r="DR46" s="156">
        <f t="shared" si="37"/>
        <v>49</v>
      </c>
    </row>
    <row r="47" spans="2:125" ht="13.5" thickBot="1" x14ac:dyDescent="0.25">
      <c r="B47" s="133">
        <v>33</v>
      </c>
      <c r="C47" s="50">
        <f t="shared" si="0"/>
        <v>1</v>
      </c>
      <c r="D47" s="50">
        <f t="shared" si="10"/>
        <v>0</v>
      </c>
      <c r="E47" s="97"/>
      <c r="F47" s="2">
        <f t="shared" si="38"/>
        <v>42</v>
      </c>
      <c r="G47" s="164">
        <v>2054</v>
      </c>
      <c r="H47" s="164">
        <f>14- COUNTIF(L47:AA47,"#N/A")</f>
        <v>5</v>
      </c>
      <c r="I47" s="133">
        <f>SUM(AF47:AU47)+SUM(BA47:BM47)</f>
        <v>74</v>
      </c>
      <c r="J47" s="405">
        <f>CY47</f>
        <v>37.823161564356965</v>
      </c>
      <c r="K47" s="466" t="str">
        <f>IF(ISNUMBER(MATCH(G47,'[4]OPR data'!$A$3:$A$2541,0)),"Y","N")</f>
        <v>Y</v>
      </c>
      <c r="L47" s="148"/>
      <c r="M47" s="236"/>
      <c r="N47" s="236" t="e">
        <f>(INDEX(Finish_table!R$4:R$83,MATCH('14 Year_History_Results'!$G47,Finish_table!S$4:S$83,0),1))</f>
        <v>#N/A</v>
      </c>
      <c r="O47" s="236" t="e">
        <f>(INDEX(Finish_table!Z$4:Z$99,MATCH('14 Year_History_Results'!$G47,Finish_table!AA$4:AA$99,0),1))</f>
        <v>#N/A</v>
      </c>
      <c r="P47" s="236" t="e">
        <f>(INDEX(Finish_table!AI$4:AI$99,MATCH('14 Year_History_Results'!$G47,Finish_table!AJ$4:AJ$99,0),1))</f>
        <v>#N/A</v>
      </c>
      <c r="Q47" s="236" t="e">
        <f>(INDEX(Finish_table!AR$4:AR$99,MATCH('14 Year_History_Results'!$G47,Finish_table!AS$4:AS$99,0),1))</f>
        <v>#N/A</v>
      </c>
      <c r="R47" s="236" t="e">
        <f>(INDEX(Finish_table!BA$4:BA$99,MATCH('14 Year_History_Results'!$G47,Finish_table!BB$4:BB$99,0),1))</f>
        <v>#N/A</v>
      </c>
      <c r="S47" s="236" t="e">
        <f>(INDEX(Finish_table!BJ$4:BJ$99,MATCH('14 Year_History_Results'!$G47,Finish_table!BK$4:BK$99,0),1))</f>
        <v>#N/A</v>
      </c>
      <c r="T47" s="236" t="str">
        <f>(INDEX(Finish_table!BS$4:BS$99,MATCH('14 Year_History_Results'!$G47,Finish_table!BT$4:BT$99,0),1))</f>
        <v>QF</v>
      </c>
      <c r="U47" s="236" t="e">
        <f>(INDEX(Finish_table!CB$4:CB$99,MATCH('14 Year_History_Results'!$G47,Finish_table!CC$4:CC$99,0),1))</f>
        <v>#N/A</v>
      </c>
      <c r="V47" s="236" t="e">
        <f>(INDEX(Finish_table!CK$4:CK$99,MATCH('14 Year_History_Results'!$G47,Finish_table!CL$4:CL$99,0),1))</f>
        <v>#N/A</v>
      </c>
      <c r="W47" s="236" t="e">
        <f>(INDEX(Finish_table!CT$4:CT$99,MATCH('14 Year_History_Results'!$G47,Finish_table!CU$4:CU$99,0),1))</f>
        <v>#N/A</v>
      </c>
      <c r="X47" s="236" t="str">
        <f>(INDEX(Finish_table!DC$4:DC$99,MATCH('14 Year_History_Results'!$G47,Finish_table!DD$4:DD$99,0),1))</f>
        <v>F</v>
      </c>
      <c r="Y47" s="236" t="str">
        <f>(INDEX(Finish_table!DL$4:DL$99,MATCH('14 Year_History_Results'!$G47,Finish_table!DM$4:DM$99,0),1))</f>
        <v>SF</v>
      </c>
      <c r="Z47" s="236" t="str">
        <f>(INDEX(Finish_table!DU$4:DU$99,MATCH('14 Year_History_Results'!$G47,Finish_table!DV$4:DV$99,0),1))</f>
        <v>QF</v>
      </c>
      <c r="AA47" s="256" t="str">
        <f>(INDEX(Finish_table!ED$4:ED$140,MATCH('14 Year_History_Results'!$G47,Finish_table!EE$4:EE$140,0),1))</f>
        <v>QF</v>
      </c>
      <c r="AB47" s="2"/>
      <c r="AC47" s="2"/>
      <c r="AD47" s="2"/>
      <c r="AE47">
        <f t="shared" si="1"/>
        <v>2054</v>
      </c>
      <c r="AF47" s="148"/>
      <c r="AG47" s="2"/>
      <c r="AH47" s="148">
        <f>INDEX('2001'!$C$44:$C$140,'14 Year_History_Results'!BT47)</f>
        <v>0</v>
      </c>
      <c r="AI47" s="2">
        <f>INDEX('2002'!$C$44:$C$140,'14 Year_History_Results'!BU47)</f>
        <v>0</v>
      </c>
      <c r="AJ47" s="2">
        <f>INDEX('2003'!$C$44:$C$140,'14 Year_History_Results'!BV47)</f>
        <v>0</v>
      </c>
      <c r="AK47" s="2">
        <f>INDEX('2004'!$C$44:$C$140,'14 Year_History_Results'!BW47)</f>
        <v>0</v>
      </c>
      <c r="AL47" s="2">
        <f>INDEX('2005'!$C$44:$C$140,'14 Year_History_Results'!BX47)</f>
        <v>0</v>
      </c>
      <c r="AM47" s="2">
        <f>INDEX('2006'!$C$44:$C$140,'14 Year_History_Results'!BY47)</f>
        <v>0</v>
      </c>
      <c r="AN47" s="2">
        <f>INDEX('2007'!$C$44:$C$140,'14 Year_History_Results'!BZ47)</f>
        <v>0</v>
      </c>
      <c r="AO47" s="2">
        <f>INDEX('2008'!$C$44:$C$140,'14 Year_History_Results'!CA47)</f>
        <v>0</v>
      </c>
      <c r="AP47" s="2">
        <f>INDEX('2009'!$C$44:$C$140,'14 Year_History_Results'!CB47)</f>
        <v>0</v>
      </c>
      <c r="AQ47" s="2">
        <f>INDEX('2010'!$C$44:$C$140,'14 Year_History_Results'!CC47)</f>
        <v>0</v>
      </c>
      <c r="AR47" s="2">
        <f>INDEX('2011'!$C$44:$C$140,'14 Year_History_Results'!CD47)</f>
        <v>20</v>
      </c>
      <c r="AS47" s="2">
        <f>INDEX('2012'!$C$44:$C$140,'14 Year_History_Results'!CE47)</f>
        <v>10</v>
      </c>
      <c r="AT47" s="2">
        <f>INDEX('2013'!$C$44:$C$140,'14 Year_History_Results'!CF47)</f>
        <v>0</v>
      </c>
      <c r="AU47" s="149">
        <f>INDEX('2014'!$C$52:$C$180,'14 Year_History_Results'!CG47)</f>
        <v>0</v>
      </c>
      <c r="AV47" s="2">
        <f t="shared" si="11"/>
        <v>5.7893422352183945</v>
      </c>
      <c r="AW47" s="2"/>
      <c r="AX47">
        <f t="shared" si="12"/>
        <v>2054</v>
      </c>
      <c r="AY47" s="148"/>
      <c r="AZ47" s="2"/>
      <c r="BA47" s="148">
        <f>INDEX('2001'!$B$44:$B$140,'14 Year_History_Results'!BT47)</f>
        <v>0</v>
      </c>
      <c r="BB47" s="2">
        <f>INDEX('2002'!$B$44:$B$140,'14 Year_History_Results'!BU47)</f>
        <v>0</v>
      </c>
      <c r="BC47" s="2">
        <f>INDEX('2003'!$B$44:$B$140,'14 Year_History_Results'!BV47)</f>
        <v>0</v>
      </c>
      <c r="BD47" s="2">
        <f>INDEX('2004'!$B$44:$B$140,'14 Year_History_Results'!BW47)</f>
        <v>0</v>
      </c>
      <c r="BE47" s="2">
        <f>INDEX('2005'!$B$44:$B$140,'14 Year_History_Results'!BX47)</f>
        <v>0</v>
      </c>
      <c r="BF47" s="2">
        <f>INDEX('2006'!$B$44:$B$140,'14 Year_History_Results'!BY47)</f>
        <v>0</v>
      </c>
      <c r="BG47" s="2">
        <f>INDEX('2007'!$B$44:$B$140,'14 Year_History_Results'!BZ47)</f>
        <v>11</v>
      </c>
      <c r="BH47" s="2">
        <f>INDEX('2008'!$B$44:$B$140,'14 Year_History_Results'!CA47)</f>
        <v>0</v>
      </c>
      <c r="BI47" s="2">
        <f>INDEX('2009'!$B$44:$B$140,'14 Year_History_Results'!CB47)</f>
        <v>0</v>
      </c>
      <c r="BJ47" s="2">
        <f>INDEX('2010'!$B$44:$B$140,'14 Year_History_Results'!CC47)</f>
        <v>0</v>
      </c>
      <c r="BK47" s="2">
        <f>INDEX('2011'!$B$44:$B$140,'14 Year_History_Results'!CD47)</f>
        <v>14</v>
      </c>
      <c r="BL47" s="2">
        <f>INDEX('2012'!$B$44:$B$140,'14 Year_History_Results'!CE47)</f>
        <v>9</v>
      </c>
      <c r="BM47" s="2">
        <f>INDEX('2013'!$B$44:$B$140,'14 Year_History_Results'!CF47)</f>
        <v>10</v>
      </c>
      <c r="BN47" s="149">
        <f>INDEX('2014'!$B$52:$B$180,'14 Year_History_Results'!CG47)</f>
        <v>12</v>
      </c>
      <c r="BO47" s="308">
        <f t="shared" si="13"/>
        <v>10</v>
      </c>
      <c r="BQ47">
        <f t="shared" si="14"/>
        <v>2054</v>
      </c>
      <c r="BR47" s="148"/>
      <c r="BS47" s="2"/>
      <c r="BT47" s="148">
        <f>IF(ISNA(MATCH($BQ47,'2001'!$A$44:$A$139,0)),97,MATCH($BQ47,'2001'!$A$44:$A$139,0))</f>
        <v>97</v>
      </c>
      <c r="BU47" s="2">
        <f>IF(ISNA(MATCH($BQ47,'2002'!$A$44:$A$139,0)),97,MATCH($BQ47,'2002'!$A$44:$A$139,0))</f>
        <v>97</v>
      </c>
      <c r="BV47" s="2">
        <f>IF(ISNA(MATCH($BQ47,'2003'!$A$44:$A$139,0)),97,MATCH($BQ47,'2003'!$A$44:$A$139,0))</f>
        <v>97</v>
      </c>
      <c r="BW47" s="2">
        <f>IF(ISNA(MATCH($BQ47,'2004'!$A$44:$A$139,0)),97,MATCH($BQ47,'2004'!$A$44:$A$139,0))</f>
        <v>97</v>
      </c>
      <c r="BX47" s="2">
        <f>IF(ISNA(MATCH($BQ47,'2005'!$A$44:$A$139,0)),97,MATCH($BQ47,'2005'!$A$44:$A$139,0))</f>
        <v>97</v>
      </c>
      <c r="BY47" s="2">
        <f>IF(ISNA(MATCH($BQ47,'2006'!$A$44:$A$139,0)),97,MATCH($BQ47,'2006'!$A$44:$A$139,0))</f>
        <v>97</v>
      </c>
      <c r="BZ47" s="2">
        <f>IF(ISNA(MATCH($BQ47,'2007'!$A$44:$A$139,0)),97,MATCH($BQ47,'2007'!$A$44:$A$139,0))</f>
        <v>89</v>
      </c>
      <c r="CA47" s="2">
        <f>IF(ISNA(MATCH($BQ47,'2008'!$A$44:$A$139,0)),97,MATCH($BQ47,'2008'!$A$44:$A$139,0))</f>
        <v>97</v>
      </c>
      <c r="CB47" s="2">
        <f>IF(ISNA(MATCH($BQ47,'2009'!$A$44:$A$139,0)),97,MATCH($BQ47,'2009'!$A$44:$A$139,0))</f>
        <v>97</v>
      </c>
      <c r="CC47" s="2">
        <f>IF(ISNA(MATCH($BQ47,'2010'!$A$44:$A$139,0)),97,MATCH($BQ47,'2010'!$A$44:$A$139,0))</f>
        <v>97</v>
      </c>
      <c r="CD47" s="2">
        <f>IF(ISNA(MATCH($BQ47,'2011'!$A$44:$A$139,0)),97,MATCH($BQ47,'2011'!$A$44:$A$139,0))</f>
        <v>78</v>
      </c>
      <c r="CE47" s="2">
        <f>IF(ISNA(MATCH($BQ47,'2012'!$A$44:$A$139,0)),97,MATCH($BQ47,'2012'!$A$44:$A$139,0))</f>
        <v>72</v>
      </c>
      <c r="CF47" s="2">
        <f>IF(ISNA(MATCH($BQ47,'2013'!$A$44:$A$139,0)),97,MATCH($BQ47,'2013'!$A$44:$A$139,0))</f>
        <v>64</v>
      </c>
      <c r="CG47" s="149">
        <f>IF(ISNA(MATCH($BQ47,'2014'!$A$52:$A$179,0)),129,MATCH($BQ47,'2014'!$A$52:$A$179,0))</f>
        <v>88</v>
      </c>
      <c r="CI47">
        <f t="shared" si="15"/>
        <v>2054</v>
      </c>
      <c r="CJ47" s="281"/>
      <c r="CK47" s="282"/>
      <c r="CL47" s="281">
        <f t="shared" si="16"/>
        <v>0</v>
      </c>
      <c r="CM47" s="282">
        <f t="shared" si="2"/>
        <v>0</v>
      </c>
      <c r="CN47" s="282">
        <f t="shared" si="3"/>
        <v>0</v>
      </c>
      <c r="CO47" s="282">
        <f t="shared" si="4"/>
        <v>0</v>
      </c>
      <c r="CP47" s="282">
        <f t="shared" si="5"/>
        <v>0</v>
      </c>
      <c r="CQ47" s="282">
        <f t="shared" si="6"/>
        <v>0</v>
      </c>
      <c r="CR47" s="282">
        <f t="shared" si="7"/>
        <v>11</v>
      </c>
      <c r="CS47" s="282">
        <f t="shared" si="8"/>
        <v>7.3325999999999993</v>
      </c>
      <c r="CT47" s="282">
        <f t="shared" si="9"/>
        <v>4.8879111599999989</v>
      </c>
      <c r="CU47" s="282">
        <f t="shared" si="17"/>
        <v>3.2582815792559989</v>
      </c>
      <c r="CV47" s="282">
        <f t="shared" si="18"/>
        <v>36.171970500732051</v>
      </c>
      <c r="CW47" s="282">
        <f t="shared" si="19"/>
        <v>43.112235535787988</v>
      </c>
      <c r="CX47" s="282">
        <f t="shared" si="20"/>
        <v>38.738616208156273</v>
      </c>
      <c r="CY47" s="283">
        <f t="shared" si="21"/>
        <v>37.823161564356965</v>
      </c>
      <c r="DA47" s="282">
        <f t="shared" si="22"/>
        <v>2054</v>
      </c>
      <c r="DB47" s="156"/>
      <c r="DC47" s="156"/>
      <c r="DD47" s="270">
        <f t="shared" si="23"/>
        <v>0</v>
      </c>
      <c r="DE47" s="156">
        <f t="shared" si="24"/>
        <v>0</v>
      </c>
      <c r="DF47" s="156">
        <f t="shared" si="25"/>
        <v>0</v>
      </c>
      <c r="DG47" s="156">
        <f t="shared" si="26"/>
        <v>0</v>
      </c>
      <c r="DH47" s="156">
        <f t="shared" si="27"/>
        <v>0</v>
      </c>
      <c r="DI47" s="156">
        <f t="shared" si="28"/>
        <v>0</v>
      </c>
      <c r="DJ47" s="156">
        <f t="shared" si="29"/>
        <v>11</v>
      </c>
      <c r="DK47" s="156">
        <f t="shared" si="30"/>
        <v>11</v>
      </c>
      <c r="DL47" s="156">
        <f t="shared" si="31"/>
        <v>11</v>
      </c>
      <c r="DM47" s="156">
        <f t="shared" si="32"/>
        <v>11</v>
      </c>
      <c r="DN47" s="156">
        <f t="shared" si="33"/>
        <v>45</v>
      </c>
      <c r="DO47" s="156">
        <f t="shared" si="34"/>
        <v>64</v>
      </c>
      <c r="DP47" s="156">
        <f t="shared" si="35"/>
        <v>74</v>
      </c>
      <c r="DQ47" s="267">
        <f t="shared" si="36"/>
        <v>86</v>
      </c>
      <c r="DR47" s="156">
        <f t="shared" si="37"/>
        <v>91</v>
      </c>
      <c r="DU47" s="282"/>
    </row>
    <row r="48" spans="2:125" ht="13.5" thickBot="1" x14ac:dyDescent="0.25">
      <c r="B48" s="133">
        <v>33</v>
      </c>
      <c r="C48" s="50">
        <f t="shared" si="0"/>
        <v>2</v>
      </c>
      <c r="D48" s="50">
        <f t="shared" si="10"/>
        <v>0</v>
      </c>
      <c r="E48" s="97"/>
      <c r="F48" s="2">
        <f t="shared" si="38"/>
        <v>43</v>
      </c>
      <c r="G48" s="196">
        <v>3476</v>
      </c>
      <c r="H48" s="164">
        <f>14- COUNTIF(L48:AA48,"#N/A")</f>
        <v>2</v>
      </c>
      <c r="I48" s="133">
        <f>SUM(AF48:AU48)+SUM(BA48:BM48)</f>
        <v>44</v>
      </c>
      <c r="J48" s="405">
        <f>CY48</f>
        <v>37.330399999999997</v>
      </c>
      <c r="K48" s="466" t="str">
        <f>IF(ISNUMBER(MATCH(G48,'[4]OPR data'!$A$3:$A$2541,0)),"Y","N")</f>
        <v>Y</v>
      </c>
      <c r="L48" s="148"/>
      <c r="M48" s="236"/>
      <c r="N48" s="236" t="e">
        <f>(INDEX(Finish_table!R$4:R$83,MATCH('14 Year_History_Results'!$G48,Finish_table!S$4:S$83,0),1))</f>
        <v>#N/A</v>
      </c>
      <c r="O48" s="236" t="e">
        <f>(INDEX(Finish_table!Z$4:Z$99,MATCH('14 Year_History_Results'!$G48,Finish_table!AA$4:AA$99,0),1))</f>
        <v>#N/A</v>
      </c>
      <c r="P48" s="236" t="e">
        <f>(INDEX(Finish_table!AI$4:AI$99,MATCH('14 Year_History_Results'!$G48,Finish_table!AJ$4:AJ$99,0),1))</f>
        <v>#N/A</v>
      </c>
      <c r="Q48" s="236" t="e">
        <f>(INDEX(Finish_table!AR$4:AR$99,MATCH('14 Year_History_Results'!$G48,Finish_table!AS$4:AS$99,0),1))</f>
        <v>#N/A</v>
      </c>
      <c r="R48" s="236" t="e">
        <f>(INDEX(Finish_table!BA$4:BA$99,MATCH('14 Year_History_Results'!$G48,Finish_table!BB$4:BB$99,0),1))</f>
        <v>#N/A</v>
      </c>
      <c r="S48" s="236" t="e">
        <f>(INDEX(Finish_table!BJ$4:BJ$99,MATCH('14 Year_History_Results'!$G48,Finish_table!BK$4:BK$99,0),1))</f>
        <v>#N/A</v>
      </c>
      <c r="T48" s="236" t="e">
        <f>(INDEX(Finish_table!BS$4:BS$99,MATCH('14 Year_History_Results'!$G48,Finish_table!BT$4:BT$99,0),1))</f>
        <v>#N/A</v>
      </c>
      <c r="U48" s="236" t="e">
        <f>(INDEX(Finish_table!CB$4:CB$99,MATCH('14 Year_History_Results'!$G48,Finish_table!CC$4:CC$99,0),1))</f>
        <v>#N/A</v>
      </c>
      <c r="V48" s="236" t="e">
        <f>(INDEX(Finish_table!CK$4:CK$99,MATCH('14 Year_History_Results'!$G48,Finish_table!CL$4:CL$99,0),1))</f>
        <v>#N/A</v>
      </c>
      <c r="W48" s="236" t="e">
        <f>(INDEX(Finish_table!CT$4:CT$99,MATCH('14 Year_History_Results'!$G48,Finish_table!CU$4:CU$99,0),1))</f>
        <v>#N/A</v>
      </c>
      <c r="X48" s="236" t="e">
        <f>(INDEX(Finish_table!DC$4:DC$99,MATCH('14 Year_History_Results'!$G48,Finish_table!DD$4:DD$99,0),1))</f>
        <v>#N/A</v>
      </c>
      <c r="Y48" s="236" t="e">
        <f>(INDEX(Finish_table!DL$4:DL$99,MATCH('14 Year_History_Results'!$G48,Finish_table!DM$4:DM$99,0),1))</f>
        <v>#N/A</v>
      </c>
      <c r="Z48" s="236" t="str">
        <f>(INDEX(Finish_table!DU$4:DU$99,MATCH('14 Year_History_Results'!$G48,Finish_table!DV$4:DV$99,0),1))</f>
        <v>W</v>
      </c>
      <c r="AA48" s="256" t="str">
        <f>(INDEX(Finish_table!ED$4:ED$140,MATCH('14 Year_History_Results'!$G48,Finish_table!EE$4:EE$140,0),1))</f>
        <v>QF</v>
      </c>
      <c r="AB48" s="2"/>
      <c r="AC48" s="2"/>
      <c r="AD48" s="2"/>
      <c r="AE48">
        <f t="shared" si="1"/>
        <v>3476</v>
      </c>
      <c r="AF48" s="148"/>
      <c r="AG48" s="2"/>
      <c r="AH48" s="148">
        <f>INDEX('2001'!$C$44:$C$140,'14 Year_History_Results'!BT48)</f>
        <v>0</v>
      </c>
      <c r="AI48" s="2">
        <f>INDEX('2002'!$C$44:$C$140,'14 Year_History_Results'!BU48)</f>
        <v>0</v>
      </c>
      <c r="AJ48" s="2">
        <f>INDEX('2003'!$C$44:$C$140,'14 Year_History_Results'!BV48)</f>
        <v>0</v>
      </c>
      <c r="AK48" s="2">
        <f>INDEX('2004'!$C$44:$C$140,'14 Year_History_Results'!BW48)</f>
        <v>0</v>
      </c>
      <c r="AL48" s="2">
        <f>INDEX('2005'!$C$44:$C$140,'14 Year_History_Results'!BX48)</f>
        <v>0</v>
      </c>
      <c r="AM48" s="2">
        <f>INDEX('2006'!$C$44:$C$140,'14 Year_History_Results'!BY48)</f>
        <v>0</v>
      </c>
      <c r="AN48" s="2">
        <f>INDEX('2007'!$C$44:$C$140,'14 Year_History_Results'!BZ48)</f>
        <v>0</v>
      </c>
      <c r="AO48" s="2">
        <f>INDEX('2008'!$C$44:$C$140,'14 Year_History_Results'!CA48)</f>
        <v>0</v>
      </c>
      <c r="AP48" s="2">
        <f>INDEX('2009'!$C$44:$C$140,'14 Year_History_Results'!CB48)</f>
        <v>0</v>
      </c>
      <c r="AQ48" s="2">
        <f>INDEX('2010'!$C$44:$C$140,'14 Year_History_Results'!CC48)</f>
        <v>0</v>
      </c>
      <c r="AR48" s="2">
        <f>INDEX('2011'!$C$44:$C$140,'14 Year_History_Results'!CD48)</f>
        <v>0</v>
      </c>
      <c r="AS48" s="2">
        <f>INDEX('2012'!$C$44:$C$140,'14 Year_History_Results'!CE48)</f>
        <v>0</v>
      </c>
      <c r="AT48" s="2">
        <f>INDEX('2013'!$C$44:$C$140,'14 Year_History_Results'!CF48)</f>
        <v>30</v>
      </c>
      <c r="AU48" s="149">
        <f>INDEX('2014'!$C$52:$C$180,'14 Year_History_Results'!CG48)</f>
        <v>0</v>
      </c>
      <c r="AV48" s="2">
        <f t="shared" si="11"/>
        <v>8.0178372573727312</v>
      </c>
      <c r="AW48" s="2"/>
      <c r="AX48">
        <f t="shared" si="12"/>
        <v>3476</v>
      </c>
      <c r="AY48" s="148"/>
      <c r="AZ48" s="2"/>
      <c r="BA48" s="148">
        <f>INDEX('2001'!$B$44:$B$140,'14 Year_History_Results'!BT48)</f>
        <v>0</v>
      </c>
      <c r="BB48" s="2">
        <f>INDEX('2002'!$B$44:$B$140,'14 Year_History_Results'!BU48)</f>
        <v>0</v>
      </c>
      <c r="BC48" s="2">
        <f>INDEX('2003'!$B$44:$B$140,'14 Year_History_Results'!BV48)</f>
        <v>0</v>
      </c>
      <c r="BD48" s="2">
        <f>INDEX('2004'!$B$44:$B$140,'14 Year_History_Results'!BW48)</f>
        <v>0</v>
      </c>
      <c r="BE48" s="2">
        <f>INDEX('2005'!$B$44:$B$140,'14 Year_History_Results'!BX48)</f>
        <v>0</v>
      </c>
      <c r="BF48" s="2">
        <f>INDEX('2006'!$B$44:$B$140,'14 Year_History_Results'!BY48)</f>
        <v>0</v>
      </c>
      <c r="BG48" s="2">
        <f>INDEX('2007'!$B$44:$B$140,'14 Year_History_Results'!BZ48)</f>
        <v>0</v>
      </c>
      <c r="BH48" s="2">
        <f>INDEX('2008'!$B$44:$B$140,'14 Year_History_Results'!CA48)</f>
        <v>0</v>
      </c>
      <c r="BI48" s="2">
        <f>INDEX('2009'!$B$44:$B$140,'14 Year_History_Results'!CB48)</f>
        <v>0</v>
      </c>
      <c r="BJ48" s="2">
        <f>INDEX('2010'!$B$44:$B$140,'14 Year_History_Results'!CC48)</f>
        <v>0</v>
      </c>
      <c r="BK48" s="2">
        <f>INDEX('2011'!$B$44:$B$140,'14 Year_History_Results'!CD48)</f>
        <v>0</v>
      </c>
      <c r="BL48" s="2">
        <f>INDEX('2012'!$B$44:$B$140,'14 Year_History_Results'!CE48)</f>
        <v>0</v>
      </c>
      <c r="BM48" s="2">
        <f>INDEX('2013'!$B$44:$B$140,'14 Year_History_Results'!CF48)</f>
        <v>14</v>
      </c>
      <c r="BN48" s="149">
        <f>INDEX('2014'!$B$52:$B$180,'14 Year_History_Results'!CG48)</f>
        <v>8</v>
      </c>
      <c r="BO48" s="308">
        <f t="shared" si="13"/>
        <v>44</v>
      </c>
      <c r="BQ48">
        <f t="shared" si="14"/>
        <v>3476</v>
      </c>
      <c r="BR48" s="148"/>
      <c r="BS48" s="2"/>
      <c r="BT48" s="148">
        <f>IF(ISNA(MATCH($BQ48,'2001'!$A$44:$A$139,0)),97,MATCH($BQ48,'2001'!$A$44:$A$139,0))</f>
        <v>97</v>
      </c>
      <c r="BU48" s="2">
        <f>IF(ISNA(MATCH($BQ48,'2002'!$A$44:$A$139,0)),97,MATCH($BQ48,'2002'!$A$44:$A$139,0))</f>
        <v>97</v>
      </c>
      <c r="BV48" s="2">
        <f>IF(ISNA(MATCH($BQ48,'2003'!$A$44:$A$139,0)),97,MATCH($BQ48,'2003'!$A$44:$A$139,0))</f>
        <v>97</v>
      </c>
      <c r="BW48" s="2">
        <f>IF(ISNA(MATCH($BQ48,'2004'!$A$44:$A$139,0)),97,MATCH($BQ48,'2004'!$A$44:$A$139,0))</f>
        <v>97</v>
      </c>
      <c r="BX48" s="2">
        <f>IF(ISNA(MATCH($BQ48,'2005'!$A$44:$A$139,0)),97,MATCH($BQ48,'2005'!$A$44:$A$139,0))</f>
        <v>97</v>
      </c>
      <c r="BY48" s="2">
        <f>IF(ISNA(MATCH($BQ48,'2006'!$A$44:$A$139,0)),97,MATCH($BQ48,'2006'!$A$44:$A$139,0))</f>
        <v>97</v>
      </c>
      <c r="BZ48" s="2">
        <f>IF(ISNA(MATCH($BQ48,'2007'!$A$44:$A$139,0)),97,MATCH($BQ48,'2007'!$A$44:$A$139,0))</f>
        <v>97</v>
      </c>
      <c r="CA48" s="2">
        <f>IF(ISNA(MATCH($BQ48,'2008'!$A$44:$A$139,0)),97,MATCH($BQ48,'2008'!$A$44:$A$139,0))</f>
        <v>97</v>
      </c>
      <c r="CB48" s="2">
        <f>IF(ISNA(MATCH($BQ48,'2009'!$A$44:$A$139,0)),97,MATCH($BQ48,'2009'!$A$44:$A$139,0))</f>
        <v>97</v>
      </c>
      <c r="CC48" s="2">
        <f>IF(ISNA(MATCH($BQ48,'2010'!$A$44:$A$139,0)),97,MATCH($BQ48,'2010'!$A$44:$A$139,0))</f>
        <v>97</v>
      </c>
      <c r="CD48" s="2">
        <f>IF(ISNA(MATCH($BQ48,'2011'!$A$44:$A$139,0)),97,MATCH($BQ48,'2011'!$A$44:$A$139,0))</f>
        <v>97</v>
      </c>
      <c r="CE48" s="2">
        <f>IF(ISNA(MATCH($BQ48,'2012'!$A$44:$A$139,0)),97,MATCH($BQ48,'2012'!$A$44:$A$139,0))</f>
        <v>97</v>
      </c>
      <c r="CF48" s="2">
        <f>IF(ISNA(MATCH($BQ48,'2013'!$A$44:$A$139,0)),97,MATCH($BQ48,'2013'!$A$44:$A$139,0))</f>
        <v>84</v>
      </c>
      <c r="CG48" s="149">
        <f>IF(ISNA(MATCH($BQ48,'2014'!$A$52:$A$179,0)),129,MATCH($BQ48,'2014'!$A$52:$A$179,0))</f>
        <v>117</v>
      </c>
      <c r="CI48">
        <f t="shared" si="15"/>
        <v>3476</v>
      </c>
      <c r="CJ48" s="281"/>
      <c r="CK48" s="282"/>
      <c r="CL48" s="281">
        <f t="shared" si="16"/>
        <v>0</v>
      </c>
      <c r="CM48" s="282">
        <f t="shared" si="2"/>
        <v>0</v>
      </c>
      <c r="CN48" s="282">
        <f t="shared" si="3"/>
        <v>0</v>
      </c>
      <c r="CO48" s="282">
        <f t="shared" si="4"/>
        <v>0</v>
      </c>
      <c r="CP48" s="282">
        <f t="shared" si="5"/>
        <v>0</v>
      </c>
      <c r="CQ48" s="282">
        <f t="shared" si="6"/>
        <v>0</v>
      </c>
      <c r="CR48" s="282">
        <f t="shared" si="7"/>
        <v>0</v>
      </c>
      <c r="CS48" s="282">
        <f t="shared" si="8"/>
        <v>0</v>
      </c>
      <c r="CT48" s="282">
        <f t="shared" si="9"/>
        <v>0</v>
      </c>
      <c r="CU48" s="282">
        <f t="shared" si="17"/>
        <v>0</v>
      </c>
      <c r="CV48" s="282">
        <f t="shared" si="18"/>
        <v>0</v>
      </c>
      <c r="CW48" s="282">
        <f t="shared" si="19"/>
        <v>0</v>
      </c>
      <c r="CX48" s="282">
        <f t="shared" si="20"/>
        <v>44</v>
      </c>
      <c r="CY48" s="283">
        <f t="shared" si="21"/>
        <v>37.330399999999997</v>
      </c>
      <c r="DA48" s="282">
        <f t="shared" si="22"/>
        <v>3476</v>
      </c>
      <c r="DB48" s="156"/>
      <c r="DC48" s="156"/>
      <c r="DD48" s="270">
        <f t="shared" si="23"/>
        <v>0</v>
      </c>
      <c r="DE48" s="156">
        <f t="shared" si="24"/>
        <v>0</v>
      </c>
      <c r="DF48" s="156">
        <f t="shared" si="25"/>
        <v>0</v>
      </c>
      <c r="DG48" s="156">
        <f t="shared" si="26"/>
        <v>0</v>
      </c>
      <c r="DH48" s="156">
        <f t="shared" si="27"/>
        <v>0</v>
      </c>
      <c r="DI48" s="156">
        <f t="shared" si="28"/>
        <v>0</v>
      </c>
      <c r="DJ48" s="156">
        <f t="shared" si="29"/>
        <v>0</v>
      </c>
      <c r="DK48" s="156">
        <f t="shared" si="30"/>
        <v>0</v>
      </c>
      <c r="DL48" s="156">
        <f t="shared" si="31"/>
        <v>0</v>
      </c>
      <c r="DM48" s="156">
        <f t="shared" si="32"/>
        <v>0</v>
      </c>
      <c r="DN48" s="156">
        <f t="shared" si="33"/>
        <v>0</v>
      </c>
      <c r="DO48" s="156">
        <f t="shared" si="34"/>
        <v>0</v>
      </c>
      <c r="DP48" s="156">
        <f t="shared" si="35"/>
        <v>44</v>
      </c>
      <c r="DQ48" s="267">
        <f t="shared" si="36"/>
        <v>52</v>
      </c>
      <c r="DR48" s="156">
        <f t="shared" si="37"/>
        <v>144</v>
      </c>
      <c r="DU48" s="282"/>
    </row>
    <row r="49" spans="2:125" ht="13.5" thickBot="1" x14ac:dyDescent="0.25">
      <c r="B49" s="133">
        <v>33</v>
      </c>
      <c r="C49" s="50">
        <f t="shared" si="0"/>
        <v>3</v>
      </c>
      <c r="D49" s="50">
        <f t="shared" si="10"/>
        <v>0</v>
      </c>
      <c r="E49" s="97"/>
      <c r="F49" s="2">
        <f t="shared" si="38"/>
        <v>44</v>
      </c>
      <c r="G49" s="164">
        <v>1756</v>
      </c>
      <c r="H49" s="164">
        <f>14- COUNTIF(L49:AA49,"#N/A")</f>
        <v>3</v>
      </c>
      <c r="I49" s="133">
        <f>SUM(AF49:AU49)+SUM(BA49:BM49)</f>
        <v>35</v>
      </c>
      <c r="J49" s="405">
        <f>CY49</f>
        <v>36.388872384797537</v>
      </c>
      <c r="K49" s="466" t="str">
        <f>IF(ISNUMBER(MATCH(G49,'[4]OPR data'!$A$3:$A$2541,0)),"Y","N")</f>
        <v>Y</v>
      </c>
      <c r="L49" s="148"/>
      <c r="M49" s="236"/>
      <c r="N49" s="236" t="e">
        <f>(INDEX(Finish_table!R$4:R$83,MATCH('14 Year_History_Results'!$G49,Finish_table!S$4:S$83,0),1))</f>
        <v>#N/A</v>
      </c>
      <c r="O49" s="236" t="e">
        <f>(INDEX(Finish_table!Z$4:Z$99,MATCH('14 Year_History_Results'!$G49,Finish_table!AA$4:AA$99,0),1))</f>
        <v>#N/A</v>
      </c>
      <c r="P49" s="236" t="e">
        <f>(INDEX(Finish_table!AI$4:AI$99,MATCH('14 Year_History_Results'!$G49,Finish_table!AJ$4:AJ$99,0),1))</f>
        <v>#N/A</v>
      </c>
      <c r="Q49" s="236" t="e">
        <f>(INDEX(Finish_table!AR$4:AR$99,MATCH('14 Year_History_Results'!$G49,Finish_table!AS$4:AS$99,0),1))</f>
        <v>#N/A</v>
      </c>
      <c r="R49" s="236" t="e">
        <f>(INDEX(Finish_table!BA$4:BA$99,MATCH('14 Year_History_Results'!$G49,Finish_table!BB$4:BB$99,0),1))</f>
        <v>#N/A</v>
      </c>
      <c r="S49" s="236" t="str">
        <f>(INDEX(Finish_table!BJ$4:BJ$99,MATCH('14 Year_History_Results'!$G49,Finish_table!BK$4:BK$99,0),1))</f>
        <v>QF</v>
      </c>
      <c r="T49" s="236" t="e">
        <f>(INDEX(Finish_table!BS$4:BS$99,MATCH('14 Year_History_Results'!$G49,Finish_table!BT$4:BT$99,0),1))</f>
        <v>#N/A</v>
      </c>
      <c r="U49" s="236" t="e">
        <f>(INDEX(Finish_table!CB$4:CB$99,MATCH('14 Year_History_Results'!$G49,Finish_table!CC$4:CC$99,0),1))</f>
        <v>#N/A</v>
      </c>
      <c r="V49" s="236" t="e">
        <f>(INDEX(Finish_table!CK$4:CK$99,MATCH('14 Year_History_Results'!$G49,Finish_table!CL$4:CL$99,0),1))</f>
        <v>#N/A</v>
      </c>
      <c r="W49" s="236" t="e">
        <f>(INDEX(Finish_table!CT$4:CT$99,MATCH('14 Year_History_Results'!$G49,Finish_table!CU$4:CU$99,0),1))</f>
        <v>#N/A</v>
      </c>
      <c r="X49" s="236" t="e">
        <f>(INDEX(Finish_table!DC$4:DC$99,MATCH('14 Year_History_Results'!$G49,Finish_table!DD$4:DD$99,0),1))</f>
        <v>#N/A</v>
      </c>
      <c r="Y49" s="236" t="e">
        <f>(INDEX(Finish_table!DL$4:DL$99,MATCH('14 Year_History_Results'!$G49,Finish_table!DM$4:DM$99,0),1))</f>
        <v>#N/A</v>
      </c>
      <c r="Z49" s="236" t="str">
        <f>(INDEX(Finish_table!DU$4:DU$99,MATCH('14 Year_History_Results'!$G49,Finish_table!DV$4:DV$99,0),1))</f>
        <v>SF</v>
      </c>
      <c r="AA49" s="256" t="str">
        <f>(INDEX(Finish_table!ED$4:ED$140,MATCH('14 Year_History_Results'!$G49,Finish_table!EE$4:EE$140,0),1))</f>
        <v>SF</v>
      </c>
      <c r="AB49" s="2"/>
      <c r="AC49" s="2"/>
      <c r="AD49" s="2"/>
      <c r="AE49">
        <f t="shared" si="1"/>
        <v>1756</v>
      </c>
      <c r="AF49" s="148"/>
      <c r="AG49" s="2"/>
      <c r="AH49" s="148">
        <f>INDEX('2001'!$C$44:$C$140,'14 Year_History_Results'!BT49)</f>
        <v>0</v>
      </c>
      <c r="AI49" s="2">
        <f>INDEX('2002'!$C$44:$C$140,'14 Year_History_Results'!BU49)</f>
        <v>0</v>
      </c>
      <c r="AJ49" s="2">
        <f>INDEX('2003'!$C$44:$C$140,'14 Year_History_Results'!BV49)</f>
        <v>0</v>
      </c>
      <c r="AK49" s="2">
        <f>INDEX('2004'!$C$44:$C$140,'14 Year_History_Results'!BW49)</f>
        <v>0</v>
      </c>
      <c r="AL49" s="2">
        <f>INDEX('2005'!$C$44:$C$140,'14 Year_History_Results'!BX49)</f>
        <v>0</v>
      </c>
      <c r="AM49" s="2">
        <f>INDEX('2006'!$C$44:$C$140,'14 Year_History_Results'!BY49)</f>
        <v>0</v>
      </c>
      <c r="AN49" s="2">
        <f>INDEX('2007'!$C$44:$C$140,'14 Year_History_Results'!BZ49)</f>
        <v>0</v>
      </c>
      <c r="AO49" s="2">
        <f>INDEX('2008'!$C$44:$C$140,'14 Year_History_Results'!CA49)</f>
        <v>0</v>
      </c>
      <c r="AP49" s="2">
        <f>INDEX('2009'!$C$44:$C$140,'14 Year_History_Results'!CB49)</f>
        <v>0</v>
      </c>
      <c r="AQ49" s="2">
        <f>INDEX('2010'!$C$44:$C$140,'14 Year_History_Results'!CC49)</f>
        <v>0</v>
      </c>
      <c r="AR49" s="2">
        <f>INDEX('2011'!$C$44:$C$140,'14 Year_History_Results'!CD49)</f>
        <v>0</v>
      </c>
      <c r="AS49" s="2">
        <f>INDEX('2012'!$C$44:$C$140,'14 Year_History_Results'!CE49)</f>
        <v>0</v>
      </c>
      <c r="AT49" s="2">
        <f>INDEX('2013'!$C$44:$C$140,'14 Year_History_Results'!CF49)</f>
        <v>10</v>
      </c>
      <c r="AU49" s="149">
        <f>INDEX('2014'!$C$52:$C$180,'14 Year_History_Results'!CG49)</f>
        <v>10</v>
      </c>
      <c r="AV49" s="2">
        <f t="shared" si="11"/>
        <v>3.6313651960128146</v>
      </c>
      <c r="AW49" s="2"/>
      <c r="AX49">
        <f t="shared" si="12"/>
        <v>1756</v>
      </c>
      <c r="AY49" s="148"/>
      <c r="AZ49" s="2"/>
      <c r="BA49" s="148">
        <f>INDEX('2001'!$B$44:$B$140,'14 Year_History_Results'!BT49)</f>
        <v>0</v>
      </c>
      <c r="BB49" s="2">
        <f>INDEX('2002'!$B$44:$B$140,'14 Year_History_Results'!BU49)</f>
        <v>0</v>
      </c>
      <c r="BC49" s="2">
        <f>INDEX('2003'!$B$44:$B$140,'14 Year_History_Results'!BV49)</f>
        <v>0</v>
      </c>
      <c r="BD49" s="2">
        <f>INDEX('2004'!$B$44:$B$140,'14 Year_History_Results'!BW49)</f>
        <v>0</v>
      </c>
      <c r="BE49" s="2">
        <f>INDEX('2005'!$B$44:$B$140,'14 Year_History_Results'!BX49)</f>
        <v>0</v>
      </c>
      <c r="BF49" s="2">
        <f>INDEX('2006'!$B$44:$B$140,'14 Year_History_Results'!BY49)</f>
        <v>10</v>
      </c>
      <c r="BG49" s="2">
        <f>INDEX('2007'!$B$44:$B$140,'14 Year_History_Results'!BZ49)</f>
        <v>0</v>
      </c>
      <c r="BH49" s="2">
        <f>INDEX('2008'!$B$44:$B$140,'14 Year_History_Results'!CA49)</f>
        <v>0</v>
      </c>
      <c r="BI49" s="2">
        <f>INDEX('2009'!$B$44:$B$140,'14 Year_History_Results'!CB49)</f>
        <v>0</v>
      </c>
      <c r="BJ49" s="2">
        <f>INDEX('2010'!$B$44:$B$140,'14 Year_History_Results'!CC49)</f>
        <v>0</v>
      </c>
      <c r="BK49" s="2">
        <f>INDEX('2011'!$B$44:$B$140,'14 Year_History_Results'!CD49)</f>
        <v>0</v>
      </c>
      <c r="BL49" s="2">
        <f>INDEX('2012'!$B$44:$B$140,'14 Year_History_Results'!CE49)</f>
        <v>0</v>
      </c>
      <c r="BM49" s="2">
        <f>INDEX('2013'!$B$44:$B$140,'14 Year_History_Results'!CF49)</f>
        <v>5</v>
      </c>
      <c r="BN49" s="149">
        <f>INDEX('2014'!$B$52:$B$180,'14 Year_History_Results'!CG49)</f>
        <v>16</v>
      </c>
      <c r="BO49" s="308">
        <f t="shared" si="13"/>
        <v>15</v>
      </c>
      <c r="BQ49">
        <f t="shared" si="14"/>
        <v>1756</v>
      </c>
      <c r="BR49" s="148"/>
      <c r="BS49" s="2"/>
      <c r="BT49" s="148">
        <f>IF(ISNA(MATCH($BQ49,'2001'!$A$44:$A$139,0)),97,MATCH($BQ49,'2001'!$A$44:$A$139,0))</f>
        <v>97</v>
      </c>
      <c r="BU49" s="2">
        <f>IF(ISNA(MATCH($BQ49,'2002'!$A$44:$A$139,0)),97,MATCH($BQ49,'2002'!$A$44:$A$139,0))</f>
        <v>97</v>
      </c>
      <c r="BV49" s="2">
        <f>IF(ISNA(MATCH($BQ49,'2003'!$A$44:$A$139,0)),97,MATCH($BQ49,'2003'!$A$44:$A$139,0))</f>
        <v>97</v>
      </c>
      <c r="BW49" s="2">
        <f>IF(ISNA(MATCH($BQ49,'2004'!$A$44:$A$139,0)),97,MATCH($BQ49,'2004'!$A$44:$A$139,0))</f>
        <v>97</v>
      </c>
      <c r="BX49" s="2">
        <f>IF(ISNA(MATCH($BQ49,'2005'!$A$44:$A$139,0)),97,MATCH($BQ49,'2005'!$A$44:$A$139,0))</f>
        <v>97</v>
      </c>
      <c r="BY49" s="2">
        <f>IF(ISNA(MATCH($BQ49,'2006'!$A$44:$A$139,0)),97,MATCH($BQ49,'2006'!$A$44:$A$139,0))</f>
        <v>94</v>
      </c>
      <c r="BZ49" s="2">
        <f>IF(ISNA(MATCH($BQ49,'2007'!$A$44:$A$139,0)),97,MATCH($BQ49,'2007'!$A$44:$A$139,0))</f>
        <v>97</v>
      </c>
      <c r="CA49" s="2">
        <f>IF(ISNA(MATCH($BQ49,'2008'!$A$44:$A$139,0)),97,MATCH($BQ49,'2008'!$A$44:$A$139,0))</f>
        <v>97</v>
      </c>
      <c r="CB49" s="2">
        <f>IF(ISNA(MATCH($BQ49,'2009'!$A$44:$A$139,0)),97,MATCH($BQ49,'2009'!$A$44:$A$139,0))</f>
        <v>97</v>
      </c>
      <c r="CC49" s="2">
        <f>IF(ISNA(MATCH($BQ49,'2010'!$A$44:$A$139,0)),97,MATCH($BQ49,'2010'!$A$44:$A$139,0))</f>
        <v>97</v>
      </c>
      <c r="CD49" s="2">
        <f>IF(ISNA(MATCH($BQ49,'2011'!$A$44:$A$139,0)),97,MATCH($BQ49,'2011'!$A$44:$A$139,0))</f>
        <v>97</v>
      </c>
      <c r="CE49" s="2">
        <f>IF(ISNA(MATCH($BQ49,'2012'!$A$44:$A$139,0)),97,MATCH($BQ49,'2012'!$A$44:$A$139,0))</f>
        <v>97</v>
      </c>
      <c r="CF49" s="2">
        <f>IF(ISNA(MATCH($BQ49,'2013'!$A$44:$A$139,0)),97,MATCH($BQ49,'2013'!$A$44:$A$139,0))</f>
        <v>58</v>
      </c>
      <c r="CG49" s="149">
        <f>IF(ISNA(MATCH($BQ49,'2014'!$A$52:$A$179,0)),129,MATCH($BQ49,'2014'!$A$52:$A$179,0))</f>
        <v>79</v>
      </c>
      <c r="CI49">
        <f t="shared" si="15"/>
        <v>1756</v>
      </c>
      <c r="CJ49" s="281"/>
      <c r="CK49" s="282"/>
      <c r="CL49" s="281">
        <f t="shared" si="16"/>
        <v>0</v>
      </c>
      <c r="CM49" s="282">
        <f t="shared" si="2"/>
        <v>0</v>
      </c>
      <c r="CN49" s="282">
        <f t="shared" si="3"/>
        <v>0</v>
      </c>
      <c r="CO49" s="282">
        <f t="shared" si="4"/>
        <v>0</v>
      </c>
      <c r="CP49" s="282">
        <f t="shared" si="5"/>
        <v>0</v>
      </c>
      <c r="CQ49" s="282">
        <f t="shared" si="6"/>
        <v>10</v>
      </c>
      <c r="CR49" s="282">
        <f t="shared" si="7"/>
        <v>6.6659999999999995</v>
      </c>
      <c r="CS49" s="282">
        <f t="shared" si="8"/>
        <v>4.4435555999999998</v>
      </c>
      <c r="CT49" s="282">
        <f t="shared" si="9"/>
        <v>2.9620741629599996</v>
      </c>
      <c r="CU49" s="282">
        <f t="shared" si="17"/>
        <v>1.9745186370291357</v>
      </c>
      <c r="CV49" s="282">
        <f t="shared" si="18"/>
        <v>1.3162141234436218</v>
      </c>
      <c r="CW49" s="282">
        <f t="shared" si="19"/>
        <v>0.8773883346875182</v>
      </c>
      <c r="CX49" s="282">
        <f t="shared" si="20"/>
        <v>15.584867063902699</v>
      </c>
      <c r="CY49" s="283">
        <f t="shared" si="21"/>
        <v>36.388872384797537</v>
      </c>
      <c r="DA49" s="282">
        <f t="shared" si="22"/>
        <v>1756</v>
      </c>
      <c r="DB49" s="156"/>
      <c r="DC49" s="156"/>
      <c r="DD49" s="270">
        <f t="shared" si="23"/>
        <v>0</v>
      </c>
      <c r="DE49" s="156">
        <f t="shared" si="24"/>
        <v>0</v>
      </c>
      <c r="DF49" s="156">
        <f t="shared" si="25"/>
        <v>0</v>
      </c>
      <c r="DG49" s="156">
        <f t="shared" si="26"/>
        <v>0</v>
      </c>
      <c r="DH49" s="156">
        <f t="shared" si="27"/>
        <v>0</v>
      </c>
      <c r="DI49" s="156">
        <f t="shared" si="28"/>
        <v>10</v>
      </c>
      <c r="DJ49" s="156">
        <f t="shared" si="29"/>
        <v>10</v>
      </c>
      <c r="DK49" s="156">
        <f t="shared" si="30"/>
        <v>10</v>
      </c>
      <c r="DL49" s="156">
        <f t="shared" si="31"/>
        <v>10</v>
      </c>
      <c r="DM49" s="156">
        <f t="shared" si="32"/>
        <v>10</v>
      </c>
      <c r="DN49" s="156">
        <f t="shared" si="33"/>
        <v>10</v>
      </c>
      <c r="DO49" s="156">
        <f t="shared" si="34"/>
        <v>10</v>
      </c>
      <c r="DP49" s="156">
        <f t="shared" si="35"/>
        <v>25</v>
      </c>
      <c r="DQ49" s="267">
        <f t="shared" si="36"/>
        <v>51</v>
      </c>
      <c r="DR49" s="156">
        <f t="shared" si="37"/>
        <v>148</v>
      </c>
      <c r="DU49" s="282"/>
    </row>
    <row r="50" spans="2:125" ht="13.5" thickBot="1" x14ac:dyDescent="0.25">
      <c r="B50" s="133">
        <v>33</v>
      </c>
      <c r="C50" s="50">
        <f t="shared" si="0"/>
        <v>4</v>
      </c>
      <c r="D50" s="50">
        <f t="shared" si="10"/>
        <v>0</v>
      </c>
      <c r="E50" s="97"/>
      <c r="F50" s="2">
        <f t="shared" si="38"/>
        <v>45</v>
      </c>
      <c r="G50" s="164">
        <v>2481</v>
      </c>
      <c r="H50" s="164">
        <f>14- COUNTIF(L50:AA50,"#N/A")</f>
        <v>2</v>
      </c>
      <c r="I50" s="133">
        <f>SUM(AF50:AU50)+SUM(BA50:BM50)</f>
        <v>33</v>
      </c>
      <c r="J50" s="405">
        <f>CY50</f>
        <v>35.888622248887998</v>
      </c>
      <c r="K50" s="466" t="str">
        <f>IF(ISNUMBER(MATCH(G50,'[4]OPR data'!$A$3:$A$2541,0)),"Y","N")</f>
        <v>Y</v>
      </c>
      <c r="L50" s="148"/>
      <c r="M50" s="236"/>
      <c r="N50" s="236" t="e">
        <f>(INDEX(Finish_table!R$4:R$83,MATCH('14 Year_History_Results'!$G50,Finish_table!S$4:S$83,0),1))</f>
        <v>#N/A</v>
      </c>
      <c r="O50" s="236" t="e">
        <f>(INDEX(Finish_table!Z$4:Z$99,MATCH('14 Year_History_Results'!$G50,Finish_table!AA$4:AA$99,0),1))</f>
        <v>#N/A</v>
      </c>
      <c r="P50" s="236" t="e">
        <f>(INDEX(Finish_table!AI$4:AI$99,MATCH('14 Year_History_Results'!$G50,Finish_table!AJ$4:AJ$99,0),1))</f>
        <v>#N/A</v>
      </c>
      <c r="Q50" s="236" t="e">
        <f>(INDEX(Finish_table!AR$4:AR$99,MATCH('14 Year_History_Results'!$G50,Finish_table!AS$4:AS$99,0),1))</f>
        <v>#N/A</v>
      </c>
      <c r="R50" s="236" t="e">
        <f>(INDEX(Finish_table!BA$4:BA$99,MATCH('14 Year_History_Results'!$G50,Finish_table!BB$4:BB$99,0),1))</f>
        <v>#N/A</v>
      </c>
      <c r="S50" s="236" t="e">
        <f>(INDEX(Finish_table!BJ$4:BJ$99,MATCH('14 Year_History_Results'!$G50,Finish_table!BK$4:BK$99,0),1))</f>
        <v>#N/A</v>
      </c>
      <c r="T50" s="236" t="e">
        <f>(INDEX(Finish_table!BS$4:BS$99,MATCH('14 Year_History_Results'!$G50,Finish_table!BT$4:BT$99,0),1))</f>
        <v>#N/A</v>
      </c>
      <c r="U50" s="236" t="e">
        <f>(INDEX(Finish_table!CB$4:CB$99,MATCH('14 Year_History_Results'!$G50,Finish_table!CC$4:CC$99,0),1))</f>
        <v>#N/A</v>
      </c>
      <c r="V50" s="236" t="e">
        <f>(INDEX(Finish_table!CK$4:CK$99,MATCH('14 Year_History_Results'!$G50,Finish_table!CL$4:CL$99,0),1))</f>
        <v>#N/A</v>
      </c>
      <c r="W50" s="236" t="e">
        <f>(INDEX(Finish_table!CT$4:CT$99,MATCH('14 Year_History_Results'!$G50,Finish_table!CU$4:CU$99,0),1))</f>
        <v>#N/A</v>
      </c>
      <c r="X50" s="236" t="str">
        <f>(INDEX(Finish_table!DC$4:DC$99,MATCH('14 Year_History_Results'!$G50,Finish_table!DD$4:DD$99,0),1))</f>
        <v>QF</v>
      </c>
      <c r="Y50" s="236" t="e">
        <f>(INDEX(Finish_table!DL$4:DL$99,MATCH('14 Year_History_Results'!$G50,Finish_table!DM$4:DM$99,0),1))</f>
        <v>#N/A</v>
      </c>
      <c r="Z50" s="236" t="e">
        <f>(INDEX(Finish_table!DU$4:DU$99,MATCH('14 Year_History_Results'!$G50,Finish_table!DV$4:DV$99,0),1))</f>
        <v>#N/A</v>
      </c>
      <c r="AA50" s="256" t="str">
        <f>(INDEX(Finish_table!ED$4:ED$140,MATCH('14 Year_History_Results'!$G50,Finish_table!EE$4:EE$140,0),1))</f>
        <v>W</v>
      </c>
      <c r="AB50" s="2"/>
      <c r="AC50" s="2"/>
      <c r="AD50" s="2"/>
      <c r="AE50">
        <f t="shared" si="1"/>
        <v>2481</v>
      </c>
      <c r="AF50" s="148"/>
      <c r="AG50" s="2"/>
      <c r="AH50" s="148">
        <f>INDEX('2001'!$C$44:$C$140,'14 Year_History_Results'!BT50)</f>
        <v>0</v>
      </c>
      <c r="AI50" s="2">
        <f>INDEX('2002'!$C$44:$C$140,'14 Year_History_Results'!BU50)</f>
        <v>0</v>
      </c>
      <c r="AJ50" s="2">
        <f>INDEX('2003'!$C$44:$C$140,'14 Year_History_Results'!BV50)</f>
        <v>0</v>
      </c>
      <c r="AK50" s="2">
        <f>INDEX('2004'!$C$44:$C$140,'14 Year_History_Results'!BW50)</f>
        <v>0</v>
      </c>
      <c r="AL50" s="2">
        <f>INDEX('2005'!$C$44:$C$140,'14 Year_History_Results'!BX50)</f>
        <v>0</v>
      </c>
      <c r="AM50" s="2">
        <f>INDEX('2006'!$C$44:$C$140,'14 Year_History_Results'!BY50)</f>
        <v>0</v>
      </c>
      <c r="AN50" s="2">
        <f>INDEX('2007'!$C$44:$C$140,'14 Year_History_Results'!BZ50)</f>
        <v>0</v>
      </c>
      <c r="AO50" s="2">
        <f>INDEX('2008'!$C$44:$C$140,'14 Year_History_Results'!CA50)</f>
        <v>0</v>
      </c>
      <c r="AP50" s="2">
        <f>INDEX('2009'!$C$44:$C$140,'14 Year_History_Results'!CB50)</f>
        <v>0</v>
      </c>
      <c r="AQ50" s="2">
        <f>INDEX('2010'!$C$44:$C$140,'14 Year_History_Results'!CC50)</f>
        <v>0</v>
      </c>
      <c r="AR50" s="2">
        <f>INDEX('2011'!$C$44:$C$140,'14 Year_History_Results'!CD50)</f>
        <v>0</v>
      </c>
      <c r="AS50" s="2">
        <f>INDEX('2012'!$C$44:$C$140,'14 Year_History_Results'!CE50)</f>
        <v>0</v>
      </c>
      <c r="AT50" s="2">
        <f>INDEX('2013'!$C$44:$C$140,'14 Year_History_Results'!CF50)</f>
        <v>0</v>
      </c>
      <c r="AU50" s="149">
        <f>INDEX('2014'!$C$52:$C$180,'14 Year_History_Results'!CG50)</f>
        <v>30</v>
      </c>
      <c r="AV50" s="2">
        <f t="shared" si="11"/>
        <v>8.0178372573727312</v>
      </c>
      <c r="AW50" s="2"/>
      <c r="AX50">
        <f t="shared" si="12"/>
        <v>2481</v>
      </c>
      <c r="AY50" s="148"/>
      <c r="AZ50" s="2"/>
      <c r="BA50" s="148">
        <f>INDEX('2001'!$B$44:$B$140,'14 Year_History_Results'!BT50)</f>
        <v>0</v>
      </c>
      <c r="BB50" s="2">
        <f>INDEX('2002'!$B$44:$B$140,'14 Year_History_Results'!BU50)</f>
        <v>0</v>
      </c>
      <c r="BC50" s="2">
        <f>INDEX('2003'!$B$44:$B$140,'14 Year_History_Results'!BV50)</f>
        <v>0</v>
      </c>
      <c r="BD50" s="2">
        <f>INDEX('2004'!$B$44:$B$140,'14 Year_History_Results'!BW50)</f>
        <v>0</v>
      </c>
      <c r="BE50" s="2">
        <f>INDEX('2005'!$B$44:$B$140,'14 Year_History_Results'!BX50)</f>
        <v>0</v>
      </c>
      <c r="BF50" s="2">
        <f>INDEX('2006'!$B$44:$B$140,'14 Year_History_Results'!BY50)</f>
        <v>0</v>
      </c>
      <c r="BG50" s="2">
        <f>INDEX('2007'!$B$44:$B$140,'14 Year_History_Results'!BZ50)</f>
        <v>0</v>
      </c>
      <c r="BH50" s="2">
        <f>INDEX('2008'!$B$44:$B$140,'14 Year_History_Results'!CA50)</f>
        <v>0</v>
      </c>
      <c r="BI50" s="2">
        <f>INDEX('2009'!$B$44:$B$140,'14 Year_History_Results'!CB50)</f>
        <v>0</v>
      </c>
      <c r="BJ50" s="2">
        <f>INDEX('2010'!$B$44:$B$140,'14 Year_History_Results'!CC50)</f>
        <v>0</v>
      </c>
      <c r="BK50" s="2">
        <f>INDEX('2011'!$B$44:$B$140,'14 Year_History_Results'!CD50)</f>
        <v>3</v>
      </c>
      <c r="BL50" s="2">
        <f>INDEX('2012'!$B$44:$B$140,'14 Year_History_Results'!CE50)</f>
        <v>0</v>
      </c>
      <c r="BM50" s="2">
        <f>INDEX('2013'!$B$44:$B$140,'14 Year_History_Results'!CF50)</f>
        <v>0</v>
      </c>
      <c r="BN50" s="149">
        <f>INDEX('2014'!$B$52:$B$180,'14 Year_History_Results'!CG50)</f>
        <v>5</v>
      </c>
      <c r="BO50" s="308">
        <f t="shared" si="13"/>
        <v>0</v>
      </c>
      <c r="BQ50">
        <f t="shared" si="14"/>
        <v>2481</v>
      </c>
      <c r="BR50" s="148"/>
      <c r="BS50" s="2"/>
      <c r="BT50" s="148">
        <f>IF(ISNA(MATCH($BQ50,'2001'!$A$44:$A$139,0)),97,MATCH($BQ50,'2001'!$A$44:$A$139,0))</f>
        <v>97</v>
      </c>
      <c r="BU50" s="2">
        <f>IF(ISNA(MATCH($BQ50,'2002'!$A$44:$A$139,0)),97,MATCH($BQ50,'2002'!$A$44:$A$139,0))</f>
        <v>97</v>
      </c>
      <c r="BV50" s="2">
        <f>IF(ISNA(MATCH($BQ50,'2003'!$A$44:$A$139,0)),97,MATCH($BQ50,'2003'!$A$44:$A$139,0))</f>
        <v>97</v>
      </c>
      <c r="BW50" s="2">
        <f>IF(ISNA(MATCH($BQ50,'2004'!$A$44:$A$139,0)),97,MATCH($BQ50,'2004'!$A$44:$A$139,0))</f>
        <v>97</v>
      </c>
      <c r="BX50" s="2">
        <f>IF(ISNA(MATCH($BQ50,'2005'!$A$44:$A$139,0)),97,MATCH($BQ50,'2005'!$A$44:$A$139,0))</f>
        <v>97</v>
      </c>
      <c r="BY50" s="2">
        <f>IF(ISNA(MATCH($BQ50,'2006'!$A$44:$A$139,0)),97,MATCH($BQ50,'2006'!$A$44:$A$139,0))</f>
        <v>97</v>
      </c>
      <c r="BZ50" s="2">
        <f>IF(ISNA(MATCH($BQ50,'2007'!$A$44:$A$139,0)),97,MATCH($BQ50,'2007'!$A$44:$A$139,0))</f>
        <v>97</v>
      </c>
      <c r="CA50" s="2">
        <f>IF(ISNA(MATCH($BQ50,'2008'!$A$44:$A$139,0)),97,MATCH($BQ50,'2008'!$A$44:$A$139,0))</f>
        <v>97</v>
      </c>
      <c r="CB50" s="2">
        <f>IF(ISNA(MATCH($BQ50,'2009'!$A$44:$A$139,0)),97,MATCH($BQ50,'2009'!$A$44:$A$139,0))</f>
        <v>97</v>
      </c>
      <c r="CC50" s="2">
        <f>IF(ISNA(MATCH($BQ50,'2010'!$A$44:$A$139,0)),97,MATCH($BQ50,'2010'!$A$44:$A$139,0))</f>
        <v>97</v>
      </c>
      <c r="CD50" s="2">
        <f>IF(ISNA(MATCH($BQ50,'2011'!$A$44:$A$139,0)),97,MATCH($BQ50,'2011'!$A$44:$A$139,0))</f>
        <v>86</v>
      </c>
      <c r="CE50" s="2">
        <f>IF(ISNA(MATCH($BQ50,'2012'!$A$44:$A$139,0)),97,MATCH($BQ50,'2012'!$A$44:$A$139,0))</f>
        <v>97</v>
      </c>
      <c r="CF50" s="2">
        <f>IF(ISNA(MATCH($BQ50,'2013'!$A$44:$A$139,0)),97,MATCH($BQ50,'2013'!$A$44:$A$139,0))</f>
        <v>97</v>
      </c>
      <c r="CG50" s="149">
        <f>IF(ISNA(MATCH($BQ50,'2014'!$A$52:$A$179,0)),129,MATCH($BQ50,'2014'!$A$52:$A$179,0))</f>
        <v>99</v>
      </c>
      <c r="CI50">
        <f t="shared" si="15"/>
        <v>2481</v>
      </c>
      <c r="CJ50" s="281"/>
      <c r="CK50" s="282"/>
      <c r="CL50" s="281">
        <f t="shared" si="16"/>
        <v>0</v>
      </c>
      <c r="CM50" s="282">
        <f t="shared" si="2"/>
        <v>0</v>
      </c>
      <c r="CN50" s="282">
        <f t="shared" si="3"/>
        <v>0</v>
      </c>
      <c r="CO50" s="282">
        <f t="shared" si="4"/>
        <v>0</v>
      </c>
      <c r="CP50" s="282">
        <f t="shared" si="5"/>
        <v>0</v>
      </c>
      <c r="CQ50" s="282">
        <f t="shared" si="6"/>
        <v>0</v>
      </c>
      <c r="CR50" s="282">
        <f t="shared" si="7"/>
        <v>0</v>
      </c>
      <c r="CS50" s="282">
        <f t="shared" si="8"/>
        <v>0</v>
      </c>
      <c r="CT50" s="282">
        <f t="shared" si="9"/>
        <v>0</v>
      </c>
      <c r="CU50" s="282">
        <f t="shared" si="17"/>
        <v>0</v>
      </c>
      <c r="CV50" s="282">
        <f t="shared" si="18"/>
        <v>3</v>
      </c>
      <c r="CW50" s="282">
        <f t="shared" si="19"/>
        <v>1.9998</v>
      </c>
      <c r="CX50" s="282">
        <f t="shared" si="20"/>
        <v>1.3330666799999999</v>
      </c>
      <c r="CY50" s="283">
        <f t="shared" si="21"/>
        <v>35.888622248887998</v>
      </c>
      <c r="DA50" s="282">
        <f t="shared" si="22"/>
        <v>2481</v>
      </c>
      <c r="DB50" s="156"/>
      <c r="DC50" s="156"/>
      <c r="DD50" s="270">
        <f t="shared" si="23"/>
        <v>0</v>
      </c>
      <c r="DE50" s="156">
        <f t="shared" si="24"/>
        <v>0</v>
      </c>
      <c r="DF50" s="156">
        <f t="shared" si="25"/>
        <v>0</v>
      </c>
      <c r="DG50" s="156">
        <f t="shared" si="26"/>
        <v>0</v>
      </c>
      <c r="DH50" s="156">
        <f t="shared" si="27"/>
        <v>0</v>
      </c>
      <c r="DI50" s="156">
        <f t="shared" si="28"/>
        <v>0</v>
      </c>
      <c r="DJ50" s="156">
        <f t="shared" si="29"/>
        <v>0</v>
      </c>
      <c r="DK50" s="156">
        <f t="shared" si="30"/>
        <v>0</v>
      </c>
      <c r="DL50" s="156">
        <f t="shared" si="31"/>
        <v>0</v>
      </c>
      <c r="DM50" s="156">
        <f t="shared" si="32"/>
        <v>0</v>
      </c>
      <c r="DN50" s="156">
        <f t="shared" si="33"/>
        <v>3</v>
      </c>
      <c r="DO50" s="156">
        <f t="shared" si="34"/>
        <v>3</v>
      </c>
      <c r="DP50" s="156">
        <f t="shared" si="35"/>
        <v>3</v>
      </c>
      <c r="DQ50" s="267">
        <f t="shared" si="36"/>
        <v>38</v>
      </c>
      <c r="DR50" s="156">
        <f t="shared" si="37"/>
        <v>180</v>
      </c>
    </row>
    <row r="51" spans="2:125" ht="13.5" thickBot="1" x14ac:dyDescent="0.25">
      <c r="B51" s="144">
        <v>33</v>
      </c>
      <c r="C51" s="50">
        <f t="shared" si="0"/>
        <v>5</v>
      </c>
      <c r="D51" s="50">
        <f t="shared" si="10"/>
        <v>0</v>
      </c>
      <c r="E51" s="97"/>
      <c r="F51" s="2">
        <f t="shared" si="38"/>
        <v>46</v>
      </c>
      <c r="G51" s="164">
        <v>1218</v>
      </c>
      <c r="H51" s="164">
        <f>14- COUNTIF(L51:AA51,"#N/A")</f>
        <v>7</v>
      </c>
      <c r="I51" s="133">
        <f>SUM(AF51:AU51)+SUM(BA51:BM51)</f>
        <v>162</v>
      </c>
      <c r="J51" s="405">
        <f>CY51</f>
        <v>35.831861306580919</v>
      </c>
      <c r="K51" s="466" t="str">
        <f>IF(ISNUMBER(MATCH(G51,'[4]OPR data'!$A$3:$A$2541,0)),"Y","N")</f>
        <v>Y</v>
      </c>
      <c r="L51" s="148"/>
      <c r="M51" s="236"/>
      <c r="N51" s="236" t="e">
        <f>(INDEX(Finish_table!R$4:R$83,MATCH('14 Year_History_Results'!$G51,Finish_table!S$4:S$83,0),1))</f>
        <v>#N/A</v>
      </c>
      <c r="O51" s="236" t="e">
        <f>(INDEX(Finish_table!Z$4:Z$99,MATCH('14 Year_History_Results'!$G51,Finish_table!AA$4:AA$99,0),1))</f>
        <v>#N/A</v>
      </c>
      <c r="P51" s="236" t="e">
        <f>(INDEX(Finish_table!AI$4:AI$99,MATCH('14 Year_History_Results'!$G51,Finish_table!AJ$4:AJ$99,0),1))</f>
        <v>#N/A</v>
      </c>
      <c r="Q51" s="236" t="str">
        <f>(INDEX(Finish_table!AR$4:AR$99,MATCH('14 Year_History_Results'!$G51,Finish_table!AS$4:AS$99,0),1))</f>
        <v>WF</v>
      </c>
      <c r="R51" s="236" t="e">
        <f>(INDEX(Finish_table!BA$4:BA$99,MATCH('14 Year_History_Results'!$G51,Finish_table!BB$4:BB$99,0),1))</f>
        <v>#N/A</v>
      </c>
      <c r="S51" s="236" t="e">
        <f>(INDEX(Finish_table!BJ$4:BJ$99,MATCH('14 Year_History_Results'!$G51,Finish_table!BK$4:BK$99,0),1))</f>
        <v>#N/A</v>
      </c>
      <c r="T51" s="236" t="e">
        <f>(INDEX(Finish_table!BS$4:BS$99,MATCH('14 Year_History_Results'!$G51,Finish_table!BT$4:BT$99,0),1))</f>
        <v>#N/A</v>
      </c>
      <c r="U51" s="236" t="str">
        <f>(INDEX(Finish_table!CB$4:CB$99,MATCH('14 Year_History_Results'!$G51,Finish_table!CC$4:CC$99,0),1))</f>
        <v>QF</v>
      </c>
      <c r="V51" s="236" t="str">
        <f>(INDEX(Finish_table!CK$4:CK$99,MATCH('14 Year_History_Results'!$G51,Finish_table!CL$4:CL$99,0),1))</f>
        <v>W</v>
      </c>
      <c r="W51" s="236" t="str">
        <f>(INDEX(Finish_table!CT$4:CT$99,MATCH('14 Year_History_Results'!$G51,Finish_table!CU$4:CU$99,0),1))</f>
        <v>QF</v>
      </c>
      <c r="X51" s="236" t="str">
        <f>(INDEX(Finish_table!DC$4:DC$99,MATCH('14 Year_History_Results'!$G51,Finish_table!DD$4:DD$99,0),1))</f>
        <v>QF</v>
      </c>
      <c r="Y51" s="236" t="str">
        <f>(INDEX(Finish_table!DL$4:DL$99,MATCH('14 Year_History_Results'!$G51,Finish_table!DM$4:DM$99,0),1))</f>
        <v>SF</v>
      </c>
      <c r="Z51" s="236" t="e">
        <f>(INDEX(Finish_table!DU$4:DU$99,MATCH('14 Year_History_Results'!$G51,Finish_table!DV$4:DV$99,0),1))</f>
        <v>#N/A</v>
      </c>
      <c r="AA51" s="256" t="str">
        <f>(INDEX(Finish_table!ED$4:ED$140,MATCH('14 Year_History_Results'!$G51,Finish_table!EE$4:EE$140,0),1))</f>
        <v>F</v>
      </c>
      <c r="AB51" s="2"/>
      <c r="AC51" s="2"/>
      <c r="AD51" s="2"/>
      <c r="AE51">
        <f t="shared" si="1"/>
        <v>1218</v>
      </c>
      <c r="AF51" s="148"/>
      <c r="AG51" s="2"/>
      <c r="AH51" s="148">
        <f>INDEX('2001'!$C$44:$C$140,'14 Year_History_Results'!BT51)</f>
        <v>0</v>
      </c>
      <c r="AI51" s="2">
        <f>INDEX('2002'!$C$44:$C$140,'14 Year_History_Results'!BU51)</f>
        <v>0</v>
      </c>
      <c r="AJ51" s="2">
        <f>INDEX('2003'!$C$44:$C$140,'14 Year_History_Results'!BV51)</f>
        <v>0</v>
      </c>
      <c r="AK51" s="2">
        <f>INDEX('2004'!$C$44:$C$140,'14 Year_History_Results'!BW51)</f>
        <v>40</v>
      </c>
      <c r="AL51" s="2">
        <f>INDEX('2005'!$C$44:$C$140,'14 Year_History_Results'!BX51)</f>
        <v>0</v>
      </c>
      <c r="AM51" s="2">
        <f>INDEX('2006'!$C$44:$C$140,'14 Year_History_Results'!BY51)</f>
        <v>0</v>
      </c>
      <c r="AN51" s="2">
        <f>INDEX('2007'!$C$44:$C$140,'14 Year_History_Results'!BZ51)</f>
        <v>0</v>
      </c>
      <c r="AO51" s="2">
        <f>INDEX('2008'!$C$44:$C$140,'14 Year_History_Results'!CA51)</f>
        <v>0</v>
      </c>
      <c r="AP51" s="2">
        <f>INDEX('2009'!$C$44:$C$140,'14 Year_History_Results'!CB51)</f>
        <v>30</v>
      </c>
      <c r="AQ51" s="2">
        <f>INDEX('2010'!$C$44:$C$140,'14 Year_History_Results'!CC51)</f>
        <v>0</v>
      </c>
      <c r="AR51" s="2">
        <f>INDEX('2011'!$C$44:$C$140,'14 Year_History_Results'!CD51)</f>
        <v>0</v>
      </c>
      <c r="AS51" s="2">
        <f>INDEX('2012'!$C$44:$C$140,'14 Year_History_Results'!CE51)</f>
        <v>10</v>
      </c>
      <c r="AT51" s="2">
        <f>INDEX('2013'!$C$44:$C$140,'14 Year_History_Results'!CF51)</f>
        <v>0</v>
      </c>
      <c r="AU51" s="149">
        <f>INDEX('2014'!$C$52:$C$180,'14 Year_History_Results'!CG51)</f>
        <v>15</v>
      </c>
      <c r="AV51" s="2">
        <f t="shared" si="11"/>
        <v>12.950667172766824</v>
      </c>
      <c r="AW51" s="2"/>
      <c r="AX51">
        <f t="shared" si="12"/>
        <v>1218</v>
      </c>
      <c r="AY51" s="148"/>
      <c r="AZ51" s="2"/>
      <c r="BA51" s="148">
        <f>INDEX('2001'!$B$44:$B$140,'14 Year_History_Results'!BT51)</f>
        <v>0</v>
      </c>
      <c r="BB51" s="2">
        <f>INDEX('2002'!$B$44:$B$140,'14 Year_History_Results'!BU51)</f>
        <v>0</v>
      </c>
      <c r="BC51" s="2">
        <f>INDEX('2003'!$B$44:$B$140,'14 Year_History_Results'!BV51)</f>
        <v>0</v>
      </c>
      <c r="BD51" s="2">
        <f>INDEX('2004'!$B$44:$B$140,'14 Year_History_Results'!BW51)</f>
        <v>16</v>
      </c>
      <c r="BE51" s="2">
        <f>INDEX('2005'!$B$44:$B$140,'14 Year_History_Results'!BX51)</f>
        <v>0</v>
      </c>
      <c r="BF51" s="2">
        <f>INDEX('2006'!$B$44:$B$140,'14 Year_History_Results'!BY51)</f>
        <v>0</v>
      </c>
      <c r="BG51" s="2">
        <f>INDEX('2007'!$B$44:$B$140,'14 Year_History_Results'!BZ51)</f>
        <v>0</v>
      </c>
      <c r="BH51" s="2">
        <f>INDEX('2008'!$B$44:$B$140,'14 Year_History_Results'!CA51)</f>
        <v>12</v>
      </c>
      <c r="BI51" s="2">
        <f>INDEX('2009'!$B$44:$B$140,'14 Year_History_Results'!CB51)</f>
        <v>12</v>
      </c>
      <c r="BJ51" s="2">
        <f>INDEX('2010'!$B$44:$B$140,'14 Year_History_Results'!CC51)</f>
        <v>8</v>
      </c>
      <c r="BK51" s="2">
        <f>INDEX('2011'!$B$44:$B$140,'14 Year_History_Results'!CD51)</f>
        <v>8</v>
      </c>
      <c r="BL51" s="2">
        <f>INDEX('2012'!$B$44:$B$140,'14 Year_History_Results'!CE51)</f>
        <v>11</v>
      </c>
      <c r="BM51" s="2">
        <f>INDEX('2013'!$B$44:$B$140,'14 Year_History_Results'!CF51)</f>
        <v>0</v>
      </c>
      <c r="BN51" s="149">
        <f>INDEX('2014'!$B$52:$B$180,'14 Year_History_Results'!CG51)</f>
        <v>0</v>
      </c>
      <c r="BO51" s="308">
        <f t="shared" si="13"/>
        <v>0</v>
      </c>
      <c r="BQ51">
        <f t="shared" si="14"/>
        <v>1218</v>
      </c>
      <c r="BR51" s="148"/>
      <c r="BS51" s="2"/>
      <c r="BT51" s="148">
        <f>IF(ISNA(MATCH($BQ51,'2001'!$A$44:$A$139,0)),97,MATCH($BQ51,'2001'!$A$44:$A$139,0))</f>
        <v>97</v>
      </c>
      <c r="BU51" s="2">
        <f>IF(ISNA(MATCH($BQ51,'2002'!$A$44:$A$139,0)),97,MATCH($BQ51,'2002'!$A$44:$A$139,0))</f>
        <v>97</v>
      </c>
      <c r="BV51" s="2">
        <f>IF(ISNA(MATCH($BQ51,'2003'!$A$44:$A$139,0)),97,MATCH($BQ51,'2003'!$A$44:$A$139,0))</f>
        <v>97</v>
      </c>
      <c r="BW51" s="2">
        <f>IF(ISNA(MATCH($BQ51,'2004'!$A$44:$A$139,0)),97,MATCH($BQ51,'2004'!$A$44:$A$139,0))</f>
        <v>89</v>
      </c>
      <c r="BX51" s="2">
        <f>IF(ISNA(MATCH($BQ51,'2005'!$A$44:$A$139,0)),97,MATCH($BQ51,'2005'!$A$44:$A$139,0))</f>
        <v>97</v>
      </c>
      <c r="BY51" s="2">
        <f>IF(ISNA(MATCH($BQ51,'2006'!$A$44:$A$139,0)),97,MATCH($BQ51,'2006'!$A$44:$A$139,0))</f>
        <v>97</v>
      </c>
      <c r="BZ51" s="2">
        <f>IF(ISNA(MATCH($BQ51,'2007'!$A$44:$A$139,0)),97,MATCH($BQ51,'2007'!$A$44:$A$139,0))</f>
        <v>97</v>
      </c>
      <c r="CA51" s="2">
        <f>IF(ISNA(MATCH($BQ51,'2008'!$A$44:$A$139,0)),97,MATCH($BQ51,'2008'!$A$44:$A$139,0))</f>
        <v>70</v>
      </c>
      <c r="CB51" s="2">
        <f>IF(ISNA(MATCH($BQ51,'2009'!$A$44:$A$139,0)),97,MATCH($BQ51,'2009'!$A$44:$A$139,0))</f>
        <v>64</v>
      </c>
      <c r="CC51" s="2">
        <f>IF(ISNA(MATCH($BQ51,'2010'!$A$44:$A$139,0)),97,MATCH($BQ51,'2010'!$A$44:$A$139,0))</f>
        <v>57</v>
      </c>
      <c r="CD51" s="2">
        <f>IF(ISNA(MATCH($BQ51,'2011'!$A$44:$A$139,0)),97,MATCH($BQ51,'2011'!$A$44:$A$139,0))</f>
        <v>55</v>
      </c>
      <c r="CE51" s="2">
        <f>IF(ISNA(MATCH($BQ51,'2012'!$A$44:$A$139,0)),97,MATCH($BQ51,'2012'!$A$44:$A$139,0))</f>
        <v>50</v>
      </c>
      <c r="CF51" s="2">
        <f>IF(ISNA(MATCH($BQ51,'2013'!$A$44:$A$139,0)),97,MATCH($BQ51,'2013'!$A$44:$A$139,0))</f>
        <v>97</v>
      </c>
      <c r="CG51" s="149">
        <f>IF(ISNA(MATCH($BQ51,'2014'!$A$52:$A$179,0)),129,MATCH($BQ51,'2014'!$A$52:$A$179,0))</f>
        <v>60</v>
      </c>
      <c r="CI51">
        <f t="shared" si="15"/>
        <v>1218</v>
      </c>
      <c r="CJ51" s="281"/>
      <c r="CK51" s="282"/>
      <c r="CL51" s="281">
        <f t="shared" si="16"/>
        <v>0</v>
      </c>
      <c r="CM51" s="282">
        <f t="shared" si="2"/>
        <v>0</v>
      </c>
      <c r="CN51" s="282">
        <f t="shared" si="3"/>
        <v>0</v>
      </c>
      <c r="CO51" s="282">
        <f t="shared" si="4"/>
        <v>56</v>
      </c>
      <c r="CP51" s="282">
        <f t="shared" si="5"/>
        <v>37.329599999999999</v>
      </c>
      <c r="CQ51" s="282">
        <f t="shared" si="6"/>
        <v>24.883911359999999</v>
      </c>
      <c r="CR51" s="282">
        <f t="shared" si="7"/>
        <v>16.587615312575998</v>
      </c>
      <c r="CS51" s="282">
        <f t="shared" si="8"/>
        <v>23.057304367363159</v>
      </c>
      <c r="CT51" s="282">
        <f t="shared" si="9"/>
        <v>57.369999091284285</v>
      </c>
      <c r="CU51" s="282">
        <f t="shared" si="17"/>
        <v>46.2428413942501</v>
      </c>
      <c r="CV51" s="282">
        <f t="shared" si="18"/>
        <v>38.825478073407112</v>
      </c>
      <c r="CW51" s="282">
        <f t="shared" si="19"/>
        <v>46.881063683733181</v>
      </c>
      <c r="CX51" s="282">
        <f t="shared" si="20"/>
        <v>31.250917051576536</v>
      </c>
      <c r="CY51" s="283">
        <f t="shared" si="21"/>
        <v>35.831861306580919</v>
      </c>
      <c r="DA51" s="282">
        <f t="shared" si="22"/>
        <v>1218</v>
      </c>
      <c r="DB51" s="156"/>
      <c r="DC51" s="156"/>
      <c r="DD51" s="270">
        <f t="shared" si="23"/>
        <v>0</v>
      </c>
      <c r="DE51" s="156">
        <f t="shared" si="24"/>
        <v>0</v>
      </c>
      <c r="DF51" s="156">
        <f t="shared" si="25"/>
        <v>0</v>
      </c>
      <c r="DG51" s="156">
        <f t="shared" si="26"/>
        <v>56</v>
      </c>
      <c r="DH51" s="156">
        <f t="shared" si="27"/>
        <v>56</v>
      </c>
      <c r="DI51" s="156">
        <f t="shared" si="28"/>
        <v>56</v>
      </c>
      <c r="DJ51" s="156">
        <f t="shared" si="29"/>
        <v>56</v>
      </c>
      <c r="DK51" s="156">
        <f t="shared" si="30"/>
        <v>68</v>
      </c>
      <c r="DL51" s="156">
        <f t="shared" si="31"/>
        <v>110</v>
      </c>
      <c r="DM51" s="156">
        <f t="shared" si="32"/>
        <v>118</v>
      </c>
      <c r="DN51" s="156">
        <f t="shared" si="33"/>
        <v>126</v>
      </c>
      <c r="DO51" s="156">
        <f t="shared" si="34"/>
        <v>147</v>
      </c>
      <c r="DP51" s="156">
        <f t="shared" si="35"/>
        <v>147</v>
      </c>
      <c r="DQ51" s="267">
        <f t="shared" si="36"/>
        <v>162</v>
      </c>
      <c r="DR51" s="156">
        <f t="shared" si="37"/>
        <v>33</v>
      </c>
    </row>
    <row r="52" spans="2:125" ht="13.5" thickBot="1" x14ac:dyDescent="0.25">
      <c r="B52" s="133">
        <v>33</v>
      </c>
      <c r="C52" s="50">
        <f t="shared" si="0"/>
        <v>6</v>
      </c>
      <c r="D52" s="50">
        <f t="shared" si="10"/>
        <v>0</v>
      </c>
      <c r="E52" s="97"/>
      <c r="F52" s="2">
        <f t="shared" si="38"/>
        <v>47</v>
      </c>
      <c r="G52" s="164">
        <v>2169</v>
      </c>
      <c r="H52" s="164">
        <f>14- COUNTIF(L52:AA52,"#N/A")</f>
        <v>3</v>
      </c>
      <c r="I52" s="133">
        <f>SUM(AF52:AU52)+SUM(BA52:BM52)</f>
        <v>66</v>
      </c>
      <c r="J52" s="405">
        <f>CY52</f>
        <v>35.180096491847998</v>
      </c>
      <c r="K52" s="466" t="str">
        <f>IF(ISNUMBER(MATCH(G52,'[4]OPR data'!$A$3:$A$2541,0)),"Y","N")</f>
        <v>Y</v>
      </c>
      <c r="L52" s="148"/>
      <c r="M52" s="236"/>
      <c r="N52" s="236" t="e">
        <f>(INDEX(Finish_table!R$4:R$83,MATCH('14 Year_History_Results'!$G52,Finish_table!S$4:S$83,0),1))</f>
        <v>#N/A</v>
      </c>
      <c r="O52" s="236" t="e">
        <f>(INDEX(Finish_table!Z$4:Z$99,MATCH('14 Year_History_Results'!$G52,Finish_table!AA$4:AA$99,0),1))</f>
        <v>#N/A</v>
      </c>
      <c r="P52" s="236" t="e">
        <f>(INDEX(Finish_table!AI$4:AI$99,MATCH('14 Year_History_Results'!$G52,Finish_table!AJ$4:AJ$99,0),1))</f>
        <v>#N/A</v>
      </c>
      <c r="Q52" s="236" t="e">
        <f>(INDEX(Finish_table!AR$4:AR$99,MATCH('14 Year_History_Results'!$G52,Finish_table!AS$4:AS$99,0),1))</f>
        <v>#N/A</v>
      </c>
      <c r="R52" s="236" t="e">
        <f>(INDEX(Finish_table!BA$4:BA$99,MATCH('14 Year_History_Results'!$G52,Finish_table!BB$4:BB$99,0),1))</f>
        <v>#N/A</v>
      </c>
      <c r="S52" s="236" t="e">
        <f>(INDEX(Finish_table!BJ$4:BJ$99,MATCH('14 Year_History_Results'!$G52,Finish_table!BK$4:BK$99,0),1))</f>
        <v>#N/A</v>
      </c>
      <c r="T52" s="236" t="e">
        <f>(INDEX(Finish_table!BS$4:BS$99,MATCH('14 Year_History_Results'!$G52,Finish_table!BT$4:BT$99,0),1))</f>
        <v>#N/A</v>
      </c>
      <c r="U52" s="236" t="e">
        <f>(INDEX(Finish_table!CB$4:CB$99,MATCH('14 Year_History_Results'!$G52,Finish_table!CC$4:CC$99,0),1))</f>
        <v>#N/A</v>
      </c>
      <c r="V52" s="236" t="e">
        <f>(INDEX(Finish_table!CK$4:CK$99,MATCH('14 Year_History_Results'!$G52,Finish_table!CL$4:CL$99,0),1))</f>
        <v>#N/A</v>
      </c>
      <c r="W52" s="236" t="e">
        <f>(INDEX(Finish_table!CT$4:CT$99,MATCH('14 Year_History_Results'!$G52,Finish_table!CU$4:CU$99,0),1))</f>
        <v>#N/A</v>
      </c>
      <c r="X52" s="236" t="str">
        <f>(INDEX(Finish_table!DC$4:DC$99,MATCH('14 Year_History_Results'!$G52,Finish_table!DD$4:DD$99,0),1))</f>
        <v>QF</v>
      </c>
      <c r="Y52" s="236" t="str">
        <f>(INDEX(Finish_table!DL$4:DL$99,MATCH('14 Year_History_Results'!$G52,Finish_table!DM$4:DM$99,0),1))</f>
        <v>SF</v>
      </c>
      <c r="Z52" s="236" t="str">
        <f>(INDEX(Finish_table!DU$4:DU$99,MATCH('14 Year_History_Results'!$G52,Finish_table!DV$4:DV$99,0),1))</f>
        <v>F</v>
      </c>
      <c r="AA52" s="256" t="e">
        <f>(INDEX(Finish_table!ED$4:ED$140,MATCH('14 Year_History_Results'!$G52,Finish_table!EE$4:EE$140,0),1))</f>
        <v>#N/A</v>
      </c>
      <c r="AB52" s="2"/>
      <c r="AC52" s="2"/>
      <c r="AD52" s="2"/>
      <c r="AE52">
        <f t="shared" si="1"/>
        <v>2169</v>
      </c>
      <c r="AF52" s="148"/>
      <c r="AG52" s="2"/>
      <c r="AH52" s="148">
        <f>INDEX('2001'!$C$44:$C$140,'14 Year_History_Results'!BT52)</f>
        <v>0</v>
      </c>
      <c r="AI52" s="2">
        <f>INDEX('2002'!$C$44:$C$140,'14 Year_History_Results'!BU52)</f>
        <v>0</v>
      </c>
      <c r="AJ52" s="2">
        <f>INDEX('2003'!$C$44:$C$140,'14 Year_History_Results'!BV52)</f>
        <v>0</v>
      </c>
      <c r="AK52" s="2">
        <f>INDEX('2004'!$C$44:$C$140,'14 Year_History_Results'!BW52)</f>
        <v>0</v>
      </c>
      <c r="AL52" s="2">
        <f>INDEX('2005'!$C$44:$C$140,'14 Year_History_Results'!BX52)</f>
        <v>0</v>
      </c>
      <c r="AM52" s="2">
        <f>INDEX('2006'!$C$44:$C$140,'14 Year_History_Results'!BY52)</f>
        <v>0</v>
      </c>
      <c r="AN52" s="2">
        <f>INDEX('2007'!$C$44:$C$140,'14 Year_History_Results'!BZ52)</f>
        <v>0</v>
      </c>
      <c r="AO52" s="2">
        <f>INDEX('2008'!$C$44:$C$140,'14 Year_History_Results'!CA52)</f>
        <v>0</v>
      </c>
      <c r="AP52" s="2">
        <f>INDEX('2009'!$C$44:$C$140,'14 Year_History_Results'!CB52)</f>
        <v>0</v>
      </c>
      <c r="AQ52" s="2">
        <f>INDEX('2010'!$C$44:$C$140,'14 Year_History_Results'!CC52)</f>
        <v>0</v>
      </c>
      <c r="AR52" s="2">
        <f>INDEX('2011'!$C$44:$C$140,'14 Year_History_Results'!CD52)</f>
        <v>0</v>
      </c>
      <c r="AS52" s="2">
        <f>INDEX('2012'!$C$44:$C$140,'14 Year_History_Results'!CE52)</f>
        <v>10</v>
      </c>
      <c r="AT52" s="2">
        <f>INDEX('2013'!$C$44:$C$140,'14 Year_History_Results'!CF52)</f>
        <v>20</v>
      </c>
      <c r="AU52" s="149">
        <f>INDEX('2014'!$C$52:$C$180,'14 Year_History_Results'!CG52)</f>
        <v>0</v>
      </c>
      <c r="AV52" s="2">
        <f t="shared" si="11"/>
        <v>5.7893422352183945</v>
      </c>
      <c r="AW52" s="2"/>
      <c r="AX52">
        <f t="shared" si="12"/>
        <v>2169</v>
      </c>
      <c r="AY52" s="148"/>
      <c r="AZ52" s="2"/>
      <c r="BA52" s="148">
        <f>INDEX('2001'!$B$44:$B$140,'14 Year_History_Results'!BT52)</f>
        <v>0</v>
      </c>
      <c r="BB52" s="2">
        <f>INDEX('2002'!$B$44:$B$140,'14 Year_History_Results'!BU52)</f>
        <v>0</v>
      </c>
      <c r="BC52" s="2">
        <f>INDEX('2003'!$B$44:$B$140,'14 Year_History_Results'!BV52)</f>
        <v>0</v>
      </c>
      <c r="BD52" s="2">
        <f>INDEX('2004'!$B$44:$B$140,'14 Year_History_Results'!BW52)</f>
        <v>0</v>
      </c>
      <c r="BE52" s="2">
        <f>INDEX('2005'!$B$44:$B$140,'14 Year_History_Results'!BX52)</f>
        <v>0</v>
      </c>
      <c r="BF52" s="2">
        <f>INDEX('2006'!$B$44:$B$140,'14 Year_History_Results'!BY52)</f>
        <v>0</v>
      </c>
      <c r="BG52" s="2">
        <f>INDEX('2007'!$B$44:$B$140,'14 Year_History_Results'!BZ52)</f>
        <v>0</v>
      </c>
      <c r="BH52" s="2">
        <f>INDEX('2008'!$B$44:$B$140,'14 Year_History_Results'!CA52)</f>
        <v>0</v>
      </c>
      <c r="BI52" s="2">
        <f>INDEX('2009'!$B$44:$B$140,'14 Year_History_Results'!CB52)</f>
        <v>0</v>
      </c>
      <c r="BJ52" s="2">
        <f>INDEX('2010'!$B$44:$B$140,'14 Year_History_Results'!CC52)</f>
        <v>0</v>
      </c>
      <c r="BK52" s="2">
        <f>INDEX('2011'!$B$44:$B$140,'14 Year_History_Results'!CD52)</f>
        <v>13</v>
      </c>
      <c r="BL52" s="2">
        <f>INDEX('2012'!$B$44:$B$140,'14 Year_History_Results'!CE52)</f>
        <v>8</v>
      </c>
      <c r="BM52" s="2">
        <f>INDEX('2013'!$B$44:$B$140,'14 Year_History_Results'!CF52)</f>
        <v>15</v>
      </c>
      <c r="BN52" s="149">
        <f>INDEX('2014'!$B$52:$B$180,'14 Year_History_Results'!CG52)</f>
        <v>0</v>
      </c>
      <c r="BO52" s="308">
        <f t="shared" si="13"/>
        <v>35</v>
      </c>
      <c r="BQ52">
        <f t="shared" si="14"/>
        <v>2169</v>
      </c>
      <c r="BR52" s="148"/>
      <c r="BS52" s="2"/>
      <c r="BT52" s="148">
        <f>IF(ISNA(MATCH($BQ52,'2001'!$A$44:$A$139,0)),97,MATCH($BQ52,'2001'!$A$44:$A$139,0))</f>
        <v>97</v>
      </c>
      <c r="BU52" s="2">
        <f>IF(ISNA(MATCH($BQ52,'2002'!$A$44:$A$139,0)),97,MATCH($BQ52,'2002'!$A$44:$A$139,0))</f>
        <v>97</v>
      </c>
      <c r="BV52" s="2">
        <f>IF(ISNA(MATCH($BQ52,'2003'!$A$44:$A$139,0)),97,MATCH($BQ52,'2003'!$A$44:$A$139,0))</f>
        <v>97</v>
      </c>
      <c r="BW52" s="2">
        <f>IF(ISNA(MATCH($BQ52,'2004'!$A$44:$A$139,0)),97,MATCH($BQ52,'2004'!$A$44:$A$139,0))</f>
        <v>97</v>
      </c>
      <c r="BX52" s="2">
        <f>IF(ISNA(MATCH($BQ52,'2005'!$A$44:$A$139,0)),97,MATCH($BQ52,'2005'!$A$44:$A$139,0))</f>
        <v>97</v>
      </c>
      <c r="BY52" s="2">
        <f>IF(ISNA(MATCH($BQ52,'2006'!$A$44:$A$139,0)),97,MATCH($BQ52,'2006'!$A$44:$A$139,0))</f>
        <v>97</v>
      </c>
      <c r="BZ52" s="2">
        <f>IF(ISNA(MATCH($BQ52,'2007'!$A$44:$A$139,0)),97,MATCH($BQ52,'2007'!$A$44:$A$139,0))</f>
        <v>97</v>
      </c>
      <c r="CA52" s="2">
        <f>IF(ISNA(MATCH($BQ52,'2008'!$A$44:$A$139,0)),97,MATCH($BQ52,'2008'!$A$44:$A$139,0))</f>
        <v>97</v>
      </c>
      <c r="CB52" s="2">
        <f>IF(ISNA(MATCH($BQ52,'2009'!$A$44:$A$139,0)),97,MATCH($BQ52,'2009'!$A$44:$A$139,0))</f>
        <v>97</v>
      </c>
      <c r="CC52" s="2">
        <f>IF(ISNA(MATCH($BQ52,'2010'!$A$44:$A$139,0)),97,MATCH($BQ52,'2010'!$A$44:$A$139,0))</f>
        <v>97</v>
      </c>
      <c r="CD52" s="2">
        <f>IF(ISNA(MATCH($BQ52,'2011'!$A$44:$A$139,0)),97,MATCH($BQ52,'2011'!$A$44:$A$139,0))</f>
        <v>82</v>
      </c>
      <c r="CE52" s="2">
        <f>IF(ISNA(MATCH($BQ52,'2012'!$A$44:$A$139,0)),97,MATCH($BQ52,'2012'!$A$44:$A$139,0))</f>
        <v>75</v>
      </c>
      <c r="CF52" s="2">
        <f>IF(ISNA(MATCH($BQ52,'2013'!$A$44:$A$139,0)),97,MATCH($BQ52,'2013'!$A$44:$A$139,0))</f>
        <v>67</v>
      </c>
      <c r="CG52" s="149">
        <f>IF(ISNA(MATCH($BQ52,'2014'!$A$52:$A$179,0)),129,MATCH($BQ52,'2014'!$A$52:$A$179,0))</f>
        <v>129</v>
      </c>
      <c r="CI52">
        <f t="shared" si="15"/>
        <v>2169</v>
      </c>
      <c r="CJ52" s="281"/>
      <c r="CK52" s="282"/>
      <c r="CL52" s="281">
        <f t="shared" si="16"/>
        <v>0</v>
      </c>
      <c r="CM52" s="282">
        <f t="shared" si="2"/>
        <v>0</v>
      </c>
      <c r="CN52" s="282">
        <f t="shared" si="3"/>
        <v>0</v>
      </c>
      <c r="CO52" s="282">
        <f t="shared" si="4"/>
        <v>0</v>
      </c>
      <c r="CP52" s="282">
        <f t="shared" si="5"/>
        <v>0</v>
      </c>
      <c r="CQ52" s="282">
        <f t="shared" si="6"/>
        <v>0</v>
      </c>
      <c r="CR52" s="282">
        <f t="shared" si="7"/>
        <v>0</v>
      </c>
      <c r="CS52" s="282">
        <f t="shared" si="8"/>
        <v>0</v>
      </c>
      <c r="CT52" s="282">
        <f t="shared" si="9"/>
        <v>0</v>
      </c>
      <c r="CU52" s="282">
        <f t="shared" si="17"/>
        <v>0</v>
      </c>
      <c r="CV52" s="282">
        <f t="shared" si="18"/>
        <v>13</v>
      </c>
      <c r="CW52" s="282">
        <f t="shared" si="19"/>
        <v>26.665799999999997</v>
      </c>
      <c r="CX52" s="282">
        <f t="shared" si="20"/>
        <v>52.775422280000001</v>
      </c>
      <c r="CY52" s="283">
        <f t="shared" si="21"/>
        <v>35.180096491847998</v>
      </c>
      <c r="DA52" s="282">
        <f t="shared" si="22"/>
        <v>2169</v>
      </c>
      <c r="DB52" s="156"/>
      <c r="DC52" s="156"/>
      <c r="DD52" s="270">
        <f t="shared" si="23"/>
        <v>0</v>
      </c>
      <c r="DE52" s="156">
        <f t="shared" si="24"/>
        <v>0</v>
      </c>
      <c r="DF52" s="156">
        <f t="shared" si="25"/>
        <v>0</v>
      </c>
      <c r="DG52" s="156">
        <f t="shared" si="26"/>
        <v>0</v>
      </c>
      <c r="DH52" s="156">
        <f t="shared" si="27"/>
        <v>0</v>
      </c>
      <c r="DI52" s="156">
        <f t="shared" si="28"/>
        <v>0</v>
      </c>
      <c r="DJ52" s="156">
        <f t="shared" si="29"/>
        <v>0</v>
      </c>
      <c r="DK52" s="156">
        <f t="shared" si="30"/>
        <v>0</v>
      </c>
      <c r="DL52" s="156">
        <f t="shared" si="31"/>
        <v>0</v>
      </c>
      <c r="DM52" s="156">
        <f t="shared" si="32"/>
        <v>0</v>
      </c>
      <c r="DN52" s="156">
        <f t="shared" si="33"/>
        <v>13</v>
      </c>
      <c r="DO52" s="156">
        <f t="shared" si="34"/>
        <v>31</v>
      </c>
      <c r="DP52" s="156">
        <f t="shared" si="35"/>
        <v>66</v>
      </c>
      <c r="DQ52" s="267">
        <f t="shared" si="36"/>
        <v>66</v>
      </c>
      <c r="DR52" s="156">
        <f t="shared" si="37"/>
        <v>123</v>
      </c>
    </row>
    <row r="53" spans="2:125" ht="13.5" thickBot="1" x14ac:dyDescent="0.25">
      <c r="B53" s="155">
        <v>33</v>
      </c>
      <c r="C53" s="50">
        <f t="shared" si="0"/>
        <v>7</v>
      </c>
      <c r="D53" s="50">
        <f t="shared" si="10"/>
        <v>0</v>
      </c>
      <c r="E53" s="97"/>
      <c r="F53" s="2">
        <f t="shared" si="38"/>
        <v>48</v>
      </c>
      <c r="G53" s="164">
        <v>2451</v>
      </c>
      <c r="H53" s="164">
        <f>14- COUNTIF(L53:AA53,"#N/A")</f>
        <v>1</v>
      </c>
      <c r="I53" s="133">
        <f>SUM(AF53:AU53)+SUM(BA53:BM53)</f>
        <v>20</v>
      </c>
      <c r="J53" s="405">
        <f>CY53</f>
        <v>35</v>
      </c>
      <c r="K53" s="466" t="str">
        <f>IF(ISNUMBER(MATCH(G53,'[4]OPR data'!$A$3:$A$2541,0)),"Y","N")</f>
        <v>Y</v>
      </c>
      <c r="L53" s="148"/>
      <c r="M53" s="236"/>
      <c r="N53" s="236" t="e">
        <f>(INDEX(Finish_table!R$4:R$83,MATCH('14 Year_History_Results'!$G53,Finish_table!S$4:S$83,0),1))</f>
        <v>#N/A</v>
      </c>
      <c r="O53" s="236" t="e">
        <f>(INDEX(Finish_table!Z$4:Z$99,MATCH('14 Year_History_Results'!$G53,Finish_table!AA$4:AA$99,0),1))</f>
        <v>#N/A</v>
      </c>
      <c r="P53" s="236" t="e">
        <f>(INDEX(Finish_table!AI$4:AI$99,MATCH('14 Year_History_Results'!$G53,Finish_table!AJ$4:AJ$99,0),1))</f>
        <v>#N/A</v>
      </c>
      <c r="Q53" s="236" t="e">
        <f>(INDEX(Finish_table!AR$4:AR$99,MATCH('14 Year_History_Results'!$G53,Finish_table!AS$4:AS$99,0),1))</f>
        <v>#N/A</v>
      </c>
      <c r="R53" s="236" t="e">
        <f>(INDEX(Finish_table!BA$4:BA$99,MATCH('14 Year_History_Results'!$G53,Finish_table!BB$4:BB$99,0),1))</f>
        <v>#N/A</v>
      </c>
      <c r="S53" s="236" t="e">
        <f>(INDEX(Finish_table!BJ$4:BJ$99,MATCH('14 Year_History_Results'!$G53,Finish_table!BK$4:BK$99,0),1))</f>
        <v>#N/A</v>
      </c>
      <c r="T53" s="236" t="e">
        <f>(INDEX(Finish_table!BS$4:BS$99,MATCH('14 Year_History_Results'!$G53,Finish_table!BT$4:BT$99,0),1))</f>
        <v>#N/A</v>
      </c>
      <c r="U53" s="236" t="e">
        <f>(INDEX(Finish_table!CB$4:CB$99,MATCH('14 Year_History_Results'!$G53,Finish_table!CC$4:CC$99,0),1))</f>
        <v>#N/A</v>
      </c>
      <c r="V53" s="236" t="e">
        <f>(INDEX(Finish_table!CK$4:CK$99,MATCH('14 Year_History_Results'!$G53,Finish_table!CL$4:CL$99,0),1))</f>
        <v>#N/A</v>
      </c>
      <c r="W53" s="236" t="e">
        <f>(INDEX(Finish_table!CT$4:CT$99,MATCH('14 Year_History_Results'!$G53,Finish_table!CU$4:CU$99,0),1))</f>
        <v>#N/A</v>
      </c>
      <c r="X53" s="236" t="e">
        <f>(INDEX(Finish_table!DC$4:DC$99,MATCH('14 Year_History_Results'!$G53,Finish_table!DD$4:DD$99,0),1))</f>
        <v>#N/A</v>
      </c>
      <c r="Y53" s="236" t="e">
        <f>(INDEX(Finish_table!DL$4:DL$99,MATCH('14 Year_History_Results'!$G53,Finish_table!DM$4:DM$99,0),1))</f>
        <v>#N/A</v>
      </c>
      <c r="Z53" s="236" t="e">
        <f>(INDEX(Finish_table!DU$4:DU$99,MATCH('14 Year_History_Results'!$G53,Finish_table!DV$4:DV$99,0),1))</f>
        <v>#N/A</v>
      </c>
      <c r="AA53" s="256" t="str">
        <f>(INDEX(Finish_table!ED$4:ED$140,MATCH('14 Year_History_Results'!$G53,Finish_table!EE$4:EE$140,0),1))</f>
        <v>F</v>
      </c>
      <c r="AB53" s="2"/>
      <c r="AC53" s="2"/>
      <c r="AD53" s="2"/>
      <c r="AE53">
        <f t="shared" si="1"/>
        <v>2451</v>
      </c>
      <c r="AF53" s="148"/>
      <c r="AG53" s="2"/>
      <c r="AH53" s="148">
        <f>INDEX('2001'!$C$44:$C$140,'14 Year_History_Results'!BT53)</f>
        <v>0</v>
      </c>
      <c r="AI53" s="2">
        <f>INDEX('2002'!$C$44:$C$140,'14 Year_History_Results'!BU53)</f>
        <v>0</v>
      </c>
      <c r="AJ53" s="2">
        <f>INDEX('2003'!$C$44:$C$140,'14 Year_History_Results'!BV53)</f>
        <v>0</v>
      </c>
      <c r="AK53" s="2">
        <f>INDEX('2004'!$C$44:$C$140,'14 Year_History_Results'!BW53)</f>
        <v>0</v>
      </c>
      <c r="AL53" s="2">
        <f>INDEX('2005'!$C$44:$C$140,'14 Year_History_Results'!BX53)</f>
        <v>0</v>
      </c>
      <c r="AM53" s="2">
        <f>INDEX('2006'!$C$44:$C$140,'14 Year_History_Results'!BY53)</f>
        <v>0</v>
      </c>
      <c r="AN53" s="2">
        <f>INDEX('2007'!$C$44:$C$140,'14 Year_History_Results'!BZ53)</f>
        <v>0</v>
      </c>
      <c r="AO53" s="2">
        <f>INDEX('2008'!$C$44:$C$140,'14 Year_History_Results'!CA53)</f>
        <v>0</v>
      </c>
      <c r="AP53" s="2">
        <f>INDEX('2009'!$C$44:$C$140,'14 Year_History_Results'!CB53)</f>
        <v>0</v>
      </c>
      <c r="AQ53" s="2">
        <f>INDEX('2010'!$C$44:$C$140,'14 Year_History_Results'!CC53)</f>
        <v>0</v>
      </c>
      <c r="AR53" s="2">
        <f>INDEX('2011'!$C$44:$C$140,'14 Year_History_Results'!CD53)</f>
        <v>0</v>
      </c>
      <c r="AS53" s="2">
        <f>INDEX('2012'!$C$44:$C$140,'14 Year_History_Results'!CE53)</f>
        <v>0</v>
      </c>
      <c r="AT53" s="2">
        <f>INDEX('2013'!$C$44:$C$140,'14 Year_History_Results'!CF53)</f>
        <v>0</v>
      </c>
      <c r="AU53" s="149">
        <f>INDEX('2014'!$C$52:$C$180,'14 Year_History_Results'!CG53)</f>
        <v>20</v>
      </c>
      <c r="AV53" s="2">
        <f t="shared" si="11"/>
        <v>5.3452248382484875</v>
      </c>
      <c r="AW53" s="2"/>
      <c r="AX53">
        <f t="shared" si="12"/>
        <v>2451</v>
      </c>
      <c r="AY53" s="148"/>
      <c r="AZ53" s="2"/>
      <c r="BA53" s="148">
        <f>INDEX('2001'!$B$44:$B$140,'14 Year_History_Results'!BT53)</f>
        <v>0</v>
      </c>
      <c r="BB53" s="2">
        <f>INDEX('2002'!$B$44:$B$140,'14 Year_History_Results'!BU53)</f>
        <v>0</v>
      </c>
      <c r="BC53" s="2">
        <f>INDEX('2003'!$B$44:$B$140,'14 Year_History_Results'!BV53)</f>
        <v>0</v>
      </c>
      <c r="BD53" s="2">
        <f>INDEX('2004'!$B$44:$B$140,'14 Year_History_Results'!BW53)</f>
        <v>0</v>
      </c>
      <c r="BE53" s="2">
        <f>INDEX('2005'!$B$44:$B$140,'14 Year_History_Results'!BX53)</f>
        <v>0</v>
      </c>
      <c r="BF53" s="2">
        <f>INDEX('2006'!$B$44:$B$140,'14 Year_History_Results'!BY53)</f>
        <v>0</v>
      </c>
      <c r="BG53" s="2">
        <f>INDEX('2007'!$B$44:$B$140,'14 Year_History_Results'!BZ53)</f>
        <v>0</v>
      </c>
      <c r="BH53" s="2">
        <f>INDEX('2008'!$B$44:$B$140,'14 Year_History_Results'!CA53)</f>
        <v>0</v>
      </c>
      <c r="BI53" s="2">
        <f>INDEX('2009'!$B$44:$B$140,'14 Year_History_Results'!CB53)</f>
        <v>0</v>
      </c>
      <c r="BJ53" s="2">
        <f>INDEX('2010'!$B$44:$B$140,'14 Year_History_Results'!CC53)</f>
        <v>0</v>
      </c>
      <c r="BK53" s="2">
        <f>INDEX('2011'!$B$44:$B$140,'14 Year_History_Results'!CD53)</f>
        <v>0</v>
      </c>
      <c r="BL53" s="2">
        <f>INDEX('2012'!$B$44:$B$140,'14 Year_History_Results'!CE53)</f>
        <v>0</v>
      </c>
      <c r="BM53" s="2">
        <f>INDEX('2013'!$B$44:$B$140,'14 Year_History_Results'!CF53)</f>
        <v>0</v>
      </c>
      <c r="BN53" s="149">
        <f>INDEX('2014'!$B$52:$B$180,'14 Year_History_Results'!CG53)</f>
        <v>15</v>
      </c>
      <c r="BO53" s="308">
        <f t="shared" si="13"/>
        <v>0</v>
      </c>
      <c r="BQ53">
        <f t="shared" si="14"/>
        <v>2451</v>
      </c>
      <c r="BR53" s="148"/>
      <c r="BS53" s="2"/>
      <c r="BT53" s="148">
        <f>IF(ISNA(MATCH($BQ53,'2001'!$A$44:$A$139,0)),97,MATCH($BQ53,'2001'!$A$44:$A$139,0))</f>
        <v>97</v>
      </c>
      <c r="BU53" s="2">
        <f>IF(ISNA(MATCH($BQ53,'2002'!$A$44:$A$139,0)),97,MATCH($BQ53,'2002'!$A$44:$A$139,0))</f>
        <v>97</v>
      </c>
      <c r="BV53" s="2">
        <f>IF(ISNA(MATCH($BQ53,'2003'!$A$44:$A$139,0)),97,MATCH($BQ53,'2003'!$A$44:$A$139,0))</f>
        <v>97</v>
      </c>
      <c r="BW53" s="2">
        <f>IF(ISNA(MATCH($BQ53,'2004'!$A$44:$A$139,0)),97,MATCH($BQ53,'2004'!$A$44:$A$139,0))</f>
        <v>97</v>
      </c>
      <c r="BX53" s="2">
        <f>IF(ISNA(MATCH($BQ53,'2005'!$A$44:$A$139,0)),97,MATCH($BQ53,'2005'!$A$44:$A$139,0))</f>
        <v>97</v>
      </c>
      <c r="BY53" s="2">
        <f>IF(ISNA(MATCH($BQ53,'2006'!$A$44:$A$139,0)),97,MATCH($BQ53,'2006'!$A$44:$A$139,0))</f>
        <v>97</v>
      </c>
      <c r="BZ53" s="2">
        <f>IF(ISNA(MATCH($BQ53,'2007'!$A$44:$A$139,0)),97,MATCH($BQ53,'2007'!$A$44:$A$139,0))</f>
        <v>97</v>
      </c>
      <c r="CA53" s="2">
        <f>IF(ISNA(MATCH($BQ53,'2008'!$A$44:$A$139,0)),97,MATCH($BQ53,'2008'!$A$44:$A$139,0))</f>
        <v>97</v>
      </c>
      <c r="CB53" s="2">
        <f>IF(ISNA(MATCH($BQ53,'2009'!$A$44:$A$139,0)),97,MATCH($BQ53,'2009'!$A$44:$A$139,0))</f>
        <v>97</v>
      </c>
      <c r="CC53" s="2">
        <f>IF(ISNA(MATCH($BQ53,'2010'!$A$44:$A$139,0)),97,MATCH($BQ53,'2010'!$A$44:$A$139,0))</f>
        <v>97</v>
      </c>
      <c r="CD53" s="2">
        <f>IF(ISNA(MATCH($BQ53,'2011'!$A$44:$A$139,0)),97,MATCH($BQ53,'2011'!$A$44:$A$139,0))</f>
        <v>97</v>
      </c>
      <c r="CE53" s="2">
        <f>IF(ISNA(MATCH($BQ53,'2012'!$A$44:$A$139,0)),97,MATCH($BQ53,'2012'!$A$44:$A$139,0))</f>
        <v>97</v>
      </c>
      <c r="CF53" s="2">
        <f>IF(ISNA(MATCH($BQ53,'2013'!$A$44:$A$139,0)),97,MATCH($BQ53,'2013'!$A$44:$A$139,0))</f>
        <v>97</v>
      </c>
      <c r="CG53" s="149">
        <f>IF(ISNA(MATCH($BQ53,'2014'!$A$52:$A$179,0)),129,MATCH($BQ53,'2014'!$A$52:$A$179,0))</f>
        <v>97</v>
      </c>
      <c r="CI53">
        <f t="shared" si="15"/>
        <v>2451</v>
      </c>
      <c r="CJ53" s="281"/>
      <c r="CK53" s="282"/>
      <c r="CL53" s="281">
        <f t="shared" si="16"/>
        <v>0</v>
      </c>
      <c r="CM53" s="282">
        <f t="shared" si="2"/>
        <v>0</v>
      </c>
      <c r="CN53" s="282">
        <f t="shared" si="3"/>
        <v>0</v>
      </c>
      <c r="CO53" s="282">
        <f t="shared" si="4"/>
        <v>0</v>
      </c>
      <c r="CP53" s="282">
        <f t="shared" si="5"/>
        <v>0</v>
      </c>
      <c r="CQ53" s="282">
        <f t="shared" si="6"/>
        <v>0</v>
      </c>
      <c r="CR53" s="282">
        <f t="shared" si="7"/>
        <v>0</v>
      </c>
      <c r="CS53" s="282">
        <f t="shared" si="8"/>
        <v>0</v>
      </c>
      <c r="CT53" s="282">
        <f t="shared" si="9"/>
        <v>0</v>
      </c>
      <c r="CU53" s="282">
        <f t="shared" si="17"/>
        <v>0</v>
      </c>
      <c r="CV53" s="282">
        <f t="shared" si="18"/>
        <v>0</v>
      </c>
      <c r="CW53" s="282">
        <f t="shared" si="19"/>
        <v>0</v>
      </c>
      <c r="CX53" s="282">
        <f t="shared" si="20"/>
        <v>0</v>
      </c>
      <c r="CY53" s="283">
        <f t="shared" si="21"/>
        <v>35</v>
      </c>
      <c r="DA53" s="282">
        <f t="shared" si="22"/>
        <v>2451</v>
      </c>
      <c r="DB53" s="156"/>
      <c r="DC53" s="156"/>
      <c r="DD53" s="270">
        <f t="shared" si="23"/>
        <v>0</v>
      </c>
      <c r="DE53" s="156">
        <f t="shared" si="24"/>
        <v>0</v>
      </c>
      <c r="DF53" s="156">
        <f t="shared" si="25"/>
        <v>0</v>
      </c>
      <c r="DG53" s="156">
        <f t="shared" si="26"/>
        <v>0</v>
      </c>
      <c r="DH53" s="156">
        <f t="shared" si="27"/>
        <v>0</v>
      </c>
      <c r="DI53" s="156">
        <f t="shared" si="28"/>
        <v>0</v>
      </c>
      <c r="DJ53" s="156">
        <f t="shared" si="29"/>
        <v>0</v>
      </c>
      <c r="DK53" s="156">
        <f t="shared" si="30"/>
        <v>0</v>
      </c>
      <c r="DL53" s="156">
        <f t="shared" si="31"/>
        <v>0</v>
      </c>
      <c r="DM53" s="156">
        <f t="shared" si="32"/>
        <v>0</v>
      </c>
      <c r="DN53" s="156">
        <f t="shared" si="33"/>
        <v>0</v>
      </c>
      <c r="DO53" s="156">
        <f t="shared" si="34"/>
        <v>0</v>
      </c>
      <c r="DP53" s="156">
        <f t="shared" si="35"/>
        <v>0</v>
      </c>
      <c r="DQ53" s="267">
        <f t="shared" si="36"/>
        <v>35</v>
      </c>
      <c r="DR53" s="156">
        <f t="shared" si="37"/>
        <v>194</v>
      </c>
    </row>
    <row r="54" spans="2:125" ht="13.5" thickBot="1" x14ac:dyDescent="0.25">
      <c r="B54" s="252">
        <v>33</v>
      </c>
      <c r="C54" s="50">
        <f t="shared" si="0"/>
        <v>8</v>
      </c>
      <c r="D54" s="50">
        <f t="shared" si="10"/>
        <v>0</v>
      </c>
      <c r="E54" s="97"/>
      <c r="F54" s="2">
        <f t="shared" si="38"/>
        <v>49</v>
      </c>
      <c r="G54" s="164">
        <v>4488</v>
      </c>
      <c r="H54" s="164">
        <f>14- COUNTIF(L54:AA54,"#N/A")</f>
        <v>1</v>
      </c>
      <c r="I54" s="133">
        <f>SUM(AF54:AU54)+SUM(BA54:BM54)</f>
        <v>20</v>
      </c>
      <c r="J54" s="405">
        <f>CY54</f>
        <v>35</v>
      </c>
      <c r="K54" s="466" t="str">
        <f>IF(ISNUMBER(MATCH(G54,'[4]OPR data'!$A$3:$A$2541,0)),"Y","N")</f>
        <v>Y</v>
      </c>
      <c r="L54" s="148"/>
      <c r="M54" s="236"/>
      <c r="N54" s="236" t="e">
        <f>(INDEX(Finish_table!R$4:R$83,MATCH('14 Year_History_Results'!$G54,Finish_table!S$4:S$83,0),1))</f>
        <v>#N/A</v>
      </c>
      <c r="O54" s="236" t="e">
        <f>(INDEX(Finish_table!Z$4:Z$99,MATCH('14 Year_History_Results'!$G54,Finish_table!AA$4:AA$99,0),1))</f>
        <v>#N/A</v>
      </c>
      <c r="P54" s="236" t="e">
        <f>(INDEX(Finish_table!AI$4:AI$99,MATCH('14 Year_History_Results'!$G54,Finish_table!AJ$4:AJ$99,0),1))</f>
        <v>#N/A</v>
      </c>
      <c r="Q54" s="236" t="e">
        <f>(INDEX(Finish_table!AR$4:AR$99,MATCH('14 Year_History_Results'!$G54,Finish_table!AS$4:AS$99,0),1))</f>
        <v>#N/A</v>
      </c>
      <c r="R54" s="236" t="e">
        <f>(INDEX(Finish_table!BA$4:BA$99,MATCH('14 Year_History_Results'!$G54,Finish_table!BB$4:BB$99,0),1))</f>
        <v>#N/A</v>
      </c>
      <c r="S54" s="236" t="e">
        <f>(INDEX(Finish_table!BJ$4:BJ$99,MATCH('14 Year_History_Results'!$G54,Finish_table!BK$4:BK$99,0),1))</f>
        <v>#N/A</v>
      </c>
      <c r="T54" s="236" t="e">
        <f>(INDEX(Finish_table!BS$4:BS$99,MATCH('14 Year_History_Results'!$G54,Finish_table!BT$4:BT$99,0),1))</f>
        <v>#N/A</v>
      </c>
      <c r="U54" s="236" t="e">
        <f>(INDEX(Finish_table!CB$4:CB$99,MATCH('14 Year_History_Results'!$G54,Finish_table!CC$4:CC$99,0),1))</f>
        <v>#N/A</v>
      </c>
      <c r="V54" s="236" t="e">
        <f>(INDEX(Finish_table!CK$4:CK$99,MATCH('14 Year_History_Results'!$G54,Finish_table!CL$4:CL$99,0),1))</f>
        <v>#N/A</v>
      </c>
      <c r="W54" s="236" t="e">
        <f>(INDEX(Finish_table!CT$4:CT$99,MATCH('14 Year_History_Results'!$G54,Finish_table!CU$4:CU$99,0),1))</f>
        <v>#N/A</v>
      </c>
      <c r="X54" s="236" t="e">
        <f>(INDEX(Finish_table!DC$4:DC$99,MATCH('14 Year_History_Results'!$G54,Finish_table!DD$4:DD$99,0),1))</f>
        <v>#N/A</v>
      </c>
      <c r="Y54" s="236" t="e">
        <f>(INDEX(Finish_table!DL$4:DL$99,MATCH('14 Year_History_Results'!$G54,Finish_table!DM$4:DM$99,0),1))</f>
        <v>#N/A</v>
      </c>
      <c r="Z54" s="236" t="e">
        <f>(INDEX(Finish_table!DU$4:DU$99,MATCH('14 Year_History_Results'!$G54,Finish_table!DV$4:DV$99,0),1))</f>
        <v>#N/A</v>
      </c>
      <c r="AA54" s="256" t="str">
        <f>(INDEX(Finish_table!ED$4:ED$140,MATCH('14 Year_History_Results'!$G54,Finish_table!EE$4:EE$140,0),1))</f>
        <v>F</v>
      </c>
      <c r="AB54" s="2"/>
      <c r="AC54" s="2"/>
      <c r="AD54" s="2"/>
      <c r="AE54">
        <f t="shared" si="1"/>
        <v>4488</v>
      </c>
      <c r="AF54" s="148"/>
      <c r="AG54" s="2"/>
      <c r="AH54" s="148">
        <f>INDEX('2001'!$C$44:$C$140,'14 Year_History_Results'!BT54)</f>
        <v>0</v>
      </c>
      <c r="AI54" s="2">
        <f>INDEX('2002'!$C$44:$C$140,'14 Year_History_Results'!BU54)</f>
        <v>0</v>
      </c>
      <c r="AJ54" s="2">
        <f>INDEX('2003'!$C$44:$C$140,'14 Year_History_Results'!BV54)</f>
        <v>0</v>
      </c>
      <c r="AK54" s="2">
        <f>INDEX('2004'!$C$44:$C$140,'14 Year_History_Results'!BW54)</f>
        <v>0</v>
      </c>
      <c r="AL54" s="2">
        <f>INDEX('2005'!$C$44:$C$140,'14 Year_History_Results'!BX54)</f>
        <v>0</v>
      </c>
      <c r="AM54" s="2">
        <f>INDEX('2006'!$C$44:$C$140,'14 Year_History_Results'!BY54)</f>
        <v>0</v>
      </c>
      <c r="AN54" s="2">
        <f>INDEX('2007'!$C$44:$C$140,'14 Year_History_Results'!BZ54)</f>
        <v>0</v>
      </c>
      <c r="AO54" s="2">
        <f>INDEX('2008'!$C$44:$C$140,'14 Year_History_Results'!CA54)</f>
        <v>0</v>
      </c>
      <c r="AP54" s="2">
        <f>INDEX('2009'!$C$44:$C$140,'14 Year_History_Results'!CB54)</f>
        <v>0</v>
      </c>
      <c r="AQ54" s="2">
        <f>INDEX('2010'!$C$44:$C$140,'14 Year_History_Results'!CC54)</f>
        <v>0</v>
      </c>
      <c r="AR54" s="2">
        <f>INDEX('2011'!$C$44:$C$140,'14 Year_History_Results'!CD54)</f>
        <v>0</v>
      </c>
      <c r="AS54" s="2">
        <f>INDEX('2012'!$C$44:$C$140,'14 Year_History_Results'!CE54)</f>
        <v>0</v>
      </c>
      <c r="AT54" s="2">
        <f>INDEX('2013'!$C$44:$C$140,'14 Year_History_Results'!CF54)</f>
        <v>0</v>
      </c>
      <c r="AU54" s="149">
        <f>INDEX('2014'!$C$52:$C$180,'14 Year_History_Results'!CG54)</f>
        <v>20</v>
      </c>
      <c r="AV54" s="2">
        <f t="shared" si="11"/>
        <v>5.3452248382484875</v>
      </c>
      <c r="AW54" s="2"/>
      <c r="AX54">
        <f t="shared" si="12"/>
        <v>4488</v>
      </c>
      <c r="AY54" s="148"/>
      <c r="AZ54" s="2"/>
      <c r="BA54" s="148">
        <f>INDEX('2001'!$B$44:$B$140,'14 Year_History_Results'!BT54)</f>
        <v>0</v>
      </c>
      <c r="BB54" s="2">
        <f>INDEX('2002'!$B$44:$B$140,'14 Year_History_Results'!BU54)</f>
        <v>0</v>
      </c>
      <c r="BC54" s="2">
        <f>INDEX('2003'!$B$44:$B$140,'14 Year_History_Results'!BV54)</f>
        <v>0</v>
      </c>
      <c r="BD54" s="2">
        <f>INDEX('2004'!$B$44:$B$140,'14 Year_History_Results'!BW54)</f>
        <v>0</v>
      </c>
      <c r="BE54" s="2">
        <f>INDEX('2005'!$B$44:$B$140,'14 Year_History_Results'!BX54)</f>
        <v>0</v>
      </c>
      <c r="BF54" s="2">
        <f>INDEX('2006'!$B$44:$B$140,'14 Year_History_Results'!BY54)</f>
        <v>0</v>
      </c>
      <c r="BG54" s="2">
        <f>INDEX('2007'!$B$44:$B$140,'14 Year_History_Results'!BZ54)</f>
        <v>0</v>
      </c>
      <c r="BH54" s="2">
        <f>INDEX('2008'!$B$44:$B$140,'14 Year_History_Results'!CA54)</f>
        <v>0</v>
      </c>
      <c r="BI54" s="2">
        <f>INDEX('2009'!$B$44:$B$140,'14 Year_History_Results'!CB54)</f>
        <v>0</v>
      </c>
      <c r="BJ54" s="2">
        <f>INDEX('2010'!$B$44:$B$140,'14 Year_History_Results'!CC54)</f>
        <v>0</v>
      </c>
      <c r="BK54" s="2">
        <f>INDEX('2011'!$B$44:$B$140,'14 Year_History_Results'!CD54)</f>
        <v>0</v>
      </c>
      <c r="BL54" s="2">
        <f>INDEX('2012'!$B$44:$B$140,'14 Year_History_Results'!CE54)</f>
        <v>0</v>
      </c>
      <c r="BM54" s="2">
        <f>INDEX('2013'!$B$44:$B$140,'14 Year_History_Results'!CF54)</f>
        <v>0</v>
      </c>
      <c r="BN54" s="149">
        <f>INDEX('2014'!$B$52:$B$180,'14 Year_History_Results'!CG54)</f>
        <v>15</v>
      </c>
      <c r="BO54" s="308">
        <f t="shared" si="13"/>
        <v>0</v>
      </c>
      <c r="BQ54">
        <f t="shared" si="14"/>
        <v>4488</v>
      </c>
      <c r="BR54" s="148"/>
      <c r="BS54" s="2"/>
      <c r="BT54" s="148">
        <f>IF(ISNA(MATCH($BQ54,'2001'!$A$44:$A$139,0)),97,MATCH($BQ54,'2001'!$A$44:$A$139,0))</f>
        <v>97</v>
      </c>
      <c r="BU54" s="2">
        <f>IF(ISNA(MATCH($BQ54,'2002'!$A$44:$A$139,0)),97,MATCH($BQ54,'2002'!$A$44:$A$139,0))</f>
        <v>97</v>
      </c>
      <c r="BV54" s="2">
        <f>IF(ISNA(MATCH($BQ54,'2003'!$A$44:$A$139,0)),97,MATCH($BQ54,'2003'!$A$44:$A$139,0))</f>
        <v>97</v>
      </c>
      <c r="BW54" s="2">
        <f>IF(ISNA(MATCH($BQ54,'2004'!$A$44:$A$139,0)),97,MATCH($BQ54,'2004'!$A$44:$A$139,0))</f>
        <v>97</v>
      </c>
      <c r="BX54" s="2">
        <f>IF(ISNA(MATCH($BQ54,'2005'!$A$44:$A$139,0)),97,MATCH($BQ54,'2005'!$A$44:$A$139,0))</f>
        <v>97</v>
      </c>
      <c r="BY54" s="2">
        <f>IF(ISNA(MATCH($BQ54,'2006'!$A$44:$A$139,0)),97,MATCH($BQ54,'2006'!$A$44:$A$139,0))</f>
        <v>97</v>
      </c>
      <c r="BZ54" s="2">
        <f>IF(ISNA(MATCH($BQ54,'2007'!$A$44:$A$139,0)),97,MATCH($BQ54,'2007'!$A$44:$A$139,0))</f>
        <v>97</v>
      </c>
      <c r="CA54" s="2">
        <f>IF(ISNA(MATCH($BQ54,'2008'!$A$44:$A$139,0)),97,MATCH($BQ54,'2008'!$A$44:$A$139,0))</f>
        <v>97</v>
      </c>
      <c r="CB54" s="2">
        <f>IF(ISNA(MATCH($BQ54,'2009'!$A$44:$A$139,0)),97,MATCH($BQ54,'2009'!$A$44:$A$139,0))</f>
        <v>97</v>
      </c>
      <c r="CC54" s="2">
        <f>IF(ISNA(MATCH($BQ54,'2010'!$A$44:$A$139,0)),97,MATCH($BQ54,'2010'!$A$44:$A$139,0))</f>
        <v>97</v>
      </c>
      <c r="CD54" s="2">
        <f>IF(ISNA(MATCH($BQ54,'2011'!$A$44:$A$139,0)),97,MATCH($BQ54,'2011'!$A$44:$A$139,0))</f>
        <v>97</v>
      </c>
      <c r="CE54" s="2">
        <f>IF(ISNA(MATCH($BQ54,'2012'!$A$44:$A$139,0)),97,MATCH($BQ54,'2012'!$A$44:$A$139,0))</f>
        <v>97</v>
      </c>
      <c r="CF54" s="2">
        <f>IF(ISNA(MATCH($BQ54,'2013'!$A$44:$A$139,0)),97,MATCH($BQ54,'2013'!$A$44:$A$139,0))</f>
        <v>97</v>
      </c>
      <c r="CG54" s="149">
        <f>IF(ISNA(MATCH($BQ54,'2014'!$A$52:$A$179,0)),129,MATCH($BQ54,'2014'!$A$52:$A$179,0))</f>
        <v>126</v>
      </c>
      <c r="CI54">
        <f t="shared" si="15"/>
        <v>4488</v>
      </c>
      <c r="CJ54" s="281"/>
      <c r="CK54" s="282"/>
      <c r="CL54" s="281">
        <f t="shared" si="16"/>
        <v>0</v>
      </c>
      <c r="CM54" s="282">
        <f t="shared" si="2"/>
        <v>0</v>
      </c>
      <c r="CN54" s="282">
        <f t="shared" si="3"/>
        <v>0</v>
      </c>
      <c r="CO54" s="282">
        <f t="shared" si="4"/>
        <v>0</v>
      </c>
      <c r="CP54" s="282">
        <f t="shared" si="5"/>
        <v>0</v>
      </c>
      <c r="CQ54" s="282">
        <f t="shared" si="6"/>
        <v>0</v>
      </c>
      <c r="CR54" s="282">
        <f t="shared" si="7"/>
        <v>0</v>
      </c>
      <c r="CS54" s="282">
        <f t="shared" si="8"/>
        <v>0</v>
      </c>
      <c r="CT54" s="282">
        <f t="shared" si="9"/>
        <v>0</v>
      </c>
      <c r="CU54" s="282">
        <f t="shared" si="17"/>
        <v>0</v>
      </c>
      <c r="CV54" s="282">
        <f t="shared" si="18"/>
        <v>0</v>
      </c>
      <c r="CW54" s="282">
        <f t="shared" si="19"/>
        <v>0</v>
      </c>
      <c r="CX54" s="282">
        <f t="shared" si="20"/>
        <v>0</v>
      </c>
      <c r="CY54" s="283">
        <f t="shared" si="21"/>
        <v>35</v>
      </c>
      <c r="DA54" s="282">
        <f t="shared" si="22"/>
        <v>4488</v>
      </c>
      <c r="DB54" s="97"/>
      <c r="DC54" s="156"/>
      <c r="DD54" s="270">
        <f t="shared" si="23"/>
        <v>0</v>
      </c>
      <c r="DE54" s="156">
        <f t="shared" si="24"/>
        <v>0</v>
      </c>
      <c r="DF54" s="156">
        <f t="shared" si="25"/>
        <v>0</v>
      </c>
      <c r="DG54" s="156">
        <f t="shared" si="26"/>
        <v>0</v>
      </c>
      <c r="DH54" s="156">
        <f t="shared" si="27"/>
        <v>0</v>
      </c>
      <c r="DI54" s="156">
        <f t="shared" si="28"/>
        <v>0</v>
      </c>
      <c r="DJ54" s="156">
        <f t="shared" si="29"/>
        <v>0</v>
      </c>
      <c r="DK54" s="156">
        <f t="shared" si="30"/>
        <v>0</v>
      </c>
      <c r="DL54" s="156">
        <f t="shared" si="31"/>
        <v>0</v>
      </c>
      <c r="DM54" s="156">
        <f t="shared" si="32"/>
        <v>0</v>
      </c>
      <c r="DN54" s="156">
        <f t="shared" si="33"/>
        <v>0</v>
      </c>
      <c r="DO54" s="156">
        <f t="shared" si="34"/>
        <v>0</v>
      </c>
      <c r="DP54" s="156">
        <f t="shared" si="35"/>
        <v>0</v>
      </c>
      <c r="DQ54" s="267">
        <f t="shared" si="36"/>
        <v>35</v>
      </c>
      <c r="DR54" s="156">
        <f t="shared" si="37"/>
        <v>194</v>
      </c>
    </row>
    <row r="55" spans="2:125" ht="13.5" thickBot="1" x14ac:dyDescent="0.25">
      <c r="B55" s="164">
        <v>33</v>
      </c>
      <c r="C55" s="50">
        <f t="shared" si="0"/>
        <v>9</v>
      </c>
      <c r="D55" s="50">
        <f t="shared" si="10"/>
        <v>0</v>
      </c>
      <c r="E55" s="97"/>
      <c r="F55" s="2">
        <f t="shared" si="38"/>
        <v>50</v>
      </c>
      <c r="G55" s="164">
        <v>862</v>
      </c>
      <c r="H55" s="164">
        <f>14- COUNTIF(L55:AA55,"#N/A")</f>
        <v>3</v>
      </c>
      <c r="I55" s="133">
        <f>SUM(AF55:AU55)+SUM(BA55:BM55)</f>
        <v>40</v>
      </c>
      <c r="J55" s="405">
        <f>CY55</f>
        <v>33.73388292608611</v>
      </c>
      <c r="K55" s="466" t="str">
        <f>IF(ISNUMBER(MATCH(G55,'[4]OPR data'!$A$3:$A$2541,0)),"Y","N")</f>
        <v>Y</v>
      </c>
      <c r="L55" s="148"/>
      <c r="M55" s="236"/>
      <c r="N55" s="236" t="e">
        <f>(INDEX(Finish_table!R$4:R$83,MATCH('14 Year_History_Results'!$G55,Finish_table!S$4:S$83,0),1))</f>
        <v>#N/A</v>
      </c>
      <c r="O55" s="236" t="str">
        <f>(INDEX(Finish_table!Z$4:Z$99,MATCH('14 Year_History_Results'!$G55,Finish_table!AA$4:AA$99,0),1))</f>
        <v>QF</v>
      </c>
      <c r="P55" s="236" t="e">
        <f>(INDEX(Finish_table!AI$4:AI$99,MATCH('14 Year_History_Results'!$G55,Finish_table!AJ$4:AJ$99,0),1))</f>
        <v>#N/A</v>
      </c>
      <c r="Q55" s="236" t="e">
        <f>(INDEX(Finish_table!AR$4:AR$99,MATCH('14 Year_History_Results'!$G55,Finish_table!AS$4:AS$99,0),1))</f>
        <v>#N/A</v>
      </c>
      <c r="R55" s="236" t="e">
        <f>(INDEX(Finish_table!BA$4:BA$99,MATCH('14 Year_History_Results'!$G55,Finish_table!BB$4:BB$99,0),1))</f>
        <v>#N/A</v>
      </c>
      <c r="S55" s="236" t="e">
        <f>(INDEX(Finish_table!BJ$4:BJ$99,MATCH('14 Year_History_Results'!$G55,Finish_table!BK$4:BK$99,0),1))</f>
        <v>#N/A</v>
      </c>
      <c r="T55" s="236" t="e">
        <f>(INDEX(Finish_table!BS$4:BS$99,MATCH('14 Year_History_Results'!$G55,Finish_table!BT$4:BT$99,0),1))</f>
        <v>#N/A</v>
      </c>
      <c r="U55" s="236" t="e">
        <f>(INDEX(Finish_table!CB$4:CB$99,MATCH('14 Year_History_Results'!$G55,Finish_table!CC$4:CC$99,0),1))</f>
        <v>#N/A</v>
      </c>
      <c r="V55" s="236" t="e">
        <f>(INDEX(Finish_table!CK$4:CK$99,MATCH('14 Year_History_Results'!$G55,Finish_table!CL$4:CL$99,0),1))</f>
        <v>#N/A</v>
      </c>
      <c r="W55" s="236" t="e">
        <f>(INDEX(Finish_table!CT$4:CT$99,MATCH('14 Year_History_Results'!$G55,Finish_table!CU$4:CU$99,0),1))</f>
        <v>#N/A</v>
      </c>
      <c r="X55" s="236" t="e">
        <f>(INDEX(Finish_table!DC$4:DC$99,MATCH('14 Year_History_Results'!$G55,Finish_table!DD$4:DD$99,0),1))</f>
        <v>#N/A</v>
      </c>
      <c r="Y55" s="236" t="e">
        <f>(INDEX(Finish_table!DL$4:DL$99,MATCH('14 Year_History_Results'!$G55,Finish_table!DM$4:DM$99,0),1))</f>
        <v>#N/A</v>
      </c>
      <c r="Z55" s="236" t="str">
        <f>(INDEX(Finish_table!DU$4:DU$99,MATCH('14 Year_History_Results'!$G55,Finish_table!DV$4:DV$99,0),1))</f>
        <v>W</v>
      </c>
      <c r="AA55" s="256" t="str">
        <f>(INDEX(Finish_table!ED$4:ED$140,MATCH('14 Year_History_Results'!$G55,Finish_table!EE$4:EE$140,0),1))</f>
        <v>QF</v>
      </c>
      <c r="AB55" s="2"/>
      <c r="AC55" s="2"/>
      <c r="AD55" s="2"/>
      <c r="AE55">
        <f t="shared" si="1"/>
        <v>862</v>
      </c>
      <c r="AF55" s="148"/>
      <c r="AG55" s="2"/>
      <c r="AH55" s="148">
        <f>INDEX('2001'!$C$44:$C$140,'14 Year_History_Results'!BT55)</f>
        <v>0</v>
      </c>
      <c r="AI55" s="2">
        <f>INDEX('2002'!$C$44:$C$140,'14 Year_History_Results'!BU55)</f>
        <v>0</v>
      </c>
      <c r="AJ55" s="2">
        <f>INDEX('2003'!$C$44:$C$140,'14 Year_History_Results'!BV55)</f>
        <v>0</v>
      </c>
      <c r="AK55" s="2">
        <f>INDEX('2004'!$C$44:$C$140,'14 Year_History_Results'!BW55)</f>
        <v>0</v>
      </c>
      <c r="AL55" s="2">
        <f>INDEX('2005'!$C$44:$C$140,'14 Year_History_Results'!BX55)</f>
        <v>0</v>
      </c>
      <c r="AM55" s="2">
        <f>INDEX('2006'!$C$44:$C$140,'14 Year_History_Results'!BY55)</f>
        <v>0</v>
      </c>
      <c r="AN55" s="2">
        <f>INDEX('2007'!$C$44:$C$140,'14 Year_History_Results'!BZ55)</f>
        <v>0</v>
      </c>
      <c r="AO55" s="2">
        <f>INDEX('2008'!$C$44:$C$140,'14 Year_History_Results'!CA55)</f>
        <v>0</v>
      </c>
      <c r="AP55" s="2">
        <f>INDEX('2009'!$C$44:$C$140,'14 Year_History_Results'!CB55)</f>
        <v>0</v>
      </c>
      <c r="AQ55" s="2">
        <f>INDEX('2010'!$C$44:$C$140,'14 Year_History_Results'!CC55)</f>
        <v>0</v>
      </c>
      <c r="AR55" s="2">
        <f>INDEX('2011'!$C$44:$C$140,'14 Year_History_Results'!CD55)</f>
        <v>0</v>
      </c>
      <c r="AS55" s="2">
        <f>INDEX('2012'!$C$44:$C$140,'14 Year_History_Results'!CE55)</f>
        <v>0</v>
      </c>
      <c r="AT55" s="2">
        <f>INDEX('2013'!$C$44:$C$140,'14 Year_History_Results'!CF55)</f>
        <v>30</v>
      </c>
      <c r="AU55" s="149">
        <f>INDEX('2014'!$C$52:$C$180,'14 Year_History_Results'!CG55)</f>
        <v>0</v>
      </c>
      <c r="AV55" s="2">
        <f t="shared" si="11"/>
        <v>8.0178372573727312</v>
      </c>
      <c r="AW55" s="2"/>
      <c r="AX55">
        <f t="shared" si="12"/>
        <v>862</v>
      </c>
      <c r="AY55" s="148"/>
      <c r="AZ55" s="2"/>
      <c r="BA55" s="148">
        <f>INDEX('2001'!$B$44:$B$140,'14 Year_History_Results'!BT55)</f>
        <v>0</v>
      </c>
      <c r="BB55" s="2">
        <f>INDEX('2002'!$B$44:$B$140,'14 Year_History_Results'!BU55)</f>
        <v>9</v>
      </c>
      <c r="BC55" s="2">
        <f>INDEX('2003'!$B$44:$B$140,'14 Year_History_Results'!BV55)</f>
        <v>0</v>
      </c>
      <c r="BD55" s="2">
        <f>INDEX('2004'!$B$44:$B$140,'14 Year_History_Results'!BW55)</f>
        <v>0</v>
      </c>
      <c r="BE55" s="2">
        <f>INDEX('2005'!$B$44:$B$140,'14 Year_History_Results'!BX55)</f>
        <v>0</v>
      </c>
      <c r="BF55" s="2">
        <f>INDEX('2006'!$B$44:$B$140,'14 Year_History_Results'!BY55)</f>
        <v>0</v>
      </c>
      <c r="BG55" s="2">
        <f>INDEX('2007'!$B$44:$B$140,'14 Year_History_Results'!BZ55)</f>
        <v>0</v>
      </c>
      <c r="BH55" s="2">
        <f>INDEX('2008'!$B$44:$B$140,'14 Year_History_Results'!CA55)</f>
        <v>0</v>
      </c>
      <c r="BI55" s="2">
        <f>INDEX('2009'!$B$44:$B$140,'14 Year_History_Results'!CB55)</f>
        <v>0</v>
      </c>
      <c r="BJ55" s="2">
        <f>INDEX('2010'!$B$44:$B$140,'14 Year_History_Results'!CC55)</f>
        <v>0</v>
      </c>
      <c r="BK55" s="2">
        <f>INDEX('2011'!$B$44:$B$140,'14 Year_History_Results'!CD55)</f>
        <v>0</v>
      </c>
      <c r="BL55" s="2">
        <f>INDEX('2012'!$B$44:$B$140,'14 Year_History_Results'!CE55)</f>
        <v>0</v>
      </c>
      <c r="BM55" s="2">
        <f>INDEX('2013'!$B$44:$B$140,'14 Year_History_Results'!CF55)</f>
        <v>1</v>
      </c>
      <c r="BN55" s="149">
        <f>INDEX('2014'!$B$52:$B$180,'14 Year_History_Results'!CG55)</f>
        <v>13</v>
      </c>
      <c r="BO55" s="308">
        <f t="shared" si="13"/>
        <v>31</v>
      </c>
      <c r="BQ55">
        <f t="shared" si="14"/>
        <v>862</v>
      </c>
      <c r="BR55" s="148"/>
      <c r="BS55" s="2"/>
      <c r="BT55" s="148">
        <f>IF(ISNA(MATCH($BQ55,'2001'!$A$44:$A$139,0)),97,MATCH($BQ55,'2001'!$A$44:$A$139,0))</f>
        <v>97</v>
      </c>
      <c r="BU55" s="2">
        <f>IF(ISNA(MATCH($BQ55,'2002'!$A$44:$A$139,0)),97,MATCH($BQ55,'2002'!$A$44:$A$139,0))</f>
        <v>93</v>
      </c>
      <c r="BV55" s="2">
        <f>IF(ISNA(MATCH($BQ55,'2003'!$A$44:$A$139,0)),97,MATCH($BQ55,'2003'!$A$44:$A$139,0))</f>
        <v>97</v>
      </c>
      <c r="BW55" s="2">
        <f>IF(ISNA(MATCH($BQ55,'2004'!$A$44:$A$139,0)),97,MATCH($BQ55,'2004'!$A$44:$A$139,0))</f>
        <v>97</v>
      </c>
      <c r="BX55" s="2">
        <f>IF(ISNA(MATCH($BQ55,'2005'!$A$44:$A$139,0)),97,MATCH($BQ55,'2005'!$A$44:$A$139,0))</f>
        <v>97</v>
      </c>
      <c r="BY55" s="2">
        <f>IF(ISNA(MATCH($BQ55,'2006'!$A$44:$A$139,0)),97,MATCH($BQ55,'2006'!$A$44:$A$139,0))</f>
        <v>97</v>
      </c>
      <c r="BZ55" s="2">
        <f>IF(ISNA(MATCH($BQ55,'2007'!$A$44:$A$139,0)),97,MATCH($BQ55,'2007'!$A$44:$A$139,0))</f>
        <v>97</v>
      </c>
      <c r="CA55" s="2">
        <f>IF(ISNA(MATCH($BQ55,'2008'!$A$44:$A$139,0)),97,MATCH($BQ55,'2008'!$A$44:$A$139,0))</f>
        <v>97</v>
      </c>
      <c r="CB55" s="2">
        <f>IF(ISNA(MATCH($BQ55,'2009'!$A$44:$A$139,0)),97,MATCH($BQ55,'2009'!$A$44:$A$139,0))</f>
        <v>97</v>
      </c>
      <c r="CC55" s="2">
        <f>IF(ISNA(MATCH($BQ55,'2010'!$A$44:$A$139,0)),97,MATCH($BQ55,'2010'!$A$44:$A$139,0))</f>
        <v>97</v>
      </c>
      <c r="CD55" s="2">
        <f>IF(ISNA(MATCH($BQ55,'2011'!$A$44:$A$139,0)),97,MATCH($BQ55,'2011'!$A$44:$A$139,0))</f>
        <v>97</v>
      </c>
      <c r="CE55" s="2">
        <f>IF(ISNA(MATCH($BQ55,'2012'!$A$44:$A$139,0)),97,MATCH($BQ55,'2012'!$A$44:$A$139,0))</f>
        <v>97</v>
      </c>
      <c r="CF55" s="2">
        <f>IF(ISNA(MATCH($BQ55,'2013'!$A$44:$A$139,0)),97,MATCH($BQ55,'2013'!$A$44:$A$139,0))</f>
        <v>33</v>
      </c>
      <c r="CG55" s="149">
        <f>IF(ISNA(MATCH($BQ55,'2014'!$A$52:$A$179,0)),129,MATCH($BQ55,'2014'!$A$52:$A$179,0))</f>
        <v>49</v>
      </c>
      <c r="CI55">
        <f t="shared" si="15"/>
        <v>862</v>
      </c>
      <c r="CJ55" s="281"/>
      <c r="CK55" s="282"/>
      <c r="CL55" s="281">
        <f t="shared" si="16"/>
        <v>0</v>
      </c>
      <c r="CM55" s="282">
        <f t="shared" si="2"/>
        <v>9</v>
      </c>
      <c r="CN55" s="282">
        <f t="shared" si="3"/>
        <v>5.9993999999999996</v>
      </c>
      <c r="CO55" s="282">
        <f t="shared" si="4"/>
        <v>3.9992000399999994</v>
      </c>
      <c r="CP55" s="282">
        <f t="shared" si="5"/>
        <v>2.6658667466639994</v>
      </c>
      <c r="CQ55" s="282">
        <f t="shared" si="6"/>
        <v>1.777066773326222</v>
      </c>
      <c r="CR55" s="282">
        <f t="shared" si="7"/>
        <v>1.1845927110992596</v>
      </c>
      <c r="CS55" s="282">
        <f t="shared" si="8"/>
        <v>0.78964950121876643</v>
      </c>
      <c r="CT55" s="282">
        <f t="shared" si="9"/>
        <v>0.52638035751242973</v>
      </c>
      <c r="CU55" s="282">
        <f t="shared" si="17"/>
        <v>0.35088514631778567</v>
      </c>
      <c r="CV55" s="282">
        <f t="shared" si="18"/>
        <v>0.23390003853543592</v>
      </c>
      <c r="CW55" s="282">
        <f t="shared" si="19"/>
        <v>0.15591776568772159</v>
      </c>
      <c r="CX55" s="282">
        <f t="shared" si="20"/>
        <v>31.103934782607435</v>
      </c>
      <c r="CY55" s="283">
        <f t="shared" si="21"/>
        <v>33.73388292608611</v>
      </c>
      <c r="DA55" s="282">
        <f t="shared" si="22"/>
        <v>862</v>
      </c>
      <c r="DB55" s="97"/>
      <c r="DC55" s="156"/>
      <c r="DD55" s="270">
        <f t="shared" si="23"/>
        <v>0</v>
      </c>
      <c r="DE55" s="156">
        <f t="shared" si="24"/>
        <v>9</v>
      </c>
      <c r="DF55" s="156">
        <f t="shared" si="25"/>
        <v>9</v>
      </c>
      <c r="DG55" s="156">
        <f t="shared" si="26"/>
        <v>9</v>
      </c>
      <c r="DH55" s="156">
        <f t="shared" si="27"/>
        <v>9</v>
      </c>
      <c r="DI55" s="156">
        <f t="shared" si="28"/>
        <v>9</v>
      </c>
      <c r="DJ55" s="156">
        <f t="shared" si="29"/>
        <v>9</v>
      </c>
      <c r="DK55" s="156">
        <f t="shared" si="30"/>
        <v>9</v>
      </c>
      <c r="DL55" s="156">
        <f t="shared" si="31"/>
        <v>9</v>
      </c>
      <c r="DM55" s="156">
        <f t="shared" si="32"/>
        <v>9</v>
      </c>
      <c r="DN55" s="156">
        <f t="shared" si="33"/>
        <v>9</v>
      </c>
      <c r="DO55" s="156">
        <f t="shared" si="34"/>
        <v>9</v>
      </c>
      <c r="DP55" s="156">
        <f t="shared" si="35"/>
        <v>40</v>
      </c>
      <c r="DQ55" s="267">
        <f t="shared" si="36"/>
        <v>53</v>
      </c>
      <c r="DR55" s="156">
        <f t="shared" si="37"/>
        <v>140</v>
      </c>
    </row>
    <row r="56" spans="2:125" ht="13.5" thickBot="1" x14ac:dyDescent="0.25">
      <c r="B56" s="164">
        <v>33</v>
      </c>
      <c r="C56" s="50">
        <f t="shared" si="0"/>
        <v>10</v>
      </c>
      <c r="D56" s="50">
        <f t="shared" si="10"/>
        <v>0</v>
      </c>
      <c r="E56" s="97"/>
      <c r="F56" s="2">
        <f t="shared" si="38"/>
        <v>51</v>
      </c>
      <c r="G56" s="164">
        <v>175</v>
      </c>
      <c r="H56" s="164">
        <f>14- COUNTIF(L56:AA56,"#N/A")</f>
        <v>13</v>
      </c>
      <c r="I56" s="133">
        <f>SUM(AF56:AU56)+SUM(BA56:BM56)</f>
        <v>271</v>
      </c>
      <c r="J56" s="405">
        <f>CY56</f>
        <v>33.526141269499618</v>
      </c>
      <c r="K56" s="466" t="str">
        <f>IF(ISNUMBER(MATCH(G56,'[4]OPR data'!$A$3:$A$2541,0)),"Y","N")</f>
        <v>Y</v>
      </c>
      <c r="L56" s="148"/>
      <c r="M56" s="236"/>
      <c r="N56" s="236" t="str">
        <f>(INDEX(Finish_table!R$4:R$83,MATCH('14 Year_History_Results'!$G56,Finish_table!S$4:S$83,0),1))</f>
        <v>QF</v>
      </c>
      <c r="O56" s="236" t="str">
        <f>(INDEX(Finish_table!Z$4:Z$99,MATCH('14 Year_History_Results'!$G56,Finish_table!AA$4:AA$99,0),1))</f>
        <v>SF</v>
      </c>
      <c r="P56" s="236" t="str">
        <f>(INDEX(Finish_table!AI$4:AI$99,MATCH('14 Year_History_Results'!$G56,Finish_table!AJ$4:AJ$99,0),1))</f>
        <v>W</v>
      </c>
      <c r="Q56" s="236" t="str">
        <f>(INDEX(Finish_table!AR$4:AR$99,MATCH('14 Year_History_Results'!$G56,Finish_table!AS$4:AS$99,0),1))</f>
        <v>W</v>
      </c>
      <c r="R56" s="236" t="str">
        <f>(INDEX(Finish_table!BA$4:BA$99,MATCH('14 Year_History_Results'!$G56,Finish_table!BB$4:BB$99,0),1))</f>
        <v>W</v>
      </c>
      <c r="S56" s="236" t="str">
        <f>(INDEX(Finish_table!BJ$4:BJ$99,MATCH('14 Year_History_Results'!$G56,Finish_table!BK$4:BK$99,0),1))</f>
        <v>QF</v>
      </c>
      <c r="T56" s="236" t="str">
        <f>(INDEX(Finish_table!BS$4:BS$99,MATCH('14 Year_History_Results'!$G56,Finish_table!BT$4:BT$99,0),1))</f>
        <v>QF</v>
      </c>
      <c r="U56" s="236" t="str">
        <f>(INDEX(Finish_table!CB$4:CB$99,MATCH('14 Year_History_Results'!$G56,Finish_table!CC$4:CC$99,0),1))</f>
        <v>QF</v>
      </c>
      <c r="V56" s="236" t="str">
        <f>(INDEX(Finish_table!CK$4:CK$99,MATCH('14 Year_History_Results'!$G56,Finish_table!CL$4:CL$99,0),1))</f>
        <v>QF</v>
      </c>
      <c r="W56" s="236" t="str">
        <f>(INDEX(Finish_table!CT$4:CT$99,MATCH('14 Year_History_Results'!$G56,Finish_table!CU$4:CU$99,0),1))</f>
        <v>QF</v>
      </c>
      <c r="X56" s="236" t="str">
        <f>(INDEX(Finish_table!DC$4:DC$99,MATCH('14 Year_History_Results'!$G56,Finish_table!DD$4:DD$99,0),1))</f>
        <v>SF</v>
      </c>
      <c r="Y56" s="236" t="e">
        <f>(INDEX(Finish_table!DL$4:DL$99,MATCH('14 Year_History_Results'!$G56,Finish_table!DM$4:DM$99,0),1))</f>
        <v>#N/A</v>
      </c>
      <c r="Z56" s="236" t="str">
        <f>(INDEX(Finish_table!DU$4:DU$99,MATCH('14 Year_History_Results'!$G56,Finish_table!DV$4:DV$99,0),1))</f>
        <v>QF</v>
      </c>
      <c r="AA56" s="256" t="str">
        <f>(INDEX(Finish_table!ED$4:ED$140,MATCH('14 Year_History_Results'!$G56,Finish_table!EE$4:EE$140,0),1))</f>
        <v>F</v>
      </c>
      <c r="AB56" s="2"/>
      <c r="AC56" s="2"/>
      <c r="AD56" s="2"/>
      <c r="AE56">
        <f t="shared" si="1"/>
        <v>175</v>
      </c>
      <c r="AF56" s="148"/>
      <c r="AG56" s="2"/>
      <c r="AH56" s="148">
        <f>INDEX('2001'!$C$44:$C$140,'14 Year_History_Results'!BT56)</f>
        <v>10</v>
      </c>
      <c r="AI56" s="2">
        <f>INDEX('2002'!$C$44:$C$140,'14 Year_History_Results'!BU56)</f>
        <v>10</v>
      </c>
      <c r="AJ56" s="2">
        <f>INDEX('2003'!$C$44:$C$140,'14 Year_History_Results'!BV56)</f>
        <v>30</v>
      </c>
      <c r="AK56" s="2">
        <f>INDEX('2004'!$C$44:$C$140,'14 Year_History_Results'!BW56)</f>
        <v>30</v>
      </c>
      <c r="AL56" s="2">
        <f>INDEX('2005'!$C$44:$C$140,'14 Year_History_Results'!BX56)</f>
        <v>30</v>
      </c>
      <c r="AM56" s="2">
        <f>INDEX('2006'!$C$44:$C$140,'14 Year_History_Results'!BY56)</f>
        <v>0</v>
      </c>
      <c r="AN56" s="2">
        <f>INDEX('2007'!$C$44:$C$140,'14 Year_History_Results'!BZ56)</f>
        <v>0</v>
      </c>
      <c r="AO56" s="2">
        <f>INDEX('2008'!$C$44:$C$140,'14 Year_History_Results'!CA56)</f>
        <v>0</v>
      </c>
      <c r="AP56" s="2">
        <f>INDEX('2009'!$C$44:$C$140,'14 Year_History_Results'!CB56)</f>
        <v>0</v>
      </c>
      <c r="AQ56" s="2">
        <f>INDEX('2010'!$C$44:$C$140,'14 Year_History_Results'!CC56)</f>
        <v>0</v>
      </c>
      <c r="AR56" s="2">
        <f>INDEX('2011'!$C$44:$C$140,'14 Year_History_Results'!CD56)</f>
        <v>10</v>
      </c>
      <c r="AS56" s="2">
        <f>INDEX('2012'!$C$44:$C$140,'14 Year_History_Results'!CE56)</f>
        <v>0</v>
      </c>
      <c r="AT56" s="2">
        <f>INDEX('2013'!$C$44:$C$140,'14 Year_History_Results'!CF56)</f>
        <v>0</v>
      </c>
      <c r="AU56" s="149">
        <f>INDEX('2014'!$C$52:$C$180,'14 Year_History_Results'!CG56)</f>
        <v>15</v>
      </c>
      <c r="AV56" s="2">
        <f t="shared" si="11"/>
        <v>12.163040756305984</v>
      </c>
      <c r="AW56" s="2"/>
      <c r="AX56">
        <f t="shared" si="12"/>
        <v>175</v>
      </c>
      <c r="AY56" s="148"/>
      <c r="AZ56" s="2"/>
      <c r="BA56" s="148">
        <f>INDEX('2001'!$B$44:$B$140,'14 Year_History_Results'!BT56)</f>
        <v>13</v>
      </c>
      <c r="BB56" s="2">
        <f>INDEX('2002'!$B$44:$B$140,'14 Year_History_Results'!BU56)</f>
        <v>15</v>
      </c>
      <c r="BC56" s="2">
        <f>INDEX('2003'!$B$44:$B$140,'14 Year_History_Results'!BV56)</f>
        <v>13</v>
      </c>
      <c r="BD56" s="2">
        <f>INDEX('2004'!$B$44:$B$140,'14 Year_History_Results'!BW56)</f>
        <v>13</v>
      </c>
      <c r="BE56" s="2">
        <f>INDEX('2005'!$B$44:$B$140,'14 Year_History_Results'!BX56)</f>
        <v>15</v>
      </c>
      <c r="BF56" s="2">
        <f>INDEX('2006'!$B$44:$B$140,'14 Year_History_Results'!BY56)</f>
        <v>7</v>
      </c>
      <c r="BG56" s="2">
        <f>INDEX('2007'!$B$44:$B$140,'14 Year_History_Results'!BZ56)</f>
        <v>12</v>
      </c>
      <c r="BH56" s="2">
        <f>INDEX('2008'!$B$44:$B$140,'14 Year_History_Results'!CA56)</f>
        <v>11</v>
      </c>
      <c r="BI56" s="2">
        <f>INDEX('2009'!$B$44:$B$140,'14 Year_History_Results'!CB56)</f>
        <v>14</v>
      </c>
      <c r="BJ56" s="2">
        <f>INDEX('2010'!$B$44:$B$140,'14 Year_History_Results'!CC56)</f>
        <v>11</v>
      </c>
      <c r="BK56" s="2">
        <f>INDEX('2011'!$B$44:$B$140,'14 Year_History_Results'!CD56)</f>
        <v>3</v>
      </c>
      <c r="BL56" s="2">
        <f>INDEX('2012'!$B$44:$B$140,'14 Year_History_Results'!CE56)</f>
        <v>0</v>
      </c>
      <c r="BM56" s="2">
        <f>INDEX('2013'!$B$44:$B$140,'14 Year_History_Results'!CF56)</f>
        <v>9</v>
      </c>
      <c r="BN56" s="149">
        <f>INDEX('2014'!$B$52:$B$180,'14 Year_History_Results'!CG56)</f>
        <v>0</v>
      </c>
      <c r="BO56" s="308">
        <f t="shared" si="13"/>
        <v>9</v>
      </c>
      <c r="BQ56">
        <f t="shared" si="14"/>
        <v>175</v>
      </c>
      <c r="BR56" s="148"/>
      <c r="BS56" s="2"/>
      <c r="BT56" s="148">
        <f>IF(ISNA(MATCH($BQ56,'2001'!$A$44:$A$139,0)),97,MATCH($BQ56,'2001'!$A$44:$A$139,0))</f>
        <v>41</v>
      </c>
      <c r="BU56" s="2">
        <f>IF(ISNA(MATCH($BQ56,'2002'!$A$44:$A$139,0)),97,MATCH($BQ56,'2002'!$A$44:$A$139,0))</f>
        <v>40</v>
      </c>
      <c r="BV56" s="2">
        <f>IF(ISNA(MATCH($BQ56,'2003'!$A$44:$A$139,0)),97,MATCH($BQ56,'2003'!$A$44:$A$139,0))</f>
        <v>31</v>
      </c>
      <c r="BW56" s="2">
        <f>IF(ISNA(MATCH($BQ56,'2004'!$A$44:$A$139,0)),97,MATCH($BQ56,'2004'!$A$44:$A$139,0))</f>
        <v>26</v>
      </c>
      <c r="BX56" s="2">
        <f>IF(ISNA(MATCH($BQ56,'2005'!$A$44:$A$139,0)),97,MATCH($BQ56,'2005'!$A$44:$A$139,0))</f>
        <v>29</v>
      </c>
      <c r="BY56" s="2">
        <f>IF(ISNA(MATCH($BQ56,'2006'!$A$44:$A$139,0)),97,MATCH($BQ56,'2006'!$A$44:$A$139,0))</f>
        <v>33</v>
      </c>
      <c r="BZ56" s="2">
        <f>IF(ISNA(MATCH($BQ56,'2007'!$A$44:$A$139,0)),97,MATCH($BQ56,'2007'!$A$44:$A$139,0))</f>
        <v>26</v>
      </c>
      <c r="CA56" s="2">
        <f>IF(ISNA(MATCH($BQ56,'2008'!$A$44:$A$139,0)),97,MATCH($BQ56,'2008'!$A$44:$A$139,0))</f>
        <v>30</v>
      </c>
      <c r="CB56" s="2">
        <f>IF(ISNA(MATCH($BQ56,'2009'!$A$44:$A$139,0)),97,MATCH($BQ56,'2009'!$A$44:$A$139,0))</f>
        <v>24</v>
      </c>
      <c r="CC56" s="2">
        <f>IF(ISNA(MATCH($BQ56,'2010'!$A$44:$A$139,0)),97,MATCH($BQ56,'2010'!$A$44:$A$139,0))</f>
        <v>19</v>
      </c>
      <c r="CD56" s="2">
        <f>IF(ISNA(MATCH($BQ56,'2011'!$A$44:$A$139,0)),97,MATCH($BQ56,'2011'!$A$44:$A$139,0))</f>
        <v>18</v>
      </c>
      <c r="CE56" s="2">
        <f>IF(ISNA(MATCH($BQ56,'2012'!$A$44:$A$139,0)),97,MATCH($BQ56,'2012'!$A$44:$A$139,0))</f>
        <v>97</v>
      </c>
      <c r="CF56" s="2">
        <f>IF(ISNA(MATCH($BQ56,'2013'!$A$44:$A$139,0)),97,MATCH($BQ56,'2013'!$A$44:$A$139,0))</f>
        <v>16</v>
      </c>
      <c r="CG56" s="149">
        <f>IF(ISNA(MATCH($BQ56,'2014'!$A$52:$A$179,0)),129,MATCH($BQ56,'2014'!$A$52:$A$179,0))</f>
        <v>16</v>
      </c>
      <c r="CI56">
        <f t="shared" si="15"/>
        <v>175</v>
      </c>
      <c r="CJ56" s="281"/>
      <c r="CK56" s="282"/>
      <c r="CL56" s="281">
        <f t="shared" si="16"/>
        <v>23</v>
      </c>
      <c r="CM56" s="282">
        <f t="shared" si="2"/>
        <v>40.331800000000001</v>
      </c>
      <c r="CN56" s="282">
        <f t="shared" si="3"/>
        <v>69.885177880000001</v>
      </c>
      <c r="CO56" s="282">
        <f t="shared" si="4"/>
        <v>89.585459574807999</v>
      </c>
      <c r="CP56" s="282">
        <f t="shared" si="5"/>
        <v>104.71766735256702</v>
      </c>
      <c r="CQ56" s="282">
        <f t="shared" si="6"/>
        <v>76.804797057221165</v>
      </c>
      <c r="CR56" s="282">
        <f t="shared" si="7"/>
        <v>63.198077718343626</v>
      </c>
      <c r="CS56" s="282">
        <f t="shared" si="8"/>
        <v>53.127838607047856</v>
      </c>
      <c r="CT56" s="282">
        <f t="shared" si="9"/>
        <v>49.4150172154581</v>
      </c>
      <c r="CU56" s="282">
        <f t="shared" si="17"/>
        <v>43.940050475824371</v>
      </c>
      <c r="CV56" s="282">
        <f t="shared" si="18"/>
        <v>42.290437647184525</v>
      </c>
      <c r="CW56" s="282">
        <f t="shared" si="19"/>
        <v>28.190805735613203</v>
      </c>
      <c r="CX56" s="282">
        <f t="shared" si="20"/>
        <v>27.791991103359759</v>
      </c>
      <c r="CY56" s="283">
        <f t="shared" si="21"/>
        <v>33.526141269499618</v>
      </c>
      <c r="DA56" s="282">
        <f t="shared" si="22"/>
        <v>175</v>
      </c>
      <c r="DB56" s="97"/>
      <c r="DC56" s="156"/>
      <c r="DD56" s="270">
        <f t="shared" si="23"/>
        <v>23</v>
      </c>
      <c r="DE56" s="156">
        <f t="shared" si="24"/>
        <v>48</v>
      </c>
      <c r="DF56" s="156">
        <f t="shared" si="25"/>
        <v>91</v>
      </c>
      <c r="DG56" s="156">
        <f t="shared" si="26"/>
        <v>134</v>
      </c>
      <c r="DH56" s="156">
        <f t="shared" si="27"/>
        <v>179</v>
      </c>
      <c r="DI56" s="156">
        <f t="shared" si="28"/>
        <v>186</v>
      </c>
      <c r="DJ56" s="156">
        <f t="shared" si="29"/>
        <v>198</v>
      </c>
      <c r="DK56" s="156">
        <f t="shared" si="30"/>
        <v>209</v>
      </c>
      <c r="DL56" s="156">
        <f t="shared" si="31"/>
        <v>223</v>
      </c>
      <c r="DM56" s="156">
        <f t="shared" si="32"/>
        <v>234</v>
      </c>
      <c r="DN56" s="156">
        <f t="shared" si="33"/>
        <v>247</v>
      </c>
      <c r="DO56" s="156">
        <f t="shared" si="34"/>
        <v>247</v>
      </c>
      <c r="DP56" s="156">
        <f t="shared" si="35"/>
        <v>256</v>
      </c>
      <c r="DQ56" s="267">
        <f t="shared" si="36"/>
        <v>271</v>
      </c>
      <c r="DR56" s="156">
        <f t="shared" si="37"/>
        <v>16</v>
      </c>
    </row>
    <row r="57" spans="2:125" ht="13.5" thickBot="1" x14ac:dyDescent="0.25">
      <c r="B57" s="166">
        <v>33</v>
      </c>
      <c r="C57" s="50">
        <f t="shared" si="0"/>
        <v>11</v>
      </c>
      <c r="D57" s="50">
        <f t="shared" si="10"/>
        <v>11</v>
      </c>
      <c r="E57" s="97"/>
      <c r="F57" s="2">
        <f t="shared" si="38"/>
        <v>52</v>
      </c>
      <c r="G57" s="164">
        <v>4334</v>
      </c>
      <c r="H57" s="164">
        <f>14- COUNTIF(L57:AA57,"#N/A")</f>
        <v>3</v>
      </c>
      <c r="I57" s="133">
        <f>SUM(AF57:AU57)+SUM(BA57:BM57)</f>
        <v>48</v>
      </c>
      <c r="J57" s="405">
        <f>CY57</f>
        <v>33.21897792</v>
      </c>
      <c r="K57" s="466" t="str">
        <f>IF(ISNUMBER(MATCH(G57,'[4]OPR data'!$A$3:$A$2541,0)),"Y","N")</f>
        <v>Y</v>
      </c>
      <c r="L57" s="148"/>
      <c r="M57" s="236"/>
      <c r="N57" s="236" t="e">
        <f>(INDEX(Finish_table!R$4:R$83,MATCH('14 Year_History_Results'!$G57,Finish_table!S$4:S$83,0),1))</f>
        <v>#N/A</v>
      </c>
      <c r="O57" s="236" t="e">
        <f>(INDEX(Finish_table!Z$4:Z$99,MATCH('14 Year_History_Results'!$G57,Finish_table!AA$4:AA$99,0),1))</f>
        <v>#N/A</v>
      </c>
      <c r="P57" s="236" t="e">
        <f>(INDEX(Finish_table!AI$4:AI$99,MATCH('14 Year_History_Results'!$G57,Finish_table!AJ$4:AJ$99,0),1))</f>
        <v>#N/A</v>
      </c>
      <c r="Q57" s="236" t="e">
        <f>(INDEX(Finish_table!AR$4:AR$99,MATCH('14 Year_History_Results'!$G57,Finish_table!AS$4:AS$99,0),1))</f>
        <v>#N/A</v>
      </c>
      <c r="R57" s="236" t="e">
        <f>(INDEX(Finish_table!BA$4:BA$99,MATCH('14 Year_History_Results'!$G57,Finish_table!BB$4:BB$99,0),1))</f>
        <v>#N/A</v>
      </c>
      <c r="S57" s="236" t="e">
        <f>(INDEX(Finish_table!BJ$4:BJ$99,MATCH('14 Year_History_Results'!$G57,Finish_table!BK$4:BK$99,0),1))</f>
        <v>#N/A</v>
      </c>
      <c r="T57" s="236" t="e">
        <f>(INDEX(Finish_table!BS$4:BS$99,MATCH('14 Year_History_Results'!$G57,Finish_table!BT$4:BT$99,0),1))</f>
        <v>#N/A</v>
      </c>
      <c r="U57" s="236" t="e">
        <f>(INDEX(Finish_table!CB$4:CB$99,MATCH('14 Year_History_Results'!$G57,Finish_table!CC$4:CC$99,0),1))</f>
        <v>#N/A</v>
      </c>
      <c r="V57" s="236" t="e">
        <f>(INDEX(Finish_table!CK$4:CK$99,MATCH('14 Year_History_Results'!$G57,Finish_table!CL$4:CL$99,0),1))</f>
        <v>#N/A</v>
      </c>
      <c r="W57" s="236" t="e">
        <f>(INDEX(Finish_table!CT$4:CT$99,MATCH('14 Year_History_Results'!$G57,Finish_table!CU$4:CU$99,0),1))</f>
        <v>#N/A</v>
      </c>
      <c r="X57" s="236" t="e">
        <f>(INDEX(Finish_table!DC$4:DC$99,MATCH('14 Year_History_Results'!$G57,Finish_table!DD$4:DD$99,0),1))</f>
        <v>#N/A</v>
      </c>
      <c r="Y57" s="236" t="str">
        <f>(INDEX(Finish_table!DL$4:DL$99,MATCH('14 Year_History_Results'!$G57,Finish_table!DM$4:DM$99,0),1))</f>
        <v>W</v>
      </c>
      <c r="Z57" s="236" t="str">
        <f>(INDEX(Finish_table!DU$4:DU$99,MATCH('14 Year_History_Results'!$G57,Finish_table!DV$4:DV$99,0),1))</f>
        <v>QF</v>
      </c>
      <c r="AA57" s="256" t="str">
        <f>(INDEX(Finish_table!ED$4:ED$140,MATCH('14 Year_History_Results'!$G57,Finish_table!EE$4:EE$140,0),1))</f>
        <v>SF</v>
      </c>
      <c r="AB57" s="2"/>
      <c r="AC57" s="2"/>
      <c r="AD57" s="2"/>
      <c r="AE57">
        <f t="shared" si="1"/>
        <v>4334</v>
      </c>
      <c r="AF57" s="148"/>
      <c r="AG57" s="2"/>
      <c r="AH57" s="148">
        <f>INDEX('2001'!$C$44:$C$140,'14 Year_History_Results'!BT57)</f>
        <v>0</v>
      </c>
      <c r="AI57" s="2">
        <f>INDEX('2002'!$C$44:$C$140,'14 Year_History_Results'!BU57)</f>
        <v>0</v>
      </c>
      <c r="AJ57" s="2">
        <f>INDEX('2003'!$C$44:$C$140,'14 Year_History_Results'!BV57)</f>
        <v>0</v>
      </c>
      <c r="AK57" s="2">
        <f>INDEX('2004'!$C$44:$C$140,'14 Year_History_Results'!BW57)</f>
        <v>0</v>
      </c>
      <c r="AL57" s="2">
        <f>INDEX('2005'!$C$44:$C$140,'14 Year_History_Results'!BX57)</f>
        <v>0</v>
      </c>
      <c r="AM57" s="2">
        <f>INDEX('2006'!$C$44:$C$140,'14 Year_History_Results'!BY57)</f>
        <v>0</v>
      </c>
      <c r="AN57" s="2">
        <f>INDEX('2007'!$C$44:$C$140,'14 Year_History_Results'!BZ57)</f>
        <v>0</v>
      </c>
      <c r="AO57" s="2">
        <f>INDEX('2008'!$C$44:$C$140,'14 Year_History_Results'!CA57)</f>
        <v>0</v>
      </c>
      <c r="AP57" s="2">
        <f>INDEX('2009'!$C$44:$C$140,'14 Year_History_Results'!CB57)</f>
        <v>0</v>
      </c>
      <c r="AQ57" s="2">
        <f>INDEX('2010'!$C$44:$C$140,'14 Year_History_Results'!CC57)</f>
        <v>0</v>
      </c>
      <c r="AR57" s="2">
        <f>INDEX('2011'!$C$44:$C$140,'14 Year_History_Results'!CD57)</f>
        <v>0</v>
      </c>
      <c r="AS57" s="2">
        <f>INDEX('2012'!$C$44:$C$140,'14 Year_History_Results'!CE57)</f>
        <v>30</v>
      </c>
      <c r="AT57" s="2">
        <f>INDEX('2013'!$C$44:$C$140,'14 Year_History_Results'!CF57)</f>
        <v>0</v>
      </c>
      <c r="AU57" s="149">
        <f>INDEX('2014'!$C$52:$C$180,'14 Year_History_Results'!CG57)</f>
        <v>10</v>
      </c>
      <c r="AV57" s="2">
        <f t="shared" si="11"/>
        <v>8.2542030585555697</v>
      </c>
      <c r="AW57" s="2"/>
      <c r="AX57">
        <f t="shared" si="12"/>
        <v>4334</v>
      </c>
      <c r="AY57" s="148"/>
      <c r="AZ57" s="2"/>
      <c r="BA57" s="148">
        <f>INDEX('2001'!$B$44:$B$140,'14 Year_History_Results'!BT57)</f>
        <v>0</v>
      </c>
      <c r="BB57" s="2">
        <f>INDEX('2002'!$B$44:$B$140,'14 Year_History_Results'!BU57)</f>
        <v>0</v>
      </c>
      <c r="BC57" s="2">
        <f>INDEX('2003'!$B$44:$B$140,'14 Year_History_Results'!BV57)</f>
        <v>0</v>
      </c>
      <c r="BD57" s="2">
        <f>INDEX('2004'!$B$44:$B$140,'14 Year_History_Results'!BW57)</f>
        <v>0</v>
      </c>
      <c r="BE57" s="2">
        <f>INDEX('2005'!$B$44:$B$140,'14 Year_History_Results'!BX57)</f>
        <v>0</v>
      </c>
      <c r="BF57" s="2">
        <f>INDEX('2006'!$B$44:$B$140,'14 Year_History_Results'!BY57)</f>
        <v>0</v>
      </c>
      <c r="BG57" s="2">
        <f>INDEX('2007'!$B$44:$B$140,'14 Year_History_Results'!BZ57)</f>
        <v>0</v>
      </c>
      <c r="BH57" s="2">
        <f>INDEX('2008'!$B$44:$B$140,'14 Year_History_Results'!CA57)</f>
        <v>0</v>
      </c>
      <c r="BI57" s="2">
        <f>INDEX('2009'!$B$44:$B$140,'14 Year_History_Results'!CB57)</f>
        <v>0</v>
      </c>
      <c r="BJ57" s="2">
        <f>INDEX('2010'!$B$44:$B$140,'14 Year_History_Results'!CC57)</f>
        <v>0</v>
      </c>
      <c r="BK57" s="2">
        <f>INDEX('2011'!$B$44:$B$140,'14 Year_History_Results'!CD57)</f>
        <v>0</v>
      </c>
      <c r="BL57" s="2">
        <f>INDEX('2012'!$B$44:$B$140,'14 Year_History_Results'!CE57)</f>
        <v>2</v>
      </c>
      <c r="BM57" s="2">
        <f>INDEX('2013'!$B$44:$B$140,'14 Year_History_Results'!CF57)</f>
        <v>6</v>
      </c>
      <c r="BN57" s="149">
        <f>INDEX('2014'!$B$52:$B$180,'14 Year_History_Results'!CG57)</f>
        <v>5</v>
      </c>
      <c r="BO57" s="308">
        <f t="shared" si="13"/>
        <v>6</v>
      </c>
      <c r="BQ57">
        <f t="shared" si="14"/>
        <v>4334</v>
      </c>
      <c r="BR57" s="148"/>
      <c r="BS57" s="2"/>
      <c r="BT57" s="148">
        <f>IF(ISNA(MATCH($BQ57,'2001'!$A$44:$A$139,0)),97,MATCH($BQ57,'2001'!$A$44:$A$139,0))</f>
        <v>97</v>
      </c>
      <c r="BU57" s="2">
        <f>IF(ISNA(MATCH($BQ57,'2002'!$A$44:$A$139,0)),97,MATCH($BQ57,'2002'!$A$44:$A$139,0))</f>
        <v>97</v>
      </c>
      <c r="BV57" s="2">
        <f>IF(ISNA(MATCH($BQ57,'2003'!$A$44:$A$139,0)),97,MATCH($BQ57,'2003'!$A$44:$A$139,0))</f>
        <v>97</v>
      </c>
      <c r="BW57" s="2">
        <f>IF(ISNA(MATCH($BQ57,'2004'!$A$44:$A$139,0)),97,MATCH($BQ57,'2004'!$A$44:$A$139,0))</f>
        <v>97</v>
      </c>
      <c r="BX57" s="2">
        <f>IF(ISNA(MATCH($BQ57,'2005'!$A$44:$A$139,0)),97,MATCH($BQ57,'2005'!$A$44:$A$139,0))</f>
        <v>97</v>
      </c>
      <c r="BY57" s="2">
        <f>IF(ISNA(MATCH($BQ57,'2006'!$A$44:$A$139,0)),97,MATCH($BQ57,'2006'!$A$44:$A$139,0))</f>
        <v>97</v>
      </c>
      <c r="BZ57" s="2">
        <f>IF(ISNA(MATCH($BQ57,'2007'!$A$44:$A$139,0)),97,MATCH($BQ57,'2007'!$A$44:$A$139,0))</f>
        <v>97</v>
      </c>
      <c r="CA57" s="2">
        <f>IF(ISNA(MATCH($BQ57,'2008'!$A$44:$A$139,0)),97,MATCH($BQ57,'2008'!$A$44:$A$139,0))</f>
        <v>97</v>
      </c>
      <c r="CB57" s="2">
        <f>IF(ISNA(MATCH($BQ57,'2009'!$A$44:$A$139,0)),97,MATCH($BQ57,'2009'!$A$44:$A$139,0))</f>
        <v>97</v>
      </c>
      <c r="CC57" s="2">
        <f>IF(ISNA(MATCH($BQ57,'2010'!$A$44:$A$139,0)),97,MATCH($BQ57,'2010'!$A$44:$A$139,0))</f>
        <v>97</v>
      </c>
      <c r="CD57" s="2">
        <f>IF(ISNA(MATCH($BQ57,'2011'!$A$44:$A$139,0)),97,MATCH($BQ57,'2011'!$A$44:$A$139,0))</f>
        <v>97</v>
      </c>
      <c r="CE57" s="2">
        <f>IF(ISNA(MATCH($BQ57,'2012'!$A$44:$A$139,0)),97,MATCH($BQ57,'2012'!$A$44:$A$139,0))</f>
        <v>96</v>
      </c>
      <c r="CF57" s="2">
        <f>IF(ISNA(MATCH($BQ57,'2013'!$A$44:$A$139,0)),97,MATCH($BQ57,'2013'!$A$44:$A$139,0))</f>
        <v>93</v>
      </c>
      <c r="CG57" s="149">
        <f>IF(ISNA(MATCH($BQ57,'2014'!$A$52:$A$179,0)),129,MATCH($BQ57,'2014'!$A$52:$A$179,0))</f>
        <v>125</v>
      </c>
      <c r="CI57">
        <f t="shared" si="15"/>
        <v>4334</v>
      </c>
      <c r="CJ57" s="281"/>
      <c r="CK57" s="282"/>
      <c r="CL57" s="281">
        <f t="shared" si="16"/>
        <v>0</v>
      </c>
      <c r="CM57" s="282">
        <f t="shared" si="2"/>
        <v>0</v>
      </c>
      <c r="CN57" s="282">
        <f t="shared" si="3"/>
        <v>0</v>
      </c>
      <c r="CO57" s="282">
        <f t="shared" si="4"/>
        <v>0</v>
      </c>
      <c r="CP57" s="282">
        <f t="shared" si="5"/>
        <v>0</v>
      </c>
      <c r="CQ57" s="282">
        <f t="shared" si="6"/>
        <v>0</v>
      </c>
      <c r="CR57" s="282">
        <f t="shared" si="7"/>
        <v>0</v>
      </c>
      <c r="CS57" s="282">
        <f t="shared" si="8"/>
        <v>0</v>
      </c>
      <c r="CT57" s="282">
        <f t="shared" si="9"/>
        <v>0</v>
      </c>
      <c r="CU57" s="282">
        <f t="shared" si="17"/>
        <v>0</v>
      </c>
      <c r="CV57" s="282">
        <f t="shared" si="18"/>
        <v>0</v>
      </c>
      <c r="CW57" s="282">
        <f t="shared" si="19"/>
        <v>32</v>
      </c>
      <c r="CX57" s="282">
        <f t="shared" si="20"/>
        <v>27.331199999999999</v>
      </c>
      <c r="CY57" s="283">
        <f t="shared" si="21"/>
        <v>33.21897792</v>
      </c>
      <c r="DA57" s="282">
        <f t="shared" si="22"/>
        <v>4334</v>
      </c>
      <c r="DB57" s="97"/>
      <c r="DC57" s="156"/>
      <c r="DD57" s="270">
        <f t="shared" si="23"/>
        <v>0</v>
      </c>
      <c r="DE57" s="156">
        <f t="shared" si="24"/>
        <v>0</v>
      </c>
      <c r="DF57" s="156">
        <f t="shared" si="25"/>
        <v>0</v>
      </c>
      <c r="DG57" s="156">
        <f t="shared" si="26"/>
        <v>0</v>
      </c>
      <c r="DH57" s="156">
        <f t="shared" si="27"/>
        <v>0</v>
      </c>
      <c r="DI57" s="156">
        <f t="shared" si="28"/>
        <v>0</v>
      </c>
      <c r="DJ57" s="156">
        <f t="shared" si="29"/>
        <v>0</v>
      </c>
      <c r="DK57" s="156">
        <f t="shared" si="30"/>
        <v>0</v>
      </c>
      <c r="DL57" s="156">
        <f t="shared" si="31"/>
        <v>0</v>
      </c>
      <c r="DM57" s="156">
        <f t="shared" si="32"/>
        <v>0</v>
      </c>
      <c r="DN57" s="156">
        <f t="shared" si="33"/>
        <v>0</v>
      </c>
      <c r="DO57" s="156">
        <f t="shared" si="34"/>
        <v>32</v>
      </c>
      <c r="DP57" s="156">
        <f t="shared" si="35"/>
        <v>38</v>
      </c>
      <c r="DQ57" s="267">
        <f t="shared" si="36"/>
        <v>53</v>
      </c>
      <c r="DR57" s="156">
        <f t="shared" si="37"/>
        <v>140</v>
      </c>
    </row>
    <row r="58" spans="2:125" ht="13.5" thickBot="1" x14ac:dyDescent="0.25">
      <c r="B58" s="253">
        <v>34</v>
      </c>
      <c r="C58" s="50">
        <f t="shared" si="0"/>
        <v>1</v>
      </c>
      <c r="D58" s="50">
        <f t="shared" si="10"/>
        <v>1</v>
      </c>
      <c r="E58" s="97"/>
      <c r="F58" s="2">
        <f t="shared" si="38"/>
        <v>53</v>
      </c>
      <c r="G58" s="164">
        <v>68</v>
      </c>
      <c r="H58" s="164">
        <f>14- COUNTIF(L58:AA58,"#N/A")</f>
        <v>11</v>
      </c>
      <c r="I58" s="133">
        <f>SUM(AF58:AU58)+SUM(BA58:BM58)</f>
        <v>222</v>
      </c>
      <c r="J58" s="405">
        <f>CY58</f>
        <v>33.143768798215191</v>
      </c>
      <c r="K58" s="466" t="str">
        <f>IF(ISNUMBER(MATCH(G58,'[4]OPR data'!$A$3:$A$2541,0)),"Y","N")</f>
        <v>Y</v>
      </c>
      <c r="L58" s="148"/>
      <c r="M58" s="236"/>
      <c r="N58" s="236" t="str">
        <f>(INDEX(Finish_table!R$4:R$83,MATCH('14 Year_History_Results'!$G58,Finish_table!S$4:S$83,0),1))</f>
        <v>QF</v>
      </c>
      <c r="O58" s="236" t="str">
        <f>(INDEX(Finish_table!Z$4:Z$99,MATCH('14 Year_History_Results'!$G58,Finish_table!AA$4:AA$99,0),1))</f>
        <v>SF</v>
      </c>
      <c r="P58" s="236" t="str">
        <f>(INDEX(Finish_table!AI$4:AI$99,MATCH('14 Year_History_Results'!$G58,Finish_table!AJ$4:AJ$99,0),1))</f>
        <v>SF</v>
      </c>
      <c r="Q58" s="236" t="str">
        <f>(INDEX(Finish_table!AR$4:AR$99,MATCH('14 Year_History_Results'!$G58,Finish_table!AS$4:AS$99,0),1))</f>
        <v>QF</v>
      </c>
      <c r="R58" s="236" t="str">
        <f>(INDEX(Finish_table!BA$4:BA$99,MATCH('14 Year_History_Results'!$G58,Finish_table!BB$4:BB$99,0),1))</f>
        <v>QF</v>
      </c>
      <c r="S58" s="236" t="e">
        <f>(INDEX(Finish_table!BJ$4:BJ$99,MATCH('14 Year_History_Results'!$G58,Finish_table!BK$4:BK$99,0),1))</f>
        <v>#N/A</v>
      </c>
      <c r="T58" s="236" t="str">
        <f>(INDEX(Finish_table!BS$4:BS$99,MATCH('14 Year_History_Results'!$G58,Finish_table!BT$4:BT$99,0),1))</f>
        <v>SF</v>
      </c>
      <c r="U58" s="236" t="str">
        <f>(INDEX(Finish_table!CB$4:CB$99,MATCH('14 Year_History_Results'!$G58,Finish_table!CC$4:CC$99,0),1))</f>
        <v>SF</v>
      </c>
      <c r="V58" s="236" t="str">
        <f>(INDEX(Finish_table!CK$4:CK$99,MATCH('14 Year_History_Results'!$G58,Finish_table!CL$4:CL$99,0),1))</f>
        <v>WF</v>
      </c>
      <c r="W58" s="236" t="e">
        <f>(INDEX(Finish_table!CT$4:CT$99,MATCH('14 Year_History_Results'!$G58,Finish_table!CU$4:CU$99,0),1))</f>
        <v>#N/A</v>
      </c>
      <c r="X58" s="236" t="e">
        <f>(INDEX(Finish_table!DC$4:DC$99,MATCH('14 Year_History_Results'!$G58,Finish_table!DD$4:DD$99,0),1))</f>
        <v>#N/A</v>
      </c>
      <c r="Y58" s="236" t="str">
        <f>(INDEX(Finish_table!DL$4:DL$99,MATCH('14 Year_History_Results'!$G58,Finish_table!DM$4:DM$99,0),1))</f>
        <v>F</v>
      </c>
      <c r="Z58" s="236" t="str">
        <f>(INDEX(Finish_table!DU$4:DU$99,MATCH('14 Year_History_Results'!$G58,Finish_table!DV$4:DV$99,0),1))</f>
        <v>QF</v>
      </c>
      <c r="AA58" s="256" t="str">
        <f>(INDEX(Finish_table!ED$4:ED$140,MATCH('14 Year_History_Results'!$G58,Finish_table!EE$4:EE$140,0),1))</f>
        <v>QF</v>
      </c>
      <c r="AB58" s="2"/>
      <c r="AC58" s="2"/>
      <c r="AD58" s="2"/>
      <c r="AE58">
        <f t="shared" si="1"/>
        <v>68</v>
      </c>
      <c r="AF58" s="148"/>
      <c r="AG58" s="2"/>
      <c r="AH58" s="148">
        <f>INDEX('2001'!$C$44:$C$140,'14 Year_History_Results'!BT58)</f>
        <v>10</v>
      </c>
      <c r="AI58" s="2">
        <f>INDEX('2002'!$C$44:$C$140,'14 Year_History_Results'!BU58)</f>
        <v>10</v>
      </c>
      <c r="AJ58" s="2">
        <f>INDEX('2003'!$C$44:$C$140,'14 Year_History_Results'!BV58)</f>
        <v>10</v>
      </c>
      <c r="AK58" s="2">
        <f>INDEX('2004'!$C$44:$C$140,'14 Year_History_Results'!BW58)</f>
        <v>0</v>
      </c>
      <c r="AL58" s="2">
        <f>INDEX('2005'!$C$44:$C$140,'14 Year_History_Results'!BX58)</f>
        <v>0</v>
      </c>
      <c r="AM58" s="2">
        <f>INDEX('2006'!$C$44:$C$140,'14 Year_History_Results'!BY58)</f>
        <v>0</v>
      </c>
      <c r="AN58" s="2">
        <f>INDEX('2007'!$C$44:$C$140,'14 Year_History_Results'!BZ58)</f>
        <v>10</v>
      </c>
      <c r="AO58" s="2">
        <f>INDEX('2008'!$C$44:$C$140,'14 Year_History_Results'!CA58)</f>
        <v>10</v>
      </c>
      <c r="AP58" s="2">
        <f>INDEX('2009'!$C$44:$C$140,'14 Year_History_Results'!CB58)</f>
        <v>40</v>
      </c>
      <c r="AQ58" s="2">
        <f>INDEX('2010'!$C$44:$C$140,'14 Year_History_Results'!CC58)</f>
        <v>0</v>
      </c>
      <c r="AR58" s="2">
        <f>INDEX('2011'!$C$44:$C$140,'14 Year_History_Results'!CD58)</f>
        <v>0</v>
      </c>
      <c r="AS58" s="2">
        <f>INDEX('2012'!$C$44:$C$140,'14 Year_History_Results'!CE58)</f>
        <v>20</v>
      </c>
      <c r="AT58" s="2">
        <f>INDEX('2013'!$C$44:$C$140,'14 Year_History_Results'!CF58)</f>
        <v>0</v>
      </c>
      <c r="AU58" s="149">
        <f>INDEX('2014'!$C$52:$C$180,'14 Year_History_Results'!CG58)</f>
        <v>0</v>
      </c>
      <c r="AV58" s="2">
        <f t="shared" si="11"/>
        <v>11.217137594956025</v>
      </c>
      <c r="AW58" s="2"/>
      <c r="AX58">
        <f t="shared" si="12"/>
        <v>68</v>
      </c>
      <c r="AY58" s="148"/>
      <c r="AZ58" s="2"/>
      <c r="BA58" s="148">
        <f>INDEX('2001'!$B$44:$B$140,'14 Year_History_Results'!BT58)</f>
        <v>10</v>
      </c>
      <c r="BB58" s="2">
        <f>INDEX('2002'!$B$44:$B$140,'14 Year_History_Results'!BU58)</f>
        <v>12</v>
      </c>
      <c r="BC58" s="2">
        <f>INDEX('2003'!$B$44:$B$140,'14 Year_History_Results'!BV58)</f>
        <v>16</v>
      </c>
      <c r="BD58" s="2">
        <f>INDEX('2004'!$B$44:$B$140,'14 Year_History_Results'!BW58)</f>
        <v>13</v>
      </c>
      <c r="BE58" s="2">
        <f>INDEX('2005'!$B$44:$B$140,'14 Year_History_Results'!BX58)</f>
        <v>10</v>
      </c>
      <c r="BF58" s="2">
        <f>INDEX('2006'!$B$44:$B$140,'14 Year_History_Results'!BY58)</f>
        <v>0</v>
      </c>
      <c r="BG58" s="2">
        <f>INDEX('2007'!$B$44:$B$140,'14 Year_History_Results'!BZ58)</f>
        <v>13</v>
      </c>
      <c r="BH58" s="2">
        <f>INDEX('2008'!$B$44:$B$140,'14 Year_History_Results'!CA58)</f>
        <v>2</v>
      </c>
      <c r="BI58" s="2">
        <f>INDEX('2009'!$B$44:$B$140,'14 Year_History_Results'!CB58)</f>
        <v>10</v>
      </c>
      <c r="BJ58" s="2">
        <f>INDEX('2010'!$B$44:$B$140,'14 Year_History_Results'!CC58)</f>
        <v>0</v>
      </c>
      <c r="BK58" s="2">
        <f>INDEX('2011'!$B$44:$B$140,'14 Year_History_Results'!CD58)</f>
        <v>0</v>
      </c>
      <c r="BL58" s="2">
        <f>INDEX('2012'!$B$44:$B$140,'14 Year_History_Results'!CE58)</f>
        <v>14</v>
      </c>
      <c r="BM58" s="2">
        <f>INDEX('2013'!$B$44:$B$140,'14 Year_History_Results'!CF58)</f>
        <v>12</v>
      </c>
      <c r="BN58" s="149">
        <f>INDEX('2014'!$B$52:$B$180,'14 Year_History_Results'!CG58)</f>
        <v>0</v>
      </c>
      <c r="BO58" s="308">
        <f t="shared" si="13"/>
        <v>12</v>
      </c>
      <c r="BQ58">
        <f t="shared" si="14"/>
        <v>68</v>
      </c>
      <c r="BR58" s="148"/>
      <c r="BS58" s="2"/>
      <c r="BT58" s="148">
        <f>IF(ISNA(MATCH($BQ58,'2001'!$A$44:$A$139,0)),97,MATCH($BQ58,'2001'!$A$44:$A$139,0))</f>
        <v>17</v>
      </c>
      <c r="BU58" s="2">
        <f>IF(ISNA(MATCH($BQ58,'2002'!$A$44:$A$139,0)),97,MATCH($BQ58,'2002'!$A$44:$A$139,0))</f>
        <v>16</v>
      </c>
      <c r="BV58" s="2">
        <f>IF(ISNA(MATCH($BQ58,'2003'!$A$44:$A$139,0)),97,MATCH($BQ58,'2003'!$A$44:$A$139,0))</f>
        <v>14</v>
      </c>
      <c r="BW58" s="2">
        <f>IF(ISNA(MATCH($BQ58,'2004'!$A$44:$A$139,0)),97,MATCH($BQ58,'2004'!$A$44:$A$139,0))</f>
        <v>16</v>
      </c>
      <c r="BX58" s="2">
        <f>IF(ISNA(MATCH($BQ58,'2005'!$A$44:$A$139,0)),97,MATCH($BQ58,'2005'!$A$44:$A$139,0))</f>
        <v>13</v>
      </c>
      <c r="BY58" s="2">
        <f>IF(ISNA(MATCH($BQ58,'2006'!$A$44:$A$139,0)),97,MATCH($BQ58,'2006'!$A$44:$A$139,0))</f>
        <v>97</v>
      </c>
      <c r="BZ58" s="2">
        <f>IF(ISNA(MATCH($BQ58,'2007'!$A$44:$A$139,0)),97,MATCH($BQ58,'2007'!$A$44:$A$139,0))</f>
        <v>12</v>
      </c>
      <c r="CA58" s="2">
        <f>IF(ISNA(MATCH($BQ58,'2008'!$A$44:$A$139,0)),97,MATCH($BQ58,'2008'!$A$44:$A$139,0))</f>
        <v>15</v>
      </c>
      <c r="CB58" s="2">
        <f>IF(ISNA(MATCH($BQ58,'2009'!$A$44:$A$139,0)),97,MATCH($BQ58,'2009'!$A$44:$A$139,0))</f>
        <v>9</v>
      </c>
      <c r="CC58" s="2">
        <f>IF(ISNA(MATCH($BQ58,'2010'!$A$44:$A$139,0)),97,MATCH($BQ58,'2010'!$A$44:$A$139,0))</f>
        <v>97</v>
      </c>
      <c r="CD58" s="2">
        <f>IF(ISNA(MATCH($BQ58,'2011'!$A$44:$A$139,0)),97,MATCH($BQ58,'2011'!$A$44:$A$139,0))</f>
        <v>97</v>
      </c>
      <c r="CE58" s="2">
        <f>IF(ISNA(MATCH($BQ58,'2012'!$A$44:$A$139,0)),97,MATCH($BQ58,'2012'!$A$44:$A$139,0))</f>
        <v>10</v>
      </c>
      <c r="CF58" s="2">
        <f>IF(ISNA(MATCH($BQ58,'2013'!$A$44:$A$139,0)),97,MATCH($BQ58,'2013'!$A$44:$A$139,0))</f>
        <v>7</v>
      </c>
      <c r="CG58" s="149">
        <f>IF(ISNA(MATCH($BQ58,'2014'!$A$52:$A$179,0)),129,MATCH($BQ58,'2014'!$A$52:$A$179,0))</f>
        <v>9</v>
      </c>
      <c r="CI58">
        <f t="shared" si="15"/>
        <v>68</v>
      </c>
      <c r="CJ58" s="281"/>
      <c r="CK58" s="282"/>
      <c r="CL58" s="281">
        <f t="shared" si="16"/>
        <v>20</v>
      </c>
      <c r="CM58" s="282">
        <f t="shared" si="2"/>
        <v>35.332000000000001</v>
      </c>
      <c r="CN58" s="282">
        <f t="shared" si="3"/>
        <v>49.552311199999998</v>
      </c>
      <c r="CO58" s="282">
        <f t="shared" si="4"/>
        <v>46.031570645919999</v>
      </c>
      <c r="CP58" s="282">
        <f t="shared" si="5"/>
        <v>40.68464499257027</v>
      </c>
      <c r="CQ58" s="282">
        <f t="shared" si="6"/>
        <v>27.120384352047342</v>
      </c>
      <c r="CR58" s="282">
        <f t="shared" si="7"/>
        <v>41.078448209074757</v>
      </c>
      <c r="CS58" s="282">
        <f t="shared" si="8"/>
        <v>39.382893576169231</v>
      </c>
      <c r="CT58" s="282">
        <f t="shared" si="9"/>
        <v>76.252636857874407</v>
      </c>
      <c r="CU58" s="282">
        <f t="shared" si="17"/>
        <v>50.830007729459076</v>
      </c>
      <c r="CV58" s="282">
        <f t="shared" si="18"/>
        <v>33.883283152457416</v>
      </c>
      <c r="CW58" s="282">
        <f t="shared" si="19"/>
        <v>56.586596549428108</v>
      </c>
      <c r="CX58" s="282">
        <f t="shared" si="20"/>
        <v>49.720625259848774</v>
      </c>
      <c r="CY58" s="283">
        <f t="shared" si="21"/>
        <v>33.143768798215191</v>
      </c>
      <c r="DA58" s="282">
        <f t="shared" si="22"/>
        <v>68</v>
      </c>
      <c r="DB58" s="97"/>
      <c r="DC58" s="156"/>
      <c r="DD58" s="270">
        <f t="shared" si="23"/>
        <v>20</v>
      </c>
      <c r="DE58" s="156">
        <f t="shared" si="24"/>
        <v>42</v>
      </c>
      <c r="DF58" s="156">
        <f t="shared" si="25"/>
        <v>68</v>
      </c>
      <c r="DG58" s="156">
        <f t="shared" si="26"/>
        <v>81</v>
      </c>
      <c r="DH58" s="156">
        <f t="shared" si="27"/>
        <v>91</v>
      </c>
      <c r="DI58" s="156">
        <f t="shared" si="28"/>
        <v>91</v>
      </c>
      <c r="DJ58" s="156">
        <f t="shared" si="29"/>
        <v>114</v>
      </c>
      <c r="DK58" s="156">
        <f t="shared" si="30"/>
        <v>126</v>
      </c>
      <c r="DL58" s="156">
        <f t="shared" si="31"/>
        <v>176</v>
      </c>
      <c r="DM58" s="156">
        <f t="shared" si="32"/>
        <v>176</v>
      </c>
      <c r="DN58" s="156">
        <f t="shared" si="33"/>
        <v>176</v>
      </c>
      <c r="DO58" s="156">
        <f t="shared" si="34"/>
        <v>210</v>
      </c>
      <c r="DP58" s="156">
        <f t="shared" si="35"/>
        <v>222</v>
      </c>
      <c r="DQ58" s="267">
        <f t="shared" si="36"/>
        <v>222</v>
      </c>
      <c r="DR58" s="156">
        <f t="shared" si="37"/>
        <v>21</v>
      </c>
    </row>
    <row r="59" spans="2:125" ht="13.5" thickBot="1" x14ac:dyDescent="0.25">
      <c r="B59" s="164">
        <v>37</v>
      </c>
      <c r="C59" s="50">
        <f t="shared" si="0"/>
        <v>1</v>
      </c>
      <c r="D59" s="50">
        <f t="shared" si="10"/>
        <v>0</v>
      </c>
      <c r="E59" s="97"/>
      <c r="F59" s="2">
        <f t="shared" si="38"/>
        <v>54</v>
      </c>
      <c r="G59" s="164">
        <v>573</v>
      </c>
      <c r="H59" s="164">
        <f>14- COUNTIF(L59:AA59,"#N/A")</f>
        <v>4</v>
      </c>
      <c r="I59" s="133">
        <f>SUM(AF59:AU59)+SUM(BA59:BM59)</f>
        <v>77</v>
      </c>
      <c r="J59" s="405">
        <f>CY59</f>
        <v>32.753278136319061</v>
      </c>
      <c r="K59" s="466" t="str">
        <f>IF(ISNUMBER(MATCH(G59,'[4]OPR data'!$A$3:$A$2541,0)),"Y","N")</f>
        <v>Y</v>
      </c>
      <c r="L59" s="148"/>
      <c r="M59" s="236"/>
      <c r="N59" s="236" t="str">
        <f>(INDEX(Finish_table!R$4:R$83,MATCH('14 Year_History_Results'!$G59,Finish_table!S$4:S$83,0),1))</f>
        <v>SF</v>
      </c>
      <c r="O59" s="236" t="e">
        <f>(INDEX(Finish_table!Z$4:Z$99,MATCH('14 Year_History_Results'!$G59,Finish_table!AA$4:AA$99,0),1))</f>
        <v>#N/A</v>
      </c>
      <c r="P59" s="236" t="e">
        <f>(INDEX(Finish_table!AI$4:AI$99,MATCH('14 Year_History_Results'!$G59,Finish_table!AJ$4:AJ$99,0),1))</f>
        <v>#N/A</v>
      </c>
      <c r="Q59" s="236" t="e">
        <f>(INDEX(Finish_table!AR$4:AR$99,MATCH('14 Year_History_Results'!$G59,Finish_table!AS$4:AS$99,0),1))</f>
        <v>#N/A</v>
      </c>
      <c r="R59" s="236" t="e">
        <f>(INDEX(Finish_table!BA$4:BA$99,MATCH('14 Year_History_Results'!$G59,Finish_table!BB$4:BB$99,0),1))</f>
        <v>#N/A</v>
      </c>
      <c r="S59" s="236" t="e">
        <f>(INDEX(Finish_table!BJ$4:BJ$99,MATCH('14 Year_History_Results'!$G59,Finish_table!BK$4:BK$99,0),1))</f>
        <v>#N/A</v>
      </c>
      <c r="T59" s="236" t="e">
        <f>(INDEX(Finish_table!BS$4:BS$99,MATCH('14 Year_History_Results'!$G59,Finish_table!BT$4:BT$99,0),1))</f>
        <v>#N/A</v>
      </c>
      <c r="U59" s="236" t="e">
        <f>(INDEX(Finish_table!CB$4:CB$99,MATCH('14 Year_History_Results'!$G59,Finish_table!CC$4:CC$99,0),1))</f>
        <v>#N/A</v>
      </c>
      <c r="V59" s="236" t="e">
        <f>(INDEX(Finish_table!CK$4:CK$99,MATCH('14 Year_History_Results'!$G59,Finish_table!CL$4:CL$99,0),1))</f>
        <v>#N/A</v>
      </c>
      <c r="W59" s="236" t="str">
        <f>(INDEX(Finish_table!CT$4:CT$99,MATCH('14 Year_History_Results'!$G59,Finish_table!CU$4:CU$99,0),1))</f>
        <v>QF</v>
      </c>
      <c r="X59" s="236" t="e">
        <f>(INDEX(Finish_table!DC$4:DC$99,MATCH('14 Year_History_Results'!$G59,Finish_table!DD$4:DD$99,0),1))</f>
        <v>#N/A</v>
      </c>
      <c r="Y59" s="236" t="str">
        <f>(INDEX(Finish_table!DL$4:DL$99,MATCH('14 Year_History_Results'!$G59,Finish_table!DM$4:DM$99,0),1))</f>
        <v>SF</v>
      </c>
      <c r="Z59" s="236" t="e">
        <f>(INDEX(Finish_table!DU$4:DU$99,MATCH('14 Year_History_Results'!$G59,Finish_table!DV$4:DV$99,0),1))</f>
        <v>#N/A</v>
      </c>
      <c r="AA59" s="256" t="str">
        <f>(INDEX(Finish_table!ED$4:ED$140,MATCH('14 Year_History_Results'!$G59,Finish_table!EE$4:EE$140,0),1))</f>
        <v>F</v>
      </c>
      <c r="AB59" s="2"/>
      <c r="AC59" s="2"/>
      <c r="AD59" s="2"/>
      <c r="AE59">
        <f t="shared" si="1"/>
        <v>573</v>
      </c>
      <c r="AF59" s="148"/>
      <c r="AG59" s="2"/>
      <c r="AH59" s="148">
        <f>INDEX('2001'!$C$44:$C$140,'14 Year_History_Results'!BT59)</f>
        <v>20</v>
      </c>
      <c r="AI59" s="2">
        <f>INDEX('2002'!$C$44:$C$140,'14 Year_History_Results'!BU59)</f>
        <v>0</v>
      </c>
      <c r="AJ59" s="2">
        <f>INDEX('2003'!$C$44:$C$140,'14 Year_History_Results'!BV59)</f>
        <v>0</v>
      </c>
      <c r="AK59" s="2">
        <f>INDEX('2004'!$C$44:$C$140,'14 Year_History_Results'!BW59)</f>
        <v>0</v>
      </c>
      <c r="AL59" s="2">
        <f>INDEX('2005'!$C$44:$C$140,'14 Year_History_Results'!BX59)</f>
        <v>0</v>
      </c>
      <c r="AM59" s="2">
        <f>INDEX('2006'!$C$44:$C$140,'14 Year_History_Results'!BY59)</f>
        <v>0</v>
      </c>
      <c r="AN59" s="2">
        <f>INDEX('2007'!$C$44:$C$140,'14 Year_History_Results'!BZ59)</f>
        <v>0</v>
      </c>
      <c r="AO59" s="2">
        <f>INDEX('2008'!$C$44:$C$140,'14 Year_History_Results'!CA59)</f>
        <v>0</v>
      </c>
      <c r="AP59" s="2">
        <f>INDEX('2009'!$C$44:$C$140,'14 Year_History_Results'!CB59)</f>
        <v>0</v>
      </c>
      <c r="AQ59" s="2">
        <f>INDEX('2010'!$C$44:$C$140,'14 Year_History_Results'!CC59)</f>
        <v>0</v>
      </c>
      <c r="AR59" s="2">
        <f>INDEX('2011'!$C$44:$C$140,'14 Year_History_Results'!CD59)</f>
        <v>0</v>
      </c>
      <c r="AS59" s="2">
        <f>INDEX('2012'!$C$44:$C$140,'14 Year_History_Results'!CE59)</f>
        <v>10</v>
      </c>
      <c r="AT59" s="2">
        <f>INDEX('2013'!$C$44:$C$140,'14 Year_History_Results'!CF59)</f>
        <v>0</v>
      </c>
      <c r="AU59" s="149">
        <f>INDEX('2014'!$C$52:$C$180,'14 Year_History_Results'!CG59)</f>
        <v>20</v>
      </c>
      <c r="AV59" s="2">
        <f t="shared" si="11"/>
        <v>7.4494634366849199</v>
      </c>
      <c r="AW59" s="2"/>
      <c r="AX59">
        <f t="shared" si="12"/>
        <v>573</v>
      </c>
      <c r="AY59" s="148"/>
      <c r="AZ59" s="2"/>
      <c r="BA59" s="148">
        <f>INDEX('2001'!$B$44:$B$140,'14 Year_History_Results'!BT59)</f>
        <v>7</v>
      </c>
      <c r="BB59" s="2">
        <f>INDEX('2002'!$B$44:$B$140,'14 Year_History_Results'!BU59)</f>
        <v>0</v>
      </c>
      <c r="BC59" s="2">
        <f>INDEX('2003'!$B$44:$B$140,'14 Year_History_Results'!BV59)</f>
        <v>0</v>
      </c>
      <c r="BD59" s="2">
        <f>INDEX('2004'!$B$44:$B$140,'14 Year_History_Results'!BW59)</f>
        <v>0</v>
      </c>
      <c r="BE59" s="2">
        <f>INDEX('2005'!$B$44:$B$140,'14 Year_History_Results'!BX59)</f>
        <v>0</v>
      </c>
      <c r="BF59" s="2">
        <f>INDEX('2006'!$B$44:$B$140,'14 Year_History_Results'!BY59)</f>
        <v>0</v>
      </c>
      <c r="BG59" s="2">
        <f>INDEX('2007'!$B$44:$B$140,'14 Year_History_Results'!BZ59)</f>
        <v>0</v>
      </c>
      <c r="BH59" s="2">
        <f>INDEX('2008'!$B$44:$B$140,'14 Year_History_Results'!CA59)</f>
        <v>0</v>
      </c>
      <c r="BI59" s="2">
        <f>INDEX('2009'!$B$44:$B$140,'14 Year_History_Results'!CB59)</f>
        <v>0</v>
      </c>
      <c r="BJ59" s="2">
        <f>INDEX('2010'!$B$44:$B$140,'14 Year_History_Results'!CC59)</f>
        <v>11</v>
      </c>
      <c r="BK59" s="2">
        <f>INDEX('2011'!$B$44:$B$140,'14 Year_History_Results'!CD59)</f>
        <v>0</v>
      </c>
      <c r="BL59" s="2">
        <f>INDEX('2012'!$B$44:$B$140,'14 Year_History_Results'!CE59)</f>
        <v>9</v>
      </c>
      <c r="BM59" s="2">
        <f>INDEX('2013'!$B$44:$B$140,'14 Year_History_Results'!CF59)</f>
        <v>0</v>
      </c>
      <c r="BN59" s="149">
        <f>INDEX('2014'!$B$52:$B$180,'14 Year_History_Results'!CG59)</f>
        <v>2</v>
      </c>
      <c r="BO59" s="308">
        <f t="shared" si="13"/>
        <v>0</v>
      </c>
      <c r="BQ59">
        <f t="shared" si="14"/>
        <v>573</v>
      </c>
      <c r="BR59" s="148"/>
      <c r="BS59" s="2"/>
      <c r="BT59" s="148">
        <f>IF(ISNA(MATCH($BQ59,'2001'!$A$44:$A$139,0)),97,MATCH($BQ59,'2001'!$A$44:$A$139,0))</f>
        <v>79</v>
      </c>
      <c r="BU59" s="2">
        <f>IF(ISNA(MATCH($BQ59,'2002'!$A$44:$A$139,0)),97,MATCH($BQ59,'2002'!$A$44:$A$139,0))</f>
        <v>97</v>
      </c>
      <c r="BV59" s="2">
        <f>IF(ISNA(MATCH($BQ59,'2003'!$A$44:$A$139,0)),97,MATCH($BQ59,'2003'!$A$44:$A$139,0))</f>
        <v>97</v>
      </c>
      <c r="BW59" s="2">
        <f>IF(ISNA(MATCH($BQ59,'2004'!$A$44:$A$139,0)),97,MATCH($BQ59,'2004'!$A$44:$A$139,0))</f>
        <v>97</v>
      </c>
      <c r="BX59" s="2">
        <f>IF(ISNA(MATCH($BQ59,'2005'!$A$44:$A$139,0)),97,MATCH($BQ59,'2005'!$A$44:$A$139,0))</f>
        <v>97</v>
      </c>
      <c r="BY59" s="2">
        <f>IF(ISNA(MATCH($BQ59,'2006'!$A$44:$A$139,0)),97,MATCH($BQ59,'2006'!$A$44:$A$139,0))</f>
        <v>97</v>
      </c>
      <c r="BZ59" s="2">
        <f>IF(ISNA(MATCH($BQ59,'2007'!$A$44:$A$139,0)),97,MATCH($BQ59,'2007'!$A$44:$A$139,0))</f>
        <v>97</v>
      </c>
      <c r="CA59" s="2">
        <f>IF(ISNA(MATCH($BQ59,'2008'!$A$44:$A$139,0)),97,MATCH($BQ59,'2008'!$A$44:$A$139,0))</f>
        <v>97</v>
      </c>
      <c r="CB59" s="2">
        <f>IF(ISNA(MATCH($BQ59,'2009'!$A$44:$A$139,0)),97,MATCH($BQ59,'2009'!$A$44:$A$139,0))</f>
        <v>97</v>
      </c>
      <c r="CC59" s="2">
        <f>IF(ISNA(MATCH($BQ59,'2010'!$A$44:$A$139,0)),97,MATCH($BQ59,'2010'!$A$44:$A$139,0))</f>
        <v>42</v>
      </c>
      <c r="CD59" s="2">
        <f>IF(ISNA(MATCH($BQ59,'2011'!$A$44:$A$139,0)),97,MATCH($BQ59,'2011'!$A$44:$A$139,0))</f>
        <v>97</v>
      </c>
      <c r="CE59" s="2">
        <f>IF(ISNA(MATCH($BQ59,'2012'!$A$44:$A$139,0)),97,MATCH($BQ59,'2012'!$A$44:$A$139,0))</f>
        <v>38</v>
      </c>
      <c r="CF59" s="2">
        <f>IF(ISNA(MATCH($BQ59,'2013'!$A$44:$A$139,0)),97,MATCH($BQ59,'2013'!$A$44:$A$139,0))</f>
        <v>97</v>
      </c>
      <c r="CG59" s="149">
        <f>IF(ISNA(MATCH($BQ59,'2014'!$A$52:$A$179,0)),129,MATCH($BQ59,'2014'!$A$52:$A$179,0))</f>
        <v>42</v>
      </c>
      <c r="CI59">
        <f t="shared" si="15"/>
        <v>573</v>
      </c>
      <c r="CJ59" s="281"/>
      <c r="CK59" s="282"/>
      <c r="CL59" s="281">
        <f t="shared" si="16"/>
        <v>27</v>
      </c>
      <c r="CM59" s="282">
        <f t="shared" si="2"/>
        <v>17.998200000000001</v>
      </c>
      <c r="CN59" s="282">
        <f t="shared" si="3"/>
        <v>11.99760012</v>
      </c>
      <c r="CO59" s="282">
        <f t="shared" si="4"/>
        <v>7.997600239991999</v>
      </c>
      <c r="CP59" s="282">
        <f t="shared" si="5"/>
        <v>5.3312003199786666</v>
      </c>
      <c r="CQ59" s="282">
        <f t="shared" si="6"/>
        <v>3.5537781332977789</v>
      </c>
      <c r="CR59" s="282">
        <f t="shared" si="7"/>
        <v>2.3689485036562994</v>
      </c>
      <c r="CS59" s="282">
        <f t="shared" si="8"/>
        <v>1.5791410725372892</v>
      </c>
      <c r="CT59" s="282">
        <f t="shared" si="9"/>
        <v>1.0526554389533569</v>
      </c>
      <c r="CU59" s="282">
        <f t="shared" si="17"/>
        <v>11.701700115606307</v>
      </c>
      <c r="CV59" s="282">
        <f t="shared" si="18"/>
        <v>7.8003532970631646</v>
      </c>
      <c r="CW59" s="282">
        <f t="shared" si="19"/>
        <v>24.199715507822305</v>
      </c>
      <c r="CX59" s="282">
        <f t="shared" si="20"/>
        <v>16.131530357514347</v>
      </c>
      <c r="CY59" s="283">
        <f t="shared" si="21"/>
        <v>32.753278136319061</v>
      </c>
      <c r="DA59" s="282">
        <f t="shared" si="22"/>
        <v>573</v>
      </c>
      <c r="DB59" s="97"/>
      <c r="DC59" s="156"/>
      <c r="DD59" s="270">
        <f t="shared" si="23"/>
        <v>27</v>
      </c>
      <c r="DE59" s="156">
        <f t="shared" si="24"/>
        <v>27</v>
      </c>
      <c r="DF59" s="156">
        <f t="shared" si="25"/>
        <v>27</v>
      </c>
      <c r="DG59" s="156">
        <f t="shared" si="26"/>
        <v>27</v>
      </c>
      <c r="DH59" s="156">
        <f t="shared" si="27"/>
        <v>27</v>
      </c>
      <c r="DI59" s="156">
        <f t="shared" si="28"/>
        <v>27</v>
      </c>
      <c r="DJ59" s="156">
        <f t="shared" si="29"/>
        <v>27</v>
      </c>
      <c r="DK59" s="156">
        <f t="shared" si="30"/>
        <v>27</v>
      </c>
      <c r="DL59" s="156">
        <f t="shared" si="31"/>
        <v>27</v>
      </c>
      <c r="DM59" s="156">
        <f t="shared" si="32"/>
        <v>38</v>
      </c>
      <c r="DN59" s="156">
        <f t="shared" si="33"/>
        <v>38</v>
      </c>
      <c r="DO59" s="156">
        <f t="shared" si="34"/>
        <v>57</v>
      </c>
      <c r="DP59" s="156">
        <f t="shared" si="35"/>
        <v>57</v>
      </c>
      <c r="DQ59" s="267">
        <f t="shared" si="36"/>
        <v>79</v>
      </c>
      <c r="DR59" s="156">
        <f t="shared" si="37"/>
        <v>101</v>
      </c>
    </row>
    <row r="60" spans="2:125" ht="13.5" thickBot="1" x14ac:dyDescent="0.25">
      <c r="B60" s="164">
        <v>37</v>
      </c>
      <c r="C60" s="50">
        <f t="shared" si="0"/>
        <v>2</v>
      </c>
      <c r="D60" s="50">
        <f t="shared" si="10"/>
        <v>2</v>
      </c>
      <c r="E60" s="97"/>
      <c r="F60" s="2">
        <f t="shared" si="38"/>
        <v>55</v>
      </c>
      <c r="G60" s="164">
        <v>2415</v>
      </c>
      <c r="H60" s="164">
        <f>14- COUNTIF(L60:AA60,"#N/A")</f>
        <v>4</v>
      </c>
      <c r="I60" s="133">
        <f>SUM(AF60:AU60)+SUM(BA60:BM60)</f>
        <v>66</v>
      </c>
      <c r="J60" s="405">
        <f>CY60</f>
        <v>32.604171463194895</v>
      </c>
      <c r="K60" s="466" t="str">
        <f>IF(ISNUMBER(MATCH(G60,'[4]OPR data'!$A$3:$A$2541,0)),"Y","N")</f>
        <v>Y</v>
      </c>
      <c r="L60" s="148"/>
      <c r="M60" s="236"/>
      <c r="N60" s="236" t="e">
        <f>(INDEX(Finish_table!R$4:R$83,MATCH('14 Year_History_Results'!$G60,Finish_table!S$4:S$83,0),1))</f>
        <v>#N/A</v>
      </c>
      <c r="O60" s="236" t="e">
        <f>(INDEX(Finish_table!Z$4:Z$99,MATCH('14 Year_History_Results'!$G60,Finish_table!AA$4:AA$99,0),1))</f>
        <v>#N/A</v>
      </c>
      <c r="P60" s="236" t="e">
        <f>(INDEX(Finish_table!AI$4:AI$99,MATCH('14 Year_History_Results'!$G60,Finish_table!AJ$4:AJ$99,0),1))</f>
        <v>#N/A</v>
      </c>
      <c r="Q60" s="236" t="e">
        <f>(INDEX(Finish_table!AR$4:AR$99,MATCH('14 Year_History_Results'!$G60,Finish_table!AS$4:AS$99,0),1))</f>
        <v>#N/A</v>
      </c>
      <c r="R60" s="236" t="e">
        <f>(INDEX(Finish_table!BA$4:BA$99,MATCH('14 Year_History_Results'!$G60,Finish_table!BB$4:BB$99,0),1))</f>
        <v>#N/A</v>
      </c>
      <c r="S60" s="236" t="e">
        <f>(INDEX(Finish_table!BJ$4:BJ$99,MATCH('14 Year_History_Results'!$G60,Finish_table!BK$4:BK$99,0),1))</f>
        <v>#N/A</v>
      </c>
      <c r="T60" s="236" t="e">
        <f>(INDEX(Finish_table!BS$4:BS$99,MATCH('14 Year_History_Results'!$G60,Finish_table!BT$4:BT$99,0),1))</f>
        <v>#N/A</v>
      </c>
      <c r="U60" s="236" t="e">
        <f>(INDEX(Finish_table!CB$4:CB$99,MATCH('14 Year_History_Results'!$G60,Finish_table!CC$4:CC$99,0),1))</f>
        <v>#N/A</v>
      </c>
      <c r="V60" s="236" t="str">
        <f>(INDEX(Finish_table!CK$4:CK$99,MATCH('14 Year_History_Results'!$G60,Finish_table!CL$4:CL$99,0),1))</f>
        <v>QF</v>
      </c>
      <c r="W60" s="236" t="e">
        <f>(INDEX(Finish_table!CT$4:CT$99,MATCH('14 Year_History_Results'!$G60,Finish_table!CU$4:CU$99,0),1))</f>
        <v>#N/A</v>
      </c>
      <c r="X60" s="236" t="str">
        <f>(INDEX(Finish_table!DC$4:DC$99,MATCH('14 Year_History_Results'!$G60,Finish_table!DD$4:DD$99,0),1))</f>
        <v>QF</v>
      </c>
      <c r="Y60" s="236" t="str">
        <f>(INDEX(Finish_table!DL$4:DL$99,MATCH('14 Year_History_Results'!$G60,Finish_table!DM$4:DM$99,0),1))</f>
        <v>QF</v>
      </c>
      <c r="Z60" s="236" t="str">
        <f>(INDEX(Finish_table!DU$4:DU$99,MATCH('14 Year_History_Results'!$G60,Finish_table!DV$4:DV$99,0),1))</f>
        <v>F</v>
      </c>
      <c r="AA60" s="256" t="e">
        <f>(INDEX(Finish_table!ED$4:ED$140,MATCH('14 Year_History_Results'!$G60,Finish_table!EE$4:EE$140,0),1))</f>
        <v>#N/A</v>
      </c>
      <c r="AB60" s="2"/>
      <c r="AC60" s="2"/>
      <c r="AD60" s="2"/>
      <c r="AE60">
        <f t="shared" si="1"/>
        <v>2415</v>
      </c>
      <c r="AF60" s="148"/>
      <c r="AG60" s="2"/>
      <c r="AH60" s="148">
        <f>INDEX('2001'!$C$44:$C$140,'14 Year_History_Results'!BT60)</f>
        <v>0</v>
      </c>
      <c r="AI60" s="2">
        <f>INDEX('2002'!$C$44:$C$140,'14 Year_History_Results'!BU60)</f>
        <v>0</v>
      </c>
      <c r="AJ60" s="2">
        <f>INDEX('2003'!$C$44:$C$140,'14 Year_History_Results'!BV60)</f>
        <v>0</v>
      </c>
      <c r="AK60" s="2">
        <f>INDEX('2004'!$C$44:$C$140,'14 Year_History_Results'!BW60)</f>
        <v>0</v>
      </c>
      <c r="AL60" s="2">
        <f>INDEX('2005'!$C$44:$C$140,'14 Year_History_Results'!BX60)</f>
        <v>0</v>
      </c>
      <c r="AM60" s="2">
        <f>INDEX('2006'!$C$44:$C$140,'14 Year_History_Results'!BY60)</f>
        <v>0</v>
      </c>
      <c r="AN60" s="2">
        <f>INDEX('2007'!$C$44:$C$140,'14 Year_History_Results'!BZ60)</f>
        <v>0</v>
      </c>
      <c r="AO60" s="2">
        <f>INDEX('2008'!$C$44:$C$140,'14 Year_History_Results'!CA60)</f>
        <v>0</v>
      </c>
      <c r="AP60" s="2">
        <f>INDEX('2009'!$C$44:$C$140,'14 Year_History_Results'!CB60)</f>
        <v>0</v>
      </c>
      <c r="AQ60" s="2">
        <f>INDEX('2010'!$C$44:$C$140,'14 Year_History_Results'!CC60)</f>
        <v>0</v>
      </c>
      <c r="AR60" s="2">
        <f>INDEX('2011'!$C$44:$C$140,'14 Year_History_Results'!CD60)</f>
        <v>0</v>
      </c>
      <c r="AS60" s="2">
        <f>INDEX('2012'!$C$44:$C$140,'14 Year_History_Results'!CE60)</f>
        <v>0</v>
      </c>
      <c r="AT60" s="2">
        <f>INDEX('2013'!$C$44:$C$140,'14 Year_History_Results'!CF60)</f>
        <v>20</v>
      </c>
      <c r="AU60" s="149">
        <f>INDEX('2014'!$C$52:$C$180,'14 Year_History_Results'!CG60)</f>
        <v>0</v>
      </c>
      <c r="AV60" s="2">
        <f t="shared" si="11"/>
        <v>5.3452248382484875</v>
      </c>
      <c r="AW60" s="2"/>
      <c r="AX60">
        <f t="shared" si="12"/>
        <v>2415</v>
      </c>
      <c r="AY60" s="148"/>
      <c r="AZ60" s="2"/>
      <c r="BA60" s="148">
        <f>INDEX('2001'!$B$44:$B$140,'14 Year_History_Results'!BT60)</f>
        <v>0</v>
      </c>
      <c r="BB60" s="2">
        <f>INDEX('2002'!$B$44:$B$140,'14 Year_History_Results'!BU60)</f>
        <v>0</v>
      </c>
      <c r="BC60" s="2">
        <f>INDEX('2003'!$B$44:$B$140,'14 Year_History_Results'!BV60)</f>
        <v>0</v>
      </c>
      <c r="BD60" s="2">
        <f>INDEX('2004'!$B$44:$B$140,'14 Year_History_Results'!BW60)</f>
        <v>0</v>
      </c>
      <c r="BE60" s="2">
        <f>INDEX('2005'!$B$44:$B$140,'14 Year_History_Results'!BX60)</f>
        <v>0</v>
      </c>
      <c r="BF60" s="2">
        <f>INDEX('2006'!$B$44:$B$140,'14 Year_History_Results'!BY60)</f>
        <v>0</v>
      </c>
      <c r="BG60" s="2">
        <f>INDEX('2007'!$B$44:$B$140,'14 Year_History_Results'!BZ60)</f>
        <v>0</v>
      </c>
      <c r="BH60" s="2">
        <f>INDEX('2008'!$B$44:$B$140,'14 Year_History_Results'!CA60)</f>
        <v>0</v>
      </c>
      <c r="BI60" s="2">
        <f>INDEX('2009'!$B$44:$B$140,'14 Year_History_Results'!CB60)</f>
        <v>8</v>
      </c>
      <c r="BJ60" s="2">
        <f>INDEX('2010'!$B$44:$B$140,'14 Year_History_Results'!CC60)</f>
        <v>0</v>
      </c>
      <c r="BK60" s="2">
        <f>INDEX('2011'!$B$44:$B$140,'14 Year_History_Results'!CD60)</f>
        <v>15</v>
      </c>
      <c r="BL60" s="2">
        <f>INDEX('2012'!$B$44:$B$140,'14 Year_History_Results'!CE60)</f>
        <v>7</v>
      </c>
      <c r="BM60" s="2">
        <f>INDEX('2013'!$B$44:$B$140,'14 Year_History_Results'!CF60)</f>
        <v>16</v>
      </c>
      <c r="BN60" s="149">
        <f>INDEX('2014'!$B$52:$B$180,'14 Year_History_Results'!CG60)</f>
        <v>0</v>
      </c>
      <c r="BO60" s="308">
        <f t="shared" si="13"/>
        <v>36</v>
      </c>
      <c r="BQ60">
        <f t="shared" si="14"/>
        <v>2415</v>
      </c>
      <c r="BR60" s="148"/>
      <c r="BS60" s="2"/>
      <c r="BT60" s="148">
        <f>IF(ISNA(MATCH($BQ60,'2001'!$A$44:$A$139,0)),97,MATCH($BQ60,'2001'!$A$44:$A$139,0))</f>
        <v>97</v>
      </c>
      <c r="BU60" s="2">
        <f>IF(ISNA(MATCH($BQ60,'2002'!$A$44:$A$139,0)),97,MATCH($BQ60,'2002'!$A$44:$A$139,0))</f>
        <v>97</v>
      </c>
      <c r="BV60" s="2">
        <f>IF(ISNA(MATCH($BQ60,'2003'!$A$44:$A$139,0)),97,MATCH($BQ60,'2003'!$A$44:$A$139,0))</f>
        <v>97</v>
      </c>
      <c r="BW60" s="2">
        <f>IF(ISNA(MATCH($BQ60,'2004'!$A$44:$A$139,0)),97,MATCH($BQ60,'2004'!$A$44:$A$139,0))</f>
        <v>97</v>
      </c>
      <c r="BX60" s="2">
        <f>IF(ISNA(MATCH($BQ60,'2005'!$A$44:$A$139,0)),97,MATCH($BQ60,'2005'!$A$44:$A$139,0))</f>
        <v>97</v>
      </c>
      <c r="BY60" s="2">
        <f>IF(ISNA(MATCH($BQ60,'2006'!$A$44:$A$139,0)),97,MATCH($BQ60,'2006'!$A$44:$A$139,0))</f>
        <v>97</v>
      </c>
      <c r="BZ60" s="2">
        <f>IF(ISNA(MATCH($BQ60,'2007'!$A$44:$A$139,0)),97,MATCH($BQ60,'2007'!$A$44:$A$139,0))</f>
        <v>97</v>
      </c>
      <c r="CA60" s="2">
        <f>IF(ISNA(MATCH($BQ60,'2008'!$A$44:$A$139,0)),97,MATCH($BQ60,'2008'!$A$44:$A$139,0))</f>
        <v>97</v>
      </c>
      <c r="CB60" s="2">
        <f>IF(ISNA(MATCH($BQ60,'2009'!$A$44:$A$139,0)),97,MATCH($BQ60,'2009'!$A$44:$A$139,0))</f>
        <v>92</v>
      </c>
      <c r="CC60" s="2">
        <f>IF(ISNA(MATCH($BQ60,'2010'!$A$44:$A$139,0)),97,MATCH($BQ60,'2010'!$A$44:$A$139,0))</f>
        <v>97</v>
      </c>
      <c r="CD60" s="2">
        <f>IF(ISNA(MATCH($BQ60,'2011'!$A$44:$A$139,0)),97,MATCH($BQ60,'2011'!$A$44:$A$139,0))</f>
        <v>85</v>
      </c>
      <c r="CE60" s="2">
        <f>IF(ISNA(MATCH($BQ60,'2012'!$A$44:$A$139,0)),97,MATCH($BQ60,'2012'!$A$44:$A$139,0))</f>
        <v>79</v>
      </c>
      <c r="CF60" s="2">
        <f>IF(ISNA(MATCH($BQ60,'2013'!$A$44:$A$139,0)),97,MATCH($BQ60,'2013'!$A$44:$A$139,0))</f>
        <v>72</v>
      </c>
      <c r="CG60" s="149">
        <f>IF(ISNA(MATCH($BQ60,'2014'!$A$52:$A$179,0)),129,MATCH($BQ60,'2014'!$A$52:$A$179,0))</f>
        <v>129</v>
      </c>
      <c r="CI60">
        <f t="shared" si="15"/>
        <v>2415</v>
      </c>
      <c r="CJ60" s="281"/>
      <c r="CK60" s="282"/>
      <c r="CL60" s="281">
        <f t="shared" si="16"/>
        <v>0</v>
      </c>
      <c r="CM60" s="282">
        <f t="shared" si="2"/>
        <v>0</v>
      </c>
      <c r="CN60" s="282">
        <f t="shared" si="3"/>
        <v>0</v>
      </c>
      <c r="CO60" s="282">
        <f t="shared" si="4"/>
        <v>0</v>
      </c>
      <c r="CP60" s="282">
        <f t="shared" si="5"/>
        <v>0</v>
      </c>
      <c r="CQ60" s="282">
        <f t="shared" si="6"/>
        <v>0</v>
      </c>
      <c r="CR60" s="282">
        <f t="shared" si="7"/>
        <v>0</v>
      </c>
      <c r="CS60" s="282">
        <f t="shared" si="8"/>
        <v>0</v>
      </c>
      <c r="CT60" s="282">
        <f t="shared" si="9"/>
        <v>8</v>
      </c>
      <c r="CU60" s="282">
        <f t="shared" si="17"/>
        <v>5.3327999999999998</v>
      </c>
      <c r="CV60" s="282">
        <f t="shared" si="18"/>
        <v>18.55484448</v>
      </c>
      <c r="CW60" s="282">
        <f t="shared" si="19"/>
        <v>19.368659330367997</v>
      </c>
      <c r="CX60" s="282">
        <f t="shared" si="20"/>
        <v>48.911148309623307</v>
      </c>
      <c r="CY60" s="283">
        <f t="shared" si="21"/>
        <v>32.604171463194895</v>
      </c>
      <c r="DA60" s="282">
        <f t="shared" si="22"/>
        <v>2415</v>
      </c>
      <c r="DB60" s="97"/>
      <c r="DC60" s="156"/>
      <c r="DD60" s="270">
        <f t="shared" si="23"/>
        <v>0</v>
      </c>
      <c r="DE60" s="156">
        <f t="shared" si="24"/>
        <v>0</v>
      </c>
      <c r="DF60" s="156">
        <f t="shared" si="25"/>
        <v>0</v>
      </c>
      <c r="DG60" s="156">
        <f t="shared" si="26"/>
        <v>0</v>
      </c>
      <c r="DH60" s="156">
        <f t="shared" si="27"/>
        <v>0</v>
      </c>
      <c r="DI60" s="156">
        <f t="shared" si="28"/>
        <v>0</v>
      </c>
      <c r="DJ60" s="156">
        <f t="shared" si="29"/>
        <v>0</v>
      </c>
      <c r="DK60" s="156">
        <f t="shared" si="30"/>
        <v>0</v>
      </c>
      <c r="DL60" s="156">
        <f t="shared" si="31"/>
        <v>8</v>
      </c>
      <c r="DM60" s="156">
        <f t="shared" si="32"/>
        <v>8</v>
      </c>
      <c r="DN60" s="156">
        <f t="shared" si="33"/>
        <v>23</v>
      </c>
      <c r="DO60" s="156">
        <f t="shared" si="34"/>
        <v>30</v>
      </c>
      <c r="DP60" s="156">
        <f t="shared" si="35"/>
        <v>66</v>
      </c>
      <c r="DQ60" s="267">
        <f t="shared" si="36"/>
        <v>66</v>
      </c>
      <c r="DR60" s="156">
        <f t="shared" si="37"/>
        <v>123</v>
      </c>
    </row>
    <row r="61" spans="2:125" ht="13.5" thickBot="1" x14ac:dyDescent="0.25">
      <c r="B61" s="164">
        <v>38</v>
      </c>
      <c r="C61" s="50">
        <f t="shared" si="0"/>
        <v>1</v>
      </c>
      <c r="D61" s="50">
        <f t="shared" si="10"/>
        <v>1</v>
      </c>
      <c r="E61" s="97"/>
      <c r="F61" s="2">
        <f t="shared" si="38"/>
        <v>56</v>
      </c>
      <c r="G61" s="164">
        <v>1730</v>
      </c>
      <c r="H61" s="164">
        <f>14- COUNTIF(L61:AA61,"#N/A")</f>
        <v>3</v>
      </c>
      <c r="I61" s="133">
        <f>SUM(AF61:AU61)+SUM(BA61:BM61)</f>
        <v>40</v>
      </c>
      <c r="J61" s="405">
        <f>CY61</f>
        <v>31.997422515542222</v>
      </c>
      <c r="K61" s="466" t="str">
        <f>IF(ISNUMBER(MATCH(G61,'[4]OPR data'!$A$3:$A$2541,0)),"Y","N")</f>
        <v>Y</v>
      </c>
      <c r="L61" s="148"/>
      <c r="M61" s="236"/>
      <c r="N61" s="236" t="e">
        <f>(INDEX(Finish_table!R$4:R$83,MATCH('14 Year_History_Results'!$G61,Finish_table!S$4:S$83,0),1))</f>
        <v>#N/A</v>
      </c>
      <c r="O61" s="236" t="e">
        <f>(INDEX(Finish_table!Z$4:Z$99,MATCH('14 Year_History_Results'!$G61,Finish_table!AA$4:AA$99,0),1))</f>
        <v>#N/A</v>
      </c>
      <c r="P61" s="236" t="e">
        <f>(INDEX(Finish_table!AI$4:AI$99,MATCH('14 Year_History_Results'!$G61,Finish_table!AJ$4:AJ$99,0),1))</f>
        <v>#N/A</v>
      </c>
      <c r="Q61" s="236" t="e">
        <f>(INDEX(Finish_table!AR$4:AR$99,MATCH('14 Year_History_Results'!$G61,Finish_table!AS$4:AS$99,0),1))</f>
        <v>#N/A</v>
      </c>
      <c r="R61" s="236" t="e">
        <f>(INDEX(Finish_table!BA$4:BA$99,MATCH('14 Year_History_Results'!$G61,Finish_table!BB$4:BB$99,0),1))</f>
        <v>#N/A</v>
      </c>
      <c r="S61" s="236" t="e">
        <f>(INDEX(Finish_table!BJ$4:BJ$99,MATCH('14 Year_History_Results'!$G61,Finish_table!BK$4:BK$99,0),1))</f>
        <v>#N/A</v>
      </c>
      <c r="T61" s="236" t="e">
        <f>(INDEX(Finish_table!BS$4:BS$99,MATCH('14 Year_History_Results'!$G61,Finish_table!BT$4:BT$99,0),1))</f>
        <v>#N/A</v>
      </c>
      <c r="U61" s="236" t="e">
        <f>(INDEX(Finish_table!CB$4:CB$99,MATCH('14 Year_History_Results'!$G61,Finish_table!CC$4:CC$99,0),1))</f>
        <v>#N/A</v>
      </c>
      <c r="V61" s="236" t="e">
        <f>(INDEX(Finish_table!CK$4:CK$99,MATCH('14 Year_History_Results'!$G61,Finish_table!CL$4:CL$99,0),1))</f>
        <v>#N/A</v>
      </c>
      <c r="W61" s="236" t="str">
        <f>(INDEX(Finish_table!CT$4:CT$99,MATCH('14 Year_History_Results'!$G61,Finish_table!CU$4:CU$99,0),1))</f>
        <v>QF</v>
      </c>
      <c r="X61" s="236" t="str">
        <f>(INDEX(Finish_table!DC$4:DC$99,MATCH('14 Year_History_Results'!$G61,Finish_table!DD$4:DD$99,0),1))</f>
        <v>SF</v>
      </c>
      <c r="Y61" s="236" t="e">
        <f>(INDEX(Finish_table!DL$4:DL$99,MATCH('14 Year_History_Results'!$G61,Finish_table!DM$4:DM$99,0),1))</f>
        <v>#N/A</v>
      </c>
      <c r="Z61" s="236" t="e">
        <f>(INDEX(Finish_table!DU$4:DU$99,MATCH('14 Year_History_Results'!$G61,Finish_table!DV$4:DV$99,0),1))</f>
        <v>#N/A</v>
      </c>
      <c r="AA61" s="256" t="str">
        <f>(INDEX(Finish_table!ED$4:ED$140,MATCH('14 Year_History_Results'!$G61,Finish_table!EE$4:EE$140,0),1))</f>
        <v>SF</v>
      </c>
      <c r="AB61" s="2"/>
      <c r="AC61" s="2"/>
      <c r="AD61" s="2"/>
      <c r="AE61">
        <f t="shared" si="1"/>
        <v>1730</v>
      </c>
      <c r="AF61" s="148"/>
      <c r="AG61" s="2"/>
      <c r="AH61" s="148">
        <f>INDEX('2001'!$C$44:$C$140,'14 Year_History_Results'!BT61)</f>
        <v>0</v>
      </c>
      <c r="AI61" s="2">
        <f>INDEX('2002'!$C$44:$C$140,'14 Year_History_Results'!BU61)</f>
        <v>0</v>
      </c>
      <c r="AJ61" s="2">
        <f>INDEX('2003'!$C$44:$C$140,'14 Year_History_Results'!BV61)</f>
        <v>0</v>
      </c>
      <c r="AK61" s="2">
        <f>INDEX('2004'!$C$44:$C$140,'14 Year_History_Results'!BW61)</f>
        <v>0</v>
      </c>
      <c r="AL61" s="2">
        <f>INDEX('2005'!$C$44:$C$140,'14 Year_History_Results'!BX61)</f>
        <v>0</v>
      </c>
      <c r="AM61" s="2">
        <f>INDEX('2006'!$C$44:$C$140,'14 Year_History_Results'!BY61)</f>
        <v>0</v>
      </c>
      <c r="AN61" s="2">
        <f>INDEX('2007'!$C$44:$C$140,'14 Year_History_Results'!BZ61)</f>
        <v>0</v>
      </c>
      <c r="AO61" s="2">
        <f>INDEX('2008'!$C$44:$C$140,'14 Year_History_Results'!CA61)</f>
        <v>0</v>
      </c>
      <c r="AP61" s="2">
        <f>INDEX('2009'!$C$44:$C$140,'14 Year_History_Results'!CB61)</f>
        <v>0</v>
      </c>
      <c r="AQ61" s="2">
        <f>INDEX('2010'!$C$44:$C$140,'14 Year_History_Results'!CC61)</f>
        <v>0</v>
      </c>
      <c r="AR61" s="2">
        <f>INDEX('2011'!$C$44:$C$140,'14 Year_History_Results'!CD61)</f>
        <v>10</v>
      </c>
      <c r="AS61" s="2">
        <f>INDEX('2012'!$C$44:$C$140,'14 Year_History_Results'!CE61)</f>
        <v>0</v>
      </c>
      <c r="AT61" s="2">
        <f>INDEX('2013'!$C$44:$C$140,'14 Year_History_Results'!CF61)</f>
        <v>0</v>
      </c>
      <c r="AU61" s="149">
        <f>INDEX('2014'!$C$52:$C$180,'14 Year_History_Results'!CG61)</f>
        <v>10</v>
      </c>
      <c r="AV61" s="2">
        <f t="shared" si="11"/>
        <v>3.6313651960128146</v>
      </c>
      <c r="AW61" s="2"/>
      <c r="AX61">
        <f t="shared" si="12"/>
        <v>1730</v>
      </c>
      <c r="AY61" s="148"/>
      <c r="AZ61" s="2"/>
      <c r="BA61" s="148">
        <f>INDEX('2001'!$B$44:$B$140,'14 Year_History_Results'!BT61)</f>
        <v>0</v>
      </c>
      <c r="BB61" s="2">
        <f>INDEX('2002'!$B$44:$B$140,'14 Year_History_Results'!BU61)</f>
        <v>0</v>
      </c>
      <c r="BC61" s="2">
        <f>INDEX('2003'!$B$44:$B$140,'14 Year_History_Results'!BV61)</f>
        <v>0</v>
      </c>
      <c r="BD61" s="2">
        <f>INDEX('2004'!$B$44:$B$140,'14 Year_History_Results'!BW61)</f>
        <v>0</v>
      </c>
      <c r="BE61" s="2">
        <f>INDEX('2005'!$B$44:$B$140,'14 Year_History_Results'!BX61)</f>
        <v>0</v>
      </c>
      <c r="BF61" s="2">
        <f>INDEX('2006'!$B$44:$B$140,'14 Year_History_Results'!BY61)</f>
        <v>0</v>
      </c>
      <c r="BG61" s="2">
        <f>INDEX('2007'!$B$44:$B$140,'14 Year_History_Results'!BZ61)</f>
        <v>0</v>
      </c>
      <c r="BH61" s="2">
        <f>INDEX('2008'!$B$44:$B$140,'14 Year_History_Results'!CA61)</f>
        <v>0</v>
      </c>
      <c r="BI61" s="2">
        <f>INDEX('2009'!$B$44:$B$140,'14 Year_History_Results'!CB61)</f>
        <v>0</v>
      </c>
      <c r="BJ61" s="2">
        <f>INDEX('2010'!$B$44:$B$140,'14 Year_History_Results'!CC61)</f>
        <v>9</v>
      </c>
      <c r="BK61" s="2">
        <f>INDEX('2011'!$B$44:$B$140,'14 Year_History_Results'!CD61)</f>
        <v>11</v>
      </c>
      <c r="BL61" s="2">
        <f>INDEX('2012'!$B$44:$B$140,'14 Year_History_Results'!CE61)</f>
        <v>0</v>
      </c>
      <c r="BM61" s="2">
        <f>INDEX('2013'!$B$44:$B$140,'14 Year_History_Results'!CF61)</f>
        <v>0</v>
      </c>
      <c r="BN61" s="149">
        <f>INDEX('2014'!$B$52:$B$180,'14 Year_History_Results'!CG61)</f>
        <v>14</v>
      </c>
      <c r="BO61" s="308">
        <f t="shared" si="13"/>
        <v>0</v>
      </c>
      <c r="BQ61">
        <f t="shared" si="14"/>
        <v>1730</v>
      </c>
      <c r="BR61" s="148"/>
      <c r="BS61" s="2"/>
      <c r="BT61" s="148">
        <f>IF(ISNA(MATCH($BQ61,'2001'!$A$44:$A$139,0)),97,MATCH($BQ61,'2001'!$A$44:$A$139,0))</f>
        <v>97</v>
      </c>
      <c r="BU61" s="2">
        <f>IF(ISNA(MATCH($BQ61,'2002'!$A$44:$A$139,0)),97,MATCH($BQ61,'2002'!$A$44:$A$139,0))</f>
        <v>97</v>
      </c>
      <c r="BV61" s="2">
        <f>IF(ISNA(MATCH($BQ61,'2003'!$A$44:$A$139,0)),97,MATCH($BQ61,'2003'!$A$44:$A$139,0))</f>
        <v>97</v>
      </c>
      <c r="BW61" s="2">
        <f>IF(ISNA(MATCH($BQ61,'2004'!$A$44:$A$139,0)),97,MATCH($BQ61,'2004'!$A$44:$A$139,0))</f>
        <v>97</v>
      </c>
      <c r="BX61" s="2">
        <f>IF(ISNA(MATCH($BQ61,'2005'!$A$44:$A$139,0)),97,MATCH($BQ61,'2005'!$A$44:$A$139,0))</f>
        <v>97</v>
      </c>
      <c r="BY61" s="2">
        <f>IF(ISNA(MATCH($BQ61,'2006'!$A$44:$A$139,0)),97,MATCH($BQ61,'2006'!$A$44:$A$139,0))</f>
        <v>97</v>
      </c>
      <c r="BZ61" s="2">
        <f>IF(ISNA(MATCH($BQ61,'2007'!$A$44:$A$139,0)),97,MATCH($BQ61,'2007'!$A$44:$A$139,0))</f>
        <v>97</v>
      </c>
      <c r="CA61" s="2">
        <f>IF(ISNA(MATCH($BQ61,'2008'!$A$44:$A$139,0)),97,MATCH($BQ61,'2008'!$A$44:$A$139,0))</f>
        <v>97</v>
      </c>
      <c r="CB61" s="2">
        <f>IF(ISNA(MATCH($BQ61,'2009'!$A$44:$A$139,0)),97,MATCH($BQ61,'2009'!$A$44:$A$139,0))</f>
        <v>97</v>
      </c>
      <c r="CC61" s="2">
        <f>IF(ISNA(MATCH($BQ61,'2010'!$A$44:$A$139,0)),97,MATCH($BQ61,'2010'!$A$44:$A$139,0))</f>
        <v>70</v>
      </c>
      <c r="CD61" s="2">
        <f>IF(ISNA(MATCH($BQ61,'2011'!$A$44:$A$139,0)),97,MATCH($BQ61,'2011'!$A$44:$A$139,0))</f>
        <v>69</v>
      </c>
      <c r="CE61" s="2">
        <f>IF(ISNA(MATCH($BQ61,'2012'!$A$44:$A$139,0)),97,MATCH($BQ61,'2012'!$A$44:$A$139,0))</f>
        <v>97</v>
      </c>
      <c r="CF61" s="2">
        <f>IF(ISNA(MATCH($BQ61,'2013'!$A$44:$A$139,0)),97,MATCH($BQ61,'2013'!$A$44:$A$139,0))</f>
        <v>97</v>
      </c>
      <c r="CG61" s="149">
        <f>IF(ISNA(MATCH($BQ61,'2014'!$A$52:$A$179,0)),129,MATCH($BQ61,'2014'!$A$52:$A$179,0))</f>
        <v>78</v>
      </c>
      <c r="CI61">
        <f t="shared" si="15"/>
        <v>1730</v>
      </c>
      <c r="CJ61" s="281"/>
      <c r="CK61" s="282"/>
      <c r="CL61" s="281">
        <f t="shared" si="16"/>
        <v>0</v>
      </c>
      <c r="CM61" s="282">
        <f t="shared" si="2"/>
        <v>0</v>
      </c>
      <c r="CN61" s="282">
        <f t="shared" si="3"/>
        <v>0</v>
      </c>
      <c r="CO61" s="282">
        <f t="shared" si="4"/>
        <v>0</v>
      </c>
      <c r="CP61" s="282">
        <f t="shared" si="5"/>
        <v>0</v>
      </c>
      <c r="CQ61" s="282">
        <f t="shared" si="6"/>
        <v>0</v>
      </c>
      <c r="CR61" s="282">
        <f t="shared" si="7"/>
        <v>0</v>
      </c>
      <c r="CS61" s="282">
        <f t="shared" si="8"/>
        <v>0</v>
      </c>
      <c r="CT61" s="282">
        <f t="shared" si="9"/>
        <v>0</v>
      </c>
      <c r="CU61" s="282">
        <f t="shared" si="17"/>
        <v>9</v>
      </c>
      <c r="CV61" s="282">
        <f t="shared" si="18"/>
        <v>26.999400000000001</v>
      </c>
      <c r="CW61" s="282">
        <f t="shared" si="19"/>
        <v>17.997800040000001</v>
      </c>
      <c r="CX61" s="282">
        <f t="shared" si="20"/>
        <v>11.997333506664001</v>
      </c>
      <c r="CY61" s="283">
        <f t="shared" si="21"/>
        <v>31.997422515542222</v>
      </c>
      <c r="DA61" s="282">
        <f t="shared" si="22"/>
        <v>1730</v>
      </c>
      <c r="DB61" s="97"/>
      <c r="DC61" s="156"/>
      <c r="DD61" s="270">
        <f t="shared" si="23"/>
        <v>0</v>
      </c>
      <c r="DE61" s="156">
        <f t="shared" si="24"/>
        <v>0</v>
      </c>
      <c r="DF61" s="156">
        <f t="shared" si="25"/>
        <v>0</v>
      </c>
      <c r="DG61" s="156">
        <f t="shared" si="26"/>
        <v>0</v>
      </c>
      <c r="DH61" s="156">
        <f t="shared" si="27"/>
        <v>0</v>
      </c>
      <c r="DI61" s="156">
        <f t="shared" si="28"/>
        <v>0</v>
      </c>
      <c r="DJ61" s="156">
        <f t="shared" si="29"/>
        <v>0</v>
      </c>
      <c r="DK61" s="156">
        <f t="shared" si="30"/>
        <v>0</v>
      </c>
      <c r="DL61" s="156">
        <f t="shared" si="31"/>
        <v>0</v>
      </c>
      <c r="DM61" s="156">
        <f t="shared" si="32"/>
        <v>9</v>
      </c>
      <c r="DN61" s="156">
        <f t="shared" si="33"/>
        <v>30</v>
      </c>
      <c r="DO61" s="156">
        <f t="shared" si="34"/>
        <v>30</v>
      </c>
      <c r="DP61" s="156">
        <f t="shared" si="35"/>
        <v>30</v>
      </c>
      <c r="DQ61" s="267">
        <f t="shared" si="36"/>
        <v>54</v>
      </c>
      <c r="DR61" s="156">
        <f t="shared" si="37"/>
        <v>138</v>
      </c>
    </row>
    <row r="62" spans="2:125" ht="13.5" thickBot="1" x14ac:dyDescent="0.25">
      <c r="B62" s="164">
        <v>39</v>
      </c>
      <c r="C62" s="50">
        <f t="shared" si="0"/>
        <v>1</v>
      </c>
      <c r="D62" s="50">
        <f t="shared" si="10"/>
        <v>0</v>
      </c>
      <c r="E62" s="97"/>
      <c r="F62" s="2">
        <f t="shared" si="38"/>
        <v>57</v>
      </c>
      <c r="G62" s="164">
        <v>368</v>
      </c>
      <c r="H62" s="164">
        <f>14- COUNTIF(L62:AA62,"#N/A")</f>
        <v>6</v>
      </c>
      <c r="I62" s="133">
        <f>SUM(AF62:AU62)+SUM(BA62:BM62)</f>
        <v>81</v>
      </c>
      <c r="J62" s="405">
        <f>CY62</f>
        <v>31.936758875344598</v>
      </c>
      <c r="K62" s="466" t="str">
        <f>IF(ISNUMBER(MATCH(G62,'[4]OPR data'!$A$3:$A$2541,0)),"Y","N")</f>
        <v>Y</v>
      </c>
      <c r="L62" s="148"/>
      <c r="M62" s="236"/>
      <c r="N62" s="236" t="e">
        <f>(INDEX(Finish_table!R$4:R$83,MATCH('14 Year_History_Results'!$G62,Finish_table!S$4:S$83,0),1))</f>
        <v>#N/A</v>
      </c>
      <c r="O62" s="236" t="str">
        <f>(INDEX(Finish_table!Z$4:Z$99,MATCH('14 Year_History_Results'!$G62,Finish_table!AA$4:AA$99,0),1))</f>
        <v>QF</v>
      </c>
      <c r="P62" s="236" t="e">
        <f>(INDEX(Finish_table!AI$4:AI$99,MATCH('14 Year_History_Results'!$G62,Finish_table!AJ$4:AJ$99,0),1))</f>
        <v>#N/A</v>
      </c>
      <c r="Q62" s="236" t="e">
        <f>(INDEX(Finish_table!AR$4:AR$99,MATCH('14 Year_History_Results'!$G62,Finish_table!AS$4:AS$99,0),1))</f>
        <v>#N/A</v>
      </c>
      <c r="R62" s="236" t="e">
        <f>(INDEX(Finish_table!BA$4:BA$99,MATCH('14 Year_History_Results'!$G62,Finish_table!BB$4:BB$99,0),1))</f>
        <v>#N/A</v>
      </c>
      <c r="S62" s="236" t="e">
        <f>(INDEX(Finish_table!BJ$4:BJ$99,MATCH('14 Year_History_Results'!$G62,Finish_table!BK$4:BK$99,0),1))</f>
        <v>#N/A</v>
      </c>
      <c r="T62" s="236" t="e">
        <f>(INDEX(Finish_table!BS$4:BS$99,MATCH('14 Year_History_Results'!$G62,Finish_table!BT$4:BT$99,0),1))</f>
        <v>#N/A</v>
      </c>
      <c r="U62" s="236" t="str">
        <f>(INDEX(Finish_table!CB$4:CB$99,MATCH('14 Year_History_Results'!$G62,Finish_table!CC$4:CC$99,0),1))</f>
        <v>F</v>
      </c>
      <c r="V62" s="236" t="str">
        <f>(INDEX(Finish_table!CK$4:CK$99,MATCH('14 Year_History_Results'!$G62,Finish_table!CL$4:CL$99,0),1))</f>
        <v>QF</v>
      </c>
      <c r="W62" s="236" t="str">
        <f>(INDEX(Finish_table!CT$4:CT$99,MATCH('14 Year_History_Results'!$G62,Finish_table!CU$4:CU$99,0),1))</f>
        <v>QF</v>
      </c>
      <c r="X62" s="236" t="str">
        <f>(INDEX(Finish_table!DC$4:DC$99,MATCH('14 Year_History_Results'!$G62,Finish_table!DD$4:DD$99,0),1))</f>
        <v>SF</v>
      </c>
      <c r="Y62" s="236" t="e">
        <f>(INDEX(Finish_table!DL$4:DL$99,MATCH('14 Year_History_Results'!$G62,Finish_table!DM$4:DM$99,0),1))</f>
        <v>#N/A</v>
      </c>
      <c r="Z62" s="236" t="e">
        <f>(INDEX(Finish_table!DU$4:DU$99,MATCH('14 Year_History_Results'!$G62,Finish_table!DV$4:DV$99,0),1))</f>
        <v>#N/A</v>
      </c>
      <c r="AA62" s="256" t="str">
        <f>(INDEX(Finish_table!ED$4:ED$140,MATCH('14 Year_History_Results'!$G62,Finish_table!EE$4:EE$140,0),1))</f>
        <v>SF</v>
      </c>
      <c r="AB62" s="2"/>
      <c r="AC62" s="2"/>
      <c r="AD62" s="2"/>
      <c r="AE62">
        <f t="shared" si="1"/>
        <v>368</v>
      </c>
      <c r="AF62" s="148"/>
      <c r="AG62" s="2"/>
      <c r="AH62" s="148">
        <f>INDEX('2001'!$C$44:$C$140,'14 Year_History_Results'!BT62)</f>
        <v>0</v>
      </c>
      <c r="AI62" s="2">
        <f>INDEX('2002'!$C$44:$C$140,'14 Year_History_Results'!BU62)</f>
        <v>0</v>
      </c>
      <c r="AJ62" s="2">
        <f>INDEX('2003'!$C$44:$C$140,'14 Year_History_Results'!BV62)</f>
        <v>0</v>
      </c>
      <c r="AK62" s="2">
        <f>INDEX('2004'!$C$44:$C$140,'14 Year_History_Results'!BW62)</f>
        <v>0</v>
      </c>
      <c r="AL62" s="2">
        <f>INDEX('2005'!$C$44:$C$140,'14 Year_History_Results'!BX62)</f>
        <v>0</v>
      </c>
      <c r="AM62" s="2">
        <f>INDEX('2006'!$C$44:$C$140,'14 Year_History_Results'!BY62)</f>
        <v>0</v>
      </c>
      <c r="AN62" s="2">
        <f>INDEX('2007'!$C$44:$C$140,'14 Year_History_Results'!BZ62)</f>
        <v>0</v>
      </c>
      <c r="AO62" s="2">
        <f>INDEX('2008'!$C$44:$C$140,'14 Year_History_Results'!CA62)</f>
        <v>20</v>
      </c>
      <c r="AP62" s="2">
        <f>INDEX('2009'!$C$44:$C$140,'14 Year_History_Results'!CB62)</f>
        <v>0</v>
      </c>
      <c r="AQ62" s="2">
        <f>INDEX('2010'!$C$44:$C$140,'14 Year_History_Results'!CC62)</f>
        <v>0</v>
      </c>
      <c r="AR62" s="2">
        <f>INDEX('2011'!$C$44:$C$140,'14 Year_History_Results'!CD62)</f>
        <v>10</v>
      </c>
      <c r="AS62" s="2">
        <f>INDEX('2012'!$C$44:$C$140,'14 Year_History_Results'!CE62)</f>
        <v>0</v>
      </c>
      <c r="AT62" s="2">
        <f>INDEX('2013'!$C$44:$C$140,'14 Year_History_Results'!CF62)</f>
        <v>0</v>
      </c>
      <c r="AU62" s="149">
        <f>INDEX('2014'!$C$52:$C$180,'14 Year_History_Results'!CG62)</f>
        <v>10</v>
      </c>
      <c r="AV62" s="2">
        <f t="shared" si="11"/>
        <v>6.1124984550212664</v>
      </c>
      <c r="AW62" s="2"/>
      <c r="AX62">
        <f t="shared" si="12"/>
        <v>368</v>
      </c>
      <c r="AY62" s="148"/>
      <c r="AZ62" s="2"/>
      <c r="BA62" s="148">
        <f>INDEX('2001'!$B$44:$B$140,'14 Year_History_Results'!BT62)</f>
        <v>0</v>
      </c>
      <c r="BB62" s="2">
        <f>INDEX('2002'!$B$44:$B$140,'14 Year_History_Results'!BU62)</f>
        <v>11</v>
      </c>
      <c r="BC62" s="2">
        <f>INDEX('2003'!$B$44:$B$140,'14 Year_History_Results'!BV62)</f>
        <v>0</v>
      </c>
      <c r="BD62" s="2">
        <f>INDEX('2004'!$B$44:$B$140,'14 Year_History_Results'!BW62)</f>
        <v>0</v>
      </c>
      <c r="BE62" s="2">
        <f>INDEX('2005'!$B$44:$B$140,'14 Year_History_Results'!BX62)</f>
        <v>0</v>
      </c>
      <c r="BF62" s="2">
        <f>INDEX('2006'!$B$44:$B$140,'14 Year_History_Results'!BY62)</f>
        <v>0</v>
      </c>
      <c r="BG62" s="2">
        <f>INDEX('2007'!$B$44:$B$140,'14 Year_History_Results'!BZ62)</f>
        <v>0</v>
      </c>
      <c r="BH62" s="2">
        <f>INDEX('2008'!$B$44:$B$140,'14 Year_History_Results'!CA62)</f>
        <v>13</v>
      </c>
      <c r="BI62" s="2">
        <f>INDEX('2009'!$B$44:$B$140,'14 Year_History_Results'!CB62)</f>
        <v>7</v>
      </c>
      <c r="BJ62" s="2">
        <f>INDEX('2010'!$B$44:$B$140,'14 Year_History_Results'!CC62)</f>
        <v>9</v>
      </c>
      <c r="BK62" s="2">
        <f>INDEX('2011'!$B$44:$B$140,'14 Year_History_Results'!CD62)</f>
        <v>1</v>
      </c>
      <c r="BL62" s="2">
        <f>INDEX('2012'!$B$44:$B$140,'14 Year_History_Results'!CE62)</f>
        <v>0</v>
      </c>
      <c r="BM62" s="2">
        <f>INDEX('2013'!$B$44:$B$140,'14 Year_History_Results'!CF62)</f>
        <v>0</v>
      </c>
      <c r="BN62" s="149">
        <f>INDEX('2014'!$B$52:$B$180,'14 Year_History_Results'!CG62)</f>
        <v>13</v>
      </c>
      <c r="BO62" s="308">
        <f t="shared" si="13"/>
        <v>0</v>
      </c>
      <c r="BQ62">
        <f t="shared" si="14"/>
        <v>368</v>
      </c>
      <c r="BR62" s="148"/>
      <c r="BS62" s="2"/>
      <c r="BT62" s="148">
        <f>IF(ISNA(MATCH($BQ62,'2001'!$A$44:$A$139,0)),97,MATCH($BQ62,'2001'!$A$44:$A$139,0))</f>
        <v>97</v>
      </c>
      <c r="BU62" s="2">
        <f>IF(ISNA(MATCH($BQ62,'2002'!$A$44:$A$139,0)),97,MATCH($BQ62,'2002'!$A$44:$A$139,0))</f>
        <v>74</v>
      </c>
      <c r="BV62" s="2">
        <f>IF(ISNA(MATCH($BQ62,'2003'!$A$44:$A$139,0)),97,MATCH($BQ62,'2003'!$A$44:$A$139,0))</f>
        <v>97</v>
      </c>
      <c r="BW62" s="2">
        <f>IF(ISNA(MATCH($BQ62,'2004'!$A$44:$A$139,0)),97,MATCH($BQ62,'2004'!$A$44:$A$139,0))</f>
        <v>97</v>
      </c>
      <c r="BX62" s="2">
        <f>IF(ISNA(MATCH($BQ62,'2005'!$A$44:$A$139,0)),97,MATCH($BQ62,'2005'!$A$44:$A$139,0))</f>
        <v>97</v>
      </c>
      <c r="BY62" s="2">
        <f>IF(ISNA(MATCH($BQ62,'2006'!$A$44:$A$139,0)),97,MATCH($BQ62,'2006'!$A$44:$A$139,0))</f>
        <v>97</v>
      </c>
      <c r="BZ62" s="2">
        <f>IF(ISNA(MATCH($BQ62,'2007'!$A$44:$A$139,0)),97,MATCH($BQ62,'2007'!$A$44:$A$139,0))</f>
        <v>97</v>
      </c>
      <c r="CA62" s="2">
        <f>IF(ISNA(MATCH($BQ62,'2008'!$A$44:$A$139,0)),97,MATCH($BQ62,'2008'!$A$44:$A$139,0))</f>
        <v>49</v>
      </c>
      <c r="CB62" s="2">
        <f>IF(ISNA(MATCH($BQ62,'2009'!$A$44:$A$139,0)),97,MATCH($BQ62,'2009'!$A$44:$A$139,0))</f>
        <v>42</v>
      </c>
      <c r="CC62" s="2">
        <f>IF(ISNA(MATCH($BQ62,'2010'!$A$44:$A$139,0)),97,MATCH($BQ62,'2010'!$A$44:$A$139,0))</f>
        <v>38</v>
      </c>
      <c r="CD62" s="2">
        <f>IF(ISNA(MATCH($BQ62,'2011'!$A$44:$A$139,0)),97,MATCH($BQ62,'2011'!$A$44:$A$139,0))</f>
        <v>35</v>
      </c>
      <c r="CE62" s="2">
        <f>IF(ISNA(MATCH($BQ62,'2012'!$A$44:$A$139,0)),97,MATCH($BQ62,'2012'!$A$44:$A$139,0))</f>
        <v>97</v>
      </c>
      <c r="CF62" s="2">
        <f>IF(ISNA(MATCH($BQ62,'2013'!$A$44:$A$139,0)),97,MATCH($BQ62,'2013'!$A$44:$A$139,0))</f>
        <v>97</v>
      </c>
      <c r="CG62" s="149">
        <f>IF(ISNA(MATCH($BQ62,'2014'!$A$52:$A$179,0)),129,MATCH($BQ62,'2014'!$A$52:$A$179,0))</f>
        <v>34</v>
      </c>
      <c r="CI62">
        <f t="shared" si="15"/>
        <v>368</v>
      </c>
      <c r="CJ62" s="281"/>
      <c r="CK62" s="282"/>
      <c r="CL62" s="281">
        <f t="shared" si="16"/>
        <v>0</v>
      </c>
      <c r="CM62" s="282">
        <f t="shared" si="2"/>
        <v>11</v>
      </c>
      <c r="CN62" s="282">
        <f t="shared" si="3"/>
        <v>7.3325999999999993</v>
      </c>
      <c r="CO62" s="282">
        <f t="shared" si="4"/>
        <v>4.8879111599999989</v>
      </c>
      <c r="CP62" s="282">
        <f t="shared" si="5"/>
        <v>3.2582815792559989</v>
      </c>
      <c r="CQ62" s="282">
        <f t="shared" si="6"/>
        <v>2.1719705007320487</v>
      </c>
      <c r="CR62" s="282">
        <f t="shared" si="7"/>
        <v>1.4478355357879835</v>
      </c>
      <c r="CS62" s="282">
        <f t="shared" si="8"/>
        <v>33.965127168156272</v>
      </c>
      <c r="CT62" s="282">
        <f t="shared" si="9"/>
        <v>29.64115377029297</v>
      </c>
      <c r="CU62" s="282">
        <f t="shared" si="17"/>
        <v>28.758793103277291</v>
      </c>
      <c r="CV62" s="282">
        <f t="shared" si="18"/>
        <v>30.170611482644642</v>
      </c>
      <c r="CW62" s="282">
        <f t="shared" si="19"/>
        <v>20.111729614330919</v>
      </c>
      <c r="CX62" s="282">
        <f t="shared" si="20"/>
        <v>13.40647896091299</v>
      </c>
      <c r="CY62" s="283">
        <f t="shared" si="21"/>
        <v>31.936758875344598</v>
      </c>
      <c r="DA62" s="282">
        <f t="shared" si="22"/>
        <v>368</v>
      </c>
      <c r="DB62" s="97"/>
      <c r="DC62" s="156"/>
      <c r="DD62" s="270">
        <f t="shared" si="23"/>
        <v>0</v>
      </c>
      <c r="DE62" s="156">
        <f t="shared" si="24"/>
        <v>11</v>
      </c>
      <c r="DF62" s="156">
        <f t="shared" si="25"/>
        <v>11</v>
      </c>
      <c r="DG62" s="156">
        <f t="shared" si="26"/>
        <v>11</v>
      </c>
      <c r="DH62" s="156">
        <f t="shared" si="27"/>
        <v>11</v>
      </c>
      <c r="DI62" s="156">
        <f t="shared" si="28"/>
        <v>11</v>
      </c>
      <c r="DJ62" s="156">
        <f t="shared" si="29"/>
        <v>11</v>
      </c>
      <c r="DK62" s="156">
        <f t="shared" si="30"/>
        <v>44</v>
      </c>
      <c r="DL62" s="156">
        <f t="shared" si="31"/>
        <v>51</v>
      </c>
      <c r="DM62" s="156">
        <f t="shared" si="32"/>
        <v>60</v>
      </c>
      <c r="DN62" s="156">
        <f t="shared" si="33"/>
        <v>71</v>
      </c>
      <c r="DO62" s="156">
        <f t="shared" si="34"/>
        <v>71</v>
      </c>
      <c r="DP62" s="156">
        <f t="shared" si="35"/>
        <v>71</v>
      </c>
      <c r="DQ62" s="267">
        <f t="shared" si="36"/>
        <v>94</v>
      </c>
      <c r="DR62" s="156">
        <f t="shared" si="37"/>
        <v>79</v>
      </c>
      <c r="DU62" s="282"/>
    </row>
    <row r="63" spans="2:125" ht="13.5" thickBot="1" x14ac:dyDescent="0.25">
      <c r="B63" s="166">
        <v>39</v>
      </c>
      <c r="C63" s="50">
        <f t="shared" si="0"/>
        <v>2</v>
      </c>
      <c r="D63" s="50">
        <f t="shared" si="10"/>
        <v>2</v>
      </c>
      <c r="E63" s="97"/>
      <c r="F63" s="2">
        <f t="shared" si="38"/>
        <v>58</v>
      </c>
      <c r="G63" s="164">
        <v>2337</v>
      </c>
      <c r="H63" s="164">
        <f>14- COUNTIF(L63:AA63,"#N/A")</f>
        <v>6</v>
      </c>
      <c r="I63" s="133">
        <f>SUM(AF63:AU63)+SUM(BA63:BM63)</f>
        <v>66</v>
      </c>
      <c r="J63" s="405">
        <f>CY63</f>
        <v>31.708752580409758</v>
      </c>
      <c r="K63" s="466" t="str">
        <f>IF(ISNUMBER(MATCH(G63,'[4]OPR data'!$A$3:$A$2541,0)),"Y","N")</f>
        <v>Y</v>
      </c>
      <c r="L63" s="148"/>
      <c r="M63" s="236"/>
      <c r="N63" s="236" t="e">
        <f>(INDEX(Finish_table!R$4:R$83,MATCH('14 Year_History_Results'!$G63,Finish_table!S$4:S$83,0),1))</f>
        <v>#N/A</v>
      </c>
      <c r="O63" s="236" t="e">
        <f>(INDEX(Finish_table!Z$4:Z$99,MATCH('14 Year_History_Results'!$G63,Finish_table!AA$4:AA$99,0),1))</f>
        <v>#N/A</v>
      </c>
      <c r="P63" s="236" t="e">
        <f>(INDEX(Finish_table!AI$4:AI$99,MATCH('14 Year_History_Results'!$G63,Finish_table!AJ$4:AJ$99,0),1))</f>
        <v>#N/A</v>
      </c>
      <c r="Q63" s="236" t="e">
        <f>(INDEX(Finish_table!AR$4:AR$99,MATCH('14 Year_History_Results'!$G63,Finish_table!AS$4:AS$99,0),1))</f>
        <v>#N/A</v>
      </c>
      <c r="R63" s="236" t="e">
        <f>(INDEX(Finish_table!BA$4:BA$99,MATCH('14 Year_History_Results'!$G63,Finish_table!BB$4:BB$99,0),1))</f>
        <v>#N/A</v>
      </c>
      <c r="S63" s="236" t="e">
        <f>(INDEX(Finish_table!BJ$4:BJ$99,MATCH('14 Year_History_Results'!$G63,Finish_table!BK$4:BK$99,0),1))</f>
        <v>#N/A</v>
      </c>
      <c r="T63" s="236" t="e">
        <f>(INDEX(Finish_table!BS$4:BS$99,MATCH('14 Year_History_Results'!$G63,Finish_table!BT$4:BT$99,0),1))</f>
        <v>#N/A</v>
      </c>
      <c r="U63" s="236" t="str">
        <f>(INDEX(Finish_table!CB$4:CB$99,MATCH('14 Year_History_Results'!$G63,Finish_table!CC$4:CC$99,0),1))</f>
        <v>SF</v>
      </c>
      <c r="V63" s="236" t="e">
        <f>(INDEX(Finish_table!CK$4:CK$99,MATCH('14 Year_History_Results'!$G63,Finish_table!CL$4:CL$99,0),1))</f>
        <v>#N/A</v>
      </c>
      <c r="W63" s="236" t="str">
        <f>(INDEX(Finish_table!CT$4:CT$99,MATCH('14 Year_History_Results'!$G63,Finish_table!CU$4:CU$99,0),1))</f>
        <v>QF</v>
      </c>
      <c r="X63" s="236" t="str">
        <f>(INDEX(Finish_table!DC$4:DC$99,MATCH('14 Year_History_Results'!$G63,Finish_table!DD$4:DD$99,0),1))</f>
        <v>QF</v>
      </c>
      <c r="Y63" s="236" t="str">
        <f>(INDEX(Finish_table!DL$4:DL$99,MATCH('14 Year_History_Results'!$G63,Finish_table!DM$4:DM$99,0),1))</f>
        <v>QF</v>
      </c>
      <c r="Z63" s="236" t="str">
        <f>(INDEX(Finish_table!DU$4:DU$99,MATCH('14 Year_History_Results'!$G63,Finish_table!DV$4:DV$99,0),1))</f>
        <v>SF</v>
      </c>
      <c r="AA63" s="256" t="str">
        <f>(INDEX(Finish_table!ED$4:ED$140,MATCH('14 Year_History_Results'!$G63,Finish_table!EE$4:EE$140,0),1))</f>
        <v>QF</v>
      </c>
      <c r="AB63" s="2"/>
      <c r="AC63" s="2"/>
      <c r="AD63" s="2"/>
      <c r="AE63">
        <f t="shared" si="1"/>
        <v>2337</v>
      </c>
      <c r="AF63" s="148"/>
      <c r="AG63" s="2"/>
      <c r="AH63" s="148">
        <f>INDEX('2001'!$C$44:$C$140,'14 Year_History_Results'!BT63)</f>
        <v>0</v>
      </c>
      <c r="AI63" s="2">
        <f>INDEX('2002'!$C$44:$C$140,'14 Year_History_Results'!BU63)</f>
        <v>0</v>
      </c>
      <c r="AJ63" s="2">
        <f>INDEX('2003'!$C$44:$C$140,'14 Year_History_Results'!BV63)</f>
        <v>0</v>
      </c>
      <c r="AK63" s="2">
        <f>INDEX('2004'!$C$44:$C$140,'14 Year_History_Results'!BW63)</f>
        <v>0</v>
      </c>
      <c r="AL63" s="2">
        <f>INDEX('2005'!$C$44:$C$140,'14 Year_History_Results'!BX63)</f>
        <v>0</v>
      </c>
      <c r="AM63" s="2">
        <f>INDEX('2006'!$C$44:$C$140,'14 Year_History_Results'!BY63)</f>
        <v>0</v>
      </c>
      <c r="AN63" s="2">
        <f>INDEX('2007'!$C$44:$C$140,'14 Year_History_Results'!BZ63)</f>
        <v>0</v>
      </c>
      <c r="AO63" s="2">
        <f>INDEX('2008'!$C$44:$C$140,'14 Year_History_Results'!CA63)</f>
        <v>10</v>
      </c>
      <c r="AP63" s="2">
        <f>INDEX('2009'!$C$44:$C$140,'14 Year_History_Results'!CB63)</f>
        <v>0</v>
      </c>
      <c r="AQ63" s="2">
        <f>INDEX('2010'!$C$44:$C$140,'14 Year_History_Results'!CC63)</f>
        <v>0</v>
      </c>
      <c r="AR63" s="2">
        <f>INDEX('2011'!$C$44:$C$140,'14 Year_History_Results'!CD63)</f>
        <v>0</v>
      </c>
      <c r="AS63" s="2">
        <f>INDEX('2012'!$C$44:$C$140,'14 Year_History_Results'!CE63)</f>
        <v>0</v>
      </c>
      <c r="AT63" s="2">
        <f>INDEX('2013'!$C$44:$C$140,'14 Year_History_Results'!CF63)</f>
        <v>10</v>
      </c>
      <c r="AU63" s="149">
        <f>INDEX('2014'!$C$52:$C$180,'14 Year_History_Results'!CG63)</f>
        <v>0</v>
      </c>
      <c r="AV63" s="2">
        <f t="shared" si="11"/>
        <v>3.6313651960128146</v>
      </c>
      <c r="AW63" s="2"/>
      <c r="AX63">
        <f t="shared" si="12"/>
        <v>2337</v>
      </c>
      <c r="AY63" s="148"/>
      <c r="AZ63" s="2"/>
      <c r="BA63" s="148">
        <f>INDEX('2001'!$B$44:$B$140,'14 Year_History_Results'!BT63)</f>
        <v>0</v>
      </c>
      <c r="BB63" s="2">
        <f>INDEX('2002'!$B$44:$B$140,'14 Year_History_Results'!BU63)</f>
        <v>0</v>
      </c>
      <c r="BC63" s="2">
        <f>INDEX('2003'!$B$44:$B$140,'14 Year_History_Results'!BV63)</f>
        <v>0</v>
      </c>
      <c r="BD63" s="2">
        <f>INDEX('2004'!$B$44:$B$140,'14 Year_History_Results'!BW63)</f>
        <v>0</v>
      </c>
      <c r="BE63" s="2">
        <f>INDEX('2005'!$B$44:$B$140,'14 Year_History_Results'!BX63)</f>
        <v>0</v>
      </c>
      <c r="BF63" s="2">
        <f>INDEX('2006'!$B$44:$B$140,'14 Year_History_Results'!BY63)</f>
        <v>0</v>
      </c>
      <c r="BG63" s="2">
        <f>INDEX('2007'!$B$44:$B$140,'14 Year_History_Results'!BZ63)</f>
        <v>0</v>
      </c>
      <c r="BH63" s="2">
        <f>INDEX('2008'!$B$44:$B$140,'14 Year_History_Results'!CA63)</f>
        <v>15</v>
      </c>
      <c r="BI63" s="2">
        <f>INDEX('2009'!$B$44:$B$140,'14 Year_History_Results'!CB63)</f>
        <v>0</v>
      </c>
      <c r="BJ63" s="2">
        <f>INDEX('2010'!$B$44:$B$140,'14 Year_History_Results'!CC63)</f>
        <v>12</v>
      </c>
      <c r="BK63" s="2">
        <f>INDEX('2011'!$B$44:$B$140,'14 Year_History_Results'!CD63)</f>
        <v>11</v>
      </c>
      <c r="BL63" s="2">
        <f>INDEX('2012'!$B$44:$B$140,'14 Year_History_Results'!CE63)</f>
        <v>5</v>
      </c>
      <c r="BM63" s="2">
        <f>INDEX('2013'!$B$44:$B$140,'14 Year_History_Results'!CF63)</f>
        <v>3</v>
      </c>
      <c r="BN63" s="149">
        <f>INDEX('2014'!$B$52:$B$180,'14 Year_History_Results'!CG63)</f>
        <v>13</v>
      </c>
      <c r="BO63" s="308">
        <f t="shared" si="13"/>
        <v>13</v>
      </c>
      <c r="BQ63">
        <f t="shared" si="14"/>
        <v>2337</v>
      </c>
      <c r="BR63" s="148"/>
      <c r="BS63" s="2"/>
      <c r="BT63" s="148">
        <f>IF(ISNA(MATCH($BQ63,'2001'!$A$44:$A$139,0)),97,MATCH($BQ63,'2001'!$A$44:$A$139,0))</f>
        <v>97</v>
      </c>
      <c r="BU63" s="2">
        <f>IF(ISNA(MATCH($BQ63,'2002'!$A$44:$A$139,0)),97,MATCH($BQ63,'2002'!$A$44:$A$139,0))</f>
        <v>97</v>
      </c>
      <c r="BV63" s="2">
        <f>IF(ISNA(MATCH($BQ63,'2003'!$A$44:$A$139,0)),97,MATCH($BQ63,'2003'!$A$44:$A$139,0))</f>
        <v>97</v>
      </c>
      <c r="BW63" s="2">
        <f>IF(ISNA(MATCH($BQ63,'2004'!$A$44:$A$139,0)),97,MATCH($BQ63,'2004'!$A$44:$A$139,0))</f>
        <v>97</v>
      </c>
      <c r="BX63" s="2">
        <f>IF(ISNA(MATCH($BQ63,'2005'!$A$44:$A$139,0)),97,MATCH($BQ63,'2005'!$A$44:$A$139,0))</f>
        <v>97</v>
      </c>
      <c r="BY63" s="2">
        <f>IF(ISNA(MATCH($BQ63,'2006'!$A$44:$A$139,0)),97,MATCH($BQ63,'2006'!$A$44:$A$139,0))</f>
        <v>97</v>
      </c>
      <c r="BZ63" s="2">
        <f>IF(ISNA(MATCH($BQ63,'2007'!$A$44:$A$139,0)),97,MATCH($BQ63,'2007'!$A$44:$A$139,0))</f>
        <v>97</v>
      </c>
      <c r="CA63" s="2">
        <f>IF(ISNA(MATCH($BQ63,'2008'!$A$44:$A$139,0)),97,MATCH($BQ63,'2008'!$A$44:$A$139,0))</f>
        <v>93</v>
      </c>
      <c r="CB63" s="2">
        <f>IF(ISNA(MATCH($BQ63,'2009'!$A$44:$A$139,0)),97,MATCH($BQ63,'2009'!$A$44:$A$139,0))</f>
        <v>97</v>
      </c>
      <c r="CC63" s="2">
        <f>IF(ISNA(MATCH($BQ63,'2010'!$A$44:$A$139,0)),97,MATCH($BQ63,'2010'!$A$44:$A$139,0))</f>
        <v>84</v>
      </c>
      <c r="CD63" s="2">
        <f>IF(ISNA(MATCH($BQ63,'2011'!$A$44:$A$139,0)),97,MATCH($BQ63,'2011'!$A$44:$A$139,0))</f>
        <v>83</v>
      </c>
      <c r="CE63" s="2">
        <f>IF(ISNA(MATCH($BQ63,'2012'!$A$44:$A$139,0)),97,MATCH($BQ63,'2012'!$A$44:$A$139,0))</f>
        <v>78</v>
      </c>
      <c r="CF63" s="2">
        <f>IF(ISNA(MATCH($BQ63,'2013'!$A$44:$A$139,0)),97,MATCH($BQ63,'2013'!$A$44:$A$139,0))</f>
        <v>70</v>
      </c>
      <c r="CG63" s="149">
        <f>IF(ISNA(MATCH($BQ63,'2014'!$A$52:$A$179,0)),129,MATCH($BQ63,'2014'!$A$52:$A$179,0))</f>
        <v>95</v>
      </c>
      <c r="CI63">
        <f t="shared" si="15"/>
        <v>2337</v>
      </c>
      <c r="CJ63" s="281"/>
      <c r="CK63" s="282"/>
      <c r="CL63" s="281">
        <f t="shared" si="16"/>
        <v>0</v>
      </c>
      <c r="CM63" s="282">
        <f t="shared" si="2"/>
        <v>0</v>
      </c>
      <c r="CN63" s="282">
        <f t="shared" si="3"/>
        <v>0</v>
      </c>
      <c r="CO63" s="282">
        <f t="shared" si="4"/>
        <v>0</v>
      </c>
      <c r="CP63" s="282">
        <f t="shared" si="5"/>
        <v>0</v>
      </c>
      <c r="CQ63" s="282">
        <f t="shared" si="6"/>
        <v>0</v>
      </c>
      <c r="CR63" s="282">
        <f t="shared" si="7"/>
        <v>0</v>
      </c>
      <c r="CS63" s="282">
        <f t="shared" si="8"/>
        <v>25</v>
      </c>
      <c r="CT63" s="282">
        <f t="shared" si="9"/>
        <v>16.664999999999999</v>
      </c>
      <c r="CU63" s="282">
        <f t="shared" si="17"/>
        <v>23.108888999999998</v>
      </c>
      <c r="CV63" s="282">
        <f t="shared" si="18"/>
        <v>26.4043854074</v>
      </c>
      <c r="CW63" s="282">
        <f t="shared" si="19"/>
        <v>22.60116331257284</v>
      </c>
      <c r="CX63" s="282">
        <f t="shared" si="20"/>
        <v>28.065935464161054</v>
      </c>
      <c r="CY63" s="283">
        <f t="shared" si="21"/>
        <v>31.708752580409758</v>
      </c>
      <c r="DA63" s="282">
        <f t="shared" si="22"/>
        <v>2337</v>
      </c>
      <c r="DB63" s="97"/>
      <c r="DC63" s="156"/>
      <c r="DD63" s="270">
        <f t="shared" si="23"/>
        <v>0</v>
      </c>
      <c r="DE63" s="156">
        <f t="shared" si="24"/>
        <v>0</v>
      </c>
      <c r="DF63" s="156">
        <f t="shared" si="25"/>
        <v>0</v>
      </c>
      <c r="DG63" s="156">
        <f t="shared" si="26"/>
        <v>0</v>
      </c>
      <c r="DH63" s="156">
        <f t="shared" si="27"/>
        <v>0</v>
      </c>
      <c r="DI63" s="156">
        <f t="shared" si="28"/>
        <v>0</v>
      </c>
      <c r="DJ63" s="156">
        <f t="shared" si="29"/>
        <v>0</v>
      </c>
      <c r="DK63" s="156">
        <f t="shared" si="30"/>
        <v>25</v>
      </c>
      <c r="DL63" s="156">
        <f t="shared" si="31"/>
        <v>25</v>
      </c>
      <c r="DM63" s="156">
        <f t="shared" si="32"/>
        <v>37</v>
      </c>
      <c r="DN63" s="156">
        <f t="shared" si="33"/>
        <v>48</v>
      </c>
      <c r="DO63" s="156">
        <f t="shared" si="34"/>
        <v>53</v>
      </c>
      <c r="DP63" s="156">
        <f t="shared" si="35"/>
        <v>66</v>
      </c>
      <c r="DQ63" s="267">
        <f t="shared" si="36"/>
        <v>79</v>
      </c>
      <c r="DR63" s="156">
        <f t="shared" si="37"/>
        <v>101</v>
      </c>
      <c r="DU63" s="282"/>
    </row>
    <row r="64" spans="2:125" ht="13.5" thickBot="1" x14ac:dyDescent="0.25">
      <c r="B64" s="164">
        <v>40</v>
      </c>
      <c r="C64" s="50">
        <f t="shared" si="0"/>
        <v>1</v>
      </c>
      <c r="D64" s="50">
        <f t="shared" si="10"/>
        <v>0</v>
      </c>
      <c r="E64" s="97"/>
      <c r="F64" s="2">
        <f t="shared" si="38"/>
        <v>59</v>
      </c>
      <c r="G64" s="164">
        <v>868</v>
      </c>
      <c r="H64" s="164">
        <f>14- COUNTIF(L64:AA64,"#N/A")</f>
        <v>7</v>
      </c>
      <c r="I64" s="133">
        <f>SUM(AF64:AU64)+SUM(BA64:BM64)</f>
        <v>101</v>
      </c>
      <c r="J64" s="405">
        <f>CY64</f>
        <v>30.88038687655839</v>
      </c>
      <c r="K64" s="466" t="str">
        <f>IF(ISNUMBER(MATCH(G64,'[4]OPR data'!$A$3:$A$2541,0)),"Y","N")</f>
        <v>Y</v>
      </c>
      <c r="L64" s="148"/>
      <c r="M64" s="236"/>
      <c r="N64" s="236" t="e">
        <f>(INDEX(Finish_table!R$4:R$83,MATCH('14 Year_History_Results'!$G64,Finish_table!S$4:S$83,0),1))</f>
        <v>#N/A</v>
      </c>
      <c r="O64" s="236" t="e">
        <f>(INDEX(Finish_table!Z$4:Z$99,MATCH('14 Year_History_Results'!$G64,Finish_table!AA$4:AA$99,0),1))</f>
        <v>#N/A</v>
      </c>
      <c r="P64" s="236" t="str">
        <f>(INDEX(Finish_table!AI$4:AI$99,MATCH('14 Year_History_Results'!$G64,Finish_table!AJ$4:AJ$99,0),1))</f>
        <v>QF</v>
      </c>
      <c r="Q64" s="236" t="str">
        <f>(INDEX(Finish_table!AR$4:AR$99,MATCH('14 Year_History_Results'!$G64,Finish_table!AS$4:AS$99,0),1))</f>
        <v>WF</v>
      </c>
      <c r="R64" s="236" t="str">
        <f>(INDEX(Finish_table!BA$4:BA$99,MATCH('14 Year_History_Results'!$G64,Finish_table!BB$4:BB$99,0),1))</f>
        <v>QF</v>
      </c>
      <c r="S64" s="236" t="str">
        <f>(INDEX(Finish_table!BJ$4:BJ$99,MATCH('14 Year_History_Results'!$G64,Finish_table!BK$4:BK$99,0),1))</f>
        <v>QF</v>
      </c>
      <c r="T64" s="236" t="e">
        <f>(INDEX(Finish_table!BS$4:BS$99,MATCH('14 Year_History_Results'!$G64,Finish_table!BT$4:BT$99,0),1))</f>
        <v>#N/A</v>
      </c>
      <c r="U64" s="236" t="e">
        <f>(INDEX(Finish_table!CB$4:CB$99,MATCH('14 Year_History_Results'!$G64,Finish_table!CC$4:CC$99,0),1))</f>
        <v>#N/A</v>
      </c>
      <c r="V64" s="236" t="e">
        <f>(INDEX(Finish_table!CK$4:CK$99,MATCH('14 Year_History_Results'!$G64,Finish_table!CL$4:CL$99,0),1))</f>
        <v>#N/A</v>
      </c>
      <c r="W64" s="236" t="e">
        <f>(INDEX(Finish_table!CT$4:CT$99,MATCH('14 Year_History_Results'!$G64,Finish_table!CU$4:CU$99,0),1))</f>
        <v>#N/A</v>
      </c>
      <c r="X64" s="236" t="e">
        <f>(INDEX(Finish_table!DC$4:DC$99,MATCH('14 Year_History_Results'!$G64,Finish_table!DD$4:DD$99,0),1))</f>
        <v>#N/A</v>
      </c>
      <c r="Y64" s="236" t="str">
        <f>(INDEX(Finish_table!DL$4:DL$99,MATCH('14 Year_History_Results'!$G64,Finish_table!DM$4:DM$99,0),1))</f>
        <v>SF</v>
      </c>
      <c r="Z64" s="236" t="str">
        <f>(INDEX(Finish_table!DU$4:DU$99,MATCH('14 Year_History_Results'!$G64,Finish_table!DV$4:DV$99,0),1))</f>
        <v>QF</v>
      </c>
      <c r="AA64" s="256" t="str">
        <f>(INDEX(Finish_table!ED$4:ED$140,MATCH('14 Year_History_Results'!$G64,Finish_table!EE$4:EE$140,0),1))</f>
        <v>QF</v>
      </c>
      <c r="AB64" s="2"/>
      <c r="AC64" s="2"/>
      <c r="AD64" s="2"/>
      <c r="AE64">
        <f t="shared" si="1"/>
        <v>868</v>
      </c>
      <c r="AF64" s="148"/>
      <c r="AG64" s="2"/>
      <c r="AH64" s="148">
        <f>INDEX('2001'!$C$44:$C$140,'14 Year_History_Results'!BT64)</f>
        <v>0</v>
      </c>
      <c r="AI64" s="2">
        <f>INDEX('2002'!$C$44:$C$140,'14 Year_History_Results'!BU64)</f>
        <v>0</v>
      </c>
      <c r="AJ64" s="2">
        <f>INDEX('2003'!$C$44:$C$140,'14 Year_History_Results'!BV64)</f>
        <v>0</v>
      </c>
      <c r="AK64" s="2">
        <f>INDEX('2004'!$C$44:$C$140,'14 Year_History_Results'!BW64)</f>
        <v>40</v>
      </c>
      <c r="AL64" s="2">
        <f>INDEX('2005'!$C$44:$C$140,'14 Year_History_Results'!BX64)</f>
        <v>0</v>
      </c>
      <c r="AM64" s="2">
        <f>INDEX('2006'!$C$44:$C$140,'14 Year_History_Results'!BY64)</f>
        <v>0</v>
      </c>
      <c r="AN64" s="2">
        <f>INDEX('2007'!$C$44:$C$140,'14 Year_History_Results'!BZ64)</f>
        <v>0</v>
      </c>
      <c r="AO64" s="2">
        <f>INDEX('2008'!$C$44:$C$140,'14 Year_History_Results'!CA64)</f>
        <v>0</v>
      </c>
      <c r="AP64" s="2">
        <f>INDEX('2009'!$C$44:$C$140,'14 Year_History_Results'!CB64)</f>
        <v>0</v>
      </c>
      <c r="AQ64" s="2">
        <f>INDEX('2010'!$C$44:$C$140,'14 Year_History_Results'!CC64)</f>
        <v>0</v>
      </c>
      <c r="AR64" s="2">
        <f>INDEX('2011'!$C$44:$C$140,'14 Year_History_Results'!CD64)</f>
        <v>0</v>
      </c>
      <c r="AS64" s="2">
        <f>INDEX('2012'!$C$44:$C$140,'14 Year_History_Results'!CE64)</f>
        <v>10</v>
      </c>
      <c r="AT64" s="2">
        <f>INDEX('2013'!$C$44:$C$140,'14 Year_History_Results'!CF64)</f>
        <v>0</v>
      </c>
      <c r="AU64" s="149">
        <f>INDEX('2014'!$C$52:$C$180,'14 Year_History_Results'!CG64)</f>
        <v>0</v>
      </c>
      <c r="AV64" s="2">
        <f t="shared" si="11"/>
        <v>10.818177620697814</v>
      </c>
      <c r="AW64" s="2"/>
      <c r="AX64">
        <f t="shared" si="12"/>
        <v>868</v>
      </c>
      <c r="AY64" s="148"/>
      <c r="AZ64" s="2"/>
      <c r="BA64" s="148">
        <f>INDEX('2001'!$B$44:$B$140,'14 Year_History_Results'!BT64)</f>
        <v>0</v>
      </c>
      <c r="BB64" s="2">
        <f>INDEX('2002'!$B$44:$B$140,'14 Year_History_Results'!BU64)</f>
        <v>0</v>
      </c>
      <c r="BC64" s="2">
        <f>INDEX('2003'!$B$44:$B$140,'14 Year_History_Results'!BV64)</f>
        <v>12</v>
      </c>
      <c r="BD64" s="2">
        <f>INDEX('2004'!$B$44:$B$140,'14 Year_History_Results'!BW64)</f>
        <v>8</v>
      </c>
      <c r="BE64" s="2">
        <f>INDEX('2005'!$B$44:$B$140,'14 Year_History_Results'!BX64)</f>
        <v>9</v>
      </c>
      <c r="BF64" s="2">
        <f>INDEX('2006'!$B$44:$B$140,'14 Year_History_Results'!BY64)</f>
        <v>6</v>
      </c>
      <c r="BG64" s="2">
        <f>INDEX('2007'!$B$44:$B$140,'14 Year_History_Results'!BZ64)</f>
        <v>0</v>
      </c>
      <c r="BH64" s="2">
        <f>INDEX('2008'!$B$44:$B$140,'14 Year_History_Results'!CA64)</f>
        <v>0</v>
      </c>
      <c r="BI64" s="2">
        <f>INDEX('2009'!$B$44:$B$140,'14 Year_History_Results'!CB64)</f>
        <v>0</v>
      </c>
      <c r="BJ64" s="2">
        <f>INDEX('2010'!$B$44:$B$140,'14 Year_History_Results'!CC64)</f>
        <v>0</v>
      </c>
      <c r="BK64" s="2">
        <f>INDEX('2011'!$B$44:$B$140,'14 Year_History_Results'!CD64)</f>
        <v>0</v>
      </c>
      <c r="BL64" s="2">
        <f>INDEX('2012'!$B$44:$B$140,'14 Year_History_Results'!CE64)</f>
        <v>3</v>
      </c>
      <c r="BM64" s="2">
        <f>INDEX('2013'!$B$44:$B$140,'14 Year_History_Results'!CF64)</f>
        <v>13</v>
      </c>
      <c r="BN64" s="149">
        <f>INDEX('2014'!$B$52:$B$180,'14 Year_History_Results'!CG64)</f>
        <v>15</v>
      </c>
      <c r="BO64" s="308">
        <f t="shared" si="13"/>
        <v>13</v>
      </c>
      <c r="BQ64">
        <f t="shared" si="14"/>
        <v>868</v>
      </c>
      <c r="BR64" s="148"/>
      <c r="BS64" s="2"/>
      <c r="BT64" s="148">
        <f>IF(ISNA(MATCH($BQ64,'2001'!$A$44:$A$139,0)),97,MATCH($BQ64,'2001'!$A$44:$A$139,0))</f>
        <v>97</v>
      </c>
      <c r="BU64" s="2">
        <f>IF(ISNA(MATCH($BQ64,'2002'!$A$44:$A$139,0)),97,MATCH($BQ64,'2002'!$A$44:$A$139,0))</f>
        <v>97</v>
      </c>
      <c r="BV64" s="2">
        <f>IF(ISNA(MATCH($BQ64,'2003'!$A$44:$A$139,0)),97,MATCH($BQ64,'2003'!$A$44:$A$139,0))</f>
        <v>92</v>
      </c>
      <c r="BW64" s="2">
        <f>IF(ISNA(MATCH($BQ64,'2004'!$A$44:$A$139,0)),97,MATCH($BQ64,'2004'!$A$44:$A$139,0))</f>
        <v>79</v>
      </c>
      <c r="BX64" s="2">
        <f>IF(ISNA(MATCH($BQ64,'2005'!$A$44:$A$139,0)),97,MATCH($BQ64,'2005'!$A$44:$A$139,0))</f>
        <v>72</v>
      </c>
      <c r="BY64" s="2">
        <f>IF(ISNA(MATCH($BQ64,'2006'!$A$44:$A$139,0)),97,MATCH($BQ64,'2006'!$A$44:$A$139,0))</f>
        <v>71</v>
      </c>
      <c r="BZ64" s="2">
        <f>IF(ISNA(MATCH($BQ64,'2007'!$A$44:$A$139,0)),97,MATCH($BQ64,'2007'!$A$44:$A$139,0))</f>
        <v>97</v>
      </c>
      <c r="CA64" s="2">
        <f>IF(ISNA(MATCH($BQ64,'2008'!$A$44:$A$139,0)),97,MATCH($BQ64,'2008'!$A$44:$A$139,0))</f>
        <v>97</v>
      </c>
      <c r="CB64" s="2">
        <f>IF(ISNA(MATCH($BQ64,'2009'!$A$44:$A$139,0)),97,MATCH($BQ64,'2009'!$A$44:$A$139,0))</f>
        <v>97</v>
      </c>
      <c r="CC64" s="2">
        <f>IF(ISNA(MATCH($BQ64,'2010'!$A$44:$A$139,0)),97,MATCH($BQ64,'2010'!$A$44:$A$139,0))</f>
        <v>97</v>
      </c>
      <c r="CD64" s="2">
        <f>IF(ISNA(MATCH($BQ64,'2011'!$A$44:$A$139,0)),97,MATCH($BQ64,'2011'!$A$44:$A$139,0))</f>
        <v>97</v>
      </c>
      <c r="CE64" s="2">
        <f>IF(ISNA(MATCH($BQ64,'2012'!$A$44:$A$139,0)),97,MATCH($BQ64,'2012'!$A$44:$A$139,0))</f>
        <v>44</v>
      </c>
      <c r="CF64" s="2">
        <f>IF(ISNA(MATCH($BQ64,'2013'!$A$44:$A$139,0)),97,MATCH($BQ64,'2013'!$A$44:$A$139,0))</f>
        <v>34</v>
      </c>
      <c r="CG64" s="149">
        <f>IF(ISNA(MATCH($BQ64,'2014'!$A$52:$A$179,0)),129,MATCH($BQ64,'2014'!$A$52:$A$179,0))</f>
        <v>51</v>
      </c>
      <c r="CI64">
        <f t="shared" si="15"/>
        <v>868</v>
      </c>
      <c r="CJ64" s="281"/>
      <c r="CK64" s="282"/>
      <c r="CL64" s="281">
        <f t="shared" si="16"/>
        <v>0</v>
      </c>
      <c r="CM64" s="282">
        <f t="shared" si="2"/>
        <v>0</v>
      </c>
      <c r="CN64" s="282">
        <f t="shared" si="3"/>
        <v>12</v>
      </c>
      <c r="CO64" s="282">
        <f t="shared" si="4"/>
        <v>55.999200000000002</v>
      </c>
      <c r="CP64" s="282">
        <f t="shared" si="5"/>
        <v>46.32906672</v>
      </c>
      <c r="CQ64" s="282">
        <f t="shared" si="6"/>
        <v>36.882955875552</v>
      </c>
      <c r="CR64" s="282">
        <f t="shared" si="7"/>
        <v>24.586178386642963</v>
      </c>
      <c r="CS64" s="282">
        <f t="shared" si="8"/>
        <v>16.3891465125362</v>
      </c>
      <c r="CT64" s="282">
        <f t="shared" si="9"/>
        <v>10.925005065256631</v>
      </c>
      <c r="CU64" s="282">
        <f t="shared" si="17"/>
        <v>7.28260837650007</v>
      </c>
      <c r="CV64" s="282">
        <f t="shared" si="18"/>
        <v>4.8545867437749468</v>
      </c>
      <c r="CW64" s="282">
        <f t="shared" si="19"/>
        <v>16.236067523400379</v>
      </c>
      <c r="CX64" s="282">
        <f t="shared" si="20"/>
        <v>23.822962611098692</v>
      </c>
      <c r="CY64" s="283">
        <f t="shared" si="21"/>
        <v>30.88038687655839</v>
      </c>
      <c r="DA64" s="282">
        <f t="shared" si="22"/>
        <v>868</v>
      </c>
      <c r="DB64" s="97"/>
      <c r="DC64" s="156"/>
      <c r="DD64" s="270">
        <f t="shared" si="23"/>
        <v>0</v>
      </c>
      <c r="DE64" s="156">
        <f t="shared" si="24"/>
        <v>0</v>
      </c>
      <c r="DF64" s="156">
        <f t="shared" si="25"/>
        <v>12</v>
      </c>
      <c r="DG64" s="156">
        <f t="shared" si="26"/>
        <v>60</v>
      </c>
      <c r="DH64" s="156">
        <f t="shared" si="27"/>
        <v>69</v>
      </c>
      <c r="DI64" s="156">
        <f t="shared" si="28"/>
        <v>75</v>
      </c>
      <c r="DJ64" s="156">
        <f t="shared" si="29"/>
        <v>75</v>
      </c>
      <c r="DK64" s="156">
        <f t="shared" si="30"/>
        <v>75</v>
      </c>
      <c r="DL64" s="156">
        <f t="shared" si="31"/>
        <v>75</v>
      </c>
      <c r="DM64" s="156">
        <f t="shared" si="32"/>
        <v>75</v>
      </c>
      <c r="DN64" s="156">
        <f t="shared" si="33"/>
        <v>75</v>
      </c>
      <c r="DO64" s="156">
        <f t="shared" si="34"/>
        <v>88</v>
      </c>
      <c r="DP64" s="156">
        <f t="shared" si="35"/>
        <v>101</v>
      </c>
      <c r="DQ64" s="267">
        <f t="shared" si="36"/>
        <v>116</v>
      </c>
      <c r="DR64" s="156">
        <f t="shared" si="37"/>
        <v>54</v>
      </c>
    </row>
    <row r="65" spans="2:125" ht="13.5" thickBot="1" x14ac:dyDescent="0.25">
      <c r="B65" s="164">
        <v>40</v>
      </c>
      <c r="C65" s="50">
        <f t="shared" si="0"/>
        <v>2</v>
      </c>
      <c r="D65" s="50">
        <f t="shared" si="10"/>
        <v>0</v>
      </c>
      <c r="E65" s="97"/>
      <c r="F65" s="2">
        <f t="shared" si="38"/>
        <v>60</v>
      </c>
      <c r="G65" s="164">
        <v>1153</v>
      </c>
      <c r="H65" s="164">
        <f>14- COUNTIF(L65:AA65,"#N/A")</f>
        <v>2</v>
      </c>
      <c r="I65" s="133">
        <f>SUM(AF65:AU65)+SUM(BA65:BM65)</f>
        <v>20</v>
      </c>
      <c r="J65" s="405">
        <f>CY65</f>
        <v>30.29243353195135</v>
      </c>
      <c r="K65" s="466" t="str">
        <f>IF(ISNUMBER(MATCH(G65,'[4]OPR data'!$A$3:$A$2541,0)),"Y","N")</f>
        <v>Y</v>
      </c>
      <c r="L65" s="148"/>
      <c r="M65" s="236"/>
      <c r="N65" s="236" t="e">
        <f>(INDEX(Finish_table!R$4:R$83,MATCH('14 Year_History_Results'!$G65,Finish_table!S$4:S$83,0),1))</f>
        <v>#N/A</v>
      </c>
      <c r="O65" s="236" t="e">
        <f>(INDEX(Finish_table!Z$4:Z$99,MATCH('14 Year_History_Results'!$G65,Finish_table!AA$4:AA$99,0),1))</f>
        <v>#N/A</v>
      </c>
      <c r="P65" s="236" t="e">
        <f>(INDEX(Finish_table!AI$4:AI$99,MATCH('14 Year_History_Results'!$G65,Finish_table!AJ$4:AJ$99,0),1))</f>
        <v>#N/A</v>
      </c>
      <c r="Q65" s="236" t="e">
        <f>(INDEX(Finish_table!AR$4:AR$99,MATCH('14 Year_History_Results'!$G65,Finish_table!AS$4:AS$99,0),1))</f>
        <v>#N/A</v>
      </c>
      <c r="R65" s="236" t="e">
        <f>(INDEX(Finish_table!BA$4:BA$99,MATCH('14 Year_History_Results'!$G65,Finish_table!BB$4:BB$99,0),1))</f>
        <v>#N/A</v>
      </c>
      <c r="S65" s="236" t="e">
        <f>(INDEX(Finish_table!BJ$4:BJ$99,MATCH('14 Year_History_Results'!$G65,Finish_table!BK$4:BK$99,0),1))</f>
        <v>#N/A</v>
      </c>
      <c r="T65" s="236" t="str">
        <f>(INDEX(Finish_table!BS$4:BS$99,MATCH('14 Year_History_Results'!$G65,Finish_table!BT$4:BT$99,0),1))</f>
        <v>QF</v>
      </c>
      <c r="U65" s="236" t="e">
        <f>(INDEX(Finish_table!CB$4:CB$99,MATCH('14 Year_History_Results'!$G65,Finish_table!CC$4:CC$99,0),1))</f>
        <v>#N/A</v>
      </c>
      <c r="V65" s="236" t="e">
        <f>(INDEX(Finish_table!CK$4:CK$99,MATCH('14 Year_History_Results'!$G65,Finish_table!CL$4:CL$99,0),1))</f>
        <v>#N/A</v>
      </c>
      <c r="W65" s="236" t="e">
        <f>(INDEX(Finish_table!CT$4:CT$99,MATCH('14 Year_History_Results'!$G65,Finish_table!CU$4:CU$99,0),1))</f>
        <v>#N/A</v>
      </c>
      <c r="X65" s="236" t="e">
        <f>(INDEX(Finish_table!DC$4:DC$99,MATCH('14 Year_History_Results'!$G65,Finish_table!DD$4:DD$99,0),1))</f>
        <v>#N/A</v>
      </c>
      <c r="Y65" s="236" t="e">
        <f>(INDEX(Finish_table!DL$4:DL$99,MATCH('14 Year_History_Results'!$G65,Finish_table!DM$4:DM$99,0),1))</f>
        <v>#N/A</v>
      </c>
      <c r="Z65" s="236" t="e">
        <f>(INDEX(Finish_table!DU$4:DU$99,MATCH('14 Year_History_Results'!$G65,Finish_table!DV$4:DV$99,0),1))</f>
        <v>#N/A</v>
      </c>
      <c r="AA65" s="256" t="str">
        <f>(INDEX(Finish_table!ED$4:ED$140,MATCH('14 Year_History_Results'!$G65,Finish_table!EE$4:EE$140,0),1))</f>
        <v>F</v>
      </c>
      <c r="AB65" s="2"/>
      <c r="AC65" s="2"/>
      <c r="AD65" s="2"/>
      <c r="AE65">
        <f t="shared" si="1"/>
        <v>1153</v>
      </c>
      <c r="AF65" s="148"/>
      <c r="AG65" s="2"/>
      <c r="AH65" s="148">
        <f>INDEX('2001'!$C$44:$C$140,'14 Year_History_Results'!BT65)</f>
        <v>0</v>
      </c>
      <c r="AI65" s="2">
        <f>INDEX('2002'!$C$44:$C$140,'14 Year_History_Results'!BU65)</f>
        <v>0</v>
      </c>
      <c r="AJ65" s="2">
        <f>INDEX('2003'!$C$44:$C$140,'14 Year_History_Results'!BV65)</f>
        <v>0</v>
      </c>
      <c r="AK65" s="2">
        <f>INDEX('2004'!$C$44:$C$140,'14 Year_History_Results'!BW65)</f>
        <v>0</v>
      </c>
      <c r="AL65" s="2">
        <f>INDEX('2005'!$C$44:$C$140,'14 Year_History_Results'!BX65)</f>
        <v>0</v>
      </c>
      <c r="AM65" s="2">
        <f>INDEX('2006'!$C$44:$C$140,'14 Year_History_Results'!BY65)</f>
        <v>0</v>
      </c>
      <c r="AN65" s="2">
        <f>INDEX('2007'!$C$44:$C$140,'14 Year_History_Results'!BZ65)</f>
        <v>0</v>
      </c>
      <c r="AO65" s="2">
        <f>INDEX('2008'!$C$44:$C$140,'14 Year_History_Results'!CA65)</f>
        <v>0</v>
      </c>
      <c r="AP65" s="2">
        <f>INDEX('2009'!$C$44:$C$140,'14 Year_History_Results'!CB65)</f>
        <v>0</v>
      </c>
      <c r="AQ65" s="2">
        <f>INDEX('2010'!$C$44:$C$140,'14 Year_History_Results'!CC65)</f>
        <v>0</v>
      </c>
      <c r="AR65" s="2">
        <f>INDEX('2011'!$C$44:$C$140,'14 Year_History_Results'!CD65)</f>
        <v>0</v>
      </c>
      <c r="AS65" s="2">
        <f>INDEX('2012'!$C$44:$C$140,'14 Year_History_Results'!CE65)</f>
        <v>0</v>
      </c>
      <c r="AT65" s="2">
        <f>INDEX('2013'!$C$44:$C$140,'14 Year_History_Results'!CF65)</f>
        <v>0</v>
      </c>
      <c r="AU65" s="149">
        <f>INDEX('2014'!$C$52:$C$180,'14 Year_History_Results'!CG65)</f>
        <v>15</v>
      </c>
      <c r="AV65" s="2">
        <f t="shared" si="11"/>
        <v>4.0089186286863656</v>
      </c>
      <c r="AW65" s="2"/>
      <c r="AX65">
        <f t="shared" si="12"/>
        <v>1153</v>
      </c>
      <c r="AY65" s="148"/>
      <c r="AZ65" s="2"/>
      <c r="BA65" s="148">
        <f>INDEX('2001'!$B$44:$B$140,'14 Year_History_Results'!BT65)</f>
        <v>0</v>
      </c>
      <c r="BB65" s="2">
        <f>INDEX('2002'!$B$44:$B$140,'14 Year_History_Results'!BU65)</f>
        <v>0</v>
      </c>
      <c r="BC65" s="2">
        <f>INDEX('2003'!$B$44:$B$140,'14 Year_History_Results'!BV65)</f>
        <v>0</v>
      </c>
      <c r="BD65" s="2">
        <f>INDEX('2004'!$B$44:$B$140,'14 Year_History_Results'!BW65)</f>
        <v>0</v>
      </c>
      <c r="BE65" s="2">
        <f>INDEX('2005'!$B$44:$B$140,'14 Year_History_Results'!BX65)</f>
        <v>0</v>
      </c>
      <c r="BF65" s="2">
        <f>INDEX('2006'!$B$44:$B$140,'14 Year_History_Results'!BY65)</f>
        <v>0</v>
      </c>
      <c r="BG65" s="2">
        <f>INDEX('2007'!$B$44:$B$140,'14 Year_History_Results'!BZ65)</f>
        <v>5</v>
      </c>
      <c r="BH65" s="2">
        <f>INDEX('2008'!$B$44:$B$140,'14 Year_History_Results'!CA65)</f>
        <v>0</v>
      </c>
      <c r="BI65" s="2">
        <f>INDEX('2009'!$B$44:$B$140,'14 Year_History_Results'!CB65)</f>
        <v>0</v>
      </c>
      <c r="BJ65" s="2">
        <f>INDEX('2010'!$B$44:$B$140,'14 Year_History_Results'!CC65)</f>
        <v>0</v>
      </c>
      <c r="BK65" s="2">
        <f>INDEX('2011'!$B$44:$B$140,'14 Year_History_Results'!CD65)</f>
        <v>0</v>
      </c>
      <c r="BL65" s="2">
        <f>INDEX('2012'!$B$44:$B$140,'14 Year_History_Results'!CE65)</f>
        <v>0</v>
      </c>
      <c r="BM65" s="2">
        <f>INDEX('2013'!$B$44:$B$140,'14 Year_History_Results'!CF65)</f>
        <v>0</v>
      </c>
      <c r="BN65" s="149">
        <f>INDEX('2014'!$B$52:$B$180,'14 Year_History_Results'!CG65)</f>
        <v>15</v>
      </c>
      <c r="BO65" s="308">
        <f t="shared" si="13"/>
        <v>0</v>
      </c>
      <c r="BQ65">
        <f t="shared" si="14"/>
        <v>1153</v>
      </c>
      <c r="BR65" s="148"/>
      <c r="BS65" s="2"/>
      <c r="BT65" s="148">
        <f>IF(ISNA(MATCH($BQ65,'2001'!$A$44:$A$139,0)),97,MATCH($BQ65,'2001'!$A$44:$A$139,0))</f>
        <v>97</v>
      </c>
      <c r="BU65" s="2">
        <f>IF(ISNA(MATCH($BQ65,'2002'!$A$44:$A$139,0)),97,MATCH($BQ65,'2002'!$A$44:$A$139,0))</f>
        <v>97</v>
      </c>
      <c r="BV65" s="2">
        <f>IF(ISNA(MATCH($BQ65,'2003'!$A$44:$A$139,0)),97,MATCH($BQ65,'2003'!$A$44:$A$139,0))</f>
        <v>97</v>
      </c>
      <c r="BW65" s="2">
        <f>IF(ISNA(MATCH($BQ65,'2004'!$A$44:$A$139,0)),97,MATCH($BQ65,'2004'!$A$44:$A$139,0))</f>
        <v>97</v>
      </c>
      <c r="BX65" s="2">
        <f>IF(ISNA(MATCH($BQ65,'2005'!$A$44:$A$139,0)),97,MATCH($BQ65,'2005'!$A$44:$A$139,0))</f>
        <v>97</v>
      </c>
      <c r="BY65" s="2">
        <f>IF(ISNA(MATCH($BQ65,'2006'!$A$44:$A$139,0)),97,MATCH($BQ65,'2006'!$A$44:$A$139,0))</f>
        <v>97</v>
      </c>
      <c r="BZ65" s="2">
        <f>IF(ISNA(MATCH($BQ65,'2007'!$A$44:$A$139,0)),97,MATCH($BQ65,'2007'!$A$44:$A$139,0))</f>
        <v>66</v>
      </c>
      <c r="CA65" s="2">
        <f>IF(ISNA(MATCH($BQ65,'2008'!$A$44:$A$139,0)),97,MATCH($BQ65,'2008'!$A$44:$A$139,0))</f>
        <v>97</v>
      </c>
      <c r="CB65" s="2">
        <f>IF(ISNA(MATCH($BQ65,'2009'!$A$44:$A$139,0)),97,MATCH($BQ65,'2009'!$A$44:$A$139,0))</f>
        <v>97</v>
      </c>
      <c r="CC65" s="2">
        <f>IF(ISNA(MATCH($BQ65,'2010'!$A$44:$A$139,0)),97,MATCH($BQ65,'2010'!$A$44:$A$139,0))</f>
        <v>97</v>
      </c>
      <c r="CD65" s="2">
        <f>IF(ISNA(MATCH($BQ65,'2011'!$A$44:$A$139,0)),97,MATCH($BQ65,'2011'!$A$44:$A$139,0))</f>
        <v>97</v>
      </c>
      <c r="CE65" s="2">
        <f>IF(ISNA(MATCH($BQ65,'2012'!$A$44:$A$139,0)),97,MATCH($BQ65,'2012'!$A$44:$A$139,0))</f>
        <v>97</v>
      </c>
      <c r="CF65" s="2">
        <f>IF(ISNA(MATCH($BQ65,'2013'!$A$44:$A$139,0)),97,MATCH($BQ65,'2013'!$A$44:$A$139,0))</f>
        <v>97</v>
      </c>
      <c r="CG65" s="149">
        <f>IF(ISNA(MATCH($BQ65,'2014'!$A$52:$A$179,0)),129,MATCH($BQ65,'2014'!$A$52:$A$179,0))</f>
        <v>59</v>
      </c>
      <c r="CI65">
        <f t="shared" si="15"/>
        <v>1153</v>
      </c>
      <c r="CJ65" s="281"/>
      <c r="CK65" s="282"/>
      <c r="CL65" s="281">
        <f t="shared" si="16"/>
        <v>0</v>
      </c>
      <c r="CM65" s="282">
        <f t="shared" si="2"/>
        <v>0</v>
      </c>
      <c r="CN65" s="282">
        <f t="shared" si="3"/>
        <v>0</v>
      </c>
      <c r="CO65" s="282">
        <f t="shared" si="4"/>
        <v>0</v>
      </c>
      <c r="CP65" s="282">
        <f t="shared" si="5"/>
        <v>0</v>
      </c>
      <c r="CQ65" s="282">
        <f t="shared" si="6"/>
        <v>0</v>
      </c>
      <c r="CR65" s="282">
        <f t="shared" si="7"/>
        <v>5</v>
      </c>
      <c r="CS65" s="282">
        <f t="shared" si="8"/>
        <v>3.3329999999999997</v>
      </c>
      <c r="CT65" s="282">
        <f t="shared" si="9"/>
        <v>2.2217777999999999</v>
      </c>
      <c r="CU65" s="282">
        <f t="shared" si="17"/>
        <v>1.4810370814799998</v>
      </c>
      <c r="CV65" s="282">
        <f t="shared" si="18"/>
        <v>0.98725931851456783</v>
      </c>
      <c r="CW65" s="282">
        <f t="shared" si="19"/>
        <v>0.65810706172181088</v>
      </c>
      <c r="CX65" s="282">
        <f t="shared" si="20"/>
        <v>0.4386941673437591</v>
      </c>
      <c r="CY65" s="283">
        <f t="shared" si="21"/>
        <v>30.29243353195135</v>
      </c>
      <c r="DA65" s="282">
        <f t="shared" si="22"/>
        <v>1153</v>
      </c>
      <c r="DB65" s="97"/>
      <c r="DC65" s="156"/>
      <c r="DD65" s="270">
        <f t="shared" si="23"/>
        <v>0</v>
      </c>
      <c r="DE65" s="156">
        <f t="shared" si="24"/>
        <v>0</v>
      </c>
      <c r="DF65" s="156">
        <f t="shared" si="25"/>
        <v>0</v>
      </c>
      <c r="DG65" s="156">
        <f t="shared" si="26"/>
        <v>0</v>
      </c>
      <c r="DH65" s="156">
        <f t="shared" si="27"/>
        <v>0</v>
      </c>
      <c r="DI65" s="156">
        <f t="shared" si="28"/>
        <v>0</v>
      </c>
      <c r="DJ65" s="156">
        <f t="shared" si="29"/>
        <v>5</v>
      </c>
      <c r="DK65" s="156">
        <f t="shared" si="30"/>
        <v>5</v>
      </c>
      <c r="DL65" s="156">
        <f t="shared" si="31"/>
        <v>5</v>
      </c>
      <c r="DM65" s="156">
        <f t="shared" si="32"/>
        <v>5</v>
      </c>
      <c r="DN65" s="156">
        <f t="shared" si="33"/>
        <v>5</v>
      </c>
      <c r="DO65" s="156">
        <f t="shared" si="34"/>
        <v>5</v>
      </c>
      <c r="DP65" s="156">
        <f t="shared" si="35"/>
        <v>5</v>
      </c>
      <c r="DQ65" s="267">
        <f t="shared" si="36"/>
        <v>35</v>
      </c>
      <c r="DR65" s="156">
        <f t="shared" si="37"/>
        <v>194</v>
      </c>
    </row>
    <row r="66" spans="2:125" ht="13.5" thickBot="1" x14ac:dyDescent="0.25">
      <c r="B66" s="164">
        <v>40</v>
      </c>
      <c r="C66" s="50">
        <f t="shared" si="0"/>
        <v>3</v>
      </c>
      <c r="D66" s="50">
        <f t="shared" si="10"/>
        <v>0</v>
      </c>
      <c r="E66" s="97"/>
      <c r="F66" s="2">
        <f t="shared" si="38"/>
        <v>61</v>
      </c>
      <c r="G66" s="164">
        <v>303</v>
      </c>
      <c r="H66" s="164">
        <f>14- COUNTIF(L66:AA66,"#N/A")</f>
        <v>4</v>
      </c>
      <c r="I66" s="133">
        <f>SUM(AF66:AU66)+SUM(BA66:BM66)</f>
        <v>83</v>
      </c>
      <c r="J66" s="405">
        <f>CY66</f>
        <v>30.215345052395215</v>
      </c>
      <c r="K66" s="466" t="str">
        <f>IF(ISNUMBER(MATCH(G66,'[4]OPR data'!$A$3:$A$2541,0)),"Y","N")</f>
        <v>Y</v>
      </c>
      <c r="L66" s="148"/>
      <c r="M66" s="236"/>
      <c r="N66" s="236" t="e">
        <f>(INDEX(Finish_table!R$4:R$83,MATCH('14 Year_History_Results'!$G66,Finish_table!S$4:S$83,0),1))</f>
        <v>#N/A</v>
      </c>
      <c r="O66" s="236" t="str">
        <f>(INDEX(Finish_table!Z$4:Z$99,MATCH('14 Year_History_Results'!$G66,Finish_table!AA$4:AA$99,0),1))</f>
        <v>F</v>
      </c>
      <c r="P66" s="236" t="str">
        <f>(INDEX(Finish_table!AI$4:AI$99,MATCH('14 Year_History_Results'!$G66,Finish_table!AJ$4:AJ$99,0),1))</f>
        <v>QF</v>
      </c>
      <c r="Q66" s="236" t="e">
        <f>(INDEX(Finish_table!AR$4:AR$99,MATCH('14 Year_History_Results'!$G66,Finish_table!AS$4:AS$99,0),1))</f>
        <v>#N/A</v>
      </c>
      <c r="R66" s="236" t="e">
        <f>(INDEX(Finish_table!BA$4:BA$99,MATCH('14 Year_History_Results'!$G66,Finish_table!BB$4:BB$99,0),1))</f>
        <v>#N/A</v>
      </c>
      <c r="S66" s="236" t="e">
        <f>(INDEX(Finish_table!BJ$4:BJ$99,MATCH('14 Year_History_Results'!$G66,Finish_table!BK$4:BK$99,0),1))</f>
        <v>#N/A</v>
      </c>
      <c r="T66" s="236" t="e">
        <f>(INDEX(Finish_table!BS$4:BS$99,MATCH('14 Year_History_Results'!$G66,Finish_table!BT$4:BT$99,0),1))</f>
        <v>#N/A</v>
      </c>
      <c r="U66" s="236" t="e">
        <f>(INDEX(Finish_table!CB$4:CB$99,MATCH('14 Year_History_Results'!$G66,Finish_table!CC$4:CC$99,0),1))</f>
        <v>#N/A</v>
      </c>
      <c r="V66" s="236" t="e">
        <f>(INDEX(Finish_table!CK$4:CK$99,MATCH('14 Year_History_Results'!$G66,Finish_table!CL$4:CL$99,0),1))</f>
        <v>#N/A</v>
      </c>
      <c r="W66" s="236" t="e">
        <f>(INDEX(Finish_table!CT$4:CT$99,MATCH('14 Year_History_Results'!$G66,Finish_table!CU$4:CU$99,0),1))</f>
        <v>#N/A</v>
      </c>
      <c r="X66" s="236" t="str">
        <f>(INDEX(Finish_table!DC$4:DC$99,MATCH('14 Year_History_Results'!$G66,Finish_table!DD$4:DD$99,0),1))</f>
        <v>QF</v>
      </c>
      <c r="Y66" s="236" t="e">
        <f>(INDEX(Finish_table!DL$4:DL$99,MATCH('14 Year_History_Results'!$G66,Finish_table!DM$4:DM$99,0),1))</f>
        <v>#N/A</v>
      </c>
      <c r="Z66" s="236" t="str">
        <f>(INDEX(Finish_table!DU$4:DU$99,MATCH('14 Year_History_Results'!$G66,Finish_table!DV$4:DV$99,0),1))</f>
        <v>W</v>
      </c>
      <c r="AA66" s="256" t="e">
        <f>(INDEX(Finish_table!ED$4:ED$140,MATCH('14 Year_History_Results'!$G66,Finish_table!EE$4:EE$140,0),1))</f>
        <v>#N/A</v>
      </c>
      <c r="AB66" s="2"/>
      <c r="AC66" s="2"/>
      <c r="AD66" s="2"/>
      <c r="AE66">
        <f t="shared" si="1"/>
        <v>303</v>
      </c>
      <c r="AF66" s="148"/>
      <c r="AG66" s="2"/>
      <c r="AH66" s="148">
        <f>INDEX('2001'!$C$44:$C$140,'14 Year_History_Results'!BT66)</f>
        <v>0</v>
      </c>
      <c r="AI66" s="2">
        <f>INDEX('2002'!$C$44:$C$140,'14 Year_History_Results'!BU66)</f>
        <v>20</v>
      </c>
      <c r="AJ66" s="2">
        <f>INDEX('2003'!$C$44:$C$140,'14 Year_History_Results'!BV66)</f>
        <v>0</v>
      </c>
      <c r="AK66" s="2">
        <f>INDEX('2004'!$C$44:$C$140,'14 Year_History_Results'!BW66)</f>
        <v>0</v>
      </c>
      <c r="AL66" s="2">
        <f>INDEX('2005'!$C$44:$C$140,'14 Year_History_Results'!BX66)</f>
        <v>0</v>
      </c>
      <c r="AM66" s="2">
        <f>INDEX('2006'!$C$44:$C$140,'14 Year_History_Results'!BY66)</f>
        <v>0</v>
      </c>
      <c r="AN66" s="2">
        <f>INDEX('2007'!$C$44:$C$140,'14 Year_History_Results'!BZ66)</f>
        <v>0</v>
      </c>
      <c r="AO66" s="2">
        <f>INDEX('2008'!$C$44:$C$140,'14 Year_History_Results'!CA66)</f>
        <v>0</v>
      </c>
      <c r="AP66" s="2">
        <f>INDEX('2009'!$C$44:$C$140,'14 Year_History_Results'!CB66)</f>
        <v>0</v>
      </c>
      <c r="AQ66" s="2">
        <f>INDEX('2010'!$C$44:$C$140,'14 Year_History_Results'!CC66)</f>
        <v>0</v>
      </c>
      <c r="AR66" s="2">
        <f>INDEX('2011'!$C$44:$C$140,'14 Year_History_Results'!CD66)</f>
        <v>0</v>
      </c>
      <c r="AS66" s="2">
        <f>INDEX('2012'!$C$44:$C$140,'14 Year_History_Results'!CE66)</f>
        <v>0</v>
      </c>
      <c r="AT66" s="2">
        <f>INDEX('2013'!$C$44:$C$140,'14 Year_History_Results'!CF66)</f>
        <v>30</v>
      </c>
      <c r="AU66" s="149">
        <f>INDEX('2014'!$C$52:$C$180,'14 Year_History_Results'!CG66)</f>
        <v>0</v>
      </c>
      <c r="AV66" s="2">
        <f t="shared" si="11"/>
        <v>9.2878273166406498</v>
      </c>
      <c r="AW66" s="2"/>
      <c r="AX66">
        <f t="shared" si="12"/>
        <v>303</v>
      </c>
      <c r="AY66" s="148"/>
      <c r="AZ66" s="2"/>
      <c r="BA66" s="148">
        <f>INDEX('2001'!$B$44:$B$140,'14 Year_History_Results'!BT66)</f>
        <v>0</v>
      </c>
      <c r="BB66" s="2">
        <f>INDEX('2002'!$B$44:$B$140,'14 Year_History_Results'!BU66)</f>
        <v>15</v>
      </c>
      <c r="BC66" s="2">
        <f>INDEX('2003'!$B$44:$B$140,'14 Year_History_Results'!BV66)</f>
        <v>2</v>
      </c>
      <c r="BD66" s="2">
        <f>INDEX('2004'!$B$44:$B$140,'14 Year_History_Results'!BW66)</f>
        <v>0</v>
      </c>
      <c r="BE66" s="2">
        <f>INDEX('2005'!$B$44:$B$140,'14 Year_History_Results'!BX66)</f>
        <v>0</v>
      </c>
      <c r="BF66" s="2">
        <f>INDEX('2006'!$B$44:$B$140,'14 Year_History_Results'!BY66)</f>
        <v>0</v>
      </c>
      <c r="BG66" s="2">
        <f>INDEX('2007'!$B$44:$B$140,'14 Year_History_Results'!BZ66)</f>
        <v>0</v>
      </c>
      <c r="BH66" s="2">
        <f>INDEX('2008'!$B$44:$B$140,'14 Year_History_Results'!CA66)</f>
        <v>0</v>
      </c>
      <c r="BI66" s="2">
        <f>INDEX('2009'!$B$44:$B$140,'14 Year_History_Results'!CB66)</f>
        <v>0</v>
      </c>
      <c r="BJ66" s="2">
        <f>INDEX('2010'!$B$44:$B$140,'14 Year_History_Results'!CC66)</f>
        <v>0</v>
      </c>
      <c r="BK66" s="2">
        <f>INDEX('2011'!$B$44:$B$140,'14 Year_History_Results'!CD66)</f>
        <v>2</v>
      </c>
      <c r="BL66" s="2">
        <f>INDEX('2012'!$B$44:$B$140,'14 Year_History_Results'!CE66)</f>
        <v>0</v>
      </c>
      <c r="BM66" s="2">
        <f>INDEX('2013'!$B$44:$B$140,'14 Year_History_Results'!CF66)</f>
        <v>14</v>
      </c>
      <c r="BN66" s="149">
        <f>INDEX('2014'!$B$52:$B$180,'14 Year_History_Results'!CG66)</f>
        <v>0</v>
      </c>
      <c r="BO66" s="308">
        <f t="shared" si="13"/>
        <v>44</v>
      </c>
      <c r="BQ66">
        <f t="shared" si="14"/>
        <v>303</v>
      </c>
      <c r="BR66" s="148"/>
      <c r="BS66" s="2"/>
      <c r="BT66" s="148">
        <f>IF(ISNA(MATCH($BQ66,'2001'!$A$44:$A$139,0)),97,MATCH($BQ66,'2001'!$A$44:$A$139,0))</f>
        <v>97</v>
      </c>
      <c r="BU66" s="2">
        <f>IF(ISNA(MATCH($BQ66,'2002'!$A$44:$A$139,0)),97,MATCH($BQ66,'2002'!$A$44:$A$139,0))</f>
        <v>61</v>
      </c>
      <c r="BV66" s="2">
        <f>IF(ISNA(MATCH($BQ66,'2003'!$A$44:$A$139,0)),97,MATCH($BQ66,'2003'!$A$44:$A$139,0))</f>
        <v>54</v>
      </c>
      <c r="BW66" s="2">
        <f>IF(ISNA(MATCH($BQ66,'2004'!$A$44:$A$139,0)),97,MATCH($BQ66,'2004'!$A$44:$A$139,0))</f>
        <v>97</v>
      </c>
      <c r="BX66" s="2">
        <f>IF(ISNA(MATCH($BQ66,'2005'!$A$44:$A$139,0)),97,MATCH($BQ66,'2005'!$A$44:$A$139,0))</f>
        <v>97</v>
      </c>
      <c r="BY66" s="2">
        <f>IF(ISNA(MATCH($BQ66,'2006'!$A$44:$A$139,0)),97,MATCH($BQ66,'2006'!$A$44:$A$139,0))</f>
        <v>97</v>
      </c>
      <c r="BZ66" s="2">
        <f>IF(ISNA(MATCH($BQ66,'2007'!$A$44:$A$139,0)),97,MATCH($BQ66,'2007'!$A$44:$A$139,0))</f>
        <v>97</v>
      </c>
      <c r="CA66" s="2">
        <f>IF(ISNA(MATCH($BQ66,'2008'!$A$44:$A$139,0)),97,MATCH($BQ66,'2008'!$A$44:$A$139,0))</f>
        <v>97</v>
      </c>
      <c r="CB66" s="2">
        <f>IF(ISNA(MATCH($BQ66,'2009'!$A$44:$A$139,0)),97,MATCH($BQ66,'2009'!$A$44:$A$139,0))</f>
        <v>97</v>
      </c>
      <c r="CC66" s="2">
        <f>IF(ISNA(MATCH($BQ66,'2010'!$A$44:$A$139,0)),97,MATCH($BQ66,'2010'!$A$44:$A$139,0))</f>
        <v>97</v>
      </c>
      <c r="CD66" s="2">
        <f>IF(ISNA(MATCH($BQ66,'2011'!$A$44:$A$139,0)),97,MATCH($BQ66,'2011'!$A$44:$A$139,0))</f>
        <v>30</v>
      </c>
      <c r="CE66" s="2">
        <f>IF(ISNA(MATCH($BQ66,'2012'!$A$44:$A$139,0)),97,MATCH($BQ66,'2012'!$A$44:$A$139,0))</f>
        <v>97</v>
      </c>
      <c r="CF66" s="2">
        <f>IF(ISNA(MATCH($BQ66,'2013'!$A$44:$A$139,0)),97,MATCH($BQ66,'2013'!$A$44:$A$139,0))</f>
        <v>25</v>
      </c>
      <c r="CG66" s="149">
        <f>IF(ISNA(MATCH($BQ66,'2014'!$A$52:$A$179,0)),129,MATCH($BQ66,'2014'!$A$52:$A$179,0))</f>
        <v>129</v>
      </c>
      <c r="CI66">
        <f t="shared" si="15"/>
        <v>303</v>
      </c>
      <c r="CJ66" s="281"/>
      <c r="CK66" s="282"/>
      <c r="CL66" s="281">
        <f t="shared" si="16"/>
        <v>0</v>
      </c>
      <c r="CM66" s="282">
        <f t="shared" si="2"/>
        <v>35</v>
      </c>
      <c r="CN66" s="282">
        <f t="shared" si="3"/>
        <v>25.331</v>
      </c>
      <c r="CO66" s="282">
        <f t="shared" si="4"/>
        <v>16.885644599999999</v>
      </c>
      <c r="CP66" s="282">
        <f t="shared" si="5"/>
        <v>11.255970690359998</v>
      </c>
      <c r="CQ66" s="282">
        <f t="shared" si="6"/>
        <v>7.5032300621939747</v>
      </c>
      <c r="CR66" s="282">
        <f t="shared" si="7"/>
        <v>5.0016531594585034</v>
      </c>
      <c r="CS66" s="282">
        <f t="shared" si="8"/>
        <v>3.3341019960950384</v>
      </c>
      <c r="CT66" s="282">
        <f t="shared" si="9"/>
        <v>2.2225123905969526</v>
      </c>
      <c r="CU66" s="282">
        <f t="shared" si="17"/>
        <v>1.4815267595719286</v>
      </c>
      <c r="CV66" s="282">
        <f t="shared" si="18"/>
        <v>2.9875857379306474</v>
      </c>
      <c r="CW66" s="282">
        <f t="shared" si="19"/>
        <v>1.9915246529045694</v>
      </c>
      <c r="CX66" s="282">
        <f t="shared" si="20"/>
        <v>45.327550333626185</v>
      </c>
      <c r="CY66" s="283">
        <f t="shared" si="21"/>
        <v>30.215345052395215</v>
      </c>
      <c r="DA66" s="282">
        <f t="shared" si="22"/>
        <v>303</v>
      </c>
      <c r="DB66" s="97"/>
      <c r="DC66" s="156"/>
      <c r="DD66" s="270">
        <f t="shared" si="23"/>
        <v>0</v>
      </c>
      <c r="DE66" s="156">
        <f t="shared" si="24"/>
        <v>35</v>
      </c>
      <c r="DF66" s="156">
        <f t="shared" si="25"/>
        <v>37</v>
      </c>
      <c r="DG66" s="156">
        <f t="shared" si="26"/>
        <v>37</v>
      </c>
      <c r="DH66" s="156">
        <f t="shared" si="27"/>
        <v>37</v>
      </c>
      <c r="DI66" s="156">
        <f t="shared" si="28"/>
        <v>37</v>
      </c>
      <c r="DJ66" s="156">
        <f t="shared" si="29"/>
        <v>37</v>
      </c>
      <c r="DK66" s="156">
        <f t="shared" si="30"/>
        <v>37</v>
      </c>
      <c r="DL66" s="156">
        <f t="shared" si="31"/>
        <v>37</v>
      </c>
      <c r="DM66" s="156">
        <f t="shared" si="32"/>
        <v>37</v>
      </c>
      <c r="DN66" s="156">
        <f t="shared" si="33"/>
        <v>39</v>
      </c>
      <c r="DO66" s="156">
        <f t="shared" si="34"/>
        <v>39</v>
      </c>
      <c r="DP66" s="156">
        <f t="shared" si="35"/>
        <v>83</v>
      </c>
      <c r="DQ66" s="267">
        <f t="shared" si="36"/>
        <v>83</v>
      </c>
      <c r="DR66" s="156">
        <f t="shared" si="37"/>
        <v>96</v>
      </c>
      <c r="DU66" s="282"/>
    </row>
    <row r="67" spans="2:125" ht="13.5" thickBot="1" x14ac:dyDescent="0.25">
      <c r="B67" s="164">
        <v>40</v>
      </c>
      <c r="C67" s="50">
        <f t="shared" si="0"/>
        <v>4</v>
      </c>
      <c r="D67" s="50">
        <f t="shared" si="10"/>
        <v>0</v>
      </c>
      <c r="E67" s="97"/>
      <c r="F67" s="2">
        <f t="shared" si="38"/>
        <v>62</v>
      </c>
      <c r="G67" s="164">
        <v>2826</v>
      </c>
      <c r="H67" s="164">
        <f>14- COUNTIF(L67:AA67,"#N/A")</f>
        <v>3</v>
      </c>
      <c r="I67" s="133">
        <f>SUM(AF67:AU67)+SUM(BA67:BM67)</f>
        <v>75</v>
      </c>
      <c r="J67" s="405">
        <f>CY67</f>
        <v>29.400852314064</v>
      </c>
      <c r="K67" s="466" t="str">
        <f>IF(ISNUMBER(MATCH(G67,'[4]OPR data'!$A$3:$A$2541,0)),"Y","N")</f>
        <v>Y</v>
      </c>
      <c r="L67" s="148"/>
      <c r="M67" s="236"/>
      <c r="N67" s="236" t="e">
        <f>(INDEX(Finish_table!R$4:R$83,MATCH('14 Year_History_Results'!$G67,Finish_table!S$4:S$83,0),1))</f>
        <v>#N/A</v>
      </c>
      <c r="O67" s="236" t="e">
        <f>(INDEX(Finish_table!Z$4:Z$99,MATCH('14 Year_History_Results'!$G67,Finish_table!AA$4:AA$99,0),1))</f>
        <v>#N/A</v>
      </c>
      <c r="P67" s="236" t="e">
        <f>(INDEX(Finish_table!AI$4:AI$99,MATCH('14 Year_History_Results'!$G67,Finish_table!AJ$4:AJ$99,0),1))</f>
        <v>#N/A</v>
      </c>
      <c r="Q67" s="236" t="e">
        <f>(INDEX(Finish_table!AR$4:AR$99,MATCH('14 Year_History_Results'!$G67,Finish_table!AS$4:AS$99,0),1))</f>
        <v>#N/A</v>
      </c>
      <c r="R67" s="236" t="e">
        <f>(INDEX(Finish_table!BA$4:BA$99,MATCH('14 Year_History_Results'!$G67,Finish_table!BB$4:BB$99,0),1))</f>
        <v>#N/A</v>
      </c>
      <c r="S67" s="236" t="e">
        <f>(INDEX(Finish_table!BJ$4:BJ$99,MATCH('14 Year_History_Results'!$G67,Finish_table!BK$4:BK$99,0),1))</f>
        <v>#N/A</v>
      </c>
      <c r="T67" s="236" t="e">
        <f>(INDEX(Finish_table!BS$4:BS$99,MATCH('14 Year_History_Results'!$G67,Finish_table!BT$4:BT$99,0),1))</f>
        <v>#N/A</v>
      </c>
      <c r="U67" s="236" t="e">
        <f>(INDEX(Finish_table!CB$4:CB$99,MATCH('14 Year_History_Results'!$G67,Finish_table!CC$4:CC$99,0),1))</f>
        <v>#N/A</v>
      </c>
      <c r="V67" s="236" t="e">
        <f>(INDEX(Finish_table!CK$4:CK$99,MATCH('14 Year_History_Results'!$G67,Finish_table!CL$4:CL$99,0),1))</f>
        <v>#N/A</v>
      </c>
      <c r="W67" s="236" t="e">
        <f>(INDEX(Finish_table!CT$4:CT$99,MATCH('14 Year_History_Results'!$G67,Finish_table!CU$4:CU$99,0),1))</f>
        <v>#N/A</v>
      </c>
      <c r="X67" s="236" t="str">
        <f>(INDEX(Finish_table!DC$4:DC$99,MATCH('14 Year_History_Results'!$G67,Finish_table!DD$4:DD$99,0),1))</f>
        <v>F</v>
      </c>
      <c r="Y67" s="236" t="str">
        <f>(INDEX(Finish_table!DL$4:DL$99,MATCH('14 Year_History_Results'!$G67,Finish_table!DM$4:DM$99,0),1))</f>
        <v>F</v>
      </c>
      <c r="Z67" s="236" t="str">
        <f>(INDEX(Finish_table!DU$4:DU$99,MATCH('14 Year_History_Results'!$G67,Finish_table!DV$4:DV$99,0),1))</f>
        <v>QF</v>
      </c>
      <c r="AA67" s="256" t="e">
        <f>(INDEX(Finish_table!ED$4:ED$140,MATCH('14 Year_History_Results'!$G67,Finish_table!EE$4:EE$140,0),1))</f>
        <v>#N/A</v>
      </c>
      <c r="AB67" s="2"/>
      <c r="AC67" s="2"/>
      <c r="AD67" s="2"/>
      <c r="AE67">
        <f t="shared" si="1"/>
        <v>2826</v>
      </c>
      <c r="AF67" s="148"/>
      <c r="AG67" s="2"/>
      <c r="AH67" s="148">
        <f>INDEX('2001'!$C$44:$C$140,'14 Year_History_Results'!BT67)</f>
        <v>0</v>
      </c>
      <c r="AI67" s="2">
        <f>INDEX('2002'!$C$44:$C$140,'14 Year_History_Results'!BU67)</f>
        <v>0</v>
      </c>
      <c r="AJ67" s="2">
        <f>INDEX('2003'!$C$44:$C$140,'14 Year_History_Results'!BV67)</f>
        <v>0</v>
      </c>
      <c r="AK67" s="2">
        <f>INDEX('2004'!$C$44:$C$140,'14 Year_History_Results'!BW67)</f>
        <v>0</v>
      </c>
      <c r="AL67" s="2">
        <f>INDEX('2005'!$C$44:$C$140,'14 Year_History_Results'!BX67)</f>
        <v>0</v>
      </c>
      <c r="AM67" s="2">
        <f>INDEX('2006'!$C$44:$C$140,'14 Year_History_Results'!BY67)</f>
        <v>0</v>
      </c>
      <c r="AN67" s="2">
        <f>INDEX('2007'!$C$44:$C$140,'14 Year_History_Results'!BZ67)</f>
        <v>0</v>
      </c>
      <c r="AO67" s="2">
        <f>INDEX('2008'!$C$44:$C$140,'14 Year_History_Results'!CA67)</f>
        <v>0</v>
      </c>
      <c r="AP67" s="2">
        <f>INDEX('2009'!$C$44:$C$140,'14 Year_History_Results'!CB67)</f>
        <v>0</v>
      </c>
      <c r="AQ67" s="2">
        <f>INDEX('2010'!$C$44:$C$140,'14 Year_History_Results'!CC67)</f>
        <v>0</v>
      </c>
      <c r="AR67" s="2">
        <f>INDEX('2011'!$C$44:$C$140,'14 Year_History_Results'!CD67)</f>
        <v>20</v>
      </c>
      <c r="AS67" s="2">
        <f>INDEX('2012'!$C$44:$C$140,'14 Year_History_Results'!CE67)</f>
        <v>20</v>
      </c>
      <c r="AT67" s="2">
        <f>INDEX('2013'!$C$44:$C$140,'14 Year_History_Results'!CF67)</f>
        <v>0</v>
      </c>
      <c r="AU67" s="149">
        <f>INDEX('2014'!$C$52:$C$180,'14 Year_History_Results'!CG67)</f>
        <v>0</v>
      </c>
      <c r="AV67" s="2">
        <f t="shared" si="11"/>
        <v>7.2627303920256292</v>
      </c>
      <c r="AW67" s="2"/>
      <c r="AX67">
        <f t="shared" si="12"/>
        <v>2826</v>
      </c>
      <c r="AY67" s="148"/>
      <c r="AZ67" s="2"/>
      <c r="BA67" s="148">
        <f>INDEX('2001'!$B$44:$B$140,'14 Year_History_Results'!BT67)</f>
        <v>0</v>
      </c>
      <c r="BB67" s="2">
        <f>INDEX('2002'!$B$44:$B$140,'14 Year_History_Results'!BU67)</f>
        <v>0</v>
      </c>
      <c r="BC67" s="2">
        <f>INDEX('2003'!$B$44:$B$140,'14 Year_History_Results'!BV67)</f>
        <v>0</v>
      </c>
      <c r="BD67" s="2">
        <f>INDEX('2004'!$B$44:$B$140,'14 Year_History_Results'!BW67)</f>
        <v>0</v>
      </c>
      <c r="BE67" s="2">
        <f>INDEX('2005'!$B$44:$B$140,'14 Year_History_Results'!BX67)</f>
        <v>0</v>
      </c>
      <c r="BF67" s="2">
        <f>INDEX('2006'!$B$44:$B$140,'14 Year_History_Results'!BY67)</f>
        <v>0</v>
      </c>
      <c r="BG67" s="2">
        <f>INDEX('2007'!$B$44:$B$140,'14 Year_History_Results'!BZ67)</f>
        <v>0</v>
      </c>
      <c r="BH67" s="2">
        <f>INDEX('2008'!$B$44:$B$140,'14 Year_History_Results'!CA67)</f>
        <v>0</v>
      </c>
      <c r="BI67" s="2">
        <f>INDEX('2009'!$B$44:$B$140,'14 Year_History_Results'!CB67)</f>
        <v>0</v>
      </c>
      <c r="BJ67" s="2">
        <f>INDEX('2010'!$B$44:$B$140,'14 Year_History_Results'!CC67)</f>
        <v>0</v>
      </c>
      <c r="BK67" s="2">
        <f>INDEX('2011'!$B$44:$B$140,'14 Year_History_Results'!CD67)</f>
        <v>14</v>
      </c>
      <c r="BL67" s="2">
        <f>INDEX('2012'!$B$44:$B$140,'14 Year_History_Results'!CE67)</f>
        <v>16</v>
      </c>
      <c r="BM67" s="2">
        <f>INDEX('2013'!$B$44:$B$140,'14 Year_History_Results'!CF67)</f>
        <v>5</v>
      </c>
      <c r="BN67" s="149">
        <f>INDEX('2014'!$B$52:$B$180,'14 Year_History_Results'!CG67)</f>
        <v>0</v>
      </c>
      <c r="BO67" s="308">
        <f t="shared" si="13"/>
        <v>5</v>
      </c>
      <c r="BQ67">
        <f t="shared" si="14"/>
        <v>2826</v>
      </c>
      <c r="BR67" s="148"/>
      <c r="BS67" s="2"/>
      <c r="BT67" s="148">
        <f>IF(ISNA(MATCH($BQ67,'2001'!$A$44:$A$139,0)),97,MATCH($BQ67,'2001'!$A$44:$A$139,0))</f>
        <v>97</v>
      </c>
      <c r="BU67" s="2">
        <f>IF(ISNA(MATCH($BQ67,'2002'!$A$44:$A$139,0)),97,MATCH($BQ67,'2002'!$A$44:$A$139,0))</f>
        <v>97</v>
      </c>
      <c r="BV67" s="2">
        <f>IF(ISNA(MATCH($BQ67,'2003'!$A$44:$A$139,0)),97,MATCH($BQ67,'2003'!$A$44:$A$139,0))</f>
        <v>97</v>
      </c>
      <c r="BW67" s="2">
        <f>IF(ISNA(MATCH($BQ67,'2004'!$A$44:$A$139,0)),97,MATCH($BQ67,'2004'!$A$44:$A$139,0))</f>
        <v>97</v>
      </c>
      <c r="BX67" s="2">
        <f>IF(ISNA(MATCH($BQ67,'2005'!$A$44:$A$139,0)),97,MATCH($BQ67,'2005'!$A$44:$A$139,0))</f>
        <v>97</v>
      </c>
      <c r="BY67" s="2">
        <f>IF(ISNA(MATCH($BQ67,'2006'!$A$44:$A$139,0)),97,MATCH($BQ67,'2006'!$A$44:$A$139,0))</f>
        <v>97</v>
      </c>
      <c r="BZ67" s="2">
        <f>IF(ISNA(MATCH($BQ67,'2007'!$A$44:$A$139,0)),97,MATCH($BQ67,'2007'!$A$44:$A$139,0))</f>
        <v>97</v>
      </c>
      <c r="CA67" s="2">
        <f>IF(ISNA(MATCH($BQ67,'2008'!$A$44:$A$139,0)),97,MATCH($BQ67,'2008'!$A$44:$A$139,0))</f>
        <v>97</v>
      </c>
      <c r="CB67" s="2">
        <f>IF(ISNA(MATCH($BQ67,'2009'!$A$44:$A$139,0)),97,MATCH($BQ67,'2009'!$A$44:$A$139,0))</f>
        <v>97</v>
      </c>
      <c r="CC67" s="2">
        <f>IF(ISNA(MATCH($BQ67,'2010'!$A$44:$A$139,0)),97,MATCH($BQ67,'2010'!$A$44:$A$139,0))</f>
        <v>97</v>
      </c>
      <c r="CD67" s="2">
        <f>IF(ISNA(MATCH($BQ67,'2011'!$A$44:$A$139,0)),97,MATCH($BQ67,'2011'!$A$44:$A$139,0))</f>
        <v>89</v>
      </c>
      <c r="CE67" s="2">
        <f>IF(ISNA(MATCH($BQ67,'2012'!$A$44:$A$139,0)),97,MATCH($BQ67,'2012'!$A$44:$A$139,0))</f>
        <v>85</v>
      </c>
      <c r="CF67" s="2">
        <f>IF(ISNA(MATCH($BQ67,'2013'!$A$44:$A$139,0)),97,MATCH($BQ67,'2013'!$A$44:$A$139,0))</f>
        <v>78</v>
      </c>
      <c r="CG67" s="149">
        <f>IF(ISNA(MATCH($BQ67,'2014'!$A$52:$A$179,0)),129,MATCH($BQ67,'2014'!$A$52:$A$179,0))</f>
        <v>129</v>
      </c>
      <c r="CI67">
        <f t="shared" si="15"/>
        <v>2826</v>
      </c>
      <c r="CJ67" s="281"/>
      <c r="CK67" s="282"/>
      <c r="CL67" s="281">
        <f t="shared" si="16"/>
        <v>0</v>
      </c>
      <c r="CM67" s="282">
        <f t="shared" si="2"/>
        <v>0</v>
      </c>
      <c r="CN67" s="282">
        <f t="shared" si="3"/>
        <v>0</v>
      </c>
      <c r="CO67" s="282">
        <f t="shared" si="4"/>
        <v>0</v>
      </c>
      <c r="CP67" s="282">
        <f t="shared" si="5"/>
        <v>0</v>
      </c>
      <c r="CQ67" s="282">
        <f t="shared" si="6"/>
        <v>0</v>
      </c>
      <c r="CR67" s="282">
        <f t="shared" si="7"/>
        <v>0</v>
      </c>
      <c r="CS67" s="282">
        <f t="shared" si="8"/>
        <v>0</v>
      </c>
      <c r="CT67" s="282">
        <f t="shared" si="9"/>
        <v>0</v>
      </c>
      <c r="CU67" s="282">
        <f t="shared" si="17"/>
        <v>0</v>
      </c>
      <c r="CV67" s="282">
        <f t="shared" si="18"/>
        <v>34</v>
      </c>
      <c r="CW67" s="282">
        <f t="shared" si="19"/>
        <v>58.664400000000001</v>
      </c>
      <c r="CX67" s="282">
        <f t="shared" si="20"/>
        <v>44.105689040000001</v>
      </c>
      <c r="CY67" s="283">
        <f t="shared" si="21"/>
        <v>29.400852314064</v>
      </c>
      <c r="DA67" s="282">
        <f t="shared" si="22"/>
        <v>2826</v>
      </c>
      <c r="DB67" s="97"/>
      <c r="DC67" s="156"/>
      <c r="DD67" s="270">
        <f t="shared" si="23"/>
        <v>0</v>
      </c>
      <c r="DE67" s="156">
        <f t="shared" si="24"/>
        <v>0</v>
      </c>
      <c r="DF67" s="156">
        <f t="shared" si="25"/>
        <v>0</v>
      </c>
      <c r="DG67" s="156">
        <f t="shared" si="26"/>
        <v>0</v>
      </c>
      <c r="DH67" s="156">
        <f t="shared" si="27"/>
        <v>0</v>
      </c>
      <c r="DI67" s="156">
        <f t="shared" si="28"/>
        <v>0</v>
      </c>
      <c r="DJ67" s="156">
        <f t="shared" si="29"/>
        <v>0</v>
      </c>
      <c r="DK67" s="156">
        <f t="shared" si="30"/>
        <v>0</v>
      </c>
      <c r="DL67" s="156">
        <f t="shared" si="31"/>
        <v>0</v>
      </c>
      <c r="DM67" s="156">
        <f t="shared" si="32"/>
        <v>0</v>
      </c>
      <c r="DN67" s="156">
        <f t="shared" si="33"/>
        <v>34</v>
      </c>
      <c r="DO67" s="156">
        <f t="shared" si="34"/>
        <v>70</v>
      </c>
      <c r="DP67" s="156">
        <f t="shared" si="35"/>
        <v>75</v>
      </c>
      <c r="DQ67" s="267">
        <f t="shared" si="36"/>
        <v>75</v>
      </c>
      <c r="DR67" s="156">
        <f t="shared" si="37"/>
        <v>109</v>
      </c>
    </row>
    <row r="68" spans="2:125" ht="13.5" thickBot="1" x14ac:dyDescent="0.25">
      <c r="B68" s="164">
        <v>40</v>
      </c>
      <c r="C68" s="50">
        <f t="shared" si="0"/>
        <v>5</v>
      </c>
      <c r="D68" s="50">
        <f t="shared" si="10"/>
        <v>5</v>
      </c>
      <c r="E68" s="97"/>
      <c r="F68" s="2">
        <f t="shared" si="38"/>
        <v>63</v>
      </c>
      <c r="G68" s="164">
        <v>399</v>
      </c>
      <c r="H68" s="164">
        <f>14- COUNTIF(L68:AA68,"#N/A")</f>
        <v>5</v>
      </c>
      <c r="I68" s="133">
        <f>SUM(AF68:AU68)+SUM(BA68:BM68)</f>
        <v>76</v>
      </c>
      <c r="J68" s="405">
        <f>CY68</f>
        <v>29.116778639974292</v>
      </c>
      <c r="K68" s="466" t="str">
        <f>IF(ISNUMBER(MATCH(G68,'[4]OPR data'!$A$3:$A$2541,0)),"Y","N")</f>
        <v>Y</v>
      </c>
      <c r="L68" s="148"/>
      <c r="M68" s="236"/>
      <c r="N68" s="236" t="e">
        <f>(INDEX(Finish_table!R$4:R$83,MATCH('14 Year_History_Results'!$G68,Finish_table!S$4:S$83,0),1))</f>
        <v>#N/A</v>
      </c>
      <c r="O68" s="236" t="str">
        <f>(INDEX(Finish_table!Z$4:Z$99,MATCH('14 Year_History_Results'!$G68,Finish_table!AA$4:AA$99,0),1))</f>
        <v>QF</v>
      </c>
      <c r="P68" s="236" t="e">
        <f>(INDEX(Finish_table!AI$4:AI$99,MATCH('14 Year_History_Results'!$G68,Finish_table!AJ$4:AJ$99,0),1))</f>
        <v>#N/A</v>
      </c>
      <c r="Q68" s="236" t="e">
        <f>(INDEX(Finish_table!AR$4:AR$99,MATCH('14 Year_History_Results'!$G68,Finish_table!AS$4:AS$99,0),1))</f>
        <v>#N/A</v>
      </c>
      <c r="R68" s="236" t="e">
        <f>(INDEX(Finish_table!BA$4:BA$99,MATCH('14 Year_History_Results'!$G68,Finish_table!BB$4:BB$99,0),1))</f>
        <v>#N/A</v>
      </c>
      <c r="S68" s="236" t="e">
        <f>(INDEX(Finish_table!BJ$4:BJ$99,MATCH('14 Year_History_Results'!$G68,Finish_table!BK$4:BK$99,0),1))</f>
        <v>#N/A</v>
      </c>
      <c r="T68" s="236" t="e">
        <f>(INDEX(Finish_table!BS$4:BS$99,MATCH('14 Year_History_Results'!$G68,Finish_table!BT$4:BT$99,0),1))</f>
        <v>#N/A</v>
      </c>
      <c r="U68" s="236" t="e">
        <f>(INDEX(Finish_table!CB$4:CB$99,MATCH('14 Year_History_Results'!$G68,Finish_table!CC$4:CC$99,0),1))</f>
        <v>#N/A</v>
      </c>
      <c r="V68" s="236" t="str">
        <f>(INDEX(Finish_table!CK$4:CK$99,MATCH('14 Year_History_Results'!$G68,Finish_table!CL$4:CL$99,0),1))</f>
        <v>F</v>
      </c>
      <c r="W68" s="236" t="str">
        <f>(INDEX(Finish_table!CT$4:CT$99,MATCH('14 Year_History_Results'!$G68,Finish_table!CU$4:CU$99,0),1))</f>
        <v>QF</v>
      </c>
      <c r="X68" s="236" t="str">
        <f>(INDEX(Finish_table!DC$4:DC$99,MATCH('14 Year_History_Results'!$G68,Finish_table!DD$4:DD$99,0),1))</f>
        <v>SF</v>
      </c>
      <c r="Y68" s="236" t="e">
        <f>(INDEX(Finish_table!DL$4:DL$99,MATCH('14 Year_History_Results'!$G68,Finish_table!DM$4:DM$99,0),1))</f>
        <v>#N/A</v>
      </c>
      <c r="Z68" s="236" t="e">
        <f>(INDEX(Finish_table!DU$4:DU$99,MATCH('14 Year_History_Results'!$G68,Finish_table!DV$4:DV$99,0),1))</f>
        <v>#N/A</v>
      </c>
      <c r="AA68" s="256" t="str">
        <f>(INDEX(Finish_table!ED$4:ED$140,MATCH('14 Year_History_Results'!$G68,Finish_table!EE$4:EE$140,0),1))</f>
        <v>QF</v>
      </c>
      <c r="AB68" s="2"/>
      <c r="AC68" s="2"/>
      <c r="AD68" s="2"/>
      <c r="AE68">
        <f t="shared" si="1"/>
        <v>399</v>
      </c>
      <c r="AF68" s="148"/>
      <c r="AG68" s="2"/>
      <c r="AH68" s="148">
        <f>INDEX('2001'!$C$44:$C$140,'14 Year_History_Results'!BT68)</f>
        <v>0</v>
      </c>
      <c r="AI68" s="2">
        <f>INDEX('2002'!$C$44:$C$140,'14 Year_History_Results'!BU68)</f>
        <v>0</v>
      </c>
      <c r="AJ68" s="2">
        <f>INDEX('2003'!$C$44:$C$140,'14 Year_History_Results'!BV68)</f>
        <v>0</v>
      </c>
      <c r="AK68" s="2">
        <f>INDEX('2004'!$C$44:$C$140,'14 Year_History_Results'!BW68)</f>
        <v>0</v>
      </c>
      <c r="AL68" s="2">
        <f>INDEX('2005'!$C$44:$C$140,'14 Year_History_Results'!BX68)</f>
        <v>0</v>
      </c>
      <c r="AM68" s="2">
        <f>INDEX('2006'!$C$44:$C$140,'14 Year_History_Results'!BY68)</f>
        <v>0</v>
      </c>
      <c r="AN68" s="2">
        <f>INDEX('2007'!$C$44:$C$140,'14 Year_History_Results'!BZ68)</f>
        <v>0</v>
      </c>
      <c r="AO68" s="2">
        <f>INDEX('2008'!$C$44:$C$140,'14 Year_History_Results'!CA68)</f>
        <v>0</v>
      </c>
      <c r="AP68" s="2">
        <f>INDEX('2009'!$C$44:$C$140,'14 Year_History_Results'!CB68)</f>
        <v>20</v>
      </c>
      <c r="AQ68" s="2">
        <f>INDEX('2010'!$C$44:$C$140,'14 Year_History_Results'!CC68)</f>
        <v>0</v>
      </c>
      <c r="AR68" s="2">
        <f>INDEX('2011'!$C$44:$C$140,'14 Year_History_Results'!CD68)</f>
        <v>10</v>
      </c>
      <c r="AS68" s="2">
        <f>INDEX('2012'!$C$44:$C$140,'14 Year_History_Results'!CE68)</f>
        <v>0</v>
      </c>
      <c r="AT68" s="2">
        <f>INDEX('2013'!$C$44:$C$140,'14 Year_History_Results'!CF68)</f>
        <v>0</v>
      </c>
      <c r="AU68" s="149">
        <f>INDEX('2014'!$C$52:$C$180,'14 Year_History_Results'!CG68)</f>
        <v>0</v>
      </c>
      <c r="AV68" s="2">
        <f t="shared" si="11"/>
        <v>5.7893422352183945</v>
      </c>
      <c r="AW68" s="2"/>
      <c r="AX68">
        <f t="shared" si="12"/>
        <v>399</v>
      </c>
      <c r="AY68" s="148"/>
      <c r="AZ68" s="2"/>
      <c r="BA68" s="148">
        <f>INDEX('2001'!$B$44:$B$140,'14 Year_History_Results'!BT68)</f>
        <v>0</v>
      </c>
      <c r="BB68" s="2">
        <f>INDEX('2002'!$B$44:$B$140,'14 Year_History_Results'!BU68)</f>
        <v>11</v>
      </c>
      <c r="BC68" s="2">
        <f>INDEX('2003'!$B$44:$B$140,'14 Year_History_Results'!BV68)</f>
        <v>0</v>
      </c>
      <c r="BD68" s="2">
        <f>INDEX('2004'!$B$44:$B$140,'14 Year_History_Results'!BW68)</f>
        <v>0</v>
      </c>
      <c r="BE68" s="2">
        <f>INDEX('2005'!$B$44:$B$140,'14 Year_History_Results'!BX68)</f>
        <v>0</v>
      </c>
      <c r="BF68" s="2">
        <f>INDEX('2006'!$B$44:$B$140,'14 Year_History_Results'!BY68)</f>
        <v>0</v>
      </c>
      <c r="BG68" s="2">
        <f>INDEX('2007'!$B$44:$B$140,'14 Year_History_Results'!BZ68)</f>
        <v>0</v>
      </c>
      <c r="BH68" s="2">
        <f>INDEX('2008'!$B$44:$B$140,'14 Year_History_Results'!CA68)</f>
        <v>0</v>
      </c>
      <c r="BI68" s="2">
        <f>INDEX('2009'!$B$44:$B$140,'14 Year_History_Results'!CB68)</f>
        <v>13</v>
      </c>
      <c r="BJ68" s="2">
        <f>INDEX('2010'!$B$44:$B$140,'14 Year_History_Results'!CC68)</f>
        <v>8</v>
      </c>
      <c r="BK68" s="2">
        <f>INDEX('2011'!$B$44:$B$140,'14 Year_History_Results'!CD68)</f>
        <v>14</v>
      </c>
      <c r="BL68" s="2">
        <f>INDEX('2012'!$B$44:$B$140,'14 Year_History_Results'!CE68)</f>
        <v>0</v>
      </c>
      <c r="BM68" s="2">
        <f>INDEX('2013'!$B$44:$B$140,'14 Year_History_Results'!CF68)</f>
        <v>0</v>
      </c>
      <c r="BN68" s="149">
        <f>INDEX('2014'!$B$52:$B$180,'14 Year_History_Results'!CG68)</f>
        <v>16</v>
      </c>
      <c r="BO68" s="308">
        <f t="shared" si="13"/>
        <v>0</v>
      </c>
      <c r="BQ68">
        <f t="shared" si="14"/>
        <v>399</v>
      </c>
      <c r="BR68" s="148"/>
      <c r="BS68" s="2"/>
      <c r="BT68" s="148">
        <f>IF(ISNA(MATCH($BQ68,'2001'!$A$44:$A$139,0)),97,MATCH($BQ68,'2001'!$A$44:$A$139,0))</f>
        <v>97</v>
      </c>
      <c r="BU68" s="2">
        <f>IF(ISNA(MATCH($BQ68,'2002'!$A$44:$A$139,0)),97,MATCH($BQ68,'2002'!$A$44:$A$139,0))</f>
        <v>77</v>
      </c>
      <c r="BV68" s="2">
        <f>IF(ISNA(MATCH($BQ68,'2003'!$A$44:$A$139,0)),97,MATCH($BQ68,'2003'!$A$44:$A$139,0))</f>
        <v>97</v>
      </c>
      <c r="BW68" s="2">
        <f>IF(ISNA(MATCH($BQ68,'2004'!$A$44:$A$139,0)),97,MATCH($BQ68,'2004'!$A$44:$A$139,0))</f>
        <v>97</v>
      </c>
      <c r="BX68" s="2">
        <f>IF(ISNA(MATCH($BQ68,'2005'!$A$44:$A$139,0)),97,MATCH($BQ68,'2005'!$A$44:$A$139,0))</f>
        <v>97</v>
      </c>
      <c r="BY68" s="2">
        <f>IF(ISNA(MATCH($BQ68,'2006'!$A$44:$A$139,0)),97,MATCH($BQ68,'2006'!$A$44:$A$139,0))</f>
        <v>97</v>
      </c>
      <c r="BZ68" s="2">
        <f>IF(ISNA(MATCH($BQ68,'2007'!$A$44:$A$139,0)),97,MATCH($BQ68,'2007'!$A$44:$A$139,0))</f>
        <v>97</v>
      </c>
      <c r="CA68" s="2">
        <f>IF(ISNA(MATCH($BQ68,'2008'!$A$44:$A$139,0)),97,MATCH($BQ68,'2008'!$A$44:$A$139,0))</f>
        <v>97</v>
      </c>
      <c r="CB68" s="2">
        <f>IF(ISNA(MATCH($BQ68,'2009'!$A$44:$A$139,0)),97,MATCH($BQ68,'2009'!$A$44:$A$139,0))</f>
        <v>44</v>
      </c>
      <c r="CC68" s="2">
        <f>IF(ISNA(MATCH($BQ68,'2010'!$A$44:$A$139,0)),97,MATCH($BQ68,'2010'!$A$44:$A$139,0))</f>
        <v>39</v>
      </c>
      <c r="CD68" s="2">
        <f>IF(ISNA(MATCH($BQ68,'2011'!$A$44:$A$139,0)),97,MATCH($BQ68,'2011'!$A$44:$A$139,0))</f>
        <v>36</v>
      </c>
      <c r="CE68" s="2">
        <f>IF(ISNA(MATCH($BQ68,'2012'!$A$44:$A$139,0)),97,MATCH($BQ68,'2012'!$A$44:$A$139,0))</f>
        <v>97</v>
      </c>
      <c r="CF68" s="2">
        <f>IF(ISNA(MATCH($BQ68,'2013'!$A$44:$A$139,0)),97,MATCH($BQ68,'2013'!$A$44:$A$139,0))</f>
        <v>97</v>
      </c>
      <c r="CG68" s="149">
        <f>IF(ISNA(MATCH($BQ68,'2014'!$A$52:$A$179,0)),129,MATCH($BQ68,'2014'!$A$52:$A$179,0))</f>
        <v>35</v>
      </c>
      <c r="CI68">
        <f t="shared" si="15"/>
        <v>399</v>
      </c>
      <c r="CJ68" s="281"/>
      <c r="CK68" s="282"/>
      <c r="CL68" s="281">
        <f t="shared" si="16"/>
        <v>0</v>
      </c>
      <c r="CM68" s="282">
        <f t="shared" si="2"/>
        <v>11</v>
      </c>
      <c r="CN68" s="282">
        <f t="shared" si="3"/>
        <v>7.3325999999999993</v>
      </c>
      <c r="CO68" s="282">
        <f t="shared" si="4"/>
        <v>4.8879111599999989</v>
      </c>
      <c r="CP68" s="282">
        <f t="shared" si="5"/>
        <v>3.2582815792559989</v>
      </c>
      <c r="CQ68" s="282">
        <f t="shared" si="6"/>
        <v>2.1719705007320487</v>
      </c>
      <c r="CR68" s="282">
        <f t="shared" si="7"/>
        <v>1.4478355357879835</v>
      </c>
      <c r="CS68" s="282">
        <f t="shared" si="8"/>
        <v>0.96512716815626975</v>
      </c>
      <c r="CT68" s="282">
        <f t="shared" si="9"/>
        <v>33.643353770292968</v>
      </c>
      <c r="CU68" s="282">
        <f t="shared" si="17"/>
        <v>30.426659623277292</v>
      </c>
      <c r="CV68" s="282">
        <f t="shared" si="18"/>
        <v>44.282411304876646</v>
      </c>
      <c r="CW68" s="282">
        <f t="shared" si="19"/>
        <v>29.518655375830772</v>
      </c>
      <c r="CX68" s="282">
        <f t="shared" si="20"/>
        <v>19.677135673528792</v>
      </c>
      <c r="CY68" s="283">
        <f t="shared" si="21"/>
        <v>29.116778639974292</v>
      </c>
      <c r="DA68" s="282">
        <f t="shared" si="22"/>
        <v>399</v>
      </c>
      <c r="DB68" s="97"/>
      <c r="DC68" s="156"/>
      <c r="DD68" s="270">
        <f t="shared" si="23"/>
        <v>0</v>
      </c>
      <c r="DE68" s="156">
        <f t="shared" si="24"/>
        <v>11</v>
      </c>
      <c r="DF68" s="156">
        <f t="shared" si="25"/>
        <v>11</v>
      </c>
      <c r="DG68" s="156">
        <f t="shared" si="26"/>
        <v>11</v>
      </c>
      <c r="DH68" s="156">
        <f t="shared" si="27"/>
        <v>11</v>
      </c>
      <c r="DI68" s="156">
        <f t="shared" si="28"/>
        <v>11</v>
      </c>
      <c r="DJ68" s="156">
        <f t="shared" si="29"/>
        <v>11</v>
      </c>
      <c r="DK68" s="156">
        <f t="shared" si="30"/>
        <v>11</v>
      </c>
      <c r="DL68" s="156">
        <f t="shared" si="31"/>
        <v>44</v>
      </c>
      <c r="DM68" s="156">
        <f t="shared" si="32"/>
        <v>52</v>
      </c>
      <c r="DN68" s="156">
        <f t="shared" si="33"/>
        <v>76</v>
      </c>
      <c r="DO68" s="156">
        <f t="shared" si="34"/>
        <v>76</v>
      </c>
      <c r="DP68" s="156">
        <f t="shared" si="35"/>
        <v>76</v>
      </c>
      <c r="DQ68" s="267">
        <f t="shared" si="36"/>
        <v>92</v>
      </c>
      <c r="DR68" s="156">
        <f t="shared" si="37"/>
        <v>82</v>
      </c>
    </row>
    <row r="69" spans="2:125" ht="13.5" thickBot="1" x14ac:dyDescent="0.25">
      <c r="B69" s="164">
        <v>41</v>
      </c>
      <c r="C69" s="50">
        <f t="shared" si="0"/>
        <v>1</v>
      </c>
      <c r="D69" s="50">
        <f t="shared" si="10"/>
        <v>0</v>
      </c>
      <c r="E69" s="97"/>
      <c r="F69" s="2">
        <f t="shared" si="38"/>
        <v>64</v>
      </c>
      <c r="G69" s="164">
        <v>11</v>
      </c>
      <c r="H69" s="164">
        <f>14- COUNTIF(L69:AA69,"#N/A")</f>
        <v>7</v>
      </c>
      <c r="I69" s="133">
        <f>SUM(AF69:AU69)+SUM(BA69:BM69)</f>
        <v>92</v>
      </c>
      <c r="J69" s="405">
        <f>CY69</f>
        <v>28.138687826930887</v>
      </c>
      <c r="K69" s="466" t="str">
        <f>IF(ISNUMBER(MATCH(G69,'[4]OPR data'!$A$3:$A$2541,0)),"Y","N")</f>
        <v>Y</v>
      </c>
      <c r="L69" s="148"/>
      <c r="M69" s="236"/>
      <c r="N69" s="236" t="e">
        <f>(INDEX(Finish_table!R$4:R$83,MATCH('14 Year_History_Results'!$G69,Finish_table!S$4:S$83,0),1))</f>
        <v>#N/A</v>
      </c>
      <c r="O69" s="236" t="e">
        <f>(INDEX(Finish_table!Z$4:Z$99,MATCH('14 Year_History_Results'!$G69,Finish_table!AA$4:AA$99,0),1))</f>
        <v>#N/A</v>
      </c>
      <c r="P69" s="236" t="e">
        <f>(INDEX(Finish_table!AI$4:AI$99,MATCH('14 Year_History_Results'!$G69,Finish_table!AJ$4:AJ$99,0),1))</f>
        <v>#N/A</v>
      </c>
      <c r="Q69" s="236" t="str">
        <f>(INDEX(Finish_table!AR$4:AR$99,MATCH('14 Year_History_Results'!$G69,Finish_table!AS$4:AS$99,0),1))</f>
        <v>QF</v>
      </c>
      <c r="R69" s="236" t="e">
        <f>(INDEX(Finish_table!BA$4:BA$99,MATCH('14 Year_History_Results'!$G69,Finish_table!BB$4:BB$99,0),1))</f>
        <v>#N/A</v>
      </c>
      <c r="S69" s="236" t="str">
        <f>(INDEX(Finish_table!BJ$4:BJ$99,MATCH('14 Year_History_Results'!$G69,Finish_table!BK$4:BK$99,0),1))</f>
        <v>QF</v>
      </c>
      <c r="T69" s="236" t="e">
        <f>(INDEX(Finish_table!BS$4:BS$99,MATCH('14 Year_History_Results'!$G69,Finish_table!BT$4:BT$99,0),1))</f>
        <v>#N/A</v>
      </c>
      <c r="U69" s="236" t="str">
        <f>(INDEX(Finish_table!CB$4:CB$99,MATCH('14 Year_History_Results'!$G69,Finish_table!CC$4:CC$99,0),1))</f>
        <v>SF</v>
      </c>
      <c r="V69" s="236" t="e">
        <f>(INDEX(Finish_table!CK$4:CK$99,MATCH('14 Year_History_Results'!$G69,Finish_table!CL$4:CL$99,0),1))</f>
        <v>#N/A</v>
      </c>
      <c r="W69" s="236" t="e">
        <f>(INDEX(Finish_table!CT$4:CT$99,MATCH('14 Year_History_Results'!$G69,Finish_table!CU$4:CU$99,0),1))</f>
        <v>#N/A</v>
      </c>
      <c r="X69" s="236" t="str">
        <f>(INDEX(Finish_table!DC$4:DC$99,MATCH('14 Year_History_Results'!$G69,Finish_table!DD$4:DD$99,0),1))</f>
        <v>SF</v>
      </c>
      <c r="Y69" s="236" t="str">
        <f>(INDEX(Finish_table!DL$4:DL$99,MATCH('14 Year_History_Results'!$G69,Finish_table!DM$4:DM$99,0),1))</f>
        <v>QF</v>
      </c>
      <c r="Z69" s="236" t="str">
        <f>(INDEX(Finish_table!DU$4:DU$99,MATCH('14 Year_History_Results'!$G69,Finish_table!DV$4:DV$99,0),1))</f>
        <v>SF</v>
      </c>
      <c r="AA69" s="256" t="str">
        <f>(INDEX(Finish_table!ED$4:ED$140,MATCH('14 Year_History_Results'!$G69,Finish_table!EE$4:EE$140,0),1))</f>
        <v>QF</v>
      </c>
      <c r="AB69" s="2"/>
      <c r="AC69" s="2"/>
      <c r="AD69" s="2"/>
      <c r="AE69">
        <f t="shared" si="1"/>
        <v>11</v>
      </c>
      <c r="AF69" s="148"/>
      <c r="AG69" s="2"/>
      <c r="AH69" s="148">
        <f>INDEX('2001'!$C$44:$C$140,'14 Year_History_Results'!BT69)</f>
        <v>0</v>
      </c>
      <c r="AI69" s="2">
        <f>INDEX('2002'!$C$44:$C$140,'14 Year_History_Results'!BU69)</f>
        <v>0</v>
      </c>
      <c r="AJ69" s="2">
        <f>INDEX('2003'!$C$44:$C$140,'14 Year_History_Results'!BV69)</f>
        <v>0</v>
      </c>
      <c r="AK69" s="2">
        <f>INDEX('2004'!$C$44:$C$140,'14 Year_History_Results'!BW69)</f>
        <v>0</v>
      </c>
      <c r="AL69" s="2">
        <f>INDEX('2005'!$C$44:$C$140,'14 Year_History_Results'!BX69)</f>
        <v>0</v>
      </c>
      <c r="AM69" s="2">
        <f>INDEX('2006'!$C$44:$C$140,'14 Year_History_Results'!BY69)</f>
        <v>0</v>
      </c>
      <c r="AN69" s="2">
        <f>INDEX('2007'!$C$44:$C$140,'14 Year_History_Results'!BZ69)</f>
        <v>0</v>
      </c>
      <c r="AO69" s="2">
        <f>INDEX('2008'!$C$44:$C$140,'14 Year_History_Results'!CA69)</f>
        <v>10</v>
      </c>
      <c r="AP69" s="2">
        <f>INDEX('2009'!$C$44:$C$140,'14 Year_History_Results'!CB69)</f>
        <v>0</v>
      </c>
      <c r="AQ69" s="2">
        <f>INDEX('2010'!$C$44:$C$140,'14 Year_History_Results'!CC69)</f>
        <v>0</v>
      </c>
      <c r="AR69" s="2">
        <f>INDEX('2011'!$C$44:$C$140,'14 Year_History_Results'!CD69)</f>
        <v>10</v>
      </c>
      <c r="AS69" s="2">
        <f>INDEX('2012'!$C$44:$C$140,'14 Year_History_Results'!CE69)</f>
        <v>0</v>
      </c>
      <c r="AT69" s="2">
        <f>INDEX('2013'!$C$44:$C$140,'14 Year_History_Results'!CF69)</f>
        <v>10</v>
      </c>
      <c r="AU69" s="149">
        <f>INDEX('2014'!$C$52:$C$180,'14 Year_History_Results'!CG69)</f>
        <v>0</v>
      </c>
      <c r="AV69" s="2">
        <f t="shared" si="11"/>
        <v>4.2581531362632008</v>
      </c>
      <c r="AW69" s="2"/>
      <c r="AX69">
        <f t="shared" si="12"/>
        <v>11</v>
      </c>
      <c r="AY69" s="148"/>
      <c r="AZ69" s="2"/>
      <c r="BA69" s="148">
        <f>INDEX('2001'!$B$44:$B$140,'14 Year_History_Results'!BT69)</f>
        <v>0</v>
      </c>
      <c r="BB69" s="2">
        <f>INDEX('2002'!$B$44:$B$140,'14 Year_History_Results'!BU69)</f>
        <v>0</v>
      </c>
      <c r="BC69" s="2">
        <f>INDEX('2003'!$B$44:$B$140,'14 Year_History_Results'!BV69)</f>
        <v>0</v>
      </c>
      <c r="BD69" s="2">
        <f>INDEX('2004'!$B$44:$B$140,'14 Year_History_Results'!BW69)</f>
        <v>12</v>
      </c>
      <c r="BE69" s="2">
        <f>INDEX('2005'!$B$44:$B$140,'14 Year_History_Results'!BX69)</f>
        <v>0</v>
      </c>
      <c r="BF69" s="2">
        <f>INDEX('2006'!$B$44:$B$140,'14 Year_History_Results'!BY69)</f>
        <v>12</v>
      </c>
      <c r="BG69" s="2">
        <f>INDEX('2007'!$B$44:$B$140,'14 Year_History_Results'!BZ69)</f>
        <v>0</v>
      </c>
      <c r="BH69" s="2">
        <f>INDEX('2008'!$B$44:$B$140,'14 Year_History_Results'!CA69)</f>
        <v>16</v>
      </c>
      <c r="BI69" s="2">
        <f>INDEX('2009'!$B$44:$B$140,'14 Year_History_Results'!CB69)</f>
        <v>0</v>
      </c>
      <c r="BJ69" s="2">
        <f>INDEX('2010'!$B$44:$B$140,'14 Year_History_Results'!CC69)</f>
        <v>0</v>
      </c>
      <c r="BK69" s="2">
        <f>INDEX('2011'!$B$44:$B$140,'14 Year_History_Results'!CD69)</f>
        <v>6</v>
      </c>
      <c r="BL69" s="2">
        <f>INDEX('2012'!$B$44:$B$140,'14 Year_History_Results'!CE69)</f>
        <v>13</v>
      </c>
      <c r="BM69" s="2">
        <f>INDEX('2013'!$B$44:$B$140,'14 Year_History_Results'!CF69)</f>
        <v>3</v>
      </c>
      <c r="BN69" s="149">
        <f>INDEX('2014'!$B$52:$B$180,'14 Year_History_Results'!CG69)</f>
        <v>6</v>
      </c>
      <c r="BO69" s="308">
        <f t="shared" si="13"/>
        <v>13</v>
      </c>
      <c r="BQ69">
        <f t="shared" si="14"/>
        <v>11</v>
      </c>
      <c r="BR69" s="148"/>
      <c r="BS69" s="2"/>
      <c r="BT69" s="148">
        <f>IF(ISNA(MATCH($BQ69,'2001'!$A$44:$A$139,0)),97,MATCH($BQ69,'2001'!$A$44:$A$139,0))</f>
        <v>97</v>
      </c>
      <c r="BU69" s="2">
        <f>IF(ISNA(MATCH($BQ69,'2002'!$A$44:$A$139,0)),97,MATCH($BQ69,'2002'!$A$44:$A$139,0))</f>
        <v>97</v>
      </c>
      <c r="BV69" s="2">
        <f>IF(ISNA(MATCH($BQ69,'2003'!$A$44:$A$139,0)),97,MATCH($BQ69,'2003'!$A$44:$A$139,0))</f>
        <v>97</v>
      </c>
      <c r="BW69" s="2">
        <f>IF(ISNA(MATCH($BQ69,'2004'!$A$44:$A$139,0)),97,MATCH($BQ69,'2004'!$A$44:$A$139,0))</f>
        <v>1</v>
      </c>
      <c r="BX69" s="2">
        <f>IF(ISNA(MATCH($BQ69,'2005'!$A$44:$A$139,0)),97,MATCH($BQ69,'2005'!$A$44:$A$139,0))</f>
        <v>97</v>
      </c>
      <c r="BY69" s="2">
        <f>IF(ISNA(MATCH($BQ69,'2006'!$A$44:$A$139,0)),97,MATCH($BQ69,'2006'!$A$44:$A$139,0))</f>
        <v>1</v>
      </c>
      <c r="BZ69" s="2">
        <f>IF(ISNA(MATCH($BQ69,'2007'!$A$44:$A$139,0)),97,MATCH($BQ69,'2007'!$A$44:$A$139,0))</f>
        <v>97</v>
      </c>
      <c r="CA69" s="2">
        <f>IF(ISNA(MATCH($BQ69,'2008'!$A$44:$A$139,0)),97,MATCH($BQ69,'2008'!$A$44:$A$139,0))</f>
        <v>2</v>
      </c>
      <c r="CB69" s="2">
        <f>IF(ISNA(MATCH($BQ69,'2009'!$A$44:$A$139,0)),97,MATCH($BQ69,'2009'!$A$44:$A$139,0))</f>
        <v>97</v>
      </c>
      <c r="CC69" s="2">
        <f>IF(ISNA(MATCH($BQ69,'2010'!$A$44:$A$139,0)),97,MATCH($BQ69,'2010'!$A$44:$A$139,0))</f>
        <v>97</v>
      </c>
      <c r="CD69" s="2">
        <f>IF(ISNA(MATCH($BQ69,'2011'!$A$44:$A$139,0)),97,MATCH($BQ69,'2011'!$A$44:$A$139,0))</f>
        <v>1</v>
      </c>
      <c r="CE69" s="2">
        <f>IF(ISNA(MATCH($BQ69,'2012'!$A$44:$A$139,0)),97,MATCH($BQ69,'2012'!$A$44:$A$139,0))</f>
        <v>1</v>
      </c>
      <c r="CF69" s="2">
        <f>IF(ISNA(MATCH($BQ69,'2013'!$A$44:$A$139,0)),97,MATCH($BQ69,'2013'!$A$44:$A$139,0))</f>
        <v>1</v>
      </c>
      <c r="CG69" s="149">
        <f>IF(ISNA(MATCH($BQ69,'2014'!$A$52:$A$179,0)),129,MATCH($BQ69,'2014'!$A$52:$A$179,0))</f>
        <v>1</v>
      </c>
      <c r="CI69">
        <f t="shared" si="15"/>
        <v>11</v>
      </c>
      <c r="CJ69" s="281"/>
      <c r="CK69" s="282"/>
      <c r="CL69" s="281">
        <f t="shared" si="16"/>
        <v>0</v>
      </c>
      <c r="CM69" s="282">
        <f t="shared" si="2"/>
        <v>0</v>
      </c>
      <c r="CN69" s="282">
        <f t="shared" si="3"/>
        <v>0</v>
      </c>
      <c r="CO69" s="282">
        <f t="shared" si="4"/>
        <v>12</v>
      </c>
      <c r="CP69" s="282">
        <f t="shared" si="5"/>
        <v>7.9992000000000001</v>
      </c>
      <c r="CQ69" s="282">
        <f t="shared" si="6"/>
        <v>17.33226672</v>
      </c>
      <c r="CR69" s="282">
        <f t="shared" si="7"/>
        <v>11.553688995551999</v>
      </c>
      <c r="CS69" s="282">
        <f t="shared" si="8"/>
        <v>33.70168908443496</v>
      </c>
      <c r="CT69" s="282">
        <f t="shared" si="9"/>
        <v>22.465545943684344</v>
      </c>
      <c r="CU69" s="282">
        <f t="shared" si="17"/>
        <v>14.975532926059984</v>
      </c>
      <c r="CV69" s="282">
        <f t="shared" si="18"/>
        <v>25.982690248511584</v>
      </c>
      <c r="CW69" s="282">
        <f t="shared" si="19"/>
        <v>30.320061319657821</v>
      </c>
      <c r="CX69" s="282">
        <f t="shared" si="20"/>
        <v>33.2113528756839</v>
      </c>
      <c r="CY69" s="283">
        <f t="shared" si="21"/>
        <v>28.138687826930887</v>
      </c>
      <c r="DA69" s="282">
        <f t="shared" si="22"/>
        <v>11</v>
      </c>
      <c r="DB69" s="97"/>
      <c r="DC69" s="156"/>
      <c r="DD69" s="270">
        <f t="shared" si="23"/>
        <v>0</v>
      </c>
      <c r="DE69" s="156">
        <f t="shared" si="24"/>
        <v>0</v>
      </c>
      <c r="DF69" s="156">
        <f t="shared" si="25"/>
        <v>0</v>
      </c>
      <c r="DG69" s="156">
        <f t="shared" si="26"/>
        <v>12</v>
      </c>
      <c r="DH69" s="156">
        <f t="shared" si="27"/>
        <v>12</v>
      </c>
      <c r="DI69" s="156">
        <f t="shared" si="28"/>
        <v>24</v>
      </c>
      <c r="DJ69" s="156">
        <f t="shared" si="29"/>
        <v>24</v>
      </c>
      <c r="DK69" s="156">
        <f t="shared" si="30"/>
        <v>50</v>
      </c>
      <c r="DL69" s="156">
        <f t="shared" si="31"/>
        <v>50</v>
      </c>
      <c r="DM69" s="156">
        <f t="shared" si="32"/>
        <v>50</v>
      </c>
      <c r="DN69" s="156">
        <f t="shared" si="33"/>
        <v>66</v>
      </c>
      <c r="DO69" s="156">
        <f t="shared" si="34"/>
        <v>79</v>
      </c>
      <c r="DP69" s="156">
        <f t="shared" si="35"/>
        <v>92</v>
      </c>
      <c r="DQ69" s="267">
        <f t="shared" si="36"/>
        <v>98</v>
      </c>
      <c r="DR69" s="156">
        <f t="shared" si="37"/>
        <v>73</v>
      </c>
    </row>
    <row r="70" spans="2:125" ht="13.5" thickBot="1" x14ac:dyDescent="0.25">
      <c r="B70" s="164">
        <v>41</v>
      </c>
      <c r="C70" s="50">
        <f t="shared" ref="C70:C133" si="39">IF(B70&lt;&gt;B69,1,C69+1)</f>
        <v>2</v>
      </c>
      <c r="D70" s="50">
        <f t="shared" si="10"/>
        <v>2</v>
      </c>
      <c r="E70" s="97"/>
      <c r="F70" s="2">
        <f t="shared" si="38"/>
        <v>65</v>
      </c>
      <c r="G70" s="196">
        <v>4039</v>
      </c>
      <c r="H70" s="164">
        <f>14- COUNTIF(L70:AA70,"#N/A")</f>
        <v>2</v>
      </c>
      <c r="I70" s="133">
        <f>SUM(AF70:AU70)+SUM(BA70:BM70)</f>
        <v>21</v>
      </c>
      <c r="J70" s="405">
        <f>CY70</f>
        <v>27.332599999999999</v>
      </c>
      <c r="K70" s="466" t="str">
        <f>IF(ISNUMBER(MATCH(G70,'[4]OPR data'!$A$3:$A$2541,0)),"Y","N")</f>
        <v>Y</v>
      </c>
      <c r="L70" s="148"/>
      <c r="M70" s="236"/>
      <c r="N70" s="236" t="e">
        <f>(INDEX(Finish_table!R$4:R$83,MATCH('14 Year_History_Results'!$G70,Finish_table!S$4:S$83,0),1))</f>
        <v>#N/A</v>
      </c>
      <c r="O70" s="236" t="e">
        <f>(INDEX(Finish_table!Z$4:Z$99,MATCH('14 Year_History_Results'!$G70,Finish_table!AA$4:AA$99,0),1))</f>
        <v>#N/A</v>
      </c>
      <c r="P70" s="236" t="e">
        <f>(INDEX(Finish_table!AI$4:AI$99,MATCH('14 Year_History_Results'!$G70,Finish_table!AJ$4:AJ$99,0),1))</f>
        <v>#N/A</v>
      </c>
      <c r="Q70" s="236" t="e">
        <f>(INDEX(Finish_table!AR$4:AR$99,MATCH('14 Year_History_Results'!$G70,Finish_table!AS$4:AS$99,0),1))</f>
        <v>#N/A</v>
      </c>
      <c r="R70" s="236" t="e">
        <f>(INDEX(Finish_table!BA$4:BA$99,MATCH('14 Year_History_Results'!$G70,Finish_table!BB$4:BB$99,0),1))</f>
        <v>#N/A</v>
      </c>
      <c r="S70" s="236" t="e">
        <f>(INDEX(Finish_table!BJ$4:BJ$99,MATCH('14 Year_History_Results'!$G70,Finish_table!BK$4:BK$99,0),1))</f>
        <v>#N/A</v>
      </c>
      <c r="T70" s="236" t="e">
        <f>(INDEX(Finish_table!BS$4:BS$99,MATCH('14 Year_History_Results'!$G70,Finish_table!BT$4:BT$99,0),1))</f>
        <v>#N/A</v>
      </c>
      <c r="U70" s="236" t="e">
        <f>(INDEX(Finish_table!CB$4:CB$99,MATCH('14 Year_History_Results'!$G70,Finish_table!CC$4:CC$99,0),1))</f>
        <v>#N/A</v>
      </c>
      <c r="V70" s="236" t="e">
        <f>(INDEX(Finish_table!CK$4:CK$99,MATCH('14 Year_History_Results'!$G70,Finish_table!CL$4:CL$99,0),1))</f>
        <v>#N/A</v>
      </c>
      <c r="W70" s="236" t="e">
        <f>(INDEX(Finish_table!CT$4:CT$99,MATCH('14 Year_History_Results'!$G70,Finish_table!CU$4:CU$99,0),1))</f>
        <v>#N/A</v>
      </c>
      <c r="X70" s="236" t="e">
        <f>(INDEX(Finish_table!DC$4:DC$99,MATCH('14 Year_History_Results'!$G70,Finish_table!DD$4:DD$99,0),1))</f>
        <v>#N/A</v>
      </c>
      <c r="Y70" s="236" t="e">
        <f>(INDEX(Finish_table!DL$4:DL$99,MATCH('14 Year_History_Results'!$G70,Finish_table!DM$4:DM$99,0),1))</f>
        <v>#N/A</v>
      </c>
      <c r="Z70" s="236" t="str">
        <f>(INDEX(Finish_table!DU$4:DU$99,MATCH('14 Year_History_Results'!$G70,Finish_table!DV$4:DV$99,0),1))</f>
        <v>SF</v>
      </c>
      <c r="AA70" s="256" t="str">
        <f>(INDEX(Finish_table!ED$4:ED$140,MATCH('14 Year_History_Results'!$G70,Finish_table!EE$4:EE$140,0),1))</f>
        <v>SF</v>
      </c>
      <c r="AB70" s="2"/>
      <c r="AC70" s="2"/>
      <c r="AD70" s="2"/>
      <c r="AE70">
        <f t="shared" ref="AE70:AE133" si="40">G70</f>
        <v>4039</v>
      </c>
      <c r="AF70" s="148"/>
      <c r="AG70" s="2"/>
      <c r="AH70" s="148">
        <f>INDEX('2001'!$C$44:$C$140,'14 Year_History_Results'!BT70)</f>
        <v>0</v>
      </c>
      <c r="AI70" s="2">
        <f>INDEX('2002'!$C$44:$C$140,'14 Year_History_Results'!BU70)</f>
        <v>0</v>
      </c>
      <c r="AJ70" s="2">
        <f>INDEX('2003'!$C$44:$C$140,'14 Year_History_Results'!BV70)</f>
        <v>0</v>
      </c>
      <c r="AK70" s="2">
        <f>INDEX('2004'!$C$44:$C$140,'14 Year_History_Results'!BW70)</f>
        <v>0</v>
      </c>
      <c r="AL70" s="2">
        <f>INDEX('2005'!$C$44:$C$140,'14 Year_History_Results'!BX70)</f>
        <v>0</v>
      </c>
      <c r="AM70" s="2">
        <f>INDEX('2006'!$C$44:$C$140,'14 Year_History_Results'!BY70)</f>
        <v>0</v>
      </c>
      <c r="AN70" s="2">
        <f>INDEX('2007'!$C$44:$C$140,'14 Year_History_Results'!BZ70)</f>
        <v>0</v>
      </c>
      <c r="AO70" s="2">
        <f>INDEX('2008'!$C$44:$C$140,'14 Year_History_Results'!CA70)</f>
        <v>0</v>
      </c>
      <c r="AP70" s="2">
        <f>INDEX('2009'!$C$44:$C$140,'14 Year_History_Results'!CB70)</f>
        <v>0</v>
      </c>
      <c r="AQ70" s="2">
        <f>INDEX('2010'!$C$44:$C$140,'14 Year_History_Results'!CC70)</f>
        <v>0</v>
      </c>
      <c r="AR70" s="2">
        <f>INDEX('2011'!$C$44:$C$140,'14 Year_History_Results'!CD70)</f>
        <v>0</v>
      </c>
      <c r="AS70" s="2">
        <f>INDEX('2012'!$C$44:$C$140,'14 Year_History_Results'!CE70)</f>
        <v>0</v>
      </c>
      <c r="AT70" s="2">
        <f>INDEX('2013'!$C$44:$C$140,'14 Year_History_Results'!CF70)</f>
        <v>10</v>
      </c>
      <c r="AU70" s="149">
        <f>INDEX('2014'!$C$52:$C$180,'14 Year_History_Results'!CG70)</f>
        <v>10</v>
      </c>
      <c r="AV70" s="2">
        <f t="shared" si="11"/>
        <v>3.6313651960128146</v>
      </c>
      <c r="AW70" s="2"/>
      <c r="AX70">
        <f t="shared" si="12"/>
        <v>4039</v>
      </c>
      <c r="AY70" s="148"/>
      <c r="AZ70" s="2"/>
      <c r="BA70" s="148">
        <f>INDEX('2001'!$B$44:$B$140,'14 Year_History_Results'!BT70)</f>
        <v>0</v>
      </c>
      <c r="BB70" s="2">
        <f>INDEX('2002'!$B$44:$B$140,'14 Year_History_Results'!BU70)</f>
        <v>0</v>
      </c>
      <c r="BC70" s="2">
        <f>INDEX('2003'!$B$44:$B$140,'14 Year_History_Results'!BV70)</f>
        <v>0</v>
      </c>
      <c r="BD70" s="2">
        <f>INDEX('2004'!$B$44:$B$140,'14 Year_History_Results'!BW70)</f>
        <v>0</v>
      </c>
      <c r="BE70" s="2">
        <f>INDEX('2005'!$B$44:$B$140,'14 Year_History_Results'!BX70)</f>
        <v>0</v>
      </c>
      <c r="BF70" s="2">
        <f>INDEX('2006'!$B$44:$B$140,'14 Year_History_Results'!BY70)</f>
        <v>0</v>
      </c>
      <c r="BG70" s="2">
        <f>INDEX('2007'!$B$44:$B$140,'14 Year_History_Results'!BZ70)</f>
        <v>0</v>
      </c>
      <c r="BH70" s="2">
        <f>INDEX('2008'!$B$44:$B$140,'14 Year_History_Results'!CA70)</f>
        <v>0</v>
      </c>
      <c r="BI70" s="2">
        <f>INDEX('2009'!$B$44:$B$140,'14 Year_History_Results'!CB70)</f>
        <v>0</v>
      </c>
      <c r="BJ70" s="2">
        <f>INDEX('2010'!$B$44:$B$140,'14 Year_History_Results'!CC70)</f>
        <v>0</v>
      </c>
      <c r="BK70" s="2">
        <f>INDEX('2011'!$B$44:$B$140,'14 Year_History_Results'!CD70)</f>
        <v>0</v>
      </c>
      <c r="BL70" s="2">
        <f>INDEX('2012'!$B$44:$B$140,'14 Year_History_Results'!CE70)</f>
        <v>0</v>
      </c>
      <c r="BM70" s="2">
        <f>INDEX('2013'!$B$44:$B$140,'14 Year_History_Results'!CF70)</f>
        <v>1</v>
      </c>
      <c r="BN70" s="149">
        <f>INDEX('2014'!$B$52:$B$180,'14 Year_History_Results'!CG70)</f>
        <v>10</v>
      </c>
      <c r="BO70" s="308">
        <f t="shared" si="13"/>
        <v>11</v>
      </c>
      <c r="BQ70">
        <f t="shared" si="14"/>
        <v>4039</v>
      </c>
      <c r="BR70" s="148"/>
      <c r="BS70" s="2"/>
      <c r="BT70" s="148">
        <f>IF(ISNA(MATCH($BQ70,'2001'!$A$44:$A$139,0)),97,MATCH($BQ70,'2001'!$A$44:$A$139,0))</f>
        <v>97</v>
      </c>
      <c r="BU70" s="2">
        <f>IF(ISNA(MATCH($BQ70,'2002'!$A$44:$A$139,0)),97,MATCH($BQ70,'2002'!$A$44:$A$139,0))</f>
        <v>97</v>
      </c>
      <c r="BV70" s="2">
        <f>IF(ISNA(MATCH($BQ70,'2003'!$A$44:$A$139,0)),97,MATCH($BQ70,'2003'!$A$44:$A$139,0))</f>
        <v>97</v>
      </c>
      <c r="BW70" s="2">
        <f>IF(ISNA(MATCH($BQ70,'2004'!$A$44:$A$139,0)),97,MATCH($BQ70,'2004'!$A$44:$A$139,0))</f>
        <v>97</v>
      </c>
      <c r="BX70" s="2">
        <f>IF(ISNA(MATCH($BQ70,'2005'!$A$44:$A$139,0)),97,MATCH($BQ70,'2005'!$A$44:$A$139,0))</f>
        <v>97</v>
      </c>
      <c r="BY70" s="2">
        <f>IF(ISNA(MATCH($BQ70,'2006'!$A$44:$A$139,0)),97,MATCH($BQ70,'2006'!$A$44:$A$139,0))</f>
        <v>97</v>
      </c>
      <c r="BZ70" s="2">
        <f>IF(ISNA(MATCH($BQ70,'2007'!$A$44:$A$139,0)),97,MATCH($BQ70,'2007'!$A$44:$A$139,0))</f>
        <v>97</v>
      </c>
      <c r="CA70" s="2">
        <f>IF(ISNA(MATCH($BQ70,'2008'!$A$44:$A$139,0)),97,MATCH($BQ70,'2008'!$A$44:$A$139,0))</f>
        <v>97</v>
      </c>
      <c r="CB70" s="2">
        <f>IF(ISNA(MATCH($BQ70,'2009'!$A$44:$A$139,0)),97,MATCH($BQ70,'2009'!$A$44:$A$139,0))</f>
        <v>97</v>
      </c>
      <c r="CC70" s="2">
        <f>IF(ISNA(MATCH($BQ70,'2010'!$A$44:$A$139,0)),97,MATCH($BQ70,'2010'!$A$44:$A$139,0))</f>
        <v>97</v>
      </c>
      <c r="CD70" s="2">
        <f>IF(ISNA(MATCH($BQ70,'2011'!$A$44:$A$139,0)),97,MATCH($BQ70,'2011'!$A$44:$A$139,0))</f>
        <v>97</v>
      </c>
      <c r="CE70" s="2">
        <f>IF(ISNA(MATCH($BQ70,'2012'!$A$44:$A$139,0)),97,MATCH($BQ70,'2012'!$A$44:$A$139,0))</f>
        <v>97</v>
      </c>
      <c r="CF70" s="2">
        <f>IF(ISNA(MATCH($BQ70,'2013'!$A$44:$A$139,0)),97,MATCH($BQ70,'2013'!$A$44:$A$139,0))</f>
        <v>92</v>
      </c>
      <c r="CG70" s="149">
        <f>IF(ISNA(MATCH($BQ70,'2014'!$A$52:$A$179,0)),129,MATCH($BQ70,'2014'!$A$52:$A$179,0))</f>
        <v>122</v>
      </c>
      <c r="CI70">
        <f t="shared" si="15"/>
        <v>4039</v>
      </c>
      <c r="CJ70" s="281"/>
      <c r="CK70" s="282"/>
      <c r="CL70" s="281">
        <f t="shared" si="16"/>
        <v>0</v>
      </c>
      <c r="CM70" s="282">
        <f t="shared" ref="CM70:CM133" si="41">(BB70+AI70)+(CL70*$AC$1)</f>
        <v>0</v>
      </c>
      <c r="CN70" s="282">
        <f t="shared" ref="CN70:CN133" si="42">BC70+AJ70+(CM70*$AC$1)</f>
        <v>0</v>
      </c>
      <c r="CO70" s="282">
        <f t="shared" ref="CO70:CO133" si="43">BD70+AK70+(CN70*$AC$1)</f>
        <v>0</v>
      </c>
      <c r="CP70" s="282">
        <f t="shared" ref="CP70:CP133" si="44">BE70+AL70+(CO70*$AC$1)</f>
        <v>0</v>
      </c>
      <c r="CQ70" s="282">
        <f t="shared" ref="CQ70:CQ133" si="45">BF70+AM70+(CP70*$AC$1)</f>
        <v>0</v>
      </c>
      <c r="CR70" s="282">
        <f t="shared" ref="CR70:CR133" si="46">BG70+AN70+(CQ70*$AC$1)</f>
        <v>0</v>
      </c>
      <c r="CS70" s="282">
        <f t="shared" ref="CS70:CS133" si="47">BH70+AO70+(CR70*$AC$1)</f>
        <v>0</v>
      </c>
      <c r="CT70" s="282">
        <f t="shared" ref="CT70:CT133" si="48">BI70+AP70+(CS70*$AC$1)</f>
        <v>0</v>
      </c>
      <c r="CU70" s="282">
        <f t="shared" si="17"/>
        <v>0</v>
      </c>
      <c r="CV70" s="282">
        <f t="shared" si="18"/>
        <v>0</v>
      </c>
      <c r="CW70" s="282">
        <f t="shared" si="19"/>
        <v>0</v>
      </c>
      <c r="CX70" s="282">
        <f t="shared" si="20"/>
        <v>11</v>
      </c>
      <c r="CY70" s="283">
        <f t="shared" si="21"/>
        <v>27.332599999999999</v>
      </c>
      <c r="DA70" s="282">
        <f t="shared" si="22"/>
        <v>4039</v>
      </c>
      <c r="DB70" s="97"/>
      <c r="DC70" s="156"/>
      <c r="DD70" s="270">
        <f t="shared" si="23"/>
        <v>0</v>
      </c>
      <c r="DE70" s="156">
        <f t="shared" si="24"/>
        <v>0</v>
      </c>
      <c r="DF70" s="156">
        <f t="shared" si="25"/>
        <v>0</v>
      </c>
      <c r="DG70" s="156">
        <f t="shared" si="26"/>
        <v>0</v>
      </c>
      <c r="DH70" s="156">
        <f t="shared" si="27"/>
        <v>0</v>
      </c>
      <c r="DI70" s="156">
        <f t="shared" si="28"/>
        <v>0</v>
      </c>
      <c r="DJ70" s="156">
        <f t="shared" si="29"/>
        <v>0</v>
      </c>
      <c r="DK70" s="156">
        <f t="shared" si="30"/>
        <v>0</v>
      </c>
      <c r="DL70" s="156">
        <f t="shared" si="31"/>
        <v>0</v>
      </c>
      <c r="DM70" s="156">
        <f t="shared" si="32"/>
        <v>0</v>
      </c>
      <c r="DN70" s="156">
        <f t="shared" si="33"/>
        <v>0</v>
      </c>
      <c r="DO70" s="156">
        <f t="shared" si="34"/>
        <v>0</v>
      </c>
      <c r="DP70" s="156">
        <f t="shared" si="35"/>
        <v>11</v>
      </c>
      <c r="DQ70" s="267">
        <f t="shared" si="36"/>
        <v>31</v>
      </c>
      <c r="DR70" s="156">
        <f t="shared" si="37"/>
        <v>221</v>
      </c>
    </row>
    <row r="71" spans="2:125" ht="13.5" thickBot="1" x14ac:dyDescent="0.25">
      <c r="B71" s="164">
        <v>45</v>
      </c>
      <c r="C71" s="50">
        <f t="shared" si="39"/>
        <v>1</v>
      </c>
      <c r="D71" s="50">
        <f t="shared" ref="D71:D134" si="49">IF(C71&gt;=C72,C71,0)</f>
        <v>0</v>
      </c>
      <c r="E71" s="97"/>
      <c r="F71" s="2">
        <f t="shared" si="38"/>
        <v>66</v>
      </c>
      <c r="G71" s="164">
        <v>548</v>
      </c>
      <c r="H71" s="164">
        <f>14- COUNTIF(L71:AA71,"#N/A")</f>
        <v>4</v>
      </c>
      <c r="I71" s="133">
        <f>SUM(AF71:AU71)+SUM(BA71:BM71)</f>
        <v>71</v>
      </c>
      <c r="J71" s="405">
        <f>CY71</f>
        <v>25.54133711207707</v>
      </c>
      <c r="K71" s="466" t="str">
        <f>IF(ISNUMBER(MATCH(G71,'[4]OPR data'!$A$3:$A$2541,0)),"Y","N")</f>
        <v>Y</v>
      </c>
      <c r="L71" s="148"/>
      <c r="M71" s="236"/>
      <c r="N71" s="236" t="e">
        <f>(INDEX(Finish_table!R$4:R$83,MATCH('14 Year_History_Results'!$G71,Finish_table!S$4:S$83,0),1))</f>
        <v>#N/A</v>
      </c>
      <c r="O71" s="236" t="e">
        <f>(INDEX(Finish_table!Z$4:Z$99,MATCH('14 Year_History_Results'!$G71,Finish_table!AA$4:AA$99,0),1))</f>
        <v>#N/A</v>
      </c>
      <c r="P71" s="236" t="e">
        <f>(INDEX(Finish_table!AI$4:AI$99,MATCH('14 Year_History_Results'!$G71,Finish_table!AJ$4:AJ$99,0),1))</f>
        <v>#N/A</v>
      </c>
      <c r="Q71" s="236" t="e">
        <f>(INDEX(Finish_table!AR$4:AR$99,MATCH('14 Year_History_Results'!$G71,Finish_table!AS$4:AS$99,0),1))</f>
        <v>#N/A</v>
      </c>
      <c r="R71" s="236" t="e">
        <f>(INDEX(Finish_table!BA$4:BA$99,MATCH('14 Year_History_Results'!$G71,Finish_table!BB$4:BB$99,0),1))</f>
        <v>#N/A</v>
      </c>
      <c r="S71" s="236" t="e">
        <f>(INDEX(Finish_table!BJ$4:BJ$99,MATCH('14 Year_History_Results'!$G71,Finish_table!BK$4:BK$99,0),1))</f>
        <v>#N/A</v>
      </c>
      <c r="T71" s="236" t="e">
        <f>(INDEX(Finish_table!BS$4:BS$99,MATCH('14 Year_History_Results'!$G71,Finish_table!BT$4:BT$99,0),1))</f>
        <v>#N/A</v>
      </c>
      <c r="U71" s="236" t="e">
        <f>(INDEX(Finish_table!CB$4:CB$99,MATCH('14 Year_History_Results'!$G71,Finish_table!CC$4:CC$99,0),1))</f>
        <v>#N/A</v>
      </c>
      <c r="V71" s="236" t="str">
        <f>(INDEX(Finish_table!CK$4:CK$99,MATCH('14 Year_History_Results'!$G71,Finish_table!CL$4:CL$99,0),1))</f>
        <v>QF</v>
      </c>
      <c r="W71" s="236" t="e">
        <f>(INDEX(Finish_table!CT$4:CT$99,MATCH('14 Year_History_Results'!$G71,Finish_table!CU$4:CU$99,0),1))</f>
        <v>#N/A</v>
      </c>
      <c r="X71" s="236" t="str">
        <f>(INDEX(Finish_table!DC$4:DC$99,MATCH('14 Year_History_Results'!$G71,Finish_table!DD$4:DD$99,0),1))</f>
        <v>QF</v>
      </c>
      <c r="Y71" s="236" t="str">
        <f>(INDEX(Finish_table!DL$4:DL$99,MATCH('14 Year_History_Results'!$G71,Finish_table!DM$4:DM$99,0),1))</f>
        <v>W</v>
      </c>
      <c r="Z71" s="236" t="e">
        <f>(INDEX(Finish_table!DU$4:DU$99,MATCH('14 Year_History_Results'!$G71,Finish_table!DV$4:DV$99,0),1))</f>
        <v>#N/A</v>
      </c>
      <c r="AA71" s="256" t="str">
        <f>(INDEX(Finish_table!ED$4:ED$140,MATCH('14 Year_History_Results'!$G71,Finish_table!EE$4:EE$140,0),1))</f>
        <v>QF</v>
      </c>
      <c r="AB71" s="2"/>
      <c r="AC71" s="2"/>
      <c r="AD71" s="2"/>
      <c r="AE71">
        <f t="shared" si="40"/>
        <v>548</v>
      </c>
      <c r="AF71" s="148"/>
      <c r="AG71" s="2"/>
      <c r="AH71" s="148">
        <f>INDEX('2001'!$C$44:$C$140,'14 Year_History_Results'!BT71)</f>
        <v>0</v>
      </c>
      <c r="AI71" s="2">
        <f>INDEX('2002'!$C$44:$C$140,'14 Year_History_Results'!BU71)</f>
        <v>0</v>
      </c>
      <c r="AJ71" s="2">
        <f>INDEX('2003'!$C$44:$C$140,'14 Year_History_Results'!BV71)</f>
        <v>0</v>
      </c>
      <c r="AK71" s="2">
        <f>INDEX('2004'!$C$44:$C$140,'14 Year_History_Results'!BW71)</f>
        <v>0</v>
      </c>
      <c r="AL71" s="2">
        <f>INDEX('2005'!$C$44:$C$140,'14 Year_History_Results'!BX71)</f>
        <v>0</v>
      </c>
      <c r="AM71" s="2">
        <f>INDEX('2006'!$C$44:$C$140,'14 Year_History_Results'!BY71)</f>
        <v>0</v>
      </c>
      <c r="AN71" s="2">
        <f>INDEX('2007'!$C$44:$C$140,'14 Year_History_Results'!BZ71)</f>
        <v>0</v>
      </c>
      <c r="AO71" s="2">
        <f>INDEX('2008'!$C$44:$C$140,'14 Year_History_Results'!CA71)</f>
        <v>0</v>
      </c>
      <c r="AP71" s="2">
        <f>INDEX('2009'!$C$44:$C$140,'14 Year_History_Results'!CB71)</f>
        <v>0</v>
      </c>
      <c r="AQ71" s="2">
        <f>INDEX('2010'!$C$44:$C$140,'14 Year_History_Results'!CC71)</f>
        <v>0</v>
      </c>
      <c r="AR71" s="2">
        <f>INDEX('2011'!$C$44:$C$140,'14 Year_History_Results'!CD71)</f>
        <v>0</v>
      </c>
      <c r="AS71" s="2">
        <f>INDEX('2012'!$C$44:$C$140,'14 Year_History_Results'!CE71)</f>
        <v>30</v>
      </c>
      <c r="AT71" s="2">
        <f>INDEX('2013'!$C$44:$C$140,'14 Year_History_Results'!CF71)</f>
        <v>0</v>
      </c>
      <c r="AU71" s="149">
        <f>INDEX('2014'!$C$52:$C$180,'14 Year_History_Results'!CG71)</f>
        <v>0</v>
      </c>
      <c r="AV71" s="2">
        <f t="shared" ref="AV71:AV134" si="50">STDEV(AG71:AU71)</f>
        <v>8.0178372573727312</v>
      </c>
      <c r="AW71" s="2"/>
      <c r="AX71">
        <f t="shared" ref="AX71:AX134" si="51">$G71</f>
        <v>548</v>
      </c>
      <c r="AY71" s="148"/>
      <c r="AZ71" s="2"/>
      <c r="BA71" s="148">
        <f>INDEX('2001'!$B$44:$B$140,'14 Year_History_Results'!BT71)</f>
        <v>0</v>
      </c>
      <c r="BB71" s="2">
        <f>INDEX('2002'!$B$44:$B$140,'14 Year_History_Results'!BU71)</f>
        <v>0</v>
      </c>
      <c r="BC71" s="2">
        <f>INDEX('2003'!$B$44:$B$140,'14 Year_History_Results'!BV71)</f>
        <v>0</v>
      </c>
      <c r="BD71" s="2">
        <f>INDEX('2004'!$B$44:$B$140,'14 Year_History_Results'!BW71)</f>
        <v>0</v>
      </c>
      <c r="BE71" s="2">
        <f>INDEX('2005'!$B$44:$B$140,'14 Year_History_Results'!BX71)</f>
        <v>0</v>
      </c>
      <c r="BF71" s="2">
        <f>INDEX('2006'!$B$44:$B$140,'14 Year_History_Results'!BY71)</f>
        <v>0</v>
      </c>
      <c r="BG71" s="2">
        <f>INDEX('2007'!$B$44:$B$140,'14 Year_History_Results'!BZ71)</f>
        <v>0</v>
      </c>
      <c r="BH71" s="2">
        <f>INDEX('2008'!$B$44:$B$140,'14 Year_History_Results'!CA71)</f>
        <v>0</v>
      </c>
      <c r="BI71" s="2">
        <f>INDEX('2009'!$B$44:$B$140,'14 Year_History_Results'!CB71)</f>
        <v>14</v>
      </c>
      <c r="BJ71" s="2">
        <f>INDEX('2010'!$B$44:$B$140,'14 Year_History_Results'!CC71)</f>
        <v>0</v>
      </c>
      <c r="BK71" s="2">
        <f>INDEX('2011'!$B$44:$B$140,'14 Year_History_Results'!CD71)</f>
        <v>11</v>
      </c>
      <c r="BL71" s="2">
        <f>INDEX('2012'!$B$44:$B$140,'14 Year_History_Results'!CE71)</f>
        <v>16</v>
      </c>
      <c r="BM71" s="2">
        <f>INDEX('2013'!$B$44:$B$140,'14 Year_History_Results'!CF71)</f>
        <v>0</v>
      </c>
      <c r="BN71" s="149">
        <f>INDEX('2014'!$B$52:$B$180,'14 Year_History_Results'!CG71)</f>
        <v>0</v>
      </c>
      <c r="BO71" s="308">
        <f t="shared" ref="BO71:BO134" si="52">BM71+AT71</f>
        <v>0</v>
      </c>
      <c r="BQ71">
        <f t="shared" ref="BQ71:BQ134" si="53">$G71</f>
        <v>548</v>
      </c>
      <c r="BR71" s="148"/>
      <c r="BS71" s="2"/>
      <c r="BT71" s="148">
        <f>IF(ISNA(MATCH($BQ71,'2001'!$A$44:$A$139,0)),97,MATCH($BQ71,'2001'!$A$44:$A$139,0))</f>
        <v>97</v>
      </c>
      <c r="BU71" s="2">
        <f>IF(ISNA(MATCH($BQ71,'2002'!$A$44:$A$139,0)),97,MATCH($BQ71,'2002'!$A$44:$A$139,0))</f>
        <v>97</v>
      </c>
      <c r="BV71" s="2">
        <f>IF(ISNA(MATCH($BQ71,'2003'!$A$44:$A$139,0)),97,MATCH($BQ71,'2003'!$A$44:$A$139,0))</f>
        <v>97</v>
      </c>
      <c r="BW71" s="2">
        <f>IF(ISNA(MATCH($BQ71,'2004'!$A$44:$A$139,0)),97,MATCH($BQ71,'2004'!$A$44:$A$139,0))</f>
        <v>97</v>
      </c>
      <c r="BX71" s="2">
        <f>IF(ISNA(MATCH($BQ71,'2005'!$A$44:$A$139,0)),97,MATCH($BQ71,'2005'!$A$44:$A$139,0))</f>
        <v>97</v>
      </c>
      <c r="BY71" s="2">
        <f>IF(ISNA(MATCH($BQ71,'2006'!$A$44:$A$139,0)),97,MATCH($BQ71,'2006'!$A$44:$A$139,0))</f>
        <v>97</v>
      </c>
      <c r="BZ71" s="2">
        <f>IF(ISNA(MATCH($BQ71,'2007'!$A$44:$A$139,0)),97,MATCH($BQ71,'2007'!$A$44:$A$139,0))</f>
        <v>97</v>
      </c>
      <c r="CA71" s="2">
        <f>IF(ISNA(MATCH($BQ71,'2008'!$A$44:$A$139,0)),97,MATCH($BQ71,'2008'!$A$44:$A$139,0))</f>
        <v>97</v>
      </c>
      <c r="CB71" s="2">
        <f>IF(ISNA(MATCH($BQ71,'2009'!$A$44:$A$139,0)),97,MATCH($BQ71,'2009'!$A$44:$A$139,0))</f>
        <v>48</v>
      </c>
      <c r="CC71" s="2">
        <f>IF(ISNA(MATCH($BQ71,'2010'!$A$44:$A$139,0)),97,MATCH($BQ71,'2010'!$A$44:$A$139,0))</f>
        <v>97</v>
      </c>
      <c r="CD71" s="2">
        <f>IF(ISNA(MATCH($BQ71,'2011'!$A$44:$A$139,0)),97,MATCH($BQ71,'2011'!$A$44:$A$139,0))</f>
        <v>40</v>
      </c>
      <c r="CE71" s="2">
        <f>IF(ISNA(MATCH($BQ71,'2012'!$A$44:$A$139,0)),97,MATCH($BQ71,'2012'!$A$44:$A$139,0))</f>
        <v>37</v>
      </c>
      <c r="CF71" s="2">
        <f>IF(ISNA(MATCH($BQ71,'2013'!$A$44:$A$139,0)),97,MATCH($BQ71,'2013'!$A$44:$A$139,0))</f>
        <v>97</v>
      </c>
      <c r="CG71" s="149">
        <f>IF(ISNA(MATCH($BQ71,'2014'!$A$52:$A$179,0)),129,MATCH($BQ71,'2014'!$A$52:$A$179,0))</f>
        <v>40</v>
      </c>
      <c r="CI71">
        <f t="shared" ref="CI71:CI134" si="54">G71</f>
        <v>548</v>
      </c>
      <c r="CJ71" s="281"/>
      <c r="CK71" s="282"/>
      <c r="CL71" s="281">
        <f t="shared" ref="CL71:CL134" si="55">BA71+AH71</f>
        <v>0</v>
      </c>
      <c r="CM71" s="282">
        <f t="shared" si="41"/>
        <v>0</v>
      </c>
      <c r="CN71" s="282">
        <f t="shared" si="42"/>
        <v>0</v>
      </c>
      <c r="CO71" s="282">
        <f t="shared" si="43"/>
        <v>0</v>
      </c>
      <c r="CP71" s="282">
        <f t="shared" si="44"/>
        <v>0</v>
      </c>
      <c r="CQ71" s="282">
        <f t="shared" si="45"/>
        <v>0</v>
      </c>
      <c r="CR71" s="282">
        <f t="shared" si="46"/>
        <v>0</v>
      </c>
      <c r="CS71" s="282">
        <f t="shared" si="47"/>
        <v>0</v>
      </c>
      <c r="CT71" s="282">
        <f t="shared" si="48"/>
        <v>14</v>
      </c>
      <c r="CU71" s="282">
        <f t="shared" ref="CU71:CU134" si="56">BJ71+AQ71+(CT71*$AC$1)</f>
        <v>9.3323999999999998</v>
      </c>
      <c r="CV71" s="282">
        <f t="shared" ref="CV71:CV134" si="57">BK71+AR71+(CU71*$AC$1)</f>
        <v>17.22097784</v>
      </c>
      <c r="CW71" s="282">
        <f t="shared" ref="CW71:CW134" si="58">BL71+AS71+(CV71*$AC$1)</f>
        <v>57.479503828143997</v>
      </c>
      <c r="CX71" s="282">
        <f t="shared" ref="CX71:CX134" si="59">BM71+AT71+(CW71*$AC$1)</f>
        <v>38.31583725184079</v>
      </c>
      <c r="CY71" s="283">
        <f t="shared" ref="CY71:CY134" si="60">BN71+AU71+(CX71*$AC$1)</f>
        <v>25.54133711207707</v>
      </c>
      <c r="DA71" s="282">
        <f t="shared" ref="DA71:DA134" si="61">G71</f>
        <v>548</v>
      </c>
      <c r="DB71" s="97"/>
      <c r="DC71" s="156"/>
      <c r="DD71" s="270">
        <f t="shared" ref="DD71:DD134" si="62">BA71+AH71+DC71</f>
        <v>0</v>
      </c>
      <c r="DE71" s="156">
        <f t="shared" ref="DE71:DE134" si="63">BB71+AI71+DD71</f>
        <v>0</v>
      </c>
      <c r="DF71" s="156">
        <f t="shared" ref="DF71:DF134" si="64">BC71+AJ71+DE71</f>
        <v>0</v>
      </c>
      <c r="DG71" s="156">
        <f t="shared" ref="DG71:DG134" si="65">BD71+AK71+DF71</f>
        <v>0</v>
      </c>
      <c r="DH71" s="156">
        <f t="shared" ref="DH71:DH134" si="66">BE71+AL71+DG71</f>
        <v>0</v>
      </c>
      <c r="DI71" s="156">
        <f t="shared" ref="DI71:DI134" si="67">BF71+AM71+DH71</f>
        <v>0</v>
      </c>
      <c r="DJ71" s="156">
        <f t="shared" ref="DJ71:DJ134" si="68">BG71+AN71+DI71</f>
        <v>0</v>
      </c>
      <c r="DK71" s="156">
        <f t="shared" ref="DK71:DK134" si="69">BH71+AO71+DJ71</f>
        <v>0</v>
      </c>
      <c r="DL71" s="156">
        <f t="shared" ref="DL71:DL134" si="70">BI71+AP71+DK71</f>
        <v>14</v>
      </c>
      <c r="DM71" s="156">
        <f t="shared" ref="DM71:DM134" si="71">BJ71+AQ71+DL71</f>
        <v>14</v>
      </c>
      <c r="DN71" s="156">
        <f t="shared" ref="DN71:DN134" si="72">BK71+AR71+DM71</f>
        <v>25</v>
      </c>
      <c r="DO71" s="156">
        <f t="shared" ref="DO71:DO134" si="73">BL71+AS71+DN71</f>
        <v>71</v>
      </c>
      <c r="DP71" s="156">
        <f t="shared" ref="DP71:DP134" si="74">BM71+AT71+DO71</f>
        <v>71</v>
      </c>
      <c r="DQ71" s="267">
        <f t="shared" ref="DQ71:DQ134" si="75">BN71+AU71+DP71</f>
        <v>71</v>
      </c>
      <c r="DR71" s="156">
        <f t="shared" ref="DR71:DR134" si="76">RANK(DQ71,DQ$6:DQ$495)</f>
        <v>112</v>
      </c>
      <c r="DU71" s="282"/>
    </row>
    <row r="72" spans="2:125" ht="13.5" thickBot="1" x14ac:dyDescent="0.25">
      <c r="B72" s="164">
        <v>45</v>
      </c>
      <c r="C72" s="50">
        <f t="shared" si="39"/>
        <v>2</v>
      </c>
      <c r="D72" s="50">
        <f t="shared" si="49"/>
        <v>0</v>
      </c>
      <c r="E72" s="97"/>
      <c r="F72" s="2">
        <f t="shared" ref="F72:F135" si="77">F71+1</f>
        <v>67</v>
      </c>
      <c r="G72" s="164">
        <v>2907</v>
      </c>
      <c r="H72" s="164">
        <f>14- COUNTIF(L72:AA72,"#N/A")</f>
        <v>1</v>
      </c>
      <c r="I72" s="133">
        <f>SUM(AF72:AU72)+SUM(BA72:BM72)</f>
        <v>10</v>
      </c>
      <c r="J72" s="405">
        <f>CY72</f>
        <v>25</v>
      </c>
      <c r="K72" s="466" t="str">
        <f>IF(ISNUMBER(MATCH(G72,'[4]OPR data'!$A$3:$A$2541,0)),"Y","N")</f>
        <v>Y</v>
      </c>
      <c r="L72" s="148"/>
      <c r="M72" s="236"/>
      <c r="N72" s="236" t="e">
        <f>(INDEX(Finish_table!R$4:R$83,MATCH('14 Year_History_Results'!$G72,Finish_table!S$4:S$83,0),1))</f>
        <v>#N/A</v>
      </c>
      <c r="O72" s="236" t="e">
        <f>(INDEX(Finish_table!Z$4:Z$99,MATCH('14 Year_History_Results'!$G72,Finish_table!AA$4:AA$99,0),1))</f>
        <v>#N/A</v>
      </c>
      <c r="P72" s="236" t="e">
        <f>(INDEX(Finish_table!AI$4:AI$99,MATCH('14 Year_History_Results'!$G72,Finish_table!AJ$4:AJ$99,0),1))</f>
        <v>#N/A</v>
      </c>
      <c r="Q72" s="236" t="e">
        <f>(INDEX(Finish_table!AR$4:AR$99,MATCH('14 Year_History_Results'!$G72,Finish_table!AS$4:AS$99,0),1))</f>
        <v>#N/A</v>
      </c>
      <c r="R72" s="236" t="e">
        <f>(INDEX(Finish_table!BA$4:BA$99,MATCH('14 Year_History_Results'!$G72,Finish_table!BB$4:BB$99,0),1))</f>
        <v>#N/A</v>
      </c>
      <c r="S72" s="236" t="e">
        <f>(INDEX(Finish_table!BJ$4:BJ$99,MATCH('14 Year_History_Results'!$G72,Finish_table!BK$4:BK$99,0),1))</f>
        <v>#N/A</v>
      </c>
      <c r="T72" s="236" t="e">
        <f>(INDEX(Finish_table!BS$4:BS$99,MATCH('14 Year_History_Results'!$G72,Finish_table!BT$4:BT$99,0),1))</f>
        <v>#N/A</v>
      </c>
      <c r="U72" s="236" t="e">
        <f>(INDEX(Finish_table!CB$4:CB$99,MATCH('14 Year_History_Results'!$G72,Finish_table!CC$4:CC$99,0),1))</f>
        <v>#N/A</v>
      </c>
      <c r="V72" s="236" t="e">
        <f>(INDEX(Finish_table!CK$4:CK$99,MATCH('14 Year_History_Results'!$G72,Finish_table!CL$4:CL$99,0),1))</f>
        <v>#N/A</v>
      </c>
      <c r="W72" s="236" t="e">
        <f>(INDEX(Finish_table!CT$4:CT$99,MATCH('14 Year_History_Results'!$G72,Finish_table!CU$4:CU$99,0),1))</f>
        <v>#N/A</v>
      </c>
      <c r="X72" s="236" t="e">
        <f>(INDEX(Finish_table!DC$4:DC$99,MATCH('14 Year_History_Results'!$G72,Finish_table!DD$4:DD$99,0),1))</f>
        <v>#N/A</v>
      </c>
      <c r="Y72" s="236" t="e">
        <f>(INDEX(Finish_table!DL$4:DL$99,MATCH('14 Year_History_Results'!$G72,Finish_table!DM$4:DM$99,0),1))</f>
        <v>#N/A</v>
      </c>
      <c r="Z72" s="236" t="e">
        <f>(INDEX(Finish_table!DU$4:DU$99,MATCH('14 Year_History_Results'!$G72,Finish_table!DV$4:DV$99,0),1))</f>
        <v>#N/A</v>
      </c>
      <c r="AA72" s="256" t="str">
        <f>(INDEX(Finish_table!ED$4:ED$140,MATCH('14 Year_History_Results'!$G72,Finish_table!EE$4:EE$140,0),1))</f>
        <v>SF</v>
      </c>
      <c r="AB72" s="2"/>
      <c r="AC72" s="2"/>
      <c r="AD72" s="2"/>
      <c r="AE72">
        <f t="shared" si="40"/>
        <v>2907</v>
      </c>
      <c r="AF72" s="148"/>
      <c r="AG72" s="2"/>
      <c r="AH72" s="148">
        <f>INDEX('2001'!$C$44:$C$140,'14 Year_History_Results'!BT72)</f>
        <v>0</v>
      </c>
      <c r="AI72" s="2">
        <f>INDEX('2002'!$C$44:$C$140,'14 Year_History_Results'!BU72)</f>
        <v>0</v>
      </c>
      <c r="AJ72" s="2">
        <f>INDEX('2003'!$C$44:$C$140,'14 Year_History_Results'!BV72)</f>
        <v>0</v>
      </c>
      <c r="AK72" s="2">
        <f>INDEX('2004'!$C$44:$C$140,'14 Year_History_Results'!BW72)</f>
        <v>0</v>
      </c>
      <c r="AL72" s="2">
        <f>INDEX('2005'!$C$44:$C$140,'14 Year_History_Results'!BX72)</f>
        <v>0</v>
      </c>
      <c r="AM72" s="2">
        <f>INDEX('2006'!$C$44:$C$140,'14 Year_History_Results'!BY72)</f>
        <v>0</v>
      </c>
      <c r="AN72" s="2">
        <f>INDEX('2007'!$C$44:$C$140,'14 Year_History_Results'!BZ72)</f>
        <v>0</v>
      </c>
      <c r="AO72" s="2">
        <f>INDEX('2008'!$C$44:$C$140,'14 Year_History_Results'!CA72)</f>
        <v>0</v>
      </c>
      <c r="AP72" s="2">
        <f>INDEX('2009'!$C$44:$C$140,'14 Year_History_Results'!CB72)</f>
        <v>0</v>
      </c>
      <c r="AQ72" s="2">
        <f>INDEX('2010'!$C$44:$C$140,'14 Year_History_Results'!CC72)</f>
        <v>0</v>
      </c>
      <c r="AR72" s="2">
        <f>INDEX('2011'!$C$44:$C$140,'14 Year_History_Results'!CD72)</f>
        <v>0</v>
      </c>
      <c r="AS72" s="2">
        <f>INDEX('2012'!$C$44:$C$140,'14 Year_History_Results'!CE72)</f>
        <v>0</v>
      </c>
      <c r="AT72" s="2">
        <f>INDEX('2013'!$C$44:$C$140,'14 Year_History_Results'!CF72)</f>
        <v>0</v>
      </c>
      <c r="AU72" s="149">
        <f>INDEX('2014'!$C$52:$C$180,'14 Year_History_Results'!CG72)</f>
        <v>10</v>
      </c>
      <c r="AV72" s="2">
        <f t="shared" si="50"/>
        <v>2.6726124191242437</v>
      </c>
      <c r="AW72" s="2"/>
      <c r="AX72">
        <f t="shared" si="51"/>
        <v>2907</v>
      </c>
      <c r="AY72" s="148"/>
      <c r="AZ72" s="2"/>
      <c r="BA72" s="148">
        <f>INDEX('2001'!$B$44:$B$140,'14 Year_History_Results'!BT72)</f>
        <v>0</v>
      </c>
      <c r="BB72" s="2">
        <f>INDEX('2002'!$B$44:$B$140,'14 Year_History_Results'!BU72)</f>
        <v>0</v>
      </c>
      <c r="BC72" s="2">
        <f>INDEX('2003'!$B$44:$B$140,'14 Year_History_Results'!BV72)</f>
        <v>0</v>
      </c>
      <c r="BD72" s="2">
        <f>INDEX('2004'!$B$44:$B$140,'14 Year_History_Results'!BW72)</f>
        <v>0</v>
      </c>
      <c r="BE72" s="2">
        <f>INDEX('2005'!$B$44:$B$140,'14 Year_History_Results'!BX72)</f>
        <v>0</v>
      </c>
      <c r="BF72" s="2">
        <f>INDEX('2006'!$B$44:$B$140,'14 Year_History_Results'!BY72)</f>
        <v>0</v>
      </c>
      <c r="BG72" s="2">
        <f>INDEX('2007'!$B$44:$B$140,'14 Year_History_Results'!BZ72)</f>
        <v>0</v>
      </c>
      <c r="BH72" s="2">
        <f>INDEX('2008'!$B$44:$B$140,'14 Year_History_Results'!CA72)</f>
        <v>0</v>
      </c>
      <c r="BI72" s="2">
        <f>INDEX('2009'!$B$44:$B$140,'14 Year_History_Results'!CB72)</f>
        <v>0</v>
      </c>
      <c r="BJ72" s="2">
        <f>INDEX('2010'!$B$44:$B$140,'14 Year_History_Results'!CC72)</f>
        <v>0</v>
      </c>
      <c r="BK72" s="2">
        <f>INDEX('2011'!$B$44:$B$140,'14 Year_History_Results'!CD72)</f>
        <v>0</v>
      </c>
      <c r="BL72" s="2">
        <f>INDEX('2012'!$B$44:$B$140,'14 Year_History_Results'!CE72)</f>
        <v>0</v>
      </c>
      <c r="BM72" s="2">
        <f>INDEX('2013'!$B$44:$B$140,'14 Year_History_Results'!CF72)</f>
        <v>0</v>
      </c>
      <c r="BN72" s="149">
        <f>INDEX('2014'!$B$52:$B$180,'14 Year_History_Results'!CG72)</f>
        <v>15</v>
      </c>
      <c r="BO72" s="308">
        <f t="shared" si="52"/>
        <v>0</v>
      </c>
      <c r="BQ72">
        <f t="shared" si="53"/>
        <v>2907</v>
      </c>
      <c r="BR72" s="148"/>
      <c r="BS72" s="2"/>
      <c r="BT72" s="148">
        <f>IF(ISNA(MATCH($BQ72,'2001'!$A$44:$A$139,0)),97,MATCH($BQ72,'2001'!$A$44:$A$139,0))</f>
        <v>97</v>
      </c>
      <c r="BU72" s="2">
        <f>IF(ISNA(MATCH($BQ72,'2002'!$A$44:$A$139,0)),97,MATCH($BQ72,'2002'!$A$44:$A$139,0))</f>
        <v>97</v>
      </c>
      <c r="BV72" s="2">
        <f>IF(ISNA(MATCH($BQ72,'2003'!$A$44:$A$139,0)),97,MATCH($BQ72,'2003'!$A$44:$A$139,0))</f>
        <v>97</v>
      </c>
      <c r="BW72" s="2">
        <f>IF(ISNA(MATCH($BQ72,'2004'!$A$44:$A$139,0)),97,MATCH($BQ72,'2004'!$A$44:$A$139,0))</f>
        <v>97</v>
      </c>
      <c r="BX72" s="2">
        <f>IF(ISNA(MATCH($BQ72,'2005'!$A$44:$A$139,0)),97,MATCH($BQ72,'2005'!$A$44:$A$139,0))</f>
        <v>97</v>
      </c>
      <c r="BY72" s="2">
        <f>IF(ISNA(MATCH($BQ72,'2006'!$A$44:$A$139,0)),97,MATCH($BQ72,'2006'!$A$44:$A$139,0))</f>
        <v>97</v>
      </c>
      <c r="BZ72" s="2">
        <f>IF(ISNA(MATCH($BQ72,'2007'!$A$44:$A$139,0)),97,MATCH($BQ72,'2007'!$A$44:$A$139,0))</f>
        <v>97</v>
      </c>
      <c r="CA72" s="2">
        <f>IF(ISNA(MATCH($BQ72,'2008'!$A$44:$A$139,0)),97,MATCH($BQ72,'2008'!$A$44:$A$139,0))</f>
        <v>97</v>
      </c>
      <c r="CB72" s="2">
        <f>IF(ISNA(MATCH($BQ72,'2009'!$A$44:$A$139,0)),97,MATCH($BQ72,'2009'!$A$44:$A$139,0))</f>
        <v>97</v>
      </c>
      <c r="CC72" s="2">
        <f>IF(ISNA(MATCH($BQ72,'2010'!$A$44:$A$139,0)),97,MATCH($BQ72,'2010'!$A$44:$A$139,0))</f>
        <v>97</v>
      </c>
      <c r="CD72" s="2">
        <f>IF(ISNA(MATCH($BQ72,'2011'!$A$44:$A$139,0)),97,MATCH($BQ72,'2011'!$A$44:$A$139,0))</f>
        <v>97</v>
      </c>
      <c r="CE72" s="2">
        <f>IF(ISNA(MATCH($BQ72,'2012'!$A$44:$A$139,0)),97,MATCH($BQ72,'2012'!$A$44:$A$139,0))</f>
        <v>97</v>
      </c>
      <c r="CF72" s="2">
        <f>IF(ISNA(MATCH($BQ72,'2013'!$A$44:$A$139,0)),97,MATCH($BQ72,'2013'!$A$44:$A$139,0))</f>
        <v>97</v>
      </c>
      <c r="CG72" s="149">
        <f>IF(ISNA(MATCH($BQ72,'2014'!$A$52:$A$179,0)),129,MATCH($BQ72,'2014'!$A$52:$A$179,0))</f>
        <v>106</v>
      </c>
      <c r="CI72">
        <f t="shared" si="54"/>
        <v>2907</v>
      </c>
      <c r="CJ72" s="281"/>
      <c r="CK72" s="282"/>
      <c r="CL72" s="281">
        <f t="shared" si="55"/>
        <v>0</v>
      </c>
      <c r="CM72" s="282">
        <f t="shared" si="41"/>
        <v>0</v>
      </c>
      <c r="CN72" s="282">
        <f t="shared" si="42"/>
        <v>0</v>
      </c>
      <c r="CO72" s="282">
        <f t="shared" si="43"/>
        <v>0</v>
      </c>
      <c r="CP72" s="282">
        <f t="shared" si="44"/>
        <v>0</v>
      </c>
      <c r="CQ72" s="282">
        <f t="shared" si="45"/>
        <v>0</v>
      </c>
      <c r="CR72" s="282">
        <f t="shared" si="46"/>
        <v>0</v>
      </c>
      <c r="CS72" s="282">
        <f t="shared" si="47"/>
        <v>0</v>
      </c>
      <c r="CT72" s="282">
        <f t="shared" si="48"/>
        <v>0</v>
      </c>
      <c r="CU72" s="282">
        <f t="shared" si="56"/>
        <v>0</v>
      </c>
      <c r="CV72" s="282">
        <f t="shared" si="57"/>
        <v>0</v>
      </c>
      <c r="CW72" s="282">
        <f t="shared" si="58"/>
        <v>0</v>
      </c>
      <c r="CX72" s="282">
        <f t="shared" si="59"/>
        <v>0</v>
      </c>
      <c r="CY72" s="283">
        <f t="shared" si="60"/>
        <v>25</v>
      </c>
      <c r="DA72" s="282">
        <f t="shared" si="61"/>
        <v>2907</v>
      </c>
      <c r="DB72" s="97"/>
      <c r="DC72" s="156"/>
      <c r="DD72" s="270">
        <f t="shared" si="62"/>
        <v>0</v>
      </c>
      <c r="DE72" s="156">
        <f t="shared" si="63"/>
        <v>0</v>
      </c>
      <c r="DF72" s="156">
        <f t="shared" si="64"/>
        <v>0</v>
      </c>
      <c r="DG72" s="156">
        <f t="shared" si="65"/>
        <v>0</v>
      </c>
      <c r="DH72" s="156">
        <f t="shared" si="66"/>
        <v>0</v>
      </c>
      <c r="DI72" s="156">
        <f t="shared" si="67"/>
        <v>0</v>
      </c>
      <c r="DJ72" s="156">
        <f t="shared" si="68"/>
        <v>0</v>
      </c>
      <c r="DK72" s="156">
        <f t="shared" si="69"/>
        <v>0</v>
      </c>
      <c r="DL72" s="156">
        <f t="shared" si="70"/>
        <v>0</v>
      </c>
      <c r="DM72" s="156">
        <f t="shared" si="71"/>
        <v>0</v>
      </c>
      <c r="DN72" s="156">
        <f t="shared" si="72"/>
        <v>0</v>
      </c>
      <c r="DO72" s="156">
        <f t="shared" si="73"/>
        <v>0</v>
      </c>
      <c r="DP72" s="156">
        <f t="shared" si="74"/>
        <v>0</v>
      </c>
      <c r="DQ72" s="267">
        <f t="shared" si="75"/>
        <v>25</v>
      </c>
      <c r="DR72" s="156">
        <f t="shared" si="76"/>
        <v>246</v>
      </c>
    </row>
    <row r="73" spans="2:125" ht="13.5" thickBot="1" x14ac:dyDescent="0.25">
      <c r="B73" s="164">
        <v>45</v>
      </c>
      <c r="C73" s="50">
        <f t="shared" si="39"/>
        <v>3</v>
      </c>
      <c r="D73" s="50">
        <f t="shared" si="49"/>
        <v>0</v>
      </c>
      <c r="E73" s="97"/>
      <c r="F73" s="2">
        <f t="shared" si="77"/>
        <v>68</v>
      </c>
      <c r="G73" s="253">
        <v>3393</v>
      </c>
      <c r="H73" s="164">
        <f>14- COUNTIF(L73:AA73,"#N/A")</f>
        <v>1</v>
      </c>
      <c r="I73" s="133">
        <f>SUM(AF73:AU73)+SUM(BA73:BM73)</f>
        <v>10</v>
      </c>
      <c r="J73" s="405">
        <f>CY73</f>
        <v>25</v>
      </c>
      <c r="K73" s="466" t="str">
        <f>IF(ISNUMBER(MATCH(G73,'[4]OPR data'!$A$3:$A$2541,0)),"Y","N")</f>
        <v>Y</v>
      </c>
      <c r="L73" s="148"/>
      <c r="M73" s="236"/>
      <c r="N73" s="236" t="e">
        <f>(INDEX(Finish_table!R$4:R$83,MATCH('14 Year_History_Results'!$G73,Finish_table!S$4:S$83,0),1))</f>
        <v>#N/A</v>
      </c>
      <c r="O73" s="236" t="e">
        <f>(INDEX(Finish_table!Z$4:Z$99,MATCH('14 Year_History_Results'!$G73,Finish_table!AA$4:AA$99,0),1))</f>
        <v>#N/A</v>
      </c>
      <c r="P73" s="236" t="e">
        <f>(INDEX(Finish_table!AI$4:AI$99,MATCH('14 Year_History_Results'!$G73,Finish_table!AJ$4:AJ$99,0),1))</f>
        <v>#N/A</v>
      </c>
      <c r="Q73" s="236" t="e">
        <f>(INDEX(Finish_table!AR$4:AR$99,MATCH('14 Year_History_Results'!$G73,Finish_table!AS$4:AS$99,0),1))</f>
        <v>#N/A</v>
      </c>
      <c r="R73" s="236" t="e">
        <f>(INDEX(Finish_table!BA$4:BA$99,MATCH('14 Year_History_Results'!$G73,Finish_table!BB$4:BB$99,0),1))</f>
        <v>#N/A</v>
      </c>
      <c r="S73" s="236" t="e">
        <f>(INDEX(Finish_table!BJ$4:BJ$99,MATCH('14 Year_History_Results'!$G73,Finish_table!BK$4:BK$99,0),1))</f>
        <v>#N/A</v>
      </c>
      <c r="T73" s="236" t="e">
        <f>(INDEX(Finish_table!BS$4:BS$99,MATCH('14 Year_History_Results'!$G73,Finish_table!BT$4:BT$99,0),1))</f>
        <v>#N/A</v>
      </c>
      <c r="U73" s="236" t="e">
        <f>(INDEX(Finish_table!CB$4:CB$99,MATCH('14 Year_History_Results'!$G73,Finish_table!CC$4:CC$99,0),1))</f>
        <v>#N/A</v>
      </c>
      <c r="V73" s="236" t="e">
        <f>(INDEX(Finish_table!CK$4:CK$99,MATCH('14 Year_History_Results'!$G73,Finish_table!CL$4:CL$99,0),1))</f>
        <v>#N/A</v>
      </c>
      <c r="W73" s="236" t="e">
        <f>(INDEX(Finish_table!CT$4:CT$99,MATCH('14 Year_History_Results'!$G73,Finish_table!CU$4:CU$99,0),1))</f>
        <v>#N/A</v>
      </c>
      <c r="X73" s="236" t="e">
        <f>(INDEX(Finish_table!DC$4:DC$99,MATCH('14 Year_History_Results'!$G73,Finish_table!DD$4:DD$99,0),1))</f>
        <v>#N/A</v>
      </c>
      <c r="Y73" s="236" t="e">
        <f>(INDEX(Finish_table!DL$4:DL$99,MATCH('14 Year_History_Results'!$G73,Finish_table!DM$4:DM$99,0),1))</f>
        <v>#N/A</v>
      </c>
      <c r="Z73" s="236" t="e">
        <f>(INDEX(Finish_table!DU$4:DU$99,MATCH('14 Year_History_Results'!$G73,Finish_table!DV$4:DV$99,0),1))</f>
        <v>#N/A</v>
      </c>
      <c r="AA73" s="256" t="str">
        <f>(INDEX(Finish_table!ED$4:ED$140,MATCH('14 Year_History_Results'!$G73,Finish_table!EE$4:EE$140,0),1))</f>
        <v>SF</v>
      </c>
      <c r="AB73" s="2"/>
      <c r="AC73" s="2"/>
      <c r="AD73" s="2"/>
      <c r="AE73">
        <f t="shared" si="40"/>
        <v>3393</v>
      </c>
      <c r="AF73" s="148"/>
      <c r="AG73" s="2"/>
      <c r="AH73" s="148">
        <f>INDEX('2001'!$C$44:$C$140,'14 Year_History_Results'!BT73)</f>
        <v>0</v>
      </c>
      <c r="AI73" s="2">
        <f>INDEX('2002'!$C$44:$C$140,'14 Year_History_Results'!BU73)</f>
        <v>0</v>
      </c>
      <c r="AJ73" s="2">
        <f>INDEX('2003'!$C$44:$C$140,'14 Year_History_Results'!BV73)</f>
        <v>0</v>
      </c>
      <c r="AK73" s="2">
        <f>INDEX('2004'!$C$44:$C$140,'14 Year_History_Results'!BW73)</f>
        <v>0</v>
      </c>
      <c r="AL73" s="2">
        <f>INDEX('2005'!$C$44:$C$140,'14 Year_History_Results'!BX73)</f>
        <v>0</v>
      </c>
      <c r="AM73" s="2">
        <f>INDEX('2006'!$C$44:$C$140,'14 Year_History_Results'!BY73)</f>
        <v>0</v>
      </c>
      <c r="AN73" s="2">
        <f>INDEX('2007'!$C$44:$C$140,'14 Year_History_Results'!BZ73)</f>
        <v>0</v>
      </c>
      <c r="AO73" s="2">
        <f>INDEX('2008'!$C$44:$C$140,'14 Year_History_Results'!CA73)</f>
        <v>0</v>
      </c>
      <c r="AP73" s="2">
        <f>INDEX('2009'!$C$44:$C$140,'14 Year_History_Results'!CB73)</f>
        <v>0</v>
      </c>
      <c r="AQ73" s="2">
        <f>INDEX('2010'!$C$44:$C$140,'14 Year_History_Results'!CC73)</f>
        <v>0</v>
      </c>
      <c r="AR73" s="2">
        <f>INDEX('2011'!$C$44:$C$140,'14 Year_History_Results'!CD73)</f>
        <v>0</v>
      </c>
      <c r="AS73" s="2">
        <f>INDEX('2012'!$C$44:$C$140,'14 Year_History_Results'!CE73)</f>
        <v>0</v>
      </c>
      <c r="AT73" s="2">
        <f>INDEX('2013'!$C$44:$C$140,'14 Year_History_Results'!CF73)</f>
        <v>0</v>
      </c>
      <c r="AU73" s="149">
        <f>INDEX('2014'!$C$52:$C$180,'14 Year_History_Results'!CG73)</f>
        <v>10</v>
      </c>
      <c r="AV73" s="2">
        <f t="shared" si="50"/>
        <v>2.6726124191242437</v>
      </c>
      <c r="AW73" s="2"/>
      <c r="AX73">
        <f t="shared" si="51"/>
        <v>3393</v>
      </c>
      <c r="AY73" s="148"/>
      <c r="AZ73" s="2"/>
      <c r="BA73" s="148">
        <f>INDEX('2001'!$B$44:$B$140,'14 Year_History_Results'!BT73)</f>
        <v>0</v>
      </c>
      <c r="BB73" s="2">
        <f>INDEX('2002'!$B$44:$B$140,'14 Year_History_Results'!BU73)</f>
        <v>0</v>
      </c>
      <c r="BC73" s="2">
        <f>INDEX('2003'!$B$44:$B$140,'14 Year_History_Results'!BV73)</f>
        <v>0</v>
      </c>
      <c r="BD73" s="2">
        <f>INDEX('2004'!$B$44:$B$140,'14 Year_History_Results'!BW73)</f>
        <v>0</v>
      </c>
      <c r="BE73" s="2">
        <f>INDEX('2005'!$B$44:$B$140,'14 Year_History_Results'!BX73)</f>
        <v>0</v>
      </c>
      <c r="BF73" s="2">
        <f>INDEX('2006'!$B$44:$B$140,'14 Year_History_Results'!BY73)</f>
        <v>0</v>
      </c>
      <c r="BG73" s="2">
        <f>INDEX('2007'!$B$44:$B$140,'14 Year_History_Results'!BZ73)</f>
        <v>0</v>
      </c>
      <c r="BH73" s="2">
        <f>INDEX('2008'!$B$44:$B$140,'14 Year_History_Results'!CA73)</f>
        <v>0</v>
      </c>
      <c r="BI73" s="2">
        <f>INDEX('2009'!$B$44:$B$140,'14 Year_History_Results'!CB73)</f>
        <v>0</v>
      </c>
      <c r="BJ73" s="2">
        <f>INDEX('2010'!$B$44:$B$140,'14 Year_History_Results'!CC73)</f>
        <v>0</v>
      </c>
      <c r="BK73" s="2">
        <f>INDEX('2011'!$B$44:$B$140,'14 Year_History_Results'!CD73)</f>
        <v>0</v>
      </c>
      <c r="BL73" s="2">
        <f>INDEX('2012'!$B$44:$B$140,'14 Year_History_Results'!CE73)</f>
        <v>0</v>
      </c>
      <c r="BM73" s="2">
        <f>INDEX('2013'!$B$44:$B$140,'14 Year_History_Results'!CF73)</f>
        <v>0</v>
      </c>
      <c r="BN73" s="149">
        <f>INDEX('2014'!$B$52:$B$180,'14 Year_History_Results'!CG73)</f>
        <v>15</v>
      </c>
      <c r="BO73" s="308">
        <f t="shared" si="52"/>
        <v>0</v>
      </c>
      <c r="BQ73">
        <f t="shared" si="53"/>
        <v>3393</v>
      </c>
      <c r="BR73" s="148"/>
      <c r="BS73" s="2"/>
      <c r="BT73" s="148">
        <f>IF(ISNA(MATCH($BQ73,'2001'!$A$44:$A$139,0)),97,MATCH($BQ73,'2001'!$A$44:$A$139,0))</f>
        <v>97</v>
      </c>
      <c r="BU73" s="2">
        <f>IF(ISNA(MATCH($BQ73,'2002'!$A$44:$A$139,0)),97,MATCH($BQ73,'2002'!$A$44:$A$139,0))</f>
        <v>97</v>
      </c>
      <c r="BV73" s="2">
        <f>IF(ISNA(MATCH($BQ73,'2003'!$A$44:$A$139,0)),97,MATCH($BQ73,'2003'!$A$44:$A$139,0))</f>
        <v>97</v>
      </c>
      <c r="BW73" s="2">
        <f>IF(ISNA(MATCH($BQ73,'2004'!$A$44:$A$139,0)),97,MATCH($BQ73,'2004'!$A$44:$A$139,0))</f>
        <v>97</v>
      </c>
      <c r="BX73" s="2">
        <f>IF(ISNA(MATCH($BQ73,'2005'!$A$44:$A$139,0)),97,MATCH($BQ73,'2005'!$A$44:$A$139,0))</f>
        <v>97</v>
      </c>
      <c r="BY73" s="2">
        <f>IF(ISNA(MATCH($BQ73,'2006'!$A$44:$A$139,0)),97,MATCH($BQ73,'2006'!$A$44:$A$139,0))</f>
        <v>97</v>
      </c>
      <c r="BZ73" s="2">
        <f>IF(ISNA(MATCH($BQ73,'2007'!$A$44:$A$139,0)),97,MATCH($BQ73,'2007'!$A$44:$A$139,0))</f>
        <v>97</v>
      </c>
      <c r="CA73" s="2">
        <f>IF(ISNA(MATCH($BQ73,'2008'!$A$44:$A$139,0)),97,MATCH($BQ73,'2008'!$A$44:$A$139,0))</f>
        <v>97</v>
      </c>
      <c r="CB73" s="2">
        <f>IF(ISNA(MATCH($BQ73,'2009'!$A$44:$A$139,0)),97,MATCH($BQ73,'2009'!$A$44:$A$139,0))</f>
        <v>97</v>
      </c>
      <c r="CC73" s="2">
        <f>IF(ISNA(MATCH($BQ73,'2010'!$A$44:$A$139,0)),97,MATCH($BQ73,'2010'!$A$44:$A$139,0))</f>
        <v>97</v>
      </c>
      <c r="CD73" s="2">
        <f>IF(ISNA(MATCH($BQ73,'2011'!$A$44:$A$139,0)),97,MATCH($BQ73,'2011'!$A$44:$A$139,0))</f>
        <v>97</v>
      </c>
      <c r="CE73" s="2">
        <f>IF(ISNA(MATCH($BQ73,'2012'!$A$44:$A$139,0)),97,MATCH($BQ73,'2012'!$A$44:$A$139,0))</f>
        <v>97</v>
      </c>
      <c r="CF73" s="2">
        <f>IF(ISNA(MATCH($BQ73,'2013'!$A$44:$A$139,0)),97,MATCH($BQ73,'2013'!$A$44:$A$139,0))</f>
        <v>97</v>
      </c>
      <c r="CG73" s="149">
        <f>IF(ISNA(MATCH($BQ73,'2014'!$A$52:$A$179,0)),129,MATCH($BQ73,'2014'!$A$52:$A$179,0))</f>
        <v>115</v>
      </c>
      <c r="CI73">
        <f t="shared" si="54"/>
        <v>3393</v>
      </c>
      <c r="CJ73" s="281"/>
      <c r="CK73" s="282"/>
      <c r="CL73" s="281">
        <f t="shared" si="55"/>
        <v>0</v>
      </c>
      <c r="CM73" s="282">
        <f t="shared" si="41"/>
        <v>0</v>
      </c>
      <c r="CN73" s="282">
        <f t="shared" si="42"/>
        <v>0</v>
      </c>
      <c r="CO73" s="282">
        <f t="shared" si="43"/>
        <v>0</v>
      </c>
      <c r="CP73" s="282">
        <f t="shared" si="44"/>
        <v>0</v>
      </c>
      <c r="CQ73" s="282">
        <f t="shared" si="45"/>
        <v>0</v>
      </c>
      <c r="CR73" s="282">
        <f t="shared" si="46"/>
        <v>0</v>
      </c>
      <c r="CS73" s="282">
        <f t="shared" si="47"/>
        <v>0</v>
      </c>
      <c r="CT73" s="282">
        <f t="shared" si="48"/>
        <v>0</v>
      </c>
      <c r="CU73" s="282">
        <f t="shared" si="56"/>
        <v>0</v>
      </c>
      <c r="CV73" s="282">
        <f t="shared" si="57"/>
        <v>0</v>
      </c>
      <c r="CW73" s="282">
        <f t="shared" si="58"/>
        <v>0</v>
      </c>
      <c r="CX73" s="282">
        <f t="shared" si="59"/>
        <v>0</v>
      </c>
      <c r="CY73" s="283">
        <f t="shared" si="60"/>
        <v>25</v>
      </c>
      <c r="DA73" s="282">
        <f t="shared" si="61"/>
        <v>3393</v>
      </c>
      <c r="DB73" s="97"/>
      <c r="DC73" s="156"/>
      <c r="DD73" s="270">
        <f t="shared" si="62"/>
        <v>0</v>
      </c>
      <c r="DE73" s="156">
        <f t="shared" si="63"/>
        <v>0</v>
      </c>
      <c r="DF73" s="156">
        <f t="shared" si="64"/>
        <v>0</v>
      </c>
      <c r="DG73" s="156">
        <f t="shared" si="65"/>
        <v>0</v>
      </c>
      <c r="DH73" s="156">
        <f t="shared" si="66"/>
        <v>0</v>
      </c>
      <c r="DI73" s="156">
        <f t="shared" si="67"/>
        <v>0</v>
      </c>
      <c r="DJ73" s="156">
        <f t="shared" si="68"/>
        <v>0</v>
      </c>
      <c r="DK73" s="156">
        <f t="shared" si="69"/>
        <v>0</v>
      </c>
      <c r="DL73" s="156">
        <f t="shared" si="70"/>
        <v>0</v>
      </c>
      <c r="DM73" s="156">
        <f t="shared" si="71"/>
        <v>0</v>
      </c>
      <c r="DN73" s="156">
        <f t="shared" si="72"/>
        <v>0</v>
      </c>
      <c r="DO73" s="156">
        <f t="shared" si="73"/>
        <v>0</v>
      </c>
      <c r="DP73" s="156">
        <f t="shared" si="74"/>
        <v>0</v>
      </c>
      <c r="DQ73" s="267">
        <f t="shared" si="75"/>
        <v>25</v>
      </c>
      <c r="DR73" s="156">
        <f t="shared" si="76"/>
        <v>246</v>
      </c>
    </row>
    <row r="74" spans="2:125" ht="13.5" thickBot="1" x14ac:dyDescent="0.25">
      <c r="B74" s="253">
        <v>45</v>
      </c>
      <c r="C74" s="50">
        <f t="shared" si="39"/>
        <v>4</v>
      </c>
      <c r="D74" s="50">
        <f t="shared" si="49"/>
        <v>0</v>
      </c>
      <c r="E74" s="97"/>
      <c r="F74" s="2">
        <f t="shared" si="77"/>
        <v>69</v>
      </c>
      <c r="G74" s="164">
        <v>71</v>
      </c>
      <c r="H74" s="164">
        <f>14- COUNTIF(L74:AA74,"#N/A")</f>
        <v>12</v>
      </c>
      <c r="I74" s="133">
        <f>SUM(AF74:AU74)+SUM(BA74:BM74)</f>
        <v>379</v>
      </c>
      <c r="J74" s="405">
        <f>CY74</f>
        <v>24.614015464947808</v>
      </c>
      <c r="K74" s="466" t="str">
        <f>IF(ISNUMBER(MATCH(G74,'[4]OPR data'!$A$3:$A$2541,0)),"Y","N")</f>
        <v>Y</v>
      </c>
      <c r="L74" s="148"/>
      <c r="M74" s="236"/>
      <c r="N74" s="236" t="str">
        <f>(INDEX(Finish_table!R$4:R$83,MATCH('14 Year_History_Results'!$G74,Finish_table!S$4:S$83,0),1))</f>
        <v>WF</v>
      </c>
      <c r="O74" s="236" t="str">
        <f>(INDEX(Finish_table!Z$4:Z$99,MATCH('14 Year_History_Results'!$G74,Finish_table!AA$4:AA$99,0),1))</f>
        <v>WC</v>
      </c>
      <c r="P74" s="236" t="str">
        <f>(INDEX(Finish_table!AI$4:AI$99,MATCH('14 Year_History_Results'!$G74,Finish_table!AJ$4:AJ$99,0),1))</f>
        <v>QF</v>
      </c>
      <c r="Q74" s="236" t="str">
        <f>(INDEX(Finish_table!AR$4:AR$99,MATCH('14 Year_History_Results'!$G74,Finish_table!AS$4:AS$99,0),1))</f>
        <v>WC</v>
      </c>
      <c r="R74" s="236" t="str">
        <f>(INDEX(Finish_table!BA$4:BA$99,MATCH('14 Year_History_Results'!$G74,Finish_table!BB$4:BB$99,0),1))</f>
        <v>QF</v>
      </c>
      <c r="S74" s="236" t="str">
        <f>(INDEX(Finish_table!BJ$4:BJ$99,MATCH('14 Year_History_Results'!$G74,Finish_table!BK$4:BK$99,0),1))</f>
        <v>SF</v>
      </c>
      <c r="T74" s="236" t="str">
        <f>(INDEX(Finish_table!BS$4:BS$99,MATCH('14 Year_History_Results'!$G74,Finish_table!BT$4:BT$99,0),1))</f>
        <v>WF</v>
      </c>
      <c r="U74" s="236" t="str">
        <f>(INDEX(Finish_table!CB$4:CB$99,MATCH('14 Year_History_Results'!$G74,Finish_table!CC$4:CC$99,0),1))</f>
        <v>SF</v>
      </c>
      <c r="V74" s="236" t="str">
        <f>(INDEX(Finish_table!CK$4:CK$99,MATCH('14 Year_History_Results'!$G74,Finish_table!CL$4:CL$99,0),1))</f>
        <v>QF</v>
      </c>
      <c r="W74" s="236" t="str">
        <f>(INDEX(Finish_table!CT$4:CT$99,MATCH('14 Year_History_Results'!$G74,Finish_table!CU$4:CU$99,0),1))</f>
        <v>QF</v>
      </c>
      <c r="X74" s="236" t="str">
        <f>(INDEX(Finish_table!DC$4:DC$99,MATCH('14 Year_History_Results'!$G74,Finish_table!DD$4:DD$99,0),1))</f>
        <v>F</v>
      </c>
      <c r="Y74" s="236" t="e">
        <f>(INDEX(Finish_table!DL$4:DL$99,MATCH('14 Year_History_Results'!$G74,Finish_table!DM$4:DM$99,0),1))</f>
        <v>#N/A</v>
      </c>
      <c r="Z74" s="236" t="str">
        <f>(INDEX(Finish_table!DU$4:DU$99,MATCH('14 Year_History_Results'!$G74,Finish_table!DV$4:DV$99,0),1))</f>
        <v>QF</v>
      </c>
      <c r="AA74" s="256" t="e">
        <f>(INDEX(Finish_table!ED$4:ED$140,MATCH('14 Year_History_Results'!$G74,Finish_table!EE$4:EE$140,0),1))</f>
        <v>#N/A</v>
      </c>
      <c r="AB74" s="2"/>
      <c r="AC74" s="2"/>
      <c r="AD74" s="2"/>
      <c r="AE74">
        <f t="shared" si="40"/>
        <v>71</v>
      </c>
      <c r="AF74" s="148"/>
      <c r="AG74" s="2"/>
      <c r="AH74" s="148">
        <f>INDEX('2001'!$C$44:$C$140,'14 Year_History_Results'!BT74)</f>
        <v>50</v>
      </c>
      <c r="AI74" s="2">
        <f>INDEX('2002'!$C$44:$C$140,'14 Year_History_Results'!BU74)</f>
        <v>50</v>
      </c>
      <c r="AJ74" s="2">
        <f>INDEX('2003'!$C$44:$C$140,'14 Year_History_Results'!BV74)</f>
        <v>0</v>
      </c>
      <c r="AK74" s="2">
        <f>INDEX('2004'!$C$44:$C$140,'14 Year_History_Results'!BW74)</f>
        <v>50</v>
      </c>
      <c r="AL74" s="2">
        <f>INDEX('2005'!$C$44:$C$140,'14 Year_History_Results'!BX74)</f>
        <v>0</v>
      </c>
      <c r="AM74" s="2">
        <f>INDEX('2006'!$C$44:$C$140,'14 Year_History_Results'!BY74)</f>
        <v>10</v>
      </c>
      <c r="AN74" s="2">
        <f>INDEX('2007'!$C$44:$C$140,'14 Year_History_Results'!BZ74)</f>
        <v>40</v>
      </c>
      <c r="AO74" s="2">
        <f>INDEX('2008'!$C$44:$C$140,'14 Year_History_Results'!CA74)</f>
        <v>10</v>
      </c>
      <c r="AP74" s="2">
        <f>INDEX('2009'!$C$44:$C$140,'14 Year_History_Results'!CB74)</f>
        <v>0</v>
      </c>
      <c r="AQ74" s="2">
        <f>INDEX('2010'!$C$44:$C$140,'14 Year_History_Results'!CC74)</f>
        <v>0</v>
      </c>
      <c r="AR74" s="2">
        <f>INDEX('2011'!$C$44:$C$140,'14 Year_History_Results'!CD74)</f>
        <v>20</v>
      </c>
      <c r="AS74" s="2">
        <f>INDEX('2012'!$C$44:$C$140,'14 Year_History_Results'!CE74)</f>
        <v>0</v>
      </c>
      <c r="AT74" s="2">
        <f>INDEX('2013'!$C$44:$C$140,'14 Year_History_Results'!CF74)</f>
        <v>0</v>
      </c>
      <c r="AU74" s="149">
        <f>INDEX('2014'!$C$52:$C$180,'14 Year_History_Results'!CG74)</f>
        <v>0</v>
      </c>
      <c r="AV74" s="2">
        <f t="shared" si="50"/>
        <v>21.342317247536769</v>
      </c>
      <c r="AW74" s="2"/>
      <c r="AX74">
        <f t="shared" si="51"/>
        <v>71</v>
      </c>
      <c r="AY74" s="148"/>
      <c r="AZ74" s="2"/>
      <c r="BA74" s="148">
        <f>INDEX('2001'!$B$44:$B$140,'14 Year_History_Results'!BT74)</f>
        <v>16</v>
      </c>
      <c r="BB74" s="2">
        <f>INDEX('2002'!$B$44:$B$140,'14 Year_History_Results'!BU74)</f>
        <v>16</v>
      </c>
      <c r="BC74" s="2">
        <f>INDEX('2003'!$B$44:$B$140,'14 Year_History_Results'!BV74)</f>
        <v>9</v>
      </c>
      <c r="BD74" s="2">
        <f>INDEX('2004'!$B$44:$B$140,'14 Year_History_Results'!BW74)</f>
        <v>12</v>
      </c>
      <c r="BE74" s="2">
        <f>INDEX('2005'!$B$44:$B$140,'14 Year_History_Results'!BX74)</f>
        <v>14</v>
      </c>
      <c r="BF74" s="2">
        <f>INDEX('2006'!$B$44:$B$140,'14 Year_History_Results'!BY74)</f>
        <v>13</v>
      </c>
      <c r="BG74" s="2">
        <f>INDEX('2007'!$B$44:$B$140,'14 Year_History_Results'!BZ74)</f>
        <v>15</v>
      </c>
      <c r="BH74" s="2">
        <f>INDEX('2008'!$B$44:$B$140,'14 Year_History_Results'!CA74)</f>
        <v>16</v>
      </c>
      <c r="BI74" s="2">
        <f>INDEX('2009'!$B$44:$B$140,'14 Year_History_Results'!CB74)</f>
        <v>13</v>
      </c>
      <c r="BJ74" s="2">
        <f>INDEX('2010'!$B$44:$B$140,'14 Year_History_Results'!CC74)</f>
        <v>7</v>
      </c>
      <c r="BK74" s="2">
        <f>INDEX('2011'!$B$44:$B$140,'14 Year_History_Results'!CD74)</f>
        <v>14</v>
      </c>
      <c r="BL74" s="2">
        <f>INDEX('2012'!$B$44:$B$140,'14 Year_History_Results'!CE74)</f>
        <v>0</v>
      </c>
      <c r="BM74" s="2">
        <f>INDEX('2013'!$B$44:$B$140,'14 Year_History_Results'!CF74)</f>
        <v>4</v>
      </c>
      <c r="BN74" s="149">
        <f>INDEX('2014'!$B$52:$B$180,'14 Year_History_Results'!CG74)</f>
        <v>0</v>
      </c>
      <c r="BO74" s="308">
        <f t="shared" si="52"/>
        <v>4</v>
      </c>
      <c r="BQ74">
        <f t="shared" si="53"/>
        <v>71</v>
      </c>
      <c r="BR74" s="148"/>
      <c r="BS74" s="2"/>
      <c r="BT74" s="148">
        <f>IF(ISNA(MATCH($BQ74,'2001'!$A$44:$A$139,0)),97,MATCH($BQ74,'2001'!$A$44:$A$139,0))</f>
        <v>19</v>
      </c>
      <c r="BU74" s="2">
        <f>IF(ISNA(MATCH($BQ74,'2002'!$A$44:$A$139,0)),97,MATCH($BQ74,'2002'!$A$44:$A$139,0))</f>
        <v>17</v>
      </c>
      <c r="BV74" s="2">
        <f>IF(ISNA(MATCH($BQ74,'2003'!$A$44:$A$139,0)),97,MATCH($BQ74,'2003'!$A$44:$A$139,0))</f>
        <v>16</v>
      </c>
      <c r="BW74" s="2">
        <f>IF(ISNA(MATCH($BQ74,'2004'!$A$44:$A$139,0)),97,MATCH($BQ74,'2004'!$A$44:$A$139,0))</f>
        <v>17</v>
      </c>
      <c r="BX74" s="2">
        <f>IF(ISNA(MATCH($BQ74,'2005'!$A$44:$A$139,0)),97,MATCH($BQ74,'2005'!$A$44:$A$139,0))</f>
        <v>14</v>
      </c>
      <c r="BY74" s="2">
        <f>IF(ISNA(MATCH($BQ74,'2006'!$A$44:$A$139,0)),97,MATCH($BQ74,'2006'!$A$44:$A$139,0))</f>
        <v>14</v>
      </c>
      <c r="BZ74" s="2">
        <f>IF(ISNA(MATCH($BQ74,'2007'!$A$44:$A$139,0)),97,MATCH($BQ74,'2007'!$A$44:$A$139,0))</f>
        <v>13</v>
      </c>
      <c r="CA74" s="2">
        <f>IF(ISNA(MATCH($BQ74,'2008'!$A$44:$A$139,0)),97,MATCH($BQ74,'2008'!$A$44:$A$139,0))</f>
        <v>16</v>
      </c>
      <c r="CB74" s="2">
        <f>IF(ISNA(MATCH($BQ74,'2009'!$A$44:$A$139,0)),97,MATCH($BQ74,'2009'!$A$44:$A$139,0))</f>
        <v>11</v>
      </c>
      <c r="CC74" s="2">
        <f>IF(ISNA(MATCH($BQ74,'2010'!$A$44:$A$139,0)),97,MATCH($BQ74,'2010'!$A$44:$A$139,0))</f>
        <v>10</v>
      </c>
      <c r="CD74" s="2">
        <f>IF(ISNA(MATCH($BQ74,'2011'!$A$44:$A$139,0)),97,MATCH($BQ74,'2011'!$A$44:$A$139,0))</f>
        <v>10</v>
      </c>
      <c r="CE74" s="2">
        <f>IF(ISNA(MATCH($BQ74,'2012'!$A$44:$A$139,0)),97,MATCH($BQ74,'2012'!$A$44:$A$139,0))</f>
        <v>97</v>
      </c>
      <c r="CF74" s="2">
        <f>IF(ISNA(MATCH($BQ74,'2013'!$A$44:$A$139,0)),97,MATCH($BQ74,'2013'!$A$44:$A$139,0))</f>
        <v>8</v>
      </c>
      <c r="CG74" s="149">
        <f>IF(ISNA(MATCH($BQ74,'2014'!$A$52:$A$179,0)),129,MATCH($BQ74,'2014'!$A$52:$A$179,0))</f>
        <v>129</v>
      </c>
      <c r="CI74">
        <f t="shared" si="54"/>
        <v>71</v>
      </c>
      <c r="CJ74" s="281"/>
      <c r="CK74" s="282"/>
      <c r="CL74" s="281">
        <f t="shared" si="55"/>
        <v>66</v>
      </c>
      <c r="CM74" s="282">
        <f t="shared" si="41"/>
        <v>109.9956</v>
      </c>
      <c r="CN74" s="282">
        <f t="shared" si="42"/>
        <v>82.323066959999991</v>
      </c>
      <c r="CO74" s="282">
        <f t="shared" si="43"/>
        <v>116.87655643553599</v>
      </c>
      <c r="CP74" s="282">
        <f t="shared" si="44"/>
        <v>91.909912519928284</v>
      </c>
      <c r="CQ74" s="282">
        <f t="shared" si="45"/>
        <v>84.267147685784181</v>
      </c>
      <c r="CR74" s="282">
        <f t="shared" si="46"/>
        <v>111.17248064734373</v>
      </c>
      <c r="CS74" s="282">
        <f t="shared" si="47"/>
        <v>100.10757559951932</v>
      </c>
      <c r="CT74" s="282">
        <f t="shared" si="48"/>
        <v>79.731709894639579</v>
      </c>
      <c r="CU74" s="282">
        <f t="shared" si="56"/>
        <v>60.149157815766742</v>
      </c>
      <c r="CV74" s="282">
        <f t="shared" si="57"/>
        <v>74.0954285999901</v>
      </c>
      <c r="CW74" s="282">
        <f t="shared" si="58"/>
        <v>49.392012704753398</v>
      </c>
      <c r="CX74" s="282">
        <f t="shared" si="59"/>
        <v>36.924715668988611</v>
      </c>
      <c r="CY74" s="283">
        <f t="shared" si="60"/>
        <v>24.614015464947808</v>
      </c>
      <c r="DA74" s="282">
        <f t="shared" si="61"/>
        <v>71</v>
      </c>
      <c r="DB74" s="97"/>
      <c r="DC74" s="156"/>
      <c r="DD74" s="270">
        <f t="shared" si="62"/>
        <v>66</v>
      </c>
      <c r="DE74" s="156">
        <f t="shared" si="63"/>
        <v>132</v>
      </c>
      <c r="DF74" s="156">
        <f t="shared" si="64"/>
        <v>141</v>
      </c>
      <c r="DG74" s="156">
        <f t="shared" si="65"/>
        <v>203</v>
      </c>
      <c r="DH74" s="156">
        <f t="shared" si="66"/>
        <v>217</v>
      </c>
      <c r="DI74" s="156">
        <f t="shared" si="67"/>
        <v>240</v>
      </c>
      <c r="DJ74" s="156">
        <f t="shared" si="68"/>
        <v>295</v>
      </c>
      <c r="DK74" s="156">
        <f t="shared" si="69"/>
        <v>321</v>
      </c>
      <c r="DL74" s="156">
        <f t="shared" si="70"/>
        <v>334</v>
      </c>
      <c r="DM74" s="156">
        <f t="shared" si="71"/>
        <v>341</v>
      </c>
      <c r="DN74" s="156">
        <f t="shared" si="72"/>
        <v>375</v>
      </c>
      <c r="DO74" s="156">
        <f t="shared" si="73"/>
        <v>375</v>
      </c>
      <c r="DP74" s="156">
        <f t="shared" si="74"/>
        <v>379</v>
      </c>
      <c r="DQ74" s="267">
        <f t="shared" si="75"/>
        <v>379</v>
      </c>
      <c r="DR74" s="156">
        <f t="shared" si="76"/>
        <v>9</v>
      </c>
    </row>
    <row r="75" spans="2:125" ht="13.5" thickBot="1" x14ac:dyDescent="0.25">
      <c r="B75" s="166">
        <v>45</v>
      </c>
      <c r="C75" s="50">
        <f t="shared" si="39"/>
        <v>5</v>
      </c>
      <c r="D75" s="50">
        <f t="shared" si="49"/>
        <v>0</v>
      </c>
      <c r="E75" s="97"/>
      <c r="F75" s="2">
        <f t="shared" si="77"/>
        <v>70</v>
      </c>
      <c r="G75" s="164">
        <v>234</v>
      </c>
      <c r="H75" s="164">
        <f>14- COUNTIF(L75:AA75,"#N/A")</f>
        <v>8</v>
      </c>
      <c r="I75" s="133">
        <f>SUM(AF75:AU75)+SUM(BA75:BM75)</f>
        <v>105</v>
      </c>
      <c r="J75" s="405">
        <f>CY75</f>
        <v>24.578689102829919</v>
      </c>
      <c r="K75" s="466" t="str">
        <f>IF(ISNUMBER(MATCH(G75,'[4]OPR data'!$A$3:$A$2541,0)),"Y","N")</f>
        <v>Y</v>
      </c>
      <c r="L75" s="148"/>
      <c r="M75" s="236"/>
      <c r="N75" s="236" t="e">
        <f>(INDEX(Finish_table!R$4:R$83,MATCH('14 Year_History_Results'!$G75,Finish_table!S$4:S$83,0),1))</f>
        <v>#N/A</v>
      </c>
      <c r="O75" s="236" t="e">
        <f>(INDEX(Finish_table!Z$4:Z$99,MATCH('14 Year_History_Results'!$G75,Finish_table!AA$4:AA$99,0),1))</f>
        <v>#N/A</v>
      </c>
      <c r="P75" s="236" t="e">
        <f>(INDEX(Finish_table!AI$4:AI$99,MATCH('14 Year_History_Results'!$G75,Finish_table!AJ$4:AJ$99,0),1))</f>
        <v>#N/A</v>
      </c>
      <c r="Q75" s="236" t="e">
        <f>(INDEX(Finish_table!AR$4:AR$99,MATCH('14 Year_History_Results'!$G75,Finish_table!AS$4:AS$99,0),1))</f>
        <v>#N/A</v>
      </c>
      <c r="R75" s="236" t="str">
        <f>(INDEX(Finish_table!BA$4:BA$99,MATCH('14 Year_History_Results'!$G75,Finish_table!BB$4:BB$99,0),1))</f>
        <v>QF</v>
      </c>
      <c r="S75" s="236" t="str">
        <f>(INDEX(Finish_table!BJ$4:BJ$99,MATCH('14 Year_History_Results'!$G75,Finish_table!BK$4:BK$99,0),1))</f>
        <v>QF</v>
      </c>
      <c r="T75" s="236" t="str">
        <f>(INDEX(Finish_table!BS$4:BS$99,MATCH('14 Year_History_Results'!$G75,Finish_table!BT$4:BT$99,0),1))</f>
        <v>QF</v>
      </c>
      <c r="U75" s="236" t="e">
        <f>(INDEX(Finish_table!CB$4:CB$99,MATCH('14 Year_History_Results'!$G75,Finish_table!CC$4:CC$99,0),1))</f>
        <v>#N/A</v>
      </c>
      <c r="V75" s="236" t="str">
        <f>(INDEX(Finish_table!CK$4:CK$99,MATCH('14 Year_History_Results'!$G75,Finish_table!CL$4:CL$99,0),1))</f>
        <v>SF</v>
      </c>
      <c r="W75" s="236" t="str">
        <f>(INDEX(Finish_table!CT$4:CT$99,MATCH('14 Year_History_Results'!$G75,Finish_table!CU$4:CU$99,0),1))</f>
        <v>QF</v>
      </c>
      <c r="X75" s="236" t="str">
        <f>(INDEX(Finish_table!DC$4:DC$99,MATCH('14 Year_History_Results'!$G75,Finish_table!DD$4:DD$99,0),1))</f>
        <v>QF</v>
      </c>
      <c r="Y75" s="236" t="str">
        <f>(INDEX(Finish_table!DL$4:DL$99,MATCH('14 Year_History_Results'!$G75,Finish_table!DM$4:DM$99,0),1))</f>
        <v>SF</v>
      </c>
      <c r="Z75" s="236" t="str">
        <f>(INDEX(Finish_table!DU$4:DU$99,MATCH('14 Year_History_Results'!$G75,Finish_table!DV$4:DV$99,0),1))</f>
        <v>QF</v>
      </c>
      <c r="AA75" s="256" t="e">
        <f>(INDEX(Finish_table!ED$4:ED$140,MATCH('14 Year_History_Results'!$G75,Finish_table!EE$4:EE$140,0),1))</f>
        <v>#N/A</v>
      </c>
      <c r="AB75" s="2"/>
      <c r="AC75" s="2"/>
      <c r="AD75" s="2"/>
      <c r="AE75">
        <f t="shared" si="40"/>
        <v>234</v>
      </c>
      <c r="AF75" s="148"/>
      <c r="AG75" s="2"/>
      <c r="AH75" s="148">
        <f>INDEX('2001'!$C$44:$C$140,'14 Year_History_Results'!BT75)</f>
        <v>0</v>
      </c>
      <c r="AI75" s="2">
        <f>INDEX('2002'!$C$44:$C$140,'14 Year_History_Results'!BU75)</f>
        <v>0</v>
      </c>
      <c r="AJ75" s="2">
        <f>INDEX('2003'!$C$44:$C$140,'14 Year_History_Results'!BV75)</f>
        <v>0</v>
      </c>
      <c r="AK75" s="2">
        <f>INDEX('2004'!$C$44:$C$140,'14 Year_History_Results'!BW75)</f>
        <v>0</v>
      </c>
      <c r="AL75" s="2">
        <f>INDEX('2005'!$C$44:$C$140,'14 Year_History_Results'!BX75)</f>
        <v>0</v>
      </c>
      <c r="AM75" s="2">
        <f>INDEX('2006'!$C$44:$C$140,'14 Year_History_Results'!BY75)</f>
        <v>0</v>
      </c>
      <c r="AN75" s="2">
        <f>INDEX('2007'!$C$44:$C$140,'14 Year_History_Results'!BZ75)</f>
        <v>0</v>
      </c>
      <c r="AO75" s="2">
        <f>INDEX('2008'!$C$44:$C$140,'14 Year_History_Results'!CA75)</f>
        <v>0</v>
      </c>
      <c r="AP75" s="2">
        <f>INDEX('2009'!$C$44:$C$140,'14 Year_History_Results'!CB75)</f>
        <v>10</v>
      </c>
      <c r="AQ75" s="2">
        <f>INDEX('2010'!$C$44:$C$140,'14 Year_History_Results'!CC75)</f>
        <v>0</v>
      </c>
      <c r="AR75" s="2">
        <f>INDEX('2011'!$C$44:$C$140,'14 Year_History_Results'!CD75)</f>
        <v>0</v>
      </c>
      <c r="AS75" s="2">
        <f>INDEX('2012'!$C$44:$C$140,'14 Year_History_Results'!CE75)</f>
        <v>10</v>
      </c>
      <c r="AT75" s="2">
        <f>INDEX('2013'!$C$44:$C$140,'14 Year_History_Results'!CF75)</f>
        <v>0</v>
      </c>
      <c r="AU75" s="149">
        <f>INDEX('2014'!$C$52:$C$180,'14 Year_History_Results'!CG75)</f>
        <v>0</v>
      </c>
      <c r="AV75" s="2">
        <f t="shared" si="50"/>
        <v>3.6313651960128146</v>
      </c>
      <c r="AW75" s="2"/>
      <c r="AX75">
        <f t="shared" si="51"/>
        <v>234</v>
      </c>
      <c r="AY75" s="148"/>
      <c r="AZ75" s="2"/>
      <c r="BA75" s="148">
        <f>INDEX('2001'!$B$44:$B$140,'14 Year_History_Results'!BT75)</f>
        <v>0</v>
      </c>
      <c r="BB75" s="2">
        <f>INDEX('2002'!$B$44:$B$140,'14 Year_History_Results'!BU75)</f>
        <v>0</v>
      </c>
      <c r="BC75" s="2">
        <f>INDEX('2003'!$B$44:$B$140,'14 Year_History_Results'!BV75)</f>
        <v>0</v>
      </c>
      <c r="BD75" s="2">
        <f>INDEX('2004'!$B$44:$B$140,'14 Year_History_Results'!BW75)</f>
        <v>0</v>
      </c>
      <c r="BE75" s="2">
        <f>INDEX('2005'!$B$44:$B$140,'14 Year_History_Results'!BX75)</f>
        <v>10</v>
      </c>
      <c r="BF75" s="2">
        <f>INDEX('2006'!$B$44:$B$140,'14 Year_History_Results'!BY75)</f>
        <v>10</v>
      </c>
      <c r="BG75" s="2">
        <f>INDEX('2007'!$B$44:$B$140,'14 Year_History_Results'!BZ75)</f>
        <v>10</v>
      </c>
      <c r="BH75" s="2">
        <f>INDEX('2008'!$B$44:$B$140,'14 Year_History_Results'!CA75)</f>
        <v>0</v>
      </c>
      <c r="BI75" s="2">
        <f>INDEX('2009'!$B$44:$B$140,'14 Year_History_Results'!CB75)</f>
        <v>16</v>
      </c>
      <c r="BJ75" s="2">
        <f>INDEX('2010'!$B$44:$B$140,'14 Year_History_Results'!CC75)</f>
        <v>9</v>
      </c>
      <c r="BK75" s="2">
        <f>INDEX('2011'!$B$44:$B$140,'14 Year_History_Results'!CD75)</f>
        <v>14</v>
      </c>
      <c r="BL75" s="2">
        <f>INDEX('2012'!$B$44:$B$140,'14 Year_History_Results'!CE75)</f>
        <v>5</v>
      </c>
      <c r="BM75" s="2">
        <f>INDEX('2013'!$B$44:$B$140,'14 Year_History_Results'!CF75)</f>
        <v>11</v>
      </c>
      <c r="BN75" s="149">
        <f>INDEX('2014'!$B$52:$B$180,'14 Year_History_Results'!CG75)</f>
        <v>0</v>
      </c>
      <c r="BO75" s="308">
        <f t="shared" si="52"/>
        <v>11</v>
      </c>
      <c r="BQ75">
        <f t="shared" si="53"/>
        <v>234</v>
      </c>
      <c r="BR75" s="148"/>
      <c r="BS75" s="2"/>
      <c r="BT75" s="148">
        <f>IF(ISNA(MATCH($BQ75,'2001'!$A$44:$A$139,0)),97,MATCH($BQ75,'2001'!$A$44:$A$139,0))</f>
        <v>97</v>
      </c>
      <c r="BU75" s="2">
        <f>IF(ISNA(MATCH($BQ75,'2002'!$A$44:$A$139,0)),97,MATCH($BQ75,'2002'!$A$44:$A$139,0))</f>
        <v>97</v>
      </c>
      <c r="BV75" s="2">
        <f>IF(ISNA(MATCH($BQ75,'2003'!$A$44:$A$139,0)),97,MATCH($BQ75,'2003'!$A$44:$A$139,0))</f>
        <v>97</v>
      </c>
      <c r="BW75" s="2">
        <f>IF(ISNA(MATCH($BQ75,'2004'!$A$44:$A$139,0)),97,MATCH($BQ75,'2004'!$A$44:$A$139,0))</f>
        <v>97</v>
      </c>
      <c r="BX75" s="2">
        <f>IF(ISNA(MATCH($BQ75,'2005'!$A$44:$A$139,0)),97,MATCH($BQ75,'2005'!$A$44:$A$139,0))</f>
        <v>40</v>
      </c>
      <c r="BY75" s="2">
        <f>IF(ISNA(MATCH($BQ75,'2006'!$A$44:$A$139,0)),97,MATCH($BQ75,'2006'!$A$44:$A$139,0))</f>
        <v>45</v>
      </c>
      <c r="BZ75" s="2">
        <f>IF(ISNA(MATCH($BQ75,'2007'!$A$44:$A$139,0)),97,MATCH($BQ75,'2007'!$A$44:$A$139,0))</f>
        <v>38</v>
      </c>
      <c r="CA75" s="2">
        <f>IF(ISNA(MATCH($BQ75,'2008'!$A$44:$A$139,0)),97,MATCH($BQ75,'2008'!$A$44:$A$139,0))</f>
        <v>97</v>
      </c>
      <c r="CB75" s="2">
        <f>IF(ISNA(MATCH($BQ75,'2009'!$A$44:$A$139,0)),97,MATCH($BQ75,'2009'!$A$44:$A$139,0))</f>
        <v>32</v>
      </c>
      <c r="CC75" s="2">
        <f>IF(ISNA(MATCH($BQ75,'2010'!$A$44:$A$139,0)),97,MATCH($BQ75,'2010'!$A$44:$A$139,0))</f>
        <v>26</v>
      </c>
      <c r="CD75" s="2">
        <f>IF(ISNA(MATCH($BQ75,'2011'!$A$44:$A$139,0)),97,MATCH($BQ75,'2011'!$A$44:$A$139,0))</f>
        <v>26</v>
      </c>
      <c r="CE75" s="2">
        <f>IF(ISNA(MATCH($BQ75,'2012'!$A$44:$A$139,0)),97,MATCH($BQ75,'2012'!$A$44:$A$139,0))</f>
        <v>23</v>
      </c>
      <c r="CF75" s="2">
        <f>IF(ISNA(MATCH($BQ75,'2013'!$A$44:$A$139,0)),97,MATCH($BQ75,'2013'!$A$44:$A$139,0))</f>
        <v>22</v>
      </c>
      <c r="CG75" s="149">
        <f>IF(ISNA(MATCH($BQ75,'2014'!$A$52:$A$179,0)),129,MATCH($BQ75,'2014'!$A$52:$A$179,0))</f>
        <v>129</v>
      </c>
      <c r="CI75">
        <f t="shared" si="54"/>
        <v>234</v>
      </c>
      <c r="CJ75" s="281"/>
      <c r="CK75" s="282"/>
      <c r="CL75" s="281">
        <f t="shared" si="55"/>
        <v>0</v>
      </c>
      <c r="CM75" s="282">
        <f t="shared" si="41"/>
        <v>0</v>
      </c>
      <c r="CN75" s="282">
        <f t="shared" si="42"/>
        <v>0</v>
      </c>
      <c r="CO75" s="282">
        <f t="shared" si="43"/>
        <v>0</v>
      </c>
      <c r="CP75" s="282">
        <f t="shared" si="44"/>
        <v>10</v>
      </c>
      <c r="CQ75" s="282">
        <f t="shared" si="45"/>
        <v>16.666</v>
      </c>
      <c r="CR75" s="282">
        <f t="shared" si="46"/>
        <v>21.1095556</v>
      </c>
      <c r="CS75" s="282">
        <f t="shared" si="47"/>
        <v>14.071629762959999</v>
      </c>
      <c r="CT75" s="282">
        <f t="shared" si="48"/>
        <v>35.380148399989139</v>
      </c>
      <c r="CU75" s="282">
        <f t="shared" si="56"/>
        <v>32.584406923432759</v>
      </c>
      <c r="CV75" s="282">
        <f t="shared" si="57"/>
        <v>35.720765655160278</v>
      </c>
      <c r="CW75" s="282">
        <f t="shared" si="58"/>
        <v>38.81146238572984</v>
      </c>
      <c r="CX75" s="282">
        <f t="shared" si="59"/>
        <v>36.871720826327511</v>
      </c>
      <c r="CY75" s="283">
        <f t="shared" si="60"/>
        <v>24.578689102829919</v>
      </c>
      <c r="DA75" s="282">
        <f t="shared" si="61"/>
        <v>234</v>
      </c>
      <c r="DB75" s="97"/>
      <c r="DC75" s="156"/>
      <c r="DD75" s="270">
        <f t="shared" si="62"/>
        <v>0</v>
      </c>
      <c r="DE75" s="156">
        <f t="shared" si="63"/>
        <v>0</v>
      </c>
      <c r="DF75" s="156">
        <f t="shared" si="64"/>
        <v>0</v>
      </c>
      <c r="DG75" s="156">
        <f t="shared" si="65"/>
        <v>0</v>
      </c>
      <c r="DH75" s="156">
        <f t="shared" si="66"/>
        <v>10</v>
      </c>
      <c r="DI75" s="156">
        <f t="shared" si="67"/>
        <v>20</v>
      </c>
      <c r="DJ75" s="156">
        <f t="shared" si="68"/>
        <v>30</v>
      </c>
      <c r="DK75" s="156">
        <f t="shared" si="69"/>
        <v>30</v>
      </c>
      <c r="DL75" s="156">
        <f t="shared" si="70"/>
        <v>56</v>
      </c>
      <c r="DM75" s="156">
        <f t="shared" si="71"/>
        <v>65</v>
      </c>
      <c r="DN75" s="156">
        <f t="shared" si="72"/>
        <v>79</v>
      </c>
      <c r="DO75" s="156">
        <f t="shared" si="73"/>
        <v>94</v>
      </c>
      <c r="DP75" s="156">
        <f t="shared" si="74"/>
        <v>105</v>
      </c>
      <c r="DQ75" s="267">
        <f t="shared" si="75"/>
        <v>105</v>
      </c>
      <c r="DR75" s="156">
        <f t="shared" si="76"/>
        <v>69</v>
      </c>
      <c r="DU75" s="282"/>
    </row>
    <row r="76" spans="2:125" ht="13.5" thickBot="1" x14ac:dyDescent="0.25">
      <c r="B76" s="164">
        <v>45</v>
      </c>
      <c r="C76" s="50">
        <f t="shared" si="39"/>
        <v>6</v>
      </c>
      <c r="D76" s="50">
        <f t="shared" si="49"/>
        <v>0</v>
      </c>
      <c r="E76" s="97"/>
      <c r="F76" s="2">
        <f t="shared" si="77"/>
        <v>71</v>
      </c>
      <c r="G76" s="164">
        <v>3481</v>
      </c>
      <c r="H76" s="164">
        <f>14- COUNTIF(L76:AA76,"#N/A")</f>
        <v>2</v>
      </c>
      <c r="I76" s="133">
        <f>SUM(AF76:AU76)+SUM(BA76:BM76)</f>
        <v>44</v>
      </c>
      <c r="J76" s="405">
        <f>CY76</f>
        <v>24.441022319999998</v>
      </c>
      <c r="K76" s="466" t="str">
        <f>IF(ISNUMBER(MATCH(G76,'[4]OPR data'!$A$3:$A$2541,0)),"Y","N")</f>
        <v>Y</v>
      </c>
      <c r="L76" s="148"/>
      <c r="M76" s="236"/>
      <c r="N76" s="236" t="e">
        <f>(INDEX(Finish_table!R$4:R$83,MATCH('14 Year_History_Results'!$G76,Finish_table!S$4:S$83,0),1))</f>
        <v>#N/A</v>
      </c>
      <c r="O76" s="236" t="e">
        <f>(INDEX(Finish_table!Z$4:Z$99,MATCH('14 Year_History_Results'!$G76,Finish_table!AA$4:AA$99,0),1))</f>
        <v>#N/A</v>
      </c>
      <c r="P76" s="236" t="e">
        <f>(INDEX(Finish_table!AI$4:AI$99,MATCH('14 Year_History_Results'!$G76,Finish_table!AJ$4:AJ$99,0),1))</f>
        <v>#N/A</v>
      </c>
      <c r="Q76" s="236" t="e">
        <f>(INDEX(Finish_table!AR$4:AR$99,MATCH('14 Year_History_Results'!$G76,Finish_table!AS$4:AS$99,0),1))</f>
        <v>#N/A</v>
      </c>
      <c r="R76" s="236" t="e">
        <f>(INDEX(Finish_table!BA$4:BA$99,MATCH('14 Year_History_Results'!$G76,Finish_table!BB$4:BB$99,0),1))</f>
        <v>#N/A</v>
      </c>
      <c r="S76" s="236" t="e">
        <f>(INDEX(Finish_table!BJ$4:BJ$99,MATCH('14 Year_History_Results'!$G76,Finish_table!BK$4:BK$99,0),1))</f>
        <v>#N/A</v>
      </c>
      <c r="T76" s="236" t="e">
        <f>(INDEX(Finish_table!BS$4:BS$99,MATCH('14 Year_History_Results'!$G76,Finish_table!BT$4:BT$99,0),1))</f>
        <v>#N/A</v>
      </c>
      <c r="U76" s="236" t="e">
        <f>(INDEX(Finish_table!CB$4:CB$99,MATCH('14 Year_History_Results'!$G76,Finish_table!CC$4:CC$99,0),1))</f>
        <v>#N/A</v>
      </c>
      <c r="V76" s="236" t="e">
        <f>(INDEX(Finish_table!CK$4:CK$99,MATCH('14 Year_History_Results'!$G76,Finish_table!CL$4:CL$99,0),1))</f>
        <v>#N/A</v>
      </c>
      <c r="W76" s="236" t="e">
        <f>(INDEX(Finish_table!CT$4:CT$99,MATCH('14 Year_History_Results'!$G76,Finish_table!CU$4:CU$99,0),1))</f>
        <v>#N/A</v>
      </c>
      <c r="X76" s="236" t="e">
        <f>(INDEX(Finish_table!DC$4:DC$99,MATCH('14 Year_History_Results'!$G76,Finish_table!DD$4:DD$99,0),1))</f>
        <v>#N/A</v>
      </c>
      <c r="Y76" s="236" t="str">
        <f>(INDEX(Finish_table!DL$4:DL$99,MATCH('14 Year_History_Results'!$G76,Finish_table!DM$4:DM$99,0),1))</f>
        <v>SF</v>
      </c>
      <c r="Z76" s="236" t="str">
        <f>(INDEX(Finish_table!DU$4:DU$99,MATCH('14 Year_History_Results'!$G76,Finish_table!DV$4:DV$99,0),1))</f>
        <v>SF</v>
      </c>
      <c r="AA76" s="256" t="e">
        <f>(INDEX(Finish_table!ED$4:ED$140,MATCH('14 Year_History_Results'!$G76,Finish_table!EE$4:EE$140,0),1))</f>
        <v>#N/A</v>
      </c>
      <c r="AB76" s="2"/>
      <c r="AC76" s="2"/>
      <c r="AD76" s="2"/>
      <c r="AE76">
        <f t="shared" si="40"/>
        <v>3481</v>
      </c>
      <c r="AF76" s="148"/>
      <c r="AG76" s="2"/>
      <c r="AH76" s="148">
        <f>INDEX('2001'!$C$44:$C$140,'14 Year_History_Results'!BT76)</f>
        <v>0</v>
      </c>
      <c r="AI76" s="2">
        <f>INDEX('2002'!$C$44:$C$140,'14 Year_History_Results'!BU76)</f>
        <v>0</v>
      </c>
      <c r="AJ76" s="2">
        <f>INDEX('2003'!$C$44:$C$140,'14 Year_History_Results'!BV76)</f>
        <v>0</v>
      </c>
      <c r="AK76" s="2">
        <f>INDEX('2004'!$C$44:$C$140,'14 Year_History_Results'!BW76)</f>
        <v>0</v>
      </c>
      <c r="AL76" s="2">
        <f>INDEX('2005'!$C$44:$C$140,'14 Year_History_Results'!BX76)</f>
        <v>0</v>
      </c>
      <c r="AM76" s="2">
        <f>INDEX('2006'!$C$44:$C$140,'14 Year_History_Results'!BY76)</f>
        <v>0</v>
      </c>
      <c r="AN76" s="2">
        <f>INDEX('2007'!$C$44:$C$140,'14 Year_History_Results'!BZ76)</f>
        <v>0</v>
      </c>
      <c r="AO76" s="2">
        <f>INDEX('2008'!$C$44:$C$140,'14 Year_History_Results'!CA76)</f>
        <v>0</v>
      </c>
      <c r="AP76" s="2">
        <f>INDEX('2009'!$C$44:$C$140,'14 Year_History_Results'!CB76)</f>
        <v>0</v>
      </c>
      <c r="AQ76" s="2">
        <f>INDEX('2010'!$C$44:$C$140,'14 Year_History_Results'!CC76)</f>
        <v>0</v>
      </c>
      <c r="AR76" s="2">
        <f>INDEX('2011'!$C$44:$C$140,'14 Year_History_Results'!CD76)</f>
        <v>0</v>
      </c>
      <c r="AS76" s="2">
        <f>INDEX('2012'!$C$44:$C$140,'14 Year_History_Results'!CE76)</f>
        <v>10</v>
      </c>
      <c r="AT76" s="2">
        <f>INDEX('2013'!$C$44:$C$140,'14 Year_History_Results'!CF76)</f>
        <v>10</v>
      </c>
      <c r="AU76" s="149">
        <f>INDEX('2014'!$C$52:$C$180,'14 Year_History_Results'!CG76)</f>
        <v>0</v>
      </c>
      <c r="AV76" s="2">
        <f t="shared" si="50"/>
        <v>3.6313651960128146</v>
      </c>
      <c r="AW76" s="2"/>
      <c r="AX76">
        <f t="shared" si="51"/>
        <v>3481</v>
      </c>
      <c r="AY76" s="148"/>
      <c r="AZ76" s="2"/>
      <c r="BA76" s="148">
        <f>INDEX('2001'!$B$44:$B$140,'14 Year_History_Results'!BT76)</f>
        <v>0</v>
      </c>
      <c r="BB76" s="2">
        <f>INDEX('2002'!$B$44:$B$140,'14 Year_History_Results'!BU76)</f>
        <v>0</v>
      </c>
      <c r="BC76" s="2">
        <f>INDEX('2003'!$B$44:$B$140,'14 Year_History_Results'!BV76)</f>
        <v>0</v>
      </c>
      <c r="BD76" s="2">
        <f>INDEX('2004'!$B$44:$B$140,'14 Year_History_Results'!BW76)</f>
        <v>0</v>
      </c>
      <c r="BE76" s="2">
        <f>INDEX('2005'!$B$44:$B$140,'14 Year_History_Results'!BX76)</f>
        <v>0</v>
      </c>
      <c r="BF76" s="2">
        <f>INDEX('2006'!$B$44:$B$140,'14 Year_History_Results'!BY76)</f>
        <v>0</v>
      </c>
      <c r="BG76" s="2">
        <f>INDEX('2007'!$B$44:$B$140,'14 Year_History_Results'!BZ76)</f>
        <v>0</v>
      </c>
      <c r="BH76" s="2">
        <f>INDEX('2008'!$B$44:$B$140,'14 Year_History_Results'!CA76)</f>
        <v>0</v>
      </c>
      <c r="BI76" s="2">
        <f>INDEX('2009'!$B$44:$B$140,'14 Year_History_Results'!CB76)</f>
        <v>0</v>
      </c>
      <c r="BJ76" s="2">
        <f>INDEX('2010'!$B$44:$B$140,'14 Year_History_Results'!CC76)</f>
        <v>0</v>
      </c>
      <c r="BK76" s="2">
        <f>INDEX('2011'!$B$44:$B$140,'14 Year_History_Results'!CD76)</f>
        <v>0</v>
      </c>
      <c r="BL76" s="2">
        <f>INDEX('2012'!$B$44:$B$140,'14 Year_History_Results'!CE76)</f>
        <v>12</v>
      </c>
      <c r="BM76" s="2">
        <f>INDEX('2013'!$B$44:$B$140,'14 Year_History_Results'!CF76)</f>
        <v>12</v>
      </c>
      <c r="BN76" s="149">
        <f>INDEX('2014'!$B$52:$B$180,'14 Year_History_Results'!CG76)</f>
        <v>0</v>
      </c>
      <c r="BO76" s="308">
        <f t="shared" si="52"/>
        <v>22</v>
      </c>
      <c r="BQ76">
        <f t="shared" si="53"/>
        <v>3481</v>
      </c>
      <c r="BR76" s="148"/>
      <c r="BS76" s="2"/>
      <c r="BT76" s="148">
        <f>IF(ISNA(MATCH($BQ76,'2001'!$A$44:$A$139,0)),97,MATCH($BQ76,'2001'!$A$44:$A$139,0))</f>
        <v>97</v>
      </c>
      <c r="BU76" s="2">
        <f>IF(ISNA(MATCH($BQ76,'2002'!$A$44:$A$139,0)),97,MATCH($BQ76,'2002'!$A$44:$A$139,0))</f>
        <v>97</v>
      </c>
      <c r="BV76" s="2">
        <f>IF(ISNA(MATCH($BQ76,'2003'!$A$44:$A$139,0)),97,MATCH($BQ76,'2003'!$A$44:$A$139,0))</f>
        <v>97</v>
      </c>
      <c r="BW76" s="2">
        <f>IF(ISNA(MATCH($BQ76,'2004'!$A$44:$A$139,0)),97,MATCH($BQ76,'2004'!$A$44:$A$139,0))</f>
        <v>97</v>
      </c>
      <c r="BX76" s="2">
        <f>IF(ISNA(MATCH($BQ76,'2005'!$A$44:$A$139,0)),97,MATCH($BQ76,'2005'!$A$44:$A$139,0))</f>
        <v>97</v>
      </c>
      <c r="BY76" s="2">
        <f>IF(ISNA(MATCH($BQ76,'2006'!$A$44:$A$139,0)),97,MATCH($BQ76,'2006'!$A$44:$A$139,0))</f>
        <v>97</v>
      </c>
      <c r="BZ76" s="2">
        <f>IF(ISNA(MATCH($BQ76,'2007'!$A$44:$A$139,0)),97,MATCH($BQ76,'2007'!$A$44:$A$139,0))</f>
        <v>97</v>
      </c>
      <c r="CA76" s="2">
        <f>IF(ISNA(MATCH($BQ76,'2008'!$A$44:$A$139,0)),97,MATCH($BQ76,'2008'!$A$44:$A$139,0))</f>
        <v>97</v>
      </c>
      <c r="CB76" s="2">
        <f>IF(ISNA(MATCH($BQ76,'2009'!$A$44:$A$139,0)),97,MATCH($BQ76,'2009'!$A$44:$A$139,0))</f>
        <v>97</v>
      </c>
      <c r="CC76" s="2">
        <f>IF(ISNA(MATCH($BQ76,'2010'!$A$44:$A$139,0)),97,MATCH($BQ76,'2010'!$A$44:$A$139,0))</f>
        <v>97</v>
      </c>
      <c r="CD76" s="2">
        <f>IF(ISNA(MATCH($BQ76,'2011'!$A$44:$A$139,0)),97,MATCH($BQ76,'2011'!$A$44:$A$139,0))</f>
        <v>97</v>
      </c>
      <c r="CE76" s="2">
        <f>IF(ISNA(MATCH($BQ76,'2012'!$A$44:$A$139,0)),97,MATCH($BQ76,'2012'!$A$44:$A$139,0))</f>
        <v>93</v>
      </c>
      <c r="CF76" s="2">
        <f>IF(ISNA(MATCH($BQ76,'2013'!$A$44:$A$139,0)),97,MATCH($BQ76,'2013'!$A$44:$A$139,0))</f>
        <v>85</v>
      </c>
      <c r="CG76" s="149">
        <f>IF(ISNA(MATCH($BQ76,'2014'!$A$52:$A$179,0)),129,MATCH($BQ76,'2014'!$A$52:$A$179,0))</f>
        <v>129</v>
      </c>
      <c r="CI76">
        <f t="shared" si="54"/>
        <v>3481</v>
      </c>
      <c r="CJ76" s="281"/>
      <c r="CK76" s="282"/>
      <c r="CL76" s="281">
        <f t="shared" si="55"/>
        <v>0</v>
      </c>
      <c r="CM76" s="282">
        <f t="shared" si="41"/>
        <v>0</v>
      </c>
      <c r="CN76" s="282">
        <f t="shared" si="42"/>
        <v>0</v>
      </c>
      <c r="CO76" s="282">
        <f t="shared" si="43"/>
        <v>0</v>
      </c>
      <c r="CP76" s="282">
        <f t="shared" si="44"/>
        <v>0</v>
      </c>
      <c r="CQ76" s="282">
        <f t="shared" si="45"/>
        <v>0</v>
      </c>
      <c r="CR76" s="282">
        <f t="shared" si="46"/>
        <v>0</v>
      </c>
      <c r="CS76" s="282">
        <f t="shared" si="47"/>
        <v>0</v>
      </c>
      <c r="CT76" s="282">
        <f t="shared" si="48"/>
        <v>0</v>
      </c>
      <c r="CU76" s="282">
        <f t="shared" si="56"/>
        <v>0</v>
      </c>
      <c r="CV76" s="282">
        <f t="shared" si="57"/>
        <v>0</v>
      </c>
      <c r="CW76" s="282">
        <f t="shared" si="58"/>
        <v>22</v>
      </c>
      <c r="CX76" s="282">
        <f t="shared" si="59"/>
        <v>36.665199999999999</v>
      </c>
      <c r="CY76" s="283">
        <f t="shared" si="60"/>
        <v>24.441022319999998</v>
      </c>
      <c r="DA76" s="282">
        <f t="shared" si="61"/>
        <v>3481</v>
      </c>
      <c r="DB76" s="97"/>
      <c r="DC76" s="156"/>
      <c r="DD76" s="270">
        <f t="shared" si="62"/>
        <v>0</v>
      </c>
      <c r="DE76" s="156">
        <f t="shared" si="63"/>
        <v>0</v>
      </c>
      <c r="DF76" s="156">
        <f t="shared" si="64"/>
        <v>0</v>
      </c>
      <c r="DG76" s="156">
        <f t="shared" si="65"/>
        <v>0</v>
      </c>
      <c r="DH76" s="156">
        <f t="shared" si="66"/>
        <v>0</v>
      </c>
      <c r="DI76" s="156">
        <f t="shared" si="67"/>
        <v>0</v>
      </c>
      <c r="DJ76" s="156">
        <f t="shared" si="68"/>
        <v>0</v>
      </c>
      <c r="DK76" s="156">
        <f t="shared" si="69"/>
        <v>0</v>
      </c>
      <c r="DL76" s="156">
        <f t="shared" si="70"/>
        <v>0</v>
      </c>
      <c r="DM76" s="156">
        <f t="shared" si="71"/>
        <v>0</v>
      </c>
      <c r="DN76" s="156">
        <f t="shared" si="72"/>
        <v>0</v>
      </c>
      <c r="DO76" s="156">
        <f t="shared" si="73"/>
        <v>22</v>
      </c>
      <c r="DP76" s="156">
        <f t="shared" si="74"/>
        <v>44</v>
      </c>
      <c r="DQ76" s="267">
        <f t="shared" si="75"/>
        <v>44</v>
      </c>
      <c r="DR76" s="156">
        <f t="shared" si="76"/>
        <v>163</v>
      </c>
    </row>
    <row r="77" spans="2:125" ht="13.5" thickBot="1" x14ac:dyDescent="0.25">
      <c r="B77" s="166">
        <v>45</v>
      </c>
      <c r="C77" s="50">
        <f t="shared" si="39"/>
        <v>7</v>
      </c>
      <c r="D77" s="50">
        <f t="shared" si="49"/>
        <v>0</v>
      </c>
      <c r="E77" s="97"/>
      <c r="F77" s="2">
        <f t="shared" si="77"/>
        <v>72</v>
      </c>
      <c r="G77" s="253">
        <v>2013</v>
      </c>
      <c r="H77" s="164">
        <f>14- COUNTIF(L77:AA77,"#N/A")</f>
        <v>1</v>
      </c>
      <c r="I77" s="133">
        <f>SUM(AF77:AU77)+SUM(BA77:BM77)</f>
        <v>10</v>
      </c>
      <c r="J77" s="405">
        <f>CY77</f>
        <v>24</v>
      </c>
      <c r="K77" s="466" t="str">
        <f>IF(ISNUMBER(MATCH(G77,'[4]OPR data'!$A$3:$A$2541,0)),"Y","N")</f>
        <v>Y</v>
      </c>
      <c r="L77" s="148"/>
      <c r="M77" s="236"/>
      <c r="N77" s="236" t="e">
        <f>(INDEX(Finish_table!R$4:R$83,MATCH('14 Year_History_Results'!$G77,Finish_table!S$4:S$83,0),1))</f>
        <v>#N/A</v>
      </c>
      <c r="O77" s="236" t="e">
        <f>(INDEX(Finish_table!Z$4:Z$99,MATCH('14 Year_History_Results'!$G77,Finish_table!AA$4:AA$99,0),1))</f>
        <v>#N/A</v>
      </c>
      <c r="P77" s="236" t="e">
        <f>(INDEX(Finish_table!AI$4:AI$99,MATCH('14 Year_History_Results'!$G77,Finish_table!AJ$4:AJ$99,0),1))</f>
        <v>#N/A</v>
      </c>
      <c r="Q77" s="236" t="e">
        <f>(INDEX(Finish_table!AR$4:AR$99,MATCH('14 Year_History_Results'!$G77,Finish_table!AS$4:AS$99,0),1))</f>
        <v>#N/A</v>
      </c>
      <c r="R77" s="236" t="e">
        <f>(INDEX(Finish_table!BA$4:BA$99,MATCH('14 Year_History_Results'!$G77,Finish_table!BB$4:BB$99,0),1))</f>
        <v>#N/A</v>
      </c>
      <c r="S77" s="236" t="e">
        <f>(INDEX(Finish_table!BJ$4:BJ$99,MATCH('14 Year_History_Results'!$G77,Finish_table!BK$4:BK$99,0),1))</f>
        <v>#N/A</v>
      </c>
      <c r="T77" s="236" t="e">
        <f>(INDEX(Finish_table!BS$4:BS$99,MATCH('14 Year_History_Results'!$G77,Finish_table!BT$4:BT$99,0),1))</f>
        <v>#N/A</v>
      </c>
      <c r="U77" s="236" t="e">
        <f>(INDEX(Finish_table!CB$4:CB$99,MATCH('14 Year_History_Results'!$G77,Finish_table!CC$4:CC$99,0),1))</f>
        <v>#N/A</v>
      </c>
      <c r="V77" s="236" t="e">
        <f>(INDEX(Finish_table!CK$4:CK$99,MATCH('14 Year_History_Results'!$G77,Finish_table!CL$4:CL$99,0),1))</f>
        <v>#N/A</v>
      </c>
      <c r="W77" s="236" t="e">
        <f>(INDEX(Finish_table!CT$4:CT$99,MATCH('14 Year_History_Results'!$G77,Finish_table!CU$4:CU$99,0),1))</f>
        <v>#N/A</v>
      </c>
      <c r="X77" s="236" t="e">
        <f>(INDEX(Finish_table!DC$4:DC$99,MATCH('14 Year_History_Results'!$G77,Finish_table!DD$4:DD$99,0),1))</f>
        <v>#N/A</v>
      </c>
      <c r="Y77" s="236" t="e">
        <f>(INDEX(Finish_table!DL$4:DL$99,MATCH('14 Year_History_Results'!$G77,Finish_table!DM$4:DM$99,0),1))</f>
        <v>#N/A</v>
      </c>
      <c r="Z77" s="236" t="e">
        <f>(INDEX(Finish_table!DU$4:DU$99,MATCH('14 Year_History_Results'!$G77,Finish_table!DV$4:DV$99,0),1))</f>
        <v>#N/A</v>
      </c>
      <c r="AA77" s="256" t="str">
        <f>(INDEX(Finish_table!ED$4:ED$140,MATCH('14 Year_History_Results'!$G77,Finish_table!EE$4:EE$140,0),1))</f>
        <v>SF</v>
      </c>
      <c r="AB77" s="2"/>
      <c r="AC77" s="2"/>
      <c r="AD77" s="2"/>
      <c r="AE77">
        <f t="shared" si="40"/>
        <v>2013</v>
      </c>
      <c r="AF77" s="148"/>
      <c r="AG77" s="2"/>
      <c r="AH77" s="148">
        <f>INDEX('2001'!$C$44:$C$140,'14 Year_History_Results'!BT77)</f>
        <v>0</v>
      </c>
      <c r="AI77" s="2">
        <f>INDEX('2002'!$C$44:$C$140,'14 Year_History_Results'!BU77)</f>
        <v>0</v>
      </c>
      <c r="AJ77" s="2">
        <f>INDEX('2003'!$C$44:$C$140,'14 Year_History_Results'!BV77)</f>
        <v>0</v>
      </c>
      <c r="AK77" s="2">
        <f>INDEX('2004'!$C$44:$C$140,'14 Year_History_Results'!BW77)</f>
        <v>0</v>
      </c>
      <c r="AL77" s="2">
        <f>INDEX('2005'!$C$44:$C$140,'14 Year_History_Results'!BX77)</f>
        <v>0</v>
      </c>
      <c r="AM77" s="2">
        <f>INDEX('2006'!$C$44:$C$140,'14 Year_History_Results'!BY77)</f>
        <v>0</v>
      </c>
      <c r="AN77" s="2">
        <f>INDEX('2007'!$C$44:$C$140,'14 Year_History_Results'!BZ77)</f>
        <v>0</v>
      </c>
      <c r="AO77" s="2">
        <f>INDEX('2008'!$C$44:$C$140,'14 Year_History_Results'!CA77)</f>
        <v>0</v>
      </c>
      <c r="AP77" s="2">
        <f>INDEX('2009'!$C$44:$C$140,'14 Year_History_Results'!CB77)</f>
        <v>0</v>
      </c>
      <c r="AQ77" s="2">
        <f>INDEX('2010'!$C$44:$C$140,'14 Year_History_Results'!CC77)</f>
        <v>0</v>
      </c>
      <c r="AR77" s="2">
        <f>INDEX('2011'!$C$44:$C$140,'14 Year_History_Results'!CD77)</f>
        <v>0</v>
      </c>
      <c r="AS77" s="2">
        <f>INDEX('2012'!$C$44:$C$140,'14 Year_History_Results'!CE77)</f>
        <v>0</v>
      </c>
      <c r="AT77" s="2">
        <f>INDEX('2013'!$C$44:$C$140,'14 Year_History_Results'!CF77)</f>
        <v>0</v>
      </c>
      <c r="AU77" s="149">
        <f>INDEX('2014'!$C$52:$C$180,'14 Year_History_Results'!CG77)</f>
        <v>10</v>
      </c>
      <c r="AV77" s="2">
        <f t="shared" si="50"/>
        <v>2.6726124191242437</v>
      </c>
      <c r="AW77" s="2"/>
      <c r="AX77">
        <f t="shared" si="51"/>
        <v>2013</v>
      </c>
      <c r="AY77" s="148"/>
      <c r="AZ77" s="2"/>
      <c r="BA77" s="148">
        <f>INDEX('2001'!$B$44:$B$140,'14 Year_History_Results'!BT77)</f>
        <v>0</v>
      </c>
      <c r="BB77" s="2">
        <f>INDEX('2002'!$B$44:$B$140,'14 Year_History_Results'!BU77)</f>
        <v>0</v>
      </c>
      <c r="BC77" s="2">
        <f>INDEX('2003'!$B$44:$B$140,'14 Year_History_Results'!BV77)</f>
        <v>0</v>
      </c>
      <c r="BD77" s="2">
        <f>INDEX('2004'!$B$44:$B$140,'14 Year_History_Results'!BW77)</f>
        <v>0</v>
      </c>
      <c r="BE77" s="2">
        <f>INDEX('2005'!$B$44:$B$140,'14 Year_History_Results'!BX77)</f>
        <v>0</v>
      </c>
      <c r="BF77" s="2">
        <f>INDEX('2006'!$B$44:$B$140,'14 Year_History_Results'!BY77)</f>
        <v>0</v>
      </c>
      <c r="BG77" s="2">
        <f>INDEX('2007'!$B$44:$B$140,'14 Year_History_Results'!BZ77)</f>
        <v>0</v>
      </c>
      <c r="BH77" s="2">
        <f>INDEX('2008'!$B$44:$B$140,'14 Year_History_Results'!CA77)</f>
        <v>0</v>
      </c>
      <c r="BI77" s="2">
        <f>INDEX('2009'!$B$44:$B$140,'14 Year_History_Results'!CB77)</f>
        <v>0</v>
      </c>
      <c r="BJ77" s="2">
        <f>INDEX('2010'!$B$44:$B$140,'14 Year_History_Results'!CC77)</f>
        <v>0</v>
      </c>
      <c r="BK77" s="2">
        <f>INDEX('2011'!$B$44:$B$140,'14 Year_History_Results'!CD77)</f>
        <v>0</v>
      </c>
      <c r="BL77" s="2">
        <f>INDEX('2012'!$B$44:$B$140,'14 Year_History_Results'!CE77)</f>
        <v>0</v>
      </c>
      <c r="BM77" s="2">
        <f>INDEX('2013'!$B$44:$B$140,'14 Year_History_Results'!CF77)</f>
        <v>0</v>
      </c>
      <c r="BN77" s="149">
        <f>INDEX('2014'!$B$52:$B$180,'14 Year_History_Results'!CG77)</f>
        <v>14</v>
      </c>
      <c r="BO77" s="308">
        <f t="shared" si="52"/>
        <v>0</v>
      </c>
      <c r="BQ77">
        <f t="shared" si="53"/>
        <v>2013</v>
      </c>
      <c r="BR77" s="148"/>
      <c r="BS77" s="2"/>
      <c r="BT77" s="148">
        <f>IF(ISNA(MATCH($BQ77,'2001'!$A$44:$A$139,0)),97,MATCH($BQ77,'2001'!$A$44:$A$139,0))</f>
        <v>97</v>
      </c>
      <c r="BU77" s="2">
        <f>IF(ISNA(MATCH($BQ77,'2002'!$A$44:$A$139,0)),97,MATCH($BQ77,'2002'!$A$44:$A$139,0))</f>
        <v>97</v>
      </c>
      <c r="BV77" s="2">
        <f>IF(ISNA(MATCH($BQ77,'2003'!$A$44:$A$139,0)),97,MATCH($BQ77,'2003'!$A$44:$A$139,0))</f>
        <v>97</v>
      </c>
      <c r="BW77" s="2">
        <f>IF(ISNA(MATCH($BQ77,'2004'!$A$44:$A$139,0)),97,MATCH($BQ77,'2004'!$A$44:$A$139,0))</f>
        <v>97</v>
      </c>
      <c r="BX77" s="2">
        <f>IF(ISNA(MATCH($BQ77,'2005'!$A$44:$A$139,0)),97,MATCH($BQ77,'2005'!$A$44:$A$139,0))</f>
        <v>97</v>
      </c>
      <c r="BY77" s="2">
        <f>IF(ISNA(MATCH($BQ77,'2006'!$A$44:$A$139,0)),97,MATCH($BQ77,'2006'!$A$44:$A$139,0))</f>
        <v>97</v>
      </c>
      <c r="BZ77" s="2">
        <f>IF(ISNA(MATCH($BQ77,'2007'!$A$44:$A$139,0)),97,MATCH($BQ77,'2007'!$A$44:$A$139,0))</f>
        <v>97</v>
      </c>
      <c r="CA77" s="2">
        <f>IF(ISNA(MATCH($BQ77,'2008'!$A$44:$A$139,0)),97,MATCH($BQ77,'2008'!$A$44:$A$139,0))</f>
        <v>97</v>
      </c>
      <c r="CB77" s="2">
        <f>IF(ISNA(MATCH($BQ77,'2009'!$A$44:$A$139,0)),97,MATCH($BQ77,'2009'!$A$44:$A$139,0))</f>
        <v>97</v>
      </c>
      <c r="CC77" s="2">
        <f>IF(ISNA(MATCH($BQ77,'2010'!$A$44:$A$139,0)),97,MATCH($BQ77,'2010'!$A$44:$A$139,0))</f>
        <v>97</v>
      </c>
      <c r="CD77" s="2">
        <f>IF(ISNA(MATCH($BQ77,'2011'!$A$44:$A$139,0)),97,MATCH($BQ77,'2011'!$A$44:$A$139,0))</f>
        <v>97</v>
      </c>
      <c r="CE77" s="2">
        <f>IF(ISNA(MATCH($BQ77,'2012'!$A$44:$A$139,0)),97,MATCH($BQ77,'2012'!$A$44:$A$139,0))</f>
        <v>97</v>
      </c>
      <c r="CF77" s="2">
        <f>IF(ISNA(MATCH($BQ77,'2013'!$A$44:$A$139,0)),97,MATCH($BQ77,'2013'!$A$44:$A$139,0))</f>
        <v>97</v>
      </c>
      <c r="CG77" s="149">
        <f>IF(ISNA(MATCH($BQ77,'2014'!$A$52:$A$179,0)),129,MATCH($BQ77,'2014'!$A$52:$A$179,0))</f>
        <v>85</v>
      </c>
      <c r="CI77">
        <f t="shared" si="54"/>
        <v>2013</v>
      </c>
      <c r="CJ77" s="281"/>
      <c r="CK77" s="282"/>
      <c r="CL77" s="281">
        <f t="shared" si="55"/>
        <v>0</v>
      </c>
      <c r="CM77" s="282">
        <f t="shared" si="41"/>
        <v>0</v>
      </c>
      <c r="CN77" s="282">
        <f t="shared" si="42"/>
        <v>0</v>
      </c>
      <c r="CO77" s="282">
        <f t="shared" si="43"/>
        <v>0</v>
      </c>
      <c r="CP77" s="282">
        <f t="shared" si="44"/>
        <v>0</v>
      </c>
      <c r="CQ77" s="282">
        <f t="shared" si="45"/>
        <v>0</v>
      </c>
      <c r="CR77" s="282">
        <f t="shared" si="46"/>
        <v>0</v>
      </c>
      <c r="CS77" s="282">
        <f t="shared" si="47"/>
        <v>0</v>
      </c>
      <c r="CT77" s="282">
        <f t="shared" si="48"/>
        <v>0</v>
      </c>
      <c r="CU77" s="282">
        <f t="shared" si="56"/>
        <v>0</v>
      </c>
      <c r="CV77" s="282">
        <f t="shared" si="57"/>
        <v>0</v>
      </c>
      <c r="CW77" s="282">
        <f t="shared" si="58"/>
        <v>0</v>
      </c>
      <c r="CX77" s="282">
        <f t="shared" si="59"/>
        <v>0</v>
      </c>
      <c r="CY77" s="283">
        <f t="shared" si="60"/>
        <v>24</v>
      </c>
      <c r="DA77" s="282">
        <f t="shared" si="61"/>
        <v>2013</v>
      </c>
      <c r="DB77" s="97"/>
      <c r="DC77" s="156"/>
      <c r="DD77" s="270">
        <f t="shared" si="62"/>
        <v>0</v>
      </c>
      <c r="DE77" s="156">
        <f t="shared" si="63"/>
        <v>0</v>
      </c>
      <c r="DF77" s="156">
        <f t="shared" si="64"/>
        <v>0</v>
      </c>
      <c r="DG77" s="156">
        <f t="shared" si="65"/>
        <v>0</v>
      </c>
      <c r="DH77" s="156">
        <f t="shared" si="66"/>
        <v>0</v>
      </c>
      <c r="DI77" s="156">
        <f t="shared" si="67"/>
        <v>0</v>
      </c>
      <c r="DJ77" s="156">
        <f t="shared" si="68"/>
        <v>0</v>
      </c>
      <c r="DK77" s="156">
        <f t="shared" si="69"/>
        <v>0</v>
      </c>
      <c r="DL77" s="156">
        <f t="shared" si="70"/>
        <v>0</v>
      </c>
      <c r="DM77" s="156">
        <f t="shared" si="71"/>
        <v>0</v>
      </c>
      <c r="DN77" s="156">
        <f t="shared" si="72"/>
        <v>0</v>
      </c>
      <c r="DO77" s="156">
        <f t="shared" si="73"/>
        <v>0</v>
      </c>
      <c r="DP77" s="156">
        <f t="shared" si="74"/>
        <v>0</v>
      </c>
      <c r="DQ77" s="267">
        <f t="shared" si="75"/>
        <v>24</v>
      </c>
      <c r="DR77" s="156">
        <f t="shared" si="76"/>
        <v>254</v>
      </c>
      <c r="DU77" s="282"/>
    </row>
    <row r="78" spans="2:125" ht="13.5" thickBot="1" x14ac:dyDescent="0.25">
      <c r="B78" s="164">
        <v>45</v>
      </c>
      <c r="C78" s="50">
        <f t="shared" si="39"/>
        <v>8</v>
      </c>
      <c r="D78" s="50">
        <f t="shared" si="49"/>
        <v>0</v>
      </c>
      <c r="E78" s="97"/>
      <c r="F78" s="2">
        <f t="shared" si="77"/>
        <v>73</v>
      </c>
      <c r="G78" s="164">
        <v>2928</v>
      </c>
      <c r="H78" s="164">
        <f>14- COUNTIF(L78:AA78,"#N/A")</f>
        <v>1</v>
      </c>
      <c r="I78" s="133">
        <f>SUM(AF78:AU78)+SUM(BA78:BM78)</f>
        <v>10</v>
      </c>
      <c r="J78" s="405">
        <f>CY78</f>
        <v>24</v>
      </c>
      <c r="K78" s="466" t="str">
        <f>IF(ISNUMBER(MATCH(G78,'[4]OPR data'!$A$3:$A$2541,0)),"Y","N")</f>
        <v>Y</v>
      </c>
      <c r="L78" s="112"/>
      <c r="M78" s="236"/>
      <c r="N78" s="236" t="e">
        <f>(INDEX(Finish_table!R$4:R$83,MATCH('14 Year_History_Results'!$G78,Finish_table!S$4:S$83,0),1))</f>
        <v>#N/A</v>
      </c>
      <c r="O78" s="236" t="e">
        <f>(INDEX(Finish_table!Z$4:Z$99,MATCH('14 Year_History_Results'!$G78,Finish_table!AA$4:AA$99,0),1))</f>
        <v>#N/A</v>
      </c>
      <c r="P78" s="236" t="e">
        <f>(INDEX(Finish_table!AI$4:AI$99,MATCH('14 Year_History_Results'!$G78,Finish_table!AJ$4:AJ$99,0),1))</f>
        <v>#N/A</v>
      </c>
      <c r="Q78" s="236" t="e">
        <f>(INDEX(Finish_table!AR$4:AR$99,MATCH('14 Year_History_Results'!$G78,Finish_table!AS$4:AS$99,0),1))</f>
        <v>#N/A</v>
      </c>
      <c r="R78" s="236" t="e">
        <f>(INDEX(Finish_table!BA$4:BA$99,MATCH('14 Year_History_Results'!$G78,Finish_table!BB$4:BB$99,0),1))</f>
        <v>#N/A</v>
      </c>
      <c r="S78" s="236" t="e">
        <f>(INDEX(Finish_table!BJ$4:BJ$99,MATCH('14 Year_History_Results'!$G78,Finish_table!BK$4:BK$99,0),1))</f>
        <v>#N/A</v>
      </c>
      <c r="T78" s="236" t="e">
        <f>(INDEX(Finish_table!BS$4:BS$99,MATCH('14 Year_History_Results'!$G78,Finish_table!BT$4:BT$99,0),1))</f>
        <v>#N/A</v>
      </c>
      <c r="U78" s="236" t="e">
        <f>(INDEX(Finish_table!CB$4:CB$99,MATCH('14 Year_History_Results'!$G78,Finish_table!CC$4:CC$99,0),1))</f>
        <v>#N/A</v>
      </c>
      <c r="V78" s="236" t="e">
        <f>(INDEX(Finish_table!CK$4:CK$99,MATCH('14 Year_History_Results'!$G78,Finish_table!CL$4:CL$99,0),1))</f>
        <v>#N/A</v>
      </c>
      <c r="W78" s="236" t="e">
        <f>(INDEX(Finish_table!CT$4:CT$99,MATCH('14 Year_History_Results'!$G78,Finish_table!CU$4:CU$99,0),1))</f>
        <v>#N/A</v>
      </c>
      <c r="X78" s="236" t="e">
        <f>(INDEX(Finish_table!DC$4:DC$99,MATCH('14 Year_History_Results'!$G78,Finish_table!DD$4:DD$99,0),1))</f>
        <v>#N/A</v>
      </c>
      <c r="Y78" s="236" t="e">
        <f>(INDEX(Finish_table!DL$4:DL$99,MATCH('14 Year_History_Results'!$G78,Finish_table!DM$4:DM$99,0),1))</f>
        <v>#N/A</v>
      </c>
      <c r="Z78" s="236" t="e">
        <f>(INDEX(Finish_table!DU$4:DU$99,MATCH('14 Year_History_Results'!$G78,Finish_table!DV$4:DV$99,0),1))</f>
        <v>#N/A</v>
      </c>
      <c r="AA78" s="256" t="str">
        <f>(INDEX(Finish_table!ED$4:ED$140,MATCH('14 Year_History_Results'!$G78,Finish_table!EE$4:EE$140,0),1))</f>
        <v>SF</v>
      </c>
      <c r="AB78" s="2"/>
      <c r="AC78" s="97"/>
      <c r="AE78">
        <f t="shared" si="40"/>
        <v>2928</v>
      </c>
      <c r="AF78" s="112"/>
      <c r="AG78" s="2"/>
      <c r="AH78" s="148">
        <f>INDEX('2001'!$C$44:$C$140,'14 Year_History_Results'!BT78)</f>
        <v>0</v>
      </c>
      <c r="AI78" s="2">
        <f>INDEX('2002'!$C$44:$C$140,'14 Year_History_Results'!BU78)</f>
        <v>0</v>
      </c>
      <c r="AJ78" s="2">
        <f>INDEX('2003'!$C$44:$C$140,'14 Year_History_Results'!BV78)</f>
        <v>0</v>
      </c>
      <c r="AK78" s="2">
        <f>INDEX('2004'!$C$44:$C$140,'14 Year_History_Results'!BW78)</f>
        <v>0</v>
      </c>
      <c r="AL78" s="2">
        <f>INDEX('2005'!$C$44:$C$140,'14 Year_History_Results'!BX78)</f>
        <v>0</v>
      </c>
      <c r="AM78" s="2">
        <f>INDEX('2006'!$C$44:$C$140,'14 Year_History_Results'!BY78)</f>
        <v>0</v>
      </c>
      <c r="AN78" s="2">
        <f>INDEX('2007'!$C$44:$C$140,'14 Year_History_Results'!BZ78)</f>
        <v>0</v>
      </c>
      <c r="AO78" s="2">
        <f>INDEX('2008'!$C$44:$C$140,'14 Year_History_Results'!CA78)</f>
        <v>0</v>
      </c>
      <c r="AP78" s="2">
        <f>INDEX('2009'!$C$44:$C$140,'14 Year_History_Results'!CB78)</f>
        <v>0</v>
      </c>
      <c r="AQ78" s="2">
        <f>INDEX('2010'!$C$44:$C$140,'14 Year_History_Results'!CC78)</f>
        <v>0</v>
      </c>
      <c r="AR78" s="2">
        <f>INDEX('2011'!$C$44:$C$140,'14 Year_History_Results'!CD78)</f>
        <v>0</v>
      </c>
      <c r="AS78" s="2">
        <f>INDEX('2012'!$C$44:$C$140,'14 Year_History_Results'!CE78)</f>
        <v>0</v>
      </c>
      <c r="AT78" s="2">
        <f>INDEX('2013'!$C$44:$C$140,'14 Year_History_Results'!CF78)</f>
        <v>0</v>
      </c>
      <c r="AU78" s="149">
        <f>INDEX('2014'!$C$52:$C$180,'14 Year_History_Results'!CG78)</f>
        <v>10</v>
      </c>
      <c r="AV78" s="2">
        <f t="shared" si="50"/>
        <v>2.6726124191242437</v>
      </c>
      <c r="AW78" s="2"/>
      <c r="AX78">
        <f t="shared" si="51"/>
        <v>2928</v>
      </c>
      <c r="AY78" s="112"/>
      <c r="AZ78" s="2"/>
      <c r="BA78" s="148">
        <f>INDEX('2001'!$B$44:$B$140,'14 Year_History_Results'!BT78)</f>
        <v>0</v>
      </c>
      <c r="BB78" s="2">
        <f>INDEX('2002'!$B$44:$B$140,'14 Year_History_Results'!BU78)</f>
        <v>0</v>
      </c>
      <c r="BC78" s="2">
        <f>INDEX('2003'!$B$44:$B$140,'14 Year_History_Results'!BV78)</f>
        <v>0</v>
      </c>
      <c r="BD78" s="2">
        <f>INDEX('2004'!$B$44:$B$140,'14 Year_History_Results'!BW78)</f>
        <v>0</v>
      </c>
      <c r="BE78" s="2">
        <f>INDEX('2005'!$B$44:$B$140,'14 Year_History_Results'!BX78)</f>
        <v>0</v>
      </c>
      <c r="BF78" s="2">
        <f>INDEX('2006'!$B$44:$B$140,'14 Year_History_Results'!BY78)</f>
        <v>0</v>
      </c>
      <c r="BG78" s="2">
        <f>INDEX('2007'!$B$44:$B$140,'14 Year_History_Results'!BZ78)</f>
        <v>0</v>
      </c>
      <c r="BH78" s="2">
        <f>INDEX('2008'!$B$44:$B$140,'14 Year_History_Results'!CA78)</f>
        <v>0</v>
      </c>
      <c r="BI78" s="2">
        <f>INDEX('2009'!$B$44:$B$140,'14 Year_History_Results'!CB78)</f>
        <v>0</v>
      </c>
      <c r="BJ78" s="2">
        <f>INDEX('2010'!$B$44:$B$140,'14 Year_History_Results'!CC78)</f>
        <v>0</v>
      </c>
      <c r="BK78" s="2">
        <f>INDEX('2011'!$B$44:$B$140,'14 Year_History_Results'!CD78)</f>
        <v>0</v>
      </c>
      <c r="BL78" s="2">
        <f>INDEX('2012'!$B$44:$B$140,'14 Year_History_Results'!CE78)</f>
        <v>0</v>
      </c>
      <c r="BM78" s="2">
        <f>INDEX('2013'!$B$44:$B$140,'14 Year_History_Results'!CF78)</f>
        <v>0</v>
      </c>
      <c r="BN78" s="149">
        <f>INDEX('2014'!$B$52:$B$180,'14 Year_History_Results'!CG78)</f>
        <v>14</v>
      </c>
      <c r="BO78" s="308">
        <f t="shared" si="52"/>
        <v>0</v>
      </c>
      <c r="BQ78">
        <f t="shared" si="53"/>
        <v>2928</v>
      </c>
      <c r="BR78" s="112"/>
      <c r="BS78" s="2"/>
      <c r="BT78" s="148">
        <f>IF(ISNA(MATCH($BQ78,'2001'!$A$44:$A$139,0)),97,MATCH($BQ78,'2001'!$A$44:$A$139,0))</f>
        <v>97</v>
      </c>
      <c r="BU78" s="2">
        <f>IF(ISNA(MATCH($BQ78,'2002'!$A$44:$A$139,0)),97,MATCH($BQ78,'2002'!$A$44:$A$139,0))</f>
        <v>97</v>
      </c>
      <c r="BV78" s="2">
        <f>IF(ISNA(MATCH($BQ78,'2003'!$A$44:$A$139,0)),97,MATCH($BQ78,'2003'!$A$44:$A$139,0))</f>
        <v>97</v>
      </c>
      <c r="BW78" s="2">
        <f>IF(ISNA(MATCH($BQ78,'2004'!$A$44:$A$139,0)),97,MATCH($BQ78,'2004'!$A$44:$A$139,0))</f>
        <v>97</v>
      </c>
      <c r="BX78" s="2">
        <f>IF(ISNA(MATCH($BQ78,'2005'!$A$44:$A$139,0)),97,MATCH($BQ78,'2005'!$A$44:$A$139,0))</f>
        <v>97</v>
      </c>
      <c r="BY78" s="2">
        <f>IF(ISNA(MATCH($BQ78,'2006'!$A$44:$A$139,0)),97,MATCH($BQ78,'2006'!$A$44:$A$139,0))</f>
        <v>97</v>
      </c>
      <c r="BZ78" s="2">
        <f>IF(ISNA(MATCH($BQ78,'2007'!$A$44:$A$139,0)),97,MATCH($BQ78,'2007'!$A$44:$A$139,0))</f>
        <v>97</v>
      </c>
      <c r="CA78" s="2">
        <f>IF(ISNA(MATCH($BQ78,'2008'!$A$44:$A$139,0)),97,MATCH($BQ78,'2008'!$A$44:$A$139,0))</f>
        <v>97</v>
      </c>
      <c r="CB78" s="2">
        <f>IF(ISNA(MATCH($BQ78,'2009'!$A$44:$A$139,0)),97,MATCH($BQ78,'2009'!$A$44:$A$139,0))</f>
        <v>97</v>
      </c>
      <c r="CC78" s="2">
        <f>IF(ISNA(MATCH($BQ78,'2010'!$A$44:$A$139,0)),97,MATCH($BQ78,'2010'!$A$44:$A$139,0))</f>
        <v>97</v>
      </c>
      <c r="CD78" s="2">
        <f>IF(ISNA(MATCH($BQ78,'2011'!$A$44:$A$139,0)),97,MATCH($BQ78,'2011'!$A$44:$A$139,0))</f>
        <v>97</v>
      </c>
      <c r="CE78" s="2">
        <f>IF(ISNA(MATCH($BQ78,'2012'!$A$44:$A$139,0)),97,MATCH($BQ78,'2012'!$A$44:$A$139,0))</f>
        <v>97</v>
      </c>
      <c r="CF78" s="2">
        <f>IF(ISNA(MATCH($BQ78,'2013'!$A$44:$A$139,0)),97,MATCH($BQ78,'2013'!$A$44:$A$139,0))</f>
        <v>97</v>
      </c>
      <c r="CG78" s="149">
        <f>IF(ISNA(MATCH($BQ78,'2014'!$A$52:$A$179,0)),129,MATCH($BQ78,'2014'!$A$52:$A$179,0))</f>
        <v>107</v>
      </c>
      <c r="CI78">
        <f t="shared" si="54"/>
        <v>2928</v>
      </c>
      <c r="CJ78" s="284"/>
      <c r="CK78" s="282"/>
      <c r="CL78" s="281">
        <f t="shared" si="55"/>
        <v>0</v>
      </c>
      <c r="CM78" s="282">
        <f t="shared" si="41"/>
        <v>0</v>
      </c>
      <c r="CN78" s="282">
        <f t="shared" si="42"/>
        <v>0</v>
      </c>
      <c r="CO78" s="282">
        <f t="shared" si="43"/>
        <v>0</v>
      </c>
      <c r="CP78" s="282">
        <f t="shared" si="44"/>
        <v>0</v>
      </c>
      <c r="CQ78" s="282">
        <f t="shared" si="45"/>
        <v>0</v>
      </c>
      <c r="CR78" s="282">
        <f t="shared" si="46"/>
        <v>0</v>
      </c>
      <c r="CS78" s="282">
        <f t="shared" si="47"/>
        <v>0</v>
      </c>
      <c r="CT78" s="282">
        <f t="shared" si="48"/>
        <v>0</v>
      </c>
      <c r="CU78" s="282">
        <f t="shared" si="56"/>
        <v>0</v>
      </c>
      <c r="CV78" s="282">
        <f t="shared" si="57"/>
        <v>0</v>
      </c>
      <c r="CW78" s="282">
        <f t="shared" si="58"/>
        <v>0</v>
      </c>
      <c r="CX78" s="282">
        <f t="shared" si="59"/>
        <v>0</v>
      </c>
      <c r="CY78" s="283">
        <f t="shared" si="60"/>
        <v>24</v>
      </c>
      <c r="DA78" s="282">
        <f t="shared" si="61"/>
        <v>2928</v>
      </c>
      <c r="DB78" s="97"/>
      <c r="DC78" s="156"/>
      <c r="DD78" s="270">
        <f t="shared" si="62"/>
        <v>0</v>
      </c>
      <c r="DE78" s="156">
        <f t="shared" si="63"/>
        <v>0</v>
      </c>
      <c r="DF78" s="156">
        <f t="shared" si="64"/>
        <v>0</v>
      </c>
      <c r="DG78" s="156">
        <f t="shared" si="65"/>
        <v>0</v>
      </c>
      <c r="DH78" s="156">
        <f t="shared" si="66"/>
        <v>0</v>
      </c>
      <c r="DI78" s="156">
        <f t="shared" si="67"/>
        <v>0</v>
      </c>
      <c r="DJ78" s="156">
        <f t="shared" si="68"/>
        <v>0</v>
      </c>
      <c r="DK78" s="156">
        <f t="shared" si="69"/>
        <v>0</v>
      </c>
      <c r="DL78" s="156">
        <f t="shared" si="70"/>
        <v>0</v>
      </c>
      <c r="DM78" s="156">
        <f t="shared" si="71"/>
        <v>0</v>
      </c>
      <c r="DN78" s="156">
        <f t="shared" si="72"/>
        <v>0</v>
      </c>
      <c r="DO78" s="156">
        <f t="shared" si="73"/>
        <v>0</v>
      </c>
      <c r="DP78" s="156">
        <f t="shared" si="74"/>
        <v>0</v>
      </c>
      <c r="DQ78" s="267">
        <f t="shared" si="75"/>
        <v>24</v>
      </c>
      <c r="DR78" s="156">
        <f t="shared" si="76"/>
        <v>254</v>
      </c>
      <c r="DU78" s="282"/>
    </row>
    <row r="79" spans="2:125" ht="13.5" thickBot="1" x14ac:dyDescent="0.25">
      <c r="B79" s="166">
        <v>45</v>
      </c>
      <c r="C79" s="50">
        <f t="shared" si="39"/>
        <v>9</v>
      </c>
      <c r="D79" s="50">
        <f t="shared" si="49"/>
        <v>9</v>
      </c>
      <c r="E79" s="97"/>
      <c r="F79" s="2">
        <f t="shared" si="77"/>
        <v>74</v>
      </c>
      <c r="G79" s="164">
        <v>1806</v>
      </c>
      <c r="H79" s="164">
        <f>14- COUNTIF(L79:AA79,"#N/A")</f>
        <v>4</v>
      </c>
      <c r="I79" s="133">
        <f>SUM(AF79:AU79)+SUM(BA79:BM79)</f>
        <v>43</v>
      </c>
      <c r="J79" s="405">
        <f>CY79</f>
        <v>23.921093019446694</v>
      </c>
      <c r="K79" s="466" t="str">
        <f>IF(ISNUMBER(MATCH(G79,'[4]OPR data'!$A$3:$A$2541,0)),"Y","N")</f>
        <v>Y</v>
      </c>
      <c r="L79" s="112"/>
      <c r="M79" s="236"/>
      <c r="N79" s="236" t="e">
        <f>(INDEX(Finish_table!R$4:R$83,MATCH('14 Year_History_Results'!$G79,Finish_table!S$4:S$83,0),1))</f>
        <v>#N/A</v>
      </c>
      <c r="O79" s="236" t="e">
        <f>(INDEX(Finish_table!Z$4:Z$99,MATCH('14 Year_History_Results'!$G79,Finish_table!AA$4:AA$99,0),1))</f>
        <v>#N/A</v>
      </c>
      <c r="P79" s="236" t="e">
        <f>(INDEX(Finish_table!AI$4:AI$99,MATCH('14 Year_History_Results'!$G79,Finish_table!AJ$4:AJ$99,0),1))</f>
        <v>#N/A</v>
      </c>
      <c r="Q79" s="236" t="e">
        <f>(INDEX(Finish_table!AR$4:AR$99,MATCH('14 Year_History_Results'!$G79,Finish_table!AS$4:AS$99,0),1))</f>
        <v>#N/A</v>
      </c>
      <c r="R79" s="236" t="e">
        <f>(INDEX(Finish_table!BA$4:BA$99,MATCH('14 Year_History_Results'!$G79,Finish_table!BB$4:BB$99,0),1))</f>
        <v>#N/A</v>
      </c>
      <c r="S79" s="236" t="e">
        <f>(INDEX(Finish_table!BJ$4:BJ$99,MATCH('14 Year_History_Results'!$G79,Finish_table!BK$4:BK$99,0),1))</f>
        <v>#N/A</v>
      </c>
      <c r="T79" s="236" t="e">
        <f>(INDEX(Finish_table!BS$4:BS$99,MATCH('14 Year_History_Results'!$G79,Finish_table!BT$4:BT$99,0),1))</f>
        <v>#N/A</v>
      </c>
      <c r="U79" s="236" t="str">
        <f>(INDEX(Finish_table!CB$4:CB$99,MATCH('14 Year_History_Results'!$G79,Finish_table!CC$4:CC$99,0),1))</f>
        <v>QF</v>
      </c>
      <c r="V79" s="236" t="str">
        <f>(INDEX(Finish_table!CK$4:CK$99,MATCH('14 Year_History_Results'!$G79,Finish_table!CL$4:CL$99,0),1))</f>
        <v>QF</v>
      </c>
      <c r="W79" s="236" t="e">
        <f>(INDEX(Finish_table!CT$4:CT$99,MATCH('14 Year_History_Results'!$G79,Finish_table!CU$4:CU$99,0),1))</f>
        <v>#N/A</v>
      </c>
      <c r="X79" s="236" t="e">
        <f>(INDEX(Finish_table!DC$4:DC$99,MATCH('14 Year_History_Results'!$G79,Finish_table!DD$4:DD$99,0),1))</f>
        <v>#N/A</v>
      </c>
      <c r="Y79" s="236" t="e">
        <f>(INDEX(Finish_table!DL$4:DL$99,MATCH('14 Year_History_Results'!$G79,Finish_table!DM$4:DM$99,0),1))</f>
        <v>#N/A</v>
      </c>
      <c r="Z79" s="236" t="str">
        <f>(INDEX(Finish_table!DU$4:DU$99,MATCH('14 Year_History_Results'!$G79,Finish_table!DV$4:DV$99,0),1))</f>
        <v>QF</v>
      </c>
      <c r="AA79" s="256" t="str">
        <f>(INDEX(Finish_table!ED$4:ED$140,MATCH('14 Year_History_Results'!$G79,Finish_table!EE$4:EE$140,0),1))</f>
        <v>SF</v>
      </c>
      <c r="AB79" s="2"/>
      <c r="AC79" s="97"/>
      <c r="AE79">
        <f t="shared" si="40"/>
        <v>1806</v>
      </c>
      <c r="AF79" s="112"/>
      <c r="AG79" s="2"/>
      <c r="AH79" s="148">
        <f>INDEX('2001'!$C$44:$C$140,'14 Year_History_Results'!BT79)</f>
        <v>0</v>
      </c>
      <c r="AI79" s="2">
        <f>INDEX('2002'!$C$44:$C$140,'14 Year_History_Results'!BU79)</f>
        <v>0</v>
      </c>
      <c r="AJ79" s="2">
        <f>INDEX('2003'!$C$44:$C$140,'14 Year_History_Results'!BV79)</f>
        <v>0</v>
      </c>
      <c r="AK79" s="2">
        <f>INDEX('2004'!$C$44:$C$140,'14 Year_History_Results'!BW79)</f>
        <v>0</v>
      </c>
      <c r="AL79" s="2">
        <f>INDEX('2005'!$C$44:$C$140,'14 Year_History_Results'!BX79)</f>
        <v>0</v>
      </c>
      <c r="AM79" s="2">
        <f>INDEX('2006'!$C$44:$C$140,'14 Year_History_Results'!BY79)</f>
        <v>0</v>
      </c>
      <c r="AN79" s="2">
        <f>INDEX('2007'!$C$44:$C$140,'14 Year_History_Results'!BZ79)</f>
        <v>0</v>
      </c>
      <c r="AO79" s="2">
        <f>INDEX('2008'!$C$44:$C$140,'14 Year_History_Results'!CA79)</f>
        <v>0</v>
      </c>
      <c r="AP79" s="2">
        <f>INDEX('2009'!$C$44:$C$140,'14 Year_History_Results'!CB79)</f>
        <v>0</v>
      </c>
      <c r="AQ79" s="2">
        <f>INDEX('2010'!$C$44:$C$140,'14 Year_History_Results'!CC79)</f>
        <v>0</v>
      </c>
      <c r="AR79" s="2">
        <f>INDEX('2011'!$C$44:$C$140,'14 Year_History_Results'!CD79)</f>
        <v>0</v>
      </c>
      <c r="AS79" s="2">
        <f>INDEX('2012'!$C$44:$C$140,'14 Year_History_Results'!CE79)</f>
        <v>0</v>
      </c>
      <c r="AT79" s="2">
        <f>INDEX('2013'!$C$44:$C$140,'14 Year_History_Results'!CF79)</f>
        <v>0</v>
      </c>
      <c r="AU79" s="149">
        <f>INDEX('2014'!$C$52:$C$180,'14 Year_History_Results'!CG79)</f>
        <v>10</v>
      </c>
      <c r="AV79" s="2">
        <f t="shared" si="50"/>
        <v>2.6726124191242437</v>
      </c>
      <c r="AW79" s="2"/>
      <c r="AX79">
        <f t="shared" si="51"/>
        <v>1806</v>
      </c>
      <c r="AY79" s="112"/>
      <c r="AZ79" s="2"/>
      <c r="BA79" s="148">
        <f>INDEX('2001'!$B$44:$B$140,'14 Year_History_Results'!BT79)</f>
        <v>0</v>
      </c>
      <c r="BB79" s="2">
        <f>INDEX('2002'!$B$44:$B$140,'14 Year_History_Results'!BU79)</f>
        <v>0</v>
      </c>
      <c r="BC79" s="2">
        <f>INDEX('2003'!$B$44:$B$140,'14 Year_History_Results'!BV79)</f>
        <v>0</v>
      </c>
      <c r="BD79" s="2">
        <f>INDEX('2004'!$B$44:$B$140,'14 Year_History_Results'!BW79)</f>
        <v>0</v>
      </c>
      <c r="BE79" s="2">
        <f>INDEX('2005'!$B$44:$B$140,'14 Year_History_Results'!BX79)</f>
        <v>0</v>
      </c>
      <c r="BF79" s="2">
        <f>INDEX('2006'!$B$44:$B$140,'14 Year_History_Results'!BY79)</f>
        <v>0</v>
      </c>
      <c r="BG79" s="2">
        <f>INDEX('2007'!$B$44:$B$140,'14 Year_History_Results'!BZ79)</f>
        <v>0</v>
      </c>
      <c r="BH79" s="2">
        <f>INDEX('2008'!$B$44:$B$140,'14 Year_History_Results'!CA79)</f>
        <v>7</v>
      </c>
      <c r="BI79" s="2">
        <f>INDEX('2009'!$B$44:$B$140,'14 Year_History_Results'!CB79)</f>
        <v>15</v>
      </c>
      <c r="BJ79" s="2">
        <f>INDEX('2010'!$B$44:$B$140,'14 Year_History_Results'!CC79)</f>
        <v>0</v>
      </c>
      <c r="BK79" s="2">
        <f>INDEX('2011'!$B$44:$B$140,'14 Year_History_Results'!CD79)</f>
        <v>0</v>
      </c>
      <c r="BL79" s="2">
        <f>INDEX('2012'!$B$44:$B$140,'14 Year_History_Results'!CE79)</f>
        <v>0</v>
      </c>
      <c r="BM79" s="2">
        <f>INDEX('2013'!$B$44:$B$140,'14 Year_History_Results'!CF79)</f>
        <v>11</v>
      </c>
      <c r="BN79" s="149">
        <f>INDEX('2014'!$B$52:$B$180,'14 Year_History_Results'!CG79)</f>
        <v>4</v>
      </c>
      <c r="BO79" s="308">
        <f t="shared" si="52"/>
        <v>11</v>
      </c>
      <c r="BQ79">
        <f t="shared" si="53"/>
        <v>1806</v>
      </c>
      <c r="BR79" s="112"/>
      <c r="BS79" s="2"/>
      <c r="BT79" s="148">
        <f>IF(ISNA(MATCH($BQ79,'2001'!$A$44:$A$139,0)),97,MATCH($BQ79,'2001'!$A$44:$A$139,0))</f>
        <v>97</v>
      </c>
      <c r="BU79" s="2">
        <f>IF(ISNA(MATCH($BQ79,'2002'!$A$44:$A$139,0)),97,MATCH($BQ79,'2002'!$A$44:$A$139,0))</f>
        <v>97</v>
      </c>
      <c r="BV79" s="2">
        <f>IF(ISNA(MATCH($BQ79,'2003'!$A$44:$A$139,0)),97,MATCH($BQ79,'2003'!$A$44:$A$139,0))</f>
        <v>97</v>
      </c>
      <c r="BW79" s="2">
        <f>IF(ISNA(MATCH($BQ79,'2004'!$A$44:$A$139,0)),97,MATCH($BQ79,'2004'!$A$44:$A$139,0))</f>
        <v>97</v>
      </c>
      <c r="BX79" s="2">
        <f>IF(ISNA(MATCH($BQ79,'2005'!$A$44:$A$139,0)),97,MATCH($BQ79,'2005'!$A$44:$A$139,0))</f>
        <v>97</v>
      </c>
      <c r="BY79" s="2">
        <f>IF(ISNA(MATCH($BQ79,'2006'!$A$44:$A$139,0)),97,MATCH($BQ79,'2006'!$A$44:$A$139,0))</f>
        <v>97</v>
      </c>
      <c r="BZ79" s="2">
        <f>IF(ISNA(MATCH($BQ79,'2007'!$A$44:$A$139,0)),97,MATCH($BQ79,'2007'!$A$44:$A$139,0))</f>
        <v>97</v>
      </c>
      <c r="CA79" s="2">
        <f>IF(ISNA(MATCH($BQ79,'2008'!$A$44:$A$139,0)),97,MATCH($BQ79,'2008'!$A$44:$A$139,0))</f>
        <v>84</v>
      </c>
      <c r="CB79" s="2">
        <f>IF(ISNA(MATCH($BQ79,'2009'!$A$44:$A$139,0)),97,MATCH($BQ79,'2009'!$A$44:$A$139,0))</f>
        <v>82</v>
      </c>
      <c r="CC79" s="2">
        <f>IF(ISNA(MATCH($BQ79,'2010'!$A$44:$A$139,0)),97,MATCH($BQ79,'2010'!$A$44:$A$139,0))</f>
        <v>97</v>
      </c>
      <c r="CD79" s="2">
        <f>IF(ISNA(MATCH($BQ79,'2011'!$A$44:$A$139,0)),97,MATCH($BQ79,'2011'!$A$44:$A$139,0))</f>
        <v>97</v>
      </c>
      <c r="CE79" s="2">
        <f>IF(ISNA(MATCH($BQ79,'2012'!$A$44:$A$139,0)),97,MATCH($BQ79,'2012'!$A$44:$A$139,0))</f>
        <v>97</v>
      </c>
      <c r="CF79" s="2">
        <f>IF(ISNA(MATCH($BQ79,'2013'!$A$44:$A$139,0)),97,MATCH($BQ79,'2013'!$A$44:$A$139,0))</f>
        <v>59</v>
      </c>
      <c r="CG79" s="149">
        <f>IF(ISNA(MATCH($BQ79,'2014'!$A$52:$A$179,0)),129,MATCH($BQ79,'2014'!$A$52:$A$179,0))</f>
        <v>80</v>
      </c>
      <c r="CI79">
        <f t="shared" si="54"/>
        <v>1806</v>
      </c>
      <c r="CJ79" s="284"/>
      <c r="CK79" s="282"/>
      <c r="CL79" s="281">
        <f t="shared" si="55"/>
        <v>0</v>
      </c>
      <c r="CM79" s="282">
        <f t="shared" si="41"/>
        <v>0</v>
      </c>
      <c r="CN79" s="282">
        <f t="shared" si="42"/>
        <v>0</v>
      </c>
      <c r="CO79" s="282">
        <f t="shared" si="43"/>
        <v>0</v>
      </c>
      <c r="CP79" s="282">
        <f t="shared" si="44"/>
        <v>0</v>
      </c>
      <c r="CQ79" s="282">
        <f t="shared" si="45"/>
        <v>0</v>
      </c>
      <c r="CR79" s="282">
        <f t="shared" si="46"/>
        <v>0</v>
      </c>
      <c r="CS79" s="282">
        <f t="shared" si="47"/>
        <v>7</v>
      </c>
      <c r="CT79" s="282">
        <f t="shared" si="48"/>
        <v>19.6662</v>
      </c>
      <c r="CU79" s="282">
        <f t="shared" si="56"/>
        <v>13.109488919999999</v>
      </c>
      <c r="CV79" s="282">
        <f t="shared" si="57"/>
        <v>8.7387853140719987</v>
      </c>
      <c r="CW79" s="282">
        <f t="shared" si="58"/>
        <v>5.8252742903603938</v>
      </c>
      <c r="CX79" s="282">
        <f t="shared" si="59"/>
        <v>14.883127841954238</v>
      </c>
      <c r="CY79" s="283">
        <f t="shared" si="60"/>
        <v>23.921093019446694</v>
      </c>
      <c r="DA79" s="282">
        <f t="shared" si="61"/>
        <v>1806</v>
      </c>
      <c r="DB79" s="97"/>
      <c r="DC79" s="156"/>
      <c r="DD79" s="270">
        <f t="shared" si="62"/>
        <v>0</v>
      </c>
      <c r="DE79" s="156">
        <f t="shared" si="63"/>
        <v>0</v>
      </c>
      <c r="DF79" s="156">
        <f t="shared" si="64"/>
        <v>0</v>
      </c>
      <c r="DG79" s="156">
        <f t="shared" si="65"/>
        <v>0</v>
      </c>
      <c r="DH79" s="156">
        <f t="shared" si="66"/>
        <v>0</v>
      </c>
      <c r="DI79" s="156">
        <f t="shared" si="67"/>
        <v>0</v>
      </c>
      <c r="DJ79" s="156">
        <f t="shared" si="68"/>
        <v>0</v>
      </c>
      <c r="DK79" s="156">
        <f t="shared" si="69"/>
        <v>7</v>
      </c>
      <c r="DL79" s="156">
        <f t="shared" si="70"/>
        <v>22</v>
      </c>
      <c r="DM79" s="156">
        <f t="shared" si="71"/>
        <v>22</v>
      </c>
      <c r="DN79" s="156">
        <f t="shared" si="72"/>
        <v>22</v>
      </c>
      <c r="DO79" s="156">
        <f t="shared" si="73"/>
        <v>22</v>
      </c>
      <c r="DP79" s="156">
        <f t="shared" si="74"/>
        <v>33</v>
      </c>
      <c r="DQ79" s="267">
        <f t="shared" si="75"/>
        <v>47</v>
      </c>
      <c r="DR79" s="156">
        <f t="shared" si="76"/>
        <v>155</v>
      </c>
    </row>
    <row r="80" spans="2:125" ht="13.5" thickBot="1" x14ac:dyDescent="0.25">
      <c r="B80" s="164">
        <v>47</v>
      </c>
      <c r="C80" s="50">
        <f t="shared" si="39"/>
        <v>1</v>
      </c>
      <c r="D80" s="50">
        <f t="shared" si="49"/>
        <v>0</v>
      </c>
      <c r="E80" s="97"/>
      <c r="F80" s="2">
        <f t="shared" si="77"/>
        <v>75</v>
      </c>
      <c r="G80" s="164">
        <v>294</v>
      </c>
      <c r="H80" s="164">
        <f>14- COUNTIF(L80:AA80,"#N/A")</f>
        <v>4</v>
      </c>
      <c r="I80" s="133">
        <f>SUM(AF80:AU80)+SUM(BA80:BM80)</f>
        <v>139</v>
      </c>
      <c r="J80" s="405">
        <f>CY80</f>
        <v>23.608261017959219</v>
      </c>
      <c r="K80" s="466" t="str">
        <f>IF(ISNUMBER(MATCH(G80,'[4]OPR data'!$A$3:$A$2541,0)),"Y","N")</f>
        <v>Y</v>
      </c>
      <c r="L80" s="112"/>
      <c r="M80" s="236"/>
      <c r="N80" s="236" t="str">
        <f>(INDEX(Finish_table!R$4:R$83,MATCH('14 Year_History_Results'!$G80,Finish_table!S$4:S$83,0),1))</f>
        <v>WF</v>
      </c>
      <c r="O80" s="236" t="e">
        <f>(INDEX(Finish_table!Z$4:Z$99,MATCH('14 Year_History_Results'!$G80,Finish_table!AA$4:AA$99,0),1))</f>
        <v>#N/A</v>
      </c>
      <c r="P80" s="236" t="e">
        <f>(INDEX(Finish_table!AI$4:AI$99,MATCH('14 Year_History_Results'!$G80,Finish_table!AJ$4:AJ$99,0),1))</f>
        <v>#N/A</v>
      </c>
      <c r="Q80" s="236" t="e">
        <f>(INDEX(Finish_table!AR$4:AR$99,MATCH('14 Year_History_Results'!$G80,Finish_table!AS$4:AS$99,0),1))</f>
        <v>#N/A</v>
      </c>
      <c r="R80" s="236" t="e">
        <f>(INDEX(Finish_table!BA$4:BA$99,MATCH('14 Year_History_Results'!$G80,Finish_table!BB$4:BB$99,0),1))</f>
        <v>#N/A</v>
      </c>
      <c r="S80" s="236" t="e">
        <f>(INDEX(Finish_table!BJ$4:BJ$99,MATCH('14 Year_History_Results'!$G80,Finish_table!BK$4:BK$99,0),1))</f>
        <v>#N/A</v>
      </c>
      <c r="T80" s="236" t="e">
        <f>(INDEX(Finish_table!BS$4:BS$99,MATCH('14 Year_History_Results'!$G80,Finish_table!BT$4:BT$99,0),1))</f>
        <v>#N/A</v>
      </c>
      <c r="U80" s="236" t="e">
        <f>(INDEX(Finish_table!CB$4:CB$99,MATCH('14 Year_History_Results'!$G80,Finish_table!CC$4:CC$99,0),1))</f>
        <v>#N/A</v>
      </c>
      <c r="V80" s="236" t="e">
        <f>(INDEX(Finish_table!CK$4:CK$99,MATCH('14 Year_History_Results'!$G80,Finish_table!CL$4:CL$99,0),1))</f>
        <v>#N/A</v>
      </c>
      <c r="W80" s="236" t="str">
        <f>(INDEX(Finish_table!CT$4:CT$99,MATCH('14 Year_History_Results'!$G80,Finish_table!CU$4:CU$99,0),1))</f>
        <v>WC</v>
      </c>
      <c r="X80" s="236" t="str">
        <f>(INDEX(Finish_table!DC$4:DC$99,MATCH('14 Year_History_Results'!$G80,Finish_table!DD$4:DD$99,0),1))</f>
        <v>SF</v>
      </c>
      <c r="Y80" s="236" t="e">
        <f>(INDEX(Finish_table!DL$4:DL$99,MATCH('14 Year_History_Results'!$G80,Finish_table!DM$4:DM$99,0),1))</f>
        <v>#N/A</v>
      </c>
      <c r="Z80" s="236" t="e">
        <f>(INDEX(Finish_table!DU$4:DU$99,MATCH('14 Year_History_Results'!$G80,Finish_table!DV$4:DV$99,0),1))</f>
        <v>#N/A</v>
      </c>
      <c r="AA80" s="256" t="str">
        <f>(INDEX(Finish_table!ED$4:ED$140,MATCH('14 Year_History_Results'!$G80,Finish_table!EE$4:EE$140,0),1))</f>
        <v>QF</v>
      </c>
      <c r="AB80" s="2"/>
      <c r="AC80" s="97"/>
      <c r="AE80">
        <f t="shared" si="40"/>
        <v>294</v>
      </c>
      <c r="AF80" s="112"/>
      <c r="AG80" s="2"/>
      <c r="AH80" s="148">
        <f>INDEX('2001'!$C$44:$C$140,'14 Year_History_Results'!BT80)</f>
        <v>50</v>
      </c>
      <c r="AI80" s="2">
        <f>INDEX('2002'!$C$44:$C$140,'14 Year_History_Results'!BU80)</f>
        <v>0</v>
      </c>
      <c r="AJ80" s="2">
        <f>INDEX('2003'!$C$44:$C$140,'14 Year_History_Results'!BV80)</f>
        <v>0</v>
      </c>
      <c r="AK80" s="2">
        <f>INDEX('2004'!$C$44:$C$140,'14 Year_History_Results'!BW80)</f>
        <v>0</v>
      </c>
      <c r="AL80" s="2">
        <f>INDEX('2005'!$C$44:$C$140,'14 Year_History_Results'!BX80)</f>
        <v>0</v>
      </c>
      <c r="AM80" s="2">
        <f>INDEX('2006'!$C$44:$C$140,'14 Year_History_Results'!BY80)</f>
        <v>0</v>
      </c>
      <c r="AN80" s="2">
        <f>INDEX('2007'!$C$44:$C$140,'14 Year_History_Results'!BZ80)</f>
        <v>0</v>
      </c>
      <c r="AO80" s="2">
        <f>INDEX('2008'!$C$44:$C$140,'14 Year_History_Results'!CA80)</f>
        <v>0</v>
      </c>
      <c r="AP80" s="2">
        <f>INDEX('2009'!$C$44:$C$140,'14 Year_History_Results'!CB80)</f>
        <v>0</v>
      </c>
      <c r="AQ80" s="2">
        <f>INDEX('2010'!$C$44:$C$140,'14 Year_History_Results'!CC80)</f>
        <v>50</v>
      </c>
      <c r="AR80" s="2">
        <f>INDEX('2011'!$C$44:$C$140,'14 Year_History_Results'!CD80)</f>
        <v>10</v>
      </c>
      <c r="AS80" s="2">
        <f>INDEX('2012'!$C$44:$C$140,'14 Year_History_Results'!CE80)</f>
        <v>0</v>
      </c>
      <c r="AT80" s="2">
        <f>INDEX('2013'!$C$44:$C$140,'14 Year_History_Results'!CF80)</f>
        <v>0</v>
      </c>
      <c r="AU80" s="149">
        <f>INDEX('2014'!$C$52:$C$180,'14 Year_History_Results'!CG80)</f>
        <v>0</v>
      </c>
      <c r="AV80" s="2">
        <f t="shared" si="50"/>
        <v>18.050600428356276</v>
      </c>
      <c r="AW80" s="2"/>
      <c r="AX80">
        <f t="shared" si="51"/>
        <v>294</v>
      </c>
      <c r="AY80" s="112"/>
      <c r="AZ80" s="2"/>
      <c r="BA80" s="148">
        <f>INDEX('2001'!$B$44:$B$140,'14 Year_History_Results'!BT80)</f>
        <v>12</v>
      </c>
      <c r="BB80" s="2">
        <f>INDEX('2002'!$B$44:$B$140,'14 Year_History_Results'!BU80)</f>
        <v>0</v>
      </c>
      <c r="BC80" s="2">
        <f>INDEX('2003'!$B$44:$B$140,'14 Year_History_Results'!BV80)</f>
        <v>0</v>
      </c>
      <c r="BD80" s="2">
        <f>INDEX('2004'!$B$44:$B$140,'14 Year_History_Results'!BW80)</f>
        <v>0</v>
      </c>
      <c r="BE80" s="2">
        <f>INDEX('2005'!$B$44:$B$140,'14 Year_History_Results'!BX80)</f>
        <v>0</v>
      </c>
      <c r="BF80" s="2">
        <f>INDEX('2006'!$B$44:$B$140,'14 Year_History_Results'!BY80)</f>
        <v>0</v>
      </c>
      <c r="BG80" s="2">
        <f>INDEX('2007'!$B$44:$B$140,'14 Year_History_Results'!BZ80)</f>
        <v>0</v>
      </c>
      <c r="BH80" s="2">
        <f>INDEX('2008'!$B$44:$B$140,'14 Year_History_Results'!CA80)</f>
        <v>0</v>
      </c>
      <c r="BI80" s="2">
        <f>INDEX('2009'!$B$44:$B$140,'14 Year_History_Results'!CB80)</f>
        <v>0</v>
      </c>
      <c r="BJ80" s="2">
        <f>INDEX('2010'!$B$44:$B$140,'14 Year_History_Results'!CC80)</f>
        <v>16</v>
      </c>
      <c r="BK80" s="2">
        <f>INDEX('2011'!$B$44:$B$140,'14 Year_History_Results'!CD80)</f>
        <v>1</v>
      </c>
      <c r="BL80" s="2">
        <f>INDEX('2012'!$B$44:$B$140,'14 Year_History_Results'!CE80)</f>
        <v>0</v>
      </c>
      <c r="BM80" s="2">
        <f>INDEX('2013'!$B$44:$B$140,'14 Year_History_Results'!CF80)</f>
        <v>0</v>
      </c>
      <c r="BN80" s="149">
        <f>INDEX('2014'!$B$52:$B$180,'14 Year_History_Results'!CG80)</f>
        <v>7</v>
      </c>
      <c r="BO80" s="308">
        <f t="shared" si="52"/>
        <v>0</v>
      </c>
      <c r="BQ80">
        <f t="shared" si="53"/>
        <v>294</v>
      </c>
      <c r="BR80" s="112"/>
      <c r="BS80" s="2"/>
      <c r="BT80" s="148">
        <f>IF(ISNA(MATCH($BQ80,'2001'!$A$44:$A$139,0)),97,MATCH($BQ80,'2001'!$A$44:$A$139,0))</f>
        <v>60</v>
      </c>
      <c r="BU80" s="2">
        <f>IF(ISNA(MATCH($BQ80,'2002'!$A$44:$A$139,0)),97,MATCH($BQ80,'2002'!$A$44:$A$139,0))</f>
        <v>97</v>
      </c>
      <c r="BV80" s="2">
        <f>IF(ISNA(MATCH($BQ80,'2003'!$A$44:$A$139,0)),97,MATCH($BQ80,'2003'!$A$44:$A$139,0))</f>
        <v>97</v>
      </c>
      <c r="BW80" s="2">
        <f>IF(ISNA(MATCH($BQ80,'2004'!$A$44:$A$139,0)),97,MATCH($BQ80,'2004'!$A$44:$A$139,0))</f>
        <v>97</v>
      </c>
      <c r="BX80" s="2">
        <f>IF(ISNA(MATCH($BQ80,'2005'!$A$44:$A$139,0)),97,MATCH($BQ80,'2005'!$A$44:$A$139,0))</f>
        <v>97</v>
      </c>
      <c r="BY80" s="2">
        <f>IF(ISNA(MATCH($BQ80,'2006'!$A$44:$A$139,0)),97,MATCH($BQ80,'2006'!$A$44:$A$139,0))</f>
        <v>97</v>
      </c>
      <c r="BZ80" s="2">
        <f>IF(ISNA(MATCH($BQ80,'2007'!$A$44:$A$139,0)),97,MATCH($BQ80,'2007'!$A$44:$A$139,0))</f>
        <v>97</v>
      </c>
      <c r="CA80" s="2">
        <f>IF(ISNA(MATCH($BQ80,'2008'!$A$44:$A$139,0)),97,MATCH($BQ80,'2008'!$A$44:$A$139,0))</f>
        <v>97</v>
      </c>
      <c r="CB80" s="2">
        <f>IF(ISNA(MATCH($BQ80,'2009'!$A$44:$A$139,0)),97,MATCH($BQ80,'2009'!$A$44:$A$139,0))</f>
        <v>97</v>
      </c>
      <c r="CC80" s="2">
        <f>IF(ISNA(MATCH($BQ80,'2010'!$A$44:$A$139,0)),97,MATCH($BQ80,'2010'!$A$44:$A$139,0))</f>
        <v>30</v>
      </c>
      <c r="CD80" s="2">
        <f>IF(ISNA(MATCH($BQ80,'2011'!$A$44:$A$139,0)),97,MATCH($BQ80,'2011'!$A$44:$A$139,0))</f>
        <v>29</v>
      </c>
      <c r="CE80" s="2">
        <f>IF(ISNA(MATCH($BQ80,'2012'!$A$44:$A$139,0)),97,MATCH($BQ80,'2012'!$A$44:$A$139,0))</f>
        <v>97</v>
      </c>
      <c r="CF80" s="2">
        <f>IF(ISNA(MATCH($BQ80,'2013'!$A$44:$A$139,0)),97,MATCH($BQ80,'2013'!$A$44:$A$139,0))</f>
        <v>97</v>
      </c>
      <c r="CG80" s="149">
        <f>IF(ISNA(MATCH($BQ80,'2014'!$A$52:$A$179,0)),129,MATCH($BQ80,'2014'!$A$52:$A$179,0))</f>
        <v>27</v>
      </c>
      <c r="CI80">
        <f t="shared" si="54"/>
        <v>294</v>
      </c>
      <c r="CJ80" s="284"/>
      <c r="CK80" s="282"/>
      <c r="CL80" s="281">
        <f t="shared" si="55"/>
        <v>62</v>
      </c>
      <c r="CM80" s="282">
        <f t="shared" si="41"/>
        <v>41.3292</v>
      </c>
      <c r="CN80" s="282">
        <f t="shared" si="42"/>
        <v>27.550044719999999</v>
      </c>
      <c r="CO80" s="282">
        <f t="shared" si="43"/>
        <v>18.364859810351998</v>
      </c>
      <c r="CP80" s="282">
        <f t="shared" si="44"/>
        <v>12.242015549580641</v>
      </c>
      <c r="CQ80" s="282">
        <f t="shared" si="45"/>
        <v>8.1605275653504545</v>
      </c>
      <c r="CR80" s="282">
        <f t="shared" si="46"/>
        <v>5.439807675062613</v>
      </c>
      <c r="CS80" s="282">
        <f t="shared" si="47"/>
        <v>3.6261757961967378</v>
      </c>
      <c r="CT80" s="282">
        <f t="shared" si="48"/>
        <v>2.4172087857447453</v>
      </c>
      <c r="CU80" s="282">
        <f t="shared" si="56"/>
        <v>67.611311376577447</v>
      </c>
      <c r="CV80" s="282">
        <f t="shared" si="57"/>
        <v>56.069700163626521</v>
      </c>
      <c r="CW80" s="282">
        <f t="shared" si="58"/>
        <v>37.376062129073439</v>
      </c>
      <c r="CX80" s="282">
        <f t="shared" si="59"/>
        <v>24.914883015240353</v>
      </c>
      <c r="CY80" s="283">
        <f t="shared" si="60"/>
        <v>23.608261017959219</v>
      </c>
      <c r="DA80" s="282">
        <f t="shared" si="61"/>
        <v>294</v>
      </c>
      <c r="DB80" s="97"/>
      <c r="DC80" s="156"/>
      <c r="DD80" s="270">
        <f t="shared" si="62"/>
        <v>62</v>
      </c>
      <c r="DE80" s="156">
        <f t="shared" si="63"/>
        <v>62</v>
      </c>
      <c r="DF80" s="156">
        <f t="shared" si="64"/>
        <v>62</v>
      </c>
      <c r="DG80" s="156">
        <f t="shared" si="65"/>
        <v>62</v>
      </c>
      <c r="DH80" s="156">
        <f t="shared" si="66"/>
        <v>62</v>
      </c>
      <c r="DI80" s="156">
        <f t="shared" si="67"/>
        <v>62</v>
      </c>
      <c r="DJ80" s="156">
        <f t="shared" si="68"/>
        <v>62</v>
      </c>
      <c r="DK80" s="156">
        <f t="shared" si="69"/>
        <v>62</v>
      </c>
      <c r="DL80" s="156">
        <f t="shared" si="70"/>
        <v>62</v>
      </c>
      <c r="DM80" s="156">
        <f t="shared" si="71"/>
        <v>128</v>
      </c>
      <c r="DN80" s="156">
        <f t="shared" si="72"/>
        <v>139</v>
      </c>
      <c r="DO80" s="156">
        <f t="shared" si="73"/>
        <v>139</v>
      </c>
      <c r="DP80" s="156">
        <f t="shared" si="74"/>
        <v>139</v>
      </c>
      <c r="DQ80" s="267">
        <f t="shared" si="75"/>
        <v>146</v>
      </c>
      <c r="DR80" s="156">
        <f t="shared" si="76"/>
        <v>38</v>
      </c>
    </row>
    <row r="81" spans="2:125" ht="13.5" thickBot="1" x14ac:dyDescent="0.25">
      <c r="B81" s="164">
        <v>47</v>
      </c>
      <c r="C81" s="50">
        <f t="shared" si="39"/>
        <v>2</v>
      </c>
      <c r="D81" s="50">
        <f t="shared" si="49"/>
        <v>0</v>
      </c>
      <c r="E81" s="97"/>
      <c r="F81" s="2">
        <f t="shared" si="77"/>
        <v>76</v>
      </c>
      <c r="G81" s="164">
        <v>968</v>
      </c>
      <c r="H81" s="164">
        <f>14- COUNTIF(L81:AA81,"#N/A")</f>
        <v>5</v>
      </c>
      <c r="I81" s="133">
        <f>SUM(AF81:AU81)+SUM(BA81:BM81)</f>
        <v>175</v>
      </c>
      <c r="J81" s="405">
        <f>CY81</f>
        <v>23.476771196458941</v>
      </c>
      <c r="K81" s="466" t="str">
        <f>IF(ISNUMBER(MATCH(G81,'[4]OPR data'!$A$3:$A$2541,0)),"Y","N")</f>
        <v>Y</v>
      </c>
      <c r="L81" s="112"/>
      <c r="M81" s="236"/>
      <c r="N81" s="236" t="e">
        <f>(INDEX(Finish_table!R$4:R$83,MATCH('14 Year_History_Results'!$G81,Finish_table!S$4:S$83,0),1))</f>
        <v>#N/A</v>
      </c>
      <c r="O81" s="236" t="e">
        <f>(INDEX(Finish_table!Z$4:Z$99,MATCH('14 Year_History_Results'!$G81,Finish_table!AA$4:AA$99,0),1))</f>
        <v>#N/A</v>
      </c>
      <c r="P81" s="236" t="e">
        <f>(INDEX(Finish_table!AI$4:AI$99,MATCH('14 Year_History_Results'!$G81,Finish_table!AJ$4:AJ$99,0),1))</f>
        <v>#N/A</v>
      </c>
      <c r="Q81" s="236" t="str">
        <f>(INDEX(Finish_table!AR$4:AR$99,MATCH('14 Year_History_Results'!$G81,Finish_table!AS$4:AS$99,0),1))</f>
        <v>QF</v>
      </c>
      <c r="R81" s="236" t="e">
        <f>(INDEX(Finish_table!BA$4:BA$99,MATCH('14 Year_History_Results'!$G81,Finish_table!BB$4:BB$99,0),1))</f>
        <v>#N/A</v>
      </c>
      <c r="S81" s="236" t="str">
        <f>(INDEX(Finish_table!BJ$4:BJ$99,MATCH('14 Year_History_Results'!$G81,Finish_table!BK$4:BK$99,0),1))</f>
        <v>WF</v>
      </c>
      <c r="T81" s="236" t="e">
        <f>(INDEX(Finish_table!BS$4:BS$99,MATCH('14 Year_History_Results'!$G81,Finish_table!BT$4:BT$99,0),1))</f>
        <v>#N/A</v>
      </c>
      <c r="U81" s="236" t="str">
        <f>(INDEX(Finish_table!CB$4:CB$99,MATCH('14 Year_History_Results'!$G81,Finish_table!CC$4:CC$99,0),1))</f>
        <v>W</v>
      </c>
      <c r="V81" s="236" t="e">
        <f>(INDEX(Finish_table!CK$4:CK$99,MATCH('14 Year_History_Results'!$G81,Finish_table!CL$4:CL$99,0),1))</f>
        <v>#N/A</v>
      </c>
      <c r="W81" s="236" t="str">
        <f>(INDEX(Finish_table!CT$4:CT$99,MATCH('14 Year_History_Results'!$G81,Finish_table!CU$4:CU$99,0),1))</f>
        <v>SF</v>
      </c>
      <c r="X81" s="236" t="str">
        <f>(INDEX(Finish_table!DC$4:DC$99,MATCH('14 Year_History_Results'!$G81,Finish_table!DD$4:DD$99,0),1))</f>
        <v>W</v>
      </c>
      <c r="Y81" s="236" t="e">
        <f>(INDEX(Finish_table!DL$4:DL$99,MATCH('14 Year_History_Results'!$G81,Finish_table!DM$4:DM$99,0),1))</f>
        <v>#N/A</v>
      </c>
      <c r="Z81" s="236" t="e">
        <f>(INDEX(Finish_table!DU$4:DU$99,MATCH('14 Year_History_Results'!$G81,Finish_table!DV$4:DV$99,0),1))</f>
        <v>#N/A</v>
      </c>
      <c r="AA81" s="256" t="e">
        <f>(INDEX(Finish_table!ED$4:ED$140,MATCH('14 Year_History_Results'!$G81,Finish_table!EE$4:EE$140,0),1))</f>
        <v>#N/A</v>
      </c>
      <c r="AB81" s="2"/>
      <c r="AC81" s="97"/>
      <c r="AE81">
        <f t="shared" si="40"/>
        <v>968</v>
      </c>
      <c r="AF81" s="112"/>
      <c r="AG81" s="2"/>
      <c r="AH81" s="148">
        <f>INDEX('2001'!$C$44:$C$140,'14 Year_History_Results'!BT81)</f>
        <v>0</v>
      </c>
      <c r="AI81" s="2">
        <f>INDEX('2002'!$C$44:$C$140,'14 Year_History_Results'!BU81)</f>
        <v>0</v>
      </c>
      <c r="AJ81" s="2">
        <f>INDEX('2003'!$C$44:$C$140,'14 Year_History_Results'!BV81)</f>
        <v>0</v>
      </c>
      <c r="AK81" s="2">
        <f>INDEX('2004'!$C$44:$C$140,'14 Year_History_Results'!BW81)</f>
        <v>0</v>
      </c>
      <c r="AL81" s="2">
        <f>INDEX('2005'!$C$44:$C$140,'14 Year_History_Results'!BX81)</f>
        <v>0</v>
      </c>
      <c r="AM81" s="2">
        <f>INDEX('2006'!$C$44:$C$140,'14 Year_History_Results'!BY81)</f>
        <v>40</v>
      </c>
      <c r="AN81" s="2">
        <f>INDEX('2007'!$C$44:$C$140,'14 Year_History_Results'!BZ81)</f>
        <v>0</v>
      </c>
      <c r="AO81" s="2">
        <f>INDEX('2008'!$C$44:$C$140,'14 Year_History_Results'!CA81)</f>
        <v>30</v>
      </c>
      <c r="AP81" s="2">
        <f>INDEX('2009'!$C$44:$C$140,'14 Year_History_Results'!CB81)</f>
        <v>0</v>
      </c>
      <c r="AQ81" s="2">
        <f>INDEX('2010'!$C$44:$C$140,'14 Year_History_Results'!CC81)</f>
        <v>10</v>
      </c>
      <c r="AR81" s="2">
        <f>INDEX('2011'!$C$44:$C$140,'14 Year_History_Results'!CD81)</f>
        <v>30</v>
      </c>
      <c r="AS81" s="2">
        <f>INDEX('2012'!$C$44:$C$140,'14 Year_History_Results'!CE81)</f>
        <v>0</v>
      </c>
      <c r="AT81" s="2">
        <f>INDEX('2013'!$C$44:$C$140,'14 Year_History_Results'!CF81)</f>
        <v>0</v>
      </c>
      <c r="AU81" s="149">
        <f>INDEX('2014'!$C$52:$C$180,'14 Year_History_Results'!CG81)</f>
        <v>0</v>
      </c>
      <c r="AV81" s="2">
        <f t="shared" si="50"/>
        <v>14.238934396479701</v>
      </c>
      <c r="AW81" s="2"/>
      <c r="AX81">
        <f t="shared" si="51"/>
        <v>968</v>
      </c>
      <c r="AY81" s="112"/>
      <c r="AZ81" s="2"/>
      <c r="BA81" s="148">
        <f>INDEX('2001'!$B$44:$B$140,'14 Year_History_Results'!BT81)</f>
        <v>0</v>
      </c>
      <c r="BB81" s="2">
        <f>INDEX('2002'!$B$44:$B$140,'14 Year_History_Results'!BU81)</f>
        <v>0</v>
      </c>
      <c r="BC81" s="2">
        <f>INDEX('2003'!$B$44:$B$140,'14 Year_History_Results'!BV81)</f>
        <v>0</v>
      </c>
      <c r="BD81" s="2">
        <f>INDEX('2004'!$B$44:$B$140,'14 Year_History_Results'!BW81)</f>
        <v>9</v>
      </c>
      <c r="BE81" s="2">
        <f>INDEX('2005'!$B$44:$B$140,'14 Year_History_Results'!BX81)</f>
        <v>0</v>
      </c>
      <c r="BF81" s="2">
        <f>INDEX('2006'!$B$44:$B$140,'14 Year_History_Results'!BY81)</f>
        <v>14</v>
      </c>
      <c r="BG81" s="2">
        <f>INDEX('2007'!$B$44:$B$140,'14 Year_History_Results'!BZ81)</f>
        <v>0</v>
      </c>
      <c r="BH81" s="2">
        <f>INDEX('2008'!$B$44:$B$140,'14 Year_History_Results'!CA81)</f>
        <v>16</v>
      </c>
      <c r="BI81" s="2">
        <f>INDEX('2009'!$B$44:$B$140,'14 Year_History_Results'!CB81)</f>
        <v>0</v>
      </c>
      <c r="BJ81" s="2">
        <f>INDEX('2010'!$B$44:$B$140,'14 Year_History_Results'!CC81)</f>
        <v>14</v>
      </c>
      <c r="BK81" s="2">
        <f>INDEX('2011'!$B$44:$B$140,'14 Year_History_Results'!CD81)</f>
        <v>12</v>
      </c>
      <c r="BL81" s="2">
        <f>INDEX('2012'!$B$44:$B$140,'14 Year_History_Results'!CE81)</f>
        <v>0</v>
      </c>
      <c r="BM81" s="2">
        <f>INDEX('2013'!$B$44:$B$140,'14 Year_History_Results'!CF81)</f>
        <v>0</v>
      </c>
      <c r="BN81" s="149">
        <f>INDEX('2014'!$B$52:$B$180,'14 Year_History_Results'!CG81)</f>
        <v>0</v>
      </c>
      <c r="BO81" s="308">
        <f t="shared" si="52"/>
        <v>0</v>
      </c>
      <c r="BQ81">
        <f t="shared" si="53"/>
        <v>968</v>
      </c>
      <c r="BR81" s="112"/>
      <c r="BS81" s="2"/>
      <c r="BT81" s="148">
        <f>IF(ISNA(MATCH($BQ81,'2001'!$A$44:$A$139,0)),97,MATCH($BQ81,'2001'!$A$44:$A$139,0))</f>
        <v>97</v>
      </c>
      <c r="BU81" s="2">
        <f>IF(ISNA(MATCH($BQ81,'2002'!$A$44:$A$139,0)),97,MATCH($BQ81,'2002'!$A$44:$A$139,0))</f>
        <v>97</v>
      </c>
      <c r="BV81" s="2">
        <f>IF(ISNA(MATCH($BQ81,'2003'!$A$44:$A$139,0)),97,MATCH($BQ81,'2003'!$A$44:$A$139,0))</f>
        <v>97</v>
      </c>
      <c r="BW81" s="2">
        <f>IF(ISNA(MATCH($BQ81,'2004'!$A$44:$A$139,0)),97,MATCH($BQ81,'2004'!$A$44:$A$139,0))</f>
        <v>81</v>
      </c>
      <c r="BX81" s="2">
        <f>IF(ISNA(MATCH($BQ81,'2005'!$A$44:$A$139,0)),97,MATCH($BQ81,'2005'!$A$44:$A$139,0))</f>
        <v>97</v>
      </c>
      <c r="BY81" s="2">
        <f>IF(ISNA(MATCH($BQ81,'2006'!$A$44:$A$139,0)),97,MATCH($BQ81,'2006'!$A$44:$A$139,0))</f>
        <v>72</v>
      </c>
      <c r="BZ81" s="2">
        <f>IF(ISNA(MATCH($BQ81,'2007'!$A$44:$A$139,0)),97,MATCH($BQ81,'2007'!$A$44:$A$139,0))</f>
        <v>97</v>
      </c>
      <c r="CA81" s="2">
        <f>IF(ISNA(MATCH($BQ81,'2008'!$A$44:$A$139,0)),97,MATCH($BQ81,'2008'!$A$44:$A$139,0))</f>
        <v>61</v>
      </c>
      <c r="CB81" s="2">
        <f>IF(ISNA(MATCH($BQ81,'2009'!$A$44:$A$139,0)),97,MATCH($BQ81,'2009'!$A$44:$A$139,0))</f>
        <v>97</v>
      </c>
      <c r="CC81" s="2">
        <f>IF(ISNA(MATCH($BQ81,'2010'!$A$44:$A$139,0)),97,MATCH($BQ81,'2010'!$A$44:$A$139,0))</f>
        <v>50</v>
      </c>
      <c r="CD81" s="2">
        <f>IF(ISNA(MATCH($BQ81,'2011'!$A$44:$A$139,0)),97,MATCH($BQ81,'2011'!$A$44:$A$139,0))</f>
        <v>48</v>
      </c>
      <c r="CE81" s="2">
        <f>IF(ISNA(MATCH($BQ81,'2012'!$A$44:$A$139,0)),97,MATCH($BQ81,'2012'!$A$44:$A$139,0))</f>
        <v>97</v>
      </c>
      <c r="CF81" s="2">
        <f>IF(ISNA(MATCH($BQ81,'2013'!$A$44:$A$139,0)),97,MATCH($BQ81,'2013'!$A$44:$A$139,0))</f>
        <v>97</v>
      </c>
      <c r="CG81" s="149">
        <f>IF(ISNA(MATCH($BQ81,'2014'!$A$52:$A$179,0)),129,MATCH($BQ81,'2014'!$A$52:$A$179,0))</f>
        <v>129</v>
      </c>
      <c r="CI81">
        <f t="shared" si="54"/>
        <v>968</v>
      </c>
      <c r="CJ81" s="284"/>
      <c r="CK81" s="282"/>
      <c r="CL81" s="281">
        <f t="shared" si="55"/>
        <v>0</v>
      </c>
      <c r="CM81" s="282">
        <f t="shared" si="41"/>
        <v>0</v>
      </c>
      <c r="CN81" s="282">
        <f t="shared" si="42"/>
        <v>0</v>
      </c>
      <c r="CO81" s="282">
        <f t="shared" si="43"/>
        <v>9</v>
      </c>
      <c r="CP81" s="282">
        <f t="shared" si="44"/>
        <v>5.9993999999999996</v>
      </c>
      <c r="CQ81" s="282">
        <f t="shared" si="45"/>
        <v>57.999200039999998</v>
      </c>
      <c r="CR81" s="282">
        <f t="shared" si="46"/>
        <v>38.662266746663995</v>
      </c>
      <c r="CS81" s="282">
        <f t="shared" si="47"/>
        <v>71.772267013326214</v>
      </c>
      <c r="CT81" s="282">
        <f t="shared" si="48"/>
        <v>47.843393191083251</v>
      </c>
      <c r="CU81" s="282">
        <f t="shared" si="56"/>
        <v>55.89240590117609</v>
      </c>
      <c r="CV81" s="282">
        <f t="shared" si="57"/>
        <v>79.257877773723976</v>
      </c>
      <c r="CW81" s="282">
        <f t="shared" si="58"/>
        <v>52.833301323964399</v>
      </c>
      <c r="CX81" s="282">
        <f t="shared" si="59"/>
        <v>35.218678662554666</v>
      </c>
      <c r="CY81" s="283">
        <f t="shared" si="60"/>
        <v>23.476771196458941</v>
      </c>
      <c r="DA81" s="282">
        <f t="shared" si="61"/>
        <v>968</v>
      </c>
      <c r="DB81" s="97"/>
      <c r="DC81" s="156"/>
      <c r="DD81" s="270">
        <f t="shared" si="62"/>
        <v>0</v>
      </c>
      <c r="DE81" s="156">
        <f t="shared" si="63"/>
        <v>0</v>
      </c>
      <c r="DF81" s="156">
        <f t="shared" si="64"/>
        <v>0</v>
      </c>
      <c r="DG81" s="156">
        <f t="shared" si="65"/>
        <v>9</v>
      </c>
      <c r="DH81" s="156">
        <f t="shared" si="66"/>
        <v>9</v>
      </c>
      <c r="DI81" s="156">
        <f t="shared" si="67"/>
        <v>63</v>
      </c>
      <c r="DJ81" s="156">
        <f t="shared" si="68"/>
        <v>63</v>
      </c>
      <c r="DK81" s="156">
        <f t="shared" si="69"/>
        <v>109</v>
      </c>
      <c r="DL81" s="156">
        <f t="shared" si="70"/>
        <v>109</v>
      </c>
      <c r="DM81" s="156">
        <f t="shared" si="71"/>
        <v>133</v>
      </c>
      <c r="DN81" s="156">
        <f t="shared" si="72"/>
        <v>175</v>
      </c>
      <c r="DO81" s="156">
        <f t="shared" si="73"/>
        <v>175</v>
      </c>
      <c r="DP81" s="156">
        <f t="shared" si="74"/>
        <v>175</v>
      </c>
      <c r="DQ81" s="267">
        <f t="shared" si="75"/>
        <v>175</v>
      </c>
      <c r="DR81" s="156">
        <f t="shared" si="76"/>
        <v>28</v>
      </c>
    </row>
    <row r="82" spans="2:125" ht="13.5" thickBot="1" x14ac:dyDescent="0.25">
      <c r="B82" s="166">
        <v>47</v>
      </c>
      <c r="C82" s="50">
        <f t="shared" si="39"/>
        <v>3</v>
      </c>
      <c r="D82" s="50">
        <f t="shared" si="49"/>
        <v>0</v>
      </c>
      <c r="E82" s="97"/>
      <c r="F82" s="2">
        <f t="shared" si="77"/>
        <v>77</v>
      </c>
      <c r="G82" s="196">
        <v>3284</v>
      </c>
      <c r="H82" s="164">
        <f>14- COUNTIF(L82:AA82,"#N/A")</f>
        <v>2</v>
      </c>
      <c r="I82" s="133">
        <f>SUM(AF82:AU82)+SUM(BA82:BM82)</f>
        <v>35</v>
      </c>
      <c r="J82" s="405">
        <f>CY82</f>
        <v>23.331</v>
      </c>
      <c r="K82" s="466" t="str">
        <f>IF(ISNUMBER(MATCH(G82,'[4]OPR data'!$A$3:$A$2541,0)),"Y","N")</f>
        <v>Y</v>
      </c>
      <c r="L82" s="112"/>
      <c r="M82" s="236"/>
      <c r="N82" s="236" t="e">
        <f>(INDEX(Finish_table!R$4:R$83,MATCH('14 Year_History_Results'!$G82,Finish_table!S$4:S$83,0),1))</f>
        <v>#N/A</v>
      </c>
      <c r="O82" s="236" t="e">
        <f>(INDEX(Finish_table!Z$4:Z$99,MATCH('14 Year_History_Results'!$G82,Finish_table!AA$4:AA$99,0),1))</f>
        <v>#N/A</v>
      </c>
      <c r="P82" s="236" t="e">
        <f>(INDEX(Finish_table!AI$4:AI$99,MATCH('14 Year_History_Results'!$G82,Finish_table!AJ$4:AJ$99,0),1))</f>
        <v>#N/A</v>
      </c>
      <c r="Q82" s="236" t="e">
        <f>(INDEX(Finish_table!AR$4:AR$99,MATCH('14 Year_History_Results'!$G82,Finish_table!AS$4:AS$99,0),1))</f>
        <v>#N/A</v>
      </c>
      <c r="R82" s="236" t="e">
        <f>(INDEX(Finish_table!BA$4:BA$99,MATCH('14 Year_History_Results'!$G82,Finish_table!BB$4:BB$99,0),1))</f>
        <v>#N/A</v>
      </c>
      <c r="S82" s="236" t="e">
        <f>(INDEX(Finish_table!BJ$4:BJ$99,MATCH('14 Year_History_Results'!$G82,Finish_table!BK$4:BK$99,0),1))</f>
        <v>#N/A</v>
      </c>
      <c r="T82" s="236" t="e">
        <f>(INDEX(Finish_table!BS$4:BS$99,MATCH('14 Year_History_Results'!$G82,Finish_table!BT$4:BT$99,0),1))</f>
        <v>#N/A</v>
      </c>
      <c r="U82" s="236" t="e">
        <f>(INDEX(Finish_table!CB$4:CB$99,MATCH('14 Year_History_Results'!$G82,Finish_table!CC$4:CC$99,0),1))</f>
        <v>#N/A</v>
      </c>
      <c r="V82" s="236" t="e">
        <f>(INDEX(Finish_table!CK$4:CK$99,MATCH('14 Year_History_Results'!$G82,Finish_table!CL$4:CL$99,0),1))</f>
        <v>#N/A</v>
      </c>
      <c r="W82" s="236" t="e">
        <f>(INDEX(Finish_table!CT$4:CT$99,MATCH('14 Year_History_Results'!$G82,Finish_table!CU$4:CU$99,0),1))</f>
        <v>#N/A</v>
      </c>
      <c r="X82" s="236" t="e">
        <f>(INDEX(Finish_table!DC$4:DC$99,MATCH('14 Year_History_Results'!$G82,Finish_table!DD$4:DD$99,0),1))</f>
        <v>#N/A</v>
      </c>
      <c r="Y82" s="236" t="e">
        <f>(INDEX(Finish_table!DL$4:DL$99,MATCH('14 Year_History_Results'!$G82,Finish_table!DM$4:DM$99,0),1))</f>
        <v>#N/A</v>
      </c>
      <c r="Z82" s="236" t="str">
        <f>(INDEX(Finish_table!DU$4:DU$99,MATCH('14 Year_History_Results'!$G82,Finish_table!DV$4:DV$99,0),1))</f>
        <v>F</v>
      </c>
      <c r="AA82" s="256" t="str">
        <f>(INDEX(Finish_table!ED$4:ED$140,MATCH('14 Year_History_Results'!$G82,Finish_table!EE$4:EE$140,0),1))</f>
        <v>QF</v>
      </c>
      <c r="AB82" s="2"/>
      <c r="AC82" s="97"/>
      <c r="AE82">
        <f t="shared" si="40"/>
        <v>3284</v>
      </c>
      <c r="AF82" s="112"/>
      <c r="AG82" s="2"/>
      <c r="AH82" s="148">
        <f>INDEX('2001'!$C$44:$C$140,'14 Year_History_Results'!BT82)</f>
        <v>0</v>
      </c>
      <c r="AI82" s="2">
        <f>INDEX('2002'!$C$44:$C$140,'14 Year_History_Results'!BU82)</f>
        <v>0</v>
      </c>
      <c r="AJ82" s="2">
        <f>INDEX('2003'!$C$44:$C$140,'14 Year_History_Results'!BV82)</f>
        <v>0</v>
      </c>
      <c r="AK82" s="2">
        <f>INDEX('2004'!$C$44:$C$140,'14 Year_History_Results'!BW82)</f>
        <v>0</v>
      </c>
      <c r="AL82" s="2">
        <f>INDEX('2005'!$C$44:$C$140,'14 Year_History_Results'!BX82)</f>
        <v>0</v>
      </c>
      <c r="AM82" s="2">
        <f>INDEX('2006'!$C$44:$C$140,'14 Year_History_Results'!BY82)</f>
        <v>0</v>
      </c>
      <c r="AN82" s="2">
        <f>INDEX('2007'!$C$44:$C$140,'14 Year_History_Results'!BZ82)</f>
        <v>0</v>
      </c>
      <c r="AO82" s="2">
        <f>INDEX('2008'!$C$44:$C$140,'14 Year_History_Results'!CA82)</f>
        <v>0</v>
      </c>
      <c r="AP82" s="2">
        <f>INDEX('2009'!$C$44:$C$140,'14 Year_History_Results'!CB82)</f>
        <v>0</v>
      </c>
      <c r="AQ82" s="2">
        <f>INDEX('2010'!$C$44:$C$140,'14 Year_History_Results'!CC82)</f>
        <v>0</v>
      </c>
      <c r="AR82" s="2">
        <f>INDEX('2011'!$C$44:$C$140,'14 Year_History_Results'!CD82)</f>
        <v>0</v>
      </c>
      <c r="AS82" s="2">
        <f>INDEX('2012'!$C$44:$C$140,'14 Year_History_Results'!CE82)</f>
        <v>0</v>
      </c>
      <c r="AT82" s="2">
        <f>INDEX('2013'!$C$44:$C$140,'14 Year_History_Results'!CF82)</f>
        <v>20</v>
      </c>
      <c r="AU82" s="149">
        <f>INDEX('2014'!$C$52:$C$180,'14 Year_History_Results'!CG82)</f>
        <v>0</v>
      </c>
      <c r="AV82" s="2">
        <f t="shared" si="50"/>
        <v>5.3452248382484875</v>
      </c>
      <c r="AW82" s="2"/>
      <c r="AX82">
        <f t="shared" si="51"/>
        <v>3284</v>
      </c>
      <c r="AY82" s="112"/>
      <c r="AZ82" s="2"/>
      <c r="BA82" s="148">
        <f>INDEX('2001'!$B$44:$B$140,'14 Year_History_Results'!BT82)</f>
        <v>0</v>
      </c>
      <c r="BB82" s="2">
        <f>INDEX('2002'!$B$44:$B$140,'14 Year_History_Results'!BU82)</f>
        <v>0</v>
      </c>
      <c r="BC82" s="2">
        <f>INDEX('2003'!$B$44:$B$140,'14 Year_History_Results'!BV82)</f>
        <v>0</v>
      </c>
      <c r="BD82" s="2">
        <f>INDEX('2004'!$B$44:$B$140,'14 Year_History_Results'!BW82)</f>
        <v>0</v>
      </c>
      <c r="BE82" s="2">
        <f>INDEX('2005'!$B$44:$B$140,'14 Year_History_Results'!BX82)</f>
        <v>0</v>
      </c>
      <c r="BF82" s="2">
        <f>INDEX('2006'!$B$44:$B$140,'14 Year_History_Results'!BY82)</f>
        <v>0</v>
      </c>
      <c r="BG82" s="2">
        <f>INDEX('2007'!$B$44:$B$140,'14 Year_History_Results'!BZ82)</f>
        <v>0</v>
      </c>
      <c r="BH82" s="2">
        <f>INDEX('2008'!$B$44:$B$140,'14 Year_History_Results'!CA82)</f>
        <v>0</v>
      </c>
      <c r="BI82" s="2">
        <f>INDEX('2009'!$B$44:$B$140,'14 Year_History_Results'!CB82)</f>
        <v>0</v>
      </c>
      <c r="BJ82" s="2">
        <f>INDEX('2010'!$B$44:$B$140,'14 Year_History_Results'!CC82)</f>
        <v>0</v>
      </c>
      <c r="BK82" s="2">
        <f>INDEX('2011'!$B$44:$B$140,'14 Year_History_Results'!CD82)</f>
        <v>0</v>
      </c>
      <c r="BL82" s="2">
        <f>INDEX('2012'!$B$44:$B$140,'14 Year_History_Results'!CE82)</f>
        <v>0</v>
      </c>
      <c r="BM82" s="2">
        <f>INDEX('2013'!$B$44:$B$140,'14 Year_History_Results'!CF82)</f>
        <v>15</v>
      </c>
      <c r="BN82" s="149">
        <f>INDEX('2014'!$B$52:$B$180,'14 Year_History_Results'!CG82)</f>
        <v>0</v>
      </c>
      <c r="BO82" s="308">
        <f t="shared" si="52"/>
        <v>35</v>
      </c>
      <c r="BQ82">
        <f t="shared" si="53"/>
        <v>3284</v>
      </c>
      <c r="BR82" s="112"/>
      <c r="BS82" s="2"/>
      <c r="BT82" s="148">
        <f>IF(ISNA(MATCH($BQ82,'2001'!$A$44:$A$139,0)),97,MATCH($BQ82,'2001'!$A$44:$A$139,0))</f>
        <v>97</v>
      </c>
      <c r="BU82" s="2">
        <f>IF(ISNA(MATCH($BQ82,'2002'!$A$44:$A$139,0)),97,MATCH($BQ82,'2002'!$A$44:$A$139,0))</f>
        <v>97</v>
      </c>
      <c r="BV82" s="2">
        <f>IF(ISNA(MATCH($BQ82,'2003'!$A$44:$A$139,0)),97,MATCH($BQ82,'2003'!$A$44:$A$139,0))</f>
        <v>97</v>
      </c>
      <c r="BW82" s="2">
        <f>IF(ISNA(MATCH($BQ82,'2004'!$A$44:$A$139,0)),97,MATCH($BQ82,'2004'!$A$44:$A$139,0))</f>
        <v>97</v>
      </c>
      <c r="BX82" s="2">
        <f>IF(ISNA(MATCH($BQ82,'2005'!$A$44:$A$139,0)),97,MATCH($BQ82,'2005'!$A$44:$A$139,0))</f>
        <v>97</v>
      </c>
      <c r="BY82" s="2">
        <f>IF(ISNA(MATCH($BQ82,'2006'!$A$44:$A$139,0)),97,MATCH($BQ82,'2006'!$A$44:$A$139,0))</f>
        <v>97</v>
      </c>
      <c r="BZ82" s="2">
        <f>IF(ISNA(MATCH($BQ82,'2007'!$A$44:$A$139,0)),97,MATCH($BQ82,'2007'!$A$44:$A$139,0))</f>
        <v>97</v>
      </c>
      <c r="CA82" s="2">
        <f>IF(ISNA(MATCH($BQ82,'2008'!$A$44:$A$139,0)),97,MATCH($BQ82,'2008'!$A$44:$A$139,0))</f>
        <v>97</v>
      </c>
      <c r="CB82" s="2">
        <f>IF(ISNA(MATCH($BQ82,'2009'!$A$44:$A$139,0)),97,MATCH($BQ82,'2009'!$A$44:$A$139,0))</f>
        <v>97</v>
      </c>
      <c r="CC82" s="2">
        <f>IF(ISNA(MATCH($BQ82,'2010'!$A$44:$A$139,0)),97,MATCH($BQ82,'2010'!$A$44:$A$139,0))</f>
        <v>97</v>
      </c>
      <c r="CD82" s="2">
        <f>IF(ISNA(MATCH($BQ82,'2011'!$A$44:$A$139,0)),97,MATCH($BQ82,'2011'!$A$44:$A$139,0))</f>
        <v>97</v>
      </c>
      <c r="CE82" s="2">
        <f>IF(ISNA(MATCH($BQ82,'2012'!$A$44:$A$139,0)),97,MATCH($BQ82,'2012'!$A$44:$A$139,0))</f>
        <v>97</v>
      </c>
      <c r="CF82" s="2">
        <f>IF(ISNA(MATCH($BQ82,'2013'!$A$44:$A$139,0)),97,MATCH($BQ82,'2013'!$A$44:$A$139,0))</f>
        <v>81</v>
      </c>
      <c r="CG82" s="149">
        <f>IF(ISNA(MATCH($BQ82,'2014'!$A$52:$A$179,0)),129,MATCH($BQ82,'2014'!$A$52:$A$179,0))</f>
        <v>112</v>
      </c>
      <c r="CI82">
        <f t="shared" si="54"/>
        <v>3284</v>
      </c>
      <c r="CJ82" s="284"/>
      <c r="CK82" s="282"/>
      <c r="CL82" s="281">
        <f t="shared" si="55"/>
        <v>0</v>
      </c>
      <c r="CM82" s="282">
        <f t="shared" si="41"/>
        <v>0</v>
      </c>
      <c r="CN82" s="282">
        <f t="shared" si="42"/>
        <v>0</v>
      </c>
      <c r="CO82" s="282">
        <f t="shared" si="43"/>
        <v>0</v>
      </c>
      <c r="CP82" s="282">
        <f t="shared" si="44"/>
        <v>0</v>
      </c>
      <c r="CQ82" s="282">
        <f t="shared" si="45"/>
        <v>0</v>
      </c>
      <c r="CR82" s="282">
        <f t="shared" si="46"/>
        <v>0</v>
      </c>
      <c r="CS82" s="282">
        <f t="shared" si="47"/>
        <v>0</v>
      </c>
      <c r="CT82" s="282">
        <f t="shared" si="48"/>
        <v>0</v>
      </c>
      <c r="CU82" s="282">
        <f t="shared" si="56"/>
        <v>0</v>
      </c>
      <c r="CV82" s="282">
        <f t="shared" si="57"/>
        <v>0</v>
      </c>
      <c r="CW82" s="282">
        <f t="shared" si="58"/>
        <v>0</v>
      </c>
      <c r="CX82" s="282">
        <f t="shared" si="59"/>
        <v>35</v>
      </c>
      <c r="CY82" s="283">
        <f t="shared" si="60"/>
        <v>23.331</v>
      </c>
      <c r="DA82" s="282">
        <f t="shared" si="61"/>
        <v>3284</v>
      </c>
      <c r="DB82" s="97"/>
      <c r="DC82" s="156"/>
      <c r="DD82" s="270">
        <f t="shared" si="62"/>
        <v>0</v>
      </c>
      <c r="DE82" s="156">
        <f t="shared" si="63"/>
        <v>0</v>
      </c>
      <c r="DF82" s="156">
        <f t="shared" si="64"/>
        <v>0</v>
      </c>
      <c r="DG82" s="156">
        <f t="shared" si="65"/>
        <v>0</v>
      </c>
      <c r="DH82" s="156">
        <f t="shared" si="66"/>
        <v>0</v>
      </c>
      <c r="DI82" s="156">
        <f t="shared" si="67"/>
        <v>0</v>
      </c>
      <c r="DJ82" s="156">
        <f t="shared" si="68"/>
        <v>0</v>
      </c>
      <c r="DK82" s="156">
        <f t="shared" si="69"/>
        <v>0</v>
      </c>
      <c r="DL82" s="156">
        <f t="shared" si="70"/>
        <v>0</v>
      </c>
      <c r="DM82" s="156">
        <f t="shared" si="71"/>
        <v>0</v>
      </c>
      <c r="DN82" s="156">
        <f t="shared" si="72"/>
        <v>0</v>
      </c>
      <c r="DO82" s="156">
        <f t="shared" si="73"/>
        <v>0</v>
      </c>
      <c r="DP82" s="156">
        <f t="shared" si="74"/>
        <v>35</v>
      </c>
      <c r="DQ82" s="267">
        <f t="shared" si="75"/>
        <v>35</v>
      </c>
      <c r="DR82" s="156">
        <f t="shared" si="76"/>
        <v>194</v>
      </c>
    </row>
    <row r="83" spans="2:125" ht="13.5" thickBot="1" x14ac:dyDescent="0.25">
      <c r="B83" s="164">
        <v>47</v>
      </c>
      <c r="C83" s="50">
        <f t="shared" si="39"/>
        <v>4</v>
      </c>
      <c r="D83" s="50">
        <f t="shared" si="49"/>
        <v>0</v>
      </c>
      <c r="E83" s="97"/>
      <c r="F83" s="2">
        <f t="shared" si="77"/>
        <v>78</v>
      </c>
      <c r="G83" s="164">
        <v>1676</v>
      </c>
      <c r="H83" s="164">
        <f>14- COUNTIF(L83:AA83,"#N/A")</f>
        <v>4</v>
      </c>
      <c r="I83" s="133">
        <f>SUM(AF83:AU83)+SUM(BA83:BM83)</f>
        <v>70</v>
      </c>
      <c r="J83" s="405">
        <f>CY83</f>
        <v>23.154874650339057</v>
      </c>
      <c r="K83" s="466" t="str">
        <f>IF(ISNUMBER(MATCH(G83,'[4]OPR data'!$A$3:$A$2541,0)),"Y","N")</f>
        <v>Y</v>
      </c>
      <c r="L83" s="112"/>
      <c r="M83" s="236"/>
      <c r="N83" s="236" t="e">
        <f>(INDEX(Finish_table!R$4:R$83,MATCH('14 Year_History_Results'!$G83,Finish_table!S$4:S$83,0),1))</f>
        <v>#N/A</v>
      </c>
      <c r="O83" s="236" t="e">
        <f>(INDEX(Finish_table!Z$4:Z$99,MATCH('14 Year_History_Results'!$G83,Finish_table!AA$4:AA$99,0),1))</f>
        <v>#N/A</v>
      </c>
      <c r="P83" s="236" t="e">
        <f>(INDEX(Finish_table!AI$4:AI$99,MATCH('14 Year_History_Results'!$G83,Finish_table!AJ$4:AJ$99,0),1))</f>
        <v>#N/A</v>
      </c>
      <c r="Q83" s="236" t="e">
        <f>(INDEX(Finish_table!AR$4:AR$99,MATCH('14 Year_History_Results'!$G83,Finish_table!AS$4:AS$99,0),1))</f>
        <v>#N/A</v>
      </c>
      <c r="R83" s="236" t="e">
        <f>(INDEX(Finish_table!BA$4:BA$99,MATCH('14 Year_History_Results'!$G83,Finish_table!BB$4:BB$99,0),1))</f>
        <v>#N/A</v>
      </c>
      <c r="S83" s="236" t="e">
        <f>(INDEX(Finish_table!BJ$4:BJ$99,MATCH('14 Year_History_Results'!$G83,Finish_table!BK$4:BK$99,0),1))</f>
        <v>#N/A</v>
      </c>
      <c r="T83" s="236" t="e">
        <f>(INDEX(Finish_table!BS$4:BS$99,MATCH('14 Year_History_Results'!$G83,Finish_table!BT$4:BT$99,0),1))</f>
        <v>#N/A</v>
      </c>
      <c r="U83" s="236" t="e">
        <f>(INDEX(Finish_table!CB$4:CB$99,MATCH('14 Year_History_Results'!$G83,Finish_table!CC$4:CC$99,0),1))</f>
        <v>#N/A</v>
      </c>
      <c r="V83" s="236" t="e">
        <f>(INDEX(Finish_table!CK$4:CK$99,MATCH('14 Year_History_Results'!$G83,Finish_table!CL$4:CL$99,0),1))</f>
        <v>#N/A</v>
      </c>
      <c r="W83" s="236" t="str">
        <f>(INDEX(Finish_table!CT$4:CT$99,MATCH('14 Year_History_Results'!$G83,Finish_table!CU$4:CU$99,0),1))</f>
        <v>F</v>
      </c>
      <c r="X83" s="236" t="str">
        <f>(INDEX(Finish_table!DC$4:DC$99,MATCH('14 Year_History_Results'!$G83,Finish_table!DD$4:DD$99,0),1))</f>
        <v>QF</v>
      </c>
      <c r="Y83" s="236" t="str">
        <f>(INDEX(Finish_table!DL$4:DL$99,MATCH('14 Year_History_Results'!$G83,Finish_table!DM$4:DM$99,0),1))</f>
        <v>QF</v>
      </c>
      <c r="Z83" s="236" t="str">
        <f>(INDEX(Finish_table!DU$4:DU$99,MATCH('14 Year_History_Results'!$G83,Finish_table!DV$4:DV$99,0),1))</f>
        <v>SF</v>
      </c>
      <c r="AA83" s="256" t="e">
        <f>(INDEX(Finish_table!ED$4:ED$140,MATCH('14 Year_History_Results'!$G83,Finish_table!EE$4:EE$140,0),1))</f>
        <v>#N/A</v>
      </c>
      <c r="AB83" s="2"/>
      <c r="AC83" s="97"/>
      <c r="AE83">
        <f t="shared" si="40"/>
        <v>1676</v>
      </c>
      <c r="AF83" s="112"/>
      <c r="AG83" s="2"/>
      <c r="AH83" s="148">
        <f>INDEX('2001'!$C$44:$C$140,'14 Year_History_Results'!BT83)</f>
        <v>0</v>
      </c>
      <c r="AI83" s="2">
        <f>INDEX('2002'!$C$44:$C$140,'14 Year_History_Results'!BU83)</f>
        <v>0</v>
      </c>
      <c r="AJ83" s="2">
        <f>INDEX('2003'!$C$44:$C$140,'14 Year_History_Results'!BV83)</f>
        <v>0</v>
      </c>
      <c r="AK83" s="2">
        <f>INDEX('2004'!$C$44:$C$140,'14 Year_History_Results'!BW83)</f>
        <v>0</v>
      </c>
      <c r="AL83" s="2">
        <f>INDEX('2005'!$C$44:$C$140,'14 Year_History_Results'!BX83)</f>
        <v>0</v>
      </c>
      <c r="AM83" s="2">
        <f>INDEX('2006'!$C$44:$C$140,'14 Year_History_Results'!BY83)</f>
        <v>0</v>
      </c>
      <c r="AN83" s="2">
        <f>INDEX('2007'!$C$44:$C$140,'14 Year_History_Results'!BZ83)</f>
        <v>0</v>
      </c>
      <c r="AO83" s="2">
        <f>INDEX('2008'!$C$44:$C$140,'14 Year_History_Results'!CA83)</f>
        <v>0</v>
      </c>
      <c r="AP83" s="2">
        <f>INDEX('2009'!$C$44:$C$140,'14 Year_History_Results'!CB83)</f>
        <v>0</v>
      </c>
      <c r="AQ83" s="2">
        <f>INDEX('2010'!$C$44:$C$140,'14 Year_History_Results'!CC83)</f>
        <v>20</v>
      </c>
      <c r="AR83" s="2">
        <f>INDEX('2011'!$C$44:$C$140,'14 Year_History_Results'!CD83)</f>
        <v>0</v>
      </c>
      <c r="AS83" s="2">
        <f>INDEX('2012'!$C$44:$C$140,'14 Year_History_Results'!CE83)</f>
        <v>0</v>
      </c>
      <c r="AT83" s="2">
        <f>INDEX('2013'!$C$44:$C$140,'14 Year_History_Results'!CF83)</f>
        <v>10</v>
      </c>
      <c r="AU83" s="149">
        <f>INDEX('2014'!$C$52:$C$180,'14 Year_History_Results'!CG83)</f>
        <v>0</v>
      </c>
      <c r="AV83" s="2">
        <f t="shared" si="50"/>
        <v>5.7893422352183945</v>
      </c>
      <c r="AW83" s="2"/>
      <c r="AX83">
        <f t="shared" si="51"/>
        <v>1676</v>
      </c>
      <c r="AY83" s="112"/>
      <c r="AZ83" s="2"/>
      <c r="BA83" s="148">
        <f>INDEX('2001'!$B$44:$B$140,'14 Year_History_Results'!BT83)</f>
        <v>0</v>
      </c>
      <c r="BB83" s="2">
        <f>INDEX('2002'!$B$44:$B$140,'14 Year_History_Results'!BU83)</f>
        <v>0</v>
      </c>
      <c r="BC83" s="2">
        <f>INDEX('2003'!$B$44:$B$140,'14 Year_History_Results'!BV83)</f>
        <v>0</v>
      </c>
      <c r="BD83" s="2">
        <f>INDEX('2004'!$B$44:$B$140,'14 Year_History_Results'!BW83)</f>
        <v>0</v>
      </c>
      <c r="BE83" s="2">
        <f>INDEX('2005'!$B$44:$B$140,'14 Year_History_Results'!BX83)</f>
        <v>0</v>
      </c>
      <c r="BF83" s="2">
        <f>INDEX('2006'!$B$44:$B$140,'14 Year_History_Results'!BY83)</f>
        <v>0</v>
      </c>
      <c r="BG83" s="2">
        <f>INDEX('2007'!$B$44:$B$140,'14 Year_History_Results'!BZ83)</f>
        <v>0</v>
      </c>
      <c r="BH83" s="2">
        <f>INDEX('2008'!$B$44:$B$140,'14 Year_History_Results'!CA83)</f>
        <v>0</v>
      </c>
      <c r="BI83" s="2">
        <f>INDEX('2009'!$B$44:$B$140,'14 Year_History_Results'!CB83)</f>
        <v>0</v>
      </c>
      <c r="BJ83" s="2">
        <f>INDEX('2010'!$B$44:$B$140,'14 Year_History_Results'!CC83)</f>
        <v>14</v>
      </c>
      <c r="BK83" s="2">
        <f>INDEX('2011'!$B$44:$B$140,'14 Year_History_Results'!CD83)</f>
        <v>15</v>
      </c>
      <c r="BL83" s="2">
        <f>INDEX('2012'!$B$44:$B$140,'14 Year_History_Results'!CE83)</f>
        <v>9</v>
      </c>
      <c r="BM83" s="2">
        <f>INDEX('2013'!$B$44:$B$140,'14 Year_History_Results'!CF83)</f>
        <v>2</v>
      </c>
      <c r="BN83" s="149">
        <f>INDEX('2014'!$B$52:$B$180,'14 Year_History_Results'!CG83)</f>
        <v>0</v>
      </c>
      <c r="BO83" s="308">
        <f t="shared" si="52"/>
        <v>12</v>
      </c>
      <c r="BQ83">
        <f t="shared" si="53"/>
        <v>1676</v>
      </c>
      <c r="BR83" s="112"/>
      <c r="BS83" s="2"/>
      <c r="BT83" s="148">
        <f>IF(ISNA(MATCH($BQ83,'2001'!$A$44:$A$139,0)),97,MATCH($BQ83,'2001'!$A$44:$A$139,0))</f>
        <v>97</v>
      </c>
      <c r="BU83" s="2">
        <f>IF(ISNA(MATCH($BQ83,'2002'!$A$44:$A$139,0)),97,MATCH($BQ83,'2002'!$A$44:$A$139,0))</f>
        <v>97</v>
      </c>
      <c r="BV83" s="2">
        <f>IF(ISNA(MATCH($BQ83,'2003'!$A$44:$A$139,0)),97,MATCH($BQ83,'2003'!$A$44:$A$139,0))</f>
        <v>97</v>
      </c>
      <c r="BW83" s="2">
        <f>IF(ISNA(MATCH($BQ83,'2004'!$A$44:$A$139,0)),97,MATCH($BQ83,'2004'!$A$44:$A$139,0))</f>
        <v>97</v>
      </c>
      <c r="BX83" s="2">
        <f>IF(ISNA(MATCH($BQ83,'2005'!$A$44:$A$139,0)),97,MATCH($BQ83,'2005'!$A$44:$A$139,0))</f>
        <v>97</v>
      </c>
      <c r="BY83" s="2">
        <f>IF(ISNA(MATCH($BQ83,'2006'!$A$44:$A$139,0)),97,MATCH($BQ83,'2006'!$A$44:$A$139,0))</f>
        <v>97</v>
      </c>
      <c r="BZ83" s="2">
        <f>IF(ISNA(MATCH($BQ83,'2007'!$A$44:$A$139,0)),97,MATCH($BQ83,'2007'!$A$44:$A$139,0))</f>
        <v>97</v>
      </c>
      <c r="CA83" s="2">
        <f>IF(ISNA(MATCH($BQ83,'2008'!$A$44:$A$139,0)),97,MATCH($BQ83,'2008'!$A$44:$A$139,0))</f>
        <v>97</v>
      </c>
      <c r="CB83" s="2">
        <f>IF(ISNA(MATCH($BQ83,'2009'!$A$44:$A$139,0)),97,MATCH($BQ83,'2009'!$A$44:$A$139,0))</f>
        <v>97</v>
      </c>
      <c r="CC83" s="2">
        <f>IF(ISNA(MATCH($BQ83,'2010'!$A$44:$A$139,0)),97,MATCH($BQ83,'2010'!$A$44:$A$139,0))</f>
        <v>66</v>
      </c>
      <c r="CD83" s="2">
        <f>IF(ISNA(MATCH($BQ83,'2011'!$A$44:$A$139,0)),97,MATCH($BQ83,'2011'!$A$44:$A$139,0))</f>
        <v>64</v>
      </c>
      <c r="CE83" s="2">
        <f>IF(ISNA(MATCH($BQ83,'2012'!$A$44:$A$139,0)),97,MATCH($BQ83,'2012'!$A$44:$A$139,0))</f>
        <v>59</v>
      </c>
      <c r="CF83" s="2">
        <f>IF(ISNA(MATCH($BQ83,'2013'!$A$44:$A$139,0)),97,MATCH($BQ83,'2013'!$A$44:$A$139,0))</f>
        <v>51</v>
      </c>
      <c r="CG83" s="149">
        <f>IF(ISNA(MATCH($BQ83,'2014'!$A$52:$A$179,0)),129,MATCH($BQ83,'2014'!$A$52:$A$179,0))</f>
        <v>129</v>
      </c>
      <c r="CI83">
        <f t="shared" si="54"/>
        <v>1676</v>
      </c>
      <c r="CJ83" s="284"/>
      <c r="CK83" s="282"/>
      <c r="CL83" s="281">
        <f t="shared" si="55"/>
        <v>0</v>
      </c>
      <c r="CM83" s="282">
        <f t="shared" si="41"/>
        <v>0</v>
      </c>
      <c r="CN83" s="282">
        <f t="shared" si="42"/>
        <v>0</v>
      </c>
      <c r="CO83" s="282">
        <f t="shared" si="43"/>
        <v>0</v>
      </c>
      <c r="CP83" s="282">
        <f t="shared" si="44"/>
        <v>0</v>
      </c>
      <c r="CQ83" s="282">
        <f t="shared" si="45"/>
        <v>0</v>
      </c>
      <c r="CR83" s="282">
        <f t="shared" si="46"/>
        <v>0</v>
      </c>
      <c r="CS83" s="282">
        <f t="shared" si="47"/>
        <v>0</v>
      </c>
      <c r="CT83" s="282">
        <f t="shared" si="48"/>
        <v>0</v>
      </c>
      <c r="CU83" s="282">
        <f t="shared" si="56"/>
        <v>34</v>
      </c>
      <c r="CV83" s="282">
        <f t="shared" si="57"/>
        <v>37.664400000000001</v>
      </c>
      <c r="CW83" s="282">
        <f t="shared" si="58"/>
        <v>34.107089039999998</v>
      </c>
      <c r="CX83" s="282">
        <f t="shared" si="59"/>
        <v>34.735785554063995</v>
      </c>
      <c r="CY83" s="283">
        <f t="shared" si="60"/>
        <v>23.154874650339057</v>
      </c>
      <c r="DA83" s="282">
        <f t="shared" si="61"/>
        <v>1676</v>
      </c>
      <c r="DB83" s="97"/>
      <c r="DC83" s="156"/>
      <c r="DD83" s="270">
        <f t="shared" si="62"/>
        <v>0</v>
      </c>
      <c r="DE83" s="156">
        <f t="shared" si="63"/>
        <v>0</v>
      </c>
      <c r="DF83" s="156">
        <f t="shared" si="64"/>
        <v>0</v>
      </c>
      <c r="DG83" s="156">
        <f t="shared" si="65"/>
        <v>0</v>
      </c>
      <c r="DH83" s="156">
        <f t="shared" si="66"/>
        <v>0</v>
      </c>
      <c r="DI83" s="156">
        <f t="shared" si="67"/>
        <v>0</v>
      </c>
      <c r="DJ83" s="156">
        <f t="shared" si="68"/>
        <v>0</v>
      </c>
      <c r="DK83" s="156">
        <f t="shared" si="69"/>
        <v>0</v>
      </c>
      <c r="DL83" s="156">
        <f t="shared" si="70"/>
        <v>0</v>
      </c>
      <c r="DM83" s="156">
        <f t="shared" si="71"/>
        <v>34</v>
      </c>
      <c r="DN83" s="156">
        <f t="shared" si="72"/>
        <v>49</v>
      </c>
      <c r="DO83" s="156">
        <f t="shared" si="73"/>
        <v>58</v>
      </c>
      <c r="DP83" s="156">
        <f t="shared" si="74"/>
        <v>70</v>
      </c>
      <c r="DQ83" s="267">
        <f t="shared" si="75"/>
        <v>70</v>
      </c>
      <c r="DR83" s="156">
        <f t="shared" si="76"/>
        <v>116</v>
      </c>
    </row>
    <row r="84" spans="2:125" ht="13.5" thickBot="1" x14ac:dyDescent="0.25">
      <c r="B84" s="164">
        <v>47</v>
      </c>
      <c r="C84" s="50">
        <f t="shared" si="39"/>
        <v>5</v>
      </c>
      <c r="D84" s="50">
        <f t="shared" si="49"/>
        <v>0</v>
      </c>
      <c r="E84" s="97"/>
      <c r="F84" s="2">
        <f t="shared" si="77"/>
        <v>79</v>
      </c>
      <c r="G84" s="196">
        <v>4814</v>
      </c>
      <c r="H84" s="164">
        <f>14- COUNTIF(L84:AA84,"#N/A")</f>
        <v>1</v>
      </c>
      <c r="I84" s="133">
        <f>SUM(AF84:AU84)+SUM(BA84:BM84)</f>
        <v>34</v>
      </c>
      <c r="J84" s="405">
        <f>CY84</f>
        <v>22.664400000000001</v>
      </c>
      <c r="K84" s="466" t="str">
        <f>IF(ISNUMBER(MATCH(G84,'[4]OPR data'!$A$3:$A$2541,0)),"Y","N")</f>
        <v>Y</v>
      </c>
      <c r="L84" s="112"/>
      <c r="M84" s="236"/>
      <c r="N84" s="236" t="e">
        <f>(INDEX(Finish_table!R$4:R$83,MATCH('14 Year_History_Results'!$G84,Finish_table!S$4:S$83,0),1))</f>
        <v>#N/A</v>
      </c>
      <c r="O84" s="236" t="e">
        <f>(INDEX(Finish_table!Z$4:Z$99,MATCH('14 Year_History_Results'!$G84,Finish_table!AA$4:AA$99,0),1))</f>
        <v>#N/A</v>
      </c>
      <c r="P84" s="236" t="e">
        <f>(INDEX(Finish_table!AI$4:AI$99,MATCH('14 Year_History_Results'!$G84,Finish_table!AJ$4:AJ$99,0),1))</f>
        <v>#N/A</v>
      </c>
      <c r="Q84" s="236" t="e">
        <f>(INDEX(Finish_table!AR$4:AR$99,MATCH('14 Year_History_Results'!$G84,Finish_table!AS$4:AS$99,0),1))</f>
        <v>#N/A</v>
      </c>
      <c r="R84" s="236" t="e">
        <f>(INDEX(Finish_table!BA$4:BA$99,MATCH('14 Year_History_Results'!$G84,Finish_table!BB$4:BB$99,0),1))</f>
        <v>#N/A</v>
      </c>
      <c r="S84" s="236" t="e">
        <f>(INDEX(Finish_table!BJ$4:BJ$99,MATCH('14 Year_History_Results'!$G84,Finish_table!BK$4:BK$99,0),1))</f>
        <v>#N/A</v>
      </c>
      <c r="T84" s="236" t="e">
        <f>(INDEX(Finish_table!BS$4:BS$99,MATCH('14 Year_History_Results'!$G84,Finish_table!BT$4:BT$99,0),1))</f>
        <v>#N/A</v>
      </c>
      <c r="U84" s="236" t="e">
        <f>(INDEX(Finish_table!CB$4:CB$99,MATCH('14 Year_History_Results'!$G84,Finish_table!CC$4:CC$99,0),1))</f>
        <v>#N/A</v>
      </c>
      <c r="V84" s="236" t="e">
        <f>(INDEX(Finish_table!CK$4:CK$99,MATCH('14 Year_History_Results'!$G84,Finish_table!CL$4:CL$99,0),1))</f>
        <v>#N/A</v>
      </c>
      <c r="W84" s="236" t="e">
        <f>(INDEX(Finish_table!CT$4:CT$99,MATCH('14 Year_History_Results'!$G84,Finish_table!CU$4:CU$99,0),1))</f>
        <v>#N/A</v>
      </c>
      <c r="X84" s="236" t="e">
        <f>(INDEX(Finish_table!DC$4:DC$99,MATCH('14 Year_History_Results'!$G84,Finish_table!DD$4:DD$99,0),1))</f>
        <v>#N/A</v>
      </c>
      <c r="Y84" s="236" t="e">
        <f>(INDEX(Finish_table!DL$4:DL$99,MATCH('14 Year_History_Results'!$G84,Finish_table!DM$4:DM$99,0),1))</f>
        <v>#N/A</v>
      </c>
      <c r="Z84" s="236" t="str">
        <f>(INDEX(Finish_table!DU$4:DU$99,MATCH('14 Year_History_Results'!$G84,Finish_table!DV$4:DV$99,0),1))</f>
        <v>F</v>
      </c>
      <c r="AA84" s="256" t="e">
        <f>(INDEX(Finish_table!ED$4:ED$140,MATCH('14 Year_History_Results'!$G84,Finish_table!EE$4:EE$140,0),1))</f>
        <v>#N/A</v>
      </c>
      <c r="AB84" s="2"/>
      <c r="AC84" s="97"/>
      <c r="AE84">
        <f t="shared" si="40"/>
        <v>4814</v>
      </c>
      <c r="AF84" s="112"/>
      <c r="AG84" s="2"/>
      <c r="AH84" s="148">
        <f>INDEX('2001'!$C$44:$C$140,'14 Year_History_Results'!BT84)</f>
        <v>0</v>
      </c>
      <c r="AI84" s="2">
        <f>INDEX('2002'!$C$44:$C$140,'14 Year_History_Results'!BU84)</f>
        <v>0</v>
      </c>
      <c r="AJ84" s="2">
        <f>INDEX('2003'!$C$44:$C$140,'14 Year_History_Results'!BV84)</f>
        <v>0</v>
      </c>
      <c r="AK84" s="2">
        <f>INDEX('2004'!$C$44:$C$140,'14 Year_History_Results'!BW84)</f>
        <v>0</v>
      </c>
      <c r="AL84" s="2">
        <f>INDEX('2005'!$C$44:$C$140,'14 Year_History_Results'!BX84)</f>
        <v>0</v>
      </c>
      <c r="AM84" s="2">
        <f>INDEX('2006'!$C$44:$C$140,'14 Year_History_Results'!BY84)</f>
        <v>0</v>
      </c>
      <c r="AN84" s="2">
        <f>INDEX('2007'!$C$44:$C$140,'14 Year_History_Results'!BZ84)</f>
        <v>0</v>
      </c>
      <c r="AO84" s="2">
        <f>INDEX('2008'!$C$44:$C$140,'14 Year_History_Results'!CA84)</f>
        <v>0</v>
      </c>
      <c r="AP84" s="2">
        <f>INDEX('2009'!$C$44:$C$140,'14 Year_History_Results'!CB84)</f>
        <v>0</v>
      </c>
      <c r="AQ84" s="2">
        <f>INDEX('2010'!$C$44:$C$140,'14 Year_History_Results'!CC84)</f>
        <v>0</v>
      </c>
      <c r="AR84" s="2">
        <f>INDEX('2011'!$C$44:$C$140,'14 Year_History_Results'!CD84)</f>
        <v>0</v>
      </c>
      <c r="AS84" s="2">
        <f>INDEX('2012'!$C$44:$C$140,'14 Year_History_Results'!CE84)</f>
        <v>0</v>
      </c>
      <c r="AT84" s="2">
        <f>INDEX('2013'!$C$44:$C$140,'14 Year_History_Results'!CF84)</f>
        <v>20</v>
      </c>
      <c r="AU84" s="149">
        <f>INDEX('2014'!$C$52:$C$180,'14 Year_History_Results'!CG84)</f>
        <v>0</v>
      </c>
      <c r="AV84" s="2">
        <f t="shared" si="50"/>
        <v>5.3452248382484875</v>
      </c>
      <c r="AW84" s="2"/>
      <c r="AX84">
        <f t="shared" si="51"/>
        <v>4814</v>
      </c>
      <c r="AY84" s="112"/>
      <c r="AZ84" s="2"/>
      <c r="BA84" s="148">
        <f>INDEX('2001'!$B$44:$B$140,'14 Year_History_Results'!BT84)</f>
        <v>0</v>
      </c>
      <c r="BB84" s="2">
        <f>INDEX('2002'!$B$44:$B$140,'14 Year_History_Results'!BU84)</f>
        <v>0</v>
      </c>
      <c r="BC84" s="2">
        <f>INDEX('2003'!$B$44:$B$140,'14 Year_History_Results'!BV84)</f>
        <v>0</v>
      </c>
      <c r="BD84" s="2">
        <f>INDEX('2004'!$B$44:$B$140,'14 Year_History_Results'!BW84)</f>
        <v>0</v>
      </c>
      <c r="BE84" s="2">
        <f>INDEX('2005'!$B$44:$B$140,'14 Year_History_Results'!BX84)</f>
        <v>0</v>
      </c>
      <c r="BF84" s="2">
        <f>INDEX('2006'!$B$44:$B$140,'14 Year_History_Results'!BY84)</f>
        <v>0</v>
      </c>
      <c r="BG84" s="2">
        <f>INDEX('2007'!$B$44:$B$140,'14 Year_History_Results'!BZ84)</f>
        <v>0</v>
      </c>
      <c r="BH84" s="2">
        <f>INDEX('2008'!$B$44:$B$140,'14 Year_History_Results'!CA84)</f>
        <v>0</v>
      </c>
      <c r="BI84" s="2">
        <f>INDEX('2009'!$B$44:$B$140,'14 Year_History_Results'!CB84)</f>
        <v>0</v>
      </c>
      <c r="BJ84" s="2">
        <f>INDEX('2010'!$B$44:$B$140,'14 Year_History_Results'!CC84)</f>
        <v>0</v>
      </c>
      <c r="BK84" s="2">
        <f>INDEX('2011'!$B$44:$B$140,'14 Year_History_Results'!CD84)</f>
        <v>0</v>
      </c>
      <c r="BL84" s="2">
        <f>INDEX('2012'!$B$44:$B$140,'14 Year_History_Results'!CE84)</f>
        <v>0</v>
      </c>
      <c r="BM84" s="2">
        <f>INDEX('2013'!$B$44:$B$140,'14 Year_History_Results'!CF84)</f>
        <v>14</v>
      </c>
      <c r="BN84" s="149">
        <f>INDEX('2014'!$B$52:$B$180,'14 Year_History_Results'!CG84)</f>
        <v>0</v>
      </c>
      <c r="BO84" s="308">
        <f t="shared" si="52"/>
        <v>34</v>
      </c>
      <c r="BQ84">
        <f t="shared" si="53"/>
        <v>4814</v>
      </c>
      <c r="BR84" s="112"/>
      <c r="BS84" s="2"/>
      <c r="BT84" s="148">
        <f>IF(ISNA(MATCH($BQ84,'2001'!$A$44:$A$139,0)),97,MATCH($BQ84,'2001'!$A$44:$A$139,0))</f>
        <v>97</v>
      </c>
      <c r="BU84" s="2">
        <f>IF(ISNA(MATCH($BQ84,'2002'!$A$44:$A$139,0)),97,MATCH($BQ84,'2002'!$A$44:$A$139,0))</f>
        <v>97</v>
      </c>
      <c r="BV84" s="2">
        <f>IF(ISNA(MATCH($BQ84,'2003'!$A$44:$A$139,0)),97,MATCH($BQ84,'2003'!$A$44:$A$139,0))</f>
        <v>97</v>
      </c>
      <c r="BW84" s="2">
        <f>IF(ISNA(MATCH($BQ84,'2004'!$A$44:$A$139,0)),97,MATCH($BQ84,'2004'!$A$44:$A$139,0))</f>
        <v>97</v>
      </c>
      <c r="BX84" s="2">
        <f>IF(ISNA(MATCH($BQ84,'2005'!$A$44:$A$139,0)),97,MATCH($BQ84,'2005'!$A$44:$A$139,0))</f>
        <v>97</v>
      </c>
      <c r="BY84" s="2">
        <f>IF(ISNA(MATCH($BQ84,'2006'!$A$44:$A$139,0)),97,MATCH($BQ84,'2006'!$A$44:$A$139,0))</f>
        <v>97</v>
      </c>
      <c r="BZ84" s="2">
        <f>IF(ISNA(MATCH($BQ84,'2007'!$A$44:$A$139,0)),97,MATCH($BQ84,'2007'!$A$44:$A$139,0))</f>
        <v>97</v>
      </c>
      <c r="CA84" s="2">
        <f>IF(ISNA(MATCH($BQ84,'2008'!$A$44:$A$139,0)),97,MATCH($BQ84,'2008'!$A$44:$A$139,0))</f>
        <v>97</v>
      </c>
      <c r="CB84" s="2">
        <f>IF(ISNA(MATCH($BQ84,'2009'!$A$44:$A$139,0)),97,MATCH($BQ84,'2009'!$A$44:$A$139,0))</f>
        <v>97</v>
      </c>
      <c r="CC84" s="2">
        <f>IF(ISNA(MATCH($BQ84,'2010'!$A$44:$A$139,0)),97,MATCH($BQ84,'2010'!$A$44:$A$139,0))</f>
        <v>97</v>
      </c>
      <c r="CD84" s="2">
        <f>IF(ISNA(MATCH($BQ84,'2011'!$A$44:$A$139,0)),97,MATCH($BQ84,'2011'!$A$44:$A$139,0))</f>
        <v>97</v>
      </c>
      <c r="CE84" s="2">
        <f>IF(ISNA(MATCH($BQ84,'2012'!$A$44:$A$139,0)),97,MATCH($BQ84,'2012'!$A$44:$A$139,0))</f>
        <v>97</v>
      </c>
      <c r="CF84" s="2">
        <f>IF(ISNA(MATCH($BQ84,'2013'!$A$44:$A$139,0)),97,MATCH($BQ84,'2013'!$A$44:$A$139,0))</f>
        <v>96</v>
      </c>
      <c r="CG84" s="149">
        <f>IF(ISNA(MATCH($BQ84,'2014'!$A$52:$A$179,0)),129,MATCH($BQ84,'2014'!$A$52:$A$179,0))</f>
        <v>129</v>
      </c>
      <c r="CI84">
        <f t="shared" si="54"/>
        <v>4814</v>
      </c>
      <c r="CJ84" s="284"/>
      <c r="CK84" s="282"/>
      <c r="CL84" s="281">
        <f t="shared" si="55"/>
        <v>0</v>
      </c>
      <c r="CM84" s="282">
        <f t="shared" si="41"/>
        <v>0</v>
      </c>
      <c r="CN84" s="282">
        <f t="shared" si="42"/>
        <v>0</v>
      </c>
      <c r="CO84" s="282">
        <f t="shared" si="43"/>
        <v>0</v>
      </c>
      <c r="CP84" s="282">
        <f t="shared" si="44"/>
        <v>0</v>
      </c>
      <c r="CQ84" s="282">
        <f t="shared" si="45"/>
        <v>0</v>
      </c>
      <c r="CR84" s="282">
        <f t="shared" si="46"/>
        <v>0</v>
      </c>
      <c r="CS84" s="282">
        <f t="shared" si="47"/>
        <v>0</v>
      </c>
      <c r="CT84" s="282">
        <f t="shared" si="48"/>
        <v>0</v>
      </c>
      <c r="CU84" s="282">
        <f t="shared" si="56"/>
        <v>0</v>
      </c>
      <c r="CV84" s="282">
        <f t="shared" si="57"/>
        <v>0</v>
      </c>
      <c r="CW84" s="282">
        <f t="shared" si="58"/>
        <v>0</v>
      </c>
      <c r="CX84" s="282">
        <f t="shared" si="59"/>
        <v>34</v>
      </c>
      <c r="CY84" s="283">
        <f t="shared" si="60"/>
        <v>22.664400000000001</v>
      </c>
      <c r="DA84" s="282">
        <f t="shared" si="61"/>
        <v>4814</v>
      </c>
      <c r="DB84" s="97"/>
      <c r="DC84" s="156"/>
      <c r="DD84" s="270">
        <f t="shared" si="62"/>
        <v>0</v>
      </c>
      <c r="DE84" s="156">
        <f t="shared" si="63"/>
        <v>0</v>
      </c>
      <c r="DF84" s="156">
        <f t="shared" si="64"/>
        <v>0</v>
      </c>
      <c r="DG84" s="156">
        <f t="shared" si="65"/>
        <v>0</v>
      </c>
      <c r="DH84" s="156">
        <f t="shared" si="66"/>
        <v>0</v>
      </c>
      <c r="DI84" s="156">
        <f t="shared" si="67"/>
        <v>0</v>
      </c>
      <c r="DJ84" s="156">
        <f t="shared" si="68"/>
        <v>0</v>
      </c>
      <c r="DK84" s="156">
        <f t="shared" si="69"/>
        <v>0</v>
      </c>
      <c r="DL84" s="156">
        <f t="shared" si="70"/>
        <v>0</v>
      </c>
      <c r="DM84" s="156">
        <f t="shared" si="71"/>
        <v>0</v>
      </c>
      <c r="DN84" s="156">
        <f t="shared" si="72"/>
        <v>0</v>
      </c>
      <c r="DO84" s="156">
        <f t="shared" si="73"/>
        <v>0</v>
      </c>
      <c r="DP84" s="156">
        <f t="shared" si="74"/>
        <v>34</v>
      </c>
      <c r="DQ84" s="267">
        <f t="shared" si="75"/>
        <v>34</v>
      </c>
      <c r="DR84" s="156">
        <f t="shared" si="76"/>
        <v>204</v>
      </c>
    </row>
    <row r="85" spans="2:125" ht="13.5" thickBot="1" x14ac:dyDescent="0.25">
      <c r="B85" s="164">
        <v>47</v>
      </c>
      <c r="C85" s="50">
        <f t="shared" si="39"/>
        <v>6</v>
      </c>
      <c r="D85" s="50">
        <f t="shared" si="49"/>
        <v>0</v>
      </c>
      <c r="E85" s="97"/>
      <c r="F85" s="2">
        <f t="shared" si="77"/>
        <v>80</v>
      </c>
      <c r="G85" s="164">
        <v>2122</v>
      </c>
      <c r="H85" s="164">
        <f>14- COUNTIF(L85:AA85,"#N/A")</f>
        <v>4</v>
      </c>
      <c r="I85" s="133">
        <f>SUM(AF85:AU85)+SUM(BA85:BM85)</f>
        <v>43</v>
      </c>
      <c r="J85" s="405">
        <f>CY85</f>
        <v>22.033333706650961</v>
      </c>
      <c r="K85" s="466" t="str">
        <f>IF(ISNUMBER(MATCH(G85,'[4]OPR data'!$A$3:$A$2541,0)),"Y","N")</f>
        <v>Y</v>
      </c>
      <c r="L85" s="112"/>
      <c r="M85" s="236"/>
      <c r="N85" s="236" t="e">
        <f>(INDEX(Finish_table!R$4:R$83,MATCH('14 Year_History_Results'!$G85,Finish_table!S$4:S$83,0),1))</f>
        <v>#N/A</v>
      </c>
      <c r="O85" s="236" t="e">
        <f>(INDEX(Finish_table!Z$4:Z$99,MATCH('14 Year_History_Results'!$G85,Finish_table!AA$4:AA$99,0),1))</f>
        <v>#N/A</v>
      </c>
      <c r="P85" s="236" t="e">
        <f>(INDEX(Finish_table!AI$4:AI$99,MATCH('14 Year_History_Results'!$G85,Finish_table!AJ$4:AJ$99,0),1))</f>
        <v>#N/A</v>
      </c>
      <c r="Q85" s="236" t="e">
        <f>(INDEX(Finish_table!AR$4:AR$99,MATCH('14 Year_History_Results'!$G85,Finish_table!AS$4:AS$99,0),1))</f>
        <v>#N/A</v>
      </c>
      <c r="R85" s="236" t="e">
        <f>(INDEX(Finish_table!BA$4:BA$99,MATCH('14 Year_History_Results'!$G85,Finish_table!BB$4:BB$99,0),1))</f>
        <v>#N/A</v>
      </c>
      <c r="S85" s="236" t="e">
        <f>(INDEX(Finish_table!BJ$4:BJ$99,MATCH('14 Year_History_Results'!$G85,Finish_table!BK$4:BK$99,0),1))</f>
        <v>#N/A</v>
      </c>
      <c r="T85" s="236" t="e">
        <f>(INDEX(Finish_table!BS$4:BS$99,MATCH('14 Year_History_Results'!$G85,Finish_table!BT$4:BT$99,0),1))</f>
        <v>#N/A</v>
      </c>
      <c r="U85" s="236" t="e">
        <f>(INDEX(Finish_table!CB$4:CB$99,MATCH('14 Year_History_Results'!$G85,Finish_table!CC$4:CC$99,0),1))</f>
        <v>#N/A</v>
      </c>
      <c r="V85" s="236" t="e">
        <f>(INDEX(Finish_table!CK$4:CK$99,MATCH('14 Year_History_Results'!$G85,Finish_table!CL$4:CL$99,0),1))</f>
        <v>#N/A</v>
      </c>
      <c r="W85" s="236" t="str">
        <f>(INDEX(Finish_table!CT$4:CT$99,MATCH('14 Year_History_Results'!$G85,Finish_table!CU$4:CU$99,0),1))</f>
        <v>SF</v>
      </c>
      <c r="X85" s="236" t="str">
        <f>(INDEX(Finish_table!DC$4:DC$99,MATCH('14 Year_History_Results'!$G85,Finish_table!DD$4:DD$99,0),1))</f>
        <v>SF</v>
      </c>
      <c r="Y85" s="236" t="str">
        <f>(INDEX(Finish_table!DL$4:DL$99,MATCH('14 Year_History_Results'!$G85,Finish_table!DM$4:DM$99,0),1))</f>
        <v>QF</v>
      </c>
      <c r="Z85" s="236" t="e">
        <f>(INDEX(Finish_table!DU$4:DU$99,MATCH('14 Year_History_Results'!$G85,Finish_table!DV$4:DV$99,0),1))</f>
        <v>#N/A</v>
      </c>
      <c r="AA85" s="256" t="str">
        <f>(INDEX(Finish_table!ED$4:ED$140,MATCH('14 Year_History_Results'!$G85,Finish_table!EE$4:EE$140,0),1))</f>
        <v>QF</v>
      </c>
      <c r="AB85" s="2"/>
      <c r="AC85" s="97"/>
      <c r="AE85">
        <f t="shared" si="40"/>
        <v>2122</v>
      </c>
      <c r="AF85" s="112"/>
      <c r="AG85" s="2"/>
      <c r="AH85" s="148">
        <f>INDEX('2001'!$C$44:$C$140,'14 Year_History_Results'!BT85)</f>
        <v>0</v>
      </c>
      <c r="AI85" s="2">
        <f>INDEX('2002'!$C$44:$C$140,'14 Year_History_Results'!BU85)</f>
        <v>0</v>
      </c>
      <c r="AJ85" s="2">
        <f>INDEX('2003'!$C$44:$C$140,'14 Year_History_Results'!BV85)</f>
        <v>0</v>
      </c>
      <c r="AK85" s="2">
        <f>INDEX('2004'!$C$44:$C$140,'14 Year_History_Results'!BW85)</f>
        <v>0</v>
      </c>
      <c r="AL85" s="2">
        <f>INDEX('2005'!$C$44:$C$140,'14 Year_History_Results'!BX85)</f>
        <v>0</v>
      </c>
      <c r="AM85" s="2">
        <f>INDEX('2006'!$C$44:$C$140,'14 Year_History_Results'!BY85)</f>
        <v>0</v>
      </c>
      <c r="AN85" s="2">
        <f>INDEX('2007'!$C$44:$C$140,'14 Year_History_Results'!BZ85)</f>
        <v>0</v>
      </c>
      <c r="AO85" s="2">
        <f>INDEX('2008'!$C$44:$C$140,'14 Year_History_Results'!CA85)</f>
        <v>0</v>
      </c>
      <c r="AP85" s="2">
        <f>INDEX('2009'!$C$44:$C$140,'14 Year_History_Results'!CB85)</f>
        <v>0</v>
      </c>
      <c r="AQ85" s="2">
        <f>INDEX('2010'!$C$44:$C$140,'14 Year_History_Results'!CC85)</f>
        <v>10</v>
      </c>
      <c r="AR85" s="2">
        <f>INDEX('2011'!$C$44:$C$140,'14 Year_History_Results'!CD85)</f>
        <v>10</v>
      </c>
      <c r="AS85" s="2">
        <f>INDEX('2012'!$C$44:$C$140,'14 Year_History_Results'!CE85)</f>
        <v>0</v>
      </c>
      <c r="AT85" s="2">
        <f>INDEX('2013'!$C$44:$C$140,'14 Year_History_Results'!CF85)</f>
        <v>0</v>
      </c>
      <c r="AU85" s="149">
        <f>INDEX('2014'!$C$52:$C$180,'14 Year_History_Results'!CG85)</f>
        <v>0</v>
      </c>
      <c r="AV85" s="2">
        <f t="shared" si="50"/>
        <v>3.6313651960128146</v>
      </c>
      <c r="AW85" s="2"/>
      <c r="AX85">
        <f t="shared" si="51"/>
        <v>2122</v>
      </c>
      <c r="AY85" s="112"/>
      <c r="AZ85" s="2"/>
      <c r="BA85" s="148">
        <f>INDEX('2001'!$B$44:$B$140,'14 Year_History_Results'!BT85)</f>
        <v>0</v>
      </c>
      <c r="BB85" s="2">
        <f>INDEX('2002'!$B$44:$B$140,'14 Year_History_Results'!BU85)</f>
        <v>0</v>
      </c>
      <c r="BC85" s="2">
        <f>INDEX('2003'!$B$44:$B$140,'14 Year_History_Results'!BV85)</f>
        <v>0</v>
      </c>
      <c r="BD85" s="2">
        <f>INDEX('2004'!$B$44:$B$140,'14 Year_History_Results'!BW85)</f>
        <v>0</v>
      </c>
      <c r="BE85" s="2">
        <f>INDEX('2005'!$B$44:$B$140,'14 Year_History_Results'!BX85)</f>
        <v>0</v>
      </c>
      <c r="BF85" s="2">
        <f>INDEX('2006'!$B$44:$B$140,'14 Year_History_Results'!BY85)</f>
        <v>0</v>
      </c>
      <c r="BG85" s="2">
        <f>INDEX('2007'!$B$44:$B$140,'14 Year_History_Results'!BZ85)</f>
        <v>0</v>
      </c>
      <c r="BH85" s="2">
        <f>INDEX('2008'!$B$44:$B$140,'14 Year_History_Results'!CA85)</f>
        <v>0</v>
      </c>
      <c r="BI85" s="2">
        <f>INDEX('2009'!$B$44:$B$140,'14 Year_History_Results'!CB85)</f>
        <v>0</v>
      </c>
      <c r="BJ85" s="2">
        <f>INDEX('2010'!$B$44:$B$140,'14 Year_History_Results'!CC85)</f>
        <v>2</v>
      </c>
      <c r="BK85" s="2">
        <f>INDEX('2011'!$B$44:$B$140,'14 Year_History_Results'!CD85)</f>
        <v>11</v>
      </c>
      <c r="BL85" s="2">
        <f>INDEX('2012'!$B$44:$B$140,'14 Year_History_Results'!CE85)</f>
        <v>10</v>
      </c>
      <c r="BM85" s="2">
        <f>INDEX('2013'!$B$44:$B$140,'14 Year_History_Results'!CF85)</f>
        <v>0</v>
      </c>
      <c r="BN85" s="149">
        <f>INDEX('2014'!$B$52:$B$180,'14 Year_History_Results'!CG85)</f>
        <v>9</v>
      </c>
      <c r="BO85" s="308">
        <f t="shared" si="52"/>
        <v>0</v>
      </c>
      <c r="BQ85">
        <f t="shared" si="53"/>
        <v>2122</v>
      </c>
      <c r="BR85" s="112"/>
      <c r="BS85" s="2"/>
      <c r="BT85" s="148">
        <f>IF(ISNA(MATCH($BQ85,'2001'!$A$44:$A$139,0)),97,MATCH($BQ85,'2001'!$A$44:$A$139,0))</f>
        <v>97</v>
      </c>
      <c r="BU85" s="2">
        <f>IF(ISNA(MATCH($BQ85,'2002'!$A$44:$A$139,0)),97,MATCH($BQ85,'2002'!$A$44:$A$139,0))</f>
        <v>97</v>
      </c>
      <c r="BV85" s="2">
        <f>IF(ISNA(MATCH($BQ85,'2003'!$A$44:$A$139,0)),97,MATCH($BQ85,'2003'!$A$44:$A$139,0))</f>
        <v>97</v>
      </c>
      <c r="BW85" s="2">
        <f>IF(ISNA(MATCH($BQ85,'2004'!$A$44:$A$139,0)),97,MATCH($BQ85,'2004'!$A$44:$A$139,0))</f>
        <v>97</v>
      </c>
      <c r="BX85" s="2">
        <f>IF(ISNA(MATCH($BQ85,'2005'!$A$44:$A$139,0)),97,MATCH($BQ85,'2005'!$A$44:$A$139,0))</f>
        <v>97</v>
      </c>
      <c r="BY85" s="2">
        <f>IF(ISNA(MATCH($BQ85,'2006'!$A$44:$A$139,0)),97,MATCH($BQ85,'2006'!$A$44:$A$139,0))</f>
        <v>97</v>
      </c>
      <c r="BZ85" s="2">
        <f>IF(ISNA(MATCH($BQ85,'2007'!$A$44:$A$139,0)),97,MATCH($BQ85,'2007'!$A$44:$A$139,0))</f>
        <v>97</v>
      </c>
      <c r="CA85" s="2">
        <f>IF(ISNA(MATCH($BQ85,'2008'!$A$44:$A$139,0)),97,MATCH($BQ85,'2008'!$A$44:$A$139,0))</f>
        <v>97</v>
      </c>
      <c r="CB85" s="2">
        <f>IF(ISNA(MATCH($BQ85,'2009'!$A$44:$A$139,0)),97,MATCH($BQ85,'2009'!$A$44:$A$139,0))</f>
        <v>97</v>
      </c>
      <c r="CC85" s="2">
        <f>IF(ISNA(MATCH($BQ85,'2010'!$A$44:$A$139,0)),97,MATCH($BQ85,'2010'!$A$44:$A$139,0))</f>
        <v>81</v>
      </c>
      <c r="CD85" s="2">
        <f>IF(ISNA(MATCH($BQ85,'2011'!$A$44:$A$139,0)),97,MATCH($BQ85,'2011'!$A$44:$A$139,0))</f>
        <v>80</v>
      </c>
      <c r="CE85" s="2">
        <f>IF(ISNA(MATCH($BQ85,'2012'!$A$44:$A$139,0)),97,MATCH($BQ85,'2012'!$A$44:$A$139,0))</f>
        <v>74</v>
      </c>
      <c r="CF85" s="2">
        <f>IF(ISNA(MATCH($BQ85,'2013'!$A$44:$A$139,0)),97,MATCH($BQ85,'2013'!$A$44:$A$139,0))</f>
        <v>97</v>
      </c>
      <c r="CG85" s="149">
        <f>IF(ISNA(MATCH($BQ85,'2014'!$A$52:$A$179,0)),129,MATCH($BQ85,'2014'!$A$52:$A$179,0))</f>
        <v>91</v>
      </c>
      <c r="CI85">
        <f t="shared" si="54"/>
        <v>2122</v>
      </c>
      <c r="CJ85" s="284"/>
      <c r="CK85" s="282"/>
      <c r="CL85" s="281">
        <f t="shared" si="55"/>
        <v>0</v>
      </c>
      <c r="CM85" s="282">
        <f t="shared" si="41"/>
        <v>0</v>
      </c>
      <c r="CN85" s="282">
        <f t="shared" si="42"/>
        <v>0</v>
      </c>
      <c r="CO85" s="282">
        <f t="shared" si="43"/>
        <v>0</v>
      </c>
      <c r="CP85" s="282">
        <f t="shared" si="44"/>
        <v>0</v>
      </c>
      <c r="CQ85" s="282">
        <f t="shared" si="45"/>
        <v>0</v>
      </c>
      <c r="CR85" s="282">
        <f t="shared" si="46"/>
        <v>0</v>
      </c>
      <c r="CS85" s="282">
        <f t="shared" si="47"/>
        <v>0</v>
      </c>
      <c r="CT85" s="282">
        <f t="shared" si="48"/>
        <v>0</v>
      </c>
      <c r="CU85" s="282">
        <f t="shared" si="56"/>
        <v>12</v>
      </c>
      <c r="CV85" s="282">
        <f t="shared" si="57"/>
        <v>28.999200000000002</v>
      </c>
      <c r="CW85" s="282">
        <f t="shared" si="58"/>
        <v>29.33086672</v>
      </c>
      <c r="CX85" s="282">
        <f t="shared" si="59"/>
        <v>19.551955755551997</v>
      </c>
      <c r="CY85" s="283">
        <f t="shared" si="60"/>
        <v>22.033333706650961</v>
      </c>
      <c r="DA85" s="282">
        <f t="shared" si="61"/>
        <v>2122</v>
      </c>
      <c r="DB85" s="97"/>
      <c r="DC85" s="156"/>
      <c r="DD85" s="270">
        <f t="shared" si="62"/>
        <v>0</v>
      </c>
      <c r="DE85" s="156">
        <f t="shared" si="63"/>
        <v>0</v>
      </c>
      <c r="DF85" s="156">
        <f t="shared" si="64"/>
        <v>0</v>
      </c>
      <c r="DG85" s="156">
        <f t="shared" si="65"/>
        <v>0</v>
      </c>
      <c r="DH85" s="156">
        <f t="shared" si="66"/>
        <v>0</v>
      </c>
      <c r="DI85" s="156">
        <f t="shared" si="67"/>
        <v>0</v>
      </c>
      <c r="DJ85" s="156">
        <f t="shared" si="68"/>
        <v>0</v>
      </c>
      <c r="DK85" s="156">
        <f t="shared" si="69"/>
        <v>0</v>
      </c>
      <c r="DL85" s="156">
        <f t="shared" si="70"/>
        <v>0</v>
      </c>
      <c r="DM85" s="156">
        <f t="shared" si="71"/>
        <v>12</v>
      </c>
      <c r="DN85" s="156">
        <f t="shared" si="72"/>
        <v>33</v>
      </c>
      <c r="DO85" s="156">
        <f t="shared" si="73"/>
        <v>43</v>
      </c>
      <c r="DP85" s="156">
        <f t="shared" si="74"/>
        <v>43</v>
      </c>
      <c r="DQ85" s="267">
        <f t="shared" si="75"/>
        <v>52</v>
      </c>
      <c r="DR85" s="156">
        <f t="shared" si="76"/>
        <v>144</v>
      </c>
    </row>
    <row r="86" spans="2:125" ht="13.5" thickBot="1" x14ac:dyDescent="0.25">
      <c r="B86" s="164">
        <v>47</v>
      </c>
      <c r="C86" s="50">
        <f t="shared" si="39"/>
        <v>7</v>
      </c>
      <c r="D86" s="50">
        <f t="shared" si="49"/>
        <v>0</v>
      </c>
      <c r="E86" s="97"/>
      <c r="F86" s="2">
        <f t="shared" si="77"/>
        <v>81</v>
      </c>
      <c r="G86" s="164">
        <v>2016</v>
      </c>
      <c r="H86" s="164">
        <f>14- COUNTIF(L86:AA86,"#N/A")</f>
        <v>4</v>
      </c>
      <c r="I86" s="133">
        <f>SUM(AF86:AU86)+SUM(BA86:BM86)</f>
        <v>92</v>
      </c>
      <c r="J86" s="405">
        <f>CY86</f>
        <v>21.666290103089342</v>
      </c>
      <c r="K86" s="466" t="str">
        <f>IF(ISNUMBER(MATCH(G86,'[4]OPR data'!$A$3:$A$2541,0)),"Y","N")</f>
        <v>Y</v>
      </c>
      <c r="L86" s="112"/>
      <c r="M86" s="236"/>
      <c r="N86" s="236" t="e">
        <f>(INDEX(Finish_table!R$4:R$83,MATCH('14 Year_History_Results'!$G86,Finish_table!S$4:S$83,0),1))</f>
        <v>#N/A</v>
      </c>
      <c r="O86" s="236" t="e">
        <f>(INDEX(Finish_table!Z$4:Z$99,MATCH('14 Year_History_Results'!$G86,Finish_table!AA$4:AA$99,0),1))</f>
        <v>#N/A</v>
      </c>
      <c r="P86" s="236" t="e">
        <f>(INDEX(Finish_table!AI$4:AI$99,MATCH('14 Year_History_Results'!$G86,Finish_table!AJ$4:AJ$99,0),1))</f>
        <v>#N/A</v>
      </c>
      <c r="Q86" s="236" t="e">
        <f>(INDEX(Finish_table!AR$4:AR$99,MATCH('14 Year_History_Results'!$G86,Finish_table!AS$4:AS$99,0),1))</f>
        <v>#N/A</v>
      </c>
      <c r="R86" s="236" t="e">
        <f>(INDEX(Finish_table!BA$4:BA$99,MATCH('14 Year_History_Results'!$G86,Finish_table!BB$4:BB$99,0),1))</f>
        <v>#N/A</v>
      </c>
      <c r="S86" s="236" t="e">
        <f>(INDEX(Finish_table!BJ$4:BJ$99,MATCH('14 Year_History_Results'!$G86,Finish_table!BK$4:BK$99,0),1))</f>
        <v>#N/A</v>
      </c>
      <c r="T86" s="236" t="e">
        <f>(INDEX(Finish_table!BS$4:BS$99,MATCH('14 Year_History_Results'!$G86,Finish_table!BT$4:BT$99,0),1))</f>
        <v>#N/A</v>
      </c>
      <c r="U86" s="236" t="str">
        <f>(INDEX(Finish_table!CB$4:CB$99,MATCH('14 Year_History_Results'!$G86,Finish_table!CC$4:CC$99,0),1))</f>
        <v>F</v>
      </c>
      <c r="V86" s="236" t="e">
        <f>(INDEX(Finish_table!CK$4:CK$99,MATCH('14 Year_History_Results'!$G86,Finish_table!CL$4:CL$99,0),1))</f>
        <v>#N/A</v>
      </c>
      <c r="W86" s="236" t="str">
        <f>(INDEX(Finish_table!CT$4:CT$99,MATCH('14 Year_History_Results'!$G86,Finish_table!CU$4:CU$99,0),1))</f>
        <v>QF</v>
      </c>
      <c r="X86" s="236" t="str">
        <f>(INDEX(Finish_table!DC$4:DC$99,MATCH('14 Year_History_Results'!$G86,Finish_table!DD$4:DD$99,0),1))</f>
        <v>WF</v>
      </c>
      <c r="Y86" s="236" t="str">
        <f>(INDEX(Finish_table!DL$4:DL$99,MATCH('14 Year_History_Results'!$G86,Finish_table!DM$4:DM$99,0),1))</f>
        <v>QF</v>
      </c>
      <c r="Z86" s="236" t="e">
        <f>(INDEX(Finish_table!DU$4:DU$99,MATCH('14 Year_History_Results'!$G86,Finish_table!DV$4:DV$99,0),1))</f>
        <v>#N/A</v>
      </c>
      <c r="AA86" s="256" t="e">
        <f>(INDEX(Finish_table!ED$4:ED$140,MATCH('14 Year_History_Results'!$G86,Finish_table!EE$4:EE$140,0),1))</f>
        <v>#N/A</v>
      </c>
      <c r="AB86" s="2"/>
      <c r="AC86" s="97"/>
      <c r="AE86">
        <f t="shared" si="40"/>
        <v>2016</v>
      </c>
      <c r="AF86" s="112"/>
      <c r="AG86" s="2"/>
      <c r="AH86" s="148">
        <f>INDEX('2001'!$C$44:$C$140,'14 Year_History_Results'!BT86)</f>
        <v>0</v>
      </c>
      <c r="AI86" s="2">
        <f>INDEX('2002'!$C$44:$C$140,'14 Year_History_Results'!BU86)</f>
        <v>0</v>
      </c>
      <c r="AJ86" s="2">
        <f>INDEX('2003'!$C$44:$C$140,'14 Year_History_Results'!BV86)</f>
        <v>0</v>
      </c>
      <c r="AK86" s="2">
        <f>INDEX('2004'!$C$44:$C$140,'14 Year_History_Results'!BW86)</f>
        <v>0</v>
      </c>
      <c r="AL86" s="2">
        <f>INDEX('2005'!$C$44:$C$140,'14 Year_History_Results'!BX86)</f>
        <v>0</v>
      </c>
      <c r="AM86" s="2">
        <f>INDEX('2006'!$C$44:$C$140,'14 Year_History_Results'!BY86)</f>
        <v>0</v>
      </c>
      <c r="AN86" s="2">
        <f>INDEX('2007'!$C$44:$C$140,'14 Year_History_Results'!BZ86)</f>
        <v>0</v>
      </c>
      <c r="AO86" s="2">
        <f>INDEX('2008'!$C$44:$C$140,'14 Year_History_Results'!CA86)</f>
        <v>20</v>
      </c>
      <c r="AP86" s="2">
        <f>INDEX('2009'!$C$44:$C$140,'14 Year_History_Results'!CB86)</f>
        <v>0</v>
      </c>
      <c r="AQ86" s="2">
        <f>INDEX('2010'!$C$44:$C$140,'14 Year_History_Results'!CC86)</f>
        <v>0</v>
      </c>
      <c r="AR86" s="2">
        <f>INDEX('2011'!$C$44:$C$140,'14 Year_History_Results'!CD86)</f>
        <v>40</v>
      </c>
      <c r="AS86" s="2">
        <f>INDEX('2012'!$C$44:$C$140,'14 Year_History_Results'!CE86)</f>
        <v>0</v>
      </c>
      <c r="AT86" s="2">
        <f>INDEX('2013'!$C$44:$C$140,'14 Year_History_Results'!CF86)</f>
        <v>0</v>
      </c>
      <c r="AU86" s="149">
        <f>INDEX('2014'!$C$52:$C$180,'14 Year_History_Results'!CG86)</f>
        <v>0</v>
      </c>
      <c r="AV86" s="2">
        <f t="shared" si="50"/>
        <v>11.578684470436789</v>
      </c>
      <c r="AW86" s="2"/>
      <c r="AX86">
        <f t="shared" si="51"/>
        <v>2016</v>
      </c>
      <c r="AY86" s="112"/>
      <c r="AZ86" s="2"/>
      <c r="BA86" s="148">
        <f>INDEX('2001'!$B$44:$B$140,'14 Year_History_Results'!BT86)</f>
        <v>0</v>
      </c>
      <c r="BB86" s="2">
        <f>INDEX('2002'!$B$44:$B$140,'14 Year_History_Results'!BU86)</f>
        <v>0</v>
      </c>
      <c r="BC86" s="2">
        <f>INDEX('2003'!$B$44:$B$140,'14 Year_History_Results'!BV86)</f>
        <v>0</v>
      </c>
      <c r="BD86" s="2">
        <f>INDEX('2004'!$B$44:$B$140,'14 Year_History_Results'!BW86)</f>
        <v>0</v>
      </c>
      <c r="BE86" s="2">
        <f>INDEX('2005'!$B$44:$B$140,'14 Year_History_Results'!BX86)</f>
        <v>0</v>
      </c>
      <c r="BF86" s="2">
        <f>INDEX('2006'!$B$44:$B$140,'14 Year_History_Results'!BY86)</f>
        <v>0</v>
      </c>
      <c r="BG86" s="2">
        <f>INDEX('2007'!$B$44:$B$140,'14 Year_History_Results'!BZ86)</f>
        <v>0</v>
      </c>
      <c r="BH86" s="2">
        <f>INDEX('2008'!$B$44:$B$140,'14 Year_History_Results'!CA86)</f>
        <v>3</v>
      </c>
      <c r="BI86" s="2">
        <f>INDEX('2009'!$B$44:$B$140,'14 Year_History_Results'!CB86)</f>
        <v>0</v>
      </c>
      <c r="BJ86" s="2">
        <f>INDEX('2010'!$B$44:$B$140,'14 Year_History_Results'!CC86)</f>
        <v>11</v>
      </c>
      <c r="BK86" s="2">
        <f>INDEX('2011'!$B$44:$B$140,'14 Year_History_Results'!CD86)</f>
        <v>16</v>
      </c>
      <c r="BL86" s="2">
        <f>INDEX('2012'!$B$44:$B$140,'14 Year_History_Results'!CE86)</f>
        <v>2</v>
      </c>
      <c r="BM86" s="2">
        <f>INDEX('2013'!$B$44:$B$140,'14 Year_History_Results'!CF86)</f>
        <v>0</v>
      </c>
      <c r="BN86" s="149">
        <f>INDEX('2014'!$B$52:$B$180,'14 Year_History_Results'!CG86)</f>
        <v>0</v>
      </c>
      <c r="BO86" s="308">
        <f t="shared" si="52"/>
        <v>0</v>
      </c>
      <c r="BQ86">
        <f t="shared" si="53"/>
        <v>2016</v>
      </c>
      <c r="BR86" s="112"/>
      <c r="BS86" s="2"/>
      <c r="BT86" s="148">
        <f>IF(ISNA(MATCH($BQ86,'2001'!$A$44:$A$139,0)),97,MATCH($BQ86,'2001'!$A$44:$A$139,0))</f>
        <v>97</v>
      </c>
      <c r="BU86" s="2">
        <f>IF(ISNA(MATCH($BQ86,'2002'!$A$44:$A$139,0)),97,MATCH($BQ86,'2002'!$A$44:$A$139,0))</f>
        <v>97</v>
      </c>
      <c r="BV86" s="2">
        <f>IF(ISNA(MATCH($BQ86,'2003'!$A$44:$A$139,0)),97,MATCH($BQ86,'2003'!$A$44:$A$139,0))</f>
        <v>97</v>
      </c>
      <c r="BW86" s="2">
        <f>IF(ISNA(MATCH($BQ86,'2004'!$A$44:$A$139,0)),97,MATCH($BQ86,'2004'!$A$44:$A$139,0))</f>
        <v>97</v>
      </c>
      <c r="BX86" s="2">
        <f>IF(ISNA(MATCH($BQ86,'2005'!$A$44:$A$139,0)),97,MATCH($BQ86,'2005'!$A$44:$A$139,0))</f>
        <v>97</v>
      </c>
      <c r="BY86" s="2">
        <f>IF(ISNA(MATCH($BQ86,'2006'!$A$44:$A$139,0)),97,MATCH($BQ86,'2006'!$A$44:$A$139,0))</f>
        <v>97</v>
      </c>
      <c r="BZ86" s="2">
        <f>IF(ISNA(MATCH($BQ86,'2007'!$A$44:$A$139,0)),97,MATCH($BQ86,'2007'!$A$44:$A$139,0))</f>
        <v>97</v>
      </c>
      <c r="CA86" s="2">
        <f>IF(ISNA(MATCH($BQ86,'2008'!$A$44:$A$139,0)),97,MATCH($BQ86,'2008'!$A$44:$A$139,0))</f>
        <v>86</v>
      </c>
      <c r="CB86" s="2">
        <f>IF(ISNA(MATCH($BQ86,'2009'!$A$44:$A$139,0)),97,MATCH($BQ86,'2009'!$A$44:$A$139,0))</f>
        <v>97</v>
      </c>
      <c r="CC86" s="2">
        <f>IF(ISNA(MATCH($BQ86,'2010'!$A$44:$A$139,0)),97,MATCH($BQ86,'2010'!$A$44:$A$139,0))</f>
        <v>78</v>
      </c>
      <c r="CD86" s="2">
        <f>IF(ISNA(MATCH($BQ86,'2011'!$A$44:$A$139,0)),97,MATCH($BQ86,'2011'!$A$44:$A$139,0))</f>
        <v>76</v>
      </c>
      <c r="CE86" s="2">
        <f>IF(ISNA(MATCH($BQ86,'2012'!$A$44:$A$139,0)),97,MATCH($BQ86,'2012'!$A$44:$A$139,0))</f>
        <v>70</v>
      </c>
      <c r="CF86" s="2">
        <f>IF(ISNA(MATCH($BQ86,'2013'!$A$44:$A$139,0)),97,MATCH($BQ86,'2013'!$A$44:$A$139,0))</f>
        <v>97</v>
      </c>
      <c r="CG86" s="149">
        <f>IF(ISNA(MATCH($BQ86,'2014'!$A$52:$A$179,0)),129,MATCH($BQ86,'2014'!$A$52:$A$179,0))</f>
        <v>86</v>
      </c>
      <c r="CI86">
        <f t="shared" si="54"/>
        <v>2016</v>
      </c>
      <c r="CJ86" s="284"/>
      <c r="CK86" s="282"/>
      <c r="CL86" s="281">
        <f t="shared" si="55"/>
        <v>0</v>
      </c>
      <c r="CM86" s="282">
        <f t="shared" si="41"/>
        <v>0</v>
      </c>
      <c r="CN86" s="282">
        <f t="shared" si="42"/>
        <v>0</v>
      </c>
      <c r="CO86" s="282">
        <f t="shared" si="43"/>
        <v>0</v>
      </c>
      <c r="CP86" s="282">
        <f t="shared" si="44"/>
        <v>0</v>
      </c>
      <c r="CQ86" s="282">
        <f t="shared" si="45"/>
        <v>0</v>
      </c>
      <c r="CR86" s="282">
        <f t="shared" si="46"/>
        <v>0</v>
      </c>
      <c r="CS86" s="282">
        <f t="shared" si="47"/>
        <v>23</v>
      </c>
      <c r="CT86" s="282">
        <f t="shared" si="48"/>
        <v>15.331799999999999</v>
      </c>
      <c r="CU86" s="282">
        <f t="shared" si="56"/>
        <v>21.220177880000001</v>
      </c>
      <c r="CV86" s="282">
        <f t="shared" si="57"/>
        <v>70.145370574807998</v>
      </c>
      <c r="CW86" s="282">
        <f t="shared" si="58"/>
        <v>48.758904025167013</v>
      </c>
      <c r="CX86" s="282">
        <f t="shared" si="59"/>
        <v>32.502685423176331</v>
      </c>
      <c r="CY86" s="283">
        <f t="shared" si="60"/>
        <v>21.666290103089342</v>
      </c>
      <c r="DA86" s="282">
        <f t="shared" si="61"/>
        <v>2016</v>
      </c>
      <c r="DB86" s="97"/>
      <c r="DC86" s="156"/>
      <c r="DD86" s="270">
        <f t="shared" si="62"/>
        <v>0</v>
      </c>
      <c r="DE86" s="156">
        <f t="shared" si="63"/>
        <v>0</v>
      </c>
      <c r="DF86" s="156">
        <f t="shared" si="64"/>
        <v>0</v>
      </c>
      <c r="DG86" s="156">
        <f t="shared" si="65"/>
        <v>0</v>
      </c>
      <c r="DH86" s="156">
        <f t="shared" si="66"/>
        <v>0</v>
      </c>
      <c r="DI86" s="156">
        <f t="shared" si="67"/>
        <v>0</v>
      </c>
      <c r="DJ86" s="156">
        <f t="shared" si="68"/>
        <v>0</v>
      </c>
      <c r="DK86" s="156">
        <f t="shared" si="69"/>
        <v>23</v>
      </c>
      <c r="DL86" s="156">
        <f t="shared" si="70"/>
        <v>23</v>
      </c>
      <c r="DM86" s="156">
        <f t="shared" si="71"/>
        <v>34</v>
      </c>
      <c r="DN86" s="156">
        <f t="shared" si="72"/>
        <v>90</v>
      </c>
      <c r="DO86" s="156">
        <f t="shared" si="73"/>
        <v>92</v>
      </c>
      <c r="DP86" s="156">
        <f t="shared" si="74"/>
        <v>92</v>
      </c>
      <c r="DQ86" s="267">
        <f t="shared" si="75"/>
        <v>92</v>
      </c>
      <c r="DR86" s="156">
        <f t="shared" si="76"/>
        <v>82</v>
      </c>
    </row>
    <row r="87" spans="2:125" ht="13.5" thickBot="1" x14ac:dyDescent="0.25">
      <c r="B87" s="164">
        <v>47</v>
      </c>
      <c r="C87" s="50">
        <f t="shared" si="39"/>
        <v>8</v>
      </c>
      <c r="D87" s="50">
        <f t="shared" si="49"/>
        <v>8</v>
      </c>
      <c r="E87" s="97"/>
      <c r="F87" s="2">
        <f t="shared" si="77"/>
        <v>82</v>
      </c>
      <c r="G87" s="164">
        <v>1023</v>
      </c>
      <c r="H87" s="164">
        <f>14- COUNTIF(L87:AA87,"#N/A")</f>
        <v>4</v>
      </c>
      <c r="I87" s="133">
        <f>SUM(AF87:AU87)+SUM(BA87:BM87)</f>
        <v>40</v>
      </c>
      <c r="J87" s="405">
        <f>CY87</f>
        <v>21.202020741829536</v>
      </c>
      <c r="K87" s="466" t="str">
        <f>IF(ISNUMBER(MATCH(G87,'[4]OPR data'!$A$3:$A$2541,0)),"Y","N")</f>
        <v>Y</v>
      </c>
      <c r="L87" s="112"/>
      <c r="M87" s="236"/>
      <c r="N87" s="236" t="e">
        <f>(INDEX(Finish_table!R$4:R$83,MATCH('14 Year_History_Results'!$G87,Finish_table!S$4:S$83,0),1))</f>
        <v>#N/A</v>
      </c>
      <c r="O87" s="236" t="e">
        <f>(INDEX(Finish_table!Z$4:Z$99,MATCH('14 Year_History_Results'!$G87,Finish_table!AA$4:AA$99,0),1))</f>
        <v>#N/A</v>
      </c>
      <c r="P87" s="236" t="e">
        <f>(INDEX(Finish_table!AI$4:AI$99,MATCH('14 Year_History_Results'!$G87,Finish_table!AJ$4:AJ$99,0),1))</f>
        <v>#N/A</v>
      </c>
      <c r="Q87" s="236" t="e">
        <f>(INDEX(Finish_table!AR$4:AR$99,MATCH('14 Year_History_Results'!$G87,Finish_table!AS$4:AS$99,0),1))</f>
        <v>#N/A</v>
      </c>
      <c r="R87" s="236" t="e">
        <f>(INDEX(Finish_table!BA$4:BA$99,MATCH('14 Year_History_Results'!$G87,Finish_table!BB$4:BB$99,0),1))</f>
        <v>#N/A</v>
      </c>
      <c r="S87" s="236" t="str">
        <f>(INDEX(Finish_table!BJ$4:BJ$99,MATCH('14 Year_History_Results'!$G87,Finish_table!BK$4:BK$99,0),1))</f>
        <v>QF</v>
      </c>
      <c r="T87" s="236" t="e">
        <f>(INDEX(Finish_table!BS$4:BS$99,MATCH('14 Year_History_Results'!$G87,Finish_table!BT$4:BT$99,0),1))</f>
        <v>#N/A</v>
      </c>
      <c r="U87" s="236" t="e">
        <f>(INDEX(Finish_table!CB$4:CB$99,MATCH('14 Year_History_Results'!$G87,Finish_table!CC$4:CC$99,0),1))</f>
        <v>#N/A</v>
      </c>
      <c r="V87" s="236" t="e">
        <f>(INDEX(Finish_table!CK$4:CK$99,MATCH('14 Year_History_Results'!$G87,Finish_table!CL$4:CL$99,0),1))</f>
        <v>#N/A</v>
      </c>
      <c r="W87" s="236" t="e">
        <f>(INDEX(Finish_table!CT$4:CT$99,MATCH('14 Year_History_Results'!$G87,Finish_table!CU$4:CU$99,0),1))</f>
        <v>#N/A</v>
      </c>
      <c r="X87" s="236" t="str">
        <f>(INDEX(Finish_table!DC$4:DC$99,MATCH('14 Year_History_Results'!$G87,Finish_table!DD$4:DD$99,0),1))</f>
        <v>SF</v>
      </c>
      <c r="Y87" s="236" t="str">
        <f>(INDEX(Finish_table!DL$4:DL$99,MATCH('14 Year_History_Results'!$G87,Finish_table!DM$4:DM$99,0),1))</f>
        <v>QF</v>
      </c>
      <c r="Z87" s="236" t="e">
        <f>(INDEX(Finish_table!DU$4:DU$99,MATCH('14 Year_History_Results'!$G87,Finish_table!DV$4:DV$99,0),1))</f>
        <v>#N/A</v>
      </c>
      <c r="AA87" s="256" t="str">
        <f>(INDEX(Finish_table!ED$4:ED$140,MATCH('14 Year_History_Results'!$G87,Finish_table!EE$4:EE$140,0),1))</f>
        <v>QF</v>
      </c>
      <c r="AB87" s="2"/>
      <c r="AC87" s="97"/>
      <c r="AE87">
        <f t="shared" si="40"/>
        <v>1023</v>
      </c>
      <c r="AF87" s="112"/>
      <c r="AG87" s="2"/>
      <c r="AH87" s="148">
        <f>INDEX('2001'!$C$44:$C$140,'14 Year_History_Results'!BT87)</f>
        <v>0</v>
      </c>
      <c r="AI87" s="2">
        <f>INDEX('2002'!$C$44:$C$140,'14 Year_History_Results'!BU87)</f>
        <v>0</v>
      </c>
      <c r="AJ87" s="2">
        <f>INDEX('2003'!$C$44:$C$140,'14 Year_History_Results'!BV87)</f>
        <v>0</v>
      </c>
      <c r="AK87" s="2">
        <f>INDEX('2004'!$C$44:$C$140,'14 Year_History_Results'!BW87)</f>
        <v>0</v>
      </c>
      <c r="AL87" s="2">
        <f>INDEX('2005'!$C$44:$C$140,'14 Year_History_Results'!BX87)</f>
        <v>0</v>
      </c>
      <c r="AM87" s="2">
        <f>INDEX('2006'!$C$44:$C$140,'14 Year_History_Results'!BY87)</f>
        <v>0</v>
      </c>
      <c r="AN87" s="2">
        <f>INDEX('2007'!$C$44:$C$140,'14 Year_History_Results'!BZ87)</f>
        <v>0</v>
      </c>
      <c r="AO87" s="2">
        <f>INDEX('2008'!$C$44:$C$140,'14 Year_History_Results'!CA87)</f>
        <v>0</v>
      </c>
      <c r="AP87" s="2">
        <f>INDEX('2009'!$C$44:$C$140,'14 Year_History_Results'!CB87)</f>
        <v>0</v>
      </c>
      <c r="AQ87" s="2">
        <f>INDEX('2010'!$C$44:$C$140,'14 Year_History_Results'!CC87)</f>
        <v>0</v>
      </c>
      <c r="AR87" s="2">
        <f>INDEX('2011'!$C$44:$C$140,'14 Year_History_Results'!CD87)</f>
        <v>10</v>
      </c>
      <c r="AS87" s="2">
        <f>INDEX('2012'!$C$44:$C$140,'14 Year_History_Results'!CE87)</f>
        <v>0</v>
      </c>
      <c r="AT87" s="2">
        <f>INDEX('2013'!$C$44:$C$140,'14 Year_History_Results'!CF87)</f>
        <v>0</v>
      </c>
      <c r="AU87" s="149">
        <f>INDEX('2014'!$C$52:$C$180,'14 Year_History_Results'!CG87)</f>
        <v>0</v>
      </c>
      <c r="AV87" s="2">
        <f t="shared" si="50"/>
        <v>2.6726124191242437</v>
      </c>
      <c r="AW87" s="2"/>
      <c r="AX87">
        <f t="shared" si="51"/>
        <v>1023</v>
      </c>
      <c r="AY87" s="112"/>
      <c r="AZ87" s="2"/>
      <c r="BA87" s="148">
        <f>INDEX('2001'!$B$44:$B$140,'14 Year_History_Results'!BT87)</f>
        <v>0</v>
      </c>
      <c r="BB87" s="2">
        <f>INDEX('2002'!$B$44:$B$140,'14 Year_History_Results'!BU87)</f>
        <v>0</v>
      </c>
      <c r="BC87" s="2">
        <f>INDEX('2003'!$B$44:$B$140,'14 Year_History_Results'!BV87)</f>
        <v>0</v>
      </c>
      <c r="BD87" s="2">
        <f>INDEX('2004'!$B$44:$B$140,'14 Year_History_Results'!BW87)</f>
        <v>0</v>
      </c>
      <c r="BE87" s="2">
        <f>INDEX('2005'!$B$44:$B$140,'14 Year_History_Results'!BX87)</f>
        <v>0</v>
      </c>
      <c r="BF87" s="2">
        <f>INDEX('2006'!$B$44:$B$140,'14 Year_History_Results'!BY87)</f>
        <v>10</v>
      </c>
      <c r="BG87" s="2">
        <f>INDEX('2007'!$B$44:$B$140,'14 Year_History_Results'!BZ87)</f>
        <v>0</v>
      </c>
      <c r="BH87" s="2">
        <f>INDEX('2008'!$B$44:$B$140,'14 Year_History_Results'!CA87)</f>
        <v>0</v>
      </c>
      <c r="BI87" s="2">
        <f>INDEX('2009'!$B$44:$B$140,'14 Year_History_Results'!CB87)</f>
        <v>0</v>
      </c>
      <c r="BJ87" s="2">
        <f>INDEX('2010'!$B$44:$B$140,'14 Year_History_Results'!CC87)</f>
        <v>0</v>
      </c>
      <c r="BK87" s="2">
        <f>INDEX('2011'!$B$44:$B$140,'14 Year_History_Results'!CD87)</f>
        <v>7</v>
      </c>
      <c r="BL87" s="2">
        <f>INDEX('2012'!$B$44:$B$140,'14 Year_History_Results'!CE87)</f>
        <v>13</v>
      </c>
      <c r="BM87" s="2">
        <f>INDEX('2013'!$B$44:$B$140,'14 Year_History_Results'!CF87)</f>
        <v>0</v>
      </c>
      <c r="BN87" s="149">
        <f>INDEX('2014'!$B$52:$B$180,'14 Year_History_Results'!CG87)</f>
        <v>10</v>
      </c>
      <c r="BO87" s="308">
        <f t="shared" si="52"/>
        <v>0</v>
      </c>
      <c r="BQ87">
        <f t="shared" si="53"/>
        <v>1023</v>
      </c>
      <c r="BR87" s="112"/>
      <c r="BS87" s="2"/>
      <c r="BT87" s="148">
        <f>IF(ISNA(MATCH($BQ87,'2001'!$A$44:$A$139,0)),97,MATCH($BQ87,'2001'!$A$44:$A$139,0))</f>
        <v>97</v>
      </c>
      <c r="BU87" s="2">
        <f>IF(ISNA(MATCH($BQ87,'2002'!$A$44:$A$139,0)),97,MATCH($BQ87,'2002'!$A$44:$A$139,0))</f>
        <v>97</v>
      </c>
      <c r="BV87" s="2">
        <f>IF(ISNA(MATCH($BQ87,'2003'!$A$44:$A$139,0)),97,MATCH($BQ87,'2003'!$A$44:$A$139,0))</f>
        <v>97</v>
      </c>
      <c r="BW87" s="2">
        <f>IF(ISNA(MATCH($BQ87,'2004'!$A$44:$A$139,0)),97,MATCH($BQ87,'2004'!$A$44:$A$139,0))</f>
        <v>97</v>
      </c>
      <c r="BX87" s="2">
        <f>IF(ISNA(MATCH($BQ87,'2005'!$A$44:$A$139,0)),97,MATCH($BQ87,'2005'!$A$44:$A$139,0))</f>
        <v>97</v>
      </c>
      <c r="BY87" s="2">
        <f>IF(ISNA(MATCH($BQ87,'2006'!$A$44:$A$139,0)),97,MATCH($BQ87,'2006'!$A$44:$A$139,0))</f>
        <v>74</v>
      </c>
      <c r="BZ87" s="2">
        <f>IF(ISNA(MATCH($BQ87,'2007'!$A$44:$A$139,0)),97,MATCH($BQ87,'2007'!$A$44:$A$139,0))</f>
        <v>97</v>
      </c>
      <c r="CA87" s="2">
        <f>IF(ISNA(MATCH($BQ87,'2008'!$A$44:$A$139,0)),97,MATCH($BQ87,'2008'!$A$44:$A$139,0))</f>
        <v>97</v>
      </c>
      <c r="CB87" s="2">
        <f>IF(ISNA(MATCH($BQ87,'2009'!$A$44:$A$139,0)),97,MATCH($BQ87,'2009'!$A$44:$A$139,0))</f>
        <v>97</v>
      </c>
      <c r="CC87" s="2">
        <f>IF(ISNA(MATCH($BQ87,'2010'!$A$44:$A$139,0)),97,MATCH($BQ87,'2010'!$A$44:$A$139,0))</f>
        <v>97</v>
      </c>
      <c r="CD87" s="2">
        <f>IF(ISNA(MATCH($BQ87,'2011'!$A$44:$A$139,0)),97,MATCH($BQ87,'2011'!$A$44:$A$139,0))</f>
        <v>52</v>
      </c>
      <c r="CE87" s="2">
        <f>IF(ISNA(MATCH($BQ87,'2012'!$A$44:$A$139,0)),97,MATCH($BQ87,'2012'!$A$44:$A$139,0))</f>
        <v>48</v>
      </c>
      <c r="CF87" s="2">
        <f>IF(ISNA(MATCH($BQ87,'2013'!$A$44:$A$139,0)),97,MATCH($BQ87,'2013'!$A$44:$A$139,0))</f>
        <v>97</v>
      </c>
      <c r="CG87" s="149">
        <f>IF(ISNA(MATCH($BQ87,'2014'!$A$52:$A$179,0)),129,MATCH($BQ87,'2014'!$A$52:$A$179,0))</f>
        <v>57</v>
      </c>
      <c r="CI87">
        <f t="shared" si="54"/>
        <v>1023</v>
      </c>
      <c r="CJ87" s="284"/>
      <c r="CK87" s="282"/>
      <c r="CL87" s="281">
        <f t="shared" si="55"/>
        <v>0</v>
      </c>
      <c r="CM87" s="282">
        <f t="shared" si="41"/>
        <v>0</v>
      </c>
      <c r="CN87" s="282">
        <f t="shared" si="42"/>
        <v>0</v>
      </c>
      <c r="CO87" s="282">
        <f t="shared" si="43"/>
        <v>0</v>
      </c>
      <c r="CP87" s="282">
        <f t="shared" si="44"/>
        <v>0</v>
      </c>
      <c r="CQ87" s="282">
        <f t="shared" si="45"/>
        <v>10</v>
      </c>
      <c r="CR87" s="282">
        <f t="shared" si="46"/>
        <v>6.6659999999999995</v>
      </c>
      <c r="CS87" s="282">
        <f t="shared" si="47"/>
        <v>4.4435555999999998</v>
      </c>
      <c r="CT87" s="282">
        <f t="shared" si="48"/>
        <v>2.9620741629599996</v>
      </c>
      <c r="CU87" s="282">
        <f t="shared" si="56"/>
        <v>1.9745186370291357</v>
      </c>
      <c r="CV87" s="282">
        <f t="shared" si="57"/>
        <v>18.316214123443622</v>
      </c>
      <c r="CW87" s="282">
        <f t="shared" si="58"/>
        <v>25.209588334687517</v>
      </c>
      <c r="CX87" s="282">
        <f t="shared" si="59"/>
        <v>16.804711583902698</v>
      </c>
      <c r="CY87" s="283">
        <f t="shared" si="60"/>
        <v>21.202020741829536</v>
      </c>
      <c r="DA87" s="282">
        <f t="shared" si="61"/>
        <v>1023</v>
      </c>
      <c r="DB87" s="97"/>
      <c r="DC87" s="156"/>
      <c r="DD87" s="270">
        <f t="shared" si="62"/>
        <v>0</v>
      </c>
      <c r="DE87" s="156">
        <f t="shared" si="63"/>
        <v>0</v>
      </c>
      <c r="DF87" s="156">
        <f t="shared" si="64"/>
        <v>0</v>
      </c>
      <c r="DG87" s="156">
        <f t="shared" si="65"/>
        <v>0</v>
      </c>
      <c r="DH87" s="156">
        <f t="shared" si="66"/>
        <v>0</v>
      </c>
      <c r="DI87" s="156">
        <f t="shared" si="67"/>
        <v>10</v>
      </c>
      <c r="DJ87" s="156">
        <f t="shared" si="68"/>
        <v>10</v>
      </c>
      <c r="DK87" s="156">
        <f t="shared" si="69"/>
        <v>10</v>
      </c>
      <c r="DL87" s="156">
        <f t="shared" si="70"/>
        <v>10</v>
      </c>
      <c r="DM87" s="156">
        <f t="shared" si="71"/>
        <v>10</v>
      </c>
      <c r="DN87" s="156">
        <f t="shared" si="72"/>
        <v>27</v>
      </c>
      <c r="DO87" s="156">
        <f t="shared" si="73"/>
        <v>40</v>
      </c>
      <c r="DP87" s="156">
        <f t="shared" si="74"/>
        <v>40</v>
      </c>
      <c r="DQ87" s="267">
        <f t="shared" si="75"/>
        <v>50</v>
      </c>
      <c r="DR87" s="156">
        <f t="shared" si="76"/>
        <v>150</v>
      </c>
      <c r="DU87" s="282"/>
    </row>
    <row r="88" spans="2:125" ht="13.5" thickBot="1" x14ac:dyDescent="0.25">
      <c r="B88" s="164">
        <v>48</v>
      </c>
      <c r="C88" s="50">
        <f t="shared" si="39"/>
        <v>1</v>
      </c>
      <c r="D88" s="50">
        <f t="shared" si="49"/>
        <v>0</v>
      </c>
      <c r="E88" s="97"/>
      <c r="F88" s="2">
        <f t="shared" si="77"/>
        <v>83</v>
      </c>
      <c r="G88" s="164">
        <v>78</v>
      </c>
      <c r="H88" s="164">
        <f>14- COUNTIF(L88:AA88,"#N/A")</f>
        <v>3</v>
      </c>
      <c r="I88" s="133">
        <f>SUM(AF88:AU88)+SUM(BA88:BM88)</f>
        <v>69</v>
      </c>
      <c r="J88" s="405">
        <f>CY88</f>
        <v>21.080533927380838</v>
      </c>
      <c r="K88" s="466" t="str">
        <f>IF(ISNUMBER(MATCH(G88,'[4]OPR data'!$A$3:$A$2541,0)),"Y","N")</f>
        <v>Y</v>
      </c>
      <c r="L88" s="112"/>
      <c r="M88" s="236"/>
      <c r="N88" s="236" t="e">
        <f>(INDEX(Finish_table!R$4:R$83,MATCH('14 Year_History_Results'!$G88,Finish_table!S$4:S$83,0),1))</f>
        <v>#N/A</v>
      </c>
      <c r="O88" s="236" t="e">
        <f>(INDEX(Finish_table!Z$4:Z$99,MATCH('14 Year_History_Results'!$G88,Finish_table!AA$4:AA$99,0),1))</f>
        <v>#N/A</v>
      </c>
      <c r="P88" s="236" t="e">
        <f>(INDEX(Finish_table!AI$4:AI$99,MATCH('14 Year_History_Results'!$G88,Finish_table!AJ$4:AJ$99,0),1))</f>
        <v>#N/A</v>
      </c>
      <c r="Q88" s="236" t="e">
        <f>(INDEX(Finish_table!AR$4:AR$99,MATCH('14 Year_History_Results'!$G88,Finish_table!AS$4:AS$99,0),1))</f>
        <v>#N/A</v>
      </c>
      <c r="R88" s="236" t="e">
        <f>(INDEX(Finish_table!BA$4:BA$99,MATCH('14 Year_History_Results'!$G88,Finish_table!BB$4:BB$99,0),1))</f>
        <v>#N/A</v>
      </c>
      <c r="S88" s="236" t="e">
        <f>(INDEX(Finish_table!BJ$4:BJ$99,MATCH('14 Year_History_Results'!$G88,Finish_table!BK$4:BK$99,0),1))</f>
        <v>#N/A</v>
      </c>
      <c r="T88" s="236" t="e">
        <f>(INDEX(Finish_table!BS$4:BS$99,MATCH('14 Year_History_Results'!$G88,Finish_table!BT$4:BT$99,0),1))</f>
        <v>#N/A</v>
      </c>
      <c r="U88" s="236" t="e">
        <f>(INDEX(Finish_table!CB$4:CB$99,MATCH('14 Year_History_Results'!$G88,Finish_table!CC$4:CC$99,0),1))</f>
        <v>#N/A</v>
      </c>
      <c r="V88" s="236" t="e">
        <f>(INDEX(Finish_table!CK$4:CK$99,MATCH('14 Year_History_Results'!$G88,Finish_table!CL$4:CL$99,0),1))</f>
        <v>#N/A</v>
      </c>
      <c r="W88" s="236" t="str">
        <f>(INDEX(Finish_table!CT$4:CT$99,MATCH('14 Year_History_Results'!$G88,Finish_table!CU$4:CU$99,0),1))</f>
        <v>SF</v>
      </c>
      <c r="X88" s="236" t="str">
        <f>(INDEX(Finish_table!DC$4:DC$99,MATCH('14 Year_History_Results'!$G88,Finish_table!DD$4:DD$99,0),1))</f>
        <v>SF</v>
      </c>
      <c r="Y88" s="236" t="str">
        <f>(INDEX(Finish_table!DL$4:DL$99,MATCH('14 Year_History_Results'!$G88,Finish_table!DM$4:DM$99,0),1))</f>
        <v>F</v>
      </c>
      <c r="Z88" s="236" t="e">
        <f>(INDEX(Finish_table!DU$4:DU$99,MATCH('14 Year_History_Results'!$G88,Finish_table!DV$4:DV$99,0),1))</f>
        <v>#N/A</v>
      </c>
      <c r="AA88" s="256" t="e">
        <f>(INDEX(Finish_table!ED$4:ED$140,MATCH('14 Year_History_Results'!$G88,Finish_table!EE$4:EE$140,0),1))</f>
        <v>#N/A</v>
      </c>
      <c r="AB88" s="2"/>
      <c r="AC88" s="97"/>
      <c r="AE88">
        <f t="shared" si="40"/>
        <v>78</v>
      </c>
      <c r="AF88" s="112"/>
      <c r="AG88" s="2"/>
      <c r="AH88" s="148">
        <f>INDEX('2001'!$C$44:$C$140,'14 Year_History_Results'!BT88)</f>
        <v>0</v>
      </c>
      <c r="AI88" s="2">
        <f>INDEX('2002'!$C$44:$C$140,'14 Year_History_Results'!BU88)</f>
        <v>0</v>
      </c>
      <c r="AJ88" s="2">
        <f>INDEX('2003'!$C$44:$C$140,'14 Year_History_Results'!BV88)</f>
        <v>0</v>
      </c>
      <c r="AK88" s="2">
        <f>INDEX('2004'!$C$44:$C$140,'14 Year_History_Results'!BW88)</f>
        <v>0</v>
      </c>
      <c r="AL88" s="2">
        <f>INDEX('2005'!$C$44:$C$140,'14 Year_History_Results'!BX88)</f>
        <v>0</v>
      </c>
      <c r="AM88" s="2">
        <f>INDEX('2006'!$C$44:$C$140,'14 Year_History_Results'!BY88)</f>
        <v>0</v>
      </c>
      <c r="AN88" s="2">
        <f>INDEX('2007'!$C$44:$C$140,'14 Year_History_Results'!BZ88)</f>
        <v>0</v>
      </c>
      <c r="AO88" s="2">
        <f>INDEX('2008'!$C$44:$C$140,'14 Year_History_Results'!CA88)</f>
        <v>0</v>
      </c>
      <c r="AP88" s="2">
        <f>INDEX('2009'!$C$44:$C$140,'14 Year_History_Results'!CB88)</f>
        <v>0</v>
      </c>
      <c r="AQ88" s="2">
        <f>INDEX('2010'!$C$44:$C$140,'14 Year_History_Results'!CC88)</f>
        <v>10</v>
      </c>
      <c r="AR88" s="2">
        <f>INDEX('2011'!$C$44:$C$140,'14 Year_History_Results'!CD88)</f>
        <v>10</v>
      </c>
      <c r="AS88" s="2">
        <f>INDEX('2012'!$C$44:$C$140,'14 Year_History_Results'!CE88)</f>
        <v>20</v>
      </c>
      <c r="AT88" s="2">
        <f>INDEX('2013'!$C$44:$C$140,'14 Year_History_Results'!CF88)</f>
        <v>0</v>
      </c>
      <c r="AU88" s="149">
        <f>INDEX('2014'!$C$52:$C$180,'14 Year_History_Results'!CG88)</f>
        <v>0</v>
      </c>
      <c r="AV88" s="2">
        <f t="shared" si="50"/>
        <v>6.1124984550212664</v>
      </c>
      <c r="AW88" s="2"/>
      <c r="AX88">
        <f t="shared" si="51"/>
        <v>78</v>
      </c>
      <c r="AY88" s="112"/>
      <c r="AZ88" s="2"/>
      <c r="BA88" s="148">
        <f>INDEX('2001'!$B$44:$B$140,'14 Year_History_Results'!BT88)</f>
        <v>0</v>
      </c>
      <c r="BB88" s="2">
        <f>INDEX('2002'!$B$44:$B$140,'14 Year_History_Results'!BU88)</f>
        <v>0</v>
      </c>
      <c r="BC88" s="2">
        <f>INDEX('2003'!$B$44:$B$140,'14 Year_History_Results'!BV88)</f>
        <v>0</v>
      </c>
      <c r="BD88" s="2">
        <f>INDEX('2004'!$B$44:$B$140,'14 Year_History_Results'!BW88)</f>
        <v>0</v>
      </c>
      <c r="BE88" s="2">
        <f>INDEX('2005'!$B$44:$B$140,'14 Year_History_Results'!BX88)</f>
        <v>0</v>
      </c>
      <c r="BF88" s="2">
        <f>INDEX('2006'!$B$44:$B$140,'14 Year_History_Results'!BY88)</f>
        <v>0</v>
      </c>
      <c r="BG88" s="2">
        <f>INDEX('2007'!$B$44:$B$140,'14 Year_History_Results'!BZ88)</f>
        <v>0</v>
      </c>
      <c r="BH88" s="2">
        <f>INDEX('2008'!$B$44:$B$140,'14 Year_History_Results'!CA88)</f>
        <v>0</v>
      </c>
      <c r="BI88" s="2">
        <f>INDEX('2009'!$B$44:$B$140,'14 Year_History_Results'!CB88)</f>
        <v>0</v>
      </c>
      <c r="BJ88" s="2">
        <f>INDEX('2010'!$B$44:$B$140,'14 Year_History_Results'!CC88)</f>
        <v>15</v>
      </c>
      <c r="BK88" s="2">
        <f>INDEX('2011'!$B$44:$B$140,'14 Year_History_Results'!CD88)</f>
        <v>13</v>
      </c>
      <c r="BL88" s="2">
        <f>INDEX('2012'!$B$44:$B$140,'14 Year_History_Results'!CE88)</f>
        <v>1</v>
      </c>
      <c r="BM88" s="2">
        <f>INDEX('2013'!$B$44:$B$140,'14 Year_History_Results'!CF88)</f>
        <v>0</v>
      </c>
      <c r="BN88" s="149">
        <f>INDEX('2014'!$B$52:$B$180,'14 Year_History_Results'!CG88)</f>
        <v>0</v>
      </c>
      <c r="BO88" s="308">
        <f t="shared" si="52"/>
        <v>0</v>
      </c>
      <c r="BQ88">
        <f t="shared" si="53"/>
        <v>78</v>
      </c>
      <c r="BR88" s="112"/>
      <c r="BS88" s="2"/>
      <c r="BT88" s="148">
        <f>IF(ISNA(MATCH($BQ88,'2001'!$A$44:$A$139,0)),97,MATCH($BQ88,'2001'!$A$44:$A$139,0))</f>
        <v>97</v>
      </c>
      <c r="BU88" s="2">
        <f>IF(ISNA(MATCH($BQ88,'2002'!$A$44:$A$139,0)),97,MATCH($BQ88,'2002'!$A$44:$A$139,0))</f>
        <v>97</v>
      </c>
      <c r="BV88" s="2">
        <f>IF(ISNA(MATCH($BQ88,'2003'!$A$44:$A$139,0)),97,MATCH($BQ88,'2003'!$A$44:$A$139,0))</f>
        <v>97</v>
      </c>
      <c r="BW88" s="2">
        <f>IF(ISNA(MATCH($BQ88,'2004'!$A$44:$A$139,0)),97,MATCH($BQ88,'2004'!$A$44:$A$139,0))</f>
        <v>97</v>
      </c>
      <c r="BX88" s="2">
        <f>IF(ISNA(MATCH($BQ88,'2005'!$A$44:$A$139,0)),97,MATCH($BQ88,'2005'!$A$44:$A$139,0))</f>
        <v>97</v>
      </c>
      <c r="BY88" s="2">
        <f>IF(ISNA(MATCH($BQ88,'2006'!$A$44:$A$139,0)),97,MATCH($BQ88,'2006'!$A$44:$A$139,0))</f>
        <v>97</v>
      </c>
      <c r="BZ88" s="2">
        <f>IF(ISNA(MATCH($BQ88,'2007'!$A$44:$A$139,0)),97,MATCH($BQ88,'2007'!$A$44:$A$139,0))</f>
        <v>97</v>
      </c>
      <c r="CA88" s="2">
        <f>IF(ISNA(MATCH($BQ88,'2008'!$A$44:$A$139,0)),97,MATCH($BQ88,'2008'!$A$44:$A$139,0))</f>
        <v>97</v>
      </c>
      <c r="CB88" s="2">
        <f>IF(ISNA(MATCH($BQ88,'2009'!$A$44:$A$139,0)),97,MATCH($BQ88,'2009'!$A$44:$A$139,0))</f>
        <v>97</v>
      </c>
      <c r="CC88" s="2">
        <f>IF(ISNA(MATCH($BQ88,'2010'!$A$44:$A$139,0)),97,MATCH($BQ88,'2010'!$A$44:$A$139,0))</f>
        <v>11</v>
      </c>
      <c r="CD88" s="2">
        <f>IF(ISNA(MATCH($BQ88,'2011'!$A$44:$A$139,0)),97,MATCH($BQ88,'2011'!$A$44:$A$139,0))</f>
        <v>12</v>
      </c>
      <c r="CE88" s="2">
        <f>IF(ISNA(MATCH($BQ88,'2012'!$A$44:$A$139,0)),97,MATCH($BQ88,'2012'!$A$44:$A$139,0))</f>
        <v>11</v>
      </c>
      <c r="CF88" s="2">
        <f>IF(ISNA(MATCH($BQ88,'2013'!$A$44:$A$139,0)),97,MATCH($BQ88,'2013'!$A$44:$A$139,0))</f>
        <v>97</v>
      </c>
      <c r="CG88" s="149">
        <f>IF(ISNA(MATCH($BQ88,'2014'!$A$52:$A$179,0)),129,MATCH($BQ88,'2014'!$A$52:$A$179,0))</f>
        <v>129</v>
      </c>
      <c r="CI88">
        <f t="shared" si="54"/>
        <v>78</v>
      </c>
      <c r="CJ88" s="284"/>
      <c r="CK88" s="282"/>
      <c r="CL88" s="281">
        <f t="shared" si="55"/>
        <v>0</v>
      </c>
      <c r="CM88" s="282">
        <f t="shared" si="41"/>
        <v>0</v>
      </c>
      <c r="CN88" s="282">
        <f t="shared" si="42"/>
        <v>0</v>
      </c>
      <c r="CO88" s="282">
        <f t="shared" si="43"/>
        <v>0</v>
      </c>
      <c r="CP88" s="282">
        <f t="shared" si="44"/>
        <v>0</v>
      </c>
      <c r="CQ88" s="282">
        <f t="shared" si="45"/>
        <v>0</v>
      </c>
      <c r="CR88" s="282">
        <f t="shared" si="46"/>
        <v>0</v>
      </c>
      <c r="CS88" s="282">
        <f t="shared" si="47"/>
        <v>0</v>
      </c>
      <c r="CT88" s="282">
        <f t="shared" si="48"/>
        <v>0</v>
      </c>
      <c r="CU88" s="282">
        <f t="shared" si="56"/>
        <v>25</v>
      </c>
      <c r="CV88" s="282">
        <f t="shared" si="57"/>
        <v>39.664999999999999</v>
      </c>
      <c r="CW88" s="282">
        <f t="shared" si="58"/>
        <v>47.440688999999999</v>
      </c>
      <c r="CX88" s="282">
        <f t="shared" si="59"/>
        <v>31.623963287399999</v>
      </c>
      <c r="CY88" s="283">
        <f t="shared" si="60"/>
        <v>21.080533927380838</v>
      </c>
      <c r="DA88" s="282">
        <f t="shared" si="61"/>
        <v>78</v>
      </c>
      <c r="DB88" s="97"/>
      <c r="DC88" s="156"/>
      <c r="DD88" s="270">
        <f t="shared" si="62"/>
        <v>0</v>
      </c>
      <c r="DE88" s="156">
        <f t="shared" si="63"/>
        <v>0</v>
      </c>
      <c r="DF88" s="156">
        <f t="shared" si="64"/>
        <v>0</v>
      </c>
      <c r="DG88" s="156">
        <f t="shared" si="65"/>
        <v>0</v>
      </c>
      <c r="DH88" s="156">
        <f t="shared" si="66"/>
        <v>0</v>
      </c>
      <c r="DI88" s="156">
        <f t="shared" si="67"/>
        <v>0</v>
      </c>
      <c r="DJ88" s="156">
        <f t="shared" si="68"/>
        <v>0</v>
      </c>
      <c r="DK88" s="156">
        <f t="shared" si="69"/>
        <v>0</v>
      </c>
      <c r="DL88" s="156">
        <f t="shared" si="70"/>
        <v>0</v>
      </c>
      <c r="DM88" s="156">
        <f t="shared" si="71"/>
        <v>25</v>
      </c>
      <c r="DN88" s="156">
        <f t="shared" si="72"/>
        <v>48</v>
      </c>
      <c r="DO88" s="156">
        <f t="shared" si="73"/>
        <v>69</v>
      </c>
      <c r="DP88" s="156">
        <f t="shared" si="74"/>
        <v>69</v>
      </c>
      <c r="DQ88" s="267">
        <f t="shared" si="75"/>
        <v>69</v>
      </c>
      <c r="DR88" s="156">
        <f t="shared" si="76"/>
        <v>118</v>
      </c>
      <c r="DU88" s="282"/>
    </row>
    <row r="89" spans="2:125" ht="13.5" thickBot="1" x14ac:dyDescent="0.25">
      <c r="B89" s="166">
        <v>48</v>
      </c>
      <c r="C89" s="50">
        <f t="shared" si="39"/>
        <v>2</v>
      </c>
      <c r="D89" s="50">
        <f t="shared" si="49"/>
        <v>0</v>
      </c>
      <c r="E89" s="97"/>
      <c r="F89" s="2">
        <f t="shared" si="77"/>
        <v>84</v>
      </c>
      <c r="G89" s="164">
        <v>207</v>
      </c>
      <c r="H89" s="164">
        <f>14- COUNTIF(L89:AA89,"#N/A")</f>
        <v>3</v>
      </c>
      <c r="I89" s="133">
        <f>SUM(AF89:AU89)+SUM(BA89:BM89)</f>
        <v>64</v>
      </c>
      <c r="J89" s="405">
        <f>CY89</f>
        <v>20.94424848731742</v>
      </c>
      <c r="K89" s="466" t="str">
        <f>IF(ISNUMBER(MATCH(G89,'[4]OPR data'!$A$3:$A$2541,0)),"Y","N")</f>
        <v>Y</v>
      </c>
      <c r="L89" s="112"/>
      <c r="M89" s="236"/>
      <c r="N89" s="236" t="e">
        <f>(INDEX(Finish_table!R$4:R$83,MATCH('14 Year_History_Results'!$G89,Finish_table!S$4:S$83,0),1))</f>
        <v>#N/A</v>
      </c>
      <c r="O89" s="236" t="e">
        <f>(INDEX(Finish_table!Z$4:Z$99,MATCH('14 Year_History_Results'!$G89,Finish_table!AA$4:AA$99,0),1))</f>
        <v>#N/A</v>
      </c>
      <c r="P89" s="236" t="e">
        <f>(INDEX(Finish_table!AI$4:AI$99,MATCH('14 Year_History_Results'!$G89,Finish_table!AJ$4:AJ$99,0),1))</f>
        <v>#N/A</v>
      </c>
      <c r="Q89" s="236" t="e">
        <f>(INDEX(Finish_table!AR$4:AR$99,MATCH('14 Year_History_Results'!$G89,Finish_table!AS$4:AS$99,0),1))</f>
        <v>#N/A</v>
      </c>
      <c r="R89" s="236" t="e">
        <f>(INDEX(Finish_table!BA$4:BA$99,MATCH('14 Year_History_Results'!$G89,Finish_table!BB$4:BB$99,0),1))</f>
        <v>#N/A</v>
      </c>
      <c r="S89" s="236" t="e">
        <f>(INDEX(Finish_table!BJ$4:BJ$99,MATCH('14 Year_History_Results'!$G89,Finish_table!BK$4:BK$99,0),1))</f>
        <v>#N/A</v>
      </c>
      <c r="T89" s="236" t="e">
        <f>(INDEX(Finish_table!BS$4:BS$99,MATCH('14 Year_History_Results'!$G89,Finish_table!BT$4:BT$99,0),1))</f>
        <v>#N/A</v>
      </c>
      <c r="U89" s="236" t="str">
        <f>(INDEX(Finish_table!CB$4:CB$99,MATCH('14 Year_History_Results'!$G89,Finish_table!CC$4:CC$99,0),1))</f>
        <v>SF</v>
      </c>
      <c r="V89" s="236" t="str">
        <f>(INDEX(Finish_table!CK$4:CK$99,MATCH('14 Year_History_Results'!$G89,Finish_table!CL$4:CL$99,0),1))</f>
        <v>QF</v>
      </c>
      <c r="W89" s="236" t="e">
        <f>(INDEX(Finish_table!CT$4:CT$99,MATCH('14 Year_History_Results'!$G89,Finish_table!CU$4:CU$99,0),1))</f>
        <v>#N/A</v>
      </c>
      <c r="X89" s="236" t="e">
        <f>(INDEX(Finish_table!DC$4:DC$99,MATCH('14 Year_History_Results'!$G89,Finish_table!DD$4:DD$99,0),1))</f>
        <v>#N/A</v>
      </c>
      <c r="Y89" s="236" t="str">
        <f>(INDEX(Finish_table!DL$4:DL$99,MATCH('14 Year_History_Results'!$G89,Finish_table!DM$4:DM$99,0),1))</f>
        <v>WF</v>
      </c>
      <c r="Z89" s="236" t="e">
        <f>(INDEX(Finish_table!DU$4:DU$99,MATCH('14 Year_History_Results'!$G89,Finish_table!DV$4:DV$99,0),1))</f>
        <v>#N/A</v>
      </c>
      <c r="AA89" s="256" t="e">
        <f>(INDEX(Finish_table!ED$4:ED$140,MATCH('14 Year_History_Results'!$G89,Finish_table!EE$4:EE$140,0),1))</f>
        <v>#N/A</v>
      </c>
      <c r="AB89" s="2"/>
      <c r="AC89" s="97"/>
      <c r="AE89">
        <f t="shared" si="40"/>
        <v>207</v>
      </c>
      <c r="AF89" s="112"/>
      <c r="AG89" s="2"/>
      <c r="AH89" s="148">
        <f>INDEX('2001'!$C$44:$C$140,'14 Year_History_Results'!BT89)</f>
        <v>0</v>
      </c>
      <c r="AI89" s="2">
        <f>INDEX('2002'!$C$44:$C$140,'14 Year_History_Results'!BU89)</f>
        <v>0</v>
      </c>
      <c r="AJ89" s="2">
        <f>INDEX('2003'!$C$44:$C$140,'14 Year_History_Results'!BV89)</f>
        <v>0</v>
      </c>
      <c r="AK89" s="2">
        <f>INDEX('2004'!$C$44:$C$140,'14 Year_History_Results'!BW89)</f>
        <v>0</v>
      </c>
      <c r="AL89" s="2">
        <f>INDEX('2005'!$C$44:$C$140,'14 Year_History_Results'!BX89)</f>
        <v>0</v>
      </c>
      <c r="AM89" s="2">
        <f>INDEX('2006'!$C$44:$C$140,'14 Year_History_Results'!BY89)</f>
        <v>0</v>
      </c>
      <c r="AN89" s="2">
        <f>INDEX('2007'!$C$44:$C$140,'14 Year_History_Results'!BZ89)</f>
        <v>0</v>
      </c>
      <c r="AO89" s="2">
        <f>INDEX('2008'!$C$44:$C$140,'14 Year_History_Results'!CA89)</f>
        <v>10</v>
      </c>
      <c r="AP89" s="2">
        <f>INDEX('2009'!$C$44:$C$140,'14 Year_History_Results'!CB89)</f>
        <v>0</v>
      </c>
      <c r="AQ89" s="2">
        <f>INDEX('2010'!$C$44:$C$140,'14 Year_History_Results'!CC89)</f>
        <v>0</v>
      </c>
      <c r="AR89" s="2">
        <f>INDEX('2011'!$C$44:$C$140,'14 Year_History_Results'!CD89)</f>
        <v>0</v>
      </c>
      <c r="AS89" s="2">
        <f>INDEX('2012'!$C$44:$C$140,'14 Year_History_Results'!CE89)</f>
        <v>40</v>
      </c>
      <c r="AT89" s="2">
        <f>INDEX('2013'!$C$44:$C$140,'14 Year_History_Results'!CF89)</f>
        <v>0</v>
      </c>
      <c r="AU89" s="149">
        <f>INDEX('2014'!$C$52:$C$180,'14 Year_History_Results'!CG89)</f>
        <v>0</v>
      </c>
      <c r="AV89" s="2">
        <f t="shared" si="50"/>
        <v>10.818177620697814</v>
      </c>
      <c r="AW89" s="2"/>
      <c r="AX89">
        <f t="shared" si="51"/>
        <v>207</v>
      </c>
      <c r="AY89" s="112"/>
      <c r="AZ89" s="2"/>
      <c r="BA89" s="148">
        <f>INDEX('2001'!$B$44:$B$140,'14 Year_History_Results'!BT89)</f>
        <v>0</v>
      </c>
      <c r="BB89" s="2">
        <f>INDEX('2002'!$B$44:$B$140,'14 Year_History_Results'!BU89)</f>
        <v>0</v>
      </c>
      <c r="BC89" s="2">
        <f>INDEX('2003'!$B$44:$B$140,'14 Year_History_Results'!BV89)</f>
        <v>0</v>
      </c>
      <c r="BD89" s="2">
        <f>INDEX('2004'!$B$44:$B$140,'14 Year_History_Results'!BW89)</f>
        <v>0</v>
      </c>
      <c r="BE89" s="2">
        <f>INDEX('2005'!$B$44:$B$140,'14 Year_History_Results'!BX89)</f>
        <v>0</v>
      </c>
      <c r="BF89" s="2">
        <f>INDEX('2006'!$B$44:$B$140,'14 Year_History_Results'!BY89)</f>
        <v>0</v>
      </c>
      <c r="BG89" s="2">
        <f>INDEX('2007'!$B$44:$B$140,'14 Year_History_Results'!BZ89)</f>
        <v>0</v>
      </c>
      <c r="BH89" s="2">
        <f>INDEX('2008'!$B$44:$B$140,'14 Year_History_Results'!CA89)</f>
        <v>4</v>
      </c>
      <c r="BI89" s="2">
        <f>INDEX('2009'!$B$44:$B$140,'14 Year_History_Results'!CB89)</f>
        <v>8</v>
      </c>
      <c r="BJ89" s="2">
        <f>INDEX('2010'!$B$44:$B$140,'14 Year_History_Results'!CC89)</f>
        <v>0</v>
      </c>
      <c r="BK89" s="2">
        <f>INDEX('2011'!$B$44:$B$140,'14 Year_History_Results'!CD89)</f>
        <v>0</v>
      </c>
      <c r="BL89" s="2">
        <f>INDEX('2012'!$B$44:$B$140,'14 Year_History_Results'!CE89)</f>
        <v>2</v>
      </c>
      <c r="BM89" s="2">
        <f>INDEX('2013'!$B$44:$B$140,'14 Year_History_Results'!CF89)</f>
        <v>0</v>
      </c>
      <c r="BN89" s="149">
        <f>INDEX('2014'!$B$52:$B$180,'14 Year_History_Results'!CG89)</f>
        <v>0</v>
      </c>
      <c r="BO89" s="308">
        <f t="shared" si="52"/>
        <v>0</v>
      </c>
      <c r="BQ89">
        <f t="shared" si="53"/>
        <v>207</v>
      </c>
      <c r="BR89" s="112"/>
      <c r="BS89" s="2"/>
      <c r="BT89" s="148">
        <f>IF(ISNA(MATCH($BQ89,'2001'!$A$44:$A$139,0)),97,MATCH($BQ89,'2001'!$A$44:$A$139,0))</f>
        <v>97</v>
      </c>
      <c r="BU89" s="2">
        <f>IF(ISNA(MATCH($BQ89,'2002'!$A$44:$A$139,0)),97,MATCH($BQ89,'2002'!$A$44:$A$139,0))</f>
        <v>97</v>
      </c>
      <c r="BV89" s="2">
        <f>IF(ISNA(MATCH($BQ89,'2003'!$A$44:$A$139,0)),97,MATCH($BQ89,'2003'!$A$44:$A$139,0))</f>
        <v>97</v>
      </c>
      <c r="BW89" s="2">
        <f>IF(ISNA(MATCH($BQ89,'2004'!$A$44:$A$139,0)),97,MATCH($BQ89,'2004'!$A$44:$A$139,0))</f>
        <v>97</v>
      </c>
      <c r="BX89" s="2">
        <f>IF(ISNA(MATCH($BQ89,'2005'!$A$44:$A$139,0)),97,MATCH($BQ89,'2005'!$A$44:$A$139,0))</f>
        <v>97</v>
      </c>
      <c r="BY89" s="2">
        <f>IF(ISNA(MATCH($BQ89,'2006'!$A$44:$A$139,0)),97,MATCH($BQ89,'2006'!$A$44:$A$139,0))</f>
        <v>97</v>
      </c>
      <c r="BZ89" s="2">
        <f>IF(ISNA(MATCH($BQ89,'2007'!$A$44:$A$139,0)),97,MATCH($BQ89,'2007'!$A$44:$A$139,0))</f>
        <v>97</v>
      </c>
      <c r="CA89" s="2">
        <f>IF(ISNA(MATCH($BQ89,'2008'!$A$44:$A$139,0)),97,MATCH($BQ89,'2008'!$A$44:$A$139,0))</f>
        <v>37</v>
      </c>
      <c r="CB89" s="2">
        <f>IF(ISNA(MATCH($BQ89,'2009'!$A$44:$A$139,0)),97,MATCH($BQ89,'2009'!$A$44:$A$139,0))</f>
        <v>29</v>
      </c>
      <c r="CC89" s="2">
        <f>IF(ISNA(MATCH($BQ89,'2010'!$A$44:$A$139,0)),97,MATCH($BQ89,'2010'!$A$44:$A$139,0))</f>
        <v>97</v>
      </c>
      <c r="CD89" s="2">
        <f>IF(ISNA(MATCH($BQ89,'2011'!$A$44:$A$139,0)),97,MATCH($BQ89,'2011'!$A$44:$A$139,0))</f>
        <v>97</v>
      </c>
      <c r="CE89" s="2">
        <f>IF(ISNA(MATCH($BQ89,'2012'!$A$44:$A$139,0)),97,MATCH($BQ89,'2012'!$A$44:$A$139,0))</f>
        <v>20</v>
      </c>
      <c r="CF89" s="2">
        <f>IF(ISNA(MATCH($BQ89,'2013'!$A$44:$A$139,0)),97,MATCH($BQ89,'2013'!$A$44:$A$139,0))</f>
        <v>97</v>
      </c>
      <c r="CG89" s="149">
        <f>IF(ISNA(MATCH($BQ89,'2014'!$A$52:$A$179,0)),129,MATCH($BQ89,'2014'!$A$52:$A$179,0))</f>
        <v>129</v>
      </c>
      <c r="CI89">
        <f t="shared" si="54"/>
        <v>207</v>
      </c>
      <c r="CJ89" s="284"/>
      <c r="CK89" s="282"/>
      <c r="CL89" s="281">
        <f t="shared" si="55"/>
        <v>0</v>
      </c>
      <c r="CM89" s="282">
        <f t="shared" si="41"/>
        <v>0</v>
      </c>
      <c r="CN89" s="282">
        <f t="shared" si="42"/>
        <v>0</v>
      </c>
      <c r="CO89" s="282">
        <f t="shared" si="43"/>
        <v>0</v>
      </c>
      <c r="CP89" s="282">
        <f t="shared" si="44"/>
        <v>0</v>
      </c>
      <c r="CQ89" s="282">
        <f t="shared" si="45"/>
        <v>0</v>
      </c>
      <c r="CR89" s="282">
        <f t="shared" si="46"/>
        <v>0</v>
      </c>
      <c r="CS89" s="282">
        <f t="shared" si="47"/>
        <v>14</v>
      </c>
      <c r="CT89" s="282">
        <f t="shared" si="48"/>
        <v>17.3324</v>
      </c>
      <c r="CU89" s="282">
        <f t="shared" si="56"/>
        <v>11.553777839999999</v>
      </c>
      <c r="CV89" s="282">
        <f t="shared" si="57"/>
        <v>7.7017483081439986</v>
      </c>
      <c r="CW89" s="282">
        <f t="shared" si="58"/>
        <v>47.133985422208788</v>
      </c>
      <c r="CX89" s="282">
        <f t="shared" si="59"/>
        <v>31.419514682444376</v>
      </c>
      <c r="CY89" s="283">
        <f t="shared" si="60"/>
        <v>20.94424848731742</v>
      </c>
      <c r="DA89" s="282">
        <f t="shared" si="61"/>
        <v>207</v>
      </c>
      <c r="DB89" s="97"/>
      <c r="DC89" s="156"/>
      <c r="DD89" s="270">
        <f t="shared" si="62"/>
        <v>0</v>
      </c>
      <c r="DE89" s="156">
        <f t="shared" si="63"/>
        <v>0</v>
      </c>
      <c r="DF89" s="156">
        <f t="shared" si="64"/>
        <v>0</v>
      </c>
      <c r="DG89" s="156">
        <f t="shared" si="65"/>
        <v>0</v>
      </c>
      <c r="DH89" s="156">
        <f t="shared" si="66"/>
        <v>0</v>
      </c>
      <c r="DI89" s="156">
        <f t="shared" si="67"/>
        <v>0</v>
      </c>
      <c r="DJ89" s="156">
        <f t="shared" si="68"/>
        <v>0</v>
      </c>
      <c r="DK89" s="156">
        <f t="shared" si="69"/>
        <v>14</v>
      </c>
      <c r="DL89" s="156">
        <f t="shared" si="70"/>
        <v>22</v>
      </c>
      <c r="DM89" s="156">
        <f t="shared" si="71"/>
        <v>22</v>
      </c>
      <c r="DN89" s="156">
        <f t="shared" si="72"/>
        <v>22</v>
      </c>
      <c r="DO89" s="156">
        <f t="shared" si="73"/>
        <v>64</v>
      </c>
      <c r="DP89" s="156">
        <f t="shared" si="74"/>
        <v>64</v>
      </c>
      <c r="DQ89" s="267">
        <f t="shared" si="75"/>
        <v>64</v>
      </c>
      <c r="DR89" s="156">
        <f t="shared" si="76"/>
        <v>126</v>
      </c>
    </row>
    <row r="90" spans="2:125" ht="13.5" thickBot="1" x14ac:dyDescent="0.25">
      <c r="B90" s="164">
        <v>48</v>
      </c>
      <c r="C90" s="50">
        <f t="shared" si="39"/>
        <v>3</v>
      </c>
      <c r="D90" s="50">
        <f t="shared" si="49"/>
        <v>0</v>
      </c>
      <c r="E90" s="97"/>
      <c r="F90" s="2">
        <f t="shared" si="77"/>
        <v>85</v>
      </c>
      <c r="G90" s="196">
        <v>3310</v>
      </c>
      <c r="H90" s="164">
        <f>14- COUNTIF(L90:AA90,"#N/A")</f>
        <v>2</v>
      </c>
      <c r="I90" s="133">
        <f>SUM(AF90:AU90)+SUM(BA90:BM90)</f>
        <v>22</v>
      </c>
      <c r="J90" s="405">
        <f>CY90</f>
        <v>20.665199999999999</v>
      </c>
      <c r="K90" s="466" t="str">
        <f>IF(ISNUMBER(MATCH(G90,'[4]OPR data'!$A$3:$A$2541,0)),"Y","N")</f>
        <v>Y</v>
      </c>
      <c r="L90" s="112"/>
      <c r="M90" s="236"/>
      <c r="N90" s="236" t="e">
        <f>(INDEX(Finish_table!R$4:R$83,MATCH('14 Year_History_Results'!$G90,Finish_table!S$4:S$83,0),1))</f>
        <v>#N/A</v>
      </c>
      <c r="O90" s="236" t="e">
        <f>(INDEX(Finish_table!Z$4:Z$99,MATCH('14 Year_History_Results'!$G90,Finish_table!AA$4:AA$99,0),1))</f>
        <v>#N/A</v>
      </c>
      <c r="P90" s="236" t="e">
        <f>(INDEX(Finish_table!AI$4:AI$99,MATCH('14 Year_History_Results'!$G90,Finish_table!AJ$4:AJ$99,0),1))</f>
        <v>#N/A</v>
      </c>
      <c r="Q90" s="236" t="e">
        <f>(INDEX(Finish_table!AR$4:AR$99,MATCH('14 Year_History_Results'!$G90,Finish_table!AS$4:AS$99,0),1))</f>
        <v>#N/A</v>
      </c>
      <c r="R90" s="236" t="e">
        <f>(INDEX(Finish_table!BA$4:BA$99,MATCH('14 Year_History_Results'!$G90,Finish_table!BB$4:BB$99,0),1))</f>
        <v>#N/A</v>
      </c>
      <c r="S90" s="236" t="e">
        <f>(INDEX(Finish_table!BJ$4:BJ$99,MATCH('14 Year_History_Results'!$G90,Finish_table!BK$4:BK$99,0),1))</f>
        <v>#N/A</v>
      </c>
      <c r="T90" s="236" t="e">
        <f>(INDEX(Finish_table!BS$4:BS$99,MATCH('14 Year_History_Results'!$G90,Finish_table!BT$4:BT$99,0),1))</f>
        <v>#N/A</v>
      </c>
      <c r="U90" s="236" t="e">
        <f>(INDEX(Finish_table!CB$4:CB$99,MATCH('14 Year_History_Results'!$G90,Finish_table!CC$4:CC$99,0),1))</f>
        <v>#N/A</v>
      </c>
      <c r="V90" s="236" t="e">
        <f>(INDEX(Finish_table!CK$4:CK$99,MATCH('14 Year_History_Results'!$G90,Finish_table!CL$4:CL$99,0),1))</f>
        <v>#N/A</v>
      </c>
      <c r="W90" s="236" t="e">
        <f>(INDEX(Finish_table!CT$4:CT$99,MATCH('14 Year_History_Results'!$G90,Finish_table!CU$4:CU$99,0),1))</f>
        <v>#N/A</v>
      </c>
      <c r="X90" s="236" t="e">
        <f>(INDEX(Finish_table!DC$4:DC$99,MATCH('14 Year_History_Results'!$G90,Finish_table!DD$4:DD$99,0),1))</f>
        <v>#N/A</v>
      </c>
      <c r="Y90" s="236" t="e">
        <f>(INDEX(Finish_table!DL$4:DL$99,MATCH('14 Year_History_Results'!$G90,Finish_table!DM$4:DM$99,0),1))</f>
        <v>#N/A</v>
      </c>
      <c r="Z90" s="236" t="str">
        <f>(INDEX(Finish_table!DU$4:DU$99,MATCH('14 Year_History_Results'!$G90,Finish_table!DV$4:DV$99,0),1))</f>
        <v>SF</v>
      </c>
      <c r="AA90" s="256" t="str">
        <f>(INDEX(Finish_table!ED$4:ED$140,MATCH('14 Year_History_Results'!$G90,Finish_table!EE$4:EE$140,0),1))</f>
        <v>QF</v>
      </c>
      <c r="AB90" s="2"/>
      <c r="AC90" s="97"/>
      <c r="AE90">
        <f t="shared" si="40"/>
        <v>3310</v>
      </c>
      <c r="AF90" s="112"/>
      <c r="AG90" s="2"/>
      <c r="AH90" s="148">
        <f>INDEX('2001'!$C$44:$C$140,'14 Year_History_Results'!BT90)</f>
        <v>0</v>
      </c>
      <c r="AI90" s="2">
        <f>INDEX('2002'!$C$44:$C$140,'14 Year_History_Results'!BU90)</f>
        <v>0</v>
      </c>
      <c r="AJ90" s="2">
        <f>INDEX('2003'!$C$44:$C$140,'14 Year_History_Results'!BV90)</f>
        <v>0</v>
      </c>
      <c r="AK90" s="2">
        <f>INDEX('2004'!$C$44:$C$140,'14 Year_History_Results'!BW90)</f>
        <v>0</v>
      </c>
      <c r="AL90" s="2">
        <f>INDEX('2005'!$C$44:$C$140,'14 Year_History_Results'!BX90)</f>
        <v>0</v>
      </c>
      <c r="AM90" s="2">
        <f>INDEX('2006'!$C$44:$C$140,'14 Year_History_Results'!BY90)</f>
        <v>0</v>
      </c>
      <c r="AN90" s="2">
        <f>INDEX('2007'!$C$44:$C$140,'14 Year_History_Results'!BZ90)</f>
        <v>0</v>
      </c>
      <c r="AO90" s="2">
        <f>INDEX('2008'!$C$44:$C$140,'14 Year_History_Results'!CA90)</f>
        <v>0</v>
      </c>
      <c r="AP90" s="2">
        <f>INDEX('2009'!$C$44:$C$140,'14 Year_History_Results'!CB90)</f>
        <v>0</v>
      </c>
      <c r="AQ90" s="2">
        <f>INDEX('2010'!$C$44:$C$140,'14 Year_History_Results'!CC90)</f>
        <v>0</v>
      </c>
      <c r="AR90" s="2">
        <f>INDEX('2011'!$C$44:$C$140,'14 Year_History_Results'!CD90)</f>
        <v>0</v>
      </c>
      <c r="AS90" s="2">
        <f>INDEX('2012'!$C$44:$C$140,'14 Year_History_Results'!CE90)</f>
        <v>0</v>
      </c>
      <c r="AT90" s="2">
        <f>INDEX('2013'!$C$44:$C$140,'14 Year_History_Results'!CF90)</f>
        <v>10</v>
      </c>
      <c r="AU90" s="149">
        <f>INDEX('2014'!$C$52:$C$180,'14 Year_History_Results'!CG90)</f>
        <v>0</v>
      </c>
      <c r="AV90" s="2">
        <f t="shared" si="50"/>
        <v>2.6726124191242437</v>
      </c>
      <c r="AW90" s="2"/>
      <c r="AX90">
        <f t="shared" si="51"/>
        <v>3310</v>
      </c>
      <c r="AY90" s="112"/>
      <c r="AZ90" s="2"/>
      <c r="BA90" s="148">
        <f>INDEX('2001'!$B$44:$B$140,'14 Year_History_Results'!BT90)</f>
        <v>0</v>
      </c>
      <c r="BB90" s="2">
        <f>INDEX('2002'!$B$44:$B$140,'14 Year_History_Results'!BU90)</f>
        <v>0</v>
      </c>
      <c r="BC90" s="2">
        <f>INDEX('2003'!$B$44:$B$140,'14 Year_History_Results'!BV90)</f>
        <v>0</v>
      </c>
      <c r="BD90" s="2">
        <f>INDEX('2004'!$B$44:$B$140,'14 Year_History_Results'!BW90)</f>
        <v>0</v>
      </c>
      <c r="BE90" s="2">
        <f>INDEX('2005'!$B$44:$B$140,'14 Year_History_Results'!BX90)</f>
        <v>0</v>
      </c>
      <c r="BF90" s="2">
        <f>INDEX('2006'!$B$44:$B$140,'14 Year_History_Results'!BY90)</f>
        <v>0</v>
      </c>
      <c r="BG90" s="2">
        <f>INDEX('2007'!$B$44:$B$140,'14 Year_History_Results'!BZ90)</f>
        <v>0</v>
      </c>
      <c r="BH90" s="2">
        <f>INDEX('2008'!$B$44:$B$140,'14 Year_History_Results'!CA90)</f>
        <v>0</v>
      </c>
      <c r="BI90" s="2">
        <f>INDEX('2009'!$B$44:$B$140,'14 Year_History_Results'!CB90)</f>
        <v>0</v>
      </c>
      <c r="BJ90" s="2">
        <f>INDEX('2010'!$B$44:$B$140,'14 Year_History_Results'!CC90)</f>
        <v>0</v>
      </c>
      <c r="BK90" s="2">
        <f>INDEX('2011'!$B$44:$B$140,'14 Year_History_Results'!CD90)</f>
        <v>0</v>
      </c>
      <c r="BL90" s="2">
        <f>INDEX('2012'!$B$44:$B$140,'14 Year_History_Results'!CE90)</f>
        <v>0</v>
      </c>
      <c r="BM90" s="2">
        <f>INDEX('2013'!$B$44:$B$140,'14 Year_History_Results'!CF90)</f>
        <v>12</v>
      </c>
      <c r="BN90" s="149">
        <f>INDEX('2014'!$B$52:$B$180,'14 Year_History_Results'!CG90)</f>
        <v>6</v>
      </c>
      <c r="BO90" s="308">
        <f t="shared" si="52"/>
        <v>22</v>
      </c>
      <c r="BQ90">
        <f t="shared" si="53"/>
        <v>3310</v>
      </c>
      <c r="BR90" s="112"/>
      <c r="BS90" s="2"/>
      <c r="BT90" s="148">
        <f>IF(ISNA(MATCH($BQ90,'2001'!$A$44:$A$139,0)),97,MATCH($BQ90,'2001'!$A$44:$A$139,0))</f>
        <v>97</v>
      </c>
      <c r="BU90" s="2">
        <f>IF(ISNA(MATCH($BQ90,'2002'!$A$44:$A$139,0)),97,MATCH($BQ90,'2002'!$A$44:$A$139,0))</f>
        <v>97</v>
      </c>
      <c r="BV90" s="2">
        <f>IF(ISNA(MATCH($BQ90,'2003'!$A$44:$A$139,0)),97,MATCH($BQ90,'2003'!$A$44:$A$139,0))</f>
        <v>97</v>
      </c>
      <c r="BW90" s="2">
        <f>IF(ISNA(MATCH($BQ90,'2004'!$A$44:$A$139,0)),97,MATCH($BQ90,'2004'!$A$44:$A$139,0))</f>
        <v>97</v>
      </c>
      <c r="BX90" s="2">
        <f>IF(ISNA(MATCH($BQ90,'2005'!$A$44:$A$139,0)),97,MATCH($BQ90,'2005'!$A$44:$A$139,0))</f>
        <v>97</v>
      </c>
      <c r="BY90" s="2">
        <f>IF(ISNA(MATCH($BQ90,'2006'!$A$44:$A$139,0)),97,MATCH($BQ90,'2006'!$A$44:$A$139,0))</f>
        <v>97</v>
      </c>
      <c r="BZ90" s="2">
        <f>IF(ISNA(MATCH($BQ90,'2007'!$A$44:$A$139,0)),97,MATCH($BQ90,'2007'!$A$44:$A$139,0))</f>
        <v>97</v>
      </c>
      <c r="CA90" s="2">
        <f>IF(ISNA(MATCH($BQ90,'2008'!$A$44:$A$139,0)),97,MATCH($BQ90,'2008'!$A$44:$A$139,0))</f>
        <v>97</v>
      </c>
      <c r="CB90" s="2">
        <f>IF(ISNA(MATCH($BQ90,'2009'!$A$44:$A$139,0)),97,MATCH($BQ90,'2009'!$A$44:$A$139,0))</f>
        <v>97</v>
      </c>
      <c r="CC90" s="2">
        <f>IF(ISNA(MATCH($BQ90,'2010'!$A$44:$A$139,0)),97,MATCH($BQ90,'2010'!$A$44:$A$139,0))</f>
        <v>97</v>
      </c>
      <c r="CD90" s="2">
        <f>IF(ISNA(MATCH($BQ90,'2011'!$A$44:$A$139,0)),97,MATCH($BQ90,'2011'!$A$44:$A$139,0))</f>
        <v>97</v>
      </c>
      <c r="CE90" s="2">
        <f>IF(ISNA(MATCH($BQ90,'2012'!$A$44:$A$139,0)),97,MATCH($BQ90,'2012'!$A$44:$A$139,0))</f>
        <v>97</v>
      </c>
      <c r="CF90" s="2">
        <f>IF(ISNA(MATCH($BQ90,'2013'!$A$44:$A$139,0)),97,MATCH($BQ90,'2013'!$A$44:$A$139,0))</f>
        <v>82</v>
      </c>
      <c r="CG90" s="149">
        <f>IF(ISNA(MATCH($BQ90,'2014'!$A$52:$A$179,0)),129,MATCH($BQ90,'2014'!$A$52:$A$179,0))</f>
        <v>113</v>
      </c>
      <c r="CI90">
        <f t="shared" si="54"/>
        <v>3310</v>
      </c>
      <c r="CJ90" s="284"/>
      <c r="CK90" s="282"/>
      <c r="CL90" s="281">
        <f t="shared" si="55"/>
        <v>0</v>
      </c>
      <c r="CM90" s="282">
        <f t="shared" si="41"/>
        <v>0</v>
      </c>
      <c r="CN90" s="282">
        <f t="shared" si="42"/>
        <v>0</v>
      </c>
      <c r="CO90" s="282">
        <f t="shared" si="43"/>
        <v>0</v>
      </c>
      <c r="CP90" s="282">
        <f t="shared" si="44"/>
        <v>0</v>
      </c>
      <c r="CQ90" s="282">
        <f t="shared" si="45"/>
        <v>0</v>
      </c>
      <c r="CR90" s="282">
        <f t="shared" si="46"/>
        <v>0</v>
      </c>
      <c r="CS90" s="282">
        <f t="shared" si="47"/>
        <v>0</v>
      </c>
      <c r="CT90" s="282">
        <f t="shared" si="48"/>
        <v>0</v>
      </c>
      <c r="CU90" s="282">
        <f t="shared" si="56"/>
        <v>0</v>
      </c>
      <c r="CV90" s="282">
        <f t="shared" si="57"/>
        <v>0</v>
      </c>
      <c r="CW90" s="282">
        <f t="shared" si="58"/>
        <v>0</v>
      </c>
      <c r="CX90" s="282">
        <f t="shared" si="59"/>
        <v>22</v>
      </c>
      <c r="CY90" s="283">
        <f t="shared" si="60"/>
        <v>20.665199999999999</v>
      </c>
      <c r="DA90" s="282">
        <f t="shared" si="61"/>
        <v>3310</v>
      </c>
      <c r="DB90" s="97"/>
      <c r="DC90" s="156"/>
      <c r="DD90" s="270">
        <f t="shared" si="62"/>
        <v>0</v>
      </c>
      <c r="DE90" s="156">
        <f t="shared" si="63"/>
        <v>0</v>
      </c>
      <c r="DF90" s="156">
        <f t="shared" si="64"/>
        <v>0</v>
      </c>
      <c r="DG90" s="156">
        <f t="shared" si="65"/>
        <v>0</v>
      </c>
      <c r="DH90" s="156">
        <f t="shared" si="66"/>
        <v>0</v>
      </c>
      <c r="DI90" s="156">
        <f t="shared" si="67"/>
        <v>0</v>
      </c>
      <c r="DJ90" s="156">
        <f t="shared" si="68"/>
        <v>0</v>
      </c>
      <c r="DK90" s="156">
        <f t="shared" si="69"/>
        <v>0</v>
      </c>
      <c r="DL90" s="156">
        <f t="shared" si="70"/>
        <v>0</v>
      </c>
      <c r="DM90" s="156">
        <f t="shared" si="71"/>
        <v>0</v>
      </c>
      <c r="DN90" s="156">
        <f t="shared" si="72"/>
        <v>0</v>
      </c>
      <c r="DO90" s="156">
        <f t="shared" si="73"/>
        <v>0</v>
      </c>
      <c r="DP90" s="156">
        <f t="shared" si="74"/>
        <v>22</v>
      </c>
      <c r="DQ90" s="267">
        <f t="shared" si="75"/>
        <v>28</v>
      </c>
      <c r="DR90" s="156">
        <f t="shared" si="76"/>
        <v>235</v>
      </c>
    </row>
    <row r="91" spans="2:125" ht="13.5" thickBot="1" x14ac:dyDescent="0.25">
      <c r="B91" s="164">
        <v>48</v>
      </c>
      <c r="C91" s="50">
        <f t="shared" si="39"/>
        <v>4</v>
      </c>
      <c r="D91" s="50">
        <f t="shared" si="49"/>
        <v>0</v>
      </c>
      <c r="E91" s="97"/>
      <c r="F91" s="2">
        <f t="shared" si="77"/>
        <v>86</v>
      </c>
      <c r="G91" s="164">
        <v>2474</v>
      </c>
      <c r="H91" s="164">
        <f>14- COUNTIF(L91:AA91,"#N/A")</f>
        <v>2</v>
      </c>
      <c r="I91" s="133">
        <f>SUM(AF91:AU91)+SUM(BA91:BM91)</f>
        <v>34</v>
      </c>
      <c r="J91" s="405">
        <f>CY91</f>
        <v>20.4419556</v>
      </c>
      <c r="K91" s="466" t="str">
        <f>IF(ISNUMBER(MATCH(G91,'[4]OPR data'!$A$3:$A$2541,0)),"Y","N")</f>
        <v>Y</v>
      </c>
      <c r="L91" s="112"/>
      <c r="M91" s="236"/>
      <c r="N91" s="236" t="e">
        <f>(INDEX(Finish_table!R$4:R$83,MATCH('14 Year_History_Results'!$G91,Finish_table!S$4:S$83,0),1))</f>
        <v>#N/A</v>
      </c>
      <c r="O91" s="236" t="e">
        <f>(INDEX(Finish_table!Z$4:Z$99,MATCH('14 Year_History_Results'!$G91,Finish_table!AA$4:AA$99,0),1))</f>
        <v>#N/A</v>
      </c>
      <c r="P91" s="236" t="e">
        <f>(INDEX(Finish_table!AI$4:AI$99,MATCH('14 Year_History_Results'!$G91,Finish_table!AJ$4:AJ$99,0),1))</f>
        <v>#N/A</v>
      </c>
      <c r="Q91" s="236" t="e">
        <f>(INDEX(Finish_table!AR$4:AR$99,MATCH('14 Year_History_Results'!$G91,Finish_table!AS$4:AS$99,0),1))</f>
        <v>#N/A</v>
      </c>
      <c r="R91" s="236" t="e">
        <f>(INDEX(Finish_table!BA$4:BA$99,MATCH('14 Year_History_Results'!$G91,Finish_table!BB$4:BB$99,0),1))</f>
        <v>#N/A</v>
      </c>
      <c r="S91" s="236" t="e">
        <f>(INDEX(Finish_table!BJ$4:BJ$99,MATCH('14 Year_History_Results'!$G91,Finish_table!BK$4:BK$99,0),1))</f>
        <v>#N/A</v>
      </c>
      <c r="T91" s="236" t="e">
        <f>(INDEX(Finish_table!BS$4:BS$99,MATCH('14 Year_History_Results'!$G91,Finish_table!BT$4:BT$99,0),1))</f>
        <v>#N/A</v>
      </c>
      <c r="U91" s="236" t="e">
        <f>(INDEX(Finish_table!CB$4:CB$99,MATCH('14 Year_History_Results'!$G91,Finish_table!CC$4:CC$99,0),1))</f>
        <v>#N/A</v>
      </c>
      <c r="V91" s="236" t="e">
        <f>(INDEX(Finish_table!CK$4:CK$99,MATCH('14 Year_History_Results'!$G91,Finish_table!CL$4:CL$99,0),1))</f>
        <v>#N/A</v>
      </c>
      <c r="W91" s="236" t="e">
        <f>(INDEX(Finish_table!CT$4:CT$99,MATCH('14 Year_History_Results'!$G91,Finish_table!CU$4:CU$99,0),1))</f>
        <v>#N/A</v>
      </c>
      <c r="X91" s="236" t="e">
        <f>(INDEX(Finish_table!DC$4:DC$99,MATCH('14 Year_History_Results'!$G91,Finish_table!DD$4:DD$99,0),1))</f>
        <v>#N/A</v>
      </c>
      <c r="Y91" s="236" t="str">
        <f>(INDEX(Finish_table!DL$4:DL$99,MATCH('14 Year_History_Results'!$G91,Finish_table!DM$4:DM$99,0),1))</f>
        <v>QF</v>
      </c>
      <c r="Z91" s="236" t="str">
        <f>(INDEX(Finish_table!DU$4:DU$99,MATCH('14 Year_History_Results'!$G91,Finish_table!DV$4:DV$99,0),1))</f>
        <v>SF</v>
      </c>
      <c r="AA91" s="256" t="e">
        <f>(INDEX(Finish_table!ED$4:ED$140,MATCH('14 Year_History_Results'!$G91,Finish_table!EE$4:EE$140,0),1))</f>
        <v>#N/A</v>
      </c>
      <c r="AB91" s="2"/>
      <c r="AC91" s="97"/>
      <c r="AE91">
        <f t="shared" si="40"/>
        <v>2474</v>
      </c>
      <c r="AF91" s="112"/>
      <c r="AG91" s="2"/>
      <c r="AH91" s="148">
        <f>INDEX('2001'!$C$44:$C$140,'14 Year_History_Results'!BT91)</f>
        <v>0</v>
      </c>
      <c r="AI91" s="2">
        <f>INDEX('2002'!$C$44:$C$140,'14 Year_History_Results'!BU91)</f>
        <v>0</v>
      </c>
      <c r="AJ91" s="2">
        <f>INDEX('2003'!$C$44:$C$140,'14 Year_History_Results'!BV91)</f>
        <v>0</v>
      </c>
      <c r="AK91" s="2">
        <f>INDEX('2004'!$C$44:$C$140,'14 Year_History_Results'!BW91)</f>
        <v>0</v>
      </c>
      <c r="AL91" s="2">
        <f>INDEX('2005'!$C$44:$C$140,'14 Year_History_Results'!BX91)</f>
        <v>0</v>
      </c>
      <c r="AM91" s="2">
        <f>INDEX('2006'!$C$44:$C$140,'14 Year_History_Results'!BY91)</f>
        <v>0</v>
      </c>
      <c r="AN91" s="2">
        <f>INDEX('2007'!$C$44:$C$140,'14 Year_History_Results'!BZ91)</f>
        <v>0</v>
      </c>
      <c r="AO91" s="2">
        <f>INDEX('2008'!$C$44:$C$140,'14 Year_History_Results'!CA91)</f>
        <v>0</v>
      </c>
      <c r="AP91" s="2">
        <f>INDEX('2009'!$C$44:$C$140,'14 Year_History_Results'!CB91)</f>
        <v>0</v>
      </c>
      <c r="AQ91" s="2">
        <f>INDEX('2010'!$C$44:$C$140,'14 Year_History_Results'!CC91)</f>
        <v>0</v>
      </c>
      <c r="AR91" s="2">
        <f>INDEX('2011'!$C$44:$C$140,'14 Year_History_Results'!CD91)</f>
        <v>0</v>
      </c>
      <c r="AS91" s="2">
        <f>INDEX('2012'!$C$44:$C$140,'14 Year_History_Results'!CE91)</f>
        <v>0</v>
      </c>
      <c r="AT91" s="2">
        <f>INDEX('2013'!$C$44:$C$140,'14 Year_History_Results'!CF91)</f>
        <v>10</v>
      </c>
      <c r="AU91" s="149">
        <f>INDEX('2014'!$C$52:$C$180,'14 Year_History_Results'!CG91)</f>
        <v>0</v>
      </c>
      <c r="AV91" s="2">
        <f t="shared" si="50"/>
        <v>2.6726124191242437</v>
      </c>
      <c r="AW91" s="2"/>
      <c r="AX91">
        <f t="shared" si="51"/>
        <v>2474</v>
      </c>
      <c r="AY91" s="112"/>
      <c r="AZ91" s="2"/>
      <c r="BA91" s="148">
        <f>INDEX('2001'!$B$44:$B$140,'14 Year_History_Results'!BT91)</f>
        <v>0</v>
      </c>
      <c r="BB91" s="2">
        <f>INDEX('2002'!$B$44:$B$140,'14 Year_History_Results'!BU91)</f>
        <v>0</v>
      </c>
      <c r="BC91" s="2">
        <f>INDEX('2003'!$B$44:$B$140,'14 Year_History_Results'!BV91)</f>
        <v>0</v>
      </c>
      <c r="BD91" s="2">
        <f>INDEX('2004'!$B$44:$B$140,'14 Year_History_Results'!BW91)</f>
        <v>0</v>
      </c>
      <c r="BE91" s="2">
        <f>INDEX('2005'!$B$44:$B$140,'14 Year_History_Results'!BX91)</f>
        <v>0</v>
      </c>
      <c r="BF91" s="2">
        <f>INDEX('2006'!$B$44:$B$140,'14 Year_History_Results'!BY91)</f>
        <v>0</v>
      </c>
      <c r="BG91" s="2">
        <f>INDEX('2007'!$B$44:$B$140,'14 Year_History_Results'!BZ91)</f>
        <v>0</v>
      </c>
      <c r="BH91" s="2">
        <f>INDEX('2008'!$B$44:$B$140,'14 Year_History_Results'!CA91)</f>
        <v>0</v>
      </c>
      <c r="BI91" s="2">
        <f>INDEX('2009'!$B$44:$B$140,'14 Year_History_Results'!CB91)</f>
        <v>0</v>
      </c>
      <c r="BJ91" s="2">
        <f>INDEX('2010'!$B$44:$B$140,'14 Year_History_Results'!CC91)</f>
        <v>0</v>
      </c>
      <c r="BK91" s="2">
        <f>INDEX('2011'!$B$44:$B$140,'14 Year_History_Results'!CD91)</f>
        <v>0</v>
      </c>
      <c r="BL91" s="2">
        <f>INDEX('2012'!$B$44:$B$140,'14 Year_History_Results'!CE91)</f>
        <v>10</v>
      </c>
      <c r="BM91" s="2">
        <f>INDEX('2013'!$B$44:$B$140,'14 Year_History_Results'!CF91)</f>
        <v>14</v>
      </c>
      <c r="BN91" s="149">
        <f>INDEX('2014'!$B$52:$B$180,'14 Year_History_Results'!CG91)</f>
        <v>0</v>
      </c>
      <c r="BO91" s="308">
        <f t="shared" si="52"/>
        <v>24</v>
      </c>
      <c r="BQ91">
        <f t="shared" si="53"/>
        <v>2474</v>
      </c>
      <c r="BR91" s="112"/>
      <c r="BS91" s="2"/>
      <c r="BT91" s="148">
        <f>IF(ISNA(MATCH($BQ91,'2001'!$A$44:$A$139,0)),97,MATCH($BQ91,'2001'!$A$44:$A$139,0))</f>
        <v>97</v>
      </c>
      <c r="BU91" s="2">
        <f>IF(ISNA(MATCH($BQ91,'2002'!$A$44:$A$139,0)),97,MATCH($BQ91,'2002'!$A$44:$A$139,0))</f>
        <v>97</v>
      </c>
      <c r="BV91" s="2">
        <f>IF(ISNA(MATCH($BQ91,'2003'!$A$44:$A$139,0)),97,MATCH($BQ91,'2003'!$A$44:$A$139,0))</f>
        <v>97</v>
      </c>
      <c r="BW91" s="2">
        <f>IF(ISNA(MATCH($BQ91,'2004'!$A$44:$A$139,0)),97,MATCH($BQ91,'2004'!$A$44:$A$139,0))</f>
        <v>97</v>
      </c>
      <c r="BX91" s="2">
        <f>IF(ISNA(MATCH($BQ91,'2005'!$A$44:$A$139,0)),97,MATCH($BQ91,'2005'!$A$44:$A$139,0))</f>
        <v>97</v>
      </c>
      <c r="BY91" s="2">
        <f>IF(ISNA(MATCH($BQ91,'2006'!$A$44:$A$139,0)),97,MATCH($BQ91,'2006'!$A$44:$A$139,0))</f>
        <v>97</v>
      </c>
      <c r="BZ91" s="2">
        <f>IF(ISNA(MATCH($BQ91,'2007'!$A$44:$A$139,0)),97,MATCH($BQ91,'2007'!$A$44:$A$139,0))</f>
        <v>97</v>
      </c>
      <c r="CA91" s="2">
        <f>IF(ISNA(MATCH($BQ91,'2008'!$A$44:$A$139,0)),97,MATCH($BQ91,'2008'!$A$44:$A$139,0))</f>
        <v>97</v>
      </c>
      <c r="CB91" s="2">
        <f>IF(ISNA(MATCH($BQ91,'2009'!$A$44:$A$139,0)),97,MATCH($BQ91,'2009'!$A$44:$A$139,0))</f>
        <v>97</v>
      </c>
      <c r="CC91" s="2">
        <f>IF(ISNA(MATCH($BQ91,'2010'!$A$44:$A$139,0)),97,MATCH($BQ91,'2010'!$A$44:$A$139,0))</f>
        <v>97</v>
      </c>
      <c r="CD91" s="2">
        <f>IF(ISNA(MATCH($BQ91,'2011'!$A$44:$A$139,0)),97,MATCH($BQ91,'2011'!$A$44:$A$139,0))</f>
        <v>97</v>
      </c>
      <c r="CE91" s="2">
        <f>IF(ISNA(MATCH($BQ91,'2012'!$A$44:$A$139,0)),97,MATCH($BQ91,'2012'!$A$44:$A$139,0))</f>
        <v>81</v>
      </c>
      <c r="CF91" s="2">
        <f>IF(ISNA(MATCH($BQ91,'2013'!$A$44:$A$139,0)),97,MATCH($BQ91,'2013'!$A$44:$A$139,0))</f>
        <v>74</v>
      </c>
      <c r="CG91" s="149">
        <f>IF(ISNA(MATCH($BQ91,'2014'!$A$52:$A$179,0)),129,MATCH($BQ91,'2014'!$A$52:$A$179,0))</f>
        <v>129</v>
      </c>
      <c r="CI91">
        <f t="shared" si="54"/>
        <v>2474</v>
      </c>
      <c r="CJ91" s="284"/>
      <c r="CK91" s="282"/>
      <c r="CL91" s="281">
        <f t="shared" si="55"/>
        <v>0</v>
      </c>
      <c r="CM91" s="282">
        <f t="shared" si="41"/>
        <v>0</v>
      </c>
      <c r="CN91" s="282">
        <f t="shared" si="42"/>
        <v>0</v>
      </c>
      <c r="CO91" s="282">
        <f t="shared" si="43"/>
        <v>0</v>
      </c>
      <c r="CP91" s="282">
        <f t="shared" si="44"/>
        <v>0</v>
      </c>
      <c r="CQ91" s="282">
        <f t="shared" si="45"/>
        <v>0</v>
      </c>
      <c r="CR91" s="282">
        <f t="shared" si="46"/>
        <v>0</v>
      </c>
      <c r="CS91" s="282">
        <f t="shared" si="47"/>
        <v>0</v>
      </c>
      <c r="CT91" s="282">
        <f t="shared" si="48"/>
        <v>0</v>
      </c>
      <c r="CU91" s="282">
        <f t="shared" si="56"/>
        <v>0</v>
      </c>
      <c r="CV91" s="282">
        <f t="shared" si="57"/>
        <v>0</v>
      </c>
      <c r="CW91" s="282">
        <f t="shared" si="58"/>
        <v>10</v>
      </c>
      <c r="CX91" s="282">
        <f t="shared" si="59"/>
        <v>30.666</v>
      </c>
      <c r="CY91" s="283">
        <f t="shared" si="60"/>
        <v>20.4419556</v>
      </c>
      <c r="DA91" s="282">
        <f t="shared" si="61"/>
        <v>2474</v>
      </c>
      <c r="DB91" s="97"/>
      <c r="DC91" s="156"/>
      <c r="DD91" s="270">
        <f t="shared" si="62"/>
        <v>0</v>
      </c>
      <c r="DE91" s="156">
        <f t="shared" si="63"/>
        <v>0</v>
      </c>
      <c r="DF91" s="156">
        <f t="shared" si="64"/>
        <v>0</v>
      </c>
      <c r="DG91" s="156">
        <f t="shared" si="65"/>
        <v>0</v>
      </c>
      <c r="DH91" s="156">
        <f t="shared" si="66"/>
        <v>0</v>
      </c>
      <c r="DI91" s="156">
        <f t="shared" si="67"/>
        <v>0</v>
      </c>
      <c r="DJ91" s="156">
        <f t="shared" si="68"/>
        <v>0</v>
      </c>
      <c r="DK91" s="156">
        <f t="shared" si="69"/>
        <v>0</v>
      </c>
      <c r="DL91" s="156">
        <f t="shared" si="70"/>
        <v>0</v>
      </c>
      <c r="DM91" s="156">
        <f t="shared" si="71"/>
        <v>0</v>
      </c>
      <c r="DN91" s="156">
        <f t="shared" si="72"/>
        <v>0</v>
      </c>
      <c r="DO91" s="156">
        <f t="shared" si="73"/>
        <v>10</v>
      </c>
      <c r="DP91" s="156">
        <f t="shared" si="74"/>
        <v>34</v>
      </c>
      <c r="DQ91" s="267">
        <f t="shared" si="75"/>
        <v>34</v>
      </c>
      <c r="DR91" s="156">
        <f t="shared" si="76"/>
        <v>204</v>
      </c>
    </row>
    <row r="92" spans="2:125" ht="13.5" thickBot="1" x14ac:dyDescent="0.25">
      <c r="B92" s="164">
        <v>48</v>
      </c>
      <c r="C92" s="50">
        <f t="shared" si="39"/>
        <v>5</v>
      </c>
      <c r="D92" s="50">
        <f t="shared" si="49"/>
        <v>0</v>
      </c>
      <c r="E92" s="97"/>
      <c r="F92" s="2">
        <f t="shared" si="77"/>
        <v>87</v>
      </c>
      <c r="G92" s="164">
        <v>910</v>
      </c>
      <c r="H92" s="164">
        <f>14- COUNTIF(L92:AA92,"#N/A")</f>
        <v>4</v>
      </c>
      <c r="I92" s="133">
        <f>SUM(AF92:AU92)+SUM(BA92:BM92)</f>
        <v>95</v>
      </c>
      <c r="J92" s="405">
        <f>CY92</f>
        <v>20.331828033544681</v>
      </c>
      <c r="K92" s="466" t="str">
        <f>IF(ISNUMBER(MATCH(G92,'[4]OPR data'!$A$3:$A$2541,0)),"Y","N")</f>
        <v>Y</v>
      </c>
      <c r="L92" s="112"/>
      <c r="M92" s="236"/>
      <c r="N92" s="236" t="e">
        <f>(INDEX(Finish_table!R$4:R$83,MATCH('14 Year_History_Results'!$G92,Finish_table!S$4:S$83,0),1))</f>
        <v>#N/A</v>
      </c>
      <c r="O92" s="236" t="e">
        <f>(INDEX(Finish_table!Z$4:Z$99,MATCH('14 Year_History_Results'!$G92,Finish_table!AA$4:AA$99,0),1))</f>
        <v>#N/A</v>
      </c>
      <c r="P92" s="236" t="e">
        <f>(INDEX(Finish_table!AI$4:AI$99,MATCH('14 Year_History_Results'!$G92,Finish_table!AJ$4:AJ$99,0),1))</f>
        <v>#N/A</v>
      </c>
      <c r="Q92" s="236" t="e">
        <f>(INDEX(Finish_table!AR$4:AR$99,MATCH('14 Year_History_Results'!$G92,Finish_table!AS$4:AS$99,0),1))</f>
        <v>#N/A</v>
      </c>
      <c r="R92" s="236" t="str">
        <f>(INDEX(Finish_table!BA$4:BA$99,MATCH('14 Year_History_Results'!$G92,Finish_table!BB$4:BB$99,0),1))</f>
        <v>F</v>
      </c>
      <c r="S92" s="236" t="e">
        <f>(INDEX(Finish_table!BJ$4:BJ$99,MATCH('14 Year_History_Results'!$G92,Finish_table!BK$4:BK$99,0),1))</f>
        <v>#N/A</v>
      </c>
      <c r="T92" s="236" t="str">
        <f>(INDEX(Finish_table!BS$4:BS$99,MATCH('14 Year_History_Results'!$G92,Finish_table!BT$4:BT$99,0),1))</f>
        <v>W</v>
      </c>
      <c r="U92" s="236" t="e">
        <f>(INDEX(Finish_table!CB$4:CB$99,MATCH('14 Year_History_Results'!$G92,Finish_table!CC$4:CC$99,0),1))</f>
        <v>#N/A</v>
      </c>
      <c r="V92" s="236" t="e">
        <f>(INDEX(Finish_table!CK$4:CK$99,MATCH('14 Year_History_Results'!$G92,Finish_table!CL$4:CL$99,0),1))</f>
        <v>#N/A</v>
      </c>
      <c r="W92" s="236" t="str">
        <f>(INDEX(Finish_table!CT$4:CT$99,MATCH('14 Year_History_Results'!$G92,Finish_table!CU$4:CU$99,0),1))</f>
        <v>QF</v>
      </c>
      <c r="X92" s="236" t="e">
        <f>(INDEX(Finish_table!DC$4:DC$99,MATCH('14 Year_History_Results'!$G92,Finish_table!DD$4:DD$99,0),1))</f>
        <v>#N/A</v>
      </c>
      <c r="Y92" s="236" t="e">
        <f>(INDEX(Finish_table!DL$4:DL$99,MATCH('14 Year_History_Results'!$G92,Finish_table!DM$4:DM$99,0),1))</f>
        <v>#N/A</v>
      </c>
      <c r="Z92" s="236" t="e">
        <f>(INDEX(Finish_table!DU$4:DU$99,MATCH('14 Year_History_Results'!$G92,Finish_table!DV$4:DV$99,0),1))</f>
        <v>#N/A</v>
      </c>
      <c r="AA92" s="256" t="str">
        <f>(INDEX(Finish_table!ED$4:ED$140,MATCH('14 Year_History_Results'!$G92,Finish_table!EE$4:EE$140,0),1))</f>
        <v>QF</v>
      </c>
      <c r="AB92" s="2"/>
      <c r="AC92" s="97"/>
      <c r="AE92">
        <f t="shared" si="40"/>
        <v>910</v>
      </c>
      <c r="AF92" s="112"/>
      <c r="AG92" s="2"/>
      <c r="AH92" s="148">
        <f>INDEX('2001'!$C$44:$C$140,'14 Year_History_Results'!BT92)</f>
        <v>0</v>
      </c>
      <c r="AI92" s="2">
        <f>INDEX('2002'!$C$44:$C$140,'14 Year_History_Results'!BU92)</f>
        <v>0</v>
      </c>
      <c r="AJ92" s="2">
        <f>INDEX('2003'!$C$44:$C$140,'14 Year_History_Results'!BV92)</f>
        <v>0</v>
      </c>
      <c r="AK92" s="2">
        <f>INDEX('2004'!$C$44:$C$140,'14 Year_History_Results'!BW92)</f>
        <v>0</v>
      </c>
      <c r="AL92" s="2">
        <f>INDEX('2005'!$C$44:$C$140,'14 Year_History_Results'!BX92)</f>
        <v>20</v>
      </c>
      <c r="AM92" s="2">
        <f>INDEX('2006'!$C$44:$C$140,'14 Year_History_Results'!BY92)</f>
        <v>0</v>
      </c>
      <c r="AN92" s="2">
        <f>INDEX('2007'!$C$44:$C$140,'14 Year_History_Results'!BZ92)</f>
        <v>30</v>
      </c>
      <c r="AO92" s="2">
        <f>INDEX('2008'!$C$44:$C$140,'14 Year_History_Results'!CA92)</f>
        <v>0</v>
      </c>
      <c r="AP92" s="2">
        <f>INDEX('2009'!$C$44:$C$140,'14 Year_History_Results'!CB92)</f>
        <v>0</v>
      </c>
      <c r="AQ92" s="2">
        <f>INDEX('2010'!$C$44:$C$140,'14 Year_History_Results'!CC92)</f>
        <v>0</v>
      </c>
      <c r="AR92" s="2">
        <f>INDEX('2011'!$C$44:$C$140,'14 Year_History_Results'!CD92)</f>
        <v>0</v>
      </c>
      <c r="AS92" s="2">
        <f>INDEX('2012'!$C$44:$C$140,'14 Year_History_Results'!CE92)</f>
        <v>0</v>
      </c>
      <c r="AT92" s="2">
        <f>INDEX('2013'!$C$44:$C$140,'14 Year_History_Results'!CF92)</f>
        <v>0</v>
      </c>
      <c r="AU92" s="149">
        <f>INDEX('2014'!$C$52:$C$180,'14 Year_History_Results'!CG92)</f>
        <v>0</v>
      </c>
      <c r="AV92" s="2">
        <f t="shared" si="50"/>
        <v>9.2878273166406498</v>
      </c>
      <c r="AW92" s="2"/>
      <c r="AX92">
        <f t="shared" si="51"/>
        <v>910</v>
      </c>
      <c r="AY92" s="112"/>
      <c r="AZ92" s="2"/>
      <c r="BA92" s="148">
        <f>INDEX('2001'!$B$44:$B$140,'14 Year_History_Results'!BT92)</f>
        <v>0</v>
      </c>
      <c r="BB92" s="2">
        <f>INDEX('2002'!$B$44:$B$140,'14 Year_History_Results'!BU92)</f>
        <v>0</v>
      </c>
      <c r="BC92" s="2">
        <f>INDEX('2003'!$B$44:$B$140,'14 Year_History_Results'!BV92)</f>
        <v>0</v>
      </c>
      <c r="BD92" s="2">
        <f>INDEX('2004'!$B$44:$B$140,'14 Year_History_Results'!BW92)</f>
        <v>0</v>
      </c>
      <c r="BE92" s="2">
        <f>INDEX('2005'!$B$44:$B$140,'14 Year_History_Results'!BX92)</f>
        <v>16</v>
      </c>
      <c r="BF92" s="2">
        <f>INDEX('2006'!$B$44:$B$140,'14 Year_History_Results'!BY92)</f>
        <v>0</v>
      </c>
      <c r="BG92" s="2">
        <f>INDEX('2007'!$B$44:$B$140,'14 Year_History_Results'!BZ92)</f>
        <v>15</v>
      </c>
      <c r="BH92" s="2">
        <f>INDEX('2008'!$B$44:$B$140,'14 Year_History_Results'!CA92)</f>
        <v>0</v>
      </c>
      <c r="BI92" s="2">
        <f>INDEX('2009'!$B$44:$B$140,'14 Year_History_Results'!CB92)</f>
        <v>0</v>
      </c>
      <c r="BJ92" s="2">
        <f>INDEX('2010'!$B$44:$B$140,'14 Year_History_Results'!CC92)</f>
        <v>14</v>
      </c>
      <c r="BK92" s="2">
        <f>INDEX('2011'!$B$44:$B$140,'14 Year_History_Results'!CD92)</f>
        <v>0</v>
      </c>
      <c r="BL92" s="2">
        <f>INDEX('2012'!$B$44:$B$140,'14 Year_History_Results'!CE92)</f>
        <v>0</v>
      </c>
      <c r="BM92" s="2">
        <f>INDEX('2013'!$B$44:$B$140,'14 Year_History_Results'!CF92)</f>
        <v>0</v>
      </c>
      <c r="BN92" s="149">
        <f>INDEX('2014'!$B$52:$B$180,'14 Year_History_Results'!CG92)</f>
        <v>14</v>
      </c>
      <c r="BO92" s="308">
        <f t="shared" si="52"/>
        <v>0</v>
      </c>
      <c r="BQ92">
        <f t="shared" si="53"/>
        <v>910</v>
      </c>
      <c r="BR92" s="112"/>
      <c r="BS92" s="2"/>
      <c r="BT92" s="148">
        <f>IF(ISNA(MATCH($BQ92,'2001'!$A$44:$A$139,0)),97,MATCH($BQ92,'2001'!$A$44:$A$139,0))</f>
        <v>97</v>
      </c>
      <c r="BU92" s="2">
        <f>IF(ISNA(MATCH($BQ92,'2002'!$A$44:$A$139,0)),97,MATCH($BQ92,'2002'!$A$44:$A$139,0))</f>
        <v>97</v>
      </c>
      <c r="BV92" s="2">
        <f>IF(ISNA(MATCH($BQ92,'2003'!$A$44:$A$139,0)),97,MATCH($BQ92,'2003'!$A$44:$A$139,0))</f>
        <v>97</v>
      </c>
      <c r="BW92" s="2">
        <f>IF(ISNA(MATCH($BQ92,'2004'!$A$44:$A$139,0)),97,MATCH($BQ92,'2004'!$A$44:$A$139,0))</f>
        <v>97</v>
      </c>
      <c r="BX92" s="2">
        <f>IF(ISNA(MATCH($BQ92,'2005'!$A$44:$A$139,0)),97,MATCH($BQ92,'2005'!$A$44:$A$139,0))</f>
        <v>73</v>
      </c>
      <c r="BY92" s="2">
        <f>IF(ISNA(MATCH($BQ92,'2006'!$A$44:$A$139,0)),97,MATCH($BQ92,'2006'!$A$44:$A$139,0))</f>
        <v>97</v>
      </c>
      <c r="BZ92" s="2">
        <f>IF(ISNA(MATCH($BQ92,'2007'!$A$44:$A$139,0)),97,MATCH($BQ92,'2007'!$A$44:$A$139,0))</f>
        <v>57</v>
      </c>
      <c r="CA92" s="2">
        <f>IF(ISNA(MATCH($BQ92,'2008'!$A$44:$A$139,0)),97,MATCH($BQ92,'2008'!$A$44:$A$139,0))</f>
        <v>97</v>
      </c>
      <c r="CB92" s="2">
        <f>IF(ISNA(MATCH($BQ92,'2009'!$A$44:$A$139,0)),97,MATCH($BQ92,'2009'!$A$44:$A$139,0))</f>
        <v>97</v>
      </c>
      <c r="CC92" s="2">
        <f>IF(ISNA(MATCH($BQ92,'2010'!$A$44:$A$139,0)),97,MATCH($BQ92,'2010'!$A$44:$A$139,0))</f>
        <v>49</v>
      </c>
      <c r="CD92" s="2">
        <f>IF(ISNA(MATCH($BQ92,'2011'!$A$44:$A$139,0)),97,MATCH($BQ92,'2011'!$A$44:$A$139,0))</f>
        <v>97</v>
      </c>
      <c r="CE92" s="2">
        <f>IF(ISNA(MATCH($BQ92,'2012'!$A$44:$A$139,0)),97,MATCH($BQ92,'2012'!$A$44:$A$139,0))</f>
        <v>97</v>
      </c>
      <c r="CF92" s="2">
        <f>IF(ISNA(MATCH($BQ92,'2013'!$A$44:$A$139,0)),97,MATCH($BQ92,'2013'!$A$44:$A$139,0))</f>
        <v>97</v>
      </c>
      <c r="CG92" s="149">
        <f>IF(ISNA(MATCH($BQ92,'2014'!$A$52:$A$179,0)),129,MATCH($BQ92,'2014'!$A$52:$A$179,0))</f>
        <v>53</v>
      </c>
      <c r="CI92">
        <f t="shared" si="54"/>
        <v>910</v>
      </c>
      <c r="CJ92" s="284"/>
      <c r="CK92" s="282"/>
      <c r="CL92" s="281">
        <f t="shared" si="55"/>
        <v>0</v>
      </c>
      <c r="CM92" s="282">
        <f t="shared" si="41"/>
        <v>0</v>
      </c>
      <c r="CN92" s="282">
        <f t="shared" si="42"/>
        <v>0</v>
      </c>
      <c r="CO92" s="282">
        <f t="shared" si="43"/>
        <v>0</v>
      </c>
      <c r="CP92" s="282">
        <f t="shared" si="44"/>
        <v>36</v>
      </c>
      <c r="CQ92" s="282">
        <f t="shared" si="45"/>
        <v>23.997599999999998</v>
      </c>
      <c r="CR92" s="282">
        <f t="shared" si="46"/>
        <v>60.996800159999999</v>
      </c>
      <c r="CS92" s="282">
        <f t="shared" si="47"/>
        <v>40.660466986655997</v>
      </c>
      <c r="CT92" s="282">
        <f t="shared" si="48"/>
        <v>27.104267293304886</v>
      </c>
      <c r="CU92" s="282">
        <f t="shared" si="56"/>
        <v>32.067704577717038</v>
      </c>
      <c r="CV92" s="282">
        <f t="shared" si="57"/>
        <v>21.376331871506178</v>
      </c>
      <c r="CW92" s="282">
        <f t="shared" si="58"/>
        <v>14.249462825546017</v>
      </c>
      <c r="CX92" s="282">
        <f t="shared" si="59"/>
        <v>9.4986919195089747</v>
      </c>
      <c r="CY92" s="283">
        <f t="shared" si="60"/>
        <v>20.331828033544681</v>
      </c>
      <c r="DA92" s="282">
        <f t="shared" si="61"/>
        <v>910</v>
      </c>
      <c r="DB92" s="97"/>
      <c r="DC92" s="156"/>
      <c r="DD92" s="270">
        <f t="shared" si="62"/>
        <v>0</v>
      </c>
      <c r="DE92" s="156">
        <f t="shared" si="63"/>
        <v>0</v>
      </c>
      <c r="DF92" s="156">
        <f t="shared" si="64"/>
        <v>0</v>
      </c>
      <c r="DG92" s="156">
        <f t="shared" si="65"/>
        <v>0</v>
      </c>
      <c r="DH92" s="156">
        <f t="shared" si="66"/>
        <v>36</v>
      </c>
      <c r="DI92" s="156">
        <f t="shared" si="67"/>
        <v>36</v>
      </c>
      <c r="DJ92" s="156">
        <f t="shared" si="68"/>
        <v>81</v>
      </c>
      <c r="DK92" s="156">
        <f t="shared" si="69"/>
        <v>81</v>
      </c>
      <c r="DL92" s="156">
        <f t="shared" si="70"/>
        <v>81</v>
      </c>
      <c r="DM92" s="156">
        <f t="shared" si="71"/>
        <v>95</v>
      </c>
      <c r="DN92" s="156">
        <f t="shared" si="72"/>
        <v>95</v>
      </c>
      <c r="DO92" s="156">
        <f t="shared" si="73"/>
        <v>95</v>
      </c>
      <c r="DP92" s="156">
        <f t="shared" si="74"/>
        <v>95</v>
      </c>
      <c r="DQ92" s="267">
        <f t="shared" si="75"/>
        <v>109</v>
      </c>
      <c r="DR92" s="156">
        <f t="shared" si="76"/>
        <v>63</v>
      </c>
    </row>
    <row r="93" spans="2:125" ht="13.5" thickBot="1" x14ac:dyDescent="0.25">
      <c r="B93" s="164">
        <v>48</v>
      </c>
      <c r="C93" s="50">
        <f t="shared" si="39"/>
        <v>6</v>
      </c>
      <c r="D93" s="50">
        <f t="shared" si="49"/>
        <v>6</v>
      </c>
      <c r="E93" s="97"/>
      <c r="F93" s="2">
        <f t="shared" si="77"/>
        <v>88</v>
      </c>
      <c r="G93" s="164">
        <v>624</v>
      </c>
      <c r="H93" s="164">
        <f>14- COUNTIF(L93:AA93,"#N/A")</f>
        <v>4</v>
      </c>
      <c r="I93" s="133">
        <f>SUM(AF93:AU93)+SUM(BA93:BM93)</f>
        <v>31</v>
      </c>
      <c r="J93" s="405">
        <f>CY93</f>
        <v>20.289567287892016</v>
      </c>
      <c r="K93" s="466" t="str">
        <f>IF(ISNUMBER(MATCH(G93,'[4]OPR data'!$A$3:$A$2541,0)),"Y","N")</f>
        <v>Y</v>
      </c>
      <c r="L93" s="112"/>
      <c r="M93" s="236"/>
      <c r="N93" s="236" t="e">
        <f>(INDEX(Finish_table!R$4:R$83,MATCH('14 Year_History_Results'!$G93,Finish_table!S$4:S$83,0),1))</f>
        <v>#N/A</v>
      </c>
      <c r="O93" s="236" t="e">
        <f>(INDEX(Finish_table!Z$4:Z$99,MATCH('14 Year_History_Results'!$G93,Finish_table!AA$4:AA$99,0),1))</f>
        <v>#N/A</v>
      </c>
      <c r="P93" s="236" t="e">
        <f>(INDEX(Finish_table!AI$4:AI$99,MATCH('14 Year_History_Results'!$G93,Finish_table!AJ$4:AJ$99,0),1))</f>
        <v>#N/A</v>
      </c>
      <c r="Q93" s="236" t="e">
        <f>(INDEX(Finish_table!AR$4:AR$99,MATCH('14 Year_History_Results'!$G93,Finish_table!AS$4:AS$99,0),1))</f>
        <v>#N/A</v>
      </c>
      <c r="R93" s="236" t="e">
        <f>(INDEX(Finish_table!BA$4:BA$99,MATCH('14 Year_History_Results'!$G93,Finish_table!BB$4:BB$99,0),1))</f>
        <v>#N/A</v>
      </c>
      <c r="S93" s="236" t="e">
        <f>(INDEX(Finish_table!BJ$4:BJ$99,MATCH('14 Year_History_Results'!$G93,Finish_table!BK$4:BK$99,0),1))</f>
        <v>#N/A</v>
      </c>
      <c r="T93" s="236" t="e">
        <f>(INDEX(Finish_table!BS$4:BS$99,MATCH('14 Year_History_Results'!$G93,Finish_table!BT$4:BT$99,0),1))</f>
        <v>#N/A</v>
      </c>
      <c r="U93" s="236" t="e">
        <f>(INDEX(Finish_table!CB$4:CB$99,MATCH('14 Year_History_Results'!$G93,Finish_table!CC$4:CC$99,0),1))</f>
        <v>#N/A</v>
      </c>
      <c r="V93" s="236" t="str">
        <f>(INDEX(Finish_table!CK$4:CK$99,MATCH('14 Year_History_Results'!$G93,Finish_table!CL$4:CL$99,0),1))</f>
        <v>QF</v>
      </c>
      <c r="W93" s="236" t="str">
        <f>(INDEX(Finish_table!CT$4:CT$99,MATCH('14 Year_History_Results'!$G93,Finish_table!CU$4:CU$99,0),1))</f>
        <v>QF</v>
      </c>
      <c r="X93" s="236" t="e">
        <f>(INDEX(Finish_table!DC$4:DC$99,MATCH('14 Year_History_Results'!$G93,Finish_table!DD$4:DD$99,0),1))</f>
        <v>#N/A</v>
      </c>
      <c r="Y93" s="236" t="str">
        <f>(INDEX(Finish_table!DL$4:DL$99,MATCH('14 Year_History_Results'!$G93,Finish_table!DM$4:DM$99,0),1))</f>
        <v>SF</v>
      </c>
      <c r="Z93" s="236" t="e">
        <f>(INDEX(Finish_table!DU$4:DU$99,MATCH('14 Year_History_Results'!$G93,Finish_table!DV$4:DV$99,0),1))</f>
        <v>#N/A</v>
      </c>
      <c r="AA93" s="256" t="str">
        <f>(INDEX(Finish_table!ED$4:ED$140,MATCH('14 Year_History_Results'!$G93,Finish_table!EE$4:EE$140,0),1))</f>
        <v>QF</v>
      </c>
      <c r="AB93" s="2"/>
      <c r="AC93" s="97"/>
      <c r="AE93">
        <f t="shared" si="40"/>
        <v>624</v>
      </c>
      <c r="AF93" s="112"/>
      <c r="AG93" s="2"/>
      <c r="AH93" s="148">
        <f>INDEX('2001'!$C$44:$C$140,'14 Year_History_Results'!BT93)</f>
        <v>0</v>
      </c>
      <c r="AI93" s="2">
        <f>INDEX('2002'!$C$44:$C$140,'14 Year_History_Results'!BU93)</f>
        <v>0</v>
      </c>
      <c r="AJ93" s="2">
        <f>INDEX('2003'!$C$44:$C$140,'14 Year_History_Results'!BV93)</f>
        <v>0</v>
      </c>
      <c r="AK93" s="2">
        <f>INDEX('2004'!$C$44:$C$140,'14 Year_History_Results'!BW93)</f>
        <v>0</v>
      </c>
      <c r="AL93" s="2">
        <f>INDEX('2005'!$C$44:$C$140,'14 Year_History_Results'!BX93)</f>
        <v>0</v>
      </c>
      <c r="AM93" s="2">
        <f>INDEX('2006'!$C$44:$C$140,'14 Year_History_Results'!BY93)</f>
        <v>0</v>
      </c>
      <c r="AN93" s="2">
        <f>INDEX('2007'!$C$44:$C$140,'14 Year_History_Results'!BZ93)</f>
        <v>0</v>
      </c>
      <c r="AO93" s="2">
        <f>INDEX('2008'!$C$44:$C$140,'14 Year_History_Results'!CA93)</f>
        <v>0</v>
      </c>
      <c r="AP93" s="2">
        <f>INDEX('2009'!$C$44:$C$140,'14 Year_History_Results'!CB93)</f>
        <v>0</v>
      </c>
      <c r="AQ93" s="2">
        <f>INDEX('2010'!$C$44:$C$140,'14 Year_History_Results'!CC93)</f>
        <v>0</v>
      </c>
      <c r="AR93" s="2">
        <f>INDEX('2011'!$C$44:$C$140,'14 Year_History_Results'!CD93)</f>
        <v>0</v>
      </c>
      <c r="AS93" s="2">
        <f>INDEX('2012'!$C$44:$C$140,'14 Year_History_Results'!CE93)</f>
        <v>10</v>
      </c>
      <c r="AT93" s="2">
        <f>INDEX('2013'!$C$44:$C$140,'14 Year_History_Results'!CF93)</f>
        <v>0</v>
      </c>
      <c r="AU93" s="149">
        <f>INDEX('2014'!$C$52:$C$180,'14 Year_History_Results'!CG93)</f>
        <v>0</v>
      </c>
      <c r="AV93" s="2">
        <f t="shared" si="50"/>
        <v>2.6726124191242437</v>
      </c>
      <c r="AW93" s="2"/>
      <c r="AX93">
        <f t="shared" si="51"/>
        <v>624</v>
      </c>
      <c r="AY93" s="112"/>
      <c r="AZ93" s="2"/>
      <c r="BA93" s="148">
        <f>INDEX('2001'!$B$44:$B$140,'14 Year_History_Results'!BT93)</f>
        <v>0</v>
      </c>
      <c r="BB93" s="2">
        <f>INDEX('2002'!$B$44:$B$140,'14 Year_History_Results'!BU93)</f>
        <v>0</v>
      </c>
      <c r="BC93" s="2">
        <f>INDEX('2003'!$B$44:$B$140,'14 Year_History_Results'!BV93)</f>
        <v>0</v>
      </c>
      <c r="BD93" s="2">
        <f>INDEX('2004'!$B$44:$B$140,'14 Year_History_Results'!BW93)</f>
        <v>0</v>
      </c>
      <c r="BE93" s="2">
        <f>INDEX('2005'!$B$44:$B$140,'14 Year_History_Results'!BX93)</f>
        <v>0</v>
      </c>
      <c r="BF93" s="2">
        <f>INDEX('2006'!$B$44:$B$140,'14 Year_History_Results'!BY93)</f>
        <v>0</v>
      </c>
      <c r="BG93" s="2">
        <f>INDEX('2007'!$B$44:$B$140,'14 Year_History_Results'!BZ93)</f>
        <v>0</v>
      </c>
      <c r="BH93" s="2">
        <f>INDEX('2008'!$B$44:$B$140,'14 Year_History_Results'!CA93)</f>
        <v>0</v>
      </c>
      <c r="BI93" s="2">
        <f>INDEX('2009'!$B$44:$B$140,'14 Year_History_Results'!CB93)</f>
        <v>4</v>
      </c>
      <c r="BJ93" s="2">
        <f>INDEX('2010'!$B$44:$B$140,'14 Year_History_Results'!CC93)</f>
        <v>5</v>
      </c>
      <c r="BK93" s="2">
        <f>INDEX('2011'!$B$44:$B$140,'14 Year_History_Results'!CD93)</f>
        <v>0</v>
      </c>
      <c r="BL93" s="2">
        <f>INDEX('2012'!$B$44:$B$140,'14 Year_History_Results'!CE93)</f>
        <v>12</v>
      </c>
      <c r="BM93" s="2">
        <f>INDEX('2013'!$B$44:$B$140,'14 Year_History_Results'!CF93)</f>
        <v>0</v>
      </c>
      <c r="BN93" s="149">
        <f>INDEX('2014'!$B$52:$B$180,'14 Year_History_Results'!CG93)</f>
        <v>9</v>
      </c>
      <c r="BO93" s="308">
        <f t="shared" si="52"/>
        <v>0</v>
      </c>
      <c r="BQ93">
        <f t="shared" si="53"/>
        <v>624</v>
      </c>
      <c r="BR93" s="112"/>
      <c r="BS93" s="2"/>
      <c r="BT93" s="148">
        <f>IF(ISNA(MATCH($BQ93,'2001'!$A$44:$A$139,0)),97,MATCH($BQ93,'2001'!$A$44:$A$139,0))</f>
        <v>97</v>
      </c>
      <c r="BU93" s="2">
        <f>IF(ISNA(MATCH($BQ93,'2002'!$A$44:$A$139,0)),97,MATCH($BQ93,'2002'!$A$44:$A$139,0))</f>
        <v>97</v>
      </c>
      <c r="BV93" s="2">
        <f>IF(ISNA(MATCH($BQ93,'2003'!$A$44:$A$139,0)),97,MATCH($BQ93,'2003'!$A$44:$A$139,0))</f>
        <v>97</v>
      </c>
      <c r="BW93" s="2">
        <f>IF(ISNA(MATCH($BQ93,'2004'!$A$44:$A$139,0)),97,MATCH($BQ93,'2004'!$A$44:$A$139,0))</f>
        <v>97</v>
      </c>
      <c r="BX93" s="2">
        <f>IF(ISNA(MATCH($BQ93,'2005'!$A$44:$A$139,0)),97,MATCH($BQ93,'2005'!$A$44:$A$139,0))</f>
        <v>97</v>
      </c>
      <c r="BY93" s="2">
        <f>IF(ISNA(MATCH($BQ93,'2006'!$A$44:$A$139,0)),97,MATCH($BQ93,'2006'!$A$44:$A$139,0))</f>
        <v>97</v>
      </c>
      <c r="BZ93" s="2">
        <f>IF(ISNA(MATCH($BQ93,'2007'!$A$44:$A$139,0)),97,MATCH($BQ93,'2007'!$A$44:$A$139,0))</f>
        <v>97</v>
      </c>
      <c r="CA93" s="2">
        <f>IF(ISNA(MATCH($BQ93,'2008'!$A$44:$A$139,0)),97,MATCH($BQ93,'2008'!$A$44:$A$139,0))</f>
        <v>97</v>
      </c>
      <c r="CB93" s="2">
        <f>IF(ISNA(MATCH($BQ93,'2009'!$A$44:$A$139,0)),97,MATCH($BQ93,'2009'!$A$44:$A$139,0))</f>
        <v>49</v>
      </c>
      <c r="CC93" s="2">
        <f>IF(ISNA(MATCH($BQ93,'2010'!$A$44:$A$139,0)),97,MATCH($BQ93,'2010'!$A$44:$A$139,0))</f>
        <v>44</v>
      </c>
      <c r="CD93" s="2">
        <f>IF(ISNA(MATCH($BQ93,'2011'!$A$44:$A$139,0)),97,MATCH($BQ93,'2011'!$A$44:$A$139,0))</f>
        <v>97</v>
      </c>
      <c r="CE93" s="2">
        <f>IF(ISNA(MATCH($BQ93,'2012'!$A$44:$A$139,0)),97,MATCH($BQ93,'2012'!$A$44:$A$139,0))</f>
        <v>40</v>
      </c>
      <c r="CF93" s="2">
        <f>IF(ISNA(MATCH($BQ93,'2013'!$A$44:$A$139,0)),97,MATCH($BQ93,'2013'!$A$44:$A$139,0))</f>
        <v>97</v>
      </c>
      <c r="CG93" s="149">
        <f>IF(ISNA(MATCH($BQ93,'2014'!$A$52:$A$179,0)),129,MATCH($BQ93,'2014'!$A$52:$A$179,0))</f>
        <v>44</v>
      </c>
      <c r="CI93">
        <f t="shared" si="54"/>
        <v>624</v>
      </c>
      <c r="CJ93" s="284"/>
      <c r="CK93" s="282"/>
      <c r="CL93" s="281">
        <f t="shared" si="55"/>
        <v>0</v>
      </c>
      <c r="CM93" s="282">
        <f t="shared" si="41"/>
        <v>0</v>
      </c>
      <c r="CN93" s="282">
        <f t="shared" si="42"/>
        <v>0</v>
      </c>
      <c r="CO93" s="282">
        <f t="shared" si="43"/>
        <v>0</v>
      </c>
      <c r="CP93" s="282">
        <f t="shared" si="44"/>
        <v>0</v>
      </c>
      <c r="CQ93" s="282">
        <f t="shared" si="45"/>
        <v>0</v>
      </c>
      <c r="CR93" s="282">
        <f t="shared" si="46"/>
        <v>0</v>
      </c>
      <c r="CS93" s="282">
        <f t="shared" si="47"/>
        <v>0</v>
      </c>
      <c r="CT93" s="282">
        <f t="shared" si="48"/>
        <v>4</v>
      </c>
      <c r="CU93" s="282">
        <f t="shared" si="56"/>
        <v>7.6663999999999994</v>
      </c>
      <c r="CV93" s="282">
        <f t="shared" si="57"/>
        <v>5.1104222399999992</v>
      </c>
      <c r="CW93" s="282">
        <f t="shared" si="58"/>
        <v>25.406607465183999</v>
      </c>
      <c r="CX93" s="282">
        <f t="shared" si="59"/>
        <v>16.936044536291654</v>
      </c>
      <c r="CY93" s="283">
        <f t="shared" si="60"/>
        <v>20.289567287892016</v>
      </c>
      <c r="DA93" s="282">
        <f t="shared" si="61"/>
        <v>624</v>
      </c>
      <c r="DB93" s="97"/>
      <c r="DC93" s="156"/>
      <c r="DD93" s="270">
        <f t="shared" si="62"/>
        <v>0</v>
      </c>
      <c r="DE93" s="156">
        <f t="shared" si="63"/>
        <v>0</v>
      </c>
      <c r="DF93" s="156">
        <f t="shared" si="64"/>
        <v>0</v>
      </c>
      <c r="DG93" s="156">
        <f t="shared" si="65"/>
        <v>0</v>
      </c>
      <c r="DH93" s="156">
        <f t="shared" si="66"/>
        <v>0</v>
      </c>
      <c r="DI93" s="156">
        <f t="shared" si="67"/>
        <v>0</v>
      </c>
      <c r="DJ93" s="156">
        <f t="shared" si="68"/>
        <v>0</v>
      </c>
      <c r="DK93" s="156">
        <f t="shared" si="69"/>
        <v>0</v>
      </c>
      <c r="DL93" s="156">
        <f t="shared" si="70"/>
        <v>4</v>
      </c>
      <c r="DM93" s="156">
        <f t="shared" si="71"/>
        <v>9</v>
      </c>
      <c r="DN93" s="156">
        <f t="shared" si="72"/>
        <v>9</v>
      </c>
      <c r="DO93" s="156">
        <f t="shared" si="73"/>
        <v>31</v>
      </c>
      <c r="DP93" s="156">
        <f t="shared" si="74"/>
        <v>31</v>
      </c>
      <c r="DQ93" s="267">
        <f t="shared" si="75"/>
        <v>40</v>
      </c>
      <c r="DR93" s="156">
        <f t="shared" si="76"/>
        <v>173</v>
      </c>
    </row>
    <row r="94" spans="2:125" ht="13.5" thickBot="1" x14ac:dyDescent="0.25">
      <c r="B94" s="164">
        <v>51</v>
      </c>
      <c r="C94" s="50">
        <f t="shared" si="39"/>
        <v>1</v>
      </c>
      <c r="D94" s="50">
        <f t="shared" si="49"/>
        <v>1</v>
      </c>
      <c r="E94" s="97"/>
      <c r="F94" s="2">
        <f t="shared" si="77"/>
        <v>89</v>
      </c>
      <c r="G94" s="164">
        <v>20</v>
      </c>
      <c r="H94" s="164">
        <f>14- COUNTIF(L94:AA94,"#N/A")</f>
        <v>5</v>
      </c>
      <c r="I94" s="133">
        <f>SUM(AF94:AU94)+SUM(BA94:BM94)</f>
        <v>65</v>
      </c>
      <c r="J94" s="405">
        <f>CY94</f>
        <v>20.045419317563173</v>
      </c>
      <c r="K94" s="466" t="str">
        <f>IF(ISNUMBER(MATCH(G94,'[4]OPR data'!$A$3:$A$2541,0)),"Y","N")</f>
        <v>Y</v>
      </c>
      <c r="L94" s="112"/>
      <c r="M94" s="236"/>
      <c r="N94" s="236" t="e">
        <f>(INDEX(Finish_table!R$4:R$83,MATCH('14 Year_History_Results'!$G94,Finish_table!S$4:S$83,0),1))</f>
        <v>#N/A</v>
      </c>
      <c r="O94" s="236" t="e">
        <f>(INDEX(Finish_table!Z$4:Z$99,MATCH('14 Year_History_Results'!$G94,Finish_table!AA$4:AA$99,0),1))</f>
        <v>#N/A</v>
      </c>
      <c r="P94" s="236" t="e">
        <f>(INDEX(Finish_table!AI$4:AI$99,MATCH('14 Year_History_Results'!$G94,Finish_table!AJ$4:AJ$99,0),1))</f>
        <v>#N/A</v>
      </c>
      <c r="Q94" s="236" t="e">
        <f>(INDEX(Finish_table!AR$4:AR$99,MATCH('14 Year_History_Results'!$G94,Finish_table!AS$4:AS$99,0),1))</f>
        <v>#N/A</v>
      </c>
      <c r="R94" s="236" t="e">
        <f>(INDEX(Finish_table!BA$4:BA$99,MATCH('14 Year_History_Results'!$G94,Finish_table!BB$4:BB$99,0),1))</f>
        <v>#N/A</v>
      </c>
      <c r="S94" s="236" t="str">
        <f>(INDEX(Finish_table!BJ$4:BJ$99,MATCH('14 Year_History_Results'!$G94,Finish_table!BK$4:BK$99,0),1))</f>
        <v>QF</v>
      </c>
      <c r="T94" s="236" t="e">
        <f>(INDEX(Finish_table!BS$4:BS$99,MATCH('14 Year_History_Results'!$G94,Finish_table!BT$4:BT$99,0),1))</f>
        <v>#N/A</v>
      </c>
      <c r="U94" s="236" t="str">
        <f>(INDEX(Finish_table!CB$4:CB$99,MATCH('14 Year_History_Results'!$G94,Finish_table!CC$4:CC$99,0),1))</f>
        <v>SF</v>
      </c>
      <c r="V94" s="236" t="e">
        <f>(INDEX(Finish_table!CK$4:CK$99,MATCH('14 Year_History_Results'!$G94,Finish_table!CL$4:CL$99,0),1))</f>
        <v>#N/A</v>
      </c>
      <c r="W94" s="236" t="str">
        <f>(INDEX(Finish_table!CT$4:CT$99,MATCH('14 Year_History_Results'!$G94,Finish_table!CU$4:CU$99,0),1))</f>
        <v>SF</v>
      </c>
      <c r="X94" s="236" t="e">
        <f>(INDEX(Finish_table!DC$4:DC$99,MATCH('14 Year_History_Results'!$G94,Finish_table!DD$4:DD$99,0),1))</f>
        <v>#N/A</v>
      </c>
      <c r="Y94" s="236" t="e">
        <f>(INDEX(Finish_table!DL$4:DL$99,MATCH('14 Year_History_Results'!$G94,Finish_table!DM$4:DM$99,0),1))</f>
        <v>#N/A</v>
      </c>
      <c r="Z94" s="236" t="str">
        <f>(INDEX(Finish_table!DU$4:DU$99,MATCH('14 Year_History_Results'!$G94,Finish_table!DV$4:DV$99,0),1))</f>
        <v>QF</v>
      </c>
      <c r="AA94" s="256" t="str">
        <f>(INDEX(Finish_table!ED$4:ED$140,MATCH('14 Year_History_Results'!$G94,Finish_table!EE$4:EE$140,0),1))</f>
        <v>QF</v>
      </c>
      <c r="AB94" s="2"/>
      <c r="AC94" s="97"/>
      <c r="AE94">
        <f t="shared" si="40"/>
        <v>20</v>
      </c>
      <c r="AF94" s="112"/>
      <c r="AG94" s="2"/>
      <c r="AH94" s="148">
        <f>INDEX('2001'!$C$44:$C$140,'14 Year_History_Results'!BT94)</f>
        <v>0</v>
      </c>
      <c r="AI94" s="2">
        <f>INDEX('2002'!$C$44:$C$140,'14 Year_History_Results'!BU94)</f>
        <v>0</v>
      </c>
      <c r="AJ94" s="2">
        <f>INDEX('2003'!$C$44:$C$140,'14 Year_History_Results'!BV94)</f>
        <v>0</v>
      </c>
      <c r="AK94" s="2">
        <f>INDEX('2004'!$C$44:$C$140,'14 Year_History_Results'!BW94)</f>
        <v>0</v>
      </c>
      <c r="AL94" s="2">
        <f>INDEX('2005'!$C$44:$C$140,'14 Year_History_Results'!BX94)</f>
        <v>0</v>
      </c>
      <c r="AM94" s="2">
        <f>INDEX('2006'!$C$44:$C$140,'14 Year_History_Results'!BY94)</f>
        <v>0</v>
      </c>
      <c r="AN94" s="2">
        <f>INDEX('2007'!$C$44:$C$140,'14 Year_History_Results'!BZ94)</f>
        <v>0</v>
      </c>
      <c r="AO94" s="2">
        <f>INDEX('2008'!$C$44:$C$140,'14 Year_History_Results'!CA94)</f>
        <v>10</v>
      </c>
      <c r="AP94" s="2">
        <f>INDEX('2009'!$C$44:$C$140,'14 Year_History_Results'!CB94)</f>
        <v>0</v>
      </c>
      <c r="AQ94" s="2">
        <f>INDEX('2010'!$C$44:$C$140,'14 Year_History_Results'!CC94)</f>
        <v>10</v>
      </c>
      <c r="AR94" s="2">
        <f>INDEX('2011'!$C$44:$C$140,'14 Year_History_Results'!CD94)</f>
        <v>0</v>
      </c>
      <c r="AS94" s="2">
        <f>INDEX('2012'!$C$44:$C$140,'14 Year_History_Results'!CE94)</f>
        <v>0</v>
      </c>
      <c r="AT94" s="2">
        <f>INDEX('2013'!$C$44:$C$140,'14 Year_History_Results'!CF94)</f>
        <v>0</v>
      </c>
      <c r="AU94" s="149">
        <f>INDEX('2014'!$C$52:$C$180,'14 Year_History_Results'!CG94)</f>
        <v>0</v>
      </c>
      <c r="AV94" s="2">
        <f t="shared" si="50"/>
        <v>3.6313651960128146</v>
      </c>
      <c r="AW94" s="2"/>
      <c r="AX94">
        <f t="shared" si="51"/>
        <v>20</v>
      </c>
      <c r="AY94" s="112"/>
      <c r="AZ94" s="2"/>
      <c r="BA94" s="148">
        <f>INDEX('2001'!$B$44:$B$140,'14 Year_History_Results'!BT94)</f>
        <v>0</v>
      </c>
      <c r="BB94" s="2">
        <f>INDEX('2002'!$B$44:$B$140,'14 Year_History_Results'!BU94)</f>
        <v>0</v>
      </c>
      <c r="BC94" s="2">
        <f>INDEX('2003'!$B$44:$B$140,'14 Year_History_Results'!BV94)</f>
        <v>0</v>
      </c>
      <c r="BD94" s="2">
        <f>INDEX('2004'!$B$44:$B$140,'14 Year_History_Results'!BW94)</f>
        <v>0</v>
      </c>
      <c r="BE94" s="2">
        <f>INDEX('2005'!$B$44:$B$140,'14 Year_History_Results'!BX94)</f>
        <v>0</v>
      </c>
      <c r="BF94" s="2">
        <f>INDEX('2006'!$B$44:$B$140,'14 Year_History_Results'!BY94)</f>
        <v>9</v>
      </c>
      <c r="BG94" s="2">
        <f>INDEX('2007'!$B$44:$B$140,'14 Year_History_Results'!BZ94)</f>
        <v>0</v>
      </c>
      <c r="BH94" s="2">
        <f>INDEX('2008'!$B$44:$B$140,'14 Year_History_Results'!CA94)</f>
        <v>13</v>
      </c>
      <c r="BI94" s="2">
        <f>INDEX('2009'!$B$44:$B$140,'14 Year_History_Results'!CB94)</f>
        <v>0</v>
      </c>
      <c r="BJ94" s="2">
        <f>INDEX('2010'!$B$44:$B$140,'14 Year_History_Results'!CC94)</f>
        <v>12</v>
      </c>
      <c r="BK94" s="2">
        <f>INDEX('2011'!$B$44:$B$140,'14 Year_History_Results'!CD94)</f>
        <v>0</v>
      </c>
      <c r="BL94" s="2">
        <f>INDEX('2012'!$B$44:$B$140,'14 Year_History_Results'!CE94)</f>
        <v>0</v>
      </c>
      <c r="BM94" s="2">
        <f>INDEX('2013'!$B$44:$B$140,'14 Year_History_Results'!CF94)</f>
        <v>11</v>
      </c>
      <c r="BN94" s="149">
        <f>INDEX('2014'!$B$52:$B$180,'14 Year_History_Results'!CG94)</f>
        <v>6</v>
      </c>
      <c r="BO94" s="308">
        <f t="shared" si="52"/>
        <v>11</v>
      </c>
      <c r="BQ94">
        <f t="shared" si="53"/>
        <v>20</v>
      </c>
      <c r="BR94" s="112"/>
      <c r="BS94" s="2"/>
      <c r="BT94" s="148">
        <f>IF(ISNA(MATCH($BQ94,'2001'!$A$44:$A$139,0)),97,MATCH($BQ94,'2001'!$A$44:$A$139,0))</f>
        <v>97</v>
      </c>
      <c r="BU94" s="2">
        <f>IF(ISNA(MATCH($BQ94,'2002'!$A$44:$A$139,0)),97,MATCH($BQ94,'2002'!$A$44:$A$139,0))</f>
        <v>97</v>
      </c>
      <c r="BV94" s="2">
        <f>IF(ISNA(MATCH($BQ94,'2003'!$A$44:$A$139,0)),97,MATCH($BQ94,'2003'!$A$44:$A$139,0))</f>
        <v>97</v>
      </c>
      <c r="BW94" s="2">
        <f>IF(ISNA(MATCH($BQ94,'2004'!$A$44:$A$139,0)),97,MATCH($BQ94,'2004'!$A$44:$A$139,0))</f>
        <v>97</v>
      </c>
      <c r="BX94" s="2">
        <f>IF(ISNA(MATCH($BQ94,'2005'!$A$44:$A$139,0)),97,MATCH($BQ94,'2005'!$A$44:$A$139,0))</f>
        <v>97</v>
      </c>
      <c r="BY94" s="2">
        <f>IF(ISNA(MATCH($BQ94,'2006'!$A$44:$A$139,0)),97,MATCH($BQ94,'2006'!$A$44:$A$139,0))</f>
        <v>3</v>
      </c>
      <c r="BZ94" s="2">
        <f>IF(ISNA(MATCH($BQ94,'2007'!$A$44:$A$139,0)),97,MATCH($BQ94,'2007'!$A$44:$A$139,0))</f>
        <v>97</v>
      </c>
      <c r="CA94" s="2">
        <f>IF(ISNA(MATCH($BQ94,'2008'!$A$44:$A$139,0)),97,MATCH($BQ94,'2008'!$A$44:$A$139,0))</f>
        <v>4</v>
      </c>
      <c r="CB94" s="2">
        <f>IF(ISNA(MATCH($BQ94,'2009'!$A$44:$A$139,0)),97,MATCH($BQ94,'2009'!$A$44:$A$139,0))</f>
        <v>97</v>
      </c>
      <c r="CC94" s="2">
        <f>IF(ISNA(MATCH($BQ94,'2010'!$A$44:$A$139,0)),97,MATCH($BQ94,'2010'!$A$44:$A$139,0))</f>
        <v>2</v>
      </c>
      <c r="CD94" s="2">
        <f>IF(ISNA(MATCH($BQ94,'2011'!$A$44:$A$139,0)),97,MATCH($BQ94,'2011'!$A$44:$A$139,0))</f>
        <v>97</v>
      </c>
      <c r="CE94" s="2">
        <f>IF(ISNA(MATCH($BQ94,'2012'!$A$44:$A$139,0)),97,MATCH($BQ94,'2012'!$A$44:$A$139,0))</f>
        <v>97</v>
      </c>
      <c r="CF94" s="2">
        <f>IF(ISNA(MATCH($BQ94,'2013'!$A$44:$A$139,0)),97,MATCH($BQ94,'2013'!$A$44:$A$139,0))</f>
        <v>3</v>
      </c>
      <c r="CG94" s="149">
        <f>IF(ISNA(MATCH($BQ94,'2014'!$A$52:$A$179,0)),129,MATCH($BQ94,'2014'!$A$52:$A$179,0))</f>
        <v>3</v>
      </c>
      <c r="CI94">
        <f t="shared" si="54"/>
        <v>20</v>
      </c>
      <c r="CJ94" s="284"/>
      <c r="CK94" s="282"/>
      <c r="CL94" s="281">
        <f t="shared" si="55"/>
        <v>0</v>
      </c>
      <c r="CM94" s="282">
        <f t="shared" si="41"/>
        <v>0</v>
      </c>
      <c r="CN94" s="282">
        <f t="shared" si="42"/>
        <v>0</v>
      </c>
      <c r="CO94" s="282">
        <f t="shared" si="43"/>
        <v>0</v>
      </c>
      <c r="CP94" s="282">
        <f t="shared" si="44"/>
        <v>0</v>
      </c>
      <c r="CQ94" s="282">
        <f t="shared" si="45"/>
        <v>9</v>
      </c>
      <c r="CR94" s="282">
        <f t="shared" si="46"/>
        <v>5.9993999999999996</v>
      </c>
      <c r="CS94" s="282">
        <f t="shared" si="47"/>
        <v>26.999200039999998</v>
      </c>
      <c r="CT94" s="282">
        <f t="shared" si="48"/>
        <v>17.997666746663999</v>
      </c>
      <c r="CU94" s="282">
        <f t="shared" si="56"/>
        <v>33.99724465332622</v>
      </c>
      <c r="CV94" s="282">
        <f t="shared" si="57"/>
        <v>22.662563285907257</v>
      </c>
      <c r="CW94" s="282">
        <f t="shared" si="58"/>
        <v>15.106864686385777</v>
      </c>
      <c r="CX94" s="282">
        <f t="shared" si="59"/>
        <v>21.070235999944757</v>
      </c>
      <c r="CY94" s="283">
        <f t="shared" si="60"/>
        <v>20.045419317563173</v>
      </c>
      <c r="DA94" s="282">
        <f t="shared" si="61"/>
        <v>20</v>
      </c>
      <c r="DB94" s="97"/>
      <c r="DC94" s="156"/>
      <c r="DD94" s="270">
        <f t="shared" si="62"/>
        <v>0</v>
      </c>
      <c r="DE94" s="156">
        <f t="shared" si="63"/>
        <v>0</v>
      </c>
      <c r="DF94" s="156">
        <f t="shared" si="64"/>
        <v>0</v>
      </c>
      <c r="DG94" s="156">
        <f t="shared" si="65"/>
        <v>0</v>
      </c>
      <c r="DH94" s="156">
        <f t="shared" si="66"/>
        <v>0</v>
      </c>
      <c r="DI94" s="156">
        <f t="shared" si="67"/>
        <v>9</v>
      </c>
      <c r="DJ94" s="156">
        <f t="shared" si="68"/>
        <v>9</v>
      </c>
      <c r="DK94" s="156">
        <f t="shared" si="69"/>
        <v>32</v>
      </c>
      <c r="DL94" s="156">
        <f t="shared" si="70"/>
        <v>32</v>
      </c>
      <c r="DM94" s="156">
        <f t="shared" si="71"/>
        <v>54</v>
      </c>
      <c r="DN94" s="156">
        <f t="shared" si="72"/>
        <v>54</v>
      </c>
      <c r="DO94" s="156">
        <f t="shared" si="73"/>
        <v>54</v>
      </c>
      <c r="DP94" s="156">
        <f t="shared" si="74"/>
        <v>65</v>
      </c>
      <c r="DQ94" s="267">
        <f t="shared" si="75"/>
        <v>71</v>
      </c>
      <c r="DR94" s="156">
        <f t="shared" si="76"/>
        <v>112</v>
      </c>
    </row>
    <row r="95" spans="2:125" ht="13.5" thickBot="1" x14ac:dyDescent="0.25">
      <c r="B95" s="164">
        <v>53</v>
      </c>
      <c r="C95" s="50">
        <f t="shared" si="39"/>
        <v>1</v>
      </c>
      <c r="D95" s="50">
        <f t="shared" si="49"/>
        <v>1</v>
      </c>
      <c r="E95" s="97"/>
      <c r="F95" s="2">
        <f t="shared" si="77"/>
        <v>90</v>
      </c>
      <c r="G95" s="164">
        <v>503</v>
      </c>
      <c r="H95" s="164">
        <f>14- COUNTIF(L95:AA95,"#N/A")</f>
        <v>6</v>
      </c>
      <c r="I95" s="133">
        <f>SUM(AF95:AU95)+SUM(BA95:BM95)</f>
        <v>149</v>
      </c>
      <c r="J95" s="405">
        <f>CY95</f>
        <v>19.895599904939417</v>
      </c>
      <c r="K95" s="466" t="str">
        <f>IF(ISNUMBER(MATCH(G95,'[4]OPR data'!$A$3:$A$2541,0)),"Y","N")</f>
        <v>Y</v>
      </c>
      <c r="L95" s="112"/>
      <c r="M95" s="236"/>
      <c r="N95" s="236" t="e">
        <f>(INDEX(Finish_table!R$4:R$83,MATCH('14 Year_History_Results'!$G95,Finish_table!S$4:S$83,0),1))</f>
        <v>#N/A</v>
      </c>
      <c r="O95" s="236" t="e">
        <f>(INDEX(Finish_table!Z$4:Z$99,MATCH('14 Year_History_Results'!$G95,Finish_table!AA$4:AA$99,0),1))</f>
        <v>#N/A</v>
      </c>
      <c r="P95" s="236" t="e">
        <f>(INDEX(Finish_table!AI$4:AI$99,MATCH('14 Year_History_Results'!$G95,Finish_table!AJ$4:AJ$99,0),1))</f>
        <v>#N/A</v>
      </c>
      <c r="Q95" s="236" t="e">
        <f>(INDEX(Finish_table!AR$4:AR$99,MATCH('14 Year_History_Results'!$G95,Finish_table!AS$4:AS$99,0),1))</f>
        <v>#N/A</v>
      </c>
      <c r="R95" s="236" t="str">
        <f>(INDEX(Finish_table!BA$4:BA$99,MATCH('14 Year_History_Results'!$G95,Finish_table!BB$4:BB$99,0),1))</f>
        <v>WC</v>
      </c>
      <c r="S95" s="236" t="str">
        <f>(INDEX(Finish_table!BJ$4:BJ$99,MATCH('14 Year_History_Results'!$G95,Finish_table!BK$4:BK$99,0),1))</f>
        <v>W</v>
      </c>
      <c r="T95" s="236" t="str">
        <f>(INDEX(Finish_table!BS$4:BS$99,MATCH('14 Year_History_Results'!$G95,Finish_table!BT$4:BT$99,0),1))</f>
        <v>F</v>
      </c>
      <c r="U95" s="236" t="e">
        <f>(INDEX(Finish_table!CB$4:CB$99,MATCH('14 Year_History_Results'!$G95,Finish_table!CC$4:CC$99,0),1))</f>
        <v>#N/A</v>
      </c>
      <c r="V95" s="236" t="str">
        <f>(INDEX(Finish_table!CK$4:CK$99,MATCH('14 Year_History_Results'!$G95,Finish_table!CL$4:CL$99,0),1))</f>
        <v>SF</v>
      </c>
      <c r="W95" s="236" t="e">
        <f>(INDEX(Finish_table!CT$4:CT$99,MATCH('14 Year_History_Results'!$G95,Finish_table!CU$4:CU$99,0),1))</f>
        <v>#N/A</v>
      </c>
      <c r="X95" s="236" t="e">
        <f>(INDEX(Finish_table!DC$4:DC$99,MATCH('14 Year_History_Results'!$G95,Finish_table!DD$4:DD$99,0),1))</f>
        <v>#N/A</v>
      </c>
      <c r="Y95" s="236" t="str">
        <f>(INDEX(Finish_table!DL$4:DL$99,MATCH('14 Year_History_Results'!$G95,Finish_table!DM$4:DM$99,0),1))</f>
        <v>QF</v>
      </c>
      <c r="Z95" s="236" t="e">
        <f>(INDEX(Finish_table!DU$4:DU$99,MATCH('14 Year_History_Results'!$G95,Finish_table!DV$4:DV$99,0),1))</f>
        <v>#N/A</v>
      </c>
      <c r="AA95" s="256" t="str">
        <f>(INDEX(Finish_table!ED$4:ED$140,MATCH('14 Year_History_Results'!$G95,Finish_table!EE$4:EE$140,0),1))</f>
        <v>QF</v>
      </c>
      <c r="AB95" s="2"/>
      <c r="AC95" s="97"/>
      <c r="AE95">
        <f t="shared" si="40"/>
        <v>503</v>
      </c>
      <c r="AF95" s="112"/>
      <c r="AG95" s="2"/>
      <c r="AH95" s="148">
        <f>INDEX('2001'!$C$44:$C$140,'14 Year_History_Results'!BT95)</f>
        <v>0</v>
      </c>
      <c r="AI95" s="2">
        <f>INDEX('2002'!$C$44:$C$140,'14 Year_History_Results'!BU95)</f>
        <v>0</v>
      </c>
      <c r="AJ95" s="2">
        <f>INDEX('2003'!$C$44:$C$140,'14 Year_History_Results'!BV95)</f>
        <v>0</v>
      </c>
      <c r="AK95" s="2">
        <f>INDEX('2004'!$C$44:$C$140,'14 Year_History_Results'!BW95)</f>
        <v>0</v>
      </c>
      <c r="AL95" s="2">
        <f>INDEX('2005'!$C$44:$C$140,'14 Year_History_Results'!BX95)</f>
        <v>50</v>
      </c>
      <c r="AM95" s="2">
        <f>INDEX('2006'!$C$44:$C$140,'14 Year_History_Results'!BY95)</f>
        <v>30</v>
      </c>
      <c r="AN95" s="2">
        <f>INDEX('2007'!$C$44:$C$140,'14 Year_History_Results'!BZ95)</f>
        <v>20</v>
      </c>
      <c r="AO95" s="2">
        <f>INDEX('2008'!$C$44:$C$140,'14 Year_History_Results'!CA95)</f>
        <v>0</v>
      </c>
      <c r="AP95" s="2">
        <f>INDEX('2009'!$C$44:$C$140,'14 Year_History_Results'!CB95)</f>
        <v>10</v>
      </c>
      <c r="AQ95" s="2">
        <f>INDEX('2010'!$C$44:$C$140,'14 Year_History_Results'!CC95)</f>
        <v>0</v>
      </c>
      <c r="AR95" s="2">
        <f>INDEX('2011'!$C$44:$C$140,'14 Year_History_Results'!CD95)</f>
        <v>0</v>
      </c>
      <c r="AS95" s="2">
        <f>INDEX('2012'!$C$44:$C$140,'14 Year_History_Results'!CE95)</f>
        <v>0</v>
      </c>
      <c r="AT95" s="2">
        <f>INDEX('2013'!$C$44:$C$140,'14 Year_History_Results'!CF95)</f>
        <v>0</v>
      </c>
      <c r="AU95" s="149">
        <f>INDEX('2014'!$C$52:$C$180,'14 Year_History_Results'!CG95)</f>
        <v>0</v>
      </c>
      <c r="AV95" s="2">
        <f t="shared" si="50"/>
        <v>15.281246137553165</v>
      </c>
      <c r="AW95" s="2"/>
      <c r="AX95">
        <f t="shared" si="51"/>
        <v>503</v>
      </c>
      <c r="AY95" s="112"/>
      <c r="AZ95" s="2"/>
      <c r="BA95" s="148">
        <f>INDEX('2001'!$B$44:$B$140,'14 Year_History_Results'!BT95)</f>
        <v>0</v>
      </c>
      <c r="BB95" s="2">
        <f>INDEX('2002'!$B$44:$B$140,'14 Year_History_Results'!BU95)</f>
        <v>0</v>
      </c>
      <c r="BC95" s="2">
        <f>INDEX('2003'!$B$44:$B$140,'14 Year_History_Results'!BV95)</f>
        <v>0</v>
      </c>
      <c r="BD95" s="2">
        <f>INDEX('2004'!$B$44:$B$140,'14 Year_History_Results'!BW95)</f>
        <v>0</v>
      </c>
      <c r="BE95" s="2">
        <f>INDEX('2005'!$B$44:$B$140,'14 Year_History_Results'!BX95)</f>
        <v>7</v>
      </c>
      <c r="BF95" s="2">
        <f>INDEX('2006'!$B$44:$B$140,'14 Year_History_Results'!BY95)</f>
        <v>14</v>
      </c>
      <c r="BG95" s="2">
        <f>INDEX('2007'!$B$44:$B$140,'14 Year_History_Results'!BZ95)</f>
        <v>9</v>
      </c>
      <c r="BH95" s="2">
        <f>INDEX('2008'!$B$44:$B$140,'14 Year_History_Results'!CA95)</f>
        <v>0</v>
      </c>
      <c r="BI95" s="2">
        <f>INDEX('2009'!$B$44:$B$140,'14 Year_History_Results'!CB95)</f>
        <v>1</v>
      </c>
      <c r="BJ95" s="2">
        <f>INDEX('2010'!$B$44:$B$140,'14 Year_History_Results'!CC95)</f>
        <v>0</v>
      </c>
      <c r="BK95" s="2">
        <f>INDEX('2011'!$B$44:$B$140,'14 Year_History_Results'!CD95)</f>
        <v>0</v>
      </c>
      <c r="BL95" s="2">
        <f>INDEX('2012'!$B$44:$B$140,'14 Year_History_Results'!CE95)</f>
        <v>8</v>
      </c>
      <c r="BM95" s="2">
        <f>INDEX('2013'!$B$44:$B$140,'14 Year_History_Results'!CF95)</f>
        <v>0</v>
      </c>
      <c r="BN95" s="149">
        <f>INDEX('2014'!$B$52:$B$180,'14 Year_History_Results'!CG95)</f>
        <v>10</v>
      </c>
      <c r="BO95" s="308">
        <f t="shared" si="52"/>
        <v>0</v>
      </c>
      <c r="BQ95">
        <f t="shared" si="53"/>
        <v>503</v>
      </c>
      <c r="BR95" s="112"/>
      <c r="BS95" s="2"/>
      <c r="BT95" s="148">
        <f>IF(ISNA(MATCH($BQ95,'2001'!$A$44:$A$139,0)),97,MATCH($BQ95,'2001'!$A$44:$A$139,0))</f>
        <v>97</v>
      </c>
      <c r="BU95" s="2">
        <f>IF(ISNA(MATCH($BQ95,'2002'!$A$44:$A$139,0)),97,MATCH($BQ95,'2002'!$A$44:$A$139,0))</f>
        <v>97</v>
      </c>
      <c r="BV95" s="2">
        <f>IF(ISNA(MATCH($BQ95,'2003'!$A$44:$A$139,0)),97,MATCH($BQ95,'2003'!$A$44:$A$139,0))</f>
        <v>97</v>
      </c>
      <c r="BW95" s="2">
        <f>IF(ISNA(MATCH($BQ95,'2004'!$A$44:$A$139,0)),97,MATCH($BQ95,'2004'!$A$44:$A$139,0))</f>
        <v>97</v>
      </c>
      <c r="BX95" s="2">
        <f>IF(ISNA(MATCH($BQ95,'2005'!$A$44:$A$139,0)),97,MATCH($BQ95,'2005'!$A$44:$A$139,0))</f>
        <v>64</v>
      </c>
      <c r="BY95" s="2">
        <f>IF(ISNA(MATCH($BQ95,'2006'!$A$44:$A$139,0)),97,MATCH($BQ95,'2006'!$A$44:$A$139,0))</f>
        <v>65</v>
      </c>
      <c r="BZ95" s="2">
        <f>IF(ISNA(MATCH($BQ95,'2007'!$A$44:$A$139,0)),97,MATCH($BQ95,'2007'!$A$44:$A$139,0))</f>
        <v>51</v>
      </c>
      <c r="CA95" s="2">
        <f>IF(ISNA(MATCH($BQ95,'2008'!$A$44:$A$139,0)),97,MATCH($BQ95,'2008'!$A$44:$A$139,0))</f>
        <v>97</v>
      </c>
      <c r="CB95" s="2">
        <f>IF(ISNA(MATCH($BQ95,'2009'!$A$44:$A$139,0)),97,MATCH($BQ95,'2009'!$A$44:$A$139,0))</f>
        <v>47</v>
      </c>
      <c r="CC95" s="2">
        <f>IF(ISNA(MATCH($BQ95,'2010'!$A$44:$A$139,0)),97,MATCH($BQ95,'2010'!$A$44:$A$139,0))</f>
        <v>97</v>
      </c>
      <c r="CD95" s="2">
        <f>IF(ISNA(MATCH($BQ95,'2011'!$A$44:$A$139,0)),97,MATCH($BQ95,'2011'!$A$44:$A$139,0))</f>
        <v>97</v>
      </c>
      <c r="CE95" s="2">
        <f>IF(ISNA(MATCH($BQ95,'2012'!$A$44:$A$139,0)),97,MATCH($BQ95,'2012'!$A$44:$A$139,0))</f>
        <v>35</v>
      </c>
      <c r="CF95" s="2">
        <f>IF(ISNA(MATCH($BQ95,'2013'!$A$44:$A$139,0)),97,MATCH($BQ95,'2013'!$A$44:$A$139,0))</f>
        <v>97</v>
      </c>
      <c r="CG95" s="149">
        <f>IF(ISNA(MATCH($BQ95,'2014'!$A$52:$A$179,0)),129,MATCH($BQ95,'2014'!$A$52:$A$179,0))</f>
        <v>39</v>
      </c>
      <c r="CI95">
        <f t="shared" si="54"/>
        <v>503</v>
      </c>
      <c r="CJ95" s="284"/>
      <c r="CK95" s="282"/>
      <c r="CL95" s="281">
        <f t="shared" si="55"/>
        <v>0</v>
      </c>
      <c r="CM95" s="282">
        <f t="shared" si="41"/>
        <v>0</v>
      </c>
      <c r="CN95" s="282">
        <f t="shared" si="42"/>
        <v>0</v>
      </c>
      <c r="CO95" s="282">
        <f t="shared" si="43"/>
        <v>0</v>
      </c>
      <c r="CP95" s="282">
        <f t="shared" si="44"/>
        <v>57</v>
      </c>
      <c r="CQ95" s="282">
        <f t="shared" si="45"/>
        <v>81.996200000000002</v>
      </c>
      <c r="CR95" s="282">
        <f t="shared" si="46"/>
        <v>83.658666920000002</v>
      </c>
      <c r="CS95" s="282">
        <f t="shared" si="47"/>
        <v>55.766867368871999</v>
      </c>
      <c r="CT95" s="282">
        <f t="shared" si="48"/>
        <v>48.174193788090072</v>
      </c>
      <c r="CU95" s="282">
        <f t="shared" si="56"/>
        <v>32.112917579140841</v>
      </c>
      <c r="CV95" s="282">
        <f t="shared" si="57"/>
        <v>21.406470858255283</v>
      </c>
      <c r="CW95" s="282">
        <f t="shared" si="58"/>
        <v>22.269553474112971</v>
      </c>
      <c r="CX95" s="282">
        <f t="shared" si="59"/>
        <v>14.844884345843706</v>
      </c>
      <c r="CY95" s="283">
        <f t="shared" si="60"/>
        <v>19.895599904939417</v>
      </c>
      <c r="DA95" s="282">
        <f t="shared" si="61"/>
        <v>503</v>
      </c>
      <c r="DB95" s="97"/>
      <c r="DC95" s="156"/>
      <c r="DD95" s="270">
        <f t="shared" si="62"/>
        <v>0</v>
      </c>
      <c r="DE95" s="156">
        <f t="shared" si="63"/>
        <v>0</v>
      </c>
      <c r="DF95" s="156">
        <f t="shared" si="64"/>
        <v>0</v>
      </c>
      <c r="DG95" s="156">
        <f t="shared" si="65"/>
        <v>0</v>
      </c>
      <c r="DH95" s="156">
        <f t="shared" si="66"/>
        <v>57</v>
      </c>
      <c r="DI95" s="156">
        <f t="shared" si="67"/>
        <v>101</v>
      </c>
      <c r="DJ95" s="156">
        <f t="shared" si="68"/>
        <v>130</v>
      </c>
      <c r="DK95" s="156">
        <f t="shared" si="69"/>
        <v>130</v>
      </c>
      <c r="DL95" s="156">
        <f t="shared" si="70"/>
        <v>141</v>
      </c>
      <c r="DM95" s="156">
        <f t="shared" si="71"/>
        <v>141</v>
      </c>
      <c r="DN95" s="156">
        <f t="shared" si="72"/>
        <v>141</v>
      </c>
      <c r="DO95" s="156">
        <f t="shared" si="73"/>
        <v>149</v>
      </c>
      <c r="DP95" s="156">
        <f t="shared" si="74"/>
        <v>149</v>
      </c>
      <c r="DQ95" s="267">
        <f t="shared" si="75"/>
        <v>159</v>
      </c>
      <c r="DR95" s="156">
        <f t="shared" si="76"/>
        <v>34</v>
      </c>
    </row>
    <row r="96" spans="2:125" ht="13.5" thickBot="1" x14ac:dyDescent="0.25">
      <c r="B96" s="164">
        <v>56</v>
      </c>
      <c r="C96" s="50">
        <f t="shared" si="39"/>
        <v>1</v>
      </c>
      <c r="D96" s="50">
        <f t="shared" si="49"/>
        <v>0</v>
      </c>
      <c r="E96" s="97"/>
      <c r="F96" s="2">
        <f t="shared" si="77"/>
        <v>91</v>
      </c>
      <c r="G96" s="164">
        <v>135</v>
      </c>
      <c r="H96" s="164">
        <f>14- COUNTIF(L96:AA96,"#N/A")</f>
        <v>7</v>
      </c>
      <c r="I96" s="133">
        <f>SUM(AF96:AU96)+SUM(BA96:BM96)</f>
        <v>110</v>
      </c>
      <c r="J96" s="405">
        <f>CY96</f>
        <v>19.447034930237951</v>
      </c>
      <c r="K96" s="466" t="str">
        <f>IF(ISNUMBER(MATCH(G96,'[4]OPR data'!$A$3:$A$2541,0)),"Y","N")</f>
        <v>Y</v>
      </c>
      <c r="L96" s="112"/>
      <c r="M96" s="236"/>
      <c r="N96" s="236" t="str">
        <f>(INDEX(Finish_table!R$4:R$83,MATCH('14 Year_History_Results'!$G96,Finish_table!S$4:S$83,0),1))</f>
        <v>SF</v>
      </c>
      <c r="O96" s="236" t="str">
        <f>(INDEX(Finish_table!Z$4:Z$99,MATCH('14 Year_History_Results'!$G96,Finish_table!AA$4:AA$99,0),1))</f>
        <v>QF</v>
      </c>
      <c r="P96" s="236" t="e">
        <f>(INDEX(Finish_table!AI$4:AI$99,MATCH('14 Year_History_Results'!$G96,Finish_table!AJ$4:AJ$99,0),1))</f>
        <v>#N/A</v>
      </c>
      <c r="Q96" s="236" t="e">
        <f>(INDEX(Finish_table!AR$4:AR$99,MATCH('14 Year_History_Results'!$G96,Finish_table!AS$4:AS$99,0),1))</f>
        <v>#N/A</v>
      </c>
      <c r="R96" s="236" t="str">
        <f>(INDEX(Finish_table!BA$4:BA$99,MATCH('14 Year_History_Results'!$G96,Finish_table!BB$4:BB$99,0),1))</f>
        <v>F</v>
      </c>
      <c r="S96" s="236" t="str">
        <f>(INDEX(Finish_table!BJ$4:BJ$99,MATCH('14 Year_History_Results'!$G96,Finish_table!BK$4:BK$99,0),1))</f>
        <v>QF</v>
      </c>
      <c r="T96" s="236" t="e">
        <f>(INDEX(Finish_table!BS$4:BS$99,MATCH('14 Year_History_Results'!$G96,Finish_table!BT$4:BT$99,0),1))</f>
        <v>#N/A</v>
      </c>
      <c r="U96" s="236" t="e">
        <f>(INDEX(Finish_table!CB$4:CB$99,MATCH('14 Year_History_Results'!$G96,Finish_table!CC$4:CC$99,0),1))</f>
        <v>#N/A</v>
      </c>
      <c r="V96" s="236" t="str">
        <f>(INDEX(Finish_table!CK$4:CK$99,MATCH('14 Year_History_Results'!$G96,Finish_table!CL$4:CL$99,0),1))</f>
        <v>F</v>
      </c>
      <c r="W96" s="236" t="e">
        <f>(INDEX(Finish_table!CT$4:CT$99,MATCH('14 Year_History_Results'!$G96,Finish_table!CU$4:CU$99,0),1))</f>
        <v>#N/A</v>
      </c>
      <c r="X96" s="236" t="e">
        <f>(INDEX(Finish_table!DC$4:DC$99,MATCH('14 Year_History_Results'!$G96,Finish_table!DD$4:DD$99,0),1))</f>
        <v>#N/A</v>
      </c>
      <c r="Y96" s="236" t="e">
        <f>(INDEX(Finish_table!DL$4:DL$99,MATCH('14 Year_History_Results'!$G96,Finish_table!DM$4:DM$99,0),1))</f>
        <v>#N/A</v>
      </c>
      <c r="Z96" s="236" t="str">
        <f>(INDEX(Finish_table!DU$4:DU$99,MATCH('14 Year_History_Results'!$G96,Finish_table!DV$4:DV$99,0),1))</f>
        <v>QF</v>
      </c>
      <c r="AA96" s="256" t="str">
        <f>(INDEX(Finish_table!ED$4:ED$140,MATCH('14 Year_History_Results'!$G96,Finish_table!EE$4:EE$140,0),1))</f>
        <v>QF</v>
      </c>
      <c r="AB96" s="2"/>
      <c r="AC96" s="97"/>
      <c r="AE96">
        <f t="shared" si="40"/>
        <v>135</v>
      </c>
      <c r="AF96" s="112"/>
      <c r="AG96" s="2"/>
      <c r="AH96" s="148">
        <f>INDEX('2001'!$C$44:$C$140,'14 Year_History_Results'!BT96)</f>
        <v>20</v>
      </c>
      <c r="AI96" s="2">
        <f>INDEX('2002'!$C$44:$C$140,'14 Year_History_Results'!BU96)</f>
        <v>0</v>
      </c>
      <c r="AJ96" s="2">
        <f>INDEX('2003'!$C$44:$C$140,'14 Year_History_Results'!BV96)</f>
        <v>0</v>
      </c>
      <c r="AK96" s="2">
        <f>INDEX('2004'!$C$44:$C$140,'14 Year_History_Results'!BW96)</f>
        <v>0</v>
      </c>
      <c r="AL96" s="2">
        <f>INDEX('2005'!$C$44:$C$140,'14 Year_History_Results'!BX96)</f>
        <v>20</v>
      </c>
      <c r="AM96" s="2">
        <f>INDEX('2006'!$C$44:$C$140,'14 Year_History_Results'!BY96)</f>
        <v>0</v>
      </c>
      <c r="AN96" s="2">
        <f>INDEX('2007'!$C$44:$C$140,'14 Year_History_Results'!BZ96)</f>
        <v>0</v>
      </c>
      <c r="AO96" s="2">
        <f>INDEX('2008'!$C$44:$C$140,'14 Year_History_Results'!CA96)</f>
        <v>0</v>
      </c>
      <c r="AP96" s="2">
        <f>INDEX('2009'!$C$44:$C$140,'14 Year_History_Results'!CB96)</f>
        <v>20</v>
      </c>
      <c r="AQ96" s="2">
        <f>INDEX('2010'!$C$44:$C$140,'14 Year_History_Results'!CC96)</f>
        <v>0</v>
      </c>
      <c r="AR96" s="2">
        <f>INDEX('2011'!$C$44:$C$140,'14 Year_History_Results'!CD96)</f>
        <v>0</v>
      </c>
      <c r="AS96" s="2">
        <f>INDEX('2012'!$C$44:$C$140,'14 Year_History_Results'!CE96)</f>
        <v>0</v>
      </c>
      <c r="AT96" s="2">
        <f>INDEX('2013'!$C$44:$C$140,'14 Year_History_Results'!CF96)</f>
        <v>0</v>
      </c>
      <c r="AU96" s="149">
        <f>INDEX('2014'!$C$52:$C$180,'14 Year_History_Results'!CG96)</f>
        <v>0</v>
      </c>
      <c r="AV96" s="2">
        <f t="shared" si="50"/>
        <v>8.5163062725264016</v>
      </c>
      <c r="AW96" s="2"/>
      <c r="AX96">
        <f t="shared" si="51"/>
        <v>135</v>
      </c>
      <c r="AY96" s="112"/>
      <c r="AZ96" s="2"/>
      <c r="BA96" s="148">
        <f>INDEX('2001'!$B$44:$B$140,'14 Year_History_Results'!BT96)</f>
        <v>12</v>
      </c>
      <c r="BB96" s="2">
        <f>INDEX('2002'!$B$44:$B$140,'14 Year_History_Results'!BU96)</f>
        <v>3</v>
      </c>
      <c r="BC96" s="2">
        <f>INDEX('2003'!$B$44:$B$140,'14 Year_History_Results'!BV96)</f>
        <v>0</v>
      </c>
      <c r="BD96" s="2">
        <f>INDEX('2004'!$B$44:$B$140,'14 Year_History_Results'!BW96)</f>
        <v>0</v>
      </c>
      <c r="BE96" s="2">
        <f>INDEX('2005'!$B$44:$B$140,'14 Year_History_Results'!BX96)</f>
        <v>16</v>
      </c>
      <c r="BF96" s="2">
        <f>INDEX('2006'!$B$44:$B$140,'14 Year_History_Results'!BY96)</f>
        <v>11</v>
      </c>
      <c r="BG96" s="2">
        <f>INDEX('2007'!$B$44:$B$140,'14 Year_History_Results'!BZ96)</f>
        <v>0</v>
      </c>
      <c r="BH96" s="2">
        <f>INDEX('2008'!$B$44:$B$140,'14 Year_History_Results'!CA96)</f>
        <v>0</v>
      </c>
      <c r="BI96" s="2">
        <f>INDEX('2009'!$B$44:$B$140,'14 Year_History_Results'!CB96)</f>
        <v>2</v>
      </c>
      <c r="BJ96" s="2">
        <f>INDEX('2010'!$B$44:$B$140,'14 Year_History_Results'!CC96)</f>
        <v>0</v>
      </c>
      <c r="BK96" s="2">
        <f>INDEX('2011'!$B$44:$B$140,'14 Year_History_Results'!CD96)</f>
        <v>0</v>
      </c>
      <c r="BL96" s="2">
        <f>INDEX('2012'!$B$44:$B$140,'14 Year_History_Results'!CE96)</f>
        <v>0</v>
      </c>
      <c r="BM96" s="2">
        <f>INDEX('2013'!$B$44:$B$140,'14 Year_History_Results'!CF96)</f>
        <v>6</v>
      </c>
      <c r="BN96" s="149">
        <f>INDEX('2014'!$B$52:$B$180,'14 Year_History_Results'!CG96)</f>
        <v>11</v>
      </c>
      <c r="BO96" s="308">
        <f t="shared" si="52"/>
        <v>6</v>
      </c>
      <c r="BQ96">
        <f t="shared" si="53"/>
        <v>135</v>
      </c>
      <c r="BR96" s="112"/>
      <c r="BS96" s="2"/>
      <c r="BT96" s="148">
        <f>IF(ISNA(MATCH($BQ96,'2001'!$A$44:$A$139,0)),97,MATCH($BQ96,'2001'!$A$44:$A$139,0))</f>
        <v>33</v>
      </c>
      <c r="BU96" s="2">
        <f>IF(ISNA(MATCH($BQ96,'2002'!$A$44:$A$139,0)),97,MATCH($BQ96,'2002'!$A$44:$A$139,0))</f>
        <v>29</v>
      </c>
      <c r="BV96" s="2">
        <f>IF(ISNA(MATCH($BQ96,'2003'!$A$44:$A$139,0)),97,MATCH($BQ96,'2003'!$A$44:$A$139,0))</f>
        <v>97</v>
      </c>
      <c r="BW96" s="2">
        <f>IF(ISNA(MATCH($BQ96,'2004'!$A$44:$A$139,0)),97,MATCH($BQ96,'2004'!$A$44:$A$139,0))</f>
        <v>97</v>
      </c>
      <c r="BX96" s="2">
        <f>IF(ISNA(MATCH($BQ96,'2005'!$A$44:$A$139,0)),97,MATCH($BQ96,'2005'!$A$44:$A$139,0))</f>
        <v>26</v>
      </c>
      <c r="BY96" s="2">
        <f>IF(ISNA(MATCH($BQ96,'2006'!$A$44:$A$139,0)),97,MATCH($BQ96,'2006'!$A$44:$A$139,0))</f>
        <v>28</v>
      </c>
      <c r="BZ96" s="2">
        <f>IF(ISNA(MATCH($BQ96,'2007'!$A$44:$A$139,0)),97,MATCH($BQ96,'2007'!$A$44:$A$139,0))</f>
        <v>97</v>
      </c>
      <c r="CA96" s="2">
        <f>IF(ISNA(MATCH($BQ96,'2008'!$A$44:$A$139,0)),97,MATCH($BQ96,'2008'!$A$44:$A$139,0))</f>
        <v>97</v>
      </c>
      <c r="CB96" s="2">
        <f>IF(ISNA(MATCH($BQ96,'2009'!$A$44:$A$139,0)),97,MATCH($BQ96,'2009'!$A$44:$A$139,0))</f>
        <v>22</v>
      </c>
      <c r="CC96" s="2">
        <f>IF(ISNA(MATCH($BQ96,'2010'!$A$44:$A$139,0)),97,MATCH($BQ96,'2010'!$A$44:$A$139,0))</f>
        <v>97</v>
      </c>
      <c r="CD96" s="2">
        <f>IF(ISNA(MATCH($BQ96,'2011'!$A$44:$A$139,0)),97,MATCH($BQ96,'2011'!$A$44:$A$139,0))</f>
        <v>97</v>
      </c>
      <c r="CE96" s="2">
        <f>IF(ISNA(MATCH($BQ96,'2012'!$A$44:$A$139,0)),97,MATCH($BQ96,'2012'!$A$44:$A$139,0))</f>
        <v>97</v>
      </c>
      <c r="CF96" s="2">
        <f>IF(ISNA(MATCH($BQ96,'2013'!$A$44:$A$139,0)),97,MATCH($BQ96,'2013'!$A$44:$A$139,0))</f>
        <v>13</v>
      </c>
      <c r="CG96" s="149">
        <f>IF(ISNA(MATCH($BQ96,'2014'!$A$52:$A$179,0)),129,MATCH($BQ96,'2014'!$A$52:$A$179,0))</f>
        <v>14</v>
      </c>
      <c r="CI96">
        <f t="shared" si="54"/>
        <v>135</v>
      </c>
      <c r="CJ96" s="284"/>
      <c r="CK96" s="282"/>
      <c r="CL96" s="281">
        <f t="shared" si="55"/>
        <v>32</v>
      </c>
      <c r="CM96" s="282">
        <f t="shared" si="41"/>
        <v>24.331199999999999</v>
      </c>
      <c r="CN96" s="282">
        <f t="shared" si="42"/>
        <v>16.21917792</v>
      </c>
      <c r="CO96" s="282">
        <f t="shared" si="43"/>
        <v>10.811704001472</v>
      </c>
      <c r="CP96" s="282">
        <f t="shared" si="44"/>
        <v>43.207081887381236</v>
      </c>
      <c r="CQ96" s="282">
        <f t="shared" si="45"/>
        <v>39.801840786128331</v>
      </c>
      <c r="CR96" s="282">
        <f t="shared" si="46"/>
        <v>26.531907068033146</v>
      </c>
      <c r="CS96" s="282">
        <f t="shared" si="47"/>
        <v>17.686169251550893</v>
      </c>
      <c r="CT96" s="282">
        <f t="shared" si="48"/>
        <v>33.789600423083826</v>
      </c>
      <c r="CU96" s="282">
        <f t="shared" si="56"/>
        <v>22.524147642027678</v>
      </c>
      <c r="CV96" s="282">
        <f t="shared" si="57"/>
        <v>15.014596818175649</v>
      </c>
      <c r="CW96" s="282">
        <f t="shared" si="58"/>
        <v>10.008730238995888</v>
      </c>
      <c r="CX96" s="282">
        <f t="shared" si="59"/>
        <v>12.671819577314658</v>
      </c>
      <c r="CY96" s="283">
        <f t="shared" si="60"/>
        <v>19.447034930237951</v>
      </c>
      <c r="DA96" s="282">
        <f t="shared" si="61"/>
        <v>135</v>
      </c>
      <c r="DB96" s="97"/>
      <c r="DC96" s="156"/>
      <c r="DD96" s="270">
        <f t="shared" si="62"/>
        <v>32</v>
      </c>
      <c r="DE96" s="156">
        <f t="shared" si="63"/>
        <v>35</v>
      </c>
      <c r="DF96" s="156">
        <f t="shared" si="64"/>
        <v>35</v>
      </c>
      <c r="DG96" s="156">
        <f t="shared" si="65"/>
        <v>35</v>
      </c>
      <c r="DH96" s="156">
        <f t="shared" si="66"/>
        <v>71</v>
      </c>
      <c r="DI96" s="156">
        <f t="shared" si="67"/>
        <v>82</v>
      </c>
      <c r="DJ96" s="156">
        <f t="shared" si="68"/>
        <v>82</v>
      </c>
      <c r="DK96" s="156">
        <f t="shared" si="69"/>
        <v>82</v>
      </c>
      <c r="DL96" s="156">
        <f t="shared" si="70"/>
        <v>104</v>
      </c>
      <c r="DM96" s="156">
        <f t="shared" si="71"/>
        <v>104</v>
      </c>
      <c r="DN96" s="156">
        <f t="shared" si="72"/>
        <v>104</v>
      </c>
      <c r="DO96" s="156">
        <f t="shared" si="73"/>
        <v>104</v>
      </c>
      <c r="DP96" s="156">
        <f t="shared" si="74"/>
        <v>110</v>
      </c>
      <c r="DQ96" s="267">
        <f t="shared" si="75"/>
        <v>121</v>
      </c>
      <c r="DR96" s="156">
        <f t="shared" si="76"/>
        <v>48</v>
      </c>
    </row>
    <row r="97" spans="2:125" ht="13.5" thickBot="1" x14ac:dyDescent="0.25">
      <c r="B97" s="164">
        <v>56</v>
      </c>
      <c r="C97" s="50">
        <f t="shared" si="39"/>
        <v>2</v>
      </c>
      <c r="D97" s="50">
        <f t="shared" si="49"/>
        <v>0</v>
      </c>
      <c r="E97" s="97"/>
      <c r="F97" s="2">
        <f t="shared" si="77"/>
        <v>92</v>
      </c>
      <c r="G97" s="164">
        <v>365</v>
      </c>
      <c r="H97" s="164">
        <f>14- COUNTIF(L97:AA97,"#N/A")</f>
        <v>12</v>
      </c>
      <c r="I97" s="133">
        <f>SUM(AF97:AU97)+SUM(BA97:BM97)</f>
        <v>210</v>
      </c>
      <c r="J97" s="405">
        <f>CY97</f>
        <v>19.021452931386872</v>
      </c>
      <c r="K97" s="466" t="str">
        <f>IF(ISNUMBER(MATCH(G97,'[4]OPR data'!$A$3:$A$2541,0)),"Y","N")</f>
        <v>Y</v>
      </c>
      <c r="L97" s="112"/>
      <c r="M97" s="236"/>
      <c r="N97" s="236" t="str">
        <f>(INDEX(Finish_table!R$4:R$83,MATCH('14 Year_History_Results'!$G97,Finish_table!S$4:S$83,0),1))</f>
        <v>WF</v>
      </c>
      <c r="O97" s="236" t="str">
        <f>(INDEX(Finish_table!Z$4:Z$99,MATCH('14 Year_History_Results'!$G97,Finish_table!AA$4:AA$99,0),1))</f>
        <v>QF</v>
      </c>
      <c r="P97" s="236" t="e">
        <f>(INDEX(Finish_table!AI$4:AI$99,MATCH('14 Year_History_Results'!$G97,Finish_table!AJ$4:AJ$99,0),1))</f>
        <v>#N/A</v>
      </c>
      <c r="Q97" s="236" t="str">
        <f>(INDEX(Finish_table!AR$4:AR$99,MATCH('14 Year_History_Results'!$G97,Finish_table!AS$4:AS$99,0),1))</f>
        <v>F</v>
      </c>
      <c r="R97" s="236" t="str">
        <f>(INDEX(Finish_table!BA$4:BA$99,MATCH('14 Year_History_Results'!$G97,Finish_table!BB$4:BB$99,0),1))</f>
        <v>QF</v>
      </c>
      <c r="S97" s="236" t="str">
        <f>(INDEX(Finish_table!BJ$4:BJ$99,MATCH('14 Year_History_Results'!$G97,Finish_table!BK$4:BK$99,0),1))</f>
        <v>SF</v>
      </c>
      <c r="T97" s="236" t="str">
        <f>(INDEX(Finish_table!BS$4:BS$99,MATCH('14 Year_History_Results'!$G97,Finish_table!BT$4:BT$99,0),1))</f>
        <v>QF</v>
      </c>
      <c r="U97" s="236" t="str">
        <f>(INDEX(Finish_table!CB$4:CB$99,MATCH('14 Year_History_Results'!$G97,Finish_table!CC$4:CC$99,0),1))</f>
        <v>F</v>
      </c>
      <c r="V97" s="236" t="str">
        <f>(INDEX(Finish_table!CK$4:CK$99,MATCH('14 Year_History_Results'!$G97,Finish_table!CL$4:CL$99,0),1))</f>
        <v>QF</v>
      </c>
      <c r="W97" s="236" t="str">
        <f>(INDEX(Finish_table!CT$4:CT$99,MATCH('14 Year_History_Results'!$G97,Finish_table!CU$4:CU$99,0),1))</f>
        <v>QF</v>
      </c>
      <c r="X97" s="236" t="str">
        <f>(INDEX(Finish_table!DC$4:DC$99,MATCH('14 Year_History_Results'!$G97,Finish_table!DD$4:DD$99,0),1))</f>
        <v>QF</v>
      </c>
      <c r="Y97" s="236" t="str">
        <f>(INDEX(Finish_table!DL$4:DL$99,MATCH('14 Year_History_Results'!$G97,Finish_table!DM$4:DM$99,0),1))</f>
        <v>QF</v>
      </c>
      <c r="Z97" s="236" t="str">
        <f>(INDEX(Finish_table!DU$4:DU$99,MATCH('14 Year_History_Results'!$G97,Finish_table!DV$4:DV$99,0),1))</f>
        <v>QF</v>
      </c>
      <c r="AA97" s="256" t="e">
        <f>(INDEX(Finish_table!ED$4:ED$140,MATCH('14 Year_History_Results'!$G97,Finish_table!EE$4:EE$140,0),1))</f>
        <v>#N/A</v>
      </c>
      <c r="AB97" s="2"/>
      <c r="AC97" s="97"/>
      <c r="AE97">
        <f t="shared" si="40"/>
        <v>365</v>
      </c>
      <c r="AF97" s="112"/>
      <c r="AG97" s="2"/>
      <c r="AH97" s="148">
        <f>INDEX('2001'!$C$44:$C$140,'14 Year_History_Results'!BT97)</f>
        <v>50</v>
      </c>
      <c r="AI97" s="2">
        <f>INDEX('2002'!$C$44:$C$140,'14 Year_History_Results'!BU97)</f>
        <v>0</v>
      </c>
      <c r="AJ97" s="2">
        <f>INDEX('2003'!$C$44:$C$140,'14 Year_History_Results'!BV97)</f>
        <v>0</v>
      </c>
      <c r="AK97" s="2">
        <f>INDEX('2004'!$C$44:$C$140,'14 Year_History_Results'!BW97)</f>
        <v>20</v>
      </c>
      <c r="AL97" s="2">
        <f>INDEX('2005'!$C$44:$C$140,'14 Year_History_Results'!BX97)</f>
        <v>0</v>
      </c>
      <c r="AM97" s="2">
        <f>INDEX('2006'!$C$44:$C$140,'14 Year_History_Results'!BY97)</f>
        <v>10</v>
      </c>
      <c r="AN97" s="2">
        <f>INDEX('2007'!$C$44:$C$140,'14 Year_History_Results'!BZ97)</f>
        <v>0</v>
      </c>
      <c r="AO97" s="2">
        <f>INDEX('2008'!$C$44:$C$140,'14 Year_History_Results'!CA97)</f>
        <v>20</v>
      </c>
      <c r="AP97" s="2">
        <f>INDEX('2009'!$C$44:$C$140,'14 Year_History_Results'!CB97)</f>
        <v>0</v>
      </c>
      <c r="AQ97" s="2">
        <f>INDEX('2010'!$C$44:$C$140,'14 Year_History_Results'!CC97)</f>
        <v>0</v>
      </c>
      <c r="AR97" s="2">
        <f>INDEX('2011'!$C$44:$C$140,'14 Year_History_Results'!CD97)</f>
        <v>0</v>
      </c>
      <c r="AS97" s="2">
        <f>INDEX('2012'!$C$44:$C$140,'14 Year_History_Results'!CE97)</f>
        <v>0</v>
      </c>
      <c r="AT97" s="2">
        <f>INDEX('2013'!$C$44:$C$140,'14 Year_History_Results'!CF97)</f>
        <v>0</v>
      </c>
      <c r="AU97" s="149">
        <f>INDEX('2014'!$C$52:$C$180,'14 Year_History_Results'!CG97)</f>
        <v>0</v>
      </c>
      <c r="AV97" s="2">
        <f t="shared" si="50"/>
        <v>14.373357526806553</v>
      </c>
      <c r="AW97" s="2"/>
      <c r="AX97">
        <f t="shared" si="51"/>
        <v>365</v>
      </c>
      <c r="AY97" s="112"/>
      <c r="AZ97" s="2"/>
      <c r="BA97" s="148">
        <f>INDEX('2001'!$B$44:$B$140,'14 Year_History_Results'!BT97)</f>
        <v>12</v>
      </c>
      <c r="BB97" s="2">
        <f>INDEX('2002'!$B$44:$B$140,'14 Year_History_Results'!BU97)</f>
        <v>13</v>
      </c>
      <c r="BC97" s="2">
        <f>INDEX('2003'!$B$44:$B$140,'14 Year_History_Results'!BV97)</f>
        <v>0</v>
      </c>
      <c r="BD97" s="2">
        <f>INDEX('2004'!$B$44:$B$140,'14 Year_History_Results'!BW97)</f>
        <v>2</v>
      </c>
      <c r="BE97" s="2">
        <f>INDEX('2005'!$B$44:$B$140,'14 Year_History_Results'!BX97)</f>
        <v>8</v>
      </c>
      <c r="BF97" s="2">
        <f>INDEX('2006'!$B$44:$B$140,'14 Year_History_Results'!BY97)</f>
        <v>14</v>
      </c>
      <c r="BG97" s="2">
        <f>INDEX('2007'!$B$44:$B$140,'14 Year_History_Results'!BZ97)</f>
        <v>6</v>
      </c>
      <c r="BH97" s="2">
        <f>INDEX('2008'!$B$44:$B$140,'14 Year_History_Results'!CA97)</f>
        <v>13</v>
      </c>
      <c r="BI97" s="2">
        <f>INDEX('2009'!$B$44:$B$140,'14 Year_History_Results'!CB97)</f>
        <v>13</v>
      </c>
      <c r="BJ97" s="2">
        <f>INDEX('2010'!$B$44:$B$140,'14 Year_History_Results'!CC97)</f>
        <v>7</v>
      </c>
      <c r="BK97" s="2">
        <f>INDEX('2011'!$B$44:$B$140,'14 Year_History_Results'!CD97)</f>
        <v>4</v>
      </c>
      <c r="BL97" s="2">
        <f>INDEX('2012'!$B$44:$B$140,'14 Year_History_Results'!CE97)</f>
        <v>11</v>
      </c>
      <c r="BM97" s="2">
        <f>INDEX('2013'!$B$44:$B$140,'14 Year_History_Results'!CF97)</f>
        <v>7</v>
      </c>
      <c r="BN97" s="149">
        <f>INDEX('2014'!$B$52:$B$180,'14 Year_History_Results'!CG97)</f>
        <v>0</v>
      </c>
      <c r="BO97" s="308">
        <f t="shared" si="52"/>
        <v>7</v>
      </c>
      <c r="BQ97">
        <f t="shared" si="53"/>
        <v>365</v>
      </c>
      <c r="BR97" s="112"/>
      <c r="BS97" s="2"/>
      <c r="BT97" s="148">
        <f>IF(ISNA(MATCH($BQ97,'2001'!$A$44:$A$139,0)),97,MATCH($BQ97,'2001'!$A$44:$A$139,0))</f>
        <v>70</v>
      </c>
      <c r="BU97" s="2">
        <f>IF(ISNA(MATCH($BQ97,'2002'!$A$44:$A$139,0)),97,MATCH($BQ97,'2002'!$A$44:$A$139,0))</f>
        <v>73</v>
      </c>
      <c r="BV97" s="2">
        <f>IF(ISNA(MATCH($BQ97,'2003'!$A$44:$A$139,0)),97,MATCH($BQ97,'2003'!$A$44:$A$139,0))</f>
        <v>97</v>
      </c>
      <c r="BW97" s="2">
        <f>IF(ISNA(MATCH($BQ97,'2004'!$A$44:$A$139,0)),97,MATCH($BQ97,'2004'!$A$44:$A$139,0))</f>
        <v>56</v>
      </c>
      <c r="BX97" s="2">
        <f>IF(ISNA(MATCH($BQ97,'2005'!$A$44:$A$139,0)),97,MATCH($BQ97,'2005'!$A$44:$A$139,0))</f>
        <v>56</v>
      </c>
      <c r="BY97" s="2">
        <f>IF(ISNA(MATCH($BQ97,'2006'!$A$44:$A$139,0)),97,MATCH($BQ97,'2006'!$A$44:$A$139,0))</f>
        <v>57</v>
      </c>
      <c r="BZ97" s="2">
        <f>IF(ISNA(MATCH($BQ97,'2007'!$A$44:$A$139,0)),97,MATCH($BQ97,'2007'!$A$44:$A$139,0))</f>
        <v>46</v>
      </c>
      <c r="CA97" s="2">
        <f>IF(ISNA(MATCH($BQ97,'2008'!$A$44:$A$139,0)),97,MATCH($BQ97,'2008'!$A$44:$A$139,0))</f>
        <v>48</v>
      </c>
      <c r="CB97" s="2">
        <f>IF(ISNA(MATCH($BQ97,'2009'!$A$44:$A$139,0)),97,MATCH($BQ97,'2009'!$A$44:$A$139,0))</f>
        <v>41</v>
      </c>
      <c r="CC97" s="2">
        <f>IF(ISNA(MATCH($BQ97,'2010'!$A$44:$A$139,0)),97,MATCH($BQ97,'2010'!$A$44:$A$139,0))</f>
        <v>37</v>
      </c>
      <c r="CD97" s="2">
        <f>IF(ISNA(MATCH($BQ97,'2011'!$A$44:$A$139,0)),97,MATCH($BQ97,'2011'!$A$44:$A$139,0))</f>
        <v>34</v>
      </c>
      <c r="CE97" s="2">
        <f>IF(ISNA(MATCH($BQ97,'2012'!$A$44:$A$139,0)),97,MATCH($BQ97,'2012'!$A$44:$A$139,0))</f>
        <v>31</v>
      </c>
      <c r="CF97" s="2">
        <f>IF(ISNA(MATCH($BQ97,'2013'!$A$44:$A$139,0)),97,MATCH($BQ97,'2013'!$A$44:$A$139,0))</f>
        <v>28</v>
      </c>
      <c r="CG97" s="149">
        <f>IF(ISNA(MATCH($BQ97,'2014'!$A$52:$A$179,0)),129,MATCH($BQ97,'2014'!$A$52:$A$179,0))</f>
        <v>129</v>
      </c>
      <c r="CI97">
        <f t="shared" si="54"/>
        <v>365</v>
      </c>
      <c r="CJ97" s="284"/>
      <c r="CK97" s="282"/>
      <c r="CL97" s="281">
        <f t="shared" si="55"/>
        <v>62</v>
      </c>
      <c r="CM97" s="282">
        <f t="shared" si="41"/>
        <v>54.3292</v>
      </c>
      <c r="CN97" s="282">
        <f t="shared" si="42"/>
        <v>36.21584472</v>
      </c>
      <c r="CO97" s="282">
        <f t="shared" si="43"/>
        <v>46.141482090352</v>
      </c>
      <c r="CP97" s="282">
        <f t="shared" si="44"/>
        <v>38.75791196142864</v>
      </c>
      <c r="CQ97" s="282">
        <f t="shared" si="45"/>
        <v>49.836024113488335</v>
      </c>
      <c r="CR97" s="282">
        <f t="shared" si="46"/>
        <v>39.220693674051326</v>
      </c>
      <c r="CS97" s="282">
        <f t="shared" si="47"/>
        <v>59.144514403122614</v>
      </c>
      <c r="CT97" s="282">
        <f t="shared" si="48"/>
        <v>52.425733301121532</v>
      </c>
      <c r="CU97" s="282">
        <f t="shared" si="56"/>
        <v>41.946993818527609</v>
      </c>
      <c r="CV97" s="282">
        <f t="shared" si="57"/>
        <v>31.961866079430504</v>
      </c>
      <c r="CW97" s="282">
        <f t="shared" si="58"/>
        <v>32.305779928548375</v>
      </c>
      <c r="CX97" s="282">
        <f t="shared" si="59"/>
        <v>28.535032900370346</v>
      </c>
      <c r="CY97" s="283">
        <f t="shared" si="60"/>
        <v>19.021452931386872</v>
      </c>
      <c r="DA97" s="282">
        <f t="shared" si="61"/>
        <v>365</v>
      </c>
      <c r="DB97" s="97"/>
      <c r="DC97" s="156"/>
      <c r="DD97" s="270">
        <f t="shared" si="62"/>
        <v>62</v>
      </c>
      <c r="DE97" s="156">
        <f t="shared" si="63"/>
        <v>75</v>
      </c>
      <c r="DF97" s="156">
        <f t="shared" si="64"/>
        <v>75</v>
      </c>
      <c r="DG97" s="156">
        <f t="shared" si="65"/>
        <v>97</v>
      </c>
      <c r="DH97" s="156">
        <f t="shared" si="66"/>
        <v>105</v>
      </c>
      <c r="DI97" s="156">
        <f t="shared" si="67"/>
        <v>129</v>
      </c>
      <c r="DJ97" s="156">
        <f t="shared" si="68"/>
        <v>135</v>
      </c>
      <c r="DK97" s="156">
        <f t="shared" si="69"/>
        <v>168</v>
      </c>
      <c r="DL97" s="156">
        <f t="shared" si="70"/>
        <v>181</v>
      </c>
      <c r="DM97" s="156">
        <f t="shared" si="71"/>
        <v>188</v>
      </c>
      <c r="DN97" s="156">
        <f t="shared" si="72"/>
        <v>192</v>
      </c>
      <c r="DO97" s="156">
        <f t="shared" si="73"/>
        <v>203</v>
      </c>
      <c r="DP97" s="156">
        <f t="shared" si="74"/>
        <v>210</v>
      </c>
      <c r="DQ97" s="267">
        <f t="shared" si="75"/>
        <v>210</v>
      </c>
      <c r="DR97" s="156">
        <f t="shared" si="76"/>
        <v>23</v>
      </c>
    </row>
    <row r="98" spans="2:125" ht="13.5" thickBot="1" x14ac:dyDescent="0.25">
      <c r="B98" s="164">
        <v>56</v>
      </c>
      <c r="C98" s="50">
        <f t="shared" si="39"/>
        <v>3</v>
      </c>
      <c r="D98" s="50">
        <f t="shared" si="49"/>
        <v>0</v>
      </c>
      <c r="E98" s="97"/>
      <c r="F98" s="2">
        <f t="shared" si="77"/>
        <v>93</v>
      </c>
      <c r="G98" s="164">
        <v>2485</v>
      </c>
      <c r="H98" s="164">
        <f>14- COUNTIF(L98:AA98,"#N/A")</f>
        <v>1</v>
      </c>
      <c r="I98" s="133">
        <f>SUM(AF98:AU98)+SUM(BA98:BM98)</f>
        <v>10</v>
      </c>
      <c r="J98" s="405">
        <f>CY98</f>
        <v>19</v>
      </c>
      <c r="K98" s="466" t="str">
        <f>IF(ISNUMBER(MATCH(G98,'[4]OPR data'!$A$3:$A$2541,0)),"Y","N")</f>
        <v>Y</v>
      </c>
      <c r="L98" s="112"/>
      <c r="M98" s="236"/>
      <c r="N98" s="236" t="e">
        <f>(INDEX(Finish_table!R$4:R$83,MATCH('14 Year_History_Results'!$G98,Finish_table!S$4:S$83,0),1))</f>
        <v>#N/A</v>
      </c>
      <c r="O98" s="236" t="e">
        <f>(INDEX(Finish_table!Z$4:Z$99,MATCH('14 Year_History_Results'!$G98,Finish_table!AA$4:AA$99,0),1))</f>
        <v>#N/A</v>
      </c>
      <c r="P98" s="236" t="e">
        <f>(INDEX(Finish_table!AI$4:AI$99,MATCH('14 Year_History_Results'!$G98,Finish_table!AJ$4:AJ$99,0),1))</f>
        <v>#N/A</v>
      </c>
      <c r="Q98" s="236" t="e">
        <f>(INDEX(Finish_table!AR$4:AR$99,MATCH('14 Year_History_Results'!$G98,Finish_table!AS$4:AS$99,0),1))</f>
        <v>#N/A</v>
      </c>
      <c r="R98" s="236" t="e">
        <f>(INDEX(Finish_table!BA$4:BA$99,MATCH('14 Year_History_Results'!$G98,Finish_table!BB$4:BB$99,0),1))</f>
        <v>#N/A</v>
      </c>
      <c r="S98" s="236" t="e">
        <f>(INDEX(Finish_table!BJ$4:BJ$99,MATCH('14 Year_History_Results'!$G98,Finish_table!BK$4:BK$99,0),1))</f>
        <v>#N/A</v>
      </c>
      <c r="T98" s="236" t="e">
        <f>(INDEX(Finish_table!BS$4:BS$99,MATCH('14 Year_History_Results'!$G98,Finish_table!BT$4:BT$99,0),1))</f>
        <v>#N/A</v>
      </c>
      <c r="U98" s="236" t="e">
        <f>(INDEX(Finish_table!CB$4:CB$99,MATCH('14 Year_History_Results'!$G98,Finish_table!CC$4:CC$99,0),1))</f>
        <v>#N/A</v>
      </c>
      <c r="V98" s="236" t="e">
        <f>(INDEX(Finish_table!CK$4:CK$99,MATCH('14 Year_History_Results'!$G98,Finish_table!CL$4:CL$99,0),1))</f>
        <v>#N/A</v>
      </c>
      <c r="W98" s="236" t="e">
        <f>(INDEX(Finish_table!CT$4:CT$99,MATCH('14 Year_History_Results'!$G98,Finish_table!CU$4:CU$99,0),1))</f>
        <v>#N/A</v>
      </c>
      <c r="X98" s="236" t="e">
        <f>(INDEX(Finish_table!DC$4:DC$99,MATCH('14 Year_History_Results'!$G98,Finish_table!DD$4:DD$99,0),1))</f>
        <v>#N/A</v>
      </c>
      <c r="Y98" s="236" t="e">
        <f>(INDEX(Finish_table!DL$4:DL$99,MATCH('14 Year_History_Results'!$G98,Finish_table!DM$4:DM$99,0),1))</f>
        <v>#N/A</v>
      </c>
      <c r="Z98" s="236" t="e">
        <f>(INDEX(Finish_table!DU$4:DU$99,MATCH('14 Year_History_Results'!$G98,Finish_table!DV$4:DV$99,0),1))</f>
        <v>#N/A</v>
      </c>
      <c r="AA98" s="256" t="str">
        <f>(INDEX(Finish_table!ED$4:ED$140,MATCH('14 Year_History_Results'!$G98,Finish_table!EE$4:EE$140,0),1))</f>
        <v>SF</v>
      </c>
      <c r="AB98" s="2"/>
      <c r="AC98" s="97"/>
      <c r="AE98">
        <f t="shared" si="40"/>
        <v>2485</v>
      </c>
      <c r="AF98" s="112"/>
      <c r="AG98" s="2"/>
      <c r="AH98" s="148">
        <f>INDEX('2001'!$C$44:$C$140,'14 Year_History_Results'!BT98)</f>
        <v>0</v>
      </c>
      <c r="AI98" s="2">
        <f>INDEX('2002'!$C$44:$C$140,'14 Year_History_Results'!BU98)</f>
        <v>0</v>
      </c>
      <c r="AJ98" s="2">
        <f>INDEX('2003'!$C$44:$C$140,'14 Year_History_Results'!BV98)</f>
        <v>0</v>
      </c>
      <c r="AK98" s="2">
        <f>INDEX('2004'!$C$44:$C$140,'14 Year_History_Results'!BW98)</f>
        <v>0</v>
      </c>
      <c r="AL98" s="2">
        <f>INDEX('2005'!$C$44:$C$140,'14 Year_History_Results'!BX98)</f>
        <v>0</v>
      </c>
      <c r="AM98" s="2">
        <f>INDEX('2006'!$C$44:$C$140,'14 Year_History_Results'!BY98)</f>
        <v>0</v>
      </c>
      <c r="AN98" s="2">
        <f>INDEX('2007'!$C$44:$C$140,'14 Year_History_Results'!BZ98)</f>
        <v>0</v>
      </c>
      <c r="AO98" s="2">
        <f>INDEX('2008'!$C$44:$C$140,'14 Year_History_Results'!CA98)</f>
        <v>0</v>
      </c>
      <c r="AP98" s="2">
        <f>INDEX('2009'!$C$44:$C$140,'14 Year_History_Results'!CB98)</f>
        <v>0</v>
      </c>
      <c r="AQ98" s="2">
        <f>INDEX('2010'!$C$44:$C$140,'14 Year_History_Results'!CC98)</f>
        <v>0</v>
      </c>
      <c r="AR98" s="2">
        <f>INDEX('2011'!$C$44:$C$140,'14 Year_History_Results'!CD98)</f>
        <v>0</v>
      </c>
      <c r="AS98" s="2">
        <f>INDEX('2012'!$C$44:$C$140,'14 Year_History_Results'!CE98)</f>
        <v>0</v>
      </c>
      <c r="AT98" s="2">
        <f>INDEX('2013'!$C$44:$C$140,'14 Year_History_Results'!CF98)</f>
        <v>0</v>
      </c>
      <c r="AU98" s="149">
        <f>INDEX('2014'!$C$52:$C$180,'14 Year_History_Results'!CG98)</f>
        <v>10</v>
      </c>
      <c r="AV98" s="2">
        <f t="shared" si="50"/>
        <v>2.6726124191242437</v>
      </c>
      <c r="AW98" s="2"/>
      <c r="AX98">
        <f t="shared" si="51"/>
        <v>2485</v>
      </c>
      <c r="AY98" s="112"/>
      <c r="AZ98" s="2"/>
      <c r="BA98" s="148">
        <f>INDEX('2001'!$B$44:$B$140,'14 Year_History_Results'!BT98)</f>
        <v>0</v>
      </c>
      <c r="BB98" s="2">
        <f>INDEX('2002'!$B$44:$B$140,'14 Year_History_Results'!BU98)</f>
        <v>0</v>
      </c>
      <c r="BC98" s="2">
        <f>INDEX('2003'!$B$44:$B$140,'14 Year_History_Results'!BV98)</f>
        <v>0</v>
      </c>
      <c r="BD98" s="2">
        <f>INDEX('2004'!$B$44:$B$140,'14 Year_History_Results'!BW98)</f>
        <v>0</v>
      </c>
      <c r="BE98" s="2">
        <f>INDEX('2005'!$B$44:$B$140,'14 Year_History_Results'!BX98)</f>
        <v>0</v>
      </c>
      <c r="BF98" s="2">
        <f>INDEX('2006'!$B$44:$B$140,'14 Year_History_Results'!BY98)</f>
        <v>0</v>
      </c>
      <c r="BG98" s="2">
        <f>INDEX('2007'!$B$44:$B$140,'14 Year_History_Results'!BZ98)</f>
        <v>0</v>
      </c>
      <c r="BH98" s="2">
        <f>INDEX('2008'!$B$44:$B$140,'14 Year_History_Results'!CA98)</f>
        <v>0</v>
      </c>
      <c r="BI98" s="2">
        <f>INDEX('2009'!$B$44:$B$140,'14 Year_History_Results'!CB98)</f>
        <v>0</v>
      </c>
      <c r="BJ98" s="2">
        <f>INDEX('2010'!$B$44:$B$140,'14 Year_History_Results'!CC98)</f>
        <v>0</v>
      </c>
      <c r="BK98" s="2">
        <f>INDEX('2011'!$B$44:$B$140,'14 Year_History_Results'!CD98)</f>
        <v>0</v>
      </c>
      <c r="BL98" s="2">
        <f>INDEX('2012'!$B$44:$B$140,'14 Year_History_Results'!CE98)</f>
        <v>0</v>
      </c>
      <c r="BM98" s="2">
        <f>INDEX('2013'!$B$44:$B$140,'14 Year_History_Results'!CF98)</f>
        <v>0</v>
      </c>
      <c r="BN98" s="149">
        <f>INDEX('2014'!$B$52:$B$180,'14 Year_History_Results'!CG98)</f>
        <v>9</v>
      </c>
      <c r="BO98" s="308">
        <f t="shared" si="52"/>
        <v>0</v>
      </c>
      <c r="BQ98">
        <f t="shared" si="53"/>
        <v>2485</v>
      </c>
      <c r="BR98" s="112"/>
      <c r="BS98" s="2"/>
      <c r="BT98" s="148">
        <f>IF(ISNA(MATCH($BQ98,'2001'!$A$44:$A$139,0)),97,MATCH($BQ98,'2001'!$A$44:$A$139,0))</f>
        <v>97</v>
      </c>
      <c r="BU98" s="2">
        <f>IF(ISNA(MATCH($BQ98,'2002'!$A$44:$A$139,0)),97,MATCH($BQ98,'2002'!$A$44:$A$139,0))</f>
        <v>97</v>
      </c>
      <c r="BV98" s="2">
        <f>IF(ISNA(MATCH($BQ98,'2003'!$A$44:$A$139,0)),97,MATCH($BQ98,'2003'!$A$44:$A$139,0))</f>
        <v>97</v>
      </c>
      <c r="BW98" s="2">
        <f>IF(ISNA(MATCH($BQ98,'2004'!$A$44:$A$139,0)),97,MATCH($BQ98,'2004'!$A$44:$A$139,0))</f>
        <v>97</v>
      </c>
      <c r="BX98" s="2">
        <f>IF(ISNA(MATCH($BQ98,'2005'!$A$44:$A$139,0)),97,MATCH($BQ98,'2005'!$A$44:$A$139,0))</f>
        <v>97</v>
      </c>
      <c r="BY98" s="2">
        <f>IF(ISNA(MATCH($BQ98,'2006'!$A$44:$A$139,0)),97,MATCH($BQ98,'2006'!$A$44:$A$139,0))</f>
        <v>97</v>
      </c>
      <c r="BZ98" s="2">
        <f>IF(ISNA(MATCH($BQ98,'2007'!$A$44:$A$139,0)),97,MATCH($BQ98,'2007'!$A$44:$A$139,0))</f>
        <v>97</v>
      </c>
      <c r="CA98" s="2">
        <f>IF(ISNA(MATCH($BQ98,'2008'!$A$44:$A$139,0)),97,MATCH($BQ98,'2008'!$A$44:$A$139,0))</f>
        <v>97</v>
      </c>
      <c r="CB98" s="2">
        <f>IF(ISNA(MATCH($BQ98,'2009'!$A$44:$A$139,0)),97,MATCH($BQ98,'2009'!$A$44:$A$139,0))</f>
        <v>97</v>
      </c>
      <c r="CC98" s="2">
        <f>IF(ISNA(MATCH($BQ98,'2010'!$A$44:$A$139,0)),97,MATCH($BQ98,'2010'!$A$44:$A$139,0))</f>
        <v>97</v>
      </c>
      <c r="CD98" s="2">
        <f>IF(ISNA(MATCH($BQ98,'2011'!$A$44:$A$139,0)),97,MATCH($BQ98,'2011'!$A$44:$A$139,0))</f>
        <v>97</v>
      </c>
      <c r="CE98" s="2">
        <f>IF(ISNA(MATCH($BQ98,'2012'!$A$44:$A$139,0)),97,MATCH($BQ98,'2012'!$A$44:$A$139,0))</f>
        <v>97</v>
      </c>
      <c r="CF98" s="2">
        <f>IF(ISNA(MATCH($BQ98,'2013'!$A$44:$A$139,0)),97,MATCH($BQ98,'2013'!$A$44:$A$139,0))</f>
        <v>97</v>
      </c>
      <c r="CG98" s="149">
        <f>IF(ISNA(MATCH($BQ98,'2014'!$A$52:$A$179,0)),129,MATCH($BQ98,'2014'!$A$52:$A$179,0))</f>
        <v>100</v>
      </c>
      <c r="CI98">
        <f t="shared" si="54"/>
        <v>2485</v>
      </c>
      <c r="CJ98" s="284"/>
      <c r="CK98" s="282"/>
      <c r="CL98" s="281">
        <f t="shared" si="55"/>
        <v>0</v>
      </c>
      <c r="CM98" s="282">
        <f t="shared" si="41"/>
        <v>0</v>
      </c>
      <c r="CN98" s="282">
        <f t="shared" si="42"/>
        <v>0</v>
      </c>
      <c r="CO98" s="282">
        <f t="shared" si="43"/>
        <v>0</v>
      </c>
      <c r="CP98" s="282">
        <f t="shared" si="44"/>
        <v>0</v>
      </c>
      <c r="CQ98" s="282">
        <f t="shared" si="45"/>
        <v>0</v>
      </c>
      <c r="CR98" s="282">
        <f t="shared" si="46"/>
        <v>0</v>
      </c>
      <c r="CS98" s="282">
        <f t="shared" si="47"/>
        <v>0</v>
      </c>
      <c r="CT98" s="282">
        <f t="shared" si="48"/>
        <v>0</v>
      </c>
      <c r="CU98" s="282">
        <f t="shared" si="56"/>
        <v>0</v>
      </c>
      <c r="CV98" s="282">
        <f t="shared" si="57"/>
        <v>0</v>
      </c>
      <c r="CW98" s="282">
        <f t="shared" si="58"/>
        <v>0</v>
      </c>
      <c r="CX98" s="282">
        <f t="shared" si="59"/>
        <v>0</v>
      </c>
      <c r="CY98" s="283">
        <f t="shared" si="60"/>
        <v>19</v>
      </c>
      <c r="DA98" s="282">
        <f t="shared" si="61"/>
        <v>2485</v>
      </c>
      <c r="DB98" s="97"/>
      <c r="DC98" s="156"/>
      <c r="DD98" s="270">
        <f t="shared" si="62"/>
        <v>0</v>
      </c>
      <c r="DE98" s="156">
        <f t="shared" si="63"/>
        <v>0</v>
      </c>
      <c r="DF98" s="156">
        <f t="shared" si="64"/>
        <v>0</v>
      </c>
      <c r="DG98" s="156">
        <f t="shared" si="65"/>
        <v>0</v>
      </c>
      <c r="DH98" s="156">
        <f t="shared" si="66"/>
        <v>0</v>
      </c>
      <c r="DI98" s="156">
        <f t="shared" si="67"/>
        <v>0</v>
      </c>
      <c r="DJ98" s="156">
        <f t="shared" si="68"/>
        <v>0</v>
      </c>
      <c r="DK98" s="156">
        <f t="shared" si="69"/>
        <v>0</v>
      </c>
      <c r="DL98" s="156">
        <f t="shared" si="70"/>
        <v>0</v>
      </c>
      <c r="DM98" s="156">
        <f t="shared" si="71"/>
        <v>0</v>
      </c>
      <c r="DN98" s="156">
        <f t="shared" si="72"/>
        <v>0</v>
      </c>
      <c r="DO98" s="156">
        <f t="shared" si="73"/>
        <v>0</v>
      </c>
      <c r="DP98" s="156">
        <f t="shared" si="74"/>
        <v>0</v>
      </c>
      <c r="DQ98" s="267">
        <f t="shared" si="75"/>
        <v>19</v>
      </c>
      <c r="DR98" s="156">
        <f t="shared" si="76"/>
        <v>318</v>
      </c>
    </row>
    <row r="99" spans="2:125" ht="13.5" thickBot="1" x14ac:dyDescent="0.25">
      <c r="B99" s="164">
        <v>56</v>
      </c>
      <c r="C99" s="50">
        <f t="shared" si="39"/>
        <v>4</v>
      </c>
      <c r="D99" s="50">
        <f t="shared" si="49"/>
        <v>0</v>
      </c>
      <c r="E99" s="97"/>
      <c r="F99" s="2">
        <f t="shared" si="77"/>
        <v>94</v>
      </c>
      <c r="G99" s="164">
        <v>2137</v>
      </c>
      <c r="H99" s="164">
        <f>14- COUNTIF(L99:AA99,"#N/A")</f>
        <v>3</v>
      </c>
      <c r="I99" s="133">
        <f>SUM(AF99:AU99)+SUM(BA99:BM99)</f>
        <v>23</v>
      </c>
      <c r="J99" s="405">
        <f>CY99</f>
        <v>18.528948391097877</v>
      </c>
      <c r="K99" s="466" t="str">
        <f>IF(ISNUMBER(MATCH(G99,'[4]OPR data'!$A$3:$A$2541,0)),"Y","N")</f>
        <v>Y</v>
      </c>
      <c r="L99" s="112"/>
      <c r="M99" s="236"/>
      <c r="N99" s="236" t="e">
        <f>(INDEX(Finish_table!R$4:R$83,MATCH('14 Year_History_Results'!$G99,Finish_table!S$4:S$83,0),1))</f>
        <v>#N/A</v>
      </c>
      <c r="O99" s="236" t="e">
        <f>(INDEX(Finish_table!Z$4:Z$99,MATCH('14 Year_History_Results'!$G99,Finish_table!AA$4:AA$99,0),1))</f>
        <v>#N/A</v>
      </c>
      <c r="P99" s="236" t="e">
        <f>(INDEX(Finish_table!AI$4:AI$99,MATCH('14 Year_History_Results'!$G99,Finish_table!AJ$4:AJ$99,0),1))</f>
        <v>#N/A</v>
      </c>
      <c r="Q99" s="236" t="e">
        <f>(INDEX(Finish_table!AR$4:AR$99,MATCH('14 Year_History_Results'!$G99,Finish_table!AS$4:AS$99,0),1))</f>
        <v>#N/A</v>
      </c>
      <c r="R99" s="236" t="e">
        <f>(INDEX(Finish_table!BA$4:BA$99,MATCH('14 Year_History_Results'!$G99,Finish_table!BB$4:BB$99,0),1))</f>
        <v>#N/A</v>
      </c>
      <c r="S99" s="236" t="e">
        <f>(INDEX(Finish_table!BJ$4:BJ$99,MATCH('14 Year_History_Results'!$G99,Finish_table!BK$4:BK$99,0),1))</f>
        <v>#N/A</v>
      </c>
      <c r="T99" s="236" t="e">
        <f>(INDEX(Finish_table!BS$4:BS$99,MATCH('14 Year_History_Results'!$G99,Finish_table!BT$4:BT$99,0),1))</f>
        <v>#N/A</v>
      </c>
      <c r="U99" s="236" t="e">
        <f>(INDEX(Finish_table!CB$4:CB$99,MATCH('14 Year_History_Results'!$G99,Finish_table!CC$4:CC$99,0),1))</f>
        <v>#N/A</v>
      </c>
      <c r="V99" s="236" t="e">
        <f>(INDEX(Finish_table!CK$4:CK$99,MATCH('14 Year_History_Results'!$G99,Finish_table!CL$4:CL$99,0),1))</f>
        <v>#N/A</v>
      </c>
      <c r="W99" s="236" t="str">
        <f>(INDEX(Finish_table!CT$4:CT$99,MATCH('14 Year_History_Results'!$G99,Finish_table!CU$4:CU$99,0),1))</f>
        <v>QF</v>
      </c>
      <c r="X99" s="236" t="str">
        <f>(INDEX(Finish_table!DC$4:DC$99,MATCH('14 Year_History_Results'!$G99,Finish_table!DD$4:DD$99,0),1))</f>
        <v>QF</v>
      </c>
      <c r="Y99" s="236" t="e">
        <f>(INDEX(Finish_table!DL$4:DL$99,MATCH('14 Year_History_Results'!$G99,Finish_table!DM$4:DM$99,0),1))</f>
        <v>#N/A</v>
      </c>
      <c r="Z99" s="236" t="e">
        <f>(INDEX(Finish_table!DU$4:DU$99,MATCH('14 Year_History_Results'!$G99,Finish_table!DV$4:DV$99,0),1))</f>
        <v>#N/A</v>
      </c>
      <c r="AA99" s="256" t="str">
        <f>(INDEX(Finish_table!ED$4:ED$140,MATCH('14 Year_History_Results'!$G99,Finish_table!EE$4:EE$140,0),1))</f>
        <v>QF</v>
      </c>
      <c r="AB99" s="2"/>
      <c r="AC99" s="97"/>
      <c r="AE99">
        <f t="shared" si="40"/>
        <v>2137</v>
      </c>
      <c r="AF99" s="112"/>
      <c r="AG99" s="2"/>
      <c r="AH99" s="148">
        <f>INDEX('2001'!$C$44:$C$140,'14 Year_History_Results'!BT99)</f>
        <v>0</v>
      </c>
      <c r="AI99" s="2">
        <f>INDEX('2002'!$C$44:$C$140,'14 Year_History_Results'!BU99)</f>
        <v>0</v>
      </c>
      <c r="AJ99" s="2">
        <f>INDEX('2003'!$C$44:$C$140,'14 Year_History_Results'!BV99)</f>
        <v>0</v>
      </c>
      <c r="AK99" s="2">
        <f>INDEX('2004'!$C$44:$C$140,'14 Year_History_Results'!BW99)</f>
        <v>0</v>
      </c>
      <c r="AL99" s="2">
        <f>INDEX('2005'!$C$44:$C$140,'14 Year_History_Results'!BX99)</f>
        <v>0</v>
      </c>
      <c r="AM99" s="2">
        <f>INDEX('2006'!$C$44:$C$140,'14 Year_History_Results'!BY99)</f>
        <v>0</v>
      </c>
      <c r="AN99" s="2">
        <f>INDEX('2007'!$C$44:$C$140,'14 Year_History_Results'!BZ99)</f>
        <v>0</v>
      </c>
      <c r="AO99" s="2">
        <f>INDEX('2008'!$C$44:$C$140,'14 Year_History_Results'!CA99)</f>
        <v>0</v>
      </c>
      <c r="AP99" s="2">
        <f>INDEX('2009'!$C$44:$C$140,'14 Year_History_Results'!CB99)</f>
        <v>0</v>
      </c>
      <c r="AQ99" s="2">
        <f>INDEX('2010'!$C$44:$C$140,'14 Year_History_Results'!CC99)</f>
        <v>0</v>
      </c>
      <c r="AR99" s="2">
        <f>INDEX('2011'!$C$44:$C$140,'14 Year_History_Results'!CD99)</f>
        <v>0</v>
      </c>
      <c r="AS99" s="2">
        <f>INDEX('2012'!$C$44:$C$140,'14 Year_History_Results'!CE99)</f>
        <v>0</v>
      </c>
      <c r="AT99" s="2">
        <f>INDEX('2013'!$C$44:$C$140,'14 Year_History_Results'!CF99)</f>
        <v>0</v>
      </c>
      <c r="AU99" s="149">
        <f>INDEX('2014'!$C$52:$C$180,'14 Year_History_Results'!CG99)</f>
        <v>0</v>
      </c>
      <c r="AV99" s="2">
        <f t="shared" si="50"/>
        <v>0</v>
      </c>
      <c r="AW99" s="2"/>
      <c r="AX99">
        <f t="shared" si="51"/>
        <v>2137</v>
      </c>
      <c r="AY99" s="112"/>
      <c r="AZ99" s="2"/>
      <c r="BA99" s="148">
        <f>INDEX('2001'!$B$44:$B$140,'14 Year_History_Results'!BT99)</f>
        <v>0</v>
      </c>
      <c r="BB99" s="2">
        <f>INDEX('2002'!$B$44:$B$140,'14 Year_History_Results'!BU99)</f>
        <v>0</v>
      </c>
      <c r="BC99" s="2">
        <f>INDEX('2003'!$B$44:$B$140,'14 Year_History_Results'!BV99)</f>
        <v>0</v>
      </c>
      <c r="BD99" s="2">
        <f>INDEX('2004'!$B$44:$B$140,'14 Year_History_Results'!BW99)</f>
        <v>0</v>
      </c>
      <c r="BE99" s="2">
        <f>INDEX('2005'!$B$44:$B$140,'14 Year_History_Results'!BX99)</f>
        <v>0</v>
      </c>
      <c r="BF99" s="2">
        <f>INDEX('2006'!$B$44:$B$140,'14 Year_History_Results'!BY99)</f>
        <v>0</v>
      </c>
      <c r="BG99" s="2">
        <f>INDEX('2007'!$B$44:$B$140,'14 Year_History_Results'!BZ99)</f>
        <v>0</v>
      </c>
      <c r="BH99" s="2">
        <f>INDEX('2008'!$B$44:$B$140,'14 Year_History_Results'!CA99)</f>
        <v>0</v>
      </c>
      <c r="BI99" s="2">
        <f>INDEX('2009'!$B$44:$B$140,'14 Year_History_Results'!CB99)</f>
        <v>0</v>
      </c>
      <c r="BJ99" s="2">
        <f>INDEX('2010'!$B$44:$B$140,'14 Year_History_Results'!CC99)</f>
        <v>13</v>
      </c>
      <c r="BK99" s="2">
        <f>INDEX('2011'!$B$44:$B$140,'14 Year_History_Results'!CD99)</f>
        <v>10</v>
      </c>
      <c r="BL99" s="2">
        <f>INDEX('2012'!$B$44:$B$140,'14 Year_History_Results'!CE99)</f>
        <v>0</v>
      </c>
      <c r="BM99" s="2">
        <f>INDEX('2013'!$B$44:$B$140,'14 Year_History_Results'!CF99)</f>
        <v>0</v>
      </c>
      <c r="BN99" s="149">
        <f>INDEX('2014'!$B$52:$B$180,'14 Year_History_Results'!CG99)</f>
        <v>13</v>
      </c>
      <c r="BO99" s="308">
        <f t="shared" si="52"/>
        <v>0</v>
      </c>
      <c r="BQ99">
        <f t="shared" si="53"/>
        <v>2137</v>
      </c>
      <c r="BR99" s="112"/>
      <c r="BS99" s="2"/>
      <c r="BT99" s="148">
        <f>IF(ISNA(MATCH($BQ99,'2001'!$A$44:$A$139,0)),97,MATCH($BQ99,'2001'!$A$44:$A$139,0))</f>
        <v>97</v>
      </c>
      <c r="BU99" s="2">
        <f>IF(ISNA(MATCH($BQ99,'2002'!$A$44:$A$139,0)),97,MATCH($BQ99,'2002'!$A$44:$A$139,0))</f>
        <v>97</v>
      </c>
      <c r="BV99" s="2">
        <f>IF(ISNA(MATCH($BQ99,'2003'!$A$44:$A$139,0)),97,MATCH($BQ99,'2003'!$A$44:$A$139,0))</f>
        <v>97</v>
      </c>
      <c r="BW99" s="2">
        <f>IF(ISNA(MATCH($BQ99,'2004'!$A$44:$A$139,0)),97,MATCH($BQ99,'2004'!$A$44:$A$139,0))</f>
        <v>97</v>
      </c>
      <c r="BX99" s="2">
        <f>IF(ISNA(MATCH($BQ99,'2005'!$A$44:$A$139,0)),97,MATCH($BQ99,'2005'!$A$44:$A$139,0))</f>
        <v>97</v>
      </c>
      <c r="BY99" s="2">
        <f>IF(ISNA(MATCH($BQ99,'2006'!$A$44:$A$139,0)),97,MATCH($BQ99,'2006'!$A$44:$A$139,0))</f>
        <v>97</v>
      </c>
      <c r="BZ99" s="2">
        <f>IF(ISNA(MATCH($BQ99,'2007'!$A$44:$A$139,0)),97,MATCH($BQ99,'2007'!$A$44:$A$139,0))</f>
        <v>97</v>
      </c>
      <c r="CA99" s="2">
        <f>IF(ISNA(MATCH($BQ99,'2008'!$A$44:$A$139,0)),97,MATCH($BQ99,'2008'!$A$44:$A$139,0))</f>
        <v>97</v>
      </c>
      <c r="CB99" s="2">
        <f>IF(ISNA(MATCH($BQ99,'2009'!$A$44:$A$139,0)),97,MATCH($BQ99,'2009'!$A$44:$A$139,0))</f>
        <v>97</v>
      </c>
      <c r="CC99" s="2">
        <f>IF(ISNA(MATCH($BQ99,'2010'!$A$44:$A$139,0)),97,MATCH($BQ99,'2010'!$A$44:$A$139,0))</f>
        <v>83</v>
      </c>
      <c r="CD99" s="2">
        <f>IF(ISNA(MATCH($BQ99,'2011'!$A$44:$A$139,0)),97,MATCH($BQ99,'2011'!$A$44:$A$139,0))</f>
        <v>81</v>
      </c>
      <c r="CE99" s="2">
        <f>IF(ISNA(MATCH($BQ99,'2012'!$A$44:$A$139,0)),97,MATCH($BQ99,'2012'!$A$44:$A$139,0))</f>
        <v>97</v>
      </c>
      <c r="CF99" s="2">
        <f>IF(ISNA(MATCH($BQ99,'2013'!$A$44:$A$139,0)),97,MATCH($BQ99,'2013'!$A$44:$A$139,0))</f>
        <v>97</v>
      </c>
      <c r="CG99" s="149">
        <f>IF(ISNA(MATCH($BQ99,'2014'!$A$52:$A$179,0)),129,MATCH($BQ99,'2014'!$A$52:$A$179,0))</f>
        <v>92</v>
      </c>
      <c r="CI99">
        <f t="shared" si="54"/>
        <v>2137</v>
      </c>
      <c r="CJ99" s="284"/>
      <c r="CK99" s="282"/>
      <c r="CL99" s="281">
        <f t="shared" si="55"/>
        <v>0</v>
      </c>
      <c r="CM99" s="282">
        <f t="shared" si="41"/>
        <v>0</v>
      </c>
      <c r="CN99" s="282">
        <f t="shared" si="42"/>
        <v>0</v>
      </c>
      <c r="CO99" s="282">
        <f t="shared" si="43"/>
        <v>0</v>
      </c>
      <c r="CP99" s="282">
        <f t="shared" si="44"/>
        <v>0</v>
      </c>
      <c r="CQ99" s="282">
        <f t="shared" si="45"/>
        <v>0</v>
      </c>
      <c r="CR99" s="282">
        <f t="shared" si="46"/>
        <v>0</v>
      </c>
      <c r="CS99" s="282">
        <f t="shared" si="47"/>
        <v>0</v>
      </c>
      <c r="CT99" s="282">
        <f t="shared" si="48"/>
        <v>0</v>
      </c>
      <c r="CU99" s="282">
        <f t="shared" si="56"/>
        <v>13</v>
      </c>
      <c r="CV99" s="282">
        <f t="shared" si="57"/>
        <v>18.665799999999997</v>
      </c>
      <c r="CW99" s="282">
        <f t="shared" si="58"/>
        <v>12.442622279999998</v>
      </c>
      <c r="CX99" s="282">
        <f t="shared" si="59"/>
        <v>8.2942520118479983</v>
      </c>
      <c r="CY99" s="283">
        <f t="shared" si="60"/>
        <v>18.528948391097877</v>
      </c>
      <c r="DA99" s="282">
        <f t="shared" si="61"/>
        <v>2137</v>
      </c>
      <c r="DB99" s="97"/>
      <c r="DC99" s="156"/>
      <c r="DD99" s="270">
        <f t="shared" si="62"/>
        <v>0</v>
      </c>
      <c r="DE99" s="156">
        <f t="shared" si="63"/>
        <v>0</v>
      </c>
      <c r="DF99" s="156">
        <f t="shared" si="64"/>
        <v>0</v>
      </c>
      <c r="DG99" s="156">
        <f t="shared" si="65"/>
        <v>0</v>
      </c>
      <c r="DH99" s="156">
        <f t="shared" si="66"/>
        <v>0</v>
      </c>
      <c r="DI99" s="156">
        <f t="shared" si="67"/>
        <v>0</v>
      </c>
      <c r="DJ99" s="156">
        <f t="shared" si="68"/>
        <v>0</v>
      </c>
      <c r="DK99" s="156">
        <f t="shared" si="69"/>
        <v>0</v>
      </c>
      <c r="DL99" s="156">
        <f t="shared" si="70"/>
        <v>0</v>
      </c>
      <c r="DM99" s="156">
        <f t="shared" si="71"/>
        <v>13</v>
      </c>
      <c r="DN99" s="156">
        <f t="shared" si="72"/>
        <v>23</v>
      </c>
      <c r="DO99" s="156">
        <f t="shared" si="73"/>
        <v>23</v>
      </c>
      <c r="DP99" s="156">
        <f t="shared" si="74"/>
        <v>23</v>
      </c>
      <c r="DQ99" s="267">
        <f t="shared" si="75"/>
        <v>36</v>
      </c>
      <c r="DR99" s="156">
        <f t="shared" si="76"/>
        <v>189</v>
      </c>
    </row>
    <row r="100" spans="2:125" ht="13.5" thickBot="1" x14ac:dyDescent="0.25">
      <c r="B100" s="164">
        <v>56</v>
      </c>
      <c r="C100" s="50">
        <f t="shared" si="39"/>
        <v>5</v>
      </c>
      <c r="D100" s="50">
        <f t="shared" si="49"/>
        <v>5</v>
      </c>
      <c r="E100" s="97"/>
      <c r="F100" s="2">
        <f t="shared" si="77"/>
        <v>95</v>
      </c>
      <c r="G100" s="164">
        <v>967</v>
      </c>
      <c r="H100" s="164">
        <f>14- COUNTIF(L100:AA100,"#N/A")</f>
        <v>2</v>
      </c>
      <c r="I100" s="133">
        <f>SUM(AF100:AU100)+SUM(BA100:BM100)</f>
        <v>33</v>
      </c>
      <c r="J100" s="405">
        <f>CY100</f>
        <v>18.293874162959998</v>
      </c>
      <c r="K100" s="466" t="str">
        <f>IF(ISNUMBER(MATCH(G100,'[4]OPR data'!$A$3:$A$2541,0)),"Y","N")</f>
        <v>Y</v>
      </c>
      <c r="L100" s="112"/>
      <c r="M100" s="236"/>
      <c r="N100" s="236" t="e">
        <f>(INDEX(Finish_table!R$4:R$83,MATCH('14 Year_History_Results'!$G100,Finish_table!S$4:S$83,0),1))</f>
        <v>#N/A</v>
      </c>
      <c r="O100" s="236" t="e">
        <f>(INDEX(Finish_table!Z$4:Z$99,MATCH('14 Year_History_Results'!$G100,Finish_table!AA$4:AA$99,0),1))</f>
        <v>#N/A</v>
      </c>
      <c r="P100" s="236" t="e">
        <f>(INDEX(Finish_table!AI$4:AI$99,MATCH('14 Year_History_Results'!$G100,Finish_table!AJ$4:AJ$99,0),1))</f>
        <v>#N/A</v>
      </c>
      <c r="Q100" s="236" t="e">
        <f>(INDEX(Finish_table!AR$4:AR$99,MATCH('14 Year_History_Results'!$G100,Finish_table!AS$4:AS$99,0),1))</f>
        <v>#N/A</v>
      </c>
      <c r="R100" s="236" t="e">
        <f>(INDEX(Finish_table!BA$4:BA$99,MATCH('14 Year_History_Results'!$G100,Finish_table!BB$4:BB$99,0),1))</f>
        <v>#N/A</v>
      </c>
      <c r="S100" s="236" t="e">
        <f>(INDEX(Finish_table!BJ$4:BJ$99,MATCH('14 Year_History_Results'!$G100,Finish_table!BK$4:BK$99,0),1))</f>
        <v>#N/A</v>
      </c>
      <c r="T100" s="236" t="e">
        <f>(INDEX(Finish_table!BS$4:BS$99,MATCH('14 Year_History_Results'!$G100,Finish_table!BT$4:BT$99,0),1))</f>
        <v>#N/A</v>
      </c>
      <c r="U100" s="236" t="e">
        <f>(INDEX(Finish_table!CB$4:CB$99,MATCH('14 Year_History_Results'!$G100,Finish_table!CC$4:CC$99,0),1))</f>
        <v>#N/A</v>
      </c>
      <c r="V100" s="236" t="e">
        <f>(INDEX(Finish_table!CK$4:CK$99,MATCH('14 Year_History_Results'!$G100,Finish_table!CL$4:CL$99,0),1))</f>
        <v>#N/A</v>
      </c>
      <c r="W100" s="236" t="e">
        <f>(INDEX(Finish_table!CT$4:CT$99,MATCH('14 Year_History_Results'!$G100,Finish_table!CU$4:CU$99,0),1))</f>
        <v>#N/A</v>
      </c>
      <c r="X100" s="236" t="str">
        <f>(INDEX(Finish_table!DC$4:DC$99,MATCH('14 Year_History_Results'!$G100,Finish_table!DD$4:DD$99,0),1))</f>
        <v>QF</v>
      </c>
      <c r="Y100" s="236" t="e">
        <f>(INDEX(Finish_table!DL$4:DL$99,MATCH('14 Year_History_Results'!$G100,Finish_table!DM$4:DM$99,0),1))</f>
        <v>#N/A</v>
      </c>
      <c r="Z100" s="236" t="str">
        <f>(INDEX(Finish_table!DU$4:DU$99,MATCH('14 Year_History_Results'!$G100,Finish_table!DV$4:DV$99,0),1))</f>
        <v>SF</v>
      </c>
      <c r="AA100" s="256" t="e">
        <f>(INDEX(Finish_table!ED$4:ED$140,MATCH('14 Year_History_Results'!$G100,Finish_table!EE$4:EE$140,0),1))</f>
        <v>#N/A</v>
      </c>
      <c r="AB100" s="2"/>
      <c r="AC100" s="97"/>
      <c r="AE100">
        <f t="shared" si="40"/>
        <v>967</v>
      </c>
      <c r="AF100" s="112"/>
      <c r="AG100" s="2"/>
      <c r="AH100" s="148">
        <f>INDEX('2001'!$C$44:$C$140,'14 Year_History_Results'!BT100)</f>
        <v>0</v>
      </c>
      <c r="AI100" s="2">
        <f>INDEX('2002'!$C$44:$C$140,'14 Year_History_Results'!BU100)</f>
        <v>0</v>
      </c>
      <c r="AJ100" s="2">
        <f>INDEX('2003'!$C$44:$C$140,'14 Year_History_Results'!BV100)</f>
        <v>0</v>
      </c>
      <c r="AK100" s="2">
        <f>INDEX('2004'!$C$44:$C$140,'14 Year_History_Results'!BW100)</f>
        <v>0</v>
      </c>
      <c r="AL100" s="2">
        <f>INDEX('2005'!$C$44:$C$140,'14 Year_History_Results'!BX100)</f>
        <v>0</v>
      </c>
      <c r="AM100" s="2">
        <f>INDEX('2006'!$C$44:$C$140,'14 Year_History_Results'!BY100)</f>
        <v>0</v>
      </c>
      <c r="AN100" s="2">
        <f>INDEX('2007'!$C$44:$C$140,'14 Year_History_Results'!BZ100)</f>
        <v>0</v>
      </c>
      <c r="AO100" s="2">
        <f>INDEX('2008'!$C$44:$C$140,'14 Year_History_Results'!CA100)</f>
        <v>0</v>
      </c>
      <c r="AP100" s="2">
        <f>INDEX('2009'!$C$44:$C$140,'14 Year_History_Results'!CB100)</f>
        <v>0</v>
      </c>
      <c r="AQ100" s="2">
        <f>INDEX('2010'!$C$44:$C$140,'14 Year_History_Results'!CC100)</f>
        <v>0</v>
      </c>
      <c r="AR100" s="2">
        <f>INDEX('2011'!$C$44:$C$140,'14 Year_History_Results'!CD100)</f>
        <v>0</v>
      </c>
      <c r="AS100" s="2">
        <f>INDEX('2012'!$C$44:$C$140,'14 Year_History_Results'!CE100)</f>
        <v>0</v>
      </c>
      <c r="AT100" s="2">
        <f>INDEX('2013'!$C$44:$C$140,'14 Year_History_Results'!CF100)</f>
        <v>10</v>
      </c>
      <c r="AU100" s="149">
        <f>INDEX('2014'!$C$52:$C$180,'14 Year_History_Results'!CG100)</f>
        <v>0</v>
      </c>
      <c r="AV100" s="2">
        <f t="shared" si="50"/>
        <v>2.6726124191242437</v>
      </c>
      <c r="AW100" s="2"/>
      <c r="AX100">
        <f t="shared" si="51"/>
        <v>967</v>
      </c>
      <c r="AY100" s="112"/>
      <c r="AZ100" s="2"/>
      <c r="BA100" s="148">
        <f>INDEX('2001'!$B$44:$B$140,'14 Year_History_Results'!BT100)</f>
        <v>0</v>
      </c>
      <c r="BB100" s="2">
        <f>INDEX('2002'!$B$44:$B$140,'14 Year_History_Results'!BU100)</f>
        <v>0</v>
      </c>
      <c r="BC100" s="2">
        <f>INDEX('2003'!$B$44:$B$140,'14 Year_History_Results'!BV100)</f>
        <v>0</v>
      </c>
      <c r="BD100" s="2">
        <f>INDEX('2004'!$B$44:$B$140,'14 Year_History_Results'!BW100)</f>
        <v>0</v>
      </c>
      <c r="BE100" s="2">
        <f>INDEX('2005'!$B$44:$B$140,'14 Year_History_Results'!BX100)</f>
        <v>0</v>
      </c>
      <c r="BF100" s="2">
        <f>INDEX('2006'!$B$44:$B$140,'14 Year_History_Results'!BY100)</f>
        <v>0</v>
      </c>
      <c r="BG100" s="2">
        <f>INDEX('2007'!$B$44:$B$140,'14 Year_History_Results'!BZ100)</f>
        <v>0</v>
      </c>
      <c r="BH100" s="2">
        <f>INDEX('2008'!$B$44:$B$140,'14 Year_History_Results'!CA100)</f>
        <v>0</v>
      </c>
      <c r="BI100" s="2">
        <f>INDEX('2009'!$B$44:$B$140,'14 Year_History_Results'!CB100)</f>
        <v>0</v>
      </c>
      <c r="BJ100" s="2">
        <f>INDEX('2010'!$B$44:$B$140,'14 Year_History_Results'!CC100)</f>
        <v>0</v>
      </c>
      <c r="BK100" s="2">
        <f>INDEX('2011'!$B$44:$B$140,'14 Year_History_Results'!CD100)</f>
        <v>10</v>
      </c>
      <c r="BL100" s="2">
        <f>INDEX('2012'!$B$44:$B$140,'14 Year_History_Results'!CE100)</f>
        <v>0</v>
      </c>
      <c r="BM100" s="2">
        <f>INDEX('2013'!$B$44:$B$140,'14 Year_History_Results'!CF100)</f>
        <v>13</v>
      </c>
      <c r="BN100" s="149">
        <f>INDEX('2014'!$B$52:$B$180,'14 Year_History_Results'!CG100)</f>
        <v>0</v>
      </c>
      <c r="BO100" s="308">
        <f t="shared" si="52"/>
        <v>23</v>
      </c>
      <c r="BQ100">
        <f t="shared" si="53"/>
        <v>967</v>
      </c>
      <c r="BR100" s="112"/>
      <c r="BS100" s="2"/>
      <c r="BT100" s="148">
        <f>IF(ISNA(MATCH($BQ100,'2001'!$A$44:$A$139,0)),97,MATCH($BQ100,'2001'!$A$44:$A$139,0))</f>
        <v>97</v>
      </c>
      <c r="BU100" s="2">
        <f>IF(ISNA(MATCH($BQ100,'2002'!$A$44:$A$139,0)),97,MATCH($BQ100,'2002'!$A$44:$A$139,0))</f>
        <v>97</v>
      </c>
      <c r="BV100" s="2">
        <f>IF(ISNA(MATCH($BQ100,'2003'!$A$44:$A$139,0)),97,MATCH($BQ100,'2003'!$A$44:$A$139,0))</f>
        <v>97</v>
      </c>
      <c r="BW100" s="2">
        <f>IF(ISNA(MATCH($BQ100,'2004'!$A$44:$A$139,0)),97,MATCH($BQ100,'2004'!$A$44:$A$139,0))</f>
        <v>97</v>
      </c>
      <c r="BX100" s="2">
        <f>IF(ISNA(MATCH($BQ100,'2005'!$A$44:$A$139,0)),97,MATCH($BQ100,'2005'!$A$44:$A$139,0))</f>
        <v>97</v>
      </c>
      <c r="BY100" s="2">
        <f>IF(ISNA(MATCH($BQ100,'2006'!$A$44:$A$139,0)),97,MATCH($BQ100,'2006'!$A$44:$A$139,0))</f>
        <v>97</v>
      </c>
      <c r="BZ100" s="2">
        <f>IF(ISNA(MATCH($BQ100,'2007'!$A$44:$A$139,0)),97,MATCH($BQ100,'2007'!$A$44:$A$139,0))</f>
        <v>97</v>
      </c>
      <c r="CA100" s="2">
        <f>IF(ISNA(MATCH($BQ100,'2008'!$A$44:$A$139,0)),97,MATCH($BQ100,'2008'!$A$44:$A$139,0))</f>
        <v>97</v>
      </c>
      <c r="CB100" s="2">
        <f>IF(ISNA(MATCH($BQ100,'2009'!$A$44:$A$139,0)),97,MATCH($BQ100,'2009'!$A$44:$A$139,0))</f>
        <v>97</v>
      </c>
      <c r="CC100" s="2">
        <f>IF(ISNA(MATCH($BQ100,'2010'!$A$44:$A$139,0)),97,MATCH($BQ100,'2010'!$A$44:$A$139,0))</f>
        <v>97</v>
      </c>
      <c r="CD100" s="2">
        <f>IF(ISNA(MATCH($BQ100,'2011'!$A$44:$A$139,0)),97,MATCH($BQ100,'2011'!$A$44:$A$139,0))</f>
        <v>47</v>
      </c>
      <c r="CE100" s="2">
        <f>IF(ISNA(MATCH($BQ100,'2012'!$A$44:$A$139,0)),97,MATCH($BQ100,'2012'!$A$44:$A$139,0))</f>
        <v>97</v>
      </c>
      <c r="CF100" s="2">
        <f>IF(ISNA(MATCH($BQ100,'2013'!$A$44:$A$139,0)),97,MATCH($BQ100,'2013'!$A$44:$A$139,0))</f>
        <v>36</v>
      </c>
      <c r="CG100" s="149">
        <f>IF(ISNA(MATCH($BQ100,'2014'!$A$52:$A$179,0)),129,MATCH($BQ100,'2014'!$A$52:$A$179,0))</f>
        <v>129</v>
      </c>
      <c r="CI100">
        <f t="shared" si="54"/>
        <v>967</v>
      </c>
      <c r="CJ100" s="284"/>
      <c r="CK100" s="282"/>
      <c r="CL100" s="281">
        <f t="shared" si="55"/>
        <v>0</v>
      </c>
      <c r="CM100" s="282">
        <f t="shared" si="41"/>
        <v>0</v>
      </c>
      <c r="CN100" s="282">
        <f t="shared" si="42"/>
        <v>0</v>
      </c>
      <c r="CO100" s="282">
        <f t="shared" si="43"/>
        <v>0</v>
      </c>
      <c r="CP100" s="282">
        <f t="shared" si="44"/>
        <v>0</v>
      </c>
      <c r="CQ100" s="282">
        <f t="shared" si="45"/>
        <v>0</v>
      </c>
      <c r="CR100" s="282">
        <f t="shared" si="46"/>
        <v>0</v>
      </c>
      <c r="CS100" s="282">
        <f t="shared" si="47"/>
        <v>0</v>
      </c>
      <c r="CT100" s="282">
        <f t="shared" si="48"/>
        <v>0</v>
      </c>
      <c r="CU100" s="282">
        <f t="shared" si="56"/>
        <v>0</v>
      </c>
      <c r="CV100" s="282">
        <f t="shared" si="57"/>
        <v>10</v>
      </c>
      <c r="CW100" s="282">
        <f t="shared" si="58"/>
        <v>6.6659999999999995</v>
      </c>
      <c r="CX100" s="282">
        <f t="shared" si="59"/>
        <v>27.4435556</v>
      </c>
      <c r="CY100" s="283">
        <f t="shared" si="60"/>
        <v>18.293874162959998</v>
      </c>
      <c r="DA100" s="282">
        <f t="shared" si="61"/>
        <v>967</v>
      </c>
      <c r="DB100" s="97"/>
      <c r="DC100" s="156"/>
      <c r="DD100" s="270">
        <f t="shared" si="62"/>
        <v>0</v>
      </c>
      <c r="DE100" s="156">
        <f t="shared" si="63"/>
        <v>0</v>
      </c>
      <c r="DF100" s="156">
        <f t="shared" si="64"/>
        <v>0</v>
      </c>
      <c r="DG100" s="156">
        <f t="shared" si="65"/>
        <v>0</v>
      </c>
      <c r="DH100" s="156">
        <f t="shared" si="66"/>
        <v>0</v>
      </c>
      <c r="DI100" s="156">
        <f t="shared" si="67"/>
        <v>0</v>
      </c>
      <c r="DJ100" s="156">
        <f t="shared" si="68"/>
        <v>0</v>
      </c>
      <c r="DK100" s="156">
        <f t="shared" si="69"/>
        <v>0</v>
      </c>
      <c r="DL100" s="156">
        <f t="shared" si="70"/>
        <v>0</v>
      </c>
      <c r="DM100" s="156">
        <f t="shared" si="71"/>
        <v>0</v>
      </c>
      <c r="DN100" s="156">
        <f t="shared" si="72"/>
        <v>10</v>
      </c>
      <c r="DO100" s="156">
        <f t="shared" si="73"/>
        <v>10</v>
      </c>
      <c r="DP100" s="156">
        <f t="shared" si="74"/>
        <v>33</v>
      </c>
      <c r="DQ100" s="267">
        <f t="shared" si="75"/>
        <v>33</v>
      </c>
      <c r="DR100" s="156">
        <f t="shared" si="76"/>
        <v>215</v>
      </c>
    </row>
    <row r="101" spans="2:125" ht="13.5" thickBot="1" x14ac:dyDescent="0.25">
      <c r="B101" s="166">
        <v>57</v>
      </c>
      <c r="C101" s="50">
        <f t="shared" si="39"/>
        <v>1</v>
      </c>
      <c r="D101" s="50">
        <f t="shared" si="49"/>
        <v>0</v>
      </c>
      <c r="E101" s="97"/>
      <c r="F101" s="2">
        <f t="shared" si="77"/>
        <v>96</v>
      </c>
      <c r="G101" s="164">
        <v>781</v>
      </c>
      <c r="H101" s="164">
        <f>14- COUNTIF(L101:AA101,"#N/A")</f>
        <v>3</v>
      </c>
      <c r="I101" s="133">
        <f>SUM(AF101:AU101)+SUM(BA101:BM101)</f>
        <v>68</v>
      </c>
      <c r="J101" s="405">
        <f>CY101</f>
        <v>18.082802676636454</v>
      </c>
      <c r="K101" s="466" t="str">
        <f>IF(ISNUMBER(MATCH(G101,'[4]OPR data'!$A$3:$A$2541,0)),"Y","N")</f>
        <v>Y</v>
      </c>
      <c r="L101" s="112"/>
      <c r="M101" s="236"/>
      <c r="N101" s="236" t="e">
        <f>(INDEX(Finish_table!R$4:R$83,MATCH('14 Year_History_Results'!$G101,Finish_table!S$4:S$83,0),1))</f>
        <v>#N/A</v>
      </c>
      <c r="O101" s="236" t="e">
        <f>(INDEX(Finish_table!Z$4:Z$99,MATCH('14 Year_History_Results'!$G101,Finish_table!AA$4:AA$99,0),1))</f>
        <v>#N/A</v>
      </c>
      <c r="P101" s="236" t="str">
        <f>(INDEX(Finish_table!AI$4:AI$99,MATCH('14 Year_History_Results'!$G101,Finish_table!AJ$4:AJ$99,0),1))</f>
        <v>SF</v>
      </c>
      <c r="Q101" s="236" t="e">
        <f>(INDEX(Finish_table!AR$4:AR$99,MATCH('14 Year_History_Results'!$G101,Finish_table!AS$4:AS$99,0),1))</f>
        <v>#N/A</v>
      </c>
      <c r="R101" s="236" t="e">
        <f>(INDEX(Finish_table!BA$4:BA$99,MATCH('14 Year_History_Results'!$G101,Finish_table!BB$4:BB$99,0),1))</f>
        <v>#N/A</v>
      </c>
      <c r="S101" s="236" t="e">
        <f>(INDEX(Finish_table!BJ$4:BJ$99,MATCH('14 Year_History_Results'!$G101,Finish_table!BK$4:BK$99,0),1))</f>
        <v>#N/A</v>
      </c>
      <c r="T101" s="236" t="e">
        <f>(INDEX(Finish_table!BS$4:BS$99,MATCH('14 Year_History_Results'!$G101,Finish_table!BT$4:BT$99,0),1))</f>
        <v>#N/A</v>
      </c>
      <c r="U101" s="236" t="e">
        <f>(INDEX(Finish_table!CB$4:CB$99,MATCH('14 Year_History_Results'!$G101,Finish_table!CC$4:CC$99,0),1))</f>
        <v>#N/A</v>
      </c>
      <c r="V101" s="236" t="e">
        <f>(INDEX(Finish_table!CK$4:CK$99,MATCH('14 Year_History_Results'!$G101,Finish_table!CL$4:CL$99,0),1))</f>
        <v>#N/A</v>
      </c>
      <c r="W101" s="236" t="e">
        <f>(INDEX(Finish_table!CT$4:CT$99,MATCH('14 Year_History_Results'!$G101,Finish_table!CU$4:CU$99,0),1))</f>
        <v>#N/A</v>
      </c>
      <c r="X101" s="236" t="str">
        <f>(INDEX(Finish_table!DC$4:DC$99,MATCH('14 Year_History_Results'!$G101,Finish_table!DD$4:DD$99,0),1))</f>
        <v>WF</v>
      </c>
      <c r="Y101" s="236" t="str">
        <f>(INDEX(Finish_table!DL$4:DL$99,MATCH('14 Year_History_Results'!$G101,Finish_table!DM$4:DM$99,0),1))</f>
        <v>QF</v>
      </c>
      <c r="Z101" s="236" t="e">
        <f>(INDEX(Finish_table!DU$4:DU$99,MATCH('14 Year_History_Results'!$G101,Finish_table!DV$4:DV$99,0),1))</f>
        <v>#N/A</v>
      </c>
      <c r="AA101" s="256" t="e">
        <f>(INDEX(Finish_table!ED$4:ED$140,MATCH('14 Year_History_Results'!$G101,Finish_table!EE$4:EE$140,0),1))</f>
        <v>#N/A</v>
      </c>
      <c r="AB101" s="2"/>
      <c r="AC101" s="97"/>
      <c r="AE101">
        <f t="shared" si="40"/>
        <v>781</v>
      </c>
      <c r="AF101" s="112"/>
      <c r="AG101" s="2"/>
      <c r="AH101" s="148">
        <f>INDEX('2001'!$C$44:$C$140,'14 Year_History_Results'!BT101)</f>
        <v>0</v>
      </c>
      <c r="AI101" s="2">
        <f>INDEX('2002'!$C$44:$C$140,'14 Year_History_Results'!BU101)</f>
        <v>0</v>
      </c>
      <c r="AJ101" s="2">
        <f>INDEX('2003'!$C$44:$C$140,'14 Year_History_Results'!BV101)</f>
        <v>10</v>
      </c>
      <c r="AK101" s="2">
        <f>INDEX('2004'!$C$44:$C$140,'14 Year_History_Results'!BW101)</f>
        <v>0</v>
      </c>
      <c r="AL101" s="2">
        <f>INDEX('2005'!$C$44:$C$140,'14 Year_History_Results'!BX101)</f>
        <v>0</v>
      </c>
      <c r="AM101" s="2">
        <f>INDEX('2006'!$C$44:$C$140,'14 Year_History_Results'!BY101)</f>
        <v>0</v>
      </c>
      <c r="AN101" s="2">
        <f>INDEX('2007'!$C$44:$C$140,'14 Year_History_Results'!BZ101)</f>
        <v>0</v>
      </c>
      <c r="AO101" s="2">
        <f>INDEX('2008'!$C$44:$C$140,'14 Year_History_Results'!CA101)</f>
        <v>0</v>
      </c>
      <c r="AP101" s="2">
        <f>INDEX('2009'!$C$44:$C$140,'14 Year_History_Results'!CB101)</f>
        <v>0</v>
      </c>
      <c r="AQ101" s="2">
        <f>INDEX('2010'!$C$44:$C$140,'14 Year_History_Results'!CC101)</f>
        <v>0</v>
      </c>
      <c r="AR101" s="2">
        <f>INDEX('2011'!$C$44:$C$140,'14 Year_History_Results'!CD101)</f>
        <v>40</v>
      </c>
      <c r="AS101" s="2">
        <f>INDEX('2012'!$C$44:$C$140,'14 Year_History_Results'!CE101)</f>
        <v>0</v>
      </c>
      <c r="AT101" s="2">
        <f>INDEX('2013'!$C$44:$C$140,'14 Year_History_Results'!CF101)</f>
        <v>0</v>
      </c>
      <c r="AU101" s="149">
        <f>INDEX('2014'!$C$52:$C$180,'14 Year_History_Results'!CG101)</f>
        <v>0</v>
      </c>
      <c r="AV101" s="2">
        <f t="shared" si="50"/>
        <v>10.818177620697814</v>
      </c>
      <c r="AW101" s="2"/>
      <c r="AX101">
        <f t="shared" si="51"/>
        <v>781</v>
      </c>
      <c r="AY101" s="112"/>
      <c r="AZ101" s="2"/>
      <c r="BA101" s="148">
        <f>INDEX('2001'!$B$44:$B$140,'14 Year_History_Results'!BT101)</f>
        <v>0</v>
      </c>
      <c r="BB101" s="2">
        <f>INDEX('2002'!$B$44:$B$140,'14 Year_History_Results'!BU101)</f>
        <v>0</v>
      </c>
      <c r="BC101" s="2">
        <f>INDEX('2003'!$B$44:$B$140,'14 Year_History_Results'!BV101)</f>
        <v>4</v>
      </c>
      <c r="BD101" s="2">
        <f>INDEX('2004'!$B$44:$B$140,'14 Year_History_Results'!BW101)</f>
        <v>0</v>
      </c>
      <c r="BE101" s="2">
        <f>INDEX('2005'!$B$44:$B$140,'14 Year_History_Results'!BX101)</f>
        <v>0</v>
      </c>
      <c r="BF101" s="2">
        <f>INDEX('2006'!$B$44:$B$140,'14 Year_History_Results'!BY101)</f>
        <v>0</v>
      </c>
      <c r="BG101" s="2">
        <f>INDEX('2007'!$B$44:$B$140,'14 Year_History_Results'!BZ101)</f>
        <v>0</v>
      </c>
      <c r="BH101" s="2">
        <f>INDEX('2008'!$B$44:$B$140,'14 Year_History_Results'!CA101)</f>
        <v>0</v>
      </c>
      <c r="BI101" s="2">
        <f>INDEX('2009'!$B$44:$B$140,'14 Year_History_Results'!CB101)</f>
        <v>0</v>
      </c>
      <c r="BJ101" s="2">
        <f>INDEX('2010'!$B$44:$B$140,'14 Year_History_Results'!CC101)</f>
        <v>0</v>
      </c>
      <c r="BK101" s="2">
        <f>INDEX('2011'!$B$44:$B$140,'14 Year_History_Results'!CD101)</f>
        <v>1</v>
      </c>
      <c r="BL101" s="2">
        <f>INDEX('2012'!$B$44:$B$140,'14 Year_History_Results'!CE101)</f>
        <v>13</v>
      </c>
      <c r="BM101" s="2">
        <f>INDEX('2013'!$B$44:$B$140,'14 Year_History_Results'!CF101)</f>
        <v>0</v>
      </c>
      <c r="BN101" s="149">
        <f>INDEX('2014'!$B$52:$B$180,'14 Year_History_Results'!CG101)</f>
        <v>0</v>
      </c>
      <c r="BO101" s="308">
        <f t="shared" si="52"/>
        <v>0</v>
      </c>
      <c r="BQ101">
        <f t="shared" si="53"/>
        <v>781</v>
      </c>
      <c r="BR101" s="112"/>
      <c r="BS101" s="2"/>
      <c r="BT101" s="148">
        <f>IF(ISNA(MATCH($BQ101,'2001'!$A$44:$A$139,0)),97,MATCH($BQ101,'2001'!$A$44:$A$139,0))</f>
        <v>97</v>
      </c>
      <c r="BU101" s="2">
        <f>IF(ISNA(MATCH($BQ101,'2002'!$A$44:$A$139,0)),97,MATCH($BQ101,'2002'!$A$44:$A$139,0))</f>
        <v>97</v>
      </c>
      <c r="BV101" s="2">
        <f>IF(ISNA(MATCH($BQ101,'2003'!$A$44:$A$139,0)),97,MATCH($BQ101,'2003'!$A$44:$A$139,0))</f>
        <v>88</v>
      </c>
      <c r="BW101" s="2">
        <f>IF(ISNA(MATCH($BQ101,'2004'!$A$44:$A$139,0)),97,MATCH($BQ101,'2004'!$A$44:$A$139,0))</f>
        <v>97</v>
      </c>
      <c r="BX101" s="2">
        <f>IF(ISNA(MATCH($BQ101,'2005'!$A$44:$A$139,0)),97,MATCH($BQ101,'2005'!$A$44:$A$139,0))</f>
        <v>97</v>
      </c>
      <c r="BY101" s="2">
        <f>IF(ISNA(MATCH($BQ101,'2006'!$A$44:$A$139,0)),97,MATCH($BQ101,'2006'!$A$44:$A$139,0))</f>
        <v>97</v>
      </c>
      <c r="BZ101" s="2">
        <f>IF(ISNA(MATCH($BQ101,'2007'!$A$44:$A$139,0)),97,MATCH($BQ101,'2007'!$A$44:$A$139,0))</f>
        <v>97</v>
      </c>
      <c r="CA101" s="2">
        <f>IF(ISNA(MATCH($BQ101,'2008'!$A$44:$A$139,0)),97,MATCH($BQ101,'2008'!$A$44:$A$139,0))</f>
        <v>97</v>
      </c>
      <c r="CB101" s="2">
        <f>IF(ISNA(MATCH($BQ101,'2009'!$A$44:$A$139,0)),97,MATCH($BQ101,'2009'!$A$44:$A$139,0))</f>
        <v>97</v>
      </c>
      <c r="CC101" s="2">
        <f>IF(ISNA(MATCH($BQ101,'2010'!$A$44:$A$139,0)),97,MATCH($BQ101,'2010'!$A$44:$A$139,0))</f>
        <v>97</v>
      </c>
      <c r="CD101" s="2">
        <f>IF(ISNA(MATCH($BQ101,'2011'!$A$44:$A$139,0)),97,MATCH($BQ101,'2011'!$A$44:$A$139,0))</f>
        <v>43</v>
      </c>
      <c r="CE101" s="2">
        <f>IF(ISNA(MATCH($BQ101,'2012'!$A$44:$A$139,0)),97,MATCH($BQ101,'2012'!$A$44:$A$139,0))</f>
        <v>43</v>
      </c>
      <c r="CF101" s="2">
        <f>IF(ISNA(MATCH($BQ101,'2013'!$A$44:$A$139,0)),97,MATCH($BQ101,'2013'!$A$44:$A$139,0))</f>
        <v>97</v>
      </c>
      <c r="CG101" s="149">
        <f>IF(ISNA(MATCH($BQ101,'2014'!$A$52:$A$179,0)),129,MATCH($BQ101,'2014'!$A$52:$A$179,0))</f>
        <v>45</v>
      </c>
      <c r="CI101">
        <f t="shared" si="54"/>
        <v>781</v>
      </c>
      <c r="CJ101" s="284"/>
      <c r="CK101" s="282"/>
      <c r="CL101" s="281">
        <f t="shared" si="55"/>
        <v>0</v>
      </c>
      <c r="CM101" s="282">
        <f t="shared" si="41"/>
        <v>0</v>
      </c>
      <c r="CN101" s="282">
        <f t="shared" si="42"/>
        <v>14</v>
      </c>
      <c r="CO101" s="282">
        <f t="shared" si="43"/>
        <v>9.3323999999999998</v>
      </c>
      <c r="CP101" s="282">
        <f t="shared" si="44"/>
        <v>6.2209778399999998</v>
      </c>
      <c r="CQ101" s="282">
        <f t="shared" si="45"/>
        <v>4.1469038281439996</v>
      </c>
      <c r="CR101" s="282">
        <f t="shared" si="46"/>
        <v>2.7643260918407901</v>
      </c>
      <c r="CS101" s="282">
        <f t="shared" si="47"/>
        <v>1.8426997728210706</v>
      </c>
      <c r="CT101" s="282">
        <f t="shared" si="48"/>
        <v>1.2283436685625255</v>
      </c>
      <c r="CU101" s="282">
        <f t="shared" si="56"/>
        <v>0.81881388946377953</v>
      </c>
      <c r="CV101" s="282">
        <f t="shared" si="57"/>
        <v>41.545821338716557</v>
      </c>
      <c r="CW101" s="282">
        <f t="shared" si="58"/>
        <v>40.694444504388457</v>
      </c>
      <c r="CX101" s="282">
        <f t="shared" si="59"/>
        <v>27.126916706625344</v>
      </c>
      <c r="CY101" s="283">
        <f t="shared" si="60"/>
        <v>18.082802676636454</v>
      </c>
      <c r="DA101" s="282">
        <f t="shared" si="61"/>
        <v>781</v>
      </c>
      <c r="DB101" s="97"/>
      <c r="DC101" s="156"/>
      <c r="DD101" s="270">
        <f t="shared" si="62"/>
        <v>0</v>
      </c>
      <c r="DE101" s="156">
        <f t="shared" si="63"/>
        <v>0</v>
      </c>
      <c r="DF101" s="156">
        <f t="shared" si="64"/>
        <v>14</v>
      </c>
      <c r="DG101" s="156">
        <f t="shared" si="65"/>
        <v>14</v>
      </c>
      <c r="DH101" s="156">
        <f t="shared" si="66"/>
        <v>14</v>
      </c>
      <c r="DI101" s="156">
        <f t="shared" si="67"/>
        <v>14</v>
      </c>
      <c r="DJ101" s="156">
        <f t="shared" si="68"/>
        <v>14</v>
      </c>
      <c r="DK101" s="156">
        <f t="shared" si="69"/>
        <v>14</v>
      </c>
      <c r="DL101" s="156">
        <f t="shared" si="70"/>
        <v>14</v>
      </c>
      <c r="DM101" s="156">
        <f t="shared" si="71"/>
        <v>14</v>
      </c>
      <c r="DN101" s="156">
        <f t="shared" si="72"/>
        <v>55</v>
      </c>
      <c r="DO101" s="156">
        <f t="shared" si="73"/>
        <v>68</v>
      </c>
      <c r="DP101" s="156">
        <f t="shared" si="74"/>
        <v>68</v>
      </c>
      <c r="DQ101" s="267">
        <f t="shared" si="75"/>
        <v>68</v>
      </c>
      <c r="DR101" s="156">
        <f t="shared" si="76"/>
        <v>121</v>
      </c>
    </row>
    <row r="102" spans="2:125" ht="13.5" thickBot="1" x14ac:dyDescent="0.25">
      <c r="B102" s="164">
        <v>57</v>
      </c>
      <c r="C102" s="50">
        <f t="shared" si="39"/>
        <v>2</v>
      </c>
      <c r="D102" s="50">
        <f t="shared" si="49"/>
        <v>2</v>
      </c>
      <c r="E102" s="97"/>
      <c r="F102" s="2">
        <f t="shared" si="77"/>
        <v>97</v>
      </c>
      <c r="G102" s="196">
        <v>2959</v>
      </c>
      <c r="H102" s="164">
        <f>14- COUNTIF(L102:AA102,"#N/A")</f>
        <v>2</v>
      </c>
      <c r="I102" s="133">
        <f>SUM(AF102:AU102)+SUM(BA102:BM102)</f>
        <v>21</v>
      </c>
      <c r="J102" s="405">
        <f>CY102</f>
        <v>17.9986</v>
      </c>
      <c r="K102" s="466" t="str">
        <f>IF(ISNUMBER(MATCH(G102,'[4]OPR data'!$A$3:$A$2541,0)),"Y","N")</f>
        <v>Y</v>
      </c>
      <c r="L102" s="112"/>
      <c r="M102" s="236"/>
      <c r="N102" s="236" t="e">
        <f>(INDEX(Finish_table!R$4:R$83,MATCH('14 Year_History_Results'!$G102,Finish_table!S$4:S$83,0),1))</f>
        <v>#N/A</v>
      </c>
      <c r="O102" s="236" t="e">
        <f>(INDEX(Finish_table!Z$4:Z$99,MATCH('14 Year_History_Results'!$G102,Finish_table!AA$4:AA$99,0),1))</f>
        <v>#N/A</v>
      </c>
      <c r="P102" s="236" t="e">
        <f>(INDEX(Finish_table!AI$4:AI$99,MATCH('14 Year_History_Results'!$G102,Finish_table!AJ$4:AJ$99,0),1))</f>
        <v>#N/A</v>
      </c>
      <c r="Q102" s="236" t="e">
        <f>(INDEX(Finish_table!AR$4:AR$99,MATCH('14 Year_History_Results'!$G102,Finish_table!AS$4:AS$99,0),1))</f>
        <v>#N/A</v>
      </c>
      <c r="R102" s="236" t="e">
        <f>(INDEX(Finish_table!BA$4:BA$99,MATCH('14 Year_History_Results'!$G102,Finish_table!BB$4:BB$99,0),1))</f>
        <v>#N/A</v>
      </c>
      <c r="S102" s="236" t="e">
        <f>(INDEX(Finish_table!BJ$4:BJ$99,MATCH('14 Year_History_Results'!$G102,Finish_table!BK$4:BK$99,0),1))</f>
        <v>#N/A</v>
      </c>
      <c r="T102" s="236" t="e">
        <f>(INDEX(Finish_table!BS$4:BS$99,MATCH('14 Year_History_Results'!$G102,Finish_table!BT$4:BT$99,0),1))</f>
        <v>#N/A</v>
      </c>
      <c r="U102" s="236" t="e">
        <f>(INDEX(Finish_table!CB$4:CB$99,MATCH('14 Year_History_Results'!$G102,Finish_table!CC$4:CC$99,0),1))</f>
        <v>#N/A</v>
      </c>
      <c r="V102" s="236" t="e">
        <f>(INDEX(Finish_table!CK$4:CK$99,MATCH('14 Year_History_Results'!$G102,Finish_table!CL$4:CL$99,0),1))</f>
        <v>#N/A</v>
      </c>
      <c r="W102" s="236" t="e">
        <f>(INDEX(Finish_table!CT$4:CT$99,MATCH('14 Year_History_Results'!$G102,Finish_table!CU$4:CU$99,0),1))</f>
        <v>#N/A</v>
      </c>
      <c r="X102" s="236" t="e">
        <f>(INDEX(Finish_table!DC$4:DC$99,MATCH('14 Year_History_Results'!$G102,Finish_table!DD$4:DD$99,0),1))</f>
        <v>#N/A</v>
      </c>
      <c r="Y102" s="236" t="e">
        <f>(INDEX(Finish_table!DL$4:DL$99,MATCH('14 Year_History_Results'!$G102,Finish_table!DM$4:DM$99,0),1))</f>
        <v>#N/A</v>
      </c>
      <c r="Z102" s="236" t="str">
        <f>(INDEX(Finish_table!DU$4:DU$99,MATCH('14 Year_History_Results'!$G102,Finish_table!DV$4:DV$99,0),1))</f>
        <v>F</v>
      </c>
      <c r="AA102" s="256" t="str">
        <f>(INDEX(Finish_table!ED$4:ED$140,MATCH('14 Year_History_Results'!$G102,Finish_table!EE$4:EE$140,0),1))</f>
        <v>QF</v>
      </c>
      <c r="AB102" s="2"/>
      <c r="AC102" s="97"/>
      <c r="AE102">
        <f t="shared" si="40"/>
        <v>2959</v>
      </c>
      <c r="AF102" s="112"/>
      <c r="AG102" s="2"/>
      <c r="AH102" s="148">
        <f>INDEX('2001'!$C$44:$C$140,'14 Year_History_Results'!BT102)</f>
        <v>0</v>
      </c>
      <c r="AI102" s="2">
        <f>INDEX('2002'!$C$44:$C$140,'14 Year_History_Results'!BU102)</f>
        <v>0</v>
      </c>
      <c r="AJ102" s="2">
        <f>INDEX('2003'!$C$44:$C$140,'14 Year_History_Results'!BV102)</f>
        <v>0</v>
      </c>
      <c r="AK102" s="2">
        <f>INDEX('2004'!$C$44:$C$140,'14 Year_History_Results'!BW102)</f>
        <v>0</v>
      </c>
      <c r="AL102" s="2">
        <f>INDEX('2005'!$C$44:$C$140,'14 Year_History_Results'!BX102)</f>
        <v>0</v>
      </c>
      <c r="AM102" s="2">
        <f>INDEX('2006'!$C$44:$C$140,'14 Year_History_Results'!BY102)</f>
        <v>0</v>
      </c>
      <c r="AN102" s="2">
        <f>INDEX('2007'!$C$44:$C$140,'14 Year_History_Results'!BZ102)</f>
        <v>0</v>
      </c>
      <c r="AO102" s="2">
        <f>INDEX('2008'!$C$44:$C$140,'14 Year_History_Results'!CA102)</f>
        <v>0</v>
      </c>
      <c r="AP102" s="2">
        <f>INDEX('2009'!$C$44:$C$140,'14 Year_History_Results'!CB102)</f>
        <v>0</v>
      </c>
      <c r="AQ102" s="2">
        <f>INDEX('2010'!$C$44:$C$140,'14 Year_History_Results'!CC102)</f>
        <v>0</v>
      </c>
      <c r="AR102" s="2">
        <f>INDEX('2011'!$C$44:$C$140,'14 Year_History_Results'!CD102)</f>
        <v>0</v>
      </c>
      <c r="AS102" s="2">
        <f>INDEX('2012'!$C$44:$C$140,'14 Year_History_Results'!CE102)</f>
        <v>0</v>
      </c>
      <c r="AT102" s="2">
        <f>INDEX('2013'!$C$44:$C$140,'14 Year_History_Results'!CF102)</f>
        <v>20</v>
      </c>
      <c r="AU102" s="149">
        <f>INDEX('2014'!$C$52:$C$180,'14 Year_History_Results'!CG102)</f>
        <v>0</v>
      </c>
      <c r="AV102" s="2">
        <f t="shared" si="50"/>
        <v>5.3452248382484875</v>
      </c>
      <c r="AW102" s="2"/>
      <c r="AX102">
        <f t="shared" si="51"/>
        <v>2959</v>
      </c>
      <c r="AY102" s="112"/>
      <c r="AZ102" s="2"/>
      <c r="BA102" s="148">
        <f>INDEX('2001'!$B$44:$B$140,'14 Year_History_Results'!BT102)</f>
        <v>0</v>
      </c>
      <c r="BB102" s="2">
        <f>INDEX('2002'!$B$44:$B$140,'14 Year_History_Results'!BU102)</f>
        <v>0</v>
      </c>
      <c r="BC102" s="2">
        <f>INDEX('2003'!$B$44:$B$140,'14 Year_History_Results'!BV102)</f>
        <v>0</v>
      </c>
      <c r="BD102" s="2">
        <f>INDEX('2004'!$B$44:$B$140,'14 Year_History_Results'!BW102)</f>
        <v>0</v>
      </c>
      <c r="BE102" s="2">
        <f>INDEX('2005'!$B$44:$B$140,'14 Year_History_Results'!BX102)</f>
        <v>0</v>
      </c>
      <c r="BF102" s="2">
        <f>INDEX('2006'!$B$44:$B$140,'14 Year_History_Results'!BY102)</f>
        <v>0</v>
      </c>
      <c r="BG102" s="2">
        <f>INDEX('2007'!$B$44:$B$140,'14 Year_History_Results'!BZ102)</f>
        <v>0</v>
      </c>
      <c r="BH102" s="2">
        <f>INDEX('2008'!$B$44:$B$140,'14 Year_History_Results'!CA102)</f>
        <v>0</v>
      </c>
      <c r="BI102" s="2">
        <f>INDEX('2009'!$B$44:$B$140,'14 Year_History_Results'!CB102)</f>
        <v>0</v>
      </c>
      <c r="BJ102" s="2">
        <f>INDEX('2010'!$B$44:$B$140,'14 Year_History_Results'!CC102)</f>
        <v>0</v>
      </c>
      <c r="BK102" s="2">
        <f>INDEX('2011'!$B$44:$B$140,'14 Year_History_Results'!CD102)</f>
        <v>0</v>
      </c>
      <c r="BL102" s="2">
        <f>INDEX('2012'!$B$44:$B$140,'14 Year_History_Results'!CE102)</f>
        <v>0</v>
      </c>
      <c r="BM102" s="2">
        <f>INDEX('2013'!$B$44:$B$140,'14 Year_History_Results'!CF102)</f>
        <v>1</v>
      </c>
      <c r="BN102" s="149">
        <f>INDEX('2014'!$B$52:$B$180,'14 Year_History_Results'!CG102)</f>
        <v>4</v>
      </c>
      <c r="BO102" s="308">
        <f t="shared" si="52"/>
        <v>21</v>
      </c>
      <c r="BQ102">
        <f t="shared" si="53"/>
        <v>2959</v>
      </c>
      <c r="BR102" s="112"/>
      <c r="BS102" s="2"/>
      <c r="BT102" s="148">
        <f>IF(ISNA(MATCH($BQ102,'2001'!$A$44:$A$139,0)),97,MATCH($BQ102,'2001'!$A$44:$A$139,0))</f>
        <v>97</v>
      </c>
      <c r="BU102" s="2">
        <f>IF(ISNA(MATCH($BQ102,'2002'!$A$44:$A$139,0)),97,MATCH($BQ102,'2002'!$A$44:$A$139,0))</f>
        <v>97</v>
      </c>
      <c r="BV102" s="2">
        <f>IF(ISNA(MATCH($BQ102,'2003'!$A$44:$A$139,0)),97,MATCH($BQ102,'2003'!$A$44:$A$139,0))</f>
        <v>97</v>
      </c>
      <c r="BW102" s="2">
        <f>IF(ISNA(MATCH($BQ102,'2004'!$A$44:$A$139,0)),97,MATCH($BQ102,'2004'!$A$44:$A$139,0))</f>
        <v>97</v>
      </c>
      <c r="BX102" s="2">
        <f>IF(ISNA(MATCH($BQ102,'2005'!$A$44:$A$139,0)),97,MATCH($BQ102,'2005'!$A$44:$A$139,0))</f>
        <v>97</v>
      </c>
      <c r="BY102" s="2">
        <f>IF(ISNA(MATCH($BQ102,'2006'!$A$44:$A$139,0)),97,MATCH($BQ102,'2006'!$A$44:$A$139,0))</f>
        <v>97</v>
      </c>
      <c r="BZ102" s="2">
        <f>IF(ISNA(MATCH($BQ102,'2007'!$A$44:$A$139,0)),97,MATCH($BQ102,'2007'!$A$44:$A$139,0))</f>
        <v>97</v>
      </c>
      <c r="CA102" s="2">
        <f>IF(ISNA(MATCH($BQ102,'2008'!$A$44:$A$139,0)),97,MATCH($BQ102,'2008'!$A$44:$A$139,0))</f>
        <v>97</v>
      </c>
      <c r="CB102" s="2">
        <f>IF(ISNA(MATCH($BQ102,'2009'!$A$44:$A$139,0)),97,MATCH($BQ102,'2009'!$A$44:$A$139,0))</f>
        <v>97</v>
      </c>
      <c r="CC102" s="2">
        <f>IF(ISNA(MATCH($BQ102,'2010'!$A$44:$A$139,0)),97,MATCH($BQ102,'2010'!$A$44:$A$139,0))</f>
        <v>97</v>
      </c>
      <c r="CD102" s="2">
        <f>IF(ISNA(MATCH($BQ102,'2011'!$A$44:$A$139,0)),97,MATCH($BQ102,'2011'!$A$44:$A$139,0))</f>
        <v>97</v>
      </c>
      <c r="CE102" s="2">
        <f>IF(ISNA(MATCH($BQ102,'2012'!$A$44:$A$139,0)),97,MATCH($BQ102,'2012'!$A$44:$A$139,0))</f>
        <v>97</v>
      </c>
      <c r="CF102" s="2">
        <f>IF(ISNA(MATCH($BQ102,'2013'!$A$44:$A$139,0)),97,MATCH($BQ102,'2013'!$A$44:$A$139,0))</f>
        <v>79</v>
      </c>
      <c r="CG102" s="149">
        <f>IF(ISNA(MATCH($BQ102,'2014'!$A$52:$A$179,0)),129,MATCH($BQ102,'2014'!$A$52:$A$179,0))</f>
        <v>108</v>
      </c>
      <c r="CI102">
        <f t="shared" si="54"/>
        <v>2959</v>
      </c>
      <c r="CJ102" s="284"/>
      <c r="CK102" s="282"/>
      <c r="CL102" s="281">
        <f t="shared" si="55"/>
        <v>0</v>
      </c>
      <c r="CM102" s="282">
        <f t="shared" si="41"/>
        <v>0</v>
      </c>
      <c r="CN102" s="282">
        <f t="shared" si="42"/>
        <v>0</v>
      </c>
      <c r="CO102" s="282">
        <f t="shared" si="43"/>
        <v>0</v>
      </c>
      <c r="CP102" s="282">
        <f t="shared" si="44"/>
        <v>0</v>
      </c>
      <c r="CQ102" s="282">
        <f t="shared" si="45"/>
        <v>0</v>
      </c>
      <c r="CR102" s="282">
        <f t="shared" si="46"/>
        <v>0</v>
      </c>
      <c r="CS102" s="282">
        <f t="shared" si="47"/>
        <v>0</v>
      </c>
      <c r="CT102" s="282">
        <f t="shared" si="48"/>
        <v>0</v>
      </c>
      <c r="CU102" s="282">
        <f t="shared" si="56"/>
        <v>0</v>
      </c>
      <c r="CV102" s="282">
        <f t="shared" si="57"/>
        <v>0</v>
      </c>
      <c r="CW102" s="282">
        <f t="shared" si="58"/>
        <v>0</v>
      </c>
      <c r="CX102" s="282">
        <f t="shared" si="59"/>
        <v>21</v>
      </c>
      <c r="CY102" s="283">
        <f t="shared" si="60"/>
        <v>17.9986</v>
      </c>
      <c r="DA102" s="282">
        <f t="shared" si="61"/>
        <v>2959</v>
      </c>
      <c r="DB102" s="97"/>
      <c r="DC102" s="156"/>
      <c r="DD102" s="270">
        <f t="shared" si="62"/>
        <v>0</v>
      </c>
      <c r="DE102" s="156">
        <f t="shared" si="63"/>
        <v>0</v>
      </c>
      <c r="DF102" s="156">
        <f t="shared" si="64"/>
        <v>0</v>
      </c>
      <c r="DG102" s="156">
        <f t="shared" si="65"/>
        <v>0</v>
      </c>
      <c r="DH102" s="156">
        <f t="shared" si="66"/>
        <v>0</v>
      </c>
      <c r="DI102" s="156">
        <f t="shared" si="67"/>
        <v>0</v>
      </c>
      <c r="DJ102" s="156">
        <f t="shared" si="68"/>
        <v>0</v>
      </c>
      <c r="DK102" s="156">
        <f t="shared" si="69"/>
        <v>0</v>
      </c>
      <c r="DL102" s="156">
        <f t="shared" si="70"/>
        <v>0</v>
      </c>
      <c r="DM102" s="156">
        <f t="shared" si="71"/>
        <v>0</v>
      </c>
      <c r="DN102" s="156">
        <f t="shared" si="72"/>
        <v>0</v>
      </c>
      <c r="DO102" s="156">
        <f t="shared" si="73"/>
        <v>0</v>
      </c>
      <c r="DP102" s="156">
        <f t="shared" si="74"/>
        <v>21</v>
      </c>
      <c r="DQ102" s="267">
        <f t="shared" si="75"/>
        <v>25</v>
      </c>
      <c r="DR102" s="156">
        <f t="shared" si="76"/>
        <v>246</v>
      </c>
    </row>
    <row r="103" spans="2:125" ht="13.5" thickBot="1" x14ac:dyDescent="0.25">
      <c r="B103" s="164">
        <v>58</v>
      </c>
      <c r="C103" s="50">
        <f t="shared" si="39"/>
        <v>1</v>
      </c>
      <c r="D103" s="50">
        <f t="shared" si="49"/>
        <v>1</v>
      </c>
      <c r="E103" s="97"/>
      <c r="F103" s="2">
        <f t="shared" si="77"/>
        <v>98</v>
      </c>
      <c r="G103" s="164">
        <v>1503</v>
      </c>
      <c r="H103" s="164">
        <f>14- COUNTIF(L103:AA103,"#N/A")</f>
        <v>6</v>
      </c>
      <c r="I103" s="133">
        <f>SUM(AF103:AU103)+SUM(BA103:BM103)</f>
        <v>111</v>
      </c>
      <c r="J103" s="405">
        <f>CY103</f>
        <v>17.679776537015616</v>
      </c>
      <c r="K103" s="466" t="str">
        <f>IF(ISNUMBER(MATCH(G103,'[4]OPR data'!$A$3:$A$2541,0)),"Y","N")</f>
        <v>Y</v>
      </c>
      <c r="L103" s="112"/>
      <c r="M103" s="236"/>
      <c r="N103" s="236" t="e">
        <f>(INDEX(Finish_table!R$4:R$83,MATCH('14 Year_History_Results'!$G103,Finish_table!S$4:S$83,0),1))</f>
        <v>#N/A</v>
      </c>
      <c r="O103" s="236" t="e">
        <f>(INDEX(Finish_table!Z$4:Z$99,MATCH('14 Year_History_Results'!$G103,Finish_table!AA$4:AA$99,0),1))</f>
        <v>#N/A</v>
      </c>
      <c r="P103" s="236" t="e">
        <f>(INDEX(Finish_table!AI$4:AI$99,MATCH('14 Year_History_Results'!$G103,Finish_table!AJ$4:AJ$99,0),1))</f>
        <v>#N/A</v>
      </c>
      <c r="Q103" s="236" t="e">
        <f>(INDEX(Finish_table!AR$4:AR$99,MATCH('14 Year_History_Results'!$G103,Finish_table!AS$4:AS$99,0),1))</f>
        <v>#N/A</v>
      </c>
      <c r="R103" s="236" t="str">
        <f>(INDEX(Finish_table!BA$4:BA$99,MATCH('14 Year_History_Results'!$G103,Finish_table!BB$4:BB$99,0),1))</f>
        <v>QF</v>
      </c>
      <c r="S103" s="236" t="str">
        <f>(INDEX(Finish_table!BJ$4:BJ$99,MATCH('14 Year_History_Results'!$G103,Finish_table!BK$4:BK$99,0),1))</f>
        <v>SF</v>
      </c>
      <c r="T103" s="236" t="str">
        <f>(INDEX(Finish_table!BS$4:BS$99,MATCH('14 Year_History_Results'!$G103,Finish_table!BT$4:BT$99,0),1))</f>
        <v>QF</v>
      </c>
      <c r="U103" s="236" t="str">
        <f>(INDEX(Finish_table!CB$4:CB$99,MATCH('14 Year_History_Results'!$G103,Finish_table!CC$4:CC$99,0),1))</f>
        <v>SF</v>
      </c>
      <c r="V103" s="236" t="str">
        <f>(INDEX(Finish_table!CK$4:CK$99,MATCH('14 Year_History_Results'!$G103,Finish_table!CL$4:CL$99,0),1))</f>
        <v>SF</v>
      </c>
      <c r="W103" s="236" t="e">
        <f>(INDEX(Finish_table!CT$4:CT$99,MATCH('14 Year_History_Results'!$G103,Finish_table!CU$4:CU$99,0),1))</f>
        <v>#N/A</v>
      </c>
      <c r="X103" s="236" t="str">
        <f>(INDEX(Finish_table!DC$4:DC$99,MATCH('14 Year_History_Results'!$G103,Finish_table!DD$4:DD$99,0),1))</f>
        <v>W</v>
      </c>
      <c r="Y103" s="236" t="e">
        <f>(INDEX(Finish_table!DL$4:DL$99,MATCH('14 Year_History_Results'!$G103,Finish_table!DM$4:DM$99,0),1))</f>
        <v>#N/A</v>
      </c>
      <c r="Z103" s="236" t="e">
        <f>(INDEX(Finish_table!DU$4:DU$99,MATCH('14 Year_History_Results'!$G103,Finish_table!DV$4:DV$99,0),1))</f>
        <v>#N/A</v>
      </c>
      <c r="AA103" s="256" t="e">
        <f>(INDEX(Finish_table!ED$4:ED$140,MATCH('14 Year_History_Results'!$G103,Finish_table!EE$4:EE$140,0),1))</f>
        <v>#N/A</v>
      </c>
      <c r="AB103" s="2"/>
      <c r="AC103" s="97"/>
      <c r="AE103">
        <f t="shared" si="40"/>
        <v>1503</v>
      </c>
      <c r="AF103" s="112"/>
      <c r="AG103" s="2"/>
      <c r="AH103" s="148">
        <f>INDEX('2001'!$C$44:$C$140,'14 Year_History_Results'!BT103)</f>
        <v>0</v>
      </c>
      <c r="AI103" s="2">
        <f>INDEX('2002'!$C$44:$C$140,'14 Year_History_Results'!BU103)</f>
        <v>0</v>
      </c>
      <c r="AJ103" s="2">
        <f>INDEX('2003'!$C$44:$C$140,'14 Year_History_Results'!BV103)</f>
        <v>0</v>
      </c>
      <c r="AK103" s="2">
        <f>INDEX('2004'!$C$44:$C$140,'14 Year_History_Results'!BW103)</f>
        <v>0</v>
      </c>
      <c r="AL103" s="2">
        <f>INDEX('2005'!$C$44:$C$140,'14 Year_History_Results'!BX103)</f>
        <v>0</v>
      </c>
      <c r="AM103" s="2">
        <f>INDEX('2006'!$C$44:$C$140,'14 Year_History_Results'!BY103)</f>
        <v>10</v>
      </c>
      <c r="AN103" s="2">
        <f>INDEX('2007'!$C$44:$C$140,'14 Year_History_Results'!BZ103)</f>
        <v>0</v>
      </c>
      <c r="AO103" s="2">
        <f>INDEX('2008'!$C$44:$C$140,'14 Year_History_Results'!CA103)</f>
        <v>10</v>
      </c>
      <c r="AP103" s="2">
        <f>INDEX('2009'!$C$44:$C$140,'14 Year_History_Results'!CB103)</f>
        <v>10</v>
      </c>
      <c r="AQ103" s="2">
        <f>INDEX('2010'!$C$44:$C$140,'14 Year_History_Results'!CC103)</f>
        <v>0</v>
      </c>
      <c r="AR103" s="2">
        <f>INDEX('2011'!$C$44:$C$140,'14 Year_History_Results'!CD103)</f>
        <v>30</v>
      </c>
      <c r="AS103" s="2">
        <f>INDEX('2012'!$C$44:$C$140,'14 Year_History_Results'!CE103)</f>
        <v>0</v>
      </c>
      <c r="AT103" s="2">
        <f>INDEX('2013'!$C$44:$C$140,'14 Year_History_Results'!CF103)</f>
        <v>0</v>
      </c>
      <c r="AU103" s="149">
        <f>INDEX('2014'!$C$52:$C$180,'14 Year_History_Results'!CG103)</f>
        <v>0</v>
      </c>
      <c r="AV103" s="2">
        <f t="shared" si="50"/>
        <v>8.5163062725264016</v>
      </c>
      <c r="AW103" s="2"/>
      <c r="AX103">
        <f t="shared" si="51"/>
        <v>1503</v>
      </c>
      <c r="AY103" s="112"/>
      <c r="AZ103" s="2"/>
      <c r="BA103" s="148">
        <f>INDEX('2001'!$B$44:$B$140,'14 Year_History_Results'!BT103)</f>
        <v>0</v>
      </c>
      <c r="BB103" s="2">
        <f>INDEX('2002'!$B$44:$B$140,'14 Year_History_Results'!BU103)</f>
        <v>0</v>
      </c>
      <c r="BC103" s="2">
        <f>INDEX('2003'!$B$44:$B$140,'14 Year_History_Results'!BV103)</f>
        <v>0</v>
      </c>
      <c r="BD103" s="2">
        <f>INDEX('2004'!$B$44:$B$140,'14 Year_History_Results'!BW103)</f>
        <v>0</v>
      </c>
      <c r="BE103" s="2">
        <f>INDEX('2005'!$B$44:$B$140,'14 Year_History_Results'!BX103)</f>
        <v>4</v>
      </c>
      <c r="BF103" s="2">
        <f>INDEX('2006'!$B$44:$B$140,'14 Year_History_Results'!BY103)</f>
        <v>15</v>
      </c>
      <c r="BG103" s="2">
        <f>INDEX('2007'!$B$44:$B$140,'14 Year_History_Results'!BZ103)</f>
        <v>1</v>
      </c>
      <c r="BH103" s="2">
        <f>INDEX('2008'!$B$44:$B$140,'14 Year_History_Results'!CA103)</f>
        <v>6</v>
      </c>
      <c r="BI103" s="2">
        <f>INDEX('2009'!$B$44:$B$140,'14 Year_History_Results'!CB103)</f>
        <v>15</v>
      </c>
      <c r="BJ103" s="2">
        <f>INDEX('2010'!$B$44:$B$140,'14 Year_History_Results'!CC103)</f>
        <v>0</v>
      </c>
      <c r="BK103" s="2">
        <f>INDEX('2011'!$B$44:$B$140,'14 Year_History_Results'!CD103)</f>
        <v>10</v>
      </c>
      <c r="BL103" s="2">
        <f>INDEX('2012'!$B$44:$B$140,'14 Year_History_Results'!CE103)</f>
        <v>0</v>
      </c>
      <c r="BM103" s="2">
        <f>INDEX('2013'!$B$44:$B$140,'14 Year_History_Results'!CF103)</f>
        <v>0</v>
      </c>
      <c r="BN103" s="149">
        <f>INDEX('2014'!$B$52:$B$180,'14 Year_History_Results'!CG103)</f>
        <v>0</v>
      </c>
      <c r="BO103" s="308">
        <f t="shared" si="52"/>
        <v>0</v>
      </c>
      <c r="BQ103">
        <f t="shared" si="53"/>
        <v>1503</v>
      </c>
      <c r="BR103" s="112"/>
      <c r="BS103" s="2"/>
      <c r="BT103" s="148">
        <f>IF(ISNA(MATCH($BQ103,'2001'!$A$44:$A$139,0)),97,MATCH($BQ103,'2001'!$A$44:$A$139,0))</f>
        <v>97</v>
      </c>
      <c r="BU103" s="2">
        <f>IF(ISNA(MATCH($BQ103,'2002'!$A$44:$A$139,0)),97,MATCH($BQ103,'2002'!$A$44:$A$139,0))</f>
        <v>97</v>
      </c>
      <c r="BV103" s="2">
        <f>IF(ISNA(MATCH($BQ103,'2003'!$A$44:$A$139,0)),97,MATCH($BQ103,'2003'!$A$44:$A$139,0))</f>
        <v>97</v>
      </c>
      <c r="BW103" s="2">
        <f>IF(ISNA(MATCH($BQ103,'2004'!$A$44:$A$139,0)),97,MATCH($BQ103,'2004'!$A$44:$A$139,0))</f>
        <v>97</v>
      </c>
      <c r="BX103" s="2">
        <f>IF(ISNA(MATCH($BQ103,'2005'!$A$44:$A$139,0)),97,MATCH($BQ103,'2005'!$A$44:$A$139,0))</f>
        <v>90</v>
      </c>
      <c r="BY103" s="2">
        <f>IF(ISNA(MATCH($BQ103,'2006'!$A$44:$A$139,0)),97,MATCH($BQ103,'2006'!$A$44:$A$139,0))</f>
        <v>85</v>
      </c>
      <c r="BZ103" s="2">
        <f>IF(ISNA(MATCH($BQ103,'2007'!$A$44:$A$139,0)),97,MATCH($BQ103,'2007'!$A$44:$A$139,0))</f>
        <v>75</v>
      </c>
      <c r="CA103" s="2">
        <f>IF(ISNA(MATCH($BQ103,'2008'!$A$44:$A$139,0)),97,MATCH($BQ103,'2008'!$A$44:$A$139,0))</f>
        <v>74</v>
      </c>
      <c r="CB103" s="2">
        <f>IF(ISNA(MATCH($BQ103,'2009'!$A$44:$A$139,0)),97,MATCH($BQ103,'2009'!$A$44:$A$139,0))</f>
        <v>68</v>
      </c>
      <c r="CC103" s="2">
        <f>IF(ISNA(MATCH($BQ103,'2010'!$A$44:$A$139,0)),97,MATCH($BQ103,'2010'!$A$44:$A$139,0))</f>
        <v>97</v>
      </c>
      <c r="CD103" s="2">
        <f>IF(ISNA(MATCH($BQ103,'2011'!$A$44:$A$139,0)),97,MATCH($BQ103,'2011'!$A$44:$A$139,0))</f>
        <v>58</v>
      </c>
      <c r="CE103" s="2">
        <f>IF(ISNA(MATCH($BQ103,'2012'!$A$44:$A$139,0)),97,MATCH($BQ103,'2012'!$A$44:$A$139,0))</f>
        <v>97</v>
      </c>
      <c r="CF103" s="2">
        <f>IF(ISNA(MATCH($BQ103,'2013'!$A$44:$A$139,0)),97,MATCH($BQ103,'2013'!$A$44:$A$139,0))</f>
        <v>97</v>
      </c>
      <c r="CG103" s="149">
        <f>IF(ISNA(MATCH($BQ103,'2014'!$A$52:$A$179,0)),129,MATCH($BQ103,'2014'!$A$52:$A$179,0))</f>
        <v>129</v>
      </c>
      <c r="CI103">
        <f t="shared" si="54"/>
        <v>1503</v>
      </c>
      <c r="CJ103" s="284"/>
      <c r="CK103" s="282"/>
      <c r="CL103" s="281">
        <f t="shared" si="55"/>
        <v>0</v>
      </c>
      <c r="CM103" s="282">
        <f t="shared" si="41"/>
        <v>0</v>
      </c>
      <c r="CN103" s="282">
        <f t="shared" si="42"/>
        <v>0</v>
      </c>
      <c r="CO103" s="282">
        <f t="shared" si="43"/>
        <v>0</v>
      </c>
      <c r="CP103" s="282">
        <f t="shared" si="44"/>
        <v>4</v>
      </c>
      <c r="CQ103" s="282">
        <f t="shared" si="45"/>
        <v>27.666399999999999</v>
      </c>
      <c r="CR103" s="282">
        <f t="shared" si="46"/>
        <v>19.442422239999999</v>
      </c>
      <c r="CS103" s="282">
        <f t="shared" si="47"/>
        <v>28.960318665183998</v>
      </c>
      <c r="CT103" s="282">
        <f t="shared" si="48"/>
        <v>44.304948422211652</v>
      </c>
      <c r="CU103" s="282">
        <f t="shared" si="56"/>
        <v>29.533678618246284</v>
      </c>
      <c r="CV103" s="282">
        <f t="shared" si="57"/>
        <v>59.687150166922976</v>
      </c>
      <c r="CW103" s="282">
        <f t="shared" si="58"/>
        <v>39.787454301270856</v>
      </c>
      <c r="CX103" s="282">
        <f t="shared" si="59"/>
        <v>26.52231703722715</v>
      </c>
      <c r="CY103" s="283">
        <f t="shared" si="60"/>
        <v>17.679776537015616</v>
      </c>
      <c r="DA103" s="282">
        <f t="shared" si="61"/>
        <v>1503</v>
      </c>
      <c r="DB103" s="97"/>
      <c r="DC103" s="156"/>
      <c r="DD103" s="270">
        <f t="shared" si="62"/>
        <v>0</v>
      </c>
      <c r="DE103" s="156">
        <f t="shared" si="63"/>
        <v>0</v>
      </c>
      <c r="DF103" s="156">
        <f t="shared" si="64"/>
        <v>0</v>
      </c>
      <c r="DG103" s="156">
        <f t="shared" si="65"/>
        <v>0</v>
      </c>
      <c r="DH103" s="156">
        <f t="shared" si="66"/>
        <v>4</v>
      </c>
      <c r="DI103" s="156">
        <f t="shared" si="67"/>
        <v>29</v>
      </c>
      <c r="DJ103" s="156">
        <f t="shared" si="68"/>
        <v>30</v>
      </c>
      <c r="DK103" s="156">
        <f t="shared" si="69"/>
        <v>46</v>
      </c>
      <c r="DL103" s="156">
        <f t="shared" si="70"/>
        <v>71</v>
      </c>
      <c r="DM103" s="156">
        <f t="shared" si="71"/>
        <v>71</v>
      </c>
      <c r="DN103" s="156">
        <f t="shared" si="72"/>
        <v>111</v>
      </c>
      <c r="DO103" s="156">
        <f t="shared" si="73"/>
        <v>111</v>
      </c>
      <c r="DP103" s="156">
        <f t="shared" si="74"/>
        <v>111</v>
      </c>
      <c r="DQ103" s="267">
        <f t="shared" si="75"/>
        <v>111</v>
      </c>
      <c r="DR103" s="156">
        <f t="shared" si="76"/>
        <v>60</v>
      </c>
    </row>
    <row r="104" spans="2:125" ht="13.5" thickBot="1" x14ac:dyDescent="0.25">
      <c r="B104" s="164">
        <v>59</v>
      </c>
      <c r="C104" s="50">
        <f t="shared" si="39"/>
        <v>1</v>
      </c>
      <c r="D104" s="50">
        <f t="shared" si="49"/>
        <v>0</v>
      </c>
      <c r="E104" s="97"/>
      <c r="F104" s="2">
        <f t="shared" si="77"/>
        <v>99</v>
      </c>
      <c r="G104" s="164">
        <v>70</v>
      </c>
      <c r="H104" s="164">
        <f>14- COUNTIF(L104:AA104,"#N/A")</f>
        <v>5</v>
      </c>
      <c r="I104" s="133">
        <f>SUM(AF104:AU104)+SUM(BA104:BM104)</f>
        <v>66</v>
      </c>
      <c r="J104" s="405">
        <f>CY104</f>
        <v>17.66885123610459</v>
      </c>
      <c r="K104" s="466" t="str">
        <f>IF(ISNUMBER(MATCH(G104,'[4]OPR data'!$A$3:$A$2541,0)),"Y","N")</f>
        <v>Y</v>
      </c>
      <c r="L104" s="112"/>
      <c r="M104" s="236"/>
      <c r="N104" s="236" t="e">
        <f>(INDEX(Finish_table!R$4:R$83,MATCH('14 Year_History_Results'!$G104,Finish_table!S$4:S$83,0),1))</f>
        <v>#N/A</v>
      </c>
      <c r="O104" s="236" t="e">
        <f>(INDEX(Finish_table!Z$4:Z$99,MATCH('14 Year_History_Results'!$G104,Finish_table!AA$4:AA$99,0),1))</f>
        <v>#N/A</v>
      </c>
      <c r="P104" s="236" t="e">
        <f>(INDEX(Finish_table!AI$4:AI$99,MATCH('14 Year_History_Results'!$G104,Finish_table!AJ$4:AJ$99,0),1))</f>
        <v>#N/A</v>
      </c>
      <c r="Q104" s="236" t="e">
        <f>(INDEX(Finish_table!AR$4:AR$99,MATCH('14 Year_History_Results'!$G104,Finish_table!AS$4:AS$99,0),1))</f>
        <v>#N/A</v>
      </c>
      <c r="R104" s="236" t="e">
        <f>(INDEX(Finish_table!BA$4:BA$99,MATCH('14 Year_History_Results'!$G104,Finish_table!BB$4:BB$99,0),1))</f>
        <v>#N/A</v>
      </c>
      <c r="S104" s="236" t="str">
        <f>(INDEX(Finish_table!BJ$4:BJ$99,MATCH('14 Year_History_Results'!$G104,Finish_table!BK$4:BK$99,0),1))</f>
        <v>F</v>
      </c>
      <c r="T104" s="236" t="e">
        <f>(INDEX(Finish_table!BS$4:BS$99,MATCH('14 Year_History_Results'!$G104,Finish_table!BT$4:BT$99,0),1))</f>
        <v>#N/A</v>
      </c>
      <c r="U104" s="236" t="e">
        <f>(INDEX(Finish_table!CB$4:CB$99,MATCH('14 Year_History_Results'!$G104,Finish_table!CC$4:CC$99,0),1))</f>
        <v>#N/A</v>
      </c>
      <c r="V104" s="236" t="str">
        <f>(INDEX(Finish_table!CK$4:CK$99,MATCH('14 Year_History_Results'!$G104,Finish_table!CL$4:CL$99,0),1))</f>
        <v>SF</v>
      </c>
      <c r="W104" s="236" t="str">
        <f>(INDEX(Finish_table!CT$4:CT$99,MATCH('14 Year_History_Results'!$G104,Finish_table!CU$4:CU$99,0),1))</f>
        <v>QF</v>
      </c>
      <c r="X104" s="236" t="str">
        <f>(INDEX(Finish_table!DC$4:DC$99,MATCH('14 Year_History_Results'!$G104,Finish_table!DD$4:DD$99,0),1))</f>
        <v>QF</v>
      </c>
      <c r="Y104" s="236" t="e">
        <f>(INDEX(Finish_table!DL$4:DL$99,MATCH('14 Year_History_Results'!$G104,Finish_table!DM$4:DM$99,0),1))</f>
        <v>#N/A</v>
      </c>
      <c r="Z104" s="236" t="e">
        <f>(INDEX(Finish_table!DU$4:DU$99,MATCH('14 Year_History_Results'!$G104,Finish_table!DV$4:DV$99,0),1))</f>
        <v>#N/A</v>
      </c>
      <c r="AA104" s="256" t="str">
        <f>(INDEX(Finish_table!ED$4:ED$140,MATCH('14 Year_History_Results'!$G104,Finish_table!EE$4:EE$140,0),1))</f>
        <v>QF</v>
      </c>
      <c r="AB104" s="2"/>
      <c r="AC104" s="97"/>
      <c r="AE104">
        <f t="shared" si="40"/>
        <v>70</v>
      </c>
      <c r="AF104" s="112"/>
      <c r="AG104" s="2"/>
      <c r="AH104" s="148">
        <f>INDEX('2001'!$C$44:$C$140,'14 Year_History_Results'!BT104)</f>
        <v>0</v>
      </c>
      <c r="AI104" s="2">
        <f>INDEX('2002'!$C$44:$C$140,'14 Year_History_Results'!BU104)</f>
        <v>0</v>
      </c>
      <c r="AJ104" s="2">
        <f>INDEX('2003'!$C$44:$C$140,'14 Year_History_Results'!BV104)</f>
        <v>0</v>
      </c>
      <c r="AK104" s="2">
        <f>INDEX('2004'!$C$44:$C$140,'14 Year_History_Results'!BW104)</f>
        <v>0</v>
      </c>
      <c r="AL104" s="2">
        <f>INDEX('2005'!$C$44:$C$140,'14 Year_History_Results'!BX104)</f>
        <v>0</v>
      </c>
      <c r="AM104" s="2">
        <f>INDEX('2006'!$C$44:$C$140,'14 Year_History_Results'!BY104)</f>
        <v>20</v>
      </c>
      <c r="AN104" s="2">
        <f>INDEX('2007'!$C$44:$C$140,'14 Year_History_Results'!BZ104)</f>
        <v>0</v>
      </c>
      <c r="AO104" s="2">
        <f>INDEX('2008'!$C$44:$C$140,'14 Year_History_Results'!CA104)</f>
        <v>0</v>
      </c>
      <c r="AP104" s="2">
        <f>INDEX('2009'!$C$44:$C$140,'14 Year_History_Results'!CB104)</f>
        <v>10</v>
      </c>
      <c r="AQ104" s="2">
        <f>INDEX('2010'!$C$44:$C$140,'14 Year_History_Results'!CC104)</f>
        <v>0</v>
      </c>
      <c r="AR104" s="2">
        <f>INDEX('2011'!$C$44:$C$140,'14 Year_History_Results'!CD104)</f>
        <v>0</v>
      </c>
      <c r="AS104" s="2">
        <f>INDEX('2012'!$C$44:$C$140,'14 Year_History_Results'!CE104)</f>
        <v>0</v>
      </c>
      <c r="AT104" s="2">
        <f>INDEX('2013'!$C$44:$C$140,'14 Year_History_Results'!CF104)</f>
        <v>0</v>
      </c>
      <c r="AU104" s="149">
        <f>INDEX('2014'!$C$52:$C$180,'14 Year_History_Results'!CG104)</f>
        <v>0</v>
      </c>
      <c r="AV104" s="2">
        <f t="shared" si="50"/>
        <v>5.7893422352183945</v>
      </c>
      <c r="AW104" s="2"/>
      <c r="AX104">
        <f t="shared" si="51"/>
        <v>70</v>
      </c>
      <c r="AY104" s="112"/>
      <c r="AZ104" s="2"/>
      <c r="BA104" s="148">
        <f>INDEX('2001'!$B$44:$B$140,'14 Year_History_Results'!BT104)</f>
        <v>0</v>
      </c>
      <c r="BB104" s="2">
        <f>INDEX('2002'!$B$44:$B$140,'14 Year_History_Results'!BU104)</f>
        <v>0</v>
      </c>
      <c r="BC104" s="2">
        <f>INDEX('2003'!$B$44:$B$140,'14 Year_History_Results'!BV104)</f>
        <v>0</v>
      </c>
      <c r="BD104" s="2">
        <f>INDEX('2004'!$B$44:$B$140,'14 Year_History_Results'!BW104)</f>
        <v>0</v>
      </c>
      <c r="BE104" s="2">
        <f>INDEX('2005'!$B$44:$B$140,'14 Year_History_Results'!BX104)</f>
        <v>0</v>
      </c>
      <c r="BF104" s="2">
        <f>INDEX('2006'!$B$44:$B$140,'14 Year_History_Results'!BY104)</f>
        <v>16</v>
      </c>
      <c r="BG104" s="2">
        <f>INDEX('2007'!$B$44:$B$140,'14 Year_History_Results'!BZ104)</f>
        <v>0</v>
      </c>
      <c r="BH104" s="2">
        <f>INDEX('2008'!$B$44:$B$140,'14 Year_History_Results'!CA104)</f>
        <v>0</v>
      </c>
      <c r="BI104" s="2">
        <f>INDEX('2009'!$B$44:$B$140,'14 Year_History_Results'!CB104)</f>
        <v>9</v>
      </c>
      <c r="BJ104" s="2">
        <f>INDEX('2010'!$B$44:$B$140,'14 Year_History_Results'!CC104)</f>
        <v>5</v>
      </c>
      <c r="BK104" s="2">
        <f>INDEX('2011'!$B$44:$B$140,'14 Year_History_Results'!CD104)</f>
        <v>6</v>
      </c>
      <c r="BL104" s="2">
        <f>INDEX('2012'!$B$44:$B$140,'14 Year_History_Results'!CE104)</f>
        <v>0</v>
      </c>
      <c r="BM104" s="2">
        <f>INDEX('2013'!$B$44:$B$140,'14 Year_History_Results'!CF104)</f>
        <v>0</v>
      </c>
      <c r="BN104" s="149">
        <f>INDEX('2014'!$B$52:$B$180,'14 Year_History_Results'!CG104)</f>
        <v>11</v>
      </c>
      <c r="BO104" s="308">
        <f t="shared" si="52"/>
        <v>0</v>
      </c>
      <c r="BQ104">
        <f t="shared" si="53"/>
        <v>70</v>
      </c>
      <c r="BR104" s="112"/>
      <c r="BS104" s="2"/>
      <c r="BT104" s="148">
        <f>IF(ISNA(MATCH($BQ104,'2001'!$A$44:$A$139,0)),97,MATCH($BQ104,'2001'!$A$44:$A$139,0))</f>
        <v>97</v>
      </c>
      <c r="BU104" s="2">
        <f>IF(ISNA(MATCH($BQ104,'2002'!$A$44:$A$139,0)),97,MATCH($BQ104,'2002'!$A$44:$A$139,0))</f>
        <v>97</v>
      </c>
      <c r="BV104" s="2">
        <f>IF(ISNA(MATCH($BQ104,'2003'!$A$44:$A$139,0)),97,MATCH($BQ104,'2003'!$A$44:$A$139,0))</f>
        <v>97</v>
      </c>
      <c r="BW104" s="2">
        <f>IF(ISNA(MATCH($BQ104,'2004'!$A$44:$A$139,0)),97,MATCH($BQ104,'2004'!$A$44:$A$139,0))</f>
        <v>97</v>
      </c>
      <c r="BX104" s="2">
        <f>IF(ISNA(MATCH($BQ104,'2005'!$A$44:$A$139,0)),97,MATCH($BQ104,'2005'!$A$44:$A$139,0))</f>
        <v>97</v>
      </c>
      <c r="BY104" s="2">
        <f>IF(ISNA(MATCH($BQ104,'2006'!$A$44:$A$139,0)),97,MATCH($BQ104,'2006'!$A$44:$A$139,0))</f>
        <v>13</v>
      </c>
      <c r="BZ104" s="2">
        <f>IF(ISNA(MATCH($BQ104,'2007'!$A$44:$A$139,0)),97,MATCH($BQ104,'2007'!$A$44:$A$139,0))</f>
        <v>97</v>
      </c>
      <c r="CA104" s="2">
        <f>IF(ISNA(MATCH($BQ104,'2008'!$A$44:$A$139,0)),97,MATCH($BQ104,'2008'!$A$44:$A$139,0))</f>
        <v>97</v>
      </c>
      <c r="CB104" s="2">
        <f>IF(ISNA(MATCH($BQ104,'2009'!$A$44:$A$139,0)),97,MATCH($BQ104,'2009'!$A$44:$A$139,0))</f>
        <v>10</v>
      </c>
      <c r="CC104" s="2">
        <f>IF(ISNA(MATCH($BQ104,'2010'!$A$44:$A$139,0)),97,MATCH($BQ104,'2010'!$A$44:$A$139,0))</f>
        <v>9</v>
      </c>
      <c r="CD104" s="2">
        <f>IF(ISNA(MATCH($BQ104,'2011'!$A$44:$A$139,0)),97,MATCH($BQ104,'2011'!$A$44:$A$139,0))</f>
        <v>9</v>
      </c>
      <c r="CE104" s="2">
        <f>IF(ISNA(MATCH($BQ104,'2012'!$A$44:$A$139,0)),97,MATCH($BQ104,'2012'!$A$44:$A$139,0))</f>
        <v>97</v>
      </c>
      <c r="CF104" s="2">
        <f>IF(ISNA(MATCH($BQ104,'2013'!$A$44:$A$139,0)),97,MATCH($BQ104,'2013'!$A$44:$A$139,0))</f>
        <v>97</v>
      </c>
      <c r="CG104" s="149">
        <f>IF(ISNA(MATCH($BQ104,'2014'!$A$52:$A$179,0)),129,MATCH($BQ104,'2014'!$A$52:$A$179,0))</f>
        <v>10</v>
      </c>
      <c r="CI104">
        <f t="shared" si="54"/>
        <v>70</v>
      </c>
      <c r="CJ104" s="284"/>
      <c r="CK104" s="282"/>
      <c r="CL104" s="281">
        <f t="shared" si="55"/>
        <v>0</v>
      </c>
      <c r="CM104" s="282">
        <f t="shared" si="41"/>
        <v>0</v>
      </c>
      <c r="CN104" s="282">
        <f t="shared" si="42"/>
        <v>0</v>
      </c>
      <c r="CO104" s="282">
        <f t="shared" si="43"/>
        <v>0</v>
      </c>
      <c r="CP104" s="282">
        <f t="shared" si="44"/>
        <v>0</v>
      </c>
      <c r="CQ104" s="282">
        <f t="shared" si="45"/>
        <v>36</v>
      </c>
      <c r="CR104" s="282">
        <f t="shared" si="46"/>
        <v>23.997599999999998</v>
      </c>
      <c r="CS104" s="282">
        <f t="shared" si="47"/>
        <v>15.996800159999998</v>
      </c>
      <c r="CT104" s="282">
        <f t="shared" si="48"/>
        <v>29.663466986655997</v>
      </c>
      <c r="CU104" s="282">
        <f t="shared" si="56"/>
        <v>24.773667093304887</v>
      </c>
      <c r="CV104" s="282">
        <f t="shared" si="57"/>
        <v>22.514126484397035</v>
      </c>
      <c r="CW104" s="282">
        <f t="shared" si="58"/>
        <v>15.007916714499062</v>
      </c>
      <c r="CX104" s="282">
        <f t="shared" si="59"/>
        <v>10.004277281885075</v>
      </c>
      <c r="CY104" s="283">
        <f t="shared" si="60"/>
        <v>17.66885123610459</v>
      </c>
      <c r="DA104" s="282">
        <f t="shared" si="61"/>
        <v>70</v>
      </c>
      <c r="DB104" s="97"/>
      <c r="DC104" s="156"/>
      <c r="DD104" s="270">
        <f t="shared" si="62"/>
        <v>0</v>
      </c>
      <c r="DE104" s="156">
        <f t="shared" si="63"/>
        <v>0</v>
      </c>
      <c r="DF104" s="156">
        <f t="shared" si="64"/>
        <v>0</v>
      </c>
      <c r="DG104" s="156">
        <f t="shared" si="65"/>
        <v>0</v>
      </c>
      <c r="DH104" s="156">
        <f t="shared" si="66"/>
        <v>0</v>
      </c>
      <c r="DI104" s="156">
        <f t="shared" si="67"/>
        <v>36</v>
      </c>
      <c r="DJ104" s="156">
        <f t="shared" si="68"/>
        <v>36</v>
      </c>
      <c r="DK104" s="156">
        <f t="shared" si="69"/>
        <v>36</v>
      </c>
      <c r="DL104" s="156">
        <f t="shared" si="70"/>
        <v>55</v>
      </c>
      <c r="DM104" s="156">
        <f t="shared" si="71"/>
        <v>60</v>
      </c>
      <c r="DN104" s="156">
        <f t="shared" si="72"/>
        <v>66</v>
      </c>
      <c r="DO104" s="156">
        <f t="shared" si="73"/>
        <v>66</v>
      </c>
      <c r="DP104" s="156">
        <f t="shared" si="74"/>
        <v>66</v>
      </c>
      <c r="DQ104" s="267">
        <f t="shared" si="75"/>
        <v>77</v>
      </c>
      <c r="DR104" s="156">
        <f t="shared" si="76"/>
        <v>105</v>
      </c>
    </row>
    <row r="105" spans="2:125" ht="13.5" thickBot="1" x14ac:dyDescent="0.25">
      <c r="B105" s="164">
        <v>59</v>
      </c>
      <c r="C105" s="50">
        <f t="shared" si="39"/>
        <v>2</v>
      </c>
      <c r="D105" s="50">
        <f t="shared" si="49"/>
        <v>0</v>
      </c>
      <c r="E105" s="97"/>
      <c r="F105" s="2">
        <f t="shared" si="77"/>
        <v>100</v>
      </c>
      <c r="G105" s="196">
        <v>2052</v>
      </c>
      <c r="H105" s="164">
        <f>14- COUNTIF(L105:AA105,"#N/A")</f>
        <v>2</v>
      </c>
      <c r="I105" s="133">
        <f>SUM(AF105:AU105)+SUM(BA105:BM105)</f>
        <v>10</v>
      </c>
      <c r="J105" s="405">
        <f>CY105</f>
        <v>17.666</v>
      </c>
      <c r="K105" s="466" t="str">
        <f>IF(ISNUMBER(MATCH(G105,'[4]OPR data'!$A$3:$A$2541,0)),"Y","N")</f>
        <v>Y</v>
      </c>
      <c r="L105" s="112"/>
      <c r="M105" s="236"/>
      <c r="N105" s="236" t="e">
        <f>(INDEX(Finish_table!R$4:R$83,MATCH('14 Year_History_Results'!$G105,Finish_table!S$4:S$83,0),1))</f>
        <v>#N/A</v>
      </c>
      <c r="O105" s="236" t="e">
        <f>(INDEX(Finish_table!Z$4:Z$99,MATCH('14 Year_History_Results'!$G105,Finish_table!AA$4:AA$99,0),1))</f>
        <v>#N/A</v>
      </c>
      <c r="P105" s="236" t="e">
        <f>(INDEX(Finish_table!AI$4:AI$99,MATCH('14 Year_History_Results'!$G105,Finish_table!AJ$4:AJ$99,0),1))</f>
        <v>#N/A</v>
      </c>
      <c r="Q105" s="236" t="e">
        <f>(INDEX(Finish_table!AR$4:AR$99,MATCH('14 Year_History_Results'!$G105,Finish_table!AS$4:AS$99,0),1))</f>
        <v>#N/A</v>
      </c>
      <c r="R105" s="236" t="e">
        <f>(INDEX(Finish_table!BA$4:BA$99,MATCH('14 Year_History_Results'!$G105,Finish_table!BB$4:BB$99,0),1))</f>
        <v>#N/A</v>
      </c>
      <c r="S105" s="236" t="e">
        <f>(INDEX(Finish_table!BJ$4:BJ$99,MATCH('14 Year_History_Results'!$G105,Finish_table!BK$4:BK$99,0),1))</f>
        <v>#N/A</v>
      </c>
      <c r="T105" s="236" t="e">
        <f>(INDEX(Finish_table!BS$4:BS$99,MATCH('14 Year_History_Results'!$G105,Finish_table!BT$4:BT$99,0),1))</f>
        <v>#N/A</v>
      </c>
      <c r="U105" s="236" t="e">
        <f>(INDEX(Finish_table!CB$4:CB$99,MATCH('14 Year_History_Results'!$G105,Finish_table!CC$4:CC$99,0),1))</f>
        <v>#N/A</v>
      </c>
      <c r="V105" s="236" t="e">
        <f>(INDEX(Finish_table!CK$4:CK$99,MATCH('14 Year_History_Results'!$G105,Finish_table!CL$4:CL$99,0),1))</f>
        <v>#N/A</v>
      </c>
      <c r="W105" s="236" t="e">
        <f>(INDEX(Finish_table!CT$4:CT$99,MATCH('14 Year_History_Results'!$G105,Finish_table!CU$4:CU$99,0),1))</f>
        <v>#N/A</v>
      </c>
      <c r="X105" s="236" t="e">
        <f>(INDEX(Finish_table!DC$4:DC$99,MATCH('14 Year_History_Results'!$G105,Finish_table!DD$4:DD$99,0),1))</f>
        <v>#N/A</v>
      </c>
      <c r="Y105" s="236" t="e">
        <f>(INDEX(Finish_table!DL$4:DL$99,MATCH('14 Year_History_Results'!$G105,Finish_table!DM$4:DM$99,0),1))</f>
        <v>#N/A</v>
      </c>
      <c r="Z105" s="236" t="str">
        <f>(INDEX(Finish_table!DU$4:DU$99,MATCH('14 Year_History_Results'!$G105,Finish_table!DV$4:DV$99,0),1))</f>
        <v>QF</v>
      </c>
      <c r="AA105" s="256" t="str">
        <f>(INDEX(Finish_table!ED$4:ED$140,MATCH('14 Year_History_Results'!$G105,Finish_table!EE$4:EE$140,0),1))</f>
        <v>QF</v>
      </c>
      <c r="AB105" s="2"/>
      <c r="AC105" s="97"/>
      <c r="AE105">
        <f t="shared" si="40"/>
        <v>2052</v>
      </c>
      <c r="AF105" s="112"/>
      <c r="AG105" s="2"/>
      <c r="AH105" s="148">
        <f>INDEX('2001'!$C$44:$C$140,'14 Year_History_Results'!BT105)</f>
        <v>0</v>
      </c>
      <c r="AI105" s="2">
        <f>INDEX('2002'!$C$44:$C$140,'14 Year_History_Results'!BU105)</f>
        <v>0</v>
      </c>
      <c r="AJ105" s="2">
        <f>INDEX('2003'!$C$44:$C$140,'14 Year_History_Results'!BV105)</f>
        <v>0</v>
      </c>
      <c r="AK105" s="2">
        <f>INDEX('2004'!$C$44:$C$140,'14 Year_History_Results'!BW105)</f>
        <v>0</v>
      </c>
      <c r="AL105" s="2">
        <f>INDEX('2005'!$C$44:$C$140,'14 Year_History_Results'!BX105)</f>
        <v>0</v>
      </c>
      <c r="AM105" s="2">
        <f>INDEX('2006'!$C$44:$C$140,'14 Year_History_Results'!BY105)</f>
        <v>0</v>
      </c>
      <c r="AN105" s="2">
        <f>INDEX('2007'!$C$44:$C$140,'14 Year_History_Results'!BZ105)</f>
        <v>0</v>
      </c>
      <c r="AO105" s="2">
        <f>INDEX('2008'!$C$44:$C$140,'14 Year_History_Results'!CA105)</f>
        <v>0</v>
      </c>
      <c r="AP105" s="2">
        <f>INDEX('2009'!$C$44:$C$140,'14 Year_History_Results'!CB105)</f>
        <v>0</v>
      </c>
      <c r="AQ105" s="2">
        <f>INDEX('2010'!$C$44:$C$140,'14 Year_History_Results'!CC105)</f>
        <v>0</v>
      </c>
      <c r="AR105" s="2">
        <f>INDEX('2011'!$C$44:$C$140,'14 Year_History_Results'!CD105)</f>
        <v>0</v>
      </c>
      <c r="AS105" s="2">
        <f>INDEX('2012'!$C$44:$C$140,'14 Year_History_Results'!CE105)</f>
        <v>0</v>
      </c>
      <c r="AT105" s="2">
        <f>INDEX('2013'!$C$44:$C$140,'14 Year_History_Results'!CF105)</f>
        <v>0</v>
      </c>
      <c r="AU105" s="149">
        <f>INDEX('2014'!$C$52:$C$180,'14 Year_History_Results'!CG105)</f>
        <v>0</v>
      </c>
      <c r="AV105" s="2">
        <f t="shared" si="50"/>
        <v>0</v>
      </c>
      <c r="AW105" s="2"/>
      <c r="AX105">
        <f t="shared" si="51"/>
        <v>2052</v>
      </c>
      <c r="AY105" s="112"/>
      <c r="AZ105" s="2"/>
      <c r="BA105" s="148">
        <f>INDEX('2001'!$B$44:$B$140,'14 Year_History_Results'!BT105)</f>
        <v>0</v>
      </c>
      <c r="BB105" s="2">
        <f>INDEX('2002'!$B$44:$B$140,'14 Year_History_Results'!BU105)</f>
        <v>0</v>
      </c>
      <c r="BC105" s="2">
        <f>INDEX('2003'!$B$44:$B$140,'14 Year_History_Results'!BV105)</f>
        <v>0</v>
      </c>
      <c r="BD105" s="2">
        <f>INDEX('2004'!$B$44:$B$140,'14 Year_History_Results'!BW105)</f>
        <v>0</v>
      </c>
      <c r="BE105" s="2">
        <f>INDEX('2005'!$B$44:$B$140,'14 Year_History_Results'!BX105)</f>
        <v>0</v>
      </c>
      <c r="BF105" s="2">
        <f>INDEX('2006'!$B$44:$B$140,'14 Year_History_Results'!BY105)</f>
        <v>0</v>
      </c>
      <c r="BG105" s="2">
        <f>INDEX('2007'!$B$44:$B$140,'14 Year_History_Results'!BZ105)</f>
        <v>0</v>
      </c>
      <c r="BH105" s="2">
        <f>INDEX('2008'!$B$44:$B$140,'14 Year_History_Results'!CA105)</f>
        <v>0</v>
      </c>
      <c r="BI105" s="2">
        <f>INDEX('2009'!$B$44:$B$140,'14 Year_History_Results'!CB105)</f>
        <v>0</v>
      </c>
      <c r="BJ105" s="2">
        <f>INDEX('2010'!$B$44:$B$140,'14 Year_History_Results'!CC105)</f>
        <v>0</v>
      </c>
      <c r="BK105" s="2">
        <f>INDEX('2011'!$B$44:$B$140,'14 Year_History_Results'!CD105)</f>
        <v>0</v>
      </c>
      <c r="BL105" s="2">
        <f>INDEX('2012'!$B$44:$B$140,'14 Year_History_Results'!CE105)</f>
        <v>0</v>
      </c>
      <c r="BM105" s="2">
        <f>INDEX('2013'!$B$44:$B$140,'14 Year_History_Results'!CF105)</f>
        <v>10</v>
      </c>
      <c r="BN105" s="149">
        <f>INDEX('2014'!$B$52:$B$180,'14 Year_History_Results'!CG105)</f>
        <v>11</v>
      </c>
      <c r="BO105" s="308">
        <f t="shared" si="52"/>
        <v>10</v>
      </c>
      <c r="BQ105">
        <f t="shared" si="53"/>
        <v>2052</v>
      </c>
      <c r="BR105" s="112"/>
      <c r="BS105" s="2"/>
      <c r="BT105" s="148">
        <f>IF(ISNA(MATCH($BQ105,'2001'!$A$44:$A$139,0)),97,MATCH($BQ105,'2001'!$A$44:$A$139,0))</f>
        <v>97</v>
      </c>
      <c r="BU105" s="2">
        <f>IF(ISNA(MATCH($BQ105,'2002'!$A$44:$A$139,0)),97,MATCH($BQ105,'2002'!$A$44:$A$139,0))</f>
        <v>97</v>
      </c>
      <c r="BV105" s="2">
        <f>IF(ISNA(MATCH($BQ105,'2003'!$A$44:$A$139,0)),97,MATCH($BQ105,'2003'!$A$44:$A$139,0))</f>
        <v>97</v>
      </c>
      <c r="BW105" s="2">
        <f>IF(ISNA(MATCH($BQ105,'2004'!$A$44:$A$139,0)),97,MATCH($BQ105,'2004'!$A$44:$A$139,0))</f>
        <v>97</v>
      </c>
      <c r="BX105" s="2">
        <f>IF(ISNA(MATCH($BQ105,'2005'!$A$44:$A$139,0)),97,MATCH($BQ105,'2005'!$A$44:$A$139,0))</f>
        <v>97</v>
      </c>
      <c r="BY105" s="2">
        <f>IF(ISNA(MATCH($BQ105,'2006'!$A$44:$A$139,0)),97,MATCH($BQ105,'2006'!$A$44:$A$139,0))</f>
        <v>97</v>
      </c>
      <c r="BZ105" s="2">
        <f>IF(ISNA(MATCH($BQ105,'2007'!$A$44:$A$139,0)),97,MATCH($BQ105,'2007'!$A$44:$A$139,0))</f>
        <v>97</v>
      </c>
      <c r="CA105" s="2">
        <f>IF(ISNA(MATCH($BQ105,'2008'!$A$44:$A$139,0)),97,MATCH($BQ105,'2008'!$A$44:$A$139,0))</f>
        <v>97</v>
      </c>
      <c r="CB105" s="2">
        <f>IF(ISNA(MATCH($BQ105,'2009'!$A$44:$A$139,0)),97,MATCH($BQ105,'2009'!$A$44:$A$139,0))</f>
        <v>97</v>
      </c>
      <c r="CC105" s="2">
        <f>IF(ISNA(MATCH($BQ105,'2010'!$A$44:$A$139,0)),97,MATCH($BQ105,'2010'!$A$44:$A$139,0))</f>
        <v>97</v>
      </c>
      <c r="CD105" s="2">
        <f>IF(ISNA(MATCH($BQ105,'2011'!$A$44:$A$139,0)),97,MATCH($BQ105,'2011'!$A$44:$A$139,0))</f>
        <v>97</v>
      </c>
      <c r="CE105" s="2">
        <f>IF(ISNA(MATCH($BQ105,'2012'!$A$44:$A$139,0)),97,MATCH($BQ105,'2012'!$A$44:$A$139,0))</f>
        <v>97</v>
      </c>
      <c r="CF105" s="2">
        <f>IF(ISNA(MATCH($BQ105,'2013'!$A$44:$A$139,0)),97,MATCH($BQ105,'2013'!$A$44:$A$139,0))</f>
        <v>63</v>
      </c>
      <c r="CG105" s="149">
        <f>IF(ISNA(MATCH($BQ105,'2014'!$A$52:$A$179,0)),129,MATCH($BQ105,'2014'!$A$52:$A$179,0))</f>
        <v>87</v>
      </c>
      <c r="CI105">
        <f t="shared" si="54"/>
        <v>2052</v>
      </c>
      <c r="CJ105" s="284"/>
      <c r="CK105" s="282"/>
      <c r="CL105" s="281">
        <f t="shared" si="55"/>
        <v>0</v>
      </c>
      <c r="CM105" s="282">
        <f t="shared" si="41"/>
        <v>0</v>
      </c>
      <c r="CN105" s="282">
        <f t="shared" si="42"/>
        <v>0</v>
      </c>
      <c r="CO105" s="282">
        <f t="shared" si="43"/>
        <v>0</v>
      </c>
      <c r="CP105" s="282">
        <f t="shared" si="44"/>
        <v>0</v>
      </c>
      <c r="CQ105" s="282">
        <f t="shared" si="45"/>
        <v>0</v>
      </c>
      <c r="CR105" s="282">
        <f t="shared" si="46"/>
        <v>0</v>
      </c>
      <c r="CS105" s="282">
        <f t="shared" si="47"/>
        <v>0</v>
      </c>
      <c r="CT105" s="282">
        <f t="shared" si="48"/>
        <v>0</v>
      </c>
      <c r="CU105" s="282">
        <f t="shared" si="56"/>
        <v>0</v>
      </c>
      <c r="CV105" s="282">
        <f t="shared" si="57"/>
        <v>0</v>
      </c>
      <c r="CW105" s="282">
        <f t="shared" si="58"/>
        <v>0</v>
      </c>
      <c r="CX105" s="282">
        <f t="shared" si="59"/>
        <v>10</v>
      </c>
      <c r="CY105" s="283">
        <f t="shared" si="60"/>
        <v>17.666</v>
      </c>
      <c r="DA105" s="282">
        <f t="shared" si="61"/>
        <v>2052</v>
      </c>
      <c r="DB105" s="97"/>
      <c r="DC105" s="156"/>
      <c r="DD105" s="270">
        <f t="shared" si="62"/>
        <v>0</v>
      </c>
      <c r="DE105" s="156">
        <f t="shared" si="63"/>
        <v>0</v>
      </c>
      <c r="DF105" s="156">
        <f t="shared" si="64"/>
        <v>0</v>
      </c>
      <c r="DG105" s="156">
        <f t="shared" si="65"/>
        <v>0</v>
      </c>
      <c r="DH105" s="156">
        <f t="shared" si="66"/>
        <v>0</v>
      </c>
      <c r="DI105" s="156">
        <f t="shared" si="67"/>
        <v>0</v>
      </c>
      <c r="DJ105" s="156">
        <f t="shared" si="68"/>
        <v>0</v>
      </c>
      <c r="DK105" s="156">
        <f t="shared" si="69"/>
        <v>0</v>
      </c>
      <c r="DL105" s="156">
        <f t="shared" si="70"/>
        <v>0</v>
      </c>
      <c r="DM105" s="156">
        <f t="shared" si="71"/>
        <v>0</v>
      </c>
      <c r="DN105" s="156">
        <f t="shared" si="72"/>
        <v>0</v>
      </c>
      <c r="DO105" s="156">
        <f t="shared" si="73"/>
        <v>0</v>
      </c>
      <c r="DP105" s="156">
        <f t="shared" si="74"/>
        <v>10</v>
      </c>
      <c r="DQ105" s="267">
        <f t="shared" si="75"/>
        <v>21</v>
      </c>
      <c r="DR105" s="156">
        <f t="shared" si="76"/>
        <v>293</v>
      </c>
    </row>
    <row r="106" spans="2:125" ht="13.5" thickBot="1" x14ac:dyDescent="0.25">
      <c r="B106" s="253">
        <v>59</v>
      </c>
      <c r="C106" s="50">
        <f t="shared" si="39"/>
        <v>3</v>
      </c>
      <c r="D106" s="50">
        <f t="shared" si="49"/>
        <v>3</v>
      </c>
      <c r="E106" s="97"/>
      <c r="F106" s="2">
        <f t="shared" si="77"/>
        <v>101</v>
      </c>
      <c r="G106" s="164">
        <v>3138</v>
      </c>
      <c r="H106" s="164">
        <f>14- COUNTIF(L106:AA106,"#N/A")</f>
        <v>2</v>
      </c>
      <c r="I106" s="133">
        <f>SUM(AF106:AU106)+SUM(BA106:BM106)</f>
        <v>69</v>
      </c>
      <c r="J106" s="405">
        <f>CY106</f>
        <v>17.179378488852144</v>
      </c>
      <c r="K106" s="466" t="str">
        <f>IF(ISNUMBER(MATCH(G106,'[4]OPR data'!$A$3:$A$2541,0)),"Y","N")</f>
        <v>Y</v>
      </c>
      <c r="L106" s="112"/>
      <c r="M106" s="236"/>
      <c r="N106" s="236" t="e">
        <f>(INDEX(Finish_table!R$4:R$83,MATCH('14 Year_History_Results'!$G106,Finish_table!S$4:S$83,0),1))</f>
        <v>#N/A</v>
      </c>
      <c r="O106" s="236" t="e">
        <f>(INDEX(Finish_table!Z$4:Z$99,MATCH('14 Year_History_Results'!$G106,Finish_table!AA$4:AA$99,0),1))</f>
        <v>#N/A</v>
      </c>
      <c r="P106" s="236" t="e">
        <f>(INDEX(Finish_table!AI$4:AI$99,MATCH('14 Year_History_Results'!$G106,Finish_table!AJ$4:AJ$99,0),1))</f>
        <v>#N/A</v>
      </c>
      <c r="Q106" s="236" t="e">
        <f>(INDEX(Finish_table!AR$4:AR$99,MATCH('14 Year_History_Results'!$G106,Finish_table!AS$4:AS$99,0),1))</f>
        <v>#N/A</v>
      </c>
      <c r="R106" s="236" t="e">
        <f>(INDEX(Finish_table!BA$4:BA$99,MATCH('14 Year_History_Results'!$G106,Finish_table!BB$4:BB$99,0),1))</f>
        <v>#N/A</v>
      </c>
      <c r="S106" s="236" t="e">
        <f>(INDEX(Finish_table!BJ$4:BJ$99,MATCH('14 Year_History_Results'!$G106,Finish_table!BK$4:BK$99,0),1))</f>
        <v>#N/A</v>
      </c>
      <c r="T106" s="236" t="e">
        <f>(INDEX(Finish_table!BS$4:BS$99,MATCH('14 Year_History_Results'!$G106,Finish_table!BT$4:BT$99,0),1))</f>
        <v>#N/A</v>
      </c>
      <c r="U106" s="236" t="e">
        <f>(INDEX(Finish_table!CB$4:CB$99,MATCH('14 Year_History_Results'!$G106,Finish_table!CC$4:CC$99,0),1))</f>
        <v>#N/A</v>
      </c>
      <c r="V106" s="236" t="e">
        <f>(INDEX(Finish_table!CK$4:CK$99,MATCH('14 Year_History_Results'!$G106,Finish_table!CL$4:CL$99,0),1))</f>
        <v>#N/A</v>
      </c>
      <c r="W106" s="236" t="str">
        <f>(INDEX(Finish_table!CT$4:CT$99,MATCH('14 Year_History_Results'!$G106,Finish_table!CU$4:CU$99,0),1))</f>
        <v>W</v>
      </c>
      <c r="X106" s="236" t="str">
        <f>(INDEX(Finish_table!DC$4:DC$99,MATCH('14 Year_History_Results'!$G106,Finish_table!DD$4:DD$99,0),1))</f>
        <v>F</v>
      </c>
      <c r="Y106" s="236" t="e">
        <f>(INDEX(Finish_table!DL$4:DL$99,MATCH('14 Year_History_Results'!$G106,Finish_table!DM$4:DM$99,0),1))</f>
        <v>#N/A</v>
      </c>
      <c r="Z106" s="236" t="e">
        <f>(INDEX(Finish_table!DU$4:DU$99,MATCH('14 Year_History_Results'!$G106,Finish_table!DV$4:DV$99,0),1))</f>
        <v>#N/A</v>
      </c>
      <c r="AA106" s="256" t="e">
        <f>(INDEX(Finish_table!ED$4:ED$140,MATCH('14 Year_History_Results'!$G106,Finish_table!EE$4:EE$140,0),1))</f>
        <v>#N/A</v>
      </c>
      <c r="AB106" s="2"/>
      <c r="AC106" s="97"/>
      <c r="AE106">
        <f t="shared" si="40"/>
        <v>3138</v>
      </c>
      <c r="AF106" s="112"/>
      <c r="AG106" s="2"/>
      <c r="AH106" s="148">
        <f>INDEX('2001'!$C$44:$C$140,'14 Year_History_Results'!BT106)</f>
        <v>0</v>
      </c>
      <c r="AI106" s="2">
        <f>INDEX('2002'!$C$44:$C$140,'14 Year_History_Results'!BU106)</f>
        <v>0</v>
      </c>
      <c r="AJ106" s="2">
        <f>INDEX('2003'!$C$44:$C$140,'14 Year_History_Results'!BV106)</f>
        <v>0</v>
      </c>
      <c r="AK106" s="2">
        <f>INDEX('2004'!$C$44:$C$140,'14 Year_History_Results'!BW106)</f>
        <v>0</v>
      </c>
      <c r="AL106" s="2">
        <f>INDEX('2005'!$C$44:$C$140,'14 Year_History_Results'!BX106)</f>
        <v>0</v>
      </c>
      <c r="AM106" s="2">
        <f>INDEX('2006'!$C$44:$C$140,'14 Year_History_Results'!BY106)</f>
        <v>0</v>
      </c>
      <c r="AN106" s="2">
        <f>INDEX('2007'!$C$44:$C$140,'14 Year_History_Results'!BZ106)</f>
        <v>0</v>
      </c>
      <c r="AO106" s="2">
        <f>INDEX('2008'!$C$44:$C$140,'14 Year_History_Results'!CA106)</f>
        <v>0</v>
      </c>
      <c r="AP106" s="2">
        <f>INDEX('2009'!$C$44:$C$140,'14 Year_History_Results'!CB106)</f>
        <v>0</v>
      </c>
      <c r="AQ106" s="2">
        <f>INDEX('2010'!$C$44:$C$140,'14 Year_History_Results'!CC106)</f>
        <v>30</v>
      </c>
      <c r="AR106" s="2">
        <f>INDEX('2011'!$C$44:$C$140,'14 Year_History_Results'!CD106)</f>
        <v>20</v>
      </c>
      <c r="AS106" s="2">
        <f>INDEX('2012'!$C$44:$C$140,'14 Year_History_Results'!CE106)</f>
        <v>0</v>
      </c>
      <c r="AT106" s="2">
        <f>INDEX('2013'!$C$44:$C$140,'14 Year_History_Results'!CF106)</f>
        <v>0</v>
      </c>
      <c r="AU106" s="149">
        <f>INDEX('2014'!$C$52:$C$180,'14 Year_History_Results'!CG106)</f>
        <v>0</v>
      </c>
      <c r="AV106" s="2">
        <f t="shared" si="50"/>
        <v>9.2878273166406498</v>
      </c>
      <c r="AW106" s="2"/>
      <c r="AX106">
        <f t="shared" si="51"/>
        <v>3138</v>
      </c>
      <c r="AY106" s="112"/>
      <c r="AZ106" s="2"/>
      <c r="BA106" s="148">
        <f>INDEX('2001'!$B$44:$B$140,'14 Year_History_Results'!BT106)</f>
        <v>0</v>
      </c>
      <c r="BB106" s="2">
        <f>INDEX('2002'!$B$44:$B$140,'14 Year_History_Results'!BU106)</f>
        <v>0</v>
      </c>
      <c r="BC106" s="2">
        <f>INDEX('2003'!$B$44:$B$140,'14 Year_History_Results'!BV106)</f>
        <v>0</v>
      </c>
      <c r="BD106" s="2">
        <f>INDEX('2004'!$B$44:$B$140,'14 Year_History_Results'!BW106)</f>
        <v>0</v>
      </c>
      <c r="BE106" s="2">
        <f>INDEX('2005'!$B$44:$B$140,'14 Year_History_Results'!BX106)</f>
        <v>0</v>
      </c>
      <c r="BF106" s="2">
        <f>INDEX('2006'!$B$44:$B$140,'14 Year_History_Results'!BY106)</f>
        <v>0</v>
      </c>
      <c r="BG106" s="2">
        <f>INDEX('2007'!$B$44:$B$140,'14 Year_History_Results'!BZ106)</f>
        <v>0</v>
      </c>
      <c r="BH106" s="2">
        <f>INDEX('2008'!$B$44:$B$140,'14 Year_History_Results'!CA106)</f>
        <v>0</v>
      </c>
      <c r="BI106" s="2">
        <f>INDEX('2009'!$B$44:$B$140,'14 Year_History_Results'!CB106)</f>
        <v>0</v>
      </c>
      <c r="BJ106" s="2">
        <f>INDEX('2010'!$B$44:$B$140,'14 Year_History_Results'!CC106)</f>
        <v>3</v>
      </c>
      <c r="BK106" s="2">
        <f>INDEX('2011'!$B$44:$B$140,'14 Year_History_Results'!CD106)</f>
        <v>16</v>
      </c>
      <c r="BL106" s="2">
        <f>INDEX('2012'!$B$44:$B$140,'14 Year_History_Results'!CE106)</f>
        <v>0</v>
      </c>
      <c r="BM106" s="2">
        <f>INDEX('2013'!$B$44:$B$140,'14 Year_History_Results'!CF106)</f>
        <v>0</v>
      </c>
      <c r="BN106" s="149">
        <f>INDEX('2014'!$B$52:$B$180,'14 Year_History_Results'!CG106)</f>
        <v>0</v>
      </c>
      <c r="BO106" s="308">
        <f t="shared" si="52"/>
        <v>0</v>
      </c>
      <c r="BQ106">
        <f t="shared" si="53"/>
        <v>3138</v>
      </c>
      <c r="BR106" s="112"/>
      <c r="BS106" s="2"/>
      <c r="BT106" s="148">
        <f>IF(ISNA(MATCH($BQ106,'2001'!$A$44:$A$139,0)),97,MATCH($BQ106,'2001'!$A$44:$A$139,0))</f>
        <v>97</v>
      </c>
      <c r="BU106" s="2">
        <f>IF(ISNA(MATCH($BQ106,'2002'!$A$44:$A$139,0)),97,MATCH($BQ106,'2002'!$A$44:$A$139,0))</f>
        <v>97</v>
      </c>
      <c r="BV106" s="2">
        <f>IF(ISNA(MATCH($BQ106,'2003'!$A$44:$A$139,0)),97,MATCH($BQ106,'2003'!$A$44:$A$139,0))</f>
        <v>97</v>
      </c>
      <c r="BW106" s="2">
        <f>IF(ISNA(MATCH($BQ106,'2004'!$A$44:$A$139,0)),97,MATCH($BQ106,'2004'!$A$44:$A$139,0))</f>
        <v>97</v>
      </c>
      <c r="BX106" s="2">
        <f>IF(ISNA(MATCH($BQ106,'2005'!$A$44:$A$139,0)),97,MATCH($BQ106,'2005'!$A$44:$A$139,0))</f>
        <v>97</v>
      </c>
      <c r="BY106" s="2">
        <f>IF(ISNA(MATCH($BQ106,'2006'!$A$44:$A$139,0)),97,MATCH($BQ106,'2006'!$A$44:$A$139,0))</f>
        <v>97</v>
      </c>
      <c r="BZ106" s="2">
        <f>IF(ISNA(MATCH($BQ106,'2007'!$A$44:$A$139,0)),97,MATCH($BQ106,'2007'!$A$44:$A$139,0))</f>
        <v>97</v>
      </c>
      <c r="CA106" s="2">
        <f>IF(ISNA(MATCH($BQ106,'2008'!$A$44:$A$139,0)),97,MATCH($BQ106,'2008'!$A$44:$A$139,0))</f>
        <v>97</v>
      </c>
      <c r="CB106" s="2">
        <f>IF(ISNA(MATCH($BQ106,'2009'!$A$44:$A$139,0)),97,MATCH($BQ106,'2009'!$A$44:$A$139,0))</f>
        <v>97</v>
      </c>
      <c r="CC106" s="2">
        <f>IF(ISNA(MATCH($BQ106,'2010'!$A$44:$A$139,0)),97,MATCH($BQ106,'2010'!$A$44:$A$139,0))</f>
        <v>92</v>
      </c>
      <c r="CD106" s="2">
        <f>IF(ISNA(MATCH($BQ106,'2011'!$A$44:$A$139,0)),97,MATCH($BQ106,'2011'!$A$44:$A$139,0))</f>
        <v>92</v>
      </c>
      <c r="CE106" s="2">
        <f>IF(ISNA(MATCH($BQ106,'2012'!$A$44:$A$139,0)),97,MATCH($BQ106,'2012'!$A$44:$A$139,0))</f>
        <v>97</v>
      </c>
      <c r="CF106" s="2">
        <f>IF(ISNA(MATCH($BQ106,'2013'!$A$44:$A$139,0)),97,MATCH($BQ106,'2013'!$A$44:$A$139,0))</f>
        <v>97</v>
      </c>
      <c r="CG106" s="149">
        <f>IF(ISNA(MATCH($BQ106,'2014'!$A$52:$A$179,0)),129,MATCH($BQ106,'2014'!$A$52:$A$179,0))</f>
        <v>129</v>
      </c>
      <c r="CI106">
        <f t="shared" si="54"/>
        <v>3138</v>
      </c>
      <c r="CJ106" s="284"/>
      <c r="CK106" s="282"/>
      <c r="CL106" s="281">
        <f t="shared" si="55"/>
        <v>0</v>
      </c>
      <c r="CM106" s="282">
        <f t="shared" si="41"/>
        <v>0</v>
      </c>
      <c r="CN106" s="282">
        <f t="shared" si="42"/>
        <v>0</v>
      </c>
      <c r="CO106" s="282">
        <f t="shared" si="43"/>
        <v>0</v>
      </c>
      <c r="CP106" s="282">
        <f t="shared" si="44"/>
        <v>0</v>
      </c>
      <c r="CQ106" s="282">
        <f t="shared" si="45"/>
        <v>0</v>
      </c>
      <c r="CR106" s="282">
        <f t="shared" si="46"/>
        <v>0</v>
      </c>
      <c r="CS106" s="282">
        <f t="shared" si="47"/>
        <v>0</v>
      </c>
      <c r="CT106" s="282">
        <f t="shared" si="48"/>
        <v>0</v>
      </c>
      <c r="CU106" s="282">
        <f t="shared" si="56"/>
        <v>33</v>
      </c>
      <c r="CV106" s="282">
        <f t="shared" si="57"/>
        <v>57.997799999999998</v>
      </c>
      <c r="CW106" s="282">
        <f t="shared" si="58"/>
        <v>38.661333479999996</v>
      </c>
      <c r="CX106" s="282">
        <f t="shared" si="59"/>
        <v>25.771644897767995</v>
      </c>
      <c r="CY106" s="283">
        <f t="shared" si="60"/>
        <v>17.179378488852144</v>
      </c>
      <c r="DA106" s="282">
        <f t="shared" si="61"/>
        <v>3138</v>
      </c>
      <c r="DB106" s="97"/>
      <c r="DC106" s="156"/>
      <c r="DD106" s="270">
        <f t="shared" si="62"/>
        <v>0</v>
      </c>
      <c r="DE106" s="156">
        <f t="shared" si="63"/>
        <v>0</v>
      </c>
      <c r="DF106" s="156">
        <f t="shared" si="64"/>
        <v>0</v>
      </c>
      <c r="DG106" s="156">
        <f t="shared" si="65"/>
        <v>0</v>
      </c>
      <c r="DH106" s="156">
        <f t="shared" si="66"/>
        <v>0</v>
      </c>
      <c r="DI106" s="156">
        <f t="shared" si="67"/>
        <v>0</v>
      </c>
      <c r="DJ106" s="156">
        <f t="shared" si="68"/>
        <v>0</v>
      </c>
      <c r="DK106" s="156">
        <f t="shared" si="69"/>
        <v>0</v>
      </c>
      <c r="DL106" s="156">
        <f t="shared" si="70"/>
        <v>0</v>
      </c>
      <c r="DM106" s="156">
        <f t="shared" si="71"/>
        <v>33</v>
      </c>
      <c r="DN106" s="156">
        <f t="shared" si="72"/>
        <v>69</v>
      </c>
      <c r="DO106" s="156">
        <f t="shared" si="73"/>
        <v>69</v>
      </c>
      <c r="DP106" s="156">
        <f t="shared" si="74"/>
        <v>69</v>
      </c>
      <c r="DQ106" s="267">
        <f t="shared" si="75"/>
        <v>69</v>
      </c>
      <c r="DR106" s="156">
        <f t="shared" si="76"/>
        <v>118</v>
      </c>
    </row>
    <row r="107" spans="2:125" ht="13.5" thickBot="1" x14ac:dyDescent="0.25">
      <c r="B107" s="164">
        <v>60</v>
      </c>
      <c r="C107" s="50">
        <f t="shared" si="39"/>
        <v>1</v>
      </c>
      <c r="D107" s="50">
        <f t="shared" si="49"/>
        <v>0</v>
      </c>
      <c r="E107" s="97"/>
      <c r="F107" s="2">
        <f t="shared" si="77"/>
        <v>102</v>
      </c>
      <c r="G107" s="164">
        <v>494</v>
      </c>
      <c r="H107" s="164">
        <f>14- COUNTIF(L107:AA107,"#N/A")</f>
        <v>9</v>
      </c>
      <c r="I107" s="133">
        <f>SUM(AF107:AU107)+SUM(BA107:BM107)</f>
        <v>208</v>
      </c>
      <c r="J107" s="405">
        <f>CY107</f>
        <v>17.11280694755887</v>
      </c>
      <c r="K107" s="466" t="str">
        <f>IF(ISNUMBER(MATCH(G107,'[4]OPR data'!$A$3:$A$2541,0)),"Y","N")</f>
        <v>Y</v>
      </c>
      <c r="L107" s="112"/>
      <c r="M107" s="236"/>
      <c r="N107" s="236" t="e">
        <f>(INDEX(Finish_table!R$4:R$83,MATCH('14 Year_History_Results'!$G107,Finish_table!S$4:S$83,0),1))</f>
        <v>#N/A</v>
      </c>
      <c r="O107" s="236" t="str">
        <f>(INDEX(Finish_table!Z$4:Z$99,MATCH('14 Year_History_Results'!$G107,Finish_table!AA$4:AA$99,0),1))</f>
        <v>QF</v>
      </c>
      <c r="P107" s="236" t="str">
        <f>(INDEX(Finish_table!AI$4:AI$99,MATCH('14 Year_History_Results'!$G107,Finish_table!AJ$4:AJ$99,0),1))</f>
        <v>WF</v>
      </c>
      <c r="Q107" s="236" t="str">
        <f>(INDEX(Finish_table!AR$4:AR$99,MATCH('14 Year_History_Results'!$G107,Finish_table!AS$4:AS$99,0),1))</f>
        <v>WC</v>
      </c>
      <c r="R107" s="236" t="str">
        <f>(INDEX(Finish_table!BA$4:BA$99,MATCH('14 Year_History_Results'!$G107,Finish_table!BB$4:BB$99,0),1))</f>
        <v>F</v>
      </c>
      <c r="S107" s="236" t="str">
        <f>(INDEX(Finish_table!BJ$4:BJ$99,MATCH('14 Year_History_Results'!$G107,Finish_table!BK$4:BK$99,0),1))</f>
        <v>QF</v>
      </c>
      <c r="T107" s="236" t="str">
        <f>(INDEX(Finish_table!BS$4:BS$99,MATCH('14 Year_History_Results'!$G107,Finish_table!BT$4:BT$99,0),1))</f>
        <v>SF</v>
      </c>
      <c r="U107" s="236" t="str">
        <f>(INDEX(Finish_table!CB$4:CB$99,MATCH('14 Year_History_Results'!$G107,Finish_table!CC$4:CC$99,0),1))</f>
        <v>QF</v>
      </c>
      <c r="V107" s="236" t="e">
        <f>(INDEX(Finish_table!CK$4:CK$99,MATCH('14 Year_History_Results'!$G107,Finish_table!CL$4:CL$99,0),1))</f>
        <v>#N/A</v>
      </c>
      <c r="W107" s="236" t="e">
        <f>(INDEX(Finish_table!CT$4:CT$99,MATCH('14 Year_History_Results'!$G107,Finish_table!CU$4:CU$99,0),1))</f>
        <v>#N/A</v>
      </c>
      <c r="X107" s="236" t="str">
        <f>(INDEX(Finish_table!DC$4:DC$99,MATCH('14 Year_History_Results'!$G107,Finish_table!DD$4:DD$99,0),1))</f>
        <v>SF</v>
      </c>
      <c r="Y107" s="236" t="e">
        <f>(INDEX(Finish_table!DL$4:DL$99,MATCH('14 Year_History_Results'!$G107,Finish_table!DM$4:DM$99,0),1))</f>
        <v>#N/A</v>
      </c>
      <c r="Z107" s="236" t="e">
        <f>(INDEX(Finish_table!DU$4:DU$99,MATCH('14 Year_History_Results'!$G107,Finish_table!DV$4:DV$99,0),1))</f>
        <v>#N/A</v>
      </c>
      <c r="AA107" s="256" t="str">
        <f>(INDEX(Finish_table!ED$4:ED$140,MATCH('14 Year_History_Results'!$G107,Finish_table!EE$4:EE$140,0),1))</f>
        <v>SF</v>
      </c>
      <c r="AB107" s="2"/>
      <c r="AC107" s="97"/>
      <c r="AE107">
        <f t="shared" si="40"/>
        <v>494</v>
      </c>
      <c r="AF107" s="112"/>
      <c r="AG107" s="2"/>
      <c r="AH107" s="148">
        <f>INDEX('2001'!$C$44:$C$140,'14 Year_History_Results'!BT107)</f>
        <v>0</v>
      </c>
      <c r="AI107" s="2">
        <f>INDEX('2002'!$C$44:$C$140,'14 Year_History_Results'!BU107)</f>
        <v>0</v>
      </c>
      <c r="AJ107" s="2">
        <f>INDEX('2003'!$C$44:$C$140,'14 Year_History_Results'!BV107)</f>
        <v>40</v>
      </c>
      <c r="AK107" s="2">
        <f>INDEX('2004'!$C$44:$C$140,'14 Year_History_Results'!BW107)</f>
        <v>50</v>
      </c>
      <c r="AL107" s="2">
        <f>INDEX('2005'!$C$44:$C$140,'14 Year_History_Results'!BX107)</f>
        <v>20</v>
      </c>
      <c r="AM107" s="2">
        <f>INDEX('2006'!$C$44:$C$140,'14 Year_History_Results'!BY107)</f>
        <v>0</v>
      </c>
      <c r="AN107" s="2">
        <f>INDEX('2007'!$C$44:$C$140,'14 Year_History_Results'!BZ107)</f>
        <v>10</v>
      </c>
      <c r="AO107" s="2">
        <f>INDEX('2008'!$C$44:$C$140,'14 Year_History_Results'!CA107)</f>
        <v>0</v>
      </c>
      <c r="AP107" s="2">
        <f>INDEX('2009'!$C$44:$C$140,'14 Year_History_Results'!CB107)</f>
        <v>0</v>
      </c>
      <c r="AQ107" s="2">
        <f>INDEX('2010'!$C$44:$C$140,'14 Year_History_Results'!CC107)</f>
        <v>0</v>
      </c>
      <c r="AR107" s="2">
        <f>INDEX('2011'!$C$44:$C$140,'14 Year_History_Results'!CD107)</f>
        <v>10</v>
      </c>
      <c r="AS107" s="2">
        <f>INDEX('2012'!$C$44:$C$140,'14 Year_History_Results'!CE107)</f>
        <v>0</v>
      </c>
      <c r="AT107" s="2">
        <f>INDEX('2013'!$C$44:$C$140,'14 Year_History_Results'!CF107)</f>
        <v>0</v>
      </c>
      <c r="AU107" s="149">
        <f>INDEX('2014'!$C$52:$C$180,'14 Year_History_Results'!CG107)</f>
        <v>5</v>
      </c>
      <c r="AV107" s="2">
        <f t="shared" si="50"/>
        <v>16.227266431046722</v>
      </c>
      <c r="AW107" s="2"/>
      <c r="AX107">
        <f t="shared" si="51"/>
        <v>494</v>
      </c>
      <c r="AY107" s="112"/>
      <c r="AZ107" s="2"/>
      <c r="BA107" s="148">
        <f>INDEX('2001'!$B$44:$B$140,'14 Year_History_Results'!BT107)</f>
        <v>0</v>
      </c>
      <c r="BB107" s="2">
        <f>INDEX('2002'!$B$44:$B$140,'14 Year_History_Results'!BU107)</f>
        <v>14</v>
      </c>
      <c r="BC107" s="2">
        <f>INDEX('2003'!$B$44:$B$140,'14 Year_History_Results'!BV107)</f>
        <v>8</v>
      </c>
      <c r="BD107" s="2">
        <f>INDEX('2004'!$B$44:$B$140,'14 Year_History_Results'!BW107)</f>
        <v>12</v>
      </c>
      <c r="BE107" s="2">
        <f>INDEX('2005'!$B$44:$B$140,'14 Year_History_Results'!BX107)</f>
        <v>3</v>
      </c>
      <c r="BF107" s="2">
        <f>INDEX('2006'!$B$44:$B$140,'14 Year_History_Results'!BY107)</f>
        <v>6</v>
      </c>
      <c r="BG107" s="2">
        <f>INDEX('2007'!$B$44:$B$140,'14 Year_History_Results'!BZ107)</f>
        <v>16</v>
      </c>
      <c r="BH107" s="2">
        <f>INDEX('2008'!$B$44:$B$140,'14 Year_History_Results'!CA107)</f>
        <v>10</v>
      </c>
      <c r="BI107" s="2">
        <f>INDEX('2009'!$B$44:$B$140,'14 Year_History_Results'!CB107)</f>
        <v>0</v>
      </c>
      <c r="BJ107" s="2">
        <f>INDEX('2010'!$B$44:$B$140,'14 Year_History_Results'!CC107)</f>
        <v>0</v>
      </c>
      <c r="BK107" s="2">
        <f>INDEX('2011'!$B$44:$B$140,'14 Year_History_Results'!CD107)</f>
        <v>4</v>
      </c>
      <c r="BL107" s="2">
        <f>INDEX('2012'!$B$44:$B$140,'14 Year_History_Results'!CE107)</f>
        <v>0</v>
      </c>
      <c r="BM107" s="2">
        <f>INDEX('2013'!$B$44:$B$140,'14 Year_History_Results'!CF107)</f>
        <v>0</v>
      </c>
      <c r="BN107" s="149">
        <f>INDEX('2014'!$B$52:$B$180,'14 Year_History_Results'!CG107)</f>
        <v>3</v>
      </c>
      <c r="BO107" s="308">
        <f t="shared" si="52"/>
        <v>0</v>
      </c>
      <c r="BQ107">
        <f t="shared" si="53"/>
        <v>494</v>
      </c>
      <c r="BR107" s="112"/>
      <c r="BS107" s="2"/>
      <c r="BT107" s="148">
        <f>IF(ISNA(MATCH($BQ107,'2001'!$A$44:$A$139,0)),97,MATCH($BQ107,'2001'!$A$44:$A$139,0))</f>
        <v>97</v>
      </c>
      <c r="BU107" s="2">
        <f>IF(ISNA(MATCH($BQ107,'2002'!$A$44:$A$139,0)),97,MATCH($BQ107,'2002'!$A$44:$A$139,0))</f>
        <v>81</v>
      </c>
      <c r="BV107" s="2">
        <f>IF(ISNA(MATCH($BQ107,'2003'!$A$44:$A$139,0)),97,MATCH($BQ107,'2003'!$A$44:$A$139,0))</f>
        <v>72</v>
      </c>
      <c r="BW107" s="2">
        <f>IF(ISNA(MATCH($BQ107,'2004'!$A$44:$A$139,0)),97,MATCH($BQ107,'2004'!$A$44:$A$139,0))</f>
        <v>66</v>
      </c>
      <c r="BX107" s="2">
        <f>IF(ISNA(MATCH($BQ107,'2005'!$A$44:$A$139,0)),97,MATCH($BQ107,'2005'!$A$44:$A$139,0))</f>
        <v>63</v>
      </c>
      <c r="BY107" s="2">
        <f>IF(ISNA(MATCH($BQ107,'2006'!$A$44:$A$139,0)),97,MATCH($BQ107,'2006'!$A$44:$A$139,0))</f>
        <v>64</v>
      </c>
      <c r="BZ107" s="2">
        <f>IF(ISNA(MATCH($BQ107,'2007'!$A$44:$A$139,0)),97,MATCH($BQ107,'2007'!$A$44:$A$139,0))</f>
        <v>50</v>
      </c>
      <c r="CA107" s="2">
        <f>IF(ISNA(MATCH($BQ107,'2008'!$A$44:$A$139,0)),97,MATCH($BQ107,'2008'!$A$44:$A$139,0))</f>
        <v>53</v>
      </c>
      <c r="CB107" s="2">
        <f>IF(ISNA(MATCH($BQ107,'2009'!$A$44:$A$139,0)),97,MATCH($BQ107,'2009'!$A$44:$A$139,0))</f>
        <v>97</v>
      </c>
      <c r="CC107" s="2">
        <f>IF(ISNA(MATCH($BQ107,'2010'!$A$44:$A$139,0)),97,MATCH($BQ107,'2010'!$A$44:$A$139,0))</f>
        <v>97</v>
      </c>
      <c r="CD107" s="2">
        <f>IF(ISNA(MATCH($BQ107,'2011'!$A$44:$A$139,0)),97,MATCH($BQ107,'2011'!$A$44:$A$139,0))</f>
        <v>38</v>
      </c>
      <c r="CE107" s="2">
        <f>IF(ISNA(MATCH($BQ107,'2012'!$A$44:$A$139,0)),97,MATCH($BQ107,'2012'!$A$44:$A$139,0))</f>
        <v>97</v>
      </c>
      <c r="CF107" s="2">
        <f>IF(ISNA(MATCH($BQ107,'2013'!$A$44:$A$139,0)),97,MATCH($BQ107,'2013'!$A$44:$A$139,0))</f>
        <v>97</v>
      </c>
      <c r="CG107" s="149">
        <f>IF(ISNA(MATCH($BQ107,'2014'!$A$52:$A$179,0)),129,MATCH($BQ107,'2014'!$A$52:$A$179,0))</f>
        <v>38</v>
      </c>
      <c r="CI107">
        <f t="shared" si="54"/>
        <v>494</v>
      </c>
      <c r="CJ107" s="284"/>
      <c r="CK107" s="282"/>
      <c r="CL107" s="281">
        <f t="shared" si="55"/>
        <v>0</v>
      </c>
      <c r="CM107" s="282">
        <f t="shared" si="41"/>
        <v>14</v>
      </c>
      <c r="CN107" s="282">
        <f t="shared" si="42"/>
        <v>57.3324</v>
      </c>
      <c r="CO107" s="282">
        <f t="shared" si="43"/>
        <v>100.21777784</v>
      </c>
      <c r="CP107" s="282">
        <f t="shared" si="44"/>
        <v>89.80517070814399</v>
      </c>
      <c r="CQ107" s="282">
        <f t="shared" si="45"/>
        <v>65.864126794048786</v>
      </c>
      <c r="CR107" s="282">
        <f t="shared" si="46"/>
        <v>69.905026920912917</v>
      </c>
      <c r="CS107" s="282">
        <f t="shared" si="47"/>
        <v>56.598690945480548</v>
      </c>
      <c r="CT107" s="282">
        <f t="shared" si="48"/>
        <v>37.728687384257334</v>
      </c>
      <c r="CU107" s="282">
        <f t="shared" si="56"/>
        <v>25.14994301034594</v>
      </c>
      <c r="CV107" s="282">
        <f t="shared" si="57"/>
        <v>30.764952010696604</v>
      </c>
      <c r="CW107" s="282">
        <f t="shared" si="58"/>
        <v>20.507917010330356</v>
      </c>
      <c r="CX107" s="282">
        <f t="shared" si="59"/>
        <v>13.670577479086214</v>
      </c>
      <c r="CY107" s="283">
        <f t="shared" si="60"/>
        <v>17.11280694755887</v>
      </c>
      <c r="DA107" s="282">
        <f t="shared" si="61"/>
        <v>494</v>
      </c>
      <c r="DB107" s="97"/>
      <c r="DC107" s="156"/>
      <c r="DD107" s="270">
        <f t="shared" si="62"/>
        <v>0</v>
      </c>
      <c r="DE107" s="156">
        <f t="shared" si="63"/>
        <v>14</v>
      </c>
      <c r="DF107" s="156">
        <f t="shared" si="64"/>
        <v>62</v>
      </c>
      <c r="DG107" s="156">
        <f t="shared" si="65"/>
        <v>124</v>
      </c>
      <c r="DH107" s="156">
        <f t="shared" si="66"/>
        <v>147</v>
      </c>
      <c r="DI107" s="156">
        <f t="shared" si="67"/>
        <v>153</v>
      </c>
      <c r="DJ107" s="156">
        <f t="shared" si="68"/>
        <v>179</v>
      </c>
      <c r="DK107" s="156">
        <f t="shared" si="69"/>
        <v>189</v>
      </c>
      <c r="DL107" s="156">
        <f t="shared" si="70"/>
        <v>189</v>
      </c>
      <c r="DM107" s="156">
        <f t="shared" si="71"/>
        <v>189</v>
      </c>
      <c r="DN107" s="156">
        <f t="shared" si="72"/>
        <v>203</v>
      </c>
      <c r="DO107" s="156">
        <f t="shared" si="73"/>
        <v>203</v>
      </c>
      <c r="DP107" s="156">
        <f t="shared" si="74"/>
        <v>203</v>
      </c>
      <c r="DQ107" s="267">
        <f t="shared" si="75"/>
        <v>211</v>
      </c>
      <c r="DR107" s="156">
        <f t="shared" si="76"/>
        <v>22</v>
      </c>
    </row>
    <row r="108" spans="2:125" ht="13.5" thickBot="1" x14ac:dyDescent="0.25">
      <c r="B108" s="164">
        <v>60</v>
      </c>
      <c r="C108" s="50">
        <f t="shared" si="39"/>
        <v>2</v>
      </c>
      <c r="D108" s="50">
        <f t="shared" si="49"/>
        <v>0</v>
      </c>
      <c r="E108" s="97"/>
      <c r="F108" s="2">
        <f t="shared" si="77"/>
        <v>103</v>
      </c>
      <c r="G108" s="164">
        <v>1425</v>
      </c>
      <c r="H108" s="164">
        <f>14- COUNTIF(L108:AA108,"#N/A")</f>
        <v>2</v>
      </c>
      <c r="I108" s="133">
        <f>SUM(AF108:AU108)+SUM(BA108:BM108)</f>
        <v>40</v>
      </c>
      <c r="J108" s="405">
        <f>CY108</f>
        <v>16.934187302244318</v>
      </c>
      <c r="K108" s="466" t="str">
        <f>IF(ISNUMBER(MATCH(G108,'[4]OPR data'!$A$3:$A$2541,0)),"Y","N")</f>
        <v>Y</v>
      </c>
      <c r="L108" s="112"/>
      <c r="M108" s="236"/>
      <c r="N108" s="236" t="e">
        <f>(INDEX(Finish_table!R$4:R$83,MATCH('14 Year_History_Results'!$G108,Finish_table!S$4:S$83,0),1))</f>
        <v>#N/A</v>
      </c>
      <c r="O108" s="236" t="e">
        <f>(INDEX(Finish_table!Z$4:Z$99,MATCH('14 Year_History_Results'!$G108,Finish_table!AA$4:AA$99,0),1))</f>
        <v>#N/A</v>
      </c>
      <c r="P108" s="236" t="e">
        <f>(INDEX(Finish_table!AI$4:AI$99,MATCH('14 Year_History_Results'!$G108,Finish_table!AJ$4:AJ$99,0),1))</f>
        <v>#N/A</v>
      </c>
      <c r="Q108" s="236" t="e">
        <f>(INDEX(Finish_table!AR$4:AR$99,MATCH('14 Year_History_Results'!$G108,Finish_table!AS$4:AS$99,0),1))</f>
        <v>#N/A</v>
      </c>
      <c r="R108" s="236" t="e">
        <f>(INDEX(Finish_table!BA$4:BA$99,MATCH('14 Year_History_Results'!$G108,Finish_table!BB$4:BB$99,0),1))</f>
        <v>#N/A</v>
      </c>
      <c r="S108" s="236" t="e">
        <f>(INDEX(Finish_table!BJ$4:BJ$99,MATCH('14 Year_History_Results'!$G108,Finish_table!BK$4:BK$99,0),1))</f>
        <v>#N/A</v>
      </c>
      <c r="T108" s="236" t="str">
        <f>(INDEX(Finish_table!BS$4:BS$99,MATCH('14 Year_History_Results'!$G108,Finish_table!BT$4:BT$99,0),1))</f>
        <v>QF</v>
      </c>
      <c r="U108" s="236" t="e">
        <f>(INDEX(Finish_table!CB$4:CB$99,MATCH('14 Year_History_Results'!$G108,Finish_table!CC$4:CC$99,0),1))</f>
        <v>#N/A</v>
      </c>
      <c r="V108" s="236" t="e">
        <f>(INDEX(Finish_table!CK$4:CK$99,MATCH('14 Year_History_Results'!$G108,Finish_table!CL$4:CL$99,0),1))</f>
        <v>#N/A</v>
      </c>
      <c r="W108" s="236" t="e">
        <f>(INDEX(Finish_table!CT$4:CT$99,MATCH('14 Year_History_Results'!$G108,Finish_table!CU$4:CU$99,0),1))</f>
        <v>#N/A</v>
      </c>
      <c r="X108" s="236" t="e">
        <f>(INDEX(Finish_table!DC$4:DC$99,MATCH('14 Year_History_Results'!$G108,Finish_table!DD$4:DD$99,0),1))</f>
        <v>#N/A</v>
      </c>
      <c r="Y108" s="236" t="e">
        <f>(INDEX(Finish_table!DL$4:DL$99,MATCH('14 Year_History_Results'!$G108,Finish_table!DM$4:DM$99,0),1))</f>
        <v>#N/A</v>
      </c>
      <c r="Z108" s="236" t="str">
        <f>(INDEX(Finish_table!DU$4:DU$99,MATCH('14 Year_History_Results'!$G108,Finish_table!DV$4:DV$99,0),1))</f>
        <v>SF</v>
      </c>
      <c r="AA108" s="256" t="e">
        <f>(INDEX(Finish_table!ED$4:ED$140,MATCH('14 Year_History_Results'!$G108,Finish_table!EE$4:EE$140,0),1))</f>
        <v>#N/A</v>
      </c>
      <c r="AB108" s="2"/>
      <c r="AC108" s="97"/>
      <c r="AE108">
        <f t="shared" si="40"/>
        <v>1425</v>
      </c>
      <c r="AF108" s="112"/>
      <c r="AG108" s="2"/>
      <c r="AH108" s="148">
        <f>INDEX('2001'!$C$44:$C$140,'14 Year_History_Results'!BT108)</f>
        <v>0</v>
      </c>
      <c r="AI108" s="2">
        <f>INDEX('2002'!$C$44:$C$140,'14 Year_History_Results'!BU108)</f>
        <v>0</v>
      </c>
      <c r="AJ108" s="2">
        <f>INDEX('2003'!$C$44:$C$140,'14 Year_History_Results'!BV108)</f>
        <v>0</v>
      </c>
      <c r="AK108" s="2">
        <f>INDEX('2004'!$C$44:$C$140,'14 Year_History_Results'!BW108)</f>
        <v>0</v>
      </c>
      <c r="AL108" s="2">
        <f>INDEX('2005'!$C$44:$C$140,'14 Year_History_Results'!BX108)</f>
        <v>0</v>
      </c>
      <c r="AM108" s="2">
        <f>INDEX('2006'!$C$44:$C$140,'14 Year_History_Results'!BY108)</f>
        <v>0</v>
      </c>
      <c r="AN108" s="2">
        <f>INDEX('2007'!$C$44:$C$140,'14 Year_History_Results'!BZ108)</f>
        <v>0</v>
      </c>
      <c r="AO108" s="2">
        <f>INDEX('2008'!$C$44:$C$140,'14 Year_History_Results'!CA108)</f>
        <v>0</v>
      </c>
      <c r="AP108" s="2">
        <f>INDEX('2009'!$C$44:$C$140,'14 Year_History_Results'!CB108)</f>
        <v>0</v>
      </c>
      <c r="AQ108" s="2">
        <f>INDEX('2010'!$C$44:$C$140,'14 Year_History_Results'!CC108)</f>
        <v>0</v>
      </c>
      <c r="AR108" s="2">
        <f>INDEX('2011'!$C$44:$C$140,'14 Year_History_Results'!CD108)</f>
        <v>0</v>
      </c>
      <c r="AS108" s="2">
        <f>INDEX('2012'!$C$44:$C$140,'14 Year_History_Results'!CE108)</f>
        <v>0</v>
      </c>
      <c r="AT108" s="2">
        <f>INDEX('2013'!$C$44:$C$140,'14 Year_History_Results'!CF108)</f>
        <v>10</v>
      </c>
      <c r="AU108" s="149">
        <f>INDEX('2014'!$C$52:$C$180,'14 Year_History_Results'!CG108)</f>
        <v>0</v>
      </c>
      <c r="AV108" s="2">
        <f t="shared" si="50"/>
        <v>2.6726124191242437</v>
      </c>
      <c r="AW108" s="2"/>
      <c r="AX108">
        <f t="shared" si="51"/>
        <v>1425</v>
      </c>
      <c r="AY108" s="112"/>
      <c r="AZ108" s="2"/>
      <c r="BA108" s="148">
        <f>INDEX('2001'!$B$44:$B$140,'14 Year_History_Results'!BT108)</f>
        <v>0</v>
      </c>
      <c r="BB108" s="2">
        <f>INDEX('2002'!$B$44:$B$140,'14 Year_History_Results'!BU108)</f>
        <v>0</v>
      </c>
      <c r="BC108" s="2">
        <f>INDEX('2003'!$B$44:$B$140,'14 Year_History_Results'!BV108)</f>
        <v>0</v>
      </c>
      <c r="BD108" s="2">
        <f>INDEX('2004'!$B$44:$B$140,'14 Year_History_Results'!BW108)</f>
        <v>0</v>
      </c>
      <c r="BE108" s="2">
        <f>INDEX('2005'!$B$44:$B$140,'14 Year_History_Results'!BX108)</f>
        <v>0</v>
      </c>
      <c r="BF108" s="2">
        <f>INDEX('2006'!$B$44:$B$140,'14 Year_History_Results'!BY108)</f>
        <v>0</v>
      </c>
      <c r="BG108" s="2">
        <f>INDEX('2007'!$B$44:$B$140,'14 Year_History_Results'!BZ108)</f>
        <v>16</v>
      </c>
      <c r="BH108" s="2">
        <f>INDEX('2008'!$B$44:$B$140,'14 Year_History_Results'!CA108)</f>
        <v>0</v>
      </c>
      <c r="BI108" s="2">
        <f>INDEX('2009'!$B$44:$B$140,'14 Year_History_Results'!CB108)</f>
        <v>0</v>
      </c>
      <c r="BJ108" s="2">
        <f>INDEX('2010'!$B$44:$B$140,'14 Year_History_Results'!CC108)</f>
        <v>0</v>
      </c>
      <c r="BK108" s="2">
        <f>INDEX('2011'!$B$44:$B$140,'14 Year_History_Results'!CD108)</f>
        <v>0</v>
      </c>
      <c r="BL108" s="2">
        <f>INDEX('2012'!$B$44:$B$140,'14 Year_History_Results'!CE108)</f>
        <v>0</v>
      </c>
      <c r="BM108" s="2">
        <f>INDEX('2013'!$B$44:$B$140,'14 Year_History_Results'!CF108)</f>
        <v>14</v>
      </c>
      <c r="BN108" s="149">
        <f>INDEX('2014'!$B$52:$B$180,'14 Year_History_Results'!CG108)</f>
        <v>0</v>
      </c>
      <c r="BO108" s="308">
        <f t="shared" si="52"/>
        <v>24</v>
      </c>
      <c r="BQ108">
        <f t="shared" si="53"/>
        <v>1425</v>
      </c>
      <c r="BR108" s="112"/>
      <c r="BS108" s="2"/>
      <c r="BT108" s="148">
        <f>IF(ISNA(MATCH($BQ108,'2001'!$A$44:$A$139,0)),97,MATCH($BQ108,'2001'!$A$44:$A$139,0))</f>
        <v>97</v>
      </c>
      <c r="BU108" s="2">
        <f>IF(ISNA(MATCH($BQ108,'2002'!$A$44:$A$139,0)),97,MATCH($BQ108,'2002'!$A$44:$A$139,0))</f>
        <v>97</v>
      </c>
      <c r="BV108" s="2">
        <f>IF(ISNA(MATCH($BQ108,'2003'!$A$44:$A$139,0)),97,MATCH($BQ108,'2003'!$A$44:$A$139,0))</f>
        <v>97</v>
      </c>
      <c r="BW108" s="2">
        <f>IF(ISNA(MATCH($BQ108,'2004'!$A$44:$A$139,0)),97,MATCH($BQ108,'2004'!$A$44:$A$139,0))</f>
        <v>97</v>
      </c>
      <c r="BX108" s="2">
        <f>IF(ISNA(MATCH($BQ108,'2005'!$A$44:$A$139,0)),97,MATCH($BQ108,'2005'!$A$44:$A$139,0))</f>
        <v>97</v>
      </c>
      <c r="BY108" s="2">
        <f>IF(ISNA(MATCH($BQ108,'2006'!$A$44:$A$139,0)),97,MATCH($BQ108,'2006'!$A$44:$A$139,0))</f>
        <v>97</v>
      </c>
      <c r="BZ108" s="2">
        <f>IF(ISNA(MATCH($BQ108,'2007'!$A$44:$A$139,0)),97,MATCH($BQ108,'2007'!$A$44:$A$139,0))</f>
        <v>73</v>
      </c>
      <c r="CA108" s="2">
        <f>IF(ISNA(MATCH($BQ108,'2008'!$A$44:$A$139,0)),97,MATCH($BQ108,'2008'!$A$44:$A$139,0))</f>
        <v>97</v>
      </c>
      <c r="CB108" s="2">
        <f>IF(ISNA(MATCH($BQ108,'2009'!$A$44:$A$139,0)),97,MATCH($BQ108,'2009'!$A$44:$A$139,0))</f>
        <v>97</v>
      </c>
      <c r="CC108" s="2">
        <f>IF(ISNA(MATCH($BQ108,'2010'!$A$44:$A$139,0)),97,MATCH($BQ108,'2010'!$A$44:$A$139,0))</f>
        <v>97</v>
      </c>
      <c r="CD108" s="2">
        <f>IF(ISNA(MATCH($BQ108,'2011'!$A$44:$A$139,0)),97,MATCH($BQ108,'2011'!$A$44:$A$139,0))</f>
        <v>97</v>
      </c>
      <c r="CE108" s="2">
        <f>IF(ISNA(MATCH($BQ108,'2012'!$A$44:$A$139,0)),97,MATCH($BQ108,'2012'!$A$44:$A$139,0))</f>
        <v>97</v>
      </c>
      <c r="CF108" s="2">
        <f>IF(ISNA(MATCH($BQ108,'2013'!$A$44:$A$139,0)),97,MATCH($BQ108,'2013'!$A$44:$A$139,0))</f>
        <v>44</v>
      </c>
      <c r="CG108" s="149">
        <f>IF(ISNA(MATCH($BQ108,'2014'!$A$52:$A$179,0)),129,MATCH($BQ108,'2014'!$A$52:$A$179,0))</f>
        <v>129</v>
      </c>
      <c r="CI108">
        <f t="shared" si="54"/>
        <v>1425</v>
      </c>
      <c r="CJ108" s="284"/>
      <c r="CK108" s="282"/>
      <c r="CL108" s="281">
        <f t="shared" si="55"/>
        <v>0</v>
      </c>
      <c r="CM108" s="282">
        <f t="shared" si="41"/>
        <v>0</v>
      </c>
      <c r="CN108" s="282">
        <f t="shared" si="42"/>
        <v>0</v>
      </c>
      <c r="CO108" s="282">
        <f t="shared" si="43"/>
        <v>0</v>
      </c>
      <c r="CP108" s="282">
        <f t="shared" si="44"/>
        <v>0</v>
      </c>
      <c r="CQ108" s="282">
        <f t="shared" si="45"/>
        <v>0</v>
      </c>
      <c r="CR108" s="282">
        <f t="shared" si="46"/>
        <v>16</v>
      </c>
      <c r="CS108" s="282">
        <f t="shared" si="47"/>
        <v>10.6656</v>
      </c>
      <c r="CT108" s="282">
        <f t="shared" si="48"/>
        <v>7.1096889599999997</v>
      </c>
      <c r="CU108" s="282">
        <f t="shared" si="56"/>
        <v>4.7393186607359992</v>
      </c>
      <c r="CV108" s="282">
        <f t="shared" si="57"/>
        <v>3.1592298192466171</v>
      </c>
      <c r="CW108" s="282">
        <f t="shared" si="58"/>
        <v>2.1059425975097947</v>
      </c>
      <c r="CX108" s="282">
        <f t="shared" si="59"/>
        <v>25.40382133550003</v>
      </c>
      <c r="CY108" s="283">
        <f t="shared" si="60"/>
        <v>16.934187302244318</v>
      </c>
      <c r="DA108" s="282">
        <f t="shared" si="61"/>
        <v>1425</v>
      </c>
      <c r="DB108" s="97"/>
      <c r="DC108" s="156"/>
      <c r="DD108" s="270">
        <f t="shared" si="62"/>
        <v>0</v>
      </c>
      <c r="DE108" s="156">
        <f t="shared" si="63"/>
        <v>0</v>
      </c>
      <c r="DF108" s="156">
        <f t="shared" si="64"/>
        <v>0</v>
      </c>
      <c r="DG108" s="156">
        <f t="shared" si="65"/>
        <v>0</v>
      </c>
      <c r="DH108" s="156">
        <f t="shared" si="66"/>
        <v>0</v>
      </c>
      <c r="DI108" s="156">
        <f t="shared" si="67"/>
        <v>0</v>
      </c>
      <c r="DJ108" s="156">
        <f t="shared" si="68"/>
        <v>16</v>
      </c>
      <c r="DK108" s="156">
        <f t="shared" si="69"/>
        <v>16</v>
      </c>
      <c r="DL108" s="156">
        <f t="shared" si="70"/>
        <v>16</v>
      </c>
      <c r="DM108" s="156">
        <f t="shared" si="71"/>
        <v>16</v>
      </c>
      <c r="DN108" s="156">
        <f t="shared" si="72"/>
        <v>16</v>
      </c>
      <c r="DO108" s="156">
        <f t="shared" si="73"/>
        <v>16</v>
      </c>
      <c r="DP108" s="156">
        <f t="shared" si="74"/>
        <v>40</v>
      </c>
      <c r="DQ108" s="267">
        <f t="shared" si="75"/>
        <v>40</v>
      </c>
      <c r="DR108" s="156">
        <f t="shared" si="76"/>
        <v>173</v>
      </c>
    </row>
    <row r="109" spans="2:125" ht="13.5" thickBot="1" x14ac:dyDescent="0.25">
      <c r="B109" s="253">
        <v>60</v>
      </c>
      <c r="C109" s="50">
        <f t="shared" si="39"/>
        <v>3</v>
      </c>
      <c r="D109" s="50">
        <f t="shared" si="49"/>
        <v>0</v>
      </c>
      <c r="E109" s="97"/>
      <c r="F109" s="2">
        <f t="shared" si="77"/>
        <v>104</v>
      </c>
      <c r="G109" s="164">
        <v>128</v>
      </c>
      <c r="H109" s="164">
        <f>14- COUNTIF(L109:AA109,"#N/A")</f>
        <v>2</v>
      </c>
      <c r="I109" s="133">
        <f>SUM(AF109:AU109)+SUM(BA109:BM109)</f>
        <v>61</v>
      </c>
      <c r="J109" s="405">
        <f>CY109</f>
        <v>16.849735994116021</v>
      </c>
      <c r="K109" s="466" t="str">
        <f>IF(ISNUMBER(MATCH(G109,'[4]OPR data'!$A$3:$A$2541,0)),"Y","N")</f>
        <v>Y</v>
      </c>
      <c r="L109" s="112"/>
      <c r="M109" s="236"/>
      <c r="N109" s="236" t="str">
        <f>(INDEX(Finish_table!R$4:R$83,MATCH('14 Year_History_Results'!$G109,Finish_table!S$4:S$83,0),1))</f>
        <v>SF</v>
      </c>
      <c r="O109" s="236" t="e">
        <f>(INDEX(Finish_table!Z$4:Z$99,MATCH('14 Year_History_Results'!$G109,Finish_table!AA$4:AA$99,0),1))</f>
        <v>#N/A</v>
      </c>
      <c r="P109" s="236" t="e">
        <f>(INDEX(Finish_table!AI$4:AI$99,MATCH('14 Year_History_Results'!$G109,Finish_table!AJ$4:AJ$99,0),1))</f>
        <v>#N/A</v>
      </c>
      <c r="Q109" s="236" t="e">
        <f>(INDEX(Finish_table!AR$4:AR$99,MATCH('14 Year_History_Results'!$G109,Finish_table!AS$4:AS$99,0),1))</f>
        <v>#N/A</v>
      </c>
      <c r="R109" s="236" t="e">
        <f>(INDEX(Finish_table!BA$4:BA$99,MATCH('14 Year_History_Results'!$G109,Finish_table!BB$4:BB$99,0),1))</f>
        <v>#N/A</v>
      </c>
      <c r="S109" s="236" t="e">
        <f>(INDEX(Finish_table!BJ$4:BJ$99,MATCH('14 Year_History_Results'!$G109,Finish_table!BK$4:BK$99,0),1))</f>
        <v>#N/A</v>
      </c>
      <c r="T109" s="236" t="e">
        <f>(INDEX(Finish_table!BS$4:BS$99,MATCH('14 Year_History_Results'!$G109,Finish_table!BT$4:BT$99,0),1))</f>
        <v>#N/A</v>
      </c>
      <c r="U109" s="236" t="e">
        <f>(INDEX(Finish_table!CB$4:CB$99,MATCH('14 Year_History_Results'!$G109,Finish_table!CC$4:CC$99,0),1))</f>
        <v>#N/A</v>
      </c>
      <c r="V109" s="236" t="e">
        <f>(INDEX(Finish_table!CK$4:CK$99,MATCH('14 Year_History_Results'!$G109,Finish_table!CL$4:CL$99,0),1))</f>
        <v>#N/A</v>
      </c>
      <c r="W109" s="236" t="e">
        <f>(INDEX(Finish_table!CT$4:CT$99,MATCH('14 Year_History_Results'!$G109,Finish_table!CU$4:CU$99,0),1))</f>
        <v>#N/A</v>
      </c>
      <c r="X109" s="236" t="e">
        <f>(INDEX(Finish_table!DC$4:DC$99,MATCH('14 Year_History_Results'!$G109,Finish_table!DD$4:DD$99,0),1))</f>
        <v>#N/A</v>
      </c>
      <c r="Y109" s="236" t="e">
        <f>(INDEX(Finish_table!DL$4:DL$99,MATCH('14 Year_History_Results'!$G109,Finish_table!DM$4:DM$99,0),1))</f>
        <v>#N/A</v>
      </c>
      <c r="Z109" s="236" t="str">
        <f>(INDEX(Finish_table!DU$4:DU$99,MATCH('14 Year_History_Results'!$G109,Finish_table!DV$4:DV$99,0),1))</f>
        <v>SF</v>
      </c>
      <c r="AA109" s="256" t="e">
        <f>(INDEX(Finish_table!ED$4:ED$140,MATCH('14 Year_History_Results'!$G109,Finish_table!EE$4:EE$140,0),1))</f>
        <v>#N/A</v>
      </c>
      <c r="AB109" s="2"/>
      <c r="AC109" s="97"/>
      <c r="AE109">
        <f t="shared" si="40"/>
        <v>128</v>
      </c>
      <c r="AF109" s="112"/>
      <c r="AG109" s="2"/>
      <c r="AH109" s="148">
        <f>INDEX('2001'!$C$44:$C$140,'14 Year_History_Results'!BT109)</f>
        <v>20</v>
      </c>
      <c r="AI109" s="2">
        <f>INDEX('2002'!$C$44:$C$140,'14 Year_History_Results'!BU109)</f>
        <v>0</v>
      </c>
      <c r="AJ109" s="2">
        <f>INDEX('2003'!$C$44:$C$140,'14 Year_History_Results'!BV109)</f>
        <v>0</v>
      </c>
      <c r="AK109" s="2">
        <f>INDEX('2004'!$C$44:$C$140,'14 Year_History_Results'!BW109)</f>
        <v>0</v>
      </c>
      <c r="AL109" s="2">
        <f>INDEX('2005'!$C$44:$C$140,'14 Year_History_Results'!BX109)</f>
        <v>0</v>
      </c>
      <c r="AM109" s="2">
        <f>INDEX('2006'!$C$44:$C$140,'14 Year_History_Results'!BY109)</f>
        <v>0</v>
      </c>
      <c r="AN109" s="2">
        <f>INDEX('2007'!$C$44:$C$140,'14 Year_History_Results'!BZ109)</f>
        <v>0</v>
      </c>
      <c r="AO109" s="2">
        <f>INDEX('2008'!$C$44:$C$140,'14 Year_History_Results'!CA109)</f>
        <v>0</v>
      </c>
      <c r="AP109" s="2">
        <f>INDEX('2009'!$C$44:$C$140,'14 Year_History_Results'!CB109)</f>
        <v>0</v>
      </c>
      <c r="AQ109" s="2">
        <f>INDEX('2010'!$C$44:$C$140,'14 Year_History_Results'!CC109)</f>
        <v>0</v>
      </c>
      <c r="AR109" s="2">
        <f>INDEX('2011'!$C$44:$C$140,'14 Year_History_Results'!CD109)</f>
        <v>0</v>
      </c>
      <c r="AS109" s="2">
        <f>INDEX('2012'!$C$44:$C$140,'14 Year_History_Results'!CE109)</f>
        <v>0</v>
      </c>
      <c r="AT109" s="2">
        <f>INDEX('2013'!$C$44:$C$140,'14 Year_History_Results'!CF109)</f>
        <v>10</v>
      </c>
      <c r="AU109" s="149">
        <f>INDEX('2014'!$C$52:$C$180,'14 Year_History_Results'!CG109)</f>
        <v>0</v>
      </c>
      <c r="AV109" s="2">
        <f t="shared" si="50"/>
        <v>5.7893422352183945</v>
      </c>
      <c r="AW109" s="2"/>
      <c r="AX109">
        <f t="shared" si="51"/>
        <v>128</v>
      </c>
      <c r="AY109" s="112"/>
      <c r="AZ109" s="2"/>
      <c r="BA109" s="148">
        <f>INDEX('2001'!$B$44:$B$140,'14 Year_History_Results'!BT109)</f>
        <v>16</v>
      </c>
      <c r="BB109" s="2">
        <f>INDEX('2002'!$B$44:$B$140,'14 Year_History_Results'!BU109)</f>
        <v>0</v>
      </c>
      <c r="BC109" s="2">
        <f>INDEX('2003'!$B$44:$B$140,'14 Year_History_Results'!BV109)</f>
        <v>0</v>
      </c>
      <c r="BD109" s="2">
        <f>INDEX('2004'!$B$44:$B$140,'14 Year_History_Results'!BW109)</f>
        <v>0</v>
      </c>
      <c r="BE109" s="2">
        <f>INDEX('2005'!$B$44:$B$140,'14 Year_History_Results'!BX109)</f>
        <v>0</v>
      </c>
      <c r="BF109" s="2">
        <f>INDEX('2006'!$B$44:$B$140,'14 Year_History_Results'!BY109)</f>
        <v>0</v>
      </c>
      <c r="BG109" s="2">
        <f>INDEX('2007'!$B$44:$B$140,'14 Year_History_Results'!BZ109)</f>
        <v>0</v>
      </c>
      <c r="BH109" s="2">
        <f>INDEX('2008'!$B$44:$B$140,'14 Year_History_Results'!CA109)</f>
        <v>0</v>
      </c>
      <c r="BI109" s="2">
        <f>INDEX('2009'!$B$44:$B$140,'14 Year_History_Results'!CB109)</f>
        <v>0</v>
      </c>
      <c r="BJ109" s="2">
        <f>INDEX('2010'!$B$44:$B$140,'14 Year_History_Results'!CC109)</f>
        <v>0</v>
      </c>
      <c r="BK109" s="2">
        <f>INDEX('2011'!$B$44:$B$140,'14 Year_History_Results'!CD109)</f>
        <v>0</v>
      </c>
      <c r="BL109" s="2">
        <f>INDEX('2012'!$B$44:$B$140,'14 Year_History_Results'!CE109)</f>
        <v>0</v>
      </c>
      <c r="BM109" s="2">
        <f>INDEX('2013'!$B$44:$B$140,'14 Year_History_Results'!CF109)</f>
        <v>15</v>
      </c>
      <c r="BN109" s="149">
        <f>INDEX('2014'!$B$52:$B$180,'14 Year_History_Results'!CG109)</f>
        <v>0</v>
      </c>
      <c r="BO109" s="308">
        <f t="shared" si="52"/>
        <v>25</v>
      </c>
      <c r="BQ109">
        <f t="shared" si="53"/>
        <v>128</v>
      </c>
      <c r="BR109" s="112"/>
      <c r="BS109" s="2"/>
      <c r="BT109" s="148">
        <f>IF(ISNA(MATCH($BQ109,'2001'!$A$44:$A$139,0)),97,MATCH($BQ109,'2001'!$A$44:$A$139,0))</f>
        <v>31</v>
      </c>
      <c r="BU109" s="2">
        <f>IF(ISNA(MATCH($BQ109,'2002'!$A$44:$A$139,0)),97,MATCH($BQ109,'2002'!$A$44:$A$139,0))</f>
        <v>97</v>
      </c>
      <c r="BV109" s="2">
        <f>IF(ISNA(MATCH($BQ109,'2003'!$A$44:$A$139,0)),97,MATCH($BQ109,'2003'!$A$44:$A$139,0))</f>
        <v>97</v>
      </c>
      <c r="BW109" s="2">
        <f>IF(ISNA(MATCH($BQ109,'2004'!$A$44:$A$139,0)),97,MATCH($BQ109,'2004'!$A$44:$A$139,0))</f>
        <v>97</v>
      </c>
      <c r="BX109" s="2">
        <f>IF(ISNA(MATCH($BQ109,'2005'!$A$44:$A$139,0)),97,MATCH($BQ109,'2005'!$A$44:$A$139,0))</f>
        <v>97</v>
      </c>
      <c r="BY109" s="2">
        <f>IF(ISNA(MATCH($BQ109,'2006'!$A$44:$A$139,0)),97,MATCH($BQ109,'2006'!$A$44:$A$139,0))</f>
        <v>97</v>
      </c>
      <c r="BZ109" s="2">
        <f>IF(ISNA(MATCH($BQ109,'2007'!$A$44:$A$139,0)),97,MATCH($BQ109,'2007'!$A$44:$A$139,0))</f>
        <v>97</v>
      </c>
      <c r="CA109" s="2">
        <f>IF(ISNA(MATCH($BQ109,'2008'!$A$44:$A$139,0)),97,MATCH($BQ109,'2008'!$A$44:$A$139,0))</f>
        <v>97</v>
      </c>
      <c r="CB109" s="2">
        <f>IF(ISNA(MATCH($BQ109,'2009'!$A$44:$A$139,0)),97,MATCH($BQ109,'2009'!$A$44:$A$139,0))</f>
        <v>97</v>
      </c>
      <c r="CC109" s="2">
        <f>IF(ISNA(MATCH($BQ109,'2010'!$A$44:$A$139,0)),97,MATCH($BQ109,'2010'!$A$44:$A$139,0))</f>
        <v>97</v>
      </c>
      <c r="CD109" s="2">
        <f>IF(ISNA(MATCH($BQ109,'2011'!$A$44:$A$139,0)),97,MATCH($BQ109,'2011'!$A$44:$A$139,0))</f>
        <v>97</v>
      </c>
      <c r="CE109" s="2">
        <f>IF(ISNA(MATCH($BQ109,'2012'!$A$44:$A$139,0)),97,MATCH($BQ109,'2012'!$A$44:$A$139,0))</f>
        <v>97</v>
      </c>
      <c r="CF109" s="2">
        <f>IF(ISNA(MATCH($BQ109,'2013'!$A$44:$A$139,0)),97,MATCH($BQ109,'2013'!$A$44:$A$139,0))</f>
        <v>12</v>
      </c>
      <c r="CG109" s="149">
        <f>IF(ISNA(MATCH($BQ109,'2014'!$A$52:$A$179,0)),129,MATCH($BQ109,'2014'!$A$52:$A$179,0))</f>
        <v>129</v>
      </c>
      <c r="CI109">
        <f t="shared" si="54"/>
        <v>128</v>
      </c>
      <c r="CJ109" s="284"/>
      <c r="CK109" s="282"/>
      <c r="CL109" s="281">
        <f t="shared" si="55"/>
        <v>36</v>
      </c>
      <c r="CM109" s="282">
        <f t="shared" si="41"/>
        <v>23.997599999999998</v>
      </c>
      <c r="CN109" s="282">
        <f t="shared" si="42"/>
        <v>15.996800159999998</v>
      </c>
      <c r="CO109" s="282">
        <f t="shared" si="43"/>
        <v>10.663466986655997</v>
      </c>
      <c r="CP109" s="282">
        <f t="shared" si="44"/>
        <v>7.1082670933048879</v>
      </c>
      <c r="CQ109" s="282">
        <f t="shared" si="45"/>
        <v>4.7383708443970383</v>
      </c>
      <c r="CR109" s="282">
        <f t="shared" si="46"/>
        <v>3.1585980048750657</v>
      </c>
      <c r="CS109" s="282">
        <f t="shared" si="47"/>
        <v>2.1055214300497189</v>
      </c>
      <c r="CT109" s="282">
        <f t="shared" si="48"/>
        <v>1.4035405852711427</v>
      </c>
      <c r="CU109" s="282">
        <f t="shared" si="56"/>
        <v>0.93560015414174369</v>
      </c>
      <c r="CV109" s="282">
        <f t="shared" si="57"/>
        <v>0.62367106275088635</v>
      </c>
      <c r="CW109" s="282">
        <f t="shared" si="58"/>
        <v>0.41573913042974081</v>
      </c>
      <c r="CX109" s="282">
        <f t="shared" si="59"/>
        <v>25.277131704344466</v>
      </c>
      <c r="CY109" s="283">
        <f t="shared" si="60"/>
        <v>16.849735994116021</v>
      </c>
      <c r="DA109" s="282">
        <f t="shared" si="61"/>
        <v>128</v>
      </c>
      <c r="DB109" s="97"/>
      <c r="DC109" s="156"/>
      <c r="DD109" s="270">
        <f t="shared" si="62"/>
        <v>36</v>
      </c>
      <c r="DE109" s="156">
        <f t="shared" si="63"/>
        <v>36</v>
      </c>
      <c r="DF109" s="156">
        <f t="shared" si="64"/>
        <v>36</v>
      </c>
      <c r="DG109" s="156">
        <f t="shared" si="65"/>
        <v>36</v>
      </c>
      <c r="DH109" s="156">
        <f t="shared" si="66"/>
        <v>36</v>
      </c>
      <c r="DI109" s="156">
        <f t="shared" si="67"/>
        <v>36</v>
      </c>
      <c r="DJ109" s="156">
        <f t="shared" si="68"/>
        <v>36</v>
      </c>
      <c r="DK109" s="156">
        <f t="shared" si="69"/>
        <v>36</v>
      </c>
      <c r="DL109" s="156">
        <f t="shared" si="70"/>
        <v>36</v>
      </c>
      <c r="DM109" s="156">
        <f t="shared" si="71"/>
        <v>36</v>
      </c>
      <c r="DN109" s="156">
        <f t="shared" si="72"/>
        <v>36</v>
      </c>
      <c r="DO109" s="156">
        <f t="shared" si="73"/>
        <v>36</v>
      </c>
      <c r="DP109" s="156">
        <f t="shared" si="74"/>
        <v>61</v>
      </c>
      <c r="DQ109" s="267">
        <f t="shared" si="75"/>
        <v>61</v>
      </c>
      <c r="DR109" s="156">
        <f t="shared" si="76"/>
        <v>129</v>
      </c>
    </row>
    <row r="110" spans="2:125" ht="13.5" thickBot="1" x14ac:dyDescent="0.25">
      <c r="B110" s="164">
        <v>60</v>
      </c>
      <c r="C110" s="50">
        <f t="shared" si="39"/>
        <v>4</v>
      </c>
      <c r="D110" s="50">
        <f t="shared" si="49"/>
        <v>0</v>
      </c>
      <c r="E110" s="97"/>
      <c r="F110" s="2">
        <f t="shared" si="77"/>
        <v>105</v>
      </c>
      <c r="G110" s="164">
        <v>1714</v>
      </c>
      <c r="H110" s="164">
        <f>14- COUNTIF(L110:AA110,"#N/A")</f>
        <v>3</v>
      </c>
      <c r="I110" s="133">
        <f>SUM(AF110:AU110)+SUM(BA110:BM110)</f>
        <v>58</v>
      </c>
      <c r="J110" s="405">
        <f>CY110</f>
        <v>16.774573896151619</v>
      </c>
      <c r="K110" s="466" t="str">
        <f>IF(ISNUMBER(MATCH(G110,'[4]OPR data'!$A$3:$A$2541,0)),"Y","N")</f>
        <v>Y</v>
      </c>
      <c r="L110" s="112"/>
      <c r="M110" s="236"/>
      <c r="N110" s="236" t="e">
        <f>(INDEX(Finish_table!R$4:R$83,MATCH('14 Year_History_Results'!$G110,Finish_table!S$4:S$83,0),1))</f>
        <v>#N/A</v>
      </c>
      <c r="O110" s="236" t="e">
        <f>(INDEX(Finish_table!Z$4:Z$99,MATCH('14 Year_History_Results'!$G110,Finish_table!AA$4:AA$99,0),1))</f>
        <v>#N/A</v>
      </c>
      <c r="P110" s="236" t="e">
        <f>(INDEX(Finish_table!AI$4:AI$99,MATCH('14 Year_History_Results'!$G110,Finish_table!AJ$4:AJ$99,0),1))</f>
        <v>#N/A</v>
      </c>
      <c r="Q110" s="236" t="e">
        <f>(INDEX(Finish_table!AR$4:AR$99,MATCH('14 Year_History_Results'!$G110,Finish_table!AS$4:AS$99,0),1))</f>
        <v>#N/A</v>
      </c>
      <c r="R110" s="236" t="e">
        <f>(INDEX(Finish_table!BA$4:BA$99,MATCH('14 Year_History_Results'!$G110,Finish_table!BB$4:BB$99,0),1))</f>
        <v>#N/A</v>
      </c>
      <c r="S110" s="236" t="e">
        <f>(INDEX(Finish_table!BJ$4:BJ$99,MATCH('14 Year_History_Results'!$G110,Finish_table!BK$4:BK$99,0),1))</f>
        <v>#N/A</v>
      </c>
      <c r="T110" s="236" t="e">
        <f>(INDEX(Finish_table!BS$4:BS$99,MATCH('14 Year_History_Results'!$G110,Finish_table!BT$4:BT$99,0),1))</f>
        <v>#N/A</v>
      </c>
      <c r="U110" s="236" t="str">
        <f>(INDEX(Finish_table!CB$4:CB$99,MATCH('14 Year_History_Results'!$G110,Finish_table!CC$4:CC$99,0),1))</f>
        <v>QF</v>
      </c>
      <c r="V110" s="236" t="e">
        <f>(INDEX(Finish_table!CK$4:CK$99,MATCH('14 Year_History_Results'!$G110,Finish_table!CL$4:CL$99,0),1))</f>
        <v>#N/A</v>
      </c>
      <c r="W110" s="236" t="str">
        <f>(INDEX(Finish_table!CT$4:CT$99,MATCH('14 Year_History_Results'!$G110,Finish_table!CU$4:CU$99,0),1))</f>
        <v>SF</v>
      </c>
      <c r="X110" s="236" t="e">
        <f>(INDEX(Finish_table!DC$4:DC$99,MATCH('14 Year_History_Results'!$G110,Finish_table!DD$4:DD$99,0),1))</f>
        <v>#N/A</v>
      </c>
      <c r="Y110" s="236" t="str">
        <f>(INDEX(Finish_table!DL$4:DL$99,MATCH('14 Year_History_Results'!$G110,Finish_table!DM$4:DM$99,0),1))</f>
        <v>F</v>
      </c>
      <c r="Z110" s="236" t="e">
        <f>(INDEX(Finish_table!DU$4:DU$99,MATCH('14 Year_History_Results'!$G110,Finish_table!DV$4:DV$99,0),1))</f>
        <v>#N/A</v>
      </c>
      <c r="AA110" s="256" t="e">
        <f>(INDEX(Finish_table!ED$4:ED$140,MATCH('14 Year_History_Results'!$G110,Finish_table!EE$4:EE$140,0),1))</f>
        <v>#N/A</v>
      </c>
      <c r="AB110" s="2"/>
      <c r="AC110" s="97"/>
      <c r="AE110">
        <f t="shared" si="40"/>
        <v>1714</v>
      </c>
      <c r="AF110" s="112"/>
      <c r="AG110" s="2"/>
      <c r="AH110" s="148">
        <f>INDEX('2001'!$C$44:$C$140,'14 Year_History_Results'!BT110)</f>
        <v>0</v>
      </c>
      <c r="AI110" s="2">
        <f>INDEX('2002'!$C$44:$C$140,'14 Year_History_Results'!BU110)</f>
        <v>0</v>
      </c>
      <c r="AJ110" s="2">
        <f>INDEX('2003'!$C$44:$C$140,'14 Year_History_Results'!BV110)</f>
        <v>0</v>
      </c>
      <c r="AK110" s="2">
        <f>INDEX('2004'!$C$44:$C$140,'14 Year_History_Results'!BW110)</f>
        <v>0</v>
      </c>
      <c r="AL110" s="2">
        <f>INDEX('2005'!$C$44:$C$140,'14 Year_History_Results'!BX110)</f>
        <v>0</v>
      </c>
      <c r="AM110" s="2">
        <f>INDEX('2006'!$C$44:$C$140,'14 Year_History_Results'!BY110)</f>
        <v>0</v>
      </c>
      <c r="AN110" s="2">
        <f>INDEX('2007'!$C$44:$C$140,'14 Year_History_Results'!BZ110)</f>
        <v>0</v>
      </c>
      <c r="AO110" s="2">
        <f>INDEX('2008'!$C$44:$C$140,'14 Year_History_Results'!CA110)</f>
        <v>0</v>
      </c>
      <c r="AP110" s="2">
        <f>INDEX('2009'!$C$44:$C$140,'14 Year_History_Results'!CB110)</f>
        <v>0</v>
      </c>
      <c r="AQ110" s="2">
        <f>INDEX('2010'!$C$44:$C$140,'14 Year_History_Results'!CC110)</f>
        <v>10</v>
      </c>
      <c r="AR110" s="2">
        <f>INDEX('2011'!$C$44:$C$140,'14 Year_History_Results'!CD110)</f>
        <v>0</v>
      </c>
      <c r="AS110" s="2">
        <f>INDEX('2012'!$C$44:$C$140,'14 Year_History_Results'!CE110)</f>
        <v>20</v>
      </c>
      <c r="AT110" s="2">
        <f>INDEX('2013'!$C$44:$C$140,'14 Year_History_Results'!CF110)</f>
        <v>0</v>
      </c>
      <c r="AU110" s="149">
        <f>INDEX('2014'!$C$52:$C$180,'14 Year_History_Results'!CG110)</f>
        <v>0</v>
      </c>
      <c r="AV110" s="2">
        <f t="shared" si="50"/>
        <v>5.7893422352183945</v>
      </c>
      <c r="AW110" s="2"/>
      <c r="AX110">
        <f t="shared" si="51"/>
        <v>1714</v>
      </c>
      <c r="AY110" s="112"/>
      <c r="AZ110" s="2"/>
      <c r="BA110" s="148">
        <f>INDEX('2001'!$B$44:$B$140,'14 Year_History_Results'!BT110)</f>
        <v>0</v>
      </c>
      <c r="BB110" s="2">
        <f>INDEX('2002'!$B$44:$B$140,'14 Year_History_Results'!BU110)</f>
        <v>0</v>
      </c>
      <c r="BC110" s="2">
        <f>INDEX('2003'!$B$44:$B$140,'14 Year_History_Results'!BV110)</f>
        <v>0</v>
      </c>
      <c r="BD110" s="2">
        <f>INDEX('2004'!$B$44:$B$140,'14 Year_History_Results'!BW110)</f>
        <v>0</v>
      </c>
      <c r="BE110" s="2">
        <f>INDEX('2005'!$B$44:$B$140,'14 Year_History_Results'!BX110)</f>
        <v>0</v>
      </c>
      <c r="BF110" s="2">
        <f>INDEX('2006'!$B$44:$B$140,'14 Year_History_Results'!BY110)</f>
        <v>0</v>
      </c>
      <c r="BG110" s="2">
        <f>INDEX('2007'!$B$44:$B$140,'14 Year_History_Results'!BZ110)</f>
        <v>0</v>
      </c>
      <c r="BH110" s="2">
        <f>INDEX('2008'!$B$44:$B$140,'14 Year_History_Results'!CA110)</f>
        <v>10</v>
      </c>
      <c r="BI110" s="2">
        <f>INDEX('2009'!$B$44:$B$140,'14 Year_History_Results'!CB110)</f>
        <v>0</v>
      </c>
      <c r="BJ110" s="2">
        <f>INDEX('2010'!$B$44:$B$140,'14 Year_History_Results'!CC110)</f>
        <v>12</v>
      </c>
      <c r="BK110" s="2">
        <f>INDEX('2011'!$B$44:$B$140,'14 Year_History_Results'!CD110)</f>
        <v>0</v>
      </c>
      <c r="BL110" s="2">
        <f>INDEX('2012'!$B$44:$B$140,'14 Year_History_Results'!CE110)</f>
        <v>6</v>
      </c>
      <c r="BM110" s="2">
        <f>INDEX('2013'!$B$44:$B$140,'14 Year_History_Results'!CF110)</f>
        <v>0</v>
      </c>
      <c r="BN110" s="149">
        <f>INDEX('2014'!$B$52:$B$180,'14 Year_History_Results'!CG110)</f>
        <v>0</v>
      </c>
      <c r="BO110" s="308">
        <f t="shared" si="52"/>
        <v>0</v>
      </c>
      <c r="BQ110">
        <f t="shared" si="53"/>
        <v>1714</v>
      </c>
      <c r="BR110" s="112"/>
      <c r="BS110" s="2"/>
      <c r="BT110" s="148">
        <f>IF(ISNA(MATCH($BQ110,'2001'!$A$44:$A$139,0)),97,MATCH($BQ110,'2001'!$A$44:$A$139,0))</f>
        <v>97</v>
      </c>
      <c r="BU110" s="2">
        <f>IF(ISNA(MATCH($BQ110,'2002'!$A$44:$A$139,0)),97,MATCH($BQ110,'2002'!$A$44:$A$139,0))</f>
        <v>97</v>
      </c>
      <c r="BV110" s="2">
        <f>IF(ISNA(MATCH($BQ110,'2003'!$A$44:$A$139,0)),97,MATCH($BQ110,'2003'!$A$44:$A$139,0))</f>
        <v>97</v>
      </c>
      <c r="BW110" s="2">
        <f>IF(ISNA(MATCH($BQ110,'2004'!$A$44:$A$139,0)),97,MATCH($BQ110,'2004'!$A$44:$A$139,0))</f>
        <v>97</v>
      </c>
      <c r="BX110" s="2">
        <f>IF(ISNA(MATCH($BQ110,'2005'!$A$44:$A$139,0)),97,MATCH($BQ110,'2005'!$A$44:$A$139,0))</f>
        <v>97</v>
      </c>
      <c r="BY110" s="2">
        <f>IF(ISNA(MATCH($BQ110,'2006'!$A$44:$A$139,0)),97,MATCH($BQ110,'2006'!$A$44:$A$139,0))</f>
        <v>97</v>
      </c>
      <c r="BZ110" s="2">
        <f>IF(ISNA(MATCH($BQ110,'2007'!$A$44:$A$139,0)),97,MATCH($BQ110,'2007'!$A$44:$A$139,0))</f>
        <v>97</v>
      </c>
      <c r="CA110" s="2">
        <f>IF(ISNA(MATCH($BQ110,'2008'!$A$44:$A$139,0)),97,MATCH($BQ110,'2008'!$A$44:$A$139,0))</f>
        <v>81</v>
      </c>
      <c r="CB110" s="2">
        <f>IF(ISNA(MATCH($BQ110,'2009'!$A$44:$A$139,0)),97,MATCH($BQ110,'2009'!$A$44:$A$139,0))</f>
        <v>97</v>
      </c>
      <c r="CC110" s="2">
        <f>IF(ISNA(MATCH($BQ110,'2010'!$A$44:$A$139,0)),97,MATCH($BQ110,'2010'!$A$44:$A$139,0))</f>
        <v>67</v>
      </c>
      <c r="CD110" s="2">
        <f>IF(ISNA(MATCH($BQ110,'2011'!$A$44:$A$139,0)),97,MATCH($BQ110,'2011'!$A$44:$A$139,0))</f>
        <v>97</v>
      </c>
      <c r="CE110" s="2">
        <f>IF(ISNA(MATCH($BQ110,'2012'!$A$44:$A$139,0)),97,MATCH($BQ110,'2012'!$A$44:$A$139,0))</f>
        <v>61</v>
      </c>
      <c r="CF110" s="2">
        <f>IF(ISNA(MATCH($BQ110,'2013'!$A$44:$A$139,0)),97,MATCH($BQ110,'2013'!$A$44:$A$139,0))</f>
        <v>97</v>
      </c>
      <c r="CG110" s="149">
        <f>IF(ISNA(MATCH($BQ110,'2014'!$A$52:$A$179,0)),129,MATCH($BQ110,'2014'!$A$52:$A$179,0))</f>
        <v>129</v>
      </c>
      <c r="CI110">
        <f t="shared" si="54"/>
        <v>1714</v>
      </c>
      <c r="CJ110" s="284"/>
      <c r="CK110" s="282"/>
      <c r="CL110" s="281">
        <f t="shared" si="55"/>
        <v>0</v>
      </c>
      <c r="CM110" s="282">
        <f t="shared" si="41"/>
        <v>0</v>
      </c>
      <c r="CN110" s="282">
        <f t="shared" si="42"/>
        <v>0</v>
      </c>
      <c r="CO110" s="282">
        <f t="shared" si="43"/>
        <v>0</v>
      </c>
      <c r="CP110" s="282">
        <f t="shared" si="44"/>
        <v>0</v>
      </c>
      <c r="CQ110" s="282">
        <f t="shared" si="45"/>
        <v>0</v>
      </c>
      <c r="CR110" s="282">
        <f t="shared" si="46"/>
        <v>0</v>
      </c>
      <c r="CS110" s="282">
        <f t="shared" si="47"/>
        <v>10</v>
      </c>
      <c r="CT110" s="282">
        <f t="shared" si="48"/>
        <v>6.6659999999999995</v>
      </c>
      <c r="CU110" s="282">
        <f t="shared" si="56"/>
        <v>26.4435556</v>
      </c>
      <c r="CV110" s="282">
        <f t="shared" si="57"/>
        <v>17.627274162959999</v>
      </c>
      <c r="CW110" s="282">
        <f t="shared" si="58"/>
        <v>37.750340957029138</v>
      </c>
      <c r="CX110" s="282">
        <f t="shared" si="59"/>
        <v>25.164377281955623</v>
      </c>
      <c r="CY110" s="283">
        <f t="shared" si="60"/>
        <v>16.774573896151619</v>
      </c>
      <c r="DA110" s="282">
        <f t="shared" si="61"/>
        <v>1714</v>
      </c>
      <c r="DB110" s="97"/>
      <c r="DC110" s="156"/>
      <c r="DD110" s="270">
        <f t="shared" si="62"/>
        <v>0</v>
      </c>
      <c r="DE110" s="156">
        <f t="shared" si="63"/>
        <v>0</v>
      </c>
      <c r="DF110" s="156">
        <f t="shared" si="64"/>
        <v>0</v>
      </c>
      <c r="DG110" s="156">
        <f t="shared" si="65"/>
        <v>0</v>
      </c>
      <c r="DH110" s="156">
        <f t="shared" si="66"/>
        <v>0</v>
      </c>
      <c r="DI110" s="156">
        <f t="shared" si="67"/>
        <v>0</v>
      </c>
      <c r="DJ110" s="156">
        <f t="shared" si="68"/>
        <v>0</v>
      </c>
      <c r="DK110" s="156">
        <f t="shared" si="69"/>
        <v>10</v>
      </c>
      <c r="DL110" s="156">
        <f t="shared" si="70"/>
        <v>10</v>
      </c>
      <c r="DM110" s="156">
        <f t="shared" si="71"/>
        <v>32</v>
      </c>
      <c r="DN110" s="156">
        <f t="shared" si="72"/>
        <v>32</v>
      </c>
      <c r="DO110" s="156">
        <f t="shared" si="73"/>
        <v>58</v>
      </c>
      <c r="DP110" s="156">
        <f t="shared" si="74"/>
        <v>58</v>
      </c>
      <c r="DQ110" s="267">
        <f t="shared" si="75"/>
        <v>58</v>
      </c>
      <c r="DR110" s="156">
        <f t="shared" si="76"/>
        <v>133</v>
      </c>
    </row>
    <row r="111" spans="2:125" ht="13.5" thickBot="1" x14ac:dyDescent="0.25">
      <c r="B111" s="164">
        <v>60</v>
      </c>
      <c r="C111" s="50">
        <f t="shared" si="39"/>
        <v>5</v>
      </c>
      <c r="D111" s="50">
        <f t="shared" si="49"/>
        <v>0</v>
      </c>
      <c r="E111" s="97"/>
      <c r="F111" s="2">
        <f t="shared" si="77"/>
        <v>106</v>
      </c>
      <c r="G111" s="164">
        <v>1741</v>
      </c>
      <c r="H111" s="164">
        <f>14- COUNTIF(L111:AA111,"#N/A")</f>
        <v>2</v>
      </c>
      <c r="I111" s="133">
        <f>SUM(AF111:AU111)+SUM(BA111:BM111)</f>
        <v>30</v>
      </c>
      <c r="J111" s="405">
        <f>CY111</f>
        <v>16.44208896</v>
      </c>
      <c r="K111" s="466" t="str">
        <f>IF(ISNUMBER(MATCH(G111,'[4]OPR data'!$A$3:$A$2541,0)),"Y","N")</f>
        <v>Y</v>
      </c>
      <c r="L111" s="112"/>
      <c r="M111" s="236"/>
      <c r="N111" s="236" t="e">
        <f>(INDEX(Finish_table!R$4:R$83,MATCH('14 Year_History_Results'!$G111,Finish_table!S$4:S$83,0),1))</f>
        <v>#N/A</v>
      </c>
      <c r="O111" s="236" t="e">
        <f>(INDEX(Finish_table!Z$4:Z$99,MATCH('14 Year_History_Results'!$G111,Finish_table!AA$4:AA$99,0),1))</f>
        <v>#N/A</v>
      </c>
      <c r="P111" s="236" t="e">
        <f>(INDEX(Finish_table!AI$4:AI$99,MATCH('14 Year_History_Results'!$G111,Finish_table!AJ$4:AJ$99,0),1))</f>
        <v>#N/A</v>
      </c>
      <c r="Q111" s="236" t="e">
        <f>(INDEX(Finish_table!AR$4:AR$99,MATCH('14 Year_History_Results'!$G111,Finish_table!AS$4:AS$99,0),1))</f>
        <v>#N/A</v>
      </c>
      <c r="R111" s="236" t="e">
        <f>(INDEX(Finish_table!BA$4:BA$99,MATCH('14 Year_History_Results'!$G111,Finish_table!BB$4:BB$99,0),1))</f>
        <v>#N/A</v>
      </c>
      <c r="S111" s="236" t="e">
        <f>(INDEX(Finish_table!BJ$4:BJ$99,MATCH('14 Year_History_Results'!$G111,Finish_table!BK$4:BK$99,0),1))</f>
        <v>#N/A</v>
      </c>
      <c r="T111" s="236" t="e">
        <f>(INDEX(Finish_table!BS$4:BS$99,MATCH('14 Year_History_Results'!$G111,Finish_table!BT$4:BT$99,0),1))</f>
        <v>#N/A</v>
      </c>
      <c r="U111" s="236" t="e">
        <f>(INDEX(Finish_table!CB$4:CB$99,MATCH('14 Year_History_Results'!$G111,Finish_table!CC$4:CC$99,0),1))</f>
        <v>#N/A</v>
      </c>
      <c r="V111" s="236" t="e">
        <f>(INDEX(Finish_table!CK$4:CK$99,MATCH('14 Year_History_Results'!$G111,Finish_table!CL$4:CL$99,0),1))</f>
        <v>#N/A</v>
      </c>
      <c r="W111" s="236" t="e">
        <f>(INDEX(Finish_table!CT$4:CT$99,MATCH('14 Year_History_Results'!$G111,Finish_table!CU$4:CU$99,0),1))</f>
        <v>#N/A</v>
      </c>
      <c r="X111" s="236" t="e">
        <f>(INDEX(Finish_table!DC$4:DC$99,MATCH('14 Year_History_Results'!$G111,Finish_table!DD$4:DD$99,0),1))</f>
        <v>#N/A</v>
      </c>
      <c r="Y111" s="236" t="str">
        <f>(INDEX(Finish_table!DL$4:DL$99,MATCH('14 Year_History_Results'!$G111,Finish_table!DM$4:DM$99,0),1))</f>
        <v>SF</v>
      </c>
      <c r="Z111" s="236" t="str">
        <f>(INDEX(Finish_table!DU$4:DU$99,MATCH('14 Year_History_Results'!$G111,Finish_table!DV$4:DV$99,0),1))</f>
        <v>SF</v>
      </c>
      <c r="AA111" s="256" t="e">
        <f>(INDEX(Finish_table!ED$4:ED$140,MATCH('14 Year_History_Results'!$G111,Finish_table!EE$4:EE$140,0),1))</f>
        <v>#N/A</v>
      </c>
      <c r="AB111" s="2"/>
      <c r="AC111" s="97"/>
      <c r="AE111">
        <f t="shared" si="40"/>
        <v>1741</v>
      </c>
      <c r="AF111" s="112"/>
      <c r="AG111" s="2"/>
      <c r="AH111" s="148">
        <f>INDEX('2001'!$C$44:$C$140,'14 Year_History_Results'!BT111)</f>
        <v>0</v>
      </c>
      <c r="AI111" s="2">
        <f>INDEX('2002'!$C$44:$C$140,'14 Year_History_Results'!BU111)</f>
        <v>0</v>
      </c>
      <c r="AJ111" s="2">
        <f>INDEX('2003'!$C$44:$C$140,'14 Year_History_Results'!BV111)</f>
        <v>0</v>
      </c>
      <c r="AK111" s="2">
        <f>INDEX('2004'!$C$44:$C$140,'14 Year_History_Results'!BW111)</f>
        <v>0</v>
      </c>
      <c r="AL111" s="2">
        <f>INDEX('2005'!$C$44:$C$140,'14 Year_History_Results'!BX111)</f>
        <v>0</v>
      </c>
      <c r="AM111" s="2">
        <f>INDEX('2006'!$C$44:$C$140,'14 Year_History_Results'!BY111)</f>
        <v>0</v>
      </c>
      <c r="AN111" s="2">
        <f>INDEX('2007'!$C$44:$C$140,'14 Year_History_Results'!BZ111)</f>
        <v>0</v>
      </c>
      <c r="AO111" s="2">
        <f>INDEX('2008'!$C$44:$C$140,'14 Year_History_Results'!CA111)</f>
        <v>0</v>
      </c>
      <c r="AP111" s="2">
        <f>INDEX('2009'!$C$44:$C$140,'14 Year_History_Results'!CB111)</f>
        <v>0</v>
      </c>
      <c r="AQ111" s="2">
        <f>INDEX('2010'!$C$44:$C$140,'14 Year_History_Results'!CC111)</f>
        <v>0</v>
      </c>
      <c r="AR111" s="2">
        <f>INDEX('2011'!$C$44:$C$140,'14 Year_History_Results'!CD111)</f>
        <v>0</v>
      </c>
      <c r="AS111" s="2">
        <f>INDEX('2012'!$C$44:$C$140,'14 Year_History_Results'!CE111)</f>
        <v>10</v>
      </c>
      <c r="AT111" s="2">
        <f>INDEX('2013'!$C$44:$C$140,'14 Year_History_Results'!CF111)</f>
        <v>10</v>
      </c>
      <c r="AU111" s="149">
        <f>INDEX('2014'!$C$52:$C$180,'14 Year_History_Results'!CG111)</f>
        <v>0</v>
      </c>
      <c r="AV111" s="2">
        <f t="shared" si="50"/>
        <v>3.6313651960128146</v>
      </c>
      <c r="AW111" s="2"/>
      <c r="AX111">
        <f t="shared" si="51"/>
        <v>1741</v>
      </c>
      <c r="AY111" s="112"/>
      <c r="AZ111" s="2"/>
      <c r="BA111" s="148">
        <f>INDEX('2001'!$B$44:$B$140,'14 Year_History_Results'!BT111)</f>
        <v>0</v>
      </c>
      <c r="BB111" s="2">
        <f>INDEX('2002'!$B$44:$B$140,'14 Year_History_Results'!BU111)</f>
        <v>0</v>
      </c>
      <c r="BC111" s="2">
        <f>INDEX('2003'!$B$44:$B$140,'14 Year_History_Results'!BV111)</f>
        <v>0</v>
      </c>
      <c r="BD111" s="2">
        <f>INDEX('2004'!$B$44:$B$140,'14 Year_History_Results'!BW111)</f>
        <v>0</v>
      </c>
      <c r="BE111" s="2">
        <f>INDEX('2005'!$B$44:$B$140,'14 Year_History_Results'!BX111)</f>
        <v>0</v>
      </c>
      <c r="BF111" s="2">
        <f>INDEX('2006'!$B$44:$B$140,'14 Year_History_Results'!BY111)</f>
        <v>0</v>
      </c>
      <c r="BG111" s="2">
        <f>INDEX('2007'!$B$44:$B$140,'14 Year_History_Results'!BZ111)</f>
        <v>0</v>
      </c>
      <c r="BH111" s="2">
        <f>INDEX('2008'!$B$44:$B$140,'14 Year_History_Results'!CA111)</f>
        <v>0</v>
      </c>
      <c r="BI111" s="2">
        <f>INDEX('2009'!$B$44:$B$140,'14 Year_History_Results'!CB111)</f>
        <v>0</v>
      </c>
      <c r="BJ111" s="2">
        <f>INDEX('2010'!$B$44:$B$140,'14 Year_History_Results'!CC111)</f>
        <v>0</v>
      </c>
      <c r="BK111" s="2">
        <f>INDEX('2011'!$B$44:$B$140,'14 Year_History_Results'!CD111)</f>
        <v>0</v>
      </c>
      <c r="BL111" s="2">
        <f>INDEX('2012'!$B$44:$B$140,'14 Year_History_Results'!CE111)</f>
        <v>6</v>
      </c>
      <c r="BM111" s="2">
        <f>INDEX('2013'!$B$44:$B$140,'14 Year_History_Results'!CF111)</f>
        <v>4</v>
      </c>
      <c r="BN111" s="149">
        <f>INDEX('2014'!$B$52:$B$180,'14 Year_History_Results'!CG111)</f>
        <v>0</v>
      </c>
      <c r="BO111" s="308">
        <f t="shared" si="52"/>
        <v>14</v>
      </c>
      <c r="BQ111">
        <f t="shared" si="53"/>
        <v>1741</v>
      </c>
      <c r="BR111" s="112"/>
      <c r="BS111" s="2"/>
      <c r="BT111" s="148">
        <f>IF(ISNA(MATCH($BQ111,'2001'!$A$44:$A$139,0)),97,MATCH($BQ111,'2001'!$A$44:$A$139,0))</f>
        <v>97</v>
      </c>
      <c r="BU111" s="2">
        <f>IF(ISNA(MATCH($BQ111,'2002'!$A$44:$A$139,0)),97,MATCH($BQ111,'2002'!$A$44:$A$139,0))</f>
        <v>97</v>
      </c>
      <c r="BV111" s="2">
        <f>IF(ISNA(MATCH($BQ111,'2003'!$A$44:$A$139,0)),97,MATCH($BQ111,'2003'!$A$44:$A$139,0))</f>
        <v>97</v>
      </c>
      <c r="BW111" s="2">
        <f>IF(ISNA(MATCH($BQ111,'2004'!$A$44:$A$139,0)),97,MATCH($BQ111,'2004'!$A$44:$A$139,0))</f>
        <v>97</v>
      </c>
      <c r="BX111" s="2">
        <f>IF(ISNA(MATCH($BQ111,'2005'!$A$44:$A$139,0)),97,MATCH($BQ111,'2005'!$A$44:$A$139,0))</f>
        <v>97</v>
      </c>
      <c r="BY111" s="2">
        <f>IF(ISNA(MATCH($BQ111,'2006'!$A$44:$A$139,0)),97,MATCH($BQ111,'2006'!$A$44:$A$139,0))</f>
        <v>97</v>
      </c>
      <c r="BZ111" s="2">
        <f>IF(ISNA(MATCH($BQ111,'2007'!$A$44:$A$139,0)),97,MATCH($BQ111,'2007'!$A$44:$A$139,0))</f>
        <v>97</v>
      </c>
      <c r="CA111" s="2">
        <f>IF(ISNA(MATCH($BQ111,'2008'!$A$44:$A$139,0)),97,MATCH($BQ111,'2008'!$A$44:$A$139,0))</f>
        <v>97</v>
      </c>
      <c r="CB111" s="2">
        <f>IF(ISNA(MATCH($BQ111,'2009'!$A$44:$A$139,0)),97,MATCH($BQ111,'2009'!$A$44:$A$139,0))</f>
        <v>97</v>
      </c>
      <c r="CC111" s="2">
        <f>IF(ISNA(MATCH($BQ111,'2010'!$A$44:$A$139,0)),97,MATCH($BQ111,'2010'!$A$44:$A$139,0))</f>
        <v>97</v>
      </c>
      <c r="CD111" s="2">
        <f>IF(ISNA(MATCH($BQ111,'2011'!$A$44:$A$139,0)),97,MATCH($BQ111,'2011'!$A$44:$A$139,0))</f>
        <v>97</v>
      </c>
      <c r="CE111" s="2">
        <f>IF(ISNA(MATCH($BQ111,'2012'!$A$44:$A$139,0)),97,MATCH($BQ111,'2012'!$A$44:$A$139,0))</f>
        <v>65</v>
      </c>
      <c r="CF111" s="2">
        <f>IF(ISNA(MATCH($BQ111,'2013'!$A$44:$A$139,0)),97,MATCH($BQ111,'2013'!$A$44:$A$139,0))</f>
        <v>57</v>
      </c>
      <c r="CG111" s="149">
        <f>IF(ISNA(MATCH($BQ111,'2014'!$A$52:$A$179,0)),129,MATCH($BQ111,'2014'!$A$52:$A$179,0))</f>
        <v>129</v>
      </c>
      <c r="CI111">
        <f t="shared" si="54"/>
        <v>1741</v>
      </c>
      <c r="CJ111" s="284"/>
      <c r="CK111" s="282"/>
      <c r="CL111" s="281">
        <f t="shared" si="55"/>
        <v>0</v>
      </c>
      <c r="CM111" s="282">
        <f t="shared" si="41"/>
        <v>0</v>
      </c>
      <c r="CN111" s="282">
        <f t="shared" si="42"/>
        <v>0</v>
      </c>
      <c r="CO111" s="282">
        <f t="shared" si="43"/>
        <v>0</v>
      </c>
      <c r="CP111" s="282">
        <f t="shared" si="44"/>
        <v>0</v>
      </c>
      <c r="CQ111" s="282">
        <f t="shared" si="45"/>
        <v>0</v>
      </c>
      <c r="CR111" s="282">
        <f t="shared" si="46"/>
        <v>0</v>
      </c>
      <c r="CS111" s="282">
        <f t="shared" si="47"/>
        <v>0</v>
      </c>
      <c r="CT111" s="282">
        <f t="shared" si="48"/>
        <v>0</v>
      </c>
      <c r="CU111" s="282">
        <f t="shared" si="56"/>
        <v>0</v>
      </c>
      <c r="CV111" s="282">
        <f t="shared" si="57"/>
        <v>0</v>
      </c>
      <c r="CW111" s="282">
        <f t="shared" si="58"/>
        <v>16</v>
      </c>
      <c r="CX111" s="282">
        <f t="shared" si="59"/>
        <v>24.665599999999998</v>
      </c>
      <c r="CY111" s="283">
        <f t="shared" si="60"/>
        <v>16.44208896</v>
      </c>
      <c r="DA111" s="282">
        <f t="shared" si="61"/>
        <v>1741</v>
      </c>
      <c r="DB111" s="97"/>
      <c r="DC111" s="156"/>
      <c r="DD111" s="270">
        <f t="shared" si="62"/>
        <v>0</v>
      </c>
      <c r="DE111" s="156">
        <f t="shared" si="63"/>
        <v>0</v>
      </c>
      <c r="DF111" s="156">
        <f t="shared" si="64"/>
        <v>0</v>
      </c>
      <c r="DG111" s="156">
        <f t="shared" si="65"/>
        <v>0</v>
      </c>
      <c r="DH111" s="156">
        <f t="shared" si="66"/>
        <v>0</v>
      </c>
      <c r="DI111" s="156">
        <f t="shared" si="67"/>
        <v>0</v>
      </c>
      <c r="DJ111" s="156">
        <f t="shared" si="68"/>
        <v>0</v>
      </c>
      <c r="DK111" s="156">
        <f t="shared" si="69"/>
        <v>0</v>
      </c>
      <c r="DL111" s="156">
        <f t="shared" si="70"/>
        <v>0</v>
      </c>
      <c r="DM111" s="156">
        <f t="shared" si="71"/>
        <v>0</v>
      </c>
      <c r="DN111" s="156">
        <f t="shared" si="72"/>
        <v>0</v>
      </c>
      <c r="DO111" s="156">
        <f t="shared" si="73"/>
        <v>16</v>
      </c>
      <c r="DP111" s="156">
        <f t="shared" si="74"/>
        <v>30</v>
      </c>
      <c r="DQ111" s="267">
        <f t="shared" si="75"/>
        <v>30</v>
      </c>
      <c r="DR111" s="156">
        <f t="shared" si="76"/>
        <v>227</v>
      </c>
    </row>
    <row r="112" spans="2:125" ht="13.5" thickBot="1" x14ac:dyDescent="0.25">
      <c r="B112" s="164">
        <v>60</v>
      </c>
      <c r="C112" s="50">
        <f t="shared" si="39"/>
        <v>6</v>
      </c>
      <c r="D112" s="50">
        <f t="shared" si="49"/>
        <v>0</v>
      </c>
      <c r="E112" s="97"/>
      <c r="F112" s="2">
        <f t="shared" si="77"/>
        <v>107</v>
      </c>
      <c r="G112" s="196">
        <v>2468</v>
      </c>
      <c r="H112" s="164">
        <f>14- COUNTIF(L112:AA112,"#N/A")</f>
        <v>2</v>
      </c>
      <c r="I112" s="133">
        <f>SUM(AF112:AU112)+SUM(BA112:BM112)</f>
        <v>24</v>
      </c>
      <c r="J112" s="405">
        <f>CY112</f>
        <v>15.9984</v>
      </c>
      <c r="K112" s="466" t="str">
        <f>IF(ISNUMBER(MATCH(G112,'[4]OPR data'!$A$3:$A$2541,0)),"Y","N")</f>
        <v>Y</v>
      </c>
      <c r="L112" s="112"/>
      <c r="M112" s="236"/>
      <c r="N112" s="236" t="e">
        <f>(INDEX(Finish_table!R$4:R$83,MATCH('14 Year_History_Results'!$G112,Finish_table!S$4:S$83,0),1))</f>
        <v>#N/A</v>
      </c>
      <c r="O112" s="236" t="e">
        <f>(INDEX(Finish_table!Z$4:Z$99,MATCH('14 Year_History_Results'!$G112,Finish_table!AA$4:AA$99,0),1))</f>
        <v>#N/A</v>
      </c>
      <c r="P112" s="236" t="e">
        <f>(INDEX(Finish_table!AI$4:AI$99,MATCH('14 Year_History_Results'!$G112,Finish_table!AJ$4:AJ$99,0),1))</f>
        <v>#N/A</v>
      </c>
      <c r="Q112" s="236" t="e">
        <f>(INDEX(Finish_table!AR$4:AR$99,MATCH('14 Year_History_Results'!$G112,Finish_table!AS$4:AS$99,0),1))</f>
        <v>#N/A</v>
      </c>
      <c r="R112" s="236" t="e">
        <f>(INDEX(Finish_table!BA$4:BA$99,MATCH('14 Year_History_Results'!$G112,Finish_table!BB$4:BB$99,0),1))</f>
        <v>#N/A</v>
      </c>
      <c r="S112" s="236" t="e">
        <f>(INDEX(Finish_table!BJ$4:BJ$99,MATCH('14 Year_History_Results'!$G112,Finish_table!BK$4:BK$99,0),1))</f>
        <v>#N/A</v>
      </c>
      <c r="T112" s="236" t="e">
        <f>(INDEX(Finish_table!BS$4:BS$99,MATCH('14 Year_History_Results'!$G112,Finish_table!BT$4:BT$99,0),1))</f>
        <v>#N/A</v>
      </c>
      <c r="U112" s="236" t="e">
        <f>(INDEX(Finish_table!CB$4:CB$99,MATCH('14 Year_History_Results'!$G112,Finish_table!CC$4:CC$99,0),1))</f>
        <v>#N/A</v>
      </c>
      <c r="V112" s="236" t="e">
        <f>(INDEX(Finish_table!CK$4:CK$99,MATCH('14 Year_History_Results'!$G112,Finish_table!CL$4:CL$99,0),1))</f>
        <v>#N/A</v>
      </c>
      <c r="W112" s="236" t="e">
        <f>(INDEX(Finish_table!CT$4:CT$99,MATCH('14 Year_History_Results'!$G112,Finish_table!CU$4:CU$99,0),1))</f>
        <v>#N/A</v>
      </c>
      <c r="X112" s="236" t="e">
        <f>(INDEX(Finish_table!DC$4:DC$99,MATCH('14 Year_History_Results'!$G112,Finish_table!DD$4:DD$99,0),1))</f>
        <v>#N/A</v>
      </c>
      <c r="Y112" s="236" t="e">
        <f>(INDEX(Finish_table!DL$4:DL$99,MATCH('14 Year_History_Results'!$G112,Finish_table!DM$4:DM$99,0),1))</f>
        <v>#N/A</v>
      </c>
      <c r="Z112" s="236" t="str">
        <f>(INDEX(Finish_table!DU$4:DU$99,MATCH('14 Year_History_Results'!$G112,Finish_table!DV$4:DV$99,0),1))</f>
        <v>SF</v>
      </c>
      <c r="AA112" s="256" t="str">
        <f>(INDEX(Finish_table!ED$4:ED$140,MATCH('14 Year_History_Results'!$G112,Finish_table!EE$4:EE$140,0),1))</f>
        <v>QF</v>
      </c>
      <c r="AB112" s="2"/>
      <c r="AC112" s="97"/>
      <c r="AE112">
        <f t="shared" si="40"/>
        <v>2468</v>
      </c>
      <c r="AF112" s="112"/>
      <c r="AG112" s="2"/>
      <c r="AH112" s="148">
        <f>INDEX('2001'!$C$44:$C$140,'14 Year_History_Results'!BT112)</f>
        <v>0</v>
      </c>
      <c r="AI112" s="2">
        <f>INDEX('2002'!$C$44:$C$140,'14 Year_History_Results'!BU112)</f>
        <v>0</v>
      </c>
      <c r="AJ112" s="2">
        <f>INDEX('2003'!$C$44:$C$140,'14 Year_History_Results'!BV112)</f>
        <v>0</v>
      </c>
      <c r="AK112" s="2">
        <f>INDEX('2004'!$C$44:$C$140,'14 Year_History_Results'!BW112)</f>
        <v>0</v>
      </c>
      <c r="AL112" s="2">
        <f>INDEX('2005'!$C$44:$C$140,'14 Year_History_Results'!BX112)</f>
        <v>0</v>
      </c>
      <c r="AM112" s="2">
        <f>INDEX('2006'!$C$44:$C$140,'14 Year_History_Results'!BY112)</f>
        <v>0</v>
      </c>
      <c r="AN112" s="2">
        <f>INDEX('2007'!$C$44:$C$140,'14 Year_History_Results'!BZ112)</f>
        <v>0</v>
      </c>
      <c r="AO112" s="2">
        <f>INDEX('2008'!$C$44:$C$140,'14 Year_History_Results'!CA112)</f>
        <v>0</v>
      </c>
      <c r="AP112" s="2">
        <f>INDEX('2009'!$C$44:$C$140,'14 Year_History_Results'!CB112)</f>
        <v>0</v>
      </c>
      <c r="AQ112" s="2">
        <f>INDEX('2010'!$C$44:$C$140,'14 Year_History_Results'!CC112)</f>
        <v>0</v>
      </c>
      <c r="AR112" s="2">
        <f>INDEX('2011'!$C$44:$C$140,'14 Year_History_Results'!CD112)</f>
        <v>0</v>
      </c>
      <c r="AS112" s="2">
        <f>INDEX('2012'!$C$44:$C$140,'14 Year_History_Results'!CE112)</f>
        <v>0</v>
      </c>
      <c r="AT112" s="2">
        <f>INDEX('2013'!$C$44:$C$140,'14 Year_History_Results'!CF112)</f>
        <v>10</v>
      </c>
      <c r="AU112" s="149">
        <f>INDEX('2014'!$C$52:$C$180,'14 Year_History_Results'!CG112)</f>
        <v>0</v>
      </c>
      <c r="AV112" s="2">
        <f t="shared" si="50"/>
        <v>2.6726124191242437</v>
      </c>
      <c r="AW112" s="2"/>
      <c r="AX112">
        <f t="shared" si="51"/>
        <v>2468</v>
      </c>
      <c r="AY112" s="112"/>
      <c r="AZ112" s="2"/>
      <c r="BA112" s="148">
        <f>INDEX('2001'!$B$44:$B$140,'14 Year_History_Results'!BT112)</f>
        <v>0</v>
      </c>
      <c r="BB112" s="2">
        <f>INDEX('2002'!$B$44:$B$140,'14 Year_History_Results'!BU112)</f>
        <v>0</v>
      </c>
      <c r="BC112" s="2">
        <f>INDEX('2003'!$B$44:$B$140,'14 Year_History_Results'!BV112)</f>
        <v>0</v>
      </c>
      <c r="BD112" s="2">
        <f>INDEX('2004'!$B$44:$B$140,'14 Year_History_Results'!BW112)</f>
        <v>0</v>
      </c>
      <c r="BE112" s="2">
        <f>INDEX('2005'!$B$44:$B$140,'14 Year_History_Results'!BX112)</f>
        <v>0</v>
      </c>
      <c r="BF112" s="2">
        <f>INDEX('2006'!$B$44:$B$140,'14 Year_History_Results'!BY112)</f>
        <v>0</v>
      </c>
      <c r="BG112" s="2">
        <f>INDEX('2007'!$B$44:$B$140,'14 Year_History_Results'!BZ112)</f>
        <v>0</v>
      </c>
      <c r="BH112" s="2">
        <f>INDEX('2008'!$B$44:$B$140,'14 Year_History_Results'!CA112)</f>
        <v>0</v>
      </c>
      <c r="BI112" s="2">
        <f>INDEX('2009'!$B$44:$B$140,'14 Year_History_Results'!CB112)</f>
        <v>0</v>
      </c>
      <c r="BJ112" s="2">
        <f>INDEX('2010'!$B$44:$B$140,'14 Year_History_Results'!CC112)</f>
        <v>0</v>
      </c>
      <c r="BK112" s="2">
        <f>INDEX('2011'!$B$44:$B$140,'14 Year_History_Results'!CD112)</f>
        <v>0</v>
      </c>
      <c r="BL112" s="2">
        <f>INDEX('2012'!$B$44:$B$140,'14 Year_History_Results'!CE112)</f>
        <v>0</v>
      </c>
      <c r="BM112" s="2">
        <f>INDEX('2013'!$B$44:$B$140,'14 Year_History_Results'!CF112)</f>
        <v>14</v>
      </c>
      <c r="BN112" s="149">
        <f>INDEX('2014'!$B$52:$B$180,'14 Year_History_Results'!CG112)</f>
        <v>0</v>
      </c>
      <c r="BO112" s="308">
        <f t="shared" si="52"/>
        <v>24</v>
      </c>
      <c r="BQ112">
        <f t="shared" si="53"/>
        <v>2468</v>
      </c>
      <c r="BR112" s="112"/>
      <c r="BS112" s="2"/>
      <c r="BT112" s="148">
        <f>IF(ISNA(MATCH($BQ112,'2001'!$A$44:$A$139,0)),97,MATCH($BQ112,'2001'!$A$44:$A$139,0))</f>
        <v>97</v>
      </c>
      <c r="BU112" s="2">
        <f>IF(ISNA(MATCH($BQ112,'2002'!$A$44:$A$139,0)),97,MATCH($BQ112,'2002'!$A$44:$A$139,0))</f>
        <v>97</v>
      </c>
      <c r="BV112" s="2">
        <f>IF(ISNA(MATCH($BQ112,'2003'!$A$44:$A$139,0)),97,MATCH($BQ112,'2003'!$A$44:$A$139,0))</f>
        <v>97</v>
      </c>
      <c r="BW112" s="2">
        <f>IF(ISNA(MATCH($BQ112,'2004'!$A$44:$A$139,0)),97,MATCH($BQ112,'2004'!$A$44:$A$139,0))</f>
        <v>97</v>
      </c>
      <c r="BX112" s="2">
        <f>IF(ISNA(MATCH($BQ112,'2005'!$A$44:$A$139,0)),97,MATCH($BQ112,'2005'!$A$44:$A$139,0))</f>
        <v>97</v>
      </c>
      <c r="BY112" s="2">
        <f>IF(ISNA(MATCH($BQ112,'2006'!$A$44:$A$139,0)),97,MATCH($BQ112,'2006'!$A$44:$A$139,0))</f>
        <v>97</v>
      </c>
      <c r="BZ112" s="2">
        <f>IF(ISNA(MATCH($BQ112,'2007'!$A$44:$A$139,0)),97,MATCH($BQ112,'2007'!$A$44:$A$139,0))</f>
        <v>97</v>
      </c>
      <c r="CA112" s="2">
        <f>IF(ISNA(MATCH($BQ112,'2008'!$A$44:$A$139,0)),97,MATCH($BQ112,'2008'!$A$44:$A$139,0))</f>
        <v>97</v>
      </c>
      <c r="CB112" s="2">
        <f>IF(ISNA(MATCH($BQ112,'2009'!$A$44:$A$139,0)),97,MATCH($BQ112,'2009'!$A$44:$A$139,0))</f>
        <v>97</v>
      </c>
      <c r="CC112" s="2">
        <f>IF(ISNA(MATCH($BQ112,'2010'!$A$44:$A$139,0)),97,MATCH($BQ112,'2010'!$A$44:$A$139,0))</f>
        <v>97</v>
      </c>
      <c r="CD112" s="2">
        <f>IF(ISNA(MATCH($BQ112,'2011'!$A$44:$A$139,0)),97,MATCH($BQ112,'2011'!$A$44:$A$139,0))</f>
        <v>97</v>
      </c>
      <c r="CE112" s="2">
        <f>IF(ISNA(MATCH($BQ112,'2012'!$A$44:$A$139,0)),97,MATCH($BQ112,'2012'!$A$44:$A$139,0))</f>
        <v>97</v>
      </c>
      <c r="CF112" s="2">
        <f>IF(ISNA(MATCH($BQ112,'2013'!$A$44:$A$139,0)),97,MATCH($BQ112,'2013'!$A$44:$A$139,0))</f>
        <v>73</v>
      </c>
      <c r="CG112" s="149">
        <f>IF(ISNA(MATCH($BQ112,'2014'!$A$52:$A$179,0)),129,MATCH($BQ112,'2014'!$A$52:$A$179,0))</f>
        <v>98</v>
      </c>
      <c r="CI112">
        <f t="shared" si="54"/>
        <v>2468</v>
      </c>
      <c r="CJ112" s="284"/>
      <c r="CK112" s="282"/>
      <c r="CL112" s="281">
        <f t="shared" si="55"/>
        <v>0</v>
      </c>
      <c r="CM112" s="282">
        <f t="shared" si="41"/>
        <v>0</v>
      </c>
      <c r="CN112" s="282">
        <f t="shared" si="42"/>
        <v>0</v>
      </c>
      <c r="CO112" s="282">
        <f t="shared" si="43"/>
        <v>0</v>
      </c>
      <c r="CP112" s="282">
        <f t="shared" si="44"/>
        <v>0</v>
      </c>
      <c r="CQ112" s="282">
        <f t="shared" si="45"/>
        <v>0</v>
      </c>
      <c r="CR112" s="282">
        <f t="shared" si="46"/>
        <v>0</v>
      </c>
      <c r="CS112" s="282">
        <f t="shared" si="47"/>
        <v>0</v>
      </c>
      <c r="CT112" s="282">
        <f t="shared" si="48"/>
        <v>0</v>
      </c>
      <c r="CU112" s="282">
        <f t="shared" si="56"/>
        <v>0</v>
      </c>
      <c r="CV112" s="282">
        <f t="shared" si="57"/>
        <v>0</v>
      </c>
      <c r="CW112" s="282">
        <f t="shared" si="58"/>
        <v>0</v>
      </c>
      <c r="CX112" s="282">
        <f t="shared" si="59"/>
        <v>24</v>
      </c>
      <c r="CY112" s="283">
        <f t="shared" si="60"/>
        <v>15.9984</v>
      </c>
      <c r="DA112" s="282">
        <f t="shared" si="61"/>
        <v>2468</v>
      </c>
      <c r="DB112" s="97"/>
      <c r="DC112" s="156"/>
      <c r="DD112" s="270">
        <f t="shared" si="62"/>
        <v>0</v>
      </c>
      <c r="DE112" s="156">
        <f t="shared" si="63"/>
        <v>0</v>
      </c>
      <c r="DF112" s="156">
        <f t="shared" si="64"/>
        <v>0</v>
      </c>
      <c r="DG112" s="156">
        <f t="shared" si="65"/>
        <v>0</v>
      </c>
      <c r="DH112" s="156">
        <f t="shared" si="66"/>
        <v>0</v>
      </c>
      <c r="DI112" s="156">
        <f t="shared" si="67"/>
        <v>0</v>
      </c>
      <c r="DJ112" s="156">
        <f t="shared" si="68"/>
        <v>0</v>
      </c>
      <c r="DK112" s="156">
        <f t="shared" si="69"/>
        <v>0</v>
      </c>
      <c r="DL112" s="156">
        <f t="shared" si="70"/>
        <v>0</v>
      </c>
      <c r="DM112" s="156">
        <f t="shared" si="71"/>
        <v>0</v>
      </c>
      <c r="DN112" s="156">
        <f t="shared" si="72"/>
        <v>0</v>
      </c>
      <c r="DO112" s="156">
        <f t="shared" si="73"/>
        <v>0</v>
      </c>
      <c r="DP112" s="156">
        <f t="shared" si="74"/>
        <v>24</v>
      </c>
      <c r="DQ112" s="267">
        <f t="shared" si="75"/>
        <v>24</v>
      </c>
      <c r="DR112" s="156">
        <f t="shared" si="76"/>
        <v>254</v>
      </c>
      <c r="DU112" s="282"/>
    </row>
    <row r="113" spans="2:125" ht="13.5" thickBot="1" x14ac:dyDescent="0.25">
      <c r="B113" s="164">
        <v>60</v>
      </c>
      <c r="C113" s="50">
        <f t="shared" si="39"/>
        <v>7</v>
      </c>
      <c r="D113" s="50">
        <f t="shared" si="49"/>
        <v>0</v>
      </c>
      <c r="E113" s="97"/>
      <c r="F113" s="2">
        <f t="shared" si="77"/>
        <v>108</v>
      </c>
      <c r="G113" s="164">
        <v>846</v>
      </c>
      <c r="H113" s="164">
        <f>14- COUNTIF(L113:AA113,"#N/A")</f>
        <v>2</v>
      </c>
      <c r="I113" s="133">
        <f>SUM(AF113:AU113)+SUM(BA113:BM113)</f>
        <v>6</v>
      </c>
      <c r="J113" s="405">
        <f>CY113</f>
        <v>15.777244497776</v>
      </c>
      <c r="K113" s="466" t="str">
        <f>IF(ISNUMBER(MATCH(G113,'[4]OPR data'!$A$3:$A$2541,0)),"Y","N")</f>
        <v>Y</v>
      </c>
      <c r="L113" s="112"/>
      <c r="M113" s="236"/>
      <c r="N113" s="236" t="e">
        <f>(INDEX(Finish_table!R$4:R$83,MATCH('14 Year_History_Results'!$G113,Finish_table!S$4:S$83,0),1))</f>
        <v>#N/A</v>
      </c>
      <c r="O113" s="236" t="e">
        <f>(INDEX(Finish_table!Z$4:Z$99,MATCH('14 Year_History_Results'!$G113,Finish_table!AA$4:AA$99,0),1))</f>
        <v>#N/A</v>
      </c>
      <c r="P113" s="236" t="e">
        <f>(INDEX(Finish_table!AI$4:AI$99,MATCH('14 Year_History_Results'!$G113,Finish_table!AJ$4:AJ$99,0),1))</f>
        <v>#N/A</v>
      </c>
      <c r="Q113" s="236" t="e">
        <f>(INDEX(Finish_table!AR$4:AR$99,MATCH('14 Year_History_Results'!$G113,Finish_table!AS$4:AS$99,0),1))</f>
        <v>#N/A</v>
      </c>
      <c r="R113" s="236" t="e">
        <f>(INDEX(Finish_table!BA$4:BA$99,MATCH('14 Year_History_Results'!$G113,Finish_table!BB$4:BB$99,0),1))</f>
        <v>#N/A</v>
      </c>
      <c r="S113" s="236" t="e">
        <f>(INDEX(Finish_table!BJ$4:BJ$99,MATCH('14 Year_History_Results'!$G113,Finish_table!BK$4:BK$99,0),1))</f>
        <v>#N/A</v>
      </c>
      <c r="T113" s="236" t="e">
        <f>(INDEX(Finish_table!BS$4:BS$99,MATCH('14 Year_History_Results'!$G113,Finish_table!BT$4:BT$99,0),1))</f>
        <v>#N/A</v>
      </c>
      <c r="U113" s="236" t="e">
        <f>(INDEX(Finish_table!CB$4:CB$99,MATCH('14 Year_History_Results'!$G113,Finish_table!CC$4:CC$99,0),1))</f>
        <v>#N/A</v>
      </c>
      <c r="V113" s="236" t="e">
        <f>(INDEX(Finish_table!CK$4:CK$99,MATCH('14 Year_History_Results'!$G113,Finish_table!CL$4:CL$99,0),1))</f>
        <v>#N/A</v>
      </c>
      <c r="W113" s="236" t="e">
        <f>(INDEX(Finish_table!CT$4:CT$99,MATCH('14 Year_History_Results'!$G113,Finish_table!CU$4:CU$99,0),1))</f>
        <v>#N/A</v>
      </c>
      <c r="X113" s="236" t="str">
        <f>(INDEX(Finish_table!DC$4:DC$99,MATCH('14 Year_History_Results'!$G113,Finish_table!DD$4:DD$99,0),1))</f>
        <v>QF</v>
      </c>
      <c r="Y113" s="236" t="e">
        <f>(INDEX(Finish_table!DL$4:DL$99,MATCH('14 Year_History_Results'!$G113,Finish_table!DM$4:DM$99,0),1))</f>
        <v>#N/A</v>
      </c>
      <c r="Z113" s="236" t="e">
        <f>(INDEX(Finish_table!DU$4:DU$99,MATCH('14 Year_History_Results'!$G113,Finish_table!DV$4:DV$99,0),1))</f>
        <v>#N/A</v>
      </c>
      <c r="AA113" s="256" t="str">
        <f>(INDEX(Finish_table!ED$4:ED$140,MATCH('14 Year_History_Results'!$G113,Finish_table!EE$4:EE$140,0),1))</f>
        <v>QF</v>
      </c>
      <c r="AB113" s="2"/>
      <c r="AC113" s="97"/>
      <c r="AE113">
        <f t="shared" si="40"/>
        <v>846</v>
      </c>
      <c r="AF113" s="112"/>
      <c r="AG113" s="2"/>
      <c r="AH113" s="148">
        <f>INDEX('2001'!$C$44:$C$140,'14 Year_History_Results'!BT113)</f>
        <v>0</v>
      </c>
      <c r="AI113" s="2">
        <f>INDEX('2002'!$C$44:$C$140,'14 Year_History_Results'!BU113)</f>
        <v>0</v>
      </c>
      <c r="AJ113" s="2">
        <f>INDEX('2003'!$C$44:$C$140,'14 Year_History_Results'!BV113)</f>
        <v>0</v>
      </c>
      <c r="AK113" s="2">
        <f>INDEX('2004'!$C$44:$C$140,'14 Year_History_Results'!BW113)</f>
        <v>0</v>
      </c>
      <c r="AL113" s="2">
        <f>INDEX('2005'!$C$44:$C$140,'14 Year_History_Results'!BX113)</f>
        <v>0</v>
      </c>
      <c r="AM113" s="2">
        <f>INDEX('2006'!$C$44:$C$140,'14 Year_History_Results'!BY113)</f>
        <v>0</v>
      </c>
      <c r="AN113" s="2">
        <f>INDEX('2007'!$C$44:$C$140,'14 Year_History_Results'!BZ113)</f>
        <v>0</v>
      </c>
      <c r="AO113" s="2">
        <f>INDEX('2008'!$C$44:$C$140,'14 Year_History_Results'!CA113)</f>
        <v>0</v>
      </c>
      <c r="AP113" s="2">
        <f>INDEX('2009'!$C$44:$C$140,'14 Year_History_Results'!CB113)</f>
        <v>0</v>
      </c>
      <c r="AQ113" s="2">
        <f>INDEX('2010'!$C$44:$C$140,'14 Year_History_Results'!CC113)</f>
        <v>0</v>
      </c>
      <c r="AR113" s="2">
        <f>INDEX('2011'!$C$44:$C$140,'14 Year_History_Results'!CD113)</f>
        <v>0</v>
      </c>
      <c r="AS113" s="2">
        <f>INDEX('2012'!$C$44:$C$140,'14 Year_History_Results'!CE113)</f>
        <v>0</v>
      </c>
      <c r="AT113" s="2">
        <f>INDEX('2013'!$C$44:$C$140,'14 Year_History_Results'!CF113)</f>
        <v>0</v>
      </c>
      <c r="AU113" s="149">
        <f>INDEX('2014'!$C$52:$C$180,'14 Year_History_Results'!CG113)</f>
        <v>0</v>
      </c>
      <c r="AV113" s="2">
        <f t="shared" si="50"/>
        <v>0</v>
      </c>
      <c r="AW113" s="2"/>
      <c r="AX113">
        <f t="shared" si="51"/>
        <v>846</v>
      </c>
      <c r="AY113" s="112"/>
      <c r="AZ113" s="2"/>
      <c r="BA113" s="148">
        <f>INDEX('2001'!$B$44:$B$140,'14 Year_History_Results'!BT113)</f>
        <v>0</v>
      </c>
      <c r="BB113" s="2">
        <f>INDEX('2002'!$B$44:$B$140,'14 Year_History_Results'!BU113)</f>
        <v>0</v>
      </c>
      <c r="BC113" s="2">
        <f>INDEX('2003'!$B$44:$B$140,'14 Year_History_Results'!BV113)</f>
        <v>0</v>
      </c>
      <c r="BD113" s="2">
        <f>INDEX('2004'!$B$44:$B$140,'14 Year_History_Results'!BW113)</f>
        <v>0</v>
      </c>
      <c r="BE113" s="2">
        <f>INDEX('2005'!$B$44:$B$140,'14 Year_History_Results'!BX113)</f>
        <v>0</v>
      </c>
      <c r="BF113" s="2">
        <f>INDEX('2006'!$B$44:$B$140,'14 Year_History_Results'!BY113)</f>
        <v>0</v>
      </c>
      <c r="BG113" s="2">
        <f>INDEX('2007'!$B$44:$B$140,'14 Year_History_Results'!BZ113)</f>
        <v>0</v>
      </c>
      <c r="BH113" s="2">
        <f>INDEX('2008'!$B$44:$B$140,'14 Year_History_Results'!CA113)</f>
        <v>0</v>
      </c>
      <c r="BI113" s="2">
        <f>INDEX('2009'!$B$44:$B$140,'14 Year_History_Results'!CB113)</f>
        <v>0</v>
      </c>
      <c r="BJ113" s="2">
        <f>INDEX('2010'!$B$44:$B$140,'14 Year_History_Results'!CC113)</f>
        <v>0</v>
      </c>
      <c r="BK113" s="2">
        <f>INDEX('2011'!$B$44:$B$140,'14 Year_History_Results'!CD113)</f>
        <v>6</v>
      </c>
      <c r="BL113" s="2">
        <f>INDEX('2012'!$B$44:$B$140,'14 Year_History_Results'!CE113)</f>
        <v>0</v>
      </c>
      <c r="BM113" s="2">
        <f>INDEX('2013'!$B$44:$B$140,'14 Year_History_Results'!CF113)</f>
        <v>0</v>
      </c>
      <c r="BN113" s="149">
        <f>INDEX('2014'!$B$52:$B$180,'14 Year_History_Results'!CG113)</f>
        <v>14</v>
      </c>
      <c r="BO113" s="308">
        <f t="shared" si="52"/>
        <v>0</v>
      </c>
      <c r="BQ113">
        <f t="shared" si="53"/>
        <v>846</v>
      </c>
      <c r="BR113" s="112"/>
      <c r="BS113" s="2"/>
      <c r="BT113" s="148">
        <f>IF(ISNA(MATCH($BQ113,'2001'!$A$44:$A$139,0)),97,MATCH($BQ113,'2001'!$A$44:$A$139,0))</f>
        <v>97</v>
      </c>
      <c r="BU113" s="2">
        <f>IF(ISNA(MATCH($BQ113,'2002'!$A$44:$A$139,0)),97,MATCH($BQ113,'2002'!$A$44:$A$139,0))</f>
        <v>97</v>
      </c>
      <c r="BV113" s="2">
        <f>IF(ISNA(MATCH($BQ113,'2003'!$A$44:$A$139,0)),97,MATCH($BQ113,'2003'!$A$44:$A$139,0))</f>
        <v>97</v>
      </c>
      <c r="BW113" s="2">
        <f>IF(ISNA(MATCH($BQ113,'2004'!$A$44:$A$139,0)),97,MATCH($BQ113,'2004'!$A$44:$A$139,0))</f>
        <v>97</v>
      </c>
      <c r="BX113" s="2">
        <f>IF(ISNA(MATCH($BQ113,'2005'!$A$44:$A$139,0)),97,MATCH($BQ113,'2005'!$A$44:$A$139,0))</f>
        <v>97</v>
      </c>
      <c r="BY113" s="2">
        <f>IF(ISNA(MATCH($BQ113,'2006'!$A$44:$A$139,0)),97,MATCH($BQ113,'2006'!$A$44:$A$139,0))</f>
        <v>97</v>
      </c>
      <c r="BZ113" s="2">
        <f>IF(ISNA(MATCH($BQ113,'2007'!$A$44:$A$139,0)),97,MATCH($BQ113,'2007'!$A$44:$A$139,0))</f>
        <v>97</v>
      </c>
      <c r="CA113" s="2">
        <f>IF(ISNA(MATCH($BQ113,'2008'!$A$44:$A$139,0)),97,MATCH($BQ113,'2008'!$A$44:$A$139,0))</f>
        <v>97</v>
      </c>
      <c r="CB113" s="2">
        <f>IF(ISNA(MATCH($BQ113,'2009'!$A$44:$A$139,0)),97,MATCH($BQ113,'2009'!$A$44:$A$139,0))</f>
        <v>97</v>
      </c>
      <c r="CC113" s="2">
        <f>IF(ISNA(MATCH($BQ113,'2010'!$A$44:$A$139,0)),97,MATCH($BQ113,'2010'!$A$44:$A$139,0))</f>
        <v>97</v>
      </c>
      <c r="CD113" s="2">
        <f>IF(ISNA(MATCH($BQ113,'2011'!$A$44:$A$139,0)),97,MATCH($BQ113,'2011'!$A$44:$A$139,0))</f>
        <v>45</v>
      </c>
      <c r="CE113" s="2">
        <f>IF(ISNA(MATCH($BQ113,'2012'!$A$44:$A$139,0)),97,MATCH($BQ113,'2012'!$A$44:$A$139,0))</f>
        <v>97</v>
      </c>
      <c r="CF113" s="2">
        <f>IF(ISNA(MATCH($BQ113,'2013'!$A$44:$A$139,0)),97,MATCH($BQ113,'2013'!$A$44:$A$139,0))</f>
        <v>97</v>
      </c>
      <c r="CG113" s="149">
        <f>IF(ISNA(MATCH($BQ113,'2014'!$A$52:$A$179,0)),129,MATCH($BQ113,'2014'!$A$52:$A$179,0))</f>
        <v>48</v>
      </c>
      <c r="CI113">
        <f t="shared" si="54"/>
        <v>846</v>
      </c>
      <c r="CJ113" s="284"/>
      <c r="CK113" s="282"/>
      <c r="CL113" s="281">
        <f t="shared" si="55"/>
        <v>0</v>
      </c>
      <c r="CM113" s="282">
        <f t="shared" si="41"/>
        <v>0</v>
      </c>
      <c r="CN113" s="282">
        <f t="shared" si="42"/>
        <v>0</v>
      </c>
      <c r="CO113" s="282">
        <f t="shared" si="43"/>
        <v>0</v>
      </c>
      <c r="CP113" s="282">
        <f t="shared" si="44"/>
        <v>0</v>
      </c>
      <c r="CQ113" s="282">
        <f t="shared" si="45"/>
        <v>0</v>
      </c>
      <c r="CR113" s="282">
        <f t="shared" si="46"/>
        <v>0</v>
      </c>
      <c r="CS113" s="282">
        <f t="shared" si="47"/>
        <v>0</v>
      </c>
      <c r="CT113" s="282">
        <f t="shared" si="48"/>
        <v>0</v>
      </c>
      <c r="CU113" s="282">
        <f t="shared" si="56"/>
        <v>0</v>
      </c>
      <c r="CV113" s="282">
        <f t="shared" si="57"/>
        <v>6</v>
      </c>
      <c r="CW113" s="282">
        <f t="shared" si="58"/>
        <v>3.9996</v>
      </c>
      <c r="CX113" s="282">
        <f t="shared" si="59"/>
        <v>2.6661333599999999</v>
      </c>
      <c r="CY113" s="283">
        <f t="shared" si="60"/>
        <v>15.777244497776</v>
      </c>
      <c r="DA113" s="282">
        <f t="shared" si="61"/>
        <v>846</v>
      </c>
      <c r="DB113" s="97"/>
      <c r="DC113" s="156"/>
      <c r="DD113" s="270">
        <f t="shared" si="62"/>
        <v>0</v>
      </c>
      <c r="DE113" s="156">
        <f t="shared" si="63"/>
        <v>0</v>
      </c>
      <c r="DF113" s="156">
        <f t="shared" si="64"/>
        <v>0</v>
      </c>
      <c r="DG113" s="156">
        <f t="shared" si="65"/>
        <v>0</v>
      </c>
      <c r="DH113" s="156">
        <f t="shared" si="66"/>
        <v>0</v>
      </c>
      <c r="DI113" s="156">
        <f t="shared" si="67"/>
        <v>0</v>
      </c>
      <c r="DJ113" s="156">
        <f t="shared" si="68"/>
        <v>0</v>
      </c>
      <c r="DK113" s="156">
        <f t="shared" si="69"/>
        <v>0</v>
      </c>
      <c r="DL113" s="156">
        <f t="shared" si="70"/>
        <v>0</v>
      </c>
      <c r="DM113" s="156">
        <f t="shared" si="71"/>
        <v>0</v>
      </c>
      <c r="DN113" s="156">
        <f t="shared" si="72"/>
        <v>6</v>
      </c>
      <c r="DO113" s="156">
        <f t="shared" si="73"/>
        <v>6</v>
      </c>
      <c r="DP113" s="156">
        <f t="shared" si="74"/>
        <v>6</v>
      </c>
      <c r="DQ113" s="267">
        <f t="shared" si="75"/>
        <v>20</v>
      </c>
      <c r="DR113" s="156">
        <f t="shared" si="76"/>
        <v>313</v>
      </c>
    </row>
    <row r="114" spans="2:125" ht="13.5" thickBot="1" x14ac:dyDescent="0.25">
      <c r="B114" s="164">
        <v>60</v>
      </c>
      <c r="C114" s="50">
        <f t="shared" si="39"/>
        <v>8</v>
      </c>
      <c r="D114" s="50">
        <f t="shared" si="49"/>
        <v>8</v>
      </c>
      <c r="E114" s="97"/>
      <c r="F114" s="2">
        <f t="shared" si="77"/>
        <v>109</v>
      </c>
      <c r="G114" s="164">
        <v>744</v>
      </c>
      <c r="H114" s="164">
        <f>14- COUNTIF(L114:AA114,"#N/A")</f>
        <v>2</v>
      </c>
      <c r="I114" s="133">
        <f>SUM(AF114:AU114)+SUM(BA114:BM114)</f>
        <v>41</v>
      </c>
      <c r="J114" s="405">
        <f>CY114</f>
        <v>15.749540997029133</v>
      </c>
      <c r="K114" s="466" t="str">
        <f>IF(ISNUMBER(MATCH(G114,'[4]OPR data'!$A$3:$A$2541,0)),"Y","N")</f>
        <v>Y</v>
      </c>
      <c r="L114" s="112"/>
      <c r="M114" s="236"/>
      <c r="N114" s="236" t="e">
        <f>(INDEX(Finish_table!R$4:R$83,MATCH('14 Year_History_Results'!$G114,Finish_table!S$4:S$83,0),1))</f>
        <v>#N/A</v>
      </c>
      <c r="O114" s="236" t="e">
        <f>(INDEX(Finish_table!Z$4:Z$99,MATCH('14 Year_History_Results'!$G114,Finish_table!AA$4:AA$99,0),1))</f>
        <v>#N/A</v>
      </c>
      <c r="P114" s="236" t="e">
        <f>(INDEX(Finish_table!AI$4:AI$99,MATCH('14 Year_History_Results'!$G114,Finish_table!AJ$4:AJ$99,0),1))</f>
        <v>#N/A</v>
      </c>
      <c r="Q114" s="236" t="e">
        <f>(INDEX(Finish_table!AR$4:AR$99,MATCH('14 Year_History_Results'!$G114,Finish_table!AS$4:AS$99,0),1))</f>
        <v>#N/A</v>
      </c>
      <c r="R114" s="236" t="e">
        <f>(INDEX(Finish_table!BA$4:BA$99,MATCH('14 Year_History_Results'!$G114,Finish_table!BB$4:BB$99,0),1))</f>
        <v>#N/A</v>
      </c>
      <c r="S114" s="236" t="e">
        <f>(INDEX(Finish_table!BJ$4:BJ$99,MATCH('14 Year_History_Results'!$G114,Finish_table!BK$4:BK$99,0),1))</f>
        <v>#N/A</v>
      </c>
      <c r="T114" s="236" t="e">
        <f>(INDEX(Finish_table!BS$4:BS$99,MATCH('14 Year_History_Results'!$G114,Finish_table!BT$4:BT$99,0),1))</f>
        <v>#N/A</v>
      </c>
      <c r="U114" s="236" t="e">
        <f>(INDEX(Finish_table!CB$4:CB$99,MATCH('14 Year_History_Results'!$G114,Finish_table!CC$4:CC$99,0),1))</f>
        <v>#N/A</v>
      </c>
      <c r="V114" s="236" t="e">
        <f>(INDEX(Finish_table!CK$4:CK$99,MATCH('14 Year_History_Results'!$G114,Finish_table!CL$4:CL$99,0),1))</f>
        <v>#N/A</v>
      </c>
      <c r="W114" s="236" t="str">
        <f>(INDEX(Finish_table!CT$4:CT$99,MATCH('14 Year_History_Results'!$G114,Finish_table!CU$4:CU$99,0),1))</f>
        <v>QF</v>
      </c>
      <c r="X114" s="236" t="e">
        <f>(INDEX(Finish_table!DC$4:DC$99,MATCH('14 Year_History_Results'!$G114,Finish_table!DD$4:DD$99,0),1))</f>
        <v>#N/A</v>
      </c>
      <c r="Y114" s="236" t="str">
        <f>(INDEX(Finish_table!DL$4:DL$99,MATCH('14 Year_History_Results'!$G114,Finish_table!DM$4:DM$99,0),1))</f>
        <v>F</v>
      </c>
      <c r="Z114" s="236" t="e">
        <f>(INDEX(Finish_table!DU$4:DU$99,MATCH('14 Year_History_Results'!$G114,Finish_table!DV$4:DV$99,0),1))</f>
        <v>#N/A</v>
      </c>
      <c r="AA114" s="256" t="e">
        <f>(INDEX(Finish_table!ED$4:ED$140,MATCH('14 Year_History_Results'!$G114,Finish_table!EE$4:EE$140,0),1))</f>
        <v>#N/A</v>
      </c>
      <c r="AB114" s="2"/>
      <c r="AC114" s="97"/>
      <c r="AE114">
        <f t="shared" si="40"/>
        <v>744</v>
      </c>
      <c r="AF114" s="112"/>
      <c r="AG114" s="2"/>
      <c r="AH114" s="148">
        <f>INDEX('2001'!$C$44:$C$140,'14 Year_History_Results'!BT114)</f>
        <v>0</v>
      </c>
      <c r="AI114" s="2">
        <f>INDEX('2002'!$C$44:$C$140,'14 Year_History_Results'!BU114)</f>
        <v>0</v>
      </c>
      <c r="AJ114" s="2">
        <f>INDEX('2003'!$C$44:$C$140,'14 Year_History_Results'!BV114)</f>
        <v>0</v>
      </c>
      <c r="AK114" s="2">
        <f>INDEX('2004'!$C$44:$C$140,'14 Year_History_Results'!BW114)</f>
        <v>0</v>
      </c>
      <c r="AL114" s="2">
        <f>INDEX('2005'!$C$44:$C$140,'14 Year_History_Results'!BX114)</f>
        <v>0</v>
      </c>
      <c r="AM114" s="2">
        <f>INDEX('2006'!$C$44:$C$140,'14 Year_History_Results'!BY114)</f>
        <v>0</v>
      </c>
      <c r="AN114" s="2">
        <f>INDEX('2007'!$C$44:$C$140,'14 Year_History_Results'!BZ114)</f>
        <v>0</v>
      </c>
      <c r="AO114" s="2">
        <f>INDEX('2008'!$C$44:$C$140,'14 Year_History_Results'!CA114)</f>
        <v>0</v>
      </c>
      <c r="AP114" s="2">
        <f>INDEX('2009'!$C$44:$C$140,'14 Year_History_Results'!CB114)</f>
        <v>0</v>
      </c>
      <c r="AQ114" s="2">
        <f>INDEX('2010'!$C$44:$C$140,'14 Year_History_Results'!CC114)</f>
        <v>0</v>
      </c>
      <c r="AR114" s="2">
        <f>INDEX('2011'!$C$44:$C$140,'14 Year_History_Results'!CD114)</f>
        <v>0</v>
      </c>
      <c r="AS114" s="2">
        <f>INDEX('2012'!$C$44:$C$140,'14 Year_History_Results'!CE114)</f>
        <v>20</v>
      </c>
      <c r="AT114" s="2">
        <f>INDEX('2013'!$C$44:$C$140,'14 Year_History_Results'!CF114)</f>
        <v>0</v>
      </c>
      <c r="AU114" s="149">
        <f>INDEX('2014'!$C$52:$C$180,'14 Year_History_Results'!CG114)</f>
        <v>0</v>
      </c>
      <c r="AV114" s="2">
        <f t="shared" si="50"/>
        <v>5.3452248382484875</v>
      </c>
      <c r="AW114" s="2"/>
      <c r="AX114">
        <f t="shared" si="51"/>
        <v>744</v>
      </c>
      <c r="AY114" s="112"/>
      <c r="AZ114" s="2"/>
      <c r="BA114" s="148">
        <f>INDEX('2001'!$B$44:$B$140,'14 Year_History_Results'!BT114)</f>
        <v>0</v>
      </c>
      <c r="BB114" s="2">
        <f>INDEX('2002'!$B$44:$B$140,'14 Year_History_Results'!BU114)</f>
        <v>0</v>
      </c>
      <c r="BC114" s="2">
        <f>INDEX('2003'!$B$44:$B$140,'14 Year_History_Results'!BV114)</f>
        <v>0</v>
      </c>
      <c r="BD114" s="2">
        <f>INDEX('2004'!$B$44:$B$140,'14 Year_History_Results'!BW114)</f>
        <v>0</v>
      </c>
      <c r="BE114" s="2">
        <f>INDEX('2005'!$B$44:$B$140,'14 Year_History_Results'!BX114)</f>
        <v>0</v>
      </c>
      <c r="BF114" s="2">
        <f>INDEX('2006'!$B$44:$B$140,'14 Year_History_Results'!BY114)</f>
        <v>0</v>
      </c>
      <c r="BG114" s="2">
        <f>INDEX('2007'!$B$44:$B$140,'14 Year_History_Results'!BZ114)</f>
        <v>0</v>
      </c>
      <c r="BH114" s="2">
        <f>INDEX('2008'!$B$44:$B$140,'14 Year_History_Results'!CA114)</f>
        <v>0</v>
      </c>
      <c r="BI114" s="2">
        <f>INDEX('2009'!$B$44:$B$140,'14 Year_History_Results'!CB114)</f>
        <v>0</v>
      </c>
      <c r="BJ114" s="2">
        <f>INDEX('2010'!$B$44:$B$140,'14 Year_History_Results'!CC114)</f>
        <v>10</v>
      </c>
      <c r="BK114" s="2">
        <f>INDEX('2011'!$B$44:$B$140,'14 Year_History_Results'!CD114)</f>
        <v>0</v>
      </c>
      <c r="BL114" s="2">
        <f>INDEX('2012'!$B$44:$B$140,'14 Year_History_Results'!CE114)</f>
        <v>11</v>
      </c>
      <c r="BM114" s="2">
        <f>INDEX('2013'!$B$44:$B$140,'14 Year_History_Results'!CF114)</f>
        <v>0</v>
      </c>
      <c r="BN114" s="149">
        <f>INDEX('2014'!$B$52:$B$180,'14 Year_History_Results'!CG114)</f>
        <v>0</v>
      </c>
      <c r="BO114" s="308">
        <f t="shared" si="52"/>
        <v>0</v>
      </c>
      <c r="BQ114">
        <f t="shared" si="53"/>
        <v>744</v>
      </c>
      <c r="BR114" s="112"/>
      <c r="BS114" s="2"/>
      <c r="BT114" s="148">
        <f>IF(ISNA(MATCH($BQ114,'2001'!$A$44:$A$139,0)),97,MATCH($BQ114,'2001'!$A$44:$A$139,0))</f>
        <v>97</v>
      </c>
      <c r="BU114" s="2">
        <f>IF(ISNA(MATCH($BQ114,'2002'!$A$44:$A$139,0)),97,MATCH($BQ114,'2002'!$A$44:$A$139,0))</f>
        <v>97</v>
      </c>
      <c r="BV114" s="2">
        <f>IF(ISNA(MATCH($BQ114,'2003'!$A$44:$A$139,0)),97,MATCH($BQ114,'2003'!$A$44:$A$139,0))</f>
        <v>97</v>
      </c>
      <c r="BW114" s="2">
        <f>IF(ISNA(MATCH($BQ114,'2004'!$A$44:$A$139,0)),97,MATCH($BQ114,'2004'!$A$44:$A$139,0))</f>
        <v>97</v>
      </c>
      <c r="BX114" s="2">
        <f>IF(ISNA(MATCH($BQ114,'2005'!$A$44:$A$139,0)),97,MATCH($BQ114,'2005'!$A$44:$A$139,0))</f>
        <v>97</v>
      </c>
      <c r="BY114" s="2">
        <f>IF(ISNA(MATCH($BQ114,'2006'!$A$44:$A$139,0)),97,MATCH($BQ114,'2006'!$A$44:$A$139,0))</f>
        <v>97</v>
      </c>
      <c r="BZ114" s="2">
        <f>IF(ISNA(MATCH($BQ114,'2007'!$A$44:$A$139,0)),97,MATCH($BQ114,'2007'!$A$44:$A$139,0))</f>
        <v>97</v>
      </c>
      <c r="CA114" s="2">
        <f>IF(ISNA(MATCH($BQ114,'2008'!$A$44:$A$139,0)),97,MATCH($BQ114,'2008'!$A$44:$A$139,0))</f>
        <v>97</v>
      </c>
      <c r="CB114" s="2">
        <f>IF(ISNA(MATCH($BQ114,'2009'!$A$44:$A$139,0)),97,MATCH($BQ114,'2009'!$A$44:$A$139,0))</f>
        <v>97</v>
      </c>
      <c r="CC114" s="2">
        <f>IF(ISNA(MATCH($BQ114,'2010'!$A$44:$A$139,0)),97,MATCH($BQ114,'2010'!$A$44:$A$139,0))</f>
        <v>47</v>
      </c>
      <c r="CD114" s="2">
        <f>IF(ISNA(MATCH($BQ114,'2011'!$A$44:$A$139,0)),97,MATCH($BQ114,'2011'!$A$44:$A$139,0))</f>
        <v>97</v>
      </c>
      <c r="CE114" s="2">
        <f>IF(ISNA(MATCH($BQ114,'2012'!$A$44:$A$139,0)),97,MATCH($BQ114,'2012'!$A$44:$A$139,0))</f>
        <v>42</v>
      </c>
      <c r="CF114" s="2">
        <f>IF(ISNA(MATCH($BQ114,'2013'!$A$44:$A$139,0)),97,MATCH($BQ114,'2013'!$A$44:$A$139,0))</f>
        <v>97</v>
      </c>
      <c r="CG114" s="149">
        <f>IF(ISNA(MATCH($BQ114,'2014'!$A$52:$A$179,0)),129,MATCH($BQ114,'2014'!$A$52:$A$179,0))</f>
        <v>129</v>
      </c>
      <c r="CI114">
        <f t="shared" si="54"/>
        <v>744</v>
      </c>
      <c r="CJ114" s="284"/>
      <c r="CK114" s="282"/>
      <c r="CL114" s="281">
        <f t="shared" si="55"/>
        <v>0</v>
      </c>
      <c r="CM114" s="282">
        <f t="shared" si="41"/>
        <v>0</v>
      </c>
      <c r="CN114" s="282">
        <f t="shared" si="42"/>
        <v>0</v>
      </c>
      <c r="CO114" s="282">
        <f t="shared" si="43"/>
        <v>0</v>
      </c>
      <c r="CP114" s="282">
        <f t="shared" si="44"/>
        <v>0</v>
      </c>
      <c r="CQ114" s="282">
        <f t="shared" si="45"/>
        <v>0</v>
      </c>
      <c r="CR114" s="282">
        <f t="shared" si="46"/>
        <v>0</v>
      </c>
      <c r="CS114" s="282">
        <f t="shared" si="47"/>
        <v>0</v>
      </c>
      <c r="CT114" s="282">
        <f t="shared" si="48"/>
        <v>0</v>
      </c>
      <c r="CU114" s="282">
        <f t="shared" si="56"/>
        <v>10</v>
      </c>
      <c r="CV114" s="282">
        <f t="shared" si="57"/>
        <v>6.6659999999999995</v>
      </c>
      <c r="CW114" s="282">
        <f t="shared" si="58"/>
        <v>35.443555599999996</v>
      </c>
      <c r="CX114" s="282">
        <f t="shared" si="59"/>
        <v>23.626674162959997</v>
      </c>
      <c r="CY114" s="283">
        <f t="shared" si="60"/>
        <v>15.749540997029133</v>
      </c>
      <c r="DA114" s="282">
        <f t="shared" si="61"/>
        <v>744</v>
      </c>
      <c r="DB114" s="97"/>
      <c r="DC114" s="156"/>
      <c r="DD114" s="270">
        <f t="shared" si="62"/>
        <v>0</v>
      </c>
      <c r="DE114" s="156">
        <f t="shared" si="63"/>
        <v>0</v>
      </c>
      <c r="DF114" s="156">
        <f t="shared" si="64"/>
        <v>0</v>
      </c>
      <c r="DG114" s="156">
        <f t="shared" si="65"/>
        <v>0</v>
      </c>
      <c r="DH114" s="156">
        <f t="shared" si="66"/>
        <v>0</v>
      </c>
      <c r="DI114" s="156">
        <f t="shared" si="67"/>
        <v>0</v>
      </c>
      <c r="DJ114" s="156">
        <f t="shared" si="68"/>
        <v>0</v>
      </c>
      <c r="DK114" s="156">
        <f t="shared" si="69"/>
        <v>0</v>
      </c>
      <c r="DL114" s="156">
        <f t="shared" si="70"/>
        <v>0</v>
      </c>
      <c r="DM114" s="156">
        <f t="shared" si="71"/>
        <v>10</v>
      </c>
      <c r="DN114" s="156">
        <f t="shared" si="72"/>
        <v>10</v>
      </c>
      <c r="DO114" s="156">
        <f t="shared" si="73"/>
        <v>41</v>
      </c>
      <c r="DP114" s="156">
        <f t="shared" si="74"/>
        <v>41</v>
      </c>
      <c r="DQ114" s="267">
        <f t="shared" si="75"/>
        <v>41</v>
      </c>
      <c r="DR114" s="156">
        <f t="shared" si="76"/>
        <v>169</v>
      </c>
    </row>
    <row r="115" spans="2:125" ht="13.5" thickBot="1" x14ac:dyDescent="0.25">
      <c r="B115" s="164">
        <v>61</v>
      </c>
      <c r="C115" s="50">
        <f t="shared" si="39"/>
        <v>1</v>
      </c>
      <c r="D115" s="50">
        <f t="shared" si="49"/>
        <v>0</v>
      </c>
      <c r="E115" s="97"/>
      <c r="F115" s="2">
        <f t="shared" si="77"/>
        <v>110</v>
      </c>
      <c r="G115" s="164">
        <v>103</v>
      </c>
      <c r="H115" s="164">
        <f>14- COUNTIF(L115:AA115,"#N/A")</f>
        <v>6</v>
      </c>
      <c r="I115" s="133">
        <f>SUM(AF115:AU115)+SUM(BA115:BM115)</f>
        <v>112</v>
      </c>
      <c r="J115" s="405">
        <f>CY115</f>
        <v>15.749044300226018</v>
      </c>
      <c r="K115" s="466" t="str">
        <f>IF(ISNUMBER(MATCH(G115,'[4]OPR data'!$A$3:$A$2541,0)),"Y","N")</f>
        <v>Y</v>
      </c>
      <c r="L115" s="112"/>
      <c r="M115" s="236"/>
      <c r="N115" s="236" t="e">
        <f>(INDEX(Finish_table!R$4:R$83,MATCH('14 Year_History_Results'!$G115,Finish_table!S$4:S$83,0),1))</f>
        <v>#N/A</v>
      </c>
      <c r="O115" s="236" t="e">
        <f>(INDEX(Finish_table!Z$4:Z$99,MATCH('14 Year_History_Results'!$G115,Finish_table!AA$4:AA$99,0),1))</f>
        <v>#N/A</v>
      </c>
      <c r="P115" s="236" t="str">
        <f>(INDEX(Finish_table!AI$4:AI$99,MATCH('14 Year_History_Results'!$G115,Finish_table!AJ$4:AJ$99,0),1))</f>
        <v>F</v>
      </c>
      <c r="Q115" s="236" t="e">
        <f>(INDEX(Finish_table!AR$4:AR$99,MATCH('14 Year_History_Results'!$G115,Finish_table!AS$4:AS$99,0),1))</f>
        <v>#N/A</v>
      </c>
      <c r="R115" s="236" t="str">
        <f>(INDEX(Finish_table!BA$4:BA$99,MATCH('14 Year_History_Results'!$G115,Finish_table!BB$4:BB$99,0),1))</f>
        <v>SF</v>
      </c>
      <c r="S115" s="236" t="str">
        <f>(INDEX(Finish_table!BJ$4:BJ$99,MATCH('14 Year_History_Results'!$G115,Finish_table!BK$4:BK$99,0),1))</f>
        <v>QF</v>
      </c>
      <c r="T115" s="236" t="e">
        <f>(INDEX(Finish_table!BS$4:BS$99,MATCH('14 Year_History_Results'!$G115,Finish_table!BT$4:BT$99,0),1))</f>
        <v>#N/A</v>
      </c>
      <c r="U115" s="236" t="str">
        <f>(INDEX(Finish_table!CB$4:CB$99,MATCH('14 Year_History_Results'!$G115,Finish_table!CC$4:CC$99,0),1))</f>
        <v>SF</v>
      </c>
      <c r="V115" s="236" t="e">
        <f>(INDEX(Finish_table!CK$4:CK$99,MATCH('14 Year_History_Results'!$G115,Finish_table!CL$4:CL$99,0),1))</f>
        <v>#N/A</v>
      </c>
      <c r="W115" s="236" t="e">
        <f>(INDEX(Finish_table!CT$4:CT$99,MATCH('14 Year_History_Results'!$G115,Finish_table!CU$4:CU$99,0),1))</f>
        <v>#N/A</v>
      </c>
      <c r="X115" s="236" t="str">
        <f>(INDEX(Finish_table!DC$4:DC$99,MATCH('14 Year_History_Results'!$G115,Finish_table!DD$4:DD$99,0),1))</f>
        <v>F</v>
      </c>
      <c r="Y115" s="236" t="e">
        <f>(INDEX(Finish_table!DL$4:DL$99,MATCH('14 Year_History_Results'!$G115,Finish_table!DM$4:DM$99,0),1))</f>
        <v>#N/A</v>
      </c>
      <c r="Z115" s="236" t="str">
        <f>(INDEX(Finish_table!DU$4:DU$99,MATCH('14 Year_History_Results'!$G115,Finish_table!DV$4:DV$99,0),1))</f>
        <v>QF</v>
      </c>
      <c r="AA115" s="256" t="e">
        <f>(INDEX(Finish_table!ED$4:ED$140,MATCH('14 Year_History_Results'!$G115,Finish_table!EE$4:EE$140,0),1))</f>
        <v>#N/A</v>
      </c>
      <c r="AB115" s="2"/>
      <c r="AC115" s="97"/>
      <c r="AE115">
        <f t="shared" si="40"/>
        <v>103</v>
      </c>
      <c r="AF115" s="112"/>
      <c r="AG115" s="2"/>
      <c r="AH115" s="148">
        <f>INDEX('2001'!$C$44:$C$140,'14 Year_History_Results'!BT115)</f>
        <v>0</v>
      </c>
      <c r="AI115" s="2">
        <f>INDEX('2002'!$C$44:$C$140,'14 Year_History_Results'!BU115)</f>
        <v>0</v>
      </c>
      <c r="AJ115" s="2">
        <f>INDEX('2003'!$C$44:$C$140,'14 Year_History_Results'!BV115)</f>
        <v>20</v>
      </c>
      <c r="AK115" s="2">
        <f>INDEX('2004'!$C$44:$C$140,'14 Year_History_Results'!BW115)</f>
        <v>0</v>
      </c>
      <c r="AL115" s="2">
        <f>INDEX('2005'!$C$44:$C$140,'14 Year_History_Results'!BX115)</f>
        <v>10</v>
      </c>
      <c r="AM115" s="2">
        <f>INDEX('2006'!$C$44:$C$140,'14 Year_History_Results'!BY115)</f>
        <v>0</v>
      </c>
      <c r="AN115" s="2">
        <f>INDEX('2007'!$C$44:$C$140,'14 Year_History_Results'!BZ115)</f>
        <v>0</v>
      </c>
      <c r="AO115" s="2">
        <f>INDEX('2008'!$C$44:$C$140,'14 Year_History_Results'!CA115)</f>
        <v>10</v>
      </c>
      <c r="AP115" s="2">
        <f>INDEX('2009'!$C$44:$C$140,'14 Year_History_Results'!CB115)</f>
        <v>0</v>
      </c>
      <c r="AQ115" s="2">
        <f>INDEX('2010'!$C$44:$C$140,'14 Year_History_Results'!CC115)</f>
        <v>0</v>
      </c>
      <c r="AR115" s="2">
        <f>INDEX('2011'!$C$44:$C$140,'14 Year_History_Results'!CD115)</f>
        <v>20</v>
      </c>
      <c r="AS115" s="2">
        <f>INDEX('2012'!$C$44:$C$140,'14 Year_History_Results'!CE115)</f>
        <v>0</v>
      </c>
      <c r="AT115" s="2">
        <f>INDEX('2013'!$C$44:$C$140,'14 Year_History_Results'!CF115)</f>
        <v>0</v>
      </c>
      <c r="AU115" s="149">
        <f>INDEX('2014'!$C$52:$C$180,'14 Year_History_Results'!CG115)</f>
        <v>0</v>
      </c>
      <c r="AV115" s="2">
        <f t="shared" si="50"/>
        <v>7.5592894601845444</v>
      </c>
      <c r="AW115" s="2"/>
      <c r="AX115">
        <f t="shared" si="51"/>
        <v>103</v>
      </c>
      <c r="AY115" s="112"/>
      <c r="AZ115" s="2"/>
      <c r="BA115" s="148">
        <f>INDEX('2001'!$B$44:$B$140,'14 Year_History_Results'!BT115)</f>
        <v>0</v>
      </c>
      <c r="BB115" s="2">
        <f>INDEX('2002'!$B$44:$B$140,'14 Year_History_Results'!BU115)</f>
        <v>0</v>
      </c>
      <c r="BC115" s="2">
        <f>INDEX('2003'!$B$44:$B$140,'14 Year_History_Results'!BV115)</f>
        <v>14</v>
      </c>
      <c r="BD115" s="2">
        <f>INDEX('2004'!$B$44:$B$140,'14 Year_History_Results'!BW115)</f>
        <v>0</v>
      </c>
      <c r="BE115" s="2">
        <f>INDEX('2005'!$B$44:$B$140,'14 Year_History_Results'!BX115)</f>
        <v>11</v>
      </c>
      <c r="BF115" s="2">
        <f>INDEX('2006'!$B$44:$B$140,'14 Year_History_Results'!BY115)</f>
        <v>4</v>
      </c>
      <c r="BG115" s="2">
        <f>INDEX('2007'!$B$44:$B$140,'14 Year_History_Results'!BZ115)</f>
        <v>0</v>
      </c>
      <c r="BH115" s="2">
        <f>INDEX('2008'!$B$44:$B$140,'14 Year_History_Results'!CA115)</f>
        <v>11</v>
      </c>
      <c r="BI115" s="2">
        <f>INDEX('2009'!$B$44:$B$140,'14 Year_History_Results'!CB115)</f>
        <v>0</v>
      </c>
      <c r="BJ115" s="2">
        <f>INDEX('2010'!$B$44:$B$140,'14 Year_History_Results'!CC115)</f>
        <v>0</v>
      </c>
      <c r="BK115" s="2">
        <f>INDEX('2011'!$B$44:$B$140,'14 Year_History_Results'!CD115)</f>
        <v>3</v>
      </c>
      <c r="BL115" s="2">
        <f>INDEX('2012'!$B$44:$B$140,'14 Year_History_Results'!CE115)</f>
        <v>0</v>
      </c>
      <c r="BM115" s="2">
        <f>INDEX('2013'!$B$44:$B$140,'14 Year_History_Results'!CF115)</f>
        <v>9</v>
      </c>
      <c r="BN115" s="149">
        <f>INDEX('2014'!$B$52:$B$180,'14 Year_History_Results'!CG115)</f>
        <v>0</v>
      </c>
      <c r="BO115" s="308">
        <f t="shared" si="52"/>
        <v>9</v>
      </c>
      <c r="BQ115">
        <f t="shared" si="53"/>
        <v>103</v>
      </c>
      <c r="BR115" s="112"/>
      <c r="BS115" s="2"/>
      <c r="BT115" s="148">
        <f>IF(ISNA(MATCH($BQ115,'2001'!$A$44:$A$139,0)),97,MATCH($BQ115,'2001'!$A$44:$A$139,0))</f>
        <v>97</v>
      </c>
      <c r="BU115" s="2">
        <f>IF(ISNA(MATCH($BQ115,'2002'!$A$44:$A$139,0)),97,MATCH($BQ115,'2002'!$A$44:$A$139,0))</f>
        <v>97</v>
      </c>
      <c r="BV115" s="2">
        <f>IF(ISNA(MATCH($BQ115,'2003'!$A$44:$A$139,0)),97,MATCH($BQ115,'2003'!$A$44:$A$139,0))</f>
        <v>20</v>
      </c>
      <c r="BW115" s="2">
        <f>IF(ISNA(MATCH($BQ115,'2004'!$A$44:$A$139,0)),97,MATCH($BQ115,'2004'!$A$44:$A$139,0))</f>
        <v>97</v>
      </c>
      <c r="BX115" s="2">
        <f>IF(ISNA(MATCH($BQ115,'2005'!$A$44:$A$139,0)),97,MATCH($BQ115,'2005'!$A$44:$A$139,0))</f>
        <v>19</v>
      </c>
      <c r="BY115" s="2">
        <f>IF(ISNA(MATCH($BQ115,'2006'!$A$44:$A$139,0)),97,MATCH($BQ115,'2006'!$A$44:$A$139,0))</f>
        <v>19</v>
      </c>
      <c r="BZ115" s="2">
        <f>IF(ISNA(MATCH($BQ115,'2007'!$A$44:$A$139,0)),97,MATCH($BQ115,'2007'!$A$44:$A$139,0))</f>
        <v>97</v>
      </c>
      <c r="CA115" s="2">
        <f>IF(ISNA(MATCH($BQ115,'2008'!$A$44:$A$139,0)),97,MATCH($BQ115,'2008'!$A$44:$A$139,0))</f>
        <v>21</v>
      </c>
      <c r="CB115" s="2">
        <f>IF(ISNA(MATCH($BQ115,'2009'!$A$44:$A$139,0)),97,MATCH($BQ115,'2009'!$A$44:$A$139,0))</f>
        <v>97</v>
      </c>
      <c r="CC115" s="2">
        <f>IF(ISNA(MATCH($BQ115,'2010'!$A$44:$A$139,0)),97,MATCH($BQ115,'2010'!$A$44:$A$139,0))</f>
        <v>97</v>
      </c>
      <c r="CD115" s="2">
        <f>IF(ISNA(MATCH($BQ115,'2011'!$A$44:$A$139,0)),97,MATCH($BQ115,'2011'!$A$44:$A$139,0))</f>
        <v>13</v>
      </c>
      <c r="CE115" s="2">
        <f>IF(ISNA(MATCH($BQ115,'2012'!$A$44:$A$139,0)),97,MATCH($BQ115,'2012'!$A$44:$A$139,0))</f>
        <v>97</v>
      </c>
      <c r="CF115" s="2">
        <f>IF(ISNA(MATCH($BQ115,'2013'!$A$44:$A$139,0)),97,MATCH($BQ115,'2013'!$A$44:$A$139,0))</f>
        <v>9</v>
      </c>
      <c r="CG115" s="149">
        <f>IF(ISNA(MATCH($BQ115,'2014'!$A$52:$A$179,0)),129,MATCH($BQ115,'2014'!$A$52:$A$179,0))</f>
        <v>129</v>
      </c>
      <c r="CI115">
        <f t="shared" si="54"/>
        <v>103</v>
      </c>
      <c r="CJ115" s="284"/>
      <c r="CK115" s="282"/>
      <c r="CL115" s="281">
        <f t="shared" si="55"/>
        <v>0</v>
      </c>
      <c r="CM115" s="282">
        <f t="shared" si="41"/>
        <v>0</v>
      </c>
      <c r="CN115" s="282">
        <f t="shared" si="42"/>
        <v>34</v>
      </c>
      <c r="CO115" s="282">
        <f t="shared" si="43"/>
        <v>22.664400000000001</v>
      </c>
      <c r="CP115" s="282">
        <f t="shared" si="44"/>
        <v>36.108089039999996</v>
      </c>
      <c r="CQ115" s="282">
        <f t="shared" si="45"/>
        <v>28.069652154063995</v>
      </c>
      <c r="CR115" s="282">
        <f t="shared" si="46"/>
        <v>18.711230125899057</v>
      </c>
      <c r="CS115" s="282">
        <f t="shared" si="47"/>
        <v>33.472906001924315</v>
      </c>
      <c r="CT115" s="282">
        <f t="shared" si="48"/>
        <v>22.313039140882747</v>
      </c>
      <c r="CU115" s="282">
        <f t="shared" si="56"/>
        <v>14.873871891312438</v>
      </c>
      <c r="CV115" s="282">
        <f t="shared" si="57"/>
        <v>32.914923002748871</v>
      </c>
      <c r="CW115" s="282">
        <f t="shared" si="58"/>
        <v>21.941087673632396</v>
      </c>
      <c r="CX115" s="282">
        <f t="shared" si="59"/>
        <v>23.625929043243353</v>
      </c>
      <c r="CY115" s="283">
        <f t="shared" si="60"/>
        <v>15.749044300226018</v>
      </c>
      <c r="DA115" s="282">
        <f t="shared" si="61"/>
        <v>103</v>
      </c>
      <c r="DB115" s="97"/>
      <c r="DC115" s="156"/>
      <c r="DD115" s="270">
        <f t="shared" si="62"/>
        <v>0</v>
      </c>
      <c r="DE115" s="156">
        <f t="shared" si="63"/>
        <v>0</v>
      </c>
      <c r="DF115" s="156">
        <f t="shared" si="64"/>
        <v>34</v>
      </c>
      <c r="DG115" s="156">
        <f t="shared" si="65"/>
        <v>34</v>
      </c>
      <c r="DH115" s="156">
        <f t="shared" si="66"/>
        <v>55</v>
      </c>
      <c r="DI115" s="156">
        <f t="shared" si="67"/>
        <v>59</v>
      </c>
      <c r="DJ115" s="156">
        <f t="shared" si="68"/>
        <v>59</v>
      </c>
      <c r="DK115" s="156">
        <f t="shared" si="69"/>
        <v>80</v>
      </c>
      <c r="DL115" s="156">
        <f t="shared" si="70"/>
        <v>80</v>
      </c>
      <c r="DM115" s="156">
        <f t="shared" si="71"/>
        <v>80</v>
      </c>
      <c r="DN115" s="156">
        <f t="shared" si="72"/>
        <v>103</v>
      </c>
      <c r="DO115" s="156">
        <f t="shared" si="73"/>
        <v>103</v>
      </c>
      <c r="DP115" s="156">
        <f t="shared" si="74"/>
        <v>112</v>
      </c>
      <c r="DQ115" s="267">
        <f t="shared" si="75"/>
        <v>112</v>
      </c>
      <c r="DR115" s="156">
        <f t="shared" si="76"/>
        <v>57</v>
      </c>
    </row>
    <row r="116" spans="2:125" ht="13.5" thickBot="1" x14ac:dyDescent="0.25">
      <c r="B116" s="164">
        <v>61</v>
      </c>
      <c r="C116" s="50">
        <f t="shared" si="39"/>
        <v>2</v>
      </c>
      <c r="D116" s="50">
        <f t="shared" si="49"/>
        <v>0</v>
      </c>
      <c r="E116" s="97"/>
      <c r="F116" s="2">
        <f t="shared" si="77"/>
        <v>111</v>
      </c>
      <c r="G116" s="164">
        <v>245</v>
      </c>
      <c r="H116" s="164">
        <f>14- COUNTIF(L116:AA116,"#N/A")</f>
        <v>6</v>
      </c>
      <c r="I116" s="133">
        <f>SUM(AF116:AU116)+SUM(BA116:BM116)</f>
        <v>91</v>
      </c>
      <c r="J116" s="405">
        <f>CY116</f>
        <v>15.704335981261387</v>
      </c>
      <c r="K116" s="466" t="str">
        <f>IF(ISNUMBER(MATCH(G116,'[4]OPR data'!$A$3:$A$2541,0)),"Y","N")</f>
        <v>Y</v>
      </c>
      <c r="L116" s="112"/>
      <c r="M116" s="236"/>
      <c r="N116" s="236" t="e">
        <f>(INDEX(Finish_table!R$4:R$83,MATCH('14 Year_History_Results'!$G116,Finish_table!S$4:S$83,0),1))</f>
        <v>#N/A</v>
      </c>
      <c r="O116" s="236" t="e">
        <f>(INDEX(Finish_table!Z$4:Z$99,MATCH('14 Year_History_Results'!$G116,Finish_table!AA$4:AA$99,0),1))</f>
        <v>#N/A</v>
      </c>
      <c r="P116" s="236" t="str">
        <f>(INDEX(Finish_table!AI$4:AI$99,MATCH('14 Year_History_Results'!$G116,Finish_table!AJ$4:AJ$99,0),1))</f>
        <v>QF</v>
      </c>
      <c r="Q116" s="236" t="e">
        <f>(INDEX(Finish_table!AR$4:AR$99,MATCH('14 Year_History_Results'!$G116,Finish_table!AS$4:AS$99,0),1))</f>
        <v>#N/A</v>
      </c>
      <c r="R116" s="236" t="str">
        <f>(INDEX(Finish_table!BA$4:BA$99,MATCH('14 Year_History_Results'!$G116,Finish_table!BB$4:BB$99,0),1))</f>
        <v>W</v>
      </c>
      <c r="S116" s="236" t="e">
        <f>(INDEX(Finish_table!BJ$4:BJ$99,MATCH('14 Year_History_Results'!$G116,Finish_table!BK$4:BK$99,0),1))</f>
        <v>#N/A</v>
      </c>
      <c r="T116" s="236" t="e">
        <f>(INDEX(Finish_table!BS$4:BS$99,MATCH('14 Year_History_Results'!$G116,Finish_table!BT$4:BT$99,0),1))</f>
        <v>#N/A</v>
      </c>
      <c r="U116" s="236" t="e">
        <f>(INDEX(Finish_table!CB$4:CB$99,MATCH('14 Year_History_Results'!$G116,Finish_table!CC$4:CC$99,0),1))</f>
        <v>#N/A</v>
      </c>
      <c r="V116" s="236" t="str">
        <f>(INDEX(Finish_table!CK$4:CK$99,MATCH('14 Year_History_Results'!$G116,Finish_table!CL$4:CL$99,0),1))</f>
        <v>SF</v>
      </c>
      <c r="W116" s="236" t="e">
        <f>(INDEX(Finish_table!CT$4:CT$99,MATCH('14 Year_History_Results'!$G116,Finish_table!CU$4:CU$99,0),1))</f>
        <v>#N/A</v>
      </c>
      <c r="X116" s="236" t="str">
        <f>(INDEX(Finish_table!DC$4:DC$99,MATCH('14 Year_History_Results'!$G116,Finish_table!DD$4:DD$99,0),1))</f>
        <v>QF</v>
      </c>
      <c r="Y116" s="236" t="str">
        <f>(INDEX(Finish_table!DL$4:DL$99,MATCH('14 Year_History_Results'!$G116,Finish_table!DM$4:DM$99,0),1))</f>
        <v>QF</v>
      </c>
      <c r="Z116" s="236" t="str">
        <f>(INDEX(Finish_table!DU$4:DU$99,MATCH('14 Year_History_Results'!$G116,Finish_table!DV$4:DV$99,0),1))</f>
        <v>QF</v>
      </c>
      <c r="AA116" s="256" t="e">
        <f>(INDEX(Finish_table!ED$4:ED$140,MATCH('14 Year_History_Results'!$G116,Finish_table!EE$4:EE$140,0),1))</f>
        <v>#N/A</v>
      </c>
      <c r="AB116" s="2"/>
      <c r="AC116" s="97"/>
      <c r="AE116">
        <f t="shared" si="40"/>
        <v>245</v>
      </c>
      <c r="AF116" s="112"/>
      <c r="AG116" s="2"/>
      <c r="AH116" s="148">
        <f>INDEX('2001'!$C$44:$C$140,'14 Year_History_Results'!BT116)</f>
        <v>0</v>
      </c>
      <c r="AI116" s="2">
        <f>INDEX('2002'!$C$44:$C$140,'14 Year_History_Results'!BU116)</f>
        <v>0</v>
      </c>
      <c r="AJ116" s="2">
        <f>INDEX('2003'!$C$44:$C$140,'14 Year_History_Results'!BV116)</f>
        <v>0</v>
      </c>
      <c r="AK116" s="2">
        <f>INDEX('2004'!$C$44:$C$140,'14 Year_History_Results'!BW116)</f>
        <v>0</v>
      </c>
      <c r="AL116" s="2">
        <f>INDEX('2005'!$C$44:$C$140,'14 Year_History_Results'!BX116)</f>
        <v>30</v>
      </c>
      <c r="AM116" s="2">
        <f>INDEX('2006'!$C$44:$C$140,'14 Year_History_Results'!BY116)</f>
        <v>0</v>
      </c>
      <c r="AN116" s="2">
        <f>INDEX('2007'!$C$44:$C$140,'14 Year_History_Results'!BZ116)</f>
        <v>0</v>
      </c>
      <c r="AO116" s="2">
        <f>INDEX('2008'!$C$44:$C$140,'14 Year_History_Results'!CA116)</f>
        <v>0</v>
      </c>
      <c r="AP116" s="2">
        <f>INDEX('2009'!$C$44:$C$140,'14 Year_History_Results'!CB116)</f>
        <v>10</v>
      </c>
      <c r="AQ116" s="2">
        <f>INDEX('2010'!$C$44:$C$140,'14 Year_History_Results'!CC116)</f>
        <v>0</v>
      </c>
      <c r="AR116" s="2">
        <f>INDEX('2011'!$C$44:$C$140,'14 Year_History_Results'!CD116)</f>
        <v>0</v>
      </c>
      <c r="AS116" s="2">
        <f>INDEX('2012'!$C$44:$C$140,'14 Year_History_Results'!CE116)</f>
        <v>0</v>
      </c>
      <c r="AT116" s="2">
        <f>INDEX('2013'!$C$44:$C$140,'14 Year_History_Results'!CF116)</f>
        <v>0</v>
      </c>
      <c r="AU116" s="149">
        <f>INDEX('2014'!$C$52:$C$180,'14 Year_History_Results'!CG116)</f>
        <v>0</v>
      </c>
      <c r="AV116" s="2">
        <f t="shared" si="50"/>
        <v>8.2542030585555697</v>
      </c>
      <c r="AW116" s="2"/>
      <c r="AX116">
        <f t="shared" si="51"/>
        <v>245</v>
      </c>
      <c r="AY116" s="112"/>
      <c r="AZ116" s="2"/>
      <c r="BA116" s="148">
        <f>INDEX('2001'!$B$44:$B$140,'14 Year_History_Results'!BT116)</f>
        <v>0</v>
      </c>
      <c r="BB116" s="2">
        <f>INDEX('2002'!$B$44:$B$140,'14 Year_History_Results'!BU116)</f>
        <v>0</v>
      </c>
      <c r="BC116" s="2">
        <f>INDEX('2003'!$B$44:$B$140,'14 Year_History_Results'!BV116)</f>
        <v>3</v>
      </c>
      <c r="BD116" s="2">
        <f>INDEX('2004'!$B$44:$B$140,'14 Year_History_Results'!BW116)</f>
        <v>0</v>
      </c>
      <c r="BE116" s="2">
        <f>INDEX('2005'!$B$44:$B$140,'14 Year_History_Results'!BX116)</f>
        <v>16</v>
      </c>
      <c r="BF116" s="2">
        <f>INDEX('2006'!$B$44:$B$140,'14 Year_History_Results'!BY116)</f>
        <v>0</v>
      </c>
      <c r="BG116" s="2">
        <f>INDEX('2007'!$B$44:$B$140,'14 Year_History_Results'!BZ116)</f>
        <v>0</v>
      </c>
      <c r="BH116" s="2">
        <f>INDEX('2008'!$B$44:$B$140,'14 Year_History_Results'!CA116)</f>
        <v>0</v>
      </c>
      <c r="BI116" s="2">
        <f>INDEX('2009'!$B$44:$B$140,'14 Year_History_Results'!CB116)</f>
        <v>6</v>
      </c>
      <c r="BJ116" s="2">
        <f>INDEX('2010'!$B$44:$B$140,'14 Year_History_Results'!CC116)</f>
        <v>0</v>
      </c>
      <c r="BK116" s="2">
        <f>INDEX('2011'!$B$44:$B$140,'14 Year_History_Results'!CD116)</f>
        <v>8</v>
      </c>
      <c r="BL116" s="2">
        <f>INDEX('2012'!$B$44:$B$140,'14 Year_History_Results'!CE116)</f>
        <v>9</v>
      </c>
      <c r="BM116" s="2">
        <f>INDEX('2013'!$B$44:$B$140,'14 Year_History_Results'!CF116)</f>
        <v>9</v>
      </c>
      <c r="BN116" s="149">
        <f>INDEX('2014'!$B$52:$B$180,'14 Year_History_Results'!CG116)</f>
        <v>0</v>
      </c>
      <c r="BO116" s="308">
        <f t="shared" si="52"/>
        <v>9</v>
      </c>
      <c r="BQ116">
        <f t="shared" si="53"/>
        <v>245</v>
      </c>
      <c r="BR116" s="112"/>
      <c r="BS116" s="2"/>
      <c r="BT116" s="148">
        <f>IF(ISNA(MATCH($BQ116,'2001'!$A$44:$A$139,0)),97,MATCH($BQ116,'2001'!$A$44:$A$139,0))</f>
        <v>97</v>
      </c>
      <c r="BU116" s="2">
        <f>IF(ISNA(MATCH($BQ116,'2002'!$A$44:$A$139,0)),97,MATCH($BQ116,'2002'!$A$44:$A$139,0))</f>
        <v>97</v>
      </c>
      <c r="BV116" s="2">
        <f>IF(ISNA(MATCH($BQ116,'2003'!$A$44:$A$139,0)),97,MATCH($BQ116,'2003'!$A$44:$A$139,0))</f>
        <v>45</v>
      </c>
      <c r="BW116" s="2">
        <f>IF(ISNA(MATCH($BQ116,'2004'!$A$44:$A$139,0)),97,MATCH($BQ116,'2004'!$A$44:$A$139,0))</f>
        <v>97</v>
      </c>
      <c r="BX116" s="2">
        <f>IF(ISNA(MATCH($BQ116,'2005'!$A$44:$A$139,0)),97,MATCH($BQ116,'2005'!$A$44:$A$139,0))</f>
        <v>42</v>
      </c>
      <c r="BY116" s="2">
        <f>IF(ISNA(MATCH($BQ116,'2006'!$A$44:$A$139,0)),97,MATCH($BQ116,'2006'!$A$44:$A$139,0))</f>
        <v>97</v>
      </c>
      <c r="BZ116" s="2">
        <f>IF(ISNA(MATCH($BQ116,'2007'!$A$44:$A$139,0)),97,MATCH($BQ116,'2007'!$A$44:$A$139,0))</f>
        <v>97</v>
      </c>
      <c r="CA116" s="2">
        <f>IF(ISNA(MATCH($BQ116,'2008'!$A$44:$A$139,0)),97,MATCH($BQ116,'2008'!$A$44:$A$139,0))</f>
        <v>97</v>
      </c>
      <c r="CB116" s="2">
        <f>IF(ISNA(MATCH($BQ116,'2009'!$A$44:$A$139,0)),97,MATCH($BQ116,'2009'!$A$44:$A$139,0))</f>
        <v>33</v>
      </c>
      <c r="CC116" s="2">
        <f>IF(ISNA(MATCH($BQ116,'2010'!$A$44:$A$139,0)),97,MATCH($BQ116,'2010'!$A$44:$A$139,0))</f>
        <v>97</v>
      </c>
      <c r="CD116" s="2">
        <f>IF(ISNA(MATCH($BQ116,'2011'!$A$44:$A$139,0)),97,MATCH($BQ116,'2011'!$A$44:$A$139,0))</f>
        <v>27</v>
      </c>
      <c r="CE116" s="2">
        <f>IF(ISNA(MATCH($BQ116,'2012'!$A$44:$A$139,0)),97,MATCH($BQ116,'2012'!$A$44:$A$139,0))</f>
        <v>25</v>
      </c>
      <c r="CF116" s="2">
        <f>IF(ISNA(MATCH($BQ116,'2013'!$A$44:$A$139,0)),97,MATCH($BQ116,'2013'!$A$44:$A$139,0))</f>
        <v>23</v>
      </c>
      <c r="CG116" s="149">
        <f>IF(ISNA(MATCH($BQ116,'2014'!$A$52:$A$179,0)),129,MATCH($BQ116,'2014'!$A$52:$A$179,0))</f>
        <v>129</v>
      </c>
      <c r="CI116">
        <f t="shared" si="54"/>
        <v>245</v>
      </c>
      <c r="CJ116" s="284"/>
      <c r="CK116" s="282"/>
      <c r="CL116" s="281">
        <f t="shared" si="55"/>
        <v>0</v>
      </c>
      <c r="CM116" s="282">
        <f t="shared" si="41"/>
        <v>0</v>
      </c>
      <c r="CN116" s="282">
        <f t="shared" si="42"/>
        <v>3</v>
      </c>
      <c r="CO116" s="282">
        <f t="shared" si="43"/>
        <v>1.9998</v>
      </c>
      <c r="CP116" s="282">
        <f t="shared" si="44"/>
        <v>47.333066680000002</v>
      </c>
      <c r="CQ116" s="282">
        <f t="shared" si="45"/>
        <v>31.552222248888</v>
      </c>
      <c r="CR116" s="282">
        <f t="shared" si="46"/>
        <v>21.032711351108741</v>
      </c>
      <c r="CS116" s="282">
        <f t="shared" si="47"/>
        <v>14.020405386649086</v>
      </c>
      <c r="CT116" s="282">
        <f t="shared" si="48"/>
        <v>25.346002230740282</v>
      </c>
      <c r="CU116" s="282">
        <f t="shared" si="56"/>
        <v>16.89564508701147</v>
      </c>
      <c r="CV116" s="282">
        <f t="shared" si="57"/>
        <v>19.262637015001843</v>
      </c>
      <c r="CW116" s="282">
        <f t="shared" si="58"/>
        <v>21.840473834200228</v>
      </c>
      <c r="CX116" s="282">
        <f t="shared" si="59"/>
        <v>23.55885985787787</v>
      </c>
      <c r="CY116" s="283">
        <f t="shared" si="60"/>
        <v>15.704335981261387</v>
      </c>
      <c r="DA116" s="282">
        <f t="shared" si="61"/>
        <v>245</v>
      </c>
      <c r="DB116" s="97"/>
      <c r="DC116" s="156"/>
      <c r="DD116" s="270">
        <f t="shared" si="62"/>
        <v>0</v>
      </c>
      <c r="DE116" s="156">
        <f t="shared" si="63"/>
        <v>0</v>
      </c>
      <c r="DF116" s="156">
        <f t="shared" si="64"/>
        <v>3</v>
      </c>
      <c r="DG116" s="156">
        <f t="shared" si="65"/>
        <v>3</v>
      </c>
      <c r="DH116" s="156">
        <f t="shared" si="66"/>
        <v>49</v>
      </c>
      <c r="DI116" s="156">
        <f t="shared" si="67"/>
        <v>49</v>
      </c>
      <c r="DJ116" s="156">
        <f t="shared" si="68"/>
        <v>49</v>
      </c>
      <c r="DK116" s="156">
        <f t="shared" si="69"/>
        <v>49</v>
      </c>
      <c r="DL116" s="156">
        <f t="shared" si="70"/>
        <v>65</v>
      </c>
      <c r="DM116" s="156">
        <f t="shared" si="71"/>
        <v>65</v>
      </c>
      <c r="DN116" s="156">
        <f t="shared" si="72"/>
        <v>73</v>
      </c>
      <c r="DO116" s="156">
        <f t="shared" si="73"/>
        <v>82</v>
      </c>
      <c r="DP116" s="156">
        <f t="shared" si="74"/>
        <v>91</v>
      </c>
      <c r="DQ116" s="267">
        <f t="shared" si="75"/>
        <v>91</v>
      </c>
      <c r="DR116" s="156">
        <f t="shared" si="76"/>
        <v>86</v>
      </c>
    </row>
    <row r="117" spans="2:125" ht="13.5" thickBot="1" x14ac:dyDescent="0.25">
      <c r="B117" s="164">
        <v>61</v>
      </c>
      <c r="C117" s="50">
        <f t="shared" si="39"/>
        <v>3</v>
      </c>
      <c r="D117" s="50">
        <f t="shared" si="49"/>
        <v>3</v>
      </c>
      <c r="E117" s="97"/>
      <c r="F117" s="2">
        <f t="shared" si="77"/>
        <v>112</v>
      </c>
      <c r="G117" s="196">
        <v>2175</v>
      </c>
      <c r="H117" s="164">
        <f>14- COUNTIF(L117:AA117,"#N/A")</f>
        <v>2</v>
      </c>
      <c r="I117" s="133">
        <f>SUM(AF117:AU117)+SUM(BA117:BM117)</f>
        <v>22</v>
      </c>
      <c r="J117" s="405">
        <f>CY117</f>
        <v>15.665199999999999</v>
      </c>
      <c r="K117" s="466" t="str">
        <f>IF(ISNUMBER(MATCH(G117,'[4]OPR data'!$A$3:$A$2541,0)),"Y","N")</f>
        <v>Y</v>
      </c>
      <c r="L117" s="112"/>
      <c r="M117" s="236"/>
      <c r="N117" s="236" t="e">
        <f>(INDEX(Finish_table!R$4:R$83,MATCH('14 Year_History_Results'!$G117,Finish_table!S$4:S$83,0),1))</f>
        <v>#N/A</v>
      </c>
      <c r="O117" s="236" t="e">
        <f>(INDEX(Finish_table!Z$4:Z$99,MATCH('14 Year_History_Results'!$G117,Finish_table!AA$4:AA$99,0),1))</f>
        <v>#N/A</v>
      </c>
      <c r="P117" s="236" t="e">
        <f>(INDEX(Finish_table!AI$4:AI$99,MATCH('14 Year_History_Results'!$G117,Finish_table!AJ$4:AJ$99,0),1))</f>
        <v>#N/A</v>
      </c>
      <c r="Q117" s="236" t="e">
        <f>(INDEX(Finish_table!AR$4:AR$99,MATCH('14 Year_History_Results'!$G117,Finish_table!AS$4:AS$99,0),1))</f>
        <v>#N/A</v>
      </c>
      <c r="R117" s="236" t="e">
        <f>(INDEX(Finish_table!BA$4:BA$99,MATCH('14 Year_History_Results'!$G117,Finish_table!BB$4:BB$99,0),1))</f>
        <v>#N/A</v>
      </c>
      <c r="S117" s="236" t="e">
        <f>(INDEX(Finish_table!BJ$4:BJ$99,MATCH('14 Year_History_Results'!$G117,Finish_table!BK$4:BK$99,0),1))</f>
        <v>#N/A</v>
      </c>
      <c r="T117" s="236" t="e">
        <f>(INDEX(Finish_table!BS$4:BS$99,MATCH('14 Year_History_Results'!$G117,Finish_table!BT$4:BT$99,0),1))</f>
        <v>#N/A</v>
      </c>
      <c r="U117" s="236" t="e">
        <f>(INDEX(Finish_table!CB$4:CB$99,MATCH('14 Year_History_Results'!$G117,Finish_table!CC$4:CC$99,0),1))</f>
        <v>#N/A</v>
      </c>
      <c r="V117" s="236" t="e">
        <f>(INDEX(Finish_table!CK$4:CK$99,MATCH('14 Year_History_Results'!$G117,Finish_table!CL$4:CL$99,0),1))</f>
        <v>#N/A</v>
      </c>
      <c r="W117" s="236" t="e">
        <f>(INDEX(Finish_table!CT$4:CT$99,MATCH('14 Year_History_Results'!$G117,Finish_table!CU$4:CU$99,0),1))</f>
        <v>#N/A</v>
      </c>
      <c r="X117" s="236" t="e">
        <f>(INDEX(Finish_table!DC$4:DC$99,MATCH('14 Year_History_Results'!$G117,Finish_table!DD$4:DD$99,0),1))</f>
        <v>#N/A</v>
      </c>
      <c r="Y117" s="236" t="e">
        <f>(INDEX(Finish_table!DL$4:DL$99,MATCH('14 Year_History_Results'!$G117,Finish_table!DM$4:DM$99,0),1))</f>
        <v>#N/A</v>
      </c>
      <c r="Z117" s="236" t="str">
        <f>(INDEX(Finish_table!DU$4:DU$99,MATCH('14 Year_History_Results'!$G117,Finish_table!DV$4:DV$99,0),1))</f>
        <v>F</v>
      </c>
      <c r="AA117" s="256" t="str">
        <f>(INDEX(Finish_table!ED$4:ED$140,MATCH('14 Year_History_Results'!$G117,Finish_table!EE$4:EE$140,0),1))</f>
        <v>QF</v>
      </c>
      <c r="AB117" s="2"/>
      <c r="AC117" s="97"/>
      <c r="AE117">
        <f t="shared" si="40"/>
        <v>2175</v>
      </c>
      <c r="AF117" s="112"/>
      <c r="AG117" s="2"/>
      <c r="AH117" s="148">
        <f>INDEX('2001'!$C$44:$C$140,'14 Year_History_Results'!BT117)</f>
        <v>0</v>
      </c>
      <c r="AI117" s="2">
        <f>INDEX('2002'!$C$44:$C$140,'14 Year_History_Results'!BU117)</f>
        <v>0</v>
      </c>
      <c r="AJ117" s="2">
        <f>INDEX('2003'!$C$44:$C$140,'14 Year_History_Results'!BV117)</f>
        <v>0</v>
      </c>
      <c r="AK117" s="2">
        <f>INDEX('2004'!$C$44:$C$140,'14 Year_History_Results'!BW117)</f>
        <v>0</v>
      </c>
      <c r="AL117" s="2">
        <f>INDEX('2005'!$C$44:$C$140,'14 Year_History_Results'!BX117)</f>
        <v>0</v>
      </c>
      <c r="AM117" s="2">
        <f>INDEX('2006'!$C$44:$C$140,'14 Year_History_Results'!BY117)</f>
        <v>0</v>
      </c>
      <c r="AN117" s="2">
        <f>INDEX('2007'!$C$44:$C$140,'14 Year_History_Results'!BZ117)</f>
        <v>0</v>
      </c>
      <c r="AO117" s="2">
        <f>INDEX('2008'!$C$44:$C$140,'14 Year_History_Results'!CA117)</f>
        <v>0</v>
      </c>
      <c r="AP117" s="2">
        <f>INDEX('2009'!$C$44:$C$140,'14 Year_History_Results'!CB117)</f>
        <v>0</v>
      </c>
      <c r="AQ117" s="2">
        <f>INDEX('2010'!$C$44:$C$140,'14 Year_History_Results'!CC117)</f>
        <v>0</v>
      </c>
      <c r="AR117" s="2">
        <f>INDEX('2011'!$C$44:$C$140,'14 Year_History_Results'!CD117)</f>
        <v>0</v>
      </c>
      <c r="AS117" s="2">
        <f>INDEX('2012'!$C$44:$C$140,'14 Year_History_Results'!CE117)</f>
        <v>0</v>
      </c>
      <c r="AT117" s="2">
        <f>INDEX('2013'!$C$44:$C$140,'14 Year_History_Results'!CF117)</f>
        <v>20</v>
      </c>
      <c r="AU117" s="149">
        <f>INDEX('2014'!$C$52:$C$180,'14 Year_History_Results'!CG117)</f>
        <v>0</v>
      </c>
      <c r="AV117" s="2">
        <f t="shared" si="50"/>
        <v>5.3452248382484875</v>
      </c>
      <c r="AW117" s="2"/>
      <c r="AX117">
        <f t="shared" si="51"/>
        <v>2175</v>
      </c>
      <c r="AY117" s="112"/>
      <c r="AZ117" s="2"/>
      <c r="BA117" s="148">
        <f>INDEX('2001'!$B$44:$B$140,'14 Year_History_Results'!BT117)</f>
        <v>0</v>
      </c>
      <c r="BB117" s="2">
        <f>INDEX('2002'!$B$44:$B$140,'14 Year_History_Results'!BU117)</f>
        <v>0</v>
      </c>
      <c r="BC117" s="2">
        <f>INDEX('2003'!$B$44:$B$140,'14 Year_History_Results'!BV117)</f>
        <v>0</v>
      </c>
      <c r="BD117" s="2">
        <f>INDEX('2004'!$B$44:$B$140,'14 Year_History_Results'!BW117)</f>
        <v>0</v>
      </c>
      <c r="BE117" s="2">
        <f>INDEX('2005'!$B$44:$B$140,'14 Year_History_Results'!BX117)</f>
        <v>0</v>
      </c>
      <c r="BF117" s="2">
        <f>INDEX('2006'!$B$44:$B$140,'14 Year_History_Results'!BY117)</f>
        <v>0</v>
      </c>
      <c r="BG117" s="2">
        <f>INDEX('2007'!$B$44:$B$140,'14 Year_History_Results'!BZ117)</f>
        <v>0</v>
      </c>
      <c r="BH117" s="2">
        <f>INDEX('2008'!$B$44:$B$140,'14 Year_History_Results'!CA117)</f>
        <v>0</v>
      </c>
      <c r="BI117" s="2">
        <f>INDEX('2009'!$B$44:$B$140,'14 Year_History_Results'!CB117)</f>
        <v>0</v>
      </c>
      <c r="BJ117" s="2">
        <f>INDEX('2010'!$B$44:$B$140,'14 Year_History_Results'!CC117)</f>
        <v>0</v>
      </c>
      <c r="BK117" s="2">
        <f>INDEX('2011'!$B$44:$B$140,'14 Year_History_Results'!CD117)</f>
        <v>0</v>
      </c>
      <c r="BL117" s="2">
        <f>INDEX('2012'!$B$44:$B$140,'14 Year_History_Results'!CE117)</f>
        <v>0</v>
      </c>
      <c r="BM117" s="2">
        <f>INDEX('2013'!$B$44:$B$140,'14 Year_History_Results'!CF117)</f>
        <v>2</v>
      </c>
      <c r="BN117" s="149">
        <f>INDEX('2014'!$B$52:$B$180,'14 Year_History_Results'!CG117)</f>
        <v>1</v>
      </c>
      <c r="BO117" s="308">
        <f t="shared" si="52"/>
        <v>22</v>
      </c>
      <c r="BQ117">
        <f t="shared" si="53"/>
        <v>2175</v>
      </c>
      <c r="BR117" s="112"/>
      <c r="BS117" s="2"/>
      <c r="BT117" s="148">
        <f>IF(ISNA(MATCH($BQ117,'2001'!$A$44:$A$139,0)),97,MATCH($BQ117,'2001'!$A$44:$A$139,0))</f>
        <v>97</v>
      </c>
      <c r="BU117" s="2">
        <f>IF(ISNA(MATCH($BQ117,'2002'!$A$44:$A$139,0)),97,MATCH($BQ117,'2002'!$A$44:$A$139,0))</f>
        <v>97</v>
      </c>
      <c r="BV117" s="2">
        <f>IF(ISNA(MATCH($BQ117,'2003'!$A$44:$A$139,0)),97,MATCH($BQ117,'2003'!$A$44:$A$139,0))</f>
        <v>97</v>
      </c>
      <c r="BW117" s="2">
        <f>IF(ISNA(MATCH($BQ117,'2004'!$A$44:$A$139,0)),97,MATCH($BQ117,'2004'!$A$44:$A$139,0))</f>
        <v>97</v>
      </c>
      <c r="BX117" s="2">
        <f>IF(ISNA(MATCH($BQ117,'2005'!$A$44:$A$139,0)),97,MATCH($BQ117,'2005'!$A$44:$A$139,0))</f>
        <v>97</v>
      </c>
      <c r="BY117" s="2">
        <f>IF(ISNA(MATCH($BQ117,'2006'!$A$44:$A$139,0)),97,MATCH($BQ117,'2006'!$A$44:$A$139,0))</f>
        <v>97</v>
      </c>
      <c r="BZ117" s="2">
        <f>IF(ISNA(MATCH($BQ117,'2007'!$A$44:$A$139,0)),97,MATCH($BQ117,'2007'!$A$44:$A$139,0))</f>
        <v>97</v>
      </c>
      <c r="CA117" s="2">
        <f>IF(ISNA(MATCH($BQ117,'2008'!$A$44:$A$139,0)),97,MATCH($BQ117,'2008'!$A$44:$A$139,0))</f>
        <v>97</v>
      </c>
      <c r="CB117" s="2">
        <f>IF(ISNA(MATCH($BQ117,'2009'!$A$44:$A$139,0)),97,MATCH($BQ117,'2009'!$A$44:$A$139,0))</f>
        <v>97</v>
      </c>
      <c r="CC117" s="2">
        <f>IF(ISNA(MATCH($BQ117,'2010'!$A$44:$A$139,0)),97,MATCH($BQ117,'2010'!$A$44:$A$139,0))</f>
        <v>97</v>
      </c>
      <c r="CD117" s="2">
        <f>IF(ISNA(MATCH($BQ117,'2011'!$A$44:$A$139,0)),97,MATCH($BQ117,'2011'!$A$44:$A$139,0))</f>
        <v>97</v>
      </c>
      <c r="CE117" s="2">
        <f>IF(ISNA(MATCH($BQ117,'2012'!$A$44:$A$139,0)),97,MATCH($BQ117,'2012'!$A$44:$A$139,0))</f>
        <v>97</v>
      </c>
      <c r="CF117" s="2">
        <f>IF(ISNA(MATCH($BQ117,'2013'!$A$44:$A$139,0)),97,MATCH($BQ117,'2013'!$A$44:$A$139,0))</f>
        <v>68</v>
      </c>
      <c r="CG117" s="149">
        <f>IF(ISNA(MATCH($BQ117,'2014'!$A$52:$A$179,0)),129,MATCH($BQ117,'2014'!$A$52:$A$179,0))</f>
        <v>93</v>
      </c>
      <c r="CI117">
        <f t="shared" si="54"/>
        <v>2175</v>
      </c>
      <c r="CJ117" s="284"/>
      <c r="CK117" s="282"/>
      <c r="CL117" s="281">
        <f t="shared" si="55"/>
        <v>0</v>
      </c>
      <c r="CM117" s="282">
        <f t="shared" si="41"/>
        <v>0</v>
      </c>
      <c r="CN117" s="282">
        <f t="shared" si="42"/>
        <v>0</v>
      </c>
      <c r="CO117" s="282">
        <f t="shared" si="43"/>
        <v>0</v>
      </c>
      <c r="CP117" s="282">
        <f t="shared" si="44"/>
        <v>0</v>
      </c>
      <c r="CQ117" s="282">
        <f t="shared" si="45"/>
        <v>0</v>
      </c>
      <c r="CR117" s="282">
        <f t="shared" si="46"/>
        <v>0</v>
      </c>
      <c r="CS117" s="282">
        <f t="shared" si="47"/>
        <v>0</v>
      </c>
      <c r="CT117" s="282">
        <f t="shared" si="48"/>
        <v>0</v>
      </c>
      <c r="CU117" s="282">
        <f t="shared" si="56"/>
        <v>0</v>
      </c>
      <c r="CV117" s="282">
        <f t="shared" si="57"/>
        <v>0</v>
      </c>
      <c r="CW117" s="282">
        <f t="shared" si="58"/>
        <v>0</v>
      </c>
      <c r="CX117" s="282">
        <f t="shared" si="59"/>
        <v>22</v>
      </c>
      <c r="CY117" s="283">
        <f t="shared" si="60"/>
        <v>15.665199999999999</v>
      </c>
      <c r="DA117" s="282">
        <f t="shared" si="61"/>
        <v>2175</v>
      </c>
      <c r="DB117" s="97"/>
      <c r="DC117" s="156"/>
      <c r="DD117" s="270">
        <f t="shared" si="62"/>
        <v>0</v>
      </c>
      <c r="DE117" s="156">
        <f t="shared" si="63"/>
        <v>0</v>
      </c>
      <c r="DF117" s="156">
        <f t="shared" si="64"/>
        <v>0</v>
      </c>
      <c r="DG117" s="156">
        <f t="shared" si="65"/>
        <v>0</v>
      </c>
      <c r="DH117" s="156">
        <f t="shared" si="66"/>
        <v>0</v>
      </c>
      <c r="DI117" s="156">
        <f t="shared" si="67"/>
        <v>0</v>
      </c>
      <c r="DJ117" s="156">
        <f t="shared" si="68"/>
        <v>0</v>
      </c>
      <c r="DK117" s="156">
        <f t="shared" si="69"/>
        <v>0</v>
      </c>
      <c r="DL117" s="156">
        <f t="shared" si="70"/>
        <v>0</v>
      </c>
      <c r="DM117" s="156">
        <f t="shared" si="71"/>
        <v>0</v>
      </c>
      <c r="DN117" s="156">
        <f t="shared" si="72"/>
        <v>0</v>
      </c>
      <c r="DO117" s="156">
        <f t="shared" si="73"/>
        <v>0</v>
      </c>
      <c r="DP117" s="156">
        <f t="shared" si="74"/>
        <v>22</v>
      </c>
      <c r="DQ117" s="267">
        <f t="shared" si="75"/>
        <v>23</v>
      </c>
      <c r="DR117" s="156">
        <f t="shared" si="76"/>
        <v>267</v>
      </c>
    </row>
    <row r="118" spans="2:125" ht="13.5" thickBot="1" x14ac:dyDescent="0.25">
      <c r="B118" s="164">
        <v>63</v>
      </c>
      <c r="C118" s="50">
        <f t="shared" si="39"/>
        <v>1</v>
      </c>
      <c r="D118" s="50">
        <f t="shared" si="49"/>
        <v>1</v>
      </c>
      <c r="E118" s="97"/>
      <c r="F118" s="2">
        <f t="shared" si="77"/>
        <v>113</v>
      </c>
      <c r="G118" s="196">
        <v>829</v>
      </c>
      <c r="H118" s="164">
        <f>14- COUNTIF(L118:AA118,"#N/A")</f>
        <v>1</v>
      </c>
      <c r="I118" s="133">
        <f>SUM(AF118:AU118)+SUM(BA118:BM118)</f>
        <v>23</v>
      </c>
      <c r="J118" s="405">
        <f>CY118</f>
        <v>15.331799999999999</v>
      </c>
      <c r="K118" s="466" t="str">
        <f>IF(ISNUMBER(MATCH(G118,'[4]OPR data'!$A$3:$A$2541,0)),"Y","N")</f>
        <v>Y</v>
      </c>
      <c r="L118" s="112"/>
      <c r="M118" s="236"/>
      <c r="N118" s="236" t="e">
        <f>(INDEX(Finish_table!R$4:R$83,MATCH('14 Year_History_Results'!$G118,Finish_table!S$4:S$83,0),1))</f>
        <v>#N/A</v>
      </c>
      <c r="O118" s="236" t="e">
        <f>(INDEX(Finish_table!Z$4:Z$99,MATCH('14 Year_History_Results'!$G118,Finish_table!AA$4:AA$99,0),1))</f>
        <v>#N/A</v>
      </c>
      <c r="P118" s="236" t="e">
        <f>(INDEX(Finish_table!AI$4:AI$99,MATCH('14 Year_History_Results'!$G118,Finish_table!AJ$4:AJ$99,0),1))</f>
        <v>#N/A</v>
      </c>
      <c r="Q118" s="236" t="e">
        <f>(INDEX(Finish_table!AR$4:AR$99,MATCH('14 Year_History_Results'!$G118,Finish_table!AS$4:AS$99,0),1))</f>
        <v>#N/A</v>
      </c>
      <c r="R118" s="236" t="e">
        <f>(INDEX(Finish_table!BA$4:BA$99,MATCH('14 Year_History_Results'!$G118,Finish_table!BB$4:BB$99,0),1))</f>
        <v>#N/A</v>
      </c>
      <c r="S118" s="236" t="e">
        <f>(INDEX(Finish_table!BJ$4:BJ$99,MATCH('14 Year_History_Results'!$G118,Finish_table!BK$4:BK$99,0),1))</f>
        <v>#N/A</v>
      </c>
      <c r="T118" s="236" t="e">
        <f>(INDEX(Finish_table!BS$4:BS$99,MATCH('14 Year_History_Results'!$G118,Finish_table!BT$4:BT$99,0),1))</f>
        <v>#N/A</v>
      </c>
      <c r="U118" s="236" t="e">
        <f>(INDEX(Finish_table!CB$4:CB$99,MATCH('14 Year_History_Results'!$G118,Finish_table!CC$4:CC$99,0),1))</f>
        <v>#N/A</v>
      </c>
      <c r="V118" s="236" t="e">
        <f>(INDEX(Finish_table!CK$4:CK$99,MATCH('14 Year_History_Results'!$G118,Finish_table!CL$4:CL$99,0),1))</f>
        <v>#N/A</v>
      </c>
      <c r="W118" s="236" t="e">
        <f>(INDEX(Finish_table!CT$4:CT$99,MATCH('14 Year_History_Results'!$G118,Finish_table!CU$4:CU$99,0),1))</f>
        <v>#N/A</v>
      </c>
      <c r="X118" s="236" t="e">
        <f>(INDEX(Finish_table!DC$4:DC$99,MATCH('14 Year_History_Results'!$G118,Finish_table!DD$4:DD$99,0),1))</f>
        <v>#N/A</v>
      </c>
      <c r="Y118" s="236" t="e">
        <f>(INDEX(Finish_table!DL$4:DL$99,MATCH('14 Year_History_Results'!$G118,Finish_table!DM$4:DM$99,0),1))</f>
        <v>#N/A</v>
      </c>
      <c r="Z118" s="236" t="str">
        <f>(INDEX(Finish_table!DU$4:DU$99,MATCH('14 Year_History_Results'!$G118,Finish_table!DV$4:DV$99,0),1))</f>
        <v>SF</v>
      </c>
      <c r="AA118" s="256" t="e">
        <f>(INDEX(Finish_table!ED$4:ED$140,MATCH('14 Year_History_Results'!$G118,Finish_table!EE$4:EE$140,0),1))</f>
        <v>#N/A</v>
      </c>
      <c r="AB118" s="2"/>
      <c r="AC118" s="97"/>
      <c r="AE118">
        <f t="shared" si="40"/>
        <v>829</v>
      </c>
      <c r="AF118" s="112"/>
      <c r="AG118" s="2"/>
      <c r="AH118" s="148">
        <f>INDEX('2001'!$C$44:$C$140,'14 Year_History_Results'!BT118)</f>
        <v>0</v>
      </c>
      <c r="AI118" s="2">
        <f>INDEX('2002'!$C$44:$C$140,'14 Year_History_Results'!BU118)</f>
        <v>0</v>
      </c>
      <c r="AJ118" s="2">
        <f>INDEX('2003'!$C$44:$C$140,'14 Year_History_Results'!BV118)</f>
        <v>0</v>
      </c>
      <c r="AK118" s="2">
        <f>INDEX('2004'!$C$44:$C$140,'14 Year_History_Results'!BW118)</f>
        <v>0</v>
      </c>
      <c r="AL118" s="2">
        <f>INDEX('2005'!$C$44:$C$140,'14 Year_History_Results'!BX118)</f>
        <v>0</v>
      </c>
      <c r="AM118" s="2">
        <f>INDEX('2006'!$C$44:$C$140,'14 Year_History_Results'!BY118)</f>
        <v>0</v>
      </c>
      <c r="AN118" s="2">
        <f>INDEX('2007'!$C$44:$C$140,'14 Year_History_Results'!BZ118)</f>
        <v>0</v>
      </c>
      <c r="AO118" s="2">
        <f>INDEX('2008'!$C$44:$C$140,'14 Year_History_Results'!CA118)</f>
        <v>0</v>
      </c>
      <c r="AP118" s="2">
        <f>INDEX('2009'!$C$44:$C$140,'14 Year_History_Results'!CB118)</f>
        <v>0</v>
      </c>
      <c r="AQ118" s="2">
        <f>INDEX('2010'!$C$44:$C$140,'14 Year_History_Results'!CC118)</f>
        <v>0</v>
      </c>
      <c r="AR118" s="2">
        <f>INDEX('2011'!$C$44:$C$140,'14 Year_History_Results'!CD118)</f>
        <v>0</v>
      </c>
      <c r="AS118" s="2">
        <f>INDEX('2012'!$C$44:$C$140,'14 Year_History_Results'!CE118)</f>
        <v>0</v>
      </c>
      <c r="AT118" s="2">
        <f>INDEX('2013'!$C$44:$C$140,'14 Year_History_Results'!CF118)</f>
        <v>10</v>
      </c>
      <c r="AU118" s="149">
        <f>INDEX('2014'!$C$52:$C$180,'14 Year_History_Results'!CG118)</f>
        <v>0</v>
      </c>
      <c r="AV118" s="2">
        <f t="shared" si="50"/>
        <v>2.6726124191242437</v>
      </c>
      <c r="AW118" s="2"/>
      <c r="AX118">
        <f t="shared" si="51"/>
        <v>829</v>
      </c>
      <c r="AY118" s="112"/>
      <c r="AZ118" s="2"/>
      <c r="BA118" s="148">
        <f>INDEX('2001'!$B$44:$B$140,'14 Year_History_Results'!BT118)</f>
        <v>0</v>
      </c>
      <c r="BB118" s="2">
        <f>INDEX('2002'!$B$44:$B$140,'14 Year_History_Results'!BU118)</f>
        <v>0</v>
      </c>
      <c r="BC118" s="2">
        <f>INDEX('2003'!$B$44:$B$140,'14 Year_History_Results'!BV118)</f>
        <v>0</v>
      </c>
      <c r="BD118" s="2">
        <f>INDEX('2004'!$B$44:$B$140,'14 Year_History_Results'!BW118)</f>
        <v>0</v>
      </c>
      <c r="BE118" s="2">
        <f>INDEX('2005'!$B$44:$B$140,'14 Year_History_Results'!BX118)</f>
        <v>0</v>
      </c>
      <c r="BF118" s="2">
        <f>INDEX('2006'!$B$44:$B$140,'14 Year_History_Results'!BY118)</f>
        <v>0</v>
      </c>
      <c r="BG118" s="2">
        <f>INDEX('2007'!$B$44:$B$140,'14 Year_History_Results'!BZ118)</f>
        <v>0</v>
      </c>
      <c r="BH118" s="2">
        <f>INDEX('2008'!$B$44:$B$140,'14 Year_History_Results'!CA118)</f>
        <v>0</v>
      </c>
      <c r="BI118" s="2">
        <f>INDEX('2009'!$B$44:$B$140,'14 Year_History_Results'!CB118)</f>
        <v>0</v>
      </c>
      <c r="BJ118" s="2">
        <f>INDEX('2010'!$B$44:$B$140,'14 Year_History_Results'!CC118)</f>
        <v>0</v>
      </c>
      <c r="BK118" s="2">
        <f>INDEX('2011'!$B$44:$B$140,'14 Year_History_Results'!CD118)</f>
        <v>0</v>
      </c>
      <c r="BL118" s="2">
        <f>INDEX('2012'!$B$44:$B$140,'14 Year_History_Results'!CE118)</f>
        <v>0</v>
      </c>
      <c r="BM118" s="2">
        <f>INDEX('2013'!$B$44:$B$140,'14 Year_History_Results'!CF118)</f>
        <v>13</v>
      </c>
      <c r="BN118" s="149">
        <f>INDEX('2014'!$B$52:$B$180,'14 Year_History_Results'!CG118)</f>
        <v>0</v>
      </c>
      <c r="BO118" s="308">
        <f t="shared" si="52"/>
        <v>23</v>
      </c>
      <c r="BQ118">
        <f t="shared" si="53"/>
        <v>829</v>
      </c>
      <c r="BR118" s="112"/>
      <c r="BS118" s="2"/>
      <c r="BT118" s="148">
        <f>IF(ISNA(MATCH($BQ118,'2001'!$A$44:$A$139,0)),97,MATCH($BQ118,'2001'!$A$44:$A$139,0))</f>
        <v>97</v>
      </c>
      <c r="BU118" s="2">
        <f>IF(ISNA(MATCH($BQ118,'2002'!$A$44:$A$139,0)),97,MATCH($BQ118,'2002'!$A$44:$A$139,0))</f>
        <v>97</v>
      </c>
      <c r="BV118" s="2">
        <f>IF(ISNA(MATCH($BQ118,'2003'!$A$44:$A$139,0)),97,MATCH($BQ118,'2003'!$A$44:$A$139,0))</f>
        <v>97</v>
      </c>
      <c r="BW118" s="2">
        <f>IF(ISNA(MATCH($BQ118,'2004'!$A$44:$A$139,0)),97,MATCH($BQ118,'2004'!$A$44:$A$139,0))</f>
        <v>97</v>
      </c>
      <c r="BX118" s="2">
        <f>IF(ISNA(MATCH($BQ118,'2005'!$A$44:$A$139,0)),97,MATCH($BQ118,'2005'!$A$44:$A$139,0))</f>
        <v>97</v>
      </c>
      <c r="BY118" s="2">
        <f>IF(ISNA(MATCH($BQ118,'2006'!$A$44:$A$139,0)),97,MATCH($BQ118,'2006'!$A$44:$A$139,0))</f>
        <v>97</v>
      </c>
      <c r="BZ118" s="2">
        <f>IF(ISNA(MATCH($BQ118,'2007'!$A$44:$A$139,0)),97,MATCH($BQ118,'2007'!$A$44:$A$139,0))</f>
        <v>97</v>
      </c>
      <c r="CA118" s="2">
        <f>IF(ISNA(MATCH($BQ118,'2008'!$A$44:$A$139,0)),97,MATCH($BQ118,'2008'!$A$44:$A$139,0))</f>
        <v>97</v>
      </c>
      <c r="CB118" s="2">
        <f>IF(ISNA(MATCH($BQ118,'2009'!$A$44:$A$139,0)),97,MATCH($BQ118,'2009'!$A$44:$A$139,0))</f>
        <v>97</v>
      </c>
      <c r="CC118" s="2">
        <f>IF(ISNA(MATCH($BQ118,'2010'!$A$44:$A$139,0)),97,MATCH($BQ118,'2010'!$A$44:$A$139,0))</f>
        <v>97</v>
      </c>
      <c r="CD118" s="2">
        <f>IF(ISNA(MATCH($BQ118,'2011'!$A$44:$A$139,0)),97,MATCH($BQ118,'2011'!$A$44:$A$139,0))</f>
        <v>97</v>
      </c>
      <c r="CE118" s="2">
        <f>IF(ISNA(MATCH($BQ118,'2012'!$A$44:$A$139,0)),97,MATCH($BQ118,'2012'!$A$44:$A$139,0))</f>
        <v>97</v>
      </c>
      <c r="CF118" s="2">
        <f>IF(ISNA(MATCH($BQ118,'2013'!$A$44:$A$139,0)),97,MATCH($BQ118,'2013'!$A$44:$A$139,0))</f>
        <v>32</v>
      </c>
      <c r="CG118" s="149">
        <f>IF(ISNA(MATCH($BQ118,'2014'!$A$52:$A$179,0)),129,MATCH($BQ118,'2014'!$A$52:$A$179,0))</f>
        <v>129</v>
      </c>
      <c r="CI118">
        <f t="shared" si="54"/>
        <v>829</v>
      </c>
      <c r="CJ118" s="284"/>
      <c r="CK118" s="282"/>
      <c r="CL118" s="281">
        <f t="shared" si="55"/>
        <v>0</v>
      </c>
      <c r="CM118" s="282">
        <f t="shared" si="41"/>
        <v>0</v>
      </c>
      <c r="CN118" s="282">
        <f t="shared" si="42"/>
        <v>0</v>
      </c>
      <c r="CO118" s="282">
        <f t="shared" si="43"/>
        <v>0</v>
      </c>
      <c r="CP118" s="282">
        <f t="shared" si="44"/>
        <v>0</v>
      </c>
      <c r="CQ118" s="282">
        <f t="shared" si="45"/>
        <v>0</v>
      </c>
      <c r="CR118" s="282">
        <f t="shared" si="46"/>
        <v>0</v>
      </c>
      <c r="CS118" s="282">
        <f t="shared" si="47"/>
        <v>0</v>
      </c>
      <c r="CT118" s="282">
        <f t="shared" si="48"/>
        <v>0</v>
      </c>
      <c r="CU118" s="282">
        <f t="shared" si="56"/>
        <v>0</v>
      </c>
      <c r="CV118" s="282">
        <f t="shared" si="57"/>
        <v>0</v>
      </c>
      <c r="CW118" s="282">
        <f t="shared" si="58"/>
        <v>0</v>
      </c>
      <c r="CX118" s="282">
        <f t="shared" si="59"/>
        <v>23</v>
      </c>
      <c r="CY118" s="283">
        <f t="shared" si="60"/>
        <v>15.331799999999999</v>
      </c>
      <c r="DA118" s="282">
        <f t="shared" si="61"/>
        <v>829</v>
      </c>
      <c r="DB118" s="97"/>
      <c r="DC118" s="156"/>
      <c r="DD118" s="270">
        <f t="shared" si="62"/>
        <v>0</v>
      </c>
      <c r="DE118" s="156">
        <f t="shared" si="63"/>
        <v>0</v>
      </c>
      <c r="DF118" s="156">
        <f t="shared" si="64"/>
        <v>0</v>
      </c>
      <c r="DG118" s="156">
        <f t="shared" si="65"/>
        <v>0</v>
      </c>
      <c r="DH118" s="156">
        <f t="shared" si="66"/>
        <v>0</v>
      </c>
      <c r="DI118" s="156">
        <f t="shared" si="67"/>
        <v>0</v>
      </c>
      <c r="DJ118" s="156">
        <f t="shared" si="68"/>
        <v>0</v>
      </c>
      <c r="DK118" s="156">
        <f t="shared" si="69"/>
        <v>0</v>
      </c>
      <c r="DL118" s="156">
        <f t="shared" si="70"/>
        <v>0</v>
      </c>
      <c r="DM118" s="156">
        <f t="shared" si="71"/>
        <v>0</v>
      </c>
      <c r="DN118" s="156">
        <f t="shared" si="72"/>
        <v>0</v>
      </c>
      <c r="DO118" s="156">
        <f t="shared" si="73"/>
        <v>0</v>
      </c>
      <c r="DP118" s="156">
        <f t="shared" si="74"/>
        <v>23</v>
      </c>
      <c r="DQ118" s="267">
        <f t="shared" si="75"/>
        <v>23</v>
      </c>
      <c r="DR118" s="156">
        <f t="shared" si="76"/>
        <v>267</v>
      </c>
    </row>
    <row r="119" spans="2:125" ht="13.5" thickBot="1" x14ac:dyDescent="0.25">
      <c r="B119" s="164">
        <v>64</v>
      </c>
      <c r="C119" s="50">
        <f t="shared" si="39"/>
        <v>1</v>
      </c>
      <c r="D119" s="50">
        <f t="shared" si="49"/>
        <v>0</v>
      </c>
      <c r="E119" s="97"/>
      <c r="F119" s="2">
        <f t="shared" si="77"/>
        <v>114</v>
      </c>
      <c r="G119" s="196">
        <v>3997</v>
      </c>
      <c r="H119" s="164">
        <f>14- COUNTIF(L119:AA119,"#N/A")</f>
        <v>1</v>
      </c>
      <c r="I119" s="133">
        <f>SUM(AF119:AU119)+SUM(BA119:BM119)</f>
        <v>23</v>
      </c>
      <c r="J119" s="405">
        <f>CY119</f>
        <v>15.331799999999999</v>
      </c>
      <c r="K119" s="466" t="str">
        <f>IF(ISNUMBER(MATCH(G119,'[4]OPR data'!$A$3:$A$2541,0)),"Y","N")</f>
        <v>Y</v>
      </c>
      <c r="L119" s="112"/>
      <c r="M119" s="236"/>
      <c r="N119" s="236" t="e">
        <f>(INDEX(Finish_table!R$4:R$83,MATCH('14 Year_History_Results'!$G119,Finish_table!S$4:S$83,0),1))</f>
        <v>#N/A</v>
      </c>
      <c r="O119" s="236" t="e">
        <f>(INDEX(Finish_table!Z$4:Z$99,MATCH('14 Year_History_Results'!$G119,Finish_table!AA$4:AA$99,0),1))</f>
        <v>#N/A</v>
      </c>
      <c r="P119" s="236" t="e">
        <f>(INDEX(Finish_table!AI$4:AI$99,MATCH('14 Year_History_Results'!$G119,Finish_table!AJ$4:AJ$99,0),1))</f>
        <v>#N/A</v>
      </c>
      <c r="Q119" s="236" t="e">
        <f>(INDEX(Finish_table!AR$4:AR$99,MATCH('14 Year_History_Results'!$G119,Finish_table!AS$4:AS$99,0),1))</f>
        <v>#N/A</v>
      </c>
      <c r="R119" s="236" t="e">
        <f>(INDEX(Finish_table!BA$4:BA$99,MATCH('14 Year_History_Results'!$G119,Finish_table!BB$4:BB$99,0),1))</f>
        <v>#N/A</v>
      </c>
      <c r="S119" s="236" t="e">
        <f>(INDEX(Finish_table!BJ$4:BJ$99,MATCH('14 Year_History_Results'!$G119,Finish_table!BK$4:BK$99,0),1))</f>
        <v>#N/A</v>
      </c>
      <c r="T119" s="236" t="e">
        <f>(INDEX(Finish_table!BS$4:BS$99,MATCH('14 Year_History_Results'!$G119,Finish_table!BT$4:BT$99,0),1))</f>
        <v>#N/A</v>
      </c>
      <c r="U119" s="236" t="e">
        <f>(INDEX(Finish_table!CB$4:CB$99,MATCH('14 Year_History_Results'!$G119,Finish_table!CC$4:CC$99,0),1))</f>
        <v>#N/A</v>
      </c>
      <c r="V119" s="236" t="e">
        <f>(INDEX(Finish_table!CK$4:CK$99,MATCH('14 Year_History_Results'!$G119,Finish_table!CL$4:CL$99,0),1))</f>
        <v>#N/A</v>
      </c>
      <c r="W119" s="236" t="e">
        <f>(INDEX(Finish_table!CT$4:CT$99,MATCH('14 Year_History_Results'!$G119,Finish_table!CU$4:CU$99,0),1))</f>
        <v>#N/A</v>
      </c>
      <c r="X119" s="236" t="e">
        <f>(INDEX(Finish_table!DC$4:DC$99,MATCH('14 Year_History_Results'!$G119,Finish_table!DD$4:DD$99,0),1))</f>
        <v>#N/A</v>
      </c>
      <c r="Y119" s="236" t="e">
        <f>(INDEX(Finish_table!DL$4:DL$99,MATCH('14 Year_History_Results'!$G119,Finish_table!DM$4:DM$99,0),1))</f>
        <v>#N/A</v>
      </c>
      <c r="Z119" s="236" t="str">
        <f>(INDEX(Finish_table!DU$4:DU$99,MATCH('14 Year_History_Results'!$G119,Finish_table!DV$4:DV$99,0),1))</f>
        <v>SF</v>
      </c>
      <c r="AA119" s="256" t="e">
        <f>(INDEX(Finish_table!ED$4:ED$140,MATCH('14 Year_History_Results'!$G119,Finish_table!EE$4:EE$140,0),1))</f>
        <v>#N/A</v>
      </c>
      <c r="AB119" s="2"/>
      <c r="AC119" s="97"/>
      <c r="AE119">
        <f t="shared" si="40"/>
        <v>3997</v>
      </c>
      <c r="AF119" s="112"/>
      <c r="AG119" s="2"/>
      <c r="AH119" s="148">
        <f>INDEX('2001'!$C$44:$C$140,'14 Year_History_Results'!BT119)</f>
        <v>0</v>
      </c>
      <c r="AI119" s="2">
        <f>INDEX('2002'!$C$44:$C$140,'14 Year_History_Results'!BU119)</f>
        <v>0</v>
      </c>
      <c r="AJ119" s="2">
        <f>INDEX('2003'!$C$44:$C$140,'14 Year_History_Results'!BV119)</f>
        <v>0</v>
      </c>
      <c r="AK119" s="2">
        <f>INDEX('2004'!$C$44:$C$140,'14 Year_History_Results'!BW119)</f>
        <v>0</v>
      </c>
      <c r="AL119" s="2">
        <f>INDEX('2005'!$C$44:$C$140,'14 Year_History_Results'!BX119)</f>
        <v>0</v>
      </c>
      <c r="AM119" s="2">
        <f>INDEX('2006'!$C$44:$C$140,'14 Year_History_Results'!BY119)</f>
        <v>0</v>
      </c>
      <c r="AN119" s="2">
        <f>INDEX('2007'!$C$44:$C$140,'14 Year_History_Results'!BZ119)</f>
        <v>0</v>
      </c>
      <c r="AO119" s="2">
        <f>INDEX('2008'!$C$44:$C$140,'14 Year_History_Results'!CA119)</f>
        <v>0</v>
      </c>
      <c r="AP119" s="2">
        <f>INDEX('2009'!$C$44:$C$140,'14 Year_History_Results'!CB119)</f>
        <v>0</v>
      </c>
      <c r="AQ119" s="2">
        <f>INDEX('2010'!$C$44:$C$140,'14 Year_History_Results'!CC119)</f>
        <v>0</v>
      </c>
      <c r="AR119" s="2">
        <f>INDEX('2011'!$C$44:$C$140,'14 Year_History_Results'!CD119)</f>
        <v>0</v>
      </c>
      <c r="AS119" s="2">
        <f>INDEX('2012'!$C$44:$C$140,'14 Year_History_Results'!CE119)</f>
        <v>0</v>
      </c>
      <c r="AT119" s="2">
        <f>INDEX('2013'!$C$44:$C$140,'14 Year_History_Results'!CF119)</f>
        <v>10</v>
      </c>
      <c r="AU119" s="149">
        <f>INDEX('2014'!$C$52:$C$180,'14 Year_History_Results'!CG119)</f>
        <v>0</v>
      </c>
      <c r="AV119" s="2">
        <f t="shared" si="50"/>
        <v>2.6726124191242437</v>
      </c>
      <c r="AW119" s="2"/>
      <c r="AX119">
        <f t="shared" si="51"/>
        <v>3997</v>
      </c>
      <c r="AY119" s="112"/>
      <c r="AZ119" s="2"/>
      <c r="BA119" s="148">
        <f>INDEX('2001'!$B$44:$B$140,'14 Year_History_Results'!BT119)</f>
        <v>0</v>
      </c>
      <c r="BB119" s="2">
        <f>INDEX('2002'!$B$44:$B$140,'14 Year_History_Results'!BU119)</f>
        <v>0</v>
      </c>
      <c r="BC119" s="2">
        <f>INDEX('2003'!$B$44:$B$140,'14 Year_History_Results'!BV119)</f>
        <v>0</v>
      </c>
      <c r="BD119" s="2">
        <f>INDEX('2004'!$B$44:$B$140,'14 Year_History_Results'!BW119)</f>
        <v>0</v>
      </c>
      <c r="BE119" s="2">
        <f>INDEX('2005'!$B$44:$B$140,'14 Year_History_Results'!BX119)</f>
        <v>0</v>
      </c>
      <c r="BF119" s="2">
        <f>INDEX('2006'!$B$44:$B$140,'14 Year_History_Results'!BY119)</f>
        <v>0</v>
      </c>
      <c r="BG119" s="2">
        <f>INDEX('2007'!$B$44:$B$140,'14 Year_History_Results'!BZ119)</f>
        <v>0</v>
      </c>
      <c r="BH119" s="2">
        <f>INDEX('2008'!$B$44:$B$140,'14 Year_History_Results'!CA119)</f>
        <v>0</v>
      </c>
      <c r="BI119" s="2">
        <f>INDEX('2009'!$B$44:$B$140,'14 Year_History_Results'!CB119)</f>
        <v>0</v>
      </c>
      <c r="BJ119" s="2">
        <f>INDEX('2010'!$B$44:$B$140,'14 Year_History_Results'!CC119)</f>
        <v>0</v>
      </c>
      <c r="BK119" s="2">
        <f>INDEX('2011'!$B$44:$B$140,'14 Year_History_Results'!CD119)</f>
        <v>0</v>
      </c>
      <c r="BL119" s="2">
        <f>INDEX('2012'!$B$44:$B$140,'14 Year_History_Results'!CE119)</f>
        <v>0</v>
      </c>
      <c r="BM119" s="2">
        <f>INDEX('2013'!$B$44:$B$140,'14 Year_History_Results'!CF119)</f>
        <v>13</v>
      </c>
      <c r="BN119" s="149">
        <f>INDEX('2014'!$B$52:$B$180,'14 Year_History_Results'!CG119)</f>
        <v>0</v>
      </c>
      <c r="BO119" s="308">
        <f t="shared" si="52"/>
        <v>23</v>
      </c>
      <c r="BQ119">
        <f t="shared" si="53"/>
        <v>3997</v>
      </c>
      <c r="BR119" s="112"/>
      <c r="BS119" s="2"/>
      <c r="BT119" s="148">
        <f>IF(ISNA(MATCH($BQ119,'2001'!$A$44:$A$139,0)),97,MATCH($BQ119,'2001'!$A$44:$A$139,0))</f>
        <v>97</v>
      </c>
      <c r="BU119" s="2">
        <f>IF(ISNA(MATCH($BQ119,'2002'!$A$44:$A$139,0)),97,MATCH($BQ119,'2002'!$A$44:$A$139,0))</f>
        <v>97</v>
      </c>
      <c r="BV119" s="2">
        <f>IF(ISNA(MATCH($BQ119,'2003'!$A$44:$A$139,0)),97,MATCH($BQ119,'2003'!$A$44:$A$139,0))</f>
        <v>97</v>
      </c>
      <c r="BW119" s="2">
        <f>IF(ISNA(MATCH($BQ119,'2004'!$A$44:$A$139,0)),97,MATCH($BQ119,'2004'!$A$44:$A$139,0))</f>
        <v>97</v>
      </c>
      <c r="BX119" s="2">
        <f>IF(ISNA(MATCH($BQ119,'2005'!$A$44:$A$139,0)),97,MATCH($BQ119,'2005'!$A$44:$A$139,0))</f>
        <v>97</v>
      </c>
      <c r="BY119" s="2">
        <f>IF(ISNA(MATCH($BQ119,'2006'!$A$44:$A$139,0)),97,MATCH($BQ119,'2006'!$A$44:$A$139,0))</f>
        <v>97</v>
      </c>
      <c r="BZ119" s="2">
        <f>IF(ISNA(MATCH($BQ119,'2007'!$A$44:$A$139,0)),97,MATCH($BQ119,'2007'!$A$44:$A$139,0))</f>
        <v>97</v>
      </c>
      <c r="CA119" s="2">
        <f>IF(ISNA(MATCH($BQ119,'2008'!$A$44:$A$139,0)),97,MATCH($BQ119,'2008'!$A$44:$A$139,0))</f>
        <v>97</v>
      </c>
      <c r="CB119" s="2">
        <f>IF(ISNA(MATCH($BQ119,'2009'!$A$44:$A$139,0)),97,MATCH($BQ119,'2009'!$A$44:$A$139,0))</f>
        <v>97</v>
      </c>
      <c r="CC119" s="2">
        <f>IF(ISNA(MATCH($BQ119,'2010'!$A$44:$A$139,0)),97,MATCH($BQ119,'2010'!$A$44:$A$139,0))</f>
        <v>97</v>
      </c>
      <c r="CD119" s="2">
        <f>IF(ISNA(MATCH($BQ119,'2011'!$A$44:$A$139,0)),97,MATCH($BQ119,'2011'!$A$44:$A$139,0))</f>
        <v>97</v>
      </c>
      <c r="CE119" s="2">
        <f>IF(ISNA(MATCH($BQ119,'2012'!$A$44:$A$139,0)),97,MATCH($BQ119,'2012'!$A$44:$A$139,0))</f>
        <v>97</v>
      </c>
      <c r="CF119" s="2">
        <f>IF(ISNA(MATCH($BQ119,'2013'!$A$44:$A$139,0)),97,MATCH($BQ119,'2013'!$A$44:$A$139,0))</f>
        <v>91</v>
      </c>
      <c r="CG119" s="149">
        <f>IF(ISNA(MATCH($BQ119,'2014'!$A$52:$A$179,0)),129,MATCH($BQ119,'2014'!$A$52:$A$179,0))</f>
        <v>129</v>
      </c>
      <c r="CI119">
        <f t="shared" si="54"/>
        <v>3997</v>
      </c>
      <c r="CJ119" s="284"/>
      <c r="CK119" s="282"/>
      <c r="CL119" s="281">
        <f t="shared" si="55"/>
        <v>0</v>
      </c>
      <c r="CM119" s="282">
        <f t="shared" si="41"/>
        <v>0</v>
      </c>
      <c r="CN119" s="282">
        <f t="shared" si="42"/>
        <v>0</v>
      </c>
      <c r="CO119" s="282">
        <f t="shared" si="43"/>
        <v>0</v>
      </c>
      <c r="CP119" s="282">
        <f t="shared" si="44"/>
        <v>0</v>
      </c>
      <c r="CQ119" s="282">
        <f t="shared" si="45"/>
        <v>0</v>
      </c>
      <c r="CR119" s="282">
        <f t="shared" si="46"/>
        <v>0</v>
      </c>
      <c r="CS119" s="282">
        <f t="shared" si="47"/>
        <v>0</v>
      </c>
      <c r="CT119" s="282">
        <f t="shared" si="48"/>
        <v>0</v>
      </c>
      <c r="CU119" s="282">
        <f t="shared" si="56"/>
        <v>0</v>
      </c>
      <c r="CV119" s="282">
        <f t="shared" si="57"/>
        <v>0</v>
      </c>
      <c r="CW119" s="282">
        <f t="shared" si="58"/>
        <v>0</v>
      </c>
      <c r="CX119" s="282">
        <f t="shared" si="59"/>
        <v>23</v>
      </c>
      <c r="CY119" s="283">
        <f t="shared" si="60"/>
        <v>15.331799999999999</v>
      </c>
      <c r="DA119" s="282">
        <f t="shared" si="61"/>
        <v>3997</v>
      </c>
      <c r="DB119" s="97"/>
      <c r="DC119" s="156"/>
      <c r="DD119" s="270">
        <f t="shared" si="62"/>
        <v>0</v>
      </c>
      <c r="DE119" s="156">
        <f t="shared" si="63"/>
        <v>0</v>
      </c>
      <c r="DF119" s="156">
        <f t="shared" si="64"/>
        <v>0</v>
      </c>
      <c r="DG119" s="156">
        <f t="shared" si="65"/>
        <v>0</v>
      </c>
      <c r="DH119" s="156">
        <f t="shared" si="66"/>
        <v>0</v>
      </c>
      <c r="DI119" s="156">
        <f t="shared" si="67"/>
        <v>0</v>
      </c>
      <c r="DJ119" s="156">
        <f t="shared" si="68"/>
        <v>0</v>
      </c>
      <c r="DK119" s="156">
        <f t="shared" si="69"/>
        <v>0</v>
      </c>
      <c r="DL119" s="156">
        <f t="shared" si="70"/>
        <v>0</v>
      </c>
      <c r="DM119" s="156">
        <f t="shared" si="71"/>
        <v>0</v>
      </c>
      <c r="DN119" s="156">
        <f t="shared" si="72"/>
        <v>0</v>
      </c>
      <c r="DO119" s="156">
        <f t="shared" si="73"/>
        <v>0</v>
      </c>
      <c r="DP119" s="156">
        <f t="shared" si="74"/>
        <v>23</v>
      </c>
      <c r="DQ119" s="267">
        <f t="shared" si="75"/>
        <v>23</v>
      </c>
      <c r="DR119" s="156">
        <f t="shared" si="76"/>
        <v>267</v>
      </c>
    </row>
    <row r="120" spans="2:125" ht="13.5" thickBot="1" x14ac:dyDescent="0.25">
      <c r="B120" s="253">
        <v>64</v>
      </c>
      <c r="C120" s="50">
        <f t="shared" si="39"/>
        <v>2</v>
      </c>
      <c r="D120" s="50">
        <f t="shared" si="49"/>
        <v>0</v>
      </c>
      <c r="E120" s="97"/>
      <c r="F120" s="2">
        <f t="shared" si="77"/>
        <v>115</v>
      </c>
      <c r="G120" s="164">
        <v>1318</v>
      </c>
      <c r="H120" s="164">
        <f>14- COUNTIF(L120:AA120,"#N/A")</f>
        <v>2</v>
      </c>
      <c r="I120" s="133">
        <f>SUM(AF120:AU120)+SUM(BA120:BM120)</f>
        <v>35</v>
      </c>
      <c r="J120" s="405">
        <f>CY120</f>
        <v>15.290535308609055</v>
      </c>
      <c r="K120" s="466" t="str">
        <f>IF(ISNUMBER(MATCH(G120,'[4]OPR data'!$A$3:$A$2541,0)),"Y","N")</f>
        <v>Y</v>
      </c>
      <c r="L120" s="112"/>
      <c r="M120" s="236"/>
      <c r="N120" s="236" t="e">
        <f>(INDEX(Finish_table!R$4:R$83,MATCH('14 Year_History_Results'!$G120,Finish_table!S$4:S$83,0),1))</f>
        <v>#N/A</v>
      </c>
      <c r="O120" s="236" t="e">
        <f>(INDEX(Finish_table!Z$4:Z$99,MATCH('14 Year_History_Results'!$G120,Finish_table!AA$4:AA$99,0),1))</f>
        <v>#N/A</v>
      </c>
      <c r="P120" s="236" t="e">
        <f>(INDEX(Finish_table!AI$4:AI$99,MATCH('14 Year_History_Results'!$G120,Finish_table!AJ$4:AJ$99,0),1))</f>
        <v>#N/A</v>
      </c>
      <c r="Q120" s="236" t="e">
        <f>(INDEX(Finish_table!AR$4:AR$99,MATCH('14 Year_History_Results'!$G120,Finish_table!AS$4:AS$99,0),1))</f>
        <v>#N/A</v>
      </c>
      <c r="R120" s="236" t="e">
        <f>(INDEX(Finish_table!BA$4:BA$99,MATCH('14 Year_History_Results'!$G120,Finish_table!BB$4:BB$99,0),1))</f>
        <v>#N/A</v>
      </c>
      <c r="S120" s="236" t="e">
        <f>(INDEX(Finish_table!BJ$4:BJ$99,MATCH('14 Year_History_Results'!$G120,Finish_table!BK$4:BK$99,0),1))</f>
        <v>#N/A</v>
      </c>
      <c r="T120" s="236" t="e">
        <f>(INDEX(Finish_table!BS$4:BS$99,MATCH('14 Year_History_Results'!$G120,Finish_table!BT$4:BT$99,0),1))</f>
        <v>#N/A</v>
      </c>
      <c r="U120" s="236" t="e">
        <f>(INDEX(Finish_table!CB$4:CB$99,MATCH('14 Year_History_Results'!$G120,Finish_table!CC$4:CC$99,0),1))</f>
        <v>#N/A</v>
      </c>
      <c r="V120" s="236" t="str">
        <f>(INDEX(Finish_table!CK$4:CK$99,MATCH('14 Year_History_Results'!$G120,Finish_table!CL$4:CL$99,0),1))</f>
        <v>SF</v>
      </c>
      <c r="W120" s="236" t="e">
        <f>(INDEX(Finish_table!CT$4:CT$99,MATCH('14 Year_History_Results'!$G120,Finish_table!CU$4:CU$99,0),1))</f>
        <v>#N/A</v>
      </c>
      <c r="X120" s="236" t="e">
        <f>(INDEX(Finish_table!DC$4:DC$99,MATCH('14 Year_History_Results'!$G120,Finish_table!DD$4:DD$99,0),1))</f>
        <v>#N/A</v>
      </c>
      <c r="Y120" s="236" t="e">
        <f>(INDEX(Finish_table!DL$4:DL$99,MATCH('14 Year_History_Results'!$G120,Finish_table!DM$4:DM$99,0),1))</f>
        <v>#N/A</v>
      </c>
      <c r="Z120" s="236" t="e">
        <f>(INDEX(Finish_table!DU$4:DU$99,MATCH('14 Year_History_Results'!$G120,Finish_table!DV$4:DV$99,0),1))</f>
        <v>#N/A</v>
      </c>
      <c r="AA120" s="256" t="str">
        <f>(INDEX(Finish_table!ED$4:ED$140,MATCH('14 Year_History_Results'!$G120,Finish_table!EE$4:EE$140,0),1))</f>
        <v>F</v>
      </c>
      <c r="AB120" s="2"/>
      <c r="AC120" s="97"/>
      <c r="AE120">
        <f t="shared" si="40"/>
        <v>1318</v>
      </c>
      <c r="AF120" s="112"/>
      <c r="AG120" s="2"/>
      <c r="AH120" s="148">
        <f>INDEX('2001'!$C$44:$C$140,'14 Year_History_Results'!BT120)</f>
        <v>0</v>
      </c>
      <c r="AI120" s="2">
        <f>INDEX('2002'!$C$44:$C$140,'14 Year_History_Results'!BU120)</f>
        <v>0</v>
      </c>
      <c r="AJ120" s="2">
        <f>INDEX('2003'!$C$44:$C$140,'14 Year_History_Results'!BV120)</f>
        <v>0</v>
      </c>
      <c r="AK120" s="2">
        <f>INDEX('2004'!$C$44:$C$140,'14 Year_History_Results'!BW120)</f>
        <v>0</v>
      </c>
      <c r="AL120" s="2">
        <f>INDEX('2005'!$C$44:$C$140,'14 Year_History_Results'!BX120)</f>
        <v>0</v>
      </c>
      <c r="AM120" s="2">
        <f>INDEX('2006'!$C$44:$C$140,'14 Year_History_Results'!BY120)</f>
        <v>0</v>
      </c>
      <c r="AN120" s="2">
        <f>INDEX('2007'!$C$44:$C$140,'14 Year_History_Results'!BZ120)</f>
        <v>0</v>
      </c>
      <c r="AO120" s="2">
        <f>INDEX('2008'!$C$44:$C$140,'14 Year_History_Results'!CA120)</f>
        <v>0</v>
      </c>
      <c r="AP120" s="2">
        <f>INDEX('2009'!$C$44:$C$140,'14 Year_History_Results'!CB120)</f>
        <v>10</v>
      </c>
      <c r="AQ120" s="2">
        <f>INDEX('2010'!$C$44:$C$140,'14 Year_History_Results'!CC120)</f>
        <v>0</v>
      </c>
      <c r="AR120" s="2">
        <f>INDEX('2011'!$C$44:$C$140,'14 Year_History_Results'!CD120)</f>
        <v>0</v>
      </c>
      <c r="AS120" s="2">
        <f>INDEX('2012'!$C$44:$C$140,'14 Year_History_Results'!CE120)</f>
        <v>0</v>
      </c>
      <c r="AT120" s="2">
        <f>INDEX('2013'!$C$44:$C$140,'14 Year_History_Results'!CF120)</f>
        <v>0</v>
      </c>
      <c r="AU120" s="149">
        <f>INDEX('2014'!$C$52:$C$180,'14 Year_History_Results'!CG120)</f>
        <v>10</v>
      </c>
      <c r="AV120" s="2">
        <f t="shared" si="50"/>
        <v>3.6313651960128146</v>
      </c>
      <c r="AW120" s="2"/>
      <c r="AX120">
        <f t="shared" si="51"/>
        <v>1318</v>
      </c>
      <c r="AY120" s="112"/>
      <c r="AZ120" s="2"/>
      <c r="BA120" s="148">
        <f>INDEX('2001'!$B$44:$B$140,'14 Year_History_Results'!BT120)</f>
        <v>0</v>
      </c>
      <c r="BB120" s="2">
        <f>INDEX('2002'!$B$44:$B$140,'14 Year_History_Results'!BU120)</f>
        <v>0</v>
      </c>
      <c r="BC120" s="2">
        <f>INDEX('2003'!$B$44:$B$140,'14 Year_History_Results'!BV120)</f>
        <v>0</v>
      </c>
      <c r="BD120" s="2">
        <f>INDEX('2004'!$B$44:$B$140,'14 Year_History_Results'!BW120)</f>
        <v>0</v>
      </c>
      <c r="BE120" s="2">
        <f>INDEX('2005'!$B$44:$B$140,'14 Year_History_Results'!BX120)</f>
        <v>0</v>
      </c>
      <c r="BF120" s="2">
        <f>INDEX('2006'!$B$44:$B$140,'14 Year_History_Results'!BY120)</f>
        <v>0</v>
      </c>
      <c r="BG120" s="2">
        <f>INDEX('2007'!$B$44:$B$140,'14 Year_History_Results'!BZ120)</f>
        <v>0</v>
      </c>
      <c r="BH120" s="2">
        <f>INDEX('2008'!$B$44:$B$140,'14 Year_History_Results'!CA120)</f>
        <v>0</v>
      </c>
      <c r="BI120" s="2">
        <f>INDEX('2009'!$B$44:$B$140,'14 Year_History_Results'!CB120)</f>
        <v>15</v>
      </c>
      <c r="BJ120" s="2">
        <f>INDEX('2010'!$B$44:$B$140,'14 Year_History_Results'!CC120)</f>
        <v>0</v>
      </c>
      <c r="BK120" s="2">
        <f>INDEX('2011'!$B$44:$B$140,'14 Year_History_Results'!CD120)</f>
        <v>0</v>
      </c>
      <c r="BL120" s="2">
        <f>INDEX('2012'!$B$44:$B$140,'14 Year_History_Results'!CE120)</f>
        <v>0</v>
      </c>
      <c r="BM120" s="2">
        <f>INDEX('2013'!$B$44:$B$140,'14 Year_History_Results'!CF120)</f>
        <v>0</v>
      </c>
      <c r="BN120" s="149">
        <f>INDEX('2014'!$B$52:$B$180,'14 Year_History_Results'!CG120)</f>
        <v>2</v>
      </c>
      <c r="BO120" s="308">
        <f t="shared" si="52"/>
        <v>0</v>
      </c>
      <c r="BQ120">
        <f t="shared" si="53"/>
        <v>1318</v>
      </c>
      <c r="BR120" s="112"/>
      <c r="BS120" s="2"/>
      <c r="BT120" s="148">
        <f>IF(ISNA(MATCH($BQ120,'2001'!$A$44:$A$139,0)),97,MATCH($BQ120,'2001'!$A$44:$A$139,0))</f>
        <v>97</v>
      </c>
      <c r="BU120" s="2">
        <f>IF(ISNA(MATCH($BQ120,'2002'!$A$44:$A$139,0)),97,MATCH($BQ120,'2002'!$A$44:$A$139,0))</f>
        <v>97</v>
      </c>
      <c r="BV120" s="2">
        <f>IF(ISNA(MATCH($BQ120,'2003'!$A$44:$A$139,0)),97,MATCH($BQ120,'2003'!$A$44:$A$139,0))</f>
        <v>97</v>
      </c>
      <c r="BW120" s="2">
        <f>IF(ISNA(MATCH($BQ120,'2004'!$A$44:$A$139,0)),97,MATCH($BQ120,'2004'!$A$44:$A$139,0))</f>
        <v>97</v>
      </c>
      <c r="BX120" s="2">
        <f>IF(ISNA(MATCH($BQ120,'2005'!$A$44:$A$139,0)),97,MATCH($BQ120,'2005'!$A$44:$A$139,0))</f>
        <v>97</v>
      </c>
      <c r="BY120" s="2">
        <f>IF(ISNA(MATCH($BQ120,'2006'!$A$44:$A$139,0)),97,MATCH($BQ120,'2006'!$A$44:$A$139,0))</f>
        <v>97</v>
      </c>
      <c r="BZ120" s="2">
        <f>IF(ISNA(MATCH($BQ120,'2007'!$A$44:$A$139,0)),97,MATCH($BQ120,'2007'!$A$44:$A$139,0))</f>
        <v>97</v>
      </c>
      <c r="CA120" s="2">
        <f>IF(ISNA(MATCH($BQ120,'2008'!$A$44:$A$139,0)),97,MATCH($BQ120,'2008'!$A$44:$A$139,0))</f>
        <v>97</v>
      </c>
      <c r="CB120" s="2">
        <f>IF(ISNA(MATCH($BQ120,'2009'!$A$44:$A$139,0)),97,MATCH($BQ120,'2009'!$A$44:$A$139,0))</f>
        <v>66</v>
      </c>
      <c r="CC120" s="2">
        <f>IF(ISNA(MATCH($BQ120,'2010'!$A$44:$A$139,0)),97,MATCH($BQ120,'2010'!$A$44:$A$139,0))</f>
        <v>97</v>
      </c>
      <c r="CD120" s="2">
        <f>IF(ISNA(MATCH($BQ120,'2011'!$A$44:$A$139,0)),97,MATCH($BQ120,'2011'!$A$44:$A$139,0))</f>
        <v>97</v>
      </c>
      <c r="CE120" s="2">
        <f>IF(ISNA(MATCH($BQ120,'2012'!$A$44:$A$139,0)),97,MATCH($BQ120,'2012'!$A$44:$A$139,0))</f>
        <v>97</v>
      </c>
      <c r="CF120" s="2">
        <f>IF(ISNA(MATCH($BQ120,'2013'!$A$44:$A$139,0)),97,MATCH($BQ120,'2013'!$A$44:$A$139,0))</f>
        <v>97</v>
      </c>
      <c r="CG120" s="149">
        <f>IF(ISNA(MATCH($BQ120,'2014'!$A$52:$A$179,0)),129,MATCH($BQ120,'2014'!$A$52:$A$179,0))</f>
        <v>65</v>
      </c>
      <c r="CI120">
        <f t="shared" si="54"/>
        <v>1318</v>
      </c>
      <c r="CJ120" s="284"/>
      <c r="CK120" s="282"/>
      <c r="CL120" s="281">
        <f t="shared" si="55"/>
        <v>0</v>
      </c>
      <c r="CM120" s="282">
        <f t="shared" si="41"/>
        <v>0</v>
      </c>
      <c r="CN120" s="282">
        <f t="shared" si="42"/>
        <v>0</v>
      </c>
      <c r="CO120" s="282">
        <f t="shared" si="43"/>
        <v>0</v>
      </c>
      <c r="CP120" s="282">
        <f t="shared" si="44"/>
        <v>0</v>
      </c>
      <c r="CQ120" s="282">
        <f t="shared" si="45"/>
        <v>0</v>
      </c>
      <c r="CR120" s="282">
        <f t="shared" si="46"/>
        <v>0</v>
      </c>
      <c r="CS120" s="282">
        <f t="shared" si="47"/>
        <v>0</v>
      </c>
      <c r="CT120" s="282">
        <f t="shared" si="48"/>
        <v>25</v>
      </c>
      <c r="CU120" s="282">
        <f t="shared" si="56"/>
        <v>16.664999999999999</v>
      </c>
      <c r="CV120" s="282">
        <f t="shared" si="57"/>
        <v>11.108889</v>
      </c>
      <c r="CW120" s="282">
        <f t="shared" si="58"/>
        <v>7.4051854073999994</v>
      </c>
      <c r="CX120" s="282">
        <f t="shared" si="59"/>
        <v>4.9362965925728393</v>
      </c>
      <c r="CY120" s="283">
        <f t="shared" si="60"/>
        <v>15.290535308609055</v>
      </c>
      <c r="DA120" s="282">
        <f t="shared" si="61"/>
        <v>1318</v>
      </c>
      <c r="DB120" s="97"/>
      <c r="DC120" s="156"/>
      <c r="DD120" s="270">
        <f t="shared" si="62"/>
        <v>0</v>
      </c>
      <c r="DE120" s="156">
        <f t="shared" si="63"/>
        <v>0</v>
      </c>
      <c r="DF120" s="156">
        <f t="shared" si="64"/>
        <v>0</v>
      </c>
      <c r="DG120" s="156">
        <f t="shared" si="65"/>
        <v>0</v>
      </c>
      <c r="DH120" s="156">
        <f t="shared" si="66"/>
        <v>0</v>
      </c>
      <c r="DI120" s="156">
        <f t="shared" si="67"/>
        <v>0</v>
      </c>
      <c r="DJ120" s="156">
        <f t="shared" si="68"/>
        <v>0</v>
      </c>
      <c r="DK120" s="156">
        <f t="shared" si="69"/>
        <v>0</v>
      </c>
      <c r="DL120" s="156">
        <f t="shared" si="70"/>
        <v>25</v>
      </c>
      <c r="DM120" s="156">
        <f t="shared" si="71"/>
        <v>25</v>
      </c>
      <c r="DN120" s="156">
        <f t="shared" si="72"/>
        <v>25</v>
      </c>
      <c r="DO120" s="156">
        <f t="shared" si="73"/>
        <v>25</v>
      </c>
      <c r="DP120" s="156">
        <f t="shared" si="74"/>
        <v>25</v>
      </c>
      <c r="DQ120" s="267">
        <f t="shared" si="75"/>
        <v>37</v>
      </c>
      <c r="DR120" s="156">
        <f t="shared" si="76"/>
        <v>185</v>
      </c>
    </row>
    <row r="121" spans="2:125" ht="13.5" thickBot="1" x14ac:dyDescent="0.25">
      <c r="B121" s="166">
        <v>64</v>
      </c>
      <c r="C121" s="50">
        <f t="shared" si="39"/>
        <v>3</v>
      </c>
      <c r="D121" s="50">
        <f t="shared" si="49"/>
        <v>0</v>
      </c>
      <c r="E121" s="97"/>
      <c r="F121" s="2">
        <f t="shared" si="77"/>
        <v>116</v>
      </c>
      <c r="G121" s="164">
        <v>231</v>
      </c>
      <c r="H121" s="164">
        <f>14- COUNTIF(L121:AA121,"#N/A")</f>
        <v>4</v>
      </c>
      <c r="I121" s="133">
        <f>SUM(AF121:AU121)+SUM(BA121:BM121)</f>
        <v>80</v>
      </c>
      <c r="J121" s="405">
        <f>CY121</f>
        <v>15.152581879960772</v>
      </c>
      <c r="K121" s="466" t="str">
        <f>IF(ISNUMBER(MATCH(G121,'[4]OPR data'!$A$3:$A$2541,0)),"Y","N")</f>
        <v>Y</v>
      </c>
      <c r="L121" s="112"/>
      <c r="M121" s="236"/>
      <c r="N121" s="236" t="e">
        <f>(INDEX(Finish_table!R$4:R$83,MATCH('14 Year_History_Results'!$G121,Finish_table!S$4:S$83,0),1))</f>
        <v>#N/A</v>
      </c>
      <c r="O121" s="236" t="e">
        <f>(INDEX(Finish_table!Z$4:Z$99,MATCH('14 Year_History_Results'!$G121,Finish_table!AA$4:AA$99,0),1))</f>
        <v>#N/A</v>
      </c>
      <c r="P121" s="236" t="str">
        <f>(INDEX(Finish_table!AI$4:AI$99,MATCH('14 Year_History_Results'!$G121,Finish_table!AJ$4:AJ$99,0),1))</f>
        <v>F</v>
      </c>
      <c r="Q121" s="236" t="e">
        <f>(INDEX(Finish_table!AR$4:AR$99,MATCH('14 Year_History_Results'!$G121,Finish_table!AS$4:AS$99,0),1))</f>
        <v>#N/A</v>
      </c>
      <c r="R121" s="236" t="str">
        <f>(INDEX(Finish_table!BA$4:BA$99,MATCH('14 Year_History_Results'!$G121,Finish_table!BB$4:BB$99,0),1))</f>
        <v>QF</v>
      </c>
      <c r="S121" s="236" t="e">
        <f>(INDEX(Finish_table!BJ$4:BJ$99,MATCH('14 Year_History_Results'!$G121,Finish_table!BK$4:BK$99,0),1))</f>
        <v>#N/A</v>
      </c>
      <c r="T121" s="236" t="e">
        <f>(INDEX(Finish_table!BS$4:BS$99,MATCH('14 Year_History_Results'!$G121,Finish_table!BT$4:BT$99,0),1))</f>
        <v>#N/A</v>
      </c>
      <c r="U121" s="236" t="str">
        <f>(INDEX(Finish_table!CB$4:CB$99,MATCH('14 Year_History_Results'!$G121,Finish_table!CC$4:CC$99,0),1))</f>
        <v>QF</v>
      </c>
      <c r="V121" s="236" t="e">
        <f>(INDEX(Finish_table!CK$4:CK$99,MATCH('14 Year_History_Results'!$G121,Finish_table!CL$4:CL$99,0),1))</f>
        <v>#N/A</v>
      </c>
      <c r="W121" s="236" t="e">
        <f>(INDEX(Finish_table!CT$4:CT$99,MATCH('14 Year_History_Results'!$G121,Finish_table!CU$4:CU$99,0),1))</f>
        <v>#N/A</v>
      </c>
      <c r="X121" s="236" t="e">
        <f>(INDEX(Finish_table!DC$4:DC$99,MATCH('14 Year_History_Results'!$G121,Finish_table!DD$4:DD$99,0),1))</f>
        <v>#N/A</v>
      </c>
      <c r="Y121" s="236" t="str">
        <f>(INDEX(Finish_table!DL$4:DL$99,MATCH('14 Year_History_Results'!$G121,Finish_table!DM$4:DM$99,0),1))</f>
        <v>F</v>
      </c>
      <c r="Z121" s="236" t="e">
        <f>(INDEX(Finish_table!DU$4:DU$99,MATCH('14 Year_History_Results'!$G121,Finish_table!DV$4:DV$99,0),1))</f>
        <v>#N/A</v>
      </c>
      <c r="AA121" s="256" t="e">
        <f>(INDEX(Finish_table!ED$4:ED$140,MATCH('14 Year_History_Results'!$G121,Finish_table!EE$4:EE$140,0),1))</f>
        <v>#N/A</v>
      </c>
      <c r="AB121" s="2"/>
      <c r="AC121" s="97"/>
      <c r="AE121">
        <f t="shared" si="40"/>
        <v>231</v>
      </c>
      <c r="AF121" s="112"/>
      <c r="AG121" s="2"/>
      <c r="AH121" s="148">
        <f>INDEX('2001'!$C$44:$C$140,'14 Year_History_Results'!BT121)</f>
        <v>0</v>
      </c>
      <c r="AI121" s="2">
        <f>INDEX('2002'!$C$44:$C$140,'14 Year_History_Results'!BU121)</f>
        <v>0</v>
      </c>
      <c r="AJ121" s="2">
        <f>INDEX('2003'!$C$44:$C$140,'14 Year_History_Results'!BV121)</f>
        <v>20</v>
      </c>
      <c r="AK121" s="2">
        <f>INDEX('2004'!$C$44:$C$140,'14 Year_History_Results'!BW121)</f>
        <v>0</v>
      </c>
      <c r="AL121" s="2">
        <f>INDEX('2005'!$C$44:$C$140,'14 Year_History_Results'!BX121)</f>
        <v>0</v>
      </c>
      <c r="AM121" s="2">
        <f>INDEX('2006'!$C$44:$C$140,'14 Year_History_Results'!BY121)</f>
        <v>0</v>
      </c>
      <c r="AN121" s="2">
        <f>INDEX('2007'!$C$44:$C$140,'14 Year_History_Results'!BZ121)</f>
        <v>0</v>
      </c>
      <c r="AO121" s="2">
        <f>INDEX('2008'!$C$44:$C$140,'14 Year_History_Results'!CA121)</f>
        <v>0</v>
      </c>
      <c r="AP121" s="2">
        <f>INDEX('2009'!$C$44:$C$140,'14 Year_History_Results'!CB121)</f>
        <v>0</v>
      </c>
      <c r="AQ121" s="2">
        <f>INDEX('2010'!$C$44:$C$140,'14 Year_History_Results'!CC121)</f>
        <v>0</v>
      </c>
      <c r="AR121" s="2">
        <f>INDEX('2011'!$C$44:$C$140,'14 Year_History_Results'!CD121)</f>
        <v>0</v>
      </c>
      <c r="AS121" s="2">
        <f>INDEX('2012'!$C$44:$C$140,'14 Year_History_Results'!CE121)</f>
        <v>20</v>
      </c>
      <c r="AT121" s="2">
        <f>INDEX('2013'!$C$44:$C$140,'14 Year_History_Results'!CF121)</f>
        <v>0</v>
      </c>
      <c r="AU121" s="149">
        <f>INDEX('2014'!$C$52:$C$180,'14 Year_History_Results'!CG121)</f>
        <v>0</v>
      </c>
      <c r="AV121" s="2">
        <f t="shared" si="50"/>
        <v>7.2627303920256292</v>
      </c>
      <c r="AW121" s="2"/>
      <c r="AX121">
        <f t="shared" si="51"/>
        <v>231</v>
      </c>
      <c r="AY121" s="112"/>
      <c r="AZ121" s="2"/>
      <c r="BA121" s="148">
        <f>INDEX('2001'!$B$44:$B$140,'14 Year_History_Results'!BT121)</f>
        <v>0</v>
      </c>
      <c r="BB121" s="2">
        <f>INDEX('2002'!$B$44:$B$140,'14 Year_History_Results'!BU121)</f>
        <v>0</v>
      </c>
      <c r="BC121" s="2">
        <f>INDEX('2003'!$B$44:$B$140,'14 Year_History_Results'!BV121)</f>
        <v>7</v>
      </c>
      <c r="BD121" s="2">
        <f>INDEX('2004'!$B$44:$B$140,'14 Year_History_Results'!BW121)</f>
        <v>0</v>
      </c>
      <c r="BE121" s="2">
        <f>INDEX('2005'!$B$44:$B$140,'14 Year_History_Results'!BX121)</f>
        <v>14</v>
      </c>
      <c r="BF121" s="2">
        <f>INDEX('2006'!$B$44:$B$140,'14 Year_History_Results'!BY121)</f>
        <v>0</v>
      </c>
      <c r="BG121" s="2">
        <f>INDEX('2007'!$B$44:$B$140,'14 Year_History_Results'!BZ121)</f>
        <v>0</v>
      </c>
      <c r="BH121" s="2">
        <f>INDEX('2008'!$B$44:$B$140,'14 Year_History_Results'!CA121)</f>
        <v>8</v>
      </c>
      <c r="BI121" s="2">
        <f>INDEX('2009'!$B$44:$B$140,'14 Year_History_Results'!CB121)</f>
        <v>0</v>
      </c>
      <c r="BJ121" s="2">
        <f>INDEX('2010'!$B$44:$B$140,'14 Year_History_Results'!CC121)</f>
        <v>0</v>
      </c>
      <c r="BK121" s="2">
        <f>INDEX('2011'!$B$44:$B$140,'14 Year_History_Results'!CD121)</f>
        <v>0</v>
      </c>
      <c r="BL121" s="2">
        <f>INDEX('2012'!$B$44:$B$140,'14 Year_History_Results'!CE121)</f>
        <v>11</v>
      </c>
      <c r="BM121" s="2">
        <f>INDEX('2013'!$B$44:$B$140,'14 Year_History_Results'!CF121)</f>
        <v>0</v>
      </c>
      <c r="BN121" s="149">
        <f>INDEX('2014'!$B$52:$B$180,'14 Year_History_Results'!CG121)</f>
        <v>0</v>
      </c>
      <c r="BO121" s="308">
        <f t="shared" si="52"/>
        <v>0</v>
      </c>
      <c r="BQ121">
        <f t="shared" si="53"/>
        <v>231</v>
      </c>
      <c r="BR121" s="112"/>
      <c r="BS121" s="2"/>
      <c r="BT121" s="148">
        <f>IF(ISNA(MATCH($BQ121,'2001'!$A$44:$A$139,0)),97,MATCH($BQ121,'2001'!$A$44:$A$139,0))</f>
        <v>97</v>
      </c>
      <c r="BU121" s="2">
        <f>IF(ISNA(MATCH($BQ121,'2002'!$A$44:$A$139,0)),97,MATCH($BQ121,'2002'!$A$44:$A$139,0))</f>
        <v>97</v>
      </c>
      <c r="BV121" s="2">
        <f>IF(ISNA(MATCH($BQ121,'2003'!$A$44:$A$139,0)),97,MATCH($BQ121,'2003'!$A$44:$A$139,0))</f>
        <v>42</v>
      </c>
      <c r="BW121" s="2">
        <f>IF(ISNA(MATCH($BQ121,'2004'!$A$44:$A$139,0)),97,MATCH($BQ121,'2004'!$A$44:$A$139,0))</f>
        <v>97</v>
      </c>
      <c r="BX121" s="2">
        <f>IF(ISNA(MATCH($BQ121,'2005'!$A$44:$A$139,0)),97,MATCH($BQ121,'2005'!$A$44:$A$139,0))</f>
        <v>38</v>
      </c>
      <c r="BY121" s="2">
        <f>IF(ISNA(MATCH($BQ121,'2006'!$A$44:$A$139,0)),97,MATCH($BQ121,'2006'!$A$44:$A$139,0))</f>
        <v>97</v>
      </c>
      <c r="BZ121" s="2">
        <f>IF(ISNA(MATCH($BQ121,'2007'!$A$44:$A$139,0)),97,MATCH($BQ121,'2007'!$A$44:$A$139,0))</f>
        <v>97</v>
      </c>
      <c r="CA121" s="2">
        <f>IF(ISNA(MATCH($BQ121,'2008'!$A$44:$A$139,0)),97,MATCH($BQ121,'2008'!$A$44:$A$139,0))</f>
        <v>39</v>
      </c>
      <c r="CB121" s="2">
        <f>IF(ISNA(MATCH($BQ121,'2009'!$A$44:$A$139,0)),97,MATCH($BQ121,'2009'!$A$44:$A$139,0))</f>
        <v>97</v>
      </c>
      <c r="CC121" s="2">
        <f>IF(ISNA(MATCH($BQ121,'2010'!$A$44:$A$139,0)),97,MATCH($BQ121,'2010'!$A$44:$A$139,0))</f>
        <v>97</v>
      </c>
      <c r="CD121" s="2">
        <f>IF(ISNA(MATCH($BQ121,'2011'!$A$44:$A$139,0)),97,MATCH($BQ121,'2011'!$A$44:$A$139,0))</f>
        <v>97</v>
      </c>
      <c r="CE121" s="2">
        <f>IF(ISNA(MATCH($BQ121,'2012'!$A$44:$A$139,0)),97,MATCH($BQ121,'2012'!$A$44:$A$139,0))</f>
        <v>21</v>
      </c>
      <c r="CF121" s="2">
        <f>IF(ISNA(MATCH($BQ121,'2013'!$A$44:$A$139,0)),97,MATCH($BQ121,'2013'!$A$44:$A$139,0))</f>
        <v>97</v>
      </c>
      <c r="CG121" s="149">
        <f>IF(ISNA(MATCH($BQ121,'2014'!$A$52:$A$179,0)),129,MATCH($BQ121,'2014'!$A$52:$A$179,0))</f>
        <v>129</v>
      </c>
      <c r="CI121">
        <f t="shared" si="54"/>
        <v>231</v>
      </c>
      <c r="CJ121" s="284"/>
      <c r="CK121" s="282"/>
      <c r="CL121" s="281">
        <f t="shared" si="55"/>
        <v>0</v>
      </c>
      <c r="CM121" s="282">
        <f t="shared" si="41"/>
        <v>0</v>
      </c>
      <c r="CN121" s="282">
        <f t="shared" si="42"/>
        <v>27</v>
      </c>
      <c r="CO121" s="282">
        <f t="shared" si="43"/>
        <v>17.998200000000001</v>
      </c>
      <c r="CP121" s="282">
        <f t="shared" si="44"/>
        <v>25.997600120000001</v>
      </c>
      <c r="CQ121" s="282">
        <f t="shared" si="45"/>
        <v>17.330000239992</v>
      </c>
      <c r="CR121" s="282">
        <f t="shared" si="46"/>
        <v>11.552178159978666</v>
      </c>
      <c r="CS121" s="282">
        <f t="shared" si="47"/>
        <v>15.700681961441779</v>
      </c>
      <c r="CT121" s="282">
        <f t="shared" si="48"/>
        <v>10.466074595497089</v>
      </c>
      <c r="CU121" s="282">
        <f t="shared" si="56"/>
        <v>6.9766853253583587</v>
      </c>
      <c r="CV121" s="282">
        <f t="shared" si="57"/>
        <v>4.650658437883882</v>
      </c>
      <c r="CW121" s="282">
        <f t="shared" si="58"/>
        <v>34.100128914693393</v>
      </c>
      <c r="CX121" s="282">
        <f t="shared" si="59"/>
        <v>22.731145934534613</v>
      </c>
      <c r="CY121" s="283">
        <f t="shared" si="60"/>
        <v>15.152581879960772</v>
      </c>
      <c r="DA121" s="282">
        <f t="shared" si="61"/>
        <v>231</v>
      </c>
      <c r="DB121" s="97"/>
      <c r="DC121" s="156"/>
      <c r="DD121" s="270">
        <f t="shared" si="62"/>
        <v>0</v>
      </c>
      <c r="DE121" s="156">
        <f t="shared" si="63"/>
        <v>0</v>
      </c>
      <c r="DF121" s="156">
        <f t="shared" si="64"/>
        <v>27</v>
      </c>
      <c r="DG121" s="156">
        <f t="shared" si="65"/>
        <v>27</v>
      </c>
      <c r="DH121" s="156">
        <f t="shared" si="66"/>
        <v>41</v>
      </c>
      <c r="DI121" s="156">
        <f t="shared" si="67"/>
        <v>41</v>
      </c>
      <c r="DJ121" s="156">
        <f t="shared" si="68"/>
        <v>41</v>
      </c>
      <c r="DK121" s="156">
        <f t="shared" si="69"/>
        <v>49</v>
      </c>
      <c r="DL121" s="156">
        <f t="shared" si="70"/>
        <v>49</v>
      </c>
      <c r="DM121" s="156">
        <f t="shared" si="71"/>
        <v>49</v>
      </c>
      <c r="DN121" s="156">
        <f t="shared" si="72"/>
        <v>49</v>
      </c>
      <c r="DO121" s="156">
        <f t="shared" si="73"/>
        <v>80</v>
      </c>
      <c r="DP121" s="156">
        <f t="shared" si="74"/>
        <v>80</v>
      </c>
      <c r="DQ121" s="267">
        <f t="shared" si="75"/>
        <v>80</v>
      </c>
      <c r="DR121" s="156">
        <f t="shared" si="76"/>
        <v>99</v>
      </c>
    </row>
    <row r="122" spans="2:125" ht="13.5" thickBot="1" x14ac:dyDescent="0.25">
      <c r="B122" s="164">
        <v>64</v>
      </c>
      <c r="C122" s="50">
        <f t="shared" si="39"/>
        <v>4</v>
      </c>
      <c r="D122" s="50">
        <f t="shared" si="49"/>
        <v>4</v>
      </c>
      <c r="E122" s="97"/>
      <c r="F122" s="2">
        <f t="shared" si="77"/>
        <v>117</v>
      </c>
      <c r="G122" s="164">
        <v>125</v>
      </c>
      <c r="H122" s="164">
        <f>14- COUNTIF(L122:AA122,"#N/A")</f>
        <v>3</v>
      </c>
      <c r="I122" s="133">
        <f>SUM(AF122:AU122)+SUM(BA122:BM122)</f>
        <v>79</v>
      </c>
      <c r="J122" s="405">
        <f>CY122</f>
        <v>15.049761016356079</v>
      </c>
      <c r="K122" s="466" t="str">
        <f>IF(ISNUMBER(MATCH(G122,'[4]OPR data'!$A$3:$A$2541,0)),"Y","N")</f>
        <v>Y</v>
      </c>
      <c r="L122" s="112"/>
      <c r="M122" s="236"/>
      <c r="N122" s="236" t="str">
        <f>(INDEX(Finish_table!R$4:R$83,MATCH('14 Year_History_Results'!$G122,Finish_table!S$4:S$83,0),1))</f>
        <v>WF</v>
      </c>
      <c r="O122" s="236" t="e">
        <f>(INDEX(Finish_table!Z$4:Z$99,MATCH('14 Year_History_Results'!$G122,Finish_table!AA$4:AA$99,0),1))</f>
        <v>#N/A</v>
      </c>
      <c r="P122" s="236" t="e">
        <f>(INDEX(Finish_table!AI$4:AI$99,MATCH('14 Year_History_Results'!$G122,Finish_table!AJ$4:AJ$99,0),1))</f>
        <v>#N/A</v>
      </c>
      <c r="Q122" s="236" t="e">
        <f>(INDEX(Finish_table!AR$4:AR$99,MATCH('14 Year_History_Results'!$G122,Finish_table!AS$4:AS$99,0),1))</f>
        <v>#N/A</v>
      </c>
      <c r="R122" s="236" t="e">
        <f>(INDEX(Finish_table!BA$4:BA$99,MATCH('14 Year_History_Results'!$G122,Finish_table!BB$4:BB$99,0),1))</f>
        <v>#N/A</v>
      </c>
      <c r="S122" s="236" t="e">
        <f>(INDEX(Finish_table!BJ$4:BJ$99,MATCH('14 Year_History_Results'!$G122,Finish_table!BK$4:BK$99,0),1))</f>
        <v>#N/A</v>
      </c>
      <c r="T122" s="236" t="e">
        <f>(INDEX(Finish_table!BS$4:BS$99,MATCH('14 Year_History_Results'!$G122,Finish_table!BT$4:BT$99,0),1))</f>
        <v>#N/A</v>
      </c>
      <c r="U122" s="236" t="e">
        <f>(INDEX(Finish_table!CB$4:CB$99,MATCH('14 Year_History_Results'!$G122,Finish_table!CC$4:CC$99,0),1))</f>
        <v>#N/A</v>
      </c>
      <c r="V122" s="236" t="str">
        <f>(INDEX(Finish_table!CK$4:CK$99,MATCH('14 Year_History_Results'!$G122,Finish_table!CL$4:CL$99,0),1))</f>
        <v>QF</v>
      </c>
      <c r="W122" s="236" t="e">
        <f>(INDEX(Finish_table!CT$4:CT$99,MATCH('14 Year_History_Results'!$G122,Finish_table!CU$4:CU$99,0),1))</f>
        <v>#N/A</v>
      </c>
      <c r="X122" s="236" t="e">
        <f>(INDEX(Finish_table!DC$4:DC$99,MATCH('14 Year_History_Results'!$G122,Finish_table!DD$4:DD$99,0),1))</f>
        <v>#N/A</v>
      </c>
      <c r="Y122" s="236" t="e">
        <f>(INDEX(Finish_table!DL$4:DL$99,MATCH('14 Year_History_Results'!$G122,Finish_table!DM$4:DM$99,0),1))</f>
        <v>#N/A</v>
      </c>
      <c r="Z122" s="236" t="e">
        <f>(INDEX(Finish_table!DU$4:DU$99,MATCH('14 Year_History_Results'!$G122,Finish_table!DV$4:DV$99,0),1))</f>
        <v>#N/A</v>
      </c>
      <c r="AA122" s="256" t="str">
        <f>(INDEX(Finish_table!ED$4:ED$140,MATCH('14 Year_History_Results'!$G122,Finish_table!EE$4:EE$140,0),1))</f>
        <v>QF</v>
      </c>
      <c r="AB122" s="2"/>
      <c r="AC122" s="97"/>
      <c r="AE122">
        <f t="shared" si="40"/>
        <v>125</v>
      </c>
      <c r="AF122" s="112"/>
      <c r="AG122" s="2"/>
      <c r="AH122" s="148">
        <f>INDEX('2001'!$C$44:$C$140,'14 Year_History_Results'!BT122)</f>
        <v>50</v>
      </c>
      <c r="AI122" s="2">
        <f>INDEX('2002'!$C$44:$C$140,'14 Year_History_Results'!BU122)</f>
        <v>0</v>
      </c>
      <c r="AJ122" s="2">
        <f>INDEX('2003'!$C$44:$C$140,'14 Year_History_Results'!BV122)</f>
        <v>0</v>
      </c>
      <c r="AK122" s="2">
        <f>INDEX('2004'!$C$44:$C$140,'14 Year_History_Results'!BW122)</f>
        <v>0</v>
      </c>
      <c r="AL122" s="2">
        <f>INDEX('2005'!$C$44:$C$140,'14 Year_History_Results'!BX122)</f>
        <v>0</v>
      </c>
      <c r="AM122" s="2">
        <f>INDEX('2006'!$C$44:$C$140,'14 Year_History_Results'!BY122)</f>
        <v>0</v>
      </c>
      <c r="AN122" s="2">
        <f>INDEX('2007'!$C$44:$C$140,'14 Year_History_Results'!BZ122)</f>
        <v>0</v>
      </c>
      <c r="AO122" s="2">
        <f>INDEX('2008'!$C$44:$C$140,'14 Year_History_Results'!CA122)</f>
        <v>0</v>
      </c>
      <c r="AP122" s="2">
        <f>INDEX('2009'!$C$44:$C$140,'14 Year_History_Results'!CB122)</f>
        <v>0</v>
      </c>
      <c r="AQ122" s="2">
        <f>INDEX('2010'!$C$44:$C$140,'14 Year_History_Results'!CC122)</f>
        <v>0</v>
      </c>
      <c r="AR122" s="2">
        <f>INDEX('2011'!$C$44:$C$140,'14 Year_History_Results'!CD122)</f>
        <v>0</v>
      </c>
      <c r="AS122" s="2">
        <f>INDEX('2012'!$C$44:$C$140,'14 Year_History_Results'!CE122)</f>
        <v>0</v>
      </c>
      <c r="AT122" s="2">
        <f>INDEX('2013'!$C$44:$C$140,'14 Year_History_Results'!CF122)</f>
        <v>0</v>
      </c>
      <c r="AU122" s="149">
        <f>INDEX('2014'!$C$52:$C$180,'14 Year_History_Results'!CG122)</f>
        <v>0</v>
      </c>
      <c r="AV122" s="2">
        <f t="shared" si="50"/>
        <v>13.36306209562122</v>
      </c>
      <c r="AW122" s="2"/>
      <c r="AX122">
        <f t="shared" si="51"/>
        <v>125</v>
      </c>
      <c r="AY122" s="112"/>
      <c r="AZ122" s="2"/>
      <c r="BA122" s="148">
        <f>INDEX('2001'!$B$44:$B$140,'14 Year_History_Results'!BT122)</f>
        <v>16</v>
      </c>
      <c r="BB122" s="2">
        <f>INDEX('2002'!$B$44:$B$140,'14 Year_History_Results'!BU122)</f>
        <v>0</v>
      </c>
      <c r="BC122" s="2">
        <f>INDEX('2003'!$B$44:$B$140,'14 Year_History_Results'!BV122)</f>
        <v>0</v>
      </c>
      <c r="BD122" s="2">
        <f>INDEX('2004'!$B$44:$B$140,'14 Year_History_Results'!BW122)</f>
        <v>0</v>
      </c>
      <c r="BE122" s="2">
        <f>INDEX('2005'!$B$44:$B$140,'14 Year_History_Results'!BX122)</f>
        <v>0</v>
      </c>
      <c r="BF122" s="2">
        <f>INDEX('2006'!$B$44:$B$140,'14 Year_History_Results'!BY122)</f>
        <v>0</v>
      </c>
      <c r="BG122" s="2">
        <f>INDEX('2007'!$B$44:$B$140,'14 Year_History_Results'!BZ122)</f>
        <v>0</v>
      </c>
      <c r="BH122" s="2">
        <f>INDEX('2008'!$B$44:$B$140,'14 Year_History_Results'!CA122)</f>
        <v>0</v>
      </c>
      <c r="BI122" s="2">
        <f>INDEX('2009'!$B$44:$B$140,'14 Year_History_Results'!CB122)</f>
        <v>13</v>
      </c>
      <c r="BJ122" s="2">
        <f>INDEX('2010'!$B$44:$B$140,'14 Year_History_Results'!CC122)</f>
        <v>0</v>
      </c>
      <c r="BK122" s="2">
        <f>INDEX('2011'!$B$44:$B$140,'14 Year_History_Results'!CD122)</f>
        <v>0</v>
      </c>
      <c r="BL122" s="2">
        <f>INDEX('2012'!$B$44:$B$140,'14 Year_History_Results'!CE122)</f>
        <v>0</v>
      </c>
      <c r="BM122" s="2">
        <f>INDEX('2013'!$B$44:$B$140,'14 Year_History_Results'!CF122)</f>
        <v>0</v>
      </c>
      <c r="BN122" s="149">
        <f>INDEX('2014'!$B$52:$B$180,'14 Year_History_Results'!CG122)</f>
        <v>13</v>
      </c>
      <c r="BO122" s="308">
        <f t="shared" si="52"/>
        <v>0</v>
      </c>
      <c r="BQ122">
        <f t="shared" si="53"/>
        <v>125</v>
      </c>
      <c r="BR122" s="112"/>
      <c r="BS122" s="2"/>
      <c r="BT122" s="148">
        <f>IF(ISNA(MATCH($BQ122,'2001'!$A$44:$A$139,0)),97,MATCH($BQ122,'2001'!$A$44:$A$139,0))</f>
        <v>29</v>
      </c>
      <c r="BU122" s="2">
        <f>IF(ISNA(MATCH($BQ122,'2002'!$A$44:$A$139,0)),97,MATCH($BQ122,'2002'!$A$44:$A$139,0))</f>
        <v>97</v>
      </c>
      <c r="BV122" s="2">
        <f>IF(ISNA(MATCH($BQ122,'2003'!$A$44:$A$139,0)),97,MATCH($BQ122,'2003'!$A$44:$A$139,0))</f>
        <v>97</v>
      </c>
      <c r="BW122" s="2">
        <f>IF(ISNA(MATCH($BQ122,'2004'!$A$44:$A$139,0)),97,MATCH($BQ122,'2004'!$A$44:$A$139,0))</f>
        <v>97</v>
      </c>
      <c r="BX122" s="2">
        <f>IF(ISNA(MATCH($BQ122,'2005'!$A$44:$A$139,0)),97,MATCH($BQ122,'2005'!$A$44:$A$139,0))</f>
        <v>97</v>
      </c>
      <c r="BY122" s="2">
        <f>IF(ISNA(MATCH($BQ122,'2006'!$A$44:$A$139,0)),97,MATCH($BQ122,'2006'!$A$44:$A$139,0))</f>
        <v>97</v>
      </c>
      <c r="BZ122" s="2">
        <f>IF(ISNA(MATCH($BQ122,'2007'!$A$44:$A$139,0)),97,MATCH($BQ122,'2007'!$A$44:$A$139,0))</f>
        <v>97</v>
      </c>
      <c r="CA122" s="2">
        <f>IF(ISNA(MATCH($BQ122,'2008'!$A$44:$A$139,0)),97,MATCH($BQ122,'2008'!$A$44:$A$139,0))</f>
        <v>97</v>
      </c>
      <c r="CB122" s="2">
        <f>IF(ISNA(MATCH($BQ122,'2009'!$A$44:$A$139,0)),97,MATCH($BQ122,'2009'!$A$44:$A$139,0))</f>
        <v>20</v>
      </c>
      <c r="CC122" s="2">
        <f>IF(ISNA(MATCH($BQ122,'2010'!$A$44:$A$139,0)),97,MATCH($BQ122,'2010'!$A$44:$A$139,0))</f>
        <v>97</v>
      </c>
      <c r="CD122" s="2">
        <f>IF(ISNA(MATCH($BQ122,'2011'!$A$44:$A$139,0)),97,MATCH($BQ122,'2011'!$A$44:$A$139,0))</f>
        <v>97</v>
      </c>
      <c r="CE122" s="2">
        <f>IF(ISNA(MATCH($BQ122,'2012'!$A$44:$A$139,0)),97,MATCH($BQ122,'2012'!$A$44:$A$139,0))</f>
        <v>97</v>
      </c>
      <c r="CF122" s="2">
        <f>IF(ISNA(MATCH($BQ122,'2013'!$A$44:$A$139,0)),97,MATCH($BQ122,'2013'!$A$44:$A$139,0))</f>
        <v>97</v>
      </c>
      <c r="CG122" s="149">
        <f>IF(ISNA(MATCH($BQ122,'2014'!$A$52:$A$179,0)),129,MATCH($BQ122,'2014'!$A$52:$A$179,0))</f>
        <v>13</v>
      </c>
      <c r="CI122">
        <f t="shared" si="54"/>
        <v>125</v>
      </c>
      <c r="CJ122" s="284"/>
      <c r="CK122" s="282"/>
      <c r="CL122" s="281">
        <f t="shared" si="55"/>
        <v>66</v>
      </c>
      <c r="CM122" s="282">
        <f t="shared" si="41"/>
        <v>43.995599999999996</v>
      </c>
      <c r="CN122" s="282">
        <f t="shared" si="42"/>
        <v>29.327466959999995</v>
      </c>
      <c r="CO122" s="282">
        <f t="shared" si="43"/>
        <v>19.549689475535995</v>
      </c>
      <c r="CP122" s="282">
        <f t="shared" si="44"/>
        <v>13.031823004392294</v>
      </c>
      <c r="CQ122" s="282">
        <f t="shared" si="45"/>
        <v>8.6870132147279033</v>
      </c>
      <c r="CR122" s="282">
        <f t="shared" si="46"/>
        <v>5.7907630089376205</v>
      </c>
      <c r="CS122" s="282">
        <f t="shared" si="47"/>
        <v>3.8601226217578177</v>
      </c>
      <c r="CT122" s="282">
        <f t="shared" si="48"/>
        <v>15.573157739663761</v>
      </c>
      <c r="CU122" s="282">
        <f t="shared" si="56"/>
        <v>10.381066949259862</v>
      </c>
      <c r="CV122" s="282">
        <f t="shared" si="57"/>
        <v>6.9200192283766242</v>
      </c>
      <c r="CW122" s="282">
        <f t="shared" si="58"/>
        <v>4.6128848176358579</v>
      </c>
      <c r="CX122" s="282">
        <f t="shared" si="59"/>
        <v>3.0749490194360627</v>
      </c>
      <c r="CY122" s="283">
        <f t="shared" si="60"/>
        <v>15.049761016356079</v>
      </c>
      <c r="DA122" s="282">
        <f t="shared" si="61"/>
        <v>125</v>
      </c>
      <c r="DB122" s="97"/>
      <c r="DC122" s="156"/>
      <c r="DD122" s="270">
        <f t="shared" si="62"/>
        <v>66</v>
      </c>
      <c r="DE122" s="156">
        <f t="shared" si="63"/>
        <v>66</v>
      </c>
      <c r="DF122" s="156">
        <f t="shared" si="64"/>
        <v>66</v>
      </c>
      <c r="DG122" s="156">
        <f t="shared" si="65"/>
        <v>66</v>
      </c>
      <c r="DH122" s="156">
        <f t="shared" si="66"/>
        <v>66</v>
      </c>
      <c r="DI122" s="156">
        <f t="shared" si="67"/>
        <v>66</v>
      </c>
      <c r="DJ122" s="156">
        <f t="shared" si="68"/>
        <v>66</v>
      </c>
      <c r="DK122" s="156">
        <f t="shared" si="69"/>
        <v>66</v>
      </c>
      <c r="DL122" s="156">
        <f t="shared" si="70"/>
        <v>79</v>
      </c>
      <c r="DM122" s="156">
        <f t="shared" si="71"/>
        <v>79</v>
      </c>
      <c r="DN122" s="156">
        <f t="shared" si="72"/>
        <v>79</v>
      </c>
      <c r="DO122" s="156">
        <f t="shared" si="73"/>
        <v>79</v>
      </c>
      <c r="DP122" s="156">
        <f t="shared" si="74"/>
        <v>79</v>
      </c>
      <c r="DQ122" s="267">
        <f t="shared" si="75"/>
        <v>92</v>
      </c>
      <c r="DR122" s="156">
        <f t="shared" si="76"/>
        <v>82</v>
      </c>
    </row>
    <row r="123" spans="2:125" ht="13.5" thickBot="1" x14ac:dyDescent="0.25">
      <c r="B123" s="164">
        <v>65</v>
      </c>
      <c r="C123" s="50">
        <f t="shared" si="39"/>
        <v>1</v>
      </c>
      <c r="D123" s="50">
        <f t="shared" si="49"/>
        <v>0</v>
      </c>
      <c r="E123" s="97"/>
      <c r="F123" s="2">
        <f t="shared" si="77"/>
        <v>118</v>
      </c>
      <c r="G123" s="164">
        <v>2194</v>
      </c>
      <c r="H123" s="164">
        <f>14- COUNTIF(L123:AA123,"#N/A")</f>
        <v>2</v>
      </c>
      <c r="I123" s="133">
        <f>SUM(AF123:AU123)+SUM(BA123:BM123)</f>
        <v>47</v>
      </c>
      <c r="J123" s="405">
        <f>CY123</f>
        <v>14.710809662244317</v>
      </c>
      <c r="K123" s="466" t="str">
        <f>IF(ISNUMBER(MATCH(G123,'[4]OPR data'!$A$3:$A$2541,0)),"Y","N")</f>
        <v>Y</v>
      </c>
      <c r="L123" s="112"/>
      <c r="M123" s="236"/>
      <c r="N123" s="236" t="e">
        <f>(INDEX(Finish_table!R$4:R$83,MATCH('14 Year_History_Results'!$G123,Finish_table!S$4:S$83,0),1))</f>
        <v>#N/A</v>
      </c>
      <c r="O123" s="236" t="e">
        <f>(INDEX(Finish_table!Z$4:Z$99,MATCH('14 Year_History_Results'!$G123,Finish_table!AA$4:AA$99,0),1))</f>
        <v>#N/A</v>
      </c>
      <c r="P123" s="236" t="e">
        <f>(INDEX(Finish_table!AI$4:AI$99,MATCH('14 Year_History_Results'!$G123,Finish_table!AJ$4:AJ$99,0),1))</f>
        <v>#N/A</v>
      </c>
      <c r="Q123" s="236" t="e">
        <f>(INDEX(Finish_table!AR$4:AR$99,MATCH('14 Year_History_Results'!$G123,Finish_table!AS$4:AS$99,0),1))</f>
        <v>#N/A</v>
      </c>
      <c r="R123" s="236" t="e">
        <f>(INDEX(Finish_table!BA$4:BA$99,MATCH('14 Year_History_Results'!$G123,Finish_table!BB$4:BB$99,0),1))</f>
        <v>#N/A</v>
      </c>
      <c r="S123" s="236" t="e">
        <f>(INDEX(Finish_table!BJ$4:BJ$99,MATCH('14 Year_History_Results'!$G123,Finish_table!BK$4:BK$99,0),1))</f>
        <v>#N/A</v>
      </c>
      <c r="T123" s="236" t="str">
        <f>(INDEX(Finish_table!BS$4:BS$99,MATCH('14 Year_History_Results'!$G123,Finish_table!BT$4:BT$99,0),1))</f>
        <v>QF</v>
      </c>
      <c r="U123" s="236" t="e">
        <f>(INDEX(Finish_table!CB$4:CB$99,MATCH('14 Year_History_Results'!$G123,Finish_table!CC$4:CC$99,0),1))</f>
        <v>#N/A</v>
      </c>
      <c r="V123" s="236" t="e">
        <f>(INDEX(Finish_table!CK$4:CK$99,MATCH('14 Year_History_Results'!$G123,Finish_table!CL$4:CL$99,0),1))</f>
        <v>#N/A</v>
      </c>
      <c r="W123" s="236" t="e">
        <f>(INDEX(Finish_table!CT$4:CT$99,MATCH('14 Year_History_Results'!$G123,Finish_table!CU$4:CU$99,0),1))</f>
        <v>#N/A</v>
      </c>
      <c r="X123" s="236" t="e">
        <f>(INDEX(Finish_table!DC$4:DC$99,MATCH('14 Year_History_Results'!$G123,Finish_table!DD$4:DD$99,0),1))</f>
        <v>#N/A</v>
      </c>
      <c r="Y123" s="236" t="str">
        <f>(INDEX(Finish_table!DL$4:DL$99,MATCH('14 Year_History_Results'!$G123,Finish_table!DM$4:DM$99,0),1))</f>
        <v>W</v>
      </c>
      <c r="Z123" s="236" t="e">
        <f>(INDEX(Finish_table!DU$4:DU$99,MATCH('14 Year_History_Results'!$G123,Finish_table!DV$4:DV$99,0),1))</f>
        <v>#N/A</v>
      </c>
      <c r="AA123" s="256" t="e">
        <f>(INDEX(Finish_table!ED$4:ED$140,MATCH('14 Year_History_Results'!$G123,Finish_table!EE$4:EE$140,0),1))</f>
        <v>#N/A</v>
      </c>
      <c r="AB123" s="2"/>
      <c r="AC123" s="97"/>
      <c r="AE123">
        <f t="shared" si="40"/>
        <v>2194</v>
      </c>
      <c r="AF123" s="112"/>
      <c r="AG123" s="2"/>
      <c r="AH123" s="148">
        <f>INDEX('2001'!$C$44:$C$140,'14 Year_History_Results'!BT123)</f>
        <v>0</v>
      </c>
      <c r="AI123" s="2">
        <f>INDEX('2002'!$C$44:$C$140,'14 Year_History_Results'!BU123)</f>
        <v>0</v>
      </c>
      <c r="AJ123" s="2">
        <f>INDEX('2003'!$C$44:$C$140,'14 Year_History_Results'!BV123)</f>
        <v>0</v>
      </c>
      <c r="AK123" s="2">
        <f>INDEX('2004'!$C$44:$C$140,'14 Year_History_Results'!BW123)</f>
        <v>0</v>
      </c>
      <c r="AL123" s="2">
        <f>INDEX('2005'!$C$44:$C$140,'14 Year_History_Results'!BX123)</f>
        <v>0</v>
      </c>
      <c r="AM123" s="2">
        <f>INDEX('2006'!$C$44:$C$140,'14 Year_History_Results'!BY123)</f>
        <v>0</v>
      </c>
      <c r="AN123" s="2">
        <f>INDEX('2007'!$C$44:$C$140,'14 Year_History_Results'!BZ123)</f>
        <v>0</v>
      </c>
      <c r="AO123" s="2">
        <f>INDEX('2008'!$C$44:$C$140,'14 Year_History_Results'!CA123)</f>
        <v>0</v>
      </c>
      <c r="AP123" s="2">
        <f>INDEX('2009'!$C$44:$C$140,'14 Year_History_Results'!CB123)</f>
        <v>0</v>
      </c>
      <c r="AQ123" s="2">
        <f>INDEX('2010'!$C$44:$C$140,'14 Year_History_Results'!CC123)</f>
        <v>0</v>
      </c>
      <c r="AR123" s="2">
        <f>INDEX('2011'!$C$44:$C$140,'14 Year_History_Results'!CD123)</f>
        <v>0</v>
      </c>
      <c r="AS123" s="2">
        <f>INDEX('2012'!$C$44:$C$140,'14 Year_History_Results'!CE123)</f>
        <v>30</v>
      </c>
      <c r="AT123" s="2">
        <f>INDEX('2013'!$C$44:$C$140,'14 Year_History_Results'!CF123)</f>
        <v>0</v>
      </c>
      <c r="AU123" s="149">
        <f>INDEX('2014'!$C$52:$C$180,'14 Year_History_Results'!CG123)</f>
        <v>0</v>
      </c>
      <c r="AV123" s="2">
        <f t="shared" si="50"/>
        <v>8.0178372573727312</v>
      </c>
      <c r="AW123" s="2"/>
      <c r="AX123">
        <f t="shared" si="51"/>
        <v>2194</v>
      </c>
      <c r="AY123" s="112"/>
      <c r="AZ123" s="2"/>
      <c r="BA123" s="148">
        <f>INDEX('2001'!$B$44:$B$140,'14 Year_History_Results'!BT123)</f>
        <v>0</v>
      </c>
      <c r="BB123" s="2">
        <f>INDEX('2002'!$B$44:$B$140,'14 Year_History_Results'!BU123)</f>
        <v>0</v>
      </c>
      <c r="BC123" s="2">
        <f>INDEX('2003'!$B$44:$B$140,'14 Year_History_Results'!BV123)</f>
        <v>0</v>
      </c>
      <c r="BD123" s="2">
        <f>INDEX('2004'!$B$44:$B$140,'14 Year_History_Results'!BW123)</f>
        <v>0</v>
      </c>
      <c r="BE123" s="2">
        <f>INDEX('2005'!$B$44:$B$140,'14 Year_History_Results'!BX123)</f>
        <v>0</v>
      </c>
      <c r="BF123" s="2">
        <f>INDEX('2006'!$B$44:$B$140,'14 Year_History_Results'!BY123)</f>
        <v>0</v>
      </c>
      <c r="BG123" s="2">
        <f>INDEX('2007'!$B$44:$B$140,'14 Year_History_Results'!BZ123)</f>
        <v>16</v>
      </c>
      <c r="BH123" s="2">
        <f>INDEX('2008'!$B$44:$B$140,'14 Year_History_Results'!CA123)</f>
        <v>0</v>
      </c>
      <c r="BI123" s="2">
        <f>INDEX('2009'!$B$44:$B$140,'14 Year_History_Results'!CB123)</f>
        <v>0</v>
      </c>
      <c r="BJ123" s="2">
        <f>INDEX('2010'!$B$44:$B$140,'14 Year_History_Results'!CC123)</f>
        <v>0</v>
      </c>
      <c r="BK123" s="2">
        <f>INDEX('2011'!$B$44:$B$140,'14 Year_History_Results'!CD123)</f>
        <v>0</v>
      </c>
      <c r="BL123" s="2">
        <f>INDEX('2012'!$B$44:$B$140,'14 Year_History_Results'!CE123)</f>
        <v>1</v>
      </c>
      <c r="BM123" s="2">
        <f>INDEX('2013'!$B$44:$B$140,'14 Year_History_Results'!CF123)</f>
        <v>0</v>
      </c>
      <c r="BN123" s="149">
        <f>INDEX('2014'!$B$52:$B$180,'14 Year_History_Results'!CG123)</f>
        <v>0</v>
      </c>
      <c r="BO123" s="308">
        <f t="shared" si="52"/>
        <v>0</v>
      </c>
      <c r="BQ123">
        <f t="shared" si="53"/>
        <v>2194</v>
      </c>
      <c r="BR123" s="112"/>
      <c r="BS123" s="2"/>
      <c r="BT123" s="148">
        <f>IF(ISNA(MATCH($BQ123,'2001'!$A$44:$A$139,0)),97,MATCH($BQ123,'2001'!$A$44:$A$139,0))</f>
        <v>97</v>
      </c>
      <c r="BU123" s="2">
        <f>IF(ISNA(MATCH($BQ123,'2002'!$A$44:$A$139,0)),97,MATCH($BQ123,'2002'!$A$44:$A$139,0))</f>
        <v>97</v>
      </c>
      <c r="BV123" s="2">
        <f>IF(ISNA(MATCH($BQ123,'2003'!$A$44:$A$139,0)),97,MATCH($BQ123,'2003'!$A$44:$A$139,0))</f>
        <v>97</v>
      </c>
      <c r="BW123" s="2">
        <f>IF(ISNA(MATCH($BQ123,'2004'!$A$44:$A$139,0)),97,MATCH($BQ123,'2004'!$A$44:$A$139,0))</f>
        <v>97</v>
      </c>
      <c r="BX123" s="2">
        <f>IF(ISNA(MATCH($BQ123,'2005'!$A$44:$A$139,0)),97,MATCH($BQ123,'2005'!$A$44:$A$139,0))</f>
        <v>97</v>
      </c>
      <c r="BY123" s="2">
        <f>IF(ISNA(MATCH($BQ123,'2006'!$A$44:$A$139,0)),97,MATCH($BQ123,'2006'!$A$44:$A$139,0))</f>
        <v>97</v>
      </c>
      <c r="BZ123" s="2">
        <f>IF(ISNA(MATCH($BQ123,'2007'!$A$44:$A$139,0)),97,MATCH($BQ123,'2007'!$A$44:$A$139,0))</f>
        <v>95</v>
      </c>
      <c r="CA123" s="2">
        <f>IF(ISNA(MATCH($BQ123,'2008'!$A$44:$A$139,0)),97,MATCH($BQ123,'2008'!$A$44:$A$139,0))</f>
        <v>97</v>
      </c>
      <c r="CB123" s="2">
        <f>IF(ISNA(MATCH($BQ123,'2009'!$A$44:$A$139,0)),97,MATCH($BQ123,'2009'!$A$44:$A$139,0))</f>
        <v>97</v>
      </c>
      <c r="CC123" s="2">
        <f>IF(ISNA(MATCH($BQ123,'2010'!$A$44:$A$139,0)),97,MATCH($BQ123,'2010'!$A$44:$A$139,0))</f>
        <v>97</v>
      </c>
      <c r="CD123" s="2">
        <f>IF(ISNA(MATCH($BQ123,'2011'!$A$44:$A$139,0)),97,MATCH($BQ123,'2011'!$A$44:$A$139,0))</f>
        <v>97</v>
      </c>
      <c r="CE123" s="2">
        <f>IF(ISNA(MATCH($BQ123,'2012'!$A$44:$A$139,0)),97,MATCH($BQ123,'2012'!$A$44:$A$139,0))</f>
        <v>76</v>
      </c>
      <c r="CF123" s="2">
        <f>IF(ISNA(MATCH($BQ123,'2013'!$A$44:$A$139,0)),97,MATCH($BQ123,'2013'!$A$44:$A$139,0))</f>
        <v>97</v>
      </c>
      <c r="CG123" s="149">
        <f>IF(ISNA(MATCH($BQ123,'2014'!$A$52:$A$179,0)),129,MATCH($BQ123,'2014'!$A$52:$A$179,0))</f>
        <v>129</v>
      </c>
      <c r="CI123">
        <f t="shared" si="54"/>
        <v>2194</v>
      </c>
      <c r="CJ123" s="284"/>
      <c r="CK123" s="282"/>
      <c r="CL123" s="281">
        <f t="shared" si="55"/>
        <v>0</v>
      </c>
      <c r="CM123" s="282">
        <f t="shared" si="41"/>
        <v>0</v>
      </c>
      <c r="CN123" s="282">
        <f t="shared" si="42"/>
        <v>0</v>
      </c>
      <c r="CO123" s="282">
        <f t="shared" si="43"/>
        <v>0</v>
      </c>
      <c r="CP123" s="282">
        <f t="shared" si="44"/>
        <v>0</v>
      </c>
      <c r="CQ123" s="282">
        <f t="shared" si="45"/>
        <v>0</v>
      </c>
      <c r="CR123" s="282">
        <f t="shared" si="46"/>
        <v>16</v>
      </c>
      <c r="CS123" s="282">
        <f t="shared" si="47"/>
        <v>10.6656</v>
      </c>
      <c r="CT123" s="282">
        <f t="shared" si="48"/>
        <v>7.1096889599999997</v>
      </c>
      <c r="CU123" s="282">
        <f t="shared" si="56"/>
        <v>4.7393186607359992</v>
      </c>
      <c r="CV123" s="282">
        <f t="shared" si="57"/>
        <v>3.1592298192466171</v>
      </c>
      <c r="CW123" s="282">
        <f t="shared" si="58"/>
        <v>33.105942597509795</v>
      </c>
      <c r="CX123" s="282">
        <f t="shared" si="59"/>
        <v>22.068421335500027</v>
      </c>
      <c r="CY123" s="283">
        <f t="shared" si="60"/>
        <v>14.710809662244317</v>
      </c>
      <c r="DA123" s="282">
        <f t="shared" si="61"/>
        <v>2194</v>
      </c>
      <c r="DB123" s="97"/>
      <c r="DC123" s="156"/>
      <c r="DD123" s="270">
        <f t="shared" si="62"/>
        <v>0</v>
      </c>
      <c r="DE123" s="156">
        <f t="shared" si="63"/>
        <v>0</v>
      </c>
      <c r="DF123" s="156">
        <f t="shared" si="64"/>
        <v>0</v>
      </c>
      <c r="DG123" s="156">
        <f t="shared" si="65"/>
        <v>0</v>
      </c>
      <c r="DH123" s="156">
        <f t="shared" si="66"/>
        <v>0</v>
      </c>
      <c r="DI123" s="156">
        <f t="shared" si="67"/>
        <v>0</v>
      </c>
      <c r="DJ123" s="156">
        <f t="shared" si="68"/>
        <v>16</v>
      </c>
      <c r="DK123" s="156">
        <f t="shared" si="69"/>
        <v>16</v>
      </c>
      <c r="DL123" s="156">
        <f t="shared" si="70"/>
        <v>16</v>
      </c>
      <c r="DM123" s="156">
        <f t="shared" si="71"/>
        <v>16</v>
      </c>
      <c r="DN123" s="156">
        <f t="shared" si="72"/>
        <v>16</v>
      </c>
      <c r="DO123" s="156">
        <f t="shared" si="73"/>
        <v>47</v>
      </c>
      <c r="DP123" s="156">
        <f t="shared" si="74"/>
        <v>47</v>
      </c>
      <c r="DQ123" s="267">
        <f t="shared" si="75"/>
        <v>47</v>
      </c>
      <c r="DR123" s="156">
        <f t="shared" si="76"/>
        <v>155</v>
      </c>
      <c r="DU123" s="282"/>
    </row>
    <row r="124" spans="2:125" ht="13.5" thickBot="1" x14ac:dyDescent="0.25">
      <c r="B124" s="166">
        <v>65</v>
      </c>
      <c r="C124" s="50">
        <f t="shared" si="39"/>
        <v>2</v>
      </c>
      <c r="D124" s="50">
        <f t="shared" si="49"/>
        <v>0</v>
      </c>
      <c r="E124" s="97"/>
      <c r="F124" s="2">
        <f t="shared" si="77"/>
        <v>119</v>
      </c>
      <c r="G124" s="164">
        <v>1323</v>
      </c>
      <c r="H124" s="164">
        <f>14- COUNTIF(L124:AA124,"#N/A")</f>
        <v>4</v>
      </c>
      <c r="I124" s="133">
        <f>SUM(AF124:AU124)+SUM(BA124:BM124)</f>
        <v>30</v>
      </c>
      <c r="J124" s="405">
        <f>CY124</f>
        <v>13.616589700236801</v>
      </c>
      <c r="K124" s="466" t="str">
        <f>IF(ISNUMBER(MATCH(G124,'[4]OPR data'!$A$3:$A$2541,0)),"Y","N")</f>
        <v>Y</v>
      </c>
      <c r="L124" s="112"/>
      <c r="M124" s="236"/>
      <c r="N124" s="236" t="e">
        <f>(INDEX(Finish_table!R$4:R$83,MATCH('14 Year_History_Results'!$G124,Finish_table!S$4:S$83,0),1))</f>
        <v>#N/A</v>
      </c>
      <c r="O124" s="236" t="e">
        <f>(INDEX(Finish_table!Z$4:Z$99,MATCH('14 Year_History_Results'!$G124,Finish_table!AA$4:AA$99,0),1))</f>
        <v>#N/A</v>
      </c>
      <c r="P124" s="236" t="e">
        <f>(INDEX(Finish_table!AI$4:AI$99,MATCH('14 Year_History_Results'!$G124,Finish_table!AJ$4:AJ$99,0),1))</f>
        <v>#N/A</v>
      </c>
      <c r="Q124" s="236" t="e">
        <f>(INDEX(Finish_table!AR$4:AR$99,MATCH('14 Year_History_Results'!$G124,Finish_table!AS$4:AS$99,0),1))</f>
        <v>#N/A</v>
      </c>
      <c r="R124" s="236" t="e">
        <f>(INDEX(Finish_table!BA$4:BA$99,MATCH('14 Year_History_Results'!$G124,Finish_table!BB$4:BB$99,0),1))</f>
        <v>#N/A</v>
      </c>
      <c r="S124" s="236" t="str">
        <f>(INDEX(Finish_table!BJ$4:BJ$99,MATCH('14 Year_History_Results'!$G124,Finish_table!BK$4:BK$99,0),1))</f>
        <v>QF</v>
      </c>
      <c r="T124" s="236" t="e">
        <f>(INDEX(Finish_table!BS$4:BS$99,MATCH('14 Year_History_Results'!$G124,Finish_table!BT$4:BT$99,0),1))</f>
        <v>#N/A</v>
      </c>
      <c r="U124" s="236" t="e">
        <f>(INDEX(Finish_table!CB$4:CB$99,MATCH('14 Year_History_Results'!$G124,Finish_table!CC$4:CC$99,0),1))</f>
        <v>#N/A</v>
      </c>
      <c r="V124" s="236" t="e">
        <f>(INDEX(Finish_table!CK$4:CK$99,MATCH('14 Year_History_Results'!$G124,Finish_table!CL$4:CL$99,0),1))</f>
        <v>#N/A</v>
      </c>
      <c r="W124" s="236" t="e">
        <f>(INDEX(Finish_table!CT$4:CT$99,MATCH('14 Year_History_Results'!$G124,Finish_table!CU$4:CU$99,0),1))</f>
        <v>#N/A</v>
      </c>
      <c r="X124" s="236" t="e">
        <f>(INDEX(Finish_table!DC$4:DC$99,MATCH('14 Year_History_Results'!$G124,Finish_table!DD$4:DD$99,0),1))</f>
        <v>#N/A</v>
      </c>
      <c r="Y124" s="236" t="str">
        <f>(INDEX(Finish_table!DL$4:DL$99,MATCH('14 Year_History_Results'!$G124,Finish_table!DM$4:DM$99,0),1))</f>
        <v>QF</v>
      </c>
      <c r="Z124" s="236" t="str">
        <f>(INDEX(Finish_table!DU$4:DU$99,MATCH('14 Year_History_Results'!$G124,Finish_table!DV$4:DV$99,0),1))</f>
        <v>QF</v>
      </c>
      <c r="AA124" s="256" t="str">
        <f>(INDEX(Finish_table!ED$4:ED$140,MATCH('14 Year_History_Results'!$G124,Finish_table!EE$4:EE$140,0),1))</f>
        <v>QF</v>
      </c>
      <c r="AB124" s="2"/>
      <c r="AC124" s="97"/>
      <c r="AE124">
        <f t="shared" si="40"/>
        <v>1323</v>
      </c>
      <c r="AF124" s="112"/>
      <c r="AG124" s="2"/>
      <c r="AH124" s="148">
        <f>INDEX('2001'!$C$44:$C$140,'14 Year_History_Results'!BT124)</f>
        <v>0</v>
      </c>
      <c r="AI124" s="2">
        <f>INDEX('2002'!$C$44:$C$140,'14 Year_History_Results'!BU124)</f>
        <v>0</v>
      </c>
      <c r="AJ124" s="2">
        <f>INDEX('2003'!$C$44:$C$140,'14 Year_History_Results'!BV124)</f>
        <v>0</v>
      </c>
      <c r="AK124" s="2">
        <f>INDEX('2004'!$C$44:$C$140,'14 Year_History_Results'!BW124)</f>
        <v>0</v>
      </c>
      <c r="AL124" s="2">
        <f>INDEX('2005'!$C$44:$C$140,'14 Year_History_Results'!BX124)</f>
        <v>0</v>
      </c>
      <c r="AM124" s="2">
        <f>INDEX('2006'!$C$44:$C$140,'14 Year_History_Results'!BY124)</f>
        <v>0</v>
      </c>
      <c r="AN124" s="2">
        <f>INDEX('2007'!$C$44:$C$140,'14 Year_History_Results'!BZ124)</f>
        <v>0</v>
      </c>
      <c r="AO124" s="2">
        <f>INDEX('2008'!$C$44:$C$140,'14 Year_History_Results'!CA124)</f>
        <v>0</v>
      </c>
      <c r="AP124" s="2">
        <f>INDEX('2009'!$C$44:$C$140,'14 Year_History_Results'!CB124)</f>
        <v>0</v>
      </c>
      <c r="AQ124" s="2">
        <f>INDEX('2010'!$C$44:$C$140,'14 Year_History_Results'!CC124)</f>
        <v>0</v>
      </c>
      <c r="AR124" s="2">
        <f>INDEX('2011'!$C$44:$C$140,'14 Year_History_Results'!CD124)</f>
        <v>0</v>
      </c>
      <c r="AS124" s="2">
        <f>INDEX('2012'!$C$44:$C$140,'14 Year_History_Results'!CE124)</f>
        <v>0</v>
      </c>
      <c r="AT124" s="2">
        <f>INDEX('2013'!$C$44:$C$140,'14 Year_History_Results'!CF124)</f>
        <v>0</v>
      </c>
      <c r="AU124" s="149">
        <f>INDEX('2014'!$C$52:$C$180,'14 Year_History_Results'!CG124)</f>
        <v>0</v>
      </c>
      <c r="AV124" s="2">
        <f t="shared" si="50"/>
        <v>0</v>
      </c>
      <c r="AW124" s="2"/>
      <c r="AX124">
        <f t="shared" si="51"/>
        <v>1323</v>
      </c>
      <c r="AY124" s="112"/>
      <c r="AZ124" s="2"/>
      <c r="BA124" s="148">
        <f>INDEX('2001'!$B$44:$B$140,'14 Year_History_Results'!BT124)</f>
        <v>0</v>
      </c>
      <c r="BB124" s="2">
        <f>INDEX('2002'!$B$44:$B$140,'14 Year_History_Results'!BU124)</f>
        <v>0</v>
      </c>
      <c r="BC124" s="2">
        <f>INDEX('2003'!$B$44:$B$140,'14 Year_History_Results'!BV124)</f>
        <v>0</v>
      </c>
      <c r="BD124" s="2">
        <f>INDEX('2004'!$B$44:$B$140,'14 Year_History_Results'!BW124)</f>
        <v>0</v>
      </c>
      <c r="BE124" s="2">
        <f>INDEX('2005'!$B$44:$B$140,'14 Year_History_Results'!BX124)</f>
        <v>0</v>
      </c>
      <c r="BF124" s="2">
        <f>INDEX('2006'!$B$44:$B$140,'14 Year_History_Results'!BY124)</f>
        <v>13</v>
      </c>
      <c r="BG124" s="2">
        <f>INDEX('2007'!$B$44:$B$140,'14 Year_History_Results'!BZ124)</f>
        <v>0</v>
      </c>
      <c r="BH124" s="2">
        <f>INDEX('2008'!$B$44:$B$140,'14 Year_History_Results'!CA124)</f>
        <v>0</v>
      </c>
      <c r="BI124" s="2">
        <f>INDEX('2009'!$B$44:$B$140,'14 Year_History_Results'!CB124)</f>
        <v>0</v>
      </c>
      <c r="BJ124" s="2">
        <f>INDEX('2010'!$B$44:$B$140,'14 Year_History_Results'!CC124)</f>
        <v>0</v>
      </c>
      <c r="BK124" s="2">
        <f>INDEX('2011'!$B$44:$B$140,'14 Year_History_Results'!CD124)</f>
        <v>0</v>
      </c>
      <c r="BL124" s="2">
        <f>INDEX('2012'!$B$44:$B$140,'14 Year_History_Results'!CE124)</f>
        <v>10</v>
      </c>
      <c r="BM124" s="2">
        <f>INDEX('2013'!$B$44:$B$140,'14 Year_History_Results'!CF124)</f>
        <v>7</v>
      </c>
      <c r="BN124" s="149">
        <f>INDEX('2014'!$B$52:$B$180,'14 Year_History_Results'!CG124)</f>
        <v>4</v>
      </c>
      <c r="BO124" s="308">
        <f t="shared" si="52"/>
        <v>7</v>
      </c>
      <c r="BQ124">
        <f t="shared" si="53"/>
        <v>1323</v>
      </c>
      <c r="BR124" s="112"/>
      <c r="BS124" s="2"/>
      <c r="BT124" s="148">
        <f>IF(ISNA(MATCH($BQ124,'2001'!$A$44:$A$139,0)),97,MATCH($BQ124,'2001'!$A$44:$A$139,0))</f>
        <v>97</v>
      </c>
      <c r="BU124" s="2">
        <f>IF(ISNA(MATCH($BQ124,'2002'!$A$44:$A$139,0)),97,MATCH($BQ124,'2002'!$A$44:$A$139,0))</f>
        <v>97</v>
      </c>
      <c r="BV124" s="2">
        <f>IF(ISNA(MATCH($BQ124,'2003'!$A$44:$A$139,0)),97,MATCH($BQ124,'2003'!$A$44:$A$139,0))</f>
        <v>97</v>
      </c>
      <c r="BW124" s="2">
        <f>IF(ISNA(MATCH($BQ124,'2004'!$A$44:$A$139,0)),97,MATCH($BQ124,'2004'!$A$44:$A$139,0))</f>
        <v>97</v>
      </c>
      <c r="BX124" s="2">
        <f>IF(ISNA(MATCH($BQ124,'2005'!$A$44:$A$139,0)),97,MATCH($BQ124,'2005'!$A$44:$A$139,0))</f>
        <v>97</v>
      </c>
      <c r="BY124" s="2">
        <f>IF(ISNA(MATCH($BQ124,'2006'!$A$44:$A$139,0)),97,MATCH($BQ124,'2006'!$A$44:$A$139,0))</f>
        <v>83</v>
      </c>
      <c r="BZ124" s="2">
        <f>IF(ISNA(MATCH($BQ124,'2007'!$A$44:$A$139,0)),97,MATCH($BQ124,'2007'!$A$44:$A$139,0))</f>
        <v>97</v>
      </c>
      <c r="CA124" s="2">
        <f>IF(ISNA(MATCH($BQ124,'2008'!$A$44:$A$139,0)),97,MATCH($BQ124,'2008'!$A$44:$A$139,0))</f>
        <v>97</v>
      </c>
      <c r="CB124" s="2">
        <f>IF(ISNA(MATCH($BQ124,'2009'!$A$44:$A$139,0)),97,MATCH($BQ124,'2009'!$A$44:$A$139,0))</f>
        <v>97</v>
      </c>
      <c r="CC124" s="2">
        <f>IF(ISNA(MATCH($BQ124,'2010'!$A$44:$A$139,0)),97,MATCH($BQ124,'2010'!$A$44:$A$139,0))</f>
        <v>97</v>
      </c>
      <c r="CD124" s="2">
        <f>IF(ISNA(MATCH($BQ124,'2011'!$A$44:$A$139,0)),97,MATCH($BQ124,'2011'!$A$44:$A$139,0))</f>
        <v>97</v>
      </c>
      <c r="CE124" s="2">
        <f>IF(ISNA(MATCH($BQ124,'2012'!$A$44:$A$139,0)),97,MATCH($BQ124,'2012'!$A$44:$A$139,0))</f>
        <v>51</v>
      </c>
      <c r="CF124" s="2">
        <f>IF(ISNA(MATCH($BQ124,'2013'!$A$44:$A$139,0)),97,MATCH($BQ124,'2013'!$A$44:$A$139,0))</f>
        <v>42</v>
      </c>
      <c r="CG124" s="149">
        <f>IF(ISNA(MATCH($BQ124,'2014'!$A$52:$A$179,0)),129,MATCH($BQ124,'2014'!$A$52:$A$179,0))</f>
        <v>66</v>
      </c>
      <c r="CI124">
        <f t="shared" si="54"/>
        <v>1323</v>
      </c>
      <c r="CJ124" s="284"/>
      <c r="CK124" s="282"/>
      <c r="CL124" s="281">
        <f t="shared" si="55"/>
        <v>0</v>
      </c>
      <c r="CM124" s="282">
        <f t="shared" si="41"/>
        <v>0</v>
      </c>
      <c r="CN124" s="282">
        <f t="shared" si="42"/>
        <v>0</v>
      </c>
      <c r="CO124" s="282">
        <f t="shared" si="43"/>
        <v>0</v>
      </c>
      <c r="CP124" s="282">
        <f t="shared" si="44"/>
        <v>0</v>
      </c>
      <c r="CQ124" s="282">
        <f t="shared" si="45"/>
        <v>13</v>
      </c>
      <c r="CR124" s="282">
        <f t="shared" si="46"/>
        <v>8.6657999999999991</v>
      </c>
      <c r="CS124" s="282">
        <f t="shared" si="47"/>
        <v>5.7766222799999989</v>
      </c>
      <c r="CT124" s="282">
        <f t="shared" si="48"/>
        <v>3.8506964118479989</v>
      </c>
      <c r="CU124" s="282">
        <f t="shared" si="56"/>
        <v>2.566874228137876</v>
      </c>
      <c r="CV124" s="282">
        <f t="shared" si="57"/>
        <v>1.7110783604767081</v>
      </c>
      <c r="CW124" s="282">
        <f t="shared" si="58"/>
        <v>11.140604835093773</v>
      </c>
      <c r="CX124" s="282">
        <f t="shared" si="59"/>
        <v>14.426327183073509</v>
      </c>
      <c r="CY124" s="283">
        <f t="shared" si="60"/>
        <v>13.616589700236801</v>
      </c>
      <c r="DA124" s="282">
        <f t="shared" si="61"/>
        <v>1323</v>
      </c>
      <c r="DB124" s="97"/>
      <c r="DC124" s="156"/>
      <c r="DD124" s="270">
        <f t="shared" si="62"/>
        <v>0</v>
      </c>
      <c r="DE124" s="156">
        <f t="shared" si="63"/>
        <v>0</v>
      </c>
      <c r="DF124" s="156">
        <f t="shared" si="64"/>
        <v>0</v>
      </c>
      <c r="DG124" s="156">
        <f t="shared" si="65"/>
        <v>0</v>
      </c>
      <c r="DH124" s="156">
        <f t="shared" si="66"/>
        <v>0</v>
      </c>
      <c r="DI124" s="156">
        <f t="shared" si="67"/>
        <v>13</v>
      </c>
      <c r="DJ124" s="156">
        <f t="shared" si="68"/>
        <v>13</v>
      </c>
      <c r="DK124" s="156">
        <f t="shared" si="69"/>
        <v>13</v>
      </c>
      <c r="DL124" s="156">
        <f t="shared" si="70"/>
        <v>13</v>
      </c>
      <c r="DM124" s="156">
        <f t="shared" si="71"/>
        <v>13</v>
      </c>
      <c r="DN124" s="156">
        <f t="shared" si="72"/>
        <v>13</v>
      </c>
      <c r="DO124" s="156">
        <f t="shared" si="73"/>
        <v>23</v>
      </c>
      <c r="DP124" s="156">
        <f t="shared" si="74"/>
        <v>30</v>
      </c>
      <c r="DQ124" s="267">
        <f t="shared" si="75"/>
        <v>34</v>
      </c>
      <c r="DR124" s="156">
        <f t="shared" si="76"/>
        <v>204</v>
      </c>
    </row>
    <row r="125" spans="2:125" ht="13.5" thickBot="1" x14ac:dyDescent="0.25">
      <c r="B125" s="166">
        <v>65</v>
      </c>
      <c r="C125" s="50">
        <f t="shared" si="39"/>
        <v>3</v>
      </c>
      <c r="D125" s="50">
        <f t="shared" si="49"/>
        <v>0</v>
      </c>
      <c r="E125" s="97"/>
      <c r="F125" s="2">
        <f t="shared" si="77"/>
        <v>120</v>
      </c>
      <c r="G125" s="164">
        <v>1732</v>
      </c>
      <c r="H125" s="164">
        <f>14- COUNTIF(L125:AA125,"#N/A")</f>
        <v>5</v>
      </c>
      <c r="I125" s="133">
        <f>SUM(AF125:AU125)+SUM(BA125:BM125)</f>
        <v>62</v>
      </c>
      <c r="J125" s="405">
        <f>CY125</f>
        <v>13.387440092265027</v>
      </c>
      <c r="K125" s="466" t="str">
        <f>IF(ISNUMBER(MATCH(G125,'[4]OPR data'!$A$3:$A$2541,0)),"Y","N")</f>
        <v>Y</v>
      </c>
      <c r="L125" s="112"/>
      <c r="M125" s="236"/>
      <c r="N125" s="236" t="e">
        <f>(INDEX(Finish_table!R$4:R$83,MATCH('14 Year_History_Results'!$G125,Finish_table!S$4:S$83,0),1))</f>
        <v>#N/A</v>
      </c>
      <c r="O125" s="236" t="e">
        <f>(INDEX(Finish_table!Z$4:Z$99,MATCH('14 Year_History_Results'!$G125,Finish_table!AA$4:AA$99,0),1))</f>
        <v>#N/A</v>
      </c>
      <c r="P125" s="236" t="e">
        <f>(INDEX(Finish_table!AI$4:AI$99,MATCH('14 Year_History_Results'!$G125,Finish_table!AJ$4:AJ$99,0),1))</f>
        <v>#N/A</v>
      </c>
      <c r="Q125" s="236" t="e">
        <f>(INDEX(Finish_table!AR$4:AR$99,MATCH('14 Year_History_Results'!$G125,Finish_table!AS$4:AS$99,0),1))</f>
        <v>#N/A</v>
      </c>
      <c r="R125" s="236" t="e">
        <f>(INDEX(Finish_table!BA$4:BA$99,MATCH('14 Year_History_Results'!$G125,Finish_table!BB$4:BB$99,0),1))</f>
        <v>#N/A</v>
      </c>
      <c r="S125" s="236" t="e">
        <f>(INDEX(Finish_table!BJ$4:BJ$99,MATCH('14 Year_History_Results'!$G125,Finish_table!BK$4:BK$99,0),1))</f>
        <v>#N/A</v>
      </c>
      <c r="T125" s="236" t="str">
        <f>(INDEX(Finish_table!BS$4:BS$99,MATCH('14 Year_History_Results'!$G125,Finish_table!BT$4:BT$99,0),1))</f>
        <v>F</v>
      </c>
      <c r="U125" s="236" t="e">
        <f>(INDEX(Finish_table!CB$4:CB$99,MATCH('14 Year_History_Results'!$G125,Finish_table!CC$4:CC$99,0),1))</f>
        <v>#N/A</v>
      </c>
      <c r="V125" s="236" t="e">
        <f>(INDEX(Finish_table!CK$4:CK$99,MATCH('14 Year_History_Results'!$G125,Finish_table!CL$4:CL$99,0),1))</f>
        <v>#N/A</v>
      </c>
      <c r="W125" s="236" t="str">
        <f>(INDEX(Finish_table!CT$4:CT$99,MATCH('14 Year_History_Results'!$G125,Finish_table!CU$4:CU$99,0),1))</f>
        <v>QF</v>
      </c>
      <c r="X125" s="236" t="str">
        <f>(INDEX(Finish_table!DC$4:DC$99,MATCH('14 Year_History_Results'!$G125,Finish_table!DD$4:DD$99,0),1))</f>
        <v>QF</v>
      </c>
      <c r="Y125" s="236" t="str">
        <f>(INDEX(Finish_table!DL$4:DL$99,MATCH('14 Year_History_Results'!$G125,Finish_table!DM$4:DM$99,0),1))</f>
        <v>QF</v>
      </c>
      <c r="Z125" s="236" t="str">
        <f>(INDEX(Finish_table!DU$4:DU$99,MATCH('14 Year_History_Results'!$G125,Finish_table!DV$4:DV$99,0),1))</f>
        <v>QF</v>
      </c>
      <c r="AA125" s="256" t="e">
        <f>(INDEX(Finish_table!ED$4:ED$140,MATCH('14 Year_History_Results'!$G125,Finish_table!EE$4:EE$140,0),1))</f>
        <v>#N/A</v>
      </c>
      <c r="AB125" s="2"/>
      <c r="AC125" s="97"/>
      <c r="AE125">
        <f t="shared" si="40"/>
        <v>1732</v>
      </c>
      <c r="AF125" s="112"/>
      <c r="AG125" s="2"/>
      <c r="AH125" s="148">
        <f>INDEX('2001'!$C$44:$C$140,'14 Year_History_Results'!BT125)</f>
        <v>0</v>
      </c>
      <c r="AI125" s="2">
        <f>INDEX('2002'!$C$44:$C$140,'14 Year_History_Results'!BU125)</f>
        <v>0</v>
      </c>
      <c r="AJ125" s="2">
        <f>INDEX('2003'!$C$44:$C$140,'14 Year_History_Results'!BV125)</f>
        <v>0</v>
      </c>
      <c r="AK125" s="2">
        <f>INDEX('2004'!$C$44:$C$140,'14 Year_History_Results'!BW125)</f>
        <v>0</v>
      </c>
      <c r="AL125" s="2">
        <f>INDEX('2005'!$C$44:$C$140,'14 Year_History_Results'!BX125)</f>
        <v>0</v>
      </c>
      <c r="AM125" s="2">
        <f>INDEX('2006'!$C$44:$C$140,'14 Year_History_Results'!BY125)</f>
        <v>0</v>
      </c>
      <c r="AN125" s="2">
        <f>INDEX('2007'!$C$44:$C$140,'14 Year_History_Results'!BZ125)</f>
        <v>20</v>
      </c>
      <c r="AO125" s="2">
        <f>INDEX('2008'!$C$44:$C$140,'14 Year_History_Results'!CA125)</f>
        <v>0</v>
      </c>
      <c r="AP125" s="2">
        <f>INDEX('2009'!$C$44:$C$140,'14 Year_History_Results'!CB125)</f>
        <v>0</v>
      </c>
      <c r="AQ125" s="2">
        <f>INDEX('2010'!$C$44:$C$140,'14 Year_History_Results'!CC125)</f>
        <v>0</v>
      </c>
      <c r="AR125" s="2">
        <f>INDEX('2011'!$C$44:$C$140,'14 Year_History_Results'!CD125)</f>
        <v>0</v>
      </c>
      <c r="AS125" s="2">
        <f>INDEX('2012'!$C$44:$C$140,'14 Year_History_Results'!CE125)</f>
        <v>0</v>
      </c>
      <c r="AT125" s="2">
        <f>INDEX('2013'!$C$44:$C$140,'14 Year_History_Results'!CF125)</f>
        <v>0</v>
      </c>
      <c r="AU125" s="149">
        <f>INDEX('2014'!$C$52:$C$180,'14 Year_History_Results'!CG125)</f>
        <v>0</v>
      </c>
      <c r="AV125" s="2">
        <f t="shared" si="50"/>
        <v>5.3452248382484875</v>
      </c>
      <c r="AW125" s="2"/>
      <c r="AX125">
        <f t="shared" si="51"/>
        <v>1732</v>
      </c>
      <c r="AY125" s="112"/>
      <c r="AZ125" s="2"/>
      <c r="BA125" s="148">
        <f>INDEX('2001'!$B$44:$B$140,'14 Year_History_Results'!BT125)</f>
        <v>0</v>
      </c>
      <c r="BB125" s="2">
        <f>INDEX('2002'!$B$44:$B$140,'14 Year_History_Results'!BU125)</f>
        <v>0</v>
      </c>
      <c r="BC125" s="2">
        <f>INDEX('2003'!$B$44:$B$140,'14 Year_History_Results'!BV125)</f>
        <v>0</v>
      </c>
      <c r="BD125" s="2">
        <f>INDEX('2004'!$B$44:$B$140,'14 Year_History_Results'!BW125)</f>
        <v>0</v>
      </c>
      <c r="BE125" s="2">
        <f>INDEX('2005'!$B$44:$B$140,'14 Year_History_Results'!BX125)</f>
        <v>0</v>
      </c>
      <c r="BF125" s="2">
        <f>INDEX('2006'!$B$44:$B$140,'14 Year_History_Results'!BY125)</f>
        <v>0</v>
      </c>
      <c r="BG125" s="2">
        <f>INDEX('2007'!$B$44:$B$140,'14 Year_History_Results'!BZ125)</f>
        <v>16</v>
      </c>
      <c r="BH125" s="2">
        <f>INDEX('2008'!$B$44:$B$140,'14 Year_History_Results'!CA125)</f>
        <v>0</v>
      </c>
      <c r="BI125" s="2">
        <f>INDEX('2009'!$B$44:$B$140,'14 Year_History_Results'!CB125)</f>
        <v>0</v>
      </c>
      <c r="BJ125" s="2">
        <f>INDEX('2010'!$B$44:$B$140,'14 Year_History_Results'!CC125)</f>
        <v>8</v>
      </c>
      <c r="BK125" s="2">
        <f>INDEX('2011'!$B$44:$B$140,'14 Year_History_Results'!CD125)</f>
        <v>2</v>
      </c>
      <c r="BL125" s="2">
        <f>INDEX('2012'!$B$44:$B$140,'14 Year_History_Results'!CE125)</f>
        <v>7</v>
      </c>
      <c r="BM125" s="2">
        <f>INDEX('2013'!$B$44:$B$140,'14 Year_History_Results'!CF125)</f>
        <v>9</v>
      </c>
      <c r="BN125" s="149">
        <f>INDEX('2014'!$B$52:$B$180,'14 Year_History_Results'!CG125)</f>
        <v>0</v>
      </c>
      <c r="BO125" s="308">
        <f t="shared" si="52"/>
        <v>9</v>
      </c>
      <c r="BQ125">
        <f t="shared" si="53"/>
        <v>1732</v>
      </c>
      <c r="BR125" s="112"/>
      <c r="BS125" s="2"/>
      <c r="BT125" s="148">
        <f>IF(ISNA(MATCH($BQ125,'2001'!$A$44:$A$139,0)),97,MATCH($BQ125,'2001'!$A$44:$A$139,0))</f>
        <v>97</v>
      </c>
      <c r="BU125" s="2">
        <f>IF(ISNA(MATCH($BQ125,'2002'!$A$44:$A$139,0)),97,MATCH($BQ125,'2002'!$A$44:$A$139,0))</f>
        <v>97</v>
      </c>
      <c r="BV125" s="2">
        <f>IF(ISNA(MATCH($BQ125,'2003'!$A$44:$A$139,0)),97,MATCH($BQ125,'2003'!$A$44:$A$139,0))</f>
        <v>97</v>
      </c>
      <c r="BW125" s="2">
        <f>IF(ISNA(MATCH($BQ125,'2004'!$A$44:$A$139,0)),97,MATCH($BQ125,'2004'!$A$44:$A$139,0))</f>
        <v>97</v>
      </c>
      <c r="BX125" s="2">
        <f>IF(ISNA(MATCH($BQ125,'2005'!$A$44:$A$139,0)),97,MATCH($BQ125,'2005'!$A$44:$A$139,0))</f>
        <v>97</v>
      </c>
      <c r="BY125" s="2">
        <f>IF(ISNA(MATCH($BQ125,'2006'!$A$44:$A$139,0)),97,MATCH($BQ125,'2006'!$A$44:$A$139,0))</f>
        <v>97</v>
      </c>
      <c r="BZ125" s="2">
        <f>IF(ISNA(MATCH($BQ125,'2007'!$A$44:$A$139,0)),97,MATCH($BQ125,'2007'!$A$44:$A$139,0))</f>
        <v>85</v>
      </c>
      <c r="CA125" s="2">
        <f>IF(ISNA(MATCH($BQ125,'2008'!$A$44:$A$139,0)),97,MATCH($BQ125,'2008'!$A$44:$A$139,0))</f>
        <v>97</v>
      </c>
      <c r="CB125" s="2">
        <f>IF(ISNA(MATCH($BQ125,'2009'!$A$44:$A$139,0)),97,MATCH($BQ125,'2009'!$A$44:$A$139,0))</f>
        <v>97</v>
      </c>
      <c r="CC125" s="2">
        <f>IF(ISNA(MATCH($BQ125,'2010'!$A$44:$A$139,0)),97,MATCH($BQ125,'2010'!$A$44:$A$139,0))</f>
        <v>71</v>
      </c>
      <c r="CD125" s="2">
        <f>IF(ISNA(MATCH($BQ125,'2011'!$A$44:$A$139,0)),97,MATCH($BQ125,'2011'!$A$44:$A$139,0))</f>
        <v>70</v>
      </c>
      <c r="CE125" s="2">
        <f>IF(ISNA(MATCH($BQ125,'2012'!$A$44:$A$139,0)),97,MATCH($BQ125,'2012'!$A$44:$A$139,0))</f>
        <v>64</v>
      </c>
      <c r="CF125" s="2">
        <f>IF(ISNA(MATCH($BQ125,'2013'!$A$44:$A$139,0)),97,MATCH($BQ125,'2013'!$A$44:$A$139,0))</f>
        <v>56</v>
      </c>
      <c r="CG125" s="149">
        <f>IF(ISNA(MATCH($BQ125,'2014'!$A$52:$A$179,0)),129,MATCH($BQ125,'2014'!$A$52:$A$179,0))</f>
        <v>129</v>
      </c>
      <c r="CI125">
        <f t="shared" si="54"/>
        <v>1732</v>
      </c>
      <c r="CJ125" s="284"/>
      <c r="CK125" s="282"/>
      <c r="CL125" s="281">
        <f t="shared" si="55"/>
        <v>0</v>
      </c>
      <c r="CM125" s="282">
        <f t="shared" si="41"/>
        <v>0</v>
      </c>
      <c r="CN125" s="282">
        <f t="shared" si="42"/>
        <v>0</v>
      </c>
      <c r="CO125" s="282">
        <f t="shared" si="43"/>
        <v>0</v>
      </c>
      <c r="CP125" s="282">
        <f t="shared" si="44"/>
        <v>0</v>
      </c>
      <c r="CQ125" s="282">
        <f t="shared" si="45"/>
        <v>0</v>
      </c>
      <c r="CR125" s="282">
        <f t="shared" si="46"/>
        <v>36</v>
      </c>
      <c r="CS125" s="282">
        <f t="shared" si="47"/>
        <v>23.997599999999998</v>
      </c>
      <c r="CT125" s="282">
        <f t="shared" si="48"/>
        <v>15.996800159999998</v>
      </c>
      <c r="CU125" s="282">
        <f t="shared" si="56"/>
        <v>18.663466986655997</v>
      </c>
      <c r="CV125" s="282">
        <f t="shared" si="57"/>
        <v>14.441067093304888</v>
      </c>
      <c r="CW125" s="282">
        <f t="shared" si="58"/>
        <v>16.626415324397037</v>
      </c>
      <c r="CX125" s="282">
        <f t="shared" si="59"/>
        <v>20.083168455243065</v>
      </c>
      <c r="CY125" s="283">
        <f t="shared" si="60"/>
        <v>13.387440092265027</v>
      </c>
      <c r="DA125" s="282">
        <f t="shared" si="61"/>
        <v>1732</v>
      </c>
      <c r="DB125" s="97"/>
      <c r="DC125" s="156"/>
      <c r="DD125" s="270">
        <f t="shared" si="62"/>
        <v>0</v>
      </c>
      <c r="DE125" s="156">
        <f t="shared" si="63"/>
        <v>0</v>
      </c>
      <c r="DF125" s="156">
        <f t="shared" si="64"/>
        <v>0</v>
      </c>
      <c r="DG125" s="156">
        <f t="shared" si="65"/>
        <v>0</v>
      </c>
      <c r="DH125" s="156">
        <f t="shared" si="66"/>
        <v>0</v>
      </c>
      <c r="DI125" s="156">
        <f t="shared" si="67"/>
        <v>0</v>
      </c>
      <c r="DJ125" s="156">
        <f t="shared" si="68"/>
        <v>36</v>
      </c>
      <c r="DK125" s="156">
        <f t="shared" si="69"/>
        <v>36</v>
      </c>
      <c r="DL125" s="156">
        <f t="shared" si="70"/>
        <v>36</v>
      </c>
      <c r="DM125" s="156">
        <f t="shared" si="71"/>
        <v>44</v>
      </c>
      <c r="DN125" s="156">
        <f t="shared" si="72"/>
        <v>46</v>
      </c>
      <c r="DO125" s="156">
        <f t="shared" si="73"/>
        <v>53</v>
      </c>
      <c r="DP125" s="156">
        <f t="shared" si="74"/>
        <v>62</v>
      </c>
      <c r="DQ125" s="267">
        <f t="shared" si="75"/>
        <v>62</v>
      </c>
      <c r="DR125" s="156">
        <f t="shared" si="76"/>
        <v>128</v>
      </c>
    </row>
    <row r="126" spans="2:125" ht="13.5" thickBot="1" x14ac:dyDescent="0.25">
      <c r="B126" s="164">
        <v>65</v>
      </c>
      <c r="C126" s="50">
        <f t="shared" si="39"/>
        <v>4</v>
      </c>
      <c r="D126" s="50">
        <f t="shared" si="49"/>
        <v>0</v>
      </c>
      <c r="E126" s="97"/>
      <c r="F126" s="2">
        <f t="shared" si="77"/>
        <v>121</v>
      </c>
      <c r="G126" s="164">
        <v>2557</v>
      </c>
      <c r="H126" s="164">
        <f>14- COUNTIF(L126:AA126,"#N/A")</f>
        <v>2</v>
      </c>
      <c r="I126" s="133">
        <f>SUM(AF126:AU126)+SUM(BA126:BM126)</f>
        <v>13</v>
      </c>
      <c r="J126" s="405">
        <f>CY126</f>
        <v>13.33306668</v>
      </c>
      <c r="K126" s="466" t="str">
        <f>IF(ISNUMBER(MATCH(G126,'[4]OPR data'!$A$3:$A$2541,0)),"Y","N")</f>
        <v>Y</v>
      </c>
      <c r="L126" s="112"/>
      <c r="M126" s="236"/>
      <c r="N126" s="236" t="e">
        <f>(INDEX(Finish_table!R$4:R$83,MATCH('14 Year_History_Results'!$G126,Finish_table!S$4:S$83,0),1))</f>
        <v>#N/A</v>
      </c>
      <c r="O126" s="236" t="e">
        <f>(INDEX(Finish_table!Z$4:Z$99,MATCH('14 Year_History_Results'!$G126,Finish_table!AA$4:AA$99,0),1))</f>
        <v>#N/A</v>
      </c>
      <c r="P126" s="236" t="e">
        <f>(INDEX(Finish_table!AI$4:AI$99,MATCH('14 Year_History_Results'!$G126,Finish_table!AJ$4:AJ$99,0),1))</f>
        <v>#N/A</v>
      </c>
      <c r="Q126" s="236" t="e">
        <f>(INDEX(Finish_table!AR$4:AR$99,MATCH('14 Year_History_Results'!$G126,Finish_table!AS$4:AS$99,0),1))</f>
        <v>#N/A</v>
      </c>
      <c r="R126" s="236" t="e">
        <f>(INDEX(Finish_table!BA$4:BA$99,MATCH('14 Year_History_Results'!$G126,Finish_table!BB$4:BB$99,0),1))</f>
        <v>#N/A</v>
      </c>
      <c r="S126" s="236" t="e">
        <f>(INDEX(Finish_table!BJ$4:BJ$99,MATCH('14 Year_History_Results'!$G126,Finish_table!BK$4:BK$99,0),1))</f>
        <v>#N/A</v>
      </c>
      <c r="T126" s="236" t="e">
        <f>(INDEX(Finish_table!BS$4:BS$99,MATCH('14 Year_History_Results'!$G126,Finish_table!BT$4:BT$99,0),1))</f>
        <v>#N/A</v>
      </c>
      <c r="U126" s="236" t="e">
        <f>(INDEX(Finish_table!CB$4:CB$99,MATCH('14 Year_History_Results'!$G126,Finish_table!CC$4:CC$99,0),1))</f>
        <v>#N/A</v>
      </c>
      <c r="V126" s="236" t="e">
        <f>(INDEX(Finish_table!CK$4:CK$99,MATCH('14 Year_History_Results'!$G126,Finish_table!CL$4:CL$99,0),1))</f>
        <v>#N/A</v>
      </c>
      <c r="W126" s="236" t="e">
        <f>(INDEX(Finish_table!CT$4:CT$99,MATCH('14 Year_History_Results'!$G126,Finish_table!CU$4:CU$99,0),1))</f>
        <v>#N/A</v>
      </c>
      <c r="X126" s="236" t="e">
        <f>(INDEX(Finish_table!DC$4:DC$99,MATCH('14 Year_History_Results'!$G126,Finish_table!DD$4:DD$99,0),1))</f>
        <v>#N/A</v>
      </c>
      <c r="Y126" s="236" t="str">
        <f>(INDEX(Finish_table!DL$4:DL$99,MATCH('14 Year_History_Results'!$G126,Finish_table!DM$4:DM$99,0),1))</f>
        <v>QF</v>
      </c>
      <c r="Z126" s="236" t="e">
        <f>(INDEX(Finish_table!DU$4:DU$99,MATCH('14 Year_History_Results'!$G126,Finish_table!DV$4:DV$99,0),1))</f>
        <v>#N/A</v>
      </c>
      <c r="AA126" s="256" t="str">
        <f>(INDEX(Finish_table!ED$4:ED$140,MATCH('14 Year_History_Results'!$G126,Finish_table!EE$4:EE$140,0),1))</f>
        <v>SF</v>
      </c>
      <c r="AB126" s="2"/>
      <c r="AC126" s="97"/>
      <c r="AE126">
        <f t="shared" si="40"/>
        <v>2557</v>
      </c>
      <c r="AF126" s="112"/>
      <c r="AG126" s="2"/>
      <c r="AH126" s="148">
        <f>INDEX('2001'!$C$44:$C$140,'14 Year_History_Results'!BT126)</f>
        <v>0</v>
      </c>
      <c r="AI126" s="2">
        <f>INDEX('2002'!$C$44:$C$140,'14 Year_History_Results'!BU126)</f>
        <v>0</v>
      </c>
      <c r="AJ126" s="2">
        <f>INDEX('2003'!$C$44:$C$140,'14 Year_History_Results'!BV126)</f>
        <v>0</v>
      </c>
      <c r="AK126" s="2">
        <f>INDEX('2004'!$C$44:$C$140,'14 Year_History_Results'!BW126)</f>
        <v>0</v>
      </c>
      <c r="AL126" s="2">
        <f>INDEX('2005'!$C$44:$C$140,'14 Year_History_Results'!BX126)</f>
        <v>0</v>
      </c>
      <c r="AM126" s="2">
        <f>INDEX('2006'!$C$44:$C$140,'14 Year_History_Results'!BY126)</f>
        <v>0</v>
      </c>
      <c r="AN126" s="2">
        <f>INDEX('2007'!$C$44:$C$140,'14 Year_History_Results'!BZ126)</f>
        <v>0</v>
      </c>
      <c r="AO126" s="2">
        <f>INDEX('2008'!$C$44:$C$140,'14 Year_History_Results'!CA126)</f>
        <v>0</v>
      </c>
      <c r="AP126" s="2">
        <f>INDEX('2009'!$C$44:$C$140,'14 Year_History_Results'!CB126)</f>
        <v>0</v>
      </c>
      <c r="AQ126" s="2">
        <f>INDEX('2010'!$C$44:$C$140,'14 Year_History_Results'!CC126)</f>
        <v>0</v>
      </c>
      <c r="AR126" s="2">
        <f>INDEX('2011'!$C$44:$C$140,'14 Year_History_Results'!CD126)</f>
        <v>0</v>
      </c>
      <c r="AS126" s="2">
        <f>INDEX('2012'!$C$44:$C$140,'14 Year_History_Results'!CE126)</f>
        <v>0</v>
      </c>
      <c r="AT126" s="2">
        <f>INDEX('2013'!$C$44:$C$140,'14 Year_History_Results'!CF126)</f>
        <v>0</v>
      </c>
      <c r="AU126" s="149">
        <f>INDEX('2014'!$C$52:$C$180,'14 Year_History_Results'!CG126)</f>
        <v>10</v>
      </c>
      <c r="AV126" s="2">
        <f t="shared" si="50"/>
        <v>2.6726124191242437</v>
      </c>
      <c r="AW126" s="2"/>
      <c r="AX126">
        <f t="shared" si="51"/>
        <v>2557</v>
      </c>
      <c r="AY126" s="112"/>
      <c r="AZ126" s="2"/>
      <c r="BA126" s="148">
        <f>INDEX('2001'!$B$44:$B$140,'14 Year_History_Results'!BT126)</f>
        <v>0</v>
      </c>
      <c r="BB126" s="2">
        <f>INDEX('2002'!$B$44:$B$140,'14 Year_History_Results'!BU126)</f>
        <v>0</v>
      </c>
      <c r="BC126" s="2">
        <f>INDEX('2003'!$B$44:$B$140,'14 Year_History_Results'!BV126)</f>
        <v>0</v>
      </c>
      <c r="BD126" s="2">
        <f>INDEX('2004'!$B$44:$B$140,'14 Year_History_Results'!BW126)</f>
        <v>0</v>
      </c>
      <c r="BE126" s="2">
        <f>INDEX('2005'!$B$44:$B$140,'14 Year_History_Results'!BX126)</f>
        <v>0</v>
      </c>
      <c r="BF126" s="2">
        <f>INDEX('2006'!$B$44:$B$140,'14 Year_History_Results'!BY126)</f>
        <v>0</v>
      </c>
      <c r="BG126" s="2">
        <f>INDEX('2007'!$B$44:$B$140,'14 Year_History_Results'!BZ126)</f>
        <v>0</v>
      </c>
      <c r="BH126" s="2">
        <f>INDEX('2008'!$B$44:$B$140,'14 Year_History_Results'!CA126)</f>
        <v>0</v>
      </c>
      <c r="BI126" s="2">
        <f>INDEX('2009'!$B$44:$B$140,'14 Year_History_Results'!CB126)</f>
        <v>0</v>
      </c>
      <c r="BJ126" s="2">
        <f>INDEX('2010'!$B$44:$B$140,'14 Year_History_Results'!CC126)</f>
        <v>0</v>
      </c>
      <c r="BK126" s="2">
        <f>INDEX('2011'!$B$44:$B$140,'14 Year_History_Results'!CD126)</f>
        <v>0</v>
      </c>
      <c r="BL126" s="2">
        <f>INDEX('2012'!$B$44:$B$140,'14 Year_History_Results'!CE126)</f>
        <v>3</v>
      </c>
      <c r="BM126" s="2">
        <f>INDEX('2013'!$B$44:$B$140,'14 Year_History_Results'!CF126)</f>
        <v>0</v>
      </c>
      <c r="BN126" s="149">
        <f>INDEX('2014'!$B$52:$B$180,'14 Year_History_Results'!CG126)</f>
        <v>2</v>
      </c>
      <c r="BO126" s="308">
        <f t="shared" si="52"/>
        <v>0</v>
      </c>
      <c r="BQ126">
        <f t="shared" si="53"/>
        <v>2557</v>
      </c>
      <c r="BR126" s="112"/>
      <c r="BS126" s="2"/>
      <c r="BT126" s="148">
        <f>IF(ISNA(MATCH($BQ126,'2001'!$A$44:$A$139,0)),97,MATCH($BQ126,'2001'!$A$44:$A$139,0))</f>
        <v>97</v>
      </c>
      <c r="BU126" s="2">
        <f>IF(ISNA(MATCH($BQ126,'2002'!$A$44:$A$139,0)),97,MATCH($BQ126,'2002'!$A$44:$A$139,0))</f>
        <v>97</v>
      </c>
      <c r="BV126" s="2">
        <f>IF(ISNA(MATCH($BQ126,'2003'!$A$44:$A$139,0)),97,MATCH($BQ126,'2003'!$A$44:$A$139,0))</f>
        <v>97</v>
      </c>
      <c r="BW126" s="2">
        <f>IF(ISNA(MATCH($BQ126,'2004'!$A$44:$A$139,0)),97,MATCH($BQ126,'2004'!$A$44:$A$139,0))</f>
        <v>97</v>
      </c>
      <c r="BX126" s="2">
        <f>IF(ISNA(MATCH($BQ126,'2005'!$A$44:$A$139,0)),97,MATCH($BQ126,'2005'!$A$44:$A$139,0))</f>
        <v>97</v>
      </c>
      <c r="BY126" s="2">
        <f>IF(ISNA(MATCH($BQ126,'2006'!$A$44:$A$139,0)),97,MATCH($BQ126,'2006'!$A$44:$A$139,0))</f>
        <v>97</v>
      </c>
      <c r="BZ126" s="2">
        <f>IF(ISNA(MATCH($BQ126,'2007'!$A$44:$A$139,0)),97,MATCH($BQ126,'2007'!$A$44:$A$139,0))</f>
        <v>97</v>
      </c>
      <c r="CA126" s="2">
        <f>IF(ISNA(MATCH($BQ126,'2008'!$A$44:$A$139,0)),97,MATCH($BQ126,'2008'!$A$44:$A$139,0))</f>
        <v>97</v>
      </c>
      <c r="CB126" s="2">
        <f>IF(ISNA(MATCH($BQ126,'2009'!$A$44:$A$139,0)),97,MATCH($BQ126,'2009'!$A$44:$A$139,0))</f>
        <v>97</v>
      </c>
      <c r="CC126" s="2">
        <f>IF(ISNA(MATCH($BQ126,'2010'!$A$44:$A$139,0)),97,MATCH($BQ126,'2010'!$A$44:$A$139,0))</f>
        <v>97</v>
      </c>
      <c r="CD126" s="2">
        <f>IF(ISNA(MATCH($BQ126,'2011'!$A$44:$A$139,0)),97,MATCH($BQ126,'2011'!$A$44:$A$139,0))</f>
        <v>97</v>
      </c>
      <c r="CE126" s="2">
        <f>IF(ISNA(MATCH($BQ126,'2012'!$A$44:$A$139,0)),97,MATCH($BQ126,'2012'!$A$44:$A$139,0))</f>
        <v>82</v>
      </c>
      <c r="CF126" s="2">
        <f>IF(ISNA(MATCH($BQ126,'2013'!$A$44:$A$139,0)),97,MATCH($BQ126,'2013'!$A$44:$A$139,0))</f>
        <v>97</v>
      </c>
      <c r="CG126" s="149">
        <f>IF(ISNA(MATCH($BQ126,'2014'!$A$52:$A$179,0)),129,MATCH($BQ126,'2014'!$A$52:$A$179,0))</f>
        <v>102</v>
      </c>
      <c r="CI126">
        <f t="shared" si="54"/>
        <v>2557</v>
      </c>
      <c r="CJ126" s="284"/>
      <c r="CK126" s="282"/>
      <c r="CL126" s="281">
        <f t="shared" si="55"/>
        <v>0</v>
      </c>
      <c r="CM126" s="282">
        <f t="shared" si="41"/>
        <v>0</v>
      </c>
      <c r="CN126" s="282">
        <f t="shared" si="42"/>
        <v>0</v>
      </c>
      <c r="CO126" s="282">
        <f t="shared" si="43"/>
        <v>0</v>
      </c>
      <c r="CP126" s="282">
        <f t="shared" si="44"/>
        <v>0</v>
      </c>
      <c r="CQ126" s="282">
        <f t="shared" si="45"/>
        <v>0</v>
      </c>
      <c r="CR126" s="282">
        <f t="shared" si="46"/>
        <v>0</v>
      </c>
      <c r="CS126" s="282">
        <f t="shared" si="47"/>
        <v>0</v>
      </c>
      <c r="CT126" s="282">
        <f t="shared" si="48"/>
        <v>0</v>
      </c>
      <c r="CU126" s="282">
        <f t="shared" si="56"/>
        <v>0</v>
      </c>
      <c r="CV126" s="282">
        <f t="shared" si="57"/>
        <v>0</v>
      </c>
      <c r="CW126" s="282">
        <f t="shared" si="58"/>
        <v>3</v>
      </c>
      <c r="CX126" s="282">
        <f t="shared" si="59"/>
        <v>1.9998</v>
      </c>
      <c r="CY126" s="283">
        <f t="shared" si="60"/>
        <v>13.33306668</v>
      </c>
      <c r="DA126" s="282">
        <f t="shared" si="61"/>
        <v>2557</v>
      </c>
      <c r="DB126" s="97"/>
      <c r="DC126" s="156"/>
      <c r="DD126" s="270">
        <f t="shared" si="62"/>
        <v>0</v>
      </c>
      <c r="DE126" s="156">
        <f t="shared" si="63"/>
        <v>0</v>
      </c>
      <c r="DF126" s="156">
        <f t="shared" si="64"/>
        <v>0</v>
      </c>
      <c r="DG126" s="156">
        <f t="shared" si="65"/>
        <v>0</v>
      </c>
      <c r="DH126" s="156">
        <f t="shared" si="66"/>
        <v>0</v>
      </c>
      <c r="DI126" s="156">
        <f t="shared" si="67"/>
        <v>0</v>
      </c>
      <c r="DJ126" s="156">
        <f t="shared" si="68"/>
        <v>0</v>
      </c>
      <c r="DK126" s="156">
        <f t="shared" si="69"/>
        <v>0</v>
      </c>
      <c r="DL126" s="156">
        <f t="shared" si="70"/>
        <v>0</v>
      </c>
      <c r="DM126" s="156">
        <f t="shared" si="71"/>
        <v>0</v>
      </c>
      <c r="DN126" s="156">
        <f t="shared" si="72"/>
        <v>0</v>
      </c>
      <c r="DO126" s="156">
        <f t="shared" si="73"/>
        <v>3</v>
      </c>
      <c r="DP126" s="156">
        <f t="shared" si="74"/>
        <v>3</v>
      </c>
      <c r="DQ126" s="267">
        <f t="shared" si="75"/>
        <v>15</v>
      </c>
      <c r="DR126" s="156">
        <f t="shared" si="76"/>
        <v>335</v>
      </c>
    </row>
    <row r="127" spans="2:125" ht="13.5" thickBot="1" x14ac:dyDescent="0.25">
      <c r="B127" s="164">
        <v>65</v>
      </c>
      <c r="C127" s="50">
        <f t="shared" si="39"/>
        <v>5</v>
      </c>
      <c r="D127" s="50">
        <f t="shared" si="49"/>
        <v>0</v>
      </c>
      <c r="E127" s="97"/>
      <c r="F127" s="2">
        <f t="shared" si="77"/>
        <v>122</v>
      </c>
      <c r="G127" s="164">
        <v>40</v>
      </c>
      <c r="H127" s="164">
        <f>14- COUNTIF(L127:AA127,"#N/A")</f>
        <v>6</v>
      </c>
      <c r="I127" s="133">
        <f>SUM(AF127:AU127)+SUM(BA127:BM127)</f>
        <v>82</v>
      </c>
      <c r="J127" s="405">
        <f>CY127</f>
        <v>13.121974282504297</v>
      </c>
      <c r="K127" s="466" t="str">
        <f>IF(ISNUMBER(MATCH(G127,'[4]OPR data'!$A$3:$A$2541,0)),"Y","N")</f>
        <v>N</v>
      </c>
      <c r="L127" s="112"/>
      <c r="M127" s="236"/>
      <c r="N127" s="236" t="e">
        <f>(INDEX(Finish_table!R$4:R$83,MATCH('14 Year_History_Results'!$G127,Finish_table!S$4:S$83,0),1))</f>
        <v>#N/A</v>
      </c>
      <c r="O127" s="236" t="e">
        <f>(INDEX(Finish_table!Z$4:Z$99,MATCH('14 Year_History_Results'!$G127,Finish_table!AA$4:AA$99,0),1))</f>
        <v>#N/A</v>
      </c>
      <c r="P127" s="236" t="e">
        <f>(INDEX(Finish_table!AI$4:AI$99,MATCH('14 Year_History_Results'!$G127,Finish_table!AJ$4:AJ$99,0),1))</f>
        <v>#N/A</v>
      </c>
      <c r="Q127" s="236" t="e">
        <f>(INDEX(Finish_table!AR$4:AR$99,MATCH('14 Year_History_Results'!$G127,Finish_table!AS$4:AS$99,0),1))</f>
        <v>#N/A</v>
      </c>
      <c r="R127" s="236" t="str">
        <f>(INDEX(Finish_table!BA$4:BA$99,MATCH('14 Year_History_Results'!$G127,Finish_table!BB$4:BB$99,0),1))</f>
        <v>QF</v>
      </c>
      <c r="S127" s="236" t="str">
        <f>(INDEX(Finish_table!BJ$4:BJ$99,MATCH('14 Year_History_Results'!$G127,Finish_table!BK$4:BK$99,0),1))</f>
        <v>QF</v>
      </c>
      <c r="T127" s="236" t="e">
        <f>(INDEX(Finish_table!BS$4:BS$99,MATCH('14 Year_History_Results'!$G127,Finish_table!BT$4:BT$99,0),1))</f>
        <v>#N/A</v>
      </c>
      <c r="U127" s="236" t="str">
        <f>(INDEX(Finish_table!CB$4:CB$99,MATCH('14 Year_History_Results'!$G127,Finish_table!CC$4:CC$99,0),1))</f>
        <v>SF</v>
      </c>
      <c r="V127" s="236" t="str">
        <f>(INDEX(Finish_table!CK$4:CK$99,MATCH('14 Year_History_Results'!$G127,Finish_table!CL$4:CL$99,0),1))</f>
        <v>SF</v>
      </c>
      <c r="W127" s="236" t="str">
        <f>(INDEX(Finish_table!CT$4:CT$99,MATCH('14 Year_History_Results'!$G127,Finish_table!CU$4:CU$99,0),1))</f>
        <v>QF</v>
      </c>
      <c r="X127" s="236" t="str">
        <f>(INDEX(Finish_table!DC$4:DC$99,MATCH('14 Year_History_Results'!$G127,Finish_table!DD$4:DD$99,0),1))</f>
        <v>SF</v>
      </c>
      <c r="Y127" s="236" t="e">
        <f>(INDEX(Finish_table!DL$4:DL$99,MATCH('14 Year_History_Results'!$G127,Finish_table!DM$4:DM$99,0),1))</f>
        <v>#N/A</v>
      </c>
      <c r="Z127" s="236" t="e">
        <f>(INDEX(Finish_table!DU$4:DU$99,MATCH('14 Year_History_Results'!$G127,Finish_table!DV$4:DV$99,0),1))</f>
        <v>#N/A</v>
      </c>
      <c r="AA127" s="256" t="e">
        <f>(INDEX(Finish_table!ED$4:ED$140,MATCH('14 Year_History_Results'!$G127,Finish_table!EE$4:EE$140,0),1))</f>
        <v>#N/A</v>
      </c>
      <c r="AB127" s="2"/>
      <c r="AC127" s="97"/>
      <c r="AE127">
        <f t="shared" si="40"/>
        <v>40</v>
      </c>
      <c r="AF127" s="112"/>
      <c r="AG127" s="2"/>
      <c r="AH127" s="148">
        <f>INDEX('2001'!$C$44:$C$140,'14 Year_History_Results'!BT127)</f>
        <v>0</v>
      </c>
      <c r="AI127" s="2">
        <f>INDEX('2002'!$C$44:$C$140,'14 Year_History_Results'!BU127)</f>
        <v>0</v>
      </c>
      <c r="AJ127" s="2">
        <f>INDEX('2003'!$C$44:$C$140,'14 Year_History_Results'!BV127)</f>
        <v>0</v>
      </c>
      <c r="AK127" s="2">
        <f>INDEX('2004'!$C$44:$C$140,'14 Year_History_Results'!BW127)</f>
        <v>0</v>
      </c>
      <c r="AL127" s="2">
        <f>INDEX('2005'!$C$44:$C$140,'14 Year_History_Results'!BX127)</f>
        <v>0</v>
      </c>
      <c r="AM127" s="2">
        <f>INDEX('2006'!$C$44:$C$140,'14 Year_History_Results'!BY127)</f>
        <v>0</v>
      </c>
      <c r="AN127" s="2">
        <f>INDEX('2007'!$C$44:$C$140,'14 Year_History_Results'!BZ127)</f>
        <v>0</v>
      </c>
      <c r="AO127" s="2">
        <f>INDEX('2008'!$C$44:$C$140,'14 Year_History_Results'!CA127)</f>
        <v>10</v>
      </c>
      <c r="AP127" s="2">
        <f>INDEX('2009'!$C$44:$C$140,'14 Year_History_Results'!CB127)</f>
        <v>10</v>
      </c>
      <c r="AQ127" s="2">
        <f>INDEX('2010'!$C$44:$C$140,'14 Year_History_Results'!CC127)</f>
        <v>0</v>
      </c>
      <c r="AR127" s="2">
        <f>INDEX('2011'!$C$44:$C$140,'14 Year_History_Results'!CD127)</f>
        <v>10</v>
      </c>
      <c r="AS127" s="2">
        <f>INDEX('2012'!$C$44:$C$140,'14 Year_History_Results'!CE127)</f>
        <v>0</v>
      </c>
      <c r="AT127" s="2">
        <f>INDEX('2013'!$C$44:$C$140,'14 Year_History_Results'!CF127)</f>
        <v>0</v>
      </c>
      <c r="AU127" s="149">
        <f>INDEX('2014'!$C$52:$C$180,'14 Year_History_Results'!CG127)</f>
        <v>0</v>
      </c>
      <c r="AV127" s="2">
        <f t="shared" si="50"/>
        <v>4.2581531362632008</v>
      </c>
      <c r="AW127" s="2"/>
      <c r="AX127">
        <f t="shared" si="51"/>
        <v>40</v>
      </c>
      <c r="AY127" s="112"/>
      <c r="AZ127" s="2"/>
      <c r="BA127" s="148">
        <f>INDEX('2001'!$B$44:$B$140,'14 Year_History_Results'!BT127)</f>
        <v>0</v>
      </c>
      <c r="BB127" s="2">
        <f>INDEX('2002'!$B$44:$B$140,'14 Year_History_Results'!BU127)</f>
        <v>0</v>
      </c>
      <c r="BC127" s="2">
        <f>INDEX('2003'!$B$44:$B$140,'14 Year_History_Results'!BV127)</f>
        <v>0</v>
      </c>
      <c r="BD127" s="2">
        <f>INDEX('2004'!$B$44:$B$140,'14 Year_History_Results'!BW127)</f>
        <v>0</v>
      </c>
      <c r="BE127" s="2">
        <f>INDEX('2005'!$B$44:$B$140,'14 Year_History_Results'!BX127)</f>
        <v>6</v>
      </c>
      <c r="BF127" s="2">
        <f>INDEX('2006'!$B$44:$B$140,'14 Year_History_Results'!BY127)</f>
        <v>9</v>
      </c>
      <c r="BG127" s="2">
        <f>INDEX('2007'!$B$44:$B$140,'14 Year_History_Results'!BZ127)</f>
        <v>0</v>
      </c>
      <c r="BH127" s="2">
        <f>INDEX('2008'!$B$44:$B$140,'14 Year_History_Results'!CA127)</f>
        <v>4</v>
      </c>
      <c r="BI127" s="2">
        <f>INDEX('2009'!$B$44:$B$140,'14 Year_History_Results'!CB127)</f>
        <v>12</v>
      </c>
      <c r="BJ127" s="2">
        <f>INDEX('2010'!$B$44:$B$140,'14 Year_History_Results'!CC127)</f>
        <v>7</v>
      </c>
      <c r="BK127" s="2">
        <f>INDEX('2011'!$B$44:$B$140,'14 Year_History_Results'!CD127)</f>
        <v>14</v>
      </c>
      <c r="BL127" s="2">
        <f>INDEX('2012'!$B$44:$B$140,'14 Year_History_Results'!CE127)</f>
        <v>0</v>
      </c>
      <c r="BM127" s="2">
        <f>INDEX('2013'!$B$44:$B$140,'14 Year_History_Results'!CF127)</f>
        <v>0</v>
      </c>
      <c r="BN127" s="149">
        <f>INDEX('2014'!$B$52:$B$180,'14 Year_History_Results'!CG127)</f>
        <v>0</v>
      </c>
      <c r="BO127" s="308">
        <f t="shared" si="52"/>
        <v>0</v>
      </c>
      <c r="BQ127">
        <f t="shared" si="53"/>
        <v>40</v>
      </c>
      <c r="BR127" s="112"/>
      <c r="BS127" s="2"/>
      <c r="BT127" s="148">
        <f>IF(ISNA(MATCH($BQ127,'2001'!$A$44:$A$139,0)),97,MATCH($BQ127,'2001'!$A$44:$A$139,0))</f>
        <v>97</v>
      </c>
      <c r="BU127" s="2">
        <f>IF(ISNA(MATCH($BQ127,'2002'!$A$44:$A$139,0)),97,MATCH($BQ127,'2002'!$A$44:$A$139,0))</f>
        <v>97</v>
      </c>
      <c r="BV127" s="2">
        <f>IF(ISNA(MATCH($BQ127,'2003'!$A$44:$A$139,0)),97,MATCH($BQ127,'2003'!$A$44:$A$139,0))</f>
        <v>97</v>
      </c>
      <c r="BW127" s="2">
        <f>IF(ISNA(MATCH($BQ127,'2004'!$A$44:$A$139,0)),97,MATCH($BQ127,'2004'!$A$44:$A$139,0))</f>
        <v>97</v>
      </c>
      <c r="BX127" s="2">
        <f>IF(ISNA(MATCH($BQ127,'2005'!$A$44:$A$139,0)),97,MATCH($BQ127,'2005'!$A$44:$A$139,0))</f>
        <v>5</v>
      </c>
      <c r="BY127" s="2">
        <f>IF(ISNA(MATCH($BQ127,'2006'!$A$44:$A$139,0)),97,MATCH($BQ127,'2006'!$A$44:$A$139,0))</f>
        <v>7</v>
      </c>
      <c r="BZ127" s="2">
        <f>IF(ISNA(MATCH($BQ127,'2007'!$A$44:$A$139,0)),97,MATCH($BQ127,'2007'!$A$44:$A$139,0))</f>
        <v>97</v>
      </c>
      <c r="CA127" s="2">
        <f>IF(ISNA(MATCH($BQ127,'2008'!$A$44:$A$139,0)),97,MATCH($BQ127,'2008'!$A$44:$A$139,0))</f>
        <v>9</v>
      </c>
      <c r="CB127" s="2">
        <f>IF(ISNA(MATCH($BQ127,'2009'!$A$44:$A$139,0)),97,MATCH($BQ127,'2009'!$A$44:$A$139,0))</f>
        <v>4</v>
      </c>
      <c r="CC127" s="2">
        <f>IF(ISNA(MATCH($BQ127,'2010'!$A$44:$A$139,0)),97,MATCH($BQ127,'2010'!$A$44:$A$139,0))</f>
        <v>6</v>
      </c>
      <c r="CD127" s="2">
        <f>IF(ISNA(MATCH($BQ127,'2011'!$A$44:$A$139,0)),97,MATCH($BQ127,'2011'!$A$44:$A$139,0))</f>
        <v>6</v>
      </c>
      <c r="CE127" s="2">
        <f>IF(ISNA(MATCH($BQ127,'2012'!$A$44:$A$139,0)),97,MATCH($BQ127,'2012'!$A$44:$A$139,0))</f>
        <v>97</v>
      </c>
      <c r="CF127" s="2">
        <f>IF(ISNA(MATCH($BQ127,'2013'!$A$44:$A$139,0)),97,MATCH($BQ127,'2013'!$A$44:$A$139,0))</f>
        <v>97</v>
      </c>
      <c r="CG127" s="149">
        <f>IF(ISNA(MATCH($BQ127,'2014'!$A$52:$A$179,0)),129,MATCH($BQ127,'2014'!$A$52:$A$179,0))</f>
        <v>129</v>
      </c>
      <c r="CI127">
        <f t="shared" si="54"/>
        <v>40</v>
      </c>
      <c r="CJ127" s="284"/>
      <c r="CK127" s="282"/>
      <c r="CL127" s="281">
        <f t="shared" si="55"/>
        <v>0</v>
      </c>
      <c r="CM127" s="282">
        <f t="shared" si="41"/>
        <v>0</v>
      </c>
      <c r="CN127" s="282">
        <f t="shared" si="42"/>
        <v>0</v>
      </c>
      <c r="CO127" s="282">
        <f t="shared" si="43"/>
        <v>0</v>
      </c>
      <c r="CP127" s="282">
        <f t="shared" si="44"/>
        <v>6</v>
      </c>
      <c r="CQ127" s="282">
        <f t="shared" si="45"/>
        <v>12.999600000000001</v>
      </c>
      <c r="CR127" s="282">
        <f t="shared" si="46"/>
        <v>8.6655333599999995</v>
      </c>
      <c r="CS127" s="282">
        <f t="shared" si="47"/>
        <v>19.776444537776001</v>
      </c>
      <c r="CT127" s="282">
        <f t="shared" si="48"/>
        <v>35.182977928881485</v>
      </c>
      <c r="CU127" s="282">
        <f t="shared" si="56"/>
        <v>30.452973087392397</v>
      </c>
      <c r="CV127" s="282">
        <f t="shared" si="57"/>
        <v>44.299951860055771</v>
      </c>
      <c r="CW127" s="282">
        <f t="shared" si="58"/>
        <v>29.530347909913175</v>
      </c>
      <c r="CX127" s="282">
        <f t="shared" si="59"/>
        <v>19.684929916748121</v>
      </c>
      <c r="CY127" s="283">
        <f t="shared" si="60"/>
        <v>13.121974282504297</v>
      </c>
      <c r="DA127" s="282">
        <f t="shared" si="61"/>
        <v>40</v>
      </c>
      <c r="DB127" s="97"/>
      <c r="DC127" s="156"/>
      <c r="DD127" s="270">
        <f t="shared" si="62"/>
        <v>0</v>
      </c>
      <c r="DE127" s="156">
        <f t="shared" si="63"/>
        <v>0</v>
      </c>
      <c r="DF127" s="156">
        <f t="shared" si="64"/>
        <v>0</v>
      </c>
      <c r="DG127" s="156">
        <f t="shared" si="65"/>
        <v>0</v>
      </c>
      <c r="DH127" s="156">
        <f t="shared" si="66"/>
        <v>6</v>
      </c>
      <c r="DI127" s="156">
        <f t="shared" si="67"/>
        <v>15</v>
      </c>
      <c r="DJ127" s="156">
        <f t="shared" si="68"/>
        <v>15</v>
      </c>
      <c r="DK127" s="156">
        <f t="shared" si="69"/>
        <v>29</v>
      </c>
      <c r="DL127" s="156">
        <f t="shared" si="70"/>
        <v>51</v>
      </c>
      <c r="DM127" s="156">
        <f t="shared" si="71"/>
        <v>58</v>
      </c>
      <c r="DN127" s="156">
        <f t="shared" si="72"/>
        <v>82</v>
      </c>
      <c r="DO127" s="156">
        <f t="shared" si="73"/>
        <v>82</v>
      </c>
      <c r="DP127" s="156">
        <f t="shared" si="74"/>
        <v>82</v>
      </c>
      <c r="DQ127" s="267">
        <f t="shared" si="75"/>
        <v>82</v>
      </c>
      <c r="DR127" s="156">
        <f t="shared" si="76"/>
        <v>98</v>
      </c>
    </row>
    <row r="128" spans="2:125" ht="13.5" thickBot="1" x14ac:dyDescent="0.25">
      <c r="B128" s="164">
        <v>65</v>
      </c>
      <c r="C128" s="50">
        <f t="shared" si="39"/>
        <v>6</v>
      </c>
      <c r="D128" s="50">
        <f t="shared" si="49"/>
        <v>0</v>
      </c>
      <c r="E128" s="97"/>
      <c r="F128" s="2">
        <f t="shared" si="77"/>
        <v>123</v>
      </c>
      <c r="G128" s="164">
        <v>2067</v>
      </c>
      <c r="H128" s="164">
        <f>14- COUNTIF(L128:AA128,"#N/A")</f>
        <v>1</v>
      </c>
      <c r="I128" s="133">
        <f>SUM(AF128:AU128)+SUM(BA128:BM128)</f>
        <v>0</v>
      </c>
      <c r="J128" s="405">
        <f>CY128</f>
        <v>13</v>
      </c>
      <c r="K128" s="466" t="str">
        <f>IF(ISNUMBER(MATCH(G128,'[4]OPR data'!$A$3:$A$2541,0)),"Y","N")</f>
        <v>Y</v>
      </c>
      <c r="L128" s="112"/>
      <c r="M128" s="236"/>
      <c r="N128" s="236" t="e">
        <f>(INDEX(Finish_table!R$4:R$83,MATCH('14 Year_History_Results'!$G128,Finish_table!S$4:S$83,0),1))</f>
        <v>#N/A</v>
      </c>
      <c r="O128" s="236" t="e">
        <f>(INDEX(Finish_table!Z$4:Z$99,MATCH('14 Year_History_Results'!$G128,Finish_table!AA$4:AA$99,0),1))</f>
        <v>#N/A</v>
      </c>
      <c r="P128" s="236" t="e">
        <f>(INDEX(Finish_table!AI$4:AI$99,MATCH('14 Year_History_Results'!$G128,Finish_table!AJ$4:AJ$99,0),1))</f>
        <v>#N/A</v>
      </c>
      <c r="Q128" s="236" t="e">
        <f>(INDEX(Finish_table!AR$4:AR$99,MATCH('14 Year_History_Results'!$G128,Finish_table!AS$4:AS$99,0),1))</f>
        <v>#N/A</v>
      </c>
      <c r="R128" s="236" t="e">
        <f>(INDEX(Finish_table!BA$4:BA$99,MATCH('14 Year_History_Results'!$G128,Finish_table!BB$4:BB$99,0),1))</f>
        <v>#N/A</v>
      </c>
      <c r="S128" s="236" t="e">
        <f>(INDEX(Finish_table!BJ$4:BJ$99,MATCH('14 Year_History_Results'!$G128,Finish_table!BK$4:BK$99,0),1))</f>
        <v>#N/A</v>
      </c>
      <c r="T128" s="236" t="e">
        <f>(INDEX(Finish_table!BS$4:BS$99,MATCH('14 Year_History_Results'!$G128,Finish_table!BT$4:BT$99,0),1))</f>
        <v>#N/A</v>
      </c>
      <c r="U128" s="236" t="e">
        <f>(INDEX(Finish_table!CB$4:CB$99,MATCH('14 Year_History_Results'!$G128,Finish_table!CC$4:CC$99,0),1))</f>
        <v>#N/A</v>
      </c>
      <c r="V128" s="236" t="e">
        <f>(INDEX(Finish_table!CK$4:CK$99,MATCH('14 Year_History_Results'!$G128,Finish_table!CL$4:CL$99,0),1))</f>
        <v>#N/A</v>
      </c>
      <c r="W128" s="236" t="e">
        <f>(INDEX(Finish_table!CT$4:CT$99,MATCH('14 Year_History_Results'!$G128,Finish_table!CU$4:CU$99,0),1))</f>
        <v>#N/A</v>
      </c>
      <c r="X128" s="236" t="e">
        <f>(INDEX(Finish_table!DC$4:DC$99,MATCH('14 Year_History_Results'!$G128,Finish_table!DD$4:DD$99,0),1))</f>
        <v>#N/A</v>
      </c>
      <c r="Y128" s="236" t="e">
        <f>(INDEX(Finish_table!DL$4:DL$99,MATCH('14 Year_History_Results'!$G128,Finish_table!DM$4:DM$99,0),1))</f>
        <v>#N/A</v>
      </c>
      <c r="Z128" s="236" t="e">
        <f>(INDEX(Finish_table!DU$4:DU$99,MATCH('14 Year_History_Results'!$G128,Finish_table!DV$4:DV$99,0),1))</f>
        <v>#N/A</v>
      </c>
      <c r="AA128" s="256" t="str">
        <f>(INDEX(Finish_table!ED$4:ED$140,MATCH('14 Year_History_Results'!$G128,Finish_table!EE$4:EE$140,0),1))</f>
        <v>QF</v>
      </c>
      <c r="AB128" s="2"/>
      <c r="AC128" s="97"/>
      <c r="AE128">
        <f t="shared" si="40"/>
        <v>2067</v>
      </c>
      <c r="AF128" s="112"/>
      <c r="AG128" s="2"/>
      <c r="AH128" s="148">
        <f>INDEX('2001'!$C$44:$C$140,'14 Year_History_Results'!BT128)</f>
        <v>0</v>
      </c>
      <c r="AI128" s="2">
        <f>INDEX('2002'!$C$44:$C$140,'14 Year_History_Results'!BU128)</f>
        <v>0</v>
      </c>
      <c r="AJ128" s="2">
        <f>INDEX('2003'!$C$44:$C$140,'14 Year_History_Results'!BV128)</f>
        <v>0</v>
      </c>
      <c r="AK128" s="2">
        <f>INDEX('2004'!$C$44:$C$140,'14 Year_History_Results'!BW128)</f>
        <v>0</v>
      </c>
      <c r="AL128" s="2">
        <f>INDEX('2005'!$C$44:$C$140,'14 Year_History_Results'!BX128)</f>
        <v>0</v>
      </c>
      <c r="AM128" s="2">
        <f>INDEX('2006'!$C$44:$C$140,'14 Year_History_Results'!BY128)</f>
        <v>0</v>
      </c>
      <c r="AN128" s="2">
        <f>INDEX('2007'!$C$44:$C$140,'14 Year_History_Results'!BZ128)</f>
        <v>0</v>
      </c>
      <c r="AO128" s="2">
        <f>INDEX('2008'!$C$44:$C$140,'14 Year_History_Results'!CA128)</f>
        <v>0</v>
      </c>
      <c r="AP128" s="2">
        <f>INDEX('2009'!$C$44:$C$140,'14 Year_History_Results'!CB128)</f>
        <v>0</v>
      </c>
      <c r="AQ128" s="2">
        <f>INDEX('2010'!$C$44:$C$140,'14 Year_History_Results'!CC128)</f>
        <v>0</v>
      </c>
      <c r="AR128" s="2">
        <f>INDEX('2011'!$C$44:$C$140,'14 Year_History_Results'!CD128)</f>
        <v>0</v>
      </c>
      <c r="AS128" s="2">
        <f>INDEX('2012'!$C$44:$C$140,'14 Year_History_Results'!CE128)</f>
        <v>0</v>
      </c>
      <c r="AT128" s="2">
        <f>INDEX('2013'!$C$44:$C$140,'14 Year_History_Results'!CF128)</f>
        <v>0</v>
      </c>
      <c r="AU128" s="149">
        <f>INDEX('2014'!$C$52:$C$180,'14 Year_History_Results'!CG128)</f>
        <v>0</v>
      </c>
      <c r="AV128" s="2">
        <f t="shared" si="50"/>
        <v>0</v>
      </c>
      <c r="AW128" s="2"/>
      <c r="AX128">
        <f t="shared" si="51"/>
        <v>2067</v>
      </c>
      <c r="AY128" s="112"/>
      <c r="AZ128" s="2"/>
      <c r="BA128" s="148">
        <f>INDEX('2001'!$B$44:$B$140,'14 Year_History_Results'!BT128)</f>
        <v>0</v>
      </c>
      <c r="BB128" s="2">
        <f>INDEX('2002'!$B$44:$B$140,'14 Year_History_Results'!BU128)</f>
        <v>0</v>
      </c>
      <c r="BC128" s="2">
        <f>INDEX('2003'!$B$44:$B$140,'14 Year_History_Results'!BV128)</f>
        <v>0</v>
      </c>
      <c r="BD128" s="2">
        <f>INDEX('2004'!$B$44:$B$140,'14 Year_History_Results'!BW128)</f>
        <v>0</v>
      </c>
      <c r="BE128" s="2">
        <f>INDEX('2005'!$B$44:$B$140,'14 Year_History_Results'!BX128)</f>
        <v>0</v>
      </c>
      <c r="BF128" s="2">
        <f>INDEX('2006'!$B$44:$B$140,'14 Year_History_Results'!BY128)</f>
        <v>0</v>
      </c>
      <c r="BG128" s="2">
        <f>INDEX('2007'!$B$44:$B$140,'14 Year_History_Results'!BZ128)</f>
        <v>0</v>
      </c>
      <c r="BH128" s="2">
        <f>INDEX('2008'!$B$44:$B$140,'14 Year_History_Results'!CA128)</f>
        <v>0</v>
      </c>
      <c r="BI128" s="2">
        <f>INDEX('2009'!$B$44:$B$140,'14 Year_History_Results'!CB128)</f>
        <v>0</v>
      </c>
      <c r="BJ128" s="2">
        <f>INDEX('2010'!$B$44:$B$140,'14 Year_History_Results'!CC128)</f>
        <v>0</v>
      </c>
      <c r="BK128" s="2">
        <f>INDEX('2011'!$B$44:$B$140,'14 Year_History_Results'!CD128)</f>
        <v>0</v>
      </c>
      <c r="BL128" s="2">
        <f>INDEX('2012'!$B$44:$B$140,'14 Year_History_Results'!CE128)</f>
        <v>0</v>
      </c>
      <c r="BM128" s="2">
        <f>INDEX('2013'!$B$44:$B$140,'14 Year_History_Results'!CF128)</f>
        <v>0</v>
      </c>
      <c r="BN128" s="149">
        <f>INDEX('2014'!$B$52:$B$180,'14 Year_History_Results'!CG128)</f>
        <v>13</v>
      </c>
      <c r="BO128" s="308">
        <f t="shared" si="52"/>
        <v>0</v>
      </c>
      <c r="BQ128">
        <f t="shared" si="53"/>
        <v>2067</v>
      </c>
      <c r="BR128" s="112"/>
      <c r="BS128" s="2"/>
      <c r="BT128" s="148">
        <f>IF(ISNA(MATCH($BQ128,'2001'!$A$44:$A$139,0)),97,MATCH($BQ128,'2001'!$A$44:$A$139,0))</f>
        <v>97</v>
      </c>
      <c r="BU128" s="2">
        <f>IF(ISNA(MATCH($BQ128,'2002'!$A$44:$A$139,0)),97,MATCH($BQ128,'2002'!$A$44:$A$139,0))</f>
        <v>97</v>
      </c>
      <c r="BV128" s="2">
        <f>IF(ISNA(MATCH($BQ128,'2003'!$A$44:$A$139,0)),97,MATCH($BQ128,'2003'!$A$44:$A$139,0))</f>
        <v>97</v>
      </c>
      <c r="BW128" s="2">
        <f>IF(ISNA(MATCH($BQ128,'2004'!$A$44:$A$139,0)),97,MATCH($BQ128,'2004'!$A$44:$A$139,0))</f>
        <v>97</v>
      </c>
      <c r="BX128" s="2">
        <f>IF(ISNA(MATCH($BQ128,'2005'!$A$44:$A$139,0)),97,MATCH($BQ128,'2005'!$A$44:$A$139,0))</f>
        <v>97</v>
      </c>
      <c r="BY128" s="2">
        <f>IF(ISNA(MATCH($BQ128,'2006'!$A$44:$A$139,0)),97,MATCH($BQ128,'2006'!$A$44:$A$139,0))</f>
        <v>97</v>
      </c>
      <c r="BZ128" s="2">
        <f>IF(ISNA(MATCH($BQ128,'2007'!$A$44:$A$139,0)),97,MATCH($BQ128,'2007'!$A$44:$A$139,0))</f>
        <v>97</v>
      </c>
      <c r="CA128" s="2">
        <f>IF(ISNA(MATCH($BQ128,'2008'!$A$44:$A$139,0)),97,MATCH($BQ128,'2008'!$A$44:$A$139,0))</f>
        <v>97</v>
      </c>
      <c r="CB128" s="2">
        <f>IF(ISNA(MATCH($BQ128,'2009'!$A$44:$A$139,0)),97,MATCH($BQ128,'2009'!$A$44:$A$139,0))</f>
        <v>97</v>
      </c>
      <c r="CC128" s="2">
        <f>IF(ISNA(MATCH($BQ128,'2010'!$A$44:$A$139,0)),97,MATCH($BQ128,'2010'!$A$44:$A$139,0))</f>
        <v>97</v>
      </c>
      <c r="CD128" s="2">
        <f>IF(ISNA(MATCH($BQ128,'2011'!$A$44:$A$139,0)),97,MATCH($BQ128,'2011'!$A$44:$A$139,0))</f>
        <v>97</v>
      </c>
      <c r="CE128" s="2">
        <f>IF(ISNA(MATCH($BQ128,'2012'!$A$44:$A$139,0)),97,MATCH($BQ128,'2012'!$A$44:$A$139,0))</f>
        <v>97</v>
      </c>
      <c r="CF128" s="2">
        <f>IF(ISNA(MATCH($BQ128,'2013'!$A$44:$A$139,0)),97,MATCH($BQ128,'2013'!$A$44:$A$139,0))</f>
        <v>97</v>
      </c>
      <c r="CG128" s="149">
        <f>IF(ISNA(MATCH($BQ128,'2014'!$A$52:$A$179,0)),129,MATCH($BQ128,'2014'!$A$52:$A$179,0))</f>
        <v>90</v>
      </c>
      <c r="CI128">
        <f t="shared" si="54"/>
        <v>2067</v>
      </c>
      <c r="CJ128" s="284"/>
      <c r="CK128" s="282"/>
      <c r="CL128" s="281">
        <f t="shared" si="55"/>
        <v>0</v>
      </c>
      <c r="CM128" s="282">
        <f t="shared" si="41"/>
        <v>0</v>
      </c>
      <c r="CN128" s="282">
        <f t="shared" si="42"/>
        <v>0</v>
      </c>
      <c r="CO128" s="282">
        <f t="shared" si="43"/>
        <v>0</v>
      </c>
      <c r="CP128" s="282">
        <f t="shared" si="44"/>
        <v>0</v>
      </c>
      <c r="CQ128" s="282">
        <f t="shared" si="45"/>
        <v>0</v>
      </c>
      <c r="CR128" s="282">
        <f t="shared" si="46"/>
        <v>0</v>
      </c>
      <c r="CS128" s="282">
        <f t="shared" si="47"/>
        <v>0</v>
      </c>
      <c r="CT128" s="282">
        <f t="shared" si="48"/>
        <v>0</v>
      </c>
      <c r="CU128" s="282">
        <f t="shared" si="56"/>
        <v>0</v>
      </c>
      <c r="CV128" s="282">
        <f t="shared" si="57"/>
        <v>0</v>
      </c>
      <c r="CW128" s="282">
        <f t="shared" si="58"/>
        <v>0</v>
      </c>
      <c r="CX128" s="282">
        <f t="shared" si="59"/>
        <v>0</v>
      </c>
      <c r="CY128" s="283">
        <f t="shared" si="60"/>
        <v>13</v>
      </c>
      <c r="DA128" s="282">
        <f t="shared" si="61"/>
        <v>2067</v>
      </c>
      <c r="DB128" s="97"/>
      <c r="DC128" s="156"/>
      <c r="DD128" s="270">
        <f t="shared" si="62"/>
        <v>0</v>
      </c>
      <c r="DE128" s="156">
        <f t="shared" si="63"/>
        <v>0</v>
      </c>
      <c r="DF128" s="156">
        <f t="shared" si="64"/>
        <v>0</v>
      </c>
      <c r="DG128" s="156">
        <f t="shared" si="65"/>
        <v>0</v>
      </c>
      <c r="DH128" s="156">
        <f t="shared" si="66"/>
        <v>0</v>
      </c>
      <c r="DI128" s="156">
        <f t="shared" si="67"/>
        <v>0</v>
      </c>
      <c r="DJ128" s="156">
        <f t="shared" si="68"/>
        <v>0</v>
      </c>
      <c r="DK128" s="156">
        <f t="shared" si="69"/>
        <v>0</v>
      </c>
      <c r="DL128" s="156">
        <f t="shared" si="70"/>
        <v>0</v>
      </c>
      <c r="DM128" s="156">
        <f t="shared" si="71"/>
        <v>0</v>
      </c>
      <c r="DN128" s="156">
        <f t="shared" si="72"/>
        <v>0</v>
      </c>
      <c r="DO128" s="156">
        <f t="shared" si="73"/>
        <v>0</v>
      </c>
      <c r="DP128" s="156">
        <f t="shared" si="74"/>
        <v>0</v>
      </c>
      <c r="DQ128" s="267">
        <f t="shared" si="75"/>
        <v>13</v>
      </c>
      <c r="DR128" s="156">
        <f t="shared" si="76"/>
        <v>355</v>
      </c>
    </row>
    <row r="129" spans="2:125" ht="13.5" thickBot="1" x14ac:dyDescent="0.25">
      <c r="B129" s="164">
        <v>65</v>
      </c>
      <c r="C129" s="50">
        <f t="shared" si="39"/>
        <v>7</v>
      </c>
      <c r="D129" s="50">
        <f t="shared" si="49"/>
        <v>0</v>
      </c>
      <c r="E129" s="97"/>
      <c r="F129" s="2">
        <f t="shared" si="77"/>
        <v>124</v>
      </c>
      <c r="G129" s="196">
        <v>1310</v>
      </c>
      <c r="H129" s="164">
        <f>14- COUNTIF(L129:AA129,"#N/A")</f>
        <v>2</v>
      </c>
      <c r="I129" s="133">
        <f>SUM(AF129:AU129)+SUM(BA129:BM129)</f>
        <v>17</v>
      </c>
      <c r="J129" s="405">
        <f>CY129</f>
        <v>12.9992</v>
      </c>
      <c r="K129" s="466" t="str">
        <f>IF(ISNUMBER(MATCH(G129,'[4]OPR data'!$A$3:$A$2541,0)),"Y","N")</f>
        <v>Y</v>
      </c>
      <c r="L129" s="112"/>
      <c r="M129" s="236"/>
      <c r="N129" s="236" t="e">
        <f>(INDEX(Finish_table!R$4:R$83,MATCH('14 Year_History_Results'!$G129,Finish_table!S$4:S$83,0),1))</f>
        <v>#N/A</v>
      </c>
      <c r="O129" s="236" t="e">
        <f>(INDEX(Finish_table!Z$4:Z$99,MATCH('14 Year_History_Results'!$G129,Finish_table!AA$4:AA$99,0),1))</f>
        <v>#N/A</v>
      </c>
      <c r="P129" s="236" t="e">
        <f>(INDEX(Finish_table!AI$4:AI$99,MATCH('14 Year_History_Results'!$G129,Finish_table!AJ$4:AJ$99,0),1))</f>
        <v>#N/A</v>
      </c>
      <c r="Q129" s="236" t="e">
        <f>(INDEX(Finish_table!AR$4:AR$99,MATCH('14 Year_History_Results'!$G129,Finish_table!AS$4:AS$99,0),1))</f>
        <v>#N/A</v>
      </c>
      <c r="R129" s="236" t="e">
        <f>(INDEX(Finish_table!BA$4:BA$99,MATCH('14 Year_History_Results'!$G129,Finish_table!BB$4:BB$99,0),1))</f>
        <v>#N/A</v>
      </c>
      <c r="S129" s="236" t="e">
        <f>(INDEX(Finish_table!BJ$4:BJ$99,MATCH('14 Year_History_Results'!$G129,Finish_table!BK$4:BK$99,0),1))</f>
        <v>#N/A</v>
      </c>
      <c r="T129" s="236" t="e">
        <f>(INDEX(Finish_table!BS$4:BS$99,MATCH('14 Year_History_Results'!$G129,Finish_table!BT$4:BT$99,0),1))</f>
        <v>#N/A</v>
      </c>
      <c r="U129" s="236" t="e">
        <f>(INDEX(Finish_table!CB$4:CB$99,MATCH('14 Year_History_Results'!$G129,Finish_table!CC$4:CC$99,0),1))</f>
        <v>#N/A</v>
      </c>
      <c r="V129" s="236" t="e">
        <f>(INDEX(Finish_table!CK$4:CK$99,MATCH('14 Year_History_Results'!$G129,Finish_table!CL$4:CL$99,0),1))</f>
        <v>#N/A</v>
      </c>
      <c r="W129" s="236" t="e">
        <f>(INDEX(Finish_table!CT$4:CT$99,MATCH('14 Year_History_Results'!$G129,Finish_table!CU$4:CU$99,0),1))</f>
        <v>#N/A</v>
      </c>
      <c r="X129" s="236" t="e">
        <f>(INDEX(Finish_table!DC$4:DC$99,MATCH('14 Year_History_Results'!$G129,Finish_table!DD$4:DD$99,0),1))</f>
        <v>#N/A</v>
      </c>
      <c r="Y129" s="236" t="e">
        <f>(INDEX(Finish_table!DL$4:DL$99,MATCH('14 Year_History_Results'!$G129,Finish_table!DM$4:DM$99,0),1))</f>
        <v>#N/A</v>
      </c>
      <c r="Z129" s="236" t="str">
        <f>(INDEX(Finish_table!DU$4:DU$99,MATCH('14 Year_History_Results'!$G129,Finish_table!DV$4:DV$99,0),1))</f>
        <v>QF</v>
      </c>
      <c r="AA129" s="256" t="str">
        <f>(INDEX(Finish_table!ED$4:ED$140,MATCH('14 Year_History_Results'!$G129,Finish_table!EE$4:EE$140,0),1))</f>
        <v>SF</v>
      </c>
      <c r="AB129" s="2"/>
      <c r="AC129" s="97"/>
      <c r="AE129">
        <f t="shared" si="40"/>
        <v>1310</v>
      </c>
      <c r="AF129" s="112"/>
      <c r="AG129" s="2"/>
      <c r="AH129" s="148">
        <f>INDEX('2001'!$C$44:$C$140,'14 Year_History_Results'!BT129)</f>
        <v>0</v>
      </c>
      <c r="AI129" s="2">
        <f>INDEX('2002'!$C$44:$C$140,'14 Year_History_Results'!BU129)</f>
        <v>0</v>
      </c>
      <c r="AJ129" s="2">
        <f>INDEX('2003'!$C$44:$C$140,'14 Year_History_Results'!BV129)</f>
        <v>0</v>
      </c>
      <c r="AK129" s="2">
        <f>INDEX('2004'!$C$44:$C$140,'14 Year_History_Results'!BW129)</f>
        <v>0</v>
      </c>
      <c r="AL129" s="2">
        <f>INDEX('2005'!$C$44:$C$140,'14 Year_History_Results'!BX129)</f>
        <v>0</v>
      </c>
      <c r="AM129" s="2">
        <f>INDEX('2006'!$C$44:$C$140,'14 Year_History_Results'!BY129)</f>
        <v>0</v>
      </c>
      <c r="AN129" s="2">
        <f>INDEX('2007'!$C$44:$C$140,'14 Year_History_Results'!BZ129)</f>
        <v>0</v>
      </c>
      <c r="AO129" s="2">
        <f>INDEX('2008'!$C$44:$C$140,'14 Year_History_Results'!CA129)</f>
        <v>0</v>
      </c>
      <c r="AP129" s="2">
        <f>INDEX('2009'!$C$44:$C$140,'14 Year_History_Results'!CB129)</f>
        <v>0</v>
      </c>
      <c r="AQ129" s="2">
        <f>INDEX('2010'!$C$44:$C$140,'14 Year_History_Results'!CC129)</f>
        <v>0</v>
      </c>
      <c r="AR129" s="2">
        <f>INDEX('2011'!$C$44:$C$140,'14 Year_History_Results'!CD129)</f>
        <v>0</v>
      </c>
      <c r="AS129" s="2">
        <f>INDEX('2012'!$C$44:$C$140,'14 Year_History_Results'!CE129)</f>
        <v>0</v>
      </c>
      <c r="AT129" s="2">
        <f>INDEX('2013'!$C$44:$C$140,'14 Year_History_Results'!CF129)</f>
        <v>0</v>
      </c>
      <c r="AU129" s="149">
        <f>INDEX('2014'!$C$52:$C$180,'14 Year_History_Results'!CG129)</f>
        <v>5</v>
      </c>
      <c r="AV129" s="2">
        <f t="shared" si="50"/>
        <v>1.3363062095621219</v>
      </c>
      <c r="AW129" s="2"/>
      <c r="AX129">
        <f t="shared" si="51"/>
        <v>1310</v>
      </c>
      <c r="AY129" s="112"/>
      <c r="AZ129" s="2"/>
      <c r="BA129" s="148">
        <f>INDEX('2001'!$B$44:$B$140,'14 Year_History_Results'!BT129)</f>
        <v>0</v>
      </c>
      <c r="BB129" s="2">
        <f>INDEX('2002'!$B$44:$B$140,'14 Year_History_Results'!BU129)</f>
        <v>0</v>
      </c>
      <c r="BC129" s="2">
        <f>INDEX('2003'!$B$44:$B$140,'14 Year_History_Results'!BV129)</f>
        <v>0</v>
      </c>
      <c r="BD129" s="2">
        <f>INDEX('2004'!$B$44:$B$140,'14 Year_History_Results'!BW129)</f>
        <v>0</v>
      </c>
      <c r="BE129" s="2">
        <f>INDEX('2005'!$B$44:$B$140,'14 Year_History_Results'!BX129)</f>
        <v>0</v>
      </c>
      <c r="BF129" s="2">
        <f>INDEX('2006'!$B$44:$B$140,'14 Year_History_Results'!BY129)</f>
        <v>0</v>
      </c>
      <c r="BG129" s="2">
        <f>INDEX('2007'!$B$44:$B$140,'14 Year_History_Results'!BZ129)</f>
        <v>0</v>
      </c>
      <c r="BH129" s="2">
        <f>INDEX('2008'!$B$44:$B$140,'14 Year_History_Results'!CA129)</f>
        <v>0</v>
      </c>
      <c r="BI129" s="2">
        <f>INDEX('2009'!$B$44:$B$140,'14 Year_History_Results'!CB129)</f>
        <v>0</v>
      </c>
      <c r="BJ129" s="2">
        <f>INDEX('2010'!$B$44:$B$140,'14 Year_History_Results'!CC129)</f>
        <v>0</v>
      </c>
      <c r="BK129" s="2">
        <f>INDEX('2011'!$B$44:$B$140,'14 Year_History_Results'!CD129)</f>
        <v>0</v>
      </c>
      <c r="BL129" s="2">
        <f>INDEX('2012'!$B$44:$B$140,'14 Year_History_Results'!CE129)</f>
        <v>0</v>
      </c>
      <c r="BM129" s="2">
        <f>INDEX('2013'!$B$44:$B$140,'14 Year_History_Results'!CF129)</f>
        <v>12</v>
      </c>
      <c r="BN129" s="149">
        <f>INDEX('2014'!$B$52:$B$180,'14 Year_History_Results'!CG129)</f>
        <v>0</v>
      </c>
      <c r="BO129" s="308">
        <f t="shared" si="52"/>
        <v>12</v>
      </c>
      <c r="BQ129">
        <f t="shared" si="53"/>
        <v>1310</v>
      </c>
      <c r="BR129" s="112"/>
      <c r="BS129" s="2"/>
      <c r="BT129" s="148">
        <f>IF(ISNA(MATCH($BQ129,'2001'!$A$44:$A$139,0)),97,MATCH($BQ129,'2001'!$A$44:$A$139,0))</f>
        <v>97</v>
      </c>
      <c r="BU129" s="2">
        <f>IF(ISNA(MATCH($BQ129,'2002'!$A$44:$A$139,0)),97,MATCH($BQ129,'2002'!$A$44:$A$139,0))</f>
        <v>97</v>
      </c>
      <c r="BV129" s="2">
        <f>IF(ISNA(MATCH($BQ129,'2003'!$A$44:$A$139,0)),97,MATCH($BQ129,'2003'!$A$44:$A$139,0))</f>
        <v>97</v>
      </c>
      <c r="BW129" s="2">
        <f>IF(ISNA(MATCH($BQ129,'2004'!$A$44:$A$139,0)),97,MATCH($BQ129,'2004'!$A$44:$A$139,0))</f>
        <v>97</v>
      </c>
      <c r="BX129" s="2">
        <f>IF(ISNA(MATCH($BQ129,'2005'!$A$44:$A$139,0)),97,MATCH($BQ129,'2005'!$A$44:$A$139,0))</f>
        <v>97</v>
      </c>
      <c r="BY129" s="2">
        <f>IF(ISNA(MATCH($BQ129,'2006'!$A$44:$A$139,0)),97,MATCH($BQ129,'2006'!$A$44:$A$139,0))</f>
        <v>97</v>
      </c>
      <c r="BZ129" s="2">
        <f>IF(ISNA(MATCH($BQ129,'2007'!$A$44:$A$139,0)),97,MATCH($BQ129,'2007'!$A$44:$A$139,0))</f>
        <v>97</v>
      </c>
      <c r="CA129" s="2">
        <f>IF(ISNA(MATCH($BQ129,'2008'!$A$44:$A$139,0)),97,MATCH($BQ129,'2008'!$A$44:$A$139,0))</f>
        <v>97</v>
      </c>
      <c r="CB129" s="2">
        <f>IF(ISNA(MATCH($BQ129,'2009'!$A$44:$A$139,0)),97,MATCH($BQ129,'2009'!$A$44:$A$139,0))</f>
        <v>97</v>
      </c>
      <c r="CC129" s="2">
        <f>IF(ISNA(MATCH($BQ129,'2010'!$A$44:$A$139,0)),97,MATCH($BQ129,'2010'!$A$44:$A$139,0))</f>
        <v>97</v>
      </c>
      <c r="CD129" s="2">
        <f>IF(ISNA(MATCH($BQ129,'2011'!$A$44:$A$139,0)),97,MATCH($BQ129,'2011'!$A$44:$A$139,0))</f>
        <v>97</v>
      </c>
      <c r="CE129" s="2">
        <f>IF(ISNA(MATCH($BQ129,'2012'!$A$44:$A$139,0)),97,MATCH($BQ129,'2012'!$A$44:$A$139,0))</f>
        <v>97</v>
      </c>
      <c r="CF129" s="2">
        <f>IF(ISNA(MATCH($BQ129,'2013'!$A$44:$A$139,0)),97,MATCH($BQ129,'2013'!$A$44:$A$139,0))</f>
        <v>41</v>
      </c>
      <c r="CG129" s="149">
        <f>IF(ISNA(MATCH($BQ129,'2014'!$A$52:$A$179,0)),129,MATCH($BQ129,'2014'!$A$52:$A$179,0))</f>
        <v>63</v>
      </c>
      <c r="CI129">
        <f t="shared" si="54"/>
        <v>1310</v>
      </c>
      <c r="CJ129" s="284"/>
      <c r="CK129" s="282"/>
      <c r="CL129" s="281">
        <f t="shared" si="55"/>
        <v>0</v>
      </c>
      <c r="CM129" s="282">
        <f t="shared" si="41"/>
        <v>0</v>
      </c>
      <c r="CN129" s="282">
        <f t="shared" si="42"/>
        <v>0</v>
      </c>
      <c r="CO129" s="282">
        <f t="shared" si="43"/>
        <v>0</v>
      </c>
      <c r="CP129" s="282">
        <f t="shared" si="44"/>
        <v>0</v>
      </c>
      <c r="CQ129" s="282">
        <f t="shared" si="45"/>
        <v>0</v>
      </c>
      <c r="CR129" s="282">
        <f t="shared" si="46"/>
        <v>0</v>
      </c>
      <c r="CS129" s="282">
        <f t="shared" si="47"/>
        <v>0</v>
      </c>
      <c r="CT129" s="282">
        <f t="shared" si="48"/>
        <v>0</v>
      </c>
      <c r="CU129" s="282">
        <f t="shared" si="56"/>
        <v>0</v>
      </c>
      <c r="CV129" s="282">
        <f t="shared" si="57"/>
        <v>0</v>
      </c>
      <c r="CW129" s="282">
        <f t="shared" si="58"/>
        <v>0</v>
      </c>
      <c r="CX129" s="282">
        <f t="shared" si="59"/>
        <v>12</v>
      </c>
      <c r="CY129" s="283">
        <f t="shared" si="60"/>
        <v>12.9992</v>
      </c>
      <c r="DA129" s="282">
        <f t="shared" si="61"/>
        <v>1310</v>
      </c>
      <c r="DB129" s="97"/>
      <c r="DC129" s="156"/>
      <c r="DD129" s="270">
        <f t="shared" si="62"/>
        <v>0</v>
      </c>
      <c r="DE129" s="156">
        <f t="shared" si="63"/>
        <v>0</v>
      </c>
      <c r="DF129" s="156">
        <f t="shared" si="64"/>
        <v>0</v>
      </c>
      <c r="DG129" s="156">
        <f t="shared" si="65"/>
        <v>0</v>
      </c>
      <c r="DH129" s="156">
        <f t="shared" si="66"/>
        <v>0</v>
      </c>
      <c r="DI129" s="156">
        <f t="shared" si="67"/>
        <v>0</v>
      </c>
      <c r="DJ129" s="156">
        <f t="shared" si="68"/>
        <v>0</v>
      </c>
      <c r="DK129" s="156">
        <f t="shared" si="69"/>
        <v>0</v>
      </c>
      <c r="DL129" s="156">
        <f t="shared" si="70"/>
        <v>0</v>
      </c>
      <c r="DM129" s="156">
        <f t="shared" si="71"/>
        <v>0</v>
      </c>
      <c r="DN129" s="156">
        <f t="shared" si="72"/>
        <v>0</v>
      </c>
      <c r="DO129" s="156">
        <f t="shared" si="73"/>
        <v>0</v>
      </c>
      <c r="DP129" s="156">
        <f t="shared" si="74"/>
        <v>12</v>
      </c>
      <c r="DQ129" s="267">
        <f t="shared" si="75"/>
        <v>17</v>
      </c>
      <c r="DR129" s="156">
        <f t="shared" si="76"/>
        <v>328</v>
      </c>
    </row>
    <row r="130" spans="2:125" ht="13.5" thickBot="1" x14ac:dyDescent="0.25">
      <c r="B130" s="133">
        <v>65</v>
      </c>
      <c r="C130" s="50">
        <f t="shared" si="39"/>
        <v>8</v>
      </c>
      <c r="D130" s="50">
        <f t="shared" si="49"/>
        <v>8</v>
      </c>
      <c r="E130" s="97"/>
      <c r="F130" s="2">
        <f t="shared" si="77"/>
        <v>125</v>
      </c>
      <c r="G130" s="164">
        <v>1771</v>
      </c>
      <c r="H130" s="164">
        <f>14- COUNTIF(L130:AA130,"#N/A")</f>
        <v>4</v>
      </c>
      <c r="I130" s="133">
        <f>SUM(AF130:AU130)+SUM(BA130:BM130)</f>
        <v>59</v>
      </c>
      <c r="J130" s="405">
        <f>CY130</f>
        <v>12.286312862282031</v>
      </c>
      <c r="K130" s="466" t="str">
        <f>IF(ISNUMBER(MATCH(G130,'[4]OPR data'!$A$3:$A$2541,0)),"Y","N")</f>
        <v>N</v>
      </c>
      <c r="L130" s="112"/>
      <c r="M130" s="236"/>
      <c r="N130" s="236" t="e">
        <f>(INDEX(Finish_table!R$4:R$83,MATCH('14 Year_History_Results'!$G130,Finish_table!S$4:S$83,0),1))</f>
        <v>#N/A</v>
      </c>
      <c r="O130" s="236" t="e">
        <f>(INDEX(Finish_table!Z$4:Z$99,MATCH('14 Year_History_Results'!$G130,Finish_table!AA$4:AA$99,0),1))</f>
        <v>#N/A</v>
      </c>
      <c r="P130" s="236" t="e">
        <f>(INDEX(Finish_table!AI$4:AI$99,MATCH('14 Year_History_Results'!$G130,Finish_table!AJ$4:AJ$99,0),1))</f>
        <v>#N/A</v>
      </c>
      <c r="Q130" s="236" t="e">
        <f>(INDEX(Finish_table!AR$4:AR$99,MATCH('14 Year_History_Results'!$G130,Finish_table!AS$4:AS$99,0),1))</f>
        <v>#N/A</v>
      </c>
      <c r="R130" s="236" t="e">
        <f>(INDEX(Finish_table!BA$4:BA$99,MATCH('14 Year_History_Results'!$G130,Finish_table!BB$4:BB$99,0),1))</f>
        <v>#N/A</v>
      </c>
      <c r="S130" s="236" t="e">
        <f>(INDEX(Finish_table!BJ$4:BJ$99,MATCH('14 Year_History_Results'!$G130,Finish_table!BK$4:BK$99,0),1))</f>
        <v>#N/A</v>
      </c>
      <c r="T130" s="236" t="e">
        <f>(INDEX(Finish_table!BS$4:BS$99,MATCH('14 Year_History_Results'!$G130,Finish_table!BT$4:BT$99,0),1))</f>
        <v>#N/A</v>
      </c>
      <c r="U130" s="236" t="str">
        <f>(INDEX(Finish_table!CB$4:CB$99,MATCH('14 Year_History_Results'!$G130,Finish_table!CC$4:CC$99,0),1))</f>
        <v>QF</v>
      </c>
      <c r="V130" s="236" t="str">
        <f>(INDEX(Finish_table!CK$4:CK$99,MATCH('14 Year_History_Results'!$G130,Finish_table!CL$4:CL$99,0),1))</f>
        <v>QF</v>
      </c>
      <c r="W130" s="236" t="str">
        <f>(INDEX(Finish_table!CT$4:CT$99,MATCH('14 Year_History_Results'!$G130,Finish_table!CU$4:CU$99,0),1))</f>
        <v>QF</v>
      </c>
      <c r="X130" s="236" t="str">
        <f>(INDEX(Finish_table!DC$4:DC$99,MATCH('14 Year_History_Results'!$G130,Finish_table!DD$4:DD$99,0),1))</f>
        <v>SF</v>
      </c>
      <c r="Y130" s="236" t="e">
        <f>(INDEX(Finish_table!DL$4:DL$99,MATCH('14 Year_History_Results'!$G130,Finish_table!DM$4:DM$99,0),1))</f>
        <v>#N/A</v>
      </c>
      <c r="Z130" s="236" t="e">
        <f>(INDEX(Finish_table!DU$4:DU$99,MATCH('14 Year_History_Results'!$G130,Finish_table!DV$4:DV$99,0),1))</f>
        <v>#N/A</v>
      </c>
      <c r="AA130" s="256" t="e">
        <f>(INDEX(Finish_table!ED$4:ED$140,MATCH('14 Year_History_Results'!$G130,Finish_table!EE$4:EE$140,0),1))</f>
        <v>#N/A</v>
      </c>
      <c r="AB130" s="2"/>
      <c r="AC130" s="97"/>
      <c r="AE130">
        <f t="shared" si="40"/>
        <v>1771</v>
      </c>
      <c r="AF130" s="112"/>
      <c r="AG130" s="2"/>
      <c r="AH130" s="148">
        <f>INDEX('2001'!$C$44:$C$140,'14 Year_History_Results'!BT130)</f>
        <v>0</v>
      </c>
      <c r="AI130" s="2">
        <f>INDEX('2002'!$C$44:$C$140,'14 Year_History_Results'!BU130)</f>
        <v>0</v>
      </c>
      <c r="AJ130" s="2">
        <f>INDEX('2003'!$C$44:$C$140,'14 Year_History_Results'!BV130)</f>
        <v>0</v>
      </c>
      <c r="AK130" s="2">
        <f>INDEX('2004'!$C$44:$C$140,'14 Year_History_Results'!BW130)</f>
        <v>0</v>
      </c>
      <c r="AL130" s="2">
        <f>INDEX('2005'!$C$44:$C$140,'14 Year_History_Results'!BX130)</f>
        <v>0</v>
      </c>
      <c r="AM130" s="2">
        <f>INDEX('2006'!$C$44:$C$140,'14 Year_History_Results'!BY130)</f>
        <v>0</v>
      </c>
      <c r="AN130" s="2">
        <f>INDEX('2007'!$C$44:$C$140,'14 Year_History_Results'!BZ130)</f>
        <v>0</v>
      </c>
      <c r="AO130" s="2">
        <f>INDEX('2008'!$C$44:$C$140,'14 Year_History_Results'!CA130)</f>
        <v>0</v>
      </c>
      <c r="AP130" s="2">
        <f>INDEX('2009'!$C$44:$C$140,'14 Year_History_Results'!CB130)</f>
        <v>0</v>
      </c>
      <c r="AQ130" s="2">
        <f>INDEX('2010'!$C$44:$C$140,'14 Year_History_Results'!CC130)</f>
        <v>0</v>
      </c>
      <c r="AR130" s="2">
        <f>INDEX('2011'!$C$44:$C$140,'14 Year_History_Results'!CD130)</f>
        <v>10</v>
      </c>
      <c r="AS130" s="2">
        <f>INDEX('2012'!$C$44:$C$140,'14 Year_History_Results'!CE130)</f>
        <v>0</v>
      </c>
      <c r="AT130" s="2">
        <f>INDEX('2013'!$C$44:$C$140,'14 Year_History_Results'!CF130)</f>
        <v>0</v>
      </c>
      <c r="AU130" s="149">
        <f>INDEX('2014'!$C$52:$C$180,'14 Year_History_Results'!CG130)</f>
        <v>0</v>
      </c>
      <c r="AV130" s="2">
        <f t="shared" si="50"/>
        <v>2.6726124191242437</v>
      </c>
      <c r="AW130" s="2"/>
      <c r="AX130">
        <f t="shared" si="51"/>
        <v>1771</v>
      </c>
      <c r="AY130" s="112"/>
      <c r="AZ130" s="2"/>
      <c r="BA130" s="148">
        <f>INDEX('2001'!$B$44:$B$140,'14 Year_History_Results'!BT130)</f>
        <v>0</v>
      </c>
      <c r="BB130" s="2">
        <f>INDEX('2002'!$B$44:$B$140,'14 Year_History_Results'!BU130)</f>
        <v>0</v>
      </c>
      <c r="BC130" s="2">
        <f>INDEX('2003'!$B$44:$B$140,'14 Year_History_Results'!BV130)</f>
        <v>0</v>
      </c>
      <c r="BD130" s="2">
        <f>INDEX('2004'!$B$44:$B$140,'14 Year_History_Results'!BW130)</f>
        <v>0</v>
      </c>
      <c r="BE130" s="2">
        <f>INDEX('2005'!$B$44:$B$140,'14 Year_History_Results'!BX130)</f>
        <v>0</v>
      </c>
      <c r="BF130" s="2">
        <f>INDEX('2006'!$B$44:$B$140,'14 Year_History_Results'!BY130)</f>
        <v>0</v>
      </c>
      <c r="BG130" s="2">
        <f>INDEX('2007'!$B$44:$B$140,'14 Year_History_Results'!BZ130)</f>
        <v>0</v>
      </c>
      <c r="BH130" s="2">
        <f>INDEX('2008'!$B$44:$B$140,'14 Year_History_Results'!CA130)</f>
        <v>8</v>
      </c>
      <c r="BI130" s="2">
        <f>INDEX('2009'!$B$44:$B$140,'14 Year_History_Results'!CB130)</f>
        <v>16</v>
      </c>
      <c r="BJ130" s="2">
        <f>INDEX('2010'!$B$44:$B$140,'14 Year_History_Results'!CC130)</f>
        <v>9</v>
      </c>
      <c r="BK130" s="2">
        <f>INDEX('2011'!$B$44:$B$140,'14 Year_History_Results'!CD130)</f>
        <v>16</v>
      </c>
      <c r="BL130" s="2">
        <f>INDEX('2012'!$B$44:$B$140,'14 Year_History_Results'!CE130)</f>
        <v>0</v>
      </c>
      <c r="BM130" s="2">
        <f>INDEX('2013'!$B$44:$B$140,'14 Year_History_Results'!CF130)</f>
        <v>0</v>
      </c>
      <c r="BN130" s="149">
        <f>INDEX('2014'!$B$52:$B$180,'14 Year_History_Results'!CG130)</f>
        <v>0</v>
      </c>
      <c r="BO130" s="308">
        <f t="shared" si="52"/>
        <v>0</v>
      </c>
      <c r="BQ130">
        <f t="shared" si="53"/>
        <v>1771</v>
      </c>
      <c r="BR130" s="112"/>
      <c r="BS130" s="2"/>
      <c r="BT130" s="148">
        <f>IF(ISNA(MATCH($BQ130,'2001'!$A$44:$A$139,0)),97,MATCH($BQ130,'2001'!$A$44:$A$139,0))</f>
        <v>97</v>
      </c>
      <c r="BU130" s="2">
        <f>IF(ISNA(MATCH($BQ130,'2002'!$A$44:$A$139,0)),97,MATCH($BQ130,'2002'!$A$44:$A$139,0))</f>
        <v>97</v>
      </c>
      <c r="BV130" s="2">
        <f>IF(ISNA(MATCH($BQ130,'2003'!$A$44:$A$139,0)),97,MATCH($BQ130,'2003'!$A$44:$A$139,0))</f>
        <v>97</v>
      </c>
      <c r="BW130" s="2">
        <f>IF(ISNA(MATCH($BQ130,'2004'!$A$44:$A$139,0)),97,MATCH($BQ130,'2004'!$A$44:$A$139,0))</f>
        <v>97</v>
      </c>
      <c r="BX130" s="2">
        <f>IF(ISNA(MATCH($BQ130,'2005'!$A$44:$A$139,0)),97,MATCH($BQ130,'2005'!$A$44:$A$139,0))</f>
        <v>97</v>
      </c>
      <c r="BY130" s="2">
        <f>IF(ISNA(MATCH($BQ130,'2006'!$A$44:$A$139,0)),97,MATCH($BQ130,'2006'!$A$44:$A$139,0))</f>
        <v>97</v>
      </c>
      <c r="BZ130" s="2">
        <f>IF(ISNA(MATCH($BQ130,'2007'!$A$44:$A$139,0)),97,MATCH($BQ130,'2007'!$A$44:$A$139,0))</f>
        <v>97</v>
      </c>
      <c r="CA130" s="2">
        <f>IF(ISNA(MATCH($BQ130,'2008'!$A$44:$A$139,0)),97,MATCH($BQ130,'2008'!$A$44:$A$139,0))</f>
        <v>83</v>
      </c>
      <c r="CB130" s="2">
        <f>IF(ISNA(MATCH($BQ130,'2009'!$A$44:$A$139,0)),97,MATCH($BQ130,'2009'!$A$44:$A$139,0))</f>
        <v>81</v>
      </c>
      <c r="CC130" s="2">
        <f>IF(ISNA(MATCH($BQ130,'2010'!$A$44:$A$139,0)),97,MATCH($BQ130,'2010'!$A$44:$A$139,0))</f>
        <v>72</v>
      </c>
      <c r="CD130" s="2">
        <f>IF(ISNA(MATCH($BQ130,'2011'!$A$44:$A$139,0)),97,MATCH($BQ130,'2011'!$A$44:$A$139,0))</f>
        <v>71</v>
      </c>
      <c r="CE130" s="2">
        <f>IF(ISNA(MATCH($BQ130,'2012'!$A$44:$A$139,0)),97,MATCH($BQ130,'2012'!$A$44:$A$139,0))</f>
        <v>97</v>
      </c>
      <c r="CF130" s="2">
        <f>IF(ISNA(MATCH($BQ130,'2013'!$A$44:$A$139,0)),97,MATCH($BQ130,'2013'!$A$44:$A$139,0))</f>
        <v>97</v>
      </c>
      <c r="CG130" s="149">
        <f>IF(ISNA(MATCH($BQ130,'2014'!$A$52:$A$179,0)),129,MATCH($BQ130,'2014'!$A$52:$A$179,0))</f>
        <v>129</v>
      </c>
      <c r="CI130">
        <f t="shared" si="54"/>
        <v>1771</v>
      </c>
      <c r="CJ130" s="284"/>
      <c r="CK130" s="282"/>
      <c r="CL130" s="281">
        <f t="shared" si="55"/>
        <v>0</v>
      </c>
      <c r="CM130" s="282">
        <f t="shared" si="41"/>
        <v>0</v>
      </c>
      <c r="CN130" s="282">
        <f t="shared" si="42"/>
        <v>0</v>
      </c>
      <c r="CO130" s="282">
        <f t="shared" si="43"/>
        <v>0</v>
      </c>
      <c r="CP130" s="282">
        <f t="shared" si="44"/>
        <v>0</v>
      </c>
      <c r="CQ130" s="282">
        <f t="shared" si="45"/>
        <v>0</v>
      </c>
      <c r="CR130" s="282">
        <f t="shared" si="46"/>
        <v>0</v>
      </c>
      <c r="CS130" s="282">
        <f t="shared" si="47"/>
        <v>8</v>
      </c>
      <c r="CT130" s="282">
        <f t="shared" si="48"/>
        <v>21.332799999999999</v>
      </c>
      <c r="CU130" s="282">
        <f t="shared" si="56"/>
        <v>23.220444479999998</v>
      </c>
      <c r="CV130" s="282">
        <f t="shared" si="57"/>
        <v>41.478748290367996</v>
      </c>
      <c r="CW130" s="282">
        <f t="shared" si="58"/>
        <v>27.649733610359306</v>
      </c>
      <c r="CX130" s="282">
        <f t="shared" si="59"/>
        <v>18.431312424665514</v>
      </c>
      <c r="CY130" s="283">
        <f t="shared" si="60"/>
        <v>12.286312862282031</v>
      </c>
      <c r="DA130" s="282">
        <f t="shared" si="61"/>
        <v>1771</v>
      </c>
      <c r="DB130" s="97"/>
      <c r="DC130" s="156"/>
      <c r="DD130" s="270">
        <f t="shared" si="62"/>
        <v>0</v>
      </c>
      <c r="DE130" s="156">
        <f t="shared" si="63"/>
        <v>0</v>
      </c>
      <c r="DF130" s="156">
        <f t="shared" si="64"/>
        <v>0</v>
      </c>
      <c r="DG130" s="156">
        <f t="shared" si="65"/>
        <v>0</v>
      </c>
      <c r="DH130" s="156">
        <f t="shared" si="66"/>
        <v>0</v>
      </c>
      <c r="DI130" s="156">
        <f t="shared" si="67"/>
        <v>0</v>
      </c>
      <c r="DJ130" s="156">
        <f t="shared" si="68"/>
        <v>0</v>
      </c>
      <c r="DK130" s="156">
        <f t="shared" si="69"/>
        <v>8</v>
      </c>
      <c r="DL130" s="156">
        <f t="shared" si="70"/>
        <v>24</v>
      </c>
      <c r="DM130" s="156">
        <f t="shared" si="71"/>
        <v>33</v>
      </c>
      <c r="DN130" s="156">
        <f t="shared" si="72"/>
        <v>59</v>
      </c>
      <c r="DO130" s="156">
        <f t="shared" si="73"/>
        <v>59</v>
      </c>
      <c r="DP130" s="156">
        <f t="shared" si="74"/>
        <v>59</v>
      </c>
      <c r="DQ130" s="267">
        <f t="shared" si="75"/>
        <v>59</v>
      </c>
      <c r="DR130" s="156">
        <f t="shared" si="76"/>
        <v>132</v>
      </c>
      <c r="DU130" s="282"/>
    </row>
    <row r="131" spans="2:125" ht="13.5" thickBot="1" x14ac:dyDescent="0.25">
      <c r="B131" s="250">
        <v>66</v>
      </c>
      <c r="C131" s="50">
        <f t="shared" si="39"/>
        <v>1</v>
      </c>
      <c r="D131" s="50">
        <f t="shared" si="49"/>
        <v>0</v>
      </c>
      <c r="E131" s="97"/>
      <c r="F131" s="2">
        <f t="shared" si="77"/>
        <v>126</v>
      </c>
      <c r="G131" s="164">
        <v>190</v>
      </c>
      <c r="H131" s="164">
        <f>14- COUNTIF(L131:AA131,"#N/A")</f>
        <v>8</v>
      </c>
      <c r="I131" s="133">
        <f>SUM(AF131:AU131)+SUM(BA131:BM131)</f>
        <v>124</v>
      </c>
      <c r="J131" s="405">
        <f>CY131</f>
        <v>12.041038451722871</v>
      </c>
      <c r="K131" s="466" t="str">
        <f>IF(ISNUMBER(MATCH(G131,'[4]OPR data'!$A$3:$A$2541,0)),"Y","N")</f>
        <v>Y</v>
      </c>
      <c r="L131" s="112"/>
      <c r="M131" s="236"/>
      <c r="N131" s="236" t="str">
        <f>(INDEX(Finish_table!R$4:R$83,MATCH('14 Year_History_Results'!$G131,Finish_table!S$4:S$83,0),1))</f>
        <v>QF</v>
      </c>
      <c r="O131" s="236" t="str">
        <f>(INDEX(Finish_table!Z$4:Z$99,MATCH('14 Year_History_Results'!$G131,Finish_table!AA$4:AA$99,0),1))</f>
        <v>QF</v>
      </c>
      <c r="P131" s="236" t="e">
        <f>(INDEX(Finish_table!AI$4:AI$99,MATCH('14 Year_History_Results'!$G131,Finish_table!AJ$4:AJ$99,0),1))</f>
        <v>#N/A</v>
      </c>
      <c r="Q131" s="236" t="str">
        <f>(INDEX(Finish_table!AR$4:AR$99,MATCH('14 Year_History_Results'!$G131,Finish_table!AS$4:AS$99,0),1))</f>
        <v>QF</v>
      </c>
      <c r="R131" s="236" t="e">
        <f>(INDEX(Finish_table!BA$4:BA$99,MATCH('14 Year_History_Results'!$G131,Finish_table!BB$4:BB$99,0),1))</f>
        <v>#N/A</v>
      </c>
      <c r="S131" s="236" t="str">
        <f>(INDEX(Finish_table!BJ$4:BJ$99,MATCH('14 Year_History_Results'!$G131,Finish_table!BK$4:BK$99,0),1))</f>
        <v>SF</v>
      </c>
      <c r="T131" s="236" t="str">
        <f>(INDEX(Finish_table!BS$4:BS$99,MATCH('14 Year_History_Results'!$G131,Finish_table!BT$4:BT$99,0),1))</f>
        <v>WC</v>
      </c>
      <c r="U131" s="236" t="e">
        <f>(INDEX(Finish_table!CB$4:CB$99,MATCH('14 Year_History_Results'!$G131,Finish_table!CC$4:CC$99,0),1))</f>
        <v>#N/A</v>
      </c>
      <c r="V131" s="236" t="str">
        <f>(INDEX(Finish_table!CK$4:CK$99,MATCH('14 Year_History_Results'!$G131,Finish_table!CL$4:CL$99,0),1))</f>
        <v>QF</v>
      </c>
      <c r="W131" s="236" t="e">
        <f>(INDEX(Finish_table!CT$4:CT$99,MATCH('14 Year_History_Results'!$G131,Finish_table!CU$4:CU$99,0),1))</f>
        <v>#N/A</v>
      </c>
      <c r="X131" s="236" t="e">
        <f>(INDEX(Finish_table!DC$4:DC$99,MATCH('14 Year_History_Results'!$G131,Finish_table!DD$4:DD$99,0),1))</f>
        <v>#N/A</v>
      </c>
      <c r="Y131" s="236" t="str">
        <f>(INDEX(Finish_table!DL$4:DL$99,MATCH('14 Year_History_Results'!$G131,Finish_table!DM$4:DM$99,0),1))</f>
        <v>QF</v>
      </c>
      <c r="Z131" s="236" t="str">
        <f>(INDEX(Finish_table!DU$4:DU$99,MATCH('14 Year_History_Results'!$G131,Finish_table!DV$4:DV$99,0),1))</f>
        <v>QF</v>
      </c>
      <c r="AA131" s="256" t="e">
        <f>(INDEX(Finish_table!ED$4:ED$140,MATCH('14 Year_History_Results'!$G131,Finish_table!EE$4:EE$140,0),1))</f>
        <v>#N/A</v>
      </c>
      <c r="AB131" s="2"/>
      <c r="AC131" s="97"/>
      <c r="AE131">
        <f t="shared" si="40"/>
        <v>190</v>
      </c>
      <c r="AF131" s="112"/>
      <c r="AG131" s="2"/>
      <c r="AH131" s="148">
        <f>INDEX('2001'!$C$44:$C$140,'14 Year_History_Results'!BT131)</f>
        <v>10</v>
      </c>
      <c r="AI131" s="2">
        <f>INDEX('2002'!$C$44:$C$140,'14 Year_History_Results'!BU131)</f>
        <v>0</v>
      </c>
      <c r="AJ131" s="2">
        <f>INDEX('2003'!$C$44:$C$140,'14 Year_History_Results'!BV131)</f>
        <v>0</v>
      </c>
      <c r="AK131" s="2">
        <f>INDEX('2004'!$C$44:$C$140,'14 Year_History_Results'!BW131)</f>
        <v>0</v>
      </c>
      <c r="AL131" s="2">
        <f>INDEX('2005'!$C$44:$C$140,'14 Year_History_Results'!BX131)</f>
        <v>0</v>
      </c>
      <c r="AM131" s="2">
        <f>INDEX('2006'!$C$44:$C$140,'14 Year_History_Results'!BY131)</f>
        <v>8</v>
      </c>
      <c r="AN131" s="2">
        <f>INDEX('2007'!$C$44:$C$140,'14 Year_History_Results'!BZ131)</f>
        <v>50</v>
      </c>
      <c r="AO131" s="2">
        <f>INDEX('2008'!$C$44:$C$140,'14 Year_History_Results'!CA131)</f>
        <v>0</v>
      </c>
      <c r="AP131" s="2">
        <f>INDEX('2009'!$C$44:$C$140,'14 Year_History_Results'!CB131)</f>
        <v>0</v>
      </c>
      <c r="AQ131" s="2">
        <f>INDEX('2010'!$C$44:$C$140,'14 Year_History_Results'!CC131)</f>
        <v>0</v>
      </c>
      <c r="AR131" s="2">
        <f>INDEX('2011'!$C$44:$C$140,'14 Year_History_Results'!CD131)</f>
        <v>0</v>
      </c>
      <c r="AS131" s="2">
        <f>INDEX('2012'!$C$44:$C$140,'14 Year_History_Results'!CE131)</f>
        <v>0</v>
      </c>
      <c r="AT131" s="2">
        <f>INDEX('2013'!$C$44:$C$140,'14 Year_History_Results'!CF131)</f>
        <v>0</v>
      </c>
      <c r="AU131" s="149">
        <f>INDEX('2014'!$C$52:$C$180,'14 Year_History_Results'!CG131)</f>
        <v>0</v>
      </c>
      <c r="AV131" s="2">
        <f t="shared" si="50"/>
        <v>13.398376152223953</v>
      </c>
      <c r="AW131" s="2"/>
      <c r="AX131">
        <f t="shared" si="51"/>
        <v>190</v>
      </c>
      <c r="AY131" s="112"/>
      <c r="AZ131" s="2"/>
      <c r="BA131" s="148">
        <f>INDEX('2001'!$B$44:$B$140,'14 Year_History_Results'!BT131)</f>
        <v>5</v>
      </c>
      <c r="BB131" s="2">
        <f>INDEX('2002'!$B$44:$B$140,'14 Year_History_Results'!BU131)</f>
        <v>9</v>
      </c>
      <c r="BC131" s="2">
        <f>INDEX('2003'!$B$44:$B$140,'14 Year_History_Results'!BV131)</f>
        <v>0</v>
      </c>
      <c r="BD131" s="2">
        <f>INDEX('2004'!$B$44:$B$140,'14 Year_History_Results'!BW131)</f>
        <v>12</v>
      </c>
      <c r="BE131" s="2">
        <f>INDEX('2005'!$B$44:$B$140,'14 Year_History_Results'!BX131)</f>
        <v>0</v>
      </c>
      <c r="BF131" s="2">
        <f>INDEX('2006'!$B$44:$B$140,'14 Year_History_Results'!BY131)</f>
        <v>4</v>
      </c>
      <c r="BG131" s="2">
        <f>INDEX('2007'!$B$44:$B$140,'14 Year_History_Results'!BZ131)</f>
        <v>9</v>
      </c>
      <c r="BH131" s="2">
        <f>INDEX('2008'!$B$44:$B$140,'14 Year_History_Results'!CA131)</f>
        <v>0</v>
      </c>
      <c r="BI131" s="2">
        <f>INDEX('2009'!$B$44:$B$140,'14 Year_History_Results'!CB131)</f>
        <v>5</v>
      </c>
      <c r="BJ131" s="2">
        <f>INDEX('2010'!$B$44:$B$140,'14 Year_History_Results'!CC131)</f>
        <v>0</v>
      </c>
      <c r="BK131" s="2">
        <f>INDEX('2011'!$B$44:$B$140,'14 Year_History_Results'!CD131)</f>
        <v>0</v>
      </c>
      <c r="BL131" s="2">
        <f>INDEX('2012'!$B$44:$B$140,'14 Year_History_Results'!CE131)</f>
        <v>4</v>
      </c>
      <c r="BM131" s="2">
        <f>INDEX('2013'!$B$44:$B$140,'14 Year_History_Results'!CF131)</f>
        <v>8</v>
      </c>
      <c r="BN131" s="149">
        <f>INDEX('2014'!$B$52:$B$180,'14 Year_History_Results'!CG131)</f>
        <v>0</v>
      </c>
      <c r="BO131" s="308">
        <f t="shared" si="52"/>
        <v>8</v>
      </c>
      <c r="BQ131">
        <f t="shared" si="53"/>
        <v>190</v>
      </c>
      <c r="BR131" s="112"/>
      <c r="BS131" s="2"/>
      <c r="BT131" s="148">
        <f>IF(ISNA(MATCH($BQ131,'2001'!$A$44:$A$139,0)),97,MATCH($BQ131,'2001'!$A$44:$A$139,0))</f>
        <v>45</v>
      </c>
      <c r="BU131" s="2">
        <f>IF(ISNA(MATCH($BQ131,'2002'!$A$44:$A$139,0)),97,MATCH($BQ131,'2002'!$A$44:$A$139,0))</f>
        <v>45</v>
      </c>
      <c r="BV131" s="2">
        <f>IF(ISNA(MATCH($BQ131,'2003'!$A$44:$A$139,0)),97,MATCH($BQ131,'2003'!$A$44:$A$139,0))</f>
        <v>97</v>
      </c>
      <c r="BW131" s="2">
        <f>IF(ISNA(MATCH($BQ131,'2004'!$A$44:$A$139,0)),97,MATCH($BQ131,'2004'!$A$44:$A$139,0))</f>
        <v>32</v>
      </c>
      <c r="BX131" s="2">
        <f>IF(ISNA(MATCH($BQ131,'2005'!$A$44:$A$139,0)),97,MATCH($BQ131,'2005'!$A$44:$A$139,0))</f>
        <v>97</v>
      </c>
      <c r="BY131" s="2">
        <f>IF(ISNA(MATCH($BQ131,'2006'!$A$44:$A$139,0)),97,MATCH($BQ131,'2006'!$A$44:$A$139,0))</f>
        <v>38</v>
      </c>
      <c r="BZ131" s="2">
        <f>IF(ISNA(MATCH($BQ131,'2007'!$A$44:$A$139,0)),97,MATCH($BQ131,'2007'!$A$44:$A$139,0))</f>
        <v>31</v>
      </c>
      <c r="CA131" s="2">
        <f>IF(ISNA(MATCH($BQ131,'2008'!$A$44:$A$139,0)),97,MATCH($BQ131,'2008'!$A$44:$A$139,0))</f>
        <v>97</v>
      </c>
      <c r="CB131" s="2">
        <f>IF(ISNA(MATCH($BQ131,'2009'!$A$44:$A$139,0)),97,MATCH($BQ131,'2009'!$A$44:$A$139,0))</f>
        <v>27</v>
      </c>
      <c r="CC131" s="2">
        <f>IF(ISNA(MATCH($BQ131,'2010'!$A$44:$A$139,0)),97,MATCH($BQ131,'2010'!$A$44:$A$139,0))</f>
        <v>97</v>
      </c>
      <c r="CD131" s="2">
        <f>IF(ISNA(MATCH($BQ131,'2011'!$A$44:$A$139,0)),97,MATCH($BQ131,'2011'!$A$44:$A$139,0))</f>
        <v>97</v>
      </c>
      <c r="CE131" s="2">
        <f>IF(ISNA(MATCH($BQ131,'2012'!$A$44:$A$139,0)),97,MATCH($BQ131,'2012'!$A$44:$A$139,0))</f>
        <v>18</v>
      </c>
      <c r="CF131" s="2">
        <f>IF(ISNA(MATCH($BQ131,'2013'!$A$44:$A$139,0)),97,MATCH($BQ131,'2013'!$A$44:$A$139,0))</f>
        <v>17</v>
      </c>
      <c r="CG131" s="149">
        <f>IF(ISNA(MATCH($BQ131,'2014'!$A$52:$A$179,0)),129,MATCH($BQ131,'2014'!$A$52:$A$179,0))</f>
        <v>129</v>
      </c>
      <c r="CI131">
        <f t="shared" si="54"/>
        <v>190</v>
      </c>
      <c r="CJ131" s="284"/>
      <c r="CK131" s="282"/>
      <c r="CL131" s="281">
        <f t="shared" si="55"/>
        <v>15</v>
      </c>
      <c r="CM131" s="282">
        <f t="shared" si="41"/>
        <v>18.998999999999999</v>
      </c>
      <c r="CN131" s="282">
        <f t="shared" si="42"/>
        <v>12.664733399999999</v>
      </c>
      <c r="CO131" s="282">
        <f t="shared" si="43"/>
        <v>20.442311284439999</v>
      </c>
      <c r="CP131" s="282">
        <f t="shared" si="44"/>
        <v>13.626844702207702</v>
      </c>
      <c r="CQ131" s="282">
        <f t="shared" si="45"/>
        <v>21.083654678491655</v>
      </c>
      <c r="CR131" s="282">
        <f t="shared" si="46"/>
        <v>73.054364208682529</v>
      </c>
      <c r="CS131" s="282">
        <f t="shared" si="47"/>
        <v>48.698039181507774</v>
      </c>
      <c r="CT131" s="282">
        <f t="shared" si="48"/>
        <v>37.462112918393082</v>
      </c>
      <c r="CU131" s="282">
        <f t="shared" si="56"/>
        <v>24.972244471400828</v>
      </c>
      <c r="CV131" s="282">
        <f t="shared" si="57"/>
        <v>16.646498164635791</v>
      </c>
      <c r="CW131" s="282">
        <f t="shared" si="58"/>
        <v>15.096555676546217</v>
      </c>
      <c r="CX131" s="282">
        <f t="shared" si="59"/>
        <v>18.063364013985705</v>
      </c>
      <c r="CY131" s="283">
        <f t="shared" si="60"/>
        <v>12.041038451722871</v>
      </c>
      <c r="DA131" s="282">
        <f t="shared" si="61"/>
        <v>190</v>
      </c>
      <c r="DB131" s="97"/>
      <c r="DC131" s="156"/>
      <c r="DD131" s="270">
        <f t="shared" si="62"/>
        <v>15</v>
      </c>
      <c r="DE131" s="156">
        <f t="shared" si="63"/>
        <v>24</v>
      </c>
      <c r="DF131" s="156">
        <f t="shared" si="64"/>
        <v>24</v>
      </c>
      <c r="DG131" s="156">
        <f t="shared" si="65"/>
        <v>36</v>
      </c>
      <c r="DH131" s="156">
        <f t="shared" si="66"/>
        <v>36</v>
      </c>
      <c r="DI131" s="156">
        <f t="shared" si="67"/>
        <v>48</v>
      </c>
      <c r="DJ131" s="156">
        <f t="shared" si="68"/>
        <v>107</v>
      </c>
      <c r="DK131" s="156">
        <f t="shared" si="69"/>
        <v>107</v>
      </c>
      <c r="DL131" s="156">
        <f t="shared" si="70"/>
        <v>112</v>
      </c>
      <c r="DM131" s="156">
        <f t="shared" si="71"/>
        <v>112</v>
      </c>
      <c r="DN131" s="156">
        <f t="shared" si="72"/>
        <v>112</v>
      </c>
      <c r="DO131" s="156">
        <f t="shared" si="73"/>
        <v>116</v>
      </c>
      <c r="DP131" s="156">
        <f t="shared" si="74"/>
        <v>124</v>
      </c>
      <c r="DQ131" s="267">
        <f t="shared" si="75"/>
        <v>124</v>
      </c>
      <c r="DR131" s="156">
        <f t="shared" si="76"/>
        <v>46</v>
      </c>
    </row>
    <row r="132" spans="2:125" ht="13.5" thickBot="1" x14ac:dyDescent="0.25">
      <c r="B132" s="144">
        <v>66</v>
      </c>
      <c r="C132" s="50">
        <f t="shared" si="39"/>
        <v>2</v>
      </c>
      <c r="D132" s="50">
        <f t="shared" si="49"/>
        <v>0</v>
      </c>
      <c r="E132" s="97"/>
      <c r="F132" s="2">
        <f t="shared" si="77"/>
        <v>127</v>
      </c>
      <c r="G132" s="164">
        <v>314</v>
      </c>
      <c r="H132" s="164">
        <f>14- COUNTIF(L132:AA132,"#N/A")</f>
        <v>1</v>
      </c>
      <c r="I132" s="133">
        <f>SUM(AF132:AU132)+SUM(BA132:BM132)</f>
        <v>0</v>
      </c>
      <c r="J132" s="405">
        <f>CY132</f>
        <v>12</v>
      </c>
      <c r="K132" s="466" t="str">
        <f>IF(ISNUMBER(MATCH(G132,'[4]OPR data'!$A$3:$A$2541,0)),"Y","N")</f>
        <v>Y</v>
      </c>
      <c r="L132" s="112"/>
      <c r="M132" s="236"/>
      <c r="N132" s="236" t="e">
        <f>(INDEX(Finish_table!R$4:R$83,MATCH('14 Year_History_Results'!$G132,Finish_table!S$4:S$83,0),1))</f>
        <v>#N/A</v>
      </c>
      <c r="O132" s="236" t="e">
        <f>(INDEX(Finish_table!Z$4:Z$99,MATCH('14 Year_History_Results'!$G132,Finish_table!AA$4:AA$99,0),1))</f>
        <v>#N/A</v>
      </c>
      <c r="P132" s="236" t="e">
        <f>(INDEX(Finish_table!AI$4:AI$99,MATCH('14 Year_History_Results'!$G132,Finish_table!AJ$4:AJ$99,0),1))</f>
        <v>#N/A</v>
      </c>
      <c r="Q132" s="236" t="e">
        <f>(INDEX(Finish_table!AR$4:AR$99,MATCH('14 Year_History_Results'!$G132,Finish_table!AS$4:AS$99,0),1))</f>
        <v>#N/A</v>
      </c>
      <c r="R132" s="236" t="e">
        <f>(INDEX(Finish_table!BA$4:BA$99,MATCH('14 Year_History_Results'!$G132,Finish_table!BB$4:BB$99,0),1))</f>
        <v>#N/A</v>
      </c>
      <c r="S132" s="236" t="e">
        <f>(INDEX(Finish_table!BJ$4:BJ$99,MATCH('14 Year_History_Results'!$G132,Finish_table!BK$4:BK$99,0),1))</f>
        <v>#N/A</v>
      </c>
      <c r="T132" s="236" t="e">
        <f>(INDEX(Finish_table!BS$4:BS$99,MATCH('14 Year_History_Results'!$G132,Finish_table!BT$4:BT$99,0),1))</f>
        <v>#N/A</v>
      </c>
      <c r="U132" s="236" t="e">
        <f>(INDEX(Finish_table!CB$4:CB$99,MATCH('14 Year_History_Results'!$G132,Finish_table!CC$4:CC$99,0),1))</f>
        <v>#N/A</v>
      </c>
      <c r="V132" s="236" t="e">
        <f>(INDEX(Finish_table!CK$4:CK$99,MATCH('14 Year_History_Results'!$G132,Finish_table!CL$4:CL$99,0),1))</f>
        <v>#N/A</v>
      </c>
      <c r="W132" s="236" t="e">
        <f>(INDEX(Finish_table!CT$4:CT$99,MATCH('14 Year_History_Results'!$G132,Finish_table!CU$4:CU$99,0),1))</f>
        <v>#N/A</v>
      </c>
      <c r="X132" s="236" t="e">
        <f>(INDEX(Finish_table!DC$4:DC$99,MATCH('14 Year_History_Results'!$G132,Finish_table!DD$4:DD$99,0),1))</f>
        <v>#N/A</v>
      </c>
      <c r="Y132" s="236" t="e">
        <f>(INDEX(Finish_table!DL$4:DL$99,MATCH('14 Year_History_Results'!$G132,Finish_table!DM$4:DM$99,0),1))</f>
        <v>#N/A</v>
      </c>
      <c r="Z132" s="236" t="e">
        <f>(INDEX(Finish_table!DU$4:DU$99,MATCH('14 Year_History_Results'!$G132,Finish_table!DV$4:DV$99,0),1))</f>
        <v>#N/A</v>
      </c>
      <c r="AA132" s="256" t="str">
        <f>(INDEX(Finish_table!ED$4:ED$140,MATCH('14 Year_History_Results'!$G132,Finish_table!EE$4:EE$140,0),1))</f>
        <v>QF</v>
      </c>
      <c r="AB132" s="2"/>
      <c r="AC132" s="97"/>
      <c r="AE132">
        <f t="shared" si="40"/>
        <v>314</v>
      </c>
      <c r="AF132" s="112"/>
      <c r="AG132" s="2"/>
      <c r="AH132" s="148">
        <f>INDEX('2001'!$C$44:$C$140,'14 Year_History_Results'!BT132)</f>
        <v>0</v>
      </c>
      <c r="AI132" s="2">
        <f>INDEX('2002'!$C$44:$C$140,'14 Year_History_Results'!BU132)</f>
        <v>0</v>
      </c>
      <c r="AJ132" s="2">
        <f>INDEX('2003'!$C$44:$C$140,'14 Year_History_Results'!BV132)</f>
        <v>0</v>
      </c>
      <c r="AK132" s="2">
        <f>INDEX('2004'!$C$44:$C$140,'14 Year_History_Results'!BW132)</f>
        <v>0</v>
      </c>
      <c r="AL132" s="2">
        <f>INDEX('2005'!$C$44:$C$140,'14 Year_History_Results'!BX132)</f>
        <v>0</v>
      </c>
      <c r="AM132" s="2">
        <f>INDEX('2006'!$C$44:$C$140,'14 Year_History_Results'!BY132)</f>
        <v>0</v>
      </c>
      <c r="AN132" s="2">
        <f>INDEX('2007'!$C$44:$C$140,'14 Year_History_Results'!BZ132)</f>
        <v>0</v>
      </c>
      <c r="AO132" s="2">
        <f>INDEX('2008'!$C$44:$C$140,'14 Year_History_Results'!CA132)</f>
        <v>0</v>
      </c>
      <c r="AP132" s="2">
        <f>INDEX('2009'!$C$44:$C$140,'14 Year_History_Results'!CB132)</f>
        <v>0</v>
      </c>
      <c r="AQ132" s="2">
        <f>INDEX('2010'!$C$44:$C$140,'14 Year_History_Results'!CC132)</f>
        <v>0</v>
      </c>
      <c r="AR132" s="2">
        <f>INDEX('2011'!$C$44:$C$140,'14 Year_History_Results'!CD132)</f>
        <v>0</v>
      </c>
      <c r="AS132" s="2">
        <f>INDEX('2012'!$C$44:$C$140,'14 Year_History_Results'!CE132)</f>
        <v>0</v>
      </c>
      <c r="AT132" s="2">
        <f>INDEX('2013'!$C$44:$C$140,'14 Year_History_Results'!CF132)</f>
        <v>0</v>
      </c>
      <c r="AU132" s="149">
        <f>INDEX('2014'!$C$52:$C$180,'14 Year_History_Results'!CG132)</f>
        <v>0</v>
      </c>
      <c r="AV132" s="2">
        <f t="shared" si="50"/>
        <v>0</v>
      </c>
      <c r="AW132" s="2"/>
      <c r="AX132">
        <f t="shared" si="51"/>
        <v>314</v>
      </c>
      <c r="AY132" s="112"/>
      <c r="AZ132" s="2"/>
      <c r="BA132" s="148">
        <f>INDEX('2001'!$B$44:$B$140,'14 Year_History_Results'!BT132)</f>
        <v>0</v>
      </c>
      <c r="BB132" s="2">
        <f>INDEX('2002'!$B$44:$B$140,'14 Year_History_Results'!BU132)</f>
        <v>0</v>
      </c>
      <c r="BC132" s="2">
        <f>INDEX('2003'!$B$44:$B$140,'14 Year_History_Results'!BV132)</f>
        <v>0</v>
      </c>
      <c r="BD132" s="2">
        <f>INDEX('2004'!$B$44:$B$140,'14 Year_History_Results'!BW132)</f>
        <v>0</v>
      </c>
      <c r="BE132" s="2">
        <f>INDEX('2005'!$B$44:$B$140,'14 Year_History_Results'!BX132)</f>
        <v>0</v>
      </c>
      <c r="BF132" s="2">
        <f>INDEX('2006'!$B$44:$B$140,'14 Year_History_Results'!BY132)</f>
        <v>0</v>
      </c>
      <c r="BG132" s="2">
        <f>INDEX('2007'!$B$44:$B$140,'14 Year_History_Results'!BZ132)</f>
        <v>0</v>
      </c>
      <c r="BH132" s="2">
        <f>INDEX('2008'!$B$44:$B$140,'14 Year_History_Results'!CA132)</f>
        <v>0</v>
      </c>
      <c r="BI132" s="2">
        <f>INDEX('2009'!$B$44:$B$140,'14 Year_History_Results'!CB132)</f>
        <v>0</v>
      </c>
      <c r="BJ132" s="2">
        <f>INDEX('2010'!$B$44:$B$140,'14 Year_History_Results'!CC132)</f>
        <v>0</v>
      </c>
      <c r="BK132" s="2">
        <f>INDEX('2011'!$B$44:$B$140,'14 Year_History_Results'!CD132)</f>
        <v>0</v>
      </c>
      <c r="BL132" s="2">
        <f>INDEX('2012'!$B$44:$B$140,'14 Year_History_Results'!CE132)</f>
        <v>0</v>
      </c>
      <c r="BM132" s="2">
        <f>INDEX('2013'!$B$44:$B$140,'14 Year_History_Results'!CF132)</f>
        <v>0</v>
      </c>
      <c r="BN132" s="149">
        <f>INDEX('2014'!$B$52:$B$180,'14 Year_History_Results'!CG132)</f>
        <v>12</v>
      </c>
      <c r="BO132" s="308">
        <f t="shared" si="52"/>
        <v>0</v>
      </c>
      <c r="BQ132">
        <f t="shared" si="53"/>
        <v>314</v>
      </c>
      <c r="BR132" s="112"/>
      <c r="BS132" s="2"/>
      <c r="BT132" s="148">
        <f>IF(ISNA(MATCH($BQ132,'2001'!$A$44:$A$139,0)),97,MATCH($BQ132,'2001'!$A$44:$A$139,0))</f>
        <v>97</v>
      </c>
      <c r="BU132" s="2">
        <f>IF(ISNA(MATCH($BQ132,'2002'!$A$44:$A$139,0)),97,MATCH($BQ132,'2002'!$A$44:$A$139,0))</f>
        <v>97</v>
      </c>
      <c r="BV132" s="2">
        <f>IF(ISNA(MATCH($BQ132,'2003'!$A$44:$A$139,0)),97,MATCH($BQ132,'2003'!$A$44:$A$139,0))</f>
        <v>97</v>
      </c>
      <c r="BW132" s="2">
        <f>IF(ISNA(MATCH($BQ132,'2004'!$A$44:$A$139,0)),97,MATCH($BQ132,'2004'!$A$44:$A$139,0))</f>
        <v>97</v>
      </c>
      <c r="BX132" s="2">
        <f>IF(ISNA(MATCH($BQ132,'2005'!$A$44:$A$139,0)),97,MATCH($BQ132,'2005'!$A$44:$A$139,0))</f>
        <v>97</v>
      </c>
      <c r="BY132" s="2">
        <f>IF(ISNA(MATCH($BQ132,'2006'!$A$44:$A$139,0)),97,MATCH($BQ132,'2006'!$A$44:$A$139,0))</f>
        <v>97</v>
      </c>
      <c r="BZ132" s="2">
        <f>IF(ISNA(MATCH($BQ132,'2007'!$A$44:$A$139,0)),97,MATCH($BQ132,'2007'!$A$44:$A$139,0))</f>
        <v>97</v>
      </c>
      <c r="CA132" s="2">
        <f>IF(ISNA(MATCH($BQ132,'2008'!$A$44:$A$139,0)),97,MATCH($BQ132,'2008'!$A$44:$A$139,0))</f>
        <v>97</v>
      </c>
      <c r="CB132" s="2">
        <f>IF(ISNA(MATCH($BQ132,'2009'!$A$44:$A$139,0)),97,MATCH($BQ132,'2009'!$A$44:$A$139,0))</f>
        <v>97</v>
      </c>
      <c r="CC132" s="2">
        <f>IF(ISNA(MATCH($BQ132,'2010'!$A$44:$A$139,0)),97,MATCH($BQ132,'2010'!$A$44:$A$139,0))</f>
        <v>97</v>
      </c>
      <c r="CD132" s="2">
        <f>IF(ISNA(MATCH($BQ132,'2011'!$A$44:$A$139,0)),97,MATCH($BQ132,'2011'!$A$44:$A$139,0))</f>
        <v>97</v>
      </c>
      <c r="CE132" s="2">
        <f>IF(ISNA(MATCH($BQ132,'2012'!$A$44:$A$139,0)),97,MATCH($BQ132,'2012'!$A$44:$A$139,0))</f>
        <v>97</v>
      </c>
      <c r="CF132" s="2">
        <f>IF(ISNA(MATCH($BQ132,'2013'!$A$44:$A$139,0)),97,MATCH($BQ132,'2013'!$A$44:$A$139,0))</f>
        <v>97</v>
      </c>
      <c r="CG132" s="149">
        <f>IF(ISNA(MATCH($BQ132,'2014'!$A$52:$A$179,0)),129,MATCH($BQ132,'2014'!$A$52:$A$179,0))</f>
        <v>28</v>
      </c>
      <c r="CI132">
        <f t="shared" si="54"/>
        <v>314</v>
      </c>
      <c r="CJ132" s="284"/>
      <c r="CK132" s="282"/>
      <c r="CL132" s="281">
        <f t="shared" si="55"/>
        <v>0</v>
      </c>
      <c r="CM132" s="282">
        <f t="shared" si="41"/>
        <v>0</v>
      </c>
      <c r="CN132" s="282">
        <f t="shared" si="42"/>
        <v>0</v>
      </c>
      <c r="CO132" s="282">
        <f t="shared" si="43"/>
        <v>0</v>
      </c>
      <c r="CP132" s="282">
        <f t="shared" si="44"/>
        <v>0</v>
      </c>
      <c r="CQ132" s="282">
        <f t="shared" si="45"/>
        <v>0</v>
      </c>
      <c r="CR132" s="282">
        <f t="shared" si="46"/>
        <v>0</v>
      </c>
      <c r="CS132" s="282">
        <f t="shared" si="47"/>
        <v>0</v>
      </c>
      <c r="CT132" s="282">
        <f t="shared" si="48"/>
        <v>0</v>
      </c>
      <c r="CU132" s="282">
        <f t="shared" si="56"/>
        <v>0</v>
      </c>
      <c r="CV132" s="282">
        <f t="shared" si="57"/>
        <v>0</v>
      </c>
      <c r="CW132" s="282">
        <f t="shared" si="58"/>
        <v>0</v>
      </c>
      <c r="CX132" s="282">
        <f t="shared" si="59"/>
        <v>0</v>
      </c>
      <c r="CY132" s="283">
        <f t="shared" si="60"/>
        <v>12</v>
      </c>
      <c r="DA132" s="282">
        <f t="shared" si="61"/>
        <v>314</v>
      </c>
      <c r="DB132" s="97"/>
      <c r="DC132" s="156"/>
      <c r="DD132" s="270">
        <f t="shared" si="62"/>
        <v>0</v>
      </c>
      <c r="DE132" s="156">
        <f t="shared" si="63"/>
        <v>0</v>
      </c>
      <c r="DF132" s="156">
        <f t="shared" si="64"/>
        <v>0</v>
      </c>
      <c r="DG132" s="156">
        <f t="shared" si="65"/>
        <v>0</v>
      </c>
      <c r="DH132" s="156">
        <f t="shared" si="66"/>
        <v>0</v>
      </c>
      <c r="DI132" s="156">
        <f t="shared" si="67"/>
        <v>0</v>
      </c>
      <c r="DJ132" s="156">
        <f t="shared" si="68"/>
        <v>0</v>
      </c>
      <c r="DK132" s="156">
        <f t="shared" si="69"/>
        <v>0</v>
      </c>
      <c r="DL132" s="156">
        <f t="shared" si="70"/>
        <v>0</v>
      </c>
      <c r="DM132" s="156">
        <f t="shared" si="71"/>
        <v>0</v>
      </c>
      <c r="DN132" s="156">
        <f t="shared" si="72"/>
        <v>0</v>
      </c>
      <c r="DO132" s="156">
        <f t="shared" si="73"/>
        <v>0</v>
      </c>
      <c r="DP132" s="156">
        <f t="shared" si="74"/>
        <v>0</v>
      </c>
      <c r="DQ132" s="267">
        <f t="shared" si="75"/>
        <v>12</v>
      </c>
      <c r="DR132" s="156">
        <f t="shared" si="76"/>
        <v>373</v>
      </c>
    </row>
    <row r="133" spans="2:125" ht="13.5" thickBot="1" x14ac:dyDescent="0.25">
      <c r="B133" s="134">
        <v>66</v>
      </c>
      <c r="C133" s="50">
        <f t="shared" si="39"/>
        <v>3</v>
      </c>
      <c r="D133" s="50">
        <f t="shared" si="49"/>
        <v>0</v>
      </c>
      <c r="E133" s="97"/>
      <c r="F133" s="2">
        <f t="shared" si="77"/>
        <v>128</v>
      </c>
      <c r="G133" s="164">
        <v>1124</v>
      </c>
      <c r="H133" s="164">
        <f>14- COUNTIF(L133:AA133,"#N/A")</f>
        <v>4</v>
      </c>
      <c r="I133" s="133">
        <f>SUM(AF133:AU133)+SUM(BA133:BM133)</f>
        <v>112</v>
      </c>
      <c r="J133" s="405">
        <f>CY133</f>
        <v>11.904115542207807</v>
      </c>
      <c r="K133" s="466" t="str">
        <f>IF(ISNUMBER(MATCH(G133,'[4]OPR data'!$A$3:$A$2541,0)),"Y","N")</f>
        <v>Y</v>
      </c>
      <c r="L133" s="112"/>
      <c r="M133" s="236"/>
      <c r="N133" s="236" t="e">
        <f>(INDEX(Finish_table!R$4:R$83,MATCH('14 Year_History_Results'!$G133,Finish_table!S$4:S$83,0),1))</f>
        <v>#N/A</v>
      </c>
      <c r="O133" s="236" t="e">
        <f>(INDEX(Finish_table!Z$4:Z$99,MATCH('14 Year_History_Results'!$G133,Finish_table!AA$4:AA$99,0),1))</f>
        <v>#N/A</v>
      </c>
      <c r="P133" s="236" t="e">
        <f>(INDEX(Finish_table!AI$4:AI$99,MATCH('14 Year_History_Results'!$G133,Finish_table!AJ$4:AJ$99,0),1))</f>
        <v>#N/A</v>
      </c>
      <c r="Q133" s="236" t="e">
        <f>(INDEX(Finish_table!AR$4:AR$99,MATCH('14 Year_History_Results'!$G133,Finish_table!AS$4:AS$99,0),1))</f>
        <v>#N/A</v>
      </c>
      <c r="R133" s="236" t="e">
        <f>(INDEX(Finish_table!BA$4:BA$99,MATCH('14 Year_History_Results'!$G133,Finish_table!BB$4:BB$99,0),1))</f>
        <v>#N/A</v>
      </c>
      <c r="S133" s="236" t="e">
        <f>(INDEX(Finish_table!BJ$4:BJ$99,MATCH('14 Year_History_Results'!$G133,Finish_table!BK$4:BK$99,0),1))</f>
        <v>#N/A</v>
      </c>
      <c r="T133" s="236" t="str">
        <f>(INDEX(Finish_table!BS$4:BS$99,MATCH('14 Year_History_Results'!$G133,Finish_table!BT$4:BT$99,0),1))</f>
        <v>F</v>
      </c>
      <c r="U133" s="236" t="str">
        <f>(INDEX(Finish_table!CB$4:CB$99,MATCH('14 Year_History_Results'!$G133,Finish_table!CC$4:CC$99,0),1))</f>
        <v>W</v>
      </c>
      <c r="V133" s="236" t="str">
        <f>(INDEX(Finish_table!CK$4:CK$99,MATCH('14 Year_History_Results'!$G133,Finish_table!CL$4:CL$99,0),1))</f>
        <v>QF</v>
      </c>
      <c r="W133" s="236" t="str">
        <f>(INDEX(Finish_table!CT$4:CT$99,MATCH('14 Year_History_Results'!$G133,Finish_table!CU$4:CU$99,0),1))</f>
        <v>SF</v>
      </c>
      <c r="X133" s="236" t="e">
        <f>(INDEX(Finish_table!DC$4:DC$99,MATCH('14 Year_History_Results'!$G133,Finish_table!DD$4:DD$99,0),1))</f>
        <v>#N/A</v>
      </c>
      <c r="Y133" s="236" t="e">
        <f>(INDEX(Finish_table!DL$4:DL$99,MATCH('14 Year_History_Results'!$G133,Finish_table!DM$4:DM$99,0),1))</f>
        <v>#N/A</v>
      </c>
      <c r="Z133" s="236" t="e">
        <f>(INDEX(Finish_table!DU$4:DU$99,MATCH('14 Year_History_Results'!$G133,Finish_table!DV$4:DV$99,0),1))</f>
        <v>#N/A</v>
      </c>
      <c r="AA133" s="256" t="e">
        <f>(INDEX(Finish_table!ED$4:ED$140,MATCH('14 Year_History_Results'!$G133,Finish_table!EE$4:EE$140,0),1))</f>
        <v>#N/A</v>
      </c>
      <c r="AB133" s="2"/>
      <c r="AC133" s="97"/>
      <c r="AE133">
        <f t="shared" si="40"/>
        <v>1124</v>
      </c>
      <c r="AF133" s="112"/>
      <c r="AG133" s="2"/>
      <c r="AH133" s="148">
        <f>INDEX('2001'!$C$44:$C$140,'14 Year_History_Results'!BT133)</f>
        <v>0</v>
      </c>
      <c r="AI133" s="2">
        <f>INDEX('2002'!$C$44:$C$140,'14 Year_History_Results'!BU133)</f>
        <v>0</v>
      </c>
      <c r="AJ133" s="2">
        <f>INDEX('2003'!$C$44:$C$140,'14 Year_History_Results'!BV133)</f>
        <v>0</v>
      </c>
      <c r="AK133" s="2">
        <f>INDEX('2004'!$C$44:$C$140,'14 Year_History_Results'!BW133)</f>
        <v>0</v>
      </c>
      <c r="AL133" s="2">
        <f>INDEX('2005'!$C$44:$C$140,'14 Year_History_Results'!BX133)</f>
        <v>0</v>
      </c>
      <c r="AM133" s="2">
        <f>INDEX('2006'!$C$44:$C$140,'14 Year_History_Results'!BY133)</f>
        <v>0</v>
      </c>
      <c r="AN133" s="2">
        <f>INDEX('2007'!$C$44:$C$140,'14 Year_History_Results'!BZ133)</f>
        <v>20</v>
      </c>
      <c r="AO133" s="2">
        <f>INDEX('2008'!$C$44:$C$140,'14 Year_History_Results'!CA133)</f>
        <v>30</v>
      </c>
      <c r="AP133" s="2">
        <f>INDEX('2009'!$C$44:$C$140,'14 Year_History_Results'!CB133)</f>
        <v>0</v>
      </c>
      <c r="AQ133" s="2">
        <f>INDEX('2010'!$C$44:$C$140,'14 Year_History_Results'!CC133)</f>
        <v>10</v>
      </c>
      <c r="AR133" s="2">
        <f>INDEX('2011'!$C$44:$C$140,'14 Year_History_Results'!CD133)</f>
        <v>0</v>
      </c>
      <c r="AS133" s="2">
        <f>INDEX('2012'!$C$44:$C$140,'14 Year_History_Results'!CE133)</f>
        <v>0</v>
      </c>
      <c r="AT133" s="2">
        <f>INDEX('2013'!$C$44:$C$140,'14 Year_History_Results'!CF133)</f>
        <v>0</v>
      </c>
      <c r="AU133" s="149">
        <f>INDEX('2014'!$C$52:$C$180,'14 Year_History_Results'!CG133)</f>
        <v>0</v>
      </c>
      <c r="AV133" s="2">
        <f t="shared" si="50"/>
        <v>9.3761446187699082</v>
      </c>
      <c r="AW133" s="2"/>
      <c r="AX133">
        <f t="shared" si="51"/>
        <v>1124</v>
      </c>
      <c r="AY133" s="112"/>
      <c r="AZ133" s="2"/>
      <c r="BA133" s="148">
        <f>INDEX('2001'!$B$44:$B$140,'14 Year_History_Results'!BT133)</f>
        <v>0</v>
      </c>
      <c r="BB133" s="2">
        <f>INDEX('2002'!$B$44:$B$140,'14 Year_History_Results'!BU133)</f>
        <v>0</v>
      </c>
      <c r="BC133" s="2">
        <f>INDEX('2003'!$B$44:$B$140,'14 Year_History_Results'!BV133)</f>
        <v>0</v>
      </c>
      <c r="BD133" s="2">
        <f>INDEX('2004'!$B$44:$B$140,'14 Year_History_Results'!BW133)</f>
        <v>0</v>
      </c>
      <c r="BE133" s="2">
        <f>INDEX('2005'!$B$44:$B$140,'14 Year_History_Results'!BX133)</f>
        <v>0</v>
      </c>
      <c r="BF133" s="2">
        <f>INDEX('2006'!$B$44:$B$140,'14 Year_History_Results'!BY133)</f>
        <v>0</v>
      </c>
      <c r="BG133" s="2">
        <f>INDEX('2007'!$B$44:$B$140,'14 Year_History_Results'!BZ133)</f>
        <v>14</v>
      </c>
      <c r="BH133" s="2">
        <f>INDEX('2008'!$B$44:$B$140,'14 Year_History_Results'!CA133)</f>
        <v>14</v>
      </c>
      <c r="BI133" s="2">
        <f>INDEX('2009'!$B$44:$B$140,'14 Year_History_Results'!CB133)</f>
        <v>10</v>
      </c>
      <c r="BJ133" s="2">
        <f>INDEX('2010'!$B$44:$B$140,'14 Year_History_Results'!CC133)</f>
        <v>14</v>
      </c>
      <c r="BK133" s="2">
        <f>INDEX('2011'!$B$44:$B$140,'14 Year_History_Results'!CD133)</f>
        <v>0</v>
      </c>
      <c r="BL133" s="2">
        <f>INDEX('2012'!$B$44:$B$140,'14 Year_History_Results'!CE133)</f>
        <v>0</v>
      </c>
      <c r="BM133" s="2">
        <f>INDEX('2013'!$B$44:$B$140,'14 Year_History_Results'!CF133)</f>
        <v>0</v>
      </c>
      <c r="BN133" s="149">
        <f>INDEX('2014'!$B$52:$B$180,'14 Year_History_Results'!CG133)</f>
        <v>0</v>
      </c>
      <c r="BO133" s="308">
        <f t="shared" si="52"/>
        <v>0</v>
      </c>
      <c r="BQ133">
        <f t="shared" si="53"/>
        <v>1124</v>
      </c>
      <c r="BR133" s="112"/>
      <c r="BS133" s="2"/>
      <c r="BT133" s="148">
        <f>IF(ISNA(MATCH($BQ133,'2001'!$A$44:$A$139,0)),97,MATCH($BQ133,'2001'!$A$44:$A$139,0))</f>
        <v>97</v>
      </c>
      <c r="BU133" s="2">
        <f>IF(ISNA(MATCH($BQ133,'2002'!$A$44:$A$139,0)),97,MATCH($BQ133,'2002'!$A$44:$A$139,0))</f>
        <v>97</v>
      </c>
      <c r="BV133" s="2">
        <f>IF(ISNA(MATCH($BQ133,'2003'!$A$44:$A$139,0)),97,MATCH($BQ133,'2003'!$A$44:$A$139,0))</f>
        <v>97</v>
      </c>
      <c r="BW133" s="2">
        <f>IF(ISNA(MATCH($BQ133,'2004'!$A$44:$A$139,0)),97,MATCH($BQ133,'2004'!$A$44:$A$139,0))</f>
        <v>97</v>
      </c>
      <c r="BX133" s="2">
        <f>IF(ISNA(MATCH($BQ133,'2005'!$A$44:$A$139,0)),97,MATCH($BQ133,'2005'!$A$44:$A$139,0))</f>
        <v>97</v>
      </c>
      <c r="BY133" s="2">
        <f>IF(ISNA(MATCH($BQ133,'2006'!$A$44:$A$139,0)),97,MATCH($BQ133,'2006'!$A$44:$A$139,0))</f>
        <v>97</v>
      </c>
      <c r="BZ133" s="2">
        <f>IF(ISNA(MATCH($BQ133,'2007'!$A$44:$A$139,0)),97,MATCH($BQ133,'2007'!$A$44:$A$139,0))</f>
        <v>64</v>
      </c>
      <c r="CA133" s="2">
        <f>IF(ISNA(MATCH($BQ133,'2008'!$A$44:$A$139,0)),97,MATCH($BQ133,'2008'!$A$44:$A$139,0))</f>
        <v>68</v>
      </c>
      <c r="CB133" s="2">
        <f>IF(ISNA(MATCH($BQ133,'2009'!$A$44:$A$139,0)),97,MATCH($BQ133,'2009'!$A$44:$A$139,0))</f>
        <v>62</v>
      </c>
      <c r="CC133" s="2">
        <f>IF(ISNA(MATCH($BQ133,'2010'!$A$44:$A$139,0)),97,MATCH($BQ133,'2010'!$A$44:$A$139,0))</f>
        <v>56</v>
      </c>
      <c r="CD133" s="2">
        <f>IF(ISNA(MATCH($BQ133,'2011'!$A$44:$A$139,0)),97,MATCH($BQ133,'2011'!$A$44:$A$139,0))</f>
        <v>97</v>
      </c>
      <c r="CE133" s="2">
        <f>IF(ISNA(MATCH($BQ133,'2012'!$A$44:$A$139,0)),97,MATCH($BQ133,'2012'!$A$44:$A$139,0))</f>
        <v>97</v>
      </c>
      <c r="CF133" s="2">
        <f>IF(ISNA(MATCH($BQ133,'2013'!$A$44:$A$139,0)),97,MATCH($BQ133,'2013'!$A$44:$A$139,0))</f>
        <v>97</v>
      </c>
      <c r="CG133" s="149">
        <f>IF(ISNA(MATCH($BQ133,'2014'!$A$52:$A$179,0)),129,MATCH($BQ133,'2014'!$A$52:$A$179,0))</f>
        <v>129</v>
      </c>
      <c r="CI133">
        <f t="shared" si="54"/>
        <v>1124</v>
      </c>
      <c r="CJ133" s="284"/>
      <c r="CK133" s="282"/>
      <c r="CL133" s="281">
        <f t="shared" si="55"/>
        <v>0</v>
      </c>
      <c r="CM133" s="282">
        <f t="shared" si="41"/>
        <v>0</v>
      </c>
      <c r="CN133" s="282">
        <f t="shared" si="42"/>
        <v>0</v>
      </c>
      <c r="CO133" s="282">
        <f t="shared" si="43"/>
        <v>0</v>
      </c>
      <c r="CP133" s="282">
        <f t="shared" si="44"/>
        <v>0</v>
      </c>
      <c r="CQ133" s="282">
        <f t="shared" si="45"/>
        <v>0</v>
      </c>
      <c r="CR133" s="282">
        <f t="shared" si="46"/>
        <v>34</v>
      </c>
      <c r="CS133" s="282">
        <f t="shared" si="47"/>
        <v>66.664400000000001</v>
      </c>
      <c r="CT133" s="282">
        <f t="shared" si="48"/>
        <v>54.43848904</v>
      </c>
      <c r="CU133" s="282">
        <f t="shared" si="56"/>
        <v>60.288696794064002</v>
      </c>
      <c r="CV133" s="282">
        <f t="shared" si="57"/>
        <v>40.188445282923063</v>
      </c>
      <c r="CW133" s="282">
        <f t="shared" si="58"/>
        <v>26.789617625596513</v>
      </c>
      <c r="CX133" s="282">
        <f t="shared" si="59"/>
        <v>17.857959109222634</v>
      </c>
      <c r="CY133" s="283">
        <f t="shared" si="60"/>
        <v>11.904115542207807</v>
      </c>
      <c r="DA133" s="282">
        <f t="shared" si="61"/>
        <v>1124</v>
      </c>
      <c r="DB133" s="97"/>
      <c r="DC133" s="156"/>
      <c r="DD133" s="270">
        <f t="shared" si="62"/>
        <v>0</v>
      </c>
      <c r="DE133" s="156">
        <f t="shared" si="63"/>
        <v>0</v>
      </c>
      <c r="DF133" s="156">
        <f t="shared" si="64"/>
        <v>0</v>
      </c>
      <c r="DG133" s="156">
        <f t="shared" si="65"/>
        <v>0</v>
      </c>
      <c r="DH133" s="156">
        <f t="shared" si="66"/>
        <v>0</v>
      </c>
      <c r="DI133" s="156">
        <f t="shared" si="67"/>
        <v>0</v>
      </c>
      <c r="DJ133" s="156">
        <f t="shared" si="68"/>
        <v>34</v>
      </c>
      <c r="DK133" s="156">
        <f t="shared" si="69"/>
        <v>78</v>
      </c>
      <c r="DL133" s="156">
        <f t="shared" si="70"/>
        <v>88</v>
      </c>
      <c r="DM133" s="156">
        <f t="shared" si="71"/>
        <v>112</v>
      </c>
      <c r="DN133" s="156">
        <f t="shared" si="72"/>
        <v>112</v>
      </c>
      <c r="DO133" s="156">
        <f t="shared" si="73"/>
        <v>112</v>
      </c>
      <c r="DP133" s="156">
        <f t="shared" si="74"/>
        <v>112</v>
      </c>
      <c r="DQ133" s="267">
        <f t="shared" si="75"/>
        <v>112</v>
      </c>
      <c r="DR133" s="156">
        <f t="shared" si="76"/>
        <v>57</v>
      </c>
    </row>
    <row r="134" spans="2:125" ht="13.5" thickBot="1" x14ac:dyDescent="0.25">
      <c r="B134" s="132">
        <v>66</v>
      </c>
      <c r="C134" s="50">
        <f t="shared" ref="C134:C197" si="78">IF(B134&lt;&gt;B133,1,C133+1)</f>
        <v>4</v>
      </c>
      <c r="D134" s="50">
        <f t="shared" si="49"/>
        <v>4</v>
      </c>
      <c r="E134" s="97"/>
      <c r="F134" s="2">
        <f t="shared" si="77"/>
        <v>129</v>
      </c>
      <c r="G134" s="164">
        <v>1507</v>
      </c>
      <c r="H134" s="164">
        <f>14- COUNTIF(L134:AA134,"#N/A")</f>
        <v>3</v>
      </c>
      <c r="I134" s="133">
        <f>SUM(AF134:AU134)+SUM(BA134:BM134)</f>
        <v>78</v>
      </c>
      <c r="J134" s="405">
        <f>CY134</f>
        <v>11.902466141387102</v>
      </c>
      <c r="K134" s="466" t="str">
        <f>IF(ISNUMBER(MATCH(G134,'[4]OPR data'!$A$3:$A$2541,0)),"Y","N")</f>
        <v>Y</v>
      </c>
      <c r="L134" s="112"/>
      <c r="M134" s="236"/>
      <c r="N134" s="236" t="e">
        <f>(INDEX(Finish_table!R$4:R$83,MATCH('14 Year_History_Results'!$G134,Finish_table!S$4:S$83,0),1))</f>
        <v>#N/A</v>
      </c>
      <c r="O134" s="236" t="e">
        <f>(INDEX(Finish_table!Z$4:Z$99,MATCH('14 Year_History_Results'!$G134,Finish_table!AA$4:AA$99,0),1))</f>
        <v>#N/A</v>
      </c>
      <c r="P134" s="236" t="e">
        <f>(INDEX(Finish_table!AI$4:AI$99,MATCH('14 Year_History_Results'!$G134,Finish_table!AJ$4:AJ$99,0),1))</f>
        <v>#N/A</v>
      </c>
      <c r="Q134" s="236" t="e">
        <f>(INDEX(Finish_table!AR$4:AR$99,MATCH('14 Year_History_Results'!$G134,Finish_table!AS$4:AS$99,0),1))</f>
        <v>#N/A</v>
      </c>
      <c r="R134" s="236" t="str">
        <f>(INDEX(Finish_table!BA$4:BA$99,MATCH('14 Year_History_Results'!$G134,Finish_table!BB$4:BB$99,0),1))</f>
        <v>SF</v>
      </c>
      <c r="S134" s="236" t="e">
        <f>(INDEX(Finish_table!BJ$4:BJ$99,MATCH('14 Year_History_Results'!$G134,Finish_table!BK$4:BK$99,0),1))</f>
        <v>#N/A</v>
      </c>
      <c r="T134" s="236" t="e">
        <f>(INDEX(Finish_table!BS$4:BS$99,MATCH('14 Year_History_Results'!$G134,Finish_table!BT$4:BT$99,0),1))</f>
        <v>#N/A</v>
      </c>
      <c r="U134" s="236" t="e">
        <f>(INDEX(Finish_table!CB$4:CB$99,MATCH('14 Year_History_Results'!$G134,Finish_table!CC$4:CC$99,0),1))</f>
        <v>#N/A</v>
      </c>
      <c r="V134" s="236" t="str">
        <f>(INDEX(Finish_table!CK$4:CK$99,MATCH('14 Year_History_Results'!$G134,Finish_table!CL$4:CL$99,0),1))</f>
        <v>W</v>
      </c>
      <c r="W134" s="236" t="e">
        <f>(INDEX(Finish_table!CT$4:CT$99,MATCH('14 Year_History_Results'!$G134,Finish_table!CU$4:CU$99,0),1))</f>
        <v>#N/A</v>
      </c>
      <c r="X134" s="236" t="e">
        <f>(INDEX(Finish_table!DC$4:DC$99,MATCH('14 Year_History_Results'!$G134,Finish_table!DD$4:DD$99,0),1))</f>
        <v>#N/A</v>
      </c>
      <c r="Y134" s="236" t="str">
        <f>(INDEX(Finish_table!DL$4:DL$99,MATCH('14 Year_History_Results'!$G134,Finish_table!DM$4:DM$99,0),1))</f>
        <v>QF</v>
      </c>
      <c r="Z134" s="236" t="e">
        <f>(INDEX(Finish_table!DU$4:DU$99,MATCH('14 Year_History_Results'!$G134,Finish_table!DV$4:DV$99,0),1))</f>
        <v>#N/A</v>
      </c>
      <c r="AA134" s="256" t="e">
        <f>(INDEX(Finish_table!ED$4:ED$140,MATCH('14 Year_History_Results'!$G134,Finish_table!EE$4:EE$140,0),1))</f>
        <v>#N/A</v>
      </c>
      <c r="AB134" s="2"/>
      <c r="AC134" s="97"/>
      <c r="AE134">
        <f t="shared" ref="AE134:AE197" si="79">G134</f>
        <v>1507</v>
      </c>
      <c r="AF134" s="112"/>
      <c r="AG134" s="2"/>
      <c r="AH134" s="148">
        <f>INDEX('2001'!$C$44:$C$140,'14 Year_History_Results'!BT134)</f>
        <v>0</v>
      </c>
      <c r="AI134" s="2">
        <f>INDEX('2002'!$C$44:$C$140,'14 Year_History_Results'!BU134)</f>
        <v>0</v>
      </c>
      <c r="AJ134" s="2">
        <f>INDEX('2003'!$C$44:$C$140,'14 Year_History_Results'!BV134)</f>
        <v>0</v>
      </c>
      <c r="AK134" s="2">
        <f>INDEX('2004'!$C$44:$C$140,'14 Year_History_Results'!BW134)</f>
        <v>0</v>
      </c>
      <c r="AL134" s="2">
        <f>INDEX('2005'!$C$44:$C$140,'14 Year_History_Results'!BX134)</f>
        <v>10</v>
      </c>
      <c r="AM134" s="2">
        <f>INDEX('2006'!$C$44:$C$140,'14 Year_History_Results'!BY134)</f>
        <v>0</v>
      </c>
      <c r="AN134" s="2">
        <f>INDEX('2007'!$C$44:$C$140,'14 Year_History_Results'!BZ134)</f>
        <v>0</v>
      </c>
      <c r="AO134" s="2">
        <f>INDEX('2008'!$C$44:$C$140,'14 Year_History_Results'!CA134)</f>
        <v>0</v>
      </c>
      <c r="AP134" s="2">
        <f>INDEX('2009'!$C$44:$C$140,'14 Year_History_Results'!CB134)</f>
        <v>30</v>
      </c>
      <c r="AQ134" s="2">
        <f>INDEX('2010'!$C$44:$C$140,'14 Year_History_Results'!CC134)</f>
        <v>0</v>
      </c>
      <c r="AR134" s="2">
        <f>INDEX('2011'!$C$44:$C$140,'14 Year_History_Results'!CD134)</f>
        <v>0</v>
      </c>
      <c r="AS134" s="2">
        <f>INDEX('2012'!$C$44:$C$140,'14 Year_History_Results'!CE134)</f>
        <v>0</v>
      </c>
      <c r="AT134" s="2">
        <f>INDEX('2013'!$C$44:$C$140,'14 Year_History_Results'!CF134)</f>
        <v>0</v>
      </c>
      <c r="AU134" s="149">
        <f>INDEX('2014'!$C$52:$C$180,'14 Year_History_Results'!CG134)</f>
        <v>0</v>
      </c>
      <c r="AV134" s="2">
        <f t="shared" si="50"/>
        <v>8.2542030585555697</v>
      </c>
      <c r="AW134" s="2"/>
      <c r="AX134">
        <f t="shared" si="51"/>
        <v>1507</v>
      </c>
      <c r="AY134" s="112"/>
      <c r="AZ134" s="2"/>
      <c r="BA134" s="148">
        <f>INDEX('2001'!$B$44:$B$140,'14 Year_History_Results'!BT134)</f>
        <v>0</v>
      </c>
      <c r="BB134" s="2">
        <f>INDEX('2002'!$B$44:$B$140,'14 Year_History_Results'!BU134)</f>
        <v>0</v>
      </c>
      <c r="BC134" s="2">
        <f>INDEX('2003'!$B$44:$B$140,'14 Year_History_Results'!BV134)</f>
        <v>0</v>
      </c>
      <c r="BD134" s="2">
        <f>INDEX('2004'!$B$44:$B$140,'14 Year_History_Results'!BW134)</f>
        <v>0</v>
      </c>
      <c r="BE134" s="2">
        <f>INDEX('2005'!$B$44:$B$140,'14 Year_History_Results'!BX134)</f>
        <v>13</v>
      </c>
      <c r="BF134" s="2">
        <f>INDEX('2006'!$B$44:$B$140,'14 Year_History_Results'!BY134)</f>
        <v>0</v>
      </c>
      <c r="BG134" s="2">
        <f>INDEX('2007'!$B$44:$B$140,'14 Year_History_Results'!BZ134)</f>
        <v>0</v>
      </c>
      <c r="BH134" s="2">
        <f>INDEX('2008'!$B$44:$B$140,'14 Year_History_Results'!CA134)</f>
        <v>0</v>
      </c>
      <c r="BI134" s="2">
        <f>INDEX('2009'!$B$44:$B$140,'14 Year_History_Results'!CB134)</f>
        <v>12</v>
      </c>
      <c r="BJ134" s="2">
        <f>INDEX('2010'!$B$44:$B$140,'14 Year_History_Results'!CC134)</f>
        <v>0</v>
      </c>
      <c r="BK134" s="2">
        <f>INDEX('2011'!$B$44:$B$140,'14 Year_History_Results'!CD134)</f>
        <v>0</v>
      </c>
      <c r="BL134" s="2">
        <f>INDEX('2012'!$B$44:$B$140,'14 Year_History_Results'!CE134)</f>
        <v>13</v>
      </c>
      <c r="BM134" s="2">
        <f>INDEX('2013'!$B$44:$B$140,'14 Year_History_Results'!CF134)</f>
        <v>0</v>
      </c>
      <c r="BN134" s="149">
        <f>INDEX('2014'!$B$52:$B$180,'14 Year_History_Results'!CG134)</f>
        <v>0</v>
      </c>
      <c r="BO134" s="308">
        <f t="shared" si="52"/>
        <v>0</v>
      </c>
      <c r="BQ134">
        <f t="shared" si="53"/>
        <v>1507</v>
      </c>
      <c r="BR134" s="112"/>
      <c r="BS134" s="2"/>
      <c r="BT134" s="148">
        <f>IF(ISNA(MATCH($BQ134,'2001'!$A$44:$A$139,0)),97,MATCH($BQ134,'2001'!$A$44:$A$139,0))</f>
        <v>97</v>
      </c>
      <c r="BU134" s="2">
        <f>IF(ISNA(MATCH($BQ134,'2002'!$A$44:$A$139,0)),97,MATCH($BQ134,'2002'!$A$44:$A$139,0))</f>
        <v>97</v>
      </c>
      <c r="BV134" s="2">
        <f>IF(ISNA(MATCH($BQ134,'2003'!$A$44:$A$139,0)),97,MATCH($BQ134,'2003'!$A$44:$A$139,0))</f>
        <v>97</v>
      </c>
      <c r="BW134" s="2">
        <f>IF(ISNA(MATCH($BQ134,'2004'!$A$44:$A$139,0)),97,MATCH($BQ134,'2004'!$A$44:$A$139,0))</f>
        <v>97</v>
      </c>
      <c r="BX134" s="2">
        <f>IF(ISNA(MATCH($BQ134,'2005'!$A$44:$A$139,0)),97,MATCH($BQ134,'2005'!$A$44:$A$139,0))</f>
        <v>91</v>
      </c>
      <c r="BY134" s="2">
        <f>IF(ISNA(MATCH($BQ134,'2006'!$A$44:$A$139,0)),97,MATCH($BQ134,'2006'!$A$44:$A$139,0))</f>
        <v>97</v>
      </c>
      <c r="BZ134" s="2">
        <f>IF(ISNA(MATCH($BQ134,'2007'!$A$44:$A$139,0)),97,MATCH($BQ134,'2007'!$A$44:$A$139,0))</f>
        <v>97</v>
      </c>
      <c r="CA134" s="2">
        <f>IF(ISNA(MATCH($BQ134,'2008'!$A$44:$A$139,0)),97,MATCH($BQ134,'2008'!$A$44:$A$139,0))</f>
        <v>97</v>
      </c>
      <c r="CB134" s="2">
        <f>IF(ISNA(MATCH($BQ134,'2009'!$A$44:$A$139,0)),97,MATCH($BQ134,'2009'!$A$44:$A$139,0))</f>
        <v>69</v>
      </c>
      <c r="CC134" s="2">
        <f>IF(ISNA(MATCH($BQ134,'2010'!$A$44:$A$139,0)),97,MATCH($BQ134,'2010'!$A$44:$A$139,0))</f>
        <v>97</v>
      </c>
      <c r="CD134" s="2">
        <f>IF(ISNA(MATCH($BQ134,'2011'!$A$44:$A$139,0)),97,MATCH($BQ134,'2011'!$A$44:$A$139,0))</f>
        <v>97</v>
      </c>
      <c r="CE134" s="2">
        <f>IF(ISNA(MATCH($BQ134,'2012'!$A$44:$A$139,0)),97,MATCH($BQ134,'2012'!$A$44:$A$139,0))</f>
        <v>53</v>
      </c>
      <c r="CF134" s="2">
        <f>IF(ISNA(MATCH($BQ134,'2013'!$A$44:$A$139,0)),97,MATCH($BQ134,'2013'!$A$44:$A$139,0))</f>
        <v>97</v>
      </c>
      <c r="CG134" s="149">
        <f>IF(ISNA(MATCH($BQ134,'2014'!$A$52:$A$179,0)),129,MATCH($BQ134,'2014'!$A$52:$A$179,0))</f>
        <v>68</v>
      </c>
      <c r="CI134">
        <f t="shared" si="54"/>
        <v>1507</v>
      </c>
      <c r="CJ134" s="284"/>
      <c r="CK134" s="282"/>
      <c r="CL134" s="281">
        <f t="shared" si="55"/>
        <v>0</v>
      </c>
      <c r="CM134" s="282">
        <f t="shared" ref="CM134:CM197" si="80">(BB134+AI134)+(CL134*$AC$1)</f>
        <v>0</v>
      </c>
      <c r="CN134" s="282">
        <f t="shared" ref="CN134:CN197" si="81">BC134+AJ134+(CM134*$AC$1)</f>
        <v>0</v>
      </c>
      <c r="CO134" s="282">
        <f t="shared" ref="CO134:CO197" si="82">BD134+AK134+(CN134*$AC$1)</f>
        <v>0</v>
      </c>
      <c r="CP134" s="282">
        <f t="shared" ref="CP134:CP197" si="83">BE134+AL134+(CO134*$AC$1)</f>
        <v>23</v>
      </c>
      <c r="CQ134" s="282">
        <f t="shared" ref="CQ134:CQ197" si="84">BF134+AM134+(CP134*$AC$1)</f>
        <v>15.331799999999999</v>
      </c>
      <c r="CR134" s="282">
        <f t="shared" ref="CR134:CR197" si="85">BG134+AN134+(CQ134*$AC$1)</f>
        <v>10.22017788</v>
      </c>
      <c r="CS134" s="282">
        <f t="shared" ref="CS134:CS197" si="86">BH134+AO134+(CR134*$AC$1)</f>
        <v>6.8127705748079999</v>
      </c>
      <c r="CT134" s="282">
        <f t="shared" ref="CT134:CT197" si="87">BI134+AP134+(CS134*$AC$1)</f>
        <v>46.541392865167012</v>
      </c>
      <c r="CU134" s="282">
        <f t="shared" si="56"/>
        <v>31.02449248392033</v>
      </c>
      <c r="CV134" s="282">
        <f t="shared" si="57"/>
        <v>20.680926689781291</v>
      </c>
      <c r="CW134" s="282">
        <f t="shared" si="58"/>
        <v>26.785905731408207</v>
      </c>
      <c r="CX134" s="282">
        <f t="shared" si="59"/>
        <v>17.85548476055671</v>
      </c>
      <c r="CY134" s="283">
        <f t="shared" si="60"/>
        <v>11.902466141387102</v>
      </c>
      <c r="DA134" s="282">
        <f t="shared" si="61"/>
        <v>1507</v>
      </c>
      <c r="DB134" s="97"/>
      <c r="DC134" s="156"/>
      <c r="DD134" s="270">
        <f t="shared" si="62"/>
        <v>0</v>
      </c>
      <c r="DE134" s="156">
        <f t="shared" si="63"/>
        <v>0</v>
      </c>
      <c r="DF134" s="156">
        <f t="shared" si="64"/>
        <v>0</v>
      </c>
      <c r="DG134" s="156">
        <f t="shared" si="65"/>
        <v>0</v>
      </c>
      <c r="DH134" s="156">
        <f t="shared" si="66"/>
        <v>23</v>
      </c>
      <c r="DI134" s="156">
        <f t="shared" si="67"/>
        <v>23</v>
      </c>
      <c r="DJ134" s="156">
        <f t="shared" si="68"/>
        <v>23</v>
      </c>
      <c r="DK134" s="156">
        <f t="shared" si="69"/>
        <v>23</v>
      </c>
      <c r="DL134" s="156">
        <f t="shared" si="70"/>
        <v>65</v>
      </c>
      <c r="DM134" s="156">
        <f t="shared" si="71"/>
        <v>65</v>
      </c>
      <c r="DN134" s="156">
        <f t="shared" si="72"/>
        <v>65</v>
      </c>
      <c r="DO134" s="156">
        <f t="shared" si="73"/>
        <v>78</v>
      </c>
      <c r="DP134" s="156">
        <f t="shared" si="74"/>
        <v>78</v>
      </c>
      <c r="DQ134" s="267">
        <f t="shared" si="75"/>
        <v>78</v>
      </c>
      <c r="DR134" s="156">
        <f t="shared" si="76"/>
        <v>103</v>
      </c>
    </row>
    <row r="135" spans="2:125" ht="13.5" thickBot="1" x14ac:dyDescent="0.25">
      <c r="B135" s="133">
        <v>67</v>
      </c>
      <c r="C135" s="50">
        <f t="shared" si="78"/>
        <v>1</v>
      </c>
      <c r="D135" s="50">
        <f t="shared" ref="D135:D198" si="88">IF(C135&gt;=C136,C135,0)</f>
        <v>0</v>
      </c>
      <c r="E135" s="97"/>
      <c r="F135" s="2">
        <f t="shared" si="77"/>
        <v>130</v>
      </c>
      <c r="G135" s="196">
        <v>225</v>
      </c>
      <c r="H135" s="164">
        <f>14- COUNTIF(L135:AA135,"#N/A")</f>
        <v>2</v>
      </c>
      <c r="I135" s="133">
        <f>SUM(AF135:AU135)+SUM(BA135:BM135)</f>
        <v>7</v>
      </c>
      <c r="J135" s="405">
        <f>CY135</f>
        <v>11.6662</v>
      </c>
      <c r="K135" s="466" t="str">
        <f>IF(ISNUMBER(MATCH(G135,'[4]OPR data'!$A$3:$A$2541,0)),"Y","N")</f>
        <v>Y</v>
      </c>
      <c r="L135" s="112"/>
      <c r="M135" s="236"/>
      <c r="N135" s="236" t="e">
        <f>(INDEX(Finish_table!R$4:R$83,MATCH('14 Year_History_Results'!$G135,Finish_table!S$4:S$83,0),1))</f>
        <v>#N/A</v>
      </c>
      <c r="O135" s="236" t="e">
        <f>(INDEX(Finish_table!Z$4:Z$99,MATCH('14 Year_History_Results'!$G135,Finish_table!AA$4:AA$99,0),1))</f>
        <v>#N/A</v>
      </c>
      <c r="P135" s="236" t="e">
        <f>(INDEX(Finish_table!AI$4:AI$99,MATCH('14 Year_History_Results'!$G135,Finish_table!AJ$4:AJ$99,0),1))</f>
        <v>#N/A</v>
      </c>
      <c r="Q135" s="236" t="e">
        <f>(INDEX(Finish_table!AR$4:AR$99,MATCH('14 Year_History_Results'!$G135,Finish_table!AS$4:AS$99,0),1))</f>
        <v>#N/A</v>
      </c>
      <c r="R135" s="236" t="e">
        <f>(INDEX(Finish_table!BA$4:BA$99,MATCH('14 Year_History_Results'!$G135,Finish_table!BB$4:BB$99,0),1))</f>
        <v>#N/A</v>
      </c>
      <c r="S135" s="236" t="e">
        <f>(INDEX(Finish_table!BJ$4:BJ$99,MATCH('14 Year_History_Results'!$G135,Finish_table!BK$4:BK$99,0),1))</f>
        <v>#N/A</v>
      </c>
      <c r="T135" s="236" t="e">
        <f>(INDEX(Finish_table!BS$4:BS$99,MATCH('14 Year_History_Results'!$G135,Finish_table!BT$4:BT$99,0),1))</f>
        <v>#N/A</v>
      </c>
      <c r="U135" s="236" t="e">
        <f>(INDEX(Finish_table!CB$4:CB$99,MATCH('14 Year_History_Results'!$G135,Finish_table!CC$4:CC$99,0),1))</f>
        <v>#N/A</v>
      </c>
      <c r="V135" s="236" t="e">
        <f>(INDEX(Finish_table!CK$4:CK$99,MATCH('14 Year_History_Results'!$G135,Finish_table!CL$4:CL$99,0),1))</f>
        <v>#N/A</v>
      </c>
      <c r="W135" s="236" t="e">
        <f>(INDEX(Finish_table!CT$4:CT$99,MATCH('14 Year_History_Results'!$G135,Finish_table!CU$4:CU$99,0),1))</f>
        <v>#N/A</v>
      </c>
      <c r="X135" s="236" t="e">
        <f>(INDEX(Finish_table!DC$4:DC$99,MATCH('14 Year_History_Results'!$G135,Finish_table!DD$4:DD$99,0),1))</f>
        <v>#N/A</v>
      </c>
      <c r="Y135" s="236" t="e">
        <f>(INDEX(Finish_table!DL$4:DL$99,MATCH('14 Year_History_Results'!$G135,Finish_table!DM$4:DM$99,0),1))</f>
        <v>#N/A</v>
      </c>
      <c r="Z135" s="236" t="str">
        <f>(INDEX(Finish_table!DU$4:DU$99,MATCH('14 Year_History_Results'!$G135,Finish_table!DV$4:DV$99,0),1))</f>
        <v>QF</v>
      </c>
      <c r="AA135" s="256" t="str">
        <f>(INDEX(Finish_table!ED$4:ED$140,MATCH('14 Year_History_Results'!$G135,Finish_table!EE$4:EE$140,0),1))</f>
        <v>QF</v>
      </c>
      <c r="AB135" s="2"/>
      <c r="AC135" s="97"/>
      <c r="AE135">
        <f t="shared" si="79"/>
        <v>225</v>
      </c>
      <c r="AF135" s="112"/>
      <c r="AG135" s="2"/>
      <c r="AH135" s="148">
        <f>INDEX('2001'!$C$44:$C$140,'14 Year_History_Results'!BT135)</f>
        <v>0</v>
      </c>
      <c r="AI135" s="2">
        <f>INDEX('2002'!$C$44:$C$140,'14 Year_History_Results'!BU135)</f>
        <v>0</v>
      </c>
      <c r="AJ135" s="2">
        <f>INDEX('2003'!$C$44:$C$140,'14 Year_History_Results'!BV135)</f>
        <v>0</v>
      </c>
      <c r="AK135" s="2">
        <f>INDEX('2004'!$C$44:$C$140,'14 Year_History_Results'!BW135)</f>
        <v>0</v>
      </c>
      <c r="AL135" s="2">
        <f>INDEX('2005'!$C$44:$C$140,'14 Year_History_Results'!BX135)</f>
        <v>0</v>
      </c>
      <c r="AM135" s="2">
        <f>INDEX('2006'!$C$44:$C$140,'14 Year_History_Results'!BY135)</f>
        <v>0</v>
      </c>
      <c r="AN135" s="2">
        <f>INDEX('2007'!$C$44:$C$140,'14 Year_History_Results'!BZ135)</f>
        <v>0</v>
      </c>
      <c r="AO135" s="2">
        <f>INDEX('2008'!$C$44:$C$140,'14 Year_History_Results'!CA135)</f>
        <v>0</v>
      </c>
      <c r="AP135" s="2">
        <f>INDEX('2009'!$C$44:$C$140,'14 Year_History_Results'!CB135)</f>
        <v>0</v>
      </c>
      <c r="AQ135" s="2">
        <f>INDEX('2010'!$C$44:$C$140,'14 Year_History_Results'!CC135)</f>
        <v>0</v>
      </c>
      <c r="AR135" s="2">
        <f>INDEX('2011'!$C$44:$C$140,'14 Year_History_Results'!CD135)</f>
        <v>0</v>
      </c>
      <c r="AS135" s="2">
        <f>INDEX('2012'!$C$44:$C$140,'14 Year_History_Results'!CE135)</f>
        <v>0</v>
      </c>
      <c r="AT135" s="2">
        <f>INDEX('2013'!$C$44:$C$140,'14 Year_History_Results'!CF135)</f>
        <v>0</v>
      </c>
      <c r="AU135" s="149">
        <f>INDEX('2014'!$C$52:$C$180,'14 Year_History_Results'!CG135)</f>
        <v>0</v>
      </c>
      <c r="AV135" s="2">
        <f t="shared" ref="AV135:AV198" si="89">STDEV(AG135:AU135)</f>
        <v>0</v>
      </c>
      <c r="AW135" s="2"/>
      <c r="AX135">
        <f t="shared" ref="AX135:AX198" si="90">$G135</f>
        <v>225</v>
      </c>
      <c r="AY135" s="112"/>
      <c r="AZ135" s="2"/>
      <c r="BA135" s="148">
        <f>INDEX('2001'!$B$44:$B$140,'14 Year_History_Results'!BT135)</f>
        <v>0</v>
      </c>
      <c r="BB135" s="2">
        <f>INDEX('2002'!$B$44:$B$140,'14 Year_History_Results'!BU135)</f>
        <v>0</v>
      </c>
      <c r="BC135" s="2">
        <f>INDEX('2003'!$B$44:$B$140,'14 Year_History_Results'!BV135)</f>
        <v>0</v>
      </c>
      <c r="BD135" s="2">
        <f>INDEX('2004'!$B$44:$B$140,'14 Year_History_Results'!BW135)</f>
        <v>0</v>
      </c>
      <c r="BE135" s="2">
        <f>INDEX('2005'!$B$44:$B$140,'14 Year_History_Results'!BX135)</f>
        <v>0</v>
      </c>
      <c r="BF135" s="2">
        <f>INDEX('2006'!$B$44:$B$140,'14 Year_History_Results'!BY135)</f>
        <v>0</v>
      </c>
      <c r="BG135" s="2">
        <f>INDEX('2007'!$B$44:$B$140,'14 Year_History_Results'!BZ135)</f>
        <v>0</v>
      </c>
      <c r="BH135" s="2">
        <f>INDEX('2008'!$B$44:$B$140,'14 Year_History_Results'!CA135)</f>
        <v>0</v>
      </c>
      <c r="BI135" s="2">
        <f>INDEX('2009'!$B$44:$B$140,'14 Year_History_Results'!CB135)</f>
        <v>0</v>
      </c>
      <c r="BJ135" s="2">
        <f>INDEX('2010'!$B$44:$B$140,'14 Year_History_Results'!CC135)</f>
        <v>0</v>
      </c>
      <c r="BK135" s="2">
        <f>INDEX('2011'!$B$44:$B$140,'14 Year_History_Results'!CD135)</f>
        <v>0</v>
      </c>
      <c r="BL135" s="2">
        <f>INDEX('2012'!$B$44:$B$140,'14 Year_History_Results'!CE135)</f>
        <v>0</v>
      </c>
      <c r="BM135" s="2">
        <f>INDEX('2013'!$B$44:$B$140,'14 Year_History_Results'!CF135)</f>
        <v>7</v>
      </c>
      <c r="BN135" s="149">
        <f>INDEX('2014'!$B$52:$B$180,'14 Year_History_Results'!CG135)</f>
        <v>7</v>
      </c>
      <c r="BO135" s="308">
        <f t="shared" ref="BO135:BO198" si="91">BM135+AT135</f>
        <v>7</v>
      </c>
      <c r="BQ135">
        <f t="shared" ref="BQ135:BQ198" si="92">$G135</f>
        <v>225</v>
      </c>
      <c r="BR135" s="112"/>
      <c r="BS135" s="2"/>
      <c r="BT135" s="148">
        <f>IF(ISNA(MATCH($BQ135,'2001'!$A$44:$A$139,0)),97,MATCH($BQ135,'2001'!$A$44:$A$139,0))</f>
        <v>97</v>
      </c>
      <c r="BU135" s="2">
        <f>IF(ISNA(MATCH($BQ135,'2002'!$A$44:$A$139,0)),97,MATCH($BQ135,'2002'!$A$44:$A$139,0))</f>
        <v>97</v>
      </c>
      <c r="BV135" s="2">
        <f>IF(ISNA(MATCH($BQ135,'2003'!$A$44:$A$139,0)),97,MATCH($BQ135,'2003'!$A$44:$A$139,0))</f>
        <v>97</v>
      </c>
      <c r="BW135" s="2">
        <f>IF(ISNA(MATCH($BQ135,'2004'!$A$44:$A$139,0)),97,MATCH($BQ135,'2004'!$A$44:$A$139,0))</f>
        <v>97</v>
      </c>
      <c r="BX135" s="2">
        <f>IF(ISNA(MATCH($BQ135,'2005'!$A$44:$A$139,0)),97,MATCH($BQ135,'2005'!$A$44:$A$139,0))</f>
        <v>97</v>
      </c>
      <c r="BY135" s="2">
        <f>IF(ISNA(MATCH($BQ135,'2006'!$A$44:$A$139,0)),97,MATCH($BQ135,'2006'!$A$44:$A$139,0))</f>
        <v>97</v>
      </c>
      <c r="BZ135" s="2">
        <f>IF(ISNA(MATCH($BQ135,'2007'!$A$44:$A$139,0)),97,MATCH($BQ135,'2007'!$A$44:$A$139,0))</f>
        <v>97</v>
      </c>
      <c r="CA135" s="2">
        <f>IF(ISNA(MATCH($BQ135,'2008'!$A$44:$A$139,0)),97,MATCH($BQ135,'2008'!$A$44:$A$139,0))</f>
        <v>97</v>
      </c>
      <c r="CB135" s="2">
        <f>IF(ISNA(MATCH($BQ135,'2009'!$A$44:$A$139,0)),97,MATCH($BQ135,'2009'!$A$44:$A$139,0))</f>
        <v>97</v>
      </c>
      <c r="CC135" s="2">
        <f>IF(ISNA(MATCH($BQ135,'2010'!$A$44:$A$139,0)),97,MATCH($BQ135,'2010'!$A$44:$A$139,0))</f>
        <v>97</v>
      </c>
      <c r="CD135" s="2">
        <f>IF(ISNA(MATCH($BQ135,'2011'!$A$44:$A$139,0)),97,MATCH($BQ135,'2011'!$A$44:$A$139,0))</f>
        <v>97</v>
      </c>
      <c r="CE135" s="2">
        <f>IF(ISNA(MATCH($BQ135,'2012'!$A$44:$A$139,0)),97,MATCH($BQ135,'2012'!$A$44:$A$139,0))</f>
        <v>97</v>
      </c>
      <c r="CF135" s="2">
        <f>IF(ISNA(MATCH($BQ135,'2013'!$A$44:$A$139,0)),97,MATCH($BQ135,'2013'!$A$44:$A$139,0))</f>
        <v>20</v>
      </c>
      <c r="CG135" s="149">
        <f>IF(ISNA(MATCH($BQ135,'2014'!$A$52:$A$179,0)),129,MATCH($BQ135,'2014'!$A$52:$A$179,0))</f>
        <v>24</v>
      </c>
      <c r="CI135">
        <f t="shared" ref="CI135:CI198" si="93">G135</f>
        <v>225</v>
      </c>
      <c r="CJ135" s="284"/>
      <c r="CK135" s="282"/>
      <c r="CL135" s="281">
        <f t="shared" ref="CL135:CL198" si="94">BA135+AH135</f>
        <v>0</v>
      </c>
      <c r="CM135" s="282">
        <f t="shared" si="80"/>
        <v>0</v>
      </c>
      <c r="CN135" s="282">
        <f t="shared" si="81"/>
        <v>0</v>
      </c>
      <c r="CO135" s="282">
        <f t="shared" si="82"/>
        <v>0</v>
      </c>
      <c r="CP135" s="282">
        <f t="shared" si="83"/>
        <v>0</v>
      </c>
      <c r="CQ135" s="282">
        <f t="shared" si="84"/>
        <v>0</v>
      </c>
      <c r="CR135" s="282">
        <f t="shared" si="85"/>
        <v>0</v>
      </c>
      <c r="CS135" s="282">
        <f t="shared" si="86"/>
        <v>0</v>
      </c>
      <c r="CT135" s="282">
        <f t="shared" si="87"/>
        <v>0</v>
      </c>
      <c r="CU135" s="282">
        <f t="shared" ref="CU135:CU198" si="95">BJ135+AQ135+(CT135*$AC$1)</f>
        <v>0</v>
      </c>
      <c r="CV135" s="282">
        <f t="shared" ref="CV135:CV198" si="96">BK135+AR135+(CU135*$AC$1)</f>
        <v>0</v>
      </c>
      <c r="CW135" s="282">
        <f t="shared" ref="CW135:CW198" si="97">BL135+AS135+(CV135*$AC$1)</f>
        <v>0</v>
      </c>
      <c r="CX135" s="282">
        <f t="shared" ref="CX135:CX198" si="98">BM135+AT135+(CW135*$AC$1)</f>
        <v>7</v>
      </c>
      <c r="CY135" s="283">
        <f t="shared" ref="CY135:CY198" si="99">BN135+AU135+(CX135*$AC$1)</f>
        <v>11.6662</v>
      </c>
      <c r="DA135" s="282">
        <f t="shared" ref="DA135:DA198" si="100">G135</f>
        <v>225</v>
      </c>
      <c r="DB135" s="97"/>
      <c r="DC135" s="156"/>
      <c r="DD135" s="270">
        <f t="shared" ref="DD135:DD198" si="101">BA135+AH135+DC135</f>
        <v>0</v>
      </c>
      <c r="DE135" s="156">
        <f t="shared" ref="DE135:DE198" si="102">BB135+AI135+DD135</f>
        <v>0</v>
      </c>
      <c r="DF135" s="156">
        <f t="shared" ref="DF135:DF198" si="103">BC135+AJ135+DE135</f>
        <v>0</v>
      </c>
      <c r="DG135" s="156">
        <f t="shared" ref="DG135:DG198" si="104">BD135+AK135+DF135</f>
        <v>0</v>
      </c>
      <c r="DH135" s="156">
        <f t="shared" ref="DH135:DH198" si="105">BE135+AL135+DG135</f>
        <v>0</v>
      </c>
      <c r="DI135" s="156">
        <f t="shared" ref="DI135:DI198" si="106">BF135+AM135+DH135</f>
        <v>0</v>
      </c>
      <c r="DJ135" s="156">
        <f t="shared" ref="DJ135:DJ198" si="107">BG135+AN135+DI135</f>
        <v>0</v>
      </c>
      <c r="DK135" s="156">
        <f t="shared" ref="DK135:DK198" si="108">BH135+AO135+DJ135</f>
        <v>0</v>
      </c>
      <c r="DL135" s="156">
        <f t="shared" ref="DL135:DL198" si="109">BI135+AP135+DK135</f>
        <v>0</v>
      </c>
      <c r="DM135" s="156">
        <f t="shared" ref="DM135:DM198" si="110">BJ135+AQ135+DL135</f>
        <v>0</v>
      </c>
      <c r="DN135" s="156">
        <f t="shared" ref="DN135:DN198" si="111">BK135+AR135+DM135</f>
        <v>0</v>
      </c>
      <c r="DO135" s="156">
        <f t="shared" ref="DO135:DO198" si="112">BL135+AS135+DN135</f>
        <v>0</v>
      </c>
      <c r="DP135" s="156">
        <f t="shared" ref="DP135:DP198" si="113">BM135+AT135+DO135</f>
        <v>7</v>
      </c>
      <c r="DQ135" s="267">
        <f t="shared" ref="DQ135:DQ198" si="114">BN135+AU135+DP135</f>
        <v>14</v>
      </c>
      <c r="DR135" s="156">
        <f t="shared" ref="DR135:DR198" si="115">RANK(DQ135,DQ$6:DQ$495)</f>
        <v>343</v>
      </c>
    </row>
    <row r="136" spans="2:125" ht="13.5" thickBot="1" x14ac:dyDescent="0.25">
      <c r="B136" s="133">
        <v>67</v>
      </c>
      <c r="C136" s="50">
        <f t="shared" si="78"/>
        <v>2</v>
      </c>
      <c r="D136" s="50">
        <f t="shared" si="88"/>
        <v>0</v>
      </c>
      <c r="E136" s="97"/>
      <c r="F136" s="2">
        <f t="shared" ref="F136:F199" si="116">F135+1</f>
        <v>131</v>
      </c>
      <c r="G136" s="164">
        <v>558</v>
      </c>
      <c r="H136" s="164">
        <f>14- COUNTIF(L136:AA136,"#N/A")</f>
        <v>2</v>
      </c>
      <c r="I136" s="133">
        <f>SUM(AF136:AU136)+SUM(BA136:BM136)</f>
        <v>21</v>
      </c>
      <c r="J136" s="405">
        <f>CY136</f>
        <v>11.64335377029297</v>
      </c>
      <c r="K136" s="466" t="str">
        <f>IF(ISNUMBER(MATCH(G136,'[4]OPR data'!$A$3:$A$2541,0)),"Y","N")</f>
        <v>Y</v>
      </c>
      <c r="L136" s="112"/>
      <c r="M136" s="236"/>
      <c r="N136" s="236" t="e">
        <f>(INDEX(Finish_table!R$4:R$83,MATCH('14 Year_History_Results'!$G136,Finish_table!S$4:S$83,0),1))</f>
        <v>#N/A</v>
      </c>
      <c r="O136" s="236" t="e">
        <f>(INDEX(Finish_table!Z$4:Z$99,MATCH('14 Year_History_Results'!$G136,Finish_table!AA$4:AA$99,0),1))</f>
        <v>#N/A</v>
      </c>
      <c r="P136" s="236" t="e">
        <f>(INDEX(Finish_table!AI$4:AI$99,MATCH('14 Year_History_Results'!$G136,Finish_table!AJ$4:AJ$99,0),1))</f>
        <v>#N/A</v>
      </c>
      <c r="Q136" s="236" t="e">
        <f>(INDEX(Finish_table!AR$4:AR$99,MATCH('14 Year_History_Results'!$G136,Finish_table!AS$4:AS$99,0),1))</f>
        <v>#N/A</v>
      </c>
      <c r="R136" s="236" t="e">
        <f>(INDEX(Finish_table!BA$4:BA$99,MATCH('14 Year_History_Results'!$G136,Finish_table!BB$4:BB$99,0),1))</f>
        <v>#N/A</v>
      </c>
      <c r="S136" s="236" t="e">
        <f>(INDEX(Finish_table!BJ$4:BJ$99,MATCH('14 Year_History_Results'!$G136,Finish_table!BK$4:BK$99,0),1))</f>
        <v>#N/A</v>
      </c>
      <c r="T136" s="236" t="str">
        <f>(INDEX(Finish_table!BS$4:BS$99,MATCH('14 Year_History_Results'!$G136,Finish_table!BT$4:BT$99,0),1))</f>
        <v>QF</v>
      </c>
      <c r="U136" s="236" t="e">
        <f>(INDEX(Finish_table!CB$4:CB$99,MATCH('14 Year_History_Results'!$G136,Finish_table!CC$4:CC$99,0),1))</f>
        <v>#N/A</v>
      </c>
      <c r="V136" s="236" t="e">
        <f>(INDEX(Finish_table!CK$4:CK$99,MATCH('14 Year_History_Results'!$G136,Finish_table!CL$4:CL$99,0),1))</f>
        <v>#N/A</v>
      </c>
      <c r="W136" s="236" t="e">
        <f>(INDEX(Finish_table!CT$4:CT$99,MATCH('14 Year_History_Results'!$G136,Finish_table!CU$4:CU$99,0),1))</f>
        <v>#N/A</v>
      </c>
      <c r="X136" s="236" t="e">
        <f>(INDEX(Finish_table!DC$4:DC$99,MATCH('14 Year_History_Results'!$G136,Finish_table!DD$4:DD$99,0),1))</f>
        <v>#N/A</v>
      </c>
      <c r="Y136" s="236" t="e">
        <f>(INDEX(Finish_table!DL$4:DL$99,MATCH('14 Year_History_Results'!$G136,Finish_table!DM$4:DM$99,0),1))</f>
        <v>#N/A</v>
      </c>
      <c r="Z136" s="236" t="e">
        <f>(INDEX(Finish_table!DU$4:DU$99,MATCH('14 Year_History_Results'!$G136,Finish_table!DV$4:DV$99,0),1))</f>
        <v>#N/A</v>
      </c>
      <c r="AA136" s="256" t="str">
        <f>(INDEX(Finish_table!ED$4:ED$140,MATCH('14 Year_History_Results'!$G136,Finish_table!EE$4:EE$140,0),1))</f>
        <v>SF</v>
      </c>
      <c r="AB136" s="2"/>
      <c r="AC136" s="97"/>
      <c r="AE136">
        <f t="shared" si="79"/>
        <v>558</v>
      </c>
      <c r="AF136" s="112"/>
      <c r="AG136" s="2"/>
      <c r="AH136" s="148">
        <f>INDEX('2001'!$C$44:$C$140,'14 Year_History_Results'!BT136)</f>
        <v>0</v>
      </c>
      <c r="AI136" s="2">
        <f>INDEX('2002'!$C$44:$C$140,'14 Year_History_Results'!BU136)</f>
        <v>0</v>
      </c>
      <c r="AJ136" s="2">
        <f>INDEX('2003'!$C$44:$C$140,'14 Year_History_Results'!BV136)</f>
        <v>0</v>
      </c>
      <c r="AK136" s="2">
        <f>INDEX('2004'!$C$44:$C$140,'14 Year_History_Results'!BW136)</f>
        <v>0</v>
      </c>
      <c r="AL136" s="2">
        <f>INDEX('2005'!$C$44:$C$140,'14 Year_History_Results'!BX136)</f>
        <v>0</v>
      </c>
      <c r="AM136" s="2">
        <f>INDEX('2006'!$C$44:$C$140,'14 Year_History_Results'!BY136)</f>
        <v>0</v>
      </c>
      <c r="AN136" s="2">
        <f>INDEX('2007'!$C$44:$C$140,'14 Year_History_Results'!BZ136)</f>
        <v>0</v>
      </c>
      <c r="AO136" s="2">
        <f>INDEX('2008'!$C$44:$C$140,'14 Year_History_Results'!CA136)</f>
        <v>0</v>
      </c>
      <c r="AP136" s="2">
        <f>INDEX('2009'!$C$44:$C$140,'14 Year_History_Results'!CB136)</f>
        <v>0</v>
      </c>
      <c r="AQ136" s="2">
        <f>INDEX('2010'!$C$44:$C$140,'14 Year_History_Results'!CC136)</f>
        <v>0</v>
      </c>
      <c r="AR136" s="2">
        <f>INDEX('2011'!$C$44:$C$140,'14 Year_History_Results'!CD136)</f>
        <v>0</v>
      </c>
      <c r="AS136" s="2">
        <f>INDEX('2012'!$C$44:$C$140,'14 Year_History_Results'!CE136)</f>
        <v>0</v>
      </c>
      <c r="AT136" s="2">
        <f>INDEX('2013'!$C$44:$C$140,'14 Year_History_Results'!CF136)</f>
        <v>0</v>
      </c>
      <c r="AU136" s="149">
        <f>INDEX('2014'!$C$52:$C$180,'14 Year_History_Results'!CG136)</f>
        <v>10</v>
      </c>
      <c r="AV136" s="2">
        <f t="shared" si="89"/>
        <v>2.6726124191242437</v>
      </c>
      <c r="AW136" s="2"/>
      <c r="AX136">
        <f t="shared" si="90"/>
        <v>558</v>
      </c>
      <c r="AY136" s="112"/>
      <c r="AZ136" s="2"/>
      <c r="BA136" s="148">
        <f>INDEX('2001'!$B$44:$B$140,'14 Year_History_Results'!BT136)</f>
        <v>0</v>
      </c>
      <c r="BB136" s="2">
        <f>INDEX('2002'!$B$44:$B$140,'14 Year_History_Results'!BU136)</f>
        <v>0</v>
      </c>
      <c r="BC136" s="2">
        <f>INDEX('2003'!$B$44:$B$140,'14 Year_History_Results'!BV136)</f>
        <v>0</v>
      </c>
      <c r="BD136" s="2">
        <f>INDEX('2004'!$B$44:$B$140,'14 Year_History_Results'!BW136)</f>
        <v>0</v>
      </c>
      <c r="BE136" s="2">
        <f>INDEX('2005'!$B$44:$B$140,'14 Year_History_Results'!BX136)</f>
        <v>0</v>
      </c>
      <c r="BF136" s="2">
        <f>INDEX('2006'!$B$44:$B$140,'14 Year_History_Results'!BY136)</f>
        <v>0</v>
      </c>
      <c r="BG136" s="2">
        <f>INDEX('2007'!$B$44:$B$140,'14 Year_History_Results'!BZ136)</f>
        <v>11</v>
      </c>
      <c r="BH136" s="2">
        <f>INDEX('2008'!$B$44:$B$140,'14 Year_History_Results'!CA136)</f>
        <v>0</v>
      </c>
      <c r="BI136" s="2">
        <f>INDEX('2009'!$B$44:$B$140,'14 Year_History_Results'!CB136)</f>
        <v>0</v>
      </c>
      <c r="BJ136" s="2">
        <f>INDEX('2010'!$B$44:$B$140,'14 Year_History_Results'!CC136)</f>
        <v>0</v>
      </c>
      <c r="BK136" s="2">
        <f>INDEX('2011'!$B$44:$B$140,'14 Year_History_Results'!CD136)</f>
        <v>0</v>
      </c>
      <c r="BL136" s="2">
        <f>INDEX('2012'!$B$44:$B$140,'14 Year_History_Results'!CE136)</f>
        <v>0</v>
      </c>
      <c r="BM136" s="2">
        <f>INDEX('2013'!$B$44:$B$140,'14 Year_History_Results'!CF136)</f>
        <v>0</v>
      </c>
      <c r="BN136" s="149">
        <f>INDEX('2014'!$B$52:$B$180,'14 Year_History_Results'!CG136)</f>
        <v>1</v>
      </c>
      <c r="BO136" s="308">
        <f t="shared" si="91"/>
        <v>0</v>
      </c>
      <c r="BQ136">
        <f t="shared" si="92"/>
        <v>558</v>
      </c>
      <c r="BR136" s="112"/>
      <c r="BS136" s="2"/>
      <c r="BT136" s="148">
        <f>IF(ISNA(MATCH($BQ136,'2001'!$A$44:$A$139,0)),97,MATCH($BQ136,'2001'!$A$44:$A$139,0))</f>
        <v>97</v>
      </c>
      <c r="BU136" s="2">
        <f>IF(ISNA(MATCH($BQ136,'2002'!$A$44:$A$139,0)),97,MATCH($BQ136,'2002'!$A$44:$A$139,0))</f>
        <v>97</v>
      </c>
      <c r="BV136" s="2">
        <f>IF(ISNA(MATCH($BQ136,'2003'!$A$44:$A$139,0)),97,MATCH($BQ136,'2003'!$A$44:$A$139,0))</f>
        <v>97</v>
      </c>
      <c r="BW136" s="2">
        <f>IF(ISNA(MATCH($BQ136,'2004'!$A$44:$A$139,0)),97,MATCH($BQ136,'2004'!$A$44:$A$139,0))</f>
        <v>97</v>
      </c>
      <c r="BX136" s="2">
        <f>IF(ISNA(MATCH($BQ136,'2005'!$A$44:$A$139,0)),97,MATCH($BQ136,'2005'!$A$44:$A$139,0))</f>
        <v>97</v>
      </c>
      <c r="BY136" s="2">
        <f>IF(ISNA(MATCH($BQ136,'2006'!$A$44:$A$139,0)),97,MATCH($BQ136,'2006'!$A$44:$A$139,0))</f>
        <v>97</v>
      </c>
      <c r="BZ136" s="2">
        <f>IF(ISNA(MATCH($BQ136,'2007'!$A$44:$A$139,0)),97,MATCH($BQ136,'2007'!$A$44:$A$139,0))</f>
        <v>53</v>
      </c>
      <c r="CA136" s="2">
        <f>IF(ISNA(MATCH($BQ136,'2008'!$A$44:$A$139,0)),97,MATCH($BQ136,'2008'!$A$44:$A$139,0))</f>
        <v>97</v>
      </c>
      <c r="CB136" s="2">
        <f>IF(ISNA(MATCH($BQ136,'2009'!$A$44:$A$139,0)),97,MATCH($BQ136,'2009'!$A$44:$A$139,0))</f>
        <v>97</v>
      </c>
      <c r="CC136" s="2">
        <f>IF(ISNA(MATCH($BQ136,'2010'!$A$44:$A$139,0)),97,MATCH($BQ136,'2010'!$A$44:$A$139,0))</f>
        <v>97</v>
      </c>
      <c r="CD136" s="2">
        <f>IF(ISNA(MATCH($BQ136,'2011'!$A$44:$A$139,0)),97,MATCH($BQ136,'2011'!$A$44:$A$139,0))</f>
        <v>97</v>
      </c>
      <c r="CE136" s="2">
        <f>IF(ISNA(MATCH($BQ136,'2012'!$A$44:$A$139,0)),97,MATCH($BQ136,'2012'!$A$44:$A$139,0))</f>
        <v>97</v>
      </c>
      <c r="CF136" s="2">
        <f>IF(ISNA(MATCH($BQ136,'2013'!$A$44:$A$139,0)),97,MATCH($BQ136,'2013'!$A$44:$A$139,0))</f>
        <v>97</v>
      </c>
      <c r="CG136" s="149">
        <f>IF(ISNA(MATCH($BQ136,'2014'!$A$52:$A$179,0)),129,MATCH($BQ136,'2014'!$A$52:$A$179,0))</f>
        <v>41</v>
      </c>
      <c r="CI136">
        <f t="shared" si="93"/>
        <v>558</v>
      </c>
      <c r="CJ136" s="284"/>
      <c r="CK136" s="282"/>
      <c r="CL136" s="281">
        <f t="shared" si="94"/>
        <v>0</v>
      </c>
      <c r="CM136" s="282">
        <f t="shared" si="80"/>
        <v>0</v>
      </c>
      <c r="CN136" s="282">
        <f t="shared" si="81"/>
        <v>0</v>
      </c>
      <c r="CO136" s="282">
        <f t="shared" si="82"/>
        <v>0</v>
      </c>
      <c r="CP136" s="282">
        <f t="shared" si="83"/>
        <v>0</v>
      </c>
      <c r="CQ136" s="282">
        <f t="shared" si="84"/>
        <v>0</v>
      </c>
      <c r="CR136" s="282">
        <f t="shared" si="85"/>
        <v>11</v>
      </c>
      <c r="CS136" s="282">
        <f t="shared" si="86"/>
        <v>7.3325999999999993</v>
      </c>
      <c r="CT136" s="282">
        <f t="shared" si="87"/>
        <v>4.8879111599999989</v>
      </c>
      <c r="CU136" s="282">
        <f t="shared" si="95"/>
        <v>3.2582815792559989</v>
      </c>
      <c r="CV136" s="282">
        <f t="shared" si="96"/>
        <v>2.1719705007320487</v>
      </c>
      <c r="CW136" s="282">
        <f t="shared" si="97"/>
        <v>1.4478355357879835</v>
      </c>
      <c r="CX136" s="282">
        <f t="shared" si="98"/>
        <v>0.96512716815626975</v>
      </c>
      <c r="CY136" s="283">
        <f t="shared" si="99"/>
        <v>11.64335377029297</v>
      </c>
      <c r="DA136" s="282">
        <f t="shared" si="100"/>
        <v>558</v>
      </c>
      <c r="DB136" s="97"/>
      <c r="DC136" s="156"/>
      <c r="DD136" s="270">
        <f t="shared" si="101"/>
        <v>0</v>
      </c>
      <c r="DE136" s="156">
        <f t="shared" si="102"/>
        <v>0</v>
      </c>
      <c r="DF136" s="156">
        <f t="shared" si="103"/>
        <v>0</v>
      </c>
      <c r="DG136" s="156">
        <f t="shared" si="104"/>
        <v>0</v>
      </c>
      <c r="DH136" s="156">
        <f t="shared" si="105"/>
        <v>0</v>
      </c>
      <c r="DI136" s="156">
        <f t="shared" si="106"/>
        <v>0</v>
      </c>
      <c r="DJ136" s="156">
        <f t="shared" si="107"/>
        <v>11</v>
      </c>
      <c r="DK136" s="156">
        <f t="shared" si="108"/>
        <v>11</v>
      </c>
      <c r="DL136" s="156">
        <f t="shared" si="109"/>
        <v>11</v>
      </c>
      <c r="DM136" s="156">
        <f t="shared" si="110"/>
        <v>11</v>
      </c>
      <c r="DN136" s="156">
        <f t="shared" si="111"/>
        <v>11</v>
      </c>
      <c r="DO136" s="156">
        <f t="shared" si="112"/>
        <v>11</v>
      </c>
      <c r="DP136" s="156">
        <f t="shared" si="113"/>
        <v>11</v>
      </c>
      <c r="DQ136" s="267">
        <f t="shared" si="114"/>
        <v>22</v>
      </c>
      <c r="DR136" s="156">
        <f t="shared" si="115"/>
        <v>283</v>
      </c>
    </row>
    <row r="137" spans="2:125" ht="13.5" thickBot="1" x14ac:dyDescent="0.25">
      <c r="B137" s="133">
        <v>67</v>
      </c>
      <c r="C137" s="50">
        <f t="shared" si="78"/>
        <v>3</v>
      </c>
      <c r="D137" s="50">
        <f t="shared" si="88"/>
        <v>0</v>
      </c>
      <c r="E137" s="97"/>
      <c r="F137" s="2">
        <f t="shared" si="116"/>
        <v>132</v>
      </c>
      <c r="G137" s="164">
        <v>1592</v>
      </c>
      <c r="H137" s="164">
        <f>14- COUNTIF(L137:AA137,"#N/A")</f>
        <v>6</v>
      </c>
      <c r="I137" s="133">
        <f>SUM(AF137:AU137)+SUM(BA137:BM137)</f>
        <v>113</v>
      </c>
      <c r="J137" s="405">
        <f>CY137</f>
        <v>11.511569055368589</v>
      </c>
      <c r="K137" s="466" t="str">
        <f>IF(ISNUMBER(MATCH(G137,'[4]OPR data'!$A$3:$A$2541,0)),"Y","N")</f>
        <v>Y</v>
      </c>
      <c r="L137" s="112"/>
      <c r="M137" s="236"/>
      <c r="N137" s="236" t="e">
        <f>(INDEX(Finish_table!R$4:R$83,MATCH('14 Year_History_Results'!$G137,Finish_table!S$4:S$83,0),1))</f>
        <v>#N/A</v>
      </c>
      <c r="O137" s="236" t="e">
        <f>(INDEX(Finish_table!Z$4:Z$99,MATCH('14 Year_History_Results'!$G137,Finish_table!AA$4:AA$99,0),1))</f>
        <v>#N/A</v>
      </c>
      <c r="P137" s="236" t="e">
        <f>(INDEX(Finish_table!AI$4:AI$99,MATCH('14 Year_History_Results'!$G137,Finish_table!AJ$4:AJ$99,0),1))</f>
        <v>#N/A</v>
      </c>
      <c r="Q137" s="236" t="e">
        <f>(INDEX(Finish_table!AR$4:AR$99,MATCH('14 Year_History_Results'!$G137,Finish_table!AS$4:AS$99,0),1))</f>
        <v>#N/A</v>
      </c>
      <c r="R137" s="236" t="str">
        <f>(INDEX(Finish_table!BA$4:BA$99,MATCH('14 Year_History_Results'!$G137,Finish_table!BB$4:BB$99,0),1))</f>
        <v>SF</v>
      </c>
      <c r="S137" s="236" t="str">
        <f>(INDEX(Finish_table!BJ$4:BJ$99,MATCH('14 Year_History_Results'!$G137,Finish_table!BK$4:BK$99,0),1))</f>
        <v>QF</v>
      </c>
      <c r="T137" s="236" t="str">
        <f>(INDEX(Finish_table!BS$4:BS$99,MATCH('14 Year_History_Results'!$G137,Finish_table!BT$4:BT$99,0),1))</f>
        <v>F</v>
      </c>
      <c r="U137" s="236" t="str">
        <f>(INDEX(Finish_table!CB$4:CB$99,MATCH('14 Year_History_Results'!$G137,Finish_table!CC$4:CC$99,0),1))</f>
        <v>SF</v>
      </c>
      <c r="V137" s="236" t="e">
        <f>(INDEX(Finish_table!CK$4:CK$99,MATCH('14 Year_History_Results'!$G137,Finish_table!CL$4:CL$99,0),1))</f>
        <v>#N/A</v>
      </c>
      <c r="W137" s="236" t="str">
        <f>(INDEX(Finish_table!CT$4:CT$99,MATCH('14 Year_History_Results'!$G137,Finish_table!CU$4:CU$99,0),1))</f>
        <v>QF</v>
      </c>
      <c r="X137" s="236" t="e">
        <f>(INDEX(Finish_table!DC$4:DC$99,MATCH('14 Year_History_Results'!$G137,Finish_table!DD$4:DD$99,0),1))</f>
        <v>#N/A</v>
      </c>
      <c r="Y137" s="236" t="str">
        <f>(INDEX(Finish_table!DL$4:DL$99,MATCH('14 Year_History_Results'!$G137,Finish_table!DM$4:DM$99,0),1))</f>
        <v>QF</v>
      </c>
      <c r="Z137" s="236" t="e">
        <f>(INDEX(Finish_table!DU$4:DU$99,MATCH('14 Year_History_Results'!$G137,Finish_table!DV$4:DV$99,0),1))</f>
        <v>#N/A</v>
      </c>
      <c r="AA137" s="256" t="e">
        <f>(INDEX(Finish_table!ED$4:ED$140,MATCH('14 Year_History_Results'!$G137,Finish_table!EE$4:EE$140,0),1))</f>
        <v>#N/A</v>
      </c>
      <c r="AB137" s="2"/>
      <c r="AC137" s="97"/>
      <c r="AE137">
        <f t="shared" si="79"/>
        <v>1592</v>
      </c>
      <c r="AF137" s="112"/>
      <c r="AG137" s="2"/>
      <c r="AH137" s="148">
        <f>INDEX('2001'!$C$44:$C$140,'14 Year_History_Results'!BT137)</f>
        <v>0</v>
      </c>
      <c r="AI137" s="2">
        <f>INDEX('2002'!$C$44:$C$140,'14 Year_History_Results'!BU137)</f>
        <v>0</v>
      </c>
      <c r="AJ137" s="2">
        <f>INDEX('2003'!$C$44:$C$140,'14 Year_History_Results'!BV137)</f>
        <v>0</v>
      </c>
      <c r="AK137" s="2">
        <f>INDEX('2004'!$C$44:$C$140,'14 Year_History_Results'!BW137)</f>
        <v>0</v>
      </c>
      <c r="AL137" s="2">
        <f>INDEX('2005'!$C$44:$C$140,'14 Year_History_Results'!BX137)</f>
        <v>10</v>
      </c>
      <c r="AM137" s="2">
        <f>INDEX('2006'!$C$44:$C$140,'14 Year_History_Results'!BY137)</f>
        <v>0</v>
      </c>
      <c r="AN137" s="2">
        <f>INDEX('2007'!$C$44:$C$140,'14 Year_History_Results'!BZ137)</f>
        <v>20</v>
      </c>
      <c r="AO137" s="2">
        <f>INDEX('2008'!$C$44:$C$140,'14 Year_History_Results'!CA137)</f>
        <v>10</v>
      </c>
      <c r="AP137" s="2">
        <f>INDEX('2009'!$C$44:$C$140,'14 Year_History_Results'!CB137)</f>
        <v>0</v>
      </c>
      <c r="AQ137" s="2">
        <f>INDEX('2010'!$C$44:$C$140,'14 Year_History_Results'!CC137)</f>
        <v>0</v>
      </c>
      <c r="AR137" s="2">
        <f>INDEX('2011'!$C$44:$C$140,'14 Year_History_Results'!CD137)</f>
        <v>0</v>
      </c>
      <c r="AS137" s="2">
        <f>INDEX('2012'!$C$44:$C$140,'14 Year_History_Results'!CE137)</f>
        <v>0</v>
      </c>
      <c r="AT137" s="2">
        <f>INDEX('2013'!$C$44:$C$140,'14 Year_History_Results'!CF137)</f>
        <v>0</v>
      </c>
      <c r="AU137" s="149">
        <f>INDEX('2014'!$C$52:$C$180,'14 Year_History_Results'!CG137)</f>
        <v>0</v>
      </c>
      <c r="AV137" s="2">
        <f t="shared" si="89"/>
        <v>6.1124984550212664</v>
      </c>
      <c r="AW137" s="2"/>
      <c r="AX137">
        <f t="shared" si="90"/>
        <v>1592</v>
      </c>
      <c r="AY137" s="112"/>
      <c r="AZ137" s="2"/>
      <c r="BA137" s="148">
        <f>INDEX('2001'!$B$44:$B$140,'14 Year_History_Results'!BT137)</f>
        <v>0</v>
      </c>
      <c r="BB137" s="2">
        <f>INDEX('2002'!$B$44:$B$140,'14 Year_History_Results'!BU137)</f>
        <v>0</v>
      </c>
      <c r="BC137" s="2">
        <f>INDEX('2003'!$B$44:$B$140,'14 Year_History_Results'!BV137)</f>
        <v>0</v>
      </c>
      <c r="BD137" s="2">
        <f>INDEX('2004'!$B$44:$B$140,'14 Year_History_Results'!BW137)</f>
        <v>0</v>
      </c>
      <c r="BE137" s="2">
        <f>INDEX('2005'!$B$44:$B$140,'14 Year_History_Results'!BX137)</f>
        <v>12</v>
      </c>
      <c r="BF137" s="2">
        <f>INDEX('2006'!$B$44:$B$140,'14 Year_History_Results'!BY137)</f>
        <v>9</v>
      </c>
      <c r="BG137" s="2">
        <f>INDEX('2007'!$B$44:$B$140,'14 Year_History_Results'!BZ137)</f>
        <v>14</v>
      </c>
      <c r="BH137" s="2">
        <f>INDEX('2008'!$B$44:$B$140,'14 Year_History_Results'!CA137)</f>
        <v>16</v>
      </c>
      <c r="BI137" s="2">
        <f>INDEX('2009'!$B$44:$B$140,'14 Year_History_Results'!CB137)</f>
        <v>0</v>
      </c>
      <c r="BJ137" s="2">
        <f>INDEX('2010'!$B$44:$B$140,'14 Year_History_Results'!CC137)</f>
        <v>14</v>
      </c>
      <c r="BK137" s="2">
        <f>INDEX('2011'!$B$44:$B$140,'14 Year_History_Results'!CD137)</f>
        <v>0</v>
      </c>
      <c r="BL137" s="2">
        <f>INDEX('2012'!$B$44:$B$140,'14 Year_History_Results'!CE137)</f>
        <v>8</v>
      </c>
      <c r="BM137" s="2">
        <f>INDEX('2013'!$B$44:$B$140,'14 Year_History_Results'!CF137)</f>
        <v>0</v>
      </c>
      <c r="BN137" s="149">
        <f>INDEX('2014'!$B$52:$B$180,'14 Year_History_Results'!CG137)</f>
        <v>0</v>
      </c>
      <c r="BO137" s="308">
        <f t="shared" si="91"/>
        <v>0</v>
      </c>
      <c r="BQ137">
        <f t="shared" si="92"/>
        <v>1592</v>
      </c>
      <c r="BR137" s="112"/>
      <c r="BS137" s="2"/>
      <c r="BT137" s="148">
        <f>IF(ISNA(MATCH($BQ137,'2001'!$A$44:$A$139,0)),97,MATCH($BQ137,'2001'!$A$44:$A$139,0))</f>
        <v>97</v>
      </c>
      <c r="BU137" s="2">
        <f>IF(ISNA(MATCH($BQ137,'2002'!$A$44:$A$139,0)),97,MATCH($BQ137,'2002'!$A$44:$A$139,0))</f>
        <v>97</v>
      </c>
      <c r="BV137" s="2">
        <f>IF(ISNA(MATCH($BQ137,'2003'!$A$44:$A$139,0)),97,MATCH($BQ137,'2003'!$A$44:$A$139,0))</f>
        <v>97</v>
      </c>
      <c r="BW137" s="2">
        <f>IF(ISNA(MATCH($BQ137,'2004'!$A$44:$A$139,0)),97,MATCH($BQ137,'2004'!$A$44:$A$139,0))</f>
        <v>97</v>
      </c>
      <c r="BX137" s="2">
        <f>IF(ISNA(MATCH($BQ137,'2005'!$A$44:$A$139,0)),97,MATCH($BQ137,'2005'!$A$44:$A$139,0))</f>
        <v>93</v>
      </c>
      <c r="BY137" s="2">
        <f>IF(ISNA(MATCH($BQ137,'2006'!$A$44:$A$139,0)),97,MATCH($BQ137,'2006'!$A$44:$A$139,0))</f>
        <v>89</v>
      </c>
      <c r="BZ137" s="2">
        <f>IF(ISNA(MATCH($BQ137,'2007'!$A$44:$A$139,0)),97,MATCH($BQ137,'2007'!$A$44:$A$139,0))</f>
        <v>81</v>
      </c>
      <c r="CA137" s="2">
        <f>IF(ISNA(MATCH($BQ137,'2008'!$A$44:$A$139,0)),97,MATCH($BQ137,'2008'!$A$44:$A$139,0))</f>
        <v>77</v>
      </c>
      <c r="CB137" s="2">
        <f>IF(ISNA(MATCH($BQ137,'2009'!$A$44:$A$139,0)),97,MATCH($BQ137,'2009'!$A$44:$A$139,0))</f>
        <v>97</v>
      </c>
      <c r="CC137" s="2">
        <f>IF(ISNA(MATCH($BQ137,'2010'!$A$44:$A$139,0)),97,MATCH($BQ137,'2010'!$A$44:$A$139,0))</f>
        <v>63</v>
      </c>
      <c r="CD137" s="2">
        <f>IF(ISNA(MATCH($BQ137,'2011'!$A$44:$A$139,0)),97,MATCH($BQ137,'2011'!$A$44:$A$139,0))</f>
        <v>97</v>
      </c>
      <c r="CE137" s="2">
        <f>IF(ISNA(MATCH($BQ137,'2012'!$A$44:$A$139,0)),97,MATCH($BQ137,'2012'!$A$44:$A$139,0))</f>
        <v>56</v>
      </c>
      <c r="CF137" s="2">
        <f>IF(ISNA(MATCH($BQ137,'2013'!$A$44:$A$139,0)),97,MATCH($BQ137,'2013'!$A$44:$A$139,0))</f>
        <v>97</v>
      </c>
      <c r="CG137" s="149">
        <f>IF(ISNA(MATCH($BQ137,'2014'!$A$52:$A$179,0)),129,MATCH($BQ137,'2014'!$A$52:$A$179,0))</f>
        <v>71</v>
      </c>
      <c r="CI137">
        <f t="shared" si="93"/>
        <v>1592</v>
      </c>
      <c r="CJ137" s="284"/>
      <c r="CK137" s="282"/>
      <c r="CL137" s="281">
        <f t="shared" si="94"/>
        <v>0</v>
      </c>
      <c r="CM137" s="282">
        <f t="shared" si="80"/>
        <v>0</v>
      </c>
      <c r="CN137" s="282">
        <f t="shared" si="81"/>
        <v>0</v>
      </c>
      <c r="CO137" s="282">
        <f t="shared" si="82"/>
        <v>0</v>
      </c>
      <c r="CP137" s="282">
        <f t="shared" si="83"/>
        <v>22</v>
      </c>
      <c r="CQ137" s="282">
        <f t="shared" si="84"/>
        <v>23.665199999999999</v>
      </c>
      <c r="CR137" s="282">
        <f t="shared" si="85"/>
        <v>49.775222319999997</v>
      </c>
      <c r="CS137" s="282">
        <f t="shared" si="86"/>
        <v>59.180163198511998</v>
      </c>
      <c r="CT137" s="282">
        <f t="shared" si="87"/>
        <v>39.449496788128094</v>
      </c>
      <c r="CU137" s="282">
        <f t="shared" si="95"/>
        <v>40.297034558966189</v>
      </c>
      <c r="CV137" s="282">
        <f t="shared" si="96"/>
        <v>26.86200323700686</v>
      </c>
      <c r="CW137" s="282">
        <f t="shared" si="97"/>
        <v>25.906211357788774</v>
      </c>
      <c r="CX137" s="282">
        <f t="shared" si="98"/>
        <v>17.269080491101995</v>
      </c>
      <c r="CY137" s="283">
        <f t="shared" si="99"/>
        <v>11.511569055368589</v>
      </c>
      <c r="DA137" s="282">
        <f t="shared" si="100"/>
        <v>1592</v>
      </c>
      <c r="DB137" s="97"/>
      <c r="DC137" s="156"/>
      <c r="DD137" s="270">
        <f t="shared" si="101"/>
        <v>0</v>
      </c>
      <c r="DE137" s="156">
        <f t="shared" si="102"/>
        <v>0</v>
      </c>
      <c r="DF137" s="156">
        <f t="shared" si="103"/>
        <v>0</v>
      </c>
      <c r="DG137" s="156">
        <f t="shared" si="104"/>
        <v>0</v>
      </c>
      <c r="DH137" s="156">
        <f t="shared" si="105"/>
        <v>22</v>
      </c>
      <c r="DI137" s="156">
        <f t="shared" si="106"/>
        <v>31</v>
      </c>
      <c r="DJ137" s="156">
        <f t="shared" si="107"/>
        <v>65</v>
      </c>
      <c r="DK137" s="156">
        <f t="shared" si="108"/>
        <v>91</v>
      </c>
      <c r="DL137" s="156">
        <f t="shared" si="109"/>
        <v>91</v>
      </c>
      <c r="DM137" s="156">
        <f t="shared" si="110"/>
        <v>105</v>
      </c>
      <c r="DN137" s="156">
        <f t="shared" si="111"/>
        <v>105</v>
      </c>
      <c r="DO137" s="156">
        <f t="shared" si="112"/>
        <v>113</v>
      </c>
      <c r="DP137" s="156">
        <f t="shared" si="113"/>
        <v>113</v>
      </c>
      <c r="DQ137" s="267">
        <f t="shared" si="114"/>
        <v>113</v>
      </c>
      <c r="DR137" s="156">
        <f t="shared" si="115"/>
        <v>56</v>
      </c>
    </row>
    <row r="138" spans="2:125" ht="13.5" thickBot="1" x14ac:dyDescent="0.25">
      <c r="B138" s="250">
        <v>67</v>
      </c>
      <c r="C138" s="50">
        <f t="shared" si="78"/>
        <v>4</v>
      </c>
      <c r="D138" s="50">
        <f t="shared" si="88"/>
        <v>0</v>
      </c>
      <c r="E138" s="97"/>
      <c r="F138" s="2">
        <f t="shared" si="116"/>
        <v>133</v>
      </c>
      <c r="G138" s="164">
        <v>2630</v>
      </c>
      <c r="H138" s="164">
        <f>14- COUNTIF(L138:AA138,"#N/A")</f>
        <v>2</v>
      </c>
      <c r="I138" s="133">
        <f>SUM(AF138:AU138)+SUM(BA138:BM138)</f>
        <v>25</v>
      </c>
      <c r="J138" s="405">
        <f>CY138</f>
        <v>11.035222364434961</v>
      </c>
      <c r="K138" s="466" t="str">
        <f>IF(ISNUMBER(MATCH(G138,'[4]OPR data'!$A$3:$A$2541,0)),"Y","N")</f>
        <v>Y</v>
      </c>
      <c r="L138" s="112"/>
      <c r="M138" s="236"/>
      <c r="N138" s="236" t="e">
        <f>(INDEX(Finish_table!R$4:R$83,MATCH('14 Year_History_Results'!$G138,Finish_table!S$4:S$83,0),1))</f>
        <v>#N/A</v>
      </c>
      <c r="O138" s="236" t="e">
        <f>(INDEX(Finish_table!Z$4:Z$99,MATCH('14 Year_History_Results'!$G138,Finish_table!AA$4:AA$99,0),1))</f>
        <v>#N/A</v>
      </c>
      <c r="P138" s="236" t="e">
        <f>(INDEX(Finish_table!AI$4:AI$99,MATCH('14 Year_History_Results'!$G138,Finish_table!AJ$4:AJ$99,0),1))</f>
        <v>#N/A</v>
      </c>
      <c r="Q138" s="236" t="e">
        <f>(INDEX(Finish_table!AR$4:AR$99,MATCH('14 Year_History_Results'!$G138,Finish_table!AS$4:AS$99,0),1))</f>
        <v>#N/A</v>
      </c>
      <c r="R138" s="236" t="e">
        <f>(INDEX(Finish_table!BA$4:BA$99,MATCH('14 Year_History_Results'!$G138,Finish_table!BB$4:BB$99,0),1))</f>
        <v>#N/A</v>
      </c>
      <c r="S138" s="236" t="e">
        <f>(INDEX(Finish_table!BJ$4:BJ$99,MATCH('14 Year_History_Results'!$G138,Finish_table!BK$4:BK$99,0),1))</f>
        <v>#N/A</v>
      </c>
      <c r="T138" s="236" t="e">
        <f>(INDEX(Finish_table!BS$4:BS$99,MATCH('14 Year_History_Results'!$G138,Finish_table!BT$4:BT$99,0),1))</f>
        <v>#N/A</v>
      </c>
      <c r="U138" s="236" t="e">
        <f>(INDEX(Finish_table!CB$4:CB$99,MATCH('14 Year_History_Results'!$G138,Finish_table!CC$4:CC$99,0),1))</f>
        <v>#N/A</v>
      </c>
      <c r="V138" s="236" t="e">
        <f>(INDEX(Finish_table!CK$4:CK$99,MATCH('14 Year_History_Results'!$G138,Finish_table!CL$4:CL$99,0),1))</f>
        <v>#N/A</v>
      </c>
      <c r="W138" s="236" t="str">
        <f>(INDEX(Finish_table!CT$4:CT$99,MATCH('14 Year_History_Results'!$G138,Finish_table!CU$4:CU$99,0),1))</f>
        <v>SF</v>
      </c>
      <c r="X138" s="236" t="e">
        <f>(INDEX(Finish_table!DC$4:DC$99,MATCH('14 Year_History_Results'!$G138,Finish_table!DD$4:DD$99,0),1))</f>
        <v>#N/A</v>
      </c>
      <c r="Y138" s="236" t="e">
        <f>(INDEX(Finish_table!DL$4:DL$99,MATCH('14 Year_History_Results'!$G138,Finish_table!DM$4:DM$99,0),1))</f>
        <v>#N/A</v>
      </c>
      <c r="Z138" s="236" t="str">
        <f>(INDEX(Finish_table!DU$4:DU$99,MATCH('14 Year_History_Results'!$G138,Finish_table!DV$4:DV$99,0),1))</f>
        <v>QF</v>
      </c>
      <c r="AA138" s="256" t="e">
        <f>(INDEX(Finish_table!ED$4:ED$140,MATCH('14 Year_History_Results'!$G138,Finish_table!EE$4:EE$140,0),1))</f>
        <v>#N/A</v>
      </c>
      <c r="AB138" s="2"/>
      <c r="AC138" s="97"/>
      <c r="AE138">
        <f t="shared" si="79"/>
        <v>2630</v>
      </c>
      <c r="AF138" s="112"/>
      <c r="AG138" s="2"/>
      <c r="AH138" s="148">
        <f>INDEX('2001'!$C$44:$C$140,'14 Year_History_Results'!BT138)</f>
        <v>0</v>
      </c>
      <c r="AI138" s="2">
        <f>INDEX('2002'!$C$44:$C$140,'14 Year_History_Results'!BU138)</f>
        <v>0</v>
      </c>
      <c r="AJ138" s="2">
        <f>INDEX('2003'!$C$44:$C$140,'14 Year_History_Results'!BV138)</f>
        <v>0</v>
      </c>
      <c r="AK138" s="2">
        <f>INDEX('2004'!$C$44:$C$140,'14 Year_History_Results'!BW138)</f>
        <v>0</v>
      </c>
      <c r="AL138" s="2">
        <f>INDEX('2005'!$C$44:$C$140,'14 Year_History_Results'!BX138)</f>
        <v>0</v>
      </c>
      <c r="AM138" s="2">
        <f>INDEX('2006'!$C$44:$C$140,'14 Year_History_Results'!BY138)</f>
        <v>0</v>
      </c>
      <c r="AN138" s="2">
        <f>INDEX('2007'!$C$44:$C$140,'14 Year_History_Results'!BZ138)</f>
        <v>0</v>
      </c>
      <c r="AO138" s="2">
        <f>INDEX('2008'!$C$44:$C$140,'14 Year_History_Results'!CA138)</f>
        <v>0</v>
      </c>
      <c r="AP138" s="2">
        <f>INDEX('2009'!$C$44:$C$140,'14 Year_History_Results'!CB138)</f>
        <v>0</v>
      </c>
      <c r="AQ138" s="2">
        <f>INDEX('2010'!$C$44:$C$140,'14 Year_History_Results'!CC138)</f>
        <v>10</v>
      </c>
      <c r="AR138" s="2">
        <f>INDEX('2011'!$C$44:$C$140,'14 Year_History_Results'!CD138)</f>
        <v>0</v>
      </c>
      <c r="AS138" s="2">
        <f>INDEX('2012'!$C$44:$C$140,'14 Year_History_Results'!CE138)</f>
        <v>0</v>
      </c>
      <c r="AT138" s="2">
        <f>INDEX('2013'!$C$44:$C$140,'14 Year_History_Results'!CF138)</f>
        <v>0</v>
      </c>
      <c r="AU138" s="149">
        <f>INDEX('2014'!$C$52:$C$180,'14 Year_History_Results'!CG138)</f>
        <v>0</v>
      </c>
      <c r="AV138" s="2">
        <f t="shared" si="89"/>
        <v>2.6726124191242437</v>
      </c>
      <c r="AW138" s="2"/>
      <c r="AX138">
        <f t="shared" si="90"/>
        <v>2630</v>
      </c>
      <c r="AY138" s="112"/>
      <c r="AZ138" s="2"/>
      <c r="BA138" s="148">
        <f>INDEX('2001'!$B$44:$B$140,'14 Year_History_Results'!BT138)</f>
        <v>0</v>
      </c>
      <c r="BB138" s="2">
        <f>INDEX('2002'!$B$44:$B$140,'14 Year_History_Results'!BU138)</f>
        <v>0</v>
      </c>
      <c r="BC138" s="2">
        <f>INDEX('2003'!$B$44:$B$140,'14 Year_History_Results'!BV138)</f>
        <v>0</v>
      </c>
      <c r="BD138" s="2">
        <f>INDEX('2004'!$B$44:$B$140,'14 Year_History_Results'!BW138)</f>
        <v>0</v>
      </c>
      <c r="BE138" s="2">
        <f>INDEX('2005'!$B$44:$B$140,'14 Year_History_Results'!BX138)</f>
        <v>0</v>
      </c>
      <c r="BF138" s="2">
        <f>INDEX('2006'!$B$44:$B$140,'14 Year_History_Results'!BY138)</f>
        <v>0</v>
      </c>
      <c r="BG138" s="2">
        <f>INDEX('2007'!$B$44:$B$140,'14 Year_History_Results'!BZ138)</f>
        <v>0</v>
      </c>
      <c r="BH138" s="2">
        <f>INDEX('2008'!$B$44:$B$140,'14 Year_History_Results'!CA138)</f>
        <v>0</v>
      </c>
      <c r="BI138" s="2">
        <f>INDEX('2009'!$B$44:$B$140,'14 Year_History_Results'!CB138)</f>
        <v>0</v>
      </c>
      <c r="BJ138" s="2">
        <f>INDEX('2010'!$B$44:$B$140,'14 Year_History_Results'!CC138)</f>
        <v>2</v>
      </c>
      <c r="BK138" s="2">
        <f>INDEX('2011'!$B$44:$B$140,'14 Year_History_Results'!CD138)</f>
        <v>0</v>
      </c>
      <c r="BL138" s="2">
        <f>INDEX('2012'!$B$44:$B$140,'14 Year_History_Results'!CE138)</f>
        <v>0</v>
      </c>
      <c r="BM138" s="2">
        <f>INDEX('2013'!$B$44:$B$140,'14 Year_History_Results'!CF138)</f>
        <v>13</v>
      </c>
      <c r="BN138" s="149">
        <f>INDEX('2014'!$B$52:$B$180,'14 Year_History_Results'!CG138)</f>
        <v>0</v>
      </c>
      <c r="BO138" s="308">
        <f t="shared" si="91"/>
        <v>13</v>
      </c>
      <c r="BQ138">
        <f t="shared" si="92"/>
        <v>2630</v>
      </c>
      <c r="BR138" s="112"/>
      <c r="BS138" s="2"/>
      <c r="BT138" s="148">
        <f>IF(ISNA(MATCH($BQ138,'2001'!$A$44:$A$139,0)),97,MATCH($BQ138,'2001'!$A$44:$A$139,0))</f>
        <v>97</v>
      </c>
      <c r="BU138" s="2">
        <f>IF(ISNA(MATCH($BQ138,'2002'!$A$44:$A$139,0)),97,MATCH($BQ138,'2002'!$A$44:$A$139,0))</f>
        <v>97</v>
      </c>
      <c r="BV138" s="2">
        <f>IF(ISNA(MATCH($BQ138,'2003'!$A$44:$A$139,0)),97,MATCH($BQ138,'2003'!$A$44:$A$139,0))</f>
        <v>97</v>
      </c>
      <c r="BW138" s="2">
        <f>IF(ISNA(MATCH($BQ138,'2004'!$A$44:$A$139,0)),97,MATCH($BQ138,'2004'!$A$44:$A$139,0))</f>
        <v>97</v>
      </c>
      <c r="BX138" s="2">
        <f>IF(ISNA(MATCH($BQ138,'2005'!$A$44:$A$139,0)),97,MATCH($BQ138,'2005'!$A$44:$A$139,0))</f>
        <v>97</v>
      </c>
      <c r="BY138" s="2">
        <f>IF(ISNA(MATCH($BQ138,'2006'!$A$44:$A$139,0)),97,MATCH($BQ138,'2006'!$A$44:$A$139,0))</f>
        <v>97</v>
      </c>
      <c r="BZ138" s="2">
        <f>IF(ISNA(MATCH($BQ138,'2007'!$A$44:$A$139,0)),97,MATCH($BQ138,'2007'!$A$44:$A$139,0))</f>
        <v>97</v>
      </c>
      <c r="CA138" s="2">
        <f>IF(ISNA(MATCH($BQ138,'2008'!$A$44:$A$139,0)),97,MATCH($BQ138,'2008'!$A$44:$A$139,0))</f>
        <v>97</v>
      </c>
      <c r="CB138" s="2">
        <f>IF(ISNA(MATCH($BQ138,'2009'!$A$44:$A$139,0)),97,MATCH($BQ138,'2009'!$A$44:$A$139,0))</f>
        <v>97</v>
      </c>
      <c r="CC138" s="2">
        <f>IF(ISNA(MATCH($BQ138,'2010'!$A$44:$A$139,0)),97,MATCH($BQ138,'2010'!$A$44:$A$139,0))</f>
        <v>88</v>
      </c>
      <c r="CD138" s="2">
        <f>IF(ISNA(MATCH($BQ138,'2011'!$A$44:$A$139,0)),97,MATCH($BQ138,'2011'!$A$44:$A$139,0))</f>
        <v>97</v>
      </c>
      <c r="CE138" s="2">
        <f>IF(ISNA(MATCH($BQ138,'2012'!$A$44:$A$139,0)),97,MATCH($BQ138,'2012'!$A$44:$A$139,0))</f>
        <v>97</v>
      </c>
      <c r="CF138" s="2">
        <f>IF(ISNA(MATCH($BQ138,'2013'!$A$44:$A$139,0)),97,MATCH($BQ138,'2013'!$A$44:$A$139,0))</f>
        <v>77</v>
      </c>
      <c r="CG138" s="149">
        <f>IF(ISNA(MATCH($BQ138,'2014'!$A$52:$A$179,0)),129,MATCH($BQ138,'2014'!$A$52:$A$179,0))</f>
        <v>129</v>
      </c>
      <c r="CI138">
        <f t="shared" si="93"/>
        <v>2630</v>
      </c>
      <c r="CJ138" s="284"/>
      <c r="CK138" s="282"/>
      <c r="CL138" s="281">
        <f t="shared" si="94"/>
        <v>0</v>
      </c>
      <c r="CM138" s="282">
        <f t="shared" si="80"/>
        <v>0</v>
      </c>
      <c r="CN138" s="282">
        <f t="shared" si="81"/>
        <v>0</v>
      </c>
      <c r="CO138" s="282">
        <f t="shared" si="82"/>
        <v>0</v>
      </c>
      <c r="CP138" s="282">
        <f t="shared" si="83"/>
        <v>0</v>
      </c>
      <c r="CQ138" s="282">
        <f t="shared" si="84"/>
        <v>0</v>
      </c>
      <c r="CR138" s="282">
        <f t="shared" si="85"/>
        <v>0</v>
      </c>
      <c r="CS138" s="282">
        <f t="shared" si="86"/>
        <v>0</v>
      </c>
      <c r="CT138" s="282">
        <f t="shared" si="87"/>
        <v>0</v>
      </c>
      <c r="CU138" s="282">
        <f t="shared" si="95"/>
        <v>12</v>
      </c>
      <c r="CV138" s="282">
        <f t="shared" si="96"/>
        <v>7.9992000000000001</v>
      </c>
      <c r="CW138" s="282">
        <f t="shared" si="97"/>
        <v>5.3322667199999998</v>
      </c>
      <c r="CX138" s="282">
        <f t="shared" si="98"/>
        <v>16.554488995551999</v>
      </c>
      <c r="CY138" s="283">
        <f t="shared" si="99"/>
        <v>11.035222364434961</v>
      </c>
      <c r="DA138" s="282">
        <f t="shared" si="100"/>
        <v>2630</v>
      </c>
      <c r="DB138" s="97"/>
      <c r="DC138" s="156"/>
      <c r="DD138" s="270">
        <f t="shared" si="101"/>
        <v>0</v>
      </c>
      <c r="DE138" s="156">
        <f t="shared" si="102"/>
        <v>0</v>
      </c>
      <c r="DF138" s="156">
        <f t="shared" si="103"/>
        <v>0</v>
      </c>
      <c r="DG138" s="156">
        <f t="shared" si="104"/>
        <v>0</v>
      </c>
      <c r="DH138" s="156">
        <f t="shared" si="105"/>
        <v>0</v>
      </c>
      <c r="DI138" s="156">
        <f t="shared" si="106"/>
        <v>0</v>
      </c>
      <c r="DJ138" s="156">
        <f t="shared" si="107"/>
        <v>0</v>
      </c>
      <c r="DK138" s="156">
        <f t="shared" si="108"/>
        <v>0</v>
      </c>
      <c r="DL138" s="156">
        <f t="shared" si="109"/>
        <v>0</v>
      </c>
      <c r="DM138" s="156">
        <f t="shared" si="110"/>
        <v>12</v>
      </c>
      <c r="DN138" s="156">
        <f t="shared" si="111"/>
        <v>12</v>
      </c>
      <c r="DO138" s="156">
        <f t="shared" si="112"/>
        <v>12</v>
      </c>
      <c r="DP138" s="156">
        <f t="shared" si="113"/>
        <v>25</v>
      </c>
      <c r="DQ138" s="267">
        <f t="shared" si="114"/>
        <v>25</v>
      </c>
      <c r="DR138" s="156">
        <f t="shared" si="115"/>
        <v>246</v>
      </c>
    </row>
    <row r="139" spans="2:125" ht="13.5" thickBot="1" x14ac:dyDescent="0.25">
      <c r="B139" s="144">
        <v>67</v>
      </c>
      <c r="C139" s="50">
        <f t="shared" si="78"/>
        <v>5</v>
      </c>
      <c r="D139" s="50">
        <f t="shared" si="88"/>
        <v>0</v>
      </c>
      <c r="E139" s="97"/>
      <c r="F139" s="2">
        <f t="shared" si="116"/>
        <v>134</v>
      </c>
      <c r="G139" s="164">
        <v>4077</v>
      </c>
      <c r="H139" s="164">
        <f>14- COUNTIF(L139:AA139,"#N/A")</f>
        <v>1</v>
      </c>
      <c r="I139" s="133">
        <f>SUM(AF139:AU139)+SUM(BA139:BM139)</f>
        <v>0</v>
      </c>
      <c r="J139" s="405">
        <f>CY139</f>
        <v>11</v>
      </c>
      <c r="K139" s="466" t="str">
        <f>IF(ISNUMBER(MATCH(G139,'[4]OPR data'!$A$3:$A$2541,0)),"Y","N")</f>
        <v>Y</v>
      </c>
      <c r="L139" s="112"/>
      <c r="M139" s="236"/>
      <c r="N139" s="236" t="e">
        <f>(INDEX(Finish_table!R$4:R$83,MATCH('14 Year_History_Results'!$G139,Finish_table!S$4:S$83,0),1))</f>
        <v>#N/A</v>
      </c>
      <c r="O139" s="236" t="e">
        <f>(INDEX(Finish_table!Z$4:Z$99,MATCH('14 Year_History_Results'!$G139,Finish_table!AA$4:AA$99,0),1))</f>
        <v>#N/A</v>
      </c>
      <c r="P139" s="236" t="e">
        <f>(INDEX(Finish_table!AI$4:AI$99,MATCH('14 Year_History_Results'!$G139,Finish_table!AJ$4:AJ$99,0),1))</f>
        <v>#N/A</v>
      </c>
      <c r="Q139" s="236" t="e">
        <f>(INDEX(Finish_table!AR$4:AR$99,MATCH('14 Year_History_Results'!$G139,Finish_table!AS$4:AS$99,0),1))</f>
        <v>#N/A</v>
      </c>
      <c r="R139" s="236" t="e">
        <f>(INDEX(Finish_table!BA$4:BA$99,MATCH('14 Year_History_Results'!$G139,Finish_table!BB$4:BB$99,0),1))</f>
        <v>#N/A</v>
      </c>
      <c r="S139" s="236" t="e">
        <f>(INDEX(Finish_table!BJ$4:BJ$99,MATCH('14 Year_History_Results'!$G139,Finish_table!BK$4:BK$99,0),1))</f>
        <v>#N/A</v>
      </c>
      <c r="T139" s="236" t="e">
        <f>(INDEX(Finish_table!BS$4:BS$99,MATCH('14 Year_History_Results'!$G139,Finish_table!BT$4:BT$99,0),1))</f>
        <v>#N/A</v>
      </c>
      <c r="U139" s="236" t="e">
        <f>(INDEX(Finish_table!CB$4:CB$99,MATCH('14 Year_History_Results'!$G139,Finish_table!CC$4:CC$99,0),1))</f>
        <v>#N/A</v>
      </c>
      <c r="V139" s="236" t="e">
        <f>(INDEX(Finish_table!CK$4:CK$99,MATCH('14 Year_History_Results'!$G139,Finish_table!CL$4:CL$99,0),1))</f>
        <v>#N/A</v>
      </c>
      <c r="W139" s="236" t="e">
        <f>(INDEX(Finish_table!CT$4:CT$99,MATCH('14 Year_History_Results'!$G139,Finish_table!CU$4:CU$99,0),1))</f>
        <v>#N/A</v>
      </c>
      <c r="X139" s="236" t="e">
        <f>(INDEX(Finish_table!DC$4:DC$99,MATCH('14 Year_History_Results'!$G139,Finish_table!DD$4:DD$99,0),1))</f>
        <v>#N/A</v>
      </c>
      <c r="Y139" s="236" t="e">
        <f>(INDEX(Finish_table!DL$4:DL$99,MATCH('14 Year_History_Results'!$G139,Finish_table!DM$4:DM$99,0),1))</f>
        <v>#N/A</v>
      </c>
      <c r="Z139" s="236" t="e">
        <f>(INDEX(Finish_table!DU$4:DU$99,MATCH('14 Year_History_Results'!$G139,Finish_table!DV$4:DV$99,0),1))</f>
        <v>#N/A</v>
      </c>
      <c r="AA139" s="256" t="str">
        <f>(INDEX(Finish_table!ED$4:ED$140,MATCH('14 Year_History_Results'!$G139,Finish_table!EE$4:EE$140,0),1))</f>
        <v>QF</v>
      </c>
      <c r="AB139" s="2"/>
      <c r="AC139" s="97"/>
      <c r="AE139">
        <f t="shared" si="79"/>
        <v>4077</v>
      </c>
      <c r="AF139" s="112"/>
      <c r="AG139" s="2"/>
      <c r="AH139" s="148">
        <f>INDEX('2001'!$C$44:$C$140,'14 Year_History_Results'!BT139)</f>
        <v>0</v>
      </c>
      <c r="AI139" s="2">
        <f>INDEX('2002'!$C$44:$C$140,'14 Year_History_Results'!BU139)</f>
        <v>0</v>
      </c>
      <c r="AJ139" s="2">
        <f>INDEX('2003'!$C$44:$C$140,'14 Year_History_Results'!BV139)</f>
        <v>0</v>
      </c>
      <c r="AK139" s="2">
        <f>INDEX('2004'!$C$44:$C$140,'14 Year_History_Results'!BW139)</f>
        <v>0</v>
      </c>
      <c r="AL139" s="2">
        <f>INDEX('2005'!$C$44:$C$140,'14 Year_History_Results'!BX139)</f>
        <v>0</v>
      </c>
      <c r="AM139" s="2">
        <f>INDEX('2006'!$C$44:$C$140,'14 Year_History_Results'!BY139)</f>
        <v>0</v>
      </c>
      <c r="AN139" s="2">
        <f>INDEX('2007'!$C$44:$C$140,'14 Year_History_Results'!BZ139)</f>
        <v>0</v>
      </c>
      <c r="AO139" s="2">
        <f>INDEX('2008'!$C$44:$C$140,'14 Year_History_Results'!CA139)</f>
        <v>0</v>
      </c>
      <c r="AP139" s="2">
        <f>INDEX('2009'!$C$44:$C$140,'14 Year_History_Results'!CB139)</f>
        <v>0</v>
      </c>
      <c r="AQ139" s="2">
        <f>INDEX('2010'!$C$44:$C$140,'14 Year_History_Results'!CC139)</f>
        <v>0</v>
      </c>
      <c r="AR139" s="2">
        <f>INDEX('2011'!$C$44:$C$140,'14 Year_History_Results'!CD139)</f>
        <v>0</v>
      </c>
      <c r="AS139" s="2">
        <f>INDEX('2012'!$C$44:$C$140,'14 Year_History_Results'!CE139)</f>
        <v>0</v>
      </c>
      <c r="AT139" s="2">
        <f>INDEX('2013'!$C$44:$C$140,'14 Year_History_Results'!CF139)</f>
        <v>0</v>
      </c>
      <c r="AU139" s="149">
        <f>INDEX('2014'!$C$52:$C$180,'14 Year_History_Results'!CG139)</f>
        <v>0</v>
      </c>
      <c r="AV139" s="2">
        <f t="shared" si="89"/>
        <v>0</v>
      </c>
      <c r="AW139" s="2"/>
      <c r="AX139">
        <f t="shared" si="90"/>
        <v>4077</v>
      </c>
      <c r="AY139" s="112"/>
      <c r="AZ139" s="2"/>
      <c r="BA139" s="148">
        <f>INDEX('2001'!$B$44:$B$140,'14 Year_History_Results'!BT139)</f>
        <v>0</v>
      </c>
      <c r="BB139" s="2">
        <f>INDEX('2002'!$B$44:$B$140,'14 Year_History_Results'!BU139)</f>
        <v>0</v>
      </c>
      <c r="BC139" s="2">
        <f>INDEX('2003'!$B$44:$B$140,'14 Year_History_Results'!BV139)</f>
        <v>0</v>
      </c>
      <c r="BD139" s="2">
        <f>INDEX('2004'!$B$44:$B$140,'14 Year_History_Results'!BW139)</f>
        <v>0</v>
      </c>
      <c r="BE139" s="2">
        <f>INDEX('2005'!$B$44:$B$140,'14 Year_History_Results'!BX139)</f>
        <v>0</v>
      </c>
      <c r="BF139" s="2">
        <f>INDEX('2006'!$B$44:$B$140,'14 Year_History_Results'!BY139)</f>
        <v>0</v>
      </c>
      <c r="BG139" s="2">
        <f>INDEX('2007'!$B$44:$B$140,'14 Year_History_Results'!BZ139)</f>
        <v>0</v>
      </c>
      <c r="BH139" s="2">
        <f>INDEX('2008'!$B$44:$B$140,'14 Year_History_Results'!CA139)</f>
        <v>0</v>
      </c>
      <c r="BI139" s="2">
        <f>INDEX('2009'!$B$44:$B$140,'14 Year_History_Results'!CB139)</f>
        <v>0</v>
      </c>
      <c r="BJ139" s="2">
        <f>INDEX('2010'!$B$44:$B$140,'14 Year_History_Results'!CC139)</f>
        <v>0</v>
      </c>
      <c r="BK139" s="2">
        <f>INDEX('2011'!$B$44:$B$140,'14 Year_History_Results'!CD139)</f>
        <v>0</v>
      </c>
      <c r="BL139" s="2">
        <f>INDEX('2012'!$B$44:$B$140,'14 Year_History_Results'!CE139)</f>
        <v>0</v>
      </c>
      <c r="BM139" s="2">
        <f>INDEX('2013'!$B$44:$B$140,'14 Year_History_Results'!CF139)</f>
        <v>0</v>
      </c>
      <c r="BN139" s="149">
        <f>INDEX('2014'!$B$52:$B$180,'14 Year_History_Results'!CG139)</f>
        <v>11</v>
      </c>
      <c r="BO139" s="308">
        <f t="shared" si="91"/>
        <v>0</v>
      </c>
      <c r="BQ139">
        <f t="shared" si="92"/>
        <v>4077</v>
      </c>
      <c r="BR139" s="112"/>
      <c r="BS139" s="2"/>
      <c r="BT139" s="148">
        <f>IF(ISNA(MATCH($BQ139,'2001'!$A$44:$A$139,0)),97,MATCH($BQ139,'2001'!$A$44:$A$139,0))</f>
        <v>97</v>
      </c>
      <c r="BU139" s="2">
        <f>IF(ISNA(MATCH($BQ139,'2002'!$A$44:$A$139,0)),97,MATCH($BQ139,'2002'!$A$44:$A$139,0))</f>
        <v>97</v>
      </c>
      <c r="BV139" s="2">
        <f>IF(ISNA(MATCH($BQ139,'2003'!$A$44:$A$139,0)),97,MATCH($BQ139,'2003'!$A$44:$A$139,0))</f>
        <v>97</v>
      </c>
      <c r="BW139" s="2">
        <f>IF(ISNA(MATCH($BQ139,'2004'!$A$44:$A$139,0)),97,MATCH($BQ139,'2004'!$A$44:$A$139,0))</f>
        <v>97</v>
      </c>
      <c r="BX139" s="2">
        <f>IF(ISNA(MATCH($BQ139,'2005'!$A$44:$A$139,0)),97,MATCH($BQ139,'2005'!$A$44:$A$139,0))</f>
        <v>97</v>
      </c>
      <c r="BY139" s="2">
        <f>IF(ISNA(MATCH($BQ139,'2006'!$A$44:$A$139,0)),97,MATCH($BQ139,'2006'!$A$44:$A$139,0))</f>
        <v>97</v>
      </c>
      <c r="BZ139" s="2">
        <f>IF(ISNA(MATCH($BQ139,'2007'!$A$44:$A$139,0)),97,MATCH($BQ139,'2007'!$A$44:$A$139,0))</f>
        <v>97</v>
      </c>
      <c r="CA139" s="2">
        <f>IF(ISNA(MATCH($BQ139,'2008'!$A$44:$A$139,0)),97,MATCH($BQ139,'2008'!$A$44:$A$139,0))</f>
        <v>97</v>
      </c>
      <c r="CB139" s="2">
        <f>IF(ISNA(MATCH($BQ139,'2009'!$A$44:$A$139,0)),97,MATCH($BQ139,'2009'!$A$44:$A$139,0))</f>
        <v>97</v>
      </c>
      <c r="CC139" s="2">
        <f>IF(ISNA(MATCH($BQ139,'2010'!$A$44:$A$139,0)),97,MATCH($BQ139,'2010'!$A$44:$A$139,0))</f>
        <v>97</v>
      </c>
      <c r="CD139" s="2">
        <f>IF(ISNA(MATCH($BQ139,'2011'!$A$44:$A$139,0)),97,MATCH($BQ139,'2011'!$A$44:$A$139,0))</f>
        <v>97</v>
      </c>
      <c r="CE139" s="2">
        <f>IF(ISNA(MATCH($BQ139,'2012'!$A$44:$A$139,0)),97,MATCH($BQ139,'2012'!$A$44:$A$139,0))</f>
        <v>97</v>
      </c>
      <c r="CF139" s="2">
        <f>IF(ISNA(MATCH($BQ139,'2013'!$A$44:$A$139,0)),97,MATCH($BQ139,'2013'!$A$44:$A$139,0))</f>
        <v>97</v>
      </c>
      <c r="CG139" s="149">
        <f>IF(ISNA(MATCH($BQ139,'2014'!$A$52:$A$179,0)),129,MATCH($BQ139,'2014'!$A$52:$A$179,0))</f>
        <v>123</v>
      </c>
      <c r="CI139">
        <f t="shared" si="93"/>
        <v>4077</v>
      </c>
      <c r="CJ139" s="284"/>
      <c r="CK139" s="282"/>
      <c r="CL139" s="281">
        <f t="shared" si="94"/>
        <v>0</v>
      </c>
      <c r="CM139" s="282">
        <f t="shared" si="80"/>
        <v>0</v>
      </c>
      <c r="CN139" s="282">
        <f t="shared" si="81"/>
        <v>0</v>
      </c>
      <c r="CO139" s="282">
        <f t="shared" si="82"/>
        <v>0</v>
      </c>
      <c r="CP139" s="282">
        <f t="shared" si="83"/>
        <v>0</v>
      </c>
      <c r="CQ139" s="282">
        <f t="shared" si="84"/>
        <v>0</v>
      </c>
      <c r="CR139" s="282">
        <f t="shared" si="85"/>
        <v>0</v>
      </c>
      <c r="CS139" s="282">
        <f t="shared" si="86"/>
        <v>0</v>
      </c>
      <c r="CT139" s="282">
        <f t="shared" si="87"/>
        <v>0</v>
      </c>
      <c r="CU139" s="282">
        <f t="shared" si="95"/>
        <v>0</v>
      </c>
      <c r="CV139" s="282">
        <f t="shared" si="96"/>
        <v>0</v>
      </c>
      <c r="CW139" s="282">
        <f t="shared" si="97"/>
        <v>0</v>
      </c>
      <c r="CX139" s="282">
        <f t="shared" si="98"/>
        <v>0</v>
      </c>
      <c r="CY139" s="283">
        <f t="shared" si="99"/>
        <v>11</v>
      </c>
      <c r="DA139" s="282">
        <f t="shared" si="100"/>
        <v>4077</v>
      </c>
      <c r="DB139" s="97"/>
      <c r="DC139" s="156"/>
      <c r="DD139" s="270">
        <f t="shared" si="101"/>
        <v>0</v>
      </c>
      <c r="DE139" s="156">
        <f t="shared" si="102"/>
        <v>0</v>
      </c>
      <c r="DF139" s="156">
        <f t="shared" si="103"/>
        <v>0</v>
      </c>
      <c r="DG139" s="156">
        <f t="shared" si="104"/>
        <v>0</v>
      </c>
      <c r="DH139" s="156">
        <f t="shared" si="105"/>
        <v>0</v>
      </c>
      <c r="DI139" s="156">
        <f t="shared" si="106"/>
        <v>0</v>
      </c>
      <c r="DJ139" s="156">
        <f t="shared" si="107"/>
        <v>0</v>
      </c>
      <c r="DK139" s="156">
        <f t="shared" si="108"/>
        <v>0</v>
      </c>
      <c r="DL139" s="156">
        <f t="shared" si="109"/>
        <v>0</v>
      </c>
      <c r="DM139" s="156">
        <f t="shared" si="110"/>
        <v>0</v>
      </c>
      <c r="DN139" s="156">
        <f t="shared" si="111"/>
        <v>0</v>
      </c>
      <c r="DO139" s="156">
        <f t="shared" si="112"/>
        <v>0</v>
      </c>
      <c r="DP139" s="156">
        <f t="shared" si="113"/>
        <v>0</v>
      </c>
      <c r="DQ139" s="267">
        <f t="shared" si="114"/>
        <v>11</v>
      </c>
      <c r="DR139" s="156">
        <f t="shared" si="115"/>
        <v>388</v>
      </c>
    </row>
    <row r="140" spans="2:125" ht="13.5" thickBot="1" x14ac:dyDescent="0.25">
      <c r="B140" s="133">
        <v>67</v>
      </c>
      <c r="C140" s="50">
        <f t="shared" si="78"/>
        <v>6</v>
      </c>
      <c r="D140" s="50">
        <f t="shared" si="88"/>
        <v>0</v>
      </c>
      <c r="E140" s="97"/>
      <c r="F140" s="2">
        <f t="shared" si="116"/>
        <v>135</v>
      </c>
      <c r="G140" s="164">
        <v>2996</v>
      </c>
      <c r="H140" s="164">
        <f>14- COUNTIF(L140:AA140,"#N/A")</f>
        <v>2</v>
      </c>
      <c r="I140" s="133">
        <f>SUM(AF140:AU140)+SUM(BA140:BM140)</f>
        <v>22</v>
      </c>
      <c r="J140" s="405">
        <f>CY140</f>
        <v>10.961274162959999</v>
      </c>
      <c r="K140" s="466" t="str">
        <f>IF(ISNUMBER(MATCH(G140,'[4]OPR data'!$A$3:$A$2541,0)),"Y","N")</f>
        <v>Y</v>
      </c>
      <c r="L140" s="112"/>
      <c r="M140" s="236"/>
      <c r="N140" s="236" t="e">
        <f>(INDEX(Finish_table!R$4:R$83,MATCH('14 Year_History_Results'!$G140,Finish_table!S$4:S$83,0),1))</f>
        <v>#N/A</v>
      </c>
      <c r="O140" s="236" t="e">
        <f>(INDEX(Finish_table!Z$4:Z$99,MATCH('14 Year_History_Results'!$G140,Finish_table!AA$4:AA$99,0),1))</f>
        <v>#N/A</v>
      </c>
      <c r="P140" s="236" t="e">
        <f>(INDEX(Finish_table!AI$4:AI$99,MATCH('14 Year_History_Results'!$G140,Finish_table!AJ$4:AJ$99,0),1))</f>
        <v>#N/A</v>
      </c>
      <c r="Q140" s="236" t="e">
        <f>(INDEX(Finish_table!AR$4:AR$99,MATCH('14 Year_History_Results'!$G140,Finish_table!AS$4:AS$99,0),1))</f>
        <v>#N/A</v>
      </c>
      <c r="R140" s="236" t="e">
        <f>(INDEX(Finish_table!BA$4:BA$99,MATCH('14 Year_History_Results'!$G140,Finish_table!BB$4:BB$99,0),1))</f>
        <v>#N/A</v>
      </c>
      <c r="S140" s="236" t="e">
        <f>(INDEX(Finish_table!BJ$4:BJ$99,MATCH('14 Year_History_Results'!$G140,Finish_table!BK$4:BK$99,0),1))</f>
        <v>#N/A</v>
      </c>
      <c r="T140" s="236" t="e">
        <f>(INDEX(Finish_table!BS$4:BS$99,MATCH('14 Year_History_Results'!$G140,Finish_table!BT$4:BT$99,0),1))</f>
        <v>#N/A</v>
      </c>
      <c r="U140" s="236" t="e">
        <f>(INDEX(Finish_table!CB$4:CB$99,MATCH('14 Year_History_Results'!$G140,Finish_table!CC$4:CC$99,0),1))</f>
        <v>#N/A</v>
      </c>
      <c r="V140" s="236" t="e">
        <f>(INDEX(Finish_table!CK$4:CK$99,MATCH('14 Year_History_Results'!$G140,Finish_table!CL$4:CL$99,0),1))</f>
        <v>#N/A</v>
      </c>
      <c r="W140" s="236" t="e">
        <f>(INDEX(Finish_table!CT$4:CT$99,MATCH('14 Year_History_Results'!$G140,Finish_table!CU$4:CU$99,0),1))</f>
        <v>#N/A</v>
      </c>
      <c r="X140" s="236" t="str">
        <f>(INDEX(Finish_table!DC$4:DC$99,MATCH('14 Year_History_Results'!$G140,Finish_table!DD$4:DD$99,0),1))</f>
        <v>QF</v>
      </c>
      <c r="Y140" s="236" t="e">
        <f>(INDEX(Finish_table!DL$4:DL$99,MATCH('14 Year_History_Results'!$G140,Finish_table!DM$4:DM$99,0),1))</f>
        <v>#N/A</v>
      </c>
      <c r="Z140" s="236" t="str">
        <f>(INDEX(Finish_table!DU$4:DU$99,MATCH('14 Year_History_Results'!$G140,Finish_table!DV$4:DV$99,0),1))</f>
        <v>SF</v>
      </c>
      <c r="AA140" s="256" t="e">
        <f>(INDEX(Finish_table!ED$4:ED$140,MATCH('14 Year_History_Results'!$G140,Finish_table!EE$4:EE$140,0),1))</f>
        <v>#N/A</v>
      </c>
      <c r="AB140" s="2"/>
      <c r="AC140" s="97"/>
      <c r="AE140">
        <f t="shared" si="79"/>
        <v>2996</v>
      </c>
      <c r="AF140" s="112"/>
      <c r="AG140" s="2"/>
      <c r="AH140" s="148">
        <f>INDEX('2001'!$C$44:$C$140,'14 Year_History_Results'!BT140)</f>
        <v>0</v>
      </c>
      <c r="AI140" s="2">
        <f>INDEX('2002'!$C$44:$C$140,'14 Year_History_Results'!BU140)</f>
        <v>0</v>
      </c>
      <c r="AJ140" s="2">
        <f>INDEX('2003'!$C$44:$C$140,'14 Year_History_Results'!BV140)</f>
        <v>0</v>
      </c>
      <c r="AK140" s="2">
        <f>INDEX('2004'!$C$44:$C$140,'14 Year_History_Results'!BW140)</f>
        <v>0</v>
      </c>
      <c r="AL140" s="2">
        <f>INDEX('2005'!$C$44:$C$140,'14 Year_History_Results'!BX140)</f>
        <v>0</v>
      </c>
      <c r="AM140" s="2">
        <f>INDEX('2006'!$C$44:$C$140,'14 Year_History_Results'!BY140)</f>
        <v>0</v>
      </c>
      <c r="AN140" s="2">
        <f>INDEX('2007'!$C$44:$C$140,'14 Year_History_Results'!BZ140)</f>
        <v>0</v>
      </c>
      <c r="AO140" s="2">
        <f>INDEX('2008'!$C$44:$C$140,'14 Year_History_Results'!CA140)</f>
        <v>0</v>
      </c>
      <c r="AP140" s="2">
        <f>INDEX('2009'!$C$44:$C$140,'14 Year_History_Results'!CB140)</f>
        <v>0</v>
      </c>
      <c r="AQ140" s="2">
        <f>INDEX('2010'!$C$44:$C$140,'14 Year_History_Results'!CC140)</f>
        <v>0</v>
      </c>
      <c r="AR140" s="2">
        <f>INDEX('2011'!$C$44:$C$140,'14 Year_History_Results'!CD140)</f>
        <v>0</v>
      </c>
      <c r="AS140" s="2">
        <f>INDEX('2012'!$C$44:$C$140,'14 Year_History_Results'!CE140)</f>
        <v>0</v>
      </c>
      <c r="AT140" s="2">
        <f>INDEX('2013'!$C$44:$C$140,'14 Year_History_Results'!CF140)</f>
        <v>10</v>
      </c>
      <c r="AU140" s="149">
        <f>INDEX('2014'!$C$52:$C$180,'14 Year_History_Results'!CG140)</f>
        <v>0</v>
      </c>
      <c r="AV140" s="2">
        <f t="shared" si="89"/>
        <v>2.6726124191242437</v>
      </c>
      <c r="AW140" s="2"/>
      <c r="AX140">
        <f t="shared" si="90"/>
        <v>2996</v>
      </c>
      <c r="AY140" s="112"/>
      <c r="AZ140" s="2"/>
      <c r="BA140" s="148">
        <f>INDEX('2001'!$B$44:$B$140,'14 Year_History_Results'!BT140)</f>
        <v>0</v>
      </c>
      <c r="BB140" s="2">
        <f>INDEX('2002'!$B$44:$B$140,'14 Year_History_Results'!BU140)</f>
        <v>0</v>
      </c>
      <c r="BC140" s="2">
        <f>INDEX('2003'!$B$44:$B$140,'14 Year_History_Results'!BV140)</f>
        <v>0</v>
      </c>
      <c r="BD140" s="2">
        <f>INDEX('2004'!$B$44:$B$140,'14 Year_History_Results'!BW140)</f>
        <v>0</v>
      </c>
      <c r="BE140" s="2">
        <f>INDEX('2005'!$B$44:$B$140,'14 Year_History_Results'!BX140)</f>
        <v>0</v>
      </c>
      <c r="BF140" s="2">
        <f>INDEX('2006'!$B$44:$B$140,'14 Year_History_Results'!BY140)</f>
        <v>0</v>
      </c>
      <c r="BG140" s="2">
        <f>INDEX('2007'!$B$44:$B$140,'14 Year_History_Results'!BZ140)</f>
        <v>0</v>
      </c>
      <c r="BH140" s="2">
        <f>INDEX('2008'!$B$44:$B$140,'14 Year_History_Results'!CA140)</f>
        <v>0</v>
      </c>
      <c r="BI140" s="2">
        <f>INDEX('2009'!$B$44:$B$140,'14 Year_History_Results'!CB140)</f>
        <v>0</v>
      </c>
      <c r="BJ140" s="2">
        <f>INDEX('2010'!$B$44:$B$140,'14 Year_History_Results'!CC140)</f>
        <v>0</v>
      </c>
      <c r="BK140" s="2">
        <f>INDEX('2011'!$B$44:$B$140,'14 Year_History_Results'!CD140)</f>
        <v>10</v>
      </c>
      <c r="BL140" s="2">
        <f>INDEX('2012'!$B$44:$B$140,'14 Year_History_Results'!CE140)</f>
        <v>0</v>
      </c>
      <c r="BM140" s="2">
        <f>INDEX('2013'!$B$44:$B$140,'14 Year_History_Results'!CF140)</f>
        <v>2</v>
      </c>
      <c r="BN140" s="149">
        <f>INDEX('2014'!$B$52:$B$180,'14 Year_History_Results'!CG140)</f>
        <v>0</v>
      </c>
      <c r="BO140" s="308">
        <f t="shared" si="91"/>
        <v>12</v>
      </c>
      <c r="BQ140">
        <f t="shared" si="92"/>
        <v>2996</v>
      </c>
      <c r="BR140" s="112"/>
      <c r="BS140" s="2"/>
      <c r="BT140" s="148">
        <f>IF(ISNA(MATCH($BQ140,'2001'!$A$44:$A$139,0)),97,MATCH($BQ140,'2001'!$A$44:$A$139,0))</f>
        <v>97</v>
      </c>
      <c r="BU140" s="2">
        <f>IF(ISNA(MATCH($BQ140,'2002'!$A$44:$A$139,0)),97,MATCH($BQ140,'2002'!$A$44:$A$139,0))</f>
        <v>97</v>
      </c>
      <c r="BV140" s="2">
        <f>IF(ISNA(MATCH($BQ140,'2003'!$A$44:$A$139,0)),97,MATCH($BQ140,'2003'!$A$44:$A$139,0))</f>
        <v>97</v>
      </c>
      <c r="BW140" s="2">
        <f>IF(ISNA(MATCH($BQ140,'2004'!$A$44:$A$139,0)),97,MATCH($BQ140,'2004'!$A$44:$A$139,0))</f>
        <v>97</v>
      </c>
      <c r="BX140" s="2">
        <f>IF(ISNA(MATCH($BQ140,'2005'!$A$44:$A$139,0)),97,MATCH($BQ140,'2005'!$A$44:$A$139,0))</f>
        <v>97</v>
      </c>
      <c r="BY140" s="2">
        <f>IF(ISNA(MATCH($BQ140,'2006'!$A$44:$A$139,0)),97,MATCH($BQ140,'2006'!$A$44:$A$139,0))</f>
        <v>97</v>
      </c>
      <c r="BZ140" s="2">
        <f>IF(ISNA(MATCH($BQ140,'2007'!$A$44:$A$139,0)),97,MATCH($BQ140,'2007'!$A$44:$A$139,0))</f>
        <v>97</v>
      </c>
      <c r="CA140" s="2">
        <f>IF(ISNA(MATCH($BQ140,'2008'!$A$44:$A$139,0)),97,MATCH($BQ140,'2008'!$A$44:$A$139,0))</f>
        <v>97</v>
      </c>
      <c r="CB140" s="2">
        <f>IF(ISNA(MATCH($BQ140,'2009'!$A$44:$A$139,0)),97,MATCH($BQ140,'2009'!$A$44:$A$139,0))</f>
        <v>97</v>
      </c>
      <c r="CC140" s="2">
        <f>IF(ISNA(MATCH($BQ140,'2010'!$A$44:$A$139,0)),97,MATCH($BQ140,'2010'!$A$44:$A$139,0))</f>
        <v>97</v>
      </c>
      <c r="CD140" s="2">
        <f>IF(ISNA(MATCH($BQ140,'2011'!$A$44:$A$139,0)),97,MATCH($BQ140,'2011'!$A$44:$A$139,0))</f>
        <v>90</v>
      </c>
      <c r="CE140" s="2">
        <f>IF(ISNA(MATCH($BQ140,'2012'!$A$44:$A$139,0)),97,MATCH($BQ140,'2012'!$A$44:$A$139,0))</f>
        <v>97</v>
      </c>
      <c r="CF140" s="2">
        <f>IF(ISNA(MATCH($BQ140,'2013'!$A$44:$A$139,0)),97,MATCH($BQ140,'2013'!$A$44:$A$139,0))</f>
        <v>80</v>
      </c>
      <c r="CG140" s="149">
        <f>IF(ISNA(MATCH($BQ140,'2014'!$A$52:$A$179,0)),129,MATCH($BQ140,'2014'!$A$52:$A$179,0))</f>
        <v>129</v>
      </c>
      <c r="CI140">
        <f t="shared" si="93"/>
        <v>2996</v>
      </c>
      <c r="CJ140" s="284"/>
      <c r="CK140" s="282"/>
      <c r="CL140" s="281">
        <f t="shared" si="94"/>
        <v>0</v>
      </c>
      <c r="CM140" s="282">
        <f t="shared" si="80"/>
        <v>0</v>
      </c>
      <c r="CN140" s="282">
        <f t="shared" si="81"/>
        <v>0</v>
      </c>
      <c r="CO140" s="282">
        <f t="shared" si="82"/>
        <v>0</v>
      </c>
      <c r="CP140" s="282">
        <f t="shared" si="83"/>
        <v>0</v>
      </c>
      <c r="CQ140" s="282">
        <f t="shared" si="84"/>
        <v>0</v>
      </c>
      <c r="CR140" s="282">
        <f t="shared" si="85"/>
        <v>0</v>
      </c>
      <c r="CS140" s="282">
        <f t="shared" si="86"/>
        <v>0</v>
      </c>
      <c r="CT140" s="282">
        <f t="shared" si="87"/>
        <v>0</v>
      </c>
      <c r="CU140" s="282">
        <f t="shared" si="95"/>
        <v>0</v>
      </c>
      <c r="CV140" s="282">
        <f t="shared" si="96"/>
        <v>10</v>
      </c>
      <c r="CW140" s="282">
        <f t="shared" si="97"/>
        <v>6.6659999999999995</v>
      </c>
      <c r="CX140" s="282">
        <f t="shared" si="98"/>
        <v>16.4435556</v>
      </c>
      <c r="CY140" s="283">
        <f t="shared" si="99"/>
        <v>10.961274162959999</v>
      </c>
      <c r="DA140" s="282">
        <f t="shared" si="100"/>
        <v>2996</v>
      </c>
      <c r="DB140" s="97"/>
      <c r="DC140" s="156"/>
      <c r="DD140" s="270">
        <f t="shared" si="101"/>
        <v>0</v>
      </c>
      <c r="DE140" s="156">
        <f t="shared" si="102"/>
        <v>0</v>
      </c>
      <c r="DF140" s="156">
        <f t="shared" si="103"/>
        <v>0</v>
      </c>
      <c r="DG140" s="156">
        <f t="shared" si="104"/>
        <v>0</v>
      </c>
      <c r="DH140" s="156">
        <f t="shared" si="105"/>
        <v>0</v>
      </c>
      <c r="DI140" s="156">
        <f t="shared" si="106"/>
        <v>0</v>
      </c>
      <c r="DJ140" s="156">
        <f t="shared" si="107"/>
        <v>0</v>
      </c>
      <c r="DK140" s="156">
        <f t="shared" si="108"/>
        <v>0</v>
      </c>
      <c r="DL140" s="156">
        <f t="shared" si="109"/>
        <v>0</v>
      </c>
      <c r="DM140" s="156">
        <f t="shared" si="110"/>
        <v>0</v>
      </c>
      <c r="DN140" s="156">
        <f t="shared" si="111"/>
        <v>10</v>
      </c>
      <c r="DO140" s="156">
        <f t="shared" si="112"/>
        <v>10</v>
      </c>
      <c r="DP140" s="156">
        <f t="shared" si="113"/>
        <v>22</v>
      </c>
      <c r="DQ140" s="267">
        <f t="shared" si="114"/>
        <v>22</v>
      </c>
      <c r="DR140" s="156">
        <f t="shared" si="115"/>
        <v>283</v>
      </c>
    </row>
    <row r="141" spans="2:125" ht="13.5" thickBot="1" x14ac:dyDescent="0.25">
      <c r="B141" s="144">
        <v>67</v>
      </c>
      <c r="C141" s="50">
        <f t="shared" si="78"/>
        <v>7</v>
      </c>
      <c r="D141" s="50">
        <f t="shared" si="88"/>
        <v>0</v>
      </c>
      <c r="E141" s="97"/>
      <c r="F141" s="2">
        <f t="shared" si="116"/>
        <v>136</v>
      </c>
      <c r="G141" s="164">
        <v>85</v>
      </c>
      <c r="H141" s="164">
        <f>14- COUNTIF(L141:AA141,"#N/A")</f>
        <v>7</v>
      </c>
      <c r="I141" s="133">
        <f>SUM(AF141:AU141)+SUM(BA141:BM141)</f>
        <v>155</v>
      </c>
      <c r="J141" s="405">
        <f>CY141</f>
        <v>10.785094723902178</v>
      </c>
      <c r="K141" s="466" t="str">
        <f>IF(ISNUMBER(MATCH(G141,'[4]OPR data'!$A$3:$A$2541,0)),"Y","N")</f>
        <v>Y</v>
      </c>
      <c r="L141" s="112"/>
      <c r="M141" s="236"/>
      <c r="N141" s="236" t="str">
        <f>(INDEX(Finish_table!R$4:R$83,MATCH('14 Year_History_Results'!$G141,Finish_table!S$4:S$83,0),1))</f>
        <v>F</v>
      </c>
      <c r="O141" s="236" t="e">
        <f>(INDEX(Finish_table!Z$4:Z$99,MATCH('14 Year_History_Results'!$G141,Finish_table!AA$4:AA$99,0),1))</f>
        <v>#N/A</v>
      </c>
      <c r="P141" s="236" t="e">
        <f>(INDEX(Finish_table!AI$4:AI$99,MATCH('14 Year_History_Results'!$G141,Finish_table!AJ$4:AJ$99,0),1))</f>
        <v>#N/A</v>
      </c>
      <c r="Q141" s="236" t="e">
        <f>(INDEX(Finish_table!AR$4:AR$99,MATCH('14 Year_History_Results'!$G141,Finish_table!AS$4:AS$99,0),1))</f>
        <v>#N/A</v>
      </c>
      <c r="R141" s="236" t="str">
        <f>(INDEX(Finish_table!BA$4:BA$99,MATCH('14 Year_History_Results'!$G141,Finish_table!BB$4:BB$99,0),1))</f>
        <v>F</v>
      </c>
      <c r="S141" s="236" t="str">
        <f>(INDEX(Finish_table!BJ$4:BJ$99,MATCH('14 Year_History_Results'!$G141,Finish_table!BK$4:BK$99,0),1))</f>
        <v>QF</v>
      </c>
      <c r="T141" s="236" t="str">
        <f>(INDEX(Finish_table!BS$4:BS$99,MATCH('14 Year_History_Results'!$G141,Finish_table!BT$4:BT$99,0),1))</f>
        <v>F</v>
      </c>
      <c r="U141" s="236" t="e">
        <f>(INDEX(Finish_table!CB$4:CB$99,MATCH('14 Year_History_Results'!$G141,Finish_table!CC$4:CC$99,0),1))</f>
        <v>#N/A</v>
      </c>
      <c r="V141" s="236" t="str">
        <f>(INDEX(Finish_table!CK$4:CK$99,MATCH('14 Year_History_Results'!$G141,Finish_table!CL$4:CL$99,0),1))</f>
        <v>F</v>
      </c>
      <c r="W141" s="236" t="str">
        <f>(INDEX(Finish_table!CT$4:CT$99,MATCH('14 Year_History_Results'!$G141,Finish_table!CU$4:CU$99,0),1))</f>
        <v>QF</v>
      </c>
      <c r="X141" s="236" t="e">
        <f>(INDEX(Finish_table!DC$4:DC$99,MATCH('14 Year_History_Results'!$G141,Finish_table!DD$4:DD$99,0),1))</f>
        <v>#N/A</v>
      </c>
      <c r="Y141" s="236" t="str">
        <f>(INDEX(Finish_table!DL$4:DL$99,MATCH('14 Year_History_Results'!$G141,Finish_table!DM$4:DM$99,0),1))</f>
        <v>QF</v>
      </c>
      <c r="Z141" s="236" t="e">
        <f>(INDEX(Finish_table!DU$4:DU$99,MATCH('14 Year_History_Results'!$G141,Finish_table!DV$4:DV$99,0),1))</f>
        <v>#N/A</v>
      </c>
      <c r="AA141" s="256" t="e">
        <f>(INDEX(Finish_table!ED$4:ED$140,MATCH('14 Year_History_Results'!$G141,Finish_table!EE$4:EE$140,0),1))</f>
        <v>#N/A</v>
      </c>
      <c r="AB141" s="2"/>
      <c r="AC141" s="97"/>
      <c r="AE141">
        <f t="shared" si="79"/>
        <v>85</v>
      </c>
      <c r="AF141" s="112"/>
      <c r="AG141" s="2"/>
      <c r="AH141" s="148">
        <f>INDEX('2001'!$C$44:$C$140,'14 Year_History_Results'!BT141)</f>
        <v>30</v>
      </c>
      <c r="AI141" s="2">
        <f>INDEX('2002'!$C$44:$C$140,'14 Year_History_Results'!BU141)</f>
        <v>0</v>
      </c>
      <c r="AJ141" s="2">
        <f>INDEX('2003'!$C$44:$C$140,'14 Year_History_Results'!BV141)</f>
        <v>0</v>
      </c>
      <c r="AK141" s="2">
        <f>INDEX('2004'!$C$44:$C$140,'14 Year_History_Results'!BW141)</f>
        <v>0</v>
      </c>
      <c r="AL141" s="2">
        <f>INDEX('2005'!$C$44:$C$140,'14 Year_History_Results'!BX141)</f>
        <v>20</v>
      </c>
      <c r="AM141" s="2">
        <f>INDEX('2006'!$C$44:$C$140,'14 Year_History_Results'!BY141)</f>
        <v>0</v>
      </c>
      <c r="AN141" s="2">
        <f>INDEX('2007'!$C$44:$C$140,'14 Year_History_Results'!BZ141)</f>
        <v>20</v>
      </c>
      <c r="AO141" s="2">
        <f>INDEX('2008'!$C$44:$C$140,'14 Year_History_Results'!CA141)</f>
        <v>0</v>
      </c>
      <c r="AP141" s="2">
        <f>INDEX('2009'!$C$44:$C$140,'14 Year_History_Results'!CB141)</f>
        <v>20</v>
      </c>
      <c r="AQ141" s="2">
        <f>INDEX('2010'!$C$44:$C$140,'14 Year_History_Results'!CC141)</f>
        <v>0</v>
      </c>
      <c r="AR141" s="2">
        <f>INDEX('2011'!$C$44:$C$140,'14 Year_History_Results'!CD141)</f>
        <v>0</v>
      </c>
      <c r="AS141" s="2">
        <f>INDEX('2012'!$C$44:$C$140,'14 Year_History_Results'!CE141)</f>
        <v>0</v>
      </c>
      <c r="AT141" s="2">
        <f>INDEX('2013'!$C$44:$C$140,'14 Year_History_Results'!CF141)</f>
        <v>0</v>
      </c>
      <c r="AU141" s="149">
        <f>INDEX('2014'!$C$52:$C$180,'14 Year_History_Results'!CG141)</f>
        <v>0</v>
      </c>
      <c r="AV141" s="2">
        <f t="shared" si="89"/>
        <v>10.818177620697815</v>
      </c>
      <c r="AW141" s="2"/>
      <c r="AX141">
        <f t="shared" si="90"/>
        <v>85</v>
      </c>
      <c r="AY141" s="112"/>
      <c r="AZ141" s="2"/>
      <c r="BA141" s="148">
        <f>INDEX('2001'!$B$44:$B$140,'14 Year_History_Results'!BT141)</f>
        <v>12</v>
      </c>
      <c r="BB141" s="2">
        <f>INDEX('2002'!$B$44:$B$140,'14 Year_History_Results'!BU141)</f>
        <v>0</v>
      </c>
      <c r="BC141" s="2">
        <f>INDEX('2003'!$B$44:$B$140,'14 Year_History_Results'!BV141)</f>
        <v>0</v>
      </c>
      <c r="BD141" s="2">
        <f>INDEX('2004'!$B$44:$B$140,'14 Year_History_Results'!BW141)</f>
        <v>0</v>
      </c>
      <c r="BE141" s="2">
        <f>INDEX('2005'!$B$44:$B$140,'14 Year_History_Results'!BX141)</f>
        <v>8</v>
      </c>
      <c r="BF141" s="2">
        <f>INDEX('2006'!$B$44:$B$140,'14 Year_History_Results'!BY141)</f>
        <v>5</v>
      </c>
      <c r="BG141" s="2">
        <f>INDEX('2007'!$B$44:$B$140,'14 Year_History_Results'!BZ141)</f>
        <v>13</v>
      </c>
      <c r="BH141" s="2">
        <f>INDEX('2008'!$B$44:$B$140,'14 Year_History_Results'!CA141)</f>
        <v>0</v>
      </c>
      <c r="BI141" s="2">
        <f>INDEX('2009'!$B$44:$B$140,'14 Year_History_Results'!CB141)</f>
        <v>15</v>
      </c>
      <c r="BJ141" s="2">
        <f>INDEX('2010'!$B$44:$B$140,'14 Year_History_Results'!CC141)</f>
        <v>9</v>
      </c>
      <c r="BK141" s="2">
        <f>INDEX('2011'!$B$44:$B$140,'14 Year_History_Results'!CD141)</f>
        <v>0</v>
      </c>
      <c r="BL141" s="2">
        <f>INDEX('2012'!$B$44:$B$140,'14 Year_History_Results'!CE141)</f>
        <v>3</v>
      </c>
      <c r="BM141" s="2">
        <f>INDEX('2013'!$B$44:$B$140,'14 Year_History_Results'!CF141)</f>
        <v>0</v>
      </c>
      <c r="BN141" s="149">
        <f>INDEX('2014'!$B$52:$B$180,'14 Year_History_Results'!CG141)</f>
        <v>0</v>
      </c>
      <c r="BO141" s="308">
        <f t="shared" si="91"/>
        <v>0</v>
      </c>
      <c r="BQ141">
        <f t="shared" si="92"/>
        <v>85</v>
      </c>
      <c r="BR141" s="112"/>
      <c r="BS141" s="2"/>
      <c r="BT141" s="148">
        <f>IF(ISNA(MATCH($BQ141,'2001'!$A$44:$A$139,0)),97,MATCH($BQ141,'2001'!$A$44:$A$139,0))</f>
        <v>22</v>
      </c>
      <c r="BU141" s="2">
        <f>IF(ISNA(MATCH($BQ141,'2002'!$A$44:$A$139,0)),97,MATCH($BQ141,'2002'!$A$44:$A$139,0))</f>
        <v>97</v>
      </c>
      <c r="BV141" s="2">
        <f>IF(ISNA(MATCH($BQ141,'2003'!$A$44:$A$139,0)),97,MATCH($BQ141,'2003'!$A$44:$A$139,0))</f>
        <v>97</v>
      </c>
      <c r="BW141" s="2">
        <f>IF(ISNA(MATCH($BQ141,'2004'!$A$44:$A$139,0)),97,MATCH($BQ141,'2004'!$A$44:$A$139,0))</f>
        <v>97</v>
      </c>
      <c r="BX141" s="2">
        <f>IF(ISNA(MATCH($BQ141,'2005'!$A$44:$A$139,0)),97,MATCH($BQ141,'2005'!$A$44:$A$139,0))</f>
        <v>17</v>
      </c>
      <c r="BY141" s="2">
        <f>IF(ISNA(MATCH($BQ141,'2006'!$A$44:$A$139,0)),97,MATCH($BQ141,'2006'!$A$44:$A$139,0))</f>
        <v>16</v>
      </c>
      <c r="BZ141" s="2">
        <f>IF(ISNA(MATCH($BQ141,'2007'!$A$44:$A$139,0)),97,MATCH($BQ141,'2007'!$A$44:$A$139,0))</f>
        <v>15</v>
      </c>
      <c r="CA141" s="2">
        <f>IF(ISNA(MATCH($BQ141,'2008'!$A$44:$A$139,0)),97,MATCH($BQ141,'2008'!$A$44:$A$139,0))</f>
        <v>97</v>
      </c>
      <c r="CB141" s="2">
        <f>IF(ISNA(MATCH($BQ141,'2009'!$A$44:$A$139,0)),97,MATCH($BQ141,'2009'!$A$44:$A$139,0))</f>
        <v>13</v>
      </c>
      <c r="CC141" s="2">
        <f>IF(ISNA(MATCH($BQ141,'2010'!$A$44:$A$139,0)),97,MATCH($BQ141,'2010'!$A$44:$A$139,0))</f>
        <v>13</v>
      </c>
      <c r="CD141" s="2">
        <f>IF(ISNA(MATCH($BQ141,'2011'!$A$44:$A$139,0)),97,MATCH($BQ141,'2011'!$A$44:$A$139,0))</f>
        <v>97</v>
      </c>
      <c r="CE141" s="2">
        <f>IF(ISNA(MATCH($BQ141,'2012'!$A$44:$A$139,0)),97,MATCH($BQ141,'2012'!$A$44:$A$139,0))</f>
        <v>12</v>
      </c>
      <c r="CF141" s="2">
        <f>IF(ISNA(MATCH($BQ141,'2013'!$A$44:$A$139,0)),97,MATCH($BQ141,'2013'!$A$44:$A$139,0))</f>
        <v>97</v>
      </c>
      <c r="CG141" s="149">
        <f>IF(ISNA(MATCH($BQ141,'2014'!$A$52:$A$179,0)),129,MATCH($BQ141,'2014'!$A$52:$A$179,0))</f>
        <v>129</v>
      </c>
      <c r="CI141">
        <f t="shared" si="93"/>
        <v>85</v>
      </c>
      <c r="CJ141" s="284"/>
      <c r="CK141" s="282"/>
      <c r="CL141" s="281">
        <f t="shared" si="94"/>
        <v>42</v>
      </c>
      <c r="CM141" s="282">
        <f t="shared" si="80"/>
        <v>27.997199999999999</v>
      </c>
      <c r="CN141" s="282">
        <f t="shared" si="81"/>
        <v>18.662933519999999</v>
      </c>
      <c r="CO141" s="282">
        <f t="shared" si="82"/>
        <v>12.440711484431999</v>
      </c>
      <c r="CP141" s="282">
        <f t="shared" si="83"/>
        <v>36.292978275522373</v>
      </c>
      <c r="CQ141" s="282">
        <f t="shared" si="84"/>
        <v>29.192899318463212</v>
      </c>
      <c r="CR141" s="282">
        <f t="shared" si="85"/>
        <v>52.459986685687575</v>
      </c>
      <c r="CS141" s="282">
        <f t="shared" si="86"/>
        <v>34.969827124679334</v>
      </c>
      <c r="CT141" s="282">
        <f t="shared" si="87"/>
        <v>58.310886761311238</v>
      </c>
      <c r="CU141" s="282">
        <f t="shared" si="95"/>
        <v>47.870037115090071</v>
      </c>
      <c r="CV141" s="282">
        <f t="shared" si="96"/>
        <v>31.910166740919038</v>
      </c>
      <c r="CW141" s="282">
        <f t="shared" si="97"/>
        <v>24.271317149496632</v>
      </c>
      <c r="CX141" s="282">
        <f t="shared" si="98"/>
        <v>16.179260011854453</v>
      </c>
      <c r="CY141" s="283">
        <f t="shared" si="99"/>
        <v>10.785094723902178</v>
      </c>
      <c r="DA141" s="282">
        <f t="shared" si="100"/>
        <v>85</v>
      </c>
      <c r="DB141" s="97"/>
      <c r="DC141" s="156"/>
      <c r="DD141" s="270">
        <f t="shared" si="101"/>
        <v>42</v>
      </c>
      <c r="DE141" s="156">
        <f t="shared" si="102"/>
        <v>42</v>
      </c>
      <c r="DF141" s="156">
        <f t="shared" si="103"/>
        <v>42</v>
      </c>
      <c r="DG141" s="156">
        <f t="shared" si="104"/>
        <v>42</v>
      </c>
      <c r="DH141" s="156">
        <f t="shared" si="105"/>
        <v>70</v>
      </c>
      <c r="DI141" s="156">
        <f t="shared" si="106"/>
        <v>75</v>
      </c>
      <c r="DJ141" s="156">
        <f t="shared" si="107"/>
        <v>108</v>
      </c>
      <c r="DK141" s="156">
        <f t="shared" si="108"/>
        <v>108</v>
      </c>
      <c r="DL141" s="156">
        <f t="shared" si="109"/>
        <v>143</v>
      </c>
      <c r="DM141" s="156">
        <f t="shared" si="110"/>
        <v>152</v>
      </c>
      <c r="DN141" s="156">
        <f t="shared" si="111"/>
        <v>152</v>
      </c>
      <c r="DO141" s="156">
        <f t="shared" si="112"/>
        <v>155</v>
      </c>
      <c r="DP141" s="156">
        <f t="shared" si="113"/>
        <v>155</v>
      </c>
      <c r="DQ141" s="267">
        <f t="shared" si="114"/>
        <v>155</v>
      </c>
      <c r="DR141" s="156">
        <f t="shared" si="115"/>
        <v>36</v>
      </c>
    </row>
    <row r="142" spans="2:125" ht="13.5" thickBot="1" x14ac:dyDescent="0.25">
      <c r="B142" s="133">
        <v>67</v>
      </c>
      <c r="C142" s="50">
        <f t="shared" si="78"/>
        <v>8</v>
      </c>
      <c r="D142" s="50">
        <f t="shared" si="88"/>
        <v>0</v>
      </c>
      <c r="E142" s="97"/>
      <c r="F142" s="2">
        <f t="shared" si="116"/>
        <v>137</v>
      </c>
      <c r="G142" s="164">
        <v>1671</v>
      </c>
      <c r="H142" s="164">
        <f>14- COUNTIF(L142:AA142,"#N/A")</f>
        <v>2</v>
      </c>
      <c r="I142" s="133">
        <f>SUM(AF142:AU142)+SUM(BA142:BM142)</f>
        <v>24</v>
      </c>
      <c r="J142" s="405">
        <f>CY142</f>
        <v>10.66453344</v>
      </c>
      <c r="K142" s="466" t="str">
        <f>IF(ISNUMBER(MATCH(G142,'[4]OPR data'!$A$3:$A$2541,0)),"Y","N")</f>
        <v>Y</v>
      </c>
      <c r="L142" s="112"/>
      <c r="M142" s="236"/>
      <c r="N142" s="236" t="e">
        <f>(INDEX(Finish_table!R$4:R$83,MATCH('14 Year_History_Results'!$G142,Finish_table!S$4:S$83,0),1))</f>
        <v>#N/A</v>
      </c>
      <c r="O142" s="236" t="e">
        <f>(INDEX(Finish_table!Z$4:Z$99,MATCH('14 Year_History_Results'!$G142,Finish_table!AA$4:AA$99,0),1))</f>
        <v>#N/A</v>
      </c>
      <c r="P142" s="236" t="e">
        <f>(INDEX(Finish_table!AI$4:AI$99,MATCH('14 Year_History_Results'!$G142,Finish_table!AJ$4:AJ$99,0),1))</f>
        <v>#N/A</v>
      </c>
      <c r="Q142" s="236" t="e">
        <f>(INDEX(Finish_table!AR$4:AR$99,MATCH('14 Year_History_Results'!$G142,Finish_table!AS$4:AS$99,0),1))</f>
        <v>#N/A</v>
      </c>
      <c r="R142" s="236" t="e">
        <f>(INDEX(Finish_table!BA$4:BA$99,MATCH('14 Year_History_Results'!$G142,Finish_table!BB$4:BB$99,0),1))</f>
        <v>#N/A</v>
      </c>
      <c r="S142" s="236" t="e">
        <f>(INDEX(Finish_table!BJ$4:BJ$99,MATCH('14 Year_History_Results'!$G142,Finish_table!BK$4:BK$99,0),1))</f>
        <v>#N/A</v>
      </c>
      <c r="T142" s="236" t="e">
        <f>(INDEX(Finish_table!BS$4:BS$99,MATCH('14 Year_History_Results'!$G142,Finish_table!BT$4:BT$99,0),1))</f>
        <v>#N/A</v>
      </c>
      <c r="U142" s="236" t="e">
        <f>(INDEX(Finish_table!CB$4:CB$99,MATCH('14 Year_History_Results'!$G142,Finish_table!CC$4:CC$99,0),1))</f>
        <v>#N/A</v>
      </c>
      <c r="V142" s="236" t="e">
        <f>(INDEX(Finish_table!CK$4:CK$99,MATCH('14 Year_History_Results'!$G142,Finish_table!CL$4:CL$99,0),1))</f>
        <v>#N/A</v>
      </c>
      <c r="W142" s="236" t="e">
        <f>(INDEX(Finish_table!CT$4:CT$99,MATCH('14 Year_History_Results'!$G142,Finish_table!CU$4:CU$99,0),1))</f>
        <v>#N/A</v>
      </c>
      <c r="X142" s="236" t="e">
        <f>(INDEX(Finish_table!DC$4:DC$99,MATCH('14 Year_History_Results'!$G142,Finish_table!DD$4:DD$99,0),1))</f>
        <v>#N/A</v>
      </c>
      <c r="Y142" s="236" t="str">
        <f>(INDEX(Finish_table!DL$4:DL$99,MATCH('14 Year_History_Results'!$G142,Finish_table!DM$4:DM$99,0),1))</f>
        <v>SF</v>
      </c>
      <c r="Z142" s="236" t="e">
        <f>(INDEX(Finish_table!DU$4:DU$99,MATCH('14 Year_History_Results'!$G142,Finish_table!DV$4:DV$99,0),1))</f>
        <v>#N/A</v>
      </c>
      <c r="AA142" s="256" t="str">
        <f>(INDEX(Finish_table!ED$4:ED$140,MATCH('14 Year_History_Results'!$G142,Finish_table!EE$4:EE$140,0),1))</f>
        <v>QF</v>
      </c>
      <c r="AB142" s="2"/>
      <c r="AC142" s="97"/>
      <c r="AE142">
        <f t="shared" si="79"/>
        <v>1671</v>
      </c>
      <c r="AF142" s="112"/>
      <c r="AG142" s="2"/>
      <c r="AH142" s="148">
        <f>INDEX('2001'!$C$44:$C$140,'14 Year_History_Results'!BT142)</f>
        <v>0</v>
      </c>
      <c r="AI142" s="2">
        <f>INDEX('2002'!$C$44:$C$140,'14 Year_History_Results'!BU142)</f>
        <v>0</v>
      </c>
      <c r="AJ142" s="2">
        <f>INDEX('2003'!$C$44:$C$140,'14 Year_History_Results'!BV142)</f>
        <v>0</v>
      </c>
      <c r="AK142" s="2">
        <f>INDEX('2004'!$C$44:$C$140,'14 Year_History_Results'!BW142)</f>
        <v>0</v>
      </c>
      <c r="AL142" s="2">
        <f>INDEX('2005'!$C$44:$C$140,'14 Year_History_Results'!BX142)</f>
        <v>0</v>
      </c>
      <c r="AM142" s="2">
        <f>INDEX('2006'!$C$44:$C$140,'14 Year_History_Results'!BY142)</f>
        <v>0</v>
      </c>
      <c r="AN142" s="2">
        <f>INDEX('2007'!$C$44:$C$140,'14 Year_History_Results'!BZ142)</f>
        <v>0</v>
      </c>
      <c r="AO142" s="2">
        <f>INDEX('2008'!$C$44:$C$140,'14 Year_History_Results'!CA142)</f>
        <v>0</v>
      </c>
      <c r="AP142" s="2">
        <f>INDEX('2009'!$C$44:$C$140,'14 Year_History_Results'!CB142)</f>
        <v>0</v>
      </c>
      <c r="AQ142" s="2">
        <f>INDEX('2010'!$C$44:$C$140,'14 Year_History_Results'!CC142)</f>
        <v>0</v>
      </c>
      <c r="AR142" s="2">
        <f>INDEX('2011'!$C$44:$C$140,'14 Year_History_Results'!CD142)</f>
        <v>0</v>
      </c>
      <c r="AS142" s="2">
        <f>INDEX('2012'!$C$44:$C$140,'14 Year_History_Results'!CE142)</f>
        <v>10</v>
      </c>
      <c r="AT142" s="2">
        <f>INDEX('2013'!$C$44:$C$140,'14 Year_History_Results'!CF142)</f>
        <v>0</v>
      </c>
      <c r="AU142" s="149">
        <f>INDEX('2014'!$C$52:$C$180,'14 Year_History_Results'!CG142)</f>
        <v>0</v>
      </c>
      <c r="AV142" s="2">
        <f t="shared" si="89"/>
        <v>2.6726124191242437</v>
      </c>
      <c r="AW142" s="2"/>
      <c r="AX142">
        <f t="shared" si="90"/>
        <v>1671</v>
      </c>
      <c r="AY142" s="112"/>
      <c r="AZ142" s="2"/>
      <c r="BA142" s="148">
        <f>INDEX('2001'!$B$44:$B$140,'14 Year_History_Results'!BT142)</f>
        <v>0</v>
      </c>
      <c r="BB142" s="2">
        <f>INDEX('2002'!$B$44:$B$140,'14 Year_History_Results'!BU142)</f>
        <v>0</v>
      </c>
      <c r="BC142" s="2">
        <f>INDEX('2003'!$B$44:$B$140,'14 Year_History_Results'!BV142)</f>
        <v>0</v>
      </c>
      <c r="BD142" s="2">
        <f>INDEX('2004'!$B$44:$B$140,'14 Year_History_Results'!BW142)</f>
        <v>0</v>
      </c>
      <c r="BE142" s="2">
        <f>INDEX('2005'!$B$44:$B$140,'14 Year_History_Results'!BX142)</f>
        <v>0</v>
      </c>
      <c r="BF142" s="2">
        <f>INDEX('2006'!$B$44:$B$140,'14 Year_History_Results'!BY142)</f>
        <v>0</v>
      </c>
      <c r="BG142" s="2">
        <f>INDEX('2007'!$B$44:$B$140,'14 Year_History_Results'!BZ142)</f>
        <v>0</v>
      </c>
      <c r="BH142" s="2">
        <f>INDEX('2008'!$B$44:$B$140,'14 Year_History_Results'!CA142)</f>
        <v>0</v>
      </c>
      <c r="BI142" s="2">
        <f>INDEX('2009'!$B$44:$B$140,'14 Year_History_Results'!CB142)</f>
        <v>0</v>
      </c>
      <c r="BJ142" s="2">
        <f>INDEX('2010'!$B$44:$B$140,'14 Year_History_Results'!CC142)</f>
        <v>0</v>
      </c>
      <c r="BK142" s="2">
        <f>INDEX('2011'!$B$44:$B$140,'14 Year_History_Results'!CD142)</f>
        <v>0</v>
      </c>
      <c r="BL142" s="2">
        <f>INDEX('2012'!$B$44:$B$140,'14 Year_History_Results'!CE142)</f>
        <v>14</v>
      </c>
      <c r="BM142" s="2">
        <f>INDEX('2013'!$B$44:$B$140,'14 Year_History_Results'!CF142)</f>
        <v>0</v>
      </c>
      <c r="BN142" s="149">
        <f>INDEX('2014'!$B$52:$B$180,'14 Year_History_Results'!CG142)</f>
        <v>0</v>
      </c>
      <c r="BO142" s="308">
        <f t="shared" si="91"/>
        <v>0</v>
      </c>
      <c r="BQ142">
        <f t="shared" si="92"/>
        <v>1671</v>
      </c>
      <c r="BR142" s="112"/>
      <c r="BS142" s="2"/>
      <c r="BT142" s="148">
        <f>IF(ISNA(MATCH($BQ142,'2001'!$A$44:$A$139,0)),97,MATCH($BQ142,'2001'!$A$44:$A$139,0))</f>
        <v>97</v>
      </c>
      <c r="BU142" s="2">
        <f>IF(ISNA(MATCH($BQ142,'2002'!$A$44:$A$139,0)),97,MATCH($BQ142,'2002'!$A$44:$A$139,0))</f>
        <v>97</v>
      </c>
      <c r="BV142" s="2">
        <f>IF(ISNA(MATCH($BQ142,'2003'!$A$44:$A$139,0)),97,MATCH($BQ142,'2003'!$A$44:$A$139,0))</f>
        <v>97</v>
      </c>
      <c r="BW142" s="2">
        <f>IF(ISNA(MATCH($BQ142,'2004'!$A$44:$A$139,0)),97,MATCH($BQ142,'2004'!$A$44:$A$139,0))</f>
        <v>97</v>
      </c>
      <c r="BX142" s="2">
        <f>IF(ISNA(MATCH($BQ142,'2005'!$A$44:$A$139,0)),97,MATCH($BQ142,'2005'!$A$44:$A$139,0))</f>
        <v>97</v>
      </c>
      <c r="BY142" s="2">
        <f>IF(ISNA(MATCH($BQ142,'2006'!$A$44:$A$139,0)),97,MATCH($BQ142,'2006'!$A$44:$A$139,0))</f>
        <v>97</v>
      </c>
      <c r="BZ142" s="2">
        <f>IF(ISNA(MATCH($BQ142,'2007'!$A$44:$A$139,0)),97,MATCH($BQ142,'2007'!$A$44:$A$139,0))</f>
        <v>97</v>
      </c>
      <c r="CA142" s="2">
        <f>IF(ISNA(MATCH($BQ142,'2008'!$A$44:$A$139,0)),97,MATCH($BQ142,'2008'!$A$44:$A$139,0))</f>
        <v>97</v>
      </c>
      <c r="CB142" s="2">
        <f>IF(ISNA(MATCH($BQ142,'2009'!$A$44:$A$139,0)),97,MATCH($BQ142,'2009'!$A$44:$A$139,0))</f>
        <v>97</v>
      </c>
      <c r="CC142" s="2">
        <f>IF(ISNA(MATCH($BQ142,'2010'!$A$44:$A$139,0)),97,MATCH($BQ142,'2010'!$A$44:$A$139,0))</f>
        <v>97</v>
      </c>
      <c r="CD142" s="2">
        <f>IF(ISNA(MATCH($BQ142,'2011'!$A$44:$A$139,0)),97,MATCH($BQ142,'2011'!$A$44:$A$139,0))</f>
        <v>97</v>
      </c>
      <c r="CE142" s="2">
        <f>IF(ISNA(MATCH($BQ142,'2012'!$A$44:$A$139,0)),97,MATCH($BQ142,'2012'!$A$44:$A$139,0))</f>
        <v>58</v>
      </c>
      <c r="CF142" s="2">
        <f>IF(ISNA(MATCH($BQ142,'2013'!$A$44:$A$139,0)),97,MATCH($BQ142,'2013'!$A$44:$A$139,0))</f>
        <v>97</v>
      </c>
      <c r="CG142" s="149">
        <f>IF(ISNA(MATCH($BQ142,'2014'!$A$52:$A$179,0)),129,MATCH($BQ142,'2014'!$A$52:$A$179,0))</f>
        <v>74</v>
      </c>
      <c r="CI142">
        <f t="shared" si="93"/>
        <v>1671</v>
      </c>
      <c r="CJ142" s="284"/>
      <c r="CK142" s="282"/>
      <c r="CL142" s="281">
        <f t="shared" si="94"/>
        <v>0</v>
      </c>
      <c r="CM142" s="282">
        <f t="shared" si="80"/>
        <v>0</v>
      </c>
      <c r="CN142" s="282">
        <f t="shared" si="81"/>
        <v>0</v>
      </c>
      <c r="CO142" s="282">
        <f t="shared" si="82"/>
        <v>0</v>
      </c>
      <c r="CP142" s="282">
        <f t="shared" si="83"/>
        <v>0</v>
      </c>
      <c r="CQ142" s="282">
        <f t="shared" si="84"/>
        <v>0</v>
      </c>
      <c r="CR142" s="282">
        <f t="shared" si="85"/>
        <v>0</v>
      </c>
      <c r="CS142" s="282">
        <f t="shared" si="86"/>
        <v>0</v>
      </c>
      <c r="CT142" s="282">
        <f t="shared" si="87"/>
        <v>0</v>
      </c>
      <c r="CU142" s="282">
        <f t="shared" si="95"/>
        <v>0</v>
      </c>
      <c r="CV142" s="282">
        <f t="shared" si="96"/>
        <v>0</v>
      </c>
      <c r="CW142" s="282">
        <f t="shared" si="97"/>
        <v>24</v>
      </c>
      <c r="CX142" s="282">
        <f t="shared" si="98"/>
        <v>15.9984</v>
      </c>
      <c r="CY142" s="283">
        <f t="shared" si="99"/>
        <v>10.66453344</v>
      </c>
      <c r="DA142" s="282">
        <f t="shared" si="100"/>
        <v>1671</v>
      </c>
      <c r="DB142" s="97"/>
      <c r="DC142" s="156"/>
      <c r="DD142" s="270">
        <f t="shared" si="101"/>
        <v>0</v>
      </c>
      <c r="DE142" s="156">
        <f t="shared" si="102"/>
        <v>0</v>
      </c>
      <c r="DF142" s="156">
        <f t="shared" si="103"/>
        <v>0</v>
      </c>
      <c r="DG142" s="156">
        <f t="shared" si="104"/>
        <v>0</v>
      </c>
      <c r="DH142" s="156">
        <f t="shared" si="105"/>
        <v>0</v>
      </c>
      <c r="DI142" s="156">
        <f t="shared" si="106"/>
        <v>0</v>
      </c>
      <c r="DJ142" s="156">
        <f t="shared" si="107"/>
        <v>0</v>
      </c>
      <c r="DK142" s="156">
        <f t="shared" si="108"/>
        <v>0</v>
      </c>
      <c r="DL142" s="156">
        <f t="shared" si="109"/>
        <v>0</v>
      </c>
      <c r="DM142" s="156">
        <f t="shared" si="110"/>
        <v>0</v>
      </c>
      <c r="DN142" s="156">
        <f t="shared" si="111"/>
        <v>0</v>
      </c>
      <c r="DO142" s="156">
        <f t="shared" si="112"/>
        <v>24</v>
      </c>
      <c r="DP142" s="156">
        <f t="shared" si="113"/>
        <v>24</v>
      </c>
      <c r="DQ142" s="267">
        <f t="shared" si="114"/>
        <v>24</v>
      </c>
      <c r="DR142" s="156">
        <f t="shared" si="115"/>
        <v>254</v>
      </c>
    </row>
    <row r="143" spans="2:125" ht="13.5" thickBot="1" x14ac:dyDescent="0.25">
      <c r="B143" s="144">
        <v>67</v>
      </c>
      <c r="C143" s="50">
        <f t="shared" si="78"/>
        <v>9</v>
      </c>
      <c r="D143" s="50">
        <f t="shared" si="88"/>
        <v>0</v>
      </c>
      <c r="E143" s="97"/>
      <c r="F143" s="2">
        <f t="shared" si="116"/>
        <v>138</v>
      </c>
      <c r="G143" s="164">
        <v>3173</v>
      </c>
      <c r="H143" s="164">
        <f>14- COUNTIF(L143:AA143,"#N/A")</f>
        <v>1</v>
      </c>
      <c r="I143" s="133">
        <f>SUM(AF143:AU143)+SUM(BA143:BM143)</f>
        <v>24</v>
      </c>
      <c r="J143" s="405">
        <f>CY143</f>
        <v>10.66453344</v>
      </c>
      <c r="K143" s="466" t="str">
        <f>IF(ISNUMBER(MATCH(G143,'[4]OPR data'!$A$3:$A$2541,0)),"Y","N")</f>
        <v>Y</v>
      </c>
      <c r="L143" s="112"/>
      <c r="M143" s="236"/>
      <c r="N143" s="236" t="e">
        <f>(INDEX(Finish_table!R$4:R$83,MATCH('14 Year_History_Results'!$G143,Finish_table!S$4:S$83,0),1))</f>
        <v>#N/A</v>
      </c>
      <c r="O143" s="236" t="e">
        <f>(INDEX(Finish_table!Z$4:Z$99,MATCH('14 Year_History_Results'!$G143,Finish_table!AA$4:AA$99,0),1))</f>
        <v>#N/A</v>
      </c>
      <c r="P143" s="236" t="e">
        <f>(INDEX(Finish_table!AI$4:AI$99,MATCH('14 Year_History_Results'!$G143,Finish_table!AJ$4:AJ$99,0),1))</f>
        <v>#N/A</v>
      </c>
      <c r="Q143" s="236" t="e">
        <f>(INDEX(Finish_table!AR$4:AR$99,MATCH('14 Year_History_Results'!$G143,Finish_table!AS$4:AS$99,0),1))</f>
        <v>#N/A</v>
      </c>
      <c r="R143" s="236" t="e">
        <f>(INDEX(Finish_table!BA$4:BA$99,MATCH('14 Year_History_Results'!$G143,Finish_table!BB$4:BB$99,0),1))</f>
        <v>#N/A</v>
      </c>
      <c r="S143" s="236" t="e">
        <f>(INDEX(Finish_table!BJ$4:BJ$99,MATCH('14 Year_History_Results'!$G143,Finish_table!BK$4:BK$99,0),1))</f>
        <v>#N/A</v>
      </c>
      <c r="T143" s="236" t="e">
        <f>(INDEX(Finish_table!BS$4:BS$99,MATCH('14 Year_History_Results'!$G143,Finish_table!BT$4:BT$99,0),1))</f>
        <v>#N/A</v>
      </c>
      <c r="U143" s="236" t="e">
        <f>(INDEX(Finish_table!CB$4:CB$99,MATCH('14 Year_History_Results'!$G143,Finish_table!CC$4:CC$99,0),1))</f>
        <v>#N/A</v>
      </c>
      <c r="V143" s="236" t="e">
        <f>(INDEX(Finish_table!CK$4:CK$99,MATCH('14 Year_History_Results'!$G143,Finish_table!CL$4:CL$99,0),1))</f>
        <v>#N/A</v>
      </c>
      <c r="W143" s="236" t="e">
        <f>(INDEX(Finish_table!CT$4:CT$99,MATCH('14 Year_History_Results'!$G143,Finish_table!CU$4:CU$99,0),1))</f>
        <v>#N/A</v>
      </c>
      <c r="X143" s="236" t="e">
        <f>(INDEX(Finish_table!DC$4:DC$99,MATCH('14 Year_History_Results'!$G143,Finish_table!DD$4:DD$99,0),1))</f>
        <v>#N/A</v>
      </c>
      <c r="Y143" s="236" t="str">
        <f>(INDEX(Finish_table!DL$4:DL$99,MATCH('14 Year_History_Results'!$G143,Finish_table!DM$4:DM$99,0),1))</f>
        <v>SF</v>
      </c>
      <c r="Z143" s="236" t="e">
        <f>(INDEX(Finish_table!DU$4:DU$99,MATCH('14 Year_History_Results'!$G143,Finish_table!DV$4:DV$99,0),1))</f>
        <v>#N/A</v>
      </c>
      <c r="AA143" s="256" t="e">
        <f>(INDEX(Finish_table!ED$4:ED$140,MATCH('14 Year_History_Results'!$G143,Finish_table!EE$4:EE$140,0),1))</f>
        <v>#N/A</v>
      </c>
      <c r="AB143" s="2"/>
      <c r="AC143" s="97"/>
      <c r="AE143">
        <f t="shared" si="79"/>
        <v>3173</v>
      </c>
      <c r="AF143" s="112"/>
      <c r="AG143" s="2"/>
      <c r="AH143" s="148">
        <f>INDEX('2001'!$C$44:$C$140,'14 Year_History_Results'!BT143)</f>
        <v>0</v>
      </c>
      <c r="AI143" s="2">
        <f>INDEX('2002'!$C$44:$C$140,'14 Year_History_Results'!BU143)</f>
        <v>0</v>
      </c>
      <c r="AJ143" s="2">
        <f>INDEX('2003'!$C$44:$C$140,'14 Year_History_Results'!BV143)</f>
        <v>0</v>
      </c>
      <c r="AK143" s="2">
        <f>INDEX('2004'!$C$44:$C$140,'14 Year_History_Results'!BW143)</f>
        <v>0</v>
      </c>
      <c r="AL143" s="2">
        <f>INDEX('2005'!$C$44:$C$140,'14 Year_History_Results'!BX143)</f>
        <v>0</v>
      </c>
      <c r="AM143" s="2">
        <f>INDEX('2006'!$C$44:$C$140,'14 Year_History_Results'!BY143)</f>
        <v>0</v>
      </c>
      <c r="AN143" s="2">
        <f>INDEX('2007'!$C$44:$C$140,'14 Year_History_Results'!BZ143)</f>
        <v>0</v>
      </c>
      <c r="AO143" s="2">
        <f>INDEX('2008'!$C$44:$C$140,'14 Year_History_Results'!CA143)</f>
        <v>0</v>
      </c>
      <c r="AP143" s="2">
        <f>INDEX('2009'!$C$44:$C$140,'14 Year_History_Results'!CB143)</f>
        <v>0</v>
      </c>
      <c r="AQ143" s="2">
        <f>INDEX('2010'!$C$44:$C$140,'14 Year_History_Results'!CC143)</f>
        <v>0</v>
      </c>
      <c r="AR143" s="2">
        <f>INDEX('2011'!$C$44:$C$140,'14 Year_History_Results'!CD143)</f>
        <v>0</v>
      </c>
      <c r="AS143" s="2">
        <f>INDEX('2012'!$C$44:$C$140,'14 Year_History_Results'!CE143)</f>
        <v>10</v>
      </c>
      <c r="AT143" s="2">
        <f>INDEX('2013'!$C$44:$C$140,'14 Year_History_Results'!CF143)</f>
        <v>0</v>
      </c>
      <c r="AU143" s="149">
        <f>INDEX('2014'!$C$52:$C$180,'14 Year_History_Results'!CG143)</f>
        <v>0</v>
      </c>
      <c r="AV143" s="2">
        <f t="shared" si="89"/>
        <v>2.6726124191242437</v>
      </c>
      <c r="AW143" s="2"/>
      <c r="AX143">
        <f t="shared" si="90"/>
        <v>3173</v>
      </c>
      <c r="AY143" s="112"/>
      <c r="AZ143" s="2"/>
      <c r="BA143" s="148">
        <f>INDEX('2001'!$B$44:$B$140,'14 Year_History_Results'!BT143)</f>
        <v>0</v>
      </c>
      <c r="BB143" s="2">
        <f>INDEX('2002'!$B$44:$B$140,'14 Year_History_Results'!BU143)</f>
        <v>0</v>
      </c>
      <c r="BC143" s="2">
        <f>INDEX('2003'!$B$44:$B$140,'14 Year_History_Results'!BV143)</f>
        <v>0</v>
      </c>
      <c r="BD143" s="2">
        <f>INDEX('2004'!$B$44:$B$140,'14 Year_History_Results'!BW143)</f>
        <v>0</v>
      </c>
      <c r="BE143" s="2">
        <f>INDEX('2005'!$B$44:$B$140,'14 Year_History_Results'!BX143)</f>
        <v>0</v>
      </c>
      <c r="BF143" s="2">
        <f>INDEX('2006'!$B$44:$B$140,'14 Year_History_Results'!BY143)</f>
        <v>0</v>
      </c>
      <c r="BG143" s="2">
        <f>INDEX('2007'!$B$44:$B$140,'14 Year_History_Results'!BZ143)</f>
        <v>0</v>
      </c>
      <c r="BH143" s="2">
        <f>INDEX('2008'!$B$44:$B$140,'14 Year_History_Results'!CA143)</f>
        <v>0</v>
      </c>
      <c r="BI143" s="2">
        <f>INDEX('2009'!$B$44:$B$140,'14 Year_History_Results'!CB143)</f>
        <v>0</v>
      </c>
      <c r="BJ143" s="2">
        <f>INDEX('2010'!$B$44:$B$140,'14 Year_History_Results'!CC143)</f>
        <v>0</v>
      </c>
      <c r="BK143" s="2">
        <f>INDEX('2011'!$B$44:$B$140,'14 Year_History_Results'!CD143)</f>
        <v>0</v>
      </c>
      <c r="BL143" s="2">
        <f>INDEX('2012'!$B$44:$B$140,'14 Year_History_Results'!CE143)</f>
        <v>14</v>
      </c>
      <c r="BM143" s="2">
        <f>INDEX('2013'!$B$44:$B$140,'14 Year_History_Results'!CF143)</f>
        <v>0</v>
      </c>
      <c r="BN143" s="149">
        <f>INDEX('2014'!$B$52:$B$180,'14 Year_History_Results'!CG143)</f>
        <v>0</v>
      </c>
      <c r="BO143" s="308">
        <f t="shared" si="91"/>
        <v>0</v>
      </c>
      <c r="BQ143">
        <f t="shared" si="92"/>
        <v>3173</v>
      </c>
      <c r="BR143" s="112"/>
      <c r="BS143" s="2"/>
      <c r="BT143" s="148">
        <f>IF(ISNA(MATCH($BQ143,'2001'!$A$44:$A$139,0)),97,MATCH($BQ143,'2001'!$A$44:$A$139,0))</f>
        <v>97</v>
      </c>
      <c r="BU143" s="2">
        <f>IF(ISNA(MATCH($BQ143,'2002'!$A$44:$A$139,0)),97,MATCH($BQ143,'2002'!$A$44:$A$139,0))</f>
        <v>97</v>
      </c>
      <c r="BV143" s="2">
        <f>IF(ISNA(MATCH($BQ143,'2003'!$A$44:$A$139,0)),97,MATCH($BQ143,'2003'!$A$44:$A$139,0))</f>
        <v>97</v>
      </c>
      <c r="BW143" s="2">
        <f>IF(ISNA(MATCH($BQ143,'2004'!$A$44:$A$139,0)),97,MATCH($BQ143,'2004'!$A$44:$A$139,0))</f>
        <v>97</v>
      </c>
      <c r="BX143" s="2">
        <f>IF(ISNA(MATCH($BQ143,'2005'!$A$44:$A$139,0)),97,MATCH($BQ143,'2005'!$A$44:$A$139,0))</f>
        <v>97</v>
      </c>
      <c r="BY143" s="2">
        <f>IF(ISNA(MATCH($BQ143,'2006'!$A$44:$A$139,0)),97,MATCH($BQ143,'2006'!$A$44:$A$139,0))</f>
        <v>97</v>
      </c>
      <c r="BZ143" s="2">
        <f>IF(ISNA(MATCH($BQ143,'2007'!$A$44:$A$139,0)),97,MATCH($BQ143,'2007'!$A$44:$A$139,0))</f>
        <v>97</v>
      </c>
      <c r="CA143" s="2">
        <f>IF(ISNA(MATCH($BQ143,'2008'!$A$44:$A$139,0)),97,MATCH($BQ143,'2008'!$A$44:$A$139,0))</f>
        <v>97</v>
      </c>
      <c r="CB143" s="2">
        <f>IF(ISNA(MATCH($BQ143,'2009'!$A$44:$A$139,0)),97,MATCH($BQ143,'2009'!$A$44:$A$139,0))</f>
        <v>97</v>
      </c>
      <c r="CC143" s="2">
        <f>IF(ISNA(MATCH($BQ143,'2010'!$A$44:$A$139,0)),97,MATCH($BQ143,'2010'!$A$44:$A$139,0))</f>
        <v>97</v>
      </c>
      <c r="CD143" s="2">
        <f>IF(ISNA(MATCH($BQ143,'2011'!$A$44:$A$139,0)),97,MATCH($BQ143,'2011'!$A$44:$A$139,0))</f>
        <v>97</v>
      </c>
      <c r="CE143" s="2">
        <f>IF(ISNA(MATCH($BQ143,'2012'!$A$44:$A$139,0)),97,MATCH($BQ143,'2012'!$A$44:$A$139,0))</f>
        <v>90</v>
      </c>
      <c r="CF143" s="2">
        <f>IF(ISNA(MATCH($BQ143,'2013'!$A$44:$A$139,0)),97,MATCH($BQ143,'2013'!$A$44:$A$139,0))</f>
        <v>97</v>
      </c>
      <c r="CG143" s="149">
        <f>IF(ISNA(MATCH($BQ143,'2014'!$A$52:$A$179,0)),129,MATCH($BQ143,'2014'!$A$52:$A$179,0))</f>
        <v>129</v>
      </c>
      <c r="CI143">
        <f t="shared" si="93"/>
        <v>3173</v>
      </c>
      <c r="CJ143" s="284"/>
      <c r="CK143" s="282"/>
      <c r="CL143" s="281">
        <f t="shared" si="94"/>
        <v>0</v>
      </c>
      <c r="CM143" s="282">
        <f t="shared" si="80"/>
        <v>0</v>
      </c>
      <c r="CN143" s="282">
        <f t="shared" si="81"/>
        <v>0</v>
      </c>
      <c r="CO143" s="282">
        <f t="shared" si="82"/>
        <v>0</v>
      </c>
      <c r="CP143" s="282">
        <f t="shared" si="83"/>
        <v>0</v>
      </c>
      <c r="CQ143" s="282">
        <f t="shared" si="84"/>
        <v>0</v>
      </c>
      <c r="CR143" s="282">
        <f t="shared" si="85"/>
        <v>0</v>
      </c>
      <c r="CS143" s="282">
        <f t="shared" si="86"/>
        <v>0</v>
      </c>
      <c r="CT143" s="282">
        <f t="shared" si="87"/>
        <v>0</v>
      </c>
      <c r="CU143" s="282">
        <f t="shared" si="95"/>
        <v>0</v>
      </c>
      <c r="CV143" s="282">
        <f t="shared" si="96"/>
        <v>0</v>
      </c>
      <c r="CW143" s="282">
        <f t="shared" si="97"/>
        <v>24</v>
      </c>
      <c r="CX143" s="282">
        <f t="shared" si="98"/>
        <v>15.9984</v>
      </c>
      <c r="CY143" s="283">
        <f t="shared" si="99"/>
        <v>10.66453344</v>
      </c>
      <c r="DA143" s="282">
        <f t="shared" si="100"/>
        <v>3173</v>
      </c>
      <c r="DB143" s="97"/>
      <c r="DC143" s="156"/>
      <c r="DD143" s="270">
        <f t="shared" si="101"/>
        <v>0</v>
      </c>
      <c r="DE143" s="156">
        <f t="shared" si="102"/>
        <v>0</v>
      </c>
      <c r="DF143" s="156">
        <f t="shared" si="103"/>
        <v>0</v>
      </c>
      <c r="DG143" s="156">
        <f t="shared" si="104"/>
        <v>0</v>
      </c>
      <c r="DH143" s="156">
        <f t="shared" si="105"/>
        <v>0</v>
      </c>
      <c r="DI143" s="156">
        <f t="shared" si="106"/>
        <v>0</v>
      </c>
      <c r="DJ143" s="156">
        <f t="shared" si="107"/>
        <v>0</v>
      </c>
      <c r="DK143" s="156">
        <f t="shared" si="108"/>
        <v>0</v>
      </c>
      <c r="DL143" s="156">
        <f t="shared" si="109"/>
        <v>0</v>
      </c>
      <c r="DM143" s="156">
        <f t="shared" si="110"/>
        <v>0</v>
      </c>
      <c r="DN143" s="156">
        <f t="shared" si="111"/>
        <v>0</v>
      </c>
      <c r="DO143" s="156">
        <f t="shared" si="112"/>
        <v>24</v>
      </c>
      <c r="DP143" s="156">
        <f t="shared" si="113"/>
        <v>24</v>
      </c>
      <c r="DQ143" s="267">
        <f t="shared" si="114"/>
        <v>24</v>
      </c>
      <c r="DR143" s="156">
        <f t="shared" si="115"/>
        <v>254</v>
      </c>
    </row>
    <row r="144" spans="2:125" ht="13.5" thickBot="1" x14ac:dyDescent="0.25">
      <c r="B144" s="144">
        <v>67</v>
      </c>
      <c r="C144" s="50">
        <f t="shared" si="78"/>
        <v>10</v>
      </c>
      <c r="D144" s="50">
        <f t="shared" si="88"/>
        <v>10</v>
      </c>
      <c r="E144" s="97"/>
      <c r="F144" s="2">
        <f t="shared" si="116"/>
        <v>139</v>
      </c>
      <c r="G144" s="164">
        <v>639</v>
      </c>
      <c r="H144" s="164">
        <f>14- COUNTIF(L144:AA144,"#N/A")</f>
        <v>2</v>
      </c>
      <c r="I144" s="133">
        <f>SUM(AF144:AU144)+SUM(BA144:BM144)</f>
        <v>35</v>
      </c>
      <c r="J144" s="405">
        <f>CY144</f>
        <v>10.312555114781487</v>
      </c>
      <c r="K144" s="466" t="str">
        <f>IF(ISNUMBER(MATCH(G144,'[4]OPR data'!$A$3:$A$2541,0)),"Y","N")</f>
        <v>Y</v>
      </c>
      <c r="L144" s="112"/>
      <c r="M144" s="236"/>
      <c r="N144" s="236" t="e">
        <f>(INDEX(Finish_table!R$4:R$83,MATCH('14 Year_History_Results'!$G144,Finish_table!S$4:S$83,0),1))</f>
        <v>#N/A</v>
      </c>
      <c r="O144" s="236" t="str">
        <f>(INDEX(Finish_table!Z$4:Z$99,MATCH('14 Year_History_Results'!$G144,Finish_table!AA$4:AA$99,0),1))</f>
        <v>QF</v>
      </c>
      <c r="P144" s="236" t="e">
        <f>(INDEX(Finish_table!AI$4:AI$99,MATCH('14 Year_History_Results'!$G144,Finish_table!AJ$4:AJ$99,0),1))</f>
        <v>#N/A</v>
      </c>
      <c r="Q144" s="236" t="e">
        <f>(INDEX(Finish_table!AR$4:AR$99,MATCH('14 Year_History_Results'!$G144,Finish_table!AS$4:AS$99,0),1))</f>
        <v>#N/A</v>
      </c>
      <c r="R144" s="236" t="e">
        <f>(INDEX(Finish_table!BA$4:BA$99,MATCH('14 Year_History_Results'!$G144,Finish_table!BB$4:BB$99,0),1))</f>
        <v>#N/A</v>
      </c>
      <c r="S144" s="236" t="e">
        <f>(INDEX(Finish_table!BJ$4:BJ$99,MATCH('14 Year_History_Results'!$G144,Finish_table!BK$4:BK$99,0),1))</f>
        <v>#N/A</v>
      </c>
      <c r="T144" s="236" t="e">
        <f>(INDEX(Finish_table!BS$4:BS$99,MATCH('14 Year_History_Results'!$G144,Finish_table!BT$4:BT$99,0),1))</f>
        <v>#N/A</v>
      </c>
      <c r="U144" s="236" t="e">
        <f>(INDEX(Finish_table!CB$4:CB$99,MATCH('14 Year_History_Results'!$G144,Finish_table!CC$4:CC$99,0),1))</f>
        <v>#N/A</v>
      </c>
      <c r="V144" s="236" t="e">
        <f>(INDEX(Finish_table!CK$4:CK$99,MATCH('14 Year_History_Results'!$G144,Finish_table!CL$4:CL$99,0),1))</f>
        <v>#N/A</v>
      </c>
      <c r="W144" s="236" t="e">
        <f>(INDEX(Finish_table!CT$4:CT$99,MATCH('14 Year_History_Results'!$G144,Finish_table!CU$4:CU$99,0),1))</f>
        <v>#N/A</v>
      </c>
      <c r="X144" s="236" t="e">
        <f>(INDEX(Finish_table!DC$4:DC$99,MATCH('14 Year_History_Results'!$G144,Finish_table!DD$4:DD$99,0),1))</f>
        <v>#N/A</v>
      </c>
      <c r="Y144" s="236" t="str">
        <f>(INDEX(Finish_table!DL$4:DL$99,MATCH('14 Year_History_Results'!$G144,Finish_table!DM$4:DM$99,0),1))</f>
        <v>F</v>
      </c>
      <c r="Z144" s="236" t="e">
        <f>(INDEX(Finish_table!DU$4:DU$99,MATCH('14 Year_History_Results'!$G144,Finish_table!DV$4:DV$99,0),1))</f>
        <v>#N/A</v>
      </c>
      <c r="AA144" s="256" t="e">
        <f>(INDEX(Finish_table!ED$4:ED$140,MATCH('14 Year_History_Results'!$G144,Finish_table!EE$4:EE$140,0),1))</f>
        <v>#N/A</v>
      </c>
      <c r="AB144" s="2"/>
      <c r="AC144" s="97"/>
      <c r="AE144">
        <f t="shared" si="79"/>
        <v>639</v>
      </c>
      <c r="AF144" s="112"/>
      <c r="AG144" s="2"/>
      <c r="AH144" s="148">
        <f>INDEX('2001'!$C$44:$C$140,'14 Year_History_Results'!BT144)</f>
        <v>0</v>
      </c>
      <c r="AI144" s="2">
        <f>INDEX('2002'!$C$44:$C$140,'14 Year_History_Results'!BU144)</f>
        <v>0</v>
      </c>
      <c r="AJ144" s="2">
        <f>INDEX('2003'!$C$44:$C$140,'14 Year_History_Results'!BV144)</f>
        <v>0</v>
      </c>
      <c r="AK144" s="2">
        <f>INDEX('2004'!$C$44:$C$140,'14 Year_History_Results'!BW144)</f>
        <v>0</v>
      </c>
      <c r="AL144" s="2">
        <f>INDEX('2005'!$C$44:$C$140,'14 Year_History_Results'!BX144)</f>
        <v>0</v>
      </c>
      <c r="AM144" s="2">
        <f>INDEX('2006'!$C$44:$C$140,'14 Year_History_Results'!BY144)</f>
        <v>0</v>
      </c>
      <c r="AN144" s="2">
        <f>INDEX('2007'!$C$44:$C$140,'14 Year_History_Results'!BZ144)</f>
        <v>0</v>
      </c>
      <c r="AO144" s="2">
        <f>INDEX('2008'!$C$44:$C$140,'14 Year_History_Results'!CA144)</f>
        <v>0</v>
      </c>
      <c r="AP144" s="2">
        <f>INDEX('2009'!$C$44:$C$140,'14 Year_History_Results'!CB144)</f>
        <v>0</v>
      </c>
      <c r="AQ144" s="2">
        <f>INDEX('2010'!$C$44:$C$140,'14 Year_History_Results'!CC144)</f>
        <v>0</v>
      </c>
      <c r="AR144" s="2">
        <f>INDEX('2011'!$C$44:$C$140,'14 Year_History_Results'!CD144)</f>
        <v>0</v>
      </c>
      <c r="AS144" s="2">
        <f>INDEX('2012'!$C$44:$C$140,'14 Year_History_Results'!CE144)</f>
        <v>20</v>
      </c>
      <c r="AT144" s="2">
        <f>INDEX('2013'!$C$44:$C$140,'14 Year_History_Results'!CF144)</f>
        <v>0</v>
      </c>
      <c r="AU144" s="149">
        <f>INDEX('2014'!$C$52:$C$180,'14 Year_History_Results'!CG144)</f>
        <v>0</v>
      </c>
      <c r="AV144" s="2">
        <f t="shared" si="89"/>
        <v>5.3452248382484875</v>
      </c>
      <c r="AW144" s="2"/>
      <c r="AX144">
        <f t="shared" si="90"/>
        <v>639</v>
      </c>
      <c r="AY144" s="112"/>
      <c r="AZ144" s="2"/>
      <c r="BA144" s="148">
        <f>INDEX('2001'!$B$44:$B$140,'14 Year_History_Results'!BT144)</f>
        <v>0</v>
      </c>
      <c r="BB144" s="2">
        <f>INDEX('2002'!$B$44:$B$140,'14 Year_History_Results'!BU144)</f>
        <v>12</v>
      </c>
      <c r="BC144" s="2">
        <f>INDEX('2003'!$B$44:$B$140,'14 Year_History_Results'!BV144)</f>
        <v>0</v>
      </c>
      <c r="BD144" s="2">
        <f>INDEX('2004'!$B$44:$B$140,'14 Year_History_Results'!BW144)</f>
        <v>0</v>
      </c>
      <c r="BE144" s="2">
        <f>INDEX('2005'!$B$44:$B$140,'14 Year_History_Results'!BX144)</f>
        <v>0</v>
      </c>
      <c r="BF144" s="2">
        <f>INDEX('2006'!$B$44:$B$140,'14 Year_History_Results'!BY144)</f>
        <v>0</v>
      </c>
      <c r="BG144" s="2">
        <f>INDEX('2007'!$B$44:$B$140,'14 Year_History_Results'!BZ144)</f>
        <v>0</v>
      </c>
      <c r="BH144" s="2">
        <f>INDEX('2008'!$B$44:$B$140,'14 Year_History_Results'!CA144)</f>
        <v>0</v>
      </c>
      <c r="BI144" s="2">
        <f>INDEX('2009'!$B$44:$B$140,'14 Year_History_Results'!CB144)</f>
        <v>0</v>
      </c>
      <c r="BJ144" s="2">
        <f>INDEX('2010'!$B$44:$B$140,'14 Year_History_Results'!CC144)</f>
        <v>0</v>
      </c>
      <c r="BK144" s="2">
        <f>INDEX('2011'!$B$44:$B$140,'14 Year_History_Results'!CD144)</f>
        <v>0</v>
      </c>
      <c r="BL144" s="2">
        <f>INDEX('2012'!$B$44:$B$140,'14 Year_History_Results'!CE144)</f>
        <v>3</v>
      </c>
      <c r="BM144" s="2">
        <f>INDEX('2013'!$B$44:$B$140,'14 Year_History_Results'!CF144)</f>
        <v>0</v>
      </c>
      <c r="BN144" s="149">
        <f>INDEX('2014'!$B$52:$B$180,'14 Year_History_Results'!CG144)</f>
        <v>0</v>
      </c>
      <c r="BO144" s="308">
        <f t="shared" si="91"/>
        <v>0</v>
      </c>
      <c r="BQ144">
        <f t="shared" si="92"/>
        <v>639</v>
      </c>
      <c r="BR144" s="112"/>
      <c r="BS144" s="2"/>
      <c r="BT144" s="148">
        <f>IF(ISNA(MATCH($BQ144,'2001'!$A$44:$A$139,0)),97,MATCH($BQ144,'2001'!$A$44:$A$139,0))</f>
        <v>97</v>
      </c>
      <c r="BU144" s="2">
        <f>IF(ISNA(MATCH($BQ144,'2002'!$A$44:$A$139,0)),97,MATCH($BQ144,'2002'!$A$44:$A$139,0))</f>
        <v>86</v>
      </c>
      <c r="BV144" s="2">
        <f>IF(ISNA(MATCH($BQ144,'2003'!$A$44:$A$139,0)),97,MATCH($BQ144,'2003'!$A$44:$A$139,0))</f>
        <v>97</v>
      </c>
      <c r="BW144" s="2">
        <f>IF(ISNA(MATCH($BQ144,'2004'!$A$44:$A$139,0)),97,MATCH($BQ144,'2004'!$A$44:$A$139,0))</f>
        <v>97</v>
      </c>
      <c r="BX144" s="2">
        <f>IF(ISNA(MATCH($BQ144,'2005'!$A$44:$A$139,0)),97,MATCH($BQ144,'2005'!$A$44:$A$139,0))</f>
        <v>97</v>
      </c>
      <c r="BY144" s="2">
        <f>IF(ISNA(MATCH($BQ144,'2006'!$A$44:$A$139,0)),97,MATCH($BQ144,'2006'!$A$44:$A$139,0))</f>
        <v>97</v>
      </c>
      <c r="BZ144" s="2">
        <f>IF(ISNA(MATCH($BQ144,'2007'!$A$44:$A$139,0)),97,MATCH($BQ144,'2007'!$A$44:$A$139,0))</f>
        <v>97</v>
      </c>
      <c r="CA144" s="2">
        <f>IF(ISNA(MATCH($BQ144,'2008'!$A$44:$A$139,0)),97,MATCH($BQ144,'2008'!$A$44:$A$139,0))</f>
        <v>97</v>
      </c>
      <c r="CB144" s="2">
        <f>IF(ISNA(MATCH($BQ144,'2009'!$A$44:$A$139,0)),97,MATCH($BQ144,'2009'!$A$44:$A$139,0))</f>
        <v>97</v>
      </c>
      <c r="CC144" s="2">
        <f>IF(ISNA(MATCH($BQ144,'2010'!$A$44:$A$139,0)),97,MATCH($BQ144,'2010'!$A$44:$A$139,0))</f>
        <v>97</v>
      </c>
      <c r="CD144" s="2">
        <f>IF(ISNA(MATCH($BQ144,'2011'!$A$44:$A$139,0)),97,MATCH($BQ144,'2011'!$A$44:$A$139,0))</f>
        <v>97</v>
      </c>
      <c r="CE144" s="2">
        <f>IF(ISNA(MATCH($BQ144,'2012'!$A$44:$A$139,0)),97,MATCH($BQ144,'2012'!$A$44:$A$139,0))</f>
        <v>41</v>
      </c>
      <c r="CF144" s="2">
        <f>IF(ISNA(MATCH($BQ144,'2013'!$A$44:$A$139,0)),97,MATCH($BQ144,'2013'!$A$44:$A$139,0))</f>
        <v>97</v>
      </c>
      <c r="CG144" s="149">
        <f>IF(ISNA(MATCH($BQ144,'2014'!$A$52:$A$179,0)),129,MATCH($BQ144,'2014'!$A$52:$A$179,0))</f>
        <v>129</v>
      </c>
      <c r="CI144">
        <f t="shared" si="93"/>
        <v>639</v>
      </c>
      <c r="CJ144" s="284"/>
      <c r="CK144" s="282"/>
      <c r="CL144" s="281">
        <f t="shared" si="94"/>
        <v>0</v>
      </c>
      <c r="CM144" s="282">
        <f t="shared" si="80"/>
        <v>12</v>
      </c>
      <c r="CN144" s="282">
        <f t="shared" si="81"/>
        <v>7.9992000000000001</v>
      </c>
      <c r="CO144" s="282">
        <f t="shared" si="82"/>
        <v>5.3322667199999998</v>
      </c>
      <c r="CP144" s="282">
        <f t="shared" si="83"/>
        <v>3.5544889955519996</v>
      </c>
      <c r="CQ144" s="282">
        <f t="shared" si="84"/>
        <v>2.3694223644349628</v>
      </c>
      <c r="CR144" s="282">
        <f t="shared" si="85"/>
        <v>1.5794569481323462</v>
      </c>
      <c r="CS144" s="282">
        <f t="shared" si="86"/>
        <v>1.052866001625022</v>
      </c>
      <c r="CT144" s="282">
        <f t="shared" si="87"/>
        <v>0.70184047668323957</v>
      </c>
      <c r="CU144" s="282">
        <f t="shared" si="95"/>
        <v>0.46784686175704748</v>
      </c>
      <c r="CV144" s="282">
        <f t="shared" si="96"/>
        <v>0.31186671804724786</v>
      </c>
      <c r="CW144" s="282">
        <f t="shared" si="97"/>
        <v>23.207890354250296</v>
      </c>
      <c r="CX144" s="282">
        <f t="shared" si="98"/>
        <v>15.470379710143247</v>
      </c>
      <c r="CY144" s="283">
        <f t="shared" si="99"/>
        <v>10.312555114781487</v>
      </c>
      <c r="DA144" s="282">
        <f t="shared" si="100"/>
        <v>639</v>
      </c>
      <c r="DB144" s="97"/>
      <c r="DC144" s="156"/>
      <c r="DD144" s="270">
        <f t="shared" si="101"/>
        <v>0</v>
      </c>
      <c r="DE144" s="156">
        <f t="shared" si="102"/>
        <v>12</v>
      </c>
      <c r="DF144" s="156">
        <f t="shared" si="103"/>
        <v>12</v>
      </c>
      <c r="DG144" s="156">
        <f t="shared" si="104"/>
        <v>12</v>
      </c>
      <c r="DH144" s="156">
        <f t="shared" si="105"/>
        <v>12</v>
      </c>
      <c r="DI144" s="156">
        <f t="shared" si="106"/>
        <v>12</v>
      </c>
      <c r="DJ144" s="156">
        <f t="shared" si="107"/>
        <v>12</v>
      </c>
      <c r="DK144" s="156">
        <f t="shared" si="108"/>
        <v>12</v>
      </c>
      <c r="DL144" s="156">
        <f t="shared" si="109"/>
        <v>12</v>
      </c>
      <c r="DM144" s="156">
        <f t="shared" si="110"/>
        <v>12</v>
      </c>
      <c r="DN144" s="156">
        <f t="shared" si="111"/>
        <v>12</v>
      </c>
      <c r="DO144" s="156">
        <f t="shared" si="112"/>
        <v>35</v>
      </c>
      <c r="DP144" s="156">
        <f t="shared" si="113"/>
        <v>35</v>
      </c>
      <c r="DQ144" s="267">
        <f t="shared" si="114"/>
        <v>35</v>
      </c>
      <c r="DR144" s="156">
        <f t="shared" si="115"/>
        <v>194</v>
      </c>
    </row>
    <row r="145" spans="2:125" ht="13.5" thickBot="1" x14ac:dyDescent="0.25">
      <c r="B145" s="133">
        <v>68</v>
      </c>
      <c r="C145" s="50">
        <f t="shared" si="78"/>
        <v>1</v>
      </c>
      <c r="D145" s="50">
        <f t="shared" si="88"/>
        <v>0</v>
      </c>
      <c r="E145" s="97"/>
      <c r="F145" s="2">
        <f t="shared" si="116"/>
        <v>140</v>
      </c>
      <c r="G145" s="164">
        <v>836</v>
      </c>
      <c r="H145" s="164">
        <f>14- COUNTIF(L145:AA145,"#N/A")</f>
        <v>1</v>
      </c>
      <c r="I145" s="133">
        <f>SUM(AF145:AU145)+SUM(BA145:BM145)</f>
        <v>0</v>
      </c>
      <c r="J145" s="405">
        <f>CY145</f>
        <v>10</v>
      </c>
      <c r="K145" s="466" t="str">
        <f>IF(ISNUMBER(MATCH(G145,'[4]OPR data'!$A$3:$A$2541,0)),"Y","N")</f>
        <v>Y</v>
      </c>
      <c r="L145" s="112"/>
      <c r="M145" s="236"/>
      <c r="N145" s="236" t="e">
        <f>(INDEX(Finish_table!R$4:R$83,MATCH('14 Year_History_Results'!$G145,Finish_table!S$4:S$83,0),1))</f>
        <v>#N/A</v>
      </c>
      <c r="O145" s="236" t="e">
        <f>(INDEX(Finish_table!Z$4:Z$99,MATCH('14 Year_History_Results'!$G145,Finish_table!AA$4:AA$99,0),1))</f>
        <v>#N/A</v>
      </c>
      <c r="P145" s="236" t="e">
        <f>(INDEX(Finish_table!AI$4:AI$99,MATCH('14 Year_History_Results'!$G145,Finish_table!AJ$4:AJ$99,0),1))</f>
        <v>#N/A</v>
      </c>
      <c r="Q145" s="236" t="e">
        <f>(INDEX(Finish_table!AR$4:AR$99,MATCH('14 Year_History_Results'!$G145,Finish_table!AS$4:AS$99,0),1))</f>
        <v>#N/A</v>
      </c>
      <c r="R145" s="236" t="e">
        <f>(INDEX(Finish_table!BA$4:BA$99,MATCH('14 Year_History_Results'!$G145,Finish_table!BB$4:BB$99,0),1))</f>
        <v>#N/A</v>
      </c>
      <c r="S145" s="236" t="e">
        <f>(INDEX(Finish_table!BJ$4:BJ$99,MATCH('14 Year_History_Results'!$G145,Finish_table!BK$4:BK$99,0),1))</f>
        <v>#N/A</v>
      </c>
      <c r="T145" s="236" t="e">
        <f>(INDEX(Finish_table!BS$4:BS$99,MATCH('14 Year_History_Results'!$G145,Finish_table!BT$4:BT$99,0),1))</f>
        <v>#N/A</v>
      </c>
      <c r="U145" s="236" t="e">
        <f>(INDEX(Finish_table!CB$4:CB$99,MATCH('14 Year_History_Results'!$G145,Finish_table!CC$4:CC$99,0),1))</f>
        <v>#N/A</v>
      </c>
      <c r="V145" s="236" t="e">
        <f>(INDEX(Finish_table!CK$4:CK$99,MATCH('14 Year_History_Results'!$G145,Finish_table!CL$4:CL$99,0),1))</f>
        <v>#N/A</v>
      </c>
      <c r="W145" s="236" t="e">
        <f>(INDEX(Finish_table!CT$4:CT$99,MATCH('14 Year_History_Results'!$G145,Finish_table!CU$4:CU$99,0),1))</f>
        <v>#N/A</v>
      </c>
      <c r="X145" s="236" t="e">
        <f>(INDEX(Finish_table!DC$4:DC$99,MATCH('14 Year_History_Results'!$G145,Finish_table!DD$4:DD$99,0),1))</f>
        <v>#N/A</v>
      </c>
      <c r="Y145" s="236" t="e">
        <f>(INDEX(Finish_table!DL$4:DL$99,MATCH('14 Year_History_Results'!$G145,Finish_table!DM$4:DM$99,0),1))</f>
        <v>#N/A</v>
      </c>
      <c r="Z145" s="236" t="e">
        <f>(INDEX(Finish_table!DU$4:DU$99,MATCH('14 Year_History_Results'!$G145,Finish_table!DV$4:DV$99,0),1))</f>
        <v>#N/A</v>
      </c>
      <c r="AA145" s="256" t="str">
        <f>(INDEX(Finish_table!ED$4:ED$140,MATCH('14 Year_History_Results'!$G145,Finish_table!EE$4:EE$140,0),1))</f>
        <v>QF</v>
      </c>
      <c r="AB145" s="2"/>
      <c r="AC145" s="97"/>
      <c r="AE145">
        <f t="shared" si="79"/>
        <v>836</v>
      </c>
      <c r="AF145" s="112"/>
      <c r="AG145" s="2"/>
      <c r="AH145" s="148">
        <f>INDEX('2001'!$C$44:$C$140,'14 Year_History_Results'!BT145)</f>
        <v>0</v>
      </c>
      <c r="AI145" s="2">
        <f>INDEX('2002'!$C$44:$C$140,'14 Year_History_Results'!BU145)</f>
        <v>0</v>
      </c>
      <c r="AJ145" s="2">
        <f>INDEX('2003'!$C$44:$C$140,'14 Year_History_Results'!BV145)</f>
        <v>0</v>
      </c>
      <c r="AK145" s="2">
        <f>INDEX('2004'!$C$44:$C$140,'14 Year_History_Results'!BW145)</f>
        <v>0</v>
      </c>
      <c r="AL145" s="2">
        <f>INDEX('2005'!$C$44:$C$140,'14 Year_History_Results'!BX145)</f>
        <v>0</v>
      </c>
      <c r="AM145" s="2">
        <f>INDEX('2006'!$C$44:$C$140,'14 Year_History_Results'!BY145)</f>
        <v>0</v>
      </c>
      <c r="AN145" s="2">
        <f>INDEX('2007'!$C$44:$C$140,'14 Year_History_Results'!BZ145)</f>
        <v>0</v>
      </c>
      <c r="AO145" s="2">
        <f>INDEX('2008'!$C$44:$C$140,'14 Year_History_Results'!CA145)</f>
        <v>0</v>
      </c>
      <c r="AP145" s="2">
        <f>INDEX('2009'!$C$44:$C$140,'14 Year_History_Results'!CB145)</f>
        <v>0</v>
      </c>
      <c r="AQ145" s="2">
        <f>INDEX('2010'!$C$44:$C$140,'14 Year_History_Results'!CC145)</f>
        <v>0</v>
      </c>
      <c r="AR145" s="2">
        <f>INDEX('2011'!$C$44:$C$140,'14 Year_History_Results'!CD145)</f>
        <v>0</v>
      </c>
      <c r="AS145" s="2">
        <f>INDEX('2012'!$C$44:$C$140,'14 Year_History_Results'!CE145)</f>
        <v>0</v>
      </c>
      <c r="AT145" s="2">
        <f>INDEX('2013'!$C$44:$C$140,'14 Year_History_Results'!CF145)</f>
        <v>0</v>
      </c>
      <c r="AU145" s="149">
        <f>INDEX('2014'!$C$52:$C$180,'14 Year_History_Results'!CG145)</f>
        <v>0</v>
      </c>
      <c r="AV145" s="2">
        <f t="shared" si="89"/>
        <v>0</v>
      </c>
      <c r="AW145" s="2"/>
      <c r="AX145">
        <f t="shared" si="90"/>
        <v>836</v>
      </c>
      <c r="AY145" s="112"/>
      <c r="AZ145" s="2"/>
      <c r="BA145" s="148">
        <f>INDEX('2001'!$B$44:$B$140,'14 Year_History_Results'!BT145)</f>
        <v>0</v>
      </c>
      <c r="BB145" s="2">
        <f>INDEX('2002'!$B$44:$B$140,'14 Year_History_Results'!BU145)</f>
        <v>0</v>
      </c>
      <c r="BC145" s="2">
        <f>INDEX('2003'!$B$44:$B$140,'14 Year_History_Results'!BV145)</f>
        <v>0</v>
      </c>
      <c r="BD145" s="2">
        <f>INDEX('2004'!$B$44:$B$140,'14 Year_History_Results'!BW145)</f>
        <v>0</v>
      </c>
      <c r="BE145" s="2">
        <f>INDEX('2005'!$B$44:$B$140,'14 Year_History_Results'!BX145)</f>
        <v>0</v>
      </c>
      <c r="BF145" s="2">
        <f>INDEX('2006'!$B$44:$B$140,'14 Year_History_Results'!BY145)</f>
        <v>0</v>
      </c>
      <c r="BG145" s="2">
        <f>INDEX('2007'!$B$44:$B$140,'14 Year_History_Results'!BZ145)</f>
        <v>0</v>
      </c>
      <c r="BH145" s="2">
        <f>INDEX('2008'!$B$44:$B$140,'14 Year_History_Results'!CA145)</f>
        <v>0</v>
      </c>
      <c r="BI145" s="2">
        <f>INDEX('2009'!$B$44:$B$140,'14 Year_History_Results'!CB145)</f>
        <v>0</v>
      </c>
      <c r="BJ145" s="2">
        <f>INDEX('2010'!$B$44:$B$140,'14 Year_History_Results'!CC145)</f>
        <v>0</v>
      </c>
      <c r="BK145" s="2">
        <f>INDEX('2011'!$B$44:$B$140,'14 Year_History_Results'!CD145)</f>
        <v>0</v>
      </c>
      <c r="BL145" s="2">
        <f>INDEX('2012'!$B$44:$B$140,'14 Year_History_Results'!CE145)</f>
        <v>0</v>
      </c>
      <c r="BM145" s="2">
        <f>INDEX('2013'!$B$44:$B$140,'14 Year_History_Results'!CF145)</f>
        <v>0</v>
      </c>
      <c r="BN145" s="149">
        <f>INDEX('2014'!$B$52:$B$180,'14 Year_History_Results'!CG145)</f>
        <v>10</v>
      </c>
      <c r="BO145" s="308">
        <f t="shared" si="91"/>
        <v>0</v>
      </c>
      <c r="BQ145">
        <f t="shared" si="92"/>
        <v>836</v>
      </c>
      <c r="BR145" s="112"/>
      <c r="BS145" s="2"/>
      <c r="BT145" s="148">
        <f>IF(ISNA(MATCH($BQ145,'2001'!$A$44:$A$139,0)),97,MATCH($BQ145,'2001'!$A$44:$A$139,0))</f>
        <v>97</v>
      </c>
      <c r="BU145" s="2">
        <f>IF(ISNA(MATCH($BQ145,'2002'!$A$44:$A$139,0)),97,MATCH($BQ145,'2002'!$A$44:$A$139,0))</f>
        <v>97</v>
      </c>
      <c r="BV145" s="2">
        <f>IF(ISNA(MATCH($BQ145,'2003'!$A$44:$A$139,0)),97,MATCH($BQ145,'2003'!$A$44:$A$139,0))</f>
        <v>97</v>
      </c>
      <c r="BW145" s="2">
        <f>IF(ISNA(MATCH($BQ145,'2004'!$A$44:$A$139,0)),97,MATCH($BQ145,'2004'!$A$44:$A$139,0))</f>
        <v>97</v>
      </c>
      <c r="BX145" s="2">
        <f>IF(ISNA(MATCH($BQ145,'2005'!$A$44:$A$139,0)),97,MATCH($BQ145,'2005'!$A$44:$A$139,0))</f>
        <v>97</v>
      </c>
      <c r="BY145" s="2">
        <f>IF(ISNA(MATCH($BQ145,'2006'!$A$44:$A$139,0)),97,MATCH($BQ145,'2006'!$A$44:$A$139,0))</f>
        <v>97</v>
      </c>
      <c r="BZ145" s="2">
        <f>IF(ISNA(MATCH($BQ145,'2007'!$A$44:$A$139,0)),97,MATCH($BQ145,'2007'!$A$44:$A$139,0))</f>
        <v>97</v>
      </c>
      <c r="CA145" s="2">
        <f>IF(ISNA(MATCH($BQ145,'2008'!$A$44:$A$139,0)),97,MATCH($BQ145,'2008'!$A$44:$A$139,0))</f>
        <v>97</v>
      </c>
      <c r="CB145" s="2">
        <f>IF(ISNA(MATCH($BQ145,'2009'!$A$44:$A$139,0)),97,MATCH($BQ145,'2009'!$A$44:$A$139,0))</f>
        <v>97</v>
      </c>
      <c r="CC145" s="2">
        <f>IF(ISNA(MATCH($BQ145,'2010'!$A$44:$A$139,0)),97,MATCH($BQ145,'2010'!$A$44:$A$139,0))</f>
        <v>97</v>
      </c>
      <c r="CD145" s="2">
        <f>IF(ISNA(MATCH($BQ145,'2011'!$A$44:$A$139,0)),97,MATCH($BQ145,'2011'!$A$44:$A$139,0))</f>
        <v>97</v>
      </c>
      <c r="CE145" s="2">
        <f>IF(ISNA(MATCH($BQ145,'2012'!$A$44:$A$139,0)),97,MATCH($BQ145,'2012'!$A$44:$A$139,0))</f>
        <v>97</v>
      </c>
      <c r="CF145" s="2">
        <f>IF(ISNA(MATCH($BQ145,'2013'!$A$44:$A$139,0)),97,MATCH($BQ145,'2013'!$A$44:$A$139,0))</f>
        <v>97</v>
      </c>
      <c r="CG145" s="149">
        <f>IF(ISNA(MATCH($BQ145,'2014'!$A$52:$A$179,0)),129,MATCH($BQ145,'2014'!$A$52:$A$179,0))</f>
        <v>46</v>
      </c>
      <c r="CI145">
        <f t="shared" si="93"/>
        <v>836</v>
      </c>
      <c r="CJ145" s="284"/>
      <c r="CK145" s="282"/>
      <c r="CL145" s="281">
        <f t="shared" si="94"/>
        <v>0</v>
      </c>
      <c r="CM145" s="282">
        <f t="shared" si="80"/>
        <v>0</v>
      </c>
      <c r="CN145" s="282">
        <f t="shared" si="81"/>
        <v>0</v>
      </c>
      <c r="CO145" s="282">
        <f t="shared" si="82"/>
        <v>0</v>
      </c>
      <c r="CP145" s="282">
        <f t="shared" si="83"/>
        <v>0</v>
      </c>
      <c r="CQ145" s="282">
        <f t="shared" si="84"/>
        <v>0</v>
      </c>
      <c r="CR145" s="282">
        <f t="shared" si="85"/>
        <v>0</v>
      </c>
      <c r="CS145" s="282">
        <f t="shared" si="86"/>
        <v>0</v>
      </c>
      <c r="CT145" s="282">
        <f t="shared" si="87"/>
        <v>0</v>
      </c>
      <c r="CU145" s="282">
        <f t="shared" si="95"/>
        <v>0</v>
      </c>
      <c r="CV145" s="282">
        <f t="shared" si="96"/>
        <v>0</v>
      </c>
      <c r="CW145" s="282">
        <f t="shared" si="97"/>
        <v>0</v>
      </c>
      <c r="CX145" s="282">
        <f t="shared" si="98"/>
        <v>0</v>
      </c>
      <c r="CY145" s="283">
        <f t="shared" si="99"/>
        <v>10</v>
      </c>
      <c r="DA145" s="282">
        <f t="shared" si="100"/>
        <v>836</v>
      </c>
      <c r="DB145" s="97"/>
      <c r="DC145" s="156"/>
      <c r="DD145" s="270">
        <f t="shared" si="101"/>
        <v>0</v>
      </c>
      <c r="DE145" s="156">
        <f t="shared" si="102"/>
        <v>0</v>
      </c>
      <c r="DF145" s="156">
        <f t="shared" si="103"/>
        <v>0</v>
      </c>
      <c r="DG145" s="156">
        <f t="shared" si="104"/>
        <v>0</v>
      </c>
      <c r="DH145" s="156">
        <f t="shared" si="105"/>
        <v>0</v>
      </c>
      <c r="DI145" s="156">
        <f t="shared" si="106"/>
        <v>0</v>
      </c>
      <c r="DJ145" s="156">
        <f t="shared" si="107"/>
        <v>0</v>
      </c>
      <c r="DK145" s="156">
        <f t="shared" si="108"/>
        <v>0</v>
      </c>
      <c r="DL145" s="156">
        <f t="shared" si="109"/>
        <v>0</v>
      </c>
      <c r="DM145" s="156">
        <f t="shared" si="110"/>
        <v>0</v>
      </c>
      <c r="DN145" s="156">
        <f t="shared" si="111"/>
        <v>0</v>
      </c>
      <c r="DO145" s="156">
        <f t="shared" si="112"/>
        <v>0</v>
      </c>
      <c r="DP145" s="156">
        <f t="shared" si="113"/>
        <v>0</v>
      </c>
      <c r="DQ145" s="267">
        <f t="shared" si="114"/>
        <v>10</v>
      </c>
      <c r="DR145" s="156">
        <f t="shared" si="115"/>
        <v>401</v>
      </c>
    </row>
    <row r="146" spans="2:125" ht="13.5" thickBot="1" x14ac:dyDescent="0.25">
      <c r="B146" s="133">
        <v>68</v>
      </c>
      <c r="C146" s="50">
        <f t="shared" si="78"/>
        <v>2</v>
      </c>
      <c r="D146" s="50">
        <f t="shared" si="88"/>
        <v>0</v>
      </c>
      <c r="E146" s="97"/>
      <c r="F146" s="2">
        <f t="shared" si="116"/>
        <v>141</v>
      </c>
      <c r="G146" s="164">
        <v>3478</v>
      </c>
      <c r="H146" s="164">
        <f>14- COUNTIF(L146:AA146,"#N/A")</f>
        <v>1</v>
      </c>
      <c r="I146" s="133">
        <f>SUM(AF146:AU146)+SUM(BA146:BM146)</f>
        <v>0</v>
      </c>
      <c r="J146" s="405">
        <f>CY146</f>
        <v>10</v>
      </c>
      <c r="K146" s="466" t="str">
        <f>IF(ISNUMBER(MATCH(G146,'[4]OPR data'!$A$3:$A$2541,0)),"Y","N")</f>
        <v>Y</v>
      </c>
      <c r="L146" s="112"/>
      <c r="M146" s="236"/>
      <c r="N146" s="236" t="e">
        <f>(INDEX(Finish_table!R$4:R$83,MATCH('14 Year_History_Results'!$G146,Finish_table!S$4:S$83,0),1))</f>
        <v>#N/A</v>
      </c>
      <c r="O146" s="236" t="e">
        <f>(INDEX(Finish_table!Z$4:Z$99,MATCH('14 Year_History_Results'!$G146,Finish_table!AA$4:AA$99,0),1))</f>
        <v>#N/A</v>
      </c>
      <c r="P146" s="236" t="e">
        <f>(INDEX(Finish_table!AI$4:AI$99,MATCH('14 Year_History_Results'!$G146,Finish_table!AJ$4:AJ$99,0),1))</f>
        <v>#N/A</v>
      </c>
      <c r="Q146" s="236" t="e">
        <f>(INDEX(Finish_table!AR$4:AR$99,MATCH('14 Year_History_Results'!$G146,Finish_table!AS$4:AS$99,0),1))</f>
        <v>#N/A</v>
      </c>
      <c r="R146" s="236" t="e">
        <f>(INDEX(Finish_table!BA$4:BA$99,MATCH('14 Year_History_Results'!$G146,Finish_table!BB$4:BB$99,0),1))</f>
        <v>#N/A</v>
      </c>
      <c r="S146" s="236" t="e">
        <f>(INDEX(Finish_table!BJ$4:BJ$99,MATCH('14 Year_History_Results'!$G146,Finish_table!BK$4:BK$99,0),1))</f>
        <v>#N/A</v>
      </c>
      <c r="T146" s="236" t="e">
        <f>(INDEX(Finish_table!BS$4:BS$99,MATCH('14 Year_History_Results'!$G146,Finish_table!BT$4:BT$99,0),1))</f>
        <v>#N/A</v>
      </c>
      <c r="U146" s="236" t="e">
        <f>(INDEX(Finish_table!CB$4:CB$99,MATCH('14 Year_History_Results'!$G146,Finish_table!CC$4:CC$99,0),1))</f>
        <v>#N/A</v>
      </c>
      <c r="V146" s="236" t="e">
        <f>(INDEX(Finish_table!CK$4:CK$99,MATCH('14 Year_History_Results'!$G146,Finish_table!CL$4:CL$99,0),1))</f>
        <v>#N/A</v>
      </c>
      <c r="W146" s="236" t="e">
        <f>(INDEX(Finish_table!CT$4:CT$99,MATCH('14 Year_History_Results'!$G146,Finish_table!CU$4:CU$99,0),1))</f>
        <v>#N/A</v>
      </c>
      <c r="X146" s="236" t="e">
        <f>(INDEX(Finish_table!DC$4:DC$99,MATCH('14 Year_History_Results'!$G146,Finish_table!DD$4:DD$99,0),1))</f>
        <v>#N/A</v>
      </c>
      <c r="Y146" s="236" t="e">
        <f>(INDEX(Finish_table!DL$4:DL$99,MATCH('14 Year_History_Results'!$G146,Finish_table!DM$4:DM$99,0),1))</f>
        <v>#N/A</v>
      </c>
      <c r="Z146" s="236" t="e">
        <f>(INDEX(Finish_table!DU$4:DU$99,MATCH('14 Year_History_Results'!$G146,Finish_table!DV$4:DV$99,0),1))</f>
        <v>#N/A</v>
      </c>
      <c r="AA146" s="256" t="str">
        <f>(INDEX(Finish_table!ED$4:ED$140,MATCH('14 Year_History_Results'!$G146,Finish_table!EE$4:EE$140,0),1))</f>
        <v>QF</v>
      </c>
      <c r="AB146" s="2"/>
      <c r="AC146" s="97"/>
      <c r="AE146">
        <f t="shared" si="79"/>
        <v>3478</v>
      </c>
      <c r="AF146" s="112"/>
      <c r="AG146" s="2"/>
      <c r="AH146" s="148">
        <f>INDEX('2001'!$C$44:$C$140,'14 Year_History_Results'!BT146)</f>
        <v>0</v>
      </c>
      <c r="AI146" s="2">
        <f>INDEX('2002'!$C$44:$C$140,'14 Year_History_Results'!BU146)</f>
        <v>0</v>
      </c>
      <c r="AJ146" s="2">
        <f>INDEX('2003'!$C$44:$C$140,'14 Year_History_Results'!BV146)</f>
        <v>0</v>
      </c>
      <c r="AK146" s="2">
        <f>INDEX('2004'!$C$44:$C$140,'14 Year_History_Results'!BW146)</f>
        <v>0</v>
      </c>
      <c r="AL146" s="2">
        <f>INDEX('2005'!$C$44:$C$140,'14 Year_History_Results'!BX146)</f>
        <v>0</v>
      </c>
      <c r="AM146" s="2">
        <f>INDEX('2006'!$C$44:$C$140,'14 Year_History_Results'!BY146)</f>
        <v>0</v>
      </c>
      <c r="AN146" s="2">
        <f>INDEX('2007'!$C$44:$C$140,'14 Year_History_Results'!BZ146)</f>
        <v>0</v>
      </c>
      <c r="AO146" s="2">
        <f>INDEX('2008'!$C$44:$C$140,'14 Year_History_Results'!CA146)</f>
        <v>0</v>
      </c>
      <c r="AP146" s="2">
        <f>INDEX('2009'!$C$44:$C$140,'14 Year_History_Results'!CB146)</f>
        <v>0</v>
      </c>
      <c r="AQ146" s="2">
        <f>INDEX('2010'!$C$44:$C$140,'14 Year_History_Results'!CC146)</f>
        <v>0</v>
      </c>
      <c r="AR146" s="2">
        <f>INDEX('2011'!$C$44:$C$140,'14 Year_History_Results'!CD146)</f>
        <v>0</v>
      </c>
      <c r="AS146" s="2">
        <f>INDEX('2012'!$C$44:$C$140,'14 Year_History_Results'!CE146)</f>
        <v>0</v>
      </c>
      <c r="AT146" s="2">
        <f>INDEX('2013'!$C$44:$C$140,'14 Year_History_Results'!CF146)</f>
        <v>0</v>
      </c>
      <c r="AU146" s="149">
        <f>INDEX('2014'!$C$52:$C$180,'14 Year_History_Results'!CG146)</f>
        <v>0</v>
      </c>
      <c r="AV146" s="2">
        <f t="shared" si="89"/>
        <v>0</v>
      </c>
      <c r="AW146" s="2"/>
      <c r="AX146">
        <f t="shared" si="90"/>
        <v>3478</v>
      </c>
      <c r="AY146" s="112"/>
      <c r="AZ146" s="2"/>
      <c r="BA146" s="148">
        <f>INDEX('2001'!$B$44:$B$140,'14 Year_History_Results'!BT146)</f>
        <v>0</v>
      </c>
      <c r="BB146" s="2">
        <f>INDEX('2002'!$B$44:$B$140,'14 Year_History_Results'!BU146)</f>
        <v>0</v>
      </c>
      <c r="BC146" s="2">
        <f>INDEX('2003'!$B$44:$B$140,'14 Year_History_Results'!BV146)</f>
        <v>0</v>
      </c>
      <c r="BD146" s="2">
        <f>INDEX('2004'!$B$44:$B$140,'14 Year_History_Results'!BW146)</f>
        <v>0</v>
      </c>
      <c r="BE146" s="2">
        <f>INDEX('2005'!$B$44:$B$140,'14 Year_History_Results'!BX146)</f>
        <v>0</v>
      </c>
      <c r="BF146" s="2">
        <f>INDEX('2006'!$B$44:$B$140,'14 Year_History_Results'!BY146)</f>
        <v>0</v>
      </c>
      <c r="BG146" s="2">
        <f>INDEX('2007'!$B$44:$B$140,'14 Year_History_Results'!BZ146)</f>
        <v>0</v>
      </c>
      <c r="BH146" s="2">
        <f>INDEX('2008'!$B$44:$B$140,'14 Year_History_Results'!CA146)</f>
        <v>0</v>
      </c>
      <c r="BI146" s="2">
        <f>INDEX('2009'!$B$44:$B$140,'14 Year_History_Results'!CB146)</f>
        <v>0</v>
      </c>
      <c r="BJ146" s="2">
        <f>INDEX('2010'!$B$44:$B$140,'14 Year_History_Results'!CC146)</f>
        <v>0</v>
      </c>
      <c r="BK146" s="2">
        <f>INDEX('2011'!$B$44:$B$140,'14 Year_History_Results'!CD146)</f>
        <v>0</v>
      </c>
      <c r="BL146" s="2">
        <f>INDEX('2012'!$B$44:$B$140,'14 Year_History_Results'!CE146)</f>
        <v>0</v>
      </c>
      <c r="BM146" s="2">
        <f>INDEX('2013'!$B$44:$B$140,'14 Year_History_Results'!CF146)</f>
        <v>0</v>
      </c>
      <c r="BN146" s="149">
        <f>INDEX('2014'!$B$52:$B$180,'14 Year_History_Results'!CG146)</f>
        <v>10</v>
      </c>
      <c r="BO146" s="308">
        <f t="shared" si="91"/>
        <v>0</v>
      </c>
      <c r="BQ146">
        <f t="shared" si="92"/>
        <v>3478</v>
      </c>
      <c r="BR146" s="112"/>
      <c r="BS146" s="2"/>
      <c r="BT146" s="148">
        <f>IF(ISNA(MATCH($BQ146,'2001'!$A$44:$A$139,0)),97,MATCH($BQ146,'2001'!$A$44:$A$139,0))</f>
        <v>97</v>
      </c>
      <c r="BU146" s="2">
        <f>IF(ISNA(MATCH($BQ146,'2002'!$A$44:$A$139,0)),97,MATCH($BQ146,'2002'!$A$44:$A$139,0))</f>
        <v>97</v>
      </c>
      <c r="BV146" s="2">
        <f>IF(ISNA(MATCH($BQ146,'2003'!$A$44:$A$139,0)),97,MATCH($BQ146,'2003'!$A$44:$A$139,0))</f>
        <v>97</v>
      </c>
      <c r="BW146" s="2">
        <f>IF(ISNA(MATCH($BQ146,'2004'!$A$44:$A$139,0)),97,MATCH($BQ146,'2004'!$A$44:$A$139,0))</f>
        <v>97</v>
      </c>
      <c r="BX146" s="2">
        <f>IF(ISNA(MATCH($BQ146,'2005'!$A$44:$A$139,0)),97,MATCH($BQ146,'2005'!$A$44:$A$139,0))</f>
        <v>97</v>
      </c>
      <c r="BY146" s="2">
        <f>IF(ISNA(MATCH($BQ146,'2006'!$A$44:$A$139,0)),97,MATCH($BQ146,'2006'!$A$44:$A$139,0))</f>
        <v>97</v>
      </c>
      <c r="BZ146" s="2">
        <f>IF(ISNA(MATCH($BQ146,'2007'!$A$44:$A$139,0)),97,MATCH($BQ146,'2007'!$A$44:$A$139,0))</f>
        <v>97</v>
      </c>
      <c r="CA146" s="2">
        <f>IF(ISNA(MATCH($BQ146,'2008'!$A$44:$A$139,0)),97,MATCH($BQ146,'2008'!$A$44:$A$139,0))</f>
        <v>97</v>
      </c>
      <c r="CB146" s="2">
        <f>IF(ISNA(MATCH($BQ146,'2009'!$A$44:$A$139,0)),97,MATCH($BQ146,'2009'!$A$44:$A$139,0))</f>
        <v>97</v>
      </c>
      <c r="CC146" s="2">
        <f>IF(ISNA(MATCH($BQ146,'2010'!$A$44:$A$139,0)),97,MATCH($BQ146,'2010'!$A$44:$A$139,0))</f>
        <v>97</v>
      </c>
      <c r="CD146" s="2">
        <f>IF(ISNA(MATCH($BQ146,'2011'!$A$44:$A$139,0)),97,MATCH($BQ146,'2011'!$A$44:$A$139,0))</f>
        <v>97</v>
      </c>
      <c r="CE146" s="2">
        <f>IF(ISNA(MATCH($BQ146,'2012'!$A$44:$A$139,0)),97,MATCH($BQ146,'2012'!$A$44:$A$139,0))</f>
        <v>97</v>
      </c>
      <c r="CF146" s="2">
        <f>IF(ISNA(MATCH($BQ146,'2013'!$A$44:$A$139,0)),97,MATCH($BQ146,'2013'!$A$44:$A$139,0))</f>
        <v>97</v>
      </c>
      <c r="CG146" s="149">
        <f>IF(ISNA(MATCH($BQ146,'2014'!$A$52:$A$179,0)),129,MATCH($BQ146,'2014'!$A$52:$A$179,0))</f>
        <v>118</v>
      </c>
      <c r="CI146">
        <f t="shared" si="93"/>
        <v>3478</v>
      </c>
      <c r="CJ146" s="284"/>
      <c r="CK146" s="282"/>
      <c r="CL146" s="281">
        <f t="shared" si="94"/>
        <v>0</v>
      </c>
      <c r="CM146" s="282">
        <f t="shared" si="80"/>
        <v>0</v>
      </c>
      <c r="CN146" s="282">
        <f t="shared" si="81"/>
        <v>0</v>
      </c>
      <c r="CO146" s="282">
        <f t="shared" si="82"/>
        <v>0</v>
      </c>
      <c r="CP146" s="282">
        <f t="shared" si="83"/>
        <v>0</v>
      </c>
      <c r="CQ146" s="282">
        <f t="shared" si="84"/>
        <v>0</v>
      </c>
      <c r="CR146" s="282">
        <f t="shared" si="85"/>
        <v>0</v>
      </c>
      <c r="CS146" s="282">
        <f t="shared" si="86"/>
        <v>0</v>
      </c>
      <c r="CT146" s="282">
        <f t="shared" si="87"/>
        <v>0</v>
      </c>
      <c r="CU146" s="282">
        <f t="shared" si="95"/>
        <v>0</v>
      </c>
      <c r="CV146" s="282">
        <f t="shared" si="96"/>
        <v>0</v>
      </c>
      <c r="CW146" s="282">
        <f t="shared" si="97"/>
        <v>0</v>
      </c>
      <c r="CX146" s="282">
        <f t="shared" si="98"/>
        <v>0</v>
      </c>
      <c r="CY146" s="283">
        <f t="shared" si="99"/>
        <v>10</v>
      </c>
      <c r="DA146" s="282">
        <f t="shared" si="100"/>
        <v>3478</v>
      </c>
      <c r="DB146" s="97"/>
      <c r="DC146" s="156"/>
      <c r="DD146" s="270">
        <f t="shared" si="101"/>
        <v>0</v>
      </c>
      <c r="DE146" s="156">
        <f t="shared" si="102"/>
        <v>0</v>
      </c>
      <c r="DF146" s="156">
        <f t="shared" si="103"/>
        <v>0</v>
      </c>
      <c r="DG146" s="156">
        <f t="shared" si="104"/>
        <v>0</v>
      </c>
      <c r="DH146" s="156">
        <f t="shared" si="105"/>
        <v>0</v>
      </c>
      <c r="DI146" s="156">
        <f t="shared" si="106"/>
        <v>0</v>
      </c>
      <c r="DJ146" s="156">
        <f t="shared" si="107"/>
        <v>0</v>
      </c>
      <c r="DK146" s="156">
        <f t="shared" si="108"/>
        <v>0</v>
      </c>
      <c r="DL146" s="156">
        <f t="shared" si="109"/>
        <v>0</v>
      </c>
      <c r="DM146" s="156">
        <f t="shared" si="110"/>
        <v>0</v>
      </c>
      <c r="DN146" s="156">
        <f t="shared" si="111"/>
        <v>0</v>
      </c>
      <c r="DO146" s="156">
        <f t="shared" si="112"/>
        <v>0</v>
      </c>
      <c r="DP146" s="156">
        <f t="shared" si="113"/>
        <v>0</v>
      </c>
      <c r="DQ146" s="267">
        <f t="shared" si="114"/>
        <v>10</v>
      </c>
      <c r="DR146" s="156">
        <f t="shared" si="115"/>
        <v>401</v>
      </c>
    </row>
    <row r="147" spans="2:125" ht="13.5" thickBot="1" x14ac:dyDescent="0.25">
      <c r="B147" s="144">
        <v>68</v>
      </c>
      <c r="C147" s="50">
        <f t="shared" si="78"/>
        <v>3</v>
      </c>
      <c r="D147" s="50">
        <f t="shared" si="88"/>
        <v>0</v>
      </c>
      <c r="E147" s="97"/>
      <c r="F147" s="2">
        <f t="shared" si="116"/>
        <v>142</v>
      </c>
      <c r="G147" s="164">
        <v>141</v>
      </c>
      <c r="H147" s="164">
        <f>14- COUNTIF(L147:AA147,"#N/A")</f>
        <v>4</v>
      </c>
      <c r="I147" s="133">
        <f>SUM(AF147:AU147)+SUM(BA147:BM147)</f>
        <v>88</v>
      </c>
      <c r="J147" s="405">
        <f>CY147</f>
        <v>9.9215193131101493</v>
      </c>
      <c r="K147" s="466" t="str">
        <f>IF(ISNUMBER(MATCH(G147,'[4]OPR data'!$A$3:$A$2541,0)),"Y","N")</f>
        <v>Y</v>
      </c>
      <c r="L147" s="112"/>
      <c r="M147" s="236"/>
      <c r="N147" s="236" t="str">
        <f>(INDEX(Finish_table!R$4:R$83,MATCH('14 Year_History_Results'!$G147,Finish_table!S$4:S$83,0),1))</f>
        <v>SF</v>
      </c>
      <c r="O147" s="236" t="e">
        <f>(INDEX(Finish_table!Z$4:Z$99,MATCH('14 Year_History_Results'!$G147,Finish_table!AA$4:AA$99,0),1))</f>
        <v>#N/A</v>
      </c>
      <c r="P147" s="236" t="e">
        <f>(INDEX(Finish_table!AI$4:AI$99,MATCH('14 Year_History_Results'!$G147,Finish_table!AJ$4:AJ$99,0),1))</f>
        <v>#N/A</v>
      </c>
      <c r="Q147" s="236" t="e">
        <f>(INDEX(Finish_table!AR$4:AR$99,MATCH('14 Year_History_Results'!$G147,Finish_table!AS$4:AS$99,0),1))</f>
        <v>#N/A</v>
      </c>
      <c r="R147" s="236" t="e">
        <f>(INDEX(Finish_table!BA$4:BA$99,MATCH('14 Year_History_Results'!$G147,Finish_table!BB$4:BB$99,0),1))</f>
        <v>#N/A</v>
      </c>
      <c r="S147" s="236" t="e">
        <f>(INDEX(Finish_table!BJ$4:BJ$99,MATCH('14 Year_History_Results'!$G147,Finish_table!BK$4:BK$99,0),1))</f>
        <v>#N/A</v>
      </c>
      <c r="T147" s="236" t="e">
        <f>(INDEX(Finish_table!BS$4:BS$99,MATCH('14 Year_History_Results'!$G147,Finish_table!BT$4:BT$99,0),1))</f>
        <v>#N/A</v>
      </c>
      <c r="U147" s="236" t="str">
        <f>(INDEX(Finish_table!CB$4:CB$99,MATCH('14 Year_History_Results'!$G147,Finish_table!CC$4:CC$99,0),1))</f>
        <v>F</v>
      </c>
      <c r="V147" s="236" t="e">
        <f>(INDEX(Finish_table!CK$4:CK$99,MATCH('14 Year_History_Results'!$G147,Finish_table!CL$4:CL$99,0),1))</f>
        <v>#N/A</v>
      </c>
      <c r="W147" s="236" t="str">
        <f>(INDEX(Finish_table!CT$4:CT$99,MATCH('14 Year_History_Results'!$G147,Finish_table!CU$4:CU$99,0),1))</f>
        <v>SF</v>
      </c>
      <c r="X147" s="236" t="e">
        <f>(INDEX(Finish_table!DC$4:DC$99,MATCH('14 Year_History_Results'!$G147,Finish_table!DD$4:DD$99,0),1))</f>
        <v>#N/A</v>
      </c>
      <c r="Y147" s="236" t="e">
        <f>(INDEX(Finish_table!DL$4:DL$99,MATCH('14 Year_History_Results'!$G147,Finish_table!DM$4:DM$99,0),1))</f>
        <v>#N/A</v>
      </c>
      <c r="Z147" s="236" t="str">
        <f>(INDEX(Finish_table!DU$4:DU$99,MATCH('14 Year_History_Results'!$G147,Finish_table!DV$4:DV$99,0),1))</f>
        <v>QF</v>
      </c>
      <c r="AA147" s="256" t="e">
        <f>(INDEX(Finish_table!ED$4:ED$140,MATCH('14 Year_History_Results'!$G147,Finish_table!EE$4:EE$140,0),1))</f>
        <v>#N/A</v>
      </c>
      <c r="AB147" s="2"/>
      <c r="AC147" s="97"/>
      <c r="AE147">
        <f t="shared" si="79"/>
        <v>141</v>
      </c>
      <c r="AF147" s="112"/>
      <c r="AG147" s="2"/>
      <c r="AH147" s="148">
        <f>INDEX('2001'!$C$44:$C$140,'14 Year_History_Results'!BT147)</f>
        <v>20</v>
      </c>
      <c r="AI147" s="2">
        <f>INDEX('2002'!$C$44:$C$140,'14 Year_History_Results'!BU147)</f>
        <v>0</v>
      </c>
      <c r="AJ147" s="2">
        <f>INDEX('2003'!$C$44:$C$140,'14 Year_History_Results'!BV147)</f>
        <v>0</v>
      </c>
      <c r="AK147" s="2">
        <f>INDEX('2004'!$C$44:$C$140,'14 Year_History_Results'!BW147)</f>
        <v>0</v>
      </c>
      <c r="AL147" s="2">
        <f>INDEX('2005'!$C$44:$C$140,'14 Year_History_Results'!BX147)</f>
        <v>0</v>
      </c>
      <c r="AM147" s="2">
        <f>INDEX('2006'!$C$44:$C$140,'14 Year_History_Results'!BY147)</f>
        <v>0</v>
      </c>
      <c r="AN147" s="2">
        <f>INDEX('2007'!$C$44:$C$140,'14 Year_History_Results'!BZ147)</f>
        <v>0</v>
      </c>
      <c r="AO147" s="2">
        <f>INDEX('2008'!$C$44:$C$140,'14 Year_History_Results'!CA147)</f>
        <v>20</v>
      </c>
      <c r="AP147" s="2">
        <f>INDEX('2009'!$C$44:$C$140,'14 Year_History_Results'!CB147)</f>
        <v>0</v>
      </c>
      <c r="AQ147" s="2">
        <f>INDEX('2010'!$C$44:$C$140,'14 Year_History_Results'!CC147)</f>
        <v>10</v>
      </c>
      <c r="AR147" s="2">
        <f>INDEX('2011'!$C$44:$C$140,'14 Year_History_Results'!CD147)</f>
        <v>0</v>
      </c>
      <c r="AS147" s="2">
        <f>INDEX('2012'!$C$44:$C$140,'14 Year_History_Results'!CE147)</f>
        <v>0</v>
      </c>
      <c r="AT147" s="2">
        <f>INDEX('2013'!$C$44:$C$140,'14 Year_History_Results'!CF147)</f>
        <v>0</v>
      </c>
      <c r="AU147" s="149">
        <f>INDEX('2014'!$C$52:$C$180,'14 Year_History_Results'!CG147)</f>
        <v>0</v>
      </c>
      <c r="AV147" s="2">
        <f t="shared" si="89"/>
        <v>7.4494634366849199</v>
      </c>
      <c r="AW147" s="2"/>
      <c r="AX147">
        <f t="shared" si="90"/>
        <v>141</v>
      </c>
      <c r="AY147" s="112"/>
      <c r="AZ147" s="2"/>
      <c r="BA147" s="148">
        <f>INDEX('2001'!$B$44:$B$140,'14 Year_History_Results'!BT147)</f>
        <v>14</v>
      </c>
      <c r="BB147" s="2">
        <f>INDEX('2002'!$B$44:$B$140,'14 Year_History_Results'!BU147)</f>
        <v>0</v>
      </c>
      <c r="BC147" s="2">
        <f>INDEX('2003'!$B$44:$B$140,'14 Year_History_Results'!BV147)</f>
        <v>0</v>
      </c>
      <c r="BD147" s="2">
        <f>INDEX('2004'!$B$44:$B$140,'14 Year_History_Results'!BW147)</f>
        <v>0</v>
      </c>
      <c r="BE147" s="2">
        <f>INDEX('2005'!$B$44:$B$140,'14 Year_History_Results'!BX147)</f>
        <v>0</v>
      </c>
      <c r="BF147" s="2">
        <f>INDEX('2006'!$B$44:$B$140,'14 Year_History_Results'!BY147)</f>
        <v>0</v>
      </c>
      <c r="BG147" s="2">
        <f>INDEX('2007'!$B$44:$B$140,'14 Year_History_Results'!BZ147)</f>
        <v>0</v>
      </c>
      <c r="BH147" s="2">
        <f>INDEX('2008'!$B$44:$B$140,'14 Year_History_Results'!CA147)</f>
        <v>14</v>
      </c>
      <c r="BI147" s="2">
        <f>INDEX('2009'!$B$44:$B$140,'14 Year_History_Results'!CB147)</f>
        <v>0</v>
      </c>
      <c r="BJ147" s="2">
        <f>INDEX('2010'!$B$44:$B$140,'14 Year_History_Results'!CC147)</f>
        <v>4</v>
      </c>
      <c r="BK147" s="2">
        <f>INDEX('2011'!$B$44:$B$140,'14 Year_History_Results'!CD147)</f>
        <v>0</v>
      </c>
      <c r="BL147" s="2">
        <f>INDEX('2012'!$B$44:$B$140,'14 Year_History_Results'!CE147)</f>
        <v>0</v>
      </c>
      <c r="BM147" s="2">
        <f>INDEX('2013'!$B$44:$B$140,'14 Year_History_Results'!CF147)</f>
        <v>6</v>
      </c>
      <c r="BN147" s="149">
        <f>INDEX('2014'!$B$52:$B$180,'14 Year_History_Results'!CG147)</f>
        <v>0</v>
      </c>
      <c r="BO147" s="308">
        <f t="shared" si="91"/>
        <v>6</v>
      </c>
      <c r="BQ147">
        <f t="shared" si="92"/>
        <v>141</v>
      </c>
      <c r="BR147" s="112"/>
      <c r="BS147" s="2"/>
      <c r="BT147" s="148">
        <f>IF(ISNA(MATCH($BQ147,'2001'!$A$44:$A$139,0)),97,MATCH($BQ147,'2001'!$A$44:$A$139,0))</f>
        <v>35</v>
      </c>
      <c r="BU147" s="2">
        <f>IF(ISNA(MATCH($BQ147,'2002'!$A$44:$A$139,0)),97,MATCH($BQ147,'2002'!$A$44:$A$139,0))</f>
        <v>97</v>
      </c>
      <c r="BV147" s="2">
        <f>IF(ISNA(MATCH($BQ147,'2003'!$A$44:$A$139,0)),97,MATCH($BQ147,'2003'!$A$44:$A$139,0))</f>
        <v>97</v>
      </c>
      <c r="BW147" s="2">
        <f>IF(ISNA(MATCH($BQ147,'2004'!$A$44:$A$139,0)),97,MATCH($BQ147,'2004'!$A$44:$A$139,0))</f>
        <v>97</v>
      </c>
      <c r="BX147" s="2">
        <f>IF(ISNA(MATCH($BQ147,'2005'!$A$44:$A$139,0)),97,MATCH($BQ147,'2005'!$A$44:$A$139,0))</f>
        <v>97</v>
      </c>
      <c r="BY147" s="2">
        <f>IF(ISNA(MATCH($BQ147,'2006'!$A$44:$A$139,0)),97,MATCH($BQ147,'2006'!$A$44:$A$139,0))</f>
        <v>97</v>
      </c>
      <c r="BZ147" s="2">
        <f>IF(ISNA(MATCH($BQ147,'2007'!$A$44:$A$139,0)),97,MATCH($BQ147,'2007'!$A$44:$A$139,0))</f>
        <v>97</v>
      </c>
      <c r="CA147" s="2">
        <f>IF(ISNA(MATCH($BQ147,'2008'!$A$44:$A$139,0)),97,MATCH($BQ147,'2008'!$A$44:$A$139,0))</f>
        <v>27</v>
      </c>
      <c r="CB147" s="2">
        <f>IF(ISNA(MATCH($BQ147,'2009'!$A$44:$A$139,0)),97,MATCH($BQ147,'2009'!$A$44:$A$139,0))</f>
        <v>97</v>
      </c>
      <c r="CC147" s="2">
        <f>IF(ISNA(MATCH($BQ147,'2010'!$A$44:$A$139,0)),97,MATCH($BQ147,'2010'!$A$44:$A$139,0))</f>
        <v>17</v>
      </c>
      <c r="CD147" s="2">
        <f>IF(ISNA(MATCH($BQ147,'2011'!$A$44:$A$139,0)),97,MATCH($BQ147,'2011'!$A$44:$A$139,0))</f>
        <v>97</v>
      </c>
      <c r="CE147" s="2">
        <f>IF(ISNA(MATCH($BQ147,'2012'!$A$44:$A$139,0)),97,MATCH($BQ147,'2012'!$A$44:$A$139,0))</f>
        <v>97</v>
      </c>
      <c r="CF147" s="2">
        <f>IF(ISNA(MATCH($BQ147,'2013'!$A$44:$A$139,0)),97,MATCH($BQ147,'2013'!$A$44:$A$139,0))</f>
        <v>14</v>
      </c>
      <c r="CG147" s="149">
        <f>IF(ISNA(MATCH($BQ147,'2014'!$A$52:$A$179,0)),129,MATCH($BQ147,'2014'!$A$52:$A$179,0))</f>
        <v>129</v>
      </c>
      <c r="CI147">
        <f t="shared" si="93"/>
        <v>141</v>
      </c>
      <c r="CJ147" s="284"/>
      <c r="CK147" s="282"/>
      <c r="CL147" s="281">
        <f t="shared" si="94"/>
        <v>34</v>
      </c>
      <c r="CM147" s="282">
        <f t="shared" si="80"/>
        <v>22.664400000000001</v>
      </c>
      <c r="CN147" s="282">
        <f t="shared" si="81"/>
        <v>15.108089039999999</v>
      </c>
      <c r="CO147" s="282">
        <f t="shared" si="82"/>
        <v>10.071052154063999</v>
      </c>
      <c r="CP147" s="282">
        <f t="shared" si="83"/>
        <v>6.7133633658990615</v>
      </c>
      <c r="CQ147" s="282">
        <f t="shared" si="84"/>
        <v>4.4751280197083139</v>
      </c>
      <c r="CR147" s="282">
        <f t="shared" si="85"/>
        <v>2.9831203379375619</v>
      </c>
      <c r="CS147" s="282">
        <f t="shared" si="86"/>
        <v>35.988548017269181</v>
      </c>
      <c r="CT147" s="282">
        <f t="shared" si="87"/>
        <v>23.989966108311634</v>
      </c>
      <c r="CU147" s="282">
        <f t="shared" si="95"/>
        <v>29.991711407800537</v>
      </c>
      <c r="CV147" s="282">
        <f t="shared" si="96"/>
        <v>19.992474824439839</v>
      </c>
      <c r="CW147" s="282">
        <f t="shared" si="97"/>
        <v>13.326983717971595</v>
      </c>
      <c r="CX147" s="282">
        <f t="shared" si="98"/>
        <v>14.883767346399866</v>
      </c>
      <c r="CY147" s="283">
        <f t="shared" si="99"/>
        <v>9.9215193131101493</v>
      </c>
      <c r="DA147" s="282">
        <f t="shared" si="100"/>
        <v>141</v>
      </c>
      <c r="DB147" s="97"/>
      <c r="DC147" s="156"/>
      <c r="DD147" s="270">
        <f t="shared" si="101"/>
        <v>34</v>
      </c>
      <c r="DE147" s="156">
        <f t="shared" si="102"/>
        <v>34</v>
      </c>
      <c r="DF147" s="156">
        <f t="shared" si="103"/>
        <v>34</v>
      </c>
      <c r="DG147" s="156">
        <f t="shared" si="104"/>
        <v>34</v>
      </c>
      <c r="DH147" s="156">
        <f t="shared" si="105"/>
        <v>34</v>
      </c>
      <c r="DI147" s="156">
        <f t="shared" si="106"/>
        <v>34</v>
      </c>
      <c r="DJ147" s="156">
        <f t="shared" si="107"/>
        <v>34</v>
      </c>
      <c r="DK147" s="156">
        <f t="shared" si="108"/>
        <v>68</v>
      </c>
      <c r="DL147" s="156">
        <f t="shared" si="109"/>
        <v>68</v>
      </c>
      <c r="DM147" s="156">
        <f t="shared" si="110"/>
        <v>82</v>
      </c>
      <c r="DN147" s="156">
        <f t="shared" si="111"/>
        <v>82</v>
      </c>
      <c r="DO147" s="156">
        <f t="shared" si="112"/>
        <v>82</v>
      </c>
      <c r="DP147" s="156">
        <f t="shared" si="113"/>
        <v>88</v>
      </c>
      <c r="DQ147" s="267">
        <f t="shared" si="114"/>
        <v>88</v>
      </c>
      <c r="DR147" s="156">
        <f t="shared" si="115"/>
        <v>90</v>
      </c>
      <c r="DU147" s="282"/>
    </row>
    <row r="148" spans="2:125" ht="13.5" thickBot="1" x14ac:dyDescent="0.25">
      <c r="B148" s="250">
        <v>68</v>
      </c>
      <c r="C148" s="50">
        <f t="shared" si="78"/>
        <v>4</v>
      </c>
      <c r="D148" s="50">
        <f t="shared" si="88"/>
        <v>0</v>
      </c>
      <c r="E148" s="97"/>
      <c r="F148" s="2">
        <f t="shared" si="116"/>
        <v>143</v>
      </c>
      <c r="G148" s="164">
        <v>244</v>
      </c>
      <c r="H148" s="164">
        <f>14- COUNTIF(L148:AA148,"#N/A")</f>
        <v>1</v>
      </c>
      <c r="I148" s="133">
        <f>SUM(AF148:AU148)+SUM(BA148:BM148)</f>
        <v>22</v>
      </c>
      <c r="J148" s="405">
        <f>CY148</f>
        <v>9.7758223199999978</v>
      </c>
      <c r="K148" s="466" t="str">
        <f>IF(ISNUMBER(MATCH(G148,'[4]OPR data'!$A$3:$A$2541,0)),"Y","N")</f>
        <v>Y</v>
      </c>
      <c r="L148" s="112"/>
      <c r="M148" s="236"/>
      <c r="N148" s="236" t="e">
        <f>(INDEX(Finish_table!R$4:R$83,MATCH('14 Year_History_Results'!$G148,Finish_table!S$4:S$83,0),1))</f>
        <v>#N/A</v>
      </c>
      <c r="O148" s="236" t="e">
        <f>(INDEX(Finish_table!Z$4:Z$99,MATCH('14 Year_History_Results'!$G148,Finish_table!AA$4:AA$99,0),1))</f>
        <v>#N/A</v>
      </c>
      <c r="P148" s="236" t="e">
        <f>(INDEX(Finish_table!AI$4:AI$99,MATCH('14 Year_History_Results'!$G148,Finish_table!AJ$4:AJ$99,0),1))</f>
        <v>#N/A</v>
      </c>
      <c r="Q148" s="236" t="e">
        <f>(INDEX(Finish_table!AR$4:AR$99,MATCH('14 Year_History_Results'!$G148,Finish_table!AS$4:AS$99,0),1))</f>
        <v>#N/A</v>
      </c>
      <c r="R148" s="236" t="e">
        <f>(INDEX(Finish_table!BA$4:BA$99,MATCH('14 Year_History_Results'!$G148,Finish_table!BB$4:BB$99,0),1))</f>
        <v>#N/A</v>
      </c>
      <c r="S148" s="236" t="e">
        <f>(INDEX(Finish_table!BJ$4:BJ$99,MATCH('14 Year_History_Results'!$G148,Finish_table!BK$4:BK$99,0),1))</f>
        <v>#N/A</v>
      </c>
      <c r="T148" s="236" t="e">
        <f>(INDEX(Finish_table!BS$4:BS$99,MATCH('14 Year_History_Results'!$G148,Finish_table!BT$4:BT$99,0),1))</f>
        <v>#N/A</v>
      </c>
      <c r="U148" s="236" t="e">
        <f>(INDEX(Finish_table!CB$4:CB$99,MATCH('14 Year_History_Results'!$G148,Finish_table!CC$4:CC$99,0),1))</f>
        <v>#N/A</v>
      </c>
      <c r="V148" s="236" t="e">
        <f>(INDEX(Finish_table!CK$4:CK$99,MATCH('14 Year_History_Results'!$G148,Finish_table!CL$4:CL$99,0),1))</f>
        <v>#N/A</v>
      </c>
      <c r="W148" s="236" t="e">
        <f>(INDEX(Finish_table!CT$4:CT$99,MATCH('14 Year_History_Results'!$G148,Finish_table!CU$4:CU$99,0),1))</f>
        <v>#N/A</v>
      </c>
      <c r="X148" s="236" t="e">
        <f>(INDEX(Finish_table!DC$4:DC$99,MATCH('14 Year_History_Results'!$G148,Finish_table!DD$4:DD$99,0),1))</f>
        <v>#N/A</v>
      </c>
      <c r="Y148" s="236" t="str">
        <f>(INDEX(Finish_table!DL$4:DL$99,MATCH('14 Year_History_Results'!$G148,Finish_table!DM$4:DM$99,0),1))</f>
        <v>SF</v>
      </c>
      <c r="Z148" s="236" t="e">
        <f>(INDEX(Finish_table!DU$4:DU$99,MATCH('14 Year_History_Results'!$G148,Finish_table!DV$4:DV$99,0),1))</f>
        <v>#N/A</v>
      </c>
      <c r="AA148" s="256" t="e">
        <f>(INDEX(Finish_table!ED$4:ED$140,MATCH('14 Year_History_Results'!$G148,Finish_table!EE$4:EE$140,0),1))</f>
        <v>#N/A</v>
      </c>
      <c r="AB148" s="2"/>
      <c r="AC148" s="97"/>
      <c r="AE148">
        <f t="shared" si="79"/>
        <v>244</v>
      </c>
      <c r="AF148" s="112"/>
      <c r="AG148" s="2"/>
      <c r="AH148" s="148">
        <f>INDEX('2001'!$C$44:$C$140,'14 Year_History_Results'!BT148)</f>
        <v>0</v>
      </c>
      <c r="AI148" s="2">
        <f>INDEX('2002'!$C$44:$C$140,'14 Year_History_Results'!BU148)</f>
        <v>0</v>
      </c>
      <c r="AJ148" s="2">
        <f>INDEX('2003'!$C$44:$C$140,'14 Year_History_Results'!BV148)</f>
        <v>0</v>
      </c>
      <c r="AK148" s="2">
        <f>INDEX('2004'!$C$44:$C$140,'14 Year_History_Results'!BW148)</f>
        <v>0</v>
      </c>
      <c r="AL148" s="2">
        <f>INDEX('2005'!$C$44:$C$140,'14 Year_History_Results'!BX148)</f>
        <v>0</v>
      </c>
      <c r="AM148" s="2">
        <f>INDEX('2006'!$C$44:$C$140,'14 Year_History_Results'!BY148)</f>
        <v>0</v>
      </c>
      <c r="AN148" s="2">
        <f>INDEX('2007'!$C$44:$C$140,'14 Year_History_Results'!BZ148)</f>
        <v>0</v>
      </c>
      <c r="AO148" s="2">
        <f>INDEX('2008'!$C$44:$C$140,'14 Year_History_Results'!CA148)</f>
        <v>0</v>
      </c>
      <c r="AP148" s="2">
        <f>INDEX('2009'!$C$44:$C$140,'14 Year_History_Results'!CB148)</f>
        <v>0</v>
      </c>
      <c r="AQ148" s="2">
        <f>INDEX('2010'!$C$44:$C$140,'14 Year_History_Results'!CC148)</f>
        <v>0</v>
      </c>
      <c r="AR148" s="2">
        <f>INDEX('2011'!$C$44:$C$140,'14 Year_History_Results'!CD148)</f>
        <v>0</v>
      </c>
      <c r="AS148" s="2">
        <f>INDEX('2012'!$C$44:$C$140,'14 Year_History_Results'!CE148)</f>
        <v>10</v>
      </c>
      <c r="AT148" s="2">
        <f>INDEX('2013'!$C$44:$C$140,'14 Year_History_Results'!CF148)</f>
        <v>0</v>
      </c>
      <c r="AU148" s="149">
        <f>INDEX('2014'!$C$52:$C$180,'14 Year_History_Results'!CG148)</f>
        <v>0</v>
      </c>
      <c r="AV148" s="2">
        <f t="shared" si="89"/>
        <v>2.6726124191242437</v>
      </c>
      <c r="AW148" s="2"/>
      <c r="AX148">
        <f t="shared" si="90"/>
        <v>244</v>
      </c>
      <c r="AY148" s="112"/>
      <c r="AZ148" s="2"/>
      <c r="BA148" s="148">
        <f>INDEX('2001'!$B$44:$B$140,'14 Year_History_Results'!BT148)</f>
        <v>0</v>
      </c>
      <c r="BB148" s="2">
        <f>INDEX('2002'!$B$44:$B$140,'14 Year_History_Results'!BU148)</f>
        <v>0</v>
      </c>
      <c r="BC148" s="2">
        <f>INDEX('2003'!$B$44:$B$140,'14 Year_History_Results'!BV148)</f>
        <v>0</v>
      </c>
      <c r="BD148" s="2">
        <f>INDEX('2004'!$B$44:$B$140,'14 Year_History_Results'!BW148)</f>
        <v>0</v>
      </c>
      <c r="BE148" s="2">
        <f>INDEX('2005'!$B$44:$B$140,'14 Year_History_Results'!BX148)</f>
        <v>0</v>
      </c>
      <c r="BF148" s="2">
        <f>INDEX('2006'!$B$44:$B$140,'14 Year_History_Results'!BY148)</f>
        <v>0</v>
      </c>
      <c r="BG148" s="2">
        <f>INDEX('2007'!$B$44:$B$140,'14 Year_History_Results'!BZ148)</f>
        <v>0</v>
      </c>
      <c r="BH148" s="2">
        <f>INDEX('2008'!$B$44:$B$140,'14 Year_History_Results'!CA148)</f>
        <v>0</v>
      </c>
      <c r="BI148" s="2">
        <f>INDEX('2009'!$B$44:$B$140,'14 Year_History_Results'!CB148)</f>
        <v>0</v>
      </c>
      <c r="BJ148" s="2">
        <f>INDEX('2010'!$B$44:$B$140,'14 Year_History_Results'!CC148)</f>
        <v>0</v>
      </c>
      <c r="BK148" s="2">
        <f>INDEX('2011'!$B$44:$B$140,'14 Year_History_Results'!CD148)</f>
        <v>0</v>
      </c>
      <c r="BL148" s="2">
        <f>INDEX('2012'!$B$44:$B$140,'14 Year_History_Results'!CE148)</f>
        <v>12</v>
      </c>
      <c r="BM148" s="2">
        <f>INDEX('2013'!$B$44:$B$140,'14 Year_History_Results'!CF148)</f>
        <v>0</v>
      </c>
      <c r="BN148" s="149">
        <f>INDEX('2014'!$B$52:$B$180,'14 Year_History_Results'!CG148)</f>
        <v>0</v>
      </c>
      <c r="BO148" s="308">
        <f t="shared" si="91"/>
        <v>0</v>
      </c>
      <c r="BQ148">
        <f t="shared" si="92"/>
        <v>244</v>
      </c>
      <c r="BR148" s="112"/>
      <c r="BS148" s="2"/>
      <c r="BT148" s="148">
        <f>IF(ISNA(MATCH($BQ148,'2001'!$A$44:$A$139,0)),97,MATCH($BQ148,'2001'!$A$44:$A$139,0))</f>
        <v>97</v>
      </c>
      <c r="BU148" s="2">
        <f>IF(ISNA(MATCH($BQ148,'2002'!$A$44:$A$139,0)),97,MATCH($BQ148,'2002'!$A$44:$A$139,0))</f>
        <v>97</v>
      </c>
      <c r="BV148" s="2">
        <f>IF(ISNA(MATCH($BQ148,'2003'!$A$44:$A$139,0)),97,MATCH($BQ148,'2003'!$A$44:$A$139,0))</f>
        <v>97</v>
      </c>
      <c r="BW148" s="2">
        <f>IF(ISNA(MATCH($BQ148,'2004'!$A$44:$A$139,0)),97,MATCH($BQ148,'2004'!$A$44:$A$139,0))</f>
        <v>97</v>
      </c>
      <c r="BX148" s="2">
        <f>IF(ISNA(MATCH($BQ148,'2005'!$A$44:$A$139,0)),97,MATCH($BQ148,'2005'!$A$44:$A$139,0))</f>
        <v>97</v>
      </c>
      <c r="BY148" s="2">
        <f>IF(ISNA(MATCH($BQ148,'2006'!$A$44:$A$139,0)),97,MATCH($BQ148,'2006'!$A$44:$A$139,0))</f>
        <v>97</v>
      </c>
      <c r="BZ148" s="2">
        <f>IF(ISNA(MATCH($BQ148,'2007'!$A$44:$A$139,0)),97,MATCH($BQ148,'2007'!$A$44:$A$139,0))</f>
        <v>97</v>
      </c>
      <c r="CA148" s="2">
        <f>IF(ISNA(MATCH($BQ148,'2008'!$A$44:$A$139,0)),97,MATCH($BQ148,'2008'!$A$44:$A$139,0))</f>
        <v>97</v>
      </c>
      <c r="CB148" s="2">
        <f>IF(ISNA(MATCH($BQ148,'2009'!$A$44:$A$139,0)),97,MATCH($BQ148,'2009'!$A$44:$A$139,0))</f>
        <v>97</v>
      </c>
      <c r="CC148" s="2">
        <f>IF(ISNA(MATCH($BQ148,'2010'!$A$44:$A$139,0)),97,MATCH($BQ148,'2010'!$A$44:$A$139,0))</f>
        <v>97</v>
      </c>
      <c r="CD148" s="2">
        <f>IF(ISNA(MATCH($BQ148,'2011'!$A$44:$A$139,0)),97,MATCH($BQ148,'2011'!$A$44:$A$139,0))</f>
        <v>97</v>
      </c>
      <c r="CE148" s="2">
        <f>IF(ISNA(MATCH($BQ148,'2012'!$A$44:$A$139,0)),97,MATCH($BQ148,'2012'!$A$44:$A$139,0))</f>
        <v>24</v>
      </c>
      <c r="CF148" s="2">
        <f>IF(ISNA(MATCH($BQ148,'2013'!$A$44:$A$139,0)),97,MATCH($BQ148,'2013'!$A$44:$A$139,0))</f>
        <v>97</v>
      </c>
      <c r="CG148" s="149">
        <f>IF(ISNA(MATCH($BQ148,'2014'!$A$52:$A$179,0)),129,MATCH($BQ148,'2014'!$A$52:$A$179,0))</f>
        <v>129</v>
      </c>
      <c r="CI148">
        <f t="shared" si="93"/>
        <v>244</v>
      </c>
      <c r="CJ148" s="284"/>
      <c r="CK148" s="282"/>
      <c r="CL148" s="281">
        <f t="shared" si="94"/>
        <v>0</v>
      </c>
      <c r="CM148" s="282">
        <f t="shared" si="80"/>
        <v>0</v>
      </c>
      <c r="CN148" s="282">
        <f t="shared" si="81"/>
        <v>0</v>
      </c>
      <c r="CO148" s="282">
        <f t="shared" si="82"/>
        <v>0</v>
      </c>
      <c r="CP148" s="282">
        <f t="shared" si="83"/>
        <v>0</v>
      </c>
      <c r="CQ148" s="282">
        <f t="shared" si="84"/>
        <v>0</v>
      </c>
      <c r="CR148" s="282">
        <f t="shared" si="85"/>
        <v>0</v>
      </c>
      <c r="CS148" s="282">
        <f t="shared" si="86"/>
        <v>0</v>
      </c>
      <c r="CT148" s="282">
        <f t="shared" si="87"/>
        <v>0</v>
      </c>
      <c r="CU148" s="282">
        <f t="shared" si="95"/>
        <v>0</v>
      </c>
      <c r="CV148" s="282">
        <f t="shared" si="96"/>
        <v>0</v>
      </c>
      <c r="CW148" s="282">
        <f t="shared" si="97"/>
        <v>22</v>
      </c>
      <c r="CX148" s="282">
        <f t="shared" si="98"/>
        <v>14.665199999999999</v>
      </c>
      <c r="CY148" s="283">
        <f t="shared" si="99"/>
        <v>9.7758223199999978</v>
      </c>
      <c r="DA148" s="282">
        <f t="shared" si="100"/>
        <v>244</v>
      </c>
      <c r="DB148" s="97"/>
      <c r="DC148" s="156"/>
      <c r="DD148" s="270">
        <f t="shared" si="101"/>
        <v>0</v>
      </c>
      <c r="DE148" s="156">
        <f t="shared" si="102"/>
        <v>0</v>
      </c>
      <c r="DF148" s="156">
        <f t="shared" si="103"/>
        <v>0</v>
      </c>
      <c r="DG148" s="156">
        <f t="shared" si="104"/>
        <v>0</v>
      </c>
      <c r="DH148" s="156">
        <f t="shared" si="105"/>
        <v>0</v>
      </c>
      <c r="DI148" s="156">
        <f t="shared" si="106"/>
        <v>0</v>
      </c>
      <c r="DJ148" s="156">
        <f t="shared" si="107"/>
        <v>0</v>
      </c>
      <c r="DK148" s="156">
        <f t="shared" si="108"/>
        <v>0</v>
      </c>
      <c r="DL148" s="156">
        <f t="shared" si="109"/>
        <v>0</v>
      </c>
      <c r="DM148" s="156">
        <f t="shared" si="110"/>
        <v>0</v>
      </c>
      <c r="DN148" s="156">
        <f t="shared" si="111"/>
        <v>0</v>
      </c>
      <c r="DO148" s="156">
        <f t="shared" si="112"/>
        <v>22</v>
      </c>
      <c r="DP148" s="156">
        <f t="shared" si="113"/>
        <v>22</v>
      </c>
      <c r="DQ148" s="267">
        <f t="shared" si="114"/>
        <v>22</v>
      </c>
      <c r="DR148" s="156">
        <f t="shared" si="115"/>
        <v>283</v>
      </c>
      <c r="DU148" s="282"/>
    </row>
    <row r="149" spans="2:125" ht="13.5" thickBot="1" x14ac:dyDescent="0.25">
      <c r="B149" s="133">
        <v>68</v>
      </c>
      <c r="C149" s="50">
        <f t="shared" si="78"/>
        <v>5</v>
      </c>
      <c r="D149" s="50">
        <f t="shared" si="88"/>
        <v>0</v>
      </c>
      <c r="E149" s="97"/>
      <c r="F149" s="2">
        <f t="shared" si="116"/>
        <v>144</v>
      </c>
      <c r="G149" s="164">
        <v>343</v>
      </c>
      <c r="H149" s="164">
        <f>14- COUNTIF(L149:AA149,"#N/A")</f>
        <v>7</v>
      </c>
      <c r="I149" s="133">
        <f>SUM(AF149:AU149)+SUM(BA149:BM149)</f>
        <v>168</v>
      </c>
      <c r="J149" s="405">
        <f>CY149</f>
        <v>9.6992285694414431</v>
      </c>
      <c r="K149" s="466" t="str">
        <f>IF(ISNUMBER(MATCH(G149,'[4]OPR data'!$A$3:$A$2541,0)),"Y","N")</f>
        <v>Y</v>
      </c>
      <c r="L149" s="112"/>
      <c r="M149" s="236"/>
      <c r="N149" s="236" t="e">
        <f>(INDEX(Finish_table!R$4:R$83,MATCH('14 Year_History_Results'!$G149,Finish_table!S$4:S$83,0),1))</f>
        <v>#N/A</v>
      </c>
      <c r="O149" s="236" t="str">
        <f>(INDEX(Finish_table!Z$4:Z$99,MATCH('14 Year_History_Results'!$G149,Finish_table!AA$4:AA$99,0),1))</f>
        <v>F</v>
      </c>
      <c r="P149" s="236" t="str">
        <f>(INDEX(Finish_table!AI$4:AI$99,MATCH('14 Year_History_Results'!$G149,Finish_table!AJ$4:AJ$99,0),1))</f>
        <v>WF</v>
      </c>
      <c r="Q149" s="236" t="str">
        <f>(INDEX(Finish_table!AR$4:AR$99,MATCH('14 Year_History_Results'!$G149,Finish_table!AS$4:AS$99,0),1))</f>
        <v>QF</v>
      </c>
      <c r="R149" s="236" t="str">
        <f>(INDEX(Finish_table!BA$4:BA$99,MATCH('14 Year_History_Results'!$G149,Finish_table!BB$4:BB$99,0),1))</f>
        <v>SF</v>
      </c>
      <c r="S149" s="236" t="str">
        <f>(INDEX(Finish_table!BJ$4:BJ$99,MATCH('14 Year_History_Results'!$G149,Finish_table!BK$4:BK$99,0),1))</f>
        <v>QF</v>
      </c>
      <c r="T149" s="236" t="e">
        <f>(INDEX(Finish_table!BS$4:BS$99,MATCH('14 Year_History_Results'!$G149,Finish_table!BT$4:BT$99,0),1))</f>
        <v>#N/A</v>
      </c>
      <c r="U149" s="236" t="e">
        <f>(INDEX(Finish_table!CB$4:CB$99,MATCH('14 Year_History_Results'!$G149,Finish_table!CC$4:CC$99,0),1))</f>
        <v>#N/A</v>
      </c>
      <c r="V149" s="236" t="str">
        <f>(INDEX(Finish_table!CK$4:CK$99,MATCH('14 Year_History_Results'!$G149,Finish_table!CL$4:CL$99,0),1))</f>
        <v>F</v>
      </c>
      <c r="W149" s="236" t="str">
        <f>(INDEX(Finish_table!CT$4:CT$99,MATCH('14 Year_History_Results'!$G149,Finish_table!CU$4:CU$99,0),1))</f>
        <v>F</v>
      </c>
      <c r="X149" s="236" t="e">
        <f>(INDEX(Finish_table!DC$4:DC$99,MATCH('14 Year_History_Results'!$G149,Finish_table!DD$4:DD$99,0),1))</f>
        <v>#N/A</v>
      </c>
      <c r="Y149" s="236" t="e">
        <f>(INDEX(Finish_table!DL$4:DL$99,MATCH('14 Year_History_Results'!$G149,Finish_table!DM$4:DM$99,0),1))</f>
        <v>#N/A</v>
      </c>
      <c r="Z149" s="236" t="e">
        <f>(INDEX(Finish_table!DU$4:DU$99,MATCH('14 Year_History_Results'!$G149,Finish_table!DV$4:DV$99,0),1))</f>
        <v>#N/A</v>
      </c>
      <c r="AA149" s="256" t="e">
        <f>(INDEX(Finish_table!ED$4:ED$140,MATCH('14 Year_History_Results'!$G149,Finish_table!EE$4:EE$140,0),1))</f>
        <v>#N/A</v>
      </c>
      <c r="AB149" s="2"/>
      <c r="AC149" s="97"/>
      <c r="AE149">
        <f t="shared" si="79"/>
        <v>343</v>
      </c>
      <c r="AF149" s="112"/>
      <c r="AG149" s="2"/>
      <c r="AH149" s="148">
        <f>INDEX('2001'!$C$44:$C$140,'14 Year_History_Results'!BT149)</f>
        <v>0</v>
      </c>
      <c r="AI149" s="2">
        <f>INDEX('2002'!$C$44:$C$140,'14 Year_History_Results'!BU149)</f>
        <v>20</v>
      </c>
      <c r="AJ149" s="2">
        <f>INDEX('2003'!$C$44:$C$140,'14 Year_History_Results'!BV149)</f>
        <v>40</v>
      </c>
      <c r="AK149" s="2">
        <f>INDEX('2004'!$C$44:$C$140,'14 Year_History_Results'!BW149)</f>
        <v>0</v>
      </c>
      <c r="AL149" s="2">
        <f>INDEX('2005'!$C$44:$C$140,'14 Year_History_Results'!BX149)</f>
        <v>10</v>
      </c>
      <c r="AM149" s="2">
        <f>INDEX('2006'!$C$44:$C$140,'14 Year_History_Results'!BY149)</f>
        <v>0</v>
      </c>
      <c r="AN149" s="2">
        <f>INDEX('2007'!$C$44:$C$140,'14 Year_History_Results'!BZ149)</f>
        <v>0</v>
      </c>
      <c r="AO149" s="2">
        <f>INDEX('2008'!$C$44:$C$140,'14 Year_History_Results'!CA149)</f>
        <v>0</v>
      </c>
      <c r="AP149" s="2">
        <f>INDEX('2009'!$C$44:$C$140,'14 Year_History_Results'!CB149)</f>
        <v>20</v>
      </c>
      <c r="AQ149" s="2">
        <f>INDEX('2010'!$C$44:$C$140,'14 Year_History_Results'!CC149)</f>
        <v>20</v>
      </c>
      <c r="AR149" s="2">
        <f>INDEX('2011'!$C$44:$C$140,'14 Year_History_Results'!CD149)</f>
        <v>0</v>
      </c>
      <c r="AS149" s="2">
        <f>INDEX('2012'!$C$44:$C$140,'14 Year_History_Results'!CE149)</f>
        <v>0</v>
      </c>
      <c r="AT149" s="2">
        <f>INDEX('2013'!$C$44:$C$140,'14 Year_History_Results'!CF149)</f>
        <v>0</v>
      </c>
      <c r="AU149" s="149">
        <f>INDEX('2014'!$C$52:$C$180,'14 Year_History_Results'!CG149)</f>
        <v>0</v>
      </c>
      <c r="AV149" s="2">
        <f t="shared" si="89"/>
        <v>12.513728724621075</v>
      </c>
      <c r="AW149" s="2"/>
      <c r="AX149">
        <f t="shared" si="90"/>
        <v>343</v>
      </c>
      <c r="AY149" s="112"/>
      <c r="AZ149" s="2"/>
      <c r="BA149" s="148">
        <f>INDEX('2001'!$B$44:$B$140,'14 Year_History_Results'!BT149)</f>
        <v>0</v>
      </c>
      <c r="BB149" s="2">
        <f>INDEX('2002'!$B$44:$B$140,'14 Year_History_Results'!BU149)</f>
        <v>7</v>
      </c>
      <c r="BC149" s="2">
        <f>INDEX('2003'!$B$44:$B$140,'14 Year_History_Results'!BV149)</f>
        <v>16</v>
      </c>
      <c r="BD149" s="2">
        <f>INDEX('2004'!$B$44:$B$140,'14 Year_History_Results'!BW149)</f>
        <v>3</v>
      </c>
      <c r="BE149" s="2">
        <f>INDEX('2005'!$B$44:$B$140,'14 Year_History_Results'!BX149)</f>
        <v>13</v>
      </c>
      <c r="BF149" s="2">
        <f>INDEX('2006'!$B$44:$B$140,'14 Year_History_Results'!BY149)</f>
        <v>11</v>
      </c>
      <c r="BG149" s="2">
        <f>INDEX('2007'!$B$44:$B$140,'14 Year_History_Results'!BZ149)</f>
        <v>0</v>
      </c>
      <c r="BH149" s="2">
        <f>INDEX('2008'!$B$44:$B$140,'14 Year_History_Results'!CA149)</f>
        <v>0</v>
      </c>
      <c r="BI149" s="2">
        <f>INDEX('2009'!$B$44:$B$140,'14 Year_History_Results'!CB149)</f>
        <v>6</v>
      </c>
      <c r="BJ149" s="2">
        <f>INDEX('2010'!$B$44:$B$140,'14 Year_History_Results'!CC149)</f>
        <v>2</v>
      </c>
      <c r="BK149" s="2">
        <f>INDEX('2011'!$B$44:$B$140,'14 Year_History_Results'!CD149)</f>
        <v>0</v>
      </c>
      <c r="BL149" s="2">
        <f>INDEX('2012'!$B$44:$B$140,'14 Year_History_Results'!CE149)</f>
        <v>0</v>
      </c>
      <c r="BM149" s="2">
        <f>INDEX('2013'!$B$44:$B$140,'14 Year_History_Results'!CF149)</f>
        <v>0</v>
      </c>
      <c r="BN149" s="149">
        <f>INDEX('2014'!$B$52:$B$180,'14 Year_History_Results'!CG149)</f>
        <v>0</v>
      </c>
      <c r="BO149" s="308">
        <f t="shared" si="91"/>
        <v>0</v>
      </c>
      <c r="BQ149">
        <f t="shared" si="92"/>
        <v>343</v>
      </c>
      <c r="BR149" s="112"/>
      <c r="BS149" s="2"/>
      <c r="BT149" s="148">
        <f>IF(ISNA(MATCH($BQ149,'2001'!$A$44:$A$139,0)),97,MATCH($BQ149,'2001'!$A$44:$A$139,0))</f>
        <v>97</v>
      </c>
      <c r="BU149" s="2">
        <f>IF(ISNA(MATCH($BQ149,'2002'!$A$44:$A$139,0)),97,MATCH($BQ149,'2002'!$A$44:$A$139,0))</f>
        <v>70</v>
      </c>
      <c r="BV149" s="2">
        <f>IF(ISNA(MATCH($BQ149,'2003'!$A$44:$A$139,0)),97,MATCH($BQ149,'2003'!$A$44:$A$139,0))</f>
        <v>63</v>
      </c>
      <c r="BW149" s="2">
        <f>IF(ISNA(MATCH($BQ149,'2004'!$A$44:$A$139,0)),97,MATCH($BQ149,'2004'!$A$44:$A$139,0))</f>
        <v>53</v>
      </c>
      <c r="BX149" s="2">
        <f>IF(ISNA(MATCH($BQ149,'2005'!$A$44:$A$139,0)),97,MATCH($BQ149,'2005'!$A$44:$A$139,0))</f>
        <v>53</v>
      </c>
      <c r="BY149" s="2">
        <f>IF(ISNA(MATCH($BQ149,'2006'!$A$44:$A$139,0)),97,MATCH($BQ149,'2006'!$A$44:$A$139,0))</f>
        <v>55</v>
      </c>
      <c r="BZ149" s="2">
        <f>IF(ISNA(MATCH($BQ149,'2007'!$A$44:$A$139,0)),97,MATCH($BQ149,'2007'!$A$44:$A$139,0))</f>
        <v>97</v>
      </c>
      <c r="CA149" s="2">
        <f>IF(ISNA(MATCH($BQ149,'2008'!$A$44:$A$139,0)),97,MATCH($BQ149,'2008'!$A$44:$A$139,0))</f>
        <v>97</v>
      </c>
      <c r="CB149" s="2">
        <f>IF(ISNA(MATCH($BQ149,'2009'!$A$44:$A$139,0)),97,MATCH($BQ149,'2009'!$A$44:$A$139,0))</f>
        <v>38</v>
      </c>
      <c r="CC149" s="2">
        <f>IF(ISNA(MATCH($BQ149,'2010'!$A$44:$A$139,0)),97,MATCH($BQ149,'2010'!$A$44:$A$139,0))</f>
        <v>35</v>
      </c>
      <c r="CD149" s="2">
        <f>IF(ISNA(MATCH($BQ149,'2011'!$A$44:$A$139,0)),97,MATCH($BQ149,'2011'!$A$44:$A$139,0))</f>
        <v>97</v>
      </c>
      <c r="CE149" s="2">
        <f>IF(ISNA(MATCH($BQ149,'2012'!$A$44:$A$139,0)),97,MATCH($BQ149,'2012'!$A$44:$A$139,0))</f>
        <v>97</v>
      </c>
      <c r="CF149" s="2">
        <f>IF(ISNA(MATCH($BQ149,'2013'!$A$44:$A$139,0)),97,MATCH($BQ149,'2013'!$A$44:$A$139,0))</f>
        <v>97</v>
      </c>
      <c r="CG149" s="149">
        <f>IF(ISNA(MATCH($BQ149,'2014'!$A$52:$A$179,0)),129,MATCH($BQ149,'2014'!$A$52:$A$179,0))</f>
        <v>129</v>
      </c>
      <c r="CI149">
        <f t="shared" si="93"/>
        <v>343</v>
      </c>
      <c r="CJ149" s="284"/>
      <c r="CK149" s="282"/>
      <c r="CL149" s="281">
        <f t="shared" si="94"/>
        <v>0</v>
      </c>
      <c r="CM149" s="282">
        <f t="shared" si="80"/>
        <v>27</v>
      </c>
      <c r="CN149" s="282">
        <f t="shared" si="81"/>
        <v>73.998199999999997</v>
      </c>
      <c r="CO149" s="282">
        <f t="shared" si="82"/>
        <v>52.327200119999993</v>
      </c>
      <c r="CP149" s="282">
        <f t="shared" si="83"/>
        <v>57.881311599991996</v>
      </c>
      <c r="CQ149" s="282">
        <f t="shared" si="84"/>
        <v>49.583682312554664</v>
      </c>
      <c r="CR149" s="282">
        <f t="shared" si="85"/>
        <v>33.05248262954894</v>
      </c>
      <c r="CS149" s="282">
        <f t="shared" si="86"/>
        <v>22.032784920857324</v>
      </c>
      <c r="CT149" s="282">
        <f t="shared" si="87"/>
        <v>40.687054428243492</v>
      </c>
      <c r="CU149" s="282">
        <f t="shared" si="95"/>
        <v>49.121990481867115</v>
      </c>
      <c r="CV149" s="282">
        <f t="shared" si="96"/>
        <v>32.744718855212618</v>
      </c>
      <c r="CW149" s="282">
        <f t="shared" si="97"/>
        <v>21.827629588884729</v>
      </c>
      <c r="CX149" s="282">
        <f t="shared" si="98"/>
        <v>14.550297883950559</v>
      </c>
      <c r="CY149" s="283">
        <f t="shared" si="99"/>
        <v>9.6992285694414431</v>
      </c>
      <c r="DA149" s="282">
        <f t="shared" si="100"/>
        <v>343</v>
      </c>
      <c r="DB149" s="97"/>
      <c r="DC149" s="156"/>
      <c r="DD149" s="270">
        <f t="shared" si="101"/>
        <v>0</v>
      </c>
      <c r="DE149" s="156">
        <f t="shared" si="102"/>
        <v>27</v>
      </c>
      <c r="DF149" s="156">
        <f t="shared" si="103"/>
        <v>83</v>
      </c>
      <c r="DG149" s="156">
        <f t="shared" si="104"/>
        <v>86</v>
      </c>
      <c r="DH149" s="156">
        <f t="shared" si="105"/>
        <v>109</v>
      </c>
      <c r="DI149" s="156">
        <f t="shared" si="106"/>
        <v>120</v>
      </c>
      <c r="DJ149" s="156">
        <f t="shared" si="107"/>
        <v>120</v>
      </c>
      <c r="DK149" s="156">
        <f t="shared" si="108"/>
        <v>120</v>
      </c>
      <c r="DL149" s="156">
        <f t="shared" si="109"/>
        <v>146</v>
      </c>
      <c r="DM149" s="156">
        <f t="shared" si="110"/>
        <v>168</v>
      </c>
      <c r="DN149" s="156">
        <f t="shared" si="111"/>
        <v>168</v>
      </c>
      <c r="DO149" s="156">
        <f t="shared" si="112"/>
        <v>168</v>
      </c>
      <c r="DP149" s="156">
        <f t="shared" si="113"/>
        <v>168</v>
      </c>
      <c r="DQ149" s="267">
        <f t="shared" si="114"/>
        <v>168</v>
      </c>
      <c r="DR149" s="156">
        <f t="shared" si="115"/>
        <v>31</v>
      </c>
    </row>
    <row r="150" spans="2:125" ht="13.5" thickBot="1" x14ac:dyDescent="0.25">
      <c r="B150" s="133">
        <v>68</v>
      </c>
      <c r="C150" s="50">
        <f t="shared" si="78"/>
        <v>6</v>
      </c>
      <c r="D150" s="50">
        <f t="shared" si="88"/>
        <v>0</v>
      </c>
      <c r="E150" s="97"/>
      <c r="F150" s="2">
        <f t="shared" si="116"/>
        <v>145</v>
      </c>
      <c r="G150" s="164">
        <v>121</v>
      </c>
      <c r="H150" s="164">
        <f>14- COUNTIF(L150:AA150,"#N/A")</f>
        <v>8</v>
      </c>
      <c r="I150" s="133">
        <f>SUM(AF150:AU150)+SUM(BA150:BM150)</f>
        <v>178</v>
      </c>
      <c r="J150" s="405">
        <f>CY150</f>
        <v>9.6864224273593287</v>
      </c>
      <c r="K150" s="466" t="str">
        <f>IF(ISNUMBER(MATCH(G150,'[4]OPR data'!$A$3:$A$2541,0)),"Y","N")</f>
        <v>Y</v>
      </c>
      <c r="L150" s="112"/>
      <c r="M150" s="236"/>
      <c r="N150" s="236" t="e">
        <f>(INDEX(Finish_table!R$4:R$83,MATCH('14 Year_History_Results'!$G150,Finish_table!S$4:S$83,0),1))</f>
        <v>#N/A</v>
      </c>
      <c r="O150" s="236" t="str">
        <f>(INDEX(Finish_table!Z$4:Z$99,MATCH('14 Year_History_Results'!$G150,Finish_table!AA$4:AA$99,0),1))</f>
        <v>F</v>
      </c>
      <c r="P150" s="236" t="str">
        <f>(INDEX(Finish_table!AI$4:AI$99,MATCH('14 Year_History_Results'!$G150,Finish_table!AJ$4:AJ$99,0),1))</f>
        <v>QF</v>
      </c>
      <c r="Q150" s="236" t="str">
        <f>(INDEX(Finish_table!AR$4:AR$99,MATCH('14 Year_History_Results'!$G150,Finish_table!AS$4:AS$99,0),1))</f>
        <v>SF</v>
      </c>
      <c r="R150" s="236" t="str">
        <f>(INDEX(Finish_table!BA$4:BA$99,MATCH('14 Year_History_Results'!$G150,Finish_table!BB$4:BB$99,0),1))</f>
        <v>QF</v>
      </c>
      <c r="S150" s="236" t="str">
        <f>(INDEX(Finish_table!BJ$4:BJ$99,MATCH('14 Year_History_Results'!$G150,Finish_table!BK$4:BK$99,0),1))</f>
        <v>SF</v>
      </c>
      <c r="T150" s="236" t="str">
        <f>(INDEX(Finish_table!BS$4:BS$99,MATCH('14 Year_History_Results'!$G150,Finish_table!BT$4:BT$99,0),1))</f>
        <v>SF</v>
      </c>
      <c r="U150" s="236" t="str">
        <f>(INDEX(Finish_table!CB$4:CB$99,MATCH('14 Year_History_Results'!$G150,Finish_table!CC$4:CC$99,0),1))</f>
        <v>QF</v>
      </c>
      <c r="V150" s="236" t="str">
        <f>(INDEX(Finish_table!CK$4:CK$99,MATCH('14 Year_History_Results'!$G150,Finish_table!CL$4:CL$99,0),1))</f>
        <v>W</v>
      </c>
      <c r="W150" s="236" t="e">
        <f>(INDEX(Finish_table!CT$4:CT$99,MATCH('14 Year_History_Results'!$G150,Finish_table!CU$4:CU$99,0),1))</f>
        <v>#N/A</v>
      </c>
      <c r="X150" s="236" t="e">
        <f>(INDEX(Finish_table!DC$4:DC$99,MATCH('14 Year_History_Results'!$G150,Finish_table!DD$4:DD$99,0),1))</f>
        <v>#N/A</v>
      </c>
      <c r="Y150" s="236" t="e">
        <f>(INDEX(Finish_table!DL$4:DL$99,MATCH('14 Year_History_Results'!$G150,Finish_table!DM$4:DM$99,0),1))</f>
        <v>#N/A</v>
      </c>
      <c r="Z150" s="236" t="e">
        <f>(INDEX(Finish_table!DU$4:DU$99,MATCH('14 Year_History_Results'!$G150,Finish_table!DV$4:DV$99,0),1))</f>
        <v>#N/A</v>
      </c>
      <c r="AA150" s="256" t="e">
        <f>(INDEX(Finish_table!ED$4:ED$140,MATCH('14 Year_History_Results'!$G150,Finish_table!EE$4:EE$140,0),1))</f>
        <v>#N/A</v>
      </c>
      <c r="AB150" s="2"/>
      <c r="AC150" s="97"/>
      <c r="AE150">
        <f t="shared" si="79"/>
        <v>121</v>
      </c>
      <c r="AF150" s="112"/>
      <c r="AG150" s="2"/>
      <c r="AH150" s="148">
        <f>INDEX('2001'!$C$44:$C$140,'14 Year_History_Results'!BT150)</f>
        <v>0</v>
      </c>
      <c r="AI150" s="2">
        <f>INDEX('2002'!$C$44:$C$140,'14 Year_History_Results'!BU150)</f>
        <v>20</v>
      </c>
      <c r="AJ150" s="2">
        <f>INDEX('2003'!$C$44:$C$140,'14 Year_History_Results'!BV150)</f>
        <v>0</v>
      </c>
      <c r="AK150" s="2">
        <f>INDEX('2004'!$C$44:$C$140,'14 Year_History_Results'!BW150)</f>
        <v>10</v>
      </c>
      <c r="AL150" s="2">
        <f>INDEX('2005'!$C$44:$C$140,'14 Year_History_Results'!BX150)</f>
        <v>0</v>
      </c>
      <c r="AM150" s="2">
        <f>INDEX('2006'!$C$44:$C$140,'14 Year_History_Results'!BY150)</f>
        <v>10</v>
      </c>
      <c r="AN150" s="2">
        <f>INDEX('2007'!$C$44:$C$140,'14 Year_History_Results'!BZ150)</f>
        <v>10</v>
      </c>
      <c r="AO150" s="2">
        <f>INDEX('2008'!$C$44:$C$140,'14 Year_History_Results'!CA150)</f>
        <v>0</v>
      </c>
      <c r="AP150" s="2">
        <f>INDEX('2009'!$C$44:$C$140,'14 Year_History_Results'!CB150)</f>
        <v>30</v>
      </c>
      <c r="AQ150" s="2">
        <f>INDEX('2010'!$C$44:$C$140,'14 Year_History_Results'!CC150)</f>
        <v>0</v>
      </c>
      <c r="AR150" s="2">
        <f>INDEX('2011'!$C$44:$C$140,'14 Year_History_Results'!CD150)</f>
        <v>0</v>
      </c>
      <c r="AS150" s="2">
        <f>INDEX('2012'!$C$44:$C$140,'14 Year_History_Results'!CE150)</f>
        <v>0</v>
      </c>
      <c r="AT150" s="2">
        <f>INDEX('2013'!$C$44:$C$140,'14 Year_History_Results'!CF150)</f>
        <v>0</v>
      </c>
      <c r="AU150" s="149">
        <f>INDEX('2014'!$C$52:$C$180,'14 Year_History_Results'!CG150)</f>
        <v>0</v>
      </c>
      <c r="AV150" s="2">
        <f t="shared" si="89"/>
        <v>9.3761446187699082</v>
      </c>
      <c r="AW150" s="2"/>
      <c r="AX150">
        <f t="shared" si="90"/>
        <v>121</v>
      </c>
      <c r="AY150" s="112"/>
      <c r="AZ150" s="2"/>
      <c r="BA150" s="148">
        <f>INDEX('2001'!$B$44:$B$140,'14 Year_History_Results'!BT150)</f>
        <v>0</v>
      </c>
      <c r="BB150" s="2">
        <f>INDEX('2002'!$B$44:$B$140,'14 Year_History_Results'!BU150)</f>
        <v>16</v>
      </c>
      <c r="BC150" s="2">
        <f>INDEX('2003'!$B$44:$B$140,'14 Year_History_Results'!BV150)</f>
        <v>13</v>
      </c>
      <c r="BD150" s="2">
        <f>INDEX('2004'!$B$44:$B$140,'14 Year_History_Results'!BW150)</f>
        <v>9</v>
      </c>
      <c r="BE150" s="2">
        <f>INDEX('2005'!$B$44:$B$140,'14 Year_History_Results'!BX150)</f>
        <v>12</v>
      </c>
      <c r="BF150" s="2">
        <f>INDEX('2006'!$B$44:$B$140,'14 Year_History_Results'!BY150)</f>
        <v>13</v>
      </c>
      <c r="BG150" s="2">
        <f>INDEX('2007'!$B$44:$B$140,'14 Year_History_Results'!BZ150)</f>
        <v>14</v>
      </c>
      <c r="BH150" s="2">
        <f>INDEX('2008'!$B$44:$B$140,'14 Year_History_Results'!CA150)</f>
        <v>9</v>
      </c>
      <c r="BI150" s="2">
        <f>INDEX('2009'!$B$44:$B$140,'14 Year_History_Results'!CB150)</f>
        <v>12</v>
      </c>
      <c r="BJ150" s="2">
        <f>INDEX('2010'!$B$44:$B$140,'14 Year_History_Results'!CC150)</f>
        <v>0</v>
      </c>
      <c r="BK150" s="2">
        <f>INDEX('2011'!$B$44:$B$140,'14 Year_History_Results'!CD150)</f>
        <v>0</v>
      </c>
      <c r="BL150" s="2">
        <f>INDEX('2012'!$B$44:$B$140,'14 Year_History_Results'!CE150)</f>
        <v>0</v>
      </c>
      <c r="BM150" s="2">
        <f>INDEX('2013'!$B$44:$B$140,'14 Year_History_Results'!CF150)</f>
        <v>0</v>
      </c>
      <c r="BN150" s="149">
        <f>INDEX('2014'!$B$52:$B$180,'14 Year_History_Results'!CG150)</f>
        <v>0</v>
      </c>
      <c r="BO150" s="308">
        <f t="shared" si="91"/>
        <v>0</v>
      </c>
      <c r="BQ150">
        <f t="shared" si="92"/>
        <v>121</v>
      </c>
      <c r="BR150" s="112"/>
      <c r="BS150" s="2"/>
      <c r="BT150" s="148">
        <f>IF(ISNA(MATCH($BQ150,'2001'!$A$44:$A$139,0)),97,MATCH($BQ150,'2001'!$A$44:$A$139,0))</f>
        <v>97</v>
      </c>
      <c r="BU150" s="2">
        <f>IF(ISNA(MATCH($BQ150,'2002'!$A$44:$A$139,0)),97,MATCH($BQ150,'2002'!$A$44:$A$139,0))</f>
        <v>27</v>
      </c>
      <c r="BV150" s="2">
        <f>IF(ISNA(MATCH($BQ150,'2003'!$A$44:$A$139,0)),97,MATCH($BQ150,'2003'!$A$44:$A$139,0))</f>
        <v>24</v>
      </c>
      <c r="BW150" s="2">
        <f>IF(ISNA(MATCH($BQ150,'2004'!$A$44:$A$139,0)),97,MATCH($BQ150,'2004'!$A$44:$A$139,0))</f>
        <v>22</v>
      </c>
      <c r="BX150" s="2">
        <f>IF(ISNA(MATCH($BQ150,'2005'!$A$44:$A$139,0)),97,MATCH($BQ150,'2005'!$A$44:$A$139,0))</f>
        <v>24</v>
      </c>
      <c r="BY150" s="2">
        <f>IF(ISNA(MATCH($BQ150,'2006'!$A$44:$A$139,0)),97,MATCH($BQ150,'2006'!$A$44:$A$139,0))</f>
        <v>24</v>
      </c>
      <c r="BZ150" s="2">
        <f>IF(ISNA(MATCH($BQ150,'2007'!$A$44:$A$139,0)),97,MATCH($BQ150,'2007'!$A$44:$A$139,0))</f>
        <v>22</v>
      </c>
      <c r="CA150" s="2">
        <f>IF(ISNA(MATCH($BQ150,'2008'!$A$44:$A$139,0)),97,MATCH($BQ150,'2008'!$A$44:$A$139,0))</f>
        <v>25</v>
      </c>
      <c r="CB150" s="2">
        <f>IF(ISNA(MATCH($BQ150,'2009'!$A$44:$A$139,0)),97,MATCH($BQ150,'2009'!$A$44:$A$139,0))</f>
        <v>19</v>
      </c>
      <c r="CC150" s="2">
        <f>IF(ISNA(MATCH($BQ150,'2010'!$A$44:$A$139,0)),97,MATCH($BQ150,'2010'!$A$44:$A$139,0))</f>
        <v>97</v>
      </c>
      <c r="CD150" s="2">
        <f>IF(ISNA(MATCH($BQ150,'2011'!$A$44:$A$139,0)),97,MATCH($BQ150,'2011'!$A$44:$A$139,0))</f>
        <v>97</v>
      </c>
      <c r="CE150" s="2">
        <f>IF(ISNA(MATCH($BQ150,'2012'!$A$44:$A$139,0)),97,MATCH($BQ150,'2012'!$A$44:$A$139,0))</f>
        <v>97</v>
      </c>
      <c r="CF150" s="2">
        <f>IF(ISNA(MATCH($BQ150,'2013'!$A$44:$A$139,0)),97,MATCH($BQ150,'2013'!$A$44:$A$139,0))</f>
        <v>97</v>
      </c>
      <c r="CG150" s="149">
        <f>IF(ISNA(MATCH($BQ150,'2014'!$A$52:$A$179,0)),129,MATCH($BQ150,'2014'!$A$52:$A$179,0))</f>
        <v>129</v>
      </c>
      <c r="CI150">
        <f t="shared" si="93"/>
        <v>121</v>
      </c>
      <c r="CJ150" s="284"/>
      <c r="CK150" s="282"/>
      <c r="CL150" s="281">
        <f t="shared" si="94"/>
        <v>0</v>
      </c>
      <c r="CM150" s="282">
        <f t="shared" si="80"/>
        <v>36</v>
      </c>
      <c r="CN150" s="282">
        <f t="shared" si="81"/>
        <v>36.997599999999998</v>
      </c>
      <c r="CO150" s="282">
        <f t="shared" si="82"/>
        <v>43.662600159999997</v>
      </c>
      <c r="CP150" s="282">
        <f t="shared" si="83"/>
        <v>41.105489266655994</v>
      </c>
      <c r="CQ150" s="282">
        <f t="shared" si="84"/>
        <v>50.400919145152884</v>
      </c>
      <c r="CR150" s="282">
        <f t="shared" si="85"/>
        <v>57.597252702158912</v>
      </c>
      <c r="CS150" s="282">
        <f t="shared" si="86"/>
        <v>47.39432865125913</v>
      </c>
      <c r="CT150" s="282">
        <f t="shared" si="87"/>
        <v>73.593059478929334</v>
      </c>
      <c r="CU150" s="282">
        <f t="shared" si="95"/>
        <v>49.057133448654291</v>
      </c>
      <c r="CV150" s="282">
        <f t="shared" si="96"/>
        <v>32.701485156872948</v>
      </c>
      <c r="CW150" s="282">
        <f t="shared" si="97"/>
        <v>21.798810005571507</v>
      </c>
      <c r="CX150" s="282">
        <f t="shared" si="98"/>
        <v>14.531086749713966</v>
      </c>
      <c r="CY150" s="283">
        <f t="shared" si="99"/>
        <v>9.6864224273593287</v>
      </c>
      <c r="DA150" s="282">
        <f t="shared" si="100"/>
        <v>121</v>
      </c>
      <c r="DB150" s="97"/>
      <c r="DC150" s="156"/>
      <c r="DD150" s="270">
        <f t="shared" si="101"/>
        <v>0</v>
      </c>
      <c r="DE150" s="156">
        <f t="shared" si="102"/>
        <v>36</v>
      </c>
      <c r="DF150" s="156">
        <f t="shared" si="103"/>
        <v>49</v>
      </c>
      <c r="DG150" s="156">
        <f t="shared" si="104"/>
        <v>68</v>
      </c>
      <c r="DH150" s="156">
        <f t="shared" si="105"/>
        <v>80</v>
      </c>
      <c r="DI150" s="156">
        <f t="shared" si="106"/>
        <v>103</v>
      </c>
      <c r="DJ150" s="156">
        <f t="shared" si="107"/>
        <v>127</v>
      </c>
      <c r="DK150" s="156">
        <f t="shared" si="108"/>
        <v>136</v>
      </c>
      <c r="DL150" s="156">
        <f t="shared" si="109"/>
        <v>178</v>
      </c>
      <c r="DM150" s="156">
        <f t="shared" si="110"/>
        <v>178</v>
      </c>
      <c r="DN150" s="156">
        <f t="shared" si="111"/>
        <v>178</v>
      </c>
      <c r="DO150" s="156">
        <f t="shared" si="112"/>
        <v>178</v>
      </c>
      <c r="DP150" s="156">
        <f t="shared" si="113"/>
        <v>178</v>
      </c>
      <c r="DQ150" s="267">
        <f t="shared" si="114"/>
        <v>178</v>
      </c>
      <c r="DR150" s="156">
        <f t="shared" si="115"/>
        <v>26</v>
      </c>
    </row>
    <row r="151" spans="2:125" ht="13.5" thickBot="1" x14ac:dyDescent="0.25">
      <c r="B151" s="133">
        <v>68</v>
      </c>
      <c r="C151" s="50">
        <f t="shared" si="78"/>
        <v>7</v>
      </c>
      <c r="D151" s="50">
        <f t="shared" si="88"/>
        <v>0</v>
      </c>
      <c r="E151" s="97"/>
      <c r="F151" s="2">
        <f t="shared" si="116"/>
        <v>146</v>
      </c>
      <c r="G151" s="164">
        <v>3357</v>
      </c>
      <c r="H151" s="164">
        <f>14- COUNTIF(L151:AA151,"#N/A")</f>
        <v>2</v>
      </c>
      <c r="I151" s="133">
        <f>SUM(AF151:AU151)+SUM(BA151:BM151)</f>
        <v>39</v>
      </c>
      <c r="J151" s="405">
        <f>CY151</f>
        <v>9.6758522547903212</v>
      </c>
      <c r="K151" s="466" t="str">
        <f>IF(ISNUMBER(MATCH(G151,'[4]OPR data'!$A$3:$A$2541,0)),"Y","N")</f>
        <v>Y</v>
      </c>
      <c r="L151" s="112"/>
      <c r="M151" s="236"/>
      <c r="N151" s="236" t="e">
        <f>(INDEX(Finish_table!R$4:R$83,MATCH('14 Year_History_Results'!$G151,Finish_table!S$4:S$83,0),1))</f>
        <v>#N/A</v>
      </c>
      <c r="O151" s="236" t="e">
        <f>(INDEX(Finish_table!Z$4:Z$99,MATCH('14 Year_History_Results'!$G151,Finish_table!AA$4:AA$99,0),1))</f>
        <v>#N/A</v>
      </c>
      <c r="P151" s="236" t="e">
        <f>(INDEX(Finish_table!AI$4:AI$99,MATCH('14 Year_History_Results'!$G151,Finish_table!AJ$4:AJ$99,0),1))</f>
        <v>#N/A</v>
      </c>
      <c r="Q151" s="236" t="e">
        <f>(INDEX(Finish_table!AR$4:AR$99,MATCH('14 Year_History_Results'!$G151,Finish_table!AS$4:AS$99,0),1))</f>
        <v>#N/A</v>
      </c>
      <c r="R151" s="236" t="e">
        <f>(INDEX(Finish_table!BA$4:BA$99,MATCH('14 Year_History_Results'!$G151,Finish_table!BB$4:BB$99,0),1))</f>
        <v>#N/A</v>
      </c>
      <c r="S151" s="236" t="e">
        <f>(INDEX(Finish_table!BJ$4:BJ$99,MATCH('14 Year_History_Results'!$G151,Finish_table!BK$4:BK$99,0),1))</f>
        <v>#N/A</v>
      </c>
      <c r="T151" s="236" t="e">
        <f>(INDEX(Finish_table!BS$4:BS$99,MATCH('14 Year_History_Results'!$G151,Finish_table!BT$4:BT$99,0),1))</f>
        <v>#N/A</v>
      </c>
      <c r="U151" s="236" t="e">
        <f>(INDEX(Finish_table!CB$4:CB$99,MATCH('14 Year_History_Results'!$G151,Finish_table!CC$4:CC$99,0),1))</f>
        <v>#N/A</v>
      </c>
      <c r="V151" s="236" t="e">
        <f>(INDEX(Finish_table!CK$4:CK$99,MATCH('14 Year_History_Results'!$G151,Finish_table!CL$4:CL$99,0),1))</f>
        <v>#N/A</v>
      </c>
      <c r="W151" s="236" t="str">
        <f>(INDEX(Finish_table!CT$4:CT$99,MATCH('14 Year_History_Results'!$G151,Finish_table!CU$4:CU$99,0),1))</f>
        <v>W</v>
      </c>
      <c r="X151" s="236" t="e">
        <f>(INDEX(Finish_table!DC$4:DC$99,MATCH('14 Year_History_Results'!$G151,Finish_table!DD$4:DD$99,0),1))</f>
        <v>#N/A</v>
      </c>
      <c r="Y151" s="236" t="str">
        <f>(INDEX(Finish_table!DL$4:DL$99,MATCH('14 Year_History_Results'!$G151,Finish_table!DM$4:DM$99,0),1))</f>
        <v>QF</v>
      </c>
      <c r="Z151" s="236" t="e">
        <f>(INDEX(Finish_table!DU$4:DU$99,MATCH('14 Year_History_Results'!$G151,Finish_table!DV$4:DV$99,0),1))</f>
        <v>#N/A</v>
      </c>
      <c r="AA151" s="256" t="e">
        <f>(INDEX(Finish_table!ED$4:ED$140,MATCH('14 Year_History_Results'!$G151,Finish_table!EE$4:EE$140,0),1))</f>
        <v>#N/A</v>
      </c>
      <c r="AB151" s="2"/>
      <c r="AC151" s="97"/>
      <c r="AE151">
        <f t="shared" si="79"/>
        <v>3357</v>
      </c>
      <c r="AF151" s="112"/>
      <c r="AG151" s="2"/>
      <c r="AH151" s="148">
        <f>INDEX('2001'!$C$44:$C$140,'14 Year_History_Results'!BT151)</f>
        <v>0</v>
      </c>
      <c r="AI151" s="2">
        <f>INDEX('2002'!$C$44:$C$140,'14 Year_History_Results'!BU151)</f>
        <v>0</v>
      </c>
      <c r="AJ151" s="2">
        <f>INDEX('2003'!$C$44:$C$140,'14 Year_History_Results'!BV151)</f>
        <v>0</v>
      </c>
      <c r="AK151" s="2">
        <f>INDEX('2004'!$C$44:$C$140,'14 Year_History_Results'!BW151)</f>
        <v>0</v>
      </c>
      <c r="AL151" s="2">
        <f>INDEX('2005'!$C$44:$C$140,'14 Year_History_Results'!BX151)</f>
        <v>0</v>
      </c>
      <c r="AM151" s="2">
        <f>INDEX('2006'!$C$44:$C$140,'14 Year_History_Results'!BY151)</f>
        <v>0</v>
      </c>
      <c r="AN151" s="2">
        <f>INDEX('2007'!$C$44:$C$140,'14 Year_History_Results'!BZ151)</f>
        <v>0</v>
      </c>
      <c r="AO151" s="2">
        <f>INDEX('2008'!$C$44:$C$140,'14 Year_History_Results'!CA151)</f>
        <v>0</v>
      </c>
      <c r="AP151" s="2">
        <f>INDEX('2009'!$C$44:$C$140,'14 Year_History_Results'!CB151)</f>
        <v>0</v>
      </c>
      <c r="AQ151" s="2">
        <f>INDEX('2010'!$C$44:$C$140,'14 Year_History_Results'!CC151)</f>
        <v>30</v>
      </c>
      <c r="AR151" s="2">
        <f>INDEX('2011'!$C$44:$C$140,'14 Year_History_Results'!CD151)</f>
        <v>0</v>
      </c>
      <c r="AS151" s="2">
        <f>INDEX('2012'!$C$44:$C$140,'14 Year_History_Results'!CE151)</f>
        <v>0</v>
      </c>
      <c r="AT151" s="2">
        <f>INDEX('2013'!$C$44:$C$140,'14 Year_History_Results'!CF151)</f>
        <v>0</v>
      </c>
      <c r="AU151" s="149">
        <f>INDEX('2014'!$C$52:$C$180,'14 Year_History_Results'!CG151)</f>
        <v>0</v>
      </c>
      <c r="AV151" s="2">
        <f t="shared" si="89"/>
        <v>8.0178372573727312</v>
      </c>
      <c r="AW151" s="2"/>
      <c r="AX151">
        <f t="shared" si="90"/>
        <v>3357</v>
      </c>
      <c r="AY151" s="112"/>
      <c r="AZ151" s="2"/>
      <c r="BA151" s="148">
        <f>INDEX('2001'!$B$44:$B$140,'14 Year_History_Results'!BT151)</f>
        <v>0</v>
      </c>
      <c r="BB151" s="2">
        <f>INDEX('2002'!$B$44:$B$140,'14 Year_History_Results'!BU151)</f>
        <v>0</v>
      </c>
      <c r="BC151" s="2">
        <f>INDEX('2003'!$B$44:$B$140,'14 Year_History_Results'!BV151)</f>
        <v>0</v>
      </c>
      <c r="BD151" s="2">
        <f>INDEX('2004'!$B$44:$B$140,'14 Year_History_Results'!BW151)</f>
        <v>0</v>
      </c>
      <c r="BE151" s="2">
        <f>INDEX('2005'!$B$44:$B$140,'14 Year_History_Results'!BX151)</f>
        <v>0</v>
      </c>
      <c r="BF151" s="2">
        <f>INDEX('2006'!$B$44:$B$140,'14 Year_History_Results'!BY151)</f>
        <v>0</v>
      </c>
      <c r="BG151" s="2">
        <f>INDEX('2007'!$B$44:$B$140,'14 Year_History_Results'!BZ151)</f>
        <v>0</v>
      </c>
      <c r="BH151" s="2">
        <f>INDEX('2008'!$B$44:$B$140,'14 Year_History_Results'!CA151)</f>
        <v>0</v>
      </c>
      <c r="BI151" s="2">
        <f>INDEX('2009'!$B$44:$B$140,'14 Year_History_Results'!CB151)</f>
        <v>0</v>
      </c>
      <c r="BJ151" s="2">
        <f>INDEX('2010'!$B$44:$B$140,'14 Year_History_Results'!CC151)</f>
        <v>1</v>
      </c>
      <c r="BK151" s="2">
        <f>INDEX('2011'!$B$44:$B$140,'14 Year_History_Results'!CD151)</f>
        <v>0</v>
      </c>
      <c r="BL151" s="2">
        <f>INDEX('2012'!$B$44:$B$140,'14 Year_History_Results'!CE151)</f>
        <v>8</v>
      </c>
      <c r="BM151" s="2">
        <f>INDEX('2013'!$B$44:$B$140,'14 Year_History_Results'!CF151)</f>
        <v>0</v>
      </c>
      <c r="BN151" s="149">
        <f>INDEX('2014'!$B$52:$B$180,'14 Year_History_Results'!CG151)</f>
        <v>0</v>
      </c>
      <c r="BO151" s="308">
        <f t="shared" si="91"/>
        <v>0</v>
      </c>
      <c r="BQ151">
        <f t="shared" si="92"/>
        <v>3357</v>
      </c>
      <c r="BR151" s="112"/>
      <c r="BS151" s="2"/>
      <c r="BT151" s="148">
        <f>IF(ISNA(MATCH($BQ151,'2001'!$A$44:$A$139,0)),97,MATCH($BQ151,'2001'!$A$44:$A$139,0))</f>
        <v>97</v>
      </c>
      <c r="BU151" s="2">
        <f>IF(ISNA(MATCH($BQ151,'2002'!$A$44:$A$139,0)),97,MATCH($BQ151,'2002'!$A$44:$A$139,0))</f>
        <v>97</v>
      </c>
      <c r="BV151" s="2">
        <f>IF(ISNA(MATCH($BQ151,'2003'!$A$44:$A$139,0)),97,MATCH($BQ151,'2003'!$A$44:$A$139,0))</f>
        <v>97</v>
      </c>
      <c r="BW151" s="2">
        <f>IF(ISNA(MATCH($BQ151,'2004'!$A$44:$A$139,0)),97,MATCH($BQ151,'2004'!$A$44:$A$139,0))</f>
        <v>97</v>
      </c>
      <c r="BX151" s="2">
        <f>IF(ISNA(MATCH($BQ151,'2005'!$A$44:$A$139,0)),97,MATCH($BQ151,'2005'!$A$44:$A$139,0))</f>
        <v>97</v>
      </c>
      <c r="BY151" s="2">
        <f>IF(ISNA(MATCH($BQ151,'2006'!$A$44:$A$139,0)),97,MATCH($BQ151,'2006'!$A$44:$A$139,0))</f>
        <v>97</v>
      </c>
      <c r="BZ151" s="2">
        <f>IF(ISNA(MATCH($BQ151,'2007'!$A$44:$A$139,0)),97,MATCH($BQ151,'2007'!$A$44:$A$139,0))</f>
        <v>97</v>
      </c>
      <c r="CA151" s="2">
        <f>IF(ISNA(MATCH($BQ151,'2008'!$A$44:$A$139,0)),97,MATCH($BQ151,'2008'!$A$44:$A$139,0))</f>
        <v>97</v>
      </c>
      <c r="CB151" s="2">
        <f>IF(ISNA(MATCH($BQ151,'2009'!$A$44:$A$139,0)),97,MATCH($BQ151,'2009'!$A$44:$A$139,0))</f>
        <v>97</v>
      </c>
      <c r="CC151" s="2">
        <f>IF(ISNA(MATCH($BQ151,'2010'!$A$44:$A$139,0)),97,MATCH($BQ151,'2010'!$A$44:$A$139,0))</f>
        <v>96</v>
      </c>
      <c r="CD151" s="2">
        <f>IF(ISNA(MATCH($BQ151,'2011'!$A$44:$A$139,0)),97,MATCH($BQ151,'2011'!$A$44:$A$139,0))</f>
        <v>97</v>
      </c>
      <c r="CE151" s="2">
        <f>IF(ISNA(MATCH($BQ151,'2012'!$A$44:$A$139,0)),97,MATCH($BQ151,'2012'!$A$44:$A$139,0))</f>
        <v>92</v>
      </c>
      <c r="CF151" s="2">
        <f>IF(ISNA(MATCH($BQ151,'2013'!$A$44:$A$139,0)),97,MATCH($BQ151,'2013'!$A$44:$A$139,0))</f>
        <v>97</v>
      </c>
      <c r="CG151" s="149">
        <f>IF(ISNA(MATCH($BQ151,'2014'!$A$52:$A$179,0)),129,MATCH($BQ151,'2014'!$A$52:$A$179,0))</f>
        <v>129</v>
      </c>
      <c r="CI151">
        <f t="shared" si="93"/>
        <v>3357</v>
      </c>
      <c r="CJ151" s="284"/>
      <c r="CK151" s="282"/>
      <c r="CL151" s="281">
        <f t="shared" si="94"/>
        <v>0</v>
      </c>
      <c r="CM151" s="282">
        <f t="shared" si="80"/>
        <v>0</v>
      </c>
      <c r="CN151" s="282">
        <f t="shared" si="81"/>
        <v>0</v>
      </c>
      <c r="CO151" s="282">
        <f t="shared" si="82"/>
        <v>0</v>
      </c>
      <c r="CP151" s="282">
        <f t="shared" si="83"/>
        <v>0</v>
      </c>
      <c r="CQ151" s="282">
        <f t="shared" si="84"/>
        <v>0</v>
      </c>
      <c r="CR151" s="282">
        <f t="shared" si="85"/>
        <v>0</v>
      </c>
      <c r="CS151" s="282">
        <f t="shared" si="86"/>
        <v>0</v>
      </c>
      <c r="CT151" s="282">
        <f t="shared" si="87"/>
        <v>0</v>
      </c>
      <c r="CU151" s="282">
        <f t="shared" si="95"/>
        <v>31</v>
      </c>
      <c r="CV151" s="282">
        <f t="shared" si="96"/>
        <v>20.6646</v>
      </c>
      <c r="CW151" s="282">
        <f t="shared" si="97"/>
        <v>21.775022360000001</v>
      </c>
      <c r="CX151" s="282">
        <f t="shared" si="98"/>
        <v>14.515229905176</v>
      </c>
      <c r="CY151" s="283">
        <f t="shared" si="99"/>
        <v>9.6758522547903212</v>
      </c>
      <c r="DA151" s="282">
        <f t="shared" si="100"/>
        <v>3357</v>
      </c>
      <c r="DB151" s="97"/>
      <c r="DC151" s="156"/>
      <c r="DD151" s="270">
        <f t="shared" si="101"/>
        <v>0</v>
      </c>
      <c r="DE151" s="156">
        <f t="shared" si="102"/>
        <v>0</v>
      </c>
      <c r="DF151" s="156">
        <f t="shared" si="103"/>
        <v>0</v>
      </c>
      <c r="DG151" s="156">
        <f t="shared" si="104"/>
        <v>0</v>
      </c>
      <c r="DH151" s="156">
        <f t="shared" si="105"/>
        <v>0</v>
      </c>
      <c r="DI151" s="156">
        <f t="shared" si="106"/>
        <v>0</v>
      </c>
      <c r="DJ151" s="156">
        <f t="shared" si="107"/>
        <v>0</v>
      </c>
      <c r="DK151" s="156">
        <f t="shared" si="108"/>
        <v>0</v>
      </c>
      <c r="DL151" s="156">
        <f t="shared" si="109"/>
        <v>0</v>
      </c>
      <c r="DM151" s="156">
        <f t="shared" si="110"/>
        <v>31</v>
      </c>
      <c r="DN151" s="156">
        <f t="shared" si="111"/>
        <v>31</v>
      </c>
      <c r="DO151" s="156">
        <f t="shared" si="112"/>
        <v>39</v>
      </c>
      <c r="DP151" s="156">
        <f t="shared" si="113"/>
        <v>39</v>
      </c>
      <c r="DQ151" s="267">
        <f t="shared" si="114"/>
        <v>39</v>
      </c>
      <c r="DR151" s="156">
        <f t="shared" si="115"/>
        <v>176</v>
      </c>
    </row>
    <row r="152" spans="2:125" ht="13.5" thickBot="1" x14ac:dyDescent="0.25">
      <c r="B152" s="133">
        <v>68</v>
      </c>
      <c r="C152" s="50">
        <f t="shared" si="78"/>
        <v>8</v>
      </c>
      <c r="D152" s="50">
        <f t="shared" si="88"/>
        <v>0</v>
      </c>
      <c r="E152" s="97"/>
      <c r="F152" s="2">
        <f t="shared" si="116"/>
        <v>147</v>
      </c>
      <c r="G152" s="196">
        <v>3990</v>
      </c>
      <c r="H152" s="164">
        <f>14- COUNTIF(L152:AA152,"#N/A")</f>
        <v>1</v>
      </c>
      <c r="I152" s="133">
        <f>SUM(AF152:AU152)+SUM(BA152:BM152)</f>
        <v>14</v>
      </c>
      <c r="J152" s="405">
        <f>CY152</f>
        <v>9.3323999999999998</v>
      </c>
      <c r="K152" s="466" t="str">
        <f>IF(ISNUMBER(MATCH(G152,'[4]OPR data'!$A$3:$A$2541,0)),"Y","N")</f>
        <v>Y</v>
      </c>
      <c r="L152" s="112"/>
      <c r="M152" s="236"/>
      <c r="N152" s="236" t="e">
        <f>(INDEX(Finish_table!R$4:R$83,MATCH('14 Year_History_Results'!$G152,Finish_table!S$4:S$83,0),1))</f>
        <v>#N/A</v>
      </c>
      <c r="O152" s="236" t="e">
        <f>(INDEX(Finish_table!Z$4:Z$99,MATCH('14 Year_History_Results'!$G152,Finish_table!AA$4:AA$99,0),1))</f>
        <v>#N/A</v>
      </c>
      <c r="P152" s="236" t="e">
        <f>(INDEX(Finish_table!AI$4:AI$99,MATCH('14 Year_History_Results'!$G152,Finish_table!AJ$4:AJ$99,0),1))</f>
        <v>#N/A</v>
      </c>
      <c r="Q152" s="236" t="e">
        <f>(INDEX(Finish_table!AR$4:AR$99,MATCH('14 Year_History_Results'!$G152,Finish_table!AS$4:AS$99,0),1))</f>
        <v>#N/A</v>
      </c>
      <c r="R152" s="236" t="e">
        <f>(INDEX(Finish_table!BA$4:BA$99,MATCH('14 Year_History_Results'!$G152,Finish_table!BB$4:BB$99,0),1))</f>
        <v>#N/A</v>
      </c>
      <c r="S152" s="236" t="e">
        <f>(INDEX(Finish_table!BJ$4:BJ$99,MATCH('14 Year_History_Results'!$G152,Finish_table!BK$4:BK$99,0),1))</f>
        <v>#N/A</v>
      </c>
      <c r="T152" s="236" t="e">
        <f>(INDEX(Finish_table!BS$4:BS$99,MATCH('14 Year_History_Results'!$G152,Finish_table!BT$4:BT$99,0),1))</f>
        <v>#N/A</v>
      </c>
      <c r="U152" s="236" t="e">
        <f>(INDEX(Finish_table!CB$4:CB$99,MATCH('14 Year_History_Results'!$G152,Finish_table!CC$4:CC$99,0),1))</f>
        <v>#N/A</v>
      </c>
      <c r="V152" s="236" t="e">
        <f>(INDEX(Finish_table!CK$4:CK$99,MATCH('14 Year_History_Results'!$G152,Finish_table!CL$4:CL$99,0),1))</f>
        <v>#N/A</v>
      </c>
      <c r="W152" s="236" t="e">
        <f>(INDEX(Finish_table!CT$4:CT$99,MATCH('14 Year_History_Results'!$G152,Finish_table!CU$4:CU$99,0),1))</f>
        <v>#N/A</v>
      </c>
      <c r="X152" s="236" t="e">
        <f>(INDEX(Finish_table!DC$4:DC$99,MATCH('14 Year_History_Results'!$G152,Finish_table!DD$4:DD$99,0),1))</f>
        <v>#N/A</v>
      </c>
      <c r="Y152" s="236" t="e">
        <f>(INDEX(Finish_table!DL$4:DL$99,MATCH('14 Year_History_Results'!$G152,Finish_table!DM$4:DM$99,0),1))</f>
        <v>#N/A</v>
      </c>
      <c r="Z152" s="236" t="str">
        <f>(INDEX(Finish_table!DU$4:DU$99,MATCH('14 Year_History_Results'!$G152,Finish_table!DV$4:DV$99,0),1))</f>
        <v>SF</v>
      </c>
      <c r="AA152" s="256" t="e">
        <f>(INDEX(Finish_table!ED$4:ED$140,MATCH('14 Year_History_Results'!$G152,Finish_table!EE$4:EE$140,0),1))</f>
        <v>#N/A</v>
      </c>
      <c r="AB152" s="2"/>
      <c r="AC152" s="97"/>
      <c r="AE152">
        <f t="shared" si="79"/>
        <v>3990</v>
      </c>
      <c r="AF152" s="112"/>
      <c r="AG152" s="2"/>
      <c r="AH152" s="148">
        <f>INDEX('2001'!$C$44:$C$140,'14 Year_History_Results'!BT152)</f>
        <v>0</v>
      </c>
      <c r="AI152" s="2">
        <f>INDEX('2002'!$C$44:$C$140,'14 Year_History_Results'!BU152)</f>
        <v>0</v>
      </c>
      <c r="AJ152" s="2">
        <f>INDEX('2003'!$C$44:$C$140,'14 Year_History_Results'!BV152)</f>
        <v>0</v>
      </c>
      <c r="AK152" s="2">
        <f>INDEX('2004'!$C$44:$C$140,'14 Year_History_Results'!BW152)</f>
        <v>0</v>
      </c>
      <c r="AL152" s="2">
        <f>INDEX('2005'!$C$44:$C$140,'14 Year_History_Results'!BX152)</f>
        <v>0</v>
      </c>
      <c r="AM152" s="2">
        <f>INDEX('2006'!$C$44:$C$140,'14 Year_History_Results'!BY152)</f>
        <v>0</v>
      </c>
      <c r="AN152" s="2">
        <f>INDEX('2007'!$C$44:$C$140,'14 Year_History_Results'!BZ152)</f>
        <v>0</v>
      </c>
      <c r="AO152" s="2">
        <f>INDEX('2008'!$C$44:$C$140,'14 Year_History_Results'!CA152)</f>
        <v>0</v>
      </c>
      <c r="AP152" s="2">
        <f>INDEX('2009'!$C$44:$C$140,'14 Year_History_Results'!CB152)</f>
        <v>0</v>
      </c>
      <c r="AQ152" s="2">
        <f>INDEX('2010'!$C$44:$C$140,'14 Year_History_Results'!CC152)</f>
        <v>0</v>
      </c>
      <c r="AR152" s="2">
        <f>INDEX('2011'!$C$44:$C$140,'14 Year_History_Results'!CD152)</f>
        <v>0</v>
      </c>
      <c r="AS152" s="2">
        <f>INDEX('2012'!$C$44:$C$140,'14 Year_History_Results'!CE152)</f>
        <v>0</v>
      </c>
      <c r="AT152" s="2">
        <f>INDEX('2013'!$C$44:$C$140,'14 Year_History_Results'!CF152)</f>
        <v>10</v>
      </c>
      <c r="AU152" s="149">
        <f>INDEX('2014'!$C$52:$C$180,'14 Year_History_Results'!CG152)</f>
        <v>0</v>
      </c>
      <c r="AV152" s="2">
        <f t="shared" si="89"/>
        <v>2.6726124191242437</v>
      </c>
      <c r="AW152" s="2"/>
      <c r="AX152">
        <f t="shared" si="90"/>
        <v>3990</v>
      </c>
      <c r="AY152" s="112"/>
      <c r="AZ152" s="2"/>
      <c r="BA152" s="148">
        <f>INDEX('2001'!$B$44:$B$140,'14 Year_History_Results'!BT152)</f>
        <v>0</v>
      </c>
      <c r="BB152" s="2">
        <f>INDEX('2002'!$B$44:$B$140,'14 Year_History_Results'!BU152)</f>
        <v>0</v>
      </c>
      <c r="BC152" s="2">
        <f>INDEX('2003'!$B$44:$B$140,'14 Year_History_Results'!BV152)</f>
        <v>0</v>
      </c>
      <c r="BD152" s="2">
        <f>INDEX('2004'!$B$44:$B$140,'14 Year_History_Results'!BW152)</f>
        <v>0</v>
      </c>
      <c r="BE152" s="2">
        <f>INDEX('2005'!$B$44:$B$140,'14 Year_History_Results'!BX152)</f>
        <v>0</v>
      </c>
      <c r="BF152" s="2">
        <f>INDEX('2006'!$B$44:$B$140,'14 Year_History_Results'!BY152)</f>
        <v>0</v>
      </c>
      <c r="BG152" s="2">
        <f>INDEX('2007'!$B$44:$B$140,'14 Year_History_Results'!BZ152)</f>
        <v>0</v>
      </c>
      <c r="BH152" s="2">
        <f>INDEX('2008'!$B$44:$B$140,'14 Year_History_Results'!CA152)</f>
        <v>0</v>
      </c>
      <c r="BI152" s="2">
        <f>INDEX('2009'!$B$44:$B$140,'14 Year_History_Results'!CB152)</f>
        <v>0</v>
      </c>
      <c r="BJ152" s="2">
        <f>INDEX('2010'!$B$44:$B$140,'14 Year_History_Results'!CC152)</f>
        <v>0</v>
      </c>
      <c r="BK152" s="2">
        <f>INDEX('2011'!$B$44:$B$140,'14 Year_History_Results'!CD152)</f>
        <v>0</v>
      </c>
      <c r="BL152" s="2">
        <f>INDEX('2012'!$B$44:$B$140,'14 Year_History_Results'!CE152)</f>
        <v>0</v>
      </c>
      <c r="BM152" s="2">
        <f>INDEX('2013'!$B$44:$B$140,'14 Year_History_Results'!CF152)</f>
        <v>4</v>
      </c>
      <c r="BN152" s="149">
        <f>INDEX('2014'!$B$52:$B$180,'14 Year_History_Results'!CG152)</f>
        <v>0</v>
      </c>
      <c r="BO152" s="308">
        <f t="shared" si="91"/>
        <v>14</v>
      </c>
      <c r="BQ152">
        <f t="shared" si="92"/>
        <v>3990</v>
      </c>
      <c r="BR152" s="112"/>
      <c r="BS152" s="2"/>
      <c r="BT152" s="148">
        <f>IF(ISNA(MATCH($BQ152,'2001'!$A$44:$A$139,0)),97,MATCH($BQ152,'2001'!$A$44:$A$139,0))</f>
        <v>97</v>
      </c>
      <c r="BU152" s="2">
        <f>IF(ISNA(MATCH($BQ152,'2002'!$A$44:$A$139,0)),97,MATCH($BQ152,'2002'!$A$44:$A$139,0))</f>
        <v>97</v>
      </c>
      <c r="BV152" s="2">
        <f>IF(ISNA(MATCH($BQ152,'2003'!$A$44:$A$139,0)),97,MATCH($BQ152,'2003'!$A$44:$A$139,0))</f>
        <v>97</v>
      </c>
      <c r="BW152" s="2">
        <f>IF(ISNA(MATCH($BQ152,'2004'!$A$44:$A$139,0)),97,MATCH($BQ152,'2004'!$A$44:$A$139,0))</f>
        <v>97</v>
      </c>
      <c r="BX152" s="2">
        <f>IF(ISNA(MATCH($BQ152,'2005'!$A$44:$A$139,0)),97,MATCH($BQ152,'2005'!$A$44:$A$139,0))</f>
        <v>97</v>
      </c>
      <c r="BY152" s="2">
        <f>IF(ISNA(MATCH($BQ152,'2006'!$A$44:$A$139,0)),97,MATCH($BQ152,'2006'!$A$44:$A$139,0))</f>
        <v>97</v>
      </c>
      <c r="BZ152" s="2">
        <f>IF(ISNA(MATCH($BQ152,'2007'!$A$44:$A$139,0)),97,MATCH($BQ152,'2007'!$A$44:$A$139,0))</f>
        <v>97</v>
      </c>
      <c r="CA152" s="2">
        <f>IF(ISNA(MATCH($BQ152,'2008'!$A$44:$A$139,0)),97,MATCH($BQ152,'2008'!$A$44:$A$139,0))</f>
        <v>97</v>
      </c>
      <c r="CB152" s="2">
        <f>IF(ISNA(MATCH($BQ152,'2009'!$A$44:$A$139,0)),97,MATCH($BQ152,'2009'!$A$44:$A$139,0))</f>
        <v>97</v>
      </c>
      <c r="CC152" s="2">
        <f>IF(ISNA(MATCH($BQ152,'2010'!$A$44:$A$139,0)),97,MATCH($BQ152,'2010'!$A$44:$A$139,0))</f>
        <v>97</v>
      </c>
      <c r="CD152" s="2">
        <f>IF(ISNA(MATCH($BQ152,'2011'!$A$44:$A$139,0)),97,MATCH($BQ152,'2011'!$A$44:$A$139,0))</f>
        <v>97</v>
      </c>
      <c r="CE152" s="2">
        <f>IF(ISNA(MATCH($BQ152,'2012'!$A$44:$A$139,0)),97,MATCH($BQ152,'2012'!$A$44:$A$139,0))</f>
        <v>97</v>
      </c>
      <c r="CF152" s="2">
        <f>IF(ISNA(MATCH($BQ152,'2013'!$A$44:$A$139,0)),97,MATCH($BQ152,'2013'!$A$44:$A$139,0))</f>
        <v>90</v>
      </c>
      <c r="CG152" s="149">
        <f>IF(ISNA(MATCH($BQ152,'2014'!$A$52:$A$179,0)),129,MATCH($BQ152,'2014'!$A$52:$A$179,0))</f>
        <v>129</v>
      </c>
      <c r="CI152">
        <f t="shared" si="93"/>
        <v>3990</v>
      </c>
      <c r="CJ152" s="284"/>
      <c r="CK152" s="282"/>
      <c r="CL152" s="281">
        <f t="shared" si="94"/>
        <v>0</v>
      </c>
      <c r="CM152" s="282">
        <f t="shared" si="80"/>
        <v>0</v>
      </c>
      <c r="CN152" s="282">
        <f t="shared" si="81"/>
        <v>0</v>
      </c>
      <c r="CO152" s="282">
        <f t="shared" si="82"/>
        <v>0</v>
      </c>
      <c r="CP152" s="282">
        <f t="shared" si="83"/>
        <v>0</v>
      </c>
      <c r="CQ152" s="282">
        <f t="shared" si="84"/>
        <v>0</v>
      </c>
      <c r="CR152" s="282">
        <f t="shared" si="85"/>
        <v>0</v>
      </c>
      <c r="CS152" s="282">
        <f t="shared" si="86"/>
        <v>0</v>
      </c>
      <c r="CT152" s="282">
        <f t="shared" si="87"/>
        <v>0</v>
      </c>
      <c r="CU152" s="282">
        <f t="shared" si="95"/>
        <v>0</v>
      </c>
      <c r="CV152" s="282">
        <f t="shared" si="96"/>
        <v>0</v>
      </c>
      <c r="CW152" s="282">
        <f t="shared" si="97"/>
        <v>0</v>
      </c>
      <c r="CX152" s="282">
        <f t="shared" si="98"/>
        <v>14</v>
      </c>
      <c r="CY152" s="283">
        <f t="shared" si="99"/>
        <v>9.3323999999999998</v>
      </c>
      <c r="DA152" s="282">
        <f t="shared" si="100"/>
        <v>3990</v>
      </c>
      <c r="DB152" s="97"/>
      <c r="DC152" s="156"/>
      <c r="DD152" s="270">
        <f t="shared" si="101"/>
        <v>0</v>
      </c>
      <c r="DE152" s="156">
        <f t="shared" si="102"/>
        <v>0</v>
      </c>
      <c r="DF152" s="156">
        <f t="shared" si="103"/>
        <v>0</v>
      </c>
      <c r="DG152" s="156">
        <f t="shared" si="104"/>
        <v>0</v>
      </c>
      <c r="DH152" s="156">
        <f t="shared" si="105"/>
        <v>0</v>
      </c>
      <c r="DI152" s="156">
        <f t="shared" si="106"/>
        <v>0</v>
      </c>
      <c r="DJ152" s="156">
        <f t="shared" si="107"/>
        <v>0</v>
      </c>
      <c r="DK152" s="156">
        <f t="shared" si="108"/>
        <v>0</v>
      </c>
      <c r="DL152" s="156">
        <f t="shared" si="109"/>
        <v>0</v>
      </c>
      <c r="DM152" s="156">
        <f t="shared" si="110"/>
        <v>0</v>
      </c>
      <c r="DN152" s="156">
        <f t="shared" si="111"/>
        <v>0</v>
      </c>
      <c r="DO152" s="156">
        <f t="shared" si="112"/>
        <v>0</v>
      </c>
      <c r="DP152" s="156">
        <f t="shared" si="113"/>
        <v>14</v>
      </c>
      <c r="DQ152" s="267">
        <f t="shared" si="114"/>
        <v>14</v>
      </c>
      <c r="DR152" s="156">
        <f t="shared" si="115"/>
        <v>343</v>
      </c>
    </row>
    <row r="153" spans="2:125" ht="13.5" thickBot="1" x14ac:dyDescent="0.25">
      <c r="B153" s="133">
        <v>68</v>
      </c>
      <c r="C153" s="50">
        <f t="shared" si="78"/>
        <v>9</v>
      </c>
      <c r="D153" s="50">
        <f t="shared" si="88"/>
        <v>9</v>
      </c>
      <c r="E153" s="97"/>
      <c r="F153" s="2">
        <f t="shared" si="116"/>
        <v>148</v>
      </c>
      <c r="G153" s="164">
        <v>3528</v>
      </c>
      <c r="H153" s="164">
        <f>14- COUNTIF(L153:AA153,"#N/A")</f>
        <v>1</v>
      </c>
      <c r="I153" s="133">
        <f>SUM(AF153:AU153)+SUM(BA153:BM153)</f>
        <v>21</v>
      </c>
      <c r="J153" s="405">
        <f>CY153</f>
        <v>9.3314667599999996</v>
      </c>
      <c r="K153" s="466" t="str">
        <f>IF(ISNUMBER(MATCH(G153,'[4]OPR data'!$A$3:$A$2541,0)),"Y","N")</f>
        <v>Y</v>
      </c>
      <c r="L153" s="112"/>
      <c r="M153" s="236"/>
      <c r="N153" s="236" t="e">
        <f>(INDEX(Finish_table!R$4:R$83,MATCH('14 Year_History_Results'!$G153,Finish_table!S$4:S$83,0),1))</f>
        <v>#N/A</v>
      </c>
      <c r="O153" s="236" t="e">
        <f>(INDEX(Finish_table!Z$4:Z$99,MATCH('14 Year_History_Results'!$G153,Finish_table!AA$4:AA$99,0),1))</f>
        <v>#N/A</v>
      </c>
      <c r="P153" s="236" t="e">
        <f>(INDEX(Finish_table!AI$4:AI$99,MATCH('14 Year_History_Results'!$G153,Finish_table!AJ$4:AJ$99,0),1))</f>
        <v>#N/A</v>
      </c>
      <c r="Q153" s="236" t="e">
        <f>(INDEX(Finish_table!AR$4:AR$99,MATCH('14 Year_History_Results'!$G153,Finish_table!AS$4:AS$99,0),1))</f>
        <v>#N/A</v>
      </c>
      <c r="R153" s="236" t="e">
        <f>(INDEX(Finish_table!BA$4:BA$99,MATCH('14 Year_History_Results'!$G153,Finish_table!BB$4:BB$99,0),1))</f>
        <v>#N/A</v>
      </c>
      <c r="S153" s="236" t="e">
        <f>(INDEX(Finish_table!BJ$4:BJ$99,MATCH('14 Year_History_Results'!$G153,Finish_table!BK$4:BK$99,0),1))</f>
        <v>#N/A</v>
      </c>
      <c r="T153" s="236" t="e">
        <f>(INDEX(Finish_table!BS$4:BS$99,MATCH('14 Year_History_Results'!$G153,Finish_table!BT$4:BT$99,0),1))</f>
        <v>#N/A</v>
      </c>
      <c r="U153" s="236" t="e">
        <f>(INDEX(Finish_table!CB$4:CB$99,MATCH('14 Year_History_Results'!$G153,Finish_table!CC$4:CC$99,0),1))</f>
        <v>#N/A</v>
      </c>
      <c r="V153" s="236" t="e">
        <f>(INDEX(Finish_table!CK$4:CK$99,MATCH('14 Year_History_Results'!$G153,Finish_table!CL$4:CL$99,0),1))</f>
        <v>#N/A</v>
      </c>
      <c r="W153" s="236" t="e">
        <f>(INDEX(Finish_table!CT$4:CT$99,MATCH('14 Year_History_Results'!$G153,Finish_table!CU$4:CU$99,0),1))</f>
        <v>#N/A</v>
      </c>
      <c r="X153" s="236" t="e">
        <f>(INDEX(Finish_table!DC$4:DC$99,MATCH('14 Year_History_Results'!$G153,Finish_table!DD$4:DD$99,0),1))</f>
        <v>#N/A</v>
      </c>
      <c r="Y153" s="236" t="str">
        <f>(INDEX(Finish_table!DL$4:DL$99,MATCH('14 Year_History_Results'!$G153,Finish_table!DM$4:DM$99,0),1))</f>
        <v>SF</v>
      </c>
      <c r="Z153" s="236" t="e">
        <f>(INDEX(Finish_table!DU$4:DU$99,MATCH('14 Year_History_Results'!$G153,Finish_table!DV$4:DV$99,0),1))</f>
        <v>#N/A</v>
      </c>
      <c r="AA153" s="256" t="e">
        <f>(INDEX(Finish_table!ED$4:ED$140,MATCH('14 Year_History_Results'!$G153,Finish_table!EE$4:EE$140,0),1))</f>
        <v>#N/A</v>
      </c>
      <c r="AB153" s="2"/>
      <c r="AC153" s="97"/>
      <c r="AE153">
        <f t="shared" si="79"/>
        <v>3528</v>
      </c>
      <c r="AF153" s="112"/>
      <c r="AG153" s="2"/>
      <c r="AH153" s="148">
        <f>INDEX('2001'!$C$44:$C$140,'14 Year_History_Results'!BT153)</f>
        <v>0</v>
      </c>
      <c r="AI153" s="2">
        <f>INDEX('2002'!$C$44:$C$140,'14 Year_History_Results'!BU153)</f>
        <v>0</v>
      </c>
      <c r="AJ153" s="2">
        <f>INDEX('2003'!$C$44:$C$140,'14 Year_History_Results'!BV153)</f>
        <v>0</v>
      </c>
      <c r="AK153" s="2">
        <f>INDEX('2004'!$C$44:$C$140,'14 Year_History_Results'!BW153)</f>
        <v>0</v>
      </c>
      <c r="AL153" s="2">
        <f>INDEX('2005'!$C$44:$C$140,'14 Year_History_Results'!BX153)</f>
        <v>0</v>
      </c>
      <c r="AM153" s="2">
        <f>INDEX('2006'!$C$44:$C$140,'14 Year_History_Results'!BY153)</f>
        <v>0</v>
      </c>
      <c r="AN153" s="2">
        <f>INDEX('2007'!$C$44:$C$140,'14 Year_History_Results'!BZ153)</f>
        <v>0</v>
      </c>
      <c r="AO153" s="2">
        <f>INDEX('2008'!$C$44:$C$140,'14 Year_History_Results'!CA153)</f>
        <v>0</v>
      </c>
      <c r="AP153" s="2">
        <f>INDEX('2009'!$C$44:$C$140,'14 Year_History_Results'!CB153)</f>
        <v>0</v>
      </c>
      <c r="AQ153" s="2">
        <f>INDEX('2010'!$C$44:$C$140,'14 Year_History_Results'!CC153)</f>
        <v>0</v>
      </c>
      <c r="AR153" s="2">
        <f>INDEX('2011'!$C$44:$C$140,'14 Year_History_Results'!CD153)</f>
        <v>0</v>
      </c>
      <c r="AS153" s="2">
        <f>INDEX('2012'!$C$44:$C$140,'14 Year_History_Results'!CE153)</f>
        <v>10</v>
      </c>
      <c r="AT153" s="2">
        <f>INDEX('2013'!$C$44:$C$140,'14 Year_History_Results'!CF153)</f>
        <v>0</v>
      </c>
      <c r="AU153" s="149">
        <f>INDEX('2014'!$C$52:$C$180,'14 Year_History_Results'!CG153)</f>
        <v>0</v>
      </c>
      <c r="AV153" s="2">
        <f t="shared" si="89"/>
        <v>2.6726124191242437</v>
      </c>
      <c r="AW153" s="2"/>
      <c r="AX153">
        <f t="shared" si="90"/>
        <v>3528</v>
      </c>
      <c r="AY153" s="112"/>
      <c r="AZ153" s="2"/>
      <c r="BA153" s="148">
        <f>INDEX('2001'!$B$44:$B$140,'14 Year_History_Results'!BT153)</f>
        <v>0</v>
      </c>
      <c r="BB153" s="2">
        <f>INDEX('2002'!$B$44:$B$140,'14 Year_History_Results'!BU153)</f>
        <v>0</v>
      </c>
      <c r="BC153" s="2">
        <f>INDEX('2003'!$B$44:$B$140,'14 Year_History_Results'!BV153)</f>
        <v>0</v>
      </c>
      <c r="BD153" s="2">
        <f>INDEX('2004'!$B$44:$B$140,'14 Year_History_Results'!BW153)</f>
        <v>0</v>
      </c>
      <c r="BE153" s="2">
        <f>INDEX('2005'!$B$44:$B$140,'14 Year_History_Results'!BX153)</f>
        <v>0</v>
      </c>
      <c r="BF153" s="2">
        <f>INDEX('2006'!$B$44:$B$140,'14 Year_History_Results'!BY153)</f>
        <v>0</v>
      </c>
      <c r="BG153" s="2">
        <f>INDEX('2007'!$B$44:$B$140,'14 Year_History_Results'!BZ153)</f>
        <v>0</v>
      </c>
      <c r="BH153" s="2">
        <f>INDEX('2008'!$B$44:$B$140,'14 Year_History_Results'!CA153)</f>
        <v>0</v>
      </c>
      <c r="BI153" s="2">
        <f>INDEX('2009'!$B$44:$B$140,'14 Year_History_Results'!CB153)</f>
        <v>0</v>
      </c>
      <c r="BJ153" s="2">
        <f>INDEX('2010'!$B$44:$B$140,'14 Year_History_Results'!CC153)</f>
        <v>0</v>
      </c>
      <c r="BK153" s="2">
        <f>INDEX('2011'!$B$44:$B$140,'14 Year_History_Results'!CD153)</f>
        <v>0</v>
      </c>
      <c r="BL153" s="2">
        <f>INDEX('2012'!$B$44:$B$140,'14 Year_History_Results'!CE153)</f>
        <v>11</v>
      </c>
      <c r="BM153" s="2">
        <f>INDEX('2013'!$B$44:$B$140,'14 Year_History_Results'!CF153)</f>
        <v>0</v>
      </c>
      <c r="BN153" s="149">
        <f>INDEX('2014'!$B$52:$B$180,'14 Year_History_Results'!CG153)</f>
        <v>0</v>
      </c>
      <c r="BO153" s="308">
        <f t="shared" si="91"/>
        <v>0</v>
      </c>
      <c r="BQ153">
        <f t="shared" si="92"/>
        <v>3528</v>
      </c>
      <c r="BR153" s="112"/>
      <c r="BS153" s="2"/>
      <c r="BT153" s="148">
        <f>IF(ISNA(MATCH($BQ153,'2001'!$A$44:$A$139,0)),97,MATCH($BQ153,'2001'!$A$44:$A$139,0))</f>
        <v>97</v>
      </c>
      <c r="BU153" s="2">
        <f>IF(ISNA(MATCH($BQ153,'2002'!$A$44:$A$139,0)),97,MATCH($BQ153,'2002'!$A$44:$A$139,0))</f>
        <v>97</v>
      </c>
      <c r="BV153" s="2">
        <f>IF(ISNA(MATCH($BQ153,'2003'!$A$44:$A$139,0)),97,MATCH($BQ153,'2003'!$A$44:$A$139,0))</f>
        <v>97</v>
      </c>
      <c r="BW153" s="2">
        <f>IF(ISNA(MATCH($BQ153,'2004'!$A$44:$A$139,0)),97,MATCH($BQ153,'2004'!$A$44:$A$139,0))</f>
        <v>97</v>
      </c>
      <c r="BX153" s="2">
        <f>IF(ISNA(MATCH($BQ153,'2005'!$A$44:$A$139,0)),97,MATCH($BQ153,'2005'!$A$44:$A$139,0))</f>
        <v>97</v>
      </c>
      <c r="BY153" s="2">
        <f>IF(ISNA(MATCH($BQ153,'2006'!$A$44:$A$139,0)),97,MATCH($BQ153,'2006'!$A$44:$A$139,0))</f>
        <v>97</v>
      </c>
      <c r="BZ153" s="2">
        <f>IF(ISNA(MATCH($BQ153,'2007'!$A$44:$A$139,0)),97,MATCH($BQ153,'2007'!$A$44:$A$139,0))</f>
        <v>97</v>
      </c>
      <c r="CA153" s="2">
        <f>IF(ISNA(MATCH($BQ153,'2008'!$A$44:$A$139,0)),97,MATCH($BQ153,'2008'!$A$44:$A$139,0))</f>
        <v>97</v>
      </c>
      <c r="CB153" s="2">
        <f>IF(ISNA(MATCH($BQ153,'2009'!$A$44:$A$139,0)),97,MATCH($BQ153,'2009'!$A$44:$A$139,0))</f>
        <v>97</v>
      </c>
      <c r="CC153" s="2">
        <f>IF(ISNA(MATCH($BQ153,'2010'!$A$44:$A$139,0)),97,MATCH($BQ153,'2010'!$A$44:$A$139,0))</f>
        <v>97</v>
      </c>
      <c r="CD153" s="2">
        <f>IF(ISNA(MATCH($BQ153,'2011'!$A$44:$A$139,0)),97,MATCH($BQ153,'2011'!$A$44:$A$139,0))</f>
        <v>97</v>
      </c>
      <c r="CE153" s="2">
        <f>IF(ISNA(MATCH($BQ153,'2012'!$A$44:$A$139,0)),97,MATCH($BQ153,'2012'!$A$44:$A$139,0))</f>
        <v>94</v>
      </c>
      <c r="CF153" s="2">
        <f>IF(ISNA(MATCH($BQ153,'2013'!$A$44:$A$139,0)),97,MATCH($BQ153,'2013'!$A$44:$A$139,0))</f>
        <v>97</v>
      </c>
      <c r="CG153" s="149">
        <f>IF(ISNA(MATCH($BQ153,'2014'!$A$52:$A$179,0)),129,MATCH($BQ153,'2014'!$A$52:$A$179,0))</f>
        <v>129</v>
      </c>
      <c r="CI153">
        <f t="shared" si="93"/>
        <v>3528</v>
      </c>
      <c r="CJ153" s="284"/>
      <c r="CK153" s="282"/>
      <c r="CL153" s="281">
        <f t="shared" si="94"/>
        <v>0</v>
      </c>
      <c r="CM153" s="282">
        <f t="shared" si="80"/>
        <v>0</v>
      </c>
      <c r="CN153" s="282">
        <f t="shared" si="81"/>
        <v>0</v>
      </c>
      <c r="CO153" s="282">
        <f t="shared" si="82"/>
        <v>0</v>
      </c>
      <c r="CP153" s="282">
        <f t="shared" si="83"/>
        <v>0</v>
      </c>
      <c r="CQ153" s="282">
        <f t="shared" si="84"/>
        <v>0</v>
      </c>
      <c r="CR153" s="282">
        <f t="shared" si="85"/>
        <v>0</v>
      </c>
      <c r="CS153" s="282">
        <f t="shared" si="86"/>
        <v>0</v>
      </c>
      <c r="CT153" s="282">
        <f t="shared" si="87"/>
        <v>0</v>
      </c>
      <c r="CU153" s="282">
        <f t="shared" si="95"/>
        <v>0</v>
      </c>
      <c r="CV153" s="282">
        <f t="shared" si="96"/>
        <v>0</v>
      </c>
      <c r="CW153" s="282">
        <f t="shared" si="97"/>
        <v>21</v>
      </c>
      <c r="CX153" s="282">
        <f t="shared" si="98"/>
        <v>13.9986</v>
      </c>
      <c r="CY153" s="283">
        <f t="shared" si="99"/>
        <v>9.3314667599999996</v>
      </c>
      <c r="DA153" s="282">
        <f t="shared" si="100"/>
        <v>3528</v>
      </c>
      <c r="DB153" s="97"/>
      <c r="DC153" s="156"/>
      <c r="DD153" s="270">
        <f t="shared" si="101"/>
        <v>0</v>
      </c>
      <c r="DE153" s="156">
        <f t="shared" si="102"/>
        <v>0</v>
      </c>
      <c r="DF153" s="156">
        <f t="shared" si="103"/>
        <v>0</v>
      </c>
      <c r="DG153" s="156">
        <f t="shared" si="104"/>
        <v>0</v>
      </c>
      <c r="DH153" s="156">
        <f t="shared" si="105"/>
        <v>0</v>
      </c>
      <c r="DI153" s="156">
        <f t="shared" si="106"/>
        <v>0</v>
      </c>
      <c r="DJ153" s="156">
        <f t="shared" si="107"/>
        <v>0</v>
      </c>
      <c r="DK153" s="156">
        <f t="shared" si="108"/>
        <v>0</v>
      </c>
      <c r="DL153" s="156">
        <f t="shared" si="109"/>
        <v>0</v>
      </c>
      <c r="DM153" s="156">
        <f t="shared" si="110"/>
        <v>0</v>
      </c>
      <c r="DN153" s="156">
        <f t="shared" si="111"/>
        <v>0</v>
      </c>
      <c r="DO153" s="156">
        <f t="shared" si="112"/>
        <v>21</v>
      </c>
      <c r="DP153" s="156">
        <f t="shared" si="113"/>
        <v>21</v>
      </c>
      <c r="DQ153" s="267">
        <f t="shared" si="114"/>
        <v>21</v>
      </c>
      <c r="DR153" s="156">
        <f t="shared" si="115"/>
        <v>293</v>
      </c>
    </row>
    <row r="154" spans="2:125" ht="13.5" thickBot="1" x14ac:dyDescent="0.25">
      <c r="B154" s="133">
        <v>69</v>
      </c>
      <c r="C154" s="50">
        <f t="shared" si="78"/>
        <v>1</v>
      </c>
      <c r="D154" s="50">
        <f t="shared" si="88"/>
        <v>0</v>
      </c>
      <c r="E154" s="97"/>
      <c r="F154" s="2">
        <f t="shared" si="116"/>
        <v>149</v>
      </c>
      <c r="G154" s="164">
        <v>4143</v>
      </c>
      <c r="H154" s="164">
        <f>14- COUNTIF(L154:AA154,"#N/A")</f>
        <v>1</v>
      </c>
      <c r="I154" s="133">
        <f>SUM(AF154:AU154)+SUM(BA154:BM154)</f>
        <v>21</v>
      </c>
      <c r="J154" s="405">
        <f>CY154</f>
        <v>9.3314667599999996</v>
      </c>
      <c r="K154" s="466" t="str">
        <f>IF(ISNUMBER(MATCH(G154,'[4]OPR data'!$A$3:$A$2541,0)),"Y","N")</f>
        <v>Y</v>
      </c>
      <c r="L154" s="112"/>
      <c r="M154" s="236"/>
      <c r="N154" s="236" t="e">
        <f>(INDEX(Finish_table!R$4:R$83,MATCH('14 Year_History_Results'!$G154,Finish_table!S$4:S$83,0),1))</f>
        <v>#N/A</v>
      </c>
      <c r="O154" s="236" t="e">
        <f>(INDEX(Finish_table!Z$4:Z$99,MATCH('14 Year_History_Results'!$G154,Finish_table!AA$4:AA$99,0),1))</f>
        <v>#N/A</v>
      </c>
      <c r="P154" s="236" t="e">
        <f>(INDEX(Finish_table!AI$4:AI$99,MATCH('14 Year_History_Results'!$G154,Finish_table!AJ$4:AJ$99,0),1))</f>
        <v>#N/A</v>
      </c>
      <c r="Q154" s="236" t="e">
        <f>(INDEX(Finish_table!AR$4:AR$99,MATCH('14 Year_History_Results'!$G154,Finish_table!AS$4:AS$99,0),1))</f>
        <v>#N/A</v>
      </c>
      <c r="R154" s="236" t="e">
        <f>(INDEX(Finish_table!BA$4:BA$99,MATCH('14 Year_History_Results'!$G154,Finish_table!BB$4:BB$99,0),1))</f>
        <v>#N/A</v>
      </c>
      <c r="S154" s="236" t="e">
        <f>(INDEX(Finish_table!BJ$4:BJ$99,MATCH('14 Year_History_Results'!$G154,Finish_table!BK$4:BK$99,0),1))</f>
        <v>#N/A</v>
      </c>
      <c r="T154" s="236" t="e">
        <f>(INDEX(Finish_table!BS$4:BS$99,MATCH('14 Year_History_Results'!$G154,Finish_table!BT$4:BT$99,0),1))</f>
        <v>#N/A</v>
      </c>
      <c r="U154" s="236" t="e">
        <f>(INDEX(Finish_table!CB$4:CB$99,MATCH('14 Year_History_Results'!$G154,Finish_table!CC$4:CC$99,0),1))</f>
        <v>#N/A</v>
      </c>
      <c r="V154" s="236" t="e">
        <f>(INDEX(Finish_table!CK$4:CK$99,MATCH('14 Year_History_Results'!$G154,Finish_table!CL$4:CL$99,0),1))</f>
        <v>#N/A</v>
      </c>
      <c r="W154" s="236" t="e">
        <f>(INDEX(Finish_table!CT$4:CT$99,MATCH('14 Year_History_Results'!$G154,Finish_table!CU$4:CU$99,0),1))</f>
        <v>#N/A</v>
      </c>
      <c r="X154" s="236" t="e">
        <f>(INDEX(Finish_table!DC$4:DC$99,MATCH('14 Year_History_Results'!$G154,Finish_table!DD$4:DD$99,0),1))</f>
        <v>#N/A</v>
      </c>
      <c r="Y154" s="236" t="str">
        <f>(INDEX(Finish_table!DL$4:DL$99,MATCH('14 Year_History_Results'!$G154,Finish_table!DM$4:DM$99,0),1))</f>
        <v>F</v>
      </c>
      <c r="Z154" s="236" t="e">
        <f>(INDEX(Finish_table!DU$4:DU$99,MATCH('14 Year_History_Results'!$G154,Finish_table!DV$4:DV$99,0),1))</f>
        <v>#N/A</v>
      </c>
      <c r="AA154" s="256" t="e">
        <f>(INDEX(Finish_table!ED$4:ED$140,MATCH('14 Year_History_Results'!$G154,Finish_table!EE$4:EE$140,0),1))</f>
        <v>#N/A</v>
      </c>
      <c r="AB154" s="2"/>
      <c r="AC154" s="97"/>
      <c r="AE154">
        <f t="shared" si="79"/>
        <v>4143</v>
      </c>
      <c r="AF154" s="112"/>
      <c r="AG154" s="2"/>
      <c r="AH154" s="148">
        <f>INDEX('2001'!$C$44:$C$140,'14 Year_History_Results'!BT154)</f>
        <v>0</v>
      </c>
      <c r="AI154" s="2">
        <f>INDEX('2002'!$C$44:$C$140,'14 Year_History_Results'!BU154)</f>
        <v>0</v>
      </c>
      <c r="AJ154" s="2">
        <f>INDEX('2003'!$C$44:$C$140,'14 Year_History_Results'!BV154)</f>
        <v>0</v>
      </c>
      <c r="AK154" s="2">
        <f>INDEX('2004'!$C$44:$C$140,'14 Year_History_Results'!BW154)</f>
        <v>0</v>
      </c>
      <c r="AL154" s="2">
        <f>INDEX('2005'!$C$44:$C$140,'14 Year_History_Results'!BX154)</f>
        <v>0</v>
      </c>
      <c r="AM154" s="2">
        <f>INDEX('2006'!$C$44:$C$140,'14 Year_History_Results'!BY154)</f>
        <v>0</v>
      </c>
      <c r="AN154" s="2">
        <f>INDEX('2007'!$C$44:$C$140,'14 Year_History_Results'!BZ154)</f>
        <v>0</v>
      </c>
      <c r="AO154" s="2">
        <f>INDEX('2008'!$C$44:$C$140,'14 Year_History_Results'!CA154)</f>
        <v>0</v>
      </c>
      <c r="AP154" s="2">
        <f>INDEX('2009'!$C$44:$C$140,'14 Year_History_Results'!CB154)</f>
        <v>0</v>
      </c>
      <c r="AQ154" s="2">
        <f>INDEX('2010'!$C$44:$C$140,'14 Year_History_Results'!CC154)</f>
        <v>0</v>
      </c>
      <c r="AR154" s="2">
        <f>INDEX('2011'!$C$44:$C$140,'14 Year_History_Results'!CD154)</f>
        <v>0</v>
      </c>
      <c r="AS154" s="2">
        <f>INDEX('2012'!$C$44:$C$140,'14 Year_History_Results'!CE154)</f>
        <v>20</v>
      </c>
      <c r="AT154" s="2">
        <f>INDEX('2013'!$C$44:$C$140,'14 Year_History_Results'!CF154)</f>
        <v>0</v>
      </c>
      <c r="AU154" s="149">
        <f>INDEX('2014'!$C$52:$C$180,'14 Year_History_Results'!CG154)</f>
        <v>0</v>
      </c>
      <c r="AV154" s="2">
        <f t="shared" si="89"/>
        <v>5.3452248382484875</v>
      </c>
      <c r="AW154" s="2"/>
      <c r="AX154">
        <f t="shared" si="90"/>
        <v>4143</v>
      </c>
      <c r="AY154" s="112"/>
      <c r="AZ154" s="2"/>
      <c r="BA154" s="148">
        <f>INDEX('2001'!$B$44:$B$140,'14 Year_History_Results'!BT154)</f>
        <v>0</v>
      </c>
      <c r="BB154" s="2">
        <f>INDEX('2002'!$B$44:$B$140,'14 Year_History_Results'!BU154)</f>
        <v>0</v>
      </c>
      <c r="BC154" s="2">
        <f>INDEX('2003'!$B$44:$B$140,'14 Year_History_Results'!BV154)</f>
        <v>0</v>
      </c>
      <c r="BD154" s="2">
        <f>INDEX('2004'!$B$44:$B$140,'14 Year_History_Results'!BW154)</f>
        <v>0</v>
      </c>
      <c r="BE154" s="2">
        <f>INDEX('2005'!$B$44:$B$140,'14 Year_History_Results'!BX154)</f>
        <v>0</v>
      </c>
      <c r="BF154" s="2">
        <f>INDEX('2006'!$B$44:$B$140,'14 Year_History_Results'!BY154)</f>
        <v>0</v>
      </c>
      <c r="BG154" s="2">
        <f>INDEX('2007'!$B$44:$B$140,'14 Year_History_Results'!BZ154)</f>
        <v>0</v>
      </c>
      <c r="BH154" s="2">
        <f>INDEX('2008'!$B$44:$B$140,'14 Year_History_Results'!CA154)</f>
        <v>0</v>
      </c>
      <c r="BI154" s="2">
        <f>INDEX('2009'!$B$44:$B$140,'14 Year_History_Results'!CB154)</f>
        <v>0</v>
      </c>
      <c r="BJ154" s="2">
        <f>INDEX('2010'!$B$44:$B$140,'14 Year_History_Results'!CC154)</f>
        <v>0</v>
      </c>
      <c r="BK154" s="2">
        <f>INDEX('2011'!$B$44:$B$140,'14 Year_History_Results'!CD154)</f>
        <v>0</v>
      </c>
      <c r="BL154" s="2">
        <f>INDEX('2012'!$B$44:$B$140,'14 Year_History_Results'!CE154)</f>
        <v>1</v>
      </c>
      <c r="BM154" s="2">
        <f>INDEX('2013'!$B$44:$B$140,'14 Year_History_Results'!CF154)</f>
        <v>0</v>
      </c>
      <c r="BN154" s="149">
        <f>INDEX('2014'!$B$52:$B$180,'14 Year_History_Results'!CG154)</f>
        <v>0</v>
      </c>
      <c r="BO154" s="308">
        <f t="shared" si="91"/>
        <v>0</v>
      </c>
      <c r="BQ154">
        <f t="shared" si="92"/>
        <v>4143</v>
      </c>
      <c r="BR154" s="112"/>
      <c r="BS154" s="2"/>
      <c r="BT154" s="148">
        <f>IF(ISNA(MATCH($BQ154,'2001'!$A$44:$A$139,0)),97,MATCH($BQ154,'2001'!$A$44:$A$139,0))</f>
        <v>97</v>
      </c>
      <c r="BU154" s="2">
        <f>IF(ISNA(MATCH($BQ154,'2002'!$A$44:$A$139,0)),97,MATCH($BQ154,'2002'!$A$44:$A$139,0))</f>
        <v>97</v>
      </c>
      <c r="BV154" s="2">
        <f>IF(ISNA(MATCH($BQ154,'2003'!$A$44:$A$139,0)),97,MATCH($BQ154,'2003'!$A$44:$A$139,0))</f>
        <v>97</v>
      </c>
      <c r="BW154" s="2">
        <f>IF(ISNA(MATCH($BQ154,'2004'!$A$44:$A$139,0)),97,MATCH($BQ154,'2004'!$A$44:$A$139,0))</f>
        <v>97</v>
      </c>
      <c r="BX154" s="2">
        <f>IF(ISNA(MATCH($BQ154,'2005'!$A$44:$A$139,0)),97,MATCH($BQ154,'2005'!$A$44:$A$139,0))</f>
        <v>97</v>
      </c>
      <c r="BY154" s="2">
        <f>IF(ISNA(MATCH($BQ154,'2006'!$A$44:$A$139,0)),97,MATCH($BQ154,'2006'!$A$44:$A$139,0))</f>
        <v>97</v>
      </c>
      <c r="BZ154" s="2">
        <f>IF(ISNA(MATCH($BQ154,'2007'!$A$44:$A$139,0)),97,MATCH($BQ154,'2007'!$A$44:$A$139,0))</f>
        <v>97</v>
      </c>
      <c r="CA154" s="2">
        <f>IF(ISNA(MATCH($BQ154,'2008'!$A$44:$A$139,0)),97,MATCH($BQ154,'2008'!$A$44:$A$139,0))</f>
        <v>97</v>
      </c>
      <c r="CB154" s="2">
        <f>IF(ISNA(MATCH($BQ154,'2009'!$A$44:$A$139,0)),97,MATCH($BQ154,'2009'!$A$44:$A$139,0))</f>
        <v>97</v>
      </c>
      <c r="CC154" s="2">
        <f>IF(ISNA(MATCH($BQ154,'2010'!$A$44:$A$139,0)),97,MATCH($BQ154,'2010'!$A$44:$A$139,0))</f>
        <v>97</v>
      </c>
      <c r="CD154" s="2">
        <f>IF(ISNA(MATCH($BQ154,'2011'!$A$44:$A$139,0)),97,MATCH($BQ154,'2011'!$A$44:$A$139,0))</f>
        <v>97</v>
      </c>
      <c r="CE154" s="2">
        <f>IF(ISNA(MATCH($BQ154,'2012'!$A$44:$A$139,0)),97,MATCH($BQ154,'2012'!$A$44:$A$139,0))</f>
        <v>95</v>
      </c>
      <c r="CF154" s="2">
        <f>IF(ISNA(MATCH($BQ154,'2013'!$A$44:$A$139,0)),97,MATCH($BQ154,'2013'!$A$44:$A$139,0))</f>
        <v>97</v>
      </c>
      <c r="CG154" s="149">
        <f>IF(ISNA(MATCH($BQ154,'2014'!$A$52:$A$179,0)),129,MATCH($BQ154,'2014'!$A$52:$A$179,0))</f>
        <v>129</v>
      </c>
      <c r="CI154">
        <f t="shared" si="93"/>
        <v>4143</v>
      </c>
      <c r="CJ154" s="284"/>
      <c r="CK154" s="282"/>
      <c r="CL154" s="281">
        <f t="shared" si="94"/>
        <v>0</v>
      </c>
      <c r="CM154" s="282">
        <f t="shared" si="80"/>
        <v>0</v>
      </c>
      <c r="CN154" s="282">
        <f t="shared" si="81"/>
        <v>0</v>
      </c>
      <c r="CO154" s="282">
        <f t="shared" si="82"/>
        <v>0</v>
      </c>
      <c r="CP154" s="282">
        <f t="shared" si="83"/>
        <v>0</v>
      </c>
      <c r="CQ154" s="282">
        <f t="shared" si="84"/>
        <v>0</v>
      </c>
      <c r="CR154" s="282">
        <f t="shared" si="85"/>
        <v>0</v>
      </c>
      <c r="CS154" s="282">
        <f t="shared" si="86"/>
        <v>0</v>
      </c>
      <c r="CT154" s="282">
        <f t="shared" si="87"/>
        <v>0</v>
      </c>
      <c r="CU154" s="282">
        <f t="shared" si="95"/>
        <v>0</v>
      </c>
      <c r="CV154" s="282">
        <f t="shared" si="96"/>
        <v>0</v>
      </c>
      <c r="CW154" s="282">
        <f t="shared" si="97"/>
        <v>21</v>
      </c>
      <c r="CX154" s="282">
        <f t="shared" si="98"/>
        <v>13.9986</v>
      </c>
      <c r="CY154" s="283">
        <f t="shared" si="99"/>
        <v>9.3314667599999996</v>
      </c>
      <c r="DA154" s="282">
        <f t="shared" si="100"/>
        <v>4143</v>
      </c>
      <c r="DB154" s="97"/>
      <c r="DC154" s="156"/>
      <c r="DD154" s="270">
        <f t="shared" si="101"/>
        <v>0</v>
      </c>
      <c r="DE154" s="156">
        <f t="shared" si="102"/>
        <v>0</v>
      </c>
      <c r="DF154" s="156">
        <f t="shared" si="103"/>
        <v>0</v>
      </c>
      <c r="DG154" s="156">
        <f t="shared" si="104"/>
        <v>0</v>
      </c>
      <c r="DH154" s="156">
        <f t="shared" si="105"/>
        <v>0</v>
      </c>
      <c r="DI154" s="156">
        <f t="shared" si="106"/>
        <v>0</v>
      </c>
      <c r="DJ154" s="156">
        <f t="shared" si="107"/>
        <v>0</v>
      </c>
      <c r="DK154" s="156">
        <f t="shared" si="108"/>
        <v>0</v>
      </c>
      <c r="DL154" s="156">
        <f t="shared" si="109"/>
        <v>0</v>
      </c>
      <c r="DM154" s="156">
        <f t="shared" si="110"/>
        <v>0</v>
      </c>
      <c r="DN154" s="156">
        <f t="shared" si="111"/>
        <v>0</v>
      </c>
      <c r="DO154" s="156">
        <f t="shared" si="112"/>
        <v>21</v>
      </c>
      <c r="DP154" s="156">
        <f t="shared" si="113"/>
        <v>21</v>
      </c>
      <c r="DQ154" s="267">
        <f t="shared" si="114"/>
        <v>21</v>
      </c>
      <c r="DR154" s="156">
        <f t="shared" si="115"/>
        <v>293</v>
      </c>
    </row>
    <row r="155" spans="2:125" ht="13.5" thickBot="1" x14ac:dyDescent="0.25">
      <c r="B155" s="133">
        <v>69</v>
      </c>
      <c r="C155" s="50">
        <f t="shared" si="78"/>
        <v>2</v>
      </c>
      <c r="D155" s="50">
        <f t="shared" si="88"/>
        <v>0</v>
      </c>
      <c r="E155" s="97"/>
      <c r="F155" s="2">
        <f t="shared" si="116"/>
        <v>150</v>
      </c>
      <c r="G155" s="164">
        <v>2512</v>
      </c>
      <c r="H155" s="164">
        <f>14- COUNTIF(L155:AA155,"#N/A")</f>
        <v>2</v>
      </c>
      <c r="I155" s="133">
        <f>SUM(AF155:AU155)+SUM(BA155:BM155)</f>
        <v>18</v>
      </c>
      <c r="J155" s="405">
        <f>CY155</f>
        <v>9.0356593303679986</v>
      </c>
      <c r="K155" s="466" t="str">
        <f>IF(ISNUMBER(MATCH(G155,'[4]OPR data'!$A$3:$A$2541,0)),"Y","N")</f>
        <v>Y</v>
      </c>
      <c r="L155" s="112"/>
      <c r="M155" s="236"/>
      <c r="N155" s="236" t="e">
        <f>(INDEX(Finish_table!R$4:R$83,MATCH('14 Year_History_Results'!$G155,Finish_table!S$4:S$83,0),1))</f>
        <v>#N/A</v>
      </c>
      <c r="O155" s="236" t="e">
        <f>(INDEX(Finish_table!Z$4:Z$99,MATCH('14 Year_History_Results'!$G155,Finish_table!AA$4:AA$99,0),1))</f>
        <v>#N/A</v>
      </c>
      <c r="P155" s="236" t="e">
        <f>(INDEX(Finish_table!AI$4:AI$99,MATCH('14 Year_History_Results'!$G155,Finish_table!AJ$4:AJ$99,0),1))</f>
        <v>#N/A</v>
      </c>
      <c r="Q155" s="236" t="e">
        <f>(INDEX(Finish_table!AR$4:AR$99,MATCH('14 Year_History_Results'!$G155,Finish_table!AS$4:AS$99,0),1))</f>
        <v>#N/A</v>
      </c>
      <c r="R155" s="236" t="e">
        <f>(INDEX(Finish_table!BA$4:BA$99,MATCH('14 Year_History_Results'!$G155,Finish_table!BB$4:BB$99,0),1))</f>
        <v>#N/A</v>
      </c>
      <c r="S155" s="236" t="e">
        <f>(INDEX(Finish_table!BJ$4:BJ$99,MATCH('14 Year_History_Results'!$G155,Finish_table!BK$4:BK$99,0),1))</f>
        <v>#N/A</v>
      </c>
      <c r="T155" s="236" t="e">
        <f>(INDEX(Finish_table!BS$4:BS$99,MATCH('14 Year_History_Results'!$G155,Finish_table!BT$4:BT$99,0),1))</f>
        <v>#N/A</v>
      </c>
      <c r="U155" s="236" t="e">
        <f>(INDEX(Finish_table!CB$4:CB$99,MATCH('14 Year_History_Results'!$G155,Finish_table!CC$4:CC$99,0),1))</f>
        <v>#N/A</v>
      </c>
      <c r="V155" s="236" t="e">
        <f>(INDEX(Finish_table!CK$4:CK$99,MATCH('14 Year_History_Results'!$G155,Finish_table!CL$4:CL$99,0),1))</f>
        <v>#N/A</v>
      </c>
      <c r="W155" s="236" t="e">
        <f>(INDEX(Finish_table!CT$4:CT$99,MATCH('14 Year_History_Results'!$G155,Finish_table!CU$4:CU$99,0),1))</f>
        <v>#N/A</v>
      </c>
      <c r="X155" s="236" t="str">
        <f>(INDEX(Finish_table!DC$4:DC$99,MATCH('14 Year_History_Results'!$G155,Finish_table!DD$4:DD$99,0),1))</f>
        <v>QF</v>
      </c>
      <c r="Y155" s="236" t="e">
        <f>(INDEX(Finish_table!DL$4:DL$99,MATCH('14 Year_History_Results'!$G155,Finish_table!DM$4:DM$99,0),1))</f>
        <v>#N/A</v>
      </c>
      <c r="Z155" s="236" t="str">
        <f>(INDEX(Finish_table!DU$4:DU$99,MATCH('14 Year_History_Results'!$G155,Finish_table!DV$4:DV$99,0),1))</f>
        <v>QF</v>
      </c>
      <c r="AA155" s="256" t="e">
        <f>(INDEX(Finish_table!ED$4:ED$140,MATCH('14 Year_History_Results'!$G155,Finish_table!EE$4:EE$140,0),1))</f>
        <v>#N/A</v>
      </c>
      <c r="AB155" s="2"/>
      <c r="AC155" s="97"/>
      <c r="AE155">
        <f t="shared" si="79"/>
        <v>2512</v>
      </c>
      <c r="AF155" s="112"/>
      <c r="AG155" s="2"/>
      <c r="AH155" s="148">
        <f>INDEX('2001'!$C$44:$C$140,'14 Year_History_Results'!BT155)</f>
        <v>0</v>
      </c>
      <c r="AI155" s="2">
        <f>INDEX('2002'!$C$44:$C$140,'14 Year_History_Results'!BU155)</f>
        <v>0</v>
      </c>
      <c r="AJ155" s="2">
        <f>INDEX('2003'!$C$44:$C$140,'14 Year_History_Results'!BV155)</f>
        <v>0</v>
      </c>
      <c r="AK155" s="2">
        <f>INDEX('2004'!$C$44:$C$140,'14 Year_History_Results'!BW155)</f>
        <v>0</v>
      </c>
      <c r="AL155" s="2">
        <f>INDEX('2005'!$C$44:$C$140,'14 Year_History_Results'!BX155)</f>
        <v>0</v>
      </c>
      <c r="AM155" s="2">
        <f>INDEX('2006'!$C$44:$C$140,'14 Year_History_Results'!BY155)</f>
        <v>0</v>
      </c>
      <c r="AN155" s="2">
        <f>INDEX('2007'!$C$44:$C$140,'14 Year_History_Results'!BZ155)</f>
        <v>0</v>
      </c>
      <c r="AO155" s="2">
        <f>INDEX('2008'!$C$44:$C$140,'14 Year_History_Results'!CA155)</f>
        <v>0</v>
      </c>
      <c r="AP155" s="2">
        <f>INDEX('2009'!$C$44:$C$140,'14 Year_History_Results'!CB155)</f>
        <v>0</v>
      </c>
      <c r="AQ155" s="2">
        <f>INDEX('2010'!$C$44:$C$140,'14 Year_History_Results'!CC155)</f>
        <v>0</v>
      </c>
      <c r="AR155" s="2">
        <f>INDEX('2011'!$C$44:$C$140,'14 Year_History_Results'!CD155)</f>
        <v>0</v>
      </c>
      <c r="AS155" s="2">
        <f>INDEX('2012'!$C$44:$C$140,'14 Year_History_Results'!CE155)</f>
        <v>0</v>
      </c>
      <c r="AT155" s="2">
        <f>INDEX('2013'!$C$44:$C$140,'14 Year_History_Results'!CF155)</f>
        <v>0</v>
      </c>
      <c r="AU155" s="149">
        <f>INDEX('2014'!$C$52:$C$180,'14 Year_History_Results'!CG155)</f>
        <v>0</v>
      </c>
      <c r="AV155" s="2">
        <f t="shared" si="89"/>
        <v>0</v>
      </c>
      <c r="AW155" s="2"/>
      <c r="AX155">
        <f t="shared" si="90"/>
        <v>2512</v>
      </c>
      <c r="AY155" s="112"/>
      <c r="AZ155" s="2"/>
      <c r="BA155" s="148">
        <f>INDEX('2001'!$B$44:$B$140,'14 Year_History_Results'!BT155)</f>
        <v>0</v>
      </c>
      <c r="BB155" s="2">
        <f>INDEX('2002'!$B$44:$B$140,'14 Year_History_Results'!BU155)</f>
        <v>0</v>
      </c>
      <c r="BC155" s="2">
        <f>INDEX('2003'!$B$44:$B$140,'14 Year_History_Results'!BV155)</f>
        <v>0</v>
      </c>
      <c r="BD155" s="2">
        <f>INDEX('2004'!$B$44:$B$140,'14 Year_History_Results'!BW155)</f>
        <v>0</v>
      </c>
      <c r="BE155" s="2">
        <f>INDEX('2005'!$B$44:$B$140,'14 Year_History_Results'!BX155)</f>
        <v>0</v>
      </c>
      <c r="BF155" s="2">
        <f>INDEX('2006'!$B$44:$B$140,'14 Year_History_Results'!BY155)</f>
        <v>0</v>
      </c>
      <c r="BG155" s="2">
        <f>INDEX('2007'!$B$44:$B$140,'14 Year_History_Results'!BZ155)</f>
        <v>0</v>
      </c>
      <c r="BH155" s="2">
        <f>INDEX('2008'!$B$44:$B$140,'14 Year_History_Results'!CA155)</f>
        <v>0</v>
      </c>
      <c r="BI155" s="2">
        <f>INDEX('2009'!$B$44:$B$140,'14 Year_History_Results'!CB155)</f>
        <v>0</v>
      </c>
      <c r="BJ155" s="2">
        <f>INDEX('2010'!$B$44:$B$140,'14 Year_History_Results'!CC155)</f>
        <v>0</v>
      </c>
      <c r="BK155" s="2">
        <f>INDEX('2011'!$B$44:$B$140,'14 Year_History_Results'!CD155)</f>
        <v>8</v>
      </c>
      <c r="BL155" s="2">
        <f>INDEX('2012'!$B$44:$B$140,'14 Year_History_Results'!CE155)</f>
        <v>0</v>
      </c>
      <c r="BM155" s="2">
        <f>INDEX('2013'!$B$44:$B$140,'14 Year_History_Results'!CF155)</f>
        <v>10</v>
      </c>
      <c r="BN155" s="149">
        <f>INDEX('2014'!$B$52:$B$180,'14 Year_History_Results'!CG155)</f>
        <v>0</v>
      </c>
      <c r="BO155" s="308">
        <f t="shared" si="91"/>
        <v>10</v>
      </c>
      <c r="BQ155">
        <f t="shared" si="92"/>
        <v>2512</v>
      </c>
      <c r="BR155" s="112"/>
      <c r="BS155" s="2"/>
      <c r="BT155" s="148">
        <f>IF(ISNA(MATCH($BQ155,'2001'!$A$44:$A$139,0)),97,MATCH($BQ155,'2001'!$A$44:$A$139,0))</f>
        <v>97</v>
      </c>
      <c r="BU155" s="2">
        <f>IF(ISNA(MATCH($BQ155,'2002'!$A$44:$A$139,0)),97,MATCH($BQ155,'2002'!$A$44:$A$139,0))</f>
        <v>97</v>
      </c>
      <c r="BV155" s="2">
        <f>IF(ISNA(MATCH($BQ155,'2003'!$A$44:$A$139,0)),97,MATCH($BQ155,'2003'!$A$44:$A$139,0))</f>
        <v>97</v>
      </c>
      <c r="BW155" s="2">
        <f>IF(ISNA(MATCH($BQ155,'2004'!$A$44:$A$139,0)),97,MATCH($BQ155,'2004'!$A$44:$A$139,0))</f>
        <v>97</v>
      </c>
      <c r="BX155" s="2">
        <f>IF(ISNA(MATCH($BQ155,'2005'!$A$44:$A$139,0)),97,MATCH($BQ155,'2005'!$A$44:$A$139,0))</f>
        <v>97</v>
      </c>
      <c r="BY155" s="2">
        <f>IF(ISNA(MATCH($BQ155,'2006'!$A$44:$A$139,0)),97,MATCH($BQ155,'2006'!$A$44:$A$139,0))</f>
        <v>97</v>
      </c>
      <c r="BZ155" s="2">
        <f>IF(ISNA(MATCH($BQ155,'2007'!$A$44:$A$139,0)),97,MATCH($BQ155,'2007'!$A$44:$A$139,0))</f>
        <v>97</v>
      </c>
      <c r="CA155" s="2">
        <f>IF(ISNA(MATCH($BQ155,'2008'!$A$44:$A$139,0)),97,MATCH($BQ155,'2008'!$A$44:$A$139,0))</f>
        <v>97</v>
      </c>
      <c r="CB155" s="2">
        <f>IF(ISNA(MATCH($BQ155,'2009'!$A$44:$A$139,0)),97,MATCH($BQ155,'2009'!$A$44:$A$139,0))</f>
        <v>97</v>
      </c>
      <c r="CC155" s="2">
        <f>IF(ISNA(MATCH($BQ155,'2010'!$A$44:$A$139,0)),97,MATCH($BQ155,'2010'!$A$44:$A$139,0))</f>
        <v>97</v>
      </c>
      <c r="CD155" s="2">
        <f>IF(ISNA(MATCH($BQ155,'2011'!$A$44:$A$139,0)),97,MATCH($BQ155,'2011'!$A$44:$A$139,0))</f>
        <v>87</v>
      </c>
      <c r="CE155" s="2">
        <f>IF(ISNA(MATCH($BQ155,'2012'!$A$44:$A$139,0)),97,MATCH($BQ155,'2012'!$A$44:$A$139,0))</f>
        <v>97</v>
      </c>
      <c r="CF155" s="2">
        <f>IF(ISNA(MATCH($BQ155,'2013'!$A$44:$A$139,0)),97,MATCH($BQ155,'2013'!$A$44:$A$139,0))</f>
        <v>75</v>
      </c>
      <c r="CG155" s="149">
        <f>IF(ISNA(MATCH($BQ155,'2014'!$A$52:$A$179,0)),129,MATCH($BQ155,'2014'!$A$52:$A$179,0))</f>
        <v>129</v>
      </c>
      <c r="CI155">
        <f t="shared" si="93"/>
        <v>2512</v>
      </c>
      <c r="CJ155" s="284"/>
      <c r="CK155" s="282"/>
      <c r="CL155" s="281">
        <f t="shared" si="94"/>
        <v>0</v>
      </c>
      <c r="CM155" s="282">
        <f t="shared" si="80"/>
        <v>0</v>
      </c>
      <c r="CN155" s="282">
        <f t="shared" si="81"/>
        <v>0</v>
      </c>
      <c r="CO155" s="282">
        <f t="shared" si="82"/>
        <v>0</v>
      </c>
      <c r="CP155" s="282">
        <f t="shared" si="83"/>
        <v>0</v>
      </c>
      <c r="CQ155" s="282">
        <f t="shared" si="84"/>
        <v>0</v>
      </c>
      <c r="CR155" s="282">
        <f t="shared" si="85"/>
        <v>0</v>
      </c>
      <c r="CS155" s="282">
        <f t="shared" si="86"/>
        <v>0</v>
      </c>
      <c r="CT155" s="282">
        <f t="shared" si="87"/>
        <v>0</v>
      </c>
      <c r="CU155" s="282">
        <f t="shared" si="95"/>
        <v>0</v>
      </c>
      <c r="CV155" s="282">
        <f t="shared" si="96"/>
        <v>8</v>
      </c>
      <c r="CW155" s="282">
        <f t="shared" si="97"/>
        <v>5.3327999999999998</v>
      </c>
      <c r="CX155" s="282">
        <f t="shared" si="98"/>
        <v>13.55484448</v>
      </c>
      <c r="CY155" s="283">
        <f t="shared" si="99"/>
        <v>9.0356593303679986</v>
      </c>
      <c r="DA155" s="282">
        <f t="shared" si="100"/>
        <v>2512</v>
      </c>
      <c r="DB155" s="97"/>
      <c r="DC155" s="156"/>
      <c r="DD155" s="270">
        <f t="shared" si="101"/>
        <v>0</v>
      </c>
      <c r="DE155" s="156">
        <f t="shared" si="102"/>
        <v>0</v>
      </c>
      <c r="DF155" s="156">
        <f t="shared" si="103"/>
        <v>0</v>
      </c>
      <c r="DG155" s="156">
        <f t="shared" si="104"/>
        <v>0</v>
      </c>
      <c r="DH155" s="156">
        <f t="shared" si="105"/>
        <v>0</v>
      </c>
      <c r="DI155" s="156">
        <f t="shared" si="106"/>
        <v>0</v>
      </c>
      <c r="DJ155" s="156">
        <f t="shared" si="107"/>
        <v>0</v>
      </c>
      <c r="DK155" s="156">
        <f t="shared" si="108"/>
        <v>0</v>
      </c>
      <c r="DL155" s="156">
        <f t="shared" si="109"/>
        <v>0</v>
      </c>
      <c r="DM155" s="156">
        <f t="shared" si="110"/>
        <v>0</v>
      </c>
      <c r="DN155" s="156">
        <f t="shared" si="111"/>
        <v>8</v>
      </c>
      <c r="DO155" s="156">
        <f t="shared" si="112"/>
        <v>8</v>
      </c>
      <c r="DP155" s="156">
        <f t="shared" si="113"/>
        <v>18</v>
      </c>
      <c r="DQ155" s="267">
        <f t="shared" si="114"/>
        <v>18</v>
      </c>
      <c r="DR155" s="156">
        <f t="shared" si="115"/>
        <v>324</v>
      </c>
    </row>
    <row r="156" spans="2:125" ht="13.5" thickBot="1" x14ac:dyDescent="0.25">
      <c r="B156" s="133">
        <v>69</v>
      </c>
      <c r="C156" s="50">
        <f t="shared" si="78"/>
        <v>3</v>
      </c>
      <c r="D156" s="50">
        <f t="shared" si="88"/>
        <v>3</v>
      </c>
      <c r="E156" s="97"/>
      <c r="F156" s="2">
        <f t="shared" si="116"/>
        <v>151</v>
      </c>
      <c r="G156" s="164">
        <v>3098</v>
      </c>
      <c r="H156" s="164">
        <f>14- COUNTIF(L156:AA156,"#N/A")</f>
        <v>3</v>
      </c>
      <c r="I156" s="133">
        <f>SUM(AF156:AU156)+SUM(BA156:BM156)</f>
        <v>24</v>
      </c>
      <c r="J156" s="405">
        <f>CY156</f>
        <v>9.0349038592559996</v>
      </c>
      <c r="K156" s="466" t="str">
        <f>IF(ISNUMBER(MATCH(G156,'[4]OPR data'!$A$3:$A$2541,0)),"Y","N")</f>
        <v>Y</v>
      </c>
      <c r="L156" s="112"/>
      <c r="M156" s="236"/>
      <c r="N156" s="236" t="e">
        <f>(INDEX(Finish_table!R$4:R$83,MATCH('14 Year_History_Results'!$G156,Finish_table!S$4:S$83,0),1))</f>
        <v>#N/A</v>
      </c>
      <c r="O156" s="236" t="e">
        <f>(INDEX(Finish_table!Z$4:Z$99,MATCH('14 Year_History_Results'!$G156,Finish_table!AA$4:AA$99,0),1))</f>
        <v>#N/A</v>
      </c>
      <c r="P156" s="236" t="e">
        <f>(INDEX(Finish_table!AI$4:AI$99,MATCH('14 Year_History_Results'!$G156,Finish_table!AJ$4:AJ$99,0),1))</f>
        <v>#N/A</v>
      </c>
      <c r="Q156" s="236" t="e">
        <f>(INDEX(Finish_table!AR$4:AR$99,MATCH('14 Year_History_Results'!$G156,Finish_table!AS$4:AS$99,0),1))</f>
        <v>#N/A</v>
      </c>
      <c r="R156" s="236" t="e">
        <f>(INDEX(Finish_table!BA$4:BA$99,MATCH('14 Year_History_Results'!$G156,Finish_table!BB$4:BB$99,0),1))</f>
        <v>#N/A</v>
      </c>
      <c r="S156" s="236" t="e">
        <f>(INDEX(Finish_table!BJ$4:BJ$99,MATCH('14 Year_History_Results'!$G156,Finish_table!BK$4:BK$99,0),1))</f>
        <v>#N/A</v>
      </c>
      <c r="T156" s="236" t="e">
        <f>(INDEX(Finish_table!BS$4:BS$99,MATCH('14 Year_History_Results'!$G156,Finish_table!BT$4:BT$99,0),1))</f>
        <v>#N/A</v>
      </c>
      <c r="U156" s="236" t="e">
        <f>(INDEX(Finish_table!CB$4:CB$99,MATCH('14 Year_History_Results'!$G156,Finish_table!CC$4:CC$99,0),1))</f>
        <v>#N/A</v>
      </c>
      <c r="V156" s="236" t="e">
        <f>(INDEX(Finish_table!CK$4:CK$99,MATCH('14 Year_History_Results'!$G156,Finish_table!CL$4:CL$99,0),1))</f>
        <v>#N/A</v>
      </c>
      <c r="W156" s="236" t="e">
        <f>(INDEX(Finish_table!CT$4:CT$99,MATCH('14 Year_History_Results'!$G156,Finish_table!CU$4:CU$99,0),1))</f>
        <v>#N/A</v>
      </c>
      <c r="X156" s="236" t="str">
        <f>(INDEX(Finish_table!DC$4:DC$99,MATCH('14 Year_History_Results'!$G156,Finish_table!DD$4:DD$99,0),1))</f>
        <v>QF</v>
      </c>
      <c r="Y156" s="236" t="str">
        <f>(INDEX(Finish_table!DL$4:DL$99,MATCH('14 Year_History_Results'!$G156,Finish_table!DM$4:DM$99,0),1))</f>
        <v>QF</v>
      </c>
      <c r="Z156" s="236" t="e">
        <f>(INDEX(Finish_table!DU$4:DU$99,MATCH('14 Year_History_Results'!$G156,Finish_table!DV$4:DV$99,0),1))</f>
        <v>#N/A</v>
      </c>
      <c r="AA156" s="256" t="str">
        <f>(INDEX(Finish_table!ED$4:ED$140,MATCH('14 Year_History_Results'!$G156,Finish_table!EE$4:EE$140,0),1))</f>
        <v>SF</v>
      </c>
      <c r="AB156" s="2"/>
      <c r="AC156" s="97"/>
      <c r="AE156">
        <f t="shared" si="79"/>
        <v>3098</v>
      </c>
      <c r="AF156" s="112"/>
      <c r="AG156" s="2"/>
      <c r="AH156" s="148">
        <f>INDEX('2001'!$C$44:$C$140,'14 Year_History_Results'!BT156)</f>
        <v>0</v>
      </c>
      <c r="AI156" s="2">
        <f>INDEX('2002'!$C$44:$C$140,'14 Year_History_Results'!BU156)</f>
        <v>0</v>
      </c>
      <c r="AJ156" s="2">
        <f>INDEX('2003'!$C$44:$C$140,'14 Year_History_Results'!BV156)</f>
        <v>0</v>
      </c>
      <c r="AK156" s="2">
        <f>INDEX('2004'!$C$44:$C$140,'14 Year_History_Results'!BW156)</f>
        <v>0</v>
      </c>
      <c r="AL156" s="2">
        <f>INDEX('2005'!$C$44:$C$140,'14 Year_History_Results'!BX156)</f>
        <v>0</v>
      </c>
      <c r="AM156" s="2">
        <f>INDEX('2006'!$C$44:$C$140,'14 Year_History_Results'!BY156)</f>
        <v>0</v>
      </c>
      <c r="AN156" s="2">
        <f>INDEX('2007'!$C$44:$C$140,'14 Year_History_Results'!BZ156)</f>
        <v>0</v>
      </c>
      <c r="AO156" s="2">
        <f>INDEX('2008'!$C$44:$C$140,'14 Year_History_Results'!CA156)</f>
        <v>0</v>
      </c>
      <c r="AP156" s="2">
        <f>INDEX('2009'!$C$44:$C$140,'14 Year_History_Results'!CB156)</f>
        <v>0</v>
      </c>
      <c r="AQ156" s="2">
        <f>INDEX('2010'!$C$44:$C$140,'14 Year_History_Results'!CC156)</f>
        <v>0</v>
      </c>
      <c r="AR156" s="2">
        <f>INDEX('2011'!$C$44:$C$140,'14 Year_History_Results'!CD156)</f>
        <v>0</v>
      </c>
      <c r="AS156" s="2">
        <f>INDEX('2012'!$C$44:$C$140,'14 Year_History_Results'!CE156)</f>
        <v>0</v>
      </c>
      <c r="AT156" s="2">
        <f>INDEX('2013'!$C$44:$C$140,'14 Year_History_Results'!CF156)</f>
        <v>0</v>
      </c>
      <c r="AU156" s="149">
        <f>INDEX('2014'!$C$52:$C$180,'14 Year_History_Results'!CG156)</f>
        <v>0</v>
      </c>
      <c r="AV156" s="2">
        <f t="shared" si="89"/>
        <v>0</v>
      </c>
      <c r="AW156" s="2"/>
      <c r="AX156">
        <f t="shared" si="90"/>
        <v>3098</v>
      </c>
      <c r="AY156" s="112"/>
      <c r="AZ156" s="2"/>
      <c r="BA156" s="148">
        <f>INDEX('2001'!$B$44:$B$140,'14 Year_History_Results'!BT156)</f>
        <v>0</v>
      </c>
      <c r="BB156" s="2">
        <f>INDEX('2002'!$B$44:$B$140,'14 Year_History_Results'!BU156)</f>
        <v>0</v>
      </c>
      <c r="BC156" s="2">
        <f>INDEX('2003'!$B$44:$B$140,'14 Year_History_Results'!BV156)</f>
        <v>0</v>
      </c>
      <c r="BD156" s="2">
        <f>INDEX('2004'!$B$44:$B$140,'14 Year_History_Results'!BW156)</f>
        <v>0</v>
      </c>
      <c r="BE156" s="2">
        <f>INDEX('2005'!$B$44:$B$140,'14 Year_History_Results'!BX156)</f>
        <v>0</v>
      </c>
      <c r="BF156" s="2">
        <f>INDEX('2006'!$B$44:$B$140,'14 Year_History_Results'!BY156)</f>
        <v>0</v>
      </c>
      <c r="BG156" s="2">
        <f>INDEX('2007'!$B$44:$B$140,'14 Year_History_Results'!BZ156)</f>
        <v>0</v>
      </c>
      <c r="BH156" s="2">
        <f>INDEX('2008'!$B$44:$B$140,'14 Year_History_Results'!CA156)</f>
        <v>0</v>
      </c>
      <c r="BI156" s="2">
        <f>INDEX('2009'!$B$44:$B$140,'14 Year_History_Results'!CB156)</f>
        <v>0</v>
      </c>
      <c r="BJ156" s="2">
        <f>INDEX('2010'!$B$44:$B$140,'14 Year_History_Results'!CC156)</f>
        <v>0</v>
      </c>
      <c r="BK156" s="2">
        <f>INDEX('2011'!$B$44:$B$140,'14 Year_History_Results'!CD156)</f>
        <v>11</v>
      </c>
      <c r="BL156" s="2">
        <f>INDEX('2012'!$B$44:$B$140,'14 Year_History_Results'!CE156)</f>
        <v>13</v>
      </c>
      <c r="BM156" s="2">
        <f>INDEX('2013'!$B$44:$B$140,'14 Year_History_Results'!CF156)</f>
        <v>0</v>
      </c>
      <c r="BN156" s="149">
        <f>INDEX('2014'!$B$52:$B$180,'14 Year_History_Results'!CG156)</f>
        <v>0</v>
      </c>
      <c r="BO156" s="308">
        <f t="shared" si="91"/>
        <v>0</v>
      </c>
      <c r="BQ156">
        <f t="shared" si="92"/>
        <v>3098</v>
      </c>
      <c r="BR156" s="112"/>
      <c r="BS156" s="2"/>
      <c r="BT156" s="148">
        <f>IF(ISNA(MATCH($BQ156,'2001'!$A$44:$A$139,0)),97,MATCH($BQ156,'2001'!$A$44:$A$139,0))</f>
        <v>97</v>
      </c>
      <c r="BU156" s="2">
        <f>IF(ISNA(MATCH($BQ156,'2002'!$A$44:$A$139,0)),97,MATCH($BQ156,'2002'!$A$44:$A$139,0))</f>
        <v>97</v>
      </c>
      <c r="BV156" s="2">
        <f>IF(ISNA(MATCH($BQ156,'2003'!$A$44:$A$139,0)),97,MATCH($BQ156,'2003'!$A$44:$A$139,0))</f>
        <v>97</v>
      </c>
      <c r="BW156" s="2">
        <f>IF(ISNA(MATCH($BQ156,'2004'!$A$44:$A$139,0)),97,MATCH($BQ156,'2004'!$A$44:$A$139,0))</f>
        <v>97</v>
      </c>
      <c r="BX156" s="2">
        <f>IF(ISNA(MATCH($BQ156,'2005'!$A$44:$A$139,0)),97,MATCH($BQ156,'2005'!$A$44:$A$139,0))</f>
        <v>97</v>
      </c>
      <c r="BY156" s="2">
        <f>IF(ISNA(MATCH($BQ156,'2006'!$A$44:$A$139,0)),97,MATCH($BQ156,'2006'!$A$44:$A$139,0))</f>
        <v>97</v>
      </c>
      <c r="BZ156" s="2">
        <f>IF(ISNA(MATCH($BQ156,'2007'!$A$44:$A$139,0)),97,MATCH($BQ156,'2007'!$A$44:$A$139,0))</f>
        <v>97</v>
      </c>
      <c r="CA156" s="2">
        <f>IF(ISNA(MATCH($BQ156,'2008'!$A$44:$A$139,0)),97,MATCH($BQ156,'2008'!$A$44:$A$139,0))</f>
        <v>97</v>
      </c>
      <c r="CB156" s="2">
        <f>IF(ISNA(MATCH($BQ156,'2009'!$A$44:$A$139,0)),97,MATCH($BQ156,'2009'!$A$44:$A$139,0))</f>
        <v>97</v>
      </c>
      <c r="CC156" s="2">
        <f>IF(ISNA(MATCH($BQ156,'2010'!$A$44:$A$139,0)),97,MATCH($BQ156,'2010'!$A$44:$A$139,0))</f>
        <v>97</v>
      </c>
      <c r="CD156" s="2">
        <f>IF(ISNA(MATCH($BQ156,'2011'!$A$44:$A$139,0)),97,MATCH($BQ156,'2011'!$A$44:$A$139,0))</f>
        <v>91</v>
      </c>
      <c r="CE156" s="2">
        <f>IF(ISNA(MATCH($BQ156,'2012'!$A$44:$A$139,0)),97,MATCH($BQ156,'2012'!$A$44:$A$139,0))</f>
        <v>89</v>
      </c>
      <c r="CF156" s="2">
        <f>IF(ISNA(MATCH($BQ156,'2013'!$A$44:$A$139,0)),97,MATCH($BQ156,'2013'!$A$44:$A$139,0))</f>
        <v>97</v>
      </c>
      <c r="CG156" s="149">
        <f>IF(ISNA(MATCH($BQ156,'2014'!$A$52:$A$179,0)),129,MATCH($BQ156,'2014'!$A$52:$A$179,0))</f>
        <v>110</v>
      </c>
      <c r="CI156">
        <f t="shared" si="93"/>
        <v>3098</v>
      </c>
      <c r="CJ156" s="284"/>
      <c r="CK156" s="282"/>
      <c r="CL156" s="281">
        <f t="shared" si="94"/>
        <v>0</v>
      </c>
      <c r="CM156" s="282">
        <f t="shared" si="80"/>
        <v>0</v>
      </c>
      <c r="CN156" s="282">
        <f t="shared" si="81"/>
        <v>0</v>
      </c>
      <c r="CO156" s="282">
        <f t="shared" si="82"/>
        <v>0</v>
      </c>
      <c r="CP156" s="282">
        <f t="shared" si="83"/>
        <v>0</v>
      </c>
      <c r="CQ156" s="282">
        <f t="shared" si="84"/>
        <v>0</v>
      </c>
      <c r="CR156" s="282">
        <f t="shared" si="85"/>
        <v>0</v>
      </c>
      <c r="CS156" s="282">
        <f t="shared" si="86"/>
        <v>0</v>
      </c>
      <c r="CT156" s="282">
        <f t="shared" si="87"/>
        <v>0</v>
      </c>
      <c r="CU156" s="282">
        <f t="shared" si="95"/>
        <v>0</v>
      </c>
      <c r="CV156" s="282">
        <f t="shared" si="96"/>
        <v>11</v>
      </c>
      <c r="CW156" s="282">
        <f t="shared" si="97"/>
        <v>20.332599999999999</v>
      </c>
      <c r="CX156" s="282">
        <f t="shared" si="98"/>
        <v>13.553711159999999</v>
      </c>
      <c r="CY156" s="283">
        <f t="shared" si="99"/>
        <v>9.0349038592559996</v>
      </c>
      <c r="DA156" s="282">
        <f t="shared" si="100"/>
        <v>3098</v>
      </c>
      <c r="DB156" s="97"/>
      <c r="DC156" s="156"/>
      <c r="DD156" s="270">
        <f t="shared" si="101"/>
        <v>0</v>
      </c>
      <c r="DE156" s="156">
        <f t="shared" si="102"/>
        <v>0</v>
      </c>
      <c r="DF156" s="156">
        <f t="shared" si="103"/>
        <v>0</v>
      </c>
      <c r="DG156" s="156">
        <f t="shared" si="104"/>
        <v>0</v>
      </c>
      <c r="DH156" s="156">
        <f t="shared" si="105"/>
        <v>0</v>
      </c>
      <c r="DI156" s="156">
        <f t="shared" si="106"/>
        <v>0</v>
      </c>
      <c r="DJ156" s="156">
        <f t="shared" si="107"/>
        <v>0</v>
      </c>
      <c r="DK156" s="156">
        <f t="shared" si="108"/>
        <v>0</v>
      </c>
      <c r="DL156" s="156">
        <f t="shared" si="109"/>
        <v>0</v>
      </c>
      <c r="DM156" s="156">
        <f t="shared" si="110"/>
        <v>0</v>
      </c>
      <c r="DN156" s="156">
        <f t="shared" si="111"/>
        <v>11</v>
      </c>
      <c r="DO156" s="156">
        <f t="shared" si="112"/>
        <v>24</v>
      </c>
      <c r="DP156" s="156">
        <f t="shared" si="113"/>
        <v>24</v>
      </c>
      <c r="DQ156" s="267">
        <f t="shared" si="114"/>
        <v>24</v>
      </c>
      <c r="DR156" s="156">
        <f t="shared" si="115"/>
        <v>254</v>
      </c>
    </row>
    <row r="157" spans="2:125" ht="13.5" thickBot="1" x14ac:dyDescent="0.25">
      <c r="B157" s="133">
        <v>70</v>
      </c>
      <c r="C157" s="50">
        <f t="shared" si="78"/>
        <v>1</v>
      </c>
      <c r="D157" s="50">
        <f t="shared" si="88"/>
        <v>0</v>
      </c>
      <c r="E157" s="97"/>
      <c r="F157" s="2">
        <f t="shared" si="116"/>
        <v>152</v>
      </c>
      <c r="G157" s="164">
        <v>2486</v>
      </c>
      <c r="H157" s="164">
        <f>14- COUNTIF(L157:AA157,"#N/A")</f>
        <v>1</v>
      </c>
      <c r="I157" s="133">
        <f>SUM(AF157:AU157)+SUM(BA157:BM157)</f>
        <v>0</v>
      </c>
      <c r="J157" s="405">
        <f>CY157</f>
        <v>9</v>
      </c>
      <c r="K157" s="466" t="str">
        <f>IF(ISNUMBER(MATCH(G157,'[4]OPR data'!$A$3:$A$2541,0)),"Y","N")</f>
        <v>Y</v>
      </c>
      <c r="L157" s="112"/>
      <c r="M157" s="236"/>
      <c r="N157" s="236" t="e">
        <f>(INDEX(Finish_table!R$4:R$83,MATCH('14 Year_History_Results'!$G157,Finish_table!S$4:S$83,0),1))</f>
        <v>#N/A</v>
      </c>
      <c r="O157" s="236" t="e">
        <f>(INDEX(Finish_table!Z$4:Z$99,MATCH('14 Year_History_Results'!$G157,Finish_table!AA$4:AA$99,0),1))</f>
        <v>#N/A</v>
      </c>
      <c r="P157" s="236" t="e">
        <f>(INDEX(Finish_table!AI$4:AI$99,MATCH('14 Year_History_Results'!$G157,Finish_table!AJ$4:AJ$99,0),1))</f>
        <v>#N/A</v>
      </c>
      <c r="Q157" s="236" t="e">
        <f>(INDEX(Finish_table!AR$4:AR$99,MATCH('14 Year_History_Results'!$G157,Finish_table!AS$4:AS$99,0),1))</f>
        <v>#N/A</v>
      </c>
      <c r="R157" s="236" t="e">
        <f>(INDEX(Finish_table!BA$4:BA$99,MATCH('14 Year_History_Results'!$G157,Finish_table!BB$4:BB$99,0),1))</f>
        <v>#N/A</v>
      </c>
      <c r="S157" s="236" t="e">
        <f>(INDEX(Finish_table!BJ$4:BJ$99,MATCH('14 Year_History_Results'!$G157,Finish_table!BK$4:BK$99,0),1))</f>
        <v>#N/A</v>
      </c>
      <c r="T157" s="236" t="e">
        <f>(INDEX(Finish_table!BS$4:BS$99,MATCH('14 Year_History_Results'!$G157,Finish_table!BT$4:BT$99,0),1))</f>
        <v>#N/A</v>
      </c>
      <c r="U157" s="236" t="e">
        <f>(INDEX(Finish_table!CB$4:CB$99,MATCH('14 Year_History_Results'!$G157,Finish_table!CC$4:CC$99,0),1))</f>
        <v>#N/A</v>
      </c>
      <c r="V157" s="236" t="e">
        <f>(INDEX(Finish_table!CK$4:CK$99,MATCH('14 Year_History_Results'!$G157,Finish_table!CL$4:CL$99,0),1))</f>
        <v>#N/A</v>
      </c>
      <c r="W157" s="236" t="e">
        <f>(INDEX(Finish_table!CT$4:CT$99,MATCH('14 Year_History_Results'!$G157,Finish_table!CU$4:CU$99,0),1))</f>
        <v>#N/A</v>
      </c>
      <c r="X157" s="236" t="e">
        <f>(INDEX(Finish_table!DC$4:DC$99,MATCH('14 Year_History_Results'!$G157,Finish_table!DD$4:DD$99,0),1))</f>
        <v>#N/A</v>
      </c>
      <c r="Y157" s="236" t="e">
        <f>(INDEX(Finish_table!DL$4:DL$99,MATCH('14 Year_History_Results'!$G157,Finish_table!DM$4:DM$99,0),1))</f>
        <v>#N/A</v>
      </c>
      <c r="Z157" s="236" t="e">
        <f>(INDEX(Finish_table!DU$4:DU$99,MATCH('14 Year_History_Results'!$G157,Finish_table!DV$4:DV$99,0),1))</f>
        <v>#N/A</v>
      </c>
      <c r="AA157" s="256" t="str">
        <f>(INDEX(Finish_table!ED$4:ED$140,MATCH('14 Year_History_Results'!$G157,Finish_table!EE$4:EE$140,0),1))</f>
        <v>QF</v>
      </c>
      <c r="AB157" s="2"/>
      <c r="AC157" s="97"/>
      <c r="AE157">
        <f t="shared" si="79"/>
        <v>2486</v>
      </c>
      <c r="AF157" s="112"/>
      <c r="AG157" s="2"/>
      <c r="AH157" s="148">
        <f>INDEX('2001'!$C$44:$C$140,'14 Year_History_Results'!BT157)</f>
        <v>0</v>
      </c>
      <c r="AI157" s="2">
        <f>INDEX('2002'!$C$44:$C$140,'14 Year_History_Results'!BU157)</f>
        <v>0</v>
      </c>
      <c r="AJ157" s="2">
        <f>INDEX('2003'!$C$44:$C$140,'14 Year_History_Results'!BV157)</f>
        <v>0</v>
      </c>
      <c r="AK157" s="2">
        <f>INDEX('2004'!$C$44:$C$140,'14 Year_History_Results'!BW157)</f>
        <v>0</v>
      </c>
      <c r="AL157" s="2">
        <f>INDEX('2005'!$C$44:$C$140,'14 Year_History_Results'!BX157)</f>
        <v>0</v>
      </c>
      <c r="AM157" s="2">
        <f>INDEX('2006'!$C$44:$C$140,'14 Year_History_Results'!BY157)</f>
        <v>0</v>
      </c>
      <c r="AN157" s="2">
        <f>INDEX('2007'!$C$44:$C$140,'14 Year_History_Results'!BZ157)</f>
        <v>0</v>
      </c>
      <c r="AO157" s="2">
        <f>INDEX('2008'!$C$44:$C$140,'14 Year_History_Results'!CA157)</f>
        <v>0</v>
      </c>
      <c r="AP157" s="2">
        <f>INDEX('2009'!$C$44:$C$140,'14 Year_History_Results'!CB157)</f>
        <v>0</v>
      </c>
      <c r="AQ157" s="2">
        <f>INDEX('2010'!$C$44:$C$140,'14 Year_History_Results'!CC157)</f>
        <v>0</v>
      </c>
      <c r="AR157" s="2">
        <f>INDEX('2011'!$C$44:$C$140,'14 Year_History_Results'!CD157)</f>
        <v>0</v>
      </c>
      <c r="AS157" s="2">
        <f>INDEX('2012'!$C$44:$C$140,'14 Year_History_Results'!CE157)</f>
        <v>0</v>
      </c>
      <c r="AT157" s="2">
        <f>INDEX('2013'!$C$44:$C$140,'14 Year_History_Results'!CF157)</f>
        <v>0</v>
      </c>
      <c r="AU157" s="149">
        <f>INDEX('2014'!$C$52:$C$180,'14 Year_History_Results'!CG157)</f>
        <v>0</v>
      </c>
      <c r="AV157" s="2">
        <f t="shared" si="89"/>
        <v>0</v>
      </c>
      <c r="AW157" s="2"/>
      <c r="AX157">
        <f t="shared" si="90"/>
        <v>2486</v>
      </c>
      <c r="AY157" s="112"/>
      <c r="AZ157" s="2"/>
      <c r="BA157" s="148">
        <f>INDEX('2001'!$B$44:$B$140,'14 Year_History_Results'!BT157)</f>
        <v>0</v>
      </c>
      <c r="BB157" s="2">
        <f>INDEX('2002'!$B$44:$B$140,'14 Year_History_Results'!BU157)</f>
        <v>0</v>
      </c>
      <c r="BC157" s="2">
        <f>INDEX('2003'!$B$44:$B$140,'14 Year_History_Results'!BV157)</f>
        <v>0</v>
      </c>
      <c r="BD157" s="2">
        <f>INDEX('2004'!$B$44:$B$140,'14 Year_History_Results'!BW157)</f>
        <v>0</v>
      </c>
      <c r="BE157" s="2">
        <f>INDEX('2005'!$B$44:$B$140,'14 Year_History_Results'!BX157)</f>
        <v>0</v>
      </c>
      <c r="BF157" s="2">
        <f>INDEX('2006'!$B$44:$B$140,'14 Year_History_Results'!BY157)</f>
        <v>0</v>
      </c>
      <c r="BG157" s="2">
        <f>INDEX('2007'!$B$44:$B$140,'14 Year_History_Results'!BZ157)</f>
        <v>0</v>
      </c>
      <c r="BH157" s="2">
        <f>INDEX('2008'!$B$44:$B$140,'14 Year_History_Results'!CA157)</f>
        <v>0</v>
      </c>
      <c r="BI157" s="2">
        <f>INDEX('2009'!$B$44:$B$140,'14 Year_History_Results'!CB157)</f>
        <v>0</v>
      </c>
      <c r="BJ157" s="2">
        <f>INDEX('2010'!$B$44:$B$140,'14 Year_History_Results'!CC157)</f>
        <v>0</v>
      </c>
      <c r="BK157" s="2">
        <f>INDEX('2011'!$B$44:$B$140,'14 Year_History_Results'!CD157)</f>
        <v>0</v>
      </c>
      <c r="BL157" s="2">
        <f>INDEX('2012'!$B$44:$B$140,'14 Year_History_Results'!CE157)</f>
        <v>0</v>
      </c>
      <c r="BM157" s="2">
        <f>INDEX('2013'!$B$44:$B$140,'14 Year_History_Results'!CF157)</f>
        <v>0</v>
      </c>
      <c r="BN157" s="149">
        <f>INDEX('2014'!$B$52:$B$180,'14 Year_History_Results'!CG157)</f>
        <v>9</v>
      </c>
      <c r="BO157" s="308">
        <f t="shared" si="91"/>
        <v>0</v>
      </c>
      <c r="BQ157">
        <f t="shared" si="92"/>
        <v>2486</v>
      </c>
      <c r="BR157" s="112"/>
      <c r="BS157" s="2"/>
      <c r="BT157" s="148">
        <f>IF(ISNA(MATCH($BQ157,'2001'!$A$44:$A$139,0)),97,MATCH($BQ157,'2001'!$A$44:$A$139,0))</f>
        <v>97</v>
      </c>
      <c r="BU157" s="2">
        <f>IF(ISNA(MATCH($BQ157,'2002'!$A$44:$A$139,0)),97,MATCH($BQ157,'2002'!$A$44:$A$139,0))</f>
        <v>97</v>
      </c>
      <c r="BV157" s="2">
        <f>IF(ISNA(MATCH($BQ157,'2003'!$A$44:$A$139,0)),97,MATCH($BQ157,'2003'!$A$44:$A$139,0))</f>
        <v>97</v>
      </c>
      <c r="BW157" s="2">
        <f>IF(ISNA(MATCH($BQ157,'2004'!$A$44:$A$139,0)),97,MATCH($BQ157,'2004'!$A$44:$A$139,0))</f>
        <v>97</v>
      </c>
      <c r="BX157" s="2">
        <f>IF(ISNA(MATCH($BQ157,'2005'!$A$44:$A$139,0)),97,MATCH($BQ157,'2005'!$A$44:$A$139,0))</f>
        <v>97</v>
      </c>
      <c r="BY157" s="2">
        <f>IF(ISNA(MATCH($BQ157,'2006'!$A$44:$A$139,0)),97,MATCH($BQ157,'2006'!$A$44:$A$139,0))</f>
        <v>97</v>
      </c>
      <c r="BZ157" s="2">
        <f>IF(ISNA(MATCH($BQ157,'2007'!$A$44:$A$139,0)),97,MATCH($BQ157,'2007'!$A$44:$A$139,0))</f>
        <v>97</v>
      </c>
      <c r="CA157" s="2">
        <f>IF(ISNA(MATCH($BQ157,'2008'!$A$44:$A$139,0)),97,MATCH($BQ157,'2008'!$A$44:$A$139,0))</f>
        <v>97</v>
      </c>
      <c r="CB157" s="2">
        <f>IF(ISNA(MATCH($BQ157,'2009'!$A$44:$A$139,0)),97,MATCH($BQ157,'2009'!$A$44:$A$139,0))</f>
        <v>97</v>
      </c>
      <c r="CC157" s="2">
        <f>IF(ISNA(MATCH($BQ157,'2010'!$A$44:$A$139,0)),97,MATCH($BQ157,'2010'!$A$44:$A$139,0))</f>
        <v>97</v>
      </c>
      <c r="CD157" s="2">
        <f>IF(ISNA(MATCH($BQ157,'2011'!$A$44:$A$139,0)),97,MATCH($BQ157,'2011'!$A$44:$A$139,0))</f>
        <v>97</v>
      </c>
      <c r="CE157" s="2">
        <f>IF(ISNA(MATCH($BQ157,'2012'!$A$44:$A$139,0)),97,MATCH($BQ157,'2012'!$A$44:$A$139,0))</f>
        <v>97</v>
      </c>
      <c r="CF157" s="2">
        <f>IF(ISNA(MATCH($BQ157,'2013'!$A$44:$A$139,0)),97,MATCH($BQ157,'2013'!$A$44:$A$139,0))</f>
        <v>97</v>
      </c>
      <c r="CG157" s="149">
        <f>IF(ISNA(MATCH($BQ157,'2014'!$A$52:$A$179,0)),129,MATCH($BQ157,'2014'!$A$52:$A$179,0))</f>
        <v>101</v>
      </c>
      <c r="CI157">
        <f t="shared" si="93"/>
        <v>2486</v>
      </c>
      <c r="CJ157" s="284"/>
      <c r="CK157" s="282"/>
      <c r="CL157" s="281">
        <f t="shared" si="94"/>
        <v>0</v>
      </c>
      <c r="CM157" s="282">
        <f t="shared" si="80"/>
        <v>0</v>
      </c>
      <c r="CN157" s="282">
        <f t="shared" si="81"/>
        <v>0</v>
      </c>
      <c r="CO157" s="282">
        <f t="shared" si="82"/>
        <v>0</v>
      </c>
      <c r="CP157" s="282">
        <f t="shared" si="83"/>
        <v>0</v>
      </c>
      <c r="CQ157" s="282">
        <f t="shared" si="84"/>
        <v>0</v>
      </c>
      <c r="CR157" s="282">
        <f t="shared" si="85"/>
        <v>0</v>
      </c>
      <c r="CS157" s="282">
        <f t="shared" si="86"/>
        <v>0</v>
      </c>
      <c r="CT157" s="282">
        <f t="shared" si="87"/>
        <v>0</v>
      </c>
      <c r="CU157" s="282">
        <f t="shared" si="95"/>
        <v>0</v>
      </c>
      <c r="CV157" s="282">
        <f t="shared" si="96"/>
        <v>0</v>
      </c>
      <c r="CW157" s="282">
        <f t="shared" si="97"/>
        <v>0</v>
      </c>
      <c r="CX157" s="282">
        <f t="shared" si="98"/>
        <v>0</v>
      </c>
      <c r="CY157" s="283">
        <f t="shared" si="99"/>
        <v>9</v>
      </c>
      <c r="DA157" s="282">
        <f t="shared" si="100"/>
        <v>2486</v>
      </c>
      <c r="DB157" s="97"/>
      <c r="DC157" s="156"/>
      <c r="DD157" s="270">
        <f t="shared" si="101"/>
        <v>0</v>
      </c>
      <c r="DE157" s="156">
        <f t="shared" si="102"/>
        <v>0</v>
      </c>
      <c r="DF157" s="156">
        <f t="shared" si="103"/>
        <v>0</v>
      </c>
      <c r="DG157" s="156">
        <f t="shared" si="104"/>
        <v>0</v>
      </c>
      <c r="DH157" s="156">
        <f t="shared" si="105"/>
        <v>0</v>
      </c>
      <c r="DI157" s="156">
        <f t="shared" si="106"/>
        <v>0</v>
      </c>
      <c r="DJ157" s="156">
        <f t="shared" si="107"/>
        <v>0</v>
      </c>
      <c r="DK157" s="156">
        <f t="shared" si="108"/>
        <v>0</v>
      </c>
      <c r="DL157" s="156">
        <f t="shared" si="109"/>
        <v>0</v>
      </c>
      <c r="DM157" s="156">
        <f t="shared" si="110"/>
        <v>0</v>
      </c>
      <c r="DN157" s="156">
        <f t="shared" si="111"/>
        <v>0</v>
      </c>
      <c r="DO157" s="156">
        <f t="shared" si="112"/>
        <v>0</v>
      </c>
      <c r="DP157" s="156">
        <f t="shared" si="113"/>
        <v>0</v>
      </c>
      <c r="DQ157" s="267">
        <f t="shared" si="114"/>
        <v>9</v>
      </c>
      <c r="DR157" s="156">
        <f t="shared" si="115"/>
        <v>421</v>
      </c>
    </row>
    <row r="158" spans="2:125" ht="13.5" thickBot="1" x14ac:dyDescent="0.25">
      <c r="B158" s="133">
        <v>70</v>
      </c>
      <c r="C158" s="50">
        <f t="shared" si="78"/>
        <v>2</v>
      </c>
      <c r="D158" s="50">
        <f t="shared" si="88"/>
        <v>0</v>
      </c>
      <c r="E158" s="97"/>
      <c r="F158" s="2">
        <f t="shared" si="116"/>
        <v>153</v>
      </c>
      <c r="G158" s="164">
        <v>525</v>
      </c>
      <c r="H158" s="164">
        <f>14- COUNTIF(L158:AA158,"#N/A")</f>
        <v>5</v>
      </c>
      <c r="I158" s="133">
        <f>SUM(AF158:AU158)+SUM(BA158:BM158)</f>
        <v>56</v>
      </c>
      <c r="J158" s="405">
        <f>CY158</f>
        <v>8.8866653591590925</v>
      </c>
      <c r="K158" s="466" t="str">
        <f>IF(ISNUMBER(MATCH(G158,'[4]OPR data'!$A$3:$A$2541,0)),"Y","N")</f>
        <v>Y</v>
      </c>
      <c r="L158" s="112"/>
      <c r="M158" s="236"/>
      <c r="N158" s="236" t="e">
        <f>(INDEX(Finish_table!R$4:R$83,MATCH('14 Year_History_Results'!$G158,Finish_table!S$4:S$83,0),1))</f>
        <v>#N/A</v>
      </c>
      <c r="O158" s="236" t="e">
        <f>(INDEX(Finish_table!Z$4:Z$99,MATCH('14 Year_History_Results'!$G158,Finish_table!AA$4:AA$99,0),1))</f>
        <v>#N/A</v>
      </c>
      <c r="P158" s="236" t="str">
        <f>(INDEX(Finish_table!AI$4:AI$99,MATCH('14 Year_History_Results'!$G158,Finish_table!AJ$4:AJ$99,0),1))</f>
        <v>QF</v>
      </c>
      <c r="Q158" s="236" t="e">
        <f>(INDEX(Finish_table!AR$4:AR$99,MATCH('14 Year_History_Results'!$G158,Finish_table!AS$4:AS$99,0),1))</f>
        <v>#N/A</v>
      </c>
      <c r="R158" s="236" t="e">
        <f>(INDEX(Finish_table!BA$4:BA$99,MATCH('14 Year_History_Results'!$G158,Finish_table!BB$4:BB$99,0),1))</f>
        <v>#N/A</v>
      </c>
      <c r="S158" s="236" t="e">
        <f>(INDEX(Finish_table!BJ$4:BJ$99,MATCH('14 Year_History_Results'!$G158,Finish_table!BK$4:BK$99,0),1))</f>
        <v>#N/A</v>
      </c>
      <c r="T158" s="236" t="e">
        <f>(INDEX(Finish_table!BS$4:BS$99,MATCH('14 Year_History_Results'!$G158,Finish_table!BT$4:BT$99,0),1))</f>
        <v>#N/A</v>
      </c>
      <c r="U158" s="236" t="str">
        <f>(INDEX(Finish_table!CB$4:CB$99,MATCH('14 Year_History_Results'!$G158,Finish_table!CC$4:CC$99,0),1))</f>
        <v>SF</v>
      </c>
      <c r="V158" s="236" t="e">
        <f>(INDEX(Finish_table!CK$4:CK$99,MATCH('14 Year_History_Results'!$G158,Finish_table!CL$4:CL$99,0),1))</f>
        <v>#N/A</v>
      </c>
      <c r="W158" s="236" t="str">
        <f>(INDEX(Finish_table!CT$4:CT$99,MATCH('14 Year_History_Results'!$G158,Finish_table!CU$4:CU$99,0),1))</f>
        <v>QF</v>
      </c>
      <c r="X158" s="236" t="str">
        <f>(INDEX(Finish_table!DC$4:DC$99,MATCH('14 Year_History_Results'!$G158,Finish_table!DD$4:DD$99,0),1))</f>
        <v>QF</v>
      </c>
      <c r="Y158" s="236" t="str">
        <f>(INDEX(Finish_table!DL$4:DL$99,MATCH('14 Year_History_Results'!$G158,Finish_table!DM$4:DM$99,0),1))</f>
        <v>QF</v>
      </c>
      <c r="Z158" s="236" t="e">
        <f>(INDEX(Finish_table!DU$4:DU$99,MATCH('14 Year_History_Results'!$G158,Finish_table!DV$4:DV$99,0),1))</f>
        <v>#N/A</v>
      </c>
      <c r="AA158" s="256" t="e">
        <f>(INDEX(Finish_table!ED$4:ED$140,MATCH('14 Year_History_Results'!$G158,Finish_table!EE$4:EE$140,0),1))</f>
        <v>#N/A</v>
      </c>
      <c r="AB158" s="2"/>
      <c r="AC158" s="97"/>
      <c r="AE158">
        <f t="shared" si="79"/>
        <v>525</v>
      </c>
      <c r="AF158" s="112"/>
      <c r="AG158" s="2"/>
      <c r="AH158" s="148">
        <f>INDEX('2001'!$C$44:$C$140,'14 Year_History_Results'!BT158)</f>
        <v>0</v>
      </c>
      <c r="AI158" s="2">
        <f>INDEX('2002'!$C$44:$C$140,'14 Year_History_Results'!BU158)</f>
        <v>0</v>
      </c>
      <c r="AJ158" s="2">
        <f>INDEX('2003'!$C$44:$C$140,'14 Year_History_Results'!BV158)</f>
        <v>0</v>
      </c>
      <c r="AK158" s="2">
        <f>INDEX('2004'!$C$44:$C$140,'14 Year_History_Results'!BW158)</f>
        <v>0</v>
      </c>
      <c r="AL158" s="2">
        <f>INDEX('2005'!$C$44:$C$140,'14 Year_History_Results'!BX158)</f>
        <v>0</v>
      </c>
      <c r="AM158" s="2">
        <f>INDEX('2006'!$C$44:$C$140,'14 Year_History_Results'!BY158)</f>
        <v>0</v>
      </c>
      <c r="AN158" s="2">
        <f>INDEX('2007'!$C$44:$C$140,'14 Year_History_Results'!BZ158)</f>
        <v>0</v>
      </c>
      <c r="AO158" s="2">
        <f>INDEX('2008'!$C$44:$C$140,'14 Year_History_Results'!CA158)</f>
        <v>10</v>
      </c>
      <c r="AP158" s="2">
        <f>INDEX('2009'!$C$44:$C$140,'14 Year_History_Results'!CB158)</f>
        <v>0</v>
      </c>
      <c r="AQ158" s="2">
        <f>INDEX('2010'!$C$44:$C$140,'14 Year_History_Results'!CC158)</f>
        <v>0</v>
      </c>
      <c r="AR158" s="2">
        <f>INDEX('2011'!$C$44:$C$140,'14 Year_History_Results'!CD158)</f>
        <v>0</v>
      </c>
      <c r="AS158" s="2">
        <f>INDEX('2012'!$C$44:$C$140,'14 Year_History_Results'!CE158)</f>
        <v>0</v>
      </c>
      <c r="AT158" s="2">
        <f>INDEX('2013'!$C$44:$C$140,'14 Year_History_Results'!CF158)</f>
        <v>0</v>
      </c>
      <c r="AU158" s="149">
        <f>INDEX('2014'!$C$52:$C$180,'14 Year_History_Results'!CG158)</f>
        <v>0</v>
      </c>
      <c r="AV158" s="2">
        <f t="shared" si="89"/>
        <v>2.6726124191242437</v>
      </c>
      <c r="AW158" s="2"/>
      <c r="AX158">
        <f t="shared" si="90"/>
        <v>525</v>
      </c>
      <c r="AY158" s="112"/>
      <c r="AZ158" s="2"/>
      <c r="BA158" s="148">
        <f>INDEX('2001'!$B$44:$B$140,'14 Year_History_Results'!BT158)</f>
        <v>0</v>
      </c>
      <c r="BB158" s="2">
        <f>INDEX('2002'!$B$44:$B$140,'14 Year_History_Results'!BU158)</f>
        <v>0</v>
      </c>
      <c r="BC158" s="2">
        <f>INDEX('2003'!$B$44:$B$140,'14 Year_History_Results'!BV158)</f>
        <v>11</v>
      </c>
      <c r="BD158" s="2">
        <f>INDEX('2004'!$B$44:$B$140,'14 Year_History_Results'!BW158)</f>
        <v>0</v>
      </c>
      <c r="BE158" s="2">
        <f>INDEX('2005'!$B$44:$B$140,'14 Year_History_Results'!BX158)</f>
        <v>0</v>
      </c>
      <c r="BF158" s="2">
        <f>INDEX('2006'!$B$44:$B$140,'14 Year_History_Results'!BY158)</f>
        <v>0</v>
      </c>
      <c r="BG158" s="2">
        <f>INDEX('2007'!$B$44:$B$140,'14 Year_History_Results'!BZ158)</f>
        <v>0</v>
      </c>
      <c r="BH158" s="2">
        <f>INDEX('2008'!$B$44:$B$140,'14 Year_History_Results'!CA158)</f>
        <v>15</v>
      </c>
      <c r="BI158" s="2">
        <f>INDEX('2009'!$B$44:$B$140,'14 Year_History_Results'!CB158)</f>
        <v>0</v>
      </c>
      <c r="BJ158" s="2">
        <f>INDEX('2010'!$B$44:$B$140,'14 Year_History_Results'!CC158)</f>
        <v>4</v>
      </c>
      <c r="BK158" s="2">
        <f>INDEX('2011'!$B$44:$B$140,'14 Year_History_Results'!CD158)</f>
        <v>9</v>
      </c>
      <c r="BL158" s="2">
        <f>INDEX('2012'!$B$44:$B$140,'14 Year_History_Results'!CE158)</f>
        <v>7</v>
      </c>
      <c r="BM158" s="2">
        <f>INDEX('2013'!$B$44:$B$140,'14 Year_History_Results'!CF158)</f>
        <v>0</v>
      </c>
      <c r="BN158" s="149">
        <f>INDEX('2014'!$B$52:$B$180,'14 Year_History_Results'!CG158)</f>
        <v>0</v>
      </c>
      <c r="BO158" s="308">
        <f t="shared" si="91"/>
        <v>0</v>
      </c>
      <c r="BQ158">
        <f t="shared" si="92"/>
        <v>525</v>
      </c>
      <c r="BR158" s="112"/>
      <c r="BS158" s="2"/>
      <c r="BT158" s="148">
        <f>IF(ISNA(MATCH($BQ158,'2001'!$A$44:$A$139,0)),97,MATCH($BQ158,'2001'!$A$44:$A$139,0))</f>
        <v>97</v>
      </c>
      <c r="BU158" s="2">
        <f>IF(ISNA(MATCH($BQ158,'2002'!$A$44:$A$139,0)),97,MATCH($BQ158,'2002'!$A$44:$A$139,0))</f>
        <v>97</v>
      </c>
      <c r="BV158" s="2">
        <f>IF(ISNA(MATCH($BQ158,'2003'!$A$44:$A$139,0)),97,MATCH($BQ158,'2003'!$A$44:$A$139,0))</f>
        <v>74</v>
      </c>
      <c r="BW158" s="2">
        <f>IF(ISNA(MATCH($BQ158,'2004'!$A$44:$A$139,0)),97,MATCH($BQ158,'2004'!$A$44:$A$139,0))</f>
        <v>97</v>
      </c>
      <c r="BX158" s="2">
        <f>IF(ISNA(MATCH($BQ158,'2005'!$A$44:$A$139,0)),97,MATCH($BQ158,'2005'!$A$44:$A$139,0))</f>
        <v>97</v>
      </c>
      <c r="BY158" s="2">
        <f>IF(ISNA(MATCH($BQ158,'2006'!$A$44:$A$139,0)),97,MATCH($BQ158,'2006'!$A$44:$A$139,0))</f>
        <v>97</v>
      </c>
      <c r="BZ158" s="2">
        <f>IF(ISNA(MATCH($BQ158,'2007'!$A$44:$A$139,0)),97,MATCH($BQ158,'2007'!$A$44:$A$139,0))</f>
        <v>97</v>
      </c>
      <c r="CA158" s="2">
        <f>IF(ISNA(MATCH($BQ158,'2008'!$A$44:$A$139,0)),97,MATCH($BQ158,'2008'!$A$44:$A$139,0))</f>
        <v>54</v>
      </c>
      <c r="CB158" s="2">
        <f>IF(ISNA(MATCH($BQ158,'2009'!$A$44:$A$139,0)),97,MATCH($BQ158,'2009'!$A$44:$A$139,0))</f>
        <v>97</v>
      </c>
      <c r="CC158" s="2">
        <f>IF(ISNA(MATCH($BQ158,'2010'!$A$44:$A$139,0)),97,MATCH($BQ158,'2010'!$A$44:$A$139,0))</f>
        <v>41</v>
      </c>
      <c r="CD158" s="2">
        <f>IF(ISNA(MATCH($BQ158,'2011'!$A$44:$A$139,0)),97,MATCH($BQ158,'2011'!$A$44:$A$139,0))</f>
        <v>39</v>
      </c>
      <c r="CE158" s="2">
        <f>IF(ISNA(MATCH($BQ158,'2012'!$A$44:$A$139,0)),97,MATCH($BQ158,'2012'!$A$44:$A$139,0))</f>
        <v>36</v>
      </c>
      <c r="CF158" s="2">
        <f>IF(ISNA(MATCH($BQ158,'2013'!$A$44:$A$139,0)),97,MATCH($BQ158,'2013'!$A$44:$A$139,0))</f>
        <v>97</v>
      </c>
      <c r="CG158" s="149">
        <f>IF(ISNA(MATCH($BQ158,'2014'!$A$52:$A$179,0)),129,MATCH($BQ158,'2014'!$A$52:$A$179,0))</f>
        <v>129</v>
      </c>
      <c r="CI158">
        <f t="shared" si="93"/>
        <v>525</v>
      </c>
      <c r="CJ158" s="284"/>
      <c r="CK158" s="282"/>
      <c r="CL158" s="281">
        <f t="shared" si="94"/>
        <v>0</v>
      </c>
      <c r="CM158" s="282">
        <f t="shared" si="80"/>
        <v>0</v>
      </c>
      <c r="CN158" s="282">
        <f t="shared" si="81"/>
        <v>11</v>
      </c>
      <c r="CO158" s="282">
        <f t="shared" si="82"/>
        <v>7.3325999999999993</v>
      </c>
      <c r="CP158" s="282">
        <f t="shared" si="83"/>
        <v>4.8879111599999989</v>
      </c>
      <c r="CQ158" s="282">
        <f t="shared" si="84"/>
        <v>3.2582815792559989</v>
      </c>
      <c r="CR158" s="282">
        <f t="shared" si="85"/>
        <v>2.1719705007320487</v>
      </c>
      <c r="CS158" s="282">
        <f t="shared" si="86"/>
        <v>26.447835535787984</v>
      </c>
      <c r="CT158" s="282">
        <f t="shared" si="87"/>
        <v>17.630127168156271</v>
      </c>
      <c r="CU158" s="282">
        <f t="shared" si="95"/>
        <v>15.75224277029297</v>
      </c>
      <c r="CV158" s="282">
        <f t="shared" si="96"/>
        <v>19.500445030677291</v>
      </c>
      <c r="CW158" s="282">
        <f t="shared" si="97"/>
        <v>19.998996657449482</v>
      </c>
      <c r="CX158" s="282">
        <f t="shared" si="98"/>
        <v>13.331331171855824</v>
      </c>
      <c r="CY158" s="283">
        <f t="shared" si="99"/>
        <v>8.8866653591590925</v>
      </c>
      <c r="DA158" s="282">
        <f t="shared" si="100"/>
        <v>525</v>
      </c>
      <c r="DB158" s="97"/>
      <c r="DC158" s="156"/>
      <c r="DD158" s="270">
        <f t="shared" si="101"/>
        <v>0</v>
      </c>
      <c r="DE158" s="156">
        <f t="shared" si="102"/>
        <v>0</v>
      </c>
      <c r="DF158" s="156">
        <f t="shared" si="103"/>
        <v>11</v>
      </c>
      <c r="DG158" s="156">
        <f t="shared" si="104"/>
        <v>11</v>
      </c>
      <c r="DH158" s="156">
        <f t="shared" si="105"/>
        <v>11</v>
      </c>
      <c r="DI158" s="156">
        <f t="shared" si="106"/>
        <v>11</v>
      </c>
      <c r="DJ158" s="156">
        <f t="shared" si="107"/>
        <v>11</v>
      </c>
      <c r="DK158" s="156">
        <f t="shared" si="108"/>
        <v>36</v>
      </c>
      <c r="DL158" s="156">
        <f t="shared" si="109"/>
        <v>36</v>
      </c>
      <c r="DM158" s="156">
        <f t="shared" si="110"/>
        <v>40</v>
      </c>
      <c r="DN158" s="156">
        <f t="shared" si="111"/>
        <v>49</v>
      </c>
      <c r="DO158" s="156">
        <f t="shared" si="112"/>
        <v>56</v>
      </c>
      <c r="DP158" s="156">
        <f t="shared" si="113"/>
        <v>56</v>
      </c>
      <c r="DQ158" s="267">
        <f t="shared" si="114"/>
        <v>56</v>
      </c>
      <c r="DR158" s="156">
        <f t="shared" si="115"/>
        <v>136</v>
      </c>
    </row>
    <row r="159" spans="2:125" ht="13.5" thickBot="1" x14ac:dyDescent="0.25">
      <c r="B159" s="133">
        <v>70</v>
      </c>
      <c r="C159" s="50">
        <f t="shared" si="78"/>
        <v>3</v>
      </c>
      <c r="D159" s="50">
        <f t="shared" si="88"/>
        <v>3</v>
      </c>
      <c r="E159" s="97"/>
      <c r="F159" s="2">
        <f t="shared" si="116"/>
        <v>154</v>
      </c>
      <c r="G159" s="164">
        <v>1511</v>
      </c>
      <c r="H159" s="164">
        <f>14- COUNTIF(L159:AA159,"#N/A")</f>
        <v>5</v>
      </c>
      <c r="I159" s="133">
        <f>SUM(AF159:AU159)+SUM(BA159:BM159)</f>
        <v>42</v>
      </c>
      <c r="J159" s="405">
        <f>CY159</f>
        <v>8.7949078671422392</v>
      </c>
      <c r="K159" s="466" t="str">
        <f>IF(ISNUMBER(MATCH(G159,'[4]OPR data'!$A$3:$A$2541,0)),"Y","N")</f>
        <v>Y</v>
      </c>
      <c r="L159" s="112"/>
      <c r="M159" s="236"/>
      <c r="N159" s="236" t="e">
        <f>(INDEX(Finish_table!R$4:R$83,MATCH('14 Year_History_Results'!$G159,Finish_table!S$4:S$83,0),1))</f>
        <v>#N/A</v>
      </c>
      <c r="O159" s="236" t="e">
        <f>(INDEX(Finish_table!Z$4:Z$99,MATCH('14 Year_History_Results'!$G159,Finish_table!AA$4:AA$99,0),1))</f>
        <v>#N/A</v>
      </c>
      <c r="P159" s="236" t="e">
        <f>(INDEX(Finish_table!AI$4:AI$99,MATCH('14 Year_History_Results'!$G159,Finish_table!AJ$4:AJ$99,0),1))</f>
        <v>#N/A</v>
      </c>
      <c r="Q159" s="236" t="e">
        <f>(INDEX(Finish_table!AR$4:AR$99,MATCH('14 Year_History_Results'!$G159,Finish_table!AS$4:AS$99,0),1))</f>
        <v>#N/A</v>
      </c>
      <c r="R159" s="236" t="e">
        <f>(INDEX(Finish_table!BA$4:BA$99,MATCH('14 Year_History_Results'!$G159,Finish_table!BB$4:BB$99,0),1))</f>
        <v>#N/A</v>
      </c>
      <c r="S159" s="236" t="str">
        <f>(INDEX(Finish_table!BJ$4:BJ$99,MATCH('14 Year_History_Results'!$G159,Finish_table!BK$4:BK$99,0),1))</f>
        <v>SF</v>
      </c>
      <c r="T159" s="236" t="str">
        <f>(INDEX(Finish_table!BS$4:BS$99,MATCH('14 Year_History_Results'!$G159,Finish_table!BT$4:BT$99,0),1))</f>
        <v>QF</v>
      </c>
      <c r="U159" s="236" t="str">
        <f>(INDEX(Finish_table!CB$4:CB$99,MATCH('14 Year_History_Results'!$G159,Finish_table!CC$4:CC$99,0),1))</f>
        <v>SF</v>
      </c>
      <c r="V159" s="236" t="e">
        <f>(INDEX(Finish_table!CK$4:CK$99,MATCH('14 Year_History_Results'!$G159,Finish_table!CL$4:CL$99,0),1))</f>
        <v>#N/A</v>
      </c>
      <c r="W159" s="236" t="str">
        <f>(INDEX(Finish_table!CT$4:CT$99,MATCH('14 Year_History_Results'!$G159,Finish_table!CU$4:CU$99,0),1))</f>
        <v>QF</v>
      </c>
      <c r="X159" s="236" t="e">
        <f>(INDEX(Finish_table!DC$4:DC$99,MATCH('14 Year_History_Results'!$G159,Finish_table!DD$4:DD$99,0),1))</f>
        <v>#N/A</v>
      </c>
      <c r="Y159" s="236" t="e">
        <f>(INDEX(Finish_table!DL$4:DL$99,MATCH('14 Year_History_Results'!$G159,Finish_table!DM$4:DM$99,0),1))</f>
        <v>#N/A</v>
      </c>
      <c r="Z159" s="236" t="e">
        <f>(INDEX(Finish_table!DU$4:DU$99,MATCH('14 Year_History_Results'!$G159,Finish_table!DV$4:DV$99,0),1))</f>
        <v>#N/A</v>
      </c>
      <c r="AA159" s="256" t="str">
        <f>(INDEX(Finish_table!ED$4:ED$140,MATCH('14 Year_History_Results'!$G159,Finish_table!EE$4:EE$140,0),1))</f>
        <v>QF</v>
      </c>
      <c r="AB159" s="2"/>
      <c r="AC159" s="97"/>
      <c r="AE159">
        <f t="shared" si="79"/>
        <v>1511</v>
      </c>
      <c r="AF159" s="112"/>
      <c r="AG159" s="2"/>
      <c r="AH159" s="148">
        <f>INDEX('2001'!$C$44:$C$140,'14 Year_History_Results'!BT159)</f>
        <v>0</v>
      </c>
      <c r="AI159" s="2">
        <f>INDEX('2002'!$C$44:$C$140,'14 Year_History_Results'!BU159)</f>
        <v>0</v>
      </c>
      <c r="AJ159" s="2">
        <f>INDEX('2003'!$C$44:$C$140,'14 Year_History_Results'!BV159)</f>
        <v>0</v>
      </c>
      <c r="AK159" s="2">
        <f>INDEX('2004'!$C$44:$C$140,'14 Year_History_Results'!BW159)</f>
        <v>0</v>
      </c>
      <c r="AL159" s="2">
        <f>INDEX('2005'!$C$44:$C$140,'14 Year_History_Results'!BX159)</f>
        <v>0</v>
      </c>
      <c r="AM159" s="2">
        <f>INDEX('2006'!$C$44:$C$140,'14 Year_History_Results'!BY159)</f>
        <v>8</v>
      </c>
      <c r="AN159" s="2">
        <f>INDEX('2007'!$C$44:$C$140,'14 Year_History_Results'!BZ159)</f>
        <v>0</v>
      </c>
      <c r="AO159" s="2">
        <f>INDEX('2008'!$C$44:$C$140,'14 Year_History_Results'!CA159)</f>
        <v>10</v>
      </c>
      <c r="AP159" s="2">
        <f>INDEX('2009'!$C$44:$C$140,'14 Year_History_Results'!CB159)</f>
        <v>0</v>
      </c>
      <c r="AQ159" s="2">
        <f>INDEX('2010'!$C$44:$C$140,'14 Year_History_Results'!CC159)</f>
        <v>0</v>
      </c>
      <c r="AR159" s="2">
        <f>INDEX('2011'!$C$44:$C$140,'14 Year_History_Results'!CD159)</f>
        <v>0</v>
      </c>
      <c r="AS159" s="2">
        <f>INDEX('2012'!$C$44:$C$140,'14 Year_History_Results'!CE159)</f>
        <v>0</v>
      </c>
      <c r="AT159" s="2">
        <f>INDEX('2013'!$C$44:$C$140,'14 Year_History_Results'!CF159)</f>
        <v>0</v>
      </c>
      <c r="AU159" s="149">
        <f>INDEX('2014'!$C$52:$C$180,'14 Year_History_Results'!CG159)</f>
        <v>0</v>
      </c>
      <c r="AV159" s="2">
        <f t="shared" si="89"/>
        <v>3.2916811563644548</v>
      </c>
      <c r="AW159" s="2"/>
      <c r="AX159">
        <f t="shared" si="90"/>
        <v>1511</v>
      </c>
      <c r="AY159" s="112"/>
      <c r="AZ159" s="2"/>
      <c r="BA159" s="148">
        <f>INDEX('2001'!$B$44:$B$140,'14 Year_History_Results'!BT159)</f>
        <v>0</v>
      </c>
      <c r="BB159" s="2">
        <f>INDEX('2002'!$B$44:$B$140,'14 Year_History_Results'!BU159)</f>
        <v>0</v>
      </c>
      <c r="BC159" s="2">
        <f>INDEX('2003'!$B$44:$B$140,'14 Year_History_Results'!BV159)</f>
        <v>0</v>
      </c>
      <c r="BD159" s="2">
        <f>INDEX('2004'!$B$44:$B$140,'14 Year_History_Results'!BW159)</f>
        <v>0</v>
      </c>
      <c r="BE159" s="2">
        <f>INDEX('2005'!$B$44:$B$140,'14 Year_History_Results'!BX159)</f>
        <v>0</v>
      </c>
      <c r="BF159" s="2">
        <f>INDEX('2006'!$B$44:$B$140,'14 Year_History_Results'!BY159)</f>
        <v>4</v>
      </c>
      <c r="BG159" s="2">
        <f>INDEX('2007'!$B$44:$B$140,'14 Year_History_Results'!BZ159)</f>
        <v>10</v>
      </c>
      <c r="BH159" s="2">
        <f>INDEX('2008'!$B$44:$B$140,'14 Year_History_Results'!CA159)</f>
        <v>1</v>
      </c>
      <c r="BI159" s="2">
        <f>INDEX('2009'!$B$44:$B$140,'14 Year_History_Results'!CB159)</f>
        <v>0</v>
      </c>
      <c r="BJ159" s="2">
        <f>INDEX('2010'!$B$44:$B$140,'14 Year_History_Results'!CC159)</f>
        <v>9</v>
      </c>
      <c r="BK159" s="2">
        <f>INDEX('2011'!$B$44:$B$140,'14 Year_History_Results'!CD159)</f>
        <v>0</v>
      </c>
      <c r="BL159" s="2">
        <f>INDEX('2012'!$B$44:$B$140,'14 Year_History_Results'!CE159)</f>
        <v>0</v>
      </c>
      <c r="BM159" s="2">
        <f>INDEX('2013'!$B$44:$B$140,'14 Year_History_Results'!CF159)</f>
        <v>0</v>
      </c>
      <c r="BN159" s="149">
        <f>INDEX('2014'!$B$52:$B$180,'14 Year_History_Results'!CG159)</f>
        <v>5</v>
      </c>
      <c r="BO159" s="308">
        <f t="shared" si="91"/>
        <v>0</v>
      </c>
      <c r="BQ159">
        <f t="shared" si="92"/>
        <v>1511</v>
      </c>
      <c r="BR159" s="112"/>
      <c r="BS159" s="2"/>
      <c r="BT159" s="148">
        <f>IF(ISNA(MATCH($BQ159,'2001'!$A$44:$A$139,0)),97,MATCH($BQ159,'2001'!$A$44:$A$139,0))</f>
        <v>97</v>
      </c>
      <c r="BU159" s="2">
        <f>IF(ISNA(MATCH($BQ159,'2002'!$A$44:$A$139,0)),97,MATCH($BQ159,'2002'!$A$44:$A$139,0))</f>
        <v>97</v>
      </c>
      <c r="BV159" s="2">
        <f>IF(ISNA(MATCH($BQ159,'2003'!$A$44:$A$139,0)),97,MATCH($BQ159,'2003'!$A$44:$A$139,0))</f>
        <v>97</v>
      </c>
      <c r="BW159" s="2">
        <f>IF(ISNA(MATCH($BQ159,'2004'!$A$44:$A$139,0)),97,MATCH($BQ159,'2004'!$A$44:$A$139,0))</f>
        <v>97</v>
      </c>
      <c r="BX159" s="2">
        <f>IF(ISNA(MATCH($BQ159,'2005'!$A$44:$A$139,0)),97,MATCH($BQ159,'2005'!$A$44:$A$139,0))</f>
        <v>97</v>
      </c>
      <c r="BY159" s="2">
        <f>IF(ISNA(MATCH($BQ159,'2006'!$A$44:$A$139,0)),97,MATCH($BQ159,'2006'!$A$44:$A$139,0))</f>
        <v>86</v>
      </c>
      <c r="BZ159" s="2">
        <f>IF(ISNA(MATCH($BQ159,'2007'!$A$44:$A$139,0)),97,MATCH($BQ159,'2007'!$A$44:$A$139,0))</f>
        <v>76</v>
      </c>
      <c r="CA159" s="2">
        <f>IF(ISNA(MATCH($BQ159,'2008'!$A$44:$A$139,0)),97,MATCH($BQ159,'2008'!$A$44:$A$139,0))</f>
        <v>75</v>
      </c>
      <c r="CB159" s="2">
        <f>IF(ISNA(MATCH($BQ159,'2009'!$A$44:$A$139,0)),97,MATCH($BQ159,'2009'!$A$44:$A$139,0))</f>
        <v>97</v>
      </c>
      <c r="CC159" s="2">
        <f>IF(ISNA(MATCH($BQ159,'2010'!$A$44:$A$139,0)),97,MATCH($BQ159,'2010'!$A$44:$A$139,0))</f>
        <v>60</v>
      </c>
      <c r="CD159" s="2">
        <f>IF(ISNA(MATCH($BQ159,'2011'!$A$44:$A$139,0)),97,MATCH($BQ159,'2011'!$A$44:$A$139,0))</f>
        <v>97</v>
      </c>
      <c r="CE159" s="2">
        <f>IF(ISNA(MATCH($BQ159,'2012'!$A$44:$A$139,0)),97,MATCH($BQ159,'2012'!$A$44:$A$139,0))</f>
        <v>97</v>
      </c>
      <c r="CF159" s="2">
        <f>IF(ISNA(MATCH($BQ159,'2013'!$A$44:$A$139,0)),97,MATCH($BQ159,'2013'!$A$44:$A$139,0))</f>
        <v>97</v>
      </c>
      <c r="CG159" s="149">
        <f>IF(ISNA(MATCH($BQ159,'2014'!$A$52:$A$179,0)),129,MATCH($BQ159,'2014'!$A$52:$A$179,0))</f>
        <v>69</v>
      </c>
      <c r="CI159">
        <f t="shared" si="93"/>
        <v>1511</v>
      </c>
      <c r="CJ159" s="284"/>
      <c r="CK159" s="282"/>
      <c r="CL159" s="281">
        <f t="shared" si="94"/>
        <v>0</v>
      </c>
      <c r="CM159" s="282">
        <f t="shared" si="80"/>
        <v>0</v>
      </c>
      <c r="CN159" s="282">
        <f t="shared" si="81"/>
        <v>0</v>
      </c>
      <c r="CO159" s="282">
        <f t="shared" si="82"/>
        <v>0</v>
      </c>
      <c r="CP159" s="282">
        <f t="shared" si="83"/>
        <v>0</v>
      </c>
      <c r="CQ159" s="282">
        <f t="shared" si="84"/>
        <v>12</v>
      </c>
      <c r="CR159" s="282">
        <f t="shared" si="85"/>
        <v>17.999200000000002</v>
      </c>
      <c r="CS159" s="282">
        <f t="shared" si="86"/>
        <v>22.99826672</v>
      </c>
      <c r="CT159" s="282">
        <f t="shared" si="87"/>
        <v>15.330644595552</v>
      </c>
      <c r="CU159" s="282">
        <f t="shared" si="95"/>
        <v>19.219407687394963</v>
      </c>
      <c r="CV159" s="282">
        <f t="shared" si="96"/>
        <v>12.811657164417481</v>
      </c>
      <c r="CW159" s="282">
        <f t="shared" si="97"/>
        <v>8.5402506658006931</v>
      </c>
      <c r="CX159" s="282">
        <f t="shared" si="98"/>
        <v>5.6929310938227422</v>
      </c>
      <c r="CY159" s="283">
        <f t="shared" si="99"/>
        <v>8.7949078671422392</v>
      </c>
      <c r="DA159" s="282">
        <f t="shared" si="100"/>
        <v>1511</v>
      </c>
      <c r="DB159" s="97"/>
      <c r="DC159" s="156"/>
      <c r="DD159" s="270">
        <f t="shared" si="101"/>
        <v>0</v>
      </c>
      <c r="DE159" s="156">
        <f t="shared" si="102"/>
        <v>0</v>
      </c>
      <c r="DF159" s="156">
        <f t="shared" si="103"/>
        <v>0</v>
      </c>
      <c r="DG159" s="156">
        <f t="shared" si="104"/>
        <v>0</v>
      </c>
      <c r="DH159" s="156">
        <f t="shared" si="105"/>
        <v>0</v>
      </c>
      <c r="DI159" s="156">
        <f t="shared" si="106"/>
        <v>12</v>
      </c>
      <c r="DJ159" s="156">
        <f t="shared" si="107"/>
        <v>22</v>
      </c>
      <c r="DK159" s="156">
        <f t="shared" si="108"/>
        <v>33</v>
      </c>
      <c r="DL159" s="156">
        <f t="shared" si="109"/>
        <v>33</v>
      </c>
      <c r="DM159" s="156">
        <f t="shared" si="110"/>
        <v>42</v>
      </c>
      <c r="DN159" s="156">
        <f t="shared" si="111"/>
        <v>42</v>
      </c>
      <c r="DO159" s="156">
        <f t="shared" si="112"/>
        <v>42</v>
      </c>
      <c r="DP159" s="156">
        <f t="shared" si="113"/>
        <v>42</v>
      </c>
      <c r="DQ159" s="267">
        <f t="shared" si="114"/>
        <v>47</v>
      </c>
      <c r="DR159" s="156">
        <f t="shared" si="115"/>
        <v>155</v>
      </c>
    </row>
    <row r="160" spans="2:125" ht="13.5" thickBot="1" x14ac:dyDescent="0.25">
      <c r="B160" s="133">
        <v>71</v>
      </c>
      <c r="C160" s="50">
        <f t="shared" si="78"/>
        <v>1</v>
      </c>
      <c r="D160" s="50">
        <f t="shared" si="88"/>
        <v>0</v>
      </c>
      <c r="E160" s="97"/>
      <c r="F160" s="2">
        <f t="shared" si="116"/>
        <v>155</v>
      </c>
      <c r="G160" s="164">
        <v>1311</v>
      </c>
      <c r="H160" s="164">
        <f>14- COUNTIF(L160:AA160,"#N/A")</f>
        <v>2</v>
      </c>
      <c r="I160" s="133">
        <f>SUM(AF160:AU160)+SUM(BA160:BM160)</f>
        <v>16</v>
      </c>
      <c r="J160" s="405">
        <f>CY160</f>
        <v>8.6433537702929701</v>
      </c>
      <c r="K160" s="466" t="str">
        <f>IF(ISNUMBER(MATCH(G160,'[4]OPR data'!$A$3:$A$2541,0)),"Y","N")</f>
        <v>Y</v>
      </c>
      <c r="L160" s="112"/>
      <c r="M160" s="236"/>
      <c r="N160" s="236" t="e">
        <f>(INDEX(Finish_table!R$4:R$83,MATCH('14 Year_History_Results'!$G160,Finish_table!S$4:S$83,0),1))</f>
        <v>#N/A</v>
      </c>
      <c r="O160" s="236" t="e">
        <f>(INDEX(Finish_table!Z$4:Z$99,MATCH('14 Year_History_Results'!$G160,Finish_table!AA$4:AA$99,0),1))</f>
        <v>#N/A</v>
      </c>
      <c r="P160" s="236" t="e">
        <f>(INDEX(Finish_table!AI$4:AI$99,MATCH('14 Year_History_Results'!$G160,Finish_table!AJ$4:AJ$99,0),1))</f>
        <v>#N/A</v>
      </c>
      <c r="Q160" s="236" t="e">
        <f>(INDEX(Finish_table!AR$4:AR$99,MATCH('14 Year_History_Results'!$G160,Finish_table!AS$4:AS$99,0),1))</f>
        <v>#N/A</v>
      </c>
      <c r="R160" s="236" t="e">
        <f>(INDEX(Finish_table!BA$4:BA$99,MATCH('14 Year_History_Results'!$G160,Finish_table!BB$4:BB$99,0),1))</f>
        <v>#N/A</v>
      </c>
      <c r="S160" s="236" t="e">
        <f>(INDEX(Finish_table!BJ$4:BJ$99,MATCH('14 Year_History_Results'!$G160,Finish_table!BK$4:BK$99,0),1))</f>
        <v>#N/A</v>
      </c>
      <c r="T160" s="236" t="str">
        <f>(INDEX(Finish_table!BS$4:BS$99,MATCH('14 Year_History_Results'!$G160,Finish_table!BT$4:BT$99,0),1))</f>
        <v>QF</v>
      </c>
      <c r="U160" s="236" t="e">
        <f>(INDEX(Finish_table!CB$4:CB$99,MATCH('14 Year_History_Results'!$G160,Finish_table!CC$4:CC$99,0),1))</f>
        <v>#N/A</v>
      </c>
      <c r="V160" s="236" t="e">
        <f>(INDEX(Finish_table!CK$4:CK$99,MATCH('14 Year_History_Results'!$G160,Finish_table!CL$4:CL$99,0),1))</f>
        <v>#N/A</v>
      </c>
      <c r="W160" s="236" t="e">
        <f>(INDEX(Finish_table!CT$4:CT$99,MATCH('14 Year_History_Results'!$G160,Finish_table!CU$4:CU$99,0),1))</f>
        <v>#N/A</v>
      </c>
      <c r="X160" s="236" t="e">
        <f>(INDEX(Finish_table!DC$4:DC$99,MATCH('14 Year_History_Results'!$G160,Finish_table!DD$4:DD$99,0),1))</f>
        <v>#N/A</v>
      </c>
      <c r="Y160" s="236" t="e">
        <f>(INDEX(Finish_table!DL$4:DL$99,MATCH('14 Year_History_Results'!$G160,Finish_table!DM$4:DM$99,0),1))</f>
        <v>#N/A</v>
      </c>
      <c r="Z160" s="236" t="e">
        <f>(INDEX(Finish_table!DU$4:DU$99,MATCH('14 Year_History_Results'!$G160,Finish_table!DV$4:DV$99,0),1))</f>
        <v>#N/A</v>
      </c>
      <c r="AA160" s="256" t="str">
        <f>(INDEX(Finish_table!ED$4:ED$140,MATCH('14 Year_History_Results'!$G160,Finish_table!EE$4:EE$140,0),1))</f>
        <v>SF</v>
      </c>
      <c r="AB160" s="2"/>
      <c r="AC160" s="97"/>
      <c r="AE160">
        <f t="shared" si="79"/>
        <v>1311</v>
      </c>
      <c r="AF160" s="112"/>
      <c r="AG160" s="2"/>
      <c r="AH160" s="148">
        <f>INDEX('2001'!$C$44:$C$140,'14 Year_History_Results'!BT160)</f>
        <v>0</v>
      </c>
      <c r="AI160" s="2">
        <f>INDEX('2002'!$C$44:$C$140,'14 Year_History_Results'!BU160)</f>
        <v>0</v>
      </c>
      <c r="AJ160" s="2">
        <f>INDEX('2003'!$C$44:$C$140,'14 Year_History_Results'!BV160)</f>
        <v>0</v>
      </c>
      <c r="AK160" s="2">
        <f>INDEX('2004'!$C$44:$C$140,'14 Year_History_Results'!BW160)</f>
        <v>0</v>
      </c>
      <c r="AL160" s="2">
        <f>INDEX('2005'!$C$44:$C$140,'14 Year_History_Results'!BX160)</f>
        <v>0</v>
      </c>
      <c r="AM160" s="2">
        <f>INDEX('2006'!$C$44:$C$140,'14 Year_History_Results'!BY160)</f>
        <v>0</v>
      </c>
      <c r="AN160" s="2">
        <f>INDEX('2007'!$C$44:$C$140,'14 Year_History_Results'!BZ160)</f>
        <v>0</v>
      </c>
      <c r="AO160" s="2">
        <f>INDEX('2008'!$C$44:$C$140,'14 Year_History_Results'!CA160)</f>
        <v>0</v>
      </c>
      <c r="AP160" s="2">
        <f>INDEX('2009'!$C$44:$C$140,'14 Year_History_Results'!CB160)</f>
        <v>0</v>
      </c>
      <c r="AQ160" s="2">
        <f>INDEX('2010'!$C$44:$C$140,'14 Year_History_Results'!CC160)</f>
        <v>0</v>
      </c>
      <c r="AR160" s="2">
        <f>INDEX('2011'!$C$44:$C$140,'14 Year_History_Results'!CD160)</f>
        <v>0</v>
      </c>
      <c r="AS160" s="2">
        <f>INDEX('2012'!$C$44:$C$140,'14 Year_History_Results'!CE160)</f>
        <v>0</v>
      </c>
      <c r="AT160" s="2">
        <f>INDEX('2013'!$C$44:$C$140,'14 Year_History_Results'!CF160)</f>
        <v>0</v>
      </c>
      <c r="AU160" s="149">
        <f>INDEX('2014'!$C$52:$C$180,'14 Year_History_Results'!CG160)</f>
        <v>5</v>
      </c>
      <c r="AV160" s="2">
        <f t="shared" si="89"/>
        <v>1.3363062095621219</v>
      </c>
      <c r="AW160" s="2"/>
      <c r="AX160">
        <f t="shared" si="90"/>
        <v>1311</v>
      </c>
      <c r="AY160" s="112"/>
      <c r="AZ160" s="2"/>
      <c r="BA160" s="148">
        <f>INDEX('2001'!$B$44:$B$140,'14 Year_History_Results'!BT160)</f>
        <v>0</v>
      </c>
      <c r="BB160" s="2">
        <f>INDEX('2002'!$B$44:$B$140,'14 Year_History_Results'!BU160)</f>
        <v>0</v>
      </c>
      <c r="BC160" s="2">
        <f>INDEX('2003'!$B$44:$B$140,'14 Year_History_Results'!BV160)</f>
        <v>0</v>
      </c>
      <c r="BD160" s="2">
        <f>INDEX('2004'!$B$44:$B$140,'14 Year_History_Results'!BW160)</f>
        <v>0</v>
      </c>
      <c r="BE160" s="2">
        <f>INDEX('2005'!$B$44:$B$140,'14 Year_History_Results'!BX160)</f>
        <v>0</v>
      </c>
      <c r="BF160" s="2">
        <f>INDEX('2006'!$B$44:$B$140,'14 Year_History_Results'!BY160)</f>
        <v>0</v>
      </c>
      <c r="BG160" s="2">
        <f>INDEX('2007'!$B$44:$B$140,'14 Year_History_Results'!BZ160)</f>
        <v>11</v>
      </c>
      <c r="BH160" s="2">
        <f>INDEX('2008'!$B$44:$B$140,'14 Year_History_Results'!CA160)</f>
        <v>0</v>
      </c>
      <c r="BI160" s="2">
        <f>INDEX('2009'!$B$44:$B$140,'14 Year_History_Results'!CB160)</f>
        <v>0</v>
      </c>
      <c r="BJ160" s="2">
        <f>INDEX('2010'!$B$44:$B$140,'14 Year_History_Results'!CC160)</f>
        <v>0</v>
      </c>
      <c r="BK160" s="2">
        <f>INDEX('2011'!$B$44:$B$140,'14 Year_History_Results'!CD160)</f>
        <v>0</v>
      </c>
      <c r="BL160" s="2">
        <f>INDEX('2012'!$B$44:$B$140,'14 Year_History_Results'!CE160)</f>
        <v>0</v>
      </c>
      <c r="BM160" s="2">
        <f>INDEX('2013'!$B$44:$B$140,'14 Year_History_Results'!CF160)</f>
        <v>0</v>
      </c>
      <c r="BN160" s="149">
        <f>INDEX('2014'!$B$52:$B$180,'14 Year_History_Results'!CG160)</f>
        <v>3</v>
      </c>
      <c r="BO160" s="308">
        <f t="shared" si="91"/>
        <v>0</v>
      </c>
      <c r="BQ160">
        <f t="shared" si="92"/>
        <v>1311</v>
      </c>
      <c r="BR160" s="112"/>
      <c r="BS160" s="2"/>
      <c r="BT160" s="148">
        <f>IF(ISNA(MATCH($BQ160,'2001'!$A$44:$A$139,0)),97,MATCH($BQ160,'2001'!$A$44:$A$139,0))</f>
        <v>97</v>
      </c>
      <c r="BU160" s="2">
        <f>IF(ISNA(MATCH($BQ160,'2002'!$A$44:$A$139,0)),97,MATCH($BQ160,'2002'!$A$44:$A$139,0))</f>
        <v>97</v>
      </c>
      <c r="BV160" s="2">
        <f>IF(ISNA(MATCH($BQ160,'2003'!$A$44:$A$139,0)),97,MATCH($BQ160,'2003'!$A$44:$A$139,0))</f>
        <v>97</v>
      </c>
      <c r="BW160" s="2">
        <f>IF(ISNA(MATCH($BQ160,'2004'!$A$44:$A$139,0)),97,MATCH($BQ160,'2004'!$A$44:$A$139,0))</f>
        <v>97</v>
      </c>
      <c r="BX160" s="2">
        <f>IF(ISNA(MATCH($BQ160,'2005'!$A$44:$A$139,0)),97,MATCH($BQ160,'2005'!$A$44:$A$139,0))</f>
        <v>97</v>
      </c>
      <c r="BY160" s="2">
        <f>IF(ISNA(MATCH($BQ160,'2006'!$A$44:$A$139,0)),97,MATCH($BQ160,'2006'!$A$44:$A$139,0))</f>
        <v>97</v>
      </c>
      <c r="BZ160" s="2">
        <f>IF(ISNA(MATCH($BQ160,'2007'!$A$44:$A$139,0)),97,MATCH($BQ160,'2007'!$A$44:$A$139,0))</f>
        <v>70</v>
      </c>
      <c r="CA160" s="2">
        <f>IF(ISNA(MATCH($BQ160,'2008'!$A$44:$A$139,0)),97,MATCH($BQ160,'2008'!$A$44:$A$139,0))</f>
        <v>97</v>
      </c>
      <c r="CB160" s="2">
        <f>IF(ISNA(MATCH($BQ160,'2009'!$A$44:$A$139,0)),97,MATCH($BQ160,'2009'!$A$44:$A$139,0))</f>
        <v>97</v>
      </c>
      <c r="CC160" s="2">
        <f>IF(ISNA(MATCH($BQ160,'2010'!$A$44:$A$139,0)),97,MATCH($BQ160,'2010'!$A$44:$A$139,0))</f>
        <v>97</v>
      </c>
      <c r="CD160" s="2">
        <f>IF(ISNA(MATCH($BQ160,'2011'!$A$44:$A$139,0)),97,MATCH($BQ160,'2011'!$A$44:$A$139,0))</f>
        <v>97</v>
      </c>
      <c r="CE160" s="2">
        <f>IF(ISNA(MATCH($BQ160,'2012'!$A$44:$A$139,0)),97,MATCH($BQ160,'2012'!$A$44:$A$139,0))</f>
        <v>97</v>
      </c>
      <c r="CF160" s="2">
        <f>IF(ISNA(MATCH($BQ160,'2013'!$A$44:$A$139,0)),97,MATCH($BQ160,'2013'!$A$44:$A$139,0))</f>
        <v>97</v>
      </c>
      <c r="CG160" s="149">
        <f>IF(ISNA(MATCH($BQ160,'2014'!$A$52:$A$179,0)),129,MATCH($BQ160,'2014'!$A$52:$A$179,0))</f>
        <v>64</v>
      </c>
      <c r="CI160">
        <f t="shared" si="93"/>
        <v>1311</v>
      </c>
      <c r="CJ160" s="284"/>
      <c r="CK160" s="282"/>
      <c r="CL160" s="281">
        <f t="shared" si="94"/>
        <v>0</v>
      </c>
      <c r="CM160" s="282">
        <f t="shared" si="80"/>
        <v>0</v>
      </c>
      <c r="CN160" s="282">
        <f t="shared" si="81"/>
        <v>0</v>
      </c>
      <c r="CO160" s="282">
        <f t="shared" si="82"/>
        <v>0</v>
      </c>
      <c r="CP160" s="282">
        <f t="shared" si="83"/>
        <v>0</v>
      </c>
      <c r="CQ160" s="282">
        <f t="shared" si="84"/>
        <v>0</v>
      </c>
      <c r="CR160" s="282">
        <f t="shared" si="85"/>
        <v>11</v>
      </c>
      <c r="CS160" s="282">
        <f t="shared" si="86"/>
        <v>7.3325999999999993</v>
      </c>
      <c r="CT160" s="282">
        <f t="shared" si="87"/>
        <v>4.8879111599999989</v>
      </c>
      <c r="CU160" s="282">
        <f t="shared" si="95"/>
        <v>3.2582815792559989</v>
      </c>
      <c r="CV160" s="282">
        <f t="shared" si="96"/>
        <v>2.1719705007320487</v>
      </c>
      <c r="CW160" s="282">
        <f t="shared" si="97"/>
        <v>1.4478355357879835</v>
      </c>
      <c r="CX160" s="282">
        <f t="shared" si="98"/>
        <v>0.96512716815626975</v>
      </c>
      <c r="CY160" s="283">
        <f t="shared" si="99"/>
        <v>8.6433537702929701</v>
      </c>
      <c r="DA160" s="282">
        <f t="shared" si="100"/>
        <v>1311</v>
      </c>
      <c r="DB160" s="97"/>
      <c r="DC160" s="156"/>
      <c r="DD160" s="270">
        <f t="shared" si="101"/>
        <v>0</v>
      </c>
      <c r="DE160" s="156">
        <f t="shared" si="102"/>
        <v>0</v>
      </c>
      <c r="DF160" s="156">
        <f t="shared" si="103"/>
        <v>0</v>
      </c>
      <c r="DG160" s="156">
        <f t="shared" si="104"/>
        <v>0</v>
      </c>
      <c r="DH160" s="156">
        <f t="shared" si="105"/>
        <v>0</v>
      </c>
      <c r="DI160" s="156">
        <f t="shared" si="106"/>
        <v>0</v>
      </c>
      <c r="DJ160" s="156">
        <f t="shared" si="107"/>
        <v>11</v>
      </c>
      <c r="DK160" s="156">
        <f t="shared" si="108"/>
        <v>11</v>
      </c>
      <c r="DL160" s="156">
        <f t="shared" si="109"/>
        <v>11</v>
      </c>
      <c r="DM160" s="156">
        <f t="shared" si="110"/>
        <v>11</v>
      </c>
      <c r="DN160" s="156">
        <f t="shared" si="111"/>
        <v>11</v>
      </c>
      <c r="DO160" s="156">
        <f t="shared" si="112"/>
        <v>11</v>
      </c>
      <c r="DP160" s="156">
        <f t="shared" si="113"/>
        <v>11</v>
      </c>
      <c r="DQ160" s="267">
        <f t="shared" si="114"/>
        <v>19</v>
      </c>
      <c r="DR160" s="156">
        <f t="shared" si="115"/>
        <v>318</v>
      </c>
    </row>
    <row r="161" spans="2:122" ht="13.5" thickBot="1" x14ac:dyDescent="0.25">
      <c r="B161" s="133">
        <v>71</v>
      </c>
      <c r="C161" s="50">
        <f t="shared" si="78"/>
        <v>2</v>
      </c>
      <c r="D161" s="50">
        <f t="shared" si="88"/>
        <v>0</v>
      </c>
      <c r="E161" s="97"/>
      <c r="F161" s="2">
        <f t="shared" si="116"/>
        <v>156</v>
      </c>
      <c r="G161" s="164">
        <v>179</v>
      </c>
      <c r="H161" s="164">
        <f>14- COUNTIF(L161:AA161,"#N/A")</f>
        <v>6</v>
      </c>
      <c r="I161" s="133">
        <f>SUM(AF161:AU161)+SUM(BA161:BM161)</f>
        <v>104</v>
      </c>
      <c r="J161" s="405">
        <f>CY161</f>
        <v>8.6278075553285074</v>
      </c>
      <c r="K161" s="466" t="str">
        <f>IF(ISNUMBER(MATCH(G161,'[4]OPR data'!$A$3:$A$2541,0)),"Y","N")</f>
        <v>Y</v>
      </c>
      <c r="L161" s="112"/>
      <c r="M161" s="236"/>
      <c r="N161" s="236" t="e">
        <f>(INDEX(Finish_table!R$4:R$83,MATCH('14 Year_History_Results'!$G161,Finish_table!S$4:S$83,0),1))</f>
        <v>#N/A</v>
      </c>
      <c r="O161" s="236" t="e">
        <f>(INDEX(Finish_table!Z$4:Z$99,MATCH('14 Year_History_Results'!$G161,Finish_table!AA$4:AA$99,0),1))</f>
        <v>#N/A</v>
      </c>
      <c r="P161" s="236" t="e">
        <f>(INDEX(Finish_table!AI$4:AI$99,MATCH('14 Year_History_Results'!$G161,Finish_table!AJ$4:AJ$99,0),1))</f>
        <v>#N/A</v>
      </c>
      <c r="Q161" s="236" t="str">
        <f>(INDEX(Finish_table!AR$4:AR$99,MATCH('14 Year_History_Results'!$G161,Finish_table!AS$4:AS$99,0),1))</f>
        <v>QF</v>
      </c>
      <c r="R161" s="236" t="str">
        <f>(INDEX(Finish_table!BA$4:BA$99,MATCH('14 Year_History_Results'!$G161,Finish_table!BB$4:BB$99,0),1))</f>
        <v>F</v>
      </c>
      <c r="S161" s="236" t="str">
        <f>(INDEX(Finish_table!BJ$4:BJ$99,MATCH('14 Year_History_Results'!$G161,Finish_table!BK$4:BK$99,0),1))</f>
        <v>SF</v>
      </c>
      <c r="T161" s="236" t="str">
        <f>(INDEX(Finish_table!BS$4:BS$99,MATCH('14 Year_History_Results'!$G161,Finish_table!BT$4:BT$99,0),1))</f>
        <v>WF</v>
      </c>
      <c r="U161" s="236" t="str">
        <f>(INDEX(Finish_table!CB$4:CB$99,MATCH('14 Year_History_Results'!$G161,Finish_table!CC$4:CC$99,0),1))</f>
        <v>QF</v>
      </c>
      <c r="V161" s="236" t="e">
        <f>(INDEX(Finish_table!CK$4:CK$99,MATCH('14 Year_History_Results'!$G161,Finish_table!CL$4:CL$99,0),1))</f>
        <v>#N/A</v>
      </c>
      <c r="W161" s="236" t="e">
        <f>(INDEX(Finish_table!CT$4:CT$99,MATCH('14 Year_History_Results'!$G161,Finish_table!CU$4:CU$99,0),1))</f>
        <v>#N/A</v>
      </c>
      <c r="X161" s="236" t="e">
        <f>(INDEX(Finish_table!DC$4:DC$99,MATCH('14 Year_History_Results'!$G161,Finish_table!DD$4:DD$99,0),1))</f>
        <v>#N/A</v>
      </c>
      <c r="Y161" s="236" t="e">
        <f>(INDEX(Finish_table!DL$4:DL$99,MATCH('14 Year_History_Results'!$G161,Finish_table!DM$4:DM$99,0),1))</f>
        <v>#N/A</v>
      </c>
      <c r="Z161" s="236" t="e">
        <f>(INDEX(Finish_table!DU$4:DU$99,MATCH('14 Year_History_Results'!$G161,Finish_table!DV$4:DV$99,0),1))</f>
        <v>#N/A</v>
      </c>
      <c r="AA161" s="256" t="str">
        <f>(INDEX(Finish_table!ED$4:ED$140,MATCH('14 Year_History_Results'!$G161,Finish_table!EE$4:EE$140,0),1))</f>
        <v>QF</v>
      </c>
      <c r="AB161" s="2"/>
      <c r="AC161" s="97"/>
      <c r="AE161">
        <f t="shared" si="79"/>
        <v>179</v>
      </c>
      <c r="AF161" s="112"/>
      <c r="AG161" s="2"/>
      <c r="AH161" s="148">
        <f>INDEX('2001'!$C$44:$C$140,'14 Year_History_Results'!BT161)</f>
        <v>0</v>
      </c>
      <c r="AI161" s="2">
        <f>INDEX('2002'!$C$44:$C$140,'14 Year_History_Results'!BU161)</f>
        <v>0</v>
      </c>
      <c r="AJ161" s="2">
        <f>INDEX('2003'!$C$44:$C$140,'14 Year_History_Results'!BV161)</f>
        <v>0</v>
      </c>
      <c r="AK161" s="2">
        <f>INDEX('2004'!$C$44:$C$140,'14 Year_History_Results'!BW161)</f>
        <v>0</v>
      </c>
      <c r="AL161" s="2">
        <f>INDEX('2005'!$C$44:$C$140,'14 Year_History_Results'!BX161)</f>
        <v>20</v>
      </c>
      <c r="AM161" s="2">
        <f>INDEX('2006'!$C$44:$C$140,'14 Year_History_Results'!BY161)</f>
        <v>10</v>
      </c>
      <c r="AN161" s="2">
        <f>INDEX('2007'!$C$44:$C$140,'14 Year_History_Results'!BZ161)</f>
        <v>40</v>
      </c>
      <c r="AO161" s="2">
        <f>INDEX('2008'!$C$44:$C$140,'14 Year_History_Results'!CA161)</f>
        <v>0</v>
      </c>
      <c r="AP161" s="2">
        <f>INDEX('2009'!$C$44:$C$140,'14 Year_History_Results'!CB161)</f>
        <v>0</v>
      </c>
      <c r="AQ161" s="2">
        <f>INDEX('2010'!$C$44:$C$140,'14 Year_History_Results'!CC161)</f>
        <v>0</v>
      </c>
      <c r="AR161" s="2">
        <f>INDEX('2011'!$C$44:$C$140,'14 Year_History_Results'!CD161)</f>
        <v>0</v>
      </c>
      <c r="AS161" s="2">
        <f>INDEX('2012'!$C$44:$C$140,'14 Year_History_Results'!CE161)</f>
        <v>0</v>
      </c>
      <c r="AT161" s="2">
        <f>INDEX('2013'!$C$44:$C$140,'14 Year_History_Results'!CF161)</f>
        <v>0</v>
      </c>
      <c r="AU161" s="149">
        <f>INDEX('2014'!$C$52:$C$180,'14 Year_History_Results'!CG161)</f>
        <v>0</v>
      </c>
      <c r="AV161" s="2">
        <f t="shared" si="89"/>
        <v>11.602387022306427</v>
      </c>
      <c r="AW161" s="2"/>
      <c r="AX161">
        <f t="shared" si="90"/>
        <v>179</v>
      </c>
      <c r="AY161" s="112"/>
      <c r="AZ161" s="2"/>
      <c r="BA161" s="148">
        <f>INDEX('2001'!$B$44:$B$140,'14 Year_History_Results'!BT161)</f>
        <v>0</v>
      </c>
      <c r="BB161" s="2">
        <f>INDEX('2002'!$B$44:$B$140,'14 Year_History_Results'!BU161)</f>
        <v>0</v>
      </c>
      <c r="BC161" s="2">
        <f>INDEX('2003'!$B$44:$B$140,'14 Year_History_Results'!BV161)</f>
        <v>0</v>
      </c>
      <c r="BD161" s="2">
        <f>INDEX('2004'!$B$44:$B$140,'14 Year_History_Results'!BW161)</f>
        <v>4</v>
      </c>
      <c r="BE161" s="2">
        <f>INDEX('2005'!$B$44:$B$140,'14 Year_History_Results'!BX161)</f>
        <v>11</v>
      </c>
      <c r="BF161" s="2">
        <f>INDEX('2006'!$B$44:$B$140,'14 Year_History_Results'!BY161)</f>
        <v>12</v>
      </c>
      <c r="BG161" s="2">
        <f>INDEX('2007'!$B$44:$B$140,'14 Year_History_Results'!BZ161)</f>
        <v>2</v>
      </c>
      <c r="BH161" s="2">
        <f>INDEX('2008'!$B$44:$B$140,'14 Year_History_Results'!CA161)</f>
        <v>5</v>
      </c>
      <c r="BI161" s="2">
        <f>INDEX('2009'!$B$44:$B$140,'14 Year_History_Results'!CB161)</f>
        <v>0</v>
      </c>
      <c r="BJ161" s="2">
        <f>INDEX('2010'!$B$44:$B$140,'14 Year_History_Results'!CC161)</f>
        <v>0</v>
      </c>
      <c r="BK161" s="2">
        <f>INDEX('2011'!$B$44:$B$140,'14 Year_History_Results'!CD161)</f>
        <v>0</v>
      </c>
      <c r="BL161" s="2">
        <f>INDEX('2012'!$B$44:$B$140,'14 Year_History_Results'!CE161)</f>
        <v>0</v>
      </c>
      <c r="BM161" s="2">
        <f>INDEX('2013'!$B$44:$B$140,'14 Year_History_Results'!CF161)</f>
        <v>0</v>
      </c>
      <c r="BN161" s="149">
        <f>INDEX('2014'!$B$52:$B$180,'14 Year_History_Results'!CG161)</f>
        <v>4</v>
      </c>
      <c r="BO161" s="308">
        <f t="shared" si="91"/>
        <v>0</v>
      </c>
      <c r="BQ161">
        <f t="shared" si="92"/>
        <v>179</v>
      </c>
      <c r="BR161" s="112"/>
      <c r="BS161" s="2"/>
      <c r="BT161" s="148">
        <f>IF(ISNA(MATCH($BQ161,'2001'!$A$44:$A$139,0)),97,MATCH($BQ161,'2001'!$A$44:$A$139,0))</f>
        <v>97</v>
      </c>
      <c r="BU161" s="2">
        <f>IF(ISNA(MATCH($BQ161,'2002'!$A$44:$A$139,0)),97,MATCH($BQ161,'2002'!$A$44:$A$139,0))</f>
        <v>97</v>
      </c>
      <c r="BV161" s="2">
        <f>IF(ISNA(MATCH($BQ161,'2003'!$A$44:$A$139,0)),97,MATCH($BQ161,'2003'!$A$44:$A$139,0))</f>
        <v>97</v>
      </c>
      <c r="BW161" s="2">
        <f>IF(ISNA(MATCH($BQ161,'2004'!$A$44:$A$139,0)),97,MATCH($BQ161,'2004'!$A$44:$A$139,0))</f>
        <v>29</v>
      </c>
      <c r="BX161" s="2">
        <f>IF(ISNA(MATCH($BQ161,'2005'!$A$44:$A$139,0)),97,MATCH($BQ161,'2005'!$A$44:$A$139,0))</f>
        <v>30</v>
      </c>
      <c r="BY161" s="2">
        <f>IF(ISNA(MATCH($BQ161,'2006'!$A$44:$A$139,0)),97,MATCH($BQ161,'2006'!$A$44:$A$139,0))</f>
        <v>36</v>
      </c>
      <c r="BZ161" s="2">
        <f>IF(ISNA(MATCH($BQ161,'2007'!$A$44:$A$139,0)),97,MATCH($BQ161,'2007'!$A$44:$A$139,0))</f>
        <v>29</v>
      </c>
      <c r="CA161" s="2">
        <f>IF(ISNA(MATCH($BQ161,'2008'!$A$44:$A$139,0)),97,MATCH($BQ161,'2008'!$A$44:$A$139,0))</f>
        <v>33</v>
      </c>
      <c r="CB161" s="2">
        <f>IF(ISNA(MATCH($BQ161,'2009'!$A$44:$A$139,0)),97,MATCH($BQ161,'2009'!$A$44:$A$139,0))</f>
        <v>97</v>
      </c>
      <c r="CC161" s="2">
        <f>IF(ISNA(MATCH($BQ161,'2010'!$A$44:$A$139,0)),97,MATCH($BQ161,'2010'!$A$44:$A$139,0))</f>
        <v>97</v>
      </c>
      <c r="CD161" s="2">
        <f>IF(ISNA(MATCH($BQ161,'2011'!$A$44:$A$139,0)),97,MATCH($BQ161,'2011'!$A$44:$A$139,0))</f>
        <v>97</v>
      </c>
      <c r="CE161" s="2">
        <f>IF(ISNA(MATCH($BQ161,'2012'!$A$44:$A$139,0)),97,MATCH($BQ161,'2012'!$A$44:$A$139,0))</f>
        <v>97</v>
      </c>
      <c r="CF161" s="2">
        <f>IF(ISNA(MATCH($BQ161,'2013'!$A$44:$A$139,0)),97,MATCH($BQ161,'2013'!$A$44:$A$139,0))</f>
        <v>97</v>
      </c>
      <c r="CG161" s="149">
        <f>IF(ISNA(MATCH($BQ161,'2014'!$A$52:$A$179,0)),129,MATCH($BQ161,'2014'!$A$52:$A$179,0))</f>
        <v>18</v>
      </c>
      <c r="CI161">
        <f t="shared" si="93"/>
        <v>179</v>
      </c>
      <c r="CJ161" s="284"/>
      <c r="CK161" s="282"/>
      <c r="CL161" s="281">
        <f t="shared" si="94"/>
        <v>0</v>
      </c>
      <c r="CM161" s="282">
        <f t="shared" si="80"/>
        <v>0</v>
      </c>
      <c r="CN161" s="282">
        <f t="shared" si="81"/>
        <v>0</v>
      </c>
      <c r="CO161" s="282">
        <f t="shared" si="82"/>
        <v>4</v>
      </c>
      <c r="CP161" s="282">
        <f t="shared" si="83"/>
        <v>33.666400000000003</v>
      </c>
      <c r="CQ161" s="282">
        <f t="shared" si="84"/>
        <v>44.44202224</v>
      </c>
      <c r="CR161" s="282">
        <f t="shared" si="85"/>
        <v>71.625052025184004</v>
      </c>
      <c r="CS161" s="282">
        <f t="shared" si="86"/>
        <v>52.745259679987655</v>
      </c>
      <c r="CT161" s="282">
        <f t="shared" si="87"/>
        <v>35.159990102679771</v>
      </c>
      <c r="CU161" s="282">
        <f t="shared" si="95"/>
        <v>23.437649402446333</v>
      </c>
      <c r="CV161" s="282">
        <f t="shared" si="96"/>
        <v>15.623537091670725</v>
      </c>
      <c r="CW161" s="282">
        <f t="shared" si="97"/>
        <v>10.414649825307706</v>
      </c>
      <c r="CX161" s="282">
        <f t="shared" si="98"/>
        <v>6.9424055735501158</v>
      </c>
      <c r="CY161" s="283">
        <f t="shared" si="99"/>
        <v>8.6278075553285074</v>
      </c>
      <c r="DA161" s="282">
        <f t="shared" si="100"/>
        <v>179</v>
      </c>
      <c r="DB161" s="97"/>
      <c r="DC161" s="156"/>
      <c r="DD161" s="270">
        <f t="shared" si="101"/>
        <v>0</v>
      </c>
      <c r="DE161" s="156">
        <f t="shared" si="102"/>
        <v>0</v>
      </c>
      <c r="DF161" s="156">
        <f t="shared" si="103"/>
        <v>0</v>
      </c>
      <c r="DG161" s="156">
        <f t="shared" si="104"/>
        <v>4</v>
      </c>
      <c r="DH161" s="156">
        <f t="shared" si="105"/>
        <v>35</v>
      </c>
      <c r="DI161" s="156">
        <f t="shared" si="106"/>
        <v>57</v>
      </c>
      <c r="DJ161" s="156">
        <f t="shared" si="107"/>
        <v>99</v>
      </c>
      <c r="DK161" s="156">
        <f t="shared" si="108"/>
        <v>104</v>
      </c>
      <c r="DL161" s="156">
        <f t="shared" si="109"/>
        <v>104</v>
      </c>
      <c r="DM161" s="156">
        <f t="shared" si="110"/>
        <v>104</v>
      </c>
      <c r="DN161" s="156">
        <f t="shared" si="111"/>
        <v>104</v>
      </c>
      <c r="DO161" s="156">
        <f t="shared" si="112"/>
        <v>104</v>
      </c>
      <c r="DP161" s="156">
        <f t="shared" si="113"/>
        <v>104</v>
      </c>
      <c r="DQ161" s="267">
        <f t="shared" si="114"/>
        <v>108</v>
      </c>
      <c r="DR161" s="156">
        <f t="shared" si="115"/>
        <v>67</v>
      </c>
    </row>
    <row r="162" spans="2:122" ht="13.5" thickBot="1" x14ac:dyDescent="0.25">
      <c r="B162" s="250">
        <v>71</v>
      </c>
      <c r="C162" s="50">
        <f t="shared" si="78"/>
        <v>3</v>
      </c>
      <c r="D162" s="50">
        <f t="shared" si="88"/>
        <v>0</v>
      </c>
      <c r="E162" s="97"/>
      <c r="F162" s="2">
        <f t="shared" si="116"/>
        <v>157</v>
      </c>
      <c r="G162" s="164">
        <v>79</v>
      </c>
      <c r="H162" s="164">
        <f>14- COUNTIF(L162:AA162,"#N/A")</f>
        <v>9</v>
      </c>
      <c r="I162" s="133">
        <f>SUM(AF162:AU162)+SUM(BA162:BM162)</f>
        <v>158</v>
      </c>
      <c r="J162" s="405">
        <f>CY162</f>
        <v>8.6027374732143098</v>
      </c>
      <c r="K162" s="466" t="str">
        <f>IF(ISNUMBER(MATCH(G162,'[4]OPR data'!$A$3:$A$2541,0)),"Y","N")</f>
        <v>Y</v>
      </c>
      <c r="L162" s="112"/>
      <c r="M162" s="236"/>
      <c r="N162" s="236" t="e">
        <f>(INDEX(Finish_table!R$4:R$83,MATCH('14 Year_History_Results'!$G162,Finish_table!S$4:S$83,0),1))</f>
        <v>#N/A</v>
      </c>
      <c r="O162" s="236" t="str">
        <f>(INDEX(Finish_table!Z$4:Z$99,MATCH('14 Year_History_Results'!$G162,Finish_table!AA$4:AA$99,0),1))</f>
        <v>QF</v>
      </c>
      <c r="P162" s="236" t="str">
        <f>(INDEX(Finish_table!AI$4:AI$99,MATCH('14 Year_History_Results'!$G162,Finish_table!AJ$4:AJ$99,0),1))</f>
        <v>SF</v>
      </c>
      <c r="Q162" s="236" t="str">
        <f>(INDEX(Finish_table!AR$4:AR$99,MATCH('14 Year_History_Results'!$G162,Finish_table!AS$4:AS$99,0),1))</f>
        <v>SF</v>
      </c>
      <c r="R162" s="236" t="str">
        <f>(INDEX(Finish_table!BA$4:BA$99,MATCH('14 Year_History_Results'!$G162,Finish_table!BB$4:BB$99,0),1))</f>
        <v>SF</v>
      </c>
      <c r="S162" s="236" t="str">
        <f>(INDEX(Finish_table!BJ$4:BJ$99,MATCH('14 Year_History_Results'!$G162,Finish_table!BK$4:BK$99,0),1))</f>
        <v>SF</v>
      </c>
      <c r="T162" s="236" t="str">
        <f>(INDEX(Finish_table!BS$4:BS$99,MATCH('14 Year_History_Results'!$G162,Finish_table!BT$4:BT$99,0),1))</f>
        <v>F</v>
      </c>
      <c r="U162" s="236" t="str">
        <f>(INDEX(Finish_table!CB$4:CB$99,MATCH('14 Year_History_Results'!$G162,Finish_table!CC$4:CC$99,0),1))</f>
        <v>QF</v>
      </c>
      <c r="V162" s="236" t="str">
        <f>(INDEX(Finish_table!CK$4:CK$99,MATCH('14 Year_History_Results'!$G162,Finish_table!CL$4:CL$99,0),1))</f>
        <v>SF</v>
      </c>
      <c r="W162" s="236" t="str">
        <f>(INDEX(Finish_table!CT$4:CT$99,MATCH('14 Year_History_Results'!$G162,Finish_table!CU$4:CU$99,0),1))</f>
        <v>QF</v>
      </c>
      <c r="X162" s="236" t="e">
        <f>(INDEX(Finish_table!DC$4:DC$99,MATCH('14 Year_History_Results'!$G162,Finish_table!DD$4:DD$99,0),1))</f>
        <v>#N/A</v>
      </c>
      <c r="Y162" s="236" t="e">
        <f>(INDEX(Finish_table!DL$4:DL$99,MATCH('14 Year_History_Results'!$G162,Finish_table!DM$4:DM$99,0),1))</f>
        <v>#N/A</v>
      </c>
      <c r="Z162" s="236" t="e">
        <f>(INDEX(Finish_table!DU$4:DU$99,MATCH('14 Year_History_Results'!$G162,Finish_table!DV$4:DV$99,0),1))</f>
        <v>#N/A</v>
      </c>
      <c r="AA162" s="256" t="e">
        <f>(INDEX(Finish_table!ED$4:ED$140,MATCH('14 Year_History_Results'!$G162,Finish_table!EE$4:EE$140,0),1))</f>
        <v>#N/A</v>
      </c>
      <c r="AB162" s="2"/>
      <c r="AC162" s="97"/>
      <c r="AE162">
        <f t="shared" si="79"/>
        <v>79</v>
      </c>
      <c r="AF162" s="112"/>
      <c r="AG162" s="2"/>
      <c r="AH162" s="148">
        <f>INDEX('2001'!$C$44:$C$140,'14 Year_History_Results'!BT162)</f>
        <v>0</v>
      </c>
      <c r="AI162" s="2">
        <f>INDEX('2002'!$C$44:$C$140,'14 Year_History_Results'!BU162)</f>
        <v>0</v>
      </c>
      <c r="AJ162" s="2">
        <f>INDEX('2003'!$C$44:$C$140,'14 Year_History_Results'!BV162)</f>
        <v>10</v>
      </c>
      <c r="AK162" s="2">
        <f>INDEX('2004'!$C$44:$C$140,'14 Year_History_Results'!BW162)</f>
        <v>10</v>
      </c>
      <c r="AL162" s="2">
        <f>INDEX('2005'!$C$44:$C$140,'14 Year_History_Results'!BX162)</f>
        <v>10</v>
      </c>
      <c r="AM162" s="2">
        <f>INDEX('2006'!$C$44:$C$140,'14 Year_History_Results'!BY162)</f>
        <v>10</v>
      </c>
      <c r="AN162" s="2">
        <f>INDEX('2007'!$C$44:$C$140,'14 Year_History_Results'!BZ162)</f>
        <v>20</v>
      </c>
      <c r="AO162" s="2">
        <f>INDEX('2008'!$C$44:$C$140,'14 Year_History_Results'!CA162)</f>
        <v>0</v>
      </c>
      <c r="AP162" s="2">
        <f>INDEX('2009'!$C$44:$C$140,'14 Year_History_Results'!CB162)</f>
        <v>10</v>
      </c>
      <c r="AQ162" s="2">
        <f>INDEX('2010'!$C$44:$C$140,'14 Year_History_Results'!CC162)</f>
        <v>0</v>
      </c>
      <c r="AR162" s="2">
        <f>INDEX('2011'!$C$44:$C$140,'14 Year_History_Results'!CD162)</f>
        <v>0</v>
      </c>
      <c r="AS162" s="2">
        <f>INDEX('2012'!$C$44:$C$140,'14 Year_History_Results'!CE162)</f>
        <v>0</v>
      </c>
      <c r="AT162" s="2">
        <f>INDEX('2013'!$C$44:$C$140,'14 Year_History_Results'!CF162)</f>
        <v>0</v>
      </c>
      <c r="AU162" s="149">
        <f>INDEX('2014'!$C$52:$C$180,'14 Year_History_Results'!CG162)</f>
        <v>0</v>
      </c>
      <c r="AV162" s="2">
        <f t="shared" si="89"/>
        <v>6.5044363558799088</v>
      </c>
      <c r="AW162" s="2"/>
      <c r="AX162">
        <f t="shared" si="90"/>
        <v>79</v>
      </c>
      <c r="AY162" s="112"/>
      <c r="AZ162" s="2"/>
      <c r="BA162" s="148">
        <f>INDEX('2001'!$B$44:$B$140,'14 Year_History_Results'!BT162)</f>
        <v>0</v>
      </c>
      <c r="BB162" s="2">
        <f>INDEX('2002'!$B$44:$B$140,'14 Year_History_Results'!BU162)</f>
        <v>9</v>
      </c>
      <c r="BC162" s="2">
        <f>INDEX('2003'!$B$44:$B$140,'14 Year_History_Results'!BV162)</f>
        <v>15</v>
      </c>
      <c r="BD162" s="2">
        <f>INDEX('2004'!$B$44:$B$140,'14 Year_History_Results'!BW162)</f>
        <v>13</v>
      </c>
      <c r="BE162" s="2">
        <f>INDEX('2005'!$B$44:$B$140,'14 Year_History_Results'!BX162)</f>
        <v>4</v>
      </c>
      <c r="BF162" s="2">
        <f>INDEX('2006'!$B$44:$B$140,'14 Year_History_Results'!BY162)</f>
        <v>15</v>
      </c>
      <c r="BG162" s="2">
        <f>INDEX('2007'!$B$44:$B$140,'14 Year_History_Results'!BZ162)</f>
        <v>8</v>
      </c>
      <c r="BH162" s="2">
        <f>INDEX('2008'!$B$44:$B$140,'14 Year_History_Results'!CA162)</f>
        <v>6</v>
      </c>
      <c r="BI162" s="2">
        <f>INDEX('2009'!$B$44:$B$140,'14 Year_History_Results'!CB162)</f>
        <v>8</v>
      </c>
      <c r="BJ162" s="2">
        <f>INDEX('2010'!$B$44:$B$140,'14 Year_History_Results'!CC162)</f>
        <v>10</v>
      </c>
      <c r="BK162" s="2">
        <f>INDEX('2011'!$B$44:$B$140,'14 Year_History_Results'!CD162)</f>
        <v>0</v>
      </c>
      <c r="BL162" s="2">
        <f>INDEX('2012'!$B$44:$B$140,'14 Year_History_Results'!CE162)</f>
        <v>0</v>
      </c>
      <c r="BM162" s="2">
        <f>INDEX('2013'!$B$44:$B$140,'14 Year_History_Results'!CF162)</f>
        <v>0</v>
      </c>
      <c r="BN162" s="149">
        <f>INDEX('2014'!$B$52:$B$180,'14 Year_History_Results'!CG162)</f>
        <v>0</v>
      </c>
      <c r="BO162" s="308">
        <f t="shared" si="91"/>
        <v>0</v>
      </c>
      <c r="BQ162">
        <f t="shared" si="92"/>
        <v>79</v>
      </c>
      <c r="BR162" s="112"/>
      <c r="BS162" s="2"/>
      <c r="BT162" s="148">
        <f>IF(ISNA(MATCH($BQ162,'2001'!$A$44:$A$139,0)),97,MATCH($BQ162,'2001'!$A$44:$A$139,0))</f>
        <v>97</v>
      </c>
      <c r="BU162" s="2">
        <f>IF(ISNA(MATCH($BQ162,'2002'!$A$44:$A$139,0)),97,MATCH($BQ162,'2002'!$A$44:$A$139,0))</f>
        <v>18</v>
      </c>
      <c r="BV162" s="2">
        <f>IF(ISNA(MATCH($BQ162,'2003'!$A$44:$A$139,0)),97,MATCH($BQ162,'2003'!$A$44:$A$139,0))</f>
        <v>18</v>
      </c>
      <c r="BW162" s="2">
        <f>IF(ISNA(MATCH($BQ162,'2004'!$A$44:$A$139,0)),97,MATCH($BQ162,'2004'!$A$44:$A$139,0))</f>
        <v>18</v>
      </c>
      <c r="BX162" s="2">
        <f>IF(ISNA(MATCH($BQ162,'2005'!$A$44:$A$139,0)),97,MATCH($BQ162,'2005'!$A$44:$A$139,0))</f>
        <v>16</v>
      </c>
      <c r="BY162" s="2">
        <f>IF(ISNA(MATCH($BQ162,'2006'!$A$44:$A$139,0)),97,MATCH($BQ162,'2006'!$A$44:$A$139,0))</f>
        <v>15</v>
      </c>
      <c r="BZ162" s="2">
        <f>IF(ISNA(MATCH($BQ162,'2007'!$A$44:$A$139,0)),97,MATCH($BQ162,'2007'!$A$44:$A$139,0))</f>
        <v>14</v>
      </c>
      <c r="CA162" s="2">
        <f>IF(ISNA(MATCH($BQ162,'2008'!$A$44:$A$139,0)),97,MATCH($BQ162,'2008'!$A$44:$A$139,0))</f>
        <v>17</v>
      </c>
      <c r="CB162" s="2">
        <f>IF(ISNA(MATCH($BQ162,'2009'!$A$44:$A$139,0)),97,MATCH($BQ162,'2009'!$A$44:$A$139,0))</f>
        <v>12</v>
      </c>
      <c r="CC162" s="2">
        <f>IF(ISNA(MATCH($BQ162,'2010'!$A$44:$A$139,0)),97,MATCH($BQ162,'2010'!$A$44:$A$139,0))</f>
        <v>12</v>
      </c>
      <c r="CD162" s="2">
        <f>IF(ISNA(MATCH($BQ162,'2011'!$A$44:$A$139,0)),97,MATCH($BQ162,'2011'!$A$44:$A$139,0))</f>
        <v>97</v>
      </c>
      <c r="CE162" s="2">
        <f>IF(ISNA(MATCH($BQ162,'2012'!$A$44:$A$139,0)),97,MATCH($BQ162,'2012'!$A$44:$A$139,0))</f>
        <v>97</v>
      </c>
      <c r="CF162" s="2">
        <f>IF(ISNA(MATCH($BQ162,'2013'!$A$44:$A$139,0)),97,MATCH($BQ162,'2013'!$A$44:$A$139,0))</f>
        <v>97</v>
      </c>
      <c r="CG162" s="149">
        <f>IF(ISNA(MATCH($BQ162,'2014'!$A$52:$A$179,0)),129,MATCH($BQ162,'2014'!$A$52:$A$179,0))</f>
        <v>129</v>
      </c>
      <c r="CI162">
        <f t="shared" si="93"/>
        <v>79</v>
      </c>
      <c r="CJ162" s="284"/>
      <c r="CK162" s="282"/>
      <c r="CL162" s="281">
        <f t="shared" si="94"/>
        <v>0</v>
      </c>
      <c r="CM162" s="282">
        <f t="shared" si="80"/>
        <v>9</v>
      </c>
      <c r="CN162" s="282">
        <f t="shared" si="81"/>
        <v>30.999400000000001</v>
      </c>
      <c r="CO162" s="282">
        <f t="shared" si="82"/>
        <v>43.664200039999997</v>
      </c>
      <c r="CP162" s="282">
        <f t="shared" si="83"/>
        <v>43.106555746664</v>
      </c>
      <c r="CQ162" s="282">
        <f t="shared" si="84"/>
        <v>53.734830060726225</v>
      </c>
      <c r="CR162" s="282">
        <f t="shared" si="85"/>
        <v>63.819637718480102</v>
      </c>
      <c r="CS162" s="282">
        <f t="shared" si="86"/>
        <v>48.542170503138834</v>
      </c>
      <c r="CT162" s="282">
        <f t="shared" si="87"/>
        <v>50.358210857392343</v>
      </c>
      <c r="CU162" s="282">
        <f t="shared" si="95"/>
        <v>43.568783357537733</v>
      </c>
      <c r="CV162" s="282">
        <f t="shared" si="96"/>
        <v>29.042950986134652</v>
      </c>
      <c r="CW162" s="282">
        <f t="shared" si="97"/>
        <v>19.36003112735736</v>
      </c>
      <c r="CX162" s="282">
        <f t="shared" si="98"/>
        <v>12.905396749496415</v>
      </c>
      <c r="CY162" s="283">
        <f t="shared" si="99"/>
        <v>8.6027374732143098</v>
      </c>
      <c r="DA162" s="282">
        <f t="shared" si="100"/>
        <v>79</v>
      </c>
      <c r="DB162" s="97"/>
      <c r="DC162" s="156"/>
      <c r="DD162" s="270">
        <f t="shared" si="101"/>
        <v>0</v>
      </c>
      <c r="DE162" s="156">
        <f t="shared" si="102"/>
        <v>9</v>
      </c>
      <c r="DF162" s="156">
        <f t="shared" si="103"/>
        <v>34</v>
      </c>
      <c r="DG162" s="156">
        <f t="shared" si="104"/>
        <v>57</v>
      </c>
      <c r="DH162" s="156">
        <f t="shared" si="105"/>
        <v>71</v>
      </c>
      <c r="DI162" s="156">
        <f t="shared" si="106"/>
        <v>96</v>
      </c>
      <c r="DJ162" s="156">
        <f t="shared" si="107"/>
        <v>124</v>
      </c>
      <c r="DK162" s="156">
        <f t="shared" si="108"/>
        <v>130</v>
      </c>
      <c r="DL162" s="156">
        <f t="shared" si="109"/>
        <v>148</v>
      </c>
      <c r="DM162" s="156">
        <f t="shared" si="110"/>
        <v>158</v>
      </c>
      <c r="DN162" s="156">
        <f t="shared" si="111"/>
        <v>158</v>
      </c>
      <c r="DO162" s="156">
        <f t="shared" si="112"/>
        <v>158</v>
      </c>
      <c r="DP162" s="156">
        <f t="shared" si="113"/>
        <v>158</v>
      </c>
      <c r="DQ162" s="267">
        <f t="shared" si="114"/>
        <v>158</v>
      </c>
      <c r="DR162" s="156">
        <f t="shared" si="115"/>
        <v>35</v>
      </c>
    </row>
    <row r="163" spans="2:122" ht="13.5" thickBot="1" x14ac:dyDescent="0.25">
      <c r="B163" s="133">
        <v>71</v>
      </c>
      <c r="C163" s="50">
        <f t="shared" si="78"/>
        <v>4</v>
      </c>
      <c r="D163" s="50">
        <f t="shared" si="88"/>
        <v>0</v>
      </c>
      <c r="E163" s="97"/>
      <c r="F163" s="2">
        <f t="shared" si="116"/>
        <v>158</v>
      </c>
      <c r="G163" s="164">
        <v>842</v>
      </c>
      <c r="H163" s="164">
        <f>14- COUNTIF(L163:AA163,"#N/A")</f>
        <v>3</v>
      </c>
      <c r="I163" s="133">
        <f>SUM(AF163:AU163)+SUM(BA163:BM163)</f>
        <v>34</v>
      </c>
      <c r="J163" s="405">
        <f>CY163</f>
        <v>8.5867690847300437</v>
      </c>
      <c r="K163" s="466" t="str">
        <f>IF(ISNUMBER(MATCH(G163,'[4]OPR data'!$A$3:$A$2541,0)),"Y","N")</f>
        <v>Y</v>
      </c>
      <c r="L163" s="112"/>
      <c r="M163" s="236"/>
      <c r="N163" s="236" t="e">
        <f>(INDEX(Finish_table!R$4:R$83,MATCH('14 Year_History_Results'!$G163,Finish_table!S$4:S$83,0),1))</f>
        <v>#N/A</v>
      </c>
      <c r="O163" s="236" t="e">
        <f>(INDEX(Finish_table!Z$4:Z$99,MATCH('14 Year_History_Results'!$G163,Finish_table!AA$4:AA$99,0),1))</f>
        <v>#N/A</v>
      </c>
      <c r="P163" s="236" t="e">
        <f>(INDEX(Finish_table!AI$4:AI$99,MATCH('14 Year_History_Results'!$G163,Finish_table!AJ$4:AJ$99,0),1))</f>
        <v>#N/A</v>
      </c>
      <c r="Q163" s="236" t="e">
        <f>(INDEX(Finish_table!AR$4:AR$99,MATCH('14 Year_History_Results'!$G163,Finish_table!AS$4:AS$99,0),1))</f>
        <v>#N/A</v>
      </c>
      <c r="R163" s="236" t="e">
        <f>(INDEX(Finish_table!BA$4:BA$99,MATCH('14 Year_History_Results'!$G163,Finish_table!BB$4:BB$99,0),1))</f>
        <v>#N/A</v>
      </c>
      <c r="S163" s="236" t="e">
        <f>(INDEX(Finish_table!BJ$4:BJ$99,MATCH('14 Year_History_Results'!$G163,Finish_table!BK$4:BK$99,0),1))</f>
        <v>#N/A</v>
      </c>
      <c r="T163" s="236" t="e">
        <f>(INDEX(Finish_table!BS$4:BS$99,MATCH('14 Year_History_Results'!$G163,Finish_table!BT$4:BT$99,0),1))</f>
        <v>#N/A</v>
      </c>
      <c r="U163" s="236" t="str">
        <f>(INDEX(Finish_table!CB$4:CB$99,MATCH('14 Year_History_Results'!$G163,Finish_table!CC$4:CC$99,0),1))</f>
        <v>F</v>
      </c>
      <c r="V163" s="236" t="e">
        <f>(INDEX(Finish_table!CK$4:CK$99,MATCH('14 Year_History_Results'!$G163,Finish_table!CL$4:CL$99,0),1))</f>
        <v>#N/A</v>
      </c>
      <c r="W163" s="236" t="e">
        <f>(INDEX(Finish_table!CT$4:CT$99,MATCH('14 Year_History_Results'!$G163,Finish_table!CU$4:CU$99,0),1))</f>
        <v>#N/A</v>
      </c>
      <c r="X163" s="236" t="str">
        <f>(INDEX(Finish_table!DC$4:DC$99,MATCH('14 Year_History_Results'!$G163,Finish_table!DD$4:DD$99,0),1))</f>
        <v>QF</v>
      </c>
      <c r="Y163" s="236" t="e">
        <f>(INDEX(Finish_table!DL$4:DL$99,MATCH('14 Year_History_Results'!$G163,Finish_table!DM$4:DM$99,0),1))</f>
        <v>#N/A</v>
      </c>
      <c r="Z163" s="236" t="e">
        <f>(INDEX(Finish_table!DU$4:DU$99,MATCH('14 Year_History_Results'!$G163,Finish_table!DV$4:DV$99,0),1))</f>
        <v>#N/A</v>
      </c>
      <c r="AA163" s="256" t="str">
        <f>(INDEX(Finish_table!ED$4:ED$140,MATCH('14 Year_History_Results'!$G163,Finish_table!EE$4:EE$140,0),1))</f>
        <v>SF</v>
      </c>
      <c r="AB163" s="2"/>
      <c r="AC163" s="97"/>
      <c r="AE163">
        <f t="shared" si="79"/>
        <v>842</v>
      </c>
      <c r="AF163" s="112"/>
      <c r="AG163" s="2"/>
      <c r="AH163" s="148">
        <f>INDEX('2001'!$C$44:$C$140,'14 Year_History_Results'!BT163)</f>
        <v>0</v>
      </c>
      <c r="AI163" s="2">
        <f>INDEX('2002'!$C$44:$C$140,'14 Year_History_Results'!BU163)</f>
        <v>0</v>
      </c>
      <c r="AJ163" s="2">
        <f>INDEX('2003'!$C$44:$C$140,'14 Year_History_Results'!BV163)</f>
        <v>0</v>
      </c>
      <c r="AK163" s="2">
        <f>INDEX('2004'!$C$44:$C$140,'14 Year_History_Results'!BW163)</f>
        <v>0</v>
      </c>
      <c r="AL163" s="2">
        <f>INDEX('2005'!$C$44:$C$140,'14 Year_History_Results'!BX163)</f>
        <v>0</v>
      </c>
      <c r="AM163" s="2">
        <f>INDEX('2006'!$C$44:$C$140,'14 Year_History_Results'!BY163)</f>
        <v>0</v>
      </c>
      <c r="AN163" s="2">
        <f>INDEX('2007'!$C$44:$C$140,'14 Year_History_Results'!BZ163)</f>
        <v>0</v>
      </c>
      <c r="AO163" s="2">
        <f>INDEX('2008'!$C$44:$C$140,'14 Year_History_Results'!CA163)</f>
        <v>20</v>
      </c>
      <c r="AP163" s="2">
        <f>INDEX('2009'!$C$44:$C$140,'14 Year_History_Results'!CB163)</f>
        <v>0</v>
      </c>
      <c r="AQ163" s="2">
        <f>INDEX('2010'!$C$44:$C$140,'14 Year_History_Results'!CC163)</f>
        <v>0</v>
      </c>
      <c r="AR163" s="2">
        <f>INDEX('2011'!$C$44:$C$140,'14 Year_History_Results'!CD163)</f>
        <v>0</v>
      </c>
      <c r="AS163" s="2">
        <f>INDEX('2012'!$C$44:$C$140,'14 Year_History_Results'!CE163)</f>
        <v>0</v>
      </c>
      <c r="AT163" s="2">
        <f>INDEX('2013'!$C$44:$C$140,'14 Year_History_Results'!CF163)</f>
        <v>0</v>
      </c>
      <c r="AU163" s="149">
        <f>INDEX('2014'!$C$52:$C$180,'14 Year_History_Results'!CG163)</f>
        <v>5</v>
      </c>
      <c r="AV163" s="2">
        <f t="shared" si="89"/>
        <v>5.4090888103489068</v>
      </c>
      <c r="AW163" s="2"/>
      <c r="AX163">
        <f t="shared" si="90"/>
        <v>842</v>
      </c>
      <c r="AY163" s="112"/>
      <c r="AZ163" s="2"/>
      <c r="BA163" s="148">
        <f>INDEX('2001'!$B$44:$B$140,'14 Year_History_Results'!BT163)</f>
        <v>0</v>
      </c>
      <c r="BB163" s="2">
        <f>INDEX('2002'!$B$44:$B$140,'14 Year_History_Results'!BU163)</f>
        <v>0</v>
      </c>
      <c r="BC163" s="2">
        <f>INDEX('2003'!$B$44:$B$140,'14 Year_History_Results'!BV163)</f>
        <v>0</v>
      </c>
      <c r="BD163" s="2">
        <f>INDEX('2004'!$B$44:$B$140,'14 Year_History_Results'!BW163)</f>
        <v>0</v>
      </c>
      <c r="BE163" s="2">
        <f>INDEX('2005'!$B$44:$B$140,'14 Year_History_Results'!BX163)</f>
        <v>0</v>
      </c>
      <c r="BF163" s="2">
        <f>INDEX('2006'!$B$44:$B$140,'14 Year_History_Results'!BY163)</f>
        <v>0</v>
      </c>
      <c r="BG163" s="2">
        <f>INDEX('2007'!$B$44:$B$140,'14 Year_History_Results'!BZ163)</f>
        <v>0</v>
      </c>
      <c r="BH163" s="2">
        <f>INDEX('2008'!$B$44:$B$140,'14 Year_History_Results'!CA163)</f>
        <v>4</v>
      </c>
      <c r="BI163" s="2">
        <f>INDEX('2009'!$B$44:$B$140,'14 Year_History_Results'!CB163)</f>
        <v>0</v>
      </c>
      <c r="BJ163" s="2">
        <f>INDEX('2010'!$B$44:$B$140,'14 Year_History_Results'!CC163)</f>
        <v>0</v>
      </c>
      <c r="BK163" s="2">
        <f>INDEX('2011'!$B$44:$B$140,'14 Year_History_Results'!CD163)</f>
        <v>5</v>
      </c>
      <c r="BL163" s="2">
        <f>INDEX('2012'!$B$44:$B$140,'14 Year_History_Results'!CE163)</f>
        <v>0</v>
      </c>
      <c r="BM163" s="2">
        <f>INDEX('2013'!$B$44:$B$140,'14 Year_History_Results'!CF163)</f>
        <v>0</v>
      </c>
      <c r="BN163" s="149">
        <f>INDEX('2014'!$B$52:$B$180,'14 Year_History_Results'!CG163)</f>
        <v>0</v>
      </c>
      <c r="BO163" s="308">
        <f t="shared" si="91"/>
        <v>0</v>
      </c>
      <c r="BQ163">
        <f t="shared" si="92"/>
        <v>842</v>
      </c>
      <c r="BR163" s="112"/>
      <c r="BS163" s="2"/>
      <c r="BT163" s="148">
        <f>IF(ISNA(MATCH($BQ163,'2001'!$A$44:$A$139,0)),97,MATCH($BQ163,'2001'!$A$44:$A$139,0))</f>
        <v>97</v>
      </c>
      <c r="BU163" s="2">
        <f>IF(ISNA(MATCH($BQ163,'2002'!$A$44:$A$139,0)),97,MATCH($BQ163,'2002'!$A$44:$A$139,0))</f>
        <v>97</v>
      </c>
      <c r="BV163" s="2">
        <f>IF(ISNA(MATCH($BQ163,'2003'!$A$44:$A$139,0)),97,MATCH($BQ163,'2003'!$A$44:$A$139,0))</f>
        <v>97</v>
      </c>
      <c r="BW163" s="2">
        <f>IF(ISNA(MATCH($BQ163,'2004'!$A$44:$A$139,0)),97,MATCH($BQ163,'2004'!$A$44:$A$139,0))</f>
        <v>97</v>
      </c>
      <c r="BX163" s="2">
        <f>IF(ISNA(MATCH($BQ163,'2005'!$A$44:$A$139,0)),97,MATCH($BQ163,'2005'!$A$44:$A$139,0))</f>
        <v>97</v>
      </c>
      <c r="BY163" s="2">
        <f>IF(ISNA(MATCH($BQ163,'2006'!$A$44:$A$139,0)),97,MATCH($BQ163,'2006'!$A$44:$A$139,0))</f>
        <v>97</v>
      </c>
      <c r="BZ163" s="2">
        <f>IF(ISNA(MATCH($BQ163,'2007'!$A$44:$A$139,0)),97,MATCH($BQ163,'2007'!$A$44:$A$139,0))</f>
        <v>97</v>
      </c>
      <c r="CA163" s="2">
        <f>IF(ISNA(MATCH($BQ163,'2008'!$A$44:$A$139,0)),97,MATCH($BQ163,'2008'!$A$44:$A$139,0))</f>
        <v>60</v>
      </c>
      <c r="CB163" s="2">
        <f>IF(ISNA(MATCH($BQ163,'2009'!$A$44:$A$139,0)),97,MATCH($BQ163,'2009'!$A$44:$A$139,0))</f>
        <v>97</v>
      </c>
      <c r="CC163" s="2">
        <f>IF(ISNA(MATCH($BQ163,'2010'!$A$44:$A$139,0)),97,MATCH($BQ163,'2010'!$A$44:$A$139,0))</f>
        <v>97</v>
      </c>
      <c r="CD163" s="2">
        <f>IF(ISNA(MATCH($BQ163,'2011'!$A$44:$A$139,0)),97,MATCH($BQ163,'2011'!$A$44:$A$139,0))</f>
        <v>44</v>
      </c>
      <c r="CE163" s="2">
        <f>IF(ISNA(MATCH($BQ163,'2012'!$A$44:$A$139,0)),97,MATCH($BQ163,'2012'!$A$44:$A$139,0))</f>
        <v>97</v>
      </c>
      <c r="CF163" s="2">
        <f>IF(ISNA(MATCH($BQ163,'2013'!$A$44:$A$139,0)),97,MATCH($BQ163,'2013'!$A$44:$A$139,0))</f>
        <v>97</v>
      </c>
      <c r="CG163" s="149">
        <f>IF(ISNA(MATCH($BQ163,'2014'!$A$52:$A$179,0)),129,MATCH($BQ163,'2014'!$A$52:$A$179,0))</f>
        <v>47</v>
      </c>
      <c r="CI163">
        <f t="shared" si="93"/>
        <v>842</v>
      </c>
      <c r="CJ163" s="284"/>
      <c r="CK163" s="282"/>
      <c r="CL163" s="281">
        <f t="shared" si="94"/>
        <v>0</v>
      </c>
      <c r="CM163" s="282">
        <f t="shared" si="80"/>
        <v>0</v>
      </c>
      <c r="CN163" s="282">
        <f t="shared" si="81"/>
        <v>0</v>
      </c>
      <c r="CO163" s="282">
        <f t="shared" si="82"/>
        <v>0</v>
      </c>
      <c r="CP163" s="282">
        <f t="shared" si="83"/>
        <v>0</v>
      </c>
      <c r="CQ163" s="282">
        <f t="shared" si="84"/>
        <v>0</v>
      </c>
      <c r="CR163" s="282">
        <f t="shared" si="85"/>
        <v>0</v>
      </c>
      <c r="CS163" s="282">
        <f t="shared" si="86"/>
        <v>24</v>
      </c>
      <c r="CT163" s="282">
        <f t="shared" si="87"/>
        <v>15.9984</v>
      </c>
      <c r="CU163" s="282">
        <f t="shared" si="95"/>
        <v>10.66453344</v>
      </c>
      <c r="CV163" s="282">
        <f t="shared" si="96"/>
        <v>12.108977991103998</v>
      </c>
      <c r="CW163" s="282">
        <f t="shared" si="97"/>
        <v>8.0718447288699249</v>
      </c>
      <c r="CX163" s="282">
        <f t="shared" si="98"/>
        <v>5.3806916962646918</v>
      </c>
      <c r="CY163" s="283">
        <f t="shared" si="99"/>
        <v>8.5867690847300437</v>
      </c>
      <c r="DA163" s="282">
        <f t="shared" si="100"/>
        <v>842</v>
      </c>
      <c r="DB163" s="97"/>
      <c r="DC163" s="156"/>
      <c r="DD163" s="270">
        <f t="shared" si="101"/>
        <v>0</v>
      </c>
      <c r="DE163" s="156">
        <f t="shared" si="102"/>
        <v>0</v>
      </c>
      <c r="DF163" s="156">
        <f t="shared" si="103"/>
        <v>0</v>
      </c>
      <c r="DG163" s="156">
        <f t="shared" si="104"/>
        <v>0</v>
      </c>
      <c r="DH163" s="156">
        <f t="shared" si="105"/>
        <v>0</v>
      </c>
      <c r="DI163" s="156">
        <f t="shared" si="106"/>
        <v>0</v>
      </c>
      <c r="DJ163" s="156">
        <f t="shared" si="107"/>
        <v>0</v>
      </c>
      <c r="DK163" s="156">
        <f t="shared" si="108"/>
        <v>24</v>
      </c>
      <c r="DL163" s="156">
        <f t="shared" si="109"/>
        <v>24</v>
      </c>
      <c r="DM163" s="156">
        <f t="shared" si="110"/>
        <v>24</v>
      </c>
      <c r="DN163" s="156">
        <f t="shared" si="111"/>
        <v>29</v>
      </c>
      <c r="DO163" s="156">
        <f t="shared" si="112"/>
        <v>29</v>
      </c>
      <c r="DP163" s="156">
        <f t="shared" si="113"/>
        <v>29</v>
      </c>
      <c r="DQ163" s="267">
        <f t="shared" si="114"/>
        <v>34</v>
      </c>
      <c r="DR163" s="156">
        <f t="shared" si="115"/>
        <v>204</v>
      </c>
    </row>
    <row r="164" spans="2:122" ht="13.5" thickBot="1" x14ac:dyDescent="0.25">
      <c r="B164" s="133">
        <v>71</v>
      </c>
      <c r="C164" s="50">
        <f t="shared" si="78"/>
        <v>5</v>
      </c>
      <c r="D164" s="50">
        <f t="shared" si="88"/>
        <v>0</v>
      </c>
      <c r="E164" s="97"/>
      <c r="F164" s="2">
        <f t="shared" si="116"/>
        <v>159</v>
      </c>
      <c r="G164" s="164">
        <v>2041</v>
      </c>
      <c r="H164" s="164">
        <f>14- COUNTIF(L164:AA164,"#N/A")</f>
        <v>1</v>
      </c>
      <c r="I164" s="133">
        <f>SUM(AF164:AU164)+SUM(BA164:BM164)</f>
        <v>41</v>
      </c>
      <c r="J164" s="405">
        <f>CY164</f>
        <v>8.0955264118194563</v>
      </c>
      <c r="K164" s="466" t="str">
        <f>IF(ISNUMBER(MATCH(G164,'[4]OPR data'!$A$3:$A$2541,0)),"Y","N")</f>
        <v>N</v>
      </c>
      <c r="L164" s="112"/>
      <c r="M164" s="236"/>
      <c r="N164" s="236" t="e">
        <f>(INDEX(Finish_table!R$4:R$83,MATCH('14 Year_History_Results'!$G164,Finish_table!S$4:S$83,0),1))</f>
        <v>#N/A</v>
      </c>
      <c r="O164" s="236" t="e">
        <f>(INDEX(Finish_table!Z$4:Z$99,MATCH('14 Year_History_Results'!$G164,Finish_table!AA$4:AA$99,0),1))</f>
        <v>#N/A</v>
      </c>
      <c r="P164" s="236" t="e">
        <f>(INDEX(Finish_table!AI$4:AI$99,MATCH('14 Year_History_Results'!$G164,Finish_table!AJ$4:AJ$99,0),1))</f>
        <v>#N/A</v>
      </c>
      <c r="Q164" s="236" t="e">
        <f>(INDEX(Finish_table!AR$4:AR$99,MATCH('14 Year_History_Results'!$G164,Finish_table!AS$4:AS$99,0),1))</f>
        <v>#N/A</v>
      </c>
      <c r="R164" s="236" t="e">
        <f>(INDEX(Finish_table!BA$4:BA$99,MATCH('14 Year_History_Results'!$G164,Finish_table!BB$4:BB$99,0),1))</f>
        <v>#N/A</v>
      </c>
      <c r="S164" s="236" t="e">
        <f>(INDEX(Finish_table!BJ$4:BJ$99,MATCH('14 Year_History_Results'!$G164,Finish_table!BK$4:BK$99,0),1))</f>
        <v>#N/A</v>
      </c>
      <c r="T164" s="236" t="e">
        <f>(INDEX(Finish_table!BS$4:BS$99,MATCH('14 Year_History_Results'!$G164,Finish_table!BT$4:BT$99,0),1))</f>
        <v>#N/A</v>
      </c>
      <c r="U164" s="236" t="e">
        <f>(INDEX(Finish_table!CB$4:CB$99,MATCH('14 Year_History_Results'!$G164,Finish_table!CC$4:CC$99,0),1))</f>
        <v>#N/A</v>
      </c>
      <c r="V164" s="236" t="e">
        <f>(INDEX(Finish_table!CK$4:CK$99,MATCH('14 Year_History_Results'!$G164,Finish_table!CL$4:CL$99,0),1))</f>
        <v>#N/A</v>
      </c>
      <c r="W164" s="236" t="str">
        <f>(INDEX(Finish_table!CT$4:CT$99,MATCH('14 Year_History_Results'!$G164,Finish_table!CU$4:CU$99,0),1))</f>
        <v>WF</v>
      </c>
      <c r="X164" s="236" t="e">
        <f>(INDEX(Finish_table!DC$4:DC$99,MATCH('14 Year_History_Results'!$G164,Finish_table!DD$4:DD$99,0),1))</f>
        <v>#N/A</v>
      </c>
      <c r="Y164" s="236" t="e">
        <f>(INDEX(Finish_table!DL$4:DL$99,MATCH('14 Year_History_Results'!$G164,Finish_table!DM$4:DM$99,0),1))</f>
        <v>#N/A</v>
      </c>
      <c r="Z164" s="236" t="e">
        <f>(INDEX(Finish_table!DU$4:DU$99,MATCH('14 Year_History_Results'!$G164,Finish_table!DV$4:DV$99,0),1))</f>
        <v>#N/A</v>
      </c>
      <c r="AA164" s="256" t="e">
        <f>(INDEX(Finish_table!ED$4:ED$140,MATCH('14 Year_History_Results'!$G164,Finish_table!EE$4:EE$140,0),1))</f>
        <v>#N/A</v>
      </c>
      <c r="AB164" s="2"/>
      <c r="AC164" s="97"/>
      <c r="AE164">
        <f t="shared" si="79"/>
        <v>2041</v>
      </c>
      <c r="AF164" s="112"/>
      <c r="AG164" s="2"/>
      <c r="AH164" s="148">
        <f>INDEX('2001'!$C$44:$C$140,'14 Year_History_Results'!BT164)</f>
        <v>0</v>
      </c>
      <c r="AI164" s="2">
        <f>INDEX('2002'!$C$44:$C$140,'14 Year_History_Results'!BU164)</f>
        <v>0</v>
      </c>
      <c r="AJ164" s="2">
        <f>INDEX('2003'!$C$44:$C$140,'14 Year_History_Results'!BV164)</f>
        <v>0</v>
      </c>
      <c r="AK164" s="2">
        <f>INDEX('2004'!$C$44:$C$140,'14 Year_History_Results'!BW164)</f>
        <v>0</v>
      </c>
      <c r="AL164" s="2">
        <f>INDEX('2005'!$C$44:$C$140,'14 Year_History_Results'!BX164)</f>
        <v>0</v>
      </c>
      <c r="AM164" s="2">
        <f>INDEX('2006'!$C$44:$C$140,'14 Year_History_Results'!BY164)</f>
        <v>0</v>
      </c>
      <c r="AN164" s="2">
        <f>INDEX('2007'!$C$44:$C$140,'14 Year_History_Results'!BZ164)</f>
        <v>0</v>
      </c>
      <c r="AO164" s="2">
        <f>INDEX('2008'!$C$44:$C$140,'14 Year_History_Results'!CA164)</f>
        <v>0</v>
      </c>
      <c r="AP164" s="2">
        <f>INDEX('2009'!$C$44:$C$140,'14 Year_History_Results'!CB164)</f>
        <v>0</v>
      </c>
      <c r="AQ164" s="2">
        <f>INDEX('2010'!$C$44:$C$140,'14 Year_History_Results'!CC164)</f>
        <v>40</v>
      </c>
      <c r="AR164" s="2">
        <f>INDEX('2011'!$C$44:$C$140,'14 Year_History_Results'!CD164)</f>
        <v>0</v>
      </c>
      <c r="AS164" s="2">
        <f>INDEX('2012'!$C$44:$C$140,'14 Year_History_Results'!CE164)</f>
        <v>0</v>
      </c>
      <c r="AT164" s="2">
        <f>INDEX('2013'!$C$44:$C$140,'14 Year_History_Results'!CF164)</f>
        <v>0</v>
      </c>
      <c r="AU164" s="149">
        <f>INDEX('2014'!$C$52:$C$180,'14 Year_History_Results'!CG164)</f>
        <v>0</v>
      </c>
      <c r="AV164" s="2">
        <f t="shared" si="89"/>
        <v>10.690449676496975</v>
      </c>
      <c r="AW164" s="2"/>
      <c r="AX164">
        <f t="shared" si="90"/>
        <v>2041</v>
      </c>
      <c r="AY164" s="112"/>
      <c r="AZ164" s="2"/>
      <c r="BA164" s="148">
        <f>INDEX('2001'!$B$44:$B$140,'14 Year_History_Results'!BT164)</f>
        <v>0</v>
      </c>
      <c r="BB164" s="2">
        <f>INDEX('2002'!$B$44:$B$140,'14 Year_History_Results'!BU164)</f>
        <v>0</v>
      </c>
      <c r="BC164" s="2">
        <f>INDEX('2003'!$B$44:$B$140,'14 Year_History_Results'!BV164)</f>
        <v>0</v>
      </c>
      <c r="BD164" s="2">
        <f>INDEX('2004'!$B$44:$B$140,'14 Year_History_Results'!BW164)</f>
        <v>0</v>
      </c>
      <c r="BE164" s="2">
        <f>INDEX('2005'!$B$44:$B$140,'14 Year_History_Results'!BX164)</f>
        <v>0</v>
      </c>
      <c r="BF164" s="2">
        <f>INDEX('2006'!$B$44:$B$140,'14 Year_History_Results'!BY164)</f>
        <v>0</v>
      </c>
      <c r="BG164" s="2">
        <f>INDEX('2007'!$B$44:$B$140,'14 Year_History_Results'!BZ164)</f>
        <v>0</v>
      </c>
      <c r="BH164" s="2">
        <f>INDEX('2008'!$B$44:$B$140,'14 Year_History_Results'!CA164)</f>
        <v>0</v>
      </c>
      <c r="BI164" s="2">
        <f>INDEX('2009'!$B$44:$B$140,'14 Year_History_Results'!CB164)</f>
        <v>0</v>
      </c>
      <c r="BJ164" s="2">
        <f>INDEX('2010'!$B$44:$B$140,'14 Year_History_Results'!CC164)</f>
        <v>1</v>
      </c>
      <c r="BK164" s="2">
        <f>INDEX('2011'!$B$44:$B$140,'14 Year_History_Results'!CD164)</f>
        <v>0</v>
      </c>
      <c r="BL164" s="2">
        <f>INDEX('2012'!$B$44:$B$140,'14 Year_History_Results'!CE164)</f>
        <v>0</v>
      </c>
      <c r="BM164" s="2">
        <f>INDEX('2013'!$B$44:$B$140,'14 Year_History_Results'!CF164)</f>
        <v>0</v>
      </c>
      <c r="BN164" s="149">
        <f>INDEX('2014'!$B$52:$B$180,'14 Year_History_Results'!CG164)</f>
        <v>0</v>
      </c>
      <c r="BO164" s="308">
        <f t="shared" si="91"/>
        <v>0</v>
      </c>
      <c r="BQ164">
        <f t="shared" si="92"/>
        <v>2041</v>
      </c>
      <c r="BR164" s="112"/>
      <c r="BS164" s="2"/>
      <c r="BT164" s="148">
        <f>IF(ISNA(MATCH($BQ164,'2001'!$A$44:$A$139,0)),97,MATCH($BQ164,'2001'!$A$44:$A$139,0))</f>
        <v>97</v>
      </c>
      <c r="BU164" s="2">
        <f>IF(ISNA(MATCH($BQ164,'2002'!$A$44:$A$139,0)),97,MATCH($BQ164,'2002'!$A$44:$A$139,0))</f>
        <v>97</v>
      </c>
      <c r="BV164" s="2">
        <f>IF(ISNA(MATCH($BQ164,'2003'!$A$44:$A$139,0)),97,MATCH($BQ164,'2003'!$A$44:$A$139,0))</f>
        <v>97</v>
      </c>
      <c r="BW164" s="2">
        <f>IF(ISNA(MATCH($BQ164,'2004'!$A$44:$A$139,0)),97,MATCH($BQ164,'2004'!$A$44:$A$139,0))</f>
        <v>97</v>
      </c>
      <c r="BX164" s="2">
        <f>IF(ISNA(MATCH($BQ164,'2005'!$A$44:$A$139,0)),97,MATCH($BQ164,'2005'!$A$44:$A$139,0))</f>
        <v>97</v>
      </c>
      <c r="BY164" s="2">
        <f>IF(ISNA(MATCH($BQ164,'2006'!$A$44:$A$139,0)),97,MATCH($BQ164,'2006'!$A$44:$A$139,0))</f>
        <v>97</v>
      </c>
      <c r="BZ164" s="2">
        <f>IF(ISNA(MATCH($BQ164,'2007'!$A$44:$A$139,0)),97,MATCH($BQ164,'2007'!$A$44:$A$139,0))</f>
        <v>97</v>
      </c>
      <c r="CA164" s="2">
        <f>IF(ISNA(MATCH($BQ164,'2008'!$A$44:$A$139,0)),97,MATCH($BQ164,'2008'!$A$44:$A$139,0))</f>
        <v>97</v>
      </c>
      <c r="CB164" s="2">
        <f>IF(ISNA(MATCH($BQ164,'2009'!$A$44:$A$139,0)),97,MATCH($BQ164,'2009'!$A$44:$A$139,0))</f>
        <v>97</v>
      </c>
      <c r="CC164" s="2">
        <f>IF(ISNA(MATCH($BQ164,'2010'!$A$44:$A$139,0)),97,MATCH($BQ164,'2010'!$A$44:$A$139,0))</f>
        <v>79</v>
      </c>
      <c r="CD164" s="2">
        <f>IF(ISNA(MATCH($BQ164,'2011'!$A$44:$A$139,0)),97,MATCH($BQ164,'2011'!$A$44:$A$139,0))</f>
        <v>97</v>
      </c>
      <c r="CE164" s="2">
        <f>IF(ISNA(MATCH($BQ164,'2012'!$A$44:$A$139,0)),97,MATCH($BQ164,'2012'!$A$44:$A$139,0))</f>
        <v>97</v>
      </c>
      <c r="CF164" s="2">
        <f>IF(ISNA(MATCH($BQ164,'2013'!$A$44:$A$139,0)),97,MATCH($BQ164,'2013'!$A$44:$A$139,0))</f>
        <v>97</v>
      </c>
      <c r="CG164" s="149">
        <f>IF(ISNA(MATCH($BQ164,'2014'!$A$52:$A$179,0)),129,MATCH($BQ164,'2014'!$A$52:$A$179,0))</f>
        <v>129</v>
      </c>
      <c r="CI164">
        <f t="shared" si="93"/>
        <v>2041</v>
      </c>
      <c r="CJ164" s="284"/>
      <c r="CK164" s="282"/>
      <c r="CL164" s="281">
        <f t="shared" si="94"/>
        <v>0</v>
      </c>
      <c r="CM164" s="282">
        <f t="shared" si="80"/>
        <v>0</v>
      </c>
      <c r="CN164" s="282">
        <f t="shared" si="81"/>
        <v>0</v>
      </c>
      <c r="CO164" s="282">
        <f t="shared" si="82"/>
        <v>0</v>
      </c>
      <c r="CP164" s="282">
        <f t="shared" si="83"/>
        <v>0</v>
      </c>
      <c r="CQ164" s="282">
        <f t="shared" si="84"/>
        <v>0</v>
      </c>
      <c r="CR164" s="282">
        <f t="shared" si="85"/>
        <v>0</v>
      </c>
      <c r="CS164" s="282">
        <f t="shared" si="86"/>
        <v>0</v>
      </c>
      <c r="CT164" s="282">
        <f t="shared" si="87"/>
        <v>0</v>
      </c>
      <c r="CU164" s="282">
        <f t="shared" si="95"/>
        <v>41</v>
      </c>
      <c r="CV164" s="282">
        <f t="shared" si="96"/>
        <v>27.3306</v>
      </c>
      <c r="CW164" s="282">
        <f t="shared" si="97"/>
        <v>18.218577960000001</v>
      </c>
      <c r="CX164" s="282">
        <f t="shared" si="98"/>
        <v>12.144504068135999</v>
      </c>
      <c r="CY164" s="283">
        <f t="shared" si="99"/>
        <v>8.0955264118194563</v>
      </c>
      <c r="DA164" s="282">
        <f t="shared" si="100"/>
        <v>2041</v>
      </c>
      <c r="DB164" s="97"/>
      <c r="DC164" s="156"/>
      <c r="DD164" s="270">
        <f t="shared" si="101"/>
        <v>0</v>
      </c>
      <c r="DE164" s="156">
        <f t="shared" si="102"/>
        <v>0</v>
      </c>
      <c r="DF164" s="156">
        <f t="shared" si="103"/>
        <v>0</v>
      </c>
      <c r="DG164" s="156">
        <f t="shared" si="104"/>
        <v>0</v>
      </c>
      <c r="DH164" s="156">
        <f t="shared" si="105"/>
        <v>0</v>
      </c>
      <c r="DI164" s="156">
        <f t="shared" si="106"/>
        <v>0</v>
      </c>
      <c r="DJ164" s="156">
        <f t="shared" si="107"/>
        <v>0</v>
      </c>
      <c r="DK164" s="156">
        <f t="shared" si="108"/>
        <v>0</v>
      </c>
      <c r="DL164" s="156">
        <f t="shared" si="109"/>
        <v>0</v>
      </c>
      <c r="DM164" s="156">
        <f t="shared" si="110"/>
        <v>41</v>
      </c>
      <c r="DN164" s="156">
        <f t="shared" si="111"/>
        <v>41</v>
      </c>
      <c r="DO164" s="156">
        <f t="shared" si="112"/>
        <v>41</v>
      </c>
      <c r="DP164" s="156">
        <f t="shared" si="113"/>
        <v>41</v>
      </c>
      <c r="DQ164" s="267">
        <f t="shared" si="114"/>
        <v>41</v>
      </c>
      <c r="DR164" s="156">
        <f t="shared" si="115"/>
        <v>169</v>
      </c>
    </row>
    <row r="165" spans="2:122" ht="13.5" thickBot="1" x14ac:dyDescent="0.25">
      <c r="B165" s="133">
        <v>71</v>
      </c>
      <c r="C165" s="50">
        <f t="shared" si="78"/>
        <v>6</v>
      </c>
      <c r="D165" s="50">
        <f t="shared" si="88"/>
        <v>0</v>
      </c>
      <c r="E165" s="97"/>
      <c r="F165" s="2">
        <f t="shared" si="116"/>
        <v>160</v>
      </c>
      <c r="G165" s="164">
        <v>334</v>
      </c>
      <c r="H165" s="164">
        <f>14- COUNTIF(L165:AA165,"#N/A")</f>
        <v>1</v>
      </c>
      <c r="I165" s="133">
        <f>SUM(AF165:AU165)+SUM(BA165:BM165)</f>
        <v>5</v>
      </c>
      <c r="J165" s="405">
        <f>CY165</f>
        <v>8</v>
      </c>
      <c r="K165" s="466" t="str">
        <f>IF(ISNUMBER(MATCH(G165,'[4]OPR data'!$A$3:$A$2541,0)),"Y","N")</f>
        <v>Y</v>
      </c>
      <c r="L165" s="112"/>
      <c r="M165" s="236"/>
      <c r="N165" s="236" t="e">
        <f>(INDEX(Finish_table!R$4:R$83,MATCH('14 Year_History_Results'!$G165,Finish_table!S$4:S$83,0),1))</f>
        <v>#N/A</v>
      </c>
      <c r="O165" s="236" t="e">
        <f>(INDEX(Finish_table!Z$4:Z$99,MATCH('14 Year_History_Results'!$G165,Finish_table!AA$4:AA$99,0),1))</f>
        <v>#N/A</v>
      </c>
      <c r="P165" s="236" t="e">
        <f>(INDEX(Finish_table!AI$4:AI$99,MATCH('14 Year_History_Results'!$G165,Finish_table!AJ$4:AJ$99,0),1))</f>
        <v>#N/A</v>
      </c>
      <c r="Q165" s="236" t="e">
        <f>(INDEX(Finish_table!AR$4:AR$99,MATCH('14 Year_History_Results'!$G165,Finish_table!AS$4:AS$99,0),1))</f>
        <v>#N/A</v>
      </c>
      <c r="R165" s="236" t="e">
        <f>(INDEX(Finish_table!BA$4:BA$99,MATCH('14 Year_History_Results'!$G165,Finish_table!BB$4:BB$99,0),1))</f>
        <v>#N/A</v>
      </c>
      <c r="S165" s="236" t="e">
        <f>(INDEX(Finish_table!BJ$4:BJ$99,MATCH('14 Year_History_Results'!$G165,Finish_table!BK$4:BK$99,0),1))</f>
        <v>#N/A</v>
      </c>
      <c r="T165" s="236" t="e">
        <f>(INDEX(Finish_table!BS$4:BS$99,MATCH('14 Year_History_Results'!$G165,Finish_table!BT$4:BT$99,0),1))</f>
        <v>#N/A</v>
      </c>
      <c r="U165" s="236" t="e">
        <f>(INDEX(Finish_table!CB$4:CB$99,MATCH('14 Year_History_Results'!$G165,Finish_table!CC$4:CC$99,0),1))</f>
        <v>#N/A</v>
      </c>
      <c r="V165" s="236" t="e">
        <f>(INDEX(Finish_table!CK$4:CK$99,MATCH('14 Year_History_Results'!$G165,Finish_table!CL$4:CL$99,0),1))</f>
        <v>#N/A</v>
      </c>
      <c r="W165" s="236" t="e">
        <f>(INDEX(Finish_table!CT$4:CT$99,MATCH('14 Year_History_Results'!$G165,Finish_table!CU$4:CU$99,0),1))</f>
        <v>#N/A</v>
      </c>
      <c r="X165" s="236" t="e">
        <f>(INDEX(Finish_table!DC$4:DC$99,MATCH('14 Year_History_Results'!$G165,Finish_table!DD$4:DD$99,0),1))</f>
        <v>#N/A</v>
      </c>
      <c r="Y165" s="236" t="e">
        <f>(INDEX(Finish_table!DL$4:DL$99,MATCH('14 Year_History_Results'!$G165,Finish_table!DM$4:DM$99,0),1))</f>
        <v>#N/A</v>
      </c>
      <c r="Z165" s="236" t="e">
        <f>(INDEX(Finish_table!DU$4:DU$99,MATCH('14 Year_History_Results'!$G165,Finish_table!DV$4:DV$99,0),1))</f>
        <v>#N/A</v>
      </c>
      <c r="AA165" s="256" t="str">
        <f>(INDEX(Finish_table!ED$4:ED$140,MATCH('14 Year_History_Results'!$G165,Finish_table!EE$4:EE$140,0),1))</f>
        <v>F</v>
      </c>
      <c r="AB165" s="2"/>
      <c r="AC165" s="97"/>
      <c r="AE165">
        <f t="shared" si="79"/>
        <v>334</v>
      </c>
      <c r="AF165" s="112"/>
      <c r="AG165" s="2"/>
      <c r="AH165" s="148">
        <f>INDEX('2001'!$C$44:$C$140,'14 Year_History_Results'!BT165)</f>
        <v>0</v>
      </c>
      <c r="AI165" s="2">
        <f>INDEX('2002'!$C$44:$C$140,'14 Year_History_Results'!BU165)</f>
        <v>0</v>
      </c>
      <c r="AJ165" s="2">
        <f>INDEX('2003'!$C$44:$C$140,'14 Year_History_Results'!BV165)</f>
        <v>0</v>
      </c>
      <c r="AK165" s="2">
        <f>INDEX('2004'!$C$44:$C$140,'14 Year_History_Results'!BW165)</f>
        <v>0</v>
      </c>
      <c r="AL165" s="2">
        <f>INDEX('2005'!$C$44:$C$140,'14 Year_History_Results'!BX165)</f>
        <v>0</v>
      </c>
      <c r="AM165" s="2">
        <f>INDEX('2006'!$C$44:$C$140,'14 Year_History_Results'!BY165)</f>
        <v>0</v>
      </c>
      <c r="AN165" s="2">
        <f>INDEX('2007'!$C$44:$C$140,'14 Year_History_Results'!BZ165)</f>
        <v>0</v>
      </c>
      <c r="AO165" s="2">
        <f>INDEX('2008'!$C$44:$C$140,'14 Year_History_Results'!CA165)</f>
        <v>0</v>
      </c>
      <c r="AP165" s="2">
        <f>INDEX('2009'!$C$44:$C$140,'14 Year_History_Results'!CB165)</f>
        <v>0</v>
      </c>
      <c r="AQ165" s="2">
        <f>INDEX('2010'!$C$44:$C$140,'14 Year_History_Results'!CC165)</f>
        <v>0</v>
      </c>
      <c r="AR165" s="2">
        <f>INDEX('2011'!$C$44:$C$140,'14 Year_History_Results'!CD165)</f>
        <v>0</v>
      </c>
      <c r="AS165" s="2">
        <f>INDEX('2012'!$C$44:$C$140,'14 Year_History_Results'!CE165)</f>
        <v>0</v>
      </c>
      <c r="AT165" s="2">
        <f>INDEX('2013'!$C$44:$C$140,'14 Year_History_Results'!CF165)</f>
        <v>0</v>
      </c>
      <c r="AU165" s="149">
        <f>INDEX('2014'!$C$52:$C$180,'14 Year_History_Results'!CG165)</f>
        <v>5</v>
      </c>
      <c r="AV165" s="2">
        <f t="shared" si="89"/>
        <v>1.3363062095621219</v>
      </c>
      <c r="AW165" s="2"/>
      <c r="AX165">
        <f t="shared" si="90"/>
        <v>334</v>
      </c>
      <c r="AY165" s="112"/>
      <c r="AZ165" s="2"/>
      <c r="BA165" s="148">
        <f>INDEX('2001'!$B$44:$B$140,'14 Year_History_Results'!BT165)</f>
        <v>0</v>
      </c>
      <c r="BB165" s="2">
        <f>INDEX('2002'!$B$44:$B$140,'14 Year_History_Results'!BU165)</f>
        <v>0</v>
      </c>
      <c r="BC165" s="2">
        <f>INDEX('2003'!$B$44:$B$140,'14 Year_History_Results'!BV165)</f>
        <v>0</v>
      </c>
      <c r="BD165" s="2">
        <f>INDEX('2004'!$B$44:$B$140,'14 Year_History_Results'!BW165)</f>
        <v>0</v>
      </c>
      <c r="BE165" s="2">
        <f>INDEX('2005'!$B$44:$B$140,'14 Year_History_Results'!BX165)</f>
        <v>0</v>
      </c>
      <c r="BF165" s="2">
        <f>INDEX('2006'!$B$44:$B$140,'14 Year_History_Results'!BY165)</f>
        <v>0</v>
      </c>
      <c r="BG165" s="2">
        <f>INDEX('2007'!$B$44:$B$140,'14 Year_History_Results'!BZ165)</f>
        <v>0</v>
      </c>
      <c r="BH165" s="2">
        <f>INDEX('2008'!$B$44:$B$140,'14 Year_History_Results'!CA165)</f>
        <v>0</v>
      </c>
      <c r="BI165" s="2">
        <f>INDEX('2009'!$B$44:$B$140,'14 Year_History_Results'!CB165)</f>
        <v>0</v>
      </c>
      <c r="BJ165" s="2">
        <f>INDEX('2010'!$B$44:$B$140,'14 Year_History_Results'!CC165)</f>
        <v>0</v>
      </c>
      <c r="BK165" s="2">
        <f>INDEX('2011'!$B$44:$B$140,'14 Year_History_Results'!CD165)</f>
        <v>0</v>
      </c>
      <c r="BL165" s="2">
        <f>INDEX('2012'!$B$44:$B$140,'14 Year_History_Results'!CE165)</f>
        <v>0</v>
      </c>
      <c r="BM165" s="2">
        <f>INDEX('2013'!$B$44:$B$140,'14 Year_History_Results'!CF165)</f>
        <v>0</v>
      </c>
      <c r="BN165" s="149">
        <f>INDEX('2014'!$B$52:$B$180,'14 Year_History_Results'!CG165)</f>
        <v>3</v>
      </c>
      <c r="BO165" s="308">
        <f t="shared" si="91"/>
        <v>0</v>
      </c>
      <c r="BQ165">
        <f t="shared" si="92"/>
        <v>334</v>
      </c>
      <c r="BR165" s="112"/>
      <c r="BS165" s="2"/>
      <c r="BT165" s="148">
        <f>IF(ISNA(MATCH($BQ165,'2001'!$A$44:$A$139,0)),97,MATCH($BQ165,'2001'!$A$44:$A$139,0))</f>
        <v>97</v>
      </c>
      <c r="BU165" s="2">
        <f>IF(ISNA(MATCH($BQ165,'2002'!$A$44:$A$139,0)),97,MATCH($BQ165,'2002'!$A$44:$A$139,0))</f>
        <v>97</v>
      </c>
      <c r="BV165" s="2">
        <f>IF(ISNA(MATCH($BQ165,'2003'!$A$44:$A$139,0)),97,MATCH($BQ165,'2003'!$A$44:$A$139,0))</f>
        <v>97</v>
      </c>
      <c r="BW165" s="2">
        <f>IF(ISNA(MATCH($BQ165,'2004'!$A$44:$A$139,0)),97,MATCH($BQ165,'2004'!$A$44:$A$139,0))</f>
        <v>97</v>
      </c>
      <c r="BX165" s="2">
        <f>IF(ISNA(MATCH($BQ165,'2005'!$A$44:$A$139,0)),97,MATCH($BQ165,'2005'!$A$44:$A$139,0))</f>
        <v>97</v>
      </c>
      <c r="BY165" s="2">
        <f>IF(ISNA(MATCH($BQ165,'2006'!$A$44:$A$139,0)),97,MATCH($BQ165,'2006'!$A$44:$A$139,0))</f>
        <v>97</v>
      </c>
      <c r="BZ165" s="2">
        <f>IF(ISNA(MATCH($BQ165,'2007'!$A$44:$A$139,0)),97,MATCH($BQ165,'2007'!$A$44:$A$139,0))</f>
        <v>97</v>
      </c>
      <c r="CA165" s="2">
        <f>IF(ISNA(MATCH($BQ165,'2008'!$A$44:$A$139,0)),97,MATCH($BQ165,'2008'!$A$44:$A$139,0))</f>
        <v>97</v>
      </c>
      <c r="CB165" s="2">
        <f>IF(ISNA(MATCH($BQ165,'2009'!$A$44:$A$139,0)),97,MATCH($BQ165,'2009'!$A$44:$A$139,0))</f>
        <v>97</v>
      </c>
      <c r="CC165" s="2">
        <f>IF(ISNA(MATCH($BQ165,'2010'!$A$44:$A$139,0)),97,MATCH($BQ165,'2010'!$A$44:$A$139,0))</f>
        <v>97</v>
      </c>
      <c r="CD165" s="2">
        <f>IF(ISNA(MATCH($BQ165,'2011'!$A$44:$A$139,0)),97,MATCH($BQ165,'2011'!$A$44:$A$139,0))</f>
        <v>97</v>
      </c>
      <c r="CE165" s="2">
        <f>IF(ISNA(MATCH($BQ165,'2012'!$A$44:$A$139,0)),97,MATCH($BQ165,'2012'!$A$44:$A$139,0))</f>
        <v>97</v>
      </c>
      <c r="CF165" s="2">
        <f>IF(ISNA(MATCH($BQ165,'2013'!$A$44:$A$139,0)),97,MATCH($BQ165,'2013'!$A$44:$A$139,0))</f>
        <v>97</v>
      </c>
      <c r="CG165" s="149">
        <f>IF(ISNA(MATCH($BQ165,'2014'!$A$52:$A$179,0)),129,MATCH($BQ165,'2014'!$A$52:$A$179,0))</f>
        <v>30</v>
      </c>
      <c r="CI165">
        <f t="shared" si="93"/>
        <v>334</v>
      </c>
      <c r="CJ165" s="284"/>
      <c r="CK165" s="282"/>
      <c r="CL165" s="281">
        <f t="shared" si="94"/>
        <v>0</v>
      </c>
      <c r="CM165" s="282">
        <f t="shared" si="80"/>
        <v>0</v>
      </c>
      <c r="CN165" s="282">
        <f t="shared" si="81"/>
        <v>0</v>
      </c>
      <c r="CO165" s="282">
        <f t="shared" si="82"/>
        <v>0</v>
      </c>
      <c r="CP165" s="282">
        <f t="shared" si="83"/>
        <v>0</v>
      </c>
      <c r="CQ165" s="282">
        <f t="shared" si="84"/>
        <v>0</v>
      </c>
      <c r="CR165" s="282">
        <f t="shared" si="85"/>
        <v>0</v>
      </c>
      <c r="CS165" s="282">
        <f t="shared" si="86"/>
        <v>0</v>
      </c>
      <c r="CT165" s="282">
        <f t="shared" si="87"/>
        <v>0</v>
      </c>
      <c r="CU165" s="282">
        <f t="shared" si="95"/>
        <v>0</v>
      </c>
      <c r="CV165" s="282">
        <f t="shared" si="96"/>
        <v>0</v>
      </c>
      <c r="CW165" s="282">
        <f t="shared" si="97"/>
        <v>0</v>
      </c>
      <c r="CX165" s="282">
        <f t="shared" si="98"/>
        <v>0</v>
      </c>
      <c r="CY165" s="283">
        <f t="shared" si="99"/>
        <v>8</v>
      </c>
      <c r="DA165" s="282">
        <f t="shared" si="100"/>
        <v>334</v>
      </c>
      <c r="DB165" s="97"/>
      <c r="DC165" s="156"/>
      <c r="DD165" s="270">
        <f t="shared" si="101"/>
        <v>0</v>
      </c>
      <c r="DE165" s="156">
        <f t="shared" si="102"/>
        <v>0</v>
      </c>
      <c r="DF165" s="156">
        <f t="shared" si="103"/>
        <v>0</v>
      </c>
      <c r="DG165" s="156">
        <f t="shared" si="104"/>
        <v>0</v>
      </c>
      <c r="DH165" s="156">
        <f t="shared" si="105"/>
        <v>0</v>
      </c>
      <c r="DI165" s="156">
        <f t="shared" si="106"/>
        <v>0</v>
      </c>
      <c r="DJ165" s="156">
        <f t="shared" si="107"/>
        <v>0</v>
      </c>
      <c r="DK165" s="156">
        <f t="shared" si="108"/>
        <v>0</v>
      </c>
      <c r="DL165" s="156">
        <f t="shared" si="109"/>
        <v>0</v>
      </c>
      <c r="DM165" s="156">
        <f t="shared" si="110"/>
        <v>0</v>
      </c>
      <c r="DN165" s="156">
        <f t="shared" si="111"/>
        <v>0</v>
      </c>
      <c r="DO165" s="156">
        <f t="shared" si="112"/>
        <v>0</v>
      </c>
      <c r="DP165" s="156">
        <f t="shared" si="113"/>
        <v>0</v>
      </c>
      <c r="DQ165" s="267">
        <f t="shared" si="114"/>
        <v>8</v>
      </c>
      <c r="DR165" s="156">
        <f t="shared" si="115"/>
        <v>442</v>
      </c>
    </row>
    <row r="166" spans="2:122" ht="13.5" thickBot="1" x14ac:dyDescent="0.25">
      <c r="B166" s="133">
        <v>71</v>
      </c>
      <c r="C166" s="50">
        <f t="shared" si="78"/>
        <v>7</v>
      </c>
      <c r="D166" s="50">
        <f t="shared" si="88"/>
        <v>0</v>
      </c>
      <c r="E166" s="97"/>
      <c r="F166" s="2">
        <f t="shared" si="116"/>
        <v>161</v>
      </c>
      <c r="G166" s="166">
        <v>1285</v>
      </c>
      <c r="H166" s="164">
        <f>14- COUNTIF(L166:AA166,"#N/A")</f>
        <v>1</v>
      </c>
      <c r="I166" s="133">
        <f>SUM(AF166:AU166)+SUM(BA166:BM166)</f>
        <v>0</v>
      </c>
      <c r="J166" s="405">
        <f>CY166</f>
        <v>8</v>
      </c>
      <c r="K166" s="466" t="str">
        <f>IF(ISNUMBER(MATCH(G166,'[4]OPR data'!$A$3:$A$2541,0)),"Y","N")</f>
        <v>Y</v>
      </c>
      <c r="L166" s="112"/>
      <c r="M166" s="236"/>
      <c r="N166" s="236" t="e">
        <f>(INDEX(Finish_table!R$4:R$83,MATCH('14 Year_History_Results'!$G166,Finish_table!S$4:S$83,0),1))</f>
        <v>#N/A</v>
      </c>
      <c r="O166" s="236" t="e">
        <f>(INDEX(Finish_table!Z$4:Z$99,MATCH('14 Year_History_Results'!$G166,Finish_table!AA$4:AA$99,0),1))</f>
        <v>#N/A</v>
      </c>
      <c r="P166" s="236" t="e">
        <f>(INDEX(Finish_table!AI$4:AI$99,MATCH('14 Year_History_Results'!$G166,Finish_table!AJ$4:AJ$99,0),1))</f>
        <v>#N/A</v>
      </c>
      <c r="Q166" s="236" t="e">
        <f>(INDEX(Finish_table!AR$4:AR$99,MATCH('14 Year_History_Results'!$G166,Finish_table!AS$4:AS$99,0),1))</f>
        <v>#N/A</v>
      </c>
      <c r="R166" s="236" t="e">
        <f>(INDEX(Finish_table!BA$4:BA$99,MATCH('14 Year_History_Results'!$G166,Finish_table!BB$4:BB$99,0),1))</f>
        <v>#N/A</v>
      </c>
      <c r="S166" s="236" t="e">
        <f>(INDEX(Finish_table!BJ$4:BJ$99,MATCH('14 Year_History_Results'!$G166,Finish_table!BK$4:BK$99,0),1))</f>
        <v>#N/A</v>
      </c>
      <c r="T166" s="236" t="e">
        <f>(INDEX(Finish_table!BS$4:BS$99,MATCH('14 Year_History_Results'!$G166,Finish_table!BT$4:BT$99,0),1))</f>
        <v>#N/A</v>
      </c>
      <c r="U166" s="236" t="e">
        <f>(INDEX(Finish_table!CB$4:CB$99,MATCH('14 Year_History_Results'!$G166,Finish_table!CC$4:CC$99,0),1))</f>
        <v>#N/A</v>
      </c>
      <c r="V166" s="236" t="e">
        <f>(INDEX(Finish_table!CK$4:CK$99,MATCH('14 Year_History_Results'!$G166,Finish_table!CL$4:CL$99,0),1))</f>
        <v>#N/A</v>
      </c>
      <c r="W166" s="236" t="e">
        <f>(INDEX(Finish_table!CT$4:CT$99,MATCH('14 Year_History_Results'!$G166,Finish_table!CU$4:CU$99,0),1))</f>
        <v>#N/A</v>
      </c>
      <c r="X166" s="236" t="e">
        <f>(INDEX(Finish_table!DC$4:DC$99,MATCH('14 Year_History_Results'!$G166,Finish_table!DD$4:DD$99,0),1))</f>
        <v>#N/A</v>
      </c>
      <c r="Y166" s="236" t="e">
        <f>(INDEX(Finish_table!DL$4:DL$99,MATCH('14 Year_History_Results'!$G166,Finish_table!DM$4:DM$99,0),1))</f>
        <v>#N/A</v>
      </c>
      <c r="Z166" s="236" t="e">
        <f>(INDEX(Finish_table!DU$4:DU$99,MATCH('14 Year_History_Results'!$G166,Finish_table!DV$4:DV$99,0),1))</f>
        <v>#N/A</v>
      </c>
      <c r="AA166" s="256" t="str">
        <f>(INDEX(Finish_table!ED$4:ED$140,MATCH('14 Year_History_Results'!$G166,Finish_table!EE$4:EE$140,0),1))</f>
        <v>QF</v>
      </c>
      <c r="AB166" s="2"/>
      <c r="AC166" s="97"/>
      <c r="AE166">
        <f t="shared" si="79"/>
        <v>1285</v>
      </c>
      <c r="AF166" s="112"/>
      <c r="AG166" s="2"/>
      <c r="AH166" s="148">
        <f>INDEX('2001'!$C$44:$C$140,'14 Year_History_Results'!BT166)</f>
        <v>0</v>
      </c>
      <c r="AI166" s="2">
        <f>INDEX('2002'!$C$44:$C$140,'14 Year_History_Results'!BU166)</f>
        <v>0</v>
      </c>
      <c r="AJ166" s="2">
        <f>INDEX('2003'!$C$44:$C$140,'14 Year_History_Results'!BV166)</f>
        <v>0</v>
      </c>
      <c r="AK166" s="2">
        <f>INDEX('2004'!$C$44:$C$140,'14 Year_History_Results'!BW166)</f>
        <v>0</v>
      </c>
      <c r="AL166" s="2">
        <f>INDEX('2005'!$C$44:$C$140,'14 Year_History_Results'!BX166)</f>
        <v>0</v>
      </c>
      <c r="AM166" s="2">
        <f>INDEX('2006'!$C$44:$C$140,'14 Year_History_Results'!BY166)</f>
        <v>0</v>
      </c>
      <c r="AN166" s="2">
        <f>INDEX('2007'!$C$44:$C$140,'14 Year_History_Results'!BZ166)</f>
        <v>0</v>
      </c>
      <c r="AO166" s="2">
        <f>INDEX('2008'!$C$44:$C$140,'14 Year_History_Results'!CA166)</f>
        <v>0</v>
      </c>
      <c r="AP166" s="2">
        <f>INDEX('2009'!$C$44:$C$140,'14 Year_History_Results'!CB166)</f>
        <v>0</v>
      </c>
      <c r="AQ166" s="2">
        <f>INDEX('2010'!$C$44:$C$140,'14 Year_History_Results'!CC166)</f>
        <v>0</v>
      </c>
      <c r="AR166" s="2">
        <f>INDEX('2011'!$C$44:$C$140,'14 Year_History_Results'!CD166)</f>
        <v>0</v>
      </c>
      <c r="AS166" s="2">
        <f>INDEX('2012'!$C$44:$C$140,'14 Year_History_Results'!CE166)</f>
        <v>0</v>
      </c>
      <c r="AT166" s="2">
        <f>INDEX('2013'!$C$44:$C$140,'14 Year_History_Results'!CF166)</f>
        <v>0</v>
      </c>
      <c r="AU166" s="149">
        <f>INDEX('2014'!$C$52:$C$180,'14 Year_History_Results'!CG166)</f>
        <v>0</v>
      </c>
      <c r="AV166" s="2">
        <f t="shared" si="89"/>
        <v>0</v>
      </c>
      <c r="AW166" s="2"/>
      <c r="AX166">
        <f t="shared" si="90"/>
        <v>1285</v>
      </c>
      <c r="AY166" s="112"/>
      <c r="AZ166" s="2"/>
      <c r="BA166" s="148">
        <f>INDEX('2001'!$B$44:$B$140,'14 Year_History_Results'!BT166)</f>
        <v>0</v>
      </c>
      <c r="BB166" s="2">
        <f>INDEX('2002'!$B$44:$B$140,'14 Year_History_Results'!BU166)</f>
        <v>0</v>
      </c>
      <c r="BC166" s="2">
        <f>INDEX('2003'!$B$44:$B$140,'14 Year_History_Results'!BV166)</f>
        <v>0</v>
      </c>
      <c r="BD166" s="2">
        <f>INDEX('2004'!$B$44:$B$140,'14 Year_History_Results'!BW166)</f>
        <v>0</v>
      </c>
      <c r="BE166" s="2">
        <f>INDEX('2005'!$B$44:$B$140,'14 Year_History_Results'!BX166)</f>
        <v>0</v>
      </c>
      <c r="BF166" s="2">
        <f>INDEX('2006'!$B$44:$B$140,'14 Year_History_Results'!BY166)</f>
        <v>0</v>
      </c>
      <c r="BG166" s="2">
        <f>INDEX('2007'!$B$44:$B$140,'14 Year_History_Results'!BZ166)</f>
        <v>0</v>
      </c>
      <c r="BH166" s="2">
        <f>INDEX('2008'!$B$44:$B$140,'14 Year_History_Results'!CA166)</f>
        <v>0</v>
      </c>
      <c r="BI166" s="2">
        <f>INDEX('2009'!$B$44:$B$140,'14 Year_History_Results'!CB166)</f>
        <v>0</v>
      </c>
      <c r="BJ166" s="2">
        <f>INDEX('2010'!$B$44:$B$140,'14 Year_History_Results'!CC166)</f>
        <v>0</v>
      </c>
      <c r="BK166" s="2">
        <f>INDEX('2011'!$B$44:$B$140,'14 Year_History_Results'!CD166)</f>
        <v>0</v>
      </c>
      <c r="BL166" s="2">
        <f>INDEX('2012'!$B$44:$B$140,'14 Year_History_Results'!CE166)</f>
        <v>0</v>
      </c>
      <c r="BM166" s="2">
        <f>INDEX('2013'!$B$44:$B$140,'14 Year_History_Results'!CF166)</f>
        <v>0</v>
      </c>
      <c r="BN166" s="149">
        <f>INDEX('2014'!$B$52:$B$180,'14 Year_History_Results'!CG166)</f>
        <v>8</v>
      </c>
      <c r="BO166" s="308">
        <f t="shared" si="91"/>
        <v>0</v>
      </c>
      <c r="BQ166">
        <f t="shared" si="92"/>
        <v>1285</v>
      </c>
      <c r="BR166" s="112"/>
      <c r="BS166" s="2"/>
      <c r="BT166" s="148">
        <f>IF(ISNA(MATCH($BQ166,'2001'!$A$44:$A$139,0)),97,MATCH($BQ166,'2001'!$A$44:$A$139,0))</f>
        <v>97</v>
      </c>
      <c r="BU166" s="2">
        <f>IF(ISNA(MATCH($BQ166,'2002'!$A$44:$A$139,0)),97,MATCH($BQ166,'2002'!$A$44:$A$139,0))</f>
        <v>97</v>
      </c>
      <c r="BV166" s="2">
        <f>IF(ISNA(MATCH($BQ166,'2003'!$A$44:$A$139,0)),97,MATCH($BQ166,'2003'!$A$44:$A$139,0))</f>
        <v>97</v>
      </c>
      <c r="BW166" s="2">
        <f>IF(ISNA(MATCH($BQ166,'2004'!$A$44:$A$139,0)),97,MATCH($BQ166,'2004'!$A$44:$A$139,0))</f>
        <v>97</v>
      </c>
      <c r="BX166" s="2">
        <f>IF(ISNA(MATCH($BQ166,'2005'!$A$44:$A$139,0)),97,MATCH($BQ166,'2005'!$A$44:$A$139,0))</f>
        <v>97</v>
      </c>
      <c r="BY166" s="2">
        <f>IF(ISNA(MATCH($BQ166,'2006'!$A$44:$A$139,0)),97,MATCH($BQ166,'2006'!$A$44:$A$139,0))</f>
        <v>97</v>
      </c>
      <c r="BZ166" s="2">
        <f>IF(ISNA(MATCH($BQ166,'2007'!$A$44:$A$139,0)),97,MATCH($BQ166,'2007'!$A$44:$A$139,0))</f>
        <v>97</v>
      </c>
      <c r="CA166" s="2">
        <f>IF(ISNA(MATCH($BQ166,'2008'!$A$44:$A$139,0)),97,MATCH($BQ166,'2008'!$A$44:$A$139,0))</f>
        <v>97</v>
      </c>
      <c r="CB166" s="2">
        <f>IF(ISNA(MATCH($BQ166,'2009'!$A$44:$A$139,0)),97,MATCH($BQ166,'2009'!$A$44:$A$139,0))</f>
        <v>97</v>
      </c>
      <c r="CC166" s="2">
        <f>IF(ISNA(MATCH($BQ166,'2010'!$A$44:$A$139,0)),97,MATCH($BQ166,'2010'!$A$44:$A$139,0))</f>
        <v>97</v>
      </c>
      <c r="CD166" s="2">
        <f>IF(ISNA(MATCH($BQ166,'2011'!$A$44:$A$139,0)),97,MATCH($BQ166,'2011'!$A$44:$A$139,0))</f>
        <v>97</v>
      </c>
      <c r="CE166" s="2">
        <f>IF(ISNA(MATCH($BQ166,'2012'!$A$44:$A$139,0)),97,MATCH($BQ166,'2012'!$A$44:$A$139,0))</f>
        <v>97</v>
      </c>
      <c r="CF166" s="2">
        <f>IF(ISNA(MATCH($BQ166,'2013'!$A$44:$A$139,0)),97,MATCH($BQ166,'2013'!$A$44:$A$139,0))</f>
        <v>97</v>
      </c>
      <c r="CG166" s="149">
        <f>IF(ISNA(MATCH($BQ166,'2014'!$A$52:$A$179,0)),129,MATCH($BQ166,'2014'!$A$52:$A$179,0))</f>
        <v>62</v>
      </c>
      <c r="CI166">
        <f t="shared" si="93"/>
        <v>1285</v>
      </c>
      <c r="CJ166" s="284"/>
      <c r="CK166" s="282"/>
      <c r="CL166" s="281">
        <f t="shared" si="94"/>
        <v>0</v>
      </c>
      <c r="CM166" s="282">
        <f t="shared" si="80"/>
        <v>0</v>
      </c>
      <c r="CN166" s="282">
        <f t="shared" si="81"/>
        <v>0</v>
      </c>
      <c r="CO166" s="282">
        <f t="shared" si="82"/>
        <v>0</v>
      </c>
      <c r="CP166" s="282">
        <f t="shared" si="83"/>
        <v>0</v>
      </c>
      <c r="CQ166" s="282">
        <f t="shared" si="84"/>
        <v>0</v>
      </c>
      <c r="CR166" s="282">
        <f t="shared" si="85"/>
        <v>0</v>
      </c>
      <c r="CS166" s="282">
        <f t="shared" si="86"/>
        <v>0</v>
      </c>
      <c r="CT166" s="282">
        <f t="shared" si="87"/>
        <v>0</v>
      </c>
      <c r="CU166" s="282">
        <f t="shared" si="95"/>
        <v>0</v>
      </c>
      <c r="CV166" s="282">
        <f t="shared" si="96"/>
        <v>0</v>
      </c>
      <c r="CW166" s="282">
        <f t="shared" si="97"/>
        <v>0</v>
      </c>
      <c r="CX166" s="282">
        <f t="shared" si="98"/>
        <v>0</v>
      </c>
      <c r="CY166" s="283">
        <f t="shared" si="99"/>
        <v>8</v>
      </c>
      <c r="DA166" s="282">
        <f t="shared" si="100"/>
        <v>1285</v>
      </c>
      <c r="DB166" s="97"/>
      <c r="DC166" s="156"/>
      <c r="DD166" s="270">
        <f t="shared" si="101"/>
        <v>0</v>
      </c>
      <c r="DE166" s="156">
        <f t="shared" si="102"/>
        <v>0</v>
      </c>
      <c r="DF166" s="156">
        <f t="shared" si="103"/>
        <v>0</v>
      </c>
      <c r="DG166" s="156">
        <f t="shared" si="104"/>
        <v>0</v>
      </c>
      <c r="DH166" s="156">
        <f t="shared" si="105"/>
        <v>0</v>
      </c>
      <c r="DI166" s="156">
        <f t="shared" si="106"/>
        <v>0</v>
      </c>
      <c r="DJ166" s="156">
        <f t="shared" si="107"/>
        <v>0</v>
      </c>
      <c r="DK166" s="156">
        <f t="shared" si="108"/>
        <v>0</v>
      </c>
      <c r="DL166" s="156">
        <f t="shared" si="109"/>
        <v>0</v>
      </c>
      <c r="DM166" s="156">
        <f t="shared" si="110"/>
        <v>0</v>
      </c>
      <c r="DN166" s="156">
        <f t="shared" si="111"/>
        <v>0</v>
      </c>
      <c r="DO166" s="156">
        <f t="shared" si="112"/>
        <v>0</v>
      </c>
      <c r="DP166" s="156">
        <f t="shared" si="113"/>
        <v>0</v>
      </c>
      <c r="DQ166" s="267">
        <f t="shared" si="114"/>
        <v>8</v>
      </c>
      <c r="DR166" s="156">
        <f t="shared" si="115"/>
        <v>442</v>
      </c>
    </row>
    <row r="167" spans="2:122" ht="13.5" thickBot="1" x14ac:dyDescent="0.25">
      <c r="B167" s="133">
        <v>71</v>
      </c>
      <c r="C167" s="50">
        <f t="shared" si="78"/>
        <v>8</v>
      </c>
      <c r="D167" s="50">
        <f t="shared" si="88"/>
        <v>0</v>
      </c>
      <c r="E167" s="97"/>
      <c r="F167" s="2">
        <f t="shared" si="116"/>
        <v>162</v>
      </c>
      <c r="G167" s="164">
        <v>3683</v>
      </c>
      <c r="H167" s="164">
        <f>14- COUNTIF(L167:AA167,"#N/A")</f>
        <v>1</v>
      </c>
      <c r="I167" s="133">
        <f>SUM(AF167:AU167)+SUM(BA167:BM167)</f>
        <v>0</v>
      </c>
      <c r="J167" s="405">
        <f>CY167</f>
        <v>8</v>
      </c>
      <c r="K167" s="466" t="str">
        <f>IF(ISNUMBER(MATCH(G167,'[4]OPR data'!$A$3:$A$2541,0)),"Y","N")</f>
        <v>Y</v>
      </c>
      <c r="L167" s="112"/>
      <c r="M167" s="236"/>
      <c r="N167" s="236" t="e">
        <f>(INDEX(Finish_table!R$4:R$83,MATCH('14 Year_History_Results'!$G167,Finish_table!S$4:S$83,0),1))</f>
        <v>#N/A</v>
      </c>
      <c r="O167" s="236" t="e">
        <f>(INDEX(Finish_table!Z$4:Z$99,MATCH('14 Year_History_Results'!$G167,Finish_table!AA$4:AA$99,0),1))</f>
        <v>#N/A</v>
      </c>
      <c r="P167" s="236" t="e">
        <f>(INDEX(Finish_table!AI$4:AI$99,MATCH('14 Year_History_Results'!$G167,Finish_table!AJ$4:AJ$99,0),1))</f>
        <v>#N/A</v>
      </c>
      <c r="Q167" s="236" t="e">
        <f>(INDEX(Finish_table!AR$4:AR$99,MATCH('14 Year_History_Results'!$G167,Finish_table!AS$4:AS$99,0),1))</f>
        <v>#N/A</v>
      </c>
      <c r="R167" s="236" t="e">
        <f>(INDEX(Finish_table!BA$4:BA$99,MATCH('14 Year_History_Results'!$G167,Finish_table!BB$4:BB$99,0),1))</f>
        <v>#N/A</v>
      </c>
      <c r="S167" s="236" t="e">
        <f>(INDEX(Finish_table!BJ$4:BJ$99,MATCH('14 Year_History_Results'!$G167,Finish_table!BK$4:BK$99,0),1))</f>
        <v>#N/A</v>
      </c>
      <c r="T167" s="236" t="e">
        <f>(INDEX(Finish_table!BS$4:BS$99,MATCH('14 Year_History_Results'!$G167,Finish_table!BT$4:BT$99,0),1))</f>
        <v>#N/A</v>
      </c>
      <c r="U167" s="236" t="e">
        <f>(INDEX(Finish_table!CB$4:CB$99,MATCH('14 Year_History_Results'!$G167,Finish_table!CC$4:CC$99,0),1))</f>
        <v>#N/A</v>
      </c>
      <c r="V167" s="236" t="e">
        <f>(INDEX(Finish_table!CK$4:CK$99,MATCH('14 Year_History_Results'!$G167,Finish_table!CL$4:CL$99,0),1))</f>
        <v>#N/A</v>
      </c>
      <c r="W167" s="236" t="e">
        <f>(INDEX(Finish_table!CT$4:CT$99,MATCH('14 Year_History_Results'!$G167,Finish_table!CU$4:CU$99,0),1))</f>
        <v>#N/A</v>
      </c>
      <c r="X167" s="236" t="e">
        <f>(INDEX(Finish_table!DC$4:DC$99,MATCH('14 Year_History_Results'!$G167,Finish_table!DD$4:DD$99,0),1))</f>
        <v>#N/A</v>
      </c>
      <c r="Y167" s="236" t="e">
        <f>(INDEX(Finish_table!DL$4:DL$99,MATCH('14 Year_History_Results'!$G167,Finish_table!DM$4:DM$99,0),1))</f>
        <v>#N/A</v>
      </c>
      <c r="Z167" s="236" t="e">
        <f>(INDEX(Finish_table!DU$4:DU$99,MATCH('14 Year_History_Results'!$G167,Finish_table!DV$4:DV$99,0),1))</f>
        <v>#N/A</v>
      </c>
      <c r="AA167" s="256" t="str">
        <f>(INDEX(Finish_table!ED$4:ED$140,MATCH('14 Year_History_Results'!$G167,Finish_table!EE$4:EE$140,0),1))</f>
        <v>QF</v>
      </c>
      <c r="AB167" s="2"/>
      <c r="AC167" s="97"/>
      <c r="AE167">
        <f t="shared" si="79"/>
        <v>3683</v>
      </c>
      <c r="AF167" s="112"/>
      <c r="AG167" s="2"/>
      <c r="AH167" s="148">
        <f>INDEX('2001'!$C$44:$C$140,'14 Year_History_Results'!BT167)</f>
        <v>0</v>
      </c>
      <c r="AI167" s="2">
        <f>INDEX('2002'!$C$44:$C$140,'14 Year_History_Results'!BU167)</f>
        <v>0</v>
      </c>
      <c r="AJ167" s="2">
        <f>INDEX('2003'!$C$44:$C$140,'14 Year_History_Results'!BV167)</f>
        <v>0</v>
      </c>
      <c r="AK167" s="2">
        <f>INDEX('2004'!$C$44:$C$140,'14 Year_History_Results'!BW167)</f>
        <v>0</v>
      </c>
      <c r="AL167" s="2">
        <f>INDEX('2005'!$C$44:$C$140,'14 Year_History_Results'!BX167)</f>
        <v>0</v>
      </c>
      <c r="AM167" s="2">
        <f>INDEX('2006'!$C$44:$C$140,'14 Year_History_Results'!BY167)</f>
        <v>0</v>
      </c>
      <c r="AN167" s="2">
        <f>INDEX('2007'!$C$44:$C$140,'14 Year_History_Results'!BZ167)</f>
        <v>0</v>
      </c>
      <c r="AO167" s="2">
        <f>INDEX('2008'!$C$44:$C$140,'14 Year_History_Results'!CA167)</f>
        <v>0</v>
      </c>
      <c r="AP167" s="2">
        <f>INDEX('2009'!$C$44:$C$140,'14 Year_History_Results'!CB167)</f>
        <v>0</v>
      </c>
      <c r="AQ167" s="2">
        <f>INDEX('2010'!$C$44:$C$140,'14 Year_History_Results'!CC167)</f>
        <v>0</v>
      </c>
      <c r="AR167" s="2">
        <f>INDEX('2011'!$C$44:$C$140,'14 Year_History_Results'!CD167)</f>
        <v>0</v>
      </c>
      <c r="AS167" s="2">
        <f>INDEX('2012'!$C$44:$C$140,'14 Year_History_Results'!CE167)</f>
        <v>0</v>
      </c>
      <c r="AT167" s="2">
        <f>INDEX('2013'!$C$44:$C$140,'14 Year_History_Results'!CF167)</f>
        <v>0</v>
      </c>
      <c r="AU167" s="149">
        <f>INDEX('2014'!$C$52:$C$180,'14 Year_History_Results'!CG167)</f>
        <v>0</v>
      </c>
      <c r="AV167" s="2">
        <f t="shared" si="89"/>
        <v>0</v>
      </c>
      <c r="AW167" s="2"/>
      <c r="AX167">
        <f t="shared" si="90"/>
        <v>3683</v>
      </c>
      <c r="AY167" s="112"/>
      <c r="AZ167" s="2"/>
      <c r="BA167" s="148">
        <f>INDEX('2001'!$B$44:$B$140,'14 Year_History_Results'!BT167)</f>
        <v>0</v>
      </c>
      <c r="BB167" s="2">
        <f>INDEX('2002'!$B$44:$B$140,'14 Year_History_Results'!BU167)</f>
        <v>0</v>
      </c>
      <c r="BC167" s="2">
        <f>INDEX('2003'!$B$44:$B$140,'14 Year_History_Results'!BV167)</f>
        <v>0</v>
      </c>
      <c r="BD167" s="2">
        <f>INDEX('2004'!$B$44:$B$140,'14 Year_History_Results'!BW167)</f>
        <v>0</v>
      </c>
      <c r="BE167" s="2">
        <f>INDEX('2005'!$B$44:$B$140,'14 Year_History_Results'!BX167)</f>
        <v>0</v>
      </c>
      <c r="BF167" s="2">
        <f>INDEX('2006'!$B$44:$B$140,'14 Year_History_Results'!BY167)</f>
        <v>0</v>
      </c>
      <c r="BG167" s="2">
        <f>INDEX('2007'!$B$44:$B$140,'14 Year_History_Results'!BZ167)</f>
        <v>0</v>
      </c>
      <c r="BH167" s="2">
        <f>INDEX('2008'!$B$44:$B$140,'14 Year_History_Results'!CA167)</f>
        <v>0</v>
      </c>
      <c r="BI167" s="2">
        <f>INDEX('2009'!$B$44:$B$140,'14 Year_History_Results'!CB167)</f>
        <v>0</v>
      </c>
      <c r="BJ167" s="2">
        <f>INDEX('2010'!$B$44:$B$140,'14 Year_History_Results'!CC167)</f>
        <v>0</v>
      </c>
      <c r="BK167" s="2">
        <f>INDEX('2011'!$B$44:$B$140,'14 Year_History_Results'!CD167)</f>
        <v>0</v>
      </c>
      <c r="BL167" s="2">
        <f>INDEX('2012'!$B$44:$B$140,'14 Year_History_Results'!CE167)</f>
        <v>0</v>
      </c>
      <c r="BM167" s="2">
        <f>INDEX('2013'!$B$44:$B$140,'14 Year_History_Results'!CF167)</f>
        <v>0</v>
      </c>
      <c r="BN167" s="149">
        <f>INDEX('2014'!$B$52:$B$180,'14 Year_History_Results'!CG167)</f>
        <v>8</v>
      </c>
      <c r="BO167" s="308">
        <f t="shared" si="91"/>
        <v>0</v>
      </c>
      <c r="BQ167">
        <f t="shared" si="92"/>
        <v>3683</v>
      </c>
      <c r="BR167" s="112"/>
      <c r="BS167" s="2"/>
      <c r="BT167" s="148">
        <f>IF(ISNA(MATCH($BQ167,'2001'!$A$44:$A$139,0)),97,MATCH($BQ167,'2001'!$A$44:$A$139,0))</f>
        <v>97</v>
      </c>
      <c r="BU167" s="2">
        <f>IF(ISNA(MATCH($BQ167,'2002'!$A$44:$A$139,0)),97,MATCH($BQ167,'2002'!$A$44:$A$139,0))</f>
        <v>97</v>
      </c>
      <c r="BV167" s="2">
        <f>IF(ISNA(MATCH($BQ167,'2003'!$A$44:$A$139,0)),97,MATCH($BQ167,'2003'!$A$44:$A$139,0))</f>
        <v>97</v>
      </c>
      <c r="BW167" s="2">
        <f>IF(ISNA(MATCH($BQ167,'2004'!$A$44:$A$139,0)),97,MATCH($BQ167,'2004'!$A$44:$A$139,0))</f>
        <v>97</v>
      </c>
      <c r="BX167" s="2">
        <f>IF(ISNA(MATCH($BQ167,'2005'!$A$44:$A$139,0)),97,MATCH($BQ167,'2005'!$A$44:$A$139,0))</f>
        <v>97</v>
      </c>
      <c r="BY167" s="2">
        <f>IF(ISNA(MATCH($BQ167,'2006'!$A$44:$A$139,0)),97,MATCH($BQ167,'2006'!$A$44:$A$139,0))</f>
        <v>97</v>
      </c>
      <c r="BZ167" s="2">
        <f>IF(ISNA(MATCH($BQ167,'2007'!$A$44:$A$139,0)),97,MATCH($BQ167,'2007'!$A$44:$A$139,0))</f>
        <v>97</v>
      </c>
      <c r="CA167" s="2">
        <f>IF(ISNA(MATCH($BQ167,'2008'!$A$44:$A$139,0)),97,MATCH($BQ167,'2008'!$A$44:$A$139,0))</f>
        <v>97</v>
      </c>
      <c r="CB167" s="2">
        <f>IF(ISNA(MATCH($BQ167,'2009'!$A$44:$A$139,0)),97,MATCH($BQ167,'2009'!$A$44:$A$139,0))</f>
        <v>97</v>
      </c>
      <c r="CC167" s="2">
        <f>IF(ISNA(MATCH($BQ167,'2010'!$A$44:$A$139,0)),97,MATCH($BQ167,'2010'!$A$44:$A$139,0))</f>
        <v>97</v>
      </c>
      <c r="CD167" s="2">
        <f>IF(ISNA(MATCH($BQ167,'2011'!$A$44:$A$139,0)),97,MATCH($BQ167,'2011'!$A$44:$A$139,0))</f>
        <v>97</v>
      </c>
      <c r="CE167" s="2">
        <f>IF(ISNA(MATCH($BQ167,'2012'!$A$44:$A$139,0)),97,MATCH($BQ167,'2012'!$A$44:$A$139,0))</f>
        <v>97</v>
      </c>
      <c r="CF167" s="2">
        <f>IF(ISNA(MATCH($BQ167,'2013'!$A$44:$A$139,0)),97,MATCH($BQ167,'2013'!$A$44:$A$139,0))</f>
        <v>97</v>
      </c>
      <c r="CG167" s="149">
        <f>IF(ISNA(MATCH($BQ167,'2014'!$A$52:$A$179,0)),129,MATCH($BQ167,'2014'!$A$52:$A$179,0))</f>
        <v>120</v>
      </c>
      <c r="CI167">
        <f t="shared" si="93"/>
        <v>3683</v>
      </c>
      <c r="CJ167" s="284"/>
      <c r="CK167" s="282"/>
      <c r="CL167" s="281">
        <f t="shared" si="94"/>
        <v>0</v>
      </c>
      <c r="CM167" s="282">
        <f t="shared" si="80"/>
        <v>0</v>
      </c>
      <c r="CN167" s="282">
        <f t="shared" si="81"/>
        <v>0</v>
      </c>
      <c r="CO167" s="282">
        <f t="shared" si="82"/>
        <v>0</v>
      </c>
      <c r="CP167" s="282">
        <f t="shared" si="83"/>
        <v>0</v>
      </c>
      <c r="CQ167" s="282">
        <f t="shared" si="84"/>
        <v>0</v>
      </c>
      <c r="CR167" s="282">
        <f t="shared" si="85"/>
        <v>0</v>
      </c>
      <c r="CS167" s="282">
        <f t="shared" si="86"/>
        <v>0</v>
      </c>
      <c r="CT167" s="282">
        <f t="shared" si="87"/>
        <v>0</v>
      </c>
      <c r="CU167" s="282">
        <f t="shared" si="95"/>
        <v>0</v>
      </c>
      <c r="CV167" s="282">
        <f t="shared" si="96"/>
        <v>0</v>
      </c>
      <c r="CW167" s="282">
        <f t="shared" si="97"/>
        <v>0</v>
      </c>
      <c r="CX167" s="282">
        <f t="shared" si="98"/>
        <v>0</v>
      </c>
      <c r="CY167" s="283">
        <f t="shared" si="99"/>
        <v>8</v>
      </c>
      <c r="DA167" s="282">
        <f t="shared" si="100"/>
        <v>3683</v>
      </c>
      <c r="DB167" s="97"/>
      <c r="DC167" s="156"/>
      <c r="DD167" s="270">
        <f t="shared" si="101"/>
        <v>0</v>
      </c>
      <c r="DE167" s="156">
        <f t="shared" si="102"/>
        <v>0</v>
      </c>
      <c r="DF167" s="156">
        <f t="shared" si="103"/>
        <v>0</v>
      </c>
      <c r="DG167" s="156">
        <f t="shared" si="104"/>
        <v>0</v>
      </c>
      <c r="DH167" s="156">
        <f t="shared" si="105"/>
        <v>0</v>
      </c>
      <c r="DI167" s="156">
        <f t="shared" si="106"/>
        <v>0</v>
      </c>
      <c r="DJ167" s="156">
        <f t="shared" si="107"/>
        <v>0</v>
      </c>
      <c r="DK167" s="156">
        <f t="shared" si="108"/>
        <v>0</v>
      </c>
      <c r="DL167" s="156">
        <f t="shared" si="109"/>
        <v>0</v>
      </c>
      <c r="DM167" s="156">
        <f t="shared" si="110"/>
        <v>0</v>
      </c>
      <c r="DN167" s="156">
        <f t="shared" si="111"/>
        <v>0</v>
      </c>
      <c r="DO167" s="156">
        <f t="shared" si="112"/>
        <v>0</v>
      </c>
      <c r="DP167" s="156">
        <f t="shared" si="113"/>
        <v>0</v>
      </c>
      <c r="DQ167" s="267">
        <f t="shared" si="114"/>
        <v>8</v>
      </c>
      <c r="DR167" s="156">
        <f t="shared" si="115"/>
        <v>442</v>
      </c>
    </row>
    <row r="168" spans="2:122" ht="13.5" thickBot="1" x14ac:dyDescent="0.25">
      <c r="B168" s="133">
        <v>71</v>
      </c>
      <c r="C168" s="50">
        <f t="shared" si="78"/>
        <v>9</v>
      </c>
      <c r="D168" s="50">
        <f t="shared" si="88"/>
        <v>0</v>
      </c>
      <c r="E168" s="97"/>
      <c r="F168" s="2">
        <f t="shared" si="116"/>
        <v>163</v>
      </c>
      <c r="G168" s="196">
        <v>3824</v>
      </c>
      <c r="H168" s="164">
        <f>14- COUNTIF(L168:AA168,"#N/A")</f>
        <v>1</v>
      </c>
      <c r="I168" s="133">
        <f>SUM(AF168:AU168)+SUM(BA168:BM168)</f>
        <v>12</v>
      </c>
      <c r="J168" s="405">
        <f>CY168</f>
        <v>7.9992000000000001</v>
      </c>
      <c r="K168" s="466" t="str">
        <f>IF(ISNUMBER(MATCH(G168,'[4]OPR data'!$A$3:$A$2541,0)),"Y","N")</f>
        <v>Y</v>
      </c>
      <c r="L168" s="112"/>
      <c r="M168" s="236"/>
      <c r="N168" s="236" t="e">
        <f>(INDEX(Finish_table!R$4:R$83,MATCH('14 Year_History_Results'!$G168,Finish_table!S$4:S$83,0),1))</f>
        <v>#N/A</v>
      </c>
      <c r="O168" s="236" t="e">
        <f>(INDEX(Finish_table!Z$4:Z$99,MATCH('14 Year_History_Results'!$G168,Finish_table!AA$4:AA$99,0),1))</f>
        <v>#N/A</v>
      </c>
      <c r="P168" s="236" t="e">
        <f>(INDEX(Finish_table!AI$4:AI$99,MATCH('14 Year_History_Results'!$G168,Finish_table!AJ$4:AJ$99,0),1))</f>
        <v>#N/A</v>
      </c>
      <c r="Q168" s="236" t="e">
        <f>(INDEX(Finish_table!AR$4:AR$99,MATCH('14 Year_History_Results'!$G168,Finish_table!AS$4:AS$99,0),1))</f>
        <v>#N/A</v>
      </c>
      <c r="R168" s="236" t="e">
        <f>(INDEX(Finish_table!BA$4:BA$99,MATCH('14 Year_History_Results'!$G168,Finish_table!BB$4:BB$99,0),1))</f>
        <v>#N/A</v>
      </c>
      <c r="S168" s="236" t="e">
        <f>(INDEX(Finish_table!BJ$4:BJ$99,MATCH('14 Year_History_Results'!$G168,Finish_table!BK$4:BK$99,0),1))</f>
        <v>#N/A</v>
      </c>
      <c r="T168" s="236" t="e">
        <f>(INDEX(Finish_table!BS$4:BS$99,MATCH('14 Year_History_Results'!$G168,Finish_table!BT$4:BT$99,0),1))</f>
        <v>#N/A</v>
      </c>
      <c r="U168" s="236" t="e">
        <f>(INDEX(Finish_table!CB$4:CB$99,MATCH('14 Year_History_Results'!$G168,Finish_table!CC$4:CC$99,0),1))</f>
        <v>#N/A</v>
      </c>
      <c r="V168" s="236" t="e">
        <f>(INDEX(Finish_table!CK$4:CK$99,MATCH('14 Year_History_Results'!$G168,Finish_table!CL$4:CL$99,0),1))</f>
        <v>#N/A</v>
      </c>
      <c r="W168" s="236" t="e">
        <f>(INDEX(Finish_table!CT$4:CT$99,MATCH('14 Year_History_Results'!$G168,Finish_table!CU$4:CU$99,0),1))</f>
        <v>#N/A</v>
      </c>
      <c r="X168" s="236" t="e">
        <f>(INDEX(Finish_table!DC$4:DC$99,MATCH('14 Year_History_Results'!$G168,Finish_table!DD$4:DD$99,0),1))</f>
        <v>#N/A</v>
      </c>
      <c r="Y168" s="236" t="e">
        <f>(INDEX(Finish_table!DL$4:DL$99,MATCH('14 Year_History_Results'!$G168,Finish_table!DM$4:DM$99,0),1))</f>
        <v>#N/A</v>
      </c>
      <c r="Z168" s="236" t="str">
        <f>(INDEX(Finish_table!DU$4:DU$99,MATCH('14 Year_History_Results'!$G168,Finish_table!DV$4:DV$99,0),1))</f>
        <v>QF</v>
      </c>
      <c r="AA168" s="256" t="e">
        <f>(INDEX(Finish_table!ED$4:ED$140,MATCH('14 Year_History_Results'!$G168,Finish_table!EE$4:EE$140,0),1))</f>
        <v>#N/A</v>
      </c>
      <c r="AB168" s="2"/>
      <c r="AC168" s="97"/>
      <c r="AE168">
        <f t="shared" si="79"/>
        <v>3824</v>
      </c>
      <c r="AF168" s="112"/>
      <c r="AG168" s="2"/>
      <c r="AH168" s="148">
        <f>INDEX('2001'!$C$44:$C$140,'14 Year_History_Results'!BT168)</f>
        <v>0</v>
      </c>
      <c r="AI168" s="2">
        <f>INDEX('2002'!$C$44:$C$140,'14 Year_History_Results'!BU168)</f>
        <v>0</v>
      </c>
      <c r="AJ168" s="2">
        <f>INDEX('2003'!$C$44:$C$140,'14 Year_History_Results'!BV168)</f>
        <v>0</v>
      </c>
      <c r="AK168" s="2">
        <f>INDEX('2004'!$C$44:$C$140,'14 Year_History_Results'!BW168)</f>
        <v>0</v>
      </c>
      <c r="AL168" s="2">
        <f>INDEX('2005'!$C$44:$C$140,'14 Year_History_Results'!BX168)</f>
        <v>0</v>
      </c>
      <c r="AM168" s="2">
        <f>INDEX('2006'!$C$44:$C$140,'14 Year_History_Results'!BY168)</f>
        <v>0</v>
      </c>
      <c r="AN168" s="2">
        <f>INDEX('2007'!$C$44:$C$140,'14 Year_History_Results'!BZ168)</f>
        <v>0</v>
      </c>
      <c r="AO168" s="2">
        <f>INDEX('2008'!$C$44:$C$140,'14 Year_History_Results'!CA168)</f>
        <v>0</v>
      </c>
      <c r="AP168" s="2">
        <f>INDEX('2009'!$C$44:$C$140,'14 Year_History_Results'!CB168)</f>
        <v>0</v>
      </c>
      <c r="AQ168" s="2">
        <f>INDEX('2010'!$C$44:$C$140,'14 Year_History_Results'!CC168)</f>
        <v>0</v>
      </c>
      <c r="AR168" s="2">
        <f>INDEX('2011'!$C$44:$C$140,'14 Year_History_Results'!CD168)</f>
        <v>0</v>
      </c>
      <c r="AS168" s="2">
        <f>INDEX('2012'!$C$44:$C$140,'14 Year_History_Results'!CE168)</f>
        <v>0</v>
      </c>
      <c r="AT168" s="2">
        <f>INDEX('2013'!$C$44:$C$140,'14 Year_History_Results'!CF168)</f>
        <v>0</v>
      </c>
      <c r="AU168" s="149">
        <f>INDEX('2014'!$C$52:$C$180,'14 Year_History_Results'!CG168)</f>
        <v>0</v>
      </c>
      <c r="AV168" s="2">
        <f t="shared" si="89"/>
        <v>0</v>
      </c>
      <c r="AW168" s="2"/>
      <c r="AX168">
        <f t="shared" si="90"/>
        <v>3824</v>
      </c>
      <c r="AY168" s="112"/>
      <c r="AZ168" s="2"/>
      <c r="BA168" s="148">
        <f>INDEX('2001'!$B$44:$B$140,'14 Year_History_Results'!BT168)</f>
        <v>0</v>
      </c>
      <c r="BB168" s="2">
        <f>INDEX('2002'!$B$44:$B$140,'14 Year_History_Results'!BU168)</f>
        <v>0</v>
      </c>
      <c r="BC168" s="2">
        <f>INDEX('2003'!$B$44:$B$140,'14 Year_History_Results'!BV168)</f>
        <v>0</v>
      </c>
      <c r="BD168" s="2">
        <f>INDEX('2004'!$B$44:$B$140,'14 Year_History_Results'!BW168)</f>
        <v>0</v>
      </c>
      <c r="BE168" s="2">
        <f>INDEX('2005'!$B$44:$B$140,'14 Year_History_Results'!BX168)</f>
        <v>0</v>
      </c>
      <c r="BF168" s="2">
        <f>INDEX('2006'!$B$44:$B$140,'14 Year_History_Results'!BY168)</f>
        <v>0</v>
      </c>
      <c r="BG168" s="2">
        <f>INDEX('2007'!$B$44:$B$140,'14 Year_History_Results'!BZ168)</f>
        <v>0</v>
      </c>
      <c r="BH168" s="2">
        <f>INDEX('2008'!$B$44:$B$140,'14 Year_History_Results'!CA168)</f>
        <v>0</v>
      </c>
      <c r="BI168" s="2">
        <f>INDEX('2009'!$B$44:$B$140,'14 Year_History_Results'!CB168)</f>
        <v>0</v>
      </c>
      <c r="BJ168" s="2">
        <f>INDEX('2010'!$B$44:$B$140,'14 Year_History_Results'!CC168)</f>
        <v>0</v>
      </c>
      <c r="BK168" s="2">
        <f>INDEX('2011'!$B$44:$B$140,'14 Year_History_Results'!CD168)</f>
        <v>0</v>
      </c>
      <c r="BL168" s="2">
        <f>INDEX('2012'!$B$44:$B$140,'14 Year_History_Results'!CE168)</f>
        <v>0</v>
      </c>
      <c r="BM168" s="2">
        <f>INDEX('2013'!$B$44:$B$140,'14 Year_History_Results'!CF168)</f>
        <v>12</v>
      </c>
      <c r="BN168" s="149">
        <f>INDEX('2014'!$B$52:$B$180,'14 Year_History_Results'!CG168)</f>
        <v>0</v>
      </c>
      <c r="BO168" s="308">
        <f t="shared" si="91"/>
        <v>12</v>
      </c>
      <c r="BQ168">
        <f t="shared" si="92"/>
        <v>3824</v>
      </c>
      <c r="BR168" s="112"/>
      <c r="BS168" s="2"/>
      <c r="BT168" s="148">
        <f>IF(ISNA(MATCH($BQ168,'2001'!$A$44:$A$139,0)),97,MATCH($BQ168,'2001'!$A$44:$A$139,0))</f>
        <v>97</v>
      </c>
      <c r="BU168" s="2">
        <f>IF(ISNA(MATCH($BQ168,'2002'!$A$44:$A$139,0)),97,MATCH($BQ168,'2002'!$A$44:$A$139,0))</f>
        <v>97</v>
      </c>
      <c r="BV168" s="2">
        <f>IF(ISNA(MATCH($BQ168,'2003'!$A$44:$A$139,0)),97,MATCH($BQ168,'2003'!$A$44:$A$139,0))</f>
        <v>97</v>
      </c>
      <c r="BW168" s="2">
        <f>IF(ISNA(MATCH($BQ168,'2004'!$A$44:$A$139,0)),97,MATCH($BQ168,'2004'!$A$44:$A$139,0))</f>
        <v>97</v>
      </c>
      <c r="BX168" s="2">
        <f>IF(ISNA(MATCH($BQ168,'2005'!$A$44:$A$139,0)),97,MATCH($BQ168,'2005'!$A$44:$A$139,0))</f>
        <v>97</v>
      </c>
      <c r="BY168" s="2">
        <f>IF(ISNA(MATCH($BQ168,'2006'!$A$44:$A$139,0)),97,MATCH($BQ168,'2006'!$A$44:$A$139,0))</f>
        <v>97</v>
      </c>
      <c r="BZ168" s="2">
        <f>IF(ISNA(MATCH($BQ168,'2007'!$A$44:$A$139,0)),97,MATCH($BQ168,'2007'!$A$44:$A$139,0))</f>
        <v>97</v>
      </c>
      <c r="CA168" s="2">
        <f>IF(ISNA(MATCH($BQ168,'2008'!$A$44:$A$139,0)),97,MATCH($BQ168,'2008'!$A$44:$A$139,0))</f>
        <v>97</v>
      </c>
      <c r="CB168" s="2">
        <f>IF(ISNA(MATCH($BQ168,'2009'!$A$44:$A$139,0)),97,MATCH($BQ168,'2009'!$A$44:$A$139,0))</f>
        <v>97</v>
      </c>
      <c r="CC168" s="2">
        <f>IF(ISNA(MATCH($BQ168,'2010'!$A$44:$A$139,0)),97,MATCH($BQ168,'2010'!$A$44:$A$139,0))</f>
        <v>97</v>
      </c>
      <c r="CD168" s="2">
        <f>IF(ISNA(MATCH($BQ168,'2011'!$A$44:$A$139,0)),97,MATCH($BQ168,'2011'!$A$44:$A$139,0))</f>
        <v>97</v>
      </c>
      <c r="CE168" s="2">
        <f>IF(ISNA(MATCH($BQ168,'2012'!$A$44:$A$139,0)),97,MATCH($BQ168,'2012'!$A$44:$A$139,0))</f>
        <v>97</v>
      </c>
      <c r="CF168" s="2">
        <f>IF(ISNA(MATCH($BQ168,'2013'!$A$44:$A$139,0)),97,MATCH($BQ168,'2013'!$A$44:$A$139,0))</f>
        <v>89</v>
      </c>
      <c r="CG168" s="149">
        <f>IF(ISNA(MATCH($BQ168,'2014'!$A$52:$A$179,0)),129,MATCH($BQ168,'2014'!$A$52:$A$179,0))</f>
        <v>129</v>
      </c>
      <c r="CI168">
        <f t="shared" si="93"/>
        <v>3824</v>
      </c>
      <c r="CJ168" s="284"/>
      <c r="CK168" s="282"/>
      <c r="CL168" s="281">
        <f t="shared" si="94"/>
        <v>0</v>
      </c>
      <c r="CM168" s="282">
        <f t="shared" si="80"/>
        <v>0</v>
      </c>
      <c r="CN168" s="282">
        <f t="shared" si="81"/>
        <v>0</v>
      </c>
      <c r="CO168" s="282">
        <f t="shared" si="82"/>
        <v>0</v>
      </c>
      <c r="CP168" s="282">
        <f t="shared" si="83"/>
        <v>0</v>
      </c>
      <c r="CQ168" s="282">
        <f t="shared" si="84"/>
        <v>0</v>
      </c>
      <c r="CR168" s="282">
        <f t="shared" si="85"/>
        <v>0</v>
      </c>
      <c r="CS168" s="282">
        <f t="shared" si="86"/>
        <v>0</v>
      </c>
      <c r="CT168" s="282">
        <f t="shared" si="87"/>
        <v>0</v>
      </c>
      <c r="CU168" s="282">
        <f t="shared" si="95"/>
        <v>0</v>
      </c>
      <c r="CV168" s="282">
        <f t="shared" si="96"/>
        <v>0</v>
      </c>
      <c r="CW168" s="282">
        <f t="shared" si="97"/>
        <v>0</v>
      </c>
      <c r="CX168" s="282">
        <f t="shared" si="98"/>
        <v>12</v>
      </c>
      <c r="CY168" s="283">
        <f t="shared" si="99"/>
        <v>7.9992000000000001</v>
      </c>
      <c r="DA168" s="282">
        <f t="shared" si="100"/>
        <v>3824</v>
      </c>
      <c r="DB168" s="97"/>
      <c r="DC168" s="156"/>
      <c r="DD168" s="270">
        <f t="shared" si="101"/>
        <v>0</v>
      </c>
      <c r="DE168" s="156">
        <f t="shared" si="102"/>
        <v>0</v>
      </c>
      <c r="DF168" s="156">
        <f t="shared" si="103"/>
        <v>0</v>
      </c>
      <c r="DG168" s="156">
        <f t="shared" si="104"/>
        <v>0</v>
      </c>
      <c r="DH168" s="156">
        <f t="shared" si="105"/>
        <v>0</v>
      </c>
      <c r="DI168" s="156">
        <f t="shared" si="106"/>
        <v>0</v>
      </c>
      <c r="DJ168" s="156">
        <f t="shared" si="107"/>
        <v>0</v>
      </c>
      <c r="DK168" s="156">
        <f t="shared" si="108"/>
        <v>0</v>
      </c>
      <c r="DL168" s="156">
        <f t="shared" si="109"/>
        <v>0</v>
      </c>
      <c r="DM168" s="156">
        <f t="shared" si="110"/>
        <v>0</v>
      </c>
      <c r="DN168" s="156">
        <f t="shared" si="111"/>
        <v>0</v>
      </c>
      <c r="DO168" s="156">
        <f t="shared" si="112"/>
        <v>0</v>
      </c>
      <c r="DP168" s="156">
        <f t="shared" si="113"/>
        <v>12</v>
      </c>
      <c r="DQ168" s="267">
        <f t="shared" si="114"/>
        <v>12</v>
      </c>
      <c r="DR168" s="156">
        <f t="shared" si="115"/>
        <v>373</v>
      </c>
    </row>
    <row r="169" spans="2:122" ht="13.5" thickBot="1" x14ac:dyDescent="0.25">
      <c r="B169" s="133">
        <v>71</v>
      </c>
      <c r="C169" s="50">
        <f t="shared" si="78"/>
        <v>10</v>
      </c>
      <c r="D169" s="50">
        <f t="shared" si="88"/>
        <v>0</v>
      </c>
      <c r="E169" s="97"/>
      <c r="F169" s="2">
        <f t="shared" si="116"/>
        <v>164</v>
      </c>
      <c r="G169" s="164">
        <v>1086</v>
      </c>
      <c r="H169" s="164">
        <f>14- COUNTIF(L169:AA169,"#N/A")</f>
        <v>2</v>
      </c>
      <c r="I169" s="133">
        <f>SUM(AF169:AU169)+SUM(BA169:BM169)</f>
        <v>46</v>
      </c>
      <c r="J169" s="405">
        <f>CY169</f>
        <v>7.9856554279924046</v>
      </c>
      <c r="K169" s="466" t="str">
        <f>IF(ISNUMBER(MATCH(G169,'[4]OPR data'!$A$3:$A$2541,0)),"Y","N")</f>
        <v>Y</v>
      </c>
      <c r="L169" s="112"/>
      <c r="M169" s="236"/>
      <c r="N169" s="236" t="e">
        <f>(INDEX(Finish_table!R$4:R$83,MATCH('14 Year_History_Results'!$G169,Finish_table!S$4:S$83,0),1))</f>
        <v>#N/A</v>
      </c>
      <c r="O169" s="236" t="e">
        <f>(INDEX(Finish_table!Z$4:Z$99,MATCH('14 Year_History_Results'!$G169,Finish_table!AA$4:AA$99,0),1))</f>
        <v>#N/A</v>
      </c>
      <c r="P169" s="236" t="e">
        <f>(INDEX(Finish_table!AI$4:AI$99,MATCH('14 Year_History_Results'!$G169,Finish_table!AJ$4:AJ$99,0),1))</f>
        <v>#N/A</v>
      </c>
      <c r="Q169" s="236" t="e">
        <f>(INDEX(Finish_table!AR$4:AR$99,MATCH('14 Year_History_Results'!$G169,Finish_table!AS$4:AS$99,0),1))</f>
        <v>#N/A</v>
      </c>
      <c r="R169" s="236" t="e">
        <f>(INDEX(Finish_table!BA$4:BA$99,MATCH('14 Year_History_Results'!$G169,Finish_table!BB$4:BB$99,0),1))</f>
        <v>#N/A</v>
      </c>
      <c r="S169" s="236" t="e">
        <f>(INDEX(Finish_table!BJ$4:BJ$99,MATCH('14 Year_History_Results'!$G169,Finish_table!BK$4:BK$99,0),1))</f>
        <v>#N/A</v>
      </c>
      <c r="T169" s="236" t="e">
        <f>(INDEX(Finish_table!BS$4:BS$99,MATCH('14 Year_History_Results'!$G169,Finish_table!BT$4:BT$99,0),1))</f>
        <v>#N/A</v>
      </c>
      <c r="U169" s="236" t="str">
        <f>(INDEX(Finish_table!CB$4:CB$99,MATCH('14 Year_History_Results'!$G169,Finish_table!CC$4:CC$99,0),1))</f>
        <v>QF</v>
      </c>
      <c r="V169" s="236" t="e">
        <f>(INDEX(Finish_table!CK$4:CK$99,MATCH('14 Year_History_Results'!$G169,Finish_table!CL$4:CL$99,0),1))</f>
        <v>#N/A</v>
      </c>
      <c r="W169" s="236" t="str">
        <f>(INDEX(Finish_table!CT$4:CT$99,MATCH('14 Year_History_Results'!$G169,Finish_table!CU$4:CU$99,0),1))</f>
        <v>F</v>
      </c>
      <c r="X169" s="236" t="e">
        <f>(INDEX(Finish_table!DC$4:DC$99,MATCH('14 Year_History_Results'!$G169,Finish_table!DD$4:DD$99,0),1))</f>
        <v>#N/A</v>
      </c>
      <c r="Y169" s="236" t="e">
        <f>(INDEX(Finish_table!DL$4:DL$99,MATCH('14 Year_History_Results'!$G169,Finish_table!DM$4:DM$99,0),1))</f>
        <v>#N/A</v>
      </c>
      <c r="Z169" s="236" t="e">
        <f>(INDEX(Finish_table!DU$4:DU$99,MATCH('14 Year_History_Results'!$G169,Finish_table!DV$4:DV$99,0),1))</f>
        <v>#N/A</v>
      </c>
      <c r="AA169" s="256" t="e">
        <f>(INDEX(Finish_table!ED$4:ED$140,MATCH('14 Year_History_Results'!$G169,Finish_table!EE$4:EE$140,0),1))</f>
        <v>#N/A</v>
      </c>
      <c r="AB169" s="2"/>
      <c r="AC169" s="97"/>
      <c r="AE169">
        <f t="shared" si="79"/>
        <v>1086</v>
      </c>
      <c r="AF169" s="112"/>
      <c r="AG169" s="2"/>
      <c r="AH169" s="148">
        <f>INDEX('2001'!$C$44:$C$140,'14 Year_History_Results'!BT169)</f>
        <v>0</v>
      </c>
      <c r="AI169" s="2">
        <f>INDEX('2002'!$C$44:$C$140,'14 Year_History_Results'!BU169)</f>
        <v>0</v>
      </c>
      <c r="AJ169" s="2">
        <f>INDEX('2003'!$C$44:$C$140,'14 Year_History_Results'!BV169)</f>
        <v>0</v>
      </c>
      <c r="AK169" s="2">
        <f>INDEX('2004'!$C$44:$C$140,'14 Year_History_Results'!BW169)</f>
        <v>0</v>
      </c>
      <c r="AL169" s="2">
        <f>INDEX('2005'!$C$44:$C$140,'14 Year_History_Results'!BX169)</f>
        <v>0</v>
      </c>
      <c r="AM169" s="2">
        <f>INDEX('2006'!$C$44:$C$140,'14 Year_History_Results'!BY169)</f>
        <v>0</v>
      </c>
      <c r="AN169" s="2">
        <f>INDEX('2007'!$C$44:$C$140,'14 Year_History_Results'!BZ169)</f>
        <v>0</v>
      </c>
      <c r="AO169" s="2">
        <f>INDEX('2008'!$C$44:$C$140,'14 Year_History_Results'!CA169)</f>
        <v>0</v>
      </c>
      <c r="AP169" s="2">
        <f>INDEX('2009'!$C$44:$C$140,'14 Year_History_Results'!CB169)</f>
        <v>0</v>
      </c>
      <c r="AQ169" s="2">
        <f>INDEX('2010'!$C$44:$C$140,'14 Year_History_Results'!CC169)</f>
        <v>20</v>
      </c>
      <c r="AR169" s="2">
        <f>INDEX('2011'!$C$44:$C$140,'14 Year_History_Results'!CD169)</f>
        <v>0</v>
      </c>
      <c r="AS169" s="2">
        <f>INDEX('2012'!$C$44:$C$140,'14 Year_History_Results'!CE169)</f>
        <v>0</v>
      </c>
      <c r="AT169" s="2">
        <f>INDEX('2013'!$C$44:$C$140,'14 Year_History_Results'!CF169)</f>
        <v>0</v>
      </c>
      <c r="AU169" s="149">
        <f>INDEX('2014'!$C$52:$C$180,'14 Year_History_Results'!CG169)</f>
        <v>0</v>
      </c>
      <c r="AV169" s="2">
        <f t="shared" si="89"/>
        <v>5.3452248382484875</v>
      </c>
      <c r="AW169" s="2"/>
      <c r="AX169">
        <f t="shared" si="90"/>
        <v>1086</v>
      </c>
      <c r="AY169" s="112"/>
      <c r="AZ169" s="2"/>
      <c r="BA169" s="148">
        <f>INDEX('2001'!$B$44:$B$140,'14 Year_History_Results'!BT169)</f>
        <v>0</v>
      </c>
      <c r="BB169" s="2">
        <f>INDEX('2002'!$B$44:$B$140,'14 Year_History_Results'!BU169)</f>
        <v>0</v>
      </c>
      <c r="BC169" s="2">
        <f>INDEX('2003'!$B$44:$B$140,'14 Year_History_Results'!BV169)</f>
        <v>0</v>
      </c>
      <c r="BD169" s="2">
        <f>INDEX('2004'!$B$44:$B$140,'14 Year_History_Results'!BW169)</f>
        <v>0</v>
      </c>
      <c r="BE169" s="2">
        <f>INDEX('2005'!$B$44:$B$140,'14 Year_History_Results'!BX169)</f>
        <v>0</v>
      </c>
      <c r="BF169" s="2">
        <f>INDEX('2006'!$B$44:$B$140,'14 Year_History_Results'!BY169)</f>
        <v>0</v>
      </c>
      <c r="BG169" s="2">
        <f>INDEX('2007'!$B$44:$B$140,'14 Year_History_Results'!BZ169)</f>
        <v>0</v>
      </c>
      <c r="BH169" s="2">
        <f>INDEX('2008'!$B$44:$B$140,'14 Year_History_Results'!CA169)</f>
        <v>10</v>
      </c>
      <c r="BI169" s="2">
        <f>INDEX('2009'!$B$44:$B$140,'14 Year_History_Results'!CB169)</f>
        <v>0</v>
      </c>
      <c r="BJ169" s="2">
        <f>INDEX('2010'!$B$44:$B$140,'14 Year_History_Results'!CC169)</f>
        <v>16</v>
      </c>
      <c r="BK169" s="2">
        <f>INDEX('2011'!$B$44:$B$140,'14 Year_History_Results'!CD169)</f>
        <v>0</v>
      </c>
      <c r="BL169" s="2">
        <f>INDEX('2012'!$B$44:$B$140,'14 Year_History_Results'!CE169)</f>
        <v>0</v>
      </c>
      <c r="BM169" s="2">
        <f>INDEX('2013'!$B$44:$B$140,'14 Year_History_Results'!CF169)</f>
        <v>0</v>
      </c>
      <c r="BN169" s="149">
        <f>INDEX('2014'!$B$52:$B$180,'14 Year_History_Results'!CG169)</f>
        <v>0</v>
      </c>
      <c r="BO169" s="308">
        <f t="shared" si="91"/>
        <v>0</v>
      </c>
      <c r="BQ169">
        <f t="shared" si="92"/>
        <v>1086</v>
      </c>
      <c r="BR169" s="112"/>
      <c r="BS169" s="2"/>
      <c r="BT169" s="148">
        <f>IF(ISNA(MATCH($BQ169,'2001'!$A$44:$A$139,0)),97,MATCH($BQ169,'2001'!$A$44:$A$139,0))</f>
        <v>97</v>
      </c>
      <c r="BU169" s="2">
        <f>IF(ISNA(MATCH($BQ169,'2002'!$A$44:$A$139,0)),97,MATCH($BQ169,'2002'!$A$44:$A$139,0))</f>
        <v>97</v>
      </c>
      <c r="BV169" s="2">
        <f>IF(ISNA(MATCH($BQ169,'2003'!$A$44:$A$139,0)),97,MATCH($BQ169,'2003'!$A$44:$A$139,0))</f>
        <v>97</v>
      </c>
      <c r="BW169" s="2">
        <f>IF(ISNA(MATCH($BQ169,'2004'!$A$44:$A$139,0)),97,MATCH($BQ169,'2004'!$A$44:$A$139,0))</f>
        <v>97</v>
      </c>
      <c r="BX169" s="2">
        <f>IF(ISNA(MATCH($BQ169,'2005'!$A$44:$A$139,0)),97,MATCH($BQ169,'2005'!$A$44:$A$139,0))</f>
        <v>97</v>
      </c>
      <c r="BY169" s="2">
        <f>IF(ISNA(MATCH($BQ169,'2006'!$A$44:$A$139,0)),97,MATCH($BQ169,'2006'!$A$44:$A$139,0))</f>
        <v>97</v>
      </c>
      <c r="BZ169" s="2">
        <f>IF(ISNA(MATCH($BQ169,'2007'!$A$44:$A$139,0)),97,MATCH($BQ169,'2007'!$A$44:$A$139,0))</f>
        <v>97</v>
      </c>
      <c r="CA169" s="2">
        <f>IF(ISNA(MATCH($BQ169,'2008'!$A$44:$A$139,0)),97,MATCH($BQ169,'2008'!$A$44:$A$139,0))</f>
        <v>65</v>
      </c>
      <c r="CB169" s="2">
        <f>IF(ISNA(MATCH($BQ169,'2009'!$A$44:$A$139,0)),97,MATCH($BQ169,'2009'!$A$44:$A$139,0))</f>
        <v>97</v>
      </c>
      <c r="CC169" s="2">
        <f>IF(ISNA(MATCH($BQ169,'2010'!$A$44:$A$139,0)),97,MATCH($BQ169,'2010'!$A$44:$A$139,0))</f>
        <v>54</v>
      </c>
      <c r="CD169" s="2">
        <f>IF(ISNA(MATCH($BQ169,'2011'!$A$44:$A$139,0)),97,MATCH($BQ169,'2011'!$A$44:$A$139,0))</f>
        <v>97</v>
      </c>
      <c r="CE169" s="2">
        <f>IF(ISNA(MATCH($BQ169,'2012'!$A$44:$A$139,0)),97,MATCH($BQ169,'2012'!$A$44:$A$139,0))</f>
        <v>97</v>
      </c>
      <c r="CF169" s="2">
        <f>IF(ISNA(MATCH($BQ169,'2013'!$A$44:$A$139,0)),97,MATCH($BQ169,'2013'!$A$44:$A$139,0))</f>
        <v>97</v>
      </c>
      <c r="CG169" s="149">
        <f>IF(ISNA(MATCH($BQ169,'2014'!$A$52:$A$179,0)),129,MATCH($BQ169,'2014'!$A$52:$A$179,0))</f>
        <v>129</v>
      </c>
      <c r="CI169">
        <f t="shared" si="93"/>
        <v>1086</v>
      </c>
      <c r="CJ169" s="284"/>
      <c r="CK169" s="282"/>
      <c r="CL169" s="281">
        <f t="shared" si="94"/>
        <v>0</v>
      </c>
      <c r="CM169" s="282">
        <f t="shared" si="80"/>
        <v>0</v>
      </c>
      <c r="CN169" s="282">
        <f t="shared" si="81"/>
        <v>0</v>
      </c>
      <c r="CO169" s="282">
        <f t="shared" si="82"/>
        <v>0</v>
      </c>
      <c r="CP169" s="282">
        <f t="shared" si="83"/>
        <v>0</v>
      </c>
      <c r="CQ169" s="282">
        <f t="shared" si="84"/>
        <v>0</v>
      </c>
      <c r="CR169" s="282">
        <f t="shared" si="85"/>
        <v>0</v>
      </c>
      <c r="CS169" s="282">
        <f t="shared" si="86"/>
        <v>10</v>
      </c>
      <c r="CT169" s="282">
        <f t="shared" si="87"/>
        <v>6.6659999999999995</v>
      </c>
      <c r="CU169" s="282">
        <f t="shared" si="95"/>
        <v>40.443555599999996</v>
      </c>
      <c r="CV169" s="282">
        <f t="shared" si="96"/>
        <v>26.959674162959995</v>
      </c>
      <c r="CW169" s="282">
        <f t="shared" si="97"/>
        <v>17.971318797029131</v>
      </c>
      <c r="CX169" s="282">
        <f t="shared" si="98"/>
        <v>11.979681110099618</v>
      </c>
      <c r="CY169" s="283">
        <f t="shared" si="99"/>
        <v>7.9856554279924046</v>
      </c>
      <c r="DA169" s="282">
        <f t="shared" si="100"/>
        <v>1086</v>
      </c>
      <c r="DB169" s="97"/>
      <c r="DC169" s="156"/>
      <c r="DD169" s="270">
        <f t="shared" si="101"/>
        <v>0</v>
      </c>
      <c r="DE169" s="156">
        <f t="shared" si="102"/>
        <v>0</v>
      </c>
      <c r="DF169" s="156">
        <f t="shared" si="103"/>
        <v>0</v>
      </c>
      <c r="DG169" s="156">
        <f t="shared" si="104"/>
        <v>0</v>
      </c>
      <c r="DH169" s="156">
        <f t="shared" si="105"/>
        <v>0</v>
      </c>
      <c r="DI169" s="156">
        <f t="shared" si="106"/>
        <v>0</v>
      </c>
      <c r="DJ169" s="156">
        <f t="shared" si="107"/>
        <v>0</v>
      </c>
      <c r="DK169" s="156">
        <f t="shared" si="108"/>
        <v>10</v>
      </c>
      <c r="DL169" s="156">
        <f t="shared" si="109"/>
        <v>10</v>
      </c>
      <c r="DM169" s="156">
        <f t="shared" si="110"/>
        <v>46</v>
      </c>
      <c r="DN169" s="156">
        <f t="shared" si="111"/>
        <v>46</v>
      </c>
      <c r="DO169" s="156">
        <f t="shared" si="112"/>
        <v>46</v>
      </c>
      <c r="DP169" s="156">
        <f t="shared" si="113"/>
        <v>46</v>
      </c>
      <c r="DQ169" s="267">
        <f t="shared" si="114"/>
        <v>46</v>
      </c>
      <c r="DR169" s="156">
        <f t="shared" si="115"/>
        <v>159</v>
      </c>
    </row>
    <row r="170" spans="2:122" ht="13.5" thickBot="1" x14ac:dyDescent="0.25">
      <c r="B170" s="133">
        <v>71</v>
      </c>
      <c r="C170" s="50">
        <f t="shared" si="78"/>
        <v>11</v>
      </c>
      <c r="D170" s="50">
        <f t="shared" si="88"/>
        <v>11</v>
      </c>
      <c r="E170" s="97"/>
      <c r="F170" s="2">
        <f t="shared" si="116"/>
        <v>165</v>
      </c>
      <c r="G170" s="164">
        <v>201</v>
      </c>
      <c r="H170" s="164">
        <f>14- COUNTIF(L170:AA170,"#N/A")</f>
        <v>6</v>
      </c>
      <c r="I170" s="133">
        <f>SUM(AF170:AU170)+SUM(BA170:BM170)</f>
        <v>135</v>
      </c>
      <c r="J170" s="405">
        <f>CY170</f>
        <v>7.9616195823597309</v>
      </c>
      <c r="K170" s="466" t="str">
        <f>IF(ISNUMBER(MATCH(G170,'[4]OPR data'!$A$3:$A$2541,0)),"Y","N")</f>
        <v>Y</v>
      </c>
      <c r="L170" s="112"/>
      <c r="M170" s="236"/>
      <c r="N170" s="236" t="e">
        <f>(INDEX(Finish_table!R$4:R$83,MATCH('14 Year_History_Results'!$G170,Finish_table!S$4:S$83,0),1))</f>
        <v>#N/A</v>
      </c>
      <c r="O170" s="236" t="str">
        <f>(INDEX(Finish_table!Z$4:Z$99,MATCH('14 Year_History_Results'!$G170,Finish_table!AA$4:AA$99,0),1))</f>
        <v>F</v>
      </c>
      <c r="P170" s="236" t="str">
        <f>(INDEX(Finish_table!AI$4:AI$99,MATCH('14 Year_History_Results'!$G170,Finish_table!AJ$4:AJ$99,0),1))</f>
        <v>F</v>
      </c>
      <c r="Q170" s="236" t="e">
        <f>(INDEX(Finish_table!AR$4:AR$99,MATCH('14 Year_History_Results'!$G170,Finish_table!AS$4:AS$99,0),1))</f>
        <v>#N/A</v>
      </c>
      <c r="R170" s="236" t="e">
        <f>(INDEX(Finish_table!BA$4:BA$99,MATCH('14 Year_History_Results'!$G170,Finish_table!BB$4:BB$99,0),1))</f>
        <v>#N/A</v>
      </c>
      <c r="S170" s="236" t="str">
        <f>(INDEX(Finish_table!BJ$4:BJ$99,MATCH('14 Year_History_Results'!$G170,Finish_table!BK$4:BK$99,0),1))</f>
        <v>W</v>
      </c>
      <c r="T170" s="236" t="e">
        <f>(INDEX(Finish_table!BS$4:BS$99,MATCH('14 Year_History_Results'!$G170,Finish_table!BT$4:BT$99,0),1))</f>
        <v>#N/A</v>
      </c>
      <c r="U170" s="236" t="str">
        <f>(INDEX(Finish_table!CB$4:CB$99,MATCH('14 Year_History_Results'!$G170,Finish_table!CC$4:CC$99,0),1))</f>
        <v>QF</v>
      </c>
      <c r="V170" s="236" t="str">
        <f>(INDEX(Finish_table!CK$4:CK$99,MATCH('14 Year_History_Results'!$G170,Finish_table!CL$4:CL$99,0),1))</f>
        <v>QF</v>
      </c>
      <c r="W170" s="236" t="str">
        <f>(INDEX(Finish_table!CT$4:CT$99,MATCH('14 Year_History_Results'!$G170,Finish_table!CU$4:CU$99,0),1))</f>
        <v>F</v>
      </c>
      <c r="X170" s="236" t="e">
        <f>(INDEX(Finish_table!DC$4:DC$99,MATCH('14 Year_History_Results'!$G170,Finish_table!DD$4:DD$99,0),1))</f>
        <v>#N/A</v>
      </c>
      <c r="Y170" s="236" t="e">
        <f>(INDEX(Finish_table!DL$4:DL$99,MATCH('14 Year_History_Results'!$G170,Finish_table!DM$4:DM$99,0),1))</f>
        <v>#N/A</v>
      </c>
      <c r="Z170" s="236" t="e">
        <f>(INDEX(Finish_table!DU$4:DU$99,MATCH('14 Year_History_Results'!$G170,Finish_table!DV$4:DV$99,0),1))</f>
        <v>#N/A</v>
      </c>
      <c r="AA170" s="256" t="e">
        <f>(INDEX(Finish_table!ED$4:ED$140,MATCH('14 Year_History_Results'!$G170,Finish_table!EE$4:EE$140,0),1))</f>
        <v>#N/A</v>
      </c>
      <c r="AB170" s="2"/>
      <c r="AC170" s="97"/>
      <c r="AE170">
        <f t="shared" si="79"/>
        <v>201</v>
      </c>
      <c r="AF170" s="112"/>
      <c r="AG170" s="2"/>
      <c r="AH170" s="148">
        <f>INDEX('2001'!$C$44:$C$140,'14 Year_History_Results'!BT170)</f>
        <v>0</v>
      </c>
      <c r="AI170" s="2">
        <f>INDEX('2002'!$C$44:$C$140,'14 Year_History_Results'!BU170)</f>
        <v>20</v>
      </c>
      <c r="AJ170" s="2">
        <f>INDEX('2003'!$C$44:$C$140,'14 Year_History_Results'!BV170)</f>
        <v>20</v>
      </c>
      <c r="AK170" s="2">
        <f>INDEX('2004'!$C$44:$C$140,'14 Year_History_Results'!BW170)</f>
        <v>0</v>
      </c>
      <c r="AL170" s="2">
        <f>INDEX('2005'!$C$44:$C$140,'14 Year_History_Results'!BX170)</f>
        <v>0</v>
      </c>
      <c r="AM170" s="2">
        <f>INDEX('2006'!$C$44:$C$140,'14 Year_History_Results'!BY170)</f>
        <v>24</v>
      </c>
      <c r="AN170" s="2">
        <f>INDEX('2007'!$C$44:$C$140,'14 Year_History_Results'!BZ170)</f>
        <v>0</v>
      </c>
      <c r="AO170" s="2">
        <f>INDEX('2008'!$C$44:$C$140,'14 Year_History_Results'!CA170)</f>
        <v>0</v>
      </c>
      <c r="AP170" s="2">
        <f>INDEX('2009'!$C$44:$C$140,'14 Year_History_Results'!CB170)</f>
        <v>0</v>
      </c>
      <c r="AQ170" s="2">
        <f>INDEX('2010'!$C$44:$C$140,'14 Year_History_Results'!CC170)</f>
        <v>20</v>
      </c>
      <c r="AR170" s="2">
        <f>INDEX('2011'!$C$44:$C$140,'14 Year_History_Results'!CD170)</f>
        <v>0</v>
      </c>
      <c r="AS170" s="2">
        <f>INDEX('2012'!$C$44:$C$140,'14 Year_History_Results'!CE170)</f>
        <v>0</v>
      </c>
      <c r="AT170" s="2">
        <f>INDEX('2013'!$C$44:$C$140,'14 Year_History_Results'!CF170)</f>
        <v>0</v>
      </c>
      <c r="AU170" s="149">
        <f>INDEX('2014'!$C$52:$C$180,'14 Year_History_Results'!CG170)</f>
        <v>0</v>
      </c>
      <c r="AV170" s="2">
        <f t="shared" si="89"/>
        <v>9.8917214804175444</v>
      </c>
      <c r="AW170" s="2"/>
      <c r="AX170">
        <f t="shared" si="90"/>
        <v>201</v>
      </c>
      <c r="AY170" s="112"/>
      <c r="AZ170" s="2"/>
      <c r="BA170" s="148">
        <f>INDEX('2001'!$B$44:$B$140,'14 Year_History_Results'!BT170)</f>
        <v>0</v>
      </c>
      <c r="BB170" s="2">
        <f>INDEX('2002'!$B$44:$B$140,'14 Year_History_Results'!BU170)</f>
        <v>15</v>
      </c>
      <c r="BC170" s="2">
        <f>INDEX('2003'!$B$44:$B$140,'14 Year_History_Results'!BV170)</f>
        <v>15</v>
      </c>
      <c r="BD170" s="2">
        <f>INDEX('2004'!$B$44:$B$140,'14 Year_History_Results'!BW170)</f>
        <v>0</v>
      </c>
      <c r="BE170" s="2">
        <f>INDEX('2005'!$B$44:$B$140,'14 Year_History_Results'!BX170)</f>
        <v>0</v>
      </c>
      <c r="BF170" s="2">
        <f>INDEX('2006'!$B$44:$B$140,'14 Year_History_Results'!BY170)</f>
        <v>2</v>
      </c>
      <c r="BG170" s="2">
        <f>INDEX('2007'!$B$44:$B$140,'14 Year_History_Results'!BZ170)</f>
        <v>0</v>
      </c>
      <c r="BH170" s="2">
        <f>INDEX('2008'!$B$44:$B$140,'14 Year_History_Results'!CA170)</f>
        <v>7</v>
      </c>
      <c r="BI170" s="2">
        <f>INDEX('2009'!$B$44:$B$140,'14 Year_History_Results'!CB170)</f>
        <v>10</v>
      </c>
      <c r="BJ170" s="2">
        <f>INDEX('2010'!$B$44:$B$140,'14 Year_History_Results'!CC170)</f>
        <v>2</v>
      </c>
      <c r="BK170" s="2">
        <f>INDEX('2011'!$B$44:$B$140,'14 Year_History_Results'!CD170)</f>
        <v>0</v>
      </c>
      <c r="BL170" s="2">
        <f>INDEX('2012'!$B$44:$B$140,'14 Year_History_Results'!CE170)</f>
        <v>0</v>
      </c>
      <c r="BM170" s="2">
        <f>INDEX('2013'!$B$44:$B$140,'14 Year_History_Results'!CF170)</f>
        <v>0</v>
      </c>
      <c r="BN170" s="149">
        <f>INDEX('2014'!$B$52:$B$180,'14 Year_History_Results'!CG170)</f>
        <v>0</v>
      </c>
      <c r="BO170" s="308">
        <f t="shared" si="91"/>
        <v>0</v>
      </c>
      <c r="BQ170">
        <f t="shared" si="92"/>
        <v>201</v>
      </c>
      <c r="BR170" s="112"/>
      <c r="BS170" s="2"/>
      <c r="BT170" s="148">
        <f>IF(ISNA(MATCH($BQ170,'2001'!$A$44:$A$139,0)),97,MATCH($BQ170,'2001'!$A$44:$A$139,0))</f>
        <v>97</v>
      </c>
      <c r="BU170" s="2">
        <f>IF(ISNA(MATCH($BQ170,'2002'!$A$44:$A$139,0)),97,MATCH($BQ170,'2002'!$A$44:$A$139,0))</f>
        <v>46</v>
      </c>
      <c r="BV170" s="2">
        <f>IF(ISNA(MATCH($BQ170,'2003'!$A$44:$A$139,0)),97,MATCH($BQ170,'2003'!$A$44:$A$139,0))</f>
        <v>36</v>
      </c>
      <c r="BW170" s="2">
        <f>IF(ISNA(MATCH($BQ170,'2004'!$A$44:$A$139,0)),97,MATCH($BQ170,'2004'!$A$44:$A$139,0))</f>
        <v>97</v>
      </c>
      <c r="BX170" s="2">
        <f>IF(ISNA(MATCH($BQ170,'2005'!$A$44:$A$139,0)),97,MATCH($BQ170,'2005'!$A$44:$A$139,0))</f>
        <v>97</v>
      </c>
      <c r="BY170" s="2">
        <f>IF(ISNA(MATCH($BQ170,'2006'!$A$44:$A$139,0)),97,MATCH($BQ170,'2006'!$A$44:$A$139,0))</f>
        <v>40</v>
      </c>
      <c r="BZ170" s="2">
        <f>IF(ISNA(MATCH($BQ170,'2007'!$A$44:$A$139,0)),97,MATCH($BQ170,'2007'!$A$44:$A$139,0))</f>
        <v>97</v>
      </c>
      <c r="CA170" s="2">
        <f>IF(ISNA(MATCH($BQ170,'2008'!$A$44:$A$139,0)),97,MATCH($BQ170,'2008'!$A$44:$A$139,0))</f>
        <v>36</v>
      </c>
      <c r="CB170" s="2">
        <f>IF(ISNA(MATCH($BQ170,'2009'!$A$44:$A$139,0)),97,MATCH($BQ170,'2009'!$A$44:$A$139,0))</f>
        <v>28</v>
      </c>
      <c r="CC170" s="2">
        <f>IF(ISNA(MATCH($BQ170,'2010'!$A$44:$A$139,0)),97,MATCH($BQ170,'2010'!$A$44:$A$139,0))</f>
        <v>22</v>
      </c>
      <c r="CD170" s="2">
        <f>IF(ISNA(MATCH($BQ170,'2011'!$A$44:$A$139,0)),97,MATCH($BQ170,'2011'!$A$44:$A$139,0))</f>
        <v>97</v>
      </c>
      <c r="CE170" s="2">
        <f>IF(ISNA(MATCH($BQ170,'2012'!$A$44:$A$139,0)),97,MATCH($BQ170,'2012'!$A$44:$A$139,0))</f>
        <v>97</v>
      </c>
      <c r="CF170" s="2">
        <f>IF(ISNA(MATCH($BQ170,'2013'!$A$44:$A$139,0)),97,MATCH($BQ170,'2013'!$A$44:$A$139,0))</f>
        <v>97</v>
      </c>
      <c r="CG170" s="149">
        <f>IF(ISNA(MATCH($BQ170,'2014'!$A$52:$A$179,0)),129,MATCH($BQ170,'2014'!$A$52:$A$179,0))</f>
        <v>129</v>
      </c>
      <c r="CI170">
        <f t="shared" si="93"/>
        <v>201</v>
      </c>
      <c r="CJ170" s="284"/>
      <c r="CK170" s="282"/>
      <c r="CL170" s="281">
        <f t="shared" si="94"/>
        <v>0</v>
      </c>
      <c r="CM170" s="282">
        <f t="shared" si="80"/>
        <v>35</v>
      </c>
      <c r="CN170" s="282">
        <f t="shared" si="81"/>
        <v>58.331000000000003</v>
      </c>
      <c r="CO170" s="282">
        <f t="shared" si="82"/>
        <v>38.883444599999997</v>
      </c>
      <c r="CP170" s="282">
        <f t="shared" si="83"/>
        <v>25.919704170359996</v>
      </c>
      <c r="CQ170" s="282">
        <f t="shared" si="84"/>
        <v>43.278074799961971</v>
      </c>
      <c r="CR170" s="282">
        <f t="shared" si="85"/>
        <v>28.849164661654648</v>
      </c>
      <c r="CS170" s="282">
        <f t="shared" si="86"/>
        <v>26.230853163458988</v>
      </c>
      <c r="CT170" s="282">
        <f t="shared" si="87"/>
        <v>27.485486718761759</v>
      </c>
      <c r="CU170" s="282">
        <f t="shared" si="95"/>
        <v>40.321825446726592</v>
      </c>
      <c r="CV170" s="282">
        <f t="shared" si="96"/>
        <v>26.878528842787944</v>
      </c>
      <c r="CW170" s="282">
        <f t="shared" si="97"/>
        <v>17.917227326602443</v>
      </c>
      <c r="CX170" s="282">
        <f t="shared" si="98"/>
        <v>11.943623735913189</v>
      </c>
      <c r="CY170" s="283">
        <f t="shared" si="99"/>
        <v>7.9616195823597309</v>
      </c>
      <c r="DA170" s="282">
        <f t="shared" si="100"/>
        <v>201</v>
      </c>
      <c r="DB170" s="97"/>
      <c r="DC170" s="156"/>
      <c r="DD170" s="270">
        <f t="shared" si="101"/>
        <v>0</v>
      </c>
      <c r="DE170" s="156">
        <f t="shared" si="102"/>
        <v>35</v>
      </c>
      <c r="DF170" s="156">
        <f t="shared" si="103"/>
        <v>70</v>
      </c>
      <c r="DG170" s="156">
        <f t="shared" si="104"/>
        <v>70</v>
      </c>
      <c r="DH170" s="156">
        <f t="shared" si="105"/>
        <v>70</v>
      </c>
      <c r="DI170" s="156">
        <f t="shared" si="106"/>
        <v>96</v>
      </c>
      <c r="DJ170" s="156">
        <f t="shared" si="107"/>
        <v>96</v>
      </c>
      <c r="DK170" s="156">
        <f t="shared" si="108"/>
        <v>103</v>
      </c>
      <c r="DL170" s="156">
        <f t="shared" si="109"/>
        <v>113</v>
      </c>
      <c r="DM170" s="156">
        <f t="shared" si="110"/>
        <v>135</v>
      </c>
      <c r="DN170" s="156">
        <f t="shared" si="111"/>
        <v>135</v>
      </c>
      <c r="DO170" s="156">
        <f t="shared" si="112"/>
        <v>135</v>
      </c>
      <c r="DP170" s="156">
        <f t="shared" si="113"/>
        <v>135</v>
      </c>
      <c r="DQ170" s="267">
        <f t="shared" si="114"/>
        <v>135</v>
      </c>
      <c r="DR170" s="156">
        <f t="shared" si="115"/>
        <v>43</v>
      </c>
    </row>
    <row r="171" spans="2:122" ht="13.5" thickBot="1" x14ac:dyDescent="0.25">
      <c r="B171" s="133">
        <v>74</v>
      </c>
      <c r="C171" s="50">
        <f t="shared" si="78"/>
        <v>1</v>
      </c>
      <c r="D171" s="50">
        <f t="shared" si="88"/>
        <v>0</v>
      </c>
      <c r="E171" s="97"/>
      <c r="F171" s="2">
        <f t="shared" si="116"/>
        <v>166</v>
      </c>
      <c r="G171" s="164">
        <v>229</v>
      </c>
      <c r="H171" s="164">
        <f>14- COUNTIF(L171:AA171,"#N/A")</f>
        <v>4</v>
      </c>
      <c r="I171" s="133">
        <f>SUM(AF171:AU171)+SUM(BA171:BM171)</f>
        <v>69</v>
      </c>
      <c r="J171" s="405">
        <f>CY171</f>
        <v>7.7760558068450507</v>
      </c>
      <c r="K171" s="466" t="str">
        <f>IF(ISNUMBER(MATCH(G171,'[4]OPR data'!$A$3:$A$2541,0)),"Y","N")</f>
        <v>Y</v>
      </c>
      <c r="L171" s="112"/>
      <c r="M171" s="236"/>
      <c r="N171" s="236" t="e">
        <f>(INDEX(Finish_table!R$4:R$83,MATCH('14 Year_History_Results'!$G171,Finish_table!S$4:S$83,0),1))</f>
        <v>#N/A</v>
      </c>
      <c r="O171" s="236" t="e">
        <f>(INDEX(Finish_table!Z$4:Z$99,MATCH('14 Year_History_Results'!$G171,Finish_table!AA$4:AA$99,0),1))</f>
        <v>#N/A</v>
      </c>
      <c r="P171" s="236" t="e">
        <f>(INDEX(Finish_table!AI$4:AI$99,MATCH('14 Year_History_Results'!$G171,Finish_table!AJ$4:AJ$99,0),1))</f>
        <v>#N/A</v>
      </c>
      <c r="Q171" s="236" t="e">
        <f>(INDEX(Finish_table!AR$4:AR$99,MATCH('14 Year_History_Results'!$G171,Finish_table!AS$4:AS$99,0),1))</f>
        <v>#N/A</v>
      </c>
      <c r="R171" s="236" t="str">
        <f>(INDEX(Finish_table!BA$4:BA$99,MATCH('14 Year_History_Results'!$G171,Finish_table!BB$4:BB$99,0),1))</f>
        <v>SF</v>
      </c>
      <c r="S171" s="236" t="str">
        <f>(INDEX(Finish_table!BJ$4:BJ$99,MATCH('14 Year_History_Results'!$G171,Finish_table!BK$4:BK$99,0),1))</f>
        <v>QF</v>
      </c>
      <c r="T171" s="236" t="str">
        <f>(INDEX(Finish_table!BS$4:BS$99,MATCH('14 Year_History_Results'!$G171,Finish_table!BT$4:BT$99,0),1))</f>
        <v>QF</v>
      </c>
      <c r="U171" s="236" t="e">
        <f>(INDEX(Finish_table!CB$4:CB$99,MATCH('14 Year_History_Results'!$G171,Finish_table!CC$4:CC$99,0),1))</f>
        <v>#N/A</v>
      </c>
      <c r="V171" s="236" t="e">
        <f>(INDEX(Finish_table!CK$4:CK$99,MATCH('14 Year_History_Results'!$G171,Finish_table!CL$4:CL$99,0),1))</f>
        <v>#N/A</v>
      </c>
      <c r="W171" s="236" t="e">
        <f>(INDEX(Finish_table!CT$4:CT$99,MATCH('14 Year_History_Results'!$G171,Finish_table!CU$4:CU$99,0),1))</f>
        <v>#N/A</v>
      </c>
      <c r="X171" s="236" t="str">
        <f>(INDEX(Finish_table!DC$4:DC$99,MATCH('14 Year_History_Results'!$G171,Finish_table!DD$4:DD$99,0),1))</f>
        <v>SF</v>
      </c>
      <c r="Y171" s="236" t="e">
        <f>(INDEX(Finish_table!DL$4:DL$99,MATCH('14 Year_History_Results'!$G171,Finish_table!DM$4:DM$99,0),1))</f>
        <v>#N/A</v>
      </c>
      <c r="Z171" s="236" t="e">
        <f>(INDEX(Finish_table!DU$4:DU$99,MATCH('14 Year_History_Results'!$G171,Finish_table!DV$4:DV$99,0),1))</f>
        <v>#N/A</v>
      </c>
      <c r="AA171" s="256" t="e">
        <f>(INDEX(Finish_table!ED$4:ED$140,MATCH('14 Year_History_Results'!$G171,Finish_table!EE$4:EE$140,0),1))</f>
        <v>#N/A</v>
      </c>
      <c r="AB171" s="2"/>
      <c r="AC171" s="97"/>
      <c r="AE171">
        <f t="shared" si="79"/>
        <v>229</v>
      </c>
      <c r="AF171" s="112"/>
      <c r="AG171" s="2"/>
      <c r="AH171" s="148">
        <f>INDEX('2001'!$C$44:$C$140,'14 Year_History_Results'!BT171)</f>
        <v>0</v>
      </c>
      <c r="AI171" s="2">
        <f>INDEX('2002'!$C$44:$C$140,'14 Year_History_Results'!BU171)</f>
        <v>0</v>
      </c>
      <c r="AJ171" s="2">
        <f>INDEX('2003'!$C$44:$C$140,'14 Year_History_Results'!BV171)</f>
        <v>0</v>
      </c>
      <c r="AK171" s="2">
        <f>INDEX('2004'!$C$44:$C$140,'14 Year_History_Results'!BW171)</f>
        <v>0</v>
      </c>
      <c r="AL171" s="2">
        <f>INDEX('2005'!$C$44:$C$140,'14 Year_History_Results'!BX171)</f>
        <v>10</v>
      </c>
      <c r="AM171" s="2">
        <f>INDEX('2006'!$C$44:$C$140,'14 Year_History_Results'!BY171)</f>
        <v>0</v>
      </c>
      <c r="AN171" s="2">
        <f>INDEX('2007'!$C$44:$C$140,'14 Year_History_Results'!BZ171)</f>
        <v>0</v>
      </c>
      <c r="AO171" s="2">
        <f>INDEX('2008'!$C$44:$C$140,'14 Year_History_Results'!CA171)</f>
        <v>0</v>
      </c>
      <c r="AP171" s="2">
        <f>INDEX('2009'!$C$44:$C$140,'14 Year_History_Results'!CB171)</f>
        <v>0</v>
      </c>
      <c r="AQ171" s="2">
        <f>INDEX('2010'!$C$44:$C$140,'14 Year_History_Results'!CC171)</f>
        <v>0</v>
      </c>
      <c r="AR171" s="2">
        <f>INDEX('2011'!$C$44:$C$140,'14 Year_History_Results'!CD171)</f>
        <v>10</v>
      </c>
      <c r="AS171" s="2">
        <f>INDEX('2012'!$C$44:$C$140,'14 Year_History_Results'!CE171)</f>
        <v>0</v>
      </c>
      <c r="AT171" s="2">
        <f>INDEX('2013'!$C$44:$C$140,'14 Year_History_Results'!CF171)</f>
        <v>0</v>
      </c>
      <c r="AU171" s="149">
        <f>INDEX('2014'!$C$52:$C$180,'14 Year_History_Results'!CG171)</f>
        <v>0</v>
      </c>
      <c r="AV171" s="2">
        <f t="shared" si="89"/>
        <v>3.6313651960128146</v>
      </c>
      <c r="AW171" s="2"/>
      <c r="AX171">
        <f t="shared" si="90"/>
        <v>229</v>
      </c>
      <c r="AY171" s="112"/>
      <c r="AZ171" s="2"/>
      <c r="BA171" s="148">
        <f>INDEX('2001'!$B$44:$B$140,'14 Year_History_Results'!BT171)</f>
        <v>0</v>
      </c>
      <c r="BB171" s="2">
        <f>INDEX('2002'!$B$44:$B$140,'14 Year_History_Results'!BU171)</f>
        <v>0</v>
      </c>
      <c r="BC171" s="2">
        <f>INDEX('2003'!$B$44:$B$140,'14 Year_History_Results'!BV171)</f>
        <v>0</v>
      </c>
      <c r="BD171" s="2">
        <f>INDEX('2004'!$B$44:$B$140,'14 Year_History_Results'!BW171)</f>
        <v>0</v>
      </c>
      <c r="BE171" s="2">
        <f>INDEX('2005'!$B$44:$B$140,'14 Year_History_Results'!BX171)</f>
        <v>14</v>
      </c>
      <c r="BF171" s="2">
        <f>INDEX('2006'!$B$44:$B$140,'14 Year_History_Results'!BY171)</f>
        <v>12</v>
      </c>
      <c r="BG171" s="2">
        <f>INDEX('2007'!$B$44:$B$140,'14 Year_History_Results'!BZ171)</f>
        <v>13</v>
      </c>
      <c r="BH171" s="2">
        <f>INDEX('2008'!$B$44:$B$140,'14 Year_History_Results'!CA171)</f>
        <v>0</v>
      </c>
      <c r="BI171" s="2">
        <f>INDEX('2009'!$B$44:$B$140,'14 Year_History_Results'!CB171)</f>
        <v>0</v>
      </c>
      <c r="BJ171" s="2">
        <f>INDEX('2010'!$B$44:$B$140,'14 Year_History_Results'!CC171)</f>
        <v>0</v>
      </c>
      <c r="BK171" s="2">
        <f>INDEX('2011'!$B$44:$B$140,'14 Year_History_Results'!CD171)</f>
        <v>10</v>
      </c>
      <c r="BL171" s="2">
        <f>INDEX('2012'!$B$44:$B$140,'14 Year_History_Results'!CE171)</f>
        <v>0</v>
      </c>
      <c r="BM171" s="2">
        <f>INDEX('2013'!$B$44:$B$140,'14 Year_History_Results'!CF171)</f>
        <v>0</v>
      </c>
      <c r="BN171" s="149">
        <f>INDEX('2014'!$B$52:$B$180,'14 Year_History_Results'!CG171)</f>
        <v>0</v>
      </c>
      <c r="BO171" s="308">
        <f t="shared" si="91"/>
        <v>0</v>
      </c>
      <c r="BQ171">
        <f t="shared" si="92"/>
        <v>229</v>
      </c>
      <c r="BR171" s="112"/>
      <c r="BS171" s="2"/>
      <c r="BT171" s="148">
        <f>IF(ISNA(MATCH($BQ171,'2001'!$A$44:$A$139,0)),97,MATCH($BQ171,'2001'!$A$44:$A$139,0))</f>
        <v>97</v>
      </c>
      <c r="BU171" s="2">
        <f>IF(ISNA(MATCH($BQ171,'2002'!$A$44:$A$139,0)),97,MATCH($BQ171,'2002'!$A$44:$A$139,0))</f>
        <v>97</v>
      </c>
      <c r="BV171" s="2">
        <f>IF(ISNA(MATCH($BQ171,'2003'!$A$44:$A$139,0)),97,MATCH($BQ171,'2003'!$A$44:$A$139,0))</f>
        <v>97</v>
      </c>
      <c r="BW171" s="2">
        <f>IF(ISNA(MATCH($BQ171,'2004'!$A$44:$A$139,0)),97,MATCH($BQ171,'2004'!$A$44:$A$139,0))</f>
        <v>97</v>
      </c>
      <c r="BX171" s="2">
        <f>IF(ISNA(MATCH($BQ171,'2005'!$A$44:$A$139,0)),97,MATCH($BQ171,'2005'!$A$44:$A$139,0))</f>
        <v>36</v>
      </c>
      <c r="BY171" s="2">
        <f>IF(ISNA(MATCH($BQ171,'2006'!$A$44:$A$139,0)),97,MATCH($BQ171,'2006'!$A$44:$A$139,0))</f>
        <v>43</v>
      </c>
      <c r="BZ171" s="2">
        <f>IF(ISNA(MATCH($BQ171,'2007'!$A$44:$A$139,0)),97,MATCH($BQ171,'2007'!$A$44:$A$139,0))</f>
        <v>36</v>
      </c>
      <c r="CA171" s="2">
        <f>IF(ISNA(MATCH($BQ171,'2008'!$A$44:$A$139,0)),97,MATCH($BQ171,'2008'!$A$44:$A$139,0))</f>
        <v>97</v>
      </c>
      <c r="CB171" s="2">
        <f>IF(ISNA(MATCH($BQ171,'2009'!$A$44:$A$139,0)),97,MATCH($BQ171,'2009'!$A$44:$A$139,0))</f>
        <v>97</v>
      </c>
      <c r="CC171" s="2">
        <f>IF(ISNA(MATCH($BQ171,'2010'!$A$44:$A$139,0)),97,MATCH($BQ171,'2010'!$A$44:$A$139,0))</f>
        <v>97</v>
      </c>
      <c r="CD171" s="2">
        <f>IF(ISNA(MATCH($BQ171,'2011'!$A$44:$A$139,0)),97,MATCH($BQ171,'2011'!$A$44:$A$139,0))</f>
        <v>24</v>
      </c>
      <c r="CE171" s="2">
        <f>IF(ISNA(MATCH($BQ171,'2012'!$A$44:$A$139,0)),97,MATCH($BQ171,'2012'!$A$44:$A$139,0))</f>
        <v>97</v>
      </c>
      <c r="CF171" s="2">
        <f>IF(ISNA(MATCH($BQ171,'2013'!$A$44:$A$139,0)),97,MATCH($BQ171,'2013'!$A$44:$A$139,0))</f>
        <v>97</v>
      </c>
      <c r="CG171" s="149">
        <f>IF(ISNA(MATCH($BQ171,'2014'!$A$52:$A$179,0)),129,MATCH($BQ171,'2014'!$A$52:$A$179,0))</f>
        <v>129</v>
      </c>
      <c r="CI171">
        <f t="shared" si="93"/>
        <v>229</v>
      </c>
      <c r="CJ171" s="284"/>
      <c r="CK171" s="282"/>
      <c r="CL171" s="281">
        <f t="shared" si="94"/>
        <v>0</v>
      </c>
      <c r="CM171" s="282">
        <f t="shared" si="80"/>
        <v>0</v>
      </c>
      <c r="CN171" s="282">
        <f t="shared" si="81"/>
        <v>0</v>
      </c>
      <c r="CO171" s="282">
        <f t="shared" si="82"/>
        <v>0</v>
      </c>
      <c r="CP171" s="282">
        <f t="shared" si="83"/>
        <v>24</v>
      </c>
      <c r="CQ171" s="282">
        <f t="shared" si="84"/>
        <v>27.9984</v>
      </c>
      <c r="CR171" s="282">
        <f t="shared" si="85"/>
        <v>31.663733439999998</v>
      </c>
      <c r="CS171" s="282">
        <f t="shared" si="86"/>
        <v>21.107044711103999</v>
      </c>
      <c r="CT171" s="282">
        <f t="shared" si="87"/>
        <v>14.069956004421925</v>
      </c>
      <c r="CU171" s="282">
        <f t="shared" si="95"/>
        <v>9.3790326725476554</v>
      </c>
      <c r="CV171" s="282">
        <f t="shared" si="96"/>
        <v>26.252063179520267</v>
      </c>
      <c r="CW171" s="282">
        <f t="shared" si="97"/>
        <v>17.499625315468208</v>
      </c>
      <c r="CX171" s="282">
        <f t="shared" si="98"/>
        <v>11.665250235291106</v>
      </c>
      <c r="CY171" s="283">
        <f t="shared" si="99"/>
        <v>7.7760558068450507</v>
      </c>
      <c r="DA171" s="282">
        <f t="shared" si="100"/>
        <v>229</v>
      </c>
      <c r="DB171" s="97"/>
      <c r="DC171" s="156"/>
      <c r="DD171" s="270">
        <f t="shared" si="101"/>
        <v>0</v>
      </c>
      <c r="DE171" s="156">
        <f t="shared" si="102"/>
        <v>0</v>
      </c>
      <c r="DF171" s="156">
        <f t="shared" si="103"/>
        <v>0</v>
      </c>
      <c r="DG171" s="156">
        <f t="shared" si="104"/>
        <v>0</v>
      </c>
      <c r="DH171" s="156">
        <f t="shared" si="105"/>
        <v>24</v>
      </c>
      <c r="DI171" s="156">
        <f t="shared" si="106"/>
        <v>36</v>
      </c>
      <c r="DJ171" s="156">
        <f t="shared" si="107"/>
        <v>49</v>
      </c>
      <c r="DK171" s="156">
        <f t="shared" si="108"/>
        <v>49</v>
      </c>
      <c r="DL171" s="156">
        <f t="shared" si="109"/>
        <v>49</v>
      </c>
      <c r="DM171" s="156">
        <f t="shared" si="110"/>
        <v>49</v>
      </c>
      <c r="DN171" s="156">
        <f t="shared" si="111"/>
        <v>69</v>
      </c>
      <c r="DO171" s="156">
        <f t="shared" si="112"/>
        <v>69</v>
      </c>
      <c r="DP171" s="156">
        <f t="shared" si="113"/>
        <v>69</v>
      </c>
      <c r="DQ171" s="267">
        <f t="shared" si="114"/>
        <v>69</v>
      </c>
      <c r="DR171" s="156">
        <f t="shared" si="115"/>
        <v>118</v>
      </c>
    </row>
    <row r="172" spans="2:122" ht="13.5" thickBot="1" x14ac:dyDescent="0.25">
      <c r="B172" s="133">
        <v>74</v>
      </c>
      <c r="C172" s="50">
        <f t="shared" si="78"/>
        <v>2</v>
      </c>
      <c r="D172" s="50">
        <f t="shared" si="88"/>
        <v>0</v>
      </c>
      <c r="E172" s="97"/>
      <c r="F172" s="2">
        <f t="shared" si="116"/>
        <v>167</v>
      </c>
      <c r="G172" s="164">
        <v>492</v>
      </c>
      <c r="H172" s="164">
        <f>14- COUNTIF(L172:AA172,"#N/A")</f>
        <v>3</v>
      </c>
      <c r="I172" s="133">
        <f>SUM(AF172:AU172)+SUM(BA172:BM172)</f>
        <v>58</v>
      </c>
      <c r="J172" s="405">
        <f>CY172</f>
        <v>7.5922324727082247</v>
      </c>
      <c r="K172" s="466" t="str">
        <f>IF(ISNUMBER(MATCH(G172,'[4]OPR data'!$A$3:$A$2541,0)),"Y","N")</f>
        <v>Y</v>
      </c>
      <c r="L172" s="112"/>
      <c r="M172" s="236"/>
      <c r="N172" s="236" t="e">
        <f>(INDEX(Finish_table!R$4:R$83,MATCH('14 Year_History_Results'!$G172,Finish_table!S$4:S$83,0),1))</f>
        <v>#N/A</v>
      </c>
      <c r="O172" s="236" t="e">
        <f>(INDEX(Finish_table!Z$4:Z$99,MATCH('14 Year_History_Results'!$G172,Finish_table!AA$4:AA$99,0),1))</f>
        <v>#N/A</v>
      </c>
      <c r="P172" s="236" t="e">
        <f>(INDEX(Finish_table!AI$4:AI$99,MATCH('14 Year_History_Results'!$G172,Finish_table!AJ$4:AJ$99,0),1))</f>
        <v>#N/A</v>
      </c>
      <c r="Q172" s="236" t="str">
        <f>(INDEX(Finish_table!AR$4:AR$99,MATCH('14 Year_History_Results'!$G172,Finish_table!AS$4:AS$99,0),1))</f>
        <v>SF</v>
      </c>
      <c r="R172" s="236" t="str">
        <f>(INDEX(Finish_table!BA$4:BA$99,MATCH('14 Year_History_Results'!$G172,Finish_table!BB$4:BB$99,0),1))</f>
        <v>F</v>
      </c>
      <c r="S172" s="236" t="e">
        <f>(INDEX(Finish_table!BJ$4:BJ$99,MATCH('14 Year_History_Results'!$G172,Finish_table!BK$4:BK$99,0),1))</f>
        <v>#N/A</v>
      </c>
      <c r="T172" s="236" t="e">
        <f>(INDEX(Finish_table!BS$4:BS$99,MATCH('14 Year_History_Results'!$G172,Finish_table!BT$4:BT$99,0),1))</f>
        <v>#N/A</v>
      </c>
      <c r="U172" s="236" t="e">
        <f>(INDEX(Finish_table!CB$4:CB$99,MATCH('14 Year_History_Results'!$G172,Finish_table!CC$4:CC$99,0),1))</f>
        <v>#N/A</v>
      </c>
      <c r="V172" s="236" t="e">
        <f>(INDEX(Finish_table!CK$4:CK$99,MATCH('14 Year_History_Results'!$G172,Finish_table!CL$4:CL$99,0),1))</f>
        <v>#N/A</v>
      </c>
      <c r="W172" s="236" t="e">
        <f>(INDEX(Finish_table!CT$4:CT$99,MATCH('14 Year_History_Results'!$G172,Finish_table!CU$4:CU$99,0),1))</f>
        <v>#N/A</v>
      </c>
      <c r="X172" s="236" t="e">
        <f>(INDEX(Finish_table!DC$4:DC$99,MATCH('14 Year_History_Results'!$G172,Finish_table!DD$4:DD$99,0),1))</f>
        <v>#N/A</v>
      </c>
      <c r="Y172" s="236" t="str">
        <f>(INDEX(Finish_table!DL$4:DL$99,MATCH('14 Year_History_Results'!$G172,Finish_table!DM$4:DM$99,0),1))</f>
        <v>QF</v>
      </c>
      <c r="Z172" s="236" t="e">
        <f>(INDEX(Finish_table!DU$4:DU$99,MATCH('14 Year_History_Results'!$G172,Finish_table!DV$4:DV$99,0),1))</f>
        <v>#N/A</v>
      </c>
      <c r="AA172" s="256" t="e">
        <f>(INDEX(Finish_table!ED$4:ED$140,MATCH('14 Year_History_Results'!$G172,Finish_table!EE$4:EE$140,0),1))</f>
        <v>#N/A</v>
      </c>
      <c r="AB172" s="2"/>
      <c r="AC172" s="97"/>
      <c r="AE172">
        <f t="shared" si="79"/>
        <v>492</v>
      </c>
      <c r="AF172" s="112"/>
      <c r="AG172" s="2"/>
      <c r="AH172" s="148">
        <f>INDEX('2001'!$C$44:$C$140,'14 Year_History_Results'!BT172)</f>
        <v>0</v>
      </c>
      <c r="AI172" s="2">
        <f>INDEX('2002'!$C$44:$C$140,'14 Year_History_Results'!BU172)</f>
        <v>0</v>
      </c>
      <c r="AJ172" s="2">
        <f>INDEX('2003'!$C$44:$C$140,'14 Year_History_Results'!BV172)</f>
        <v>0</v>
      </c>
      <c r="AK172" s="2">
        <f>INDEX('2004'!$C$44:$C$140,'14 Year_History_Results'!BW172)</f>
        <v>10</v>
      </c>
      <c r="AL172" s="2">
        <f>INDEX('2005'!$C$44:$C$140,'14 Year_History_Results'!BX172)</f>
        <v>20</v>
      </c>
      <c r="AM172" s="2">
        <f>INDEX('2006'!$C$44:$C$140,'14 Year_History_Results'!BY172)</f>
        <v>0</v>
      </c>
      <c r="AN172" s="2">
        <f>INDEX('2007'!$C$44:$C$140,'14 Year_History_Results'!BZ172)</f>
        <v>0</v>
      </c>
      <c r="AO172" s="2">
        <f>INDEX('2008'!$C$44:$C$140,'14 Year_History_Results'!CA172)</f>
        <v>0</v>
      </c>
      <c r="AP172" s="2">
        <f>INDEX('2009'!$C$44:$C$140,'14 Year_History_Results'!CB172)</f>
        <v>0</v>
      </c>
      <c r="AQ172" s="2">
        <f>INDEX('2010'!$C$44:$C$140,'14 Year_History_Results'!CC172)</f>
        <v>0</v>
      </c>
      <c r="AR172" s="2">
        <f>INDEX('2011'!$C$44:$C$140,'14 Year_History_Results'!CD172)</f>
        <v>0</v>
      </c>
      <c r="AS172" s="2">
        <f>INDEX('2012'!$C$44:$C$140,'14 Year_History_Results'!CE172)</f>
        <v>0</v>
      </c>
      <c r="AT172" s="2">
        <f>INDEX('2013'!$C$44:$C$140,'14 Year_History_Results'!CF172)</f>
        <v>0</v>
      </c>
      <c r="AU172" s="149">
        <f>INDEX('2014'!$C$52:$C$180,'14 Year_History_Results'!CG172)</f>
        <v>0</v>
      </c>
      <c r="AV172" s="2">
        <f t="shared" si="89"/>
        <v>5.7893422352183945</v>
      </c>
      <c r="AW172" s="2"/>
      <c r="AX172">
        <f t="shared" si="90"/>
        <v>492</v>
      </c>
      <c r="AY172" s="112"/>
      <c r="AZ172" s="2"/>
      <c r="BA172" s="148">
        <f>INDEX('2001'!$B$44:$B$140,'14 Year_History_Results'!BT172)</f>
        <v>0</v>
      </c>
      <c r="BB172" s="2">
        <f>INDEX('2002'!$B$44:$B$140,'14 Year_History_Results'!BU172)</f>
        <v>0</v>
      </c>
      <c r="BC172" s="2">
        <f>INDEX('2003'!$B$44:$B$140,'14 Year_History_Results'!BV172)</f>
        <v>0</v>
      </c>
      <c r="BD172" s="2">
        <f>INDEX('2004'!$B$44:$B$140,'14 Year_History_Results'!BW172)</f>
        <v>12</v>
      </c>
      <c r="BE172" s="2">
        <f>INDEX('2005'!$B$44:$B$140,'14 Year_History_Results'!BX172)</f>
        <v>1</v>
      </c>
      <c r="BF172" s="2">
        <f>INDEX('2006'!$B$44:$B$140,'14 Year_History_Results'!BY172)</f>
        <v>0</v>
      </c>
      <c r="BG172" s="2">
        <f>INDEX('2007'!$B$44:$B$140,'14 Year_History_Results'!BZ172)</f>
        <v>0</v>
      </c>
      <c r="BH172" s="2">
        <f>INDEX('2008'!$B$44:$B$140,'14 Year_History_Results'!CA172)</f>
        <v>0</v>
      </c>
      <c r="BI172" s="2">
        <f>INDEX('2009'!$B$44:$B$140,'14 Year_History_Results'!CB172)</f>
        <v>0</v>
      </c>
      <c r="BJ172" s="2">
        <f>INDEX('2010'!$B$44:$B$140,'14 Year_History_Results'!CC172)</f>
        <v>0</v>
      </c>
      <c r="BK172" s="2">
        <f>INDEX('2011'!$B$44:$B$140,'14 Year_History_Results'!CD172)</f>
        <v>0</v>
      </c>
      <c r="BL172" s="2">
        <f>INDEX('2012'!$B$44:$B$140,'14 Year_History_Results'!CE172)</f>
        <v>15</v>
      </c>
      <c r="BM172" s="2">
        <f>INDEX('2013'!$B$44:$B$140,'14 Year_History_Results'!CF172)</f>
        <v>0</v>
      </c>
      <c r="BN172" s="149">
        <f>INDEX('2014'!$B$52:$B$180,'14 Year_History_Results'!CG172)</f>
        <v>0</v>
      </c>
      <c r="BO172" s="308">
        <f t="shared" si="91"/>
        <v>0</v>
      </c>
      <c r="BQ172">
        <f t="shared" si="92"/>
        <v>492</v>
      </c>
      <c r="BR172" s="112"/>
      <c r="BS172" s="2"/>
      <c r="BT172" s="148">
        <f>IF(ISNA(MATCH($BQ172,'2001'!$A$44:$A$139,0)),97,MATCH($BQ172,'2001'!$A$44:$A$139,0))</f>
        <v>97</v>
      </c>
      <c r="BU172" s="2">
        <f>IF(ISNA(MATCH($BQ172,'2002'!$A$44:$A$139,0)),97,MATCH($BQ172,'2002'!$A$44:$A$139,0))</f>
        <v>97</v>
      </c>
      <c r="BV172" s="2">
        <f>IF(ISNA(MATCH($BQ172,'2003'!$A$44:$A$139,0)),97,MATCH($BQ172,'2003'!$A$44:$A$139,0))</f>
        <v>97</v>
      </c>
      <c r="BW172" s="2">
        <f>IF(ISNA(MATCH($BQ172,'2004'!$A$44:$A$139,0)),97,MATCH($BQ172,'2004'!$A$44:$A$139,0))</f>
        <v>65</v>
      </c>
      <c r="BX172" s="2">
        <f>IF(ISNA(MATCH($BQ172,'2005'!$A$44:$A$139,0)),97,MATCH($BQ172,'2005'!$A$44:$A$139,0))</f>
        <v>62</v>
      </c>
      <c r="BY172" s="2">
        <f>IF(ISNA(MATCH($BQ172,'2006'!$A$44:$A$139,0)),97,MATCH($BQ172,'2006'!$A$44:$A$139,0))</f>
        <v>97</v>
      </c>
      <c r="BZ172" s="2">
        <f>IF(ISNA(MATCH($BQ172,'2007'!$A$44:$A$139,0)),97,MATCH($BQ172,'2007'!$A$44:$A$139,0))</f>
        <v>97</v>
      </c>
      <c r="CA172" s="2">
        <f>IF(ISNA(MATCH($BQ172,'2008'!$A$44:$A$139,0)),97,MATCH($BQ172,'2008'!$A$44:$A$139,0))</f>
        <v>97</v>
      </c>
      <c r="CB172" s="2">
        <f>IF(ISNA(MATCH($BQ172,'2009'!$A$44:$A$139,0)),97,MATCH($BQ172,'2009'!$A$44:$A$139,0))</f>
        <v>97</v>
      </c>
      <c r="CC172" s="2">
        <f>IF(ISNA(MATCH($BQ172,'2010'!$A$44:$A$139,0)),97,MATCH($BQ172,'2010'!$A$44:$A$139,0))</f>
        <v>97</v>
      </c>
      <c r="CD172" s="2">
        <f>IF(ISNA(MATCH($BQ172,'2011'!$A$44:$A$139,0)),97,MATCH($BQ172,'2011'!$A$44:$A$139,0))</f>
        <v>97</v>
      </c>
      <c r="CE172" s="2">
        <f>IF(ISNA(MATCH($BQ172,'2012'!$A$44:$A$139,0)),97,MATCH($BQ172,'2012'!$A$44:$A$139,0))</f>
        <v>34</v>
      </c>
      <c r="CF172" s="2">
        <f>IF(ISNA(MATCH($BQ172,'2013'!$A$44:$A$139,0)),97,MATCH($BQ172,'2013'!$A$44:$A$139,0))</f>
        <v>97</v>
      </c>
      <c r="CG172" s="149">
        <f>IF(ISNA(MATCH($BQ172,'2014'!$A$52:$A$179,0)),129,MATCH($BQ172,'2014'!$A$52:$A$179,0))</f>
        <v>129</v>
      </c>
      <c r="CI172">
        <f t="shared" si="93"/>
        <v>492</v>
      </c>
      <c r="CJ172" s="284"/>
      <c r="CK172" s="282"/>
      <c r="CL172" s="281">
        <f t="shared" si="94"/>
        <v>0</v>
      </c>
      <c r="CM172" s="282">
        <f t="shared" si="80"/>
        <v>0</v>
      </c>
      <c r="CN172" s="282">
        <f t="shared" si="81"/>
        <v>0</v>
      </c>
      <c r="CO172" s="282">
        <f t="shared" si="82"/>
        <v>22</v>
      </c>
      <c r="CP172" s="282">
        <f t="shared" si="83"/>
        <v>35.665199999999999</v>
      </c>
      <c r="CQ172" s="282">
        <f t="shared" si="84"/>
        <v>23.774422319999999</v>
      </c>
      <c r="CR172" s="282">
        <f t="shared" si="85"/>
        <v>15.848029918511999</v>
      </c>
      <c r="CS172" s="282">
        <f t="shared" si="86"/>
        <v>10.564296743680098</v>
      </c>
      <c r="CT172" s="282">
        <f t="shared" si="87"/>
        <v>7.0421602093371529</v>
      </c>
      <c r="CU172" s="282">
        <f t="shared" si="95"/>
        <v>4.6943039955441463</v>
      </c>
      <c r="CV172" s="282">
        <f t="shared" si="96"/>
        <v>3.1292230434297279</v>
      </c>
      <c r="CW172" s="282">
        <f t="shared" si="97"/>
        <v>17.085940080750255</v>
      </c>
      <c r="CX172" s="282">
        <f t="shared" si="98"/>
        <v>11.38948765782812</v>
      </c>
      <c r="CY172" s="283">
        <f t="shared" si="99"/>
        <v>7.5922324727082247</v>
      </c>
      <c r="DA172" s="282">
        <f t="shared" si="100"/>
        <v>492</v>
      </c>
      <c r="DB172" s="97"/>
      <c r="DC172" s="156"/>
      <c r="DD172" s="270">
        <f t="shared" si="101"/>
        <v>0</v>
      </c>
      <c r="DE172" s="156">
        <f t="shared" si="102"/>
        <v>0</v>
      </c>
      <c r="DF172" s="156">
        <f t="shared" si="103"/>
        <v>0</v>
      </c>
      <c r="DG172" s="156">
        <f t="shared" si="104"/>
        <v>22</v>
      </c>
      <c r="DH172" s="156">
        <f t="shared" si="105"/>
        <v>43</v>
      </c>
      <c r="DI172" s="156">
        <f t="shared" si="106"/>
        <v>43</v>
      </c>
      <c r="DJ172" s="156">
        <f t="shared" si="107"/>
        <v>43</v>
      </c>
      <c r="DK172" s="156">
        <f t="shared" si="108"/>
        <v>43</v>
      </c>
      <c r="DL172" s="156">
        <f t="shared" si="109"/>
        <v>43</v>
      </c>
      <c r="DM172" s="156">
        <f t="shared" si="110"/>
        <v>43</v>
      </c>
      <c r="DN172" s="156">
        <f t="shared" si="111"/>
        <v>43</v>
      </c>
      <c r="DO172" s="156">
        <f t="shared" si="112"/>
        <v>58</v>
      </c>
      <c r="DP172" s="156">
        <f t="shared" si="113"/>
        <v>58</v>
      </c>
      <c r="DQ172" s="267">
        <f t="shared" si="114"/>
        <v>58</v>
      </c>
      <c r="DR172" s="156">
        <f t="shared" si="115"/>
        <v>133</v>
      </c>
    </row>
    <row r="173" spans="2:122" ht="13.5" thickBot="1" x14ac:dyDescent="0.25">
      <c r="B173" s="133">
        <v>74</v>
      </c>
      <c r="C173" s="50">
        <f t="shared" si="78"/>
        <v>3</v>
      </c>
      <c r="D173" s="50">
        <f t="shared" si="88"/>
        <v>3</v>
      </c>
      <c r="E173" s="97"/>
      <c r="F173" s="2">
        <f t="shared" si="116"/>
        <v>168</v>
      </c>
      <c r="G173" s="196">
        <v>948</v>
      </c>
      <c r="H173" s="164">
        <f>14- COUNTIF(L173:AA173,"#N/A")</f>
        <v>1</v>
      </c>
      <c r="I173" s="133">
        <f>SUM(AF173:AU173)+SUM(BA173:BM173)</f>
        <v>11</v>
      </c>
      <c r="J173" s="405">
        <f>CY173</f>
        <v>7.3325999999999993</v>
      </c>
      <c r="K173" s="466" t="str">
        <f>IF(ISNUMBER(MATCH(G173,'[4]OPR data'!$A$3:$A$2541,0)),"Y","N")</f>
        <v>Y</v>
      </c>
      <c r="L173" s="112"/>
      <c r="M173" s="236"/>
      <c r="N173" s="236" t="e">
        <f>(INDEX(Finish_table!R$4:R$83,MATCH('14 Year_History_Results'!$G173,Finish_table!S$4:S$83,0),1))</f>
        <v>#N/A</v>
      </c>
      <c r="O173" s="236" t="e">
        <f>(INDEX(Finish_table!Z$4:Z$99,MATCH('14 Year_History_Results'!$G173,Finish_table!AA$4:AA$99,0),1))</f>
        <v>#N/A</v>
      </c>
      <c r="P173" s="236" t="e">
        <f>(INDEX(Finish_table!AI$4:AI$99,MATCH('14 Year_History_Results'!$G173,Finish_table!AJ$4:AJ$99,0),1))</f>
        <v>#N/A</v>
      </c>
      <c r="Q173" s="236" t="e">
        <f>(INDEX(Finish_table!AR$4:AR$99,MATCH('14 Year_History_Results'!$G173,Finish_table!AS$4:AS$99,0),1))</f>
        <v>#N/A</v>
      </c>
      <c r="R173" s="236" t="e">
        <f>(INDEX(Finish_table!BA$4:BA$99,MATCH('14 Year_History_Results'!$G173,Finish_table!BB$4:BB$99,0),1))</f>
        <v>#N/A</v>
      </c>
      <c r="S173" s="236" t="e">
        <f>(INDEX(Finish_table!BJ$4:BJ$99,MATCH('14 Year_History_Results'!$G173,Finish_table!BK$4:BK$99,0),1))</f>
        <v>#N/A</v>
      </c>
      <c r="T173" s="236" t="e">
        <f>(INDEX(Finish_table!BS$4:BS$99,MATCH('14 Year_History_Results'!$G173,Finish_table!BT$4:BT$99,0),1))</f>
        <v>#N/A</v>
      </c>
      <c r="U173" s="236" t="e">
        <f>(INDEX(Finish_table!CB$4:CB$99,MATCH('14 Year_History_Results'!$G173,Finish_table!CC$4:CC$99,0),1))</f>
        <v>#N/A</v>
      </c>
      <c r="V173" s="236" t="e">
        <f>(INDEX(Finish_table!CK$4:CK$99,MATCH('14 Year_History_Results'!$G173,Finish_table!CL$4:CL$99,0),1))</f>
        <v>#N/A</v>
      </c>
      <c r="W173" s="236" t="e">
        <f>(INDEX(Finish_table!CT$4:CT$99,MATCH('14 Year_History_Results'!$G173,Finish_table!CU$4:CU$99,0),1))</f>
        <v>#N/A</v>
      </c>
      <c r="X173" s="236" t="e">
        <f>(INDEX(Finish_table!DC$4:DC$99,MATCH('14 Year_History_Results'!$G173,Finish_table!DD$4:DD$99,0),1))</f>
        <v>#N/A</v>
      </c>
      <c r="Y173" s="236" t="e">
        <f>(INDEX(Finish_table!DL$4:DL$99,MATCH('14 Year_History_Results'!$G173,Finish_table!DM$4:DM$99,0),1))</f>
        <v>#N/A</v>
      </c>
      <c r="Z173" s="236" t="str">
        <f>(INDEX(Finish_table!DU$4:DU$99,MATCH('14 Year_History_Results'!$G173,Finish_table!DV$4:DV$99,0),1))</f>
        <v>QF</v>
      </c>
      <c r="AA173" s="256" t="e">
        <f>(INDEX(Finish_table!ED$4:ED$140,MATCH('14 Year_History_Results'!$G173,Finish_table!EE$4:EE$140,0),1))</f>
        <v>#N/A</v>
      </c>
      <c r="AB173" s="2"/>
      <c r="AC173" s="97"/>
      <c r="AE173">
        <f t="shared" si="79"/>
        <v>948</v>
      </c>
      <c r="AF173" s="112"/>
      <c r="AG173" s="2"/>
      <c r="AH173" s="148">
        <f>INDEX('2001'!$C$44:$C$140,'14 Year_History_Results'!BT173)</f>
        <v>0</v>
      </c>
      <c r="AI173" s="2">
        <f>INDEX('2002'!$C$44:$C$140,'14 Year_History_Results'!BU173)</f>
        <v>0</v>
      </c>
      <c r="AJ173" s="2">
        <f>INDEX('2003'!$C$44:$C$140,'14 Year_History_Results'!BV173)</f>
        <v>0</v>
      </c>
      <c r="AK173" s="2">
        <f>INDEX('2004'!$C$44:$C$140,'14 Year_History_Results'!BW173)</f>
        <v>0</v>
      </c>
      <c r="AL173" s="2">
        <f>INDEX('2005'!$C$44:$C$140,'14 Year_History_Results'!BX173)</f>
        <v>0</v>
      </c>
      <c r="AM173" s="2">
        <f>INDEX('2006'!$C$44:$C$140,'14 Year_History_Results'!BY173)</f>
        <v>0</v>
      </c>
      <c r="AN173" s="2">
        <f>INDEX('2007'!$C$44:$C$140,'14 Year_History_Results'!BZ173)</f>
        <v>0</v>
      </c>
      <c r="AO173" s="2">
        <f>INDEX('2008'!$C$44:$C$140,'14 Year_History_Results'!CA173)</f>
        <v>0</v>
      </c>
      <c r="AP173" s="2">
        <f>INDEX('2009'!$C$44:$C$140,'14 Year_History_Results'!CB173)</f>
        <v>0</v>
      </c>
      <c r="AQ173" s="2">
        <f>INDEX('2010'!$C$44:$C$140,'14 Year_History_Results'!CC173)</f>
        <v>0</v>
      </c>
      <c r="AR173" s="2">
        <f>INDEX('2011'!$C$44:$C$140,'14 Year_History_Results'!CD173)</f>
        <v>0</v>
      </c>
      <c r="AS173" s="2">
        <f>INDEX('2012'!$C$44:$C$140,'14 Year_History_Results'!CE173)</f>
        <v>0</v>
      </c>
      <c r="AT173" s="2">
        <f>INDEX('2013'!$C$44:$C$140,'14 Year_History_Results'!CF173)</f>
        <v>0</v>
      </c>
      <c r="AU173" s="149">
        <f>INDEX('2014'!$C$52:$C$180,'14 Year_History_Results'!CG173)</f>
        <v>0</v>
      </c>
      <c r="AV173" s="2">
        <f t="shared" si="89"/>
        <v>0</v>
      </c>
      <c r="AW173" s="2"/>
      <c r="AX173">
        <f t="shared" si="90"/>
        <v>948</v>
      </c>
      <c r="AY173" s="112"/>
      <c r="AZ173" s="2"/>
      <c r="BA173" s="148">
        <f>INDEX('2001'!$B$44:$B$140,'14 Year_History_Results'!BT173)</f>
        <v>0</v>
      </c>
      <c r="BB173" s="2">
        <f>INDEX('2002'!$B$44:$B$140,'14 Year_History_Results'!BU173)</f>
        <v>0</v>
      </c>
      <c r="BC173" s="2">
        <f>INDEX('2003'!$B$44:$B$140,'14 Year_History_Results'!BV173)</f>
        <v>0</v>
      </c>
      <c r="BD173" s="2">
        <f>INDEX('2004'!$B$44:$B$140,'14 Year_History_Results'!BW173)</f>
        <v>0</v>
      </c>
      <c r="BE173" s="2">
        <f>INDEX('2005'!$B$44:$B$140,'14 Year_History_Results'!BX173)</f>
        <v>0</v>
      </c>
      <c r="BF173" s="2">
        <f>INDEX('2006'!$B$44:$B$140,'14 Year_History_Results'!BY173)</f>
        <v>0</v>
      </c>
      <c r="BG173" s="2">
        <f>INDEX('2007'!$B$44:$B$140,'14 Year_History_Results'!BZ173)</f>
        <v>0</v>
      </c>
      <c r="BH173" s="2">
        <f>INDEX('2008'!$B$44:$B$140,'14 Year_History_Results'!CA173)</f>
        <v>0</v>
      </c>
      <c r="BI173" s="2">
        <f>INDEX('2009'!$B$44:$B$140,'14 Year_History_Results'!CB173)</f>
        <v>0</v>
      </c>
      <c r="BJ173" s="2">
        <f>INDEX('2010'!$B$44:$B$140,'14 Year_History_Results'!CC173)</f>
        <v>0</v>
      </c>
      <c r="BK173" s="2">
        <f>INDEX('2011'!$B$44:$B$140,'14 Year_History_Results'!CD173)</f>
        <v>0</v>
      </c>
      <c r="BL173" s="2">
        <f>INDEX('2012'!$B$44:$B$140,'14 Year_History_Results'!CE173)</f>
        <v>0</v>
      </c>
      <c r="BM173" s="2">
        <f>INDEX('2013'!$B$44:$B$140,'14 Year_History_Results'!CF173)</f>
        <v>11</v>
      </c>
      <c r="BN173" s="149">
        <f>INDEX('2014'!$B$52:$B$180,'14 Year_History_Results'!CG173)</f>
        <v>0</v>
      </c>
      <c r="BO173" s="308">
        <f t="shared" si="91"/>
        <v>11</v>
      </c>
      <c r="BQ173">
        <f t="shared" si="92"/>
        <v>948</v>
      </c>
      <c r="BR173" s="112"/>
      <c r="BS173" s="2"/>
      <c r="BT173" s="148">
        <f>IF(ISNA(MATCH($BQ173,'2001'!$A$44:$A$139,0)),97,MATCH($BQ173,'2001'!$A$44:$A$139,0))</f>
        <v>97</v>
      </c>
      <c r="BU173" s="2">
        <f>IF(ISNA(MATCH($BQ173,'2002'!$A$44:$A$139,0)),97,MATCH($BQ173,'2002'!$A$44:$A$139,0))</f>
        <v>97</v>
      </c>
      <c r="BV173" s="2">
        <f>IF(ISNA(MATCH($BQ173,'2003'!$A$44:$A$139,0)),97,MATCH($BQ173,'2003'!$A$44:$A$139,0))</f>
        <v>97</v>
      </c>
      <c r="BW173" s="2">
        <f>IF(ISNA(MATCH($BQ173,'2004'!$A$44:$A$139,0)),97,MATCH($BQ173,'2004'!$A$44:$A$139,0))</f>
        <v>97</v>
      </c>
      <c r="BX173" s="2">
        <f>IF(ISNA(MATCH($BQ173,'2005'!$A$44:$A$139,0)),97,MATCH($BQ173,'2005'!$A$44:$A$139,0))</f>
        <v>97</v>
      </c>
      <c r="BY173" s="2">
        <f>IF(ISNA(MATCH($BQ173,'2006'!$A$44:$A$139,0)),97,MATCH($BQ173,'2006'!$A$44:$A$139,0))</f>
        <v>97</v>
      </c>
      <c r="BZ173" s="2">
        <f>IF(ISNA(MATCH($BQ173,'2007'!$A$44:$A$139,0)),97,MATCH($BQ173,'2007'!$A$44:$A$139,0))</f>
        <v>97</v>
      </c>
      <c r="CA173" s="2">
        <f>IF(ISNA(MATCH($BQ173,'2008'!$A$44:$A$139,0)),97,MATCH($BQ173,'2008'!$A$44:$A$139,0))</f>
        <v>97</v>
      </c>
      <c r="CB173" s="2">
        <f>IF(ISNA(MATCH($BQ173,'2009'!$A$44:$A$139,0)),97,MATCH($BQ173,'2009'!$A$44:$A$139,0))</f>
        <v>97</v>
      </c>
      <c r="CC173" s="2">
        <f>IF(ISNA(MATCH($BQ173,'2010'!$A$44:$A$139,0)),97,MATCH($BQ173,'2010'!$A$44:$A$139,0))</f>
        <v>97</v>
      </c>
      <c r="CD173" s="2">
        <f>IF(ISNA(MATCH($BQ173,'2011'!$A$44:$A$139,0)),97,MATCH($BQ173,'2011'!$A$44:$A$139,0))</f>
        <v>97</v>
      </c>
      <c r="CE173" s="2">
        <f>IF(ISNA(MATCH($BQ173,'2012'!$A$44:$A$139,0)),97,MATCH($BQ173,'2012'!$A$44:$A$139,0))</f>
        <v>97</v>
      </c>
      <c r="CF173" s="2">
        <f>IF(ISNA(MATCH($BQ173,'2013'!$A$44:$A$139,0)),97,MATCH($BQ173,'2013'!$A$44:$A$139,0))</f>
        <v>35</v>
      </c>
      <c r="CG173" s="149">
        <f>IF(ISNA(MATCH($BQ173,'2014'!$A$52:$A$179,0)),129,MATCH($BQ173,'2014'!$A$52:$A$179,0))</f>
        <v>129</v>
      </c>
      <c r="CI173">
        <f t="shared" si="93"/>
        <v>948</v>
      </c>
      <c r="CJ173" s="284"/>
      <c r="CK173" s="282"/>
      <c r="CL173" s="281">
        <f t="shared" si="94"/>
        <v>0</v>
      </c>
      <c r="CM173" s="282">
        <f t="shared" si="80"/>
        <v>0</v>
      </c>
      <c r="CN173" s="282">
        <f t="shared" si="81"/>
        <v>0</v>
      </c>
      <c r="CO173" s="282">
        <f t="shared" si="82"/>
        <v>0</v>
      </c>
      <c r="CP173" s="282">
        <f t="shared" si="83"/>
        <v>0</v>
      </c>
      <c r="CQ173" s="282">
        <f t="shared" si="84"/>
        <v>0</v>
      </c>
      <c r="CR173" s="282">
        <f t="shared" si="85"/>
        <v>0</v>
      </c>
      <c r="CS173" s="282">
        <f t="shared" si="86"/>
        <v>0</v>
      </c>
      <c r="CT173" s="282">
        <f t="shared" si="87"/>
        <v>0</v>
      </c>
      <c r="CU173" s="282">
        <f t="shared" si="95"/>
        <v>0</v>
      </c>
      <c r="CV173" s="282">
        <f t="shared" si="96"/>
        <v>0</v>
      </c>
      <c r="CW173" s="282">
        <f t="shared" si="97"/>
        <v>0</v>
      </c>
      <c r="CX173" s="282">
        <f t="shared" si="98"/>
        <v>11</v>
      </c>
      <c r="CY173" s="283">
        <f t="shared" si="99"/>
        <v>7.3325999999999993</v>
      </c>
      <c r="DA173" s="282">
        <f t="shared" si="100"/>
        <v>948</v>
      </c>
      <c r="DB173" s="97"/>
      <c r="DC173" s="156"/>
      <c r="DD173" s="270">
        <f t="shared" si="101"/>
        <v>0</v>
      </c>
      <c r="DE173" s="156">
        <f t="shared" si="102"/>
        <v>0</v>
      </c>
      <c r="DF173" s="156">
        <f t="shared" si="103"/>
        <v>0</v>
      </c>
      <c r="DG173" s="156">
        <f t="shared" si="104"/>
        <v>0</v>
      </c>
      <c r="DH173" s="156">
        <f t="shared" si="105"/>
        <v>0</v>
      </c>
      <c r="DI173" s="156">
        <f t="shared" si="106"/>
        <v>0</v>
      </c>
      <c r="DJ173" s="156">
        <f t="shared" si="107"/>
        <v>0</v>
      </c>
      <c r="DK173" s="156">
        <f t="shared" si="108"/>
        <v>0</v>
      </c>
      <c r="DL173" s="156">
        <f t="shared" si="109"/>
        <v>0</v>
      </c>
      <c r="DM173" s="156">
        <f t="shared" si="110"/>
        <v>0</v>
      </c>
      <c r="DN173" s="156">
        <f t="shared" si="111"/>
        <v>0</v>
      </c>
      <c r="DO173" s="156">
        <f t="shared" si="112"/>
        <v>0</v>
      </c>
      <c r="DP173" s="156">
        <f t="shared" si="113"/>
        <v>11</v>
      </c>
      <c r="DQ173" s="267">
        <f t="shared" si="114"/>
        <v>11</v>
      </c>
      <c r="DR173" s="156">
        <f t="shared" si="115"/>
        <v>388</v>
      </c>
    </row>
    <row r="174" spans="2:122" ht="13.5" thickBot="1" x14ac:dyDescent="0.25">
      <c r="B174" s="133">
        <v>75</v>
      </c>
      <c r="C174" s="50">
        <f t="shared" si="78"/>
        <v>1</v>
      </c>
      <c r="D174" s="50">
        <f t="shared" si="88"/>
        <v>0</v>
      </c>
      <c r="E174" s="97"/>
      <c r="F174" s="2">
        <f t="shared" si="116"/>
        <v>169</v>
      </c>
      <c r="G174" s="196">
        <v>2252</v>
      </c>
      <c r="H174" s="164">
        <f>14- COUNTIF(L174:AA174,"#N/A")</f>
        <v>1</v>
      </c>
      <c r="I174" s="133">
        <f>SUM(AF174:AU174)+SUM(BA174:BM174)</f>
        <v>11</v>
      </c>
      <c r="J174" s="405">
        <f>CY174</f>
        <v>7.3325999999999993</v>
      </c>
      <c r="K174" s="466" t="str">
        <f>IF(ISNUMBER(MATCH(G174,'[4]OPR data'!$A$3:$A$2541,0)),"Y","N")</f>
        <v>Y</v>
      </c>
      <c r="L174" s="112"/>
      <c r="M174" s="236"/>
      <c r="N174" s="236" t="e">
        <f>(INDEX(Finish_table!R$4:R$83,MATCH('14 Year_History_Results'!$G174,Finish_table!S$4:S$83,0),1))</f>
        <v>#N/A</v>
      </c>
      <c r="O174" s="236" t="e">
        <f>(INDEX(Finish_table!Z$4:Z$99,MATCH('14 Year_History_Results'!$G174,Finish_table!AA$4:AA$99,0),1))</f>
        <v>#N/A</v>
      </c>
      <c r="P174" s="236" t="e">
        <f>(INDEX(Finish_table!AI$4:AI$99,MATCH('14 Year_History_Results'!$G174,Finish_table!AJ$4:AJ$99,0),1))</f>
        <v>#N/A</v>
      </c>
      <c r="Q174" s="236" t="e">
        <f>(INDEX(Finish_table!AR$4:AR$99,MATCH('14 Year_History_Results'!$G174,Finish_table!AS$4:AS$99,0),1))</f>
        <v>#N/A</v>
      </c>
      <c r="R174" s="236" t="e">
        <f>(INDEX(Finish_table!BA$4:BA$99,MATCH('14 Year_History_Results'!$G174,Finish_table!BB$4:BB$99,0),1))</f>
        <v>#N/A</v>
      </c>
      <c r="S174" s="236" t="e">
        <f>(INDEX(Finish_table!BJ$4:BJ$99,MATCH('14 Year_History_Results'!$G174,Finish_table!BK$4:BK$99,0),1))</f>
        <v>#N/A</v>
      </c>
      <c r="T174" s="236" t="e">
        <f>(INDEX(Finish_table!BS$4:BS$99,MATCH('14 Year_History_Results'!$G174,Finish_table!BT$4:BT$99,0),1))</f>
        <v>#N/A</v>
      </c>
      <c r="U174" s="236" t="e">
        <f>(INDEX(Finish_table!CB$4:CB$99,MATCH('14 Year_History_Results'!$G174,Finish_table!CC$4:CC$99,0),1))</f>
        <v>#N/A</v>
      </c>
      <c r="V174" s="236" t="e">
        <f>(INDEX(Finish_table!CK$4:CK$99,MATCH('14 Year_History_Results'!$G174,Finish_table!CL$4:CL$99,0),1))</f>
        <v>#N/A</v>
      </c>
      <c r="W174" s="236" t="e">
        <f>(INDEX(Finish_table!CT$4:CT$99,MATCH('14 Year_History_Results'!$G174,Finish_table!CU$4:CU$99,0),1))</f>
        <v>#N/A</v>
      </c>
      <c r="X174" s="236" t="e">
        <f>(INDEX(Finish_table!DC$4:DC$99,MATCH('14 Year_History_Results'!$G174,Finish_table!DD$4:DD$99,0),1))</f>
        <v>#N/A</v>
      </c>
      <c r="Y174" s="236" t="e">
        <f>(INDEX(Finish_table!DL$4:DL$99,MATCH('14 Year_History_Results'!$G174,Finish_table!DM$4:DM$99,0),1))</f>
        <v>#N/A</v>
      </c>
      <c r="Z174" s="236" t="str">
        <f>(INDEX(Finish_table!DU$4:DU$99,MATCH('14 Year_History_Results'!$G174,Finish_table!DV$4:DV$99,0),1))</f>
        <v>QF</v>
      </c>
      <c r="AA174" s="256" t="e">
        <f>(INDEX(Finish_table!ED$4:ED$140,MATCH('14 Year_History_Results'!$G174,Finish_table!EE$4:EE$140,0),1))</f>
        <v>#N/A</v>
      </c>
      <c r="AB174" s="2"/>
      <c r="AC174" s="97"/>
      <c r="AE174">
        <f t="shared" si="79"/>
        <v>2252</v>
      </c>
      <c r="AF174" s="112"/>
      <c r="AG174" s="2"/>
      <c r="AH174" s="148">
        <f>INDEX('2001'!$C$44:$C$140,'14 Year_History_Results'!BT174)</f>
        <v>0</v>
      </c>
      <c r="AI174" s="2">
        <f>INDEX('2002'!$C$44:$C$140,'14 Year_History_Results'!BU174)</f>
        <v>0</v>
      </c>
      <c r="AJ174" s="2">
        <f>INDEX('2003'!$C$44:$C$140,'14 Year_History_Results'!BV174)</f>
        <v>0</v>
      </c>
      <c r="AK174" s="2">
        <f>INDEX('2004'!$C$44:$C$140,'14 Year_History_Results'!BW174)</f>
        <v>0</v>
      </c>
      <c r="AL174" s="2">
        <f>INDEX('2005'!$C$44:$C$140,'14 Year_History_Results'!BX174)</f>
        <v>0</v>
      </c>
      <c r="AM174" s="2">
        <f>INDEX('2006'!$C$44:$C$140,'14 Year_History_Results'!BY174)</f>
        <v>0</v>
      </c>
      <c r="AN174" s="2">
        <f>INDEX('2007'!$C$44:$C$140,'14 Year_History_Results'!BZ174)</f>
        <v>0</v>
      </c>
      <c r="AO174" s="2">
        <f>INDEX('2008'!$C$44:$C$140,'14 Year_History_Results'!CA174)</f>
        <v>0</v>
      </c>
      <c r="AP174" s="2">
        <f>INDEX('2009'!$C$44:$C$140,'14 Year_History_Results'!CB174)</f>
        <v>0</v>
      </c>
      <c r="AQ174" s="2">
        <f>INDEX('2010'!$C$44:$C$140,'14 Year_History_Results'!CC174)</f>
        <v>0</v>
      </c>
      <c r="AR174" s="2">
        <f>INDEX('2011'!$C$44:$C$140,'14 Year_History_Results'!CD174)</f>
        <v>0</v>
      </c>
      <c r="AS174" s="2">
        <f>INDEX('2012'!$C$44:$C$140,'14 Year_History_Results'!CE174)</f>
        <v>0</v>
      </c>
      <c r="AT174" s="2">
        <f>INDEX('2013'!$C$44:$C$140,'14 Year_History_Results'!CF174)</f>
        <v>0</v>
      </c>
      <c r="AU174" s="149">
        <f>INDEX('2014'!$C$52:$C$180,'14 Year_History_Results'!CG174)</f>
        <v>0</v>
      </c>
      <c r="AV174" s="2">
        <f t="shared" si="89"/>
        <v>0</v>
      </c>
      <c r="AW174" s="2"/>
      <c r="AX174">
        <f t="shared" si="90"/>
        <v>2252</v>
      </c>
      <c r="AY174" s="112"/>
      <c r="AZ174" s="2"/>
      <c r="BA174" s="148">
        <f>INDEX('2001'!$B$44:$B$140,'14 Year_History_Results'!BT174)</f>
        <v>0</v>
      </c>
      <c r="BB174" s="2">
        <f>INDEX('2002'!$B$44:$B$140,'14 Year_History_Results'!BU174)</f>
        <v>0</v>
      </c>
      <c r="BC174" s="2">
        <f>INDEX('2003'!$B$44:$B$140,'14 Year_History_Results'!BV174)</f>
        <v>0</v>
      </c>
      <c r="BD174" s="2">
        <f>INDEX('2004'!$B$44:$B$140,'14 Year_History_Results'!BW174)</f>
        <v>0</v>
      </c>
      <c r="BE174" s="2">
        <f>INDEX('2005'!$B$44:$B$140,'14 Year_History_Results'!BX174)</f>
        <v>0</v>
      </c>
      <c r="BF174" s="2">
        <f>INDEX('2006'!$B$44:$B$140,'14 Year_History_Results'!BY174)</f>
        <v>0</v>
      </c>
      <c r="BG174" s="2">
        <f>INDEX('2007'!$B$44:$B$140,'14 Year_History_Results'!BZ174)</f>
        <v>0</v>
      </c>
      <c r="BH174" s="2">
        <f>INDEX('2008'!$B$44:$B$140,'14 Year_History_Results'!CA174)</f>
        <v>0</v>
      </c>
      <c r="BI174" s="2">
        <f>INDEX('2009'!$B$44:$B$140,'14 Year_History_Results'!CB174)</f>
        <v>0</v>
      </c>
      <c r="BJ174" s="2">
        <f>INDEX('2010'!$B$44:$B$140,'14 Year_History_Results'!CC174)</f>
        <v>0</v>
      </c>
      <c r="BK174" s="2">
        <f>INDEX('2011'!$B$44:$B$140,'14 Year_History_Results'!CD174)</f>
        <v>0</v>
      </c>
      <c r="BL174" s="2">
        <f>INDEX('2012'!$B$44:$B$140,'14 Year_History_Results'!CE174)</f>
        <v>0</v>
      </c>
      <c r="BM174" s="2">
        <f>INDEX('2013'!$B$44:$B$140,'14 Year_History_Results'!CF174)</f>
        <v>11</v>
      </c>
      <c r="BN174" s="149">
        <f>INDEX('2014'!$B$52:$B$180,'14 Year_History_Results'!CG174)</f>
        <v>0</v>
      </c>
      <c r="BO174" s="308">
        <f t="shared" si="91"/>
        <v>11</v>
      </c>
      <c r="BQ174">
        <f t="shared" si="92"/>
        <v>2252</v>
      </c>
      <c r="BR174" s="112"/>
      <c r="BS174" s="2"/>
      <c r="BT174" s="148">
        <f>IF(ISNA(MATCH($BQ174,'2001'!$A$44:$A$139,0)),97,MATCH($BQ174,'2001'!$A$44:$A$139,0))</f>
        <v>97</v>
      </c>
      <c r="BU174" s="2">
        <f>IF(ISNA(MATCH($BQ174,'2002'!$A$44:$A$139,0)),97,MATCH($BQ174,'2002'!$A$44:$A$139,0))</f>
        <v>97</v>
      </c>
      <c r="BV174" s="2">
        <f>IF(ISNA(MATCH($BQ174,'2003'!$A$44:$A$139,0)),97,MATCH($BQ174,'2003'!$A$44:$A$139,0))</f>
        <v>97</v>
      </c>
      <c r="BW174" s="2">
        <f>IF(ISNA(MATCH($BQ174,'2004'!$A$44:$A$139,0)),97,MATCH($BQ174,'2004'!$A$44:$A$139,0))</f>
        <v>97</v>
      </c>
      <c r="BX174" s="2">
        <f>IF(ISNA(MATCH($BQ174,'2005'!$A$44:$A$139,0)),97,MATCH($BQ174,'2005'!$A$44:$A$139,0))</f>
        <v>97</v>
      </c>
      <c r="BY174" s="2">
        <f>IF(ISNA(MATCH($BQ174,'2006'!$A$44:$A$139,0)),97,MATCH($BQ174,'2006'!$A$44:$A$139,0))</f>
        <v>97</v>
      </c>
      <c r="BZ174" s="2">
        <f>IF(ISNA(MATCH($BQ174,'2007'!$A$44:$A$139,0)),97,MATCH($BQ174,'2007'!$A$44:$A$139,0))</f>
        <v>97</v>
      </c>
      <c r="CA174" s="2">
        <f>IF(ISNA(MATCH($BQ174,'2008'!$A$44:$A$139,0)),97,MATCH($BQ174,'2008'!$A$44:$A$139,0))</f>
        <v>97</v>
      </c>
      <c r="CB174" s="2">
        <f>IF(ISNA(MATCH($BQ174,'2009'!$A$44:$A$139,0)),97,MATCH($BQ174,'2009'!$A$44:$A$139,0))</f>
        <v>97</v>
      </c>
      <c r="CC174" s="2">
        <f>IF(ISNA(MATCH($BQ174,'2010'!$A$44:$A$139,0)),97,MATCH($BQ174,'2010'!$A$44:$A$139,0))</f>
        <v>97</v>
      </c>
      <c r="CD174" s="2">
        <f>IF(ISNA(MATCH($BQ174,'2011'!$A$44:$A$139,0)),97,MATCH($BQ174,'2011'!$A$44:$A$139,0))</f>
        <v>97</v>
      </c>
      <c r="CE174" s="2">
        <f>IF(ISNA(MATCH($BQ174,'2012'!$A$44:$A$139,0)),97,MATCH($BQ174,'2012'!$A$44:$A$139,0))</f>
        <v>97</v>
      </c>
      <c r="CF174" s="2">
        <f>IF(ISNA(MATCH($BQ174,'2013'!$A$44:$A$139,0)),97,MATCH($BQ174,'2013'!$A$44:$A$139,0))</f>
        <v>69</v>
      </c>
      <c r="CG174" s="149">
        <f>IF(ISNA(MATCH($BQ174,'2014'!$A$52:$A$179,0)),129,MATCH($BQ174,'2014'!$A$52:$A$179,0))</f>
        <v>129</v>
      </c>
      <c r="CI174">
        <f t="shared" si="93"/>
        <v>2252</v>
      </c>
      <c r="CJ174" s="284"/>
      <c r="CK174" s="282"/>
      <c r="CL174" s="281">
        <f t="shared" si="94"/>
        <v>0</v>
      </c>
      <c r="CM174" s="282">
        <f t="shared" si="80"/>
        <v>0</v>
      </c>
      <c r="CN174" s="282">
        <f t="shared" si="81"/>
        <v>0</v>
      </c>
      <c r="CO174" s="282">
        <f t="shared" si="82"/>
        <v>0</v>
      </c>
      <c r="CP174" s="282">
        <f t="shared" si="83"/>
        <v>0</v>
      </c>
      <c r="CQ174" s="282">
        <f t="shared" si="84"/>
        <v>0</v>
      </c>
      <c r="CR174" s="282">
        <f t="shared" si="85"/>
        <v>0</v>
      </c>
      <c r="CS174" s="282">
        <f t="shared" si="86"/>
        <v>0</v>
      </c>
      <c r="CT174" s="282">
        <f t="shared" si="87"/>
        <v>0</v>
      </c>
      <c r="CU174" s="282">
        <f t="shared" si="95"/>
        <v>0</v>
      </c>
      <c r="CV174" s="282">
        <f t="shared" si="96"/>
        <v>0</v>
      </c>
      <c r="CW174" s="282">
        <f t="shared" si="97"/>
        <v>0</v>
      </c>
      <c r="CX174" s="282">
        <f t="shared" si="98"/>
        <v>11</v>
      </c>
      <c r="CY174" s="283">
        <f t="shared" si="99"/>
        <v>7.3325999999999993</v>
      </c>
      <c r="DA174" s="282">
        <f t="shared" si="100"/>
        <v>2252</v>
      </c>
      <c r="DB174" s="97"/>
      <c r="DC174" s="156"/>
      <c r="DD174" s="270">
        <f t="shared" si="101"/>
        <v>0</v>
      </c>
      <c r="DE174" s="156">
        <f t="shared" si="102"/>
        <v>0</v>
      </c>
      <c r="DF174" s="156">
        <f t="shared" si="103"/>
        <v>0</v>
      </c>
      <c r="DG174" s="156">
        <f t="shared" si="104"/>
        <v>0</v>
      </c>
      <c r="DH174" s="156">
        <f t="shared" si="105"/>
        <v>0</v>
      </c>
      <c r="DI174" s="156">
        <f t="shared" si="106"/>
        <v>0</v>
      </c>
      <c r="DJ174" s="156">
        <f t="shared" si="107"/>
        <v>0</v>
      </c>
      <c r="DK174" s="156">
        <f t="shared" si="108"/>
        <v>0</v>
      </c>
      <c r="DL174" s="156">
        <f t="shared" si="109"/>
        <v>0</v>
      </c>
      <c r="DM174" s="156">
        <f t="shared" si="110"/>
        <v>0</v>
      </c>
      <c r="DN174" s="156">
        <f t="shared" si="111"/>
        <v>0</v>
      </c>
      <c r="DO174" s="156">
        <f t="shared" si="112"/>
        <v>0</v>
      </c>
      <c r="DP174" s="156">
        <f t="shared" si="113"/>
        <v>11</v>
      </c>
      <c r="DQ174" s="267">
        <f t="shared" si="114"/>
        <v>11</v>
      </c>
      <c r="DR174" s="156">
        <f t="shared" si="115"/>
        <v>388</v>
      </c>
    </row>
    <row r="175" spans="2:122" ht="13.5" thickBot="1" x14ac:dyDescent="0.25">
      <c r="B175" s="133">
        <v>75</v>
      </c>
      <c r="C175" s="50">
        <f t="shared" si="78"/>
        <v>2</v>
      </c>
      <c r="D175" s="50">
        <f t="shared" si="88"/>
        <v>2</v>
      </c>
      <c r="E175" s="97"/>
      <c r="F175" s="2">
        <f t="shared" si="116"/>
        <v>170</v>
      </c>
      <c r="G175" s="196">
        <v>3656</v>
      </c>
      <c r="H175" s="164">
        <f>14- COUNTIF(L175:AA175,"#N/A")</f>
        <v>1</v>
      </c>
      <c r="I175" s="133">
        <f>SUM(AF175:AU175)+SUM(BA175:BM175)</f>
        <v>11</v>
      </c>
      <c r="J175" s="405">
        <f>CY175</f>
        <v>7.3325999999999993</v>
      </c>
      <c r="K175" s="466" t="str">
        <f>IF(ISNUMBER(MATCH(G175,'[4]OPR data'!$A$3:$A$2541,0)),"Y","N")</f>
        <v>Y</v>
      </c>
      <c r="L175" s="112"/>
      <c r="M175" s="236"/>
      <c r="N175" s="236" t="e">
        <f>(INDEX(Finish_table!R$4:R$83,MATCH('14 Year_History_Results'!$G175,Finish_table!S$4:S$83,0),1))</f>
        <v>#N/A</v>
      </c>
      <c r="O175" s="236" t="e">
        <f>(INDEX(Finish_table!Z$4:Z$99,MATCH('14 Year_History_Results'!$G175,Finish_table!AA$4:AA$99,0),1))</f>
        <v>#N/A</v>
      </c>
      <c r="P175" s="236" t="e">
        <f>(INDEX(Finish_table!AI$4:AI$99,MATCH('14 Year_History_Results'!$G175,Finish_table!AJ$4:AJ$99,0),1))</f>
        <v>#N/A</v>
      </c>
      <c r="Q175" s="236" t="e">
        <f>(INDEX(Finish_table!AR$4:AR$99,MATCH('14 Year_History_Results'!$G175,Finish_table!AS$4:AS$99,0),1))</f>
        <v>#N/A</v>
      </c>
      <c r="R175" s="236" t="e">
        <f>(INDEX(Finish_table!BA$4:BA$99,MATCH('14 Year_History_Results'!$G175,Finish_table!BB$4:BB$99,0),1))</f>
        <v>#N/A</v>
      </c>
      <c r="S175" s="236" t="e">
        <f>(INDEX(Finish_table!BJ$4:BJ$99,MATCH('14 Year_History_Results'!$G175,Finish_table!BK$4:BK$99,0),1))</f>
        <v>#N/A</v>
      </c>
      <c r="T175" s="236" t="e">
        <f>(INDEX(Finish_table!BS$4:BS$99,MATCH('14 Year_History_Results'!$G175,Finish_table!BT$4:BT$99,0),1))</f>
        <v>#N/A</v>
      </c>
      <c r="U175" s="236" t="e">
        <f>(INDEX(Finish_table!CB$4:CB$99,MATCH('14 Year_History_Results'!$G175,Finish_table!CC$4:CC$99,0),1))</f>
        <v>#N/A</v>
      </c>
      <c r="V175" s="236" t="e">
        <f>(INDEX(Finish_table!CK$4:CK$99,MATCH('14 Year_History_Results'!$G175,Finish_table!CL$4:CL$99,0),1))</f>
        <v>#N/A</v>
      </c>
      <c r="W175" s="236" t="e">
        <f>(INDEX(Finish_table!CT$4:CT$99,MATCH('14 Year_History_Results'!$G175,Finish_table!CU$4:CU$99,0),1))</f>
        <v>#N/A</v>
      </c>
      <c r="X175" s="236" t="e">
        <f>(INDEX(Finish_table!DC$4:DC$99,MATCH('14 Year_History_Results'!$G175,Finish_table!DD$4:DD$99,0),1))</f>
        <v>#N/A</v>
      </c>
      <c r="Y175" s="236" t="e">
        <f>(INDEX(Finish_table!DL$4:DL$99,MATCH('14 Year_History_Results'!$G175,Finish_table!DM$4:DM$99,0),1))</f>
        <v>#N/A</v>
      </c>
      <c r="Z175" s="236" t="str">
        <f>(INDEX(Finish_table!DU$4:DU$99,MATCH('14 Year_History_Results'!$G175,Finish_table!DV$4:DV$99,0),1))</f>
        <v>QF</v>
      </c>
      <c r="AA175" s="256" t="e">
        <f>(INDEX(Finish_table!ED$4:ED$140,MATCH('14 Year_History_Results'!$G175,Finish_table!EE$4:EE$140,0),1))</f>
        <v>#N/A</v>
      </c>
      <c r="AB175" s="2"/>
      <c r="AC175" s="97"/>
      <c r="AE175">
        <f t="shared" si="79"/>
        <v>3656</v>
      </c>
      <c r="AF175" s="112"/>
      <c r="AG175" s="2"/>
      <c r="AH175" s="148">
        <f>INDEX('2001'!$C$44:$C$140,'14 Year_History_Results'!BT175)</f>
        <v>0</v>
      </c>
      <c r="AI175" s="2">
        <f>INDEX('2002'!$C$44:$C$140,'14 Year_History_Results'!BU175)</f>
        <v>0</v>
      </c>
      <c r="AJ175" s="2">
        <f>INDEX('2003'!$C$44:$C$140,'14 Year_History_Results'!BV175)</f>
        <v>0</v>
      </c>
      <c r="AK175" s="2">
        <f>INDEX('2004'!$C$44:$C$140,'14 Year_History_Results'!BW175)</f>
        <v>0</v>
      </c>
      <c r="AL175" s="2">
        <f>INDEX('2005'!$C$44:$C$140,'14 Year_History_Results'!BX175)</f>
        <v>0</v>
      </c>
      <c r="AM175" s="2">
        <f>INDEX('2006'!$C$44:$C$140,'14 Year_History_Results'!BY175)</f>
        <v>0</v>
      </c>
      <c r="AN175" s="2">
        <f>INDEX('2007'!$C$44:$C$140,'14 Year_History_Results'!BZ175)</f>
        <v>0</v>
      </c>
      <c r="AO175" s="2">
        <f>INDEX('2008'!$C$44:$C$140,'14 Year_History_Results'!CA175)</f>
        <v>0</v>
      </c>
      <c r="AP175" s="2">
        <f>INDEX('2009'!$C$44:$C$140,'14 Year_History_Results'!CB175)</f>
        <v>0</v>
      </c>
      <c r="AQ175" s="2">
        <f>INDEX('2010'!$C$44:$C$140,'14 Year_History_Results'!CC175)</f>
        <v>0</v>
      </c>
      <c r="AR175" s="2">
        <f>INDEX('2011'!$C$44:$C$140,'14 Year_History_Results'!CD175)</f>
        <v>0</v>
      </c>
      <c r="AS175" s="2">
        <f>INDEX('2012'!$C$44:$C$140,'14 Year_History_Results'!CE175)</f>
        <v>0</v>
      </c>
      <c r="AT175" s="2">
        <f>INDEX('2013'!$C$44:$C$140,'14 Year_History_Results'!CF175)</f>
        <v>0</v>
      </c>
      <c r="AU175" s="149">
        <f>INDEX('2014'!$C$52:$C$180,'14 Year_History_Results'!CG175)</f>
        <v>0</v>
      </c>
      <c r="AV175" s="2">
        <f t="shared" si="89"/>
        <v>0</v>
      </c>
      <c r="AW175" s="2"/>
      <c r="AX175">
        <f t="shared" si="90"/>
        <v>3656</v>
      </c>
      <c r="AY175" s="112"/>
      <c r="AZ175" s="2"/>
      <c r="BA175" s="148">
        <f>INDEX('2001'!$B$44:$B$140,'14 Year_History_Results'!BT175)</f>
        <v>0</v>
      </c>
      <c r="BB175" s="2">
        <f>INDEX('2002'!$B$44:$B$140,'14 Year_History_Results'!BU175)</f>
        <v>0</v>
      </c>
      <c r="BC175" s="2">
        <f>INDEX('2003'!$B$44:$B$140,'14 Year_History_Results'!BV175)</f>
        <v>0</v>
      </c>
      <c r="BD175" s="2">
        <f>INDEX('2004'!$B$44:$B$140,'14 Year_History_Results'!BW175)</f>
        <v>0</v>
      </c>
      <c r="BE175" s="2">
        <f>INDEX('2005'!$B$44:$B$140,'14 Year_History_Results'!BX175)</f>
        <v>0</v>
      </c>
      <c r="BF175" s="2">
        <f>INDEX('2006'!$B$44:$B$140,'14 Year_History_Results'!BY175)</f>
        <v>0</v>
      </c>
      <c r="BG175" s="2">
        <f>INDEX('2007'!$B$44:$B$140,'14 Year_History_Results'!BZ175)</f>
        <v>0</v>
      </c>
      <c r="BH175" s="2">
        <f>INDEX('2008'!$B$44:$B$140,'14 Year_History_Results'!CA175)</f>
        <v>0</v>
      </c>
      <c r="BI175" s="2">
        <f>INDEX('2009'!$B$44:$B$140,'14 Year_History_Results'!CB175)</f>
        <v>0</v>
      </c>
      <c r="BJ175" s="2">
        <f>INDEX('2010'!$B$44:$B$140,'14 Year_History_Results'!CC175)</f>
        <v>0</v>
      </c>
      <c r="BK175" s="2">
        <f>INDEX('2011'!$B$44:$B$140,'14 Year_History_Results'!CD175)</f>
        <v>0</v>
      </c>
      <c r="BL175" s="2">
        <f>INDEX('2012'!$B$44:$B$140,'14 Year_History_Results'!CE175)</f>
        <v>0</v>
      </c>
      <c r="BM175" s="2">
        <f>INDEX('2013'!$B$44:$B$140,'14 Year_History_Results'!CF175)</f>
        <v>11</v>
      </c>
      <c r="BN175" s="149">
        <f>INDEX('2014'!$B$52:$B$180,'14 Year_History_Results'!CG175)</f>
        <v>0</v>
      </c>
      <c r="BO175" s="308">
        <f t="shared" si="91"/>
        <v>11</v>
      </c>
      <c r="BQ175">
        <f t="shared" si="92"/>
        <v>3656</v>
      </c>
      <c r="BR175" s="112"/>
      <c r="BS175" s="2"/>
      <c r="BT175" s="148">
        <f>IF(ISNA(MATCH($BQ175,'2001'!$A$44:$A$139,0)),97,MATCH($BQ175,'2001'!$A$44:$A$139,0))</f>
        <v>97</v>
      </c>
      <c r="BU175" s="2">
        <f>IF(ISNA(MATCH($BQ175,'2002'!$A$44:$A$139,0)),97,MATCH($BQ175,'2002'!$A$44:$A$139,0))</f>
        <v>97</v>
      </c>
      <c r="BV175" s="2">
        <f>IF(ISNA(MATCH($BQ175,'2003'!$A$44:$A$139,0)),97,MATCH($BQ175,'2003'!$A$44:$A$139,0))</f>
        <v>97</v>
      </c>
      <c r="BW175" s="2">
        <f>IF(ISNA(MATCH($BQ175,'2004'!$A$44:$A$139,0)),97,MATCH($BQ175,'2004'!$A$44:$A$139,0))</f>
        <v>97</v>
      </c>
      <c r="BX175" s="2">
        <f>IF(ISNA(MATCH($BQ175,'2005'!$A$44:$A$139,0)),97,MATCH($BQ175,'2005'!$A$44:$A$139,0))</f>
        <v>97</v>
      </c>
      <c r="BY175" s="2">
        <f>IF(ISNA(MATCH($BQ175,'2006'!$A$44:$A$139,0)),97,MATCH($BQ175,'2006'!$A$44:$A$139,0))</f>
        <v>97</v>
      </c>
      <c r="BZ175" s="2">
        <f>IF(ISNA(MATCH($BQ175,'2007'!$A$44:$A$139,0)),97,MATCH($BQ175,'2007'!$A$44:$A$139,0))</f>
        <v>97</v>
      </c>
      <c r="CA175" s="2">
        <f>IF(ISNA(MATCH($BQ175,'2008'!$A$44:$A$139,0)),97,MATCH($BQ175,'2008'!$A$44:$A$139,0))</f>
        <v>97</v>
      </c>
      <c r="CB175" s="2">
        <f>IF(ISNA(MATCH($BQ175,'2009'!$A$44:$A$139,0)),97,MATCH($BQ175,'2009'!$A$44:$A$139,0))</f>
        <v>97</v>
      </c>
      <c r="CC175" s="2">
        <f>IF(ISNA(MATCH($BQ175,'2010'!$A$44:$A$139,0)),97,MATCH($BQ175,'2010'!$A$44:$A$139,0))</f>
        <v>97</v>
      </c>
      <c r="CD175" s="2">
        <f>IF(ISNA(MATCH($BQ175,'2011'!$A$44:$A$139,0)),97,MATCH($BQ175,'2011'!$A$44:$A$139,0))</f>
        <v>97</v>
      </c>
      <c r="CE175" s="2">
        <f>IF(ISNA(MATCH($BQ175,'2012'!$A$44:$A$139,0)),97,MATCH($BQ175,'2012'!$A$44:$A$139,0))</f>
        <v>97</v>
      </c>
      <c r="CF175" s="2">
        <f>IF(ISNA(MATCH($BQ175,'2013'!$A$44:$A$139,0)),97,MATCH($BQ175,'2013'!$A$44:$A$139,0))</f>
        <v>88</v>
      </c>
      <c r="CG175" s="149">
        <f>IF(ISNA(MATCH($BQ175,'2014'!$A$52:$A$179,0)),129,MATCH($BQ175,'2014'!$A$52:$A$179,0))</f>
        <v>129</v>
      </c>
      <c r="CI175">
        <f t="shared" si="93"/>
        <v>3656</v>
      </c>
      <c r="CJ175" s="284"/>
      <c r="CK175" s="282"/>
      <c r="CL175" s="281">
        <f t="shared" si="94"/>
        <v>0</v>
      </c>
      <c r="CM175" s="282">
        <f t="shared" si="80"/>
        <v>0</v>
      </c>
      <c r="CN175" s="282">
        <f t="shared" si="81"/>
        <v>0</v>
      </c>
      <c r="CO175" s="282">
        <f t="shared" si="82"/>
        <v>0</v>
      </c>
      <c r="CP175" s="282">
        <f t="shared" si="83"/>
        <v>0</v>
      </c>
      <c r="CQ175" s="282">
        <f t="shared" si="84"/>
        <v>0</v>
      </c>
      <c r="CR175" s="282">
        <f t="shared" si="85"/>
        <v>0</v>
      </c>
      <c r="CS175" s="282">
        <f t="shared" si="86"/>
        <v>0</v>
      </c>
      <c r="CT175" s="282">
        <f t="shared" si="87"/>
        <v>0</v>
      </c>
      <c r="CU175" s="282">
        <f t="shared" si="95"/>
        <v>0</v>
      </c>
      <c r="CV175" s="282">
        <f t="shared" si="96"/>
        <v>0</v>
      </c>
      <c r="CW175" s="282">
        <f t="shared" si="97"/>
        <v>0</v>
      </c>
      <c r="CX175" s="282">
        <f t="shared" si="98"/>
        <v>11</v>
      </c>
      <c r="CY175" s="283">
        <f t="shared" si="99"/>
        <v>7.3325999999999993</v>
      </c>
      <c r="DA175" s="282">
        <f t="shared" si="100"/>
        <v>3656</v>
      </c>
      <c r="DB175" s="97"/>
      <c r="DC175" s="156"/>
      <c r="DD175" s="270">
        <f t="shared" si="101"/>
        <v>0</v>
      </c>
      <c r="DE175" s="156">
        <f t="shared" si="102"/>
        <v>0</v>
      </c>
      <c r="DF175" s="156">
        <f t="shared" si="103"/>
        <v>0</v>
      </c>
      <c r="DG175" s="156">
        <f t="shared" si="104"/>
        <v>0</v>
      </c>
      <c r="DH175" s="156">
        <f t="shared" si="105"/>
        <v>0</v>
      </c>
      <c r="DI175" s="156">
        <f t="shared" si="106"/>
        <v>0</v>
      </c>
      <c r="DJ175" s="156">
        <f t="shared" si="107"/>
        <v>0</v>
      </c>
      <c r="DK175" s="156">
        <f t="shared" si="108"/>
        <v>0</v>
      </c>
      <c r="DL175" s="156">
        <f t="shared" si="109"/>
        <v>0</v>
      </c>
      <c r="DM175" s="156">
        <f t="shared" si="110"/>
        <v>0</v>
      </c>
      <c r="DN175" s="156">
        <f t="shared" si="111"/>
        <v>0</v>
      </c>
      <c r="DO175" s="156">
        <f t="shared" si="112"/>
        <v>0</v>
      </c>
      <c r="DP175" s="156">
        <f t="shared" si="113"/>
        <v>11</v>
      </c>
      <c r="DQ175" s="267">
        <f t="shared" si="114"/>
        <v>11</v>
      </c>
      <c r="DR175" s="156">
        <f t="shared" si="115"/>
        <v>388</v>
      </c>
    </row>
    <row r="176" spans="2:122" ht="13.5" thickBot="1" x14ac:dyDescent="0.25">
      <c r="B176" s="133">
        <v>78</v>
      </c>
      <c r="C176" s="50">
        <f t="shared" si="78"/>
        <v>1</v>
      </c>
      <c r="D176" s="50">
        <f t="shared" si="88"/>
        <v>1</v>
      </c>
      <c r="E176" s="97"/>
      <c r="F176" s="2">
        <f t="shared" si="116"/>
        <v>171</v>
      </c>
      <c r="G176" s="164">
        <v>2046</v>
      </c>
      <c r="H176" s="164">
        <f>14- COUNTIF(L176:AA176,"#N/A")</f>
        <v>3</v>
      </c>
      <c r="I176" s="133">
        <f>SUM(AF176:AU176)+SUM(BA176:BM176)</f>
        <v>23</v>
      </c>
      <c r="J176" s="405">
        <f>CY176</f>
        <v>7.2519090977117582</v>
      </c>
      <c r="K176" s="466" t="str">
        <f>IF(ISNUMBER(MATCH(G176,'[4]OPR data'!$A$3:$A$2541,0)),"Y","N")</f>
        <v>Y</v>
      </c>
      <c r="L176" s="112"/>
      <c r="M176" s="236"/>
      <c r="N176" s="236" t="e">
        <f>(INDEX(Finish_table!R$4:R$83,MATCH('14 Year_History_Results'!$G176,Finish_table!S$4:S$83,0),1))</f>
        <v>#N/A</v>
      </c>
      <c r="O176" s="236" t="e">
        <f>(INDEX(Finish_table!Z$4:Z$99,MATCH('14 Year_History_Results'!$G176,Finish_table!AA$4:AA$99,0),1))</f>
        <v>#N/A</v>
      </c>
      <c r="P176" s="236" t="e">
        <f>(INDEX(Finish_table!AI$4:AI$99,MATCH('14 Year_History_Results'!$G176,Finish_table!AJ$4:AJ$99,0),1))</f>
        <v>#N/A</v>
      </c>
      <c r="Q176" s="236" t="e">
        <f>(INDEX(Finish_table!AR$4:AR$99,MATCH('14 Year_History_Results'!$G176,Finish_table!AS$4:AS$99,0),1))</f>
        <v>#N/A</v>
      </c>
      <c r="R176" s="236" t="e">
        <f>(INDEX(Finish_table!BA$4:BA$99,MATCH('14 Year_History_Results'!$G176,Finish_table!BB$4:BB$99,0),1))</f>
        <v>#N/A</v>
      </c>
      <c r="S176" s="236" t="e">
        <f>(INDEX(Finish_table!BJ$4:BJ$99,MATCH('14 Year_History_Results'!$G176,Finish_table!BK$4:BK$99,0),1))</f>
        <v>#N/A</v>
      </c>
      <c r="T176" s="236" t="e">
        <f>(INDEX(Finish_table!BS$4:BS$99,MATCH('14 Year_History_Results'!$G176,Finish_table!BT$4:BT$99,0),1))</f>
        <v>#N/A</v>
      </c>
      <c r="U176" s="236" t="str">
        <f>(INDEX(Finish_table!CB$4:CB$99,MATCH('14 Year_History_Results'!$G176,Finish_table!CC$4:CC$99,0),1))</f>
        <v>QF</v>
      </c>
      <c r="V176" s="236" t="e">
        <f>(INDEX(Finish_table!CK$4:CK$99,MATCH('14 Year_History_Results'!$G176,Finish_table!CL$4:CL$99,0),1))</f>
        <v>#N/A</v>
      </c>
      <c r="W176" s="236" t="e">
        <f>(INDEX(Finish_table!CT$4:CT$99,MATCH('14 Year_History_Results'!$G176,Finish_table!CU$4:CU$99,0),1))</f>
        <v>#N/A</v>
      </c>
      <c r="X176" s="236" t="str">
        <f>(INDEX(Finish_table!DC$4:DC$99,MATCH('14 Year_History_Results'!$G176,Finish_table!DD$4:DD$99,0),1))</f>
        <v>QF</v>
      </c>
      <c r="Y176" s="236" t="str">
        <f>(INDEX(Finish_table!DL$4:DL$99,MATCH('14 Year_History_Results'!$G176,Finish_table!DM$4:DM$99,0),1))</f>
        <v>QF</v>
      </c>
      <c r="Z176" s="236" t="e">
        <f>(INDEX(Finish_table!DU$4:DU$99,MATCH('14 Year_History_Results'!$G176,Finish_table!DV$4:DV$99,0),1))</f>
        <v>#N/A</v>
      </c>
      <c r="AA176" s="256" t="e">
        <f>(INDEX(Finish_table!ED$4:ED$140,MATCH('14 Year_History_Results'!$G176,Finish_table!EE$4:EE$140,0),1))</f>
        <v>#N/A</v>
      </c>
      <c r="AB176" s="2"/>
      <c r="AC176" s="97"/>
      <c r="AE176">
        <f t="shared" si="79"/>
        <v>2046</v>
      </c>
      <c r="AF176" s="112"/>
      <c r="AG176" s="2"/>
      <c r="AH176" s="148">
        <f>INDEX('2001'!$C$44:$C$140,'14 Year_History_Results'!BT176)</f>
        <v>0</v>
      </c>
      <c r="AI176" s="2">
        <f>INDEX('2002'!$C$44:$C$140,'14 Year_History_Results'!BU176)</f>
        <v>0</v>
      </c>
      <c r="AJ176" s="2">
        <f>INDEX('2003'!$C$44:$C$140,'14 Year_History_Results'!BV176)</f>
        <v>0</v>
      </c>
      <c r="AK176" s="2">
        <f>INDEX('2004'!$C$44:$C$140,'14 Year_History_Results'!BW176)</f>
        <v>0</v>
      </c>
      <c r="AL176" s="2">
        <f>INDEX('2005'!$C$44:$C$140,'14 Year_History_Results'!BX176)</f>
        <v>0</v>
      </c>
      <c r="AM176" s="2">
        <f>INDEX('2006'!$C$44:$C$140,'14 Year_History_Results'!BY176)</f>
        <v>0</v>
      </c>
      <c r="AN176" s="2">
        <f>INDEX('2007'!$C$44:$C$140,'14 Year_History_Results'!BZ176)</f>
        <v>0</v>
      </c>
      <c r="AO176" s="2">
        <f>INDEX('2008'!$C$44:$C$140,'14 Year_History_Results'!CA176)</f>
        <v>0</v>
      </c>
      <c r="AP176" s="2">
        <f>INDEX('2009'!$C$44:$C$140,'14 Year_History_Results'!CB176)</f>
        <v>0</v>
      </c>
      <c r="AQ176" s="2">
        <f>INDEX('2010'!$C$44:$C$140,'14 Year_History_Results'!CC176)</f>
        <v>0</v>
      </c>
      <c r="AR176" s="2">
        <f>INDEX('2011'!$C$44:$C$140,'14 Year_History_Results'!CD176)</f>
        <v>0</v>
      </c>
      <c r="AS176" s="2">
        <f>INDEX('2012'!$C$44:$C$140,'14 Year_History_Results'!CE176)</f>
        <v>0</v>
      </c>
      <c r="AT176" s="2">
        <f>INDEX('2013'!$C$44:$C$140,'14 Year_History_Results'!CF176)</f>
        <v>0</v>
      </c>
      <c r="AU176" s="149">
        <f>INDEX('2014'!$C$52:$C$180,'14 Year_History_Results'!CG176)</f>
        <v>0</v>
      </c>
      <c r="AV176" s="2">
        <f t="shared" si="89"/>
        <v>0</v>
      </c>
      <c r="AW176" s="2"/>
      <c r="AX176">
        <f t="shared" si="90"/>
        <v>2046</v>
      </c>
      <c r="AY176" s="112"/>
      <c r="AZ176" s="2"/>
      <c r="BA176" s="148">
        <f>INDEX('2001'!$B$44:$B$140,'14 Year_History_Results'!BT176)</f>
        <v>0</v>
      </c>
      <c r="BB176" s="2">
        <f>INDEX('2002'!$B$44:$B$140,'14 Year_History_Results'!BU176)</f>
        <v>0</v>
      </c>
      <c r="BC176" s="2">
        <f>INDEX('2003'!$B$44:$B$140,'14 Year_History_Results'!BV176)</f>
        <v>0</v>
      </c>
      <c r="BD176" s="2">
        <f>INDEX('2004'!$B$44:$B$140,'14 Year_History_Results'!BW176)</f>
        <v>0</v>
      </c>
      <c r="BE176" s="2">
        <f>INDEX('2005'!$B$44:$B$140,'14 Year_History_Results'!BX176)</f>
        <v>0</v>
      </c>
      <c r="BF176" s="2">
        <f>INDEX('2006'!$B$44:$B$140,'14 Year_History_Results'!BY176)</f>
        <v>0</v>
      </c>
      <c r="BG176" s="2">
        <f>INDEX('2007'!$B$44:$B$140,'14 Year_History_Results'!BZ176)</f>
        <v>0</v>
      </c>
      <c r="BH176" s="2">
        <f>INDEX('2008'!$B$44:$B$140,'14 Year_History_Results'!CA176)</f>
        <v>5</v>
      </c>
      <c r="BI176" s="2">
        <f>INDEX('2009'!$B$44:$B$140,'14 Year_History_Results'!CB176)</f>
        <v>0</v>
      </c>
      <c r="BJ176" s="2">
        <f>INDEX('2010'!$B$44:$B$140,'14 Year_History_Results'!CC176)</f>
        <v>0</v>
      </c>
      <c r="BK176" s="2">
        <f>INDEX('2011'!$B$44:$B$140,'14 Year_History_Results'!CD176)</f>
        <v>8</v>
      </c>
      <c r="BL176" s="2">
        <f>INDEX('2012'!$B$44:$B$140,'14 Year_History_Results'!CE176)</f>
        <v>10</v>
      </c>
      <c r="BM176" s="2">
        <f>INDEX('2013'!$B$44:$B$140,'14 Year_History_Results'!CF176)</f>
        <v>0</v>
      </c>
      <c r="BN176" s="149">
        <f>INDEX('2014'!$B$52:$B$180,'14 Year_History_Results'!CG176)</f>
        <v>0</v>
      </c>
      <c r="BO176" s="308">
        <f t="shared" si="91"/>
        <v>0</v>
      </c>
      <c r="BQ176">
        <f t="shared" si="92"/>
        <v>2046</v>
      </c>
      <c r="BR176" s="112"/>
      <c r="BS176" s="2"/>
      <c r="BT176" s="148">
        <f>IF(ISNA(MATCH($BQ176,'2001'!$A$44:$A$139,0)),97,MATCH($BQ176,'2001'!$A$44:$A$139,0))</f>
        <v>97</v>
      </c>
      <c r="BU176" s="2">
        <f>IF(ISNA(MATCH($BQ176,'2002'!$A$44:$A$139,0)),97,MATCH($BQ176,'2002'!$A$44:$A$139,0))</f>
        <v>97</v>
      </c>
      <c r="BV176" s="2">
        <f>IF(ISNA(MATCH($BQ176,'2003'!$A$44:$A$139,0)),97,MATCH($BQ176,'2003'!$A$44:$A$139,0))</f>
        <v>97</v>
      </c>
      <c r="BW176" s="2">
        <f>IF(ISNA(MATCH($BQ176,'2004'!$A$44:$A$139,0)),97,MATCH($BQ176,'2004'!$A$44:$A$139,0))</f>
        <v>97</v>
      </c>
      <c r="BX176" s="2">
        <f>IF(ISNA(MATCH($BQ176,'2005'!$A$44:$A$139,0)),97,MATCH($BQ176,'2005'!$A$44:$A$139,0))</f>
        <v>97</v>
      </c>
      <c r="BY176" s="2">
        <f>IF(ISNA(MATCH($BQ176,'2006'!$A$44:$A$139,0)),97,MATCH($BQ176,'2006'!$A$44:$A$139,0))</f>
        <v>97</v>
      </c>
      <c r="BZ176" s="2">
        <f>IF(ISNA(MATCH($BQ176,'2007'!$A$44:$A$139,0)),97,MATCH($BQ176,'2007'!$A$44:$A$139,0))</f>
        <v>97</v>
      </c>
      <c r="CA176" s="2">
        <f>IF(ISNA(MATCH($BQ176,'2008'!$A$44:$A$139,0)),97,MATCH($BQ176,'2008'!$A$44:$A$139,0))</f>
        <v>87</v>
      </c>
      <c r="CB176" s="2">
        <f>IF(ISNA(MATCH($BQ176,'2009'!$A$44:$A$139,0)),97,MATCH($BQ176,'2009'!$A$44:$A$139,0))</f>
        <v>97</v>
      </c>
      <c r="CC176" s="2">
        <f>IF(ISNA(MATCH($BQ176,'2010'!$A$44:$A$139,0)),97,MATCH($BQ176,'2010'!$A$44:$A$139,0))</f>
        <v>97</v>
      </c>
      <c r="CD176" s="2">
        <f>IF(ISNA(MATCH($BQ176,'2011'!$A$44:$A$139,0)),97,MATCH($BQ176,'2011'!$A$44:$A$139,0))</f>
        <v>77</v>
      </c>
      <c r="CE176" s="2">
        <f>IF(ISNA(MATCH($BQ176,'2012'!$A$44:$A$139,0)),97,MATCH($BQ176,'2012'!$A$44:$A$139,0))</f>
        <v>71</v>
      </c>
      <c r="CF176" s="2">
        <f>IF(ISNA(MATCH($BQ176,'2013'!$A$44:$A$139,0)),97,MATCH($BQ176,'2013'!$A$44:$A$139,0))</f>
        <v>97</v>
      </c>
      <c r="CG176" s="149">
        <f>IF(ISNA(MATCH($BQ176,'2014'!$A$52:$A$179,0)),129,MATCH($BQ176,'2014'!$A$52:$A$179,0))</f>
        <v>129</v>
      </c>
      <c r="CI176">
        <f t="shared" si="93"/>
        <v>2046</v>
      </c>
      <c r="CJ176" s="284"/>
      <c r="CK176" s="282"/>
      <c r="CL176" s="281">
        <f t="shared" si="94"/>
        <v>0</v>
      </c>
      <c r="CM176" s="282">
        <f t="shared" si="80"/>
        <v>0</v>
      </c>
      <c r="CN176" s="282">
        <f t="shared" si="81"/>
        <v>0</v>
      </c>
      <c r="CO176" s="282">
        <f t="shared" si="82"/>
        <v>0</v>
      </c>
      <c r="CP176" s="282">
        <f t="shared" si="83"/>
        <v>0</v>
      </c>
      <c r="CQ176" s="282">
        <f t="shared" si="84"/>
        <v>0</v>
      </c>
      <c r="CR176" s="282">
        <f t="shared" si="85"/>
        <v>0</v>
      </c>
      <c r="CS176" s="282">
        <f t="shared" si="86"/>
        <v>5</v>
      </c>
      <c r="CT176" s="282">
        <f t="shared" si="87"/>
        <v>3.3329999999999997</v>
      </c>
      <c r="CU176" s="282">
        <f t="shared" si="95"/>
        <v>2.2217777999999999</v>
      </c>
      <c r="CV176" s="282">
        <f t="shared" si="96"/>
        <v>9.4810370814800002</v>
      </c>
      <c r="CW176" s="282">
        <f t="shared" si="97"/>
        <v>16.320059318514566</v>
      </c>
      <c r="CX176" s="282">
        <f t="shared" si="98"/>
        <v>10.878951541721809</v>
      </c>
      <c r="CY176" s="283">
        <f t="shared" si="99"/>
        <v>7.2519090977117582</v>
      </c>
      <c r="DA176" s="282">
        <f t="shared" si="100"/>
        <v>2046</v>
      </c>
      <c r="DB176" s="97"/>
      <c r="DC176" s="156"/>
      <c r="DD176" s="270">
        <f t="shared" si="101"/>
        <v>0</v>
      </c>
      <c r="DE176" s="156">
        <f t="shared" si="102"/>
        <v>0</v>
      </c>
      <c r="DF176" s="156">
        <f t="shared" si="103"/>
        <v>0</v>
      </c>
      <c r="DG176" s="156">
        <f t="shared" si="104"/>
        <v>0</v>
      </c>
      <c r="DH176" s="156">
        <f t="shared" si="105"/>
        <v>0</v>
      </c>
      <c r="DI176" s="156">
        <f t="shared" si="106"/>
        <v>0</v>
      </c>
      <c r="DJ176" s="156">
        <f t="shared" si="107"/>
        <v>0</v>
      </c>
      <c r="DK176" s="156">
        <f t="shared" si="108"/>
        <v>5</v>
      </c>
      <c r="DL176" s="156">
        <f t="shared" si="109"/>
        <v>5</v>
      </c>
      <c r="DM176" s="156">
        <f t="shared" si="110"/>
        <v>5</v>
      </c>
      <c r="DN176" s="156">
        <f t="shared" si="111"/>
        <v>13</v>
      </c>
      <c r="DO176" s="156">
        <f t="shared" si="112"/>
        <v>23</v>
      </c>
      <c r="DP176" s="156">
        <f t="shared" si="113"/>
        <v>23</v>
      </c>
      <c r="DQ176" s="267">
        <f t="shared" si="114"/>
        <v>23</v>
      </c>
      <c r="DR176" s="156">
        <f t="shared" si="115"/>
        <v>267</v>
      </c>
    </row>
    <row r="177" spans="2:122" ht="13.5" thickBot="1" x14ac:dyDescent="0.25">
      <c r="B177" s="133">
        <v>79</v>
      </c>
      <c r="C177" s="50">
        <f t="shared" si="78"/>
        <v>1</v>
      </c>
      <c r="D177" s="50">
        <f t="shared" si="88"/>
        <v>0</v>
      </c>
      <c r="E177" s="97"/>
      <c r="F177" s="2">
        <f t="shared" si="116"/>
        <v>172</v>
      </c>
      <c r="G177" s="164">
        <v>488</v>
      </c>
      <c r="H177" s="164">
        <f>14- COUNTIF(L177:AA177,"#N/A")</f>
        <v>4</v>
      </c>
      <c r="I177" s="133">
        <f>SUM(AF177:AU177)+SUM(BA177:BM177)</f>
        <v>39</v>
      </c>
      <c r="J177" s="405">
        <f>CY177</f>
        <v>7.2492394090654964</v>
      </c>
      <c r="K177" s="466" t="str">
        <f>IF(ISNUMBER(MATCH(G177,'[4]OPR data'!$A$3:$A$2541,0)),"Y","N")</f>
        <v>Y</v>
      </c>
      <c r="L177" s="112"/>
      <c r="M177" s="236"/>
      <c r="N177" s="236" t="e">
        <f>(INDEX(Finish_table!R$4:R$83,MATCH('14 Year_History_Results'!$G177,Finish_table!S$4:S$83,0),1))</f>
        <v>#N/A</v>
      </c>
      <c r="O177" s="236" t="e">
        <f>(INDEX(Finish_table!Z$4:Z$99,MATCH('14 Year_History_Results'!$G177,Finish_table!AA$4:AA$99,0),1))</f>
        <v>#N/A</v>
      </c>
      <c r="P177" s="236" t="e">
        <f>(INDEX(Finish_table!AI$4:AI$99,MATCH('14 Year_History_Results'!$G177,Finish_table!AJ$4:AJ$99,0),1))</f>
        <v>#N/A</v>
      </c>
      <c r="Q177" s="236" t="e">
        <f>(INDEX(Finish_table!AR$4:AR$99,MATCH('14 Year_History_Results'!$G177,Finish_table!AS$4:AS$99,0),1))</f>
        <v>#N/A</v>
      </c>
      <c r="R177" s="236" t="e">
        <f>(INDEX(Finish_table!BA$4:BA$99,MATCH('14 Year_History_Results'!$G177,Finish_table!BB$4:BB$99,0),1))</f>
        <v>#N/A</v>
      </c>
      <c r="S177" s="236" t="e">
        <f>(INDEX(Finish_table!BJ$4:BJ$99,MATCH('14 Year_History_Results'!$G177,Finish_table!BK$4:BK$99,0),1))</f>
        <v>#N/A</v>
      </c>
      <c r="T177" s="236" t="str">
        <f>(INDEX(Finish_table!BS$4:BS$99,MATCH('14 Year_History_Results'!$G177,Finish_table!BT$4:BT$99,0),1))</f>
        <v>QF</v>
      </c>
      <c r="U177" s="236" t="e">
        <f>(INDEX(Finish_table!CB$4:CB$99,MATCH('14 Year_History_Results'!$G177,Finish_table!CC$4:CC$99,0),1))</f>
        <v>#N/A</v>
      </c>
      <c r="V177" s="236" t="str">
        <f>(INDEX(Finish_table!CK$4:CK$99,MATCH('14 Year_History_Results'!$G177,Finish_table!CL$4:CL$99,0),1))</f>
        <v>F</v>
      </c>
      <c r="W177" s="236" t="e">
        <f>(INDEX(Finish_table!CT$4:CT$99,MATCH('14 Year_History_Results'!$G177,Finish_table!CU$4:CU$99,0),1))</f>
        <v>#N/A</v>
      </c>
      <c r="X177" s="236" t="e">
        <f>(INDEX(Finish_table!DC$4:DC$99,MATCH('14 Year_History_Results'!$G177,Finish_table!DD$4:DD$99,0),1))</f>
        <v>#N/A</v>
      </c>
      <c r="Y177" s="236" t="str">
        <f>(INDEX(Finish_table!DL$4:DL$99,MATCH('14 Year_History_Results'!$G177,Finish_table!DM$4:DM$99,0),1))</f>
        <v>QF</v>
      </c>
      <c r="Z177" s="236" t="e">
        <f>(INDEX(Finish_table!DU$4:DU$99,MATCH('14 Year_History_Results'!$G177,Finish_table!DV$4:DV$99,0),1))</f>
        <v>#N/A</v>
      </c>
      <c r="AA177" s="256" t="str">
        <f>(INDEX(Finish_table!ED$4:ED$140,MATCH('14 Year_History_Results'!$G177,Finish_table!EE$4:EE$140,0),1))</f>
        <v>QF</v>
      </c>
      <c r="AB177" s="2"/>
      <c r="AC177" s="97"/>
      <c r="AE177">
        <f t="shared" si="79"/>
        <v>488</v>
      </c>
      <c r="AF177" s="112"/>
      <c r="AG177" s="2"/>
      <c r="AH177" s="148">
        <f>INDEX('2001'!$C$44:$C$140,'14 Year_History_Results'!BT177)</f>
        <v>0</v>
      </c>
      <c r="AI177" s="2">
        <f>INDEX('2002'!$C$44:$C$140,'14 Year_History_Results'!BU177)</f>
        <v>0</v>
      </c>
      <c r="AJ177" s="2">
        <f>INDEX('2003'!$C$44:$C$140,'14 Year_History_Results'!BV177)</f>
        <v>0</v>
      </c>
      <c r="AK177" s="2">
        <f>INDEX('2004'!$C$44:$C$140,'14 Year_History_Results'!BW177)</f>
        <v>0</v>
      </c>
      <c r="AL177" s="2">
        <f>INDEX('2005'!$C$44:$C$140,'14 Year_History_Results'!BX177)</f>
        <v>0</v>
      </c>
      <c r="AM177" s="2">
        <f>INDEX('2006'!$C$44:$C$140,'14 Year_History_Results'!BY177)</f>
        <v>0</v>
      </c>
      <c r="AN177" s="2">
        <f>INDEX('2007'!$C$44:$C$140,'14 Year_History_Results'!BZ177)</f>
        <v>0</v>
      </c>
      <c r="AO177" s="2">
        <f>INDEX('2008'!$C$44:$C$140,'14 Year_History_Results'!CA177)</f>
        <v>0</v>
      </c>
      <c r="AP177" s="2">
        <f>INDEX('2009'!$C$44:$C$140,'14 Year_History_Results'!CB177)</f>
        <v>20</v>
      </c>
      <c r="AQ177" s="2">
        <f>INDEX('2010'!$C$44:$C$140,'14 Year_History_Results'!CC177)</f>
        <v>0</v>
      </c>
      <c r="AR177" s="2">
        <f>INDEX('2011'!$C$44:$C$140,'14 Year_History_Results'!CD177)</f>
        <v>0</v>
      </c>
      <c r="AS177" s="2">
        <f>INDEX('2012'!$C$44:$C$140,'14 Year_History_Results'!CE177)</f>
        <v>0</v>
      </c>
      <c r="AT177" s="2">
        <f>INDEX('2013'!$C$44:$C$140,'14 Year_History_Results'!CF177)</f>
        <v>0</v>
      </c>
      <c r="AU177" s="149">
        <f>INDEX('2014'!$C$52:$C$180,'14 Year_History_Results'!CG177)</f>
        <v>0</v>
      </c>
      <c r="AV177" s="2">
        <f t="shared" si="89"/>
        <v>5.3452248382484875</v>
      </c>
      <c r="AW177" s="2"/>
      <c r="AX177">
        <f t="shared" si="90"/>
        <v>488</v>
      </c>
      <c r="AY177" s="112"/>
      <c r="AZ177" s="2"/>
      <c r="BA177" s="148">
        <f>INDEX('2001'!$B$44:$B$140,'14 Year_History_Results'!BT177)</f>
        <v>0</v>
      </c>
      <c r="BB177" s="2">
        <f>INDEX('2002'!$B$44:$B$140,'14 Year_History_Results'!BU177)</f>
        <v>0</v>
      </c>
      <c r="BC177" s="2">
        <f>INDEX('2003'!$B$44:$B$140,'14 Year_History_Results'!BV177)</f>
        <v>0</v>
      </c>
      <c r="BD177" s="2">
        <f>INDEX('2004'!$B$44:$B$140,'14 Year_History_Results'!BW177)</f>
        <v>0</v>
      </c>
      <c r="BE177" s="2">
        <f>INDEX('2005'!$B$44:$B$140,'14 Year_History_Results'!BX177)</f>
        <v>0</v>
      </c>
      <c r="BF177" s="2">
        <f>INDEX('2006'!$B$44:$B$140,'14 Year_History_Results'!BY177)</f>
        <v>0</v>
      </c>
      <c r="BG177" s="2">
        <f>INDEX('2007'!$B$44:$B$140,'14 Year_History_Results'!BZ177)</f>
        <v>1</v>
      </c>
      <c r="BH177" s="2">
        <f>INDEX('2008'!$B$44:$B$140,'14 Year_History_Results'!CA177)</f>
        <v>0</v>
      </c>
      <c r="BI177" s="2">
        <f>INDEX('2009'!$B$44:$B$140,'14 Year_History_Results'!CB177)</f>
        <v>11</v>
      </c>
      <c r="BJ177" s="2">
        <f>INDEX('2010'!$B$44:$B$140,'14 Year_History_Results'!CC177)</f>
        <v>0</v>
      </c>
      <c r="BK177" s="2">
        <f>INDEX('2011'!$B$44:$B$140,'14 Year_History_Results'!CD177)</f>
        <v>0</v>
      </c>
      <c r="BL177" s="2">
        <f>INDEX('2012'!$B$44:$B$140,'14 Year_History_Results'!CE177)</f>
        <v>7</v>
      </c>
      <c r="BM177" s="2">
        <f>INDEX('2013'!$B$44:$B$140,'14 Year_History_Results'!CF177)</f>
        <v>0</v>
      </c>
      <c r="BN177" s="149">
        <f>INDEX('2014'!$B$52:$B$180,'14 Year_History_Results'!CG177)</f>
        <v>0</v>
      </c>
      <c r="BO177" s="308">
        <f t="shared" si="91"/>
        <v>0</v>
      </c>
      <c r="BQ177">
        <f t="shared" si="92"/>
        <v>488</v>
      </c>
      <c r="BR177" s="112"/>
      <c r="BS177" s="2"/>
      <c r="BT177" s="148">
        <f>IF(ISNA(MATCH($BQ177,'2001'!$A$44:$A$139,0)),97,MATCH($BQ177,'2001'!$A$44:$A$139,0))</f>
        <v>97</v>
      </c>
      <c r="BU177" s="2">
        <f>IF(ISNA(MATCH($BQ177,'2002'!$A$44:$A$139,0)),97,MATCH($BQ177,'2002'!$A$44:$A$139,0))</f>
        <v>97</v>
      </c>
      <c r="BV177" s="2">
        <f>IF(ISNA(MATCH($BQ177,'2003'!$A$44:$A$139,0)),97,MATCH($BQ177,'2003'!$A$44:$A$139,0))</f>
        <v>97</v>
      </c>
      <c r="BW177" s="2">
        <f>IF(ISNA(MATCH($BQ177,'2004'!$A$44:$A$139,0)),97,MATCH($BQ177,'2004'!$A$44:$A$139,0))</f>
        <v>97</v>
      </c>
      <c r="BX177" s="2">
        <f>IF(ISNA(MATCH($BQ177,'2005'!$A$44:$A$139,0)),97,MATCH($BQ177,'2005'!$A$44:$A$139,0))</f>
        <v>97</v>
      </c>
      <c r="BY177" s="2">
        <f>IF(ISNA(MATCH($BQ177,'2006'!$A$44:$A$139,0)),97,MATCH($BQ177,'2006'!$A$44:$A$139,0))</f>
        <v>97</v>
      </c>
      <c r="BZ177" s="2">
        <f>IF(ISNA(MATCH($BQ177,'2007'!$A$44:$A$139,0)),97,MATCH($BQ177,'2007'!$A$44:$A$139,0))</f>
        <v>49</v>
      </c>
      <c r="CA177" s="2">
        <f>IF(ISNA(MATCH($BQ177,'2008'!$A$44:$A$139,0)),97,MATCH($BQ177,'2008'!$A$44:$A$139,0))</f>
        <v>97</v>
      </c>
      <c r="CB177" s="2">
        <f>IF(ISNA(MATCH($BQ177,'2009'!$A$44:$A$139,0)),97,MATCH($BQ177,'2009'!$A$44:$A$139,0))</f>
        <v>46</v>
      </c>
      <c r="CC177" s="2">
        <f>IF(ISNA(MATCH($BQ177,'2010'!$A$44:$A$139,0)),97,MATCH($BQ177,'2010'!$A$44:$A$139,0))</f>
        <v>97</v>
      </c>
      <c r="CD177" s="2">
        <f>IF(ISNA(MATCH($BQ177,'2011'!$A$44:$A$139,0)),97,MATCH($BQ177,'2011'!$A$44:$A$139,0))</f>
        <v>97</v>
      </c>
      <c r="CE177" s="2">
        <f>IF(ISNA(MATCH($BQ177,'2012'!$A$44:$A$139,0)),97,MATCH($BQ177,'2012'!$A$44:$A$139,0))</f>
        <v>33</v>
      </c>
      <c r="CF177" s="2">
        <f>IF(ISNA(MATCH($BQ177,'2013'!$A$44:$A$139,0)),97,MATCH($BQ177,'2013'!$A$44:$A$139,0))</f>
        <v>97</v>
      </c>
      <c r="CG177" s="149">
        <f>IF(ISNA(MATCH($BQ177,'2014'!$A$52:$A$179,0)),129,MATCH($BQ177,'2014'!$A$52:$A$179,0))</f>
        <v>37</v>
      </c>
      <c r="CI177">
        <f t="shared" si="93"/>
        <v>488</v>
      </c>
      <c r="CJ177" s="284"/>
      <c r="CK177" s="282"/>
      <c r="CL177" s="281">
        <f t="shared" si="94"/>
        <v>0</v>
      </c>
      <c r="CM177" s="282">
        <f t="shared" si="80"/>
        <v>0</v>
      </c>
      <c r="CN177" s="282">
        <f t="shared" si="81"/>
        <v>0</v>
      </c>
      <c r="CO177" s="282">
        <f t="shared" si="82"/>
        <v>0</v>
      </c>
      <c r="CP177" s="282">
        <f t="shared" si="83"/>
        <v>0</v>
      </c>
      <c r="CQ177" s="282">
        <f t="shared" si="84"/>
        <v>0</v>
      </c>
      <c r="CR177" s="282">
        <f t="shared" si="85"/>
        <v>1</v>
      </c>
      <c r="CS177" s="282">
        <f t="shared" si="86"/>
        <v>0.66659999999999997</v>
      </c>
      <c r="CT177" s="282">
        <f t="shared" si="87"/>
        <v>31.444355559999998</v>
      </c>
      <c r="CU177" s="282">
        <f t="shared" si="95"/>
        <v>20.960807416295999</v>
      </c>
      <c r="CV177" s="282">
        <f t="shared" si="96"/>
        <v>13.972474223702912</v>
      </c>
      <c r="CW177" s="282">
        <f t="shared" si="97"/>
        <v>16.314051317520359</v>
      </c>
      <c r="CX177" s="282">
        <f t="shared" si="98"/>
        <v>10.874946608259071</v>
      </c>
      <c r="CY177" s="283">
        <f t="shared" si="99"/>
        <v>7.2492394090654964</v>
      </c>
      <c r="DA177" s="282">
        <f t="shared" si="100"/>
        <v>488</v>
      </c>
      <c r="DB177" s="97"/>
      <c r="DC177" s="156"/>
      <c r="DD177" s="270">
        <f t="shared" si="101"/>
        <v>0</v>
      </c>
      <c r="DE177" s="156">
        <f t="shared" si="102"/>
        <v>0</v>
      </c>
      <c r="DF177" s="156">
        <f t="shared" si="103"/>
        <v>0</v>
      </c>
      <c r="DG177" s="156">
        <f t="shared" si="104"/>
        <v>0</v>
      </c>
      <c r="DH177" s="156">
        <f t="shared" si="105"/>
        <v>0</v>
      </c>
      <c r="DI177" s="156">
        <f t="shared" si="106"/>
        <v>0</v>
      </c>
      <c r="DJ177" s="156">
        <f t="shared" si="107"/>
        <v>1</v>
      </c>
      <c r="DK177" s="156">
        <f t="shared" si="108"/>
        <v>1</v>
      </c>
      <c r="DL177" s="156">
        <f t="shared" si="109"/>
        <v>32</v>
      </c>
      <c r="DM177" s="156">
        <f t="shared" si="110"/>
        <v>32</v>
      </c>
      <c r="DN177" s="156">
        <f t="shared" si="111"/>
        <v>32</v>
      </c>
      <c r="DO177" s="156">
        <f t="shared" si="112"/>
        <v>39</v>
      </c>
      <c r="DP177" s="156">
        <f t="shared" si="113"/>
        <v>39</v>
      </c>
      <c r="DQ177" s="267">
        <f t="shared" si="114"/>
        <v>39</v>
      </c>
      <c r="DR177" s="156">
        <f t="shared" si="115"/>
        <v>176</v>
      </c>
    </row>
    <row r="178" spans="2:122" ht="13.5" thickBot="1" x14ac:dyDescent="0.25">
      <c r="B178" s="250">
        <v>79</v>
      </c>
      <c r="C178" s="50">
        <f t="shared" si="78"/>
        <v>2</v>
      </c>
      <c r="D178" s="50">
        <f t="shared" si="88"/>
        <v>0</v>
      </c>
      <c r="E178" s="97"/>
      <c r="F178" s="2">
        <f t="shared" si="116"/>
        <v>173</v>
      </c>
      <c r="G178" s="164">
        <v>2851</v>
      </c>
      <c r="H178" s="164">
        <f>14- COUNTIF(L178:AA178,"#N/A")</f>
        <v>1</v>
      </c>
      <c r="I178" s="133">
        <f>SUM(AF178:AU178)+SUM(BA178:BM178)</f>
        <v>16</v>
      </c>
      <c r="J178" s="405">
        <f>CY178</f>
        <v>7.1096889599999997</v>
      </c>
      <c r="K178" s="466" t="str">
        <f>IF(ISNUMBER(MATCH(G178,'[4]OPR data'!$A$3:$A$2541,0)),"Y","N")</f>
        <v>Y</v>
      </c>
      <c r="L178" s="112"/>
      <c r="M178" s="236"/>
      <c r="N178" s="236" t="e">
        <f>(INDEX(Finish_table!R$4:R$83,MATCH('14 Year_History_Results'!$G178,Finish_table!S$4:S$83,0),1))</f>
        <v>#N/A</v>
      </c>
      <c r="O178" s="236" t="e">
        <f>(INDEX(Finish_table!Z$4:Z$99,MATCH('14 Year_History_Results'!$G178,Finish_table!AA$4:AA$99,0),1))</f>
        <v>#N/A</v>
      </c>
      <c r="P178" s="236" t="e">
        <f>(INDEX(Finish_table!AI$4:AI$99,MATCH('14 Year_History_Results'!$G178,Finish_table!AJ$4:AJ$99,0),1))</f>
        <v>#N/A</v>
      </c>
      <c r="Q178" s="236" t="e">
        <f>(INDEX(Finish_table!AR$4:AR$99,MATCH('14 Year_History_Results'!$G178,Finish_table!AS$4:AS$99,0),1))</f>
        <v>#N/A</v>
      </c>
      <c r="R178" s="236" t="e">
        <f>(INDEX(Finish_table!BA$4:BA$99,MATCH('14 Year_History_Results'!$G178,Finish_table!BB$4:BB$99,0),1))</f>
        <v>#N/A</v>
      </c>
      <c r="S178" s="236" t="e">
        <f>(INDEX(Finish_table!BJ$4:BJ$99,MATCH('14 Year_History_Results'!$G178,Finish_table!BK$4:BK$99,0),1))</f>
        <v>#N/A</v>
      </c>
      <c r="T178" s="236" t="e">
        <f>(INDEX(Finish_table!BS$4:BS$99,MATCH('14 Year_History_Results'!$G178,Finish_table!BT$4:BT$99,0),1))</f>
        <v>#N/A</v>
      </c>
      <c r="U178" s="236" t="e">
        <f>(INDEX(Finish_table!CB$4:CB$99,MATCH('14 Year_History_Results'!$G178,Finish_table!CC$4:CC$99,0),1))</f>
        <v>#N/A</v>
      </c>
      <c r="V178" s="236" t="e">
        <f>(INDEX(Finish_table!CK$4:CK$99,MATCH('14 Year_History_Results'!$G178,Finish_table!CL$4:CL$99,0),1))</f>
        <v>#N/A</v>
      </c>
      <c r="W178" s="236" t="e">
        <f>(INDEX(Finish_table!CT$4:CT$99,MATCH('14 Year_History_Results'!$G178,Finish_table!CU$4:CU$99,0),1))</f>
        <v>#N/A</v>
      </c>
      <c r="X178" s="236" t="e">
        <f>(INDEX(Finish_table!DC$4:DC$99,MATCH('14 Year_History_Results'!$G178,Finish_table!DD$4:DD$99,0),1))</f>
        <v>#N/A</v>
      </c>
      <c r="Y178" s="236" t="str">
        <f>(INDEX(Finish_table!DL$4:DL$99,MATCH('14 Year_History_Results'!$G178,Finish_table!DM$4:DM$99,0),1))</f>
        <v>SF</v>
      </c>
      <c r="Z178" s="236" t="e">
        <f>(INDEX(Finish_table!DU$4:DU$99,MATCH('14 Year_History_Results'!$G178,Finish_table!DV$4:DV$99,0),1))</f>
        <v>#N/A</v>
      </c>
      <c r="AA178" s="256" t="e">
        <f>(INDEX(Finish_table!ED$4:ED$140,MATCH('14 Year_History_Results'!$G178,Finish_table!EE$4:EE$140,0),1))</f>
        <v>#N/A</v>
      </c>
      <c r="AB178" s="2"/>
      <c r="AC178" s="97"/>
      <c r="AE178">
        <f t="shared" si="79"/>
        <v>2851</v>
      </c>
      <c r="AF178" s="112"/>
      <c r="AG178" s="2"/>
      <c r="AH178" s="148">
        <f>INDEX('2001'!$C$44:$C$140,'14 Year_History_Results'!BT178)</f>
        <v>0</v>
      </c>
      <c r="AI178" s="2">
        <f>INDEX('2002'!$C$44:$C$140,'14 Year_History_Results'!BU178)</f>
        <v>0</v>
      </c>
      <c r="AJ178" s="2">
        <f>INDEX('2003'!$C$44:$C$140,'14 Year_History_Results'!BV178)</f>
        <v>0</v>
      </c>
      <c r="AK178" s="2">
        <f>INDEX('2004'!$C$44:$C$140,'14 Year_History_Results'!BW178)</f>
        <v>0</v>
      </c>
      <c r="AL178" s="2">
        <f>INDEX('2005'!$C$44:$C$140,'14 Year_History_Results'!BX178)</f>
        <v>0</v>
      </c>
      <c r="AM178" s="2">
        <f>INDEX('2006'!$C$44:$C$140,'14 Year_History_Results'!BY178)</f>
        <v>0</v>
      </c>
      <c r="AN178" s="2">
        <f>INDEX('2007'!$C$44:$C$140,'14 Year_History_Results'!BZ178)</f>
        <v>0</v>
      </c>
      <c r="AO178" s="2">
        <f>INDEX('2008'!$C$44:$C$140,'14 Year_History_Results'!CA178)</f>
        <v>0</v>
      </c>
      <c r="AP178" s="2">
        <f>INDEX('2009'!$C$44:$C$140,'14 Year_History_Results'!CB178)</f>
        <v>0</v>
      </c>
      <c r="AQ178" s="2">
        <f>INDEX('2010'!$C$44:$C$140,'14 Year_History_Results'!CC178)</f>
        <v>0</v>
      </c>
      <c r="AR178" s="2">
        <f>INDEX('2011'!$C$44:$C$140,'14 Year_History_Results'!CD178)</f>
        <v>0</v>
      </c>
      <c r="AS178" s="2">
        <f>INDEX('2012'!$C$44:$C$140,'14 Year_History_Results'!CE178)</f>
        <v>10</v>
      </c>
      <c r="AT178" s="2">
        <f>INDEX('2013'!$C$44:$C$140,'14 Year_History_Results'!CF178)</f>
        <v>0</v>
      </c>
      <c r="AU178" s="149">
        <f>INDEX('2014'!$C$52:$C$180,'14 Year_History_Results'!CG178)</f>
        <v>0</v>
      </c>
      <c r="AV178" s="2">
        <f t="shared" si="89"/>
        <v>2.6726124191242437</v>
      </c>
      <c r="AW178" s="2"/>
      <c r="AX178">
        <f t="shared" si="90"/>
        <v>2851</v>
      </c>
      <c r="AY178" s="112"/>
      <c r="AZ178" s="2"/>
      <c r="BA178" s="148">
        <f>INDEX('2001'!$B$44:$B$140,'14 Year_History_Results'!BT178)</f>
        <v>0</v>
      </c>
      <c r="BB178" s="2">
        <f>INDEX('2002'!$B$44:$B$140,'14 Year_History_Results'!BU178)</f>
        <v>0</v>
      </c>
      <c r="BC178" s="2">
        <f>INDEX('2003'!$B$44:$B$140,'14 Year_History_Results'!BV178)</f>
        <v>0</v>
      </c>
      <c r="BD178" s="2">
        <f>INDEX('2004'!$B$44:$B$140,'14 Year_History_Results'!BW178)</f>
        <v>0</v>
      </c>
      <c r="BE178" s="2">
        <f>INDEX('2005'!$B$44:$B$140,'14 Year_History_Results'!BX178)</f>
        <v>0</v>
      </c>
      <c r="BF178" s="2">
        <f>INDEX('2006'!$B$44:$B$140,'14 Year_History_Results'!BY178)</f>
        <v>0</v>
      </c>
      <c r="BG178" s="2">
        <f>INDEX('2007'!$B$44:$B$140,'14 Year_History_Results'!BZ178)</f>
        <v>0</v>
      </c>
      <c r="BH178" s="2">
        <f>INDEX('2008'!$B$44:$B$140,'14 Year_History_Results'!CA178)</f>
        <v>0</v>
      </c>
      <c r="BI178" s="2">
        <f>INDEX('2009'!$B$44:$B$140,'14 Year_History_Results'!CB178)</f>
        <v>0</v>
      </c>
      <c r="BJ178" s="2">
        <f>INDEX('2010'!$B$44:$B$140,'14 Year_History_Results'!CC178)</f>
        <v>0</v>
      </c>
      <c r="BK178" s="2">
        <f>INDEX('2011'!$B$44:$B$140,'14 Year_History_Results'!CD178)</f>
        <v>0</v>
      </c>
      <c r="BL178" s="2">
        <f>INDEX('2012'!$B$44:$B$140,'14 Year_History_Results'!CE178)</f>
        <v>6</v>
      </c>
      <c r="BM178" s="2">
        <f>INDEX('2013'!$B$44:$B$140,'14 Year_History_Results'!CF178)</f>
        <v>0</v>
      </c>
      <c r="BN178" s="149">
        <f>INDEX('2014'!$B$52:$B$180,'14 Year_History_Results'!CG178)</f>
        <v>0</v>
      </c>
      <c r="BO178" s="308">
        <f t="shared" si="91"/>
        <v>0</v>
      </c>
      <c r="BQ178">
        <f t="shared" si="92"/>
        <v>2851</v>
      </c>
      <c r="BR178" s="112"/>
      <c r="BS178" s="2"/>
      <c r="BT178" s="148">
        <f>IF(ISNA(MATCH($BQ178,'2001'!$A$44:$A$139,0)),97,MATCH($BQ178,'2001'!$A$44:$A$139,0))</f>
        <v>97</v>
      </c>
      <c r="BU178" s="2">
        <f>IF(ISNA(MATCH($BQ178,'2002'!$A$44:$A$139,0)),97,MATCH($BQ178,'2002'!$A$44:$A$139,0))</f>
        <v>97</v>
      </c>
      <c r="BV178" s="2">
        <f>IF(ISNA(MATCH($BQ178,'2003'!$A$44:$A$139,0)),97,MATCH($BQ178,'2003'!$A$44:$A$139,0))</f>
        <v>97</v>
      </c>
      <c r="BW178" s="2">
        <f>IF(ISNA(MATCH($BQ178,'2004'!$A$44:$A$139,0)),97,MATCH($BQ178,'2004'!$A$44:$A$139,0))</f>
        <v>97</v>
      </c>
      <c r="BX178" s="2">
        <f>IF(ISNA(MATCH($BQ178,'2005'!$A$44:$A$139,0)),97,MATCH($BQ178,'2005'!$A$44:$A$139,0))</f>
        <v>97</v>
      </c>
      <c r="BY178" s="2">
        <f>IF(ISNA(MATCH($BQ178,'2006'!$A$44:$A$139,0)),97,MATCH($BQ178,'2006'!$A$44:$A$139,0))</f>
        <v>97</v>
      </c>
      <c r="BZ178" s="2">
        <f>IF(ISNA(MATCH($BQ178,'2007'!$A$44:$A$139,0)),97,MATCH($BQ178,'2007'!$A$44:$A$139,0))</f>
        <v>97</v>
      </c>
      <c r="CA178" s="2">
        <f>IF(ISNA(MATCH($BQ178,'2008'!$A$44:$A$139,0)),97,MATCH($BQ178,'2008'!$A$44:$A$139,0))</f>
        <v>97</v>
      </c>
      <c r="CB178" s="2">
        <f>IF(ISNA(MATCH($BQ178,'2009'!$A$44:$A$139,0)),97,MATCH($BQ178,'2009'!$A$44:$A$139,0))</f>
        <v>97</v>
      </c>
      <c r="CC178" s="2">
        <f>IF(ISNA(MATCH($BQ178,'2010'!$A$44:$A$139,0)),97,MATCH($BQ178,'2010'!$A$44:$A$139,0))</f>
        <v>97</v>
      </c>
      <c r="CD178" s="2">
        <f>IF(ISNA(MATCH($BQ178,'2011'!$A$44:$A$139,0)),97,MATCH($BQ178,'2011'!$A$44:$A$139,0))</f>
        <v>97</v>
      </c>
      <c r="CE178" s="2">
        <f>IF(ISNA(MATCH($BQ178,'2012'!$A$44:$A$139,0)),97,MATCH($BQ178,'2012'!$A$44:$A$139,0))</f>
        <v>87</v>
      </c>
      <c r="CF178" s="2">
        <f>IF(ISNA(MATCH($BQ178,'2013'!$A$44:$A$139,0)),97,MATCH($BQ178,'2013'!$A$44:$A$139,0))</f>
        <v>97</v>
      </c>
      <c r="CG178" s="149">
        <f>IF(ISNA(MATCH($BQ178,'2014'!$A$52:$A$179,0)),129,MATCH($BQ178,'2014'!$A$52:$A$179,0))</f>
        <v>129</v>
      </c>
      <c r="CI178">
        <f t="shared" si="93"/>
        <v>2851</v>
      </c>
      <c r="CJ178" s="284"/>
      <c r="CK178" s="282"/>
      <c r="CL178" s="281">
        <f t="shared" si="94"/>
        <v>0</v>
      </c>
      <c r="CM178" s="282">
        <f t="shared" si="80"/>
        <v>0</v>
      </c>
      <c r="CN178" s="282">
        <f t="shared" si="81"/>
        <v>0</v>
      </c>
      <c r="CO178" s="282">
        <f t="shared" si="82"/>
        <v>0</v>
      </c>
      <c r="CP178" s="282">
        <f t="shared" si="83"/>
        <v>0</v>
      </c>
      <c r="CQ178" s="282">
        <f t="shared" si="84"/>
        <v>0</v>
      </c>
      <c r="CR178" s="282">
        <f t="shared" si="85"/>
        <v>0</v>
      </c>
      <c r="CS178" s="282">
        <f t="shared" si="86"/>
        <v>0</v>
      </c>
      <c r="CT178" s="282">
        <f t="shared" si="87"/>
        <v>0</v>
      </c>
      <c r="CU178" s="282">
        <f t="shared" si="95"/>
        <v>0</v>
      </c>
      <c r="CV178" s="282">
        <f t="shared" si="96"/>
        <v>0</v>
      </c>
      <c r="CW178" s="282">
        <f t="shared" si="97"/>
        <v>16</v>
      </c>
      <c r="CX178" s="282">
        <f t="shared" si="98"/>
        <v>10.6656</v>
      </c>
      <c r="CY178" s="283">
        <f t="shared" si="99"/>
        <v>7.1096889599999997</v>
      </c>
      <c r="DA178" s="282">
        <f t="shared" si="100"/>
        <v>2851</v>
      </c>
      <c r="DB178" s="97"/>
      <c r="DC178" s="156"/>
      <c r="DD178" s="270">
        <f t="shared" si="101"/>
        <v>0</v>
      </c>
      <c r="DE178" s="156">
        <f t="shared" si="102"/>
        <v>0</v>
      </c>
      <c r="DF178" s="156">
        <f t="shared" si="103"/>
        <v>0</v>
      </c>
      <c r="DG178" s="156">
        <f t="shared" si="104"/>
        <v>0</v>
      </c>
      <c r="DH178" s="156">
        <f t="shared" si="105"/>
        <v>0</v>
      </c>
      <c r="DI178" s="156">
        <f t="shared" si="106"/>
        <v>0</v>
      </c>
      <c r="DJ178" s="156">
        <f t="shared" si="107"/>
        <v>0</v>
      </c>
      <c r="DK178" s="156">
        <f t="shared" si="108"/>
        <v>0</v>
      </c>
      <c r="DL178" s="156">
        <f t="shared" si="109"/>
        <v>0</v>
      </c>
      <c r="DM178" s="156">
        <f t="shared" si="110"/>
        <v>0</v>
      </c>
      <c r="DN178" s="156">
        <f t="shared" si="111"/>
        <v>0</v>
      </c>
      <c r="DO178" s="156">
        <f t="shared" si="112"/>
        <v>16</v>
      </c>
      <c r="DP178" s="156">
        <f t="shared" si="113"/>
        <v>16</v>
      </c>
      <c r="DQ178" s="267">
        <f t="shared" si="114"/>
        <v>16</v>
      </c>
      <c r="DR178" s="156">
        <f t="shared" si="115"/>
        <v>330</v>
      </c>
    </row>
    <row r="179" spans="2:122" ht="13.5" thickBot="1" x14ac:dyDescent="0.25">
      <c r="B179" s="133">
        <v>79</v>
      </c>
      <c r="C179" s="50">
        <f t="shared" si="78"/>
        <v>3</v>
      </c>
      <c r="D179" s="50">
        <f t="shared" si="88"/>
        <v>0</v>
      </c>
      <c r="E179" s="97"/>
      <c r="F179" s="2">
        <f t="shared" si="116"/>
        <v>174</v>
      </c>
      <c r="G179" s="164">
        <v>358</v>
      </c>
      <c r="H179" s="164">
        <f>14- COUNTIF(L179:AA179,"#N/A")</f>
        <v>4</v>
      </c>
      <c r="I179" s="133">
        <f>SUM(AF179:AU179)+SUM(BA179:BM179)</f>
        <v>27</v>
      </c>
      <c r="J179" s="405">
        <f>CY179</f>
        <v>7.0292004315613674</v>
      </c>
      <c r="K179" s="466" t="str">
        <f>IF(ISNUMBER(MATCH(G179,'[4]OPR data'!$A$3:$A$2541,0)),"Y","N")</f>
        <v>Y</v>
      </c>
      <c r="L179" s="112"/>
      <c r="M179" s="236"/>
      <c r="N179" s="236" t="e">
        <f>(INDEX(Finish_table!R$4:R$83,MATCH('14 Year_History_Results'!$G179,Finish_table!S$4:S$83,0),1))</f>
        <v>#N/A</v>
      </c>
      <c r="O179" s="236" t="e">
        <f>(INDEX(Finish_table!Z$4:Z$99,MATCH('14 Year_History_Results'!$G179,Finish_table!AA$4:AA$99,0),1))</f>
        <v>#N/A</v>
      </c>
      <c r="P179" s="236" t="str">
        <f>(INDEX(Finish_table!AI$4:AI$99,MATCH('14 Year_History_Results'!$G179,Finish_table!AJ$4:AJ$99,0),1))</f>
        <v>QF</v>
      </c>
      <c r="Q179" s="236" t="str">
        <f>(INDEX(Finish_table!AR$4:AR$99,MATCH('14 Year_History_Results'!$G179,Finish_table!AS$4:AS$99,0),1))</f>
        <v>QF</v>
      </c>
      <c r="R179" s="236" t="e">
        <f>(INDEX(Finish_table!BA$4:BA$99,MATCH('14 Year_History_Results'!$G179,Finish_table!BB$4:BB$99,0),1))</f>
        <v>#N/A</v>
      </c>
      <c r="S179" s="236" t="str">
        <f>(INDEX(Finish_table!BJ$4:BJ$99,MATCH('14 Year_History_Results'!$G179,Finish_table!BK$4:BK$99,0),1))</f>
        <v>QF</v>
      </c>
      <c r="T179" s="236" t="e">
        <f>(INDEX(Finish_table!BS$4:BS$99,MATCH('14 Year_History_Results'!$G179,Finish_table!BT$4:BT$99,0),1))</f>
        <v>#N/A</v>
      </c>
      <c r="U179" s="236" t="e">
        <f>(INDEX(Finish_table!CB$4:CB$99,MATCH('14 Year_History_Results'!$G179,Finish_table!CC$4:CC$99,0),1))</f>
        <v>#N/A</v>
      </c>
      <c r="V179" s="236" t="e">
        <f>(INDEX(Finish_table!CK$4:CK$99,MATCH('14 Year_History_Results'!$G179,Finish_table!CL$4:CL$99,0),1))</f>
        <v>#N/A</v>
      </c>
      <c r="W179" s="236" t="e">
        <f>(INDEX(Finish_table!CT$4:CT$99,MATCH('14 Year_History_Results'!$G179,Finish_table!CU$4:CU$99,0),1))</f>
        <v>#N/A</v>
      </c>
      <c r="X179" s="236" t="e">
        <f>(INDEX(Finish_table!DC$4:DC$99,MATCH('14 Year_History_Results'!$G179,Finish_table!DD$4:DD$99,0),1))</f>
        <v>#N/A</v>
      </c>
      <c r="Y179" s="236" t="str">
        <f>(INDEX(Finish_table!DL$4:DL$99,MATCH('14 Year_History_Results'!$G179,Finish_table!DM$4:DM$99,0),1))</f>
        <v>QF</v>
      </c>
      <c r="Z179" s="236" t="e">
        <f>(INDEX(Finish_table!DU$4:DU$99,MATCH('14 Year_History_Results'!$G179,Finish_table!DV$4:DV$99,0),1))</f>
        <v>#N/A</v>
      </c>
      <c r="AA179" s="256" t="e">
        <f>(INDEX(Finish_table!ED$4:ED$140,MATCH('14 Year_History_Results'!$G179,Finish_table!EE$4:EE$140,0),1))</f>
        <v>#N/A</v>
      </c>
      <c r="AB179" s="2"/>
      <c r="AC179" s="97"/>
      <c r="AE179">
        <f t="shared" si="79"/>
        <v>358</v>
      </c>
      <c r="AF179" s="112"/>
      <c r="AG179" s="2"/>
      <c r="AH179" s="148">
        <f>INDEX('2001'!$C$44:$C$140,'14 Year_History_Results'!BT179)</f>
        <v>0</v>
      </c>
      <c r="AI179" s="2">
        <f>INDEX('2002'!$C$44:$C$140,'14 Year_History_Results'!BU179)</f>
        <v>0</v>
      </c>
      <c r="AJ179" s="2">
        <f>INDEX('2003'!$C$44:$C$140,'14 Year_History_Results'!BV179)</f>
        <v>0</v>
      </c>
      <c r="AK179" s="2">
        <f>INDEX('2004'!$C$44:$C$140,'14 Year_History_Results'!BW179)</f>
        <v>0</v>
      </c>
      <c r="AL179" s="2">
        <f>INDEX('2005'!$C$44:$C$140,'14 Year_History_Results'!BX179)</f>
        <v>0</v>
      </c>
      <c r="AM179" s="2">
        <f>INDEX('2006'!$C$44:$C$140,'14 Year_History_Results'!BY179)</f>
        <v>0</v>
      </c>
      <c r="AN179" s="2">
        <f>INDEX('2007'!$C$44:$C$140,'14 Year_History_Results'!BZ179)</f>
        <v>0</v>
      </c>
      <c r="AO179" s="2">
        <f>INDEX('2008'!$C$44:$C$140,'14 Year_History_Results'!CA179)</f>
        <v>0</v>
      </c>
      <c r="AP179" s="2">
        <f>INDEX('2009'!$C$44:$C$140,'14 Year_History_Results'!CB179)</f>
        <v>0</v>
      </c>
      <c r="AQ179" s="2">
        <f>INDEX('2010'!$C$44:$C$140,'14 Year_History_Results'!CC179)</f>
        <v>0</v>
      </c>
      <c r="AR179" s="2">
        <f>INDEX('2011'!$C$44:$C$140,'14 Year_History_Results'!CD179)</f>
        <v>0</v>
      </c>
      <c r="AS179" s="2">
        <f>INDEX('2012'!$C$44:$C$140,'14 Year_History_Results'!CE179)</f>
        <v>0</v>
      </c>
      <c r="AT179" s="2">
        <f>INDEX('2013'!$C$44:$C$140,'14 Year_History_Results'!CF179)</f>
        <v>0</v>
      </c>
      <c r="AU179" s="149">
        <f>INDEX('2014'!$C$52:$C$180,'14 Year_History_Results'!CG179)</f>
        <v>0</v>
      </c>
      <c r="AV179" s="2">
        <f t="shared" si="89"/>
        <v>0</v>
      </c>
      <c r="AW179" s="2"/>
      <c r="AX179">
        <f t="shared" si="90"/>
        <v>358</v>
      </c>
      <c r="AY179" s="112"/>
      <c r="AZ179" s="2"/>
      <c r="BA179" s="148">
        <f>INDEX('2001'!$B$44:$B$140,'14 Year_History_Results'!BT179)</f>
        <v>0</v>
      </c>
      <c r="BB179" s="2">
        <f>INDEX('2002'!$B$44:$B$140,'14 Year_History_Results'!BU179)</f>
        <v>0</v>
      </c>
      <c r="BC179" s="2">
        <f>INDEX('2003'!$B$44:$B$140,'14 Year_History_Results'!BV179)</f>
        <v>3</v>
      </c>
      <c r="BD179" s="2">
        <f>INDEX('2004'!$B$44:$B$140,'14 Year_History_Results'!BW179)</f>
        <v>1</v>
      </c>
      <c r="BE179" s="2">
        <f>INDEX('2005'!$B$44:$B$140,'14 Year_History_Results'!BX179)</f>
        <v>0</v>
      </c>
      <c r="BF179" s="2">
        <f>INDEX('2006'!$B$44:$B$140,'14 Year_History_Results'!BY179)</f>
        <v>8</v>
      </c>
      <c r="BG179" s="2">
        <f>INDEX('2007'!$B$44:$B$140,'14 Year_History_Results'!BZ179)</f>
        <v>0</v>
      </c>
      <c r="BH179" s="2">
        <f>INDEX('2008'!$B$44:$B$140,'14 Year_History_Results'!CA179)</f>
        <v>0</v>
      </c>
      <c r="BI179" s="2">
        <f>INDEX('2009'!$B$44:$B$140,'14 Year_History_Results'!CB179)</f>
        <v>0</v>
      </c>
      <c r="BJ179" s="2">
        <f>INDEX('2010'!$B$44:$B$140,'14 Year_History_Results'!CC179)</f>
        <v>0</v>
      </c>
      <c r="BK179" s="2">
        <f>INDEX('2011'!$B$44:$B$140,'14 Year_History_Results'!CD179)</f>
        <v>0</v>
      </c>
      <c r="BL179" s="2">
        <f>INDEX('2012'!$B$44:$B$140,'14 Year_History_Results'!CE179)</f>
        <v>15</v>
      </c>
      <c r="BM179" s="2">
        <f>INDEX('2013'!$B$44:$B$140,'14 Year_History_Results'!CF179)</f>
        <v>0</v>
      </c>
      <c r="BN179" s="149">
        <f>INDEX('2014'!$B$52:$B$180,'14 Year_History_Results'!CG179)</f>
        <v>0</v>
      </c>
      <c r="BO179" s="308">
        <f t="shared" si="91"/>
        <v>0</v>
      </c>
      <c r="BQ179">
        <f t="shared" si="92"/>
        <v>358</v>
      </c>
      <c r="BR179" s="112"/>
      <c r="BS179" s="2"/>
      <c r="BT179" s="148">
        <f>IF(ISNA(MATCH($BQ179,'2001'!$A$44:$A$139,0)),97,MATCH($BQ179,'2001'!$A$44:$A$139,0))</f>
        <v>97</v>
      </c>
      <c r="BU179" s="2">
        <f>IF(ISNA(MATCH($BQ179,'2002'!$A$44:$A$139,0)),97,MATCH($BQ179,'2002'!$A$44:$A$139,0))</f>
        <v>97</v>
      </c>
      <c r="BV179" s="2">
        <f>IF(ISNA(MATCH($BQ179,'2003'!$A$44:$A$139,0)),97,MATCH($BQ179,'2003'!$A$44:$A$139,0))</f>
        <v>64</v>
      </c>
      <c r="BW179" s="2">
        <f>IF(ISNA(MATCH($BQ179,'2004'!$A$44:$A$139,0)),97,MATCH($BQ179,'2004'!$A$44:$A$139,0))</f>
        <v>54</v>
      </c>
      <c r="BX179" s="2">
        <f>IF(ISNA(MATCH($BQ179,'2005'!$A$44:$A$139,0)),97,MATCH($BQ179,'2005'!$A$44:$A$139,0))</f>
        <v>97</v>
      </c>
      <c r="BY179" s="2">
        <f>IF(ISNA(MATCH($BQ179,'2006'!$A$44:$A$139,0)),97,MATCH($BQ179,'2006'!$A$44:$A$139,0))</f>
        <v>56</v>
      </c>
      <c r="BZ179" s="2">
        <f>IF(ISNA(MATCH($BQ179,'2007'!$A$44:$A$139,0)),97,MATCH($BQ179,'2007'!$A$44:$A$139,0))</f>
        <v>97</v>
      </c>
      <c r="CA179" s="2">
        <f>IF(ISNA(MATCH($BQ179,'2008'!$A$44:$A$139,0)),97,MATCH($BQ179,'2008'!$A$44:$A$139,0))</f>
        <v>97</v>
      </c>
      <c r="CB179" s="2">
        <f>IF(ISNA(MATCH($BQ179,'2009'!$A$44:$A$139,0)),97,MATCH($BQ179,'2009'!$A$44:$A$139,0))</f>
        <v>97</v>
      </c>
      <c r="CC179" s="2">
        <f>IF(ISNA(MATCH($BQ179,'2010'!$A$44:$A$139,0)),97,MATCH($BQ179,'2010'!$A$44:$A$139,0))</f>
        <v>97</v>
      </c>
      <c r="CD179" s="2">
        <f>IF(ISNA(MATCH($BQ179,'2011'!$A$44:$A$139,0)),97,MATCH($BQ179,'2011'!$A$44:$A$139,0))</f>
        <v>97</v>
      </c>
      <c r="CE179" s="2">
        <f>IF(ISNA(MATCH($BQ179,'2012'!$A$44:$A$139,0)),97,MATCH($BQ179,'2012'!$A$44:$A$139,0))</f>
        <v>29</v>
      </c>
      <c r="CF179" s="2">
        <f>IF(ISNA(MATCH($BQ179,'2013'!$A$44:$A$139,0)),97,MATCH($BQ179,'2013'!$A$44:$A$139,0))</f>
        <v>97</v>
      </c>
      <c r="CG179" s="149">
        <f>IF(ISNA(MATCH($BQ179,'2014'!$A$52:$A$179,0)),129,MATCH($BQ179,'2014'!$A$52:$A$179,0))</f>
        <v>129</v>
      </c>
      <c r="CI179">
        <f t="shared" si="93"/>
        <v>358</v>
      </c>
      <c r="CJ179" s="284"/>
      <c r="CK179" s="282"/>
      <c r="CL179" s="281">
        <f t="shared" si="94"/>
        <v>0</v>
      </c>
      <c r="CM179" s="282">
        <f t="shared" si="80"/>
        <v>0</v>
      </c>
      <c r="CN179" s="282">
        <f t="shared" si="81"/>
        <v>3</v>
      </c>
      <c r="CO179" s="282">
        <f t="shared" si="82"/>
        <v>2.9998</v>
      </c>
      <c r="CP179" s="282">
        <f t="shared" si="83"/>
        <v>1.99966668</v>
      </c>
      <c r="CQ179" s="282">
        <f t="shared" si="84"/>
        <v>9.3329778088879998</v>
      </c>
      <c r="CR179" s="282">
        <f t="shared" si="85"/>
        <v>6.2213630074047401</v>
      </c>
      <c r="CS179" s="282">
        <f t="shared" si="86"/>
        <v>4.1471605807359992</v>
      </c>
      <c r="CT179" s="282">
        <f t="shared" si="87"/>
        <v>2.7644972431186168</v>
      </c>
      <c r="CU179" s="282">
        <f t="shared" si="95"/>
        <v>1.8428138622628698</v>
      </c>
      <c r="CV179" s="282">
        <f t="shared" si="96"/>
        <v>1.2284197205844289</v>
      </c>
      <c r="CW179" s="282">
        <f t="shared" si="97"/>
        <v>15.818864585741581</v>
      </c>
      <c r="CX179" s="282">
        <f t="shared" si="98"/>
        <v>10.544855132855337</v>
      </c>
      <c r="CY179" s="283">
        <f t="shared" si="99"/>
        <v>7.0292004315613674</v>
      </c>
      <c r="DA179" s="282">
        <f t="shared" si="100"/>
        <v>358</v>
      </c>
      <c r="DB179" s="97"/>
      <c r="DC179" s="156"/>
      <c r="DD179" s="270">
        <f t="shared" si="101"/>
        <v>0</v>
      </c>
      <c r="DE179" s="156">
        <f t="shared" si="102"/>
        <v>0</v>
      </c>
      <c r="DF179" s="156">
        <f t="shared" si="103"/>
        <v>3</v>
      </c>
      <c r="DG179" s="156">
        <f t="shared" si="104"/>
        <v>4</v>
      </c>
      <c r="DH179" s="156">
        <f t="shared" si="105"/>
        <v>4</v>
      </c>
      <c r="DI179" s="156">
        <f t="shared" si="106"/>
        <v>12</v>
      </c>
      <c r="DJ179" s="156">
        <f t="shared" si="107"/>
        <v>12</v>
      </c>
      <c r="DK179" s="156">
        <f t="shared" si="108"/>
        <v>12</v>
      </c>
      <c r="DL179" s="156">
        <f t="shared" si="109"/>
        <v>12</v>
      </c>
      <c r="DM179" s="156">
        <f t="shared" si="110"/>
        <v>12</v>
      </c>
      <c r="DN179" s="156">
        <f t="shared" si="111"/>
        <v>12</v>
      </c>
      <c r="DO179" s="156">
        <f t="shared" si="112"/>
        <v>27</v>
      </c>
      <c r="DP179" s="156">
        <f t="shared" si="113"/>
        <v>27</v>
      </c>
      <c r="DQ179" s="267">
        <f t="shared" si="114"/>
        <v>27</v>
      </c>
      <c r="DR179" s="156">
        <f t="shared" si="115"/>
        <v>237</v>
      </c>
    </row>
    <row r="180" spans="2:122" ht="13.5" thickBot="1" x14ac:dyDescent="0.25">
      <c r="B180" s="133">
        <v>79</v>
      </c>
      <c r="C180" s="50">
        <f t="shared" si="78"/>
        <v>4</v>
      </c>
      <c r="D180" s="50">
        <f t="shared" si="88"/>
        <v>0</v>
      </c>
      <c r="E180" s="97"/>
      <c r="F180" s="2">
        <f t="shared" si="116"/>
        <v>175</v>
      </c>
      <c r="G180" s="164">
        <v>181</v>
      </c>
      <c r="H180" s="164">
        <f>14- COUNTIF(L180:AA180,"#N/A")</f>
        <v>2</v>
      </c>
      <c r="I180" s="133">
        <f>SUM(AF180:AU180)+SUM(BA180:BM180)</f>
        <v>21</v>
      </c>
      <c r="J180" s="405">
        <f>CY180</f>
        <v>7.0162536383416194</v>
      </c>
      <c r="K180" s="466" t="str">
        <f>IF(ISNUMBER(MATCH(G180,'[4]OPR data'!$A$3:$A$2541,0)),"Y","N")</f>
        <v>Y</v>
      </c>
      <c r="L180" s="112"/>
      <c r="M180" s="236"/>
      <c r="N180" s="236" t="e">
        <f>(INDEX(Finish_table!R$4:R$83,MATCH('14 Year_History_Results'!$G180,Finish_table!S$4:S$83,0),1))</f>
        <v>#N/A</v>
      </c>
      <c r="O180" s="236" t="e">
        <f>(INDEX(Finish_table!Z$4:Z$99,MATCH('14 Year_History_Results'!$G180,Finish_table!AA$4:AA$99,0),1))</f>
        <v>#N/A</v>
      </c>
      <c r="P180" s="236" t="e">
        <f>(INDEX(Finish_table!AI$4:AI$99,MATCH('14 Year_History_Results'!$G180,Finish_table!AJ$4:AJ$99,0),1))</f>
        <v>#N/A</v>
      </c>
      <c r="Q180" s="236" t="e">
        <f>(INDEX(Finish_table!AR$4:AR$99,MATCH('14 Year_History_Results'!$G180,Finish_table!AS$4:AS$99,0),1))</f>
        <v>#N/A</v>
      </c>
      <c r="R180" s="236" t="e">
        <f>(INDEX(Finish_table!BA$4:BA$99,MATCH('14 Year_History_Results'!$G180,Finish_table!BB$4:BB$99,0),1))</f>
        <v>#N/A</v>
      </c>
      <c r="S180" s="236" t="e">
        <f>(INDEX(Finish_table!BJ$4:BJ$99,MATCH('14 Year_History_Results'!$G180,Finish_table!BK$4:BK$99,0),1))</f>
        <v>#N/A</v>
      </c>
      <c r="T180" s="236" t="str">
        <f>(INDEX(Finish_table!BS$4:BS$99,MATCH('14 Year_History_Results'!$G180,Finish_table!BT$4:BT$99,0),1))</f>
        <v>QF</v>
      </c>
      <c r="U180" s="236" t="e">
        <f>(INDEX(Finish_table!CB$4:CB$99,MATCH('14 Year_History_Results'!$G180,Finish_table!CC$4:CC$99,0),1))</f>
        <v>#N/A</v>
      </c>
      <c r="V180" s="236" t="e">
        <f>(INDEX(Finish_table!CK$4:CK$99,MATCH('14 Year_History_Results'!$G180,Finish_table!CL$4:CL$99,0),1))</f>
        <v>#N/A</v>
      </c>
      <c r="W180" s="236" t="e">
        <f>(INDEX(Finish_table!CT$4:CT$99,MATCH('14 Year_History_Results'!$G180,Finish_table!CU$4:CU$99,0),1))</f>
        <v>#N/A</v>
      </c>
      <c r="X180" s="236" t="e">
        <f>(INDEX(Finish_table!DC$4:DC$99,MATCH('14 Year_History_Results'!$G180,Finish_table!DD$4:DD$99,0),1))</f>
        <v>#N/A</v>
      </c>
      <c r="Y180" s="236" t="str">
        <f>(INDEX(Finish_table!DL$4:DL$99,MATCH('14 Year_History_Results'!$G180,Finish_table!DM$4:DM$99,0),1))</f>
        <v>SF</v>
      </c>
      <c r="Z180" s="236" t="e">
        <f>(INDEX(Finish_table!DU$4:DU$99,MATCH('14 Year_History_Results'!$G180,Finish_table!DV$4:DV$99,0),1))</f>
        <v>#N/A</v>
      </c>
      <c r="AA180" s="256" t="e">
        <f>(INDEX(Finish_table!ED$4:ED$140,MATCH('14 Year_History_Results'!$G180,Finish_table!EE$4:EE$140,0),1))</f>
        <v>#N/A</v>
      </c>
      <c r="AB180" s="2"/>
      <c r="AC180" s="97"/>
      <c r="AE180">
        <f t="shared" si="79"/>
        <v>181</v>
      </c>
      <c r="AF180" s="112"/>
      <c r="AG180" s="2"/>
      <c r="AH180" s="148">
        <f>INDEX('2001'!$C$44:$C$140,'14 Year_History_Results'!BT180)</f>
        <v>0</v>
      </c>
      <c r="AI180" s="2">
        <f>INDEX('2002'!$C$44:$C$140,'14 Year_History_Results'!BU180)</f>
        <v>0</v>
      </c>
      <c r="AJ180" s="2">
        <f>INDEX('2003'!$C$44:$C$140,'14 Year_History_Results'!BV180)</f>
        <v>0</v>
      </c>
      <c r="AK180" s="2">
        <f>INDEX('2004'!$C$44:$C$140,'14 Year_History_Results'!BW180)</f>
        <v>0</v>
      </c>
      <c r="AL180" s="2">
        <f>INDEX('2005'!$C$44:$C$140,'14 Year_History_Results'!BX180)</f>
        <v>0</v>
      </c>
      <c r="AM180" s="2">
        <f>INDEX('2006'!$C$44:$C$140,'14 Year_History_Results'!BY180)</f>
        <v>0</v>
      </c>
      <c r="AN180" s="2">
        <f>INDEX('2007'!$C$44:$C$140,'14 Year_History_Results'!BZ180)</f>
        <v>0</v>
      </c>
      <c r="AO180" s="2">
        <f>INDEX('2008'!$C$44:$C$140,'14 Year_History_Results'!CA180)</f>
        <v>0</v>
      </c>
      <c r="AP180" s="2">
        <f>INDEX('2009'!$C$44:$C$140,'14 Year_History_Results'!CB180)</f>
        <v>0</v>
      </c>
      <c r="AQ180" s="2">
        <f>INDEX('2010'!$C$44:$C$140,'14 Year_History_Results'!CC180)</f>
        <v>0</v>
      </c>
      <c r="AR180" s="2">
        <f>INDEX('2011'!$C$44:$C$140,'14 Year_History_Results'!CD180)</f>
        <v>0</v>
      </c>
      <c r="AS180" s="2">
        <f>INDEX('2012'!$C$44:$C$140,'14 Year_History_Results'!CE180)</f>
        <v>10</v>
      </c>
      <c r="AT180" s="2">
        <f>INDEX('2013'!$C$44:$C$140,'14 Year_History_Results'!CF180)</f>
        <v>0</v>
      </c>
      <c r="AU180" s="149">
        <f>INDEX('2014'!$C$52:$C$180,'14 Year_History_Results'!CG180)</f>
        <v>0</v>
      </c>
      <c r="AV180" s="2">
        <f t="shared" si="89"/>
        <v>2.6726124191242437</v>
      </c>
      <c r="AW180" s="2"/>
      <c r="AX180">
        <f t="shared" si="90"/>
        <v>181</v>
      </c>
      <c r="AY180" s="112"/>
      <c r="AZ180" s="2"/>
      <c r="BA180" s="148">
        <f>INDEX('2001'!$B$44:$B$140,'14 Year_History_Results'!BT180)</f>
        <v>0</v>
      </c>
      <c r="BB180" s="2">
        <f>INDEX('2002'!$B$44:$B$140,'14 Year_History_Results'!BU180)</f>
        <v>0</v>
      </c>
      <c r="BC180" s="2">
        <f>INDEX('2003'!$B$44:$B$140,'14 Year_History_Results'!BV180)</f>
        <v>0</v>
      </c>
      <c r="BD180" s="2">
        <f>INDEX('2004'!$B$44:$B$140,'14 Year_History_Results'!BW180)</f>
        <v>0</v>
      </c>
      <c r="BE180" s="2">
        <f>INDEX('2005'!$B$44:$B$140,'14 Year_History_Results'!BX180)</f>
        <v>0</v>
      </c>
      <c r="BF180" s="2">
        <f>INDEX('2006'!$B$44:$B$140,'14 Year_History_Results'!BY180)</f>
        <v>0</v>
      </c>
      <c r="BG180" s="2">
        <f>INDEX('2007'!$B$44:$B$140,'14 Year_History_Results'!BZ180)</f>
        <v>6</v>
      </c>
      <c r="BH180" s="2">
        <f>INDEX('2008'!$B$44:$B$140,'14 Year_History_Results'!CA180)</f>
        <v>0</v>
      </c>
      <c r="BI180" s="2">
        <f>INDEX('2009'!$B$44:$B$140,'14 Year_History_Results'!CB180)</f>
        <v>0</v>
      </c>
      <c r="BJ180" s="2">
        <f>INDEX('2010'!$B$44:$B$140,'14 Year_History_Results'!CC180)</f>
        <v>0</v>
      </c>
      <c r="BK180" s="2">
        <f>INDEX('2011'!$B$44:$B$140,'14 Year_History_Results'!CD180)</f>
        <v>0</v>
      </c>
      <c r="BL180" s="2">
        <f>INDEX('2012'!$B$44:$B$140,'14 Year_History_Results'!CE180)</f>
        <v>5</v>
      </c>
      <c r="BM180" s="2">
        <f>INDEX('2013'!$B$44:$B$140,'14 Year_History_Results'!CF180)</f>
        <v>0</v>
      </c>
      <c r="BN180" s="149">
        <f>INDEX('2014'!$B$52:$B$180,'14 Year_History_Results'!CG180)</f>
        <v>0</v>
      </c>
      <c r="BO180" s="308">
        <f t="shared" si="91"/>
        <v>0</v>
      </c>
      <c r="BQ180">
        <f t="shared" si="92"/>
        <v>181</v>
      </c>
      <c r="BR180" s="112"/>
      <c r="BS180" s="2"/>
      <c r="BT180" s="148">
        <f>IF(ISNA(MATCH($BQ180,'2001'!$A$44:$A$139,0)),97,MATCH($BQ180,'2001'!$A$44:$A$139,0))</f>
        <v>97</v>
      </c>
      <c r="BU180" s="2">
        <f>IF(ISNA(MATCH($BQ180,'2002'!$A$44:$A$139,0)),97,MATCH($BQ180,'2002'!$A$44:$A$139,0))</f>
        <v>97</v>
      </c>
      <c r="BV180" s="2">
        <f>IF(ISNA(MATCH($BQ180,'2003'!$A$44:$A$139,0)),97,MATCH($BQ180,'2003'!$A$44:$A$139,0))</f>
        <v>97</v>
      </c>
      <c r="BW180" s="2">
        <f>IF(ISNA(MATCH($BQ180,'2004'!$A$44:$A$139,0)),97,MATCH($BQ180,'2004'!$A$44:$A$139,0))</f>
        <v>97</v>
      </c>
      <c r="BX180" s="2">
        <f>IF(ISNA(MATCH($BQ180,'2005'!$A$44:$A$139,0)),97,MATCH($BQ180,'2005'!$A$44:$A$139,0))</f>
        <v>97</v>
      </c>
      <c r="BY180" s="2">
        <f>IF(ISNA(MATCH($BQ180,'2006'!$A$44:$A$139,0)),97,MATCH($BQ180,'2006'!$A$44:$A$139,0))</f>
        <v>97</v>
      </c>
      <c r="BZ180" s="2">
        <f>IF(ISNA(MATCH($BQ180,'2007'!$A$44:$A$139,0)),97,MATCH($BQ180,'2007'!$A$44:$A$139,0))</f>
        <v>30</v>
      </c>
      <c r="CA180" s="2">
        <f>IF(ISNA(MATCH($BQ180,'2008'!$A$44:$A$139,0)),97,MATCH($BQ180,'2008'!$A$44:$A$139,0))</f>
        <v>97</v>
      </c>
      <c r="CB180" s="2">
        <f>IF(ISNA(MATCH($BQ180,'2009'!$A$44:$A$139,0)),97,MATCH($BQ180,'2009'!$A$44:$A$139,0))</f>
        <v>97</v>
      </c>
      <c r="CC180" s="2">
        <f>IF(ISNA(MATCH($BQ180,'2010'!$A$44:$A$139,0)),97,MATCH($BQ180,'2010'!$A$44:$A$139,0))</f>
        <v>97</v>
      </c>
      <c r="CD180" s="2">
        <f>IF(ISNA(MATCH($BQ180,'2011'!$A$44:$A$139,0)),97,MATCH($BQ180,'2011'!$A$44:$A$139,0))</f>
        <v>97</v>
      </c>
      <c r="CE180" s="2">
        <f>IF(ISNA(MATCH($BQ180,'2012'!$A$44:$A$139,0)),97,MATCH($BQ180,'2012'!$A$44:$A$139,0))</f>
        <v>17</v>
      </c>
      <c r="CF180" s="2">
        <f>IF(ISNA(MATCH($BQ180,'2013'!$A$44:$A$139,0)),97,MATCH($BQ180,'2013'!$A$44:$A$139,0))</f>
        <v>97</v>
      </c>
      <c r="CG180" s="149">
        <f>IF(ISNA(MATCH($BQ180,'2014'!$A$52:$A$179,0)),129,MATCH($BQ180,'2014'!$A$52:$A$179,0))</f>
        <v>129</v>
      </c>
      <c r="CI180">
        <f t="shared" si="93"/>
        <v>181</v>
      </c>
      <c r="CJ180" s="284"/>
      <c r="CK180" s="282"/>
      <c r="CL180" s="281">
        <f t="shared" si="94"/>
        <v>0</v>
      </c>
      <c r="CM180" s="282">
        <f t="shared" si="80"/>
        <v>0</v>
      </c>
      <c r="CN180" s="282">
        <f t="shared" si="81"/>
        <v>0</v>
      </c>
      <c r="CO180" s="282">
        <f t="shared" si="82"/>
        <v>0</v>
      </c>
      <c r="CP180" s="282">
        <f t="shared" si="83"/>
        <v>0</v>
      </c>
      <c r="CQ180" s="282">
        <f t="shared" si="84"/>
        <v>0</v>
      </c>
      <c r="CR180" s="282">
        <f t="shared" si="85"/>
        <v>6</v>
      </c>
      <c r="CS180" s="282">
        <f t="shared" si="86"/>
        <v>3.9996</v>
      </c>
      <c r="CT180" s="282">
        <f t="shared" si="87"/>
        <v>2.6661333599999999</v>
      </c>
      <c r="CU180" s="282">
        <f t="shared" si="95"/>
        <v>1.7772444977759998</v>
      </c>
      <c r="CV180" s="282">
        <f t="shared" si="96"/>
        <v>1.1847111822174814</v>
      </c>
      <c r="CW180" s="282">
        <f t="shared" si="97"/>
        <v>15.789728474066173</v>
      </c>
      <c r="CX180" s="282">
        <f t="shared" si="98"/>
        <v>10.525433000812511</v>
      </c>
      <c r="CY180" s="283">
        <f t="shared" si="99"/>
        <v>7.0162536383416194</v>
      </c>
      <c r="DA180" s="282">
        <f t="shared" si="100"/>
        <v>181</v>
      </c>
      <c r="DB180" s="97"/>
      <c r="DC180" s="156"/>
      <c r="DD180" s="270">
        <f t="shared" si="101"/>
        <v>0</v>
      </c>
      <c r="DE180" s="156">
        <f t="shared" si="102"/>
        <v>0</v>
      </c>
      <c r="DF180" s="156">
        <f t="shared" si="103"/>
        <v>0</v>
      </c>
      <c r="DG180" s="156">
        <f t="shared" si="104"/>
        <v>0</v>
      </c>
      <c r="DH180" s="156">
        <f t="shared" si="105"/>
        <v>0</v>
      </c>
      <c r="DI180" s="156">
        <f t="shared" si="106"/>
        <v>0</v>
      </c>
      <c r="DJ180" s="156">
        <f t="shared" si="107"/>
        <v>6</v>
      </c>
      <c r="DK180" s="156">
        <f t="shared" si="108"/>
        <v>6</v>
      </c>
      <c r="DL180" s="156">
        <f t="shared" si="109"/>
        <v>6</v>
      </c>
      <c r="DM180" s="156">
        <f t="shared" si="110"/>
        <v>6</v>
      </c>
      <c r="DN180" s="156">
        <f t="shared" si="111"/>
        <v>6</v>
      </c>
      <c r="DO180" s="156">
        <f t="shared" si="112"/>
        <v>21</v>
      </c>
      <c r="DP180" s="156">
        <f t="shared" si="113"/>
        <v>21</v>
      </c>
      <c r="DQ180" s="267">
        <f t="shared" si="114"/>
        <v>21</v>
      </c>
      <c r="DR180" s="156">
        <f t="shared" si="115"/>
        <v>293</v>
      </c>
    </row>
    <row r="181" spans="2:122" ht="13.5" thickBot="1" x14ac:dyDescent="0.25">
      <c r="B181" s="133">
        <v>79</v>
      </c>
      <c r="C181" s="50">
        <f t="shared" si="78"/>
        <v>5</v>
      </c>
      <c r="D181" s="50">
        <f t="shared" si="88"/>
        <v>0</v>
      </c>
      <c r="E181" s="97"/>
      <c r="F181" s="2">
        <f t="shared" si="116"/>
        <v>176</v>
      </c>
      <c r="G181" s="164">
        <v>247</v>
      </c>
      <c r="H181" s="164">
        <f>14- COUNTIF(L181:AA181,"#N/A")</f>
        <v>3</v>
      </c>
      <c r="I181" s="133">
        <f>SUM(AF181:AU181)+SUM(BA181:BM181)</f>
        <v>70</v>
      </c>
      <c r="J181" s="405">
        <f>CY181</f>
        <v>7.0150782578329061</v>
      </c>
      <c r="K181" s="466" t="str">
        <f>IF(ISNUMBER(MATCH(G181,'[4]OPR data'!$A$3:$A$2541,0)),"Y","N")</f>
        <v>Y</v>
      </c>
      <c r="L181" s="112"/>
      <c r="M181" s="236"/>
      <c r="N181" s="236" t="e">
        <f>(INDEX(Finish_table!R$4:R$83,MATCH('14 Year_History_Results'!$G181,Finish_table!S$4:S$83,0),1))</f>
        <v>#N/A</v>
      </c>
      <c r="O181" s="236" t="e">
        <f>(INDEX(Finish_table!Z$4:Z$99,MATCH('14 Year_History_Results'!$G181,Finish_table!AA$4:AA$99,0),1))</f>
        <v>#N/A</v>
      </c>
      <c r="P181" s="236" t="str">
        <f>(INDEX(Finish_table!AI$4:AI$99,MATCH('14 Year_History_Results'!$G181,Finish_table!AJ$4:AJ$99,0),1))</f>
        <v>QF</v>
      </c>
      <c r="Q181" s="236" t="e">
        <f>(INDEX(Finish_table!AR$4:AR$99,MATCH('14 Year_History_Results'!$G181,Finish_table!AS$4:AS$99,0),1))</f>
        <v>#N/A</v>
      </c>
      <c r="R181" s="236" t="e">
        <f>(INDEX(Finish_table!BA$4:BA$99,MATCH('14 Year_History_Results'!$G181,Finish_table!BB$4:BB$99,0),1))</f>
        <v>#N/A</v>
      </c>
      <c r="S181" s="236" t="e">
        <f>(INDEX(Finish_table!BJ$4:BJ$99,MATCH('14 Year_History_Results'!$G181,Finish_table!BK$4:BK$99,0),1))</f>
        <v>#N/A</v>
      </c>
      <c r="T181" s="236" t="str">
        <f>(INDEX(Finish_table!BS$4:BS$99,MATCH('14 Year_History_Results'!$G181,Finish_table!BT$4:BT$99,0),1))</f>
        <v>QF</v>
      </c>
      <c r="U181" s="236" t="e">
        <f>(INDEX(Finish_table!CB$4:CB$99,MATCH('14 Year_History_Results'!$G181,Finish_table!CC$4:CC$99,0),1))</f>
        <v>#N/A</v>
      </c>
      <c r="V181" s="236" t="str">
        <f>(INDEX(Finish_table!CK$4:CK$99,MATCH('14 Year_History_Results'!$G181,Finish_table!CL$4:CL$99,0),1))</f>
        <v>WF</v>
      </c>
      <c r="W181" s="236" t="e">
        <f>(INDEX(Finish_table!CT$4:CT$99,MATCH('14 Year_History_Results'!$G181,Finish_table!CU$4:CU$99,0),1))</f>
        <v>#N/A</v>
      </c>
      <c r="X181" s="236" t="e">
        <f>(INDEX(Finish_table!DC$4:DC$99,MATCH('14 Year_History_Results'!$G181,Finish_table!DD$4:DD$99,0),1))</f>
        <v>#N/A</v>
      </c>
      <c r="Y181" s="236" t="e">
        <f>(INDEX(Finish_table!DL$4:DL$99,MATCH('14 Year_History_Results'!$G181,Finish_table!DM$4:DM$99,0),1))</f>
        <v>#N/A</v>
      </c>
      <c r="Z181" s="236" t="e">
        <f>(INDEX(Finish_table!DU$4:DU$99,MATCH('14 Year_History_Results'!$G181,Finish_table!DV$4:DV$99,0),1))</f>
        <v>#N/A</v>
      </c>
      <c r="AA181" s="256" t="e">
        <f>(INDEX(Finish_table!ED$4:ED$140,MATCH('14 Year_History_Results'!$G181,Finish_table!EE$4:EE$140,0),1))</f>
        <v>#N/A</v>
      </c>
      <c r="AB181" s="2"/>
      <c r="AC181" s="97"/>
      <c r="AE181">
        <f t="shared" si="79"/>
        <v>247</v>
      </c>
      <c r="AF181" s="112"/>
      <c r="AG181" s="2"/>
      <c r="AH181" s="148">
        <f>INDEX('2001'!$C$44:$C$140,'14 Year_History_Results'!BT181)</f>
        <v>0</v>
      </c>
      <c r="AI181" s="2">
        <f>INDEX('2002'!$C$44:$C$140,'14 Year_History_Results'!BU181)</f>
        <v>0</v>
      </c>
      <c r="AJ181" s="2">
        <f>INDEX('2003'!$C$44:$C$140,'14 Year_History_Results'!BV181)</f>
        <v>0</v>
      </c>
      <c r="AK181" s="2">
        <f>INDEX('2004'!$C$44:$C$140,'14 Year_History_Results'!BW181)</f>
        <v>0</v>
      </c>
      <c r="AL181" s="2">
        <f>INDEX('2005'!$C$44:$C$140,'14 Year_History_Results'!BX181)</f>
        <v>0</v>
      </c>
      <c r="AM181" s="2">
        <f>INDEX('2006'!$C$44:$C$140,'14 Year_History_Results'!BY181)</f>
        <v>0</v>
      </c>
      <c r="AN181" s="2">
        <f>INDEX('2007'!$C$44:$C$140,'14 Year_History_Results'!BZ181)</f>
        <v>0</v>
      </c>
      <c r="AO181" s="2">
        <f>INDEX('2008'!$C$44:$C$140,'14 Year_History_Results'!CA181)</f>
        <v>0</v>
      </c>
      <c r="AP181" s="2">
        <f>INDEX('2009'!$C$44:$C$140,'14 Year_History_Results'!CB181)</f>
        <v>40</v>
      </c>
      <c r="AQ181" s="2">
        <f>INDEX('2010'!$C$44:$C$140,'14 Year_History_Results'!CC181)</f>
        <v>0</v>
      </c>
      <c r="AR181" s="2">
        <f>INDEX('2011'!$C$44:$C$140,'14 Year_History_Results'!CD181)</f>
        <v>0</v>
      </c>
      <c r="AS181" s="2">
        <f>INDEX('2012'!$C$44:$C$140,'14 Year_History_Results'!CE181)</f>
        <v>0</v>
      </c>
      <c r="AT181" s="2">
        <f>INDEX('2013'!$C$44:$C$140,'14 Year_History_Results'!CF181)</f>
        <v>0</v>
      </c>
      <c r="AU181" s="149">
        <f>INDEX('2014'!$C$52:$C$180,'14 Year_History_Results'!CG181)</f>
        <v>0</v>
      </c>
      <c r="AV181" s="2">
        <f t="shared" si="89"/>
        <v>10.690449676496975</v>
      </c>
      <c r="AW181" s="2"/>
      <c r="AX181">
        <f t="shared" si="90"/>
        <v>247</v>
      </c>
      <c r="AY181" s="112"/>
      <c r="AZ181" s="2"/>
      <c r="BA181" s="148">
        <f>INDEX('2001'!$B$44:$B$140,'14 Year_History_Results'!BT181)</f>
        <v>0</v>
      </c>
      <c r="BB181" s="2">
        <f>INDEX('2002'!$B$44:$B$140,'14 Year_History_Results'!BU181)</f>
        <v>0</v>
      </c>
      <c r="BC181" s="2">
        <f>INDEX('2003'!$B$44:$B$140,'14 Year_History_Results'!BV181)</f>
        <v>11</v>
      </c>
      <c r="BD181" s="2">
        <f>INDEX('2004'!$B$44:$B$140,'14 Year_History_Results'!BW181)</f>
        <v>0</v>
      </c>
      <c r="BE181" s="2">
        <f>INDEX('2005'!$B$44:$B$140,'14 Year_History_Results'!BX181)</f>
        <v>0</v>
      </c>
      <c r="BF181" s="2">
        <f>INDEX('2006'!$B$44:$B$140,'14 Year_History_Results'!BY181)</f>
        <v>0</v>
      </c>
      <c r="BG181" s="2">
        <f>INDEX('2007'!$B$44:$B$140,'14 Year_History_Results'!BZ181)</f>
        <v>12</v>
      </c>
      <c r="BH181" s="2">
        <f>INDEX('2008'!$B$44:$B$140,'14 Year_History_Results'!CA181)</f>
        <v>0</v>
      </c>
      <c r="BI181" s="2">
        <f>INDEX('2009'!$B$44:$B$140,'14 Year_History_Results'!CB181)</f>
        <v>7</v>
      </c>
      <c r="BJ181" s="2">
        <f>INDEX('2010'!$B$44:$B$140,'14 Year_History_Results'!CC181)</f>
        <v>0</v>
      </c>
      <c r="BK181" s="2">
        <f>INDEX('2011'!$B$44:$B$140,'14 Year_History_Results'!CD181)</f>
        <v>0</v>
      </c>
      <c r="BL181" s="2">
        <f>INDEX('2012'!$B$44:$B$140,'14 Year_History_Results'!CE181)</f>
        <v>0</v>
      </c>
      <c r="BM181" s="2">
        <f>INDEX('2013'!$B$44:$B$140,'14 Year_History_Results'!CF181)</f>
        <v>0</v>
      </c>
      <c r="BN181" s="149">
        <f>INDEX('2014'!$B$52:$B$180,'14 Year_History_Results'!CG181)</f>
        <v>0</v>
      </c>
      <c r="BO181" s="308">
        <f t="shared" si="91"/>
        <v>0</v>
      </c>
      <c r="BQ181">
        <f t="shared" si="92"/>
        <v>247</v>
      </c>
      <c r="BR181" s="112"/>
      <c r="BS181" s="2"/>
      <c r="BT181" s="148">
        <f>IF(ISNA(MATCH($BQ181,'2001'!$A$44:$A$139,0)),97,MATCH($BQ181,'2001'!$A$44:$A$139,0))</f>
        <v>97</v>
      </c>
      <c r="BU181" s="2">
        <f>IF(ISNA(MATCH($BQ181,'2002'!$A$44:$A$139,0)),97,MATCH($BQ181,'2002'!$A$44:$A$139,0))</f>
        <v>97</v>
      </c>
      <c r="BV181" s="2">
        <f>IF(ISNA(MATCH($BQ181,'2003'!$A$44:$A$139,0)),97,MATCH($BQ181,'2003'!$A$44:$A$139,0))</f>
        <v>46</v>
      </c>
      <c r="BW181" s="2">
        <f>IF(ISNA(MATCH($BQ181,'2004'!$A$44:$A$139,0)),97,MATCH($BQ181,'2004'!$A$44:$A$139,0))</f>
        <v>97</v>
      </c>
      <c r="BX181" s="2">
        <f>IF(ISNA(MATCH($BQ181,'2005'!$A$44:$A$139,0)),97,MATCH($BQ181,'2005'!$A$44:$A$139,0))</f>
        <v>97</v>
      </c>
      <c r="BY181" s="2">
        <f>IF(ISNA(MATCH($BQ181,'2006'!$A$44:$A$139,0)),97,MATCH($BQ181,'2006'!$A$44:$A$139,0))</f>
        <v>97</v>
      </c>
      <c r="BZ181" s="2">
        <f>IF(ISNA(MATCH($BQ181,'2007'!$A$44:$A$139,0)),97,MATCH($BQ181,'2007'!$A$44:$A$139,0))</f>
        <v>39</v>
      </c>
      <c r="CA181" s="2">
        <f>IF(ISNA(MATCH($BQ181,'2008'!$A$44:$A$139,0)),97,MATCH($BQ181,'2008'!$A$44:$A$139,0))</f>
        <v>97</v>
      </c>
      <c r="CB181" s="2">
        <f>IF(ISNA(MATCH($BQ181,'2009'!$A$44:$A$139,0)),97,MATCH($BQ181,'2009'!$A$44:$A$139,0))</f>
        <v>34</v>
      </c>
      <c r="CC181" s="2">
        <f>IF(ISNA(MATCH($BQ181,'2010'!$A$44:$A$139,0)),97,MATCH($BQ181,'2010'!$A$44:$A$139,0))</f>
        <v>97</v>
      </c>
      <c r="CD181" s="2">
        <f>IF(ISNA(MATCH($BQ181,'2011'!$A$44:$A$139,0)),97,MATCH($BQ181,'2011'!$A$44:$A$139,0))</f>
        <v>97</v>
      </c>
      <c r="CE181" s="2">
        <f>IF(ISNA(MATCH($BQ181,'2012'!$A$44:$A$139,0)),97,MATCH($BQ181,'2012'!$A$44:$A$139,0))</f>
        <v>97</v>
      </c>
      <c r="CF181" s="2">
        <f>IF(ISNA(MATCH($BQ181,'2013'!$A$44:$A$139,0)),97,MATCH($BQ181,'2013'!$A$44:$A$139,0))</f>
        <v>97</v>
      </c>
      <c r="CG181" s="149">
        <f>IF(ISNA(MATCH($BQ181,'2014'!$A$52:$A$179,0)),129,MATCH($BQ181,'2014'!$A$52:$A$179,0))</f>
        <v>129</v>
      </c>
      <c r="CI181">
        <f t="shared" si="93"/>
        <v>247</v>
      </c>
      <c r="CJ181" s="284"/>
      <c r="CK181" s="282"/>
      <c r="CL181" s="281">
        <f t="shared" si="94"/>
        <v>0</v>
      </c>
      <c r="CM181" s="282">
        <f t="shared" si="80"/>
        <v>0</v>
      </c>
      <c r="CN181" s="282">
        <f t="shared" si="81"/>
        <v>11</v>
      </c>
      <c r="CO181" s="282">
        <f t="shared" si="82"/>
        <v>7.3325999999999993</v>
      </c>
      <c r="CP181" s="282">
        <f t="shared" si="83"/>
        <v>4.8879111599999989</v>
      </c>
      <c r="CQ181" s="282">
        <f t="shared" si="84"/>
        <v>3.2582815792559989</v>
      </c>
      <c r="CR181" s="282">
        <f t="shared" si="85"/>
        <v>14.171970500732048</v>
      </c>
      <c r="CS181" s="282">
        <f t="shared" si="86"/>
        <v>9.4470355357879825</v>
      </c>
      <c r="CT181" s="282">
        <f t="shared" si="87"/>
        <v>53.297393888156272</v>
      </c>
      <c r="CU181" s="282">
        <f t="shared" si="95"/>
        <v>35.528042765844972</v>
      </c>
      <c r="CV181" s="282">
        <f t="shared" si="96"/>
        <v>23.682993307712259</v>
      </c>
      <c r="CW181" s="282">
        <f t="shared" si="97"/>
        <v>15.787083338920992</v>
      </c>
      <c r="CX181" s="282">
        <f t="shared" si="98"/>
        <v>10.523669753724732</v>
      </c>
      <c r="CY181" s="283">
        <f t="shared" si="99"/>
        <v>7.0150782578329061</v>
      </c>
      <c r="DA181" s="282">
        <f t="shared" si="100"/>
        <v>247</v>
      </c>
      <c r="DB181" s="97"/>
      <c r="DC181" s="156"/>
      <c r="DD181" s="270">
        <f t="shared" si="101"/>
        <v>0</v>
      </c>
      <c r="DE181" s="156">
        <f t="shared" si="102"/>
        <v>0</v>
      </c>
      <c r="DF181" s="156">
        <f t="shared" si="103"/>
        <v>11</v>
      </c>
      <c r="DG181" s="156">
        <f t="shared" si="104"/>
        <v>11</v>
      </c>
      <c r="DH181" s="156">
        <f t="shared" si="105"/>
        <v>11</v>
      </c>
      <c r="DI181" s="156">
        <f t="shared" si="106"/>
        <v>11</v>
      </c>
      <c r="DJ181" s="156">
        <f t="shared" si="107"/>
        <v>23</v>
      </c>
      <c r="DK181" s="156">
        <f t="shared" si="108"/>
        <v>23</v>
      </c>
      <c r="DL181" s="156">
        <f t="shared" si="109"/>
        <v>70</v>
      </c>
      <c r="DM181" s="156">
        <f t="shared" si="110"/>
        <v>70</v>
      </c>
      <c r="DN181" s="156">
        <f t="shared" si="111"/>
        <v>70</v>
      </c>
      <c r="DO181" s="156">
        <f t="shared" si="112"/>
        <v>70</v>
      </c>
      <c r="DP181" s="156">
        <f t="shared" si="113"/>
        <v>70</v>
      </c>
      <c r="DQ181" s="267">
        <f t="shared" si="114"/>
        <v>70</v>
      </c>
      <c r="DR181" s="156">
        <f t="shared" si="115"/>
        <v>116</v>
      </c>
    </row>
    <row r="182" spans="2:122" ht="13.5" thickBot="1" x14ac:dyDescent="0.25">
      <c r="B182" s="133">
        <v>79</v>
      </c>
      <c r="C182" s="50">
        <f t="shared" si="78"/>
        <v>6</v>
      </c>
      <c r="D182" s="50">
        <f t="shared" si="88"/>
        <v>0</v>
      </c>
      <c r="E182" s="97"/>
      <c r="F182" s="2">
        <f t="shared" si="116"/>
        <v>177</v>
      </c>
      <c r="G182" s="164">
        <v>900</v>
      </c>
      <c r="H182" s="164">
        <f>14- COUNTIF(L182:AA182,"#N/A")</f>
        <v>1</v>
      </c>
      <c r="I182" s="133">
        <f>SUM(AF182:AU182)+SUM(BA182:BM182)</f>
        <v>0</v>
      </c>
      <c r="J182" s="405">
        <f>CY182</f>
        <v>7</v>
      </c>
      <c r="K182" s="466" t="str">
        <f>IF(ISNUMBER(MATCH(G182,'[4]OPR data'!$A$3:$A$2541,0)),"Y","N")</f>
        <v>Y</v>
      </c>
      <c r="L182" s="112"/>
      <c r="M182" s="236"/>
      <c r="N182" s="236" t="e">
        <f>(INDEX(Finish_table!R$4:R$83,MATCH('14 Year_History_Results'!$G182,Finish_table!S$4:S$83,0),1))</f>
        <v>#N/A</v>
      </c>
      <c r="O182" s="236" t="e">
        <f>(INDEX(Finish_table!Z$4:Z$99,MATCH('14 Year_History_Results'!$G182,Finish_table!AA$4:AA$99,0),1))</f>
        <v>#N/A</v>
      </c>
      <c r="P182" s="236" t="e">
        <f>(INDEX(Finish_table!AI$4:AI$99,MATCH('14 Year_History_Results'!$G182,Finish_table!AJ$4:AJ$99,0),1))</f>
        <v>#N/A</v>
      </c>
      <c r="Q182" s="236" t="e">
        <f>(INDEX(Finish_table!AR$4:AR$99,MATCH('14 Year_History_Results'!$G182,Finish_table!AS$4:AS$99,0),1))</f>
        <v>#N/A</v>
      </c>
      <c r="R182" s="236" t="e">
        <f>(INDEX(Finish_table!BA$4:BA$99,MATCH('14 Year_History_Results'!$G182,Finish_table!BB$4:BB$99,0),1))</f>
        <v>#N/A</v>
      </c>
      <c r="S182" s="236" t="e">
        <f>(INDEX(Finish_table!BJ$4:BJ$99,MATCH('14 Year_History_Results'!$G182,Finish_table!BK$4:BK$99,0),1))</f>
        <v>#N/A</v>
      </c>
      <c r="T182" s="236" t="e">
        <f>(INDEX(Finish_table!BS$4:BS$99,MATCH('14 Year_History_Results'!$G182,Finish_table!BT$4:BT$99,0),1))</f>
        <v>#N/A</v>
      </c>
      <c r="U182" s="236" t="e">
        <f>(INDEX(Finish_table!CB$4:CB$99,MATCH('14 Year_History_Results'!$G182,Finish_table!CC$4:CC$99,0),1))</f>
        <v>#N/A</v>
      </c>
      <c r="V182" s="236" t="e">
        <f>(INDEX(Finish_table!CK$4:CK$99,MATCH('14 Year_History_Results'!$G182,Finish_table!CL$4:CL$99,0),1))</f>
        <v>#N/A</v>
      </c>
      <c r="W182" s="236" t="e">
        <f>(INDEX(Finish_table!CT$4:CT$99,MATCH('14 Year_History_Results'!$G182,Finish_table!CU$4:CU$99,0),1))</f>
        <v>#N/A</v>
      </c>
      <c r="X182" s="236" t="e">
        <f>(INDEX(Finish_table!DC$4:DC$99,MATCH('14 Year_History_Results'!$G182,Finish_table!DD$4:DD$99,0),1))</f>
        <v>#N/A</v>
      </c>
      <c r="Y182" s="236" t="e">
        <f>(INDEX(Finish_table!DL$4:DL$99,MATCH('14 Year_History_Results'!$G182,Finish_table!DM$4:DM$99,0),1))</f>
        <v>#N/A</v>
      </c>
      <c r="Z182" s="236" t="e">
        <f>(INDEX(Finish_table!DU$4:DU$99,MATCH('14 Year_History_Results'!$G182,Finish_table!DV$4:DV$99,0),1))</f>
        <v>#N/A</v>
      </c>
      <c r="AA182" s="256" t="str">
        <f>(INDEX(Finish_table!ED$4:ED$140,MATCH('14 Year_History_Results'!$G182,Finish_table!EE$4:EE$140,0),1))</f>
        <v>QF</v>
      </c>
      <c r="AB182" s="2"/>
      <c r="AC182" s="97"/>
      <c r="AE182">
        <f t="shared" si="79"/>
        <v>900</v>
      </c>
      <c r="AF182" s="112"/>
      <c r="AG182" s="2"/>
      <c r="AH182" s="148">
        <f>INDEX('2001'!$C$44:$C$140,'14 Year_History_Results'!BT182)</f>
        <v>0</v>
      </c>
      <c r="AI182" s="2">
        <f>INDEX('2002'!$C$44:$C$140,'14 Year_History_Results'!BU182)</f>
        <v>0</v>
      </c>
      <c r="AJ182" s="2">
        <f>INDEX('2003'!$C$44:$C$140,'14 Year_History_Results'!BV182)</f>
        <v>0</v>
      </c>
      <c r="AK182" s="2">
        <f>INDEX('2004'!$C$44:$C$140,'14 Year_History_Results'!BW182)</f>
        <v>0</v>
      </c>
      <c r="AL182" s="2">
        <f>INDEX('2005'!$C$44:$C$140,'14 Year_History_Results'!BX182)</f>
        <v>0</v>
      </c>
      <c r="AM182" s="2">
        <f>INDEX('2006'!$C$44:$C$140,'14 Year_History_Results'!BY182)</f>
        <v>0</v>
      </c>
      <c r="AN182" s="2">
        <f>INDEX('2007'!$C$44:$C$140,'14 Year_History_Results'!BZ182)</f>
        <v>0</v>
      </c>
      <c r="AO182" s="2">
        <f>INDEX('2008'!$C$44:$C$140,'14 Year_History_Results'!CA182)</f>
        <v>0</v>
      </c>
      <c r="AP182" s="2">
        <f>INDEX('2009'!$C$44:$C$140,'14 Year_History_Results'!CB182)</f>
        <v>0</v>
      </c>
      <c r="AQ182" s="2">
        <f>INDEX('2010'!$C$44:$C$140,'14 Year_History_Results'!CC182)</f>
        <v>0</v>
      </c>
      <c r="AR182" s="2">
        <f>INDEX('2011'!$C$44:$C$140,'14 Year_History_Results'!CD182)</f>
        <v>0</v>
      </c>
      <c r="AS182" s="2">
        <f>INDEX('2012'!$C$44:$C$140,'14 Year_History_Results'!CE182)</f>
        <v>0</v>
      </c>
      <c r="AT182" s="2">
        <f>INDEX('2013'!$C$44:$C$140,'14 Year_History_Results'!CF182)</f>
        <v>0</v>
      </c>
      <c r="AU182" s="149">
        <f>INDEX('2014'!$C$52:$C$180,'14 Year_History_Results'!CG182)</f>
        <v>0</v>
      </c>
      <c r="AV182" s="2">
        <f t="shared" si="89"/>
        <v>0</v>
      </c>
      <c r="AW182" s="2"/>
      <c r="AX182">
        <f t="shared" si="90"/>
        <v>900</v>
      </c>
      <c r="AY182" s="112"/>
      <c r="AZ182" s="2"/>
      <c r="BA182" s="148">
        <f>INDEX('2001'!$B$44:$B$140,'14 Year_History_Results'!BT182)</f>
        <v>0</v>
      </c>
      <c r="BB182" s="2">
        <f>INDEX('2002'!$B$44:$B$140,'14 Year_History_Results'!BU182)</f>
        <v>0</v>
      </c>
      <c r="BC182" s="2">
        <f>INDEX('2003'!$B$44:$B$140,'14 Year_History_Results'!BV182)</f>
        <v>0</v>
      </c>
      <c r="BD182" s="2">
        <f>INDEX('2004'!$B$44:$B$140,'14 Year_History_Results'!BW182)</f>
        <v>0</v>
      </c>
      <c r="BE182" s="2">
        <f>INDEX('2005'!$B$44:$B$140,'14 Year_History_Results'!BX182)</f>
        <v>0</v>
      </c>
      <c r="BF182" s="2">
        <f>INDEX('2006'!$B$44:$B$140,'14 Year_History_Results'!BY182)</f>
        <v>0</v>
      </c>
      <c r="BG182" s="2">
        <f>INDEX('2007'!$B$44:$B$140,'14 Year_History_Results'!BZ182)</f>
        <v>0</v>
      </c>
      <c r="BH182" s="2">
        <f>INDEX('2008'!$B$44:$B$140,'14 Year_History_Results'!CA182)</f>
        <v>0</v>
      </c>
      <c r="BI182" s="2">
        <f>INDEX('2009'!$B$44:$B$140,'14 Year_History_Results'!CB182)</f>
        <v>0</v>
      </c>
      <c r="BJ182" s="2">
        <f>INDEX('2010'!$B$44:$B$140,'14 Year_History_Results'!CC182)</f>
        <v>0</v>
      </c>
      <c r="BK182" s="2">
        <f>INDEX('2011'!$B$44:$B$140,'14 Year_History_Results'!CD182)</f>
        <v>0</v>
      </c>
      <c r="BL182" s="2">
        <f>INDEX('2012'!$B$44:$B$140,'14 Year_History_Results'!CE182)</f>
        <v>0</v>
      </c>
      <c r="BM182" s="2">
        <f>INDEX('2013'!$B$44:$B$140,'14 Year_History_Results'!CF182)</f>
        <v>0</v>
      </c>
      <c r="BN182" s="149">
        <f>INDEX('2014'!$B$52:$B$180,'14 Year_History_Results'!CG182)</f>
        <v>7</v>
      </c>
      <c r="BO182" s="308">
        <f t="shared" si="91"/>
        <v>0</v>
      </c>
      <c r="BQ182">
        <f t="shared" si="92"/>
        <v>900</v>
      </c>
      <c r="BR182" s="112"/>
      <c r="BS182" s="2"/>
      <c r="BT182" s="148">
        <f>IF(ISNA(MATCH($BQ182,'2001'!$A$44:$A$139,0)),97,MATCH($BQ182,'2001'!$A$44:$A$139,0))</f>
        <v>97</v>
      </c>
      <c r="BU182" s="2">
        <f>IF(ISNA(MATCH($BQ182,'2002'!$A$44:$A$139,0)),97,MATCH($BQ182,'2002'!$A$44:$A$139,0))</f>
        <v>97</v>
      </c>
      <c r="BV182" s="2">
        <f>IF(ISNA(MATCH($BQ182,'2003'!$A$44:$A$139,0)),97,MATCH($BQ182,'2003'!$A$44:$A$139,0))</f>
        <v>97</v>
      </c>
      <c r="BW182" s="2">
        <f>IF(ISNA(MATCH($BQ182,'2004'!$A$44:$A$139,0)),97,MATCH($BQ182,'2004'!$A$44:$A$139,0))</f>
        <v>97</v>
      </c>
      <c r="BX182" s="2">
        <f>IF(ISNA(MATCH($BQ182,'2005'!$A$44:$A$139,0)),97,MATCH($BQ182,'2005'!$A$44:$A$139,0))</f>
        <v>97</v>
      </c>
      <c r="BY182" s="2">
        <f>IF(ISNA(MATCH($BQ182,'2006'!$A$44:$A$139,0)),97,MATCH($BQ182,'2006'!$A$44:$A$139,0))</f>
        <v>97</v>
      </c>
      <c r="BZ182" s="2">
        <f>IF(ISNA(MATCH($BQ182,'2007'!$A$44:$A$139,0)),97,MATCH($BQ182,'2007'!$A$44:$A$139,0))</f>
        <v>97</v>
      </c>
      <c r="CA182" s="2">
        <f>IF(ISNA(MATCH($BQ182,'2008'!$A$44:$A$139,0)),97,MATCH($BQ182,'2008'!$A$44:$A$139,0))</f>
        <v>97</v>
      </c>
      <c r="CB182" s="2">
        <f>IF(ISNA(MATCH($BQ182,'2009'!$A$44:$A$139,0)),97,MATCH($BQ182,'2009'!$A$44:$A$139,0))</f>
        <v>97</v>
      </c>
      <c r="CC182" s="2">
        <f>IF(ISNA(MATCH($BQ182,'2010'!$A$44:$A$139,0)),97,MATCH($BQ182,'2010'!$A$44:$A$139,0))</f>
        <v>97</v>
      </c>
      <c r="CD182" s="2">
        <f>IF(ISNA(MATCH($BQ182,'2011'!$A$44:$A$139,0)),97,MATCH($BQ182,'2011'!$A$44:$A$139,0))</f>
        <v>97</v>
      </c>
      <c r="CE182" s="2">
        <f>IF(ISNA(MATCH($BQ182,'2012'!$A$44:$A$139,0)),97,MATCH($BQ182,'2012'!$A$44:$A$139,0))</f>
        <v>97</v>
      </c>
      <c r="CF182" s="2">
        <f>IF(ISNA(MATCH($BQ182,'2013'!$A$44:$A$139,0)),97,MATCH($BQ182,'2013'!$A$44:$A$139,0))</f>
        <v>97</v>
      </c>
      <c r="CG182" s="149">
        <f>IF(ISNA(MATCH($BQ182,'2014'!$A$52:$A$179,0)),129,MATCH($BQ182,'2014'!$A$52:$A$179,0))</f>
        <v>52</v>
      </c>
      <c r="CI182">
        <f t="shared" si="93"/>
        <v>900</v>
      </c>
      <c r="CJ182" s="284"/>
      <c r="CK182" s="282"/>
      <c r="CL182" s="281">
        <f t="shared" si="94"/>
        <v>0</v>
      </c>
      <c r="CM182" s="282">
        <f t="shared" si="80"/>
        <v>0</v>
      </c>
      <c r="CN182" s="282">
        <f t="shared" si="81"/>
        <v>0</v>
      </c>
      <c r="CO182" s="282">
        <f t="shared" si="82"/>
        <v>0</v>
      </c>
      <c r="CP182" s="282">
        <f t="shared" si="83"/>
        <v>0</v>
      </c>
      <c r="CQ182" s="282">
        <f t="shared" si="84"/>
        <v>0</v>
      </c>
      <c r="CR182" s="282">
        <f t="shared" si="85"/>
        <v>0</v>
      </c>
      <c r="CS182" s="282">
        <f t="shared" si="86"/>
        <v>0</v>
      </c>
      <c r="CT182" s="282">
        <f t="shared" si="87"/>
        <v>0</v>
      </c>
      <c r="CU182" s="282">
        <f t="shared" si="95"/>
        <v>0</v>
      </c>
      <c r="CV182" s="282">
        <f t="shared" si="96"/>
        <v>0</v>
      </c>
      <c r="CW182" s="282">
        <f t="shared" si="97"/>
        <v>0</v>
      </c>
      <c r="CX182" s="282">
        <f t="shared" si="98"/>
        <v>0</v>
      </c>
      <c r="CY182" s="283">
        <f t="shared" si="99"/>
        <v>7</v>
      </c>
      <c r="DA182" s="282">
        <f t="shared" si="100"/>
        <v>900</v>
      </c>
      <c r="DB182" s="97"/>
      <c r="DC182" s="156"/>
      <c r="DD182" s="270">
        <f t="shared" si="101"/>
        <v>0</v>
      </c>
      <c r="DE182" s="156">
        <f t="shared" si="102"/>
        <v>0</v>
      </c>
      <c r="DF182" s="156">
        <f t="shared" si="103"/>
        <v>0</v>
      </c>
      <c r="DG182" s="156">
        <f t="shared" si="104"/>
        <v>0</v>
      </c>
      <c r="DH182" s="156">
        <f t="shared" si="105"/>
        <v>0</v>
      </c>
      <c r="DI182" s="156">
        <f t="shared" si="106"/>
        <v>0</v>
      </c>
      <c r="DJ182" s="156">
        <f t="shared" si="107"/>
        <v>0</v>
      </c>
      <c r="DK182" s="156">
        <f t="shared" si="108"/>
        <v>0</v>
      </c>
      <c r="DL182" s="156">
        <f t="shared" si="109"/>
        <v>0</v>
      </c>
      <c r="DM182" s="156">
        <f t="shared" si="110"/>
        <v>0</v>
      </c>
      <c r="DN182" s="156">
        <f t="shared" si="111"/>
        <v>0</v>
      </c>
      <c r="DO182" s="156">
        <f t="shared" si="112"/>
        <v>0</v>
      </c>
      <c r="DP182" s="156">
        <f t="shared" si="113"/>
        <v>0</v>
      </c>
      <c r="DQ182" s="267">
        <f t="shared" si="114"/>
        <v>7</v>
      </c>
      <c r="DR182" s="156">
        <f t="shared" si="115"/>
        <v>451</v>
      </c>
    </row>
    <row r="183" spans="2:122" ht="13.5" thickBot="1" x14ac:dyDescent="0.25">
      <c r="B183" s="133">
        <v>79</v>
      </c>
      <c r="C183" s="50">
        <f t="shared" si="78"/>
        <v>7</v>
      </c>
      <c r="D183" s="50">
        <f t="shared" si="88"/>
        <v>0</v>
      </c>
      <c r="E183" s="97"/>
      <c r="F183" s="2">
        <f t="shared" si="116"/>
        <v>178</v>
      </c>
      <c r="G183" s="164">
        <v>48</v>
      </c>
      <c r="H183" s="164">
        <f>14- COUNTIF(L183:AA183,"#N/A")</f>
        <v>6</v>
      </c>
      <c r="I183" s="133">
        <f>SUM(AF183:AU183)+SUM(BA183:BM183)</f>
        <v>92</v>
      </c>
      <c r="J183" s="405">
        <f>CY183</f>
        <v>6.9042999444664206</v>
      </c>
      <c r="K183" s="466" t="str">
        <f>IF(ISNUMBER(MATCH(G183,'[4]OPR data'!$A$3:$A$2541,0)),"Y","N")</f>
        <v>Y</v>
      </c>
      <c r="L183" s="112"/>
      <c r="M183" s="236"/>
      <c r="N183" s="236" t="e">
        <f>(INDEX(Finish_table!R$4:R$83,MATCH('14 Year_History_Results'!$G183,Finish_table!S$4:S$83,0),1))</f>
        <v>#N/A</v>
      </c>
      <c r="O183" s="236" t="str">
        <f>(INDEX(Finish_table!Z$4:Z$99,MATCH('14 Year_History_Results'!$G183,Finish_table!AA$4:AA$99,0),1))</f>
        <v>SF</v>
      </c>
      <c r="P183" s="236" t="str">
        <f>(INDEX(Finish_table!AI$4:AI$99,MATCH('14 Year_History_Results'!$G183,Finish_table!AJ$4:AJ$99,0),1))</f>
        <v>QF</v>
      </c>
      <c r="Q183" s="236" t="str">
        <f>(INDEX(Finish_table!AR$4:AR$99,MATCH('14 Year_History_Results'!$G183,Finish_table!AS$4:AS$99,0),1))</f>
        <v>SF</v>
      </c>
      <c r="R183" s="236" t="e">
        <f>(INDEX(Finish_table!BA$4:BA$99,MATCH('14 Year_History_Results'!$G183,Finish_table!BB$4:BB$99,0),1))</f>
        <v>#N/A</v>
      </c>
      <c r="S183" s="236" t="str">
        <f>(INDEX(Finish_table!BJ$4:BJ$99,MATCH('14 Year_History_Results'!$G183,Finish_table!BK$4:BK$99,0),1))</f>
        <v>F</v>
      </c>
      <c r="T183" s="236" t="str">
        <f>(INDEX(Finish_table!BS$4:BS$99,MATCH('14 Year_History_Results'!$G183,Finish_table!BT$4:BT$99,0),1))</f>
        <v>F</v>
      </c>
      <c r="U183" s="236" t="e">
        <f>(INDEX(Finish_table!CB$4:CB$99,MATCH('14 Year_History_Results'!$G183,Finish_table!CC$4:CC$99,0),1))</f>
        <v>#N/A</v>
      </c>
      <c r="V183" s="236" t="e">
        <f>(INDEX(Finish_table!CK$4:CK$99,MATCH('14 Year_History_Results'!$G183,Finish_table!CL$4:CL$99,0),1))</f>
        <v>#N/A</v>
      </c>
      <c r="W183" s="236" t="e">
        <f>(INDEX(Finish_table!CT$4:CT$99,MATCH('14 Year_History_Results'!$G183,Finish_table!CU$4:CU$99,0),1))</f>
        <v>#N/A</v>
      </c>
      <c r="X183" s="236" t="e">
        <f>(INDEX(Finish_table!DC$4:DC$99,MATCH('14 Year_History_Results'!$G183,Finish_table!DD$4:DD$99,0),1))</f>
        <v>#N/A</v>
      </c>
      <c r="Y183" s="236" t="str">
        <f>(INDEX(Finish_table!DL$4:DL$99,MATCH('14 Year_History_Results'!$G183,Finish_table!DM$4:DM$99,0),1))</f>
        <v>QF</v>
      </c>
      <c r="Z183" s="236" t="e">
        <f>(INDEX(Finish_table!DU$4:DU$99,MATCH('14 Year_History_Results'!$G183,Finish_table!DV$4:DV$99,0),1))</f>
        <v>#N/A</v>
      </c>
      <c r="AA183" s="256" t="e">
        <f>(INDEX(Finish_table!ED$4:ED$140,MATCH('14 Year_History_Results'!$G183,Finish_table!EE$4:EE$140,0),1))</f>
        <v>#N/A</v>
      </c>
      <c r="AB183" s="2"/>
      <c r="AC183" s="97"/>
      <c r="AE183">
        <f t="shared" si="79"/>
        <v>48</v>
      </c>
      <c r="AF183" s="112"/>
      <c r="AG183" s="2"/>
      <c r="AH183" s="148">
        <f>INDEX('2001'!$C$44:$C$140,'14 Year_History_Results'!BT183)</f>
        <v>0</v>
      </c>
      <c r="AI183" s="2">
        <f>INDEX('2002'!$C$44:$C$140,'14 Year_History_Results'!BU183)</f>
        <v>10</v>
      </c>
      <c r="AJ183" s="2">
        <f>INDEX('2003'!$C$44:$C$140,'14 Year_History_Results'!BV183)</f>
        <v>0</v>
      </c>
      <c r="AK183" s="2">
        <f>INDEX('2004'!$C$44:$C$140,'14 Year_History_Results'!BW183)</f>
        <v>10</v>
      </c>
      <c r="AL183" s="2">
        <f>INDEX('2005'!$C$44:$C$140,'14 Year_History_Results'!BX183)</f>
        <v>0</v>
      </c>
      <c r="AM183" s="2">
        <f>INDEX('2006'!$C$44:$C$140,'14 Year_History_Results'!BY183)</f>
        <v>16</v>
      </c>
      <c r="AN183" s="2">
        <f>INDEX('2007'!$C$44:$C$140,'14 Year_History_Results'!BZ183)</f>
        <v>20</v>
      </c>
      <c r="AO183" s="2">
        <f>INDEX('2008'!$C$44:$C$140,'14 Year_History_Results'!CA183)</f>
        <v>0</v>
      </c>
      <c r="AP183" s="2">
        <f>INDEX('2009'!$C$44:$C$140,'14 Year_History_Results'!CB183)</f>
        <v>0</v>
      </c>
      <c r="AQ183" s="2">
        <f>INDEX('2010'!$C$44:$C$140,'14 Year_History_Results'!CC183)</f>
        <v>0</v>
      </c>
      <c r="AR183" s="2">
        <f>INDEX('2011'!$C$44:$C$140,'14 Year_History_Results'!CD183)</f>
        <v>0</v>
      </c>
      <c r="AS183" s="2">
        <f>INDEX('2012'!$C$44:$C$140,'14 Year_History_Results'!CE183)</f>
        <v>0</v>
      </c>
      <c r="AT183" s="2">
        <f>INDEX('2013'!$C$44:$C$140,'14 Year_History_Results'!CF183)</f>
        <v>0</v>
      </c>
      <c r="AU183" s="149">
        <f>INDEX('2014'!$C$52:$C$180,'14 Year_History_Results'!CG183)</f>
        <v>0</v>
      </c>
      <c r="AV183" s="2">
        <f t="shared" si="89"/>
        <v>6.9724733499228675</v>
      </c>
      <c r="AW183" s="2"/>
      <c r="AX183">
        <f t="shared" si="90"/>
        <v>48</v>
      </c>
      <c r="AY183" s="112"/>
      <c r="AZ183" s="2"/>
      <c r="BA183" s="148">
        <f>INDEX('2001'!$B$44:$B$140,'14 Year_History_Results'!BT183)</f>
        <v>0</v>
      </c>
      <c r="BB183" s="2">
        <f>INDEX('2002'!$B$44:$B$140,'14 Year_History_Results'!BU183)</f>
        <v>4</v>
      </c>
      <c r="BC183" s="2">
        <f>INDEX('2003'!$B$44:$B$140,'14 Year_History_Results'!BV183)</f>
        <v>10</v>
      </c>
      <c r="BD183" s="2">
        <f>INDEX('2004'!$B$44:$B$140,'14 Year_History_Results'!BW183)</f>
        <v>10</v>
      </c>
      <c r="BE183" s="2">
        <f>INDEX('2005'!$B$44:$B$140,'14 Year_History_Results'!BX183)</f>
        <v>0</v>
      </c>
      <c r="BF183" s="2">
        <f>INDEX('2006'!$B$44:$B$140,'14 Year_History_Results'!BY183)</f>
        <v>1</v>
      </c>
      <c r="BG183" s="2">
        <f>INDEX('2007'!$B$44:$B$140,'14 Year_History_Results'!BZ183)</f>
        <v>1</v>
      </c>
      <c r="BH183" s="2">
        <f>INDEX('2008'!$B$44:$B$140,'14 Year_History_Results'!CA183)</f>
        <v>0</v>
      </c>
      <c r="BI183" s="2">
        <f>INDEX('2009'!$B$44:$B$140,'14 Year_History_Results'!CB183)</f>
        <v>0</v>
      </c>
      <c r="BJ183" s="2">
        <f>INDEX('2010'!$B$44:$B$140,'14 Year_History_Results'!CC183)</f>
        <v>0</v>
      </c>
      <c r="BK183" s="2">
        <f>INDEX('2011'!$B$44:$B$140,'14 Year_History_Results'!CD183)</f>
        <v>0</v>
      </c>
      <c r="BL183" s="2">
        <f>INDEX('2012'!$B$44:$B$140,'14 Year_History_Results'!CE183)</f>
        <v>10</v>
      </c>
      <c r="BM183" s="2">
        <f>INDEX('2013'!$B$44:$B$140,'14 Year_History_Results'!CF183)</f>
        <v>0</v>
      </c>
      <c r="BN183" s="149">
        <f>INDEX('2014'!$B$52:$B$180,'14 Year_History_Results'!CG183)</f>
        <v>0</v>
      </c>
      <c r="BO183" s="308">
        <f t="shared" si="91"/>
        <v>0</v>
      </c>
      <c r="BQ183">
        <f t="shared" si="92"/>
        <v>48</v>
      </c>
      <c r="BR183" s="112"/>
      <c r="BS183" s="2"/>
      <c r="BT183" s="148">
        <f>IF(ISNA(MATCH($BQ183,'2001'!$A$44:$A$139,0)),97,MATCH($BQ183,'2001'!$A$44:$A$139,0))</f>
        <v>97</v>
      </c>
      <c r="BU183" s="2">
        <f>IF(ISNA(MATCH($BQ183,'2002'!$A$44:$A$139,0)),97,MATCH($BQ183,'2002'!$A$44:$A$139,0))</f>
        <v>8</v>
      </c>
      <c r="BV183" s="2">
        <f>IF(ISNA(MATCH($BQ183,'2003'!$A$44:$A$139,0)),97,MATCH($BQ183,'2003'!$A$44:$A$139,0))</f>
        <v>9</v>
      </c>
      <c r="BW183" s="2">
        <f>IF(ISNA(MATCH($BQ183,'2004'!$A$44:$A$139,0)),97,MATCH($BQ183,'2004'!$A$44:$A$139,0))</f>
        <v>7</v>
      </c>
      <c r="BX183" s="2">
        <f>IF(ISNA(MATCH($BQ183,'2005'!$A$44:$A$139,0)),97,MATCH($BQ183,'2005'!$A$44:$A$139,0))</f>
        <v>97</v>
      </c>
      <c r="BY183" s="2">
        <f>IF(ISNA(MATCH($BQ183,'2006'!$A$44:$A$139,0)),97,MATCH($BQ183,'2006'!$A$44:$A$139,0))</f>
        <v>8</v>
      </c>
      <c r="BZ183" s="2">
        <f>IF(ISNA(MATCH($BQ183,'2007'!$A$44:$A$139,0)),97,MATCH($BQ183,'2007'!$A$44:$A$139,0))</f>
        <v>7</v>
      </c>
      <c r="CA183" s="2">
        <f>IF(ISNA(MATCH($BQ183,'2008'!$A$44:$A$139,0)),97,MATCH($BQ183,'2008'!$A$44:$A$139,0))</f>
        <v>97</v>
      </c>
      <c r="CB183" s="2">
        <f>IF(ISNA(MATCH($BQ183,'2009'!$A$44:$A$139,0)),97,MATCH($BQ183,'2009'!$A$44:$A$139,0))</f>
        <v>97</v>
      </c>
      <c r="CC183" s="2">
        <f>IF(ISNA(MATCH($BQ183,'2010'!$A$44:$A$139,0)),97,MATCH($BQ183,'2010'!$A$44:$A$139,0))</f>
        <v>97</v>
      </c>
      <c r="CD183" s="2">
        <f>IF(ISNA(MATCH($BQ183,'2011'!$A$44:$A$139,0)),97,MATCH($BQ183,'2011'!$A$44:$A$139,0))</f>
        <v>97</v>
      </c>
      <c r="CE183" s="2">
        <f>IF(ISNA(MATCH($BQ183,'2012'!$A$44:$A$139,0)),97,MATCH($BQ183,'2012'!$A$44:$A$139,0))</f>
        <v>6</v>
      </c>
      <c r="CF183" s="2">
        <f>IF(ISNA(MATCH($BQ183,'2013'!$A$44:$A$139,0)),97,MATCH($BQ183,'2013'!$A$44:$A$139,0))</f>
        <v>97</v>
      </c>
      <c r="CG183" s="149">
        <f>IF(ISNA(MATCH($BQ183,'2014'!$A$52:$A$179,0)),129,MATCH($BQ183,'2014'!$A$52:$A$179,0))</f>
        <v>129</v>
      </c>
      <c r="CI183">
        <f t="shared" si="93"/>
        <v>48</v>
      </c>
      <c r="CJ183" s="284"/>
      <c r="CK183" s="282"/>
      <c r="CL183" s="281">
        <f t="shared" si="94"/>
        <v>0</v>
      </c>
      <c r="CM183" s="282">
        <f t="shared" si="80"/>
        <v>14</v>
      </c>
      <c r="CN183" s="282">
        <f t="shared" si="81"/>
        <v>19.3324</v>
      </c>
      <c r="CO183" s="282">
        <f t="shared" si="82"/>
        <v>32.88697784</v>
      </c>
      <c r="CP183" s="282">
        <f t="shared" si="83"/>
        <v>21.922459428143998</v>
      </c>
      <c r="CQ183" s="282">
        <f t="shared" si="84"/>
        <v>31.613511454800786</v>
      </c>
      <c r="CR183" s="282">
        <f t="shared" si="85"/>
        <v>42.0735667357702</v>
      </c>
      <c r="CS183" s="282">
        <f t="shared" si="86"/>
        <v>28.046239586064413</v>
      </c>
      <c r="CT183" s="282">
        <f t="shared" si="87"/>
        <v>18.695623308070537</v>
      </c>
      <c r="CU183" s="282">
        <f t="shared" si="95"/>
        <v>12.46250249715982</v>
      </c>
      <c r="CV183" s="282">
        <f t="shared" si="96"/>
        <v>8.3075041646067351</v>
      </c>
      <c r="CW183" s="282">
        <f t="shared" si="97"/>
        <v>15.537782276126849</v>
      </c>
      <c r="CX183" s="282">
        <f t="shared" si="98"/>
        <v>10.357485665266157</v>
      </c>
      <c r="CY183" s="283">
        <f t="shared" si="99"/>
        <v>6.9042999444664206</v>
      </c>
      <c r="DA183" s="282">
        <f t="shared" si="100"/>
        <v>48</v>
      </c>
      <c r="DB183" s="97"/>
      <c r="DC183" s="156"/>
      <c r="DD183" s="270">
        <f t="shared" si="101"/>
        <v>0</v>
      </c>
      <c r="DE183" s="156">
        <f t="shared" si="102"/>
        <v>14</v>
      </c>
      <c r="DF183" s="156">
        <f t="shared" si="103"/>
        <v>24</v>
      </c>
      <c r="DG183" s="156">
        <f t="shared" si="104"/>
        <v>44</v>
      </c>
      <c r="DH183" s="156">
        <f t="shared" si="105"/>
        <v>44</v>
      </c>
      <c r="DI183" s="156">
        <f t="shared" si="106"/>
        <v>61</v>
      </c>
      <c r="DJ183" s="156">
        <f t="shared" si="107"/>
        <v>82</v>
      </c>
      <c r="DK183" s="156">
        <f t="shared" si="108"/>
        <v>82</v>
      </c>
      <c r="DL183" s="156">
        <f t="shared" si="109"/>
        <v>82</v>
      </c>
      <c r="DM183" s="156">
        <f t="shared" si="110"/>
        <v>82</v>
      </c>
      <c r="DN183" s="156">
        <f t="shared" si="111"/>
        <v>82</v>
      </c>
      <c r="DO183" s="156">
        <f t="shared" si="112"/>
        <v>92</v>
      </c>
      <c r="DP183" s="156">
        <f t="shared" si="113"/>
        <v>92</v>
      </c>
      <c r="DQ183" s="267">
        <f t="shared" si="114"/>
        <v>92</v>
      </c>
      <c r="DR183" s="156">
        <f t="shared" si="115"/>
        <v>82</v>
      </c>
    </row>
    <row r="184" spans="2:122" ht="13.5" thickBot="1" x14ac:dyDescent="0.25">
      <c r="B184" s="133">
        <v>79</v>
      </c>
      <c r="C184" s="50">
        <f t="shared" si="78"/>
        <v>8</v>
      </c>
      <c r="D184" s="50">
        <f t="shared" si="88"/>
        <v>0</v>
      </c>
      <c r="E184" s="97"/>
      <c r="F184" s="2">
        <f t="shared" si="116"/>
        <v>179</v>
      </c>
      <c r="G184" s="164">
        <v>3747</v>
      </c>
      <c r="H184" s="164">
        <f>14- COUNTIF(L184:AA184,"#N/A")</f>
        <v>1</v>
      </c>
      <c r="I184" s="133">
        <f>SUM(AF184:AU184)+SUM(BA184:BM184)</f>
        <v>23</v>
      </c>
      <c r="J184" s="405">
        <f>CY184</f>
        <v>6.8127705748079999</v>
      </c>
      <c r="K184" s="466" t="str">
        <f>IF(ISNUMBER(MATCH(G184,'[4]OPR data'!$A$3:$A$2541,0)),"Y","N")</f>
        <v>N</v>
      </c>
      <c r="L184" s="112"/>
      <c r="M184" s="236"/>
      <c r="N184" s="236" t="e">
        <f>(INDEX(Finish_table!R$4:R$83,MATCH('14 Year_History_Results'!$G184,Finish_table!S$4:S$83,0),1))</f>
        <v>#N/A</v>
      </c>
      <c r="O184" s="236" t="e">
        <f>(INDEX(Finish_table!Z$4:Z$99,MATCH('14 Year_History_Results'!$G184,Finish_table!AA$4:AA$99,0),1))</f>
        <v>#N/A</v>
      </c>
      <c r="P184" s="236" t="e">
        <f>(INDEX(Finish_table!AI$4:AI$99,MATCH('14 Year_History_Results'!$G184,Finish_table!AJ$4:AJ$99,0),1))</f>
        <v>#N/A</v>
      </c>
      <c r="Q184" s="236" t="e">
        <f>(INDEX(Finish_table!AR$4:AR$99,MATCH('14 Year_History_Results'!$G184,Finish_table!AS$4:AS$99,0),1))</f>
        <v>#N/A</v>
      </c>
      <c r="R184" s="236" t="e">
        <f>(INDEX(Finish_table!BA$4:BA$99,MATCH('14 Year_History_Results'!$G184,Finish_table!BB$4:BB$99,0),1))</f>
        <v>#N/A</v>
      </c>
      <c r="S184" s="236" t="e">
        <f>(INDEX(Finish_table!BJ$4:BJ$99,MATCH('14 Year_History_Results'!$G184,Finish_table!BK$4:BK$99,0),1))</f>
        <v>#N/A</v>
      </c>
      <c r="T184" s="236" t="e">
        <f>(INDEX(Finish_table!BS$4:BS$99,MATCH('14 Year_History_Results'!$G184,Finish_table!BT$4:BT$99,0),1))</f>
        <v>#N/A</v>
      </c>
      <c r="U184" s="236" t="e">
        <f>(INDEX(Finish_table!CB$4:CB$99,MATCH('14 Year_History_Results'!$G184,Finish_table!CC$4:CC$99,0),1))</f>
        <v>#N/A</v>
      </c>
      <c r="V184" s="236" t="e">
        <f>(INDEX(Finish_table!CK$4:CK$99,MATCH('14 Year_History_Results'!$G184,Finish_table!CL$4:CL$99,0),1))</f>
        <v>#N/A</v>
      </c>
      <c r="W184" s="236" t="e">
        <f>(INDEX(Finish_table!CT$4:CT$99,MATCH('14 Year_History_Results'!$G184,Finish_table!CU$4:CU$99,0),1))</f>
        <v>#N/A</v>
      </c>
      <c r="X184" s="236" t="str">
        <f>(INDEX(Finish_table!DC$4:DC$99,MATCH('14 Year_History_Results'!$G184,Finish_table!DD$4:DD$99,0),1))</f>
        <v>F</v>
      </c>
      <c r="Y184" s="236" t="e">
        <f>(INDEX(Finish_table!DL$4:DL$99,MATCH('14 Year_History_Results'!$G184,Finish_table!DM$4:DM$99,0),1))</f>
        <v>#N/A</v>
      </c>
      <c r="Z184" s="236" t="e">
        <f>(INDEX(Finish_table!DU$4:DU$99,MATCH('14 Year_History_Results'!$G184,Finish_table!DV$4:DV$99,0),1))</f>
        <v>#N/A</v>
      </c>
      <c r="AA184" s="256" t="e">
        <f>(INDEX(Finish_table!ED$4:ED$140,MATCH('14 Year_History_Results'!$G184,Finish_table!EE$4:EE$140,0),1))</f>
        <v>#N/A</v>
      </c>
      <c r="AB184" s="2"/>
      <c r="AC184" s="97"/>
      <c r="AE184">
        <f t="shared" si="79"/>
        <v>3747</v>
      </c>
      <c r="AF184" s="112"/>
      <c r="AG184" s="2"/>
      <c r="AH184" s="148">
        <f>INDEX('2001'!$C$44:$C$140,'14 Year_History_Results'!BT184)</f>
        <v>0</v>
      </c>
      <c r="AI184" s="2">
        <f>INDEX('2002'!$C$44:$C$140,'14 Year_History_Results'!BU184)</f>
        <v>0</v>
      </c>
      <c r="AJ184" s="2">
        <f>INDEX('2003'!$C$44:$C$140,'14 Year_History_Results'!BV184)</f>
        <v>0</v>
      </c>
      <c r="AK184" s="2">
        <f>INDEX('2004'!$C$44:$C$140,'14 Year_History_Results'!BW184)</f>
        <v>0</v>
      </c>
      <c r="AL184" s="2">
        <f>INDEX('2005'!$C$44:$C$140,'14 Year_History_Results'!BX184)</f>
        <v>0</v>
      </c>
      <c r="AM184" s="2">
        <f>INDEX('2006'!$C$44:$C$140,'14 Year_History_Results'!BY184)</f>
        <v>0</v>
      </c>
      <c r="AN184" s="2">
        <f>INDEX('2007'!$C$44:$C$140,'14 Year_History_Results'!BZ184)</f>
        <v>0</v>
      </c>
      <c r="AO184" s="2">
        <f>INDEX('2008'!$C$44:$C$140,'14 Year_History_Results'!CA184)</f>
        <v>0</v>
      </c>
      <c r="AP184" s="2">
        <f>INDEX('2009'!$C$44:$C$140,'14 Year_History_Results'!CB184)</f>
        <v>0</v>
      </c>
      <c r="AQ184" s="2">
        <f>INDEX('2010'!$C$44:$C$140,'14 Year_History_Results'!CC184)</f>
        <v>0</v>
      </c>
      <c r="AR184" s="2">
        <f>INDEX('2011'!$C$44:$C$140,'14 Year_History_Results'!CD184)</f>
        <v>20</v>
      </c>
      <c r="AS184" s="2">
        <f>INDEX('2012'!$C$44:$C$140,'14 Year_History_Results'!CE184)</f>
        <v>0</v>
      </c>
      <c r="AT184" s="2">
        <f>INDEX('2013'!$C$44:$C$140,'14 Year_History_Results'!CF184)</f>
        <v>0</v>
      </c>
      <c r="AU184" s="149">
        <f>INDEX('2014'!$C$52:$C$180,'14 Year_History_Results'!CG184)</f>
        <v>0</v>
      </c>
      <c r="AV184" s="2">
        <f t="shared" si="89"/>
        <v>5.3452248382484875</v>
      </c>
      <c r="AW184" s="2"/>
      <c r="AX184">
        <f t="shared" si="90"/>
        <v>3747</v>
      </c>
      <c r="AY184" s="112"/>
      <c r="AZ184" s="2"/>
      <c r="BA184" s="148">
        <f>INDEX('2001'!$B$44:$B$140,'14 Year_History_Results'!BT184)</f>
        <v>0</v>
      </c>
      <c r="BB184" s="2">
        <f>INDEX('2002'!$B$44:$B$140,'14 Year_History_Results'!BU184)</f>
        <v>0</v>
      </c>
      <c r="BC184" s="2">
        <f>INDEX('2003'!$B$44:$B$140,'14 Year_History_Results'!BV184)</f>
        <v>0</v>
      </c>
      <c r="BD184" s="2">
        <f>INDEX('2004'!$B$44:$B$140,'14 Year_History_Results'!BW184)</f>
        <v>0</v>
      </c>
      <c r="BE184" s="2">
        <f>INDEX('2005'!$B$44:$B$140,'14 Year_History_Results'!BX184)</f>
        <v>0</v>
      </c>
      <c r="BF184" s="2">
        <f>INDEX('2006'!$B$44:$B$140,'14 Year_History_Results'!BY184)</f>
        <v>0</v>
      </c>
      <c r="BG184" s="2">
        <f>INDEX('2007'!$B$44:$B$140,'14 Year_History_Results'!BZ184)</f>
        <v>0</v>
      </c>
      <c r="BH184" s="2">
        <f>INDEX('2008'!$B$44:$B$140,'14 Year_History_Results'!CA184)</f>
        <v>0</v>
      </c>
      <c r="BI184" s="2">
        <f>INDEX('2009'!$B$44:$B$140,'14 Year_History_Results'!CB184)</f>
        <v>0</v>
      </c>
      <c r="BJ184" s="2">
        <f>INDEX('2010'!$B$44:$B$140,'14 Year_History_Results'!CC184)</f>
        <v>0</v>
      </c>
      <c r="BK184" s="2">
        <f>INDEX('2011'!$B$44:$B$140,'14 Year_History_Results'!CD184)</f>
        <v>3</v>
      </c>
      <c r="BL184" s="2">
        <f>INDEX('2012'!$B$44:$B$140,'14 Year_History_Results'!CE184)</f>
        <v>0</v>
      </c>
      <c r="BM184" s="2">
        <f>INDEX('2013'!$B$44:$B$140,'14 Year_History_Results'!CF184)</f>
        <v>0</v>
      </c>
      <c r="BN184" s="149">
        <f>INDEX('2014'!$B$52:$B$180,'14 Year_History_Results'!CG184)</f>
        <v>0</v>
      </c>
      <c r="BO184" s="308">
        <f t="shared" si="91"/>
        <v>0</v>
      </c>
      <c r="BQ184">
        <f t="shared" si="92"/>
        <v>3747</v>
      </c>
      <c r="BR184" s="112"/>
      <c r="BS184" s="2"/>
      <c r="BT184" s="148">
        <f>IF(ISNA(MATCH($BQ184,'2001'!$A$44:$A$139,0)),97,MATCH($BQ184,'2001'!$A$44:$A$139,0))</f>
        <v>97</v>
      </c>
      <c r="BU184" s="2">
        <f>IF(ISNA(MATCH($BQ184,'2002'!$A$44:$A$139,0)),97,MATCH($BQ184,'2002'!$A$44:$A$139,0))</f>
        <v>97</v>
      </c>
      <c r="BV184" s="2">
        <f>IF(ISNA(MATCH($BQ184,'2003'!$A$44:$A$139,0)),97,MATCH($BQ184,'2003'!$A$44:$A$139,0))</f>
        <v>97</v>
      </c>
      <c r="BW184" s="2">
        <f>IF(ISNA(MATCH($BQ184,'2004'!$A$44:$A$139,0)),97,MATCH($BQ184,'2004'!$A$44:$A$139,0))</f>
        <v>97</v>
      </c>
      <c r="BX184" s="2">
        <f>IF(ISNA(MATCH($BQ184,'2005'!$A$44:$A$139,0)),97,MATCH($BQ184,'2005'!$A$44:$A$139,0))</f>
        <v>97</v>
      </c>
      <c r="BY184" s="2">
        <f>IF(ISNA(MATCH($BQ184,'2006'!$A$44:$A$139,0)),97,MATCH($BQ184,'2006'!$A$44:$A$139,0))</f>
        <v>97</v>
      </c>
      <c r="BZ184" s="2">
        <f>IF(ISNA(MATCH($BQ184,'2007'!$A$44:$A$139,0)),97,MATCH($BQ184,'2007'!$A$44:$A$139,0))</f>
        <v>97</v>
      </c>
      <c r="CA184" s="2">
        <f>IF(ISNA(MATCH($BQ184,'2008'!$A$44:$A$139,0)),97,MATCH($BQ184,'2008'!$A$44:$A$139,0))</f>
        <v>97</v>
      </c>
      <c r="CB184" s="2">
        <f>IF(ISNA(MATCH($BQ184,'2009'!$A$44:$A$139,0)),97,MATCH($BQ184,'2009'!$A$44:$A$139,0))</f>
        <v>97</v>
      </c>
      <c r="CC184" s="2">
        <f>IF(ISNA(MATCH($BQ184,'2010'!$A$44:$A$139,0)),97,MATCH($BQ184,'2010'!$A$44:$A$139,0))</f>
        <v>97</v>
      </c>
      <c r="CD184" s="2">
        <f>IF(ISNA(MATCH($BQ184,'2011'!$A$44:$A$139,0)),97,MATCH($BQ184,'2011'!$A$44:$A$139,0))</f>
        <v>96</v>
      </c>
      <c r="CE184" s="2">
        <f>IF(ISNA(MATCH($BQ184,'2012'!$A$44:$A$139,0)),97,MATCH($BQ184,'2012'!$A$44:$A$139,0))</f>
        <v>97</v>
      </c>
      <c r="CF184" s="2">
        <f>IF(ISNA(MATCH($BQ184,'2013'!$A$44:$A$139,0)),97,MATCH($BQ184,'2013'!$A$44:$A$139,0))</f>
        <v>97</v>
      </c>
      <c r="CG184" s="149">
        <f>IF(ISNA(MATCH($BQ184,'2014'!$A$52:$A$179,0)),129,MATCH($BQ184,'2014'!$A$52:$A$179,0))</f>
        <v>129</v>
      </c>
      <c r="CI184">
        <f t="shared" si="93"/>
        <v>3747</v>
      </c>
      <c r="CJ184" s="284"/>
      <c r="CK184" s="282"/>
      <c r="CL184" s="281">
        <f t="shared" si="94"/>
        <v>0</v>
      </c>
      <c r="CM184" s="282">
        <f t="shared" si="80"/>
        <v>0</v>
      </c>
      <c r="CN184" s="282">
        <f t="shared" si="81"/>
        <v>0</v>
      </c>
      <c r="CO184" s="282">
        <f t="shared" si="82"/>
        <v>0</v>
      </c>
      <c r="CP184" s="282">
        <f t="shared" si="83"/>
        <v>0</v>
      </c>
      <c r="CQ184" s="282">
        <f t="shared" si="84"/>
        <v>0</v>
      </c>
      <c r="CR184" s="282">
        <f t="shared" si="85"/>
        <v>0</v>
      </c>
      <c r="CS184" s="282">
        <f t="shared" si="86"/>
        <v>0</v>
      </c>
      <c r="CT184" s="282">
        <f t="shared" si="87"/>
        <v>0</v>
      </c>
      <c r="CU184" s="282">
        <f t="shared" si="95"/>
        <v>0</v>
      </c>
      <c r="CV184" s="282">
        <f t="shared" si="96"/>
        <v>23</v>
      </c>
      <c r="CW184" s="282">
        <f t="shared" si="97"/>
        <v>15.331799999999999</v>
      </c>
      <c r="CX184" s="282">
        <f t="shared" si="98"/>
        <v>10.22017788</v>
      </c>
      <c r="CY184" s="283">
        <f t="shared" si="99"/>
        <v>6.8127705748079999</v>
      </c>
      <c r="DA184" s="282">
        <f t="shared" si="100"/>
        <v>3747</v>
      </c>
      <c r="DB184" s="97"/>
      <c r="DC184" s="156"/>
      <c r="DD184" s="270">
        <f t="shared" si="101"/>
        <v>0</v>
      </c>
      <c r="DE184" s="156">
        <f t="shared" si="102"/>
        <v>0</v>
      </c>
      <c r="DF184" s="156">
        <f t="shared" si="103"/>
        <v>0</v>
      </c>
      <c r="DG184" s="156">
        <f t="shared" si="104"/>
        <v>0</v>
      </c>
      <c r="DH184" s="156">
        <f t="shared" si="105"/>
        <v>0</v>
      </c>
      <c r="DI184" s="156">
        <f t="shared" si="106"/>
        <v>0</v>
      </c>
      <c r="DJ184" s="156">
        <f t="shared" si="107"/>
        <v>0</v>
      </c>
      <c r="DK184" s="156">
        <f t="shared" si="108"/>
        <v>0</v>
      </c>
      <c r="DL184" s="156">
        <f t="shared" si="109"/>
        <v>0</v>
      </c>
      <c r="DM184" s="156">
        <f t="shared" si="110"/>
        <v>0</v>
      </c>
      <c r="DN184" s="156">
        <f t="shared" si="111"/>
        <v>23</v>
      </c>
      <c r="DO184" s="156">
        <f t="shared" si="112"/>
        <v>23</v>
      </c>
      <c r="DP184" s="156">
        <f t="shared" si="113"/>
        <v>23</v>
      </c>
      <c r="DQ184" s="267">
        <f t="shared" si="114"/>
        <v>23</v>
      </c>
      <c r="DR184" s="156">
        <f t="shared" si="115"/>
        <v>267</v>
      </c>
    </row>
    <row r="185" spans="2:122" ht="13.5" thickBot="1" x14ac:dyDescent="0.25">
      <c r="B185" s="133">
        <v>79</v>
      </c>
      <c r="C185" s="50">
        <f t="shared" si="78"/>
        <v>9</v>
      </c>
      <c r="D185" s="50">
        <f t="shared" si="88"/>
        <v>9</v>
      </c>
      <c r="E185" s="97"/>
      <c r="F185" s="2">
        <f t="shared" si="116"/>
        <v>180</v>
      </c>
      <c r="G185" s="164">
        <v>1902</v>
      </c>
      <c r="H185" s="164">
        <f>14- COUNTIF(L185:AA185,"#N/A")</f>
        <v>4</v>
      </c>
      <c r="I185" s="133">
        <f>SUM(AF185:AU185)+SUM(BA185:BM185)</f>
        <v>86</v>
      </c>
      <c r="J185" s="405">
        <f>CY185</f>
        <v>6.7291435497633012</v>
      </c>
      <c r="K185" s="466" t="str">
        <f>IF(ISNUMBER(MATCH(G185,'[4]OPR data'!$A$3:$A$2541,0)),"Y","N")</f>
        <v>Y</v>
      </c>
      <c r="L185" s="112"/>
      <c r="M185" s="236"/>
      <c r="N185" s="236" t="e">
        <f>(INDEX(Finish_table!R$4:R$83,MATCH('14 Year_History_Results'!$G185,Finish_table!S$4:S$83,0),1))</f>
        <v>#N/A</v>
      </c>
      <c r="O185" s="236" t="e">
        <f>(INDEX(Finish_table!Z$4:Z$99,MATCH('14 Year_History_Results'!$G185,Finish_table!AA$4:AA$99,0),1))</f>
        <v>#N/A</v>
      </c>
      <c r="P185" s="236" t="e">
        <f>(INDEX(Finish_table!AI$4:AI$99,MATCH('14 Year_History_Results'!$G185,Finish_table!AJ$4:AJ$99,0),1))</f>
        <v>#N/A</v>
      </c>
      <c r="Q185" s="236" t="e">
        <f>(INDEX(Finish_table!AR$4:AR$99,MATCH('14 Year_History_Results'!$G185,Finish_table!AS$4:AS$99,0),1))</f>
        <v>#N/A</v>
      </c>
      <c r="R185" s="236" t="e">
        <f>(INDEX(Finish_table!BA$4:BA$99,MATCH('14 Year_History_Results'!$G185,Finish_table!BB$4:BB$99,0),1))</f>
        <v>#N/A</v>
      </c>
      <c r="S185" s="236" t="str">
        <f>(INDEX(Finish_table!BJ$4:BJ$99,MATCH('14 Year_History_Results'!$G185,Finish_table!BK$4:BK$99,0),1))</f>
        <v>F</v>
      </c>
      <c r="T185" s="236" t="str">
        <f>(INDEX(Finish_table!BS$4:BS$99,MATCH('14 Year_History_Results'!$G185,Finish_table!BT$4:BT$99,0),1))</f>
        <v>W</v>
      </c>
      <c r="U185" s="236" t="e">
        <f>(INDEX(Finish_table!CB$4:CB$99,MATCH('14 Year_History_Results'!$G185,Finish_table!CC$4:CC$99,0),1))</f>
        <v>#N/A</v>
      </c>
      <c r="V185" s="236" t="str">
        <f>(INDEX(Finish_table!CK$4:CK$99,MATCH('14 Year_History_Results'!$G185,Finish_table!CL$4:CL$99,0),1))</f>
        <v>SF</v>
      </c>
      <c r="W185" s="236" t="str">
        <f>(INDEX(Finish_table!CT$4:CT$99,MATCH('14 Year_History_Results'!$G185,Finish_table!CU$4:CU$99,0),1))</f>
        <v>QF</v>
      </c>
      <c r="X185" s="236" t="e">
        <f>(INDEX(Finish_table!DC$4:DC$99,MATCH('14 Year_History_Results'!$G185,Finish_table!DD$4:DD$99,0),1))</f>
        <v>#N/A</v>
      </c>
      <c r="Y185" s="236" t="e">
        <f>(INDEX(Finish_table!DL$4:DL$99,MATCH('14 Year_History_Results'!$G185,Finish_table!DM$4:DM$99,0),1))</f>
        <v>#N/A</v>
      </c>
      <c r="Z185" s="236" t="e">
        <f>(INDEX(Finish_table!DU$4:DU$99,MATCH('14 Year_History_Results'!$G185,Finish_table!DV$4:DV$99,0),1))</f>
        <v>#N/A</v>
      </c>
      <c r="AA185" s="256" t="e">
        <f>(INDEX(Finish_table!ED$4:ED$140,MATCH('14 Year_History_Results'!$G185,Finish_table!EE$4:EE$140,0),1))</f>
        <v>#N/A</v>
      </c>
      <c r="AB185" s="2"/>
      <c r="AC185" s="97"/>
      <c r="AE185">
        <f t="shared" si="79"/>
        <v>1902</v>
      </c>
      <c r="AF185" s="112"/>
      <c r="AG185" s="2"/>
      <c r="AH185" s="148">
        <f>INDEX('2001'!$C$44:$C$140,'14 Year_History_Results'!BT185)</f>
        <v>0</v>
      </c>
      <c r="AI185" s="2">
        <f>INDEX('2002'!$C$44:$C$140,'14 Year_History_Results'!BU185)</f>
        <v>0</v>
      </c>
      <c r="AJ185" s="2">
        <f>INDEX('2003'!$C$44:$C$140,'14 Year_History_Results'!BV185)</f>
        <v>0</v>
      </c>
      <c r="AK185" s="2">
        <f>INDEX('2004'!$C$44:$C$140,'14 Year_History_Results'!BW185)</f>
        <v>0</v>
      </c>
      <c r="AL185" s="2">
        <f>INDEX('2005'!$C$44:$C$140,'14 Year_History_Results'!BX185)</f>
        <v>0</v>
      </c>
      <c r="AM185" s="2">
        <f>INDEX('2006'!$C$44:$C$140,'14 Year_History_Results'!BY185)</f>
        <v>16</v>
      </c>
      <c r="AN185" s="2">
        <f>INDEX('2007'!$C$44:$C$140,'14 Year_History_Results'!BZ185)</f>
        <v>30</v>
      </c>
      <c r="AO185" s="2">
        <f>INDEX('2008'!$C$44:$C$140,'14 Year_History_Results'!CA185)</f>
        <v>0</v>
      </c>
      <c r="AP185" s="2">
        <f>INDEX('2009'!$C$44:$C$140,'14 Year_History_Results'!CB185)</f>
        <v>10</v>
      </c>
      <c r="AQ185" s="2">
        <f>INDEX('2010'!$C$44:$C$140,'14 Year_History_Results'!CC185)</f>
        <v>0</v>
      </c>
      <c r="AR185" s="2">
        <f>INDEX('2011'!$C$44:$C$140,'14 Year_History_Results'!CD185)</f>
        <v>0</v>
      </c>
      <c r="AS185" s="2">
        <f>INDEX('2012'!$C$44:$C$140,'14 Year_History_Results'!CE185)</f>
        <v>0</v>
      </c>
      <c r="AT185" s="2">
        <f>INDEX('2013'!$C$44:$C$140,'14 Year_History_Results'!CF185)</f>
        <v>0</v>
      </c>
      <c r="AU185" s="149">
        <f>INDEX('2014'!$C$52:$C$180,'14 Year_History_Results'!CG185)</f>
        <v>0</v>
      </c>
      <c r="AV185" s="2">
        <f t="shared" si="89"/>
        <v>8.9098044526586211</v>
      </c>
      <c r="AW185" s="2"/>
      <c r="AX185">
        <f t="shared" si="90"/>
        <v>1902</v>
      </c>
      <c r="AY185" s="112"/>
      <c r="AZ185" s="2"/>
      <c r="BA185" s="148">
        <f>INDEX('2001'!$B$44:$B$140,'14 Year_History_Results'!BT185)</f>
        <v>0</v>
      </c>
      <c r="BB185" s="2">
        <f>INDEX('2002'!$B$44:$B$140,'14 Year_History_Results'!BU185)</f>
        <v>0</v>
      </c>
      <c r="BC185" s="2">
        <f>INDEX('2003'!$B$44:$B$140,'14 Year_History_Results'!BV185)</f>
        <v>0</v>
      </c>
      <c r="BD185" s="2">
        <f>INDEX('2004'!$B$44:$B$140,'14 Year_History_Results'!BW185)</f>
        <v>0</v>
      </c>
      <c r="BE185" s="2">
        <f>INDEX('2005'!$B$44:$B$140,'14 Year_History_Results'!BX185)</f>
        <v>0</v>
      </c>
      <c r="BF185" s="2">
        <f>INDEX('2006'!$B$44:$B$140,'14 Year_History_Results'!BY185)</f>
        <v>3</v>
      </c>
      <c r="BG185" s="2">
        <f>INDEX('2007'!$B$44:$B$140,'14 Year_History_Results'!BZ185)</f>
        <v>15</v>
      </c>
      <c r="BH185" s="2">
        <f>INDEX('2008'!$B$44:$B$140,'14 Year_History_Results'!CA185)</f>
        <v>0</v>
      </c>
      <c r="BI185" s="2">
        <f>INDEX('2009'!$B$44:$B$140,'14 Year_History_Results'!CB185)</f>
        <v>5</v>
      </c>
      <c r="BJ185" s="2">
        <f>INDEX('2010'!$B$44:$B$140,'14 Year_History_Results'!CC185)</f>
        <v>7</v>
      </c>
      <c r="BK185" s="2">
        <f>INDEX('2011'!$B$44:$B$140,'14 Year_History_Results'!CD185)</f>
        <v>0</v>
      </c>
      <c r="BL185" s="2">
        <f>INDEX('2012'!$B$44:$B$140,'14 Year_History_Results'!CE185)</f>
        <v>0</v>
      </c>
      <c r="BM185" s="2">
        <f>INDEX('2013'!$B$44:$B$140,'14 Year_History_Results'!CF185)</f>
        <v>0</v>
      </c>
      <c r="BN185" s="149">
        <f>INDEX('2014'!$B$52:$B$180,'14 Year_History_Results'!CG185)</f>
        <v>0</v>
      </c>
      <c r="BO185" s="308">
        <f t="shared" si="91"/>
        <v>0</v>
      </c>
      <c r="BQ185">
        <f t="shared" si="92"/>
        <v>1902</v>
      </c>
      <c r="BR185" s="112"/>
      <c r="BS185" s="2"/>
      <c r="BT185" s="148">
        <f>IF(ISNA(MATCH($BQ185,'2001'!$A$44:$A$139,0)),97,MATCH($BQ185,'2001'!$A$44:$A$139,0))</f>
        <v>97</v>
      </c>
      <c r="BU185" s="2">
        <f>IF(ISNA(MATCH($BQ185,'2002'!$A$44:$A$139,0)),97,MATCH($BQ185,'2002'!$A$44:$A$139,0))</f>
        <v>97</v>
      </c>
      <c r="BV185" s="2">
        <f>IF(ISNA(MATCH($BQ185,'2003'!$A$44:$A$139,0)),97,MATCH($BQ185,'2003'!$A$44:$A$139,0))</f>
        <v>97</v>
      </c>
      <c r="BW185" s="2">
        <f>IF(ISNA(MATCH($BQ185,'2004'!$A$44:$A$139,0)),97,MATCH($BQ185,'2004'!$A$44:$A$139,0))</f>
        <v>97</v>
      </c>
      <c r="BX185" s="2">
        <f>IF(ISNA(MATCH($BQ185,'2005'!$A$44:$A$139,0)),97,MATCH($BQ185,'2005'!$A$44:$A$139,0))</f>
        <v>97</v>
      </c>
      <c r="BY185" s="2">
        <f>IF(ISNA(MATCH($BQ185,'2006'!$A$44:$A$139,0)),97,MATCH($BQ185,'2006'!$A$44:$A$139,0))</f>
        <v>96</v>
      </c>
      <c r="BZ185" s="2">
        <f>IF(ISNA(MATCH($BQ185,'2007'!$A$44:$A$139,0)),97,MATCH($BQ185,'2007'!$A$44:$A$139,0))</f>
        <v>88</v>
      </c>
      <c r="CA185" s="2">
        <f>IF(ISNA(MATCH($BQ185,'2008'!$A$44:$A$139,0)),97,MATCH($BQ185,'2008'!$A$44:$A$139,0))</f>
        <v>97</v>
      </c>
      <c r="CB185" s="2">
        <f>IF(ISNA(MATCH($BQ185,'2009'!$A$44:$A$139,0)),97,MATCH($BQ185,'2009'!$A$44:$A$139,0))</f>
        <v>84</v>
      </c>
      <c r="CC185" s="2">
        <f>IF(ISNA(MATCH($BQ185,'2010'!$A$44:$A$139,0)),97,MATCH($BQ185,'2010'!$A$44:$A$139,0))</f>
        <v>74</v>
      </c>
      <c r="CD185" s="2">
        <f>IF(ISNA(MATCH($BQ185,'2011'!$A$44:$A$139,0)),97,MATCH($BQ185,'2011'!$A$44:$A$139,0))</f>
        <v>97</v>
      </c>
      <c r="CE185" s="2">
        <f>IF(ISNA(MATCH($BQ185,'2012'!$A$44:$A$139,0)),97,MATCH($BQ185,'2012'!$A$44:$A$139,0))</f>
        <v>97</v>
      </c>
      <c r="CF185" s="2">
        <f>IF(ISNA(MATCH($BQ185,'2013'!$A$44:$A$139,0)),97,MATCH($BQ185,'2013'!$A$44:$A$139,0))</f>
        <v>97</v>
      </c>
      <c r="CG185" s="149">
        <f>IF(ISNA(MATCH($BQ185,'2014'!$A$52:$A$179,0)),129,MATCH($BQ185,'2014'!$A$52:$A$179,0))</f>
        <v>129</v>
      </c>
      <c r="CI185">
        <f t="shared" si="93"/>
        <v>1902</v>
      </c>
      <c r="CJ185" s="284"/>
      <c r="CK185" s="282"/>
      <c r="CL185" s="281">
        <f t="shared" si="94"/>
        <v>0</v>
      </c>
      <c r="CM185" s="282">
        <f t="shared" si="80"/>
        <v>0</v>
      </c>
      <c r="CN185" s="282">
        <f t="shared" si="81"/>
        <v>0</v>
      </c>
      <c r="CO185" s="282">
        <f t="shared" si="82"/>
        <v>0</v>
      </c>
      <c r="CP185" s="282">
        <f t="shared" si="83"/>
        <v>0</v>
      </c>
      <c r="CQ185" s="282">
        <f t="shared" si="84"/>
        <v>19</v>
      </c>
      <c r="CR185" s="282">
        <f t="shared" si="85"/>
        <v>57.665399999999998</v>
      </c>
      <c r="CS185" s="282">
        <f t="shared" si="86"/>
        <v>38.439755639999994</v>
      </c>
      <c r="CT185" s="282">
        <f t="shared" si="87"/>
        <v>40.623941109623999</v>
      </c>
      <c r="CU185" s="282">
        <f t="shared" si="95"/>
        <v>34.079919143675355</v>
      </c>
      <c r="CV185" s="282">
        <f t="shared" si="96"/>
        <v>22.717674101173991</v>
      </c>
      <c r="CW185" s="282">
        <f t="shared" si="97"/>
        <v>15.143601555842581</v>
      </c>
      <c r="CX185" s="282">
        <f t="shared" si="98"/>
        <v>10.094724797124664</v>
      </c>
      <c r="CY185" s="283">
        <f t="shared" si="99"/>
        <v>6.7291435497633012</v>
      </c>
      <c r="DA185" s="282">
        <f t="shared" si="100"/>
        <v>1902</v>
      </c>
      <c r="DB185" s="97"/>
      <c r="DC185" s="156"/>
      <c r="DD185" s="270">
        <f t="shared" si="101"/>
        <v>0</v>
      </c>
      <c r="DE185" s="156">
        <f t="shared" si="102"/>
        <v>0</v>
      </c>
      <c r="DF185" s="156">
        <f t="shared" si="103"/>
        <v>0</v>
      </c>
      <c r="DG185" s="156">
        <f t="shared" si="104"/>
        <v>0</v>
      </c>
      <c r="DH185" s="156">
        <f t="shared" si="105"/>
        <v>0</v>
      </c>
      <c r="DI185" s="156">
        <f t="shared" si="106"/>
        <v>19</v>
      </c>
      <c r="DJ185" s="156">
        <f t="shared" si="107"/>
        <v>64</v>
      </c>
      <c r="DK185" s="156">
        <f t="shared" si="108"/>
        <v>64</v>
      </c>
      <c r="DL185" s="156">
        <f t="shared" si="109"/>
        <v>79</v>
      </c>
      <c r="DM185" s="156">
        <f t="shared" si="110"/>
        <v>86</v>
      </c>
      <c r="DN185" s="156">
        <f t="shared" si="111"/>
        <v>86</v>
      </c>
      <c r="DO185" s="156">
        <f t="shared" si="112"/>
        <v>86</v>
      </c>
      <c r="DP185" s="156">
        <f t="shared" si="113"/>
        <v>86</v>
      </c>
      <c r="DQ185" s="267">
        <f t="shared" si="114"/>
        <v>86</v>
      </c>
      <c r="DR185" s="156">
        <f t="shared" si="115"/>
        <v>91</v>
      </c>
    </row>
    <row r="186" spans="2:122" ht="13.5" thickBot="1" x14ac:dyDescent="0.25">
      <c r="B186" s="133">
        <v>80</v>
      </c>
      <c r="C186" s="50">
        <f t="shared" si="78"/>
        <v>1</v>
      </c>
      <c r="D186" s="50">
        <f t="shared" si="88"/>
        <v>1</v>
      </c>
      <c r="E186" s="97"/>
      <c r="F186" s="2">
        <f t="shared" si="116"/>
        <v>181</v>
      </c>
      <c r="G186" s="164">
        <v>155</v>
      </c>
      <c r="H186" s="164">
        <f>14- COUNTIF(L186:AA186,"#N/A")</f>
        <v>3</v>
      </c>
      <c r="I186" s="133">
        <f>SUM(AF186:AU186)+SUM(BA186:BM186)</f>
        <v>30</v>
      </c>
      <c r="J186" s="405">
        <f>CY186</f>
        <v>6.7214959300372232</v>
      </c>
      <c r="K186" s="466" t="str">
        <f>IF(ISNUMBER(MATCH(G186,'[4]OPR data'!$A$3:$A$2541,0)),"Y","N")</f>
        <v>Y</v>
      </c>
      <c r="L186" s="112"/>
      <c r="M186" s="236"/>
      <c r="N186" s="236" t="e">
        <f>(INDEX(Finish_table!R$4:R$83,MATCH('14 Year_History_Results'!$G186,Finish_table!S$4:S$83,0),1))</f>
        <v>#N/A</v>
      </c>
      <c r="O186" s="236" t="str">
        <f>(INDEX(Finish_table!Z$4:Z$99,MATCH('14 Year_History_Results'!$G186,Finish_table!AA$4:AA$99,0),1))</f>
        <v>QF</v>
      </c>
      <c r="P186" s="236" t="e">
        <f>(INDEX(Finish_table!AI$4:AI$99,MATCH('14 Year_History_Results'!$G186,Finish_table!AJ$4:AJ$99,0),1))</f>
        <v>#N/A</v>
      </c>
      <c r="Q186" s="236" t="e">
        <f>(INDEX(Finish_table!AR$4:AR$99,MATCH('14 Year_History_Results'!$G186,Finish_table!AS$4:AS$99,0),1))</f>
        <v>#N/A</v>
      </c>
      <c r="R186" s="236" t="e">
        <f>(INDEX(Finish_table!BA$4:BA$99,MATCH('14 Year_History_Results'!$G186,Finish_table!BB$4:BB$99,0),1))</f>
        <v>#N/A</v>
      </c>
      <c r="S186" s="236" t="e">
        <f>(INDEX(Finish_table!BJ$4:BJ$99,MATCH('14 Year_History_Results'!$G186,Finish_table!BK$4:BK$99,0),1))</f>
        <v>#N/A</v>
      </c>
      <c r="T186" s="236" t="e">
        <f>(INDEX(Finish_table!BS$4:BS$99,MATCH('14 Year_History_Results'!$G186,Finish_table!BT$4:BT$99,0),1))</f>
        <v>#N/A</v>
      </c>
      <c r="U186" s="236" t="str">
        <f>(INDEX(Finish_table!CB$4:CB$99,MATCH('14 Year_History_Results'!$G186,Finish_table!CC$4:CC$99,0),1))</f>
        <v>QF</v>
      </c>
      <c r="V186" s="236" t="e">
        <f>(INDEX(Finish_table!CK$4:CK$99,MATCH('14 Year_History_Results'!$G186,Finish_table!CL$4:CL$99,0),1))</f>
        <v>#N/A</v>
      </c>
      <c r="W186" s="236" t="e">
        <f>(INDEX(Finish_table!CT$4:CT$99,MATCH('14 Year_History_Results'!$G186,Finish_table!CU$4:CU$99,0),1))</f>
        <v>#N/A</v>
      </c>
      <c r="X186" s="236" t="str">
        <f>(INDEX(Finish_table!DC$4:DC$99,MATCH('14 Year_History_Results'!$G186,Finish_table!DD$4:DD$99,0),1))</f>
        <v>SF</v>
      </c>
      <c r="Y186" s="236" t="e">
        <f>(INDEX(Finish_table!DL$4:DL$99,MATCH('14 Year_History_Results'!$G186,Finish_table!DM$4:DM$99,0),1))</f>
        <v>#N/A</v>
      </c>
      <c r="Z186" s="236" t="e">
        <f>(INDEX(Finish_table!DU$4:DU$99,MATCH('14 Year_History_Results'!$G186,Finish_table!DV$4:DV$99,0),1))</f>
        <v>#N/A</v>
      </c>
      <c r="AA186" s="256" t="e">
        <f>(INDEX(Finish_table!ED$4:ED$140,MATCH('14 Year_History_Results'!$G186,Finish_table!EE$4:EE$140,0),1))</f>
        <v>#N/A</v>
      </c>
      <c r="AB186" s="2"/>
      <c r="AC186" s="97"/>
      <c r="AE186">
        <f t="shared" si="79"/>
        <v>155</v>
      </c>
      <c r="AF186" s="112"/>
      <c r="AG186" s="2"/>
      <c r="AH186" s="148">
        <f>INDEX('2001'!$C$44:$C$140,'14 Year_History_Results'!BT186)</f>
        <v>0</v>
      </c>
      <c r="AI186" s="2">
        <f>INDEX('2002'!$C$44:$C$140,'14 Year_History_Results'!BU186)</f>
        <v>0</v>
      </c>
      <c r="AJ186" s="2">
        <f>INDEX('2003'!$C$44:$C$140,'14 Year_History_Results'!BV186)</f>
        <v>0</v>
      </c>
      <c r="AK186" s="2">
        <f>INDEX('2004'!$C$44:$C$140,'14 Year_History_Results'!BW186)</f>
        <v>0</v>
      </c>
      <c r="AL186" s="2">
        <f>INDEX('2005'!$C$44:$C$140,'14 Year_History_Results'!BX186)</f>
        <v>0</v>
      </c>
      <c r="AM186" s="2">
        <f>INDEX('2006'!$C$44:$C$140,'14 Year_History_Results'!BY186)</f>
        <v>0</v>
      </c>
      <c r="AN186" s="2">
        <f>INDEX('2007'!$C$44:$C$140,'14 Year_History_Results'!BZ186)</f>
        <v>0</v>
      </c>
      <c r="AO186" s="2">
        <f>INDEX('2008'!$C$44:$C$140,'14 Year_History_Results'!CA186)</f>
        <v>0</v>
      </c>
      <c r="AP186" s="2">
        <f>INDEX('2009'!$C$44:$C$140,'14 Year_History_Results'!CB186)</f>
        <v>0</v>
      </c>
      <c r="AQ186" s="2">
        <f>INDEX('2010'!$C$44:$C$140,'14 Year_History_Results'!CC186)</f>
        <v>0</v>
      </c>
      <c r="AR186" s="2">
        <f>INDEX('2011'!$C$44:$C$140,'14 Year_History_Results'!CD186)</f>
        <v>10</v>
      </c>
      <c r="AS186" s="2">
        <f>INDEX('2012'!$C$44:$C$140,'14 Year_History_Results'!CE186)</f>
        <v>0</v>
      </c>
      <c r="AT186" s="2">
        <f>INDEX('2013'!$C$44:$C$140,'14 Year_History_Results'!CF186)</f>
        <v>0</v>
      </c>
      <c r="AU186" s="149">
        <f>INDEX('2014'!$C$52:$C$180,'14 Year_History_Results'!CG186)</f>
        <v>0</v>
      </c>
      <c r="AV186" s="2">
        <f t="shared" si="89"/>
        <v>2.6726124191242437</v>
      </c>
      <c r="AW186" s="2"/>
      <c r="AX186">
        <f t="shared" si="90"/>
        <v>155</v>
      </c>
      <c r="AY186" s="112"/>
      <c r="AZ186" s="2"/>
      <c r="BA186" s="148">
        <f>INDEX('2001'!$B$44:$B$140,'14 Year_History_Results'!BT186)</f>
        <v>0</v>
      </c>
      <c r="BB186" s="2">
        <f>INDEX('2002'!$B$44:$B$140,'14 Year_History_Results'!BU186)</f>
        <v>1</v>
      </c>
      <c r="BC186" s="2">
        <f>INDEX('2003'!$B$44:$B$140,'14 Year_History_Results'!BV186)</f>
        <v>0</v>
      </c>
      <c r="BD186" s="2">
        <f>INDEX('2004'!$B$44:$B$140,'14 Year_History_Results'!BW186)</f>
        <v>0</v>
      </c>
      <c r="BE186" s="2">
        <f>INDEX('2005'!$B$44:$B$140,'14 Year_History_Results'!BX186)</f>
        <v>0</v>
      </c>
      <c r="BF186" s="2">
        <f>INDEX('2006'!$B$44:$B$140,'14 Year_History_Results'!BY186)</f>
        <v>0</v>
      </c>
      <c r="BG186" s="2">
        <f>INDEX('2007'!$B$44:$B$140,'14 Year_History_Results'!BZ186)</f>
        <v>0</v>
      </c>
      <c r="BH186" s="2">
        <f>INDEX('2008'!$B$44:$B$140,'14 Year_History_Results'!CA186)</f>
        <v>9</v>
      </c>
      <c r="BI186" s="2">
        <f>INDEX('2009'!$B$44:$B$140,'14 Year_History_Results'!CB186)</f>
        <v>0</v>
      </c>
      <c r="BJ186" s="2">
        <f>INDEX('2010'!$B$44:$B$140,'14 Year_History_Results'!CC186)</f>
        <v>0</v>
      </c>
      <c r="BK186" s="2">
        <f>INDEX('2011'!$B$44:$B$140,'14 Year_History_Results'!CD186)</f>
        <v>10</v>
      </c>
      <c r="BL186" s="2">
        <f>INDEX('2012'!$B$44:$B$140,'14 Year_History_Results'!CE186)</f>
        <v>0</v>
      </c>
      <c r="BM186" s="2">
        <f>INDEX('2013'!$B$44:$B$140,'14 Year_History_Results'!CF186)</f>
        <v>0</v>
      </c>
      <c r="BN186" s="149">
        <f>INDEX('2014'!$B$52:$B$180,'14 Year_History_Results'!CG186)</f>
        <v>0</v>
      </c>
      <c r="BO186" s="308">
        <f t="shared" si="91"/>
        <v>0</v>
      </c>
      <c r="BQ186">
        <f t="shared" si="92"/>
        <v>155</v>
      </c>
      <c r="BR186" s="112"/>
      <c r="BS186" s="2"/>
      <c r="BT186" s="148">
        <f>IF(ISNA(MATCH($BQ186,'2001'!$A$44:$A$139,0)),97,MATCH($BQ186,'2001'!$A$44:$A$139,0))</f>
        <v>97</v>
      </c>
      <c r="BU186" s="2">
        <f>IF(ISNA(MATCH($BQ186,'2002'!$A$44:$A$139,0)),97,MATCH($BQ186,'2002'!$A$44:$A$139,0))</f>
        <v>35</v>
      </c>
      <c r="BV186" s="2">
        <f>IF(ISNA(MATCH($BQ186,'2003'!$A$44:$A$139,0)),97,MATCH($BQ186,'2003'!$A$44:$A$139,0))</f>
        <v>97</v>
      </c>
      <c r="BW186" s="2">
        <f>IF(ISNA(MATCH($BQ186,'2004'!$A$44:$A$139,0)),97,MATCH($BQ186,'2004'!$A$44:$A$139,0))</f>
        <v>97</v>
      </c>
      <c r="BX186" s="2">
        <f>IF(ISNA(MATCH($BQ186,'2005'!$A$44:$A$139,0)),97,MATCH($BQ186,'2005'!$A$44:$A$139,0))</f>
        <v>97</v>
      </c>
      <c r="BY186" s="2">
        <f>IF(ISNA(MATCH($BQ186,'2006'!$A$44:$A$139,0)),97,MATCH($BQ186,'2006'!$A$44:$A$139,0))</f>
        <v>97</v>
      </c>
      <c r="BZ186" s="2">
        <f>IF(ISNA(MATCH($BQ186,'2007'!$A$44:$A$139,0)),97,MATCH($BQ186,'2007'!$A$44:$A$139,0))</f>
        <v>97</v>
      </c>
      <c r="CA186" s="2">
        <f>IF(ISNA(MATCH($BQ186,'2008'!$A$44:$A$139,0)),97,MATCH($BQ186,'2008'!$A$44:$A$139,0))</f>
        <v>29</v>
      </c>
      <c r="CB186" s="2">
        <f>IF(ISNA(MATCH($BQ186,'2009'!$A$44:$A$139,0)),97,MATCH($BQ186,'2009'!$A$44:$A$139,0))</f>
        <v>97</v>
      </c>
      <c r="CC186" s="2">
        <f>IF(ISNA(MATCH($BQ186,'2010'!$A$44:$A$139,0)),97,MATCH($BQ186,'2010'!$A$44:$A$139,0))</f>
        <v>97</v>
      </c>
      <c r="CD186" s="2">
        <f>IF(ISNA(MATCH($BQ186,'2011'!$A$44:$A$139,0)),97,MATCH($BQ186,'2011'!$A$44:$A$139,0))</f>
        <v>17</v>
      </c>
      <c r="CE186" s="2">
        <f>IF(ISNA(MATCH($BQ186,'2012'!$A$44:$A$139,0)),97,MATCH($BQ186,'2012'!$A$44:$A$139,0))</f>
        <v>97</v>
      </c>
      <c r="CF186" s="2">
        <f>IF(ISNA(MATCH($BQ186,'2013'!$A$44:$A$139,0)),97,MATCH($BQ186,'2013'!$A$44:$A$139,0))</f>
        <v>97</v>
      </c>
      <c r="CG186" s="149">
        <f>IF(ISNA(MATCH($BQ186,'2014'!$A$52:$A$179,0)),129,MATCH($BQ186,'2014'!$A$52:$A$179,0))</f>
        <v>129</v>
      </c>
      <c r="CI186">
        <f t="shared" si="93"/>
        <v>155</v>
      </c>
      <c r="CJ186" s="284"/>
      <c r="CK186" s="282"/>
      <c r="CL186" s="281">
        <f t="shared" si="94"/>
        <v>0</v>
      </c>
      <c r="CM186" s="282">
        <f t="shared" si="80"/>
        <v>1</v>
      </c>
      <c r="CN186" s="282">
        <f t="shared" si="81"/>
        <v>0.66659999999999997</v>
      </c>
      <c r="CO186" s="282">
        <f t="shared" si="82"/>
        <v>0.44435555999999998</v>
      </c>
      <c r="CP186" s="282">
        <f t="shared" si="83"/>
        <v>0.29620741629599995</v>
      </c>
      <c r="CQ186" s="282">
        <f t="shared" si="84"/>
        <v>0.19745186370291357</v>
      </c>
      <c r="CR186" s="282">
        <f t="shared" si="85"/>
        <v>0.13162141234436217</v>
      </c>
      <c r="CS186" s="282">
        <f t="shared" si="86"/>
        <v>9.0877388334687517</v>
      </c>
      <c r="CT186" s="282">
        <f t="shared" si="87"/>
        <v>6.0578867063902697</v>
      </c>
      <c r="CU186" s="282">
        <f t="shared" si="95"/>
        <v>4.0381872784797537</v>
      </c>
      <c r="CV186" s="282">
        <f t="shared" si="96"/>
        <v>22.691855639834603</v>
      </c>
      <c r="CW186" s="282">
        <f t="shared" si="97"/>
        <v>15.126390969513746</v>
      </c>
      <c r="CX186" s="282">
        <f t="shared" si="98"/>
        <v>10.083252220277863</v>
      </c>
      <c r="CY186" s="283">
        <f t="shared" si="99"/>
        <v>6.7214959300372232</v>
      </c>
      <c r="DA186" s="282">
        <f t="shared" si="100"/>
        <v>155</v>
      </c>
      <c r="DB186" s="97"/>
      <c r="DC186" s="156"/>
      <c r="DD186" s="270">
        <f t="shared" si="101"/>
        <v>0</v>
      </c>
      <c r="DE186" s="156">
        <f t="shared" si="102"/>
        <v>1</v>
      </c>
      <c r="DF186" s="156">
        <f t="shared" si="103"/>
        <v>1</v>
      </c>
      <c r="DG186" s="156">
        <f t="shared" si="104"/>
        <v>1</v>
      </c>
      <c r="DH186" s="156">
        <f t="shared" si="105"/>
        <v>1</v>
      </c>
      <c r="DI186" s="156">
        <f t="shared" si="106"/>
        <v>1</v>
      </c>
      <c r="DJ186" s="156">
        <f t="shared" si="107"/>
        <v>1</v>
      </c>
      <c r="DK186" s="156">
        <f t="shared" si="108"/>
        <v>10</v>
      </c>
      <c r="DL186" s="156">
        <f t="shared" si="109"/>
        <v>10</v>
      </c>
      <c r="DM186" s="156">
        <f t="shared" si="110"/>
        <v>10</v>
      </c>
      <c r="DN186" s="156">
        <f t="shared" si="111"/>
        <v>30</v>
      </c>
      <c r="DO186" s="156">
        <f t="shared" si="112"/>
        <v>30</v>
      </c>
      <c r="DP186" s="156">
        <f t="shared" si="113"/>
        <v>30</v>
      </c>
      <c r="DQ186" s="267">
        <f t="shared" si="114"/>
        <v>30</v>
      </c>
      <c r="DR186" s="156">
        <f t="shared" si="115"/>
        <v>227</v>
      </c>
    </row>
    <row r="187" spans="2:122" ht="13.5" thickBot="1" x14ac:dyDescent="0.25">
      <c r="B187" s="133">
        <v>84</v>
      </c>
      <c r="C187" s="50">
        <f t="shared" si="78"/>
        <v>1</v>
      </c>
      <c r="D187" s="50">
        <f t="shared" si="88"/>
        <v>1</v>
      </c>
      <c r="E187" s="97"/>
      <c r="F187" s="2">
        <f t="shared" si="116"/>
        <v>182</v>
      </c>
      <c r="G187" s="196">
        <v>379</v>
      </c>
      <c r="H187" s="164">
        <f>14- COUNTIF(L187:AA187,"#N/A")</f>
        <v>1</v>
      </c>
      <c r="I187" s="133">
        <f>SUM(AF187:AU187)+SUM(BA187:BM187)</f>
        <v>10</v>
      </c>
      <c r="J187" s="405">
        <f>CY187</f>
        <v>6.6659999999999995</v>
      </c>
      <c r="K187" s="466" t="str">
        <f>IF(ISNUMBER(MATCH(G187,'[4]OPR data'!$A$3:$A$2541,0)),"Y","N")</f>
        <v>Y</v>
      </c>
      <c r="L187" s="112"/>
      <c r="M187" s="236"/>
      <c r="N187" s="236" t="e">
        <f>(INDEX(Finish_table!R$4:R$83,MATCH('14 Year_History_Results'!$G187,Finish_table!S$4:S$83,0),1))</f>
        <v>#N/A</v>
      </c>
      <c r="O187" s="236" t="e">
        <f>(INDEX(Finish_table!Z$4:Z$99,MATCH('14 Year_History_Results'!$G187,Finish_table!AA$4:AA$99,0),1))</f>
        <v>#N/A</v>
      </c>
      <c r="P187" s="236" t="e">
        <f>(INDEX(Finish_table!AI$4:AI$99,MATCH('14 Year_History_Results'!$G187,Finish_table!AJ$4:AJ$99,0),1))</f>
        <v>#N/A</v>
      </c>
      <c r="Q187" s="236" t="e">
        <f>(INDEX(Finish_table!AR$4:AR$99,MATCH('14 Year_History_Results'!$G187,Finish_table!AS$4:AS$99,0),1))</f>
        <v>#N/A</v>
      </c>
      <c r="R187" s="236" t="e">
        <f>(INDEX(Finish_table!BA$4:BA$99,MATCH('14 Year_History_Results'!$G187,Finish_table!BB$4:BB$99,0),1))</f>
        <v>#N/A</v>
      </c>
      <c r="S187" s="236" t="e">
        <f>(INDEX(Finish_table!BJ$4:BJ$99,MATCH('14 Year_History_Results'!$G187,Finish_table!BK$4:BK$99,0),1))</f>
        <v>#N/A</v>
      </c>
      <c r="T187" s="236" t="e">
        <f>(INDEX(Finish_table!BS$4:BS$99,MATCH('14 Year_History_Results'!$G187,Finish_table!BT$4:BT$99,0),1))</f>
        <v>#N/A</v>
      </c>
      <c r="U187" s="236" t="e">
        <f>(INDEX(Finish_table!CB$4:CB$99,MATCH('14 Year_History_Results'!$G187,Finish_table!CC$4:CC$99,0),1))</f>
        <v>#N/A</v>
      </c>
      <c r="V187" s="236" t="e">
        <f>(INDEX(Finish_table!CK$4:CK$99,MATCH('14 Year_History_Results'!$G187,Finish_table!CL$4:CL$99,0),1))</f>
        <v>#N/A</v>
      </c>
      <c r="W187" s="236" t="e">
        <f>(INDEX(Finish_table!CT$4:CT$99,MATCH('14 Year_History_Results'!$G187,Finish_table!CU$4:CU$99,0),1))</f>
        <v>#N/A</v>
      </c>
      <c r="X187" s="236" t="e">
        <f>(INDEX(Finish_table!DC$4:DC$99,MATCH('14 Year_History_Results'!$G187,Finish_table!DD$4:DD$99,0),1))</f>
        <v>#N/A</v>
      </c>
      <c r="Y187" s="236" t="e">
        <f>(INDEX(Finish_table!DL$4:DL$99,MATCH('14 Year_History_Results'!$G187,Finish_table!DM$4:DM$99,0),1))</f>
        <v>#N/A</v>
      </c>
      <c r="Z187" s="236" t="str">
        <f>(INDEX(Finish_table!DU$4:DU$99,MATCH('14 Year_History_Results'!$G187,Finish_table!DV$4:DV$99,0),1))</f>
        <v>QF</v>
      </c>
      <c r="AA187" s="256" t="e">
        <f>(INDEX(Finish_table!ED$4:ED$140,MATCH('14 Year_History_Results'!$G187,Finish_table!EE$4:EE$140,0),1))</f>
        <v>#N/A</v>
      </c>
      <c r="AB187" s="2"/>
      <c r="AC187" s="97"/>
      <c r="AE187">
        <f t="shared" si="79"/>
        <v>379</v>
      </c>
      <c r="AF187" s="112"/>
      <c r="AG187" s="2"/>
      <c r="AH187" s="148">
        <f>INDEX('2001'!$C$44:$C$140,'14 Year_History_Results'!BT187)</f>
        <v>0</v>
      </c>
      <c r="AI187" s="2">
        <f>INDEX('2002'!$C$44:$C$140,'14 Year_History_Results'!BU187)</f>
        <v>0</v>
      </c>
      <c r="AJ187" s="2">
        <f>INDEX('2003'!$C$44:$C$140,'14 Year_History_Results'!BV187)</f>
        <v>0</v>
      </c>
      <c r="AK187" s="2">
        <f>INDEX('2004'!$C$44:$C$140,'14 Year_History_Results'!BW187)</f>
        <v>0</v>
      </c>
      <c r="AL187" s="2">
        <f>INDEX('2005'!$C$44:$C$140,'14 Year_History_Results'!BX187)</f>
        <v>0</v>
      </c>
      <c r="AM187" s="2">
        <f>INDEX('2006'!$C$44:$C$140,'14 Year_History_Results'!BY187)</f>
        <v>0</v>
      </c>
      <c r="AN187" s="2">
        <f>INDEX('2007'!$C$44:$C$140,'14 Year_History_Results'!BZ187)</f>
        <v>0</v>
      </c>
      <c r="AO187" s="2">
        <f>INDEX('2008'!$C$44:$C$140,'14 Year_History_Results'!CA187)</f>
        <v>0</v>
      </c>
      <c r="AP187" s="2">
        <f>INDEX('2009'!$C$44:$C$140,'14 Year_History_Results'!CB187)</f>
        <v>0</v>
      </c>
      <c r="AQ187" s="2">
        <f>INDEX('2010'!$C$44:$C$140,'14 Year_History_Results'!CC187)</f>
        <v>0</v>
      </c>
      <c r="AR187" s="2">
        <f>INDEX('2011'!$C$44:$C$140,'14 Year_History_Results'!CD187)</f>
        <v>0</v>
      </c>
      <c r="AS187" s="2">
        <f>INDEX('2012'!$C$44:$C$140,'14 Year_History_Results'!CE187)</f>
        <v>0</v>
      </c>
      <c r="AT187" s="2">
        <f>INDEX('2013'!$C$44:$C$140,'14 Year_History_Results'!CF187)</f>
        <v>0</v>
      </c>
      <c r="AU187" s="149">
        <f>INDEX('2014'!$C$52:$C$180,'14 Year_History_Results'!CG187)</f>
        <v>0</v>
      </c>
      <c r="AV187" s="2">
        <f t="shared" si="89"/>
        <v>0</v>
      </c>
      <c r="AW187" s="2"/>
      <c r="AX187">
        <f t="shared" si="90"/>
        <v>379</v>
      </c>
      <c r="AY187" s="112"/>
      <c r="AZ187" s="2"/>
      <c r="BA187" s="148">
        <f>INDEX('2001'!$B$44:$B$140,'14 Year_History_Results'!BT187)</f>
        <v>0</v>
      </c>
      <c r="BB187" s="2">
        <f>INDEX('2002'!$B$44:$B$140,'14 Year_History_Results'!BU187)</f>
        <v>0</v>
      </c>
      <c r="BC187" s="2">
        <f>INDEX('2003'!$B$44:$B$140,'14 Year_History_Results'!BV187)</f>
        <v>0</v>
      </c>
      <c r="BD187" s="2">
        <f>INDEX('2004'!$B$44:$B$140,'14 Year_History_Results'!BW187)</f>
        <v>0</v>
      </c>
      <c r="BE187" s="2">
        <f>INDEX('2005'!$B$44:$B$140,'14 Year_History_Results'!BX187)</f>
        <v>0</v>
      </c>
      <c r="BF187" s="2">
        <f>INDEX('2006'!$B$44:$B$140,'14 Year_History_Results'!BY187)</f>
        <v>0</v>
      </c>
      <c r="BG187" s="2">
        <f>INDEX('2007'!$B$44:$B$140,'14 Year_History_Results'!BZ187)</f>
        <v>0</v>
      </c>
      <c r="BH187" s="2">
        <f>INDEX('2008'!$B$44:$B$140,'14 Year_History_Results'!CA187)</f>
        <v>0</v>
      </c>
      <c r="BI187" s="2">
        <f>INDEX('2009'!$B$44:$B$140,'14 Year_History_Results'!CB187)</f>
        <v>0</v>
      </c>
      <c r="BJ187" s="2">
        <f>INDEX('2010'!$B$44:$B$140,'14 Year_History_Results'!CC187)</f>
        <v>0</v>
      </c>
      <c r="BK187" s="2">
        <f>INDEX('2011'!$B$44:$B$140,'14 Year_History_Results'!CD187)</f>
        <v>0</v>
      </c>
      <c r="BL187" s="2">
        <f>INDEX('2012'!$B$44:$B$140,'14 Year_History_Results'!CE187)</f>
        <v>0</v>
      </c>
      <c r="BM187" s="2">
        <f>INDEX('2013'!$B$44:$B$140,'14 Year_History_Results'!CF187)</f>
        <v>10</v>
      </c>
      <c r="BN187" s="149">
        <f>INDEX('2014'!$B$52:$B$180,'14 Year_History_Results'!CG187)</f>
        <v>0</v>
      </c>
      <c r="BO187" s="308">
        <f t="shared" si="91"/>
        <v>10</v>
      </c>
      <c r="BQ187">
        <f t="shared" si="92"/>
        <v>379</v>
      </c>
      <c r="BR187" s="112"/>
      <c r="BS187" s="2"/>
      <c r="BT187" s="148">
        <f>IF(ISNA(MATCH($BQ187,'2001'!$A$44:$A$139,0)),97,MATCH($BQ187,'2001'!$A$44:$A$139,0))</f>
        <v>97</v>
      </c>
      <c r="BU187" s="2">
        <f>IF(ISNA(MATCH($BQ187,'2002'!$A$44:$A$139,0)),97,MATCH($BQ187,'2002'!$A$44:$A$139,0))</f>
        <v>97</v>
      </c>
      <c r="BV187" s="2">
        <f>IF(ISNA(MATCH($BQ187,'2003'!$A$44:$A$139,0)),97,MATCH($BQ187,'2003'!$A$44:$A$139,0))</f>
        <v>97</v>
      </c>
      <c r="BW187" s="2">
        <f>IF(ISNA(MATCH($BQ187,'2004'!$A$44:$A$139,0)),97,MATCH($BQ187,'2004'!$A$44:$A$139,0))</f>
        <v>97</v>
      </c>
      <c r="BX187" s="2">
        <f>IF(ISNA(MATCH($BQ187,'2005'!$A$44:$A$139,0)),97,MATCH($BQ187,'2005'!$A$44:$A$139,0))</f>
        <v>97</v>
      </c>
      <c r="BY187" s="2">
        <f>IF(ISNA(MATCH($BQ187,'2006'!$A$44:$A$139,0)),97,MATCH($BQ187,'2006'!$A$44:$A$139,0))</f>
        <v>97</v>
      </c>
      <c r="BZ187" s="2">
        <f>IF(ISNA(MATCH($BQ187,'2007'!$A$44:$A$139,0)),97,MATCH($BQ187,'2007'!$A$44:$A$139,0))</f>
        <v>97</v>
      </c>
      <c r="CA187" s="2">
        <f>IF(ISNA(MATCH($BQ187,'2008'!$A$44:$A$139,0)),97,MATCH($BQ187,'2008'!$A$44:$A$139,0))</f>
        <v>97</v>
      </c>
      <c r="CB187" s="2">
        <f>IF(ISNA(MATCH($BQ187,'2009'!$A$44:$A$139,0)),97,MATCH($BQ187,'2009'!$A$44:$A$139,0))</f>
        <v>97</v>
      </c>
      <c r="CC187" s="2">
        <f>IF(ISNA(MATCH($BQ187,'2010'!$A$44:$A$139,0)),97,MATCH($BQ187,'2010'!$A$44:$A$139,0))</f>
        <v>97</v>
      </c>
      <c r="CD187" s="2">
        <f>IF(ISNA(MATCH($BQ187,'2011'!$A$44:$A$139,0)),97,MATCH($BQ187,'2011'!$A$44:$A$139,0))</f>
        <v>97</v>
      </c>
      <c r="CE187" s="2">
        <f>IF(ISNA(MATCH($BQ187,'2012'!$A$44:$A$139,0)),97,MATCH($BQ187,'2012'!$A$44:$A$139,0))</f>
        <v>97</v>
      </c>
      <c r="CF187" s="2">
        <f>IF(ISNA(MATCH($BQ187,'2013'!$A$44:$A$139,0)),97,MATCH($BQ187,'2013'!$A$44:$A$139,0))</f>
        <v>29</v>
      </c>
      <c r="CG187" s="149">
        <f>IF(ISNA(MATCH($BQ187,'2014'!$A$52:$A$179,0)),129,MATCH($BQ187,'2014'!$A$52:$A$179,0))</f>
        <v>129</v>
      </c>
      <c r="CI187">
        <f t="shared" si="93"/>
        <v>379</v>
      </c>
      <c r="CJ187" s="284"/>
      <c r="CK187" s="282"/>
      <c r="CL187" s="281">
        <f t="shared" si="94"/>
        <v>0</v>
      </c>
      <c r="CM187" s="282">
        <f t="shared" si="80"/>
        <v>0</v>
      </c>
      <c r="CN187" s="282">
        <f t="shared" si="81"/>
        <v>0</v>
      </c>
      <c r="CO187" s="282">
        <f t="shared" si="82"/>
        <v>0</v>
      </c>
      <c r="CP187" s="282">
        <f t="shared" si="83"/>
        <v>0</v>
      </c>
      <c r="CQ187" s="282">
        <f t="shared" si="84"/>
        <v>0</v>
      </c>
      <c r="CR187" s="282">
        <f t="shared" si="85"/>
        <v>0</v>
      </c>
      <c r="CS187" s="282">
        <f t="shared" si="86"/>
        <v>0</v>
      </c>
      <c r="CT187" s="282">
        <f t="shared" si="87"/>
        <v>0</v>
      </c>
      <c r="CU187" s="282">
        <f t="shared" si="95"/>
        <v>0</v>
      </c>
      <c r="CV187" s="282">
        <f t="shared" si="96"/>
        <v>0</v>
      </c>
      <c r="CW187" s="282">
        <f t="shared" si="97"/>
        <v>0</v>
      </c>
      <c r="CX187" s="282">
        <f t="shared" si="98"/>
        <v>10</v>
      </c>
      <c r="CY187" s="283">
        <f t="shared" si="99"/>
        <v>6.6659999999999995</v>
      </c>
      <c r="DA187" s="282">
        <f t="shared" si="100"/>
        <v>379</v>
      </c>
      <c r="DB187" s="97"/>
      <c r="DC187" s="156"/>
      <c r="DD187" s="270">
        <f t="shared" si="101"/>
        <v>0</v>
      </c>
      <c r="DE187" s="156">
        <f t="shared" si="102"/>
        <v>0</v>
      </c>
      <c r="DF187" s="156">
        <f t="shared" si="103"/>
        <v>0</v>
      </c>
      <c r="DG187" s="156">
        <f t="shared" si="104"/>
        <v>0</v>
      </c>
      <c r="DH187" s="156">
        <f t="shared" si="105"/>
        <v>0</v>
      </c>
      <c r="DI187" s="156">
        <f t="shared" si="106"/>
        <v>0</v>
      </c>
      <c r="DJ187" s="156">
        <f t="shared" si="107"/>
        <v>0</v>
      </c>
      <c r="DK187" s="156">
        <f t="shared" si="108"/>
        <v>0</v>
      </c>
      <c r="DL187" s="156">
        <f t="shared" si="109"/>
        <v>0</v>
      </c>
      <c r="DM187" s="156">
        <f t="shared" si="110"/>
        <v>0</v>
      </c>
      <c r="DN187" s="156">
        <f t="shared" si="111"/>
        <v>0</v>
      </c>
      <c r="DO187" s="156">
        <f t="shared" si="112"/>
        <v>0</v>
      </c>
      <c r="DP187" s="156">
        <f t="shared" si="113"/>
        <v>10</v>
      </c>
      <c r="DQ187" s="267">
        <f t="shared" si="114"/>
        <v>10</v>
      </c>
      <c r="DR187" s="156">
        <f t="shared" si="115"/>
        <v>401</v>
      </c>
    </row>
    <row r="188" spans="2:122" ht="13.5" thickBot="1" x14ac:dyDescent="0.25">
      <c r="B188" s="133">
        <v>85</v>
      </c>
      <c r="C188" s="50">
        <f t="shared" si="78"/>
        <v>1</v>
      </c>
      <c r="D188" s="50">
        <f t="shared" si="88"/>
        <v>0</v>
      </c>
      <c r="E188" s="97"/>
      <c r="F188" s="2">
        <f t="shared" si="116"/>
        <v>183</v>
      </c>
      <c r="G188" s="196">
        <v>2338</v>
      </c>
      <c r="H188" s="164">
        <f>14- COUNTIF(L188:AA188,"#N/A")</f>
        <v>1</v>
      </c>
      <c r="I188" s="133">
        <f>SUM(AF188:AU188)+SUM(BA188:BM188)</f>
        <v>10</v>
      </c>
      <c r="J188" s="405">
        <f>CY188</f>
        <v>6.6659999999999995</v>
      </c>
      <c r="K188" s="466" t="str">
        <f>IF(ISNUMBER(MATCH(G188,'[4]OPR data'!$A$3:$A$2541,0)),"Y","N")</f>
        <v>Y</v>
      </c>
      <c r="L188" s="112"/>
      <c r="M188" s="236"/>
      <c r="N188" s="236" t="e">
        <f>(INDEX(Finish_table!R$4:R$83,MATCH('14 Year_History_Results'!$G188,Finish_table!S$4:S$83,0),1))</f>
        <v>#N/A</v>
      </c>
      <c r="O188" s="236" t="e">
        <f>(INDEX(Finish_table!Z$4:Z$99,MATCH('14 Year_History_Results'!$G188,Finish_table!AA$4:AA$99,0),1))</f>
        <v>#N/A</v>
      </c>
      <c r="P188" s="236" t="e">
        <f>(INDEX(Finish_table!AI$4:AI$99,MATCH('14 Year_History_Results'!$G188,Finish_table!AJ$4:AJ$99,0),1))</f>
        <v>#N/A</v>
      </c>
      <c r="Q188" s="236" t="e">
        <f>(INDEX(Finish_table!AR$4:AR$99,MATCH('14 Year_History_Results'!$G188,Finish_table!AS$4:AS$99,0),1))</f>
        <v>#N/A</v>
      </c>
      <c r="R188" s="236" t="e">
        <f>(INDEX(Finish_table!BA$4:BA$99,MATCH('14 Year_History_Results'!$G188,Finish_table!BB$4:BB$99,0),1))</f>
        <v>#N/A</v>
      </c>
      <c r="S188" s="236" t="e">
        <f>(INDEX(Finish_table!BJ$4:BJ$99,MATCH('14 Year_History_Results'!$G188,Finish_table!BK$4:BK$99,0),1))</f>
        <v>#N/A</v>
      </c>
      <c r="T188" s="236" t="e">
        <f>(INDEX(Finish_table!BS$4:BS$99,MATCH('14 Year_History_Results'!$G188,Finish_table!BT$4:BT$99,0),1))</f>
        <v>#N/A</v>
      </c>
      <c r="U188" s="236" t="e">
        <f>(INDEX(Finish_table!CB$4:CB$99,MATCH('14 Year_History_Results'!$G188,Finish_table!CC$4:CC$99,0),1))</f>
        <v>#N/A</v>
      </c>
      <c r="V188" s="236" t="e">
        <f>(INDEX(Finish_table!CK$4:CK$99,MATCH('14 Year_History_Results'!$G188,Finish_table!CL$4:CL$99,0),1))</f>
        <v>#N/A</v>
      </c>
      <c r="W188" s="236" t="e">
        <f>(INDEX(Finish_table!CT$4:CT$99,MATCH('14 Year_History_Results'!$G188,Finish_table!CU$4:CU$99,0),1))</f>
        <v>#N/A</v>
      </c>
      <c r="X188" s="236" t="e">
        <f>(INDEX(Finish_table!DC$4:DC$99,MATCH('14 Year_History_Results'!$G188,Finish_table!DD$4:DD$99,0),1))</f>
        <v>#N/A</v>
      </c>
      <c r="Y188" s="236" t="e">
        <f>(INDEX(Finish_table!DL$4:DL$99,MATCH('14 Year_History_Results'!$G188,Finish_table!DM$4:DM$99,0),1))</f>
        <v>#N/A</v>
      </c>
      <c r="Z188" s="236" t="str">
        <f>(INDEX(Finish_table!DU$4:DU$99,MATCH('14 Year_History_Results'!$G188,Finish_table!DV$4:DV$99,0),1))</f>
        <v>QF</v>
      </c>
      <c r="AA188" s="256" t="e">
        <f>(INDEX(Finish_table!ED$4:ED$140,MATCH('14 Year_History_Results'!$G188,Finish_table!EE$4:EE$140,0),1))</f>
        <v>#N/A</v>
      </c>
      <c r="AB188" s="2"/>
      <c r="AC188" s="97"/>
      <c r="AE188">
        <f t="shared" si="79"/>
        <v>2338</v>
      </c>
      <c r="AF188" s="112"/>
      <c r="AG188" s="2"/>
      <c r="AH188" s="148">
        <f>INDEX('2001'!$C$44:$C$140,'14 Year_History_Results'!BT188)</f>
        <v>0</v>
      </c>
      <c r="AI188" s="2">
        <f>INDEX('2002'!$C$44:$C$140,'14 Year_History_Results'!BU188)</f>
        <v>0</v>
      </c>
      <c r="AJ188" s="2">
        <f>INDEX('2003'!$C$44:$C$140,'14 Year_History_Results'!BV188)</f>
        <v>0</v>
      </c>
      <c r="AK188" s="2">
        <f>INDEX('2004'!$C$44:$C$140,'14 Year_History_Results'!BW188)</f>
        <v>0</v>
      </c>
      <c r="AL188" s="2">
        <f>INDEX('2005'!$C$44:$C$140,'14 Year_History_Results'!BX188)</f>
        <v>0</v>
      </c>
      <c r="AM188" s="2">
        <f>INDEX('2006'!$C$44:$C$140,'14 Year_History_Results'!BY188)</f>
        <v>0</v>
      </c>
      <c r="AN188" s="2">
        <f>INDEX('2007'!$C$44:$C$140,'14 Year_History_Results'!BZ188)</f>
        <v>0</v>
      </c>
      <c r="AO188" s="2">
        <f>INDEX('2008'!$C$44:$C$140,'14 Year_History_Results'!CA188)</f>
        <v>0</v>
      </c>
      <c r="AP188" s="2">
        <f>INDEX('2009'!$C$44:$C$140,'14 Year_History_Results'!CB188)</f>
        <v>0</v>
      </c>
      <c r="AQ188" s="2">
        <f>INDEX('2010'!$C$44:$C$140,'14 Year_History_Results'!CC188)</f>
        <v>0</v>
      </c>
      <c r="AR188" s="2">
        <f>INDEX('2011'!$C$44:$C$140,'14 Year_History_Results'!CD188)</f>
        <v>0</v>
      </c>
      <c r="AS188" s="2">
        <f>INDEX('2012'!$C$44:$C$140,'14 Year_History_Results'!CE188)</f>
        <v>0</v>
      </c>
      <c r="AT188" s="2">
        <f>INDEX('2013'!$C$44:$C$140,'14 Year_History_Results'!CF188)</f>
        <v>0</v>
      </c>
      <c r="AU188" s="149">
        <f>INDEX('2014'!$C$52:$C$180,'14 Year_History_Results'!CG188)</f>
        <v>0</v>
      </c>
      <c r="AV188" s="2">
        <f t="shared" si="89"/>
        <v>0</v>
      </c>
      <c r="AW188" s="2"/>
      <c r="AX188">
        <f t="shared" si="90"/>
        <v>2338</v>
      </c>
      <c r="AY188" s="112"/>
      <c r="AZ188" s="2"/>
      <c r="BA188" s="148">
        <f>INDEX('2001'!$B$44:$B$140,'14 Year_History_Results'!BT188)</f>
        <v>0</v>
      </c>
      <c r="BB188" s="2">
        <f>INDEX('2002'!$B$44:$B$140,'14 Year_History_Results'!BU188)</f>
        <v>0</v>
      </c>
      <c r="BC188" s="2">
        <f>INDEX('2003'!$B$44:$B$140,'14 Year_History_Results'!BV188)</f>
        <v>0</v>
      </c>
      <c r="BD188" s="2">
        <f>INDEX('2004'!$B$44:$B$140,'14 Year_History_Results'!BW188)</f>
        <v>0</v>
      </c>
      <c r="BE188" s="2">
        <f>INDEX('2005'!$B$44:$B$140,'14 Year_History_Results'!BX188)</f>
        <v>0</v>
      </c>
      <c r="BF188" s="2">
        <f>INDEX('2006'!$B$44:$B$140,'14 Year_History_Results'!BY188)</f>
        <v>0</v>
      </c>
      <c r="BG188" s="2">
        <f>INDEX('2007'!$B$44:$B$140,'14 Year_History_Results'!BZ188)</f>
        <v>0</v>
      </c>
      <c r="BH188" s="2">
        <f>INDEX('2008'!$B$44:$B$140,'14 Year_History_Results'!CA188)</f>
        <v>0</v>
      </c>
      <c r="BI188" s="2">
        <f>INDEX('2009'!$B$44:$B$140,'14 Year_History_Results'!CB188)</f>
        <v>0</v>
      </c>
      <c r="BJ188" s="2">
        <f>INDEX('2010'!$B$44:$B$140,'14 Year_History_Results'!CC188)</f>
        <v>0</v>
      </c>
      <c r="BK188" s="2">
        <f>INDEX('2011'!$B$44:$B$140,'14 Year_History_Results'!CD188)</f>
        <v>0</v>
      </c>
      <c r="BL188" s="2">
        <f>INDEX('2012'!$B$44:$B$140,'14 Year_History_Results'!CE188)</f>
        <v>0</v>
      </c>
      <c r="BM188" s="2">
        <f>INDEX('2013'!$B$44:$B$140,'14 Year_History_Results'!CF188)</f>
        <v>10</v>
      </c>
      <c r="BN188" s="149">
        <f>INDEX('2014'!$B$52:$B$180,'14 Year_History_Results'!CG188)</f>
        <v>0</v>
      </c>
      <c r="BO188" s="308">
        <f t="shared" si="91"/>
        <v>10</v>
      </c>
      <c r="BQ188">
        <f t="shared" si="92"/>
        <v>2338</v>
      </c>
      <c r="BR188" s="112"/>
      <c r="BS188" s="2"/>
      <c r="BT188" s="148">
        <f>IF(ISNA(MATCH($BQ188,'2001'!$A$44:$A$139,0)),97,MATCH($BQ188,'2001'!$A$44:$A$139,0))</f>
        <v>97</v>
      </c>
      <c r="BU188" s="2">
        <f>IF(ISNA(MATCH($BQ188,'2002'!$A$44:$A$139,0)),97,MATCH($BQ188,'2002'!$A$44:$A$139,0))</f>
        <v>97</v>
      </c>
      <c r="BV188" s="2">
        <f>IF(ISNA(MATCH($BQ188,'2003'!$A$44:$A$139,0)),97,MATCH($BQ188,'2003'!$A$44:$A$139,0))</f>
        <v>97</v>
      </c>
      <c r="BW188" s="2">
        <f>IF(ISNA(MATCH($BQ188,'2004'!$A$44:$A$139,0)),97,MATCH($BQ188,'2004'!$A$44:$A$139,0))</f>
        <v>97</v>
      </c>
      <c r="BX188" s="2">
        <f>IF(ISNA(MATCH($BQ188,'2005'!$A$44:$A$139,0)),97,MATCH($BQ188,'2005'!$A$44:$A$139,0))</f>
        <v>97</v>
      </c>
      <c r="BY188" s="2">
        <f>IF(ISNA(MATCH($BQ188,'2006'!$A$44:$A$139,0)),97,MATCH($BQ188,'2006'!$A$44:$A$139,0))</f>
        <v>97</v>
      </c>
      <c r="BZ188" s="2">
        <f>IF(ISNA(MATCH($BQ188,'2007'!$A$44:$A$139,0)),97,MATCH($BQ188,'2007'!$A$44:$A$139,0))</f>
        <v>97</v>
      </c>
      <c r="CA188" s="2">
        <f>IF(ISNA(MATCH($BQ188,'2008'!$A$44:$A$139,0)),97,MATCH($BQ188,'2008'!$A$44:$A$139,0))</f>
        <v>97</v>
      </c>
      <c r="CB188" s="2">
        <f>IF(ISNA(MATCH($BQ188,'2009'!$A$44:$A$139,0)),97,MATCH($BQ188,'2009'!$A$44:$A$139,0))</f>
        <v>97</v>
      </c>
      <c r="CC188" s="2">
        <f>IF(ISNA(MATCH($BQ188,'2010'!$A$44:$A$139,0)),97,MATCH($BQ188,'2010'!$A$44:$A$139,0))</f>
        <v>97</v>
      </c>
      <c r="CD188" s="2">
        <f>IF(ISNA(MATCH($BQ188,'2011'!$A$44:$A$139,0)),97,MATCH($BQ188,'2011'!$A$44:$A$139,0))</f>
        <v>97</v>
      </c>
      <c r="CE188" s="2">
        <f>IF(ISNA(MATCH($BQ188,'2012'!$A$44:$A$139,0)),97,MATCH($BQ188,'2012'!$A$44:$A$139,0))</f>
        <v>97</v>
      </c>
      <c r="CF188" s="2">
        <f>IF(ISNA(MATCH($BQ188,'2013'!$A$44:$A$139,0)),97,MATCH($BQ188,'2013'!$A$44:$A$139,0))</f>
        <v>71</v>
      </c>
      <c r="CG188" s="149">
        <f>IF(ISNA(MATCH($BQ188,'2014'!$A$52:$A$179,0)),129,MATCH($BQ188,'2014'!$A$52:$A$179,0))</f>
        <v>129</v>
      </c>
      <c r="CI188">
        <f t="shared" si="93"/>
        <v>2338</v>
      </c>
      <c r="CJ188" s="284"/>
      <c r="CK188" s="282"/>
      <c r="CL188" s="281">
        <f t="shared" si="94"/>
        <v>0</v>
      </c>
      <c r="CM188" s="282">
        <f t="shared" si="80"/>
        <v>0</v>
      </c>
      <c r="CN188" s="282">
        <f t="shared" si="81"/>
        <v>0</v>
      </c>
      <c r="CO188" s="282">
        <f t="shared" si="82"/>
        <v>0</v>
      </c>
      <c r="CP188" s="282">
        <f t="shared" si="83"/>
        <v>0</v>
      </c>
      <c r="CQ188" s="282">
        <f t="shared" si="84"/>
        <v>0</v>
      </c>
      <c r="CR188" s="282">
        <f t="shared" si="85"/>
        <v>0</v>
      </c>
      <c r="CS188" s="282">
        <f t="shared" si="86"/>
        <v>0</v>
      </c>
      <c r="CT188" s="282">
        <f t="shared" si="87"/>
        <v>0</v>
      </c>
      <c r="CU188" s="282">
        <f t="shared" si="95"/>
        <v>0</v>
      </c>
      <c r="CV188" s="282">
        <f t="shared" si="96"/>
        <v>0</v>
      </c>
      <c r="CW188" s="282">
        <f t="shared" si="97"/>
        <v>0</v>
      </c>
      <c r="CX188" s="282">
        <f t="shared" si="98"/>
        <v>10</v>
      </c>
      <c r="CY188" s="283">
        <f t="shared" si="99"/>
        <v>6.6659999999999995</v>
      </c>
      <c r="DA188" s="282">
        <f t="shared" si="100"/>
        <v>2338</v>
      </c>
      <c r="DB188" s="97"/>
      <c r="DC188" s="156"/>
      <c r="DD188" s="270">
        <f t="shared" si="101"/>
        <v>0</v>
      </c>
      <c r="DE188" s="156">
        <f t="shared" si="102"/>
        <v>0</v>
      </c>
      <c r="DF188" s="156">
        <f t="shared" si="103"/>
        <v>0</v>
      </c>
      <c r="DG188" s="156">
        <f t="shared" si="104"/>
        <v>0</v>
      </c>
      <c r="DH188" s="156">
        <f t="shared" si="105"/>
        <v>0</v>
      </c>
      <c r="DI188" s="156">
        <f t="shared" si="106"/>
        <v>0</v>
      </c>
      <c r="DJ188" s="156">
        <f t="shared" si="107"/>
        <v>0</v>
      </c>
      <c r="DK188" s="156">
        <f t="shared" si="108"/>
        <v>0</v>
      </c>
      <c r="DL188" s="156">
        <f t="shared" si="109"/>
        <v>0</v>
      </c>
      <c r="DM188" s="156">
        <f t="shared" si="110"/>
        <v>0</v>
      </c>
      <c r="DN188" s="156">
        <f t="shared" si="111"/>
        <v>0</v>
      </c>
      <c r="DO188" s="156">
        <f t="shared" si="112"/>
        <v>0</v>
      </c>
      <c r="DP188" s="156">
        <f t="shared" si="113"/>
        <v>10</v>
      </c>
      <c r="DQ188" s="267">
        <f t="shared" si="114"/>
        <v>10</v>
      </c>
      <c r="DR188" s="156">
        <f t="shared" si="115"/>
        <v>401</v>
      </c>
    </row>
    <row r="189" spans="2:122" ht="13.5" thickBot="1" x14ac:dyDescent="0.25">
      <c r="B189" s="133">
        <v>85</v>
      </c>
      <c r="C189" s="50">
        <f t="shared" si="78"/>
        <v>2</v>
      </c>
      <c r="D189" s="50">
        <f t="shared" si="88"/>
        <v>0</v>
      </c>
      <c r="E189" s="97"/>
      <c r="F189" s="2">
        <f t="shared" si="116"/>
        <v>184</v>
      </c>
      <c r="G189" s="196">
        <v>3467</v>
      </c>
      <c r="H189" s="164">
        <f>14- COUNTIF(L189:AA189,"#N/A")</f>
        <v>1</v>
      </c>
      <c r="I189" s="133">
        <f>SUM(AF189:AU189)+SUM(BA189:BM189)</f>
        <v>10</v>
      </c>
      <c r="J189" s="405">
        <f>CY189</f>
        <v>6.6659999999999995</v>
      </c>
      <c r="K189" s="466" t="str">
        <f>IF(ISNUMBER(MATCH(G189,'[4]OPR data'!$A$3:$A$2541,0)),"Y","N")</f>
        <v>Y</v>
      </c>
      <c r="L189" s="112"/>
      <c r="M189" s="236"/>
      <c r="N189" s="236" t="e">
        <f>(INDEX(Finish_table!R$4:R$83,MATCH('14 Year_History_Results'!$G189,Finish_table!S$4:S$83,0),1))</f>
        <v>#N/A</v>
      </c>
      <c r="O189" s="236" t="e">
        <f>(INDEX(Finish_table!Z$4:Z$99,MATCH('14 Year_History_Results'!$G189,Finish_table!AA$4:AA$99,0),1))</f>
        <v>#N/A</v>
      </c>
      <c r="P189" s="236" t="e">
        <f>(INDEX(Finish_table!AI$4:AI$99,MATCH('14 Year_History_Results'!$G189,Finish_table!AJ$4:AJ$99,0),1))</f>
        <v>#N/A</v>
      </c>
      <c r="Q189" s="236" t="e">
        <f>(INDEX(Finish_table!AR$4:AR$99,MATCH('14 Year_History_Results'!$G189,Finish_table!AS$4:AS$99,0),1))</f>
        <v>#N/A</v>
      </c>
      <c r="R189" s="236" t="e">
        <f>(INDEX(Finish_table!BA$4:BA$99,MATCH('14 Year_History_Results'!$G189,Finish_table!BB$4:BB$99,0),1))</f>
        <v>#N/A</v>
      </c>
      <c r="S189" s="236" t="e">
        <f>(INDEX(Finish_table!BJ$4:BJ$99,MATCH('14 Year_History_Results'!$G189,Finish_table!BK$4:BK$99,0),1))</f>
        <v>#N/A</v>
      </c>
      <c r="T189" s="236" t="e">
        <f>(INDEX(Finish_table!BS$4:BS$99,MATCH('14 Year_History_Results'!$G189,Finish_table!BT$4:BT$99,0),1))</f>
        <v>#N/A</v>
      </c>
      <c r="U189" s="236" t="e">
        <f>(INDEX(Finish_table!CB$4:CB$99,MATCH('14 Year_History_Results'!$G189,Finish_table!CC$4:CC$99,0),1))</f>
        <v>#N/A</v>
      </c>
      <c r="V189" s="236" t="e">
        <f>(INDEX(Finish_table!CK$4:CK$99,MATCH('14 Year_History_Results'!$G189,Finish_table!CL$4:CL$99,0),1))</f>
        <v>#N/A</v>
      </c>
      <c r="W189" s="236" t="e">
        <f>(INDEX(Finish_table!CT$4:CT$99,MATCH('14 Year_History_Results'!$G189,Finish_table!CU$4:CU$99,0),1))</f>
        <v>#N/A</v>
      </c>
      <c r="X189" s="236" t="e">
        <f>(INDEX(Finish_table!DC$4:DC$99,MATCH('14 Year_History_Results'!$G189,Finish_table!DD$4:DD$99,0),1))</f>
        <v>#N/A</v>
      </c>
      <c r="Y189" s="236" t="e">
        <f>(INDEX(Finish_table!DL$4:DL$99,MATCH('14 Year_History_Results'!$G189,Finish_table!DM$4:DM$99,0),1))</f>
        <v>#N/A</v>
      </c>
      <c r="Z189" s="236" t="str">
        <f>(INDEX(Finish_table!DU$4:DU$99,MATCH('14 Year_History_Results'!$G189,Finish_table!DV$4:DV$99,0),1))</f>
        <v>QF</v>
      </c>
      <c r="AA189" s="256" t="e">
        <f>(INDEX(Finish_table!ED$4:ED$140,MATCH('14 Year_History_Results'!$G189,Finish_table!EE$4:EE$140,0),1))</f>
        <v>#N/A</v>
      </c>
      <c r="AB189" s="2"/>
      <c r="AC189" s="97"/>
      <c r="AE189">
        <f t="shared" si="79"/>
        <v>3467</v>
      </c>
      <c r="AF189" s="112"/>
      <c r="AG189" s="2"/>
      <c r="AH189" s="148">
        <f>INDEX('2001'!$C$44:$C$140,'14 Year_History_Results'!BT189)</f>
        <v>0</v>
      </c>
      <c r="AI189" s="2">
        <f>INDEX('2002'!$C$44:$C$140,'14 Year_History_Results'!BU189)</f>
        <v>0</v>
      </c>
      <c r="AJ189" s="2">
        <f>INDEX('2003'!$C$44:$C$140,'14 Year_History_Results'!BV189)</f>
        <v>0</v>
      </c>
      <c r="AK189" s="2">
        <f>INDEX('2004'!$C$44:$C$140,'14 Year_History_Results'!BW189)</f>
        <v>0</v>
      </c>
      <c r="AL189" s="2">
        <f>INDEX('2005'!$C$44:$C$140,'14 Year_History_Results'!BX189)</f>
        <v>0</v>
      </c>
      <c r="AM189" s="2">
        <f>INDEX('2006'!$C$44:$C$140,'14 Year_History_Results'!BY189)</f>
        <v>0</v>
      </c>
      <c r="AN189" s="2">
        <f>INDEX('2007'!$C$44:$C$140,'14 Year_History_Results'!BZ189)</f>
        <v>0</v>
      </c>
      <c r="AO189" s="2">
        <f>INDEX('2008'!$C$44:$C$140,'14 Year_History_Results'!CA189)</f>
        <v>0</v>
      </c>
      <c r="AP189" s="2">
        <f>INDEX('2009'!$C$44:$C$140,'14 Year_History_Results'!CB189)</f>
        <v>0</v>
      </c>
      <c r="AQ189" s="2">
        <f>INDEX('2010'!$C$44:$C$140,'14 Year_History_Results'!CC189)</f>
        <v>0</v>
      </c>
      <c r="AR189" s="2">
        <f>INDEX('2011'!$C$44:$C$140,'14 Year_History_Results'!CD189)</f>
        <v>0</v>
      </c>
      <c r="AS189" s="2">
        <f>INDEX('2012'!$C$44:$C$140,'14 Year_History_Results'!CE189)</f>
        <v>0</v>
      </c>
      <c r="AT189" s="2">
        <f>INDEX('2013'!$C$44:$C$140,'14 Year_History_Results'!CF189)</f>
        <v>0</v>
      </c>
      <c r="AU189" s="149">
        <f>INDEX('2014'!$C$52:$C$180,'14 Year_History_Results'!CG189)</f>
        <v>0</v>
      </c>
      <c r="AV189" s="2">
        <f t="shared" si="89"/>
        <v>0</v>
      </c>
      <c r="AW189" s="2"/>
      <c r="AX189">
        <f t="shared" si="90"/>
        <v>3467</v>
      </c>
      <c r="AY189" s="112"/>
      <c r="AZ189" s="2"/>
      <c r="BA189" s="148">
        <f>INDEX('2001'!$B$44:$B$140,'14 Year_History_Results'!BT189)</f>
        <v>0</v>
      </c>
      <c r="BB189" s="2">
        <f>INDEX('2002'!$B$44:$B$140,'14 Year_History_Results'!BU189)</f>
        <v>0</v>
      </c>
      <c r="BC189" s="2">
        <f>INDEX('2003'!$B$44:$B$140,'14 Year_History_Results'!BV189)</f>
        <v>0</v>
      </c>
      <c r="BD189" s="2">
        <f>INDEX('2004'!$B$44:$B$140,'14 Year_History_Results'!BW189)</f>
        <v>0</v>
      </c>
      <c r="BE189" s="2">
        <f>INDEX('2005'!$B$44:$B$140,'14 Year_History_Results'!BX189)</f>
        <v>0</v>
      </c>
      <c r="BF189" s="2">
        <f>INDEX('2006'!$B$44:$B$140,'14 Year_History_Results'!BY189)</f>
        <v>0</v>
      </c>
      <c r="BG189" s="2">
        <f>INDEX('2007'!$B$44:$B$140,'14 Year_History_Results'!BZ189)</f>
        <v>0</v>
      </c>
      <c r="BH189" s="2">
        <f>INDEX('2008'!$B$44:$B$140,'14 Year_History_Results'!CA189)</f>
        <v>0</v>
      </c>
      <c r="BI189" s="2">
        <f>INDEX('2009'!$B$44:$B$140,'14 Year_History_Results'!CB189)</f>
        <v>0</v>
      </c>
      <c r="BJ189" s="2">
        <f>INDEX('2010'!$B$44:$B$140,'14 Year_History_Results'!CC189)</f>
        <v>0</v>
      </c>
      <c r="BK189" s="2">
        <f>INDEX('2011'!$B$44:$B$140,'14 Year_History_Results'!CD189)</f>
        <v>0</v>
      </c>
      <c r="BL189" s="2">
        <f>INDEX('2012'!$B$44:$B$140,'14 Year_History_Results'!CE189)</f>
        <v>0</v>
      </c>
      <c r="BM189" s="2">
        <f>INDEX('2013'!$B$44:$B$140,'14 Year_History_Results'!CF189)</f>
        <v>10</v>
      </c>
      <c r="BN189" s="149">
        <f>INDEX('2014'!$B$52:$B$180,'14 Year_History_Results'!CG189)</f>
        <v>0</v>
      </c>
      <c r="BO189" s="308">
        <f t="shared" si="91"/>
        <v>10</v>
      </c>
      <c r="BQ189">
        <f t="shared" si="92"/>
        <v>3467</v>
      </c>
      <c r="BR189" s="112"/>
      <c r="BS189" s="2"/>
      <c r="BT189" s="148">
        <f>IF(ISNA(MATCH($BQ189,'2001'!$A$44:$A$139,0)),97,MATCH($BQ189,'2001'!$A$44:$A$139,0))</f>
        <v>97</v>
      </c>
      <c r="BU189" s="2">
        <f>IF(ISNA(MATCH($BQ189,'2002'!$A$44:$A$139,0)),97,MATCH($BQ189,'2002'!$A$44:$A$139,0))</f>
        <v>97</v>
      </c>
      <c r="BV189" s="2">
        <f>IF(ISNA(MATCH($BQ189,'2003'!$A$44:$A$139,0)),97,MATCH($BQ189,'2003'!$A$44:$A$139,0))</f>
        <v>97</v>
      </c>
      <c r="BW189" s="2">
        <f>IF(ISNA(MATCH($BQ189,'2004'!$A$44:$A$139,0)),97,MATCH($BQ189,'2004'!$A$44:$A$139,0))</f>
        <v>97</v>
      </c>
      <c r="BX189" s="2">
        <f>IF(ISNA(MATCH($BQ189,'2005'!$A$44:$A$139,0)),97,MATCH($BQ189,'2005'!$A$44:$A$139,0))</f>
        <v>97</v>
      </c>
      <c r="BY189" s="2">
        <f>IF(ISNA(MATCH($BQ189,'2006'!$A$44:$A$139,0)),97,MATCH($BQ189,'2006'!$A$44:$A$139,0))</f>
        <v>97</v>
      </c>
      <c r="BZ189" s="2">
        <f>IF(ISNA(MATCH($BQ189,'2007'!$A$44:$A$139,0)),97,MATCH($BQ189,'2007'!$A$44:$A$139,0))</f>
        <v>97</v>
      </c>
      <c r="CA189" s="2">
        <f>IF(ISNA(MATCH($BQ189,'2008'!$A$44:$A$139,0)),97,MATCH($BQ189,'2008'!$A$44:$A$139,0))</f>
        <v>97</v>
      </c>
      <c r="CB189" s="2">
        <f>IF(ISNA(MATCH($BQ189,'2009'!$A$44:$A$139,0)),97,MATCH($BQ189,'2009'!$A$44:$A$139,0))</f>
        <v>97</v>
      </c>
      <c r="CC189" s="2">
        <f>IF(ISNA(MATCH($BQ189,'2010'!$A$44:$A$139,0)),97,MATCH($BQ189,'2010'!$A$44:$A$139,0))</f>
        <v>97</v>
      </c>
      <c r="CD189" s="2">
        <f>IF(ISNA(MATCH($BQ189,'2011'!$A$44:$A$139,0)),97,MATCH($BQ189,'2011'!$A$44:$A$139,0))</f>
        <v>97</v>
      </c>
      <c r="CE189" s="2">
        <f>IF(ISNA(MATCH($BQ189,'2012'!$A$44:$A$139,0)),97,MATCH($BQ189,'2012'!$A$44:$A$139,0))</f>
        <v>97</v>
      </c>
      <c r="CF189" s="2">
        <f>IF(ISNA(MATCH($BQ189,'2013'!$A$44:$A$139,0)),97,MATCH($BQ189,'2013'!$A$44:$A$139,0))</f>
        <v>83</v>
      </c>
      <c r="CG189" s="149">
        <f>IF(ISNA(MATCH($BQ189,'2014'!$A$52:$A$179,0)),129,MATCH($BQ189,'2014'!$A$52:$A$179,0))</f>
        <v>116</v>
      </c>
      <c r="CI189">
        <f t="shared" si="93"/>
        <v>3467</v>
      </c>
      <c r="CJ189" s="284"/>
      <c r="CK189" s="282"/>
      <c r="CL189" s="281">
        <f t="shared" si="94"/>
        <v>0</v>
      </c>
      <c r="CM189" s="282">
        <f t="shared" si="80"/>
        <v>0</v>
      </c>
      <c r="CN189" s="282">
        <f t="shared" si="81"/>
        <v>0</v>
      </c>
      <c r="CO189" s="282">
        <f t="shared" si="82"/>
        <v>0</v>
      </c>
      <c r="CP189" s="282">
        <f t="shared" si="83"/>
        <v>0</v>
      </c>
      <c r="CQ189" s="282">
        <f t="shared" si="84"/>
        <v>0</v>
      </c>
      <c r="CR189" s="282">
        <f t="shared" si="85"/>
        <v>0</v>
      </c>
      <c r="CS189" s="282">
        <f t="shared" si="86"/>
        <v>0</v>
      </c>
      <c r="CT189" s="282">
        <f t="shared" si="87"/>
        <v>0</v>
      </c>
      <c r="CU189" s="282">
        <f t="shared" si="95"/>
        <v>0</v>
      </c>
      <c r="CV189" s="282">
        <f t="shared" si="96"/>
        <v>0</v>
      </c>
      <c r="CW189" s="282">
        <f t="shared" si="97"/>
        <v>0</v>
      </c>
      <c r="CX189" s="282">
        <f t="shared" si="98"/>
        <v>10</v>
      </c>
      <c r="CY189" s="283">
        <f t="shared" si="99"/>
        <v>6.6659999999999995</v>
      </c>
      <c r="DA189" s="282">
        <f t="shared" si="100"/>
        <v>3467</v>
      </c>
      <c r="DB189" s="97"/>
      <c r="DC189" s="156"/>
      <c r="DD189" s="270">
        <f t="shared" si="101"/>
        <v>0</v>
      </c>
      <c r="DE189" s="156">
        <f t="shared" si="102"/>
        <v>0</v>
      </c>
      <c r="DF189" s="156">
        <f t="shared" si="103"/>
        <v>0</v>
      </c>
      <c r="DG189" s="156">
        <f t="shared" si="104"/>
        <v>0</v>
      </c>
      <c r="DH189" s="156">
        <f t="shared" si="105"/>
        <v>0</v>
      </c>
      <c r="DI189" s="156">
        <f t="shared" si="106"/>
        <v>0</v>
      </c>
      <c r="DJ189" s="156">
        <f t="shared" si="107"/>
        <v>0</v>
      </c>
      <c r="DK189" s="156">
        <f t="shared" si="108"/>
        <v>0</v>
      </c>
      <c r="DL189" s="156">
        <f t="shared" si="109"/>
        <v>0</v>
      </c>
      <c r="DM189" s="156">
        <f t="shared" si="110"/>
        <v>0</v>
      </c>
      <c r="DN189" s="156">
        <f t="shared" si="111"/>
        <v>0</v>
      </c>
      <c r="DO189" s="156">
        <f t="shared" si="112"/>
        <v>0</v>
      </c>
      <c r="DP189" s="156">
        <f t="shared" si="113"/>
        <v>10</v>
      </c>
      <c r="DQ189" s="267">
        <f t="shared" si="114"/>
        <v>10</v>
      </c>
      <c r="DR189" s="156">
        <f t="shared" si="115"/>
        <v>401</v>
      </c>
    </row>
    <row r="190" spans="2:122" ht="13.5" thickBot="1" x14ac:dyDescent="0.25">
      <c r="B190" s="133">
        <v>85</v>
      </c>
      <c r="C190" s="50">
        <f t="shared" si="78"/>
        <v>3</v>
      </c>
      <c r="D190" s="50">
        <f t="shared" si="88"/>
        <v>0</v>
      </c>
      <c r="E190" s="97"/>
      <c r="F190" s="2">
        <f t="shared" si="116"/>
        <v>185</v>
      </c>
      <c r="G190" s="164">
        <v>1885</v>
      </c>
      <c r="H190" s="164">
        <f>14- COUNTIF(L190:AA190,"#N/A")</f>
        <v>1</v>
      </c>
      <c r="I190" s="133">
        <f>SUM(AF190:AU190)+SUM(BA190:BM190)</f>
        <v>15</v>
      </c>
      <c r="J190" s="405">
        <f>CY190</f>
        <v>6.6653333999999989</v>
      </c>
      <c r="K190" s="466" t="str">
        <f>IF(ISNUMBER(MATCH(G190,'[4]OPR data'!$A$3:$A$2541,0)),"Y","N")</f>
        <v>Y</v>
      </c>
      <c r="L190" s="112"/>
      <c r="M190" s="236"/>
      <c r="N190" s="236" t="e">
        <f>(INDEX(Finish_table!R$4:R$83,MATCH('14 Year_History_Results'!$G190,Finish_table!S$4:S$83,0),1))</f>
        <v>#N/A</v>
      </c>
      <c r="O190" s="236" t="e">
        <f>(INDEX(Finish_table!Z$4:Z$99,MATCH('14 Year_History_Results'!$G190,Finish_table!AA$4:AA$99,0),1))</f>
        <v>#N/A</v>
      </c>
      <c r="P190" s="236" t="e">
        <f>(INDEX(Finish_table!AI$4:AI$99,MATCH('14 Year_History_Results'!$G190,Finish_table!AJ$4:AJ$99,0),1))</f>
        <v>#N/A</v>
      </c>
      <c r="Q190" s="236" t="e">
        <f>(INDEX(Finish_table!AR$4:AR$99,MATCH('14 Year_History_Results'!$G190,Finish_table!AS$4:AS$99,0),1))</f>
        <v>#N/A</v>
      </c>
      <c r="R190" s="236" t="e">
        <f>(INDEX(Finish_table!BA$4:BA$99,MATCH('14 Year_History_Results'!$G190,Finish_table!BB$4:BB$99,0),1))</f>
        <v>#N/A</v>
      </c>
      <c r="S190" s="236" t="e">
        <f>(INDEX(Finish_table!BJ$4:BJ$99,MATCH('14 Year_History_Results'!$G190,Finish_table!BK$4:BK$99,0),1))</f>
        <v>#N/A</v>
      </c>
      <c r="T190" s="236" t="e">
        <f>(INDEX(Finish_table!BS$4:BS$99,MATCH('14 Year_History_Results'!$G190,Finish_table!BT$4:BT$99,0),1))</f>
        <v>#N/A</v>
      </c>
      <c r="U190" s="236" t="e">
        <f>(INDEX(Finish_table!CB$4:CB$99,MATCH('14 Year_History_Results'!$G190,Finish_table!CC$4:CC$99,0),1))</f>
        <v>#N/A</v>
      </c>
      <c r="V190" s="236" t="e">
        <f>(INDEX(Finish_table!CK$4:CK$99,MATCH('14 Year_History_Results'!$G190,Finish_table!CL$4:CL$99,0),1))</f>
        <v>#N/A</v>
      </c>
      <c r="W190" s="236" t="e">
        <f>(INDEX(Finish_table!CT$4:CT$99,MATCH('14 Year_History_Results'!$G190,Finish_table!CU$4:CU$99,0),1))</f>
        <v>#N/A</v>
      </c>
      <c r="X190" s="236" t="e">
        <f>(INDEX(Finish_table!DC$4:DC$99,MATCH('14 Year_History_Results'!$G190,Finish_table!DD$4:DD$99,0),1))</f>
        <v>#N/A</v>
      </c>
      <c r="Y190" s="236" t="str">
        <f>(INDEX(Finish_table!DL$4:DL$99,MATCH('14 Year_History_Results'!$G190,Finish_table!DM$4:DM$99,0),1))</f>
        <v>SF</v>
      </c>
      <c r="Z190" s="236" t="e">
        <f>(INDEX(Finish_table!DU$4:DU$99,MATCH('14 Year_History_Results'!$G190,Finish_table!DV$4:DV$99,0),1))</f>
        <v>#N/A</v>
      </c>
      <c r="AA190" s="256" t="e">
        <f>(INDEX(Finish_table!ED$4:ED$140,MATCH('14 Year_History_Results'!$G190,Finish_table!EE$4:EE$140,0),1))</f>
        <v>#N/A</v>
      </c>
      <c r="AB190" s="2"/>
      <c r="AC190" s="97"/>
      <c r="AE190">
        <f t="shared" si="79"/>
        <v>1885</v>
      </c>
      <c r="AF190" s="112"/>
      <c r="AG190" s="2"/>
      <c r="AH190" s="148">
        <f>INDEX('2001'!$C$44:$C$140,'14 Year_History_Results'!BT190)</f>
        <v>0</v>
      </c>
      <c r="AI190" s="2">
        <f>INDEX('2002'!$C$44:$C$140,'14 Year_History_Results'!BU190)</f>
        <v>0</v>
      </c>
      <c r="AJ190" s="2">
        <f>INDEX('2003'!$C$44:$C$140,'14 Year_History_Results'!BV190)</f>
        <v>0</v>
      </c>
      <c r="AK190" s="2">
        <f>INDEX('2004'!$C$44:$C$140,'14 Year_History_Results'!BW190)</f>
        <v>0</v>
      </c>
      <c r="AL190" s="2">
        <f>INDEX('2005'!$C$44:$C$140,'14 Year_History_Results'!BX190)</f>
        <v>0</v>
      </c>
      <c r="AM190" s="2">
        <f>INDEX('2006'!$C$44:$C$140,'14 Year_History_Results'!BY190)</f>
        <v>0</v>
      </c>
      <c r="AN190" s="2">
        <f>INDEX('2007'!$C$44:$C$140,'14 Year_History_Results'!BZ190)</f>
        <v>0</v>
      </c>
      <c r="AO190" s="2">
        <f>INDEX('2008'!$C$44:$C$140,'14 Year_History_Results'!CA190)</f>
        <v>0</v>
      </c>
      <c r="AP190" s="2">
        <f>INDEX('2009'!$C$44:$C$140,'14 Year_History_Results'!CB190)</f>
        <v>0</v>
      </c>
      <c r="AQ190" s="2">
        <f>INDEX('2010'!$C$44:$C$140,'14 Year_History_Results'!CC190)</f>
        <v>0</v>
      </c>
      <c r="AR190" s="2">
        <f>INDEX('2011'!$C$44:$C$140,'14 Year_History_Results'!CD190)</f>
        <v>0</v>
      </c>
      <c r="AS190" s="2">
        <f>INDEX('2012'!$C$44:$C$140,'14 Year_History_Results'!CE190)</f>
        <v>10</v>
      </c>
      <c r="AT190" s="2">
        <f>INDEX('2013'!$C$44:$C$140,'14 Year_History_Results'!CF190)</f>
        <v>0</v>
      </c>
      <c r="AU190" s="149">
        <f>INDEX('2014'!$C$52:$C$180,'14 Year_History_Results'!CG190)</f>
        <v>0</v>
      </c>
      <c r="AV190" s="2">
        <f t="shared" si="89"/>
        <v>2.6726124191242437</v>
      </c>
      <c r="AW190" s="2"/>
      <c r="AX190">
        <f t="shared" si="90"/>
        <v>1885</v>
      </c>
      <c r="AY190" s="112"/>
      <c r="AZ190" s="2"/>
      <c r="BA190" s="148">
        <f>INDEX('2001'!$B$44:$B$140,'14 Year_History_Results'!BT190)</f>
        <v>0</v>
      </c>
      <c r="BB190" s="2">
        <f>INDEX('2002'!$B$44:$B$140,'14 Year_History_Results'!BU190)</f>
        <v>0</v>
      </c>
      <c r="BC190" s="2">
        <f>INDEX('2003'!$B$44:$B$140,'14 Year_History_Results'!BV190)</f>
        <v>0</v>
      </c>
      <c r="BD190" s="2">
        <f>INDEX('2004'!$B$44:$B$140,'14 Year_History_Results'!BW190)</f>
        <v>0</v>
      </c>
      <c r="BE190" s="2">
        <f>INDEX('2005'!$B$44:$B$140,'14 Year_History_Results'!BX190)</f>
        <v>0</v>
      </c>
      <c r="BF190" s="2">
        <f>INDEX('2006'!$B$44:$B$140,'14 Year_History_Results'!BY190)</f>
        <v>0</v>
      </c>
      <c r="BG190" s="2">
        <f>INDEX('2007'!$B$44:$B$140,'14 Year_History_Results'!BZ190)</f>
        <v>0</v>
      </c>
      <c r="BH190" s="2">
        <f>INDEX('2008'!$B$44:$B$140,'14 Year_History_Results'!CA190)</f>
        <v>0</v>
      </c>
      <c r="BI190" s="2">
        <f>INDEX('2009'!$B$44:$B$140,'14 Year_History_Results'!CB190)</f>
        <v>0</v>
      </c>
      <c r="BJ190" s="2">
        <f>INDEX('2010'!$B$44:$B$140,'14 Year_History_Results'!CC190)</f>
        <v>0</v>
      </c>
      <c r="BK190" s="2">
        <f>INDEX('2011'!$B$44:$B$140,'14 Year_History_Results'!CD190)</f>
        <v>0</v>
      </c>
      <c r="BL190" s="2">
        <f>INDEX('2012'!$B$44:$B$140,'14 Year_History_Results'!CE190)</f>
        <v>5</v>
      </c>
      <c r="BM190" s="2">
        <f>INDEX('2013'!$B$44:$B$140,'14 Year_History_Results'!CF190)</f>
        <v>0</v>
      </c>
      <c r="BN190" s="149">
        <f>INDEX('2014'!$B$52:$B$180,'14 Year_History_Results'!CG190)</f>
        <v>0</v>
      </c>
      <c r="BO190" s="308">
        <f t="shared" si="91"/>
        <v>0</v>
      </c>
      <c r="BQ190">
        <f t="shared" si="92"/>
        <v>1885</v>
      </c>
      <c r="BR190" s="112"/>
      <c r="BS190" s="2"/>
      <c r="BT190" s="148">
        <f>IF(ISNA(MATCH($BQ190,'2001'!$A$44:$A$139,0)),97,MATCH($BQ190,'2001'!$A$44:$A$139,0))</f>
        <v>97</v>
      </c>
      <c r="BU190" s="2">
        <f>IF(ISNA(MATCH($BQ190,'2002'!$A$44:$A$139,0)),97,MATCH($BQ190,'2002'!$A$44:$A$139,0))</f>
        <v>97</v>
      </c>
      <c r="BV190" s="2">
        <f>IF(ISNA(MATCH($BQ190,'2003'!$A$44:$A$139,0)),97,MATCH($BQ190,'2003'!$A$44:$A$139,0))</f>
        <v>97</v>
      </c>
      <c r="BW190" s="2">
        <f>IF(ISNA(MATCH($BQ190,'2004'!$A$44:$A$139,0)),97,MATCH($BQ190,'2004'!$A$44:$A$139,0))</f>
        <v>97</v>
      </c>
      <c r="BX190" s="2">
        <f>IF(ISNA(MATCH($BQ190,'2005'!$A$44:$A$139,0)),97,MATCH($BQ190,'2005'!$A$44:$A$139,0))</f>
        <v>97</v>
      </c>
      <c r="BY190" s="2">
        <f>IF(ISNA(MATCH($BQ190,'2006'!$A$44:$A$139,0)),97,MATCH($BQ190,'2006'!$A$44:$A$139,0))</f>
        <v>97</v>
      </c>
      <c r="BZ190" s="2">
        <f>IF(ISNA(MATCH($BQ190,'2007'!$A$44:$A$139,0)),97,MATCH($BQ190,'2007'!$A$44:$A$139,0))</f>
        <v>97</v>
      </c>
      <c r="CA190" s="2">
        <f>IF(ISNA(MATCH($BQ190,'2008'!$A$44:$A$139,0)),97,MATCH($BQ190,'2008'!$A$44:$A$139,0))</f>
        <v>97</v>
      </c>
      <c r="CB190" s="2">
        <f>IF(ISNA(MATCH($BQ190,'2009'!$A$44:$A$139,0)),97,MATCH($BQ190,'2009'!$A$44:$A$139,0))</f>
        <v>97</v>
      </c>
      <c r="CC190" s="2">
        <f>IF(ISNA(MATCH($BQ190,'2010'!$A$44:$A$139,0)),97,MATCH($BQ190,'2010'!$A$44:$A$139,0))</f>
        <v>97</v>
      </c>
      <c r="CD190" s="2">
        <f>IF(ISNA(MATCH($BQ190,'2011'!$A$44:$A$139,0)),97,MATCH($BQ190,'2011'!$A$44:$A$139,0))</f>
        <v>97</v>
      </c>
      <c r="CE190" s="2">
        <f>IF(ISNA(MATCH($BQ190,'2012'!$A$44:$A$139,0)),97,MATCH($BQ190,'2012'!$A$44:$A$139,0))</f>
        <v>66</v>
      </c>
      <c r="CF190" s="2">
        <f>IF(ISNA(MATCH($BQ190,'2013'!$A$44:$A$139,0)),97,MATCH($BQ190,'2013'!$A$44:$A$139,0))</f>
        <v>97</v>
      </c>
      <c r="CG190" s="149">
        <f>IF(ISNA(MATCH($BQ190,'2014'!$A$52:$A$179,0)),129,MATCH($BQ190,'2014'!$A$52:$A$179,0))</f>
        <v>129</v>
      </c>
      <c r="CI190">
        <f t="shared" si="93"/>
        <v>1885</v>
      </c>
      <c r="CJ190" s="284"/>
      <c r="CK190" s="282"/>
      <c r="CL190" s="281">
        <f t="shared" si="94"/>
        <v>0</v>
      </c>
      <c r="CM190" s="282">
        <f t="shared" si="80"/>
        <v>0</v>
      </c>
      <c r="CN190" s="282">
        <f t="shared" si="81"/>
        <v>0</v>
      </c>
      <c r="CO190" s="282">
        <f t="shared" si="82"/>
        <v>0</v>
      </c>
      <c r="CP190" s="282">
        <f t="shared" si="83"/>
        <v>0</v>
      </c>
      <c r="CQ190" s="282">
        <f t="shared" si="84"/>
        <v>0</v>
      </c>
      <c r="CR190" s="282">
        <f t="shared" si="85"/>
        <v>0</v>
      </c>
      <c r="CS190" s="282">
        <f t="shared" si="86"/>
        <v>0</v>
      </c>
      <c r="CT190" s="282">
        <f t="shared" si="87"/>
        <v>0</v>
      </c>
      <c r="CU190" s="282">
        <f t="shared" si="95"/>
        <v>0</v>
      </c>
      <c r="CV190" s="282">
        <f t="shared" si="96"/>
        <v>0</v>
      </c>
      <c r="CW190" s="282">
        <f t="shared" si="97"/>
        <v>15</v>
      </c>
      <c r="CX190" s="282">
        <f t="shared" si="98"/>
        <v>9.9989999999999988</v>
      </c>
      <c r="CY190" s="283">
        <f t="shared" si="99"/>
        <v>6.6653333999999989</v>
      </c>
      <c r="DA190" s="282">
        <f t="shared" si="100"/>
        <v>1885</v>
      </c>
      <c r="DB190" s="97"/>
      <c r="DC190" s="156"/>
      <c r="DD190" s="270">
        <f t="shared" si="101"/>
        <v>0</v>
      </c>
      <c r="DE190" s="156">
        <f t="shared" si="102"/>
        <v>0</v>
      </c>
      <c r="DF190" s="156">
        <f t="shared" si="103"/>
        <v>0</v>
      </c>
      <c r="DG190" s="156">
        <f t="shared" si="104"/>
        <v>0</v>
      </c>
      <c r="DH190" s="156">
        <f t="shared" si="105"/>
        <v>0</v>
      </c>
      <c r="DI190" s="156">
        <f t="shared" si="106"/>
        <v>0</v>
      </c>
      <c r="DJ190" s="156">
        <f t="shared" si="107"/>
        <v>0</v>
      </c>
      <c r="DK190" s="156">
        <f t="shared" si="108"/>
        <v>0</v>
      </c>
      <c r="DL190" s="156">
        <f t="shared" si="109"/>
        <v>0</v>
      </c>
      <c r="DM190" s="156">
        <f t="shared" si="110"/>
        <v>0</v>
      </c>
      <c r="DN190" s="156">
        <f t="shared" si="111"/>
        <v>0</v>
      </c>
      <c r="DO190" s="156">
        <f t="shared" si="112"/>
        <v>15</v>
      </c>
      <c r="DP190" s="156">
        <f t="shared" si="113"/>
        <v>15</v>
      </c>
      <c r="DQ190" s="267">
        <f t="shared" si="114"/>
        <v>15</v>
      </c>
      <c r="DR190" s="156">
        <f t="shared" si="115"/>
        <v>335</v>
      </c>
    </row>
    <row r="191" spans="2:122" ht="13.5" thickBot="1" x14ac:dyDescent="0.25">
      <c r="B191" s="133">
        <v>85</v>
      </c>
      <c r="C191" s="50">
        <f t="shared" si="78"/>
        <v>4</v>
      </c>
      <c r="D191" s="50">
        <f t="shared" si="88"/>
        <v>0</v>
      </c>
      <c r="E191" s="97"/>
      <c r="F191" s="2">
        <f t="shared" si="116"/>
        <v>186</v>
      </c>
      <c r="G191" s="164">
        <v>191</v>
      </c>
      <c r="H191" s="164">
        <f>14- COUNTIF(L191:AA191,"#N/A")</f>
        <v>5</v>
      </c>
      <c r="I191" s="133">
        <f>SUM(AF191:AU191)+SUM(BA191:BM191)</f>
        <v>64</v>
      </c>
      <c r="J191" s="405">
        <f>CY191</f>
        <v>6.5586763782720316</v>
      </c>
      <c r="K191" s="466" t="str">
        <f>IF(ISNUMBER(MATCH(G191,'[4]OPR data'!$A$3:$A$2541,0)),"Y","N")</f>
        <v>Y</v>
      </c>
      <c r="L191" s="112"/>
      <c r="M191" s="236"/>
      <c r="N191" s="236" t="e">
        <f>(INDEX(Finish_table!R$4:R$83,MATCH('14 Year_History_Results'!$G191,Finish_table!S$4:S$83,0),1))</f>
        <v>#N/A</v>
      </c>
      <c r="O191" s="236" t="e">
        <f>(INDEX(Finish_table!Z$4:Z$99,MATCH('14 Year_History_Results'!$G191,Finish_table!AA$4:AA$99,0),1))</f>
        <v>#N/A</v>
      </c>
      <c r="P191" s="236" t="str">
        <f>(INDEX(Finish_table!AI$4:AI$99,MATCH('14 Year_History_Results'!$G191,Finish_table!AJ$4:AJ$99,0),1))</f>
        <v>QF</v>
      </c>
      <c r="Q191" s="236" t="e">
        <f>(INDEX(Finish_table!AR$4:AR$99,MATCH('14 Year_History_Results'!$G191,Finish_table!AS$4:AS$99,0),1))</f>
        <v>#N/A</v>
      </c>
      <c r="R191" s="236" t="str">
        <f>(INDEX(Finish_table!BA$4:BA$99,MATCH('14 Year_History_Results'!$G191,Finish_table!BB$4:BB$99,0),1))</f>
        <v>F</v>
      </c>
      <c r="S191" s="236" t="e">
        <f>(INDEX(Finish_table!BJ$4:BJ$99,MATCH('14 Year_History_Results'!$G191,Finish_table!BK$4:BK$99,0),1))</f>
        <v>#N/A</v>
      </c>
      <c r="T191" s="236" t="str">
        <f>(INDEX(Finish_table!BS$4:BS$99,MATCH('14 Year_History_Results'!$G191,Finish_table!BT$4:BT$99,0),1))</f>
        <v>QF</v>
      </c>
      <c r="U191" s="236" t="str">
        <f>(INDEX(Finish_table!CB$4:CB$99,MATCH('14 Year_History_Results'!$G191,Finish_table!CC$4:CC$99,0),1))</f>
        <v>QF</v>
      </c>
      <c r="V191" s="236" t="e">
        <f>(INDEX(Finish_table!CK$4:CK$99,MATCH('14 Year_History_Results'!$G191,Finish_table!CL$4:CL$99,0),1))</f>
        <v>#N/A</v>
      </c>
      <c r="W191" s="236" t="e">
        <f>(INDEX(Finish_table!CT$4:CT$99,MATCH('14 Year_History_Results'!$G191,Finish_table!CU$4:CU$99,0),1))</f>
        <v>#N/A</v>
      </c>
      <c r="X191" s="236" t="str">
        <f>(INDEX(Finish_table!DC$4:DC$99,MATCH('14 Year_History_Results'!$G191,Finish_table!DD$4:DD$99,0),1))</f>
        <v>SF</v>
      </c>
      <c r="Y191" s="236" t="e">
        <f>(INDEX(Finish_table!DL$4:DL$99,MATCH('14 Year_History_Results'!$G191,Finish_table!DM$4:DM$99,0),1))</f>
        <v>#N/A</v>
      </c>
      <c r="Z191" s="236" t="e">
        <f>(INDEX(Finish_table!DU$4:DU$99,MATCH('14 Year_History_Results'!$G191,Finish_table!DV$4:DV$99,0),1))</f>
        <v>#N/A</v>
      </c>
      <c r="AA191" s="256" t="e">
        <f>(INDEX(Finish_table!ED$4:ED$140,MATCH('14 Year_History_Results'!$G191,Finish_table!EE$4:EE$140,0),1))</f>
        <v>#N/A</v>
      </c>
      <c r="AB191" s="2"/>
      <c r="AC191" s="97"/>
      <c r="AE191">
        <f t="shared" si="79"/>
        <v>191</v>
      </c>
      <c r="AF191" s="112"/>
      <c r="AG191" s="2"/>
      <c r="AH191" s="148">
        <f>INDEX('2001'!$C$44:$C$140,'14 Year_History_Results'!BT191)</f>
        <v>0</v>
      </c>
      <c r="AI191" s="2">
        <f>INDEX('2002'!$C$44:$C$140,'14 Year_History_Results'!BU191)</f>
        <v>0</v>
      </c>
      <c r="AJ191" s="2">
        <f>INDEX('2003'!$C$44:$C$140,'14 Year_History_Results'!BV191)</f>
        <v>0</v>
      </c>
      <c r="AK191" s="2">
        <f>INDEX('2004'!$C$44:$C$140,'14 Year_History_Results'!BW191)</f>
        <v>0</v>
      </c>
      <c r="AL191" s="2">
        <f>INDEX('2005'!$C$44:$C$140,'14 Year_History_Results'!BX191)</f>
        <v>20</v>
      </c>
      <c r="AM191" s="2">
        <f>INDEX('2006'!$C$44:$C$140,'14 Year_History_Results'!BY191)</f>
        <v>0</v>
      </c>
      <c r="AN191" s="2">
        <f>INDEX('2007'!$C$44:$C$140,'14 Year_History_Results'!BZ191)</f>
        <v>0</v>
      </c>
      <c r="AO191" s="2">
        <f>INDEX('2008'!$C$44:$C$140,'14 Year_History_Results'!CA191)</f>
        <v>0</v>
      </c>
      <c r="AP191" s="2">
        <f>INDEX('2009'!$C$44:$C$140,'14 Year_History_Results'!CB191)</f>
        <v>0</v>
      </c>
      <c r="AQ191" s="2">
        <f>INDEX('2010'!$C$44:$C$140,'14 Year_History_Results'!CC191)</f>
        <v>0</v>
      </c>
      <c r="AR191" s="2">
        <f>INDEX('2011'!$C$44:$C$140,'14 Year_History_Results'!CD191)</f>
        <v>10</v>
      </c>
      <c r="AS191" s="2">
        <f>INDEX('2012'!$C$44:$C$140,'14 Year_History_Results'!CE191)</f>
        <v>0</v>
      </c>
      <c r="AT191" s="2">
        <f>INDEX('2013'!$C$44:$C$140,'14 Year_History_Results'!CF191)</f>
        <v>0</v>
      </c>
      <c r="AU191" s="149">
        <f>INDEX('2014'!$C$52:$C$180,'14 Year_History_Results'!CG191)</f>
        <v>0</v>
      </c>
      <c r="AV191" s="2">
        <f t="shared" si="89"/>
        <v>5.7893422352183945</v>
      </c>
      <c r="AW191" s="2"/>
      <c r="AX191">
        <f t="shared" si="90"/>
        <v>191</v>
      </c>
      <c r="AY191" s="112"/>
      <c r="AZ191" s="2"/>
      <c r="BA191" s="148">
        <f>INDEX('2001'!$B$44:$B$140,'14 Year_History_Results'!BT191)</f>
        <v>0</v>
      </c>
      <c r="BB191" s="2">
        <f>INDEX('2002'!$B$44:$B$140,'14 Year_History_Results'!BU191)</f>
        <v>0</v>
      </c>
      <c r="BC191" s="2">
        <f>INDEX('2003'!$B$44:$B$140,'14 Year_History_Results'!BV191)</f>
        <v>2</v>
      </c>
      <c r="BD191" s="2">
        <f>INDEX('2004'!$B$44:$B$140,'14 Year_History_Results'!BW191)</f>
        <v>0</v>
      </c>
      <c r="BE191" s="2">
        <f>INDEX('2005'!$B$44:$B$140,'14 Year_History_Results'!BX191)</f>
        <v>11</v>
      </c>
      <c r="BF191" s="2">
        <f>INDEX('2006'!$B$44:$B$140,'14 Year_History_Results'!BY191)</f>
        <v>0</v>
      </c>
      <c r="BG191" s="2">
        <f>INDEX('2007'!$B$44:$B$140,'14 Year_History_Results'!BZ191)</f>
        <v>4</v>
      </c>
      <c r="BH191" s="2">
        <f>INDEX('2008'!$B$44:$B$140,'14 Year_History_Results'!CA191)</f>
        <v>12</v>
      </c>
      <c r="BI191" s="2">
        <f>INDEX('2009'!$B$44:$B$140,'14 Year_History_Results'!CB191)</f>
        <v>0</v>
      </c>
      <c r="BJ191" s="2">
        <f>INDEX('2010'!$B$44:$B$140,'14 Year_History_Results'!CC191)</f>
        <v>0</v>
      </c>
      <c r="BK191" s="2">
        <f>INDEX('2011'!$B$44:$B$140,'14 Year_History_Results'!CD191)</f>
        <v>5</v>
      </c>
      <c r="BL191" s="2">
        <f>INDEX('2012'!$B$44:$B$140,'14 Year_History_Results'!CE191)</f>
        <v>0</v>
      </c>
      <c r="BM191" s="2">
        <f>INDEX('2013'!$B$44:$B$140,'14 Year_History_Results'!CF191)</f>
        <v>0</v>
      </c>
      <c r="BN191" s="149">
        <f>INDEX('2014'!$B$52:$B$180,'14 Year_History_Results'!CG191)</f>
        <v>0</v>
      </c>
      <c r="BO191" s="308">
        <f t="shared" si="91"/>
        <v>0</v>
      </c>
      <c r="BQ191">
        <f t="shared" si="92"/>
        <v>191</v>
      </c>
      <c r="BR191" s="112"/>
      <c r="BS191" s="2"/>
      <c r="BT191" s="148">
        <f>IF(ISNA(MATCH($BQ191,'2001'!$A$44:$A$139,0)),97,MATCH($BQ191,'2001'!$A$44:$A$139,0))</f>
        <v>97</v>
      </c>
      <c r="BU191" s="2">
        <f>IF(ISNA(MATCH($BQ191,'2002'!$A$44:$A$139,0)),97,MATCH($BQ191,'2002'!$A$44:$A$139,0))</f>
        <v>97</v>
      </c>
      <c r="BV191" s="2">
        <f>IF(ISNA(MATCH($BQ191,'2003'!$A$44:$A$139,0)),97,MATCH($BQ191,'2003'!$A$44:$A$139,0))</f>
        <v>34</v>
      </c>
      <c r="BW191" s="2">
        <f>IF(ISNA(MATCH($BQ191,'2004'!$A$44:$A$139,0)),97,MATCH($BQ191,'2004'!$A$44:$A$139,0))</f>
        <v>97</v>
      </c>
      <c r="BX191" s="2">
        <f>IF(ISNA(MATCH($BQ191,'2005'!$A$44:$A$139,0)),97,MATCH($BQ191,'2005'!$A$44:$A$139,0))</f>
        <v>32</v>
      </c>
      <c r="BY191" s="2">
        <f>IF(ISNA(MATCH($BQ191,'2006'!$A$44:$A$139,0)),97,MATCH($BQ191,'2006'!$A$44:$A$139,0))</f>
        <v>97</v>
      </c>
      <c r="BZ191" s="2">
        <f>IF(ISNA(MATCH($BQ191,'2007'!$A$44:$A$139,0)),97,MATCH($BQ191,'2007'!$A$44:$A$139,0))</f>
        <v>32</v>
      </c>
      <c r="CA191" s="2">
        <f>IF(ISNA(MATCH($BQ191,'2008'!$A$44:$A$139,0)),97,MATCH($BQ191,'2008'!$A$44:$A$139,0))</f>
        <v>34</v>
      </c>
      <c r="CB191" s="2">
        <f>IF(ISNA(MATCH($BQ191,'2009'!$A$44:$A$139,0)),97,MATCH($BQ191,'2009'!$A$44:$A$139,0))</f>
        <v>97</v>
      </c>
      <c r="CC191" s="2">
        <f>IF(ISNA(MATCH($BQ191,'2010'!$A$44:$A$139,0)),97,MATCH($BQ191,'2010'!$A$44:$A$139,0))</f>
        <v>97</v>
      </c>
      <c r="CD191" s="2">
        <f>IF(ISNA(MATCH($BQ191,'2011'!$A$44:$A$139,0)),97,MATCH($BQ191,'2011'!$A$44:$A$139,0))</f>
        <v>21</v>
      </c>
      <c r="CE191" s="2">
        <f>IF(ISNA(MATCH($BQ191,'2012'!$A$44:$A$139,0)),97,MATCH($BQ191,'2012'!$A$44:$A$139,0))</f>
        <v>97</v>
      </c>
      <c r="CF191" s="2">
        <f>IF(ISNA(MATCH($BQ191,'2013'!$A$44:$A$139,0)),97,MATCH($BQ191,'2013'!$A$44:$A$139,0))</f>
        <v>97</v>
      </c>
      <c r="CG191" s="149">
        <f>IF(ISNA(MATCH($BQ191,'2014'!$A$52:$A$179,0)),129,MATCH($BQ191,'2014'!$A$52:$A$179,0))</f>
        <v>129</v>
      </c>
      <c r="CI191">
        <f t="shared" si="93"/>
        <v>191</v>
      </c>
      <c r="CJ191" s="284"/>
      <c r="CK191" s="282"/>
      <c r="CL191" s="281">
        <f t="shared" si="94"/>
        <v>0</v>
      </c>
      <c r="CM191" s="282">
        <f t="shared" si="80"/>
        <v>0</v>
      </c>
      <c r="CN191" s="282">
        <f t="shared" si="81"/>
        <v>2</v>
      </c>
      <c r="CO191" s="282">
        <f t="shared" si="82"/>
        <v>1.3331999999999999</v>
      </c>
      <c r="CP191" s="282">
        <f t="shared" si="83"/>
        <v>31.88871112</v>
      </c>
      <c r="CQ191" s="282">
        <f t="shared" si="84"/>
        <v>21.257014832591999</v>
      </c>
      <c r="CR191" s="282">
        <f t="shared" si="85"/>
        <v>18.169926087405827</v>
      </c>
      <c r="CS191" s="282">
        <f t="shared" si="86"/>
        <v>24.112072729864721</v>
      </c>
      <c r="CT191" s="282">
        <f t="shared" si="87"/>
        <v>16.073107681727823</v>
      </c>
      <c r="CU191" s="282">
        <f t="shared" si="95"/>
        <v>10.714333580639765</v>
      </c>
      <c r="CV191" s="282">
        <f t="shared" si="96"/>
        <v>22.142174764854467</v>
      </c>
      <c r="CW191" s="282">
        <f t="shared" si="97"/>
        <v>14.759973698251986</v>
      </c>
      <c r="CX191" s="282">
        <f t="shared" si="98"/>
        <v>9.8389984672547737</v>
      </c>
      <c r="CY191" s="283">
        <f t="shared" si="99"/>
        <v>6.5586763782720316</v>
      </c>
      <c r="DA191" s="282">
        <f t="shared" si="100"/>
        <v>191</v>
      </c>
      <c r="DB191" s="97"/>
      <c r="DC191" s="156"/>
      <c r="DD191" s="270">
        <f t="shared" si="101"/>
        <v>0</v>
      </c>
      <c r="DE191" s="156">
        <f t="shared" si="102"/>
        <v>0</v>
      </c>
      <c r="DF191" s="156">
        <f t="shared" si="103"/>
        <v>2</v>
      </c>
      <c r="DG191" s="156">
        <f t="shared" si="104"/>
        <v>2</v>
      </c>
      <c r="DH191" s="156">
        <f t="shared" si="105"/>
        <v>33</v>
      </c>
      <c r="DI191" s="156">
        <f t="shared" si="106"/>
        <v>33</v>
      </c>
      <c r="DJ191" s="156">
        <f t="shared" si="107"/>
        <v>37</v>
      </c>
      <c r="DK191" s="156">
        <f t="shared" si="108"/>
        <v>49</v>
      </c>
      <c r="DL191" s="156">
        <f t="shared" si="109"/>
        <v>49</v>
      </c>
      <c r="DM191" s="156">
        <f t="shared" si="110"/>
        <v>49</v>
      </c>
      <c r="DN191" s="156">
        <f t="shared" si="111"/>
        <v>64</v>
      </c>
      <c r="DO191" s="156">
        <f t="shared" si="112"/>
        <v>64</v>
      </c>
      <c r="DP191" s="156">
        <f t="shared" si="113"/>
        <v>64</v>
      </c>
      <c r="DQ191" s="267">
        <f t="shared" si="114"/>
        <v>64</v>
      </c>
      <c r="DR191" s="156">
        <f t="shared" si="115"/>
        <v>126</v>
      </c>
    </row>
    <row r="192" spans="2:122" ht="13.5" thickBot="1" x14ac:dyDescent="0.25">
      <c r="B192" s="133">
        <v>85</v>
      </c>
      <c r="C192" s="50">
        <f t="shared" si="78"/>
        <v>5</v>
      </c>
      <c r="D192" s="50">
        <f t="shared" si="88"/>
        <v>0</v>
      </c>
      <c r="E192" s="97"/>
      <c r="F192" s="2">
        <f t="shared" si="116"/>
        <v>187</v>
      </c>
      <c r="G192" s="164">
        <v>222</v>
      </c>
      <c r="H192" s="164">
        <f>14- COUNTIF(L192:AA192,"#N/A")</f>
        <v>4</v>
      </c>
      <c r="I192" s="133">
        <f>SUM(AF192:AU192)+SUM(BA192:BM192)</f>
        <v>89</v>
      </c>
      <c r="J192" s="405">
        <f>CY192</f>
        <v>6.4838804310831923</v>
      </c>
      <c r="K192" s="466" t="str">
        <f>IF(ISNUMBER(MATCH(G192,'[4]OPR data'!$A$3:$A$2541,0)),"Y","N")</f>
        <v>Y</v>
      </c>
      <c r="L192" s="112"/>
      <c r="M192" s="236"/>
      <c r="N192" s="236" t="e">
        <f>(INDEX(Finish_table!R$4:R$83,MATCH('14 Year_History_Results'!$G192,Finish_table!S$4:S$83,0),1))</f>
        <v>#N/A</v>
      </c>
      <c r="O192" s="236" t="e">
        <f>(INDEX(Finish_table!Z$4:Z$99,MATCH('14 Year_History_Results'!$G192,Finish_table!AA$4:AA$99,0),1))</f>
        <v>#N/A</v>
      </c>
      <c r="P192" s="236" t="str">
        <f>(INDEX(Finish_table!AI$4:AI$99,MATCH('14 Year_History_Results'!$G192,Finish_table!AJ$4:AJ$99,0),1))</f>
        <v>SF</v>
      </c>
      <c r="Q192" s="236" t="str">
        <f>(INDEX(Finish_table!AR$4:AR$99,MATCH('14 Year_History_Results'!$G192,Finish_table!AS$4:AS$99,0),1))</f>
        <v>SF</v>
      </c>
      <c r="R192" s="236" t="e">
        <f>(INDEX(Finish_table!BA$4:BA$99,MATCH('14 Year_History_Results'!$G192,Finish_table!BB$4:BB$99,0),1))</f>
        <v>#N/A</v>
      </c>
      <c r="S192" s="236" t="str">
        <f>(INDEX(Finish_table!BJ$4:BJ$99,MATCH('14 Year_History_Results'!$G192,Finish_table!BK$4:BK$99,0),1))</f>
        <v>SF</v>
      </c>
      <c r="T192" s="236" t="e">
        <f>(INDEX(Finish_table!BS$4:BS$99,MATCH('14 Year_History_Results'!$G192,Finish_table!BT$4:BT$99,0),1))</f>
        <v>#N/A</v>
      </c>
      <c r="U192" s="236" t="e">
        <f>(INDEX(Finish_table!CB$4:CB$99,MATCH('14 Year_History_Results'!$G192,Finish_table!CC$4:CC$99,0),1))</f>
        <v>#N/A</v>
      </c>
      <c r="V192" s="236" t="str">
        <f>(INDEX(Finish_table!CK$4:CK$99,MATCH('14 Year_History_Results'!$G192,Finish_table!CL$4:CL$99,0),1))</f>
        <v>W</v>
      </c>
      <c r="W192" s="236" t="e">
        <f>(INDEX(Finish_table!CT$4:CT$99,MATCH('14 Year_History_Results'!$G192,Finish_table!CU$4:CU$99,0),1))</f>
        <v>#N/A</v>
      </c>
      <c r="X192" s="236" t="e">
        <f>(INDEX(Finish_table!DC$4:DC$99,MATCH('14 Year_History_Results'!$G192,Finish_table!DD$4:DD$99,0),1))</f>
        <v>#N/A</v>
      </c>
      <c r="Y192" s="236" t="e">
        <f>(INDEX(Finish_table!DL$4:DL$99,MATCH('14 Year_History_Results'!$G192,Finish_table!DM$4:DM$99,0),1))</f>
        <v>#N/A</v>
      </c>
      <c r="Z192" s="236" t="e">
        <f>(INDEX(Finish_table!DU$4:DU$99,MATCH('14 Year_History_Results'!$G192,Finish_table!DV$4:DV$99,0),1))</f>
        <v>#N/A</v>
      </c>
      <c r="AA192" s="256" t="e">
        <f>(INDEX(Finish_table!ED$4:ED$140,MATCH('14 Year_History_Results'!$G192,Finish_table!EE$4:EE$140,0),1))</f>
        <v>#N/A</v>
      </c>
      <c r="AB192" s="2"/>
      <c r="AC192" s="97"/>
      <c r="AE192">
        <f t="shared" si="79"/>
        <v>222</v>
      </c>
      <c r="AF192" s="112"/>
      <c r="AG192" s="2"/>
      <c r="AH192" s="148">
        <f>INDEX('2001'!$C$44:$C$140,'14 Year_History_Results'!BT192)</f>
        <v>0</v>
      </c>
      <c r="AI192" s="2">
        <f>INDEX('2002'!$C$44:$C$140,'14 Year_History_Results'!BU192)</f>
        <v>0</v>
      </c>
      <c r="AJ192" s="2">
        <f>INDEX('2003'!$C$44:$C$140,'14 Year_History_Results'!BV192)</f>
        <v>10</v>
      </c>
      <c r="AK192" s="2">
        <f>INDEX('2004'!$C$44:$C$140,'14 Year_History_Results'!BW192)</f>
        <v>10</v>
      </c>
      <c r="AL192" s="2">
        <f>INDEX('2005'!$C$44:$C$140,'14 Year_History_Results'!BX192)</f>
        <v>0</v>
      </c>
      <c r="AM192" s="2">
        <f>INDEX('2006'!$C$44:$C$140,'14 Year_History_Results'!BY192)</f>
        <v>8</v>
      </c>
      <c r="AN192" s="2">
        <f>INDEX('2007'!$C$44:$C$140,'14 Year_History_Results'!BZ192)</f>
        <v>0</v>
      </c>
      <c r="AO192" s="2">
        <f>INDEX('2008'!$C$44:$C$140,'14 Year_History_Results'!CA192)</f>
        <v>0</v>
      </c>
      <c r="AP192" s="2">
        <f>INDEX('2009'!$C$44:$C$140,'14 Year_History_Results'!CB192)</f>
        <v>30</v>
      </c>
      <c r="AQ192" s="2">
        <f>INDEX('2010'!$C$44:$C$140,'14 Year_History_Results'!CC192)</f>
        <v>0</v>
      </c>
      <c r="AR192" s="2">
        <f>INDEX('2011'!$C$44:$C$140,'14 Year_History_Results'!CD192)</f>
        <v>0</v>
      </c>
      <c r="AS192" s="2">
        <f>INDEX('2012'!$C$44:$C$140,'14 Year_History_Results'!CE192)</f>
        <v>0</v>
      </c>
      <c r="AT192" s="2">
        <f>INDEX('2013'!$C$44:$C$140,'14 Year_History_Results'!CF192)</f>
        <v>0</v>
      </c>
      <c r="AU192" s="149">
        <f>INDEX('2014'!$C$52:$C$180,'14 Year_History_Results'!CG192)</f>
        <v>0</v>
      </c>
      <c r="AV192" s="2">
        <f t="shared" si="89"/>
        <v>8.4294095318085631</v>
      </c>
      <c r="AW192" s="2"/>
      <c r="AX192">
        <f t="shared" si="90"/>
        <v>222</v>
      </c>
      <c r="AY192" s="112"/>
      <c r="AZ192" s="2"/>
      <c r="BA192" s="148">
        <f>INDEX('2001'!$B$44:$B$140,'14 Year_History_Results'!BT192)</f>
        <v>0</v>
      </c>
      <c r="BB192" s="2">
        <f>INDEX('2002'!$B$44:$B$140,'14 Year_History_Results'!BU192)</f>
        <v>0</v>
      </c>
      <c r="BC192" s="2">
        <f>INDEX('2003'!$B$44:$B$140,'14 Year_History_Results'!BV192)</f>
        <v>3</v>
      </c>
      <c r="BD192" s="2">
        <f>INDEX('2004'!$B$44:$B$140,'14 Year_History_Results'!BW192)</f>
        <v>14</v>
      </c>
      <c r="BE192" s="2">
        <f>INDEX('2005'!$B$44:$B$140,'14 Year_History_Results'!BX192)</f>
        <v>0</v>
      </c>
      <c r="BF192" s="2">
        <f>INDEX('2006'!$B$44:$B$140,'14 Year_History_Results'!BY192)</f>
        <v>2</v>
      </c>
      <c r="BG192" s="2">
        <f>INDEX('2007'!$B$44:$B$140,'14 Year_History_Results'!BZ192)</f>
        <v>0</v>
      </c>
      <c r="BH192" s="2">
        <f>INDEX('2008'!$B$44:$B$140,'14 Year_History_Results'!CA192)</f>
        <v>0</v>
      </c>
      <c r="BI192" s="2">
        <f>INDEX('2009'!$B$44:$B$140,'14 Year_History_Results'!CB192)</f>
        <v>12</v>
      </c>
      <c r="BJ192" s="2">
        <f>INDEX('2010'!$B$44:$B$140,'14 Year_History_Results'!CC192)</f>
        <v>0</v>
      </c>
      <c r="BK192" s="2">
        <f>INDEX('2011'!$B$44:$B$140,'14 Year_History_Results'!CD192)</f>
        <v>0</v>
      </c>
      <c r="BL192" s="2">
        <f>INDEX('2012'!$B$44:$B$140,'14 Year_History_Results'!CE192)</f>
        <v>0</v>
      </c>
      <c r="BM192" s="2">
        <f>INDEX('2013'!$B$44:$B$140,'14 Year_History_Results'!CF192)</f>
        <v>0</v>
      </c>
      <c r="BN192" s="149">
        <f>INDEX('2014'!$B$52:$B$180,'14 Year_History_Results'!CG192)</f>
        <v>0</v>
      </c>
      <c r="BO192" s="308">
        <f t="shared" si="91"/>
        <v>0</v>
      </c>
      <c r="BQ192">
        <f t="shared" si="92"/>
        <v>222</v>
      </c>
      <c r="BR192" s="112"/>
      <c r="BS192" s="2"/>
      <c r="BT192" s="148">
        <f>IF(ISNA(MATCH($BQ192,'2001'!$A$44:$A$139,0)),97,MATCH($BQ192,'2001'!$A$44:$A$139,0))</f>
        <v>97</v>
      </c>
      <c r="BU192" s="2">
        <f>IF(ISNA(MATCH($BQ192,'2002'!$A$44:$A$139,0)),97,MATCH($BQ192,'2002'!$A$44:$A$139,0))</f>
        <v>97</v>
      </c>
      <c r="BV192" s="2">
        <f>IF(ISNA(MATCH($BQ192,'2003'!$A$44:$A$139,0)),97,MATCH($BQ192,'2003'!$A$44:$A$139,0))</f>
        <v>39</v>
      </c>
      <c r="BW192" s="2">
        <f>IF(ISNA(MATCH($BQ192,'2004'!$A$44:$A$139,0)),97,MATCH($BQ192,'2004'!$A$44:$A$139,0))</f>
        <v>34</v>
      </c>
      <c r="BX192" s="2">
        <f>IF(ISNA(MATCH($BQ192,'2005'!$A$44:$A$139,0)),97,MATCH($BQ192,'2005'!$A$44:$A$139,0))</f>
        <v>97</v>
      </c>
      <c r="BY192" s="2">
        <f>IF(ISNA(MATCH($BQ192,'2006'!$A$44:$A$139,0)),97,MATCH($BQ192,'2006'!$A$44:$A$139,0))</f>
        <v>42</v>
      </c>
      <c r="BZ192" s="2">
        <f>IF(ISNA(MATCH($BQ192,'2007'!$A$44:$A$139,0)),97,MATCH($BQ192,'2007'!$A$44:$A$139,0))</f>
        <v>97</v>
      </c>
      <c r="CA192" s="2">
        <f>IF(ISNA(MATCH($BQ192,'2008'!$A$44:$A$139,0)),97,MATCH($BQ192,'2008'!$A$44:$A$139,0))</f>
        <v>97</v>
      </c>
      <c r="CB192" s="2">
        <f>IF(ISNA(MATCH($BQ192,'2009'!$A$44:$A$139,0)),97,MATCH($BQ192,'2009'!$A$44:$A$139,0))</f>
        <v>31</v>
      </c>
      <c r="CC192" s="2">
        <f>IF(ISNA(MATCH($BQ192,'2010'!$A$44:$A$139,0)),97,MATCH($BQ192,'2010'!$A$44:$A$139,0))</f>
        <v>97</v>
      </c>
      <c r="CD192" s="2">
        <f>IF(ISNA(MATCH($BQ192,'2011'!$A$44:$A$139,0)),97,MATCH($BQ192,'2011'!$A$44:$A$139,0))</f>
        <v>97</v>
      </c>
      <c r="CE192" s="2">
        <f>IF(ISNA(MATCH($BQ192,'2012'!$A$44:$A$139,0)),97,MATCH($BQ192,'2012'!$A$44:$A$139,0))</f>
        <v>97</v>
      </c>
      <c r="CF192" s="2">
        <f>IF(ISNA(MATCH($BQ192,'2013'!$A$44:$A$139,0)),97,MATCH($BQ192,'2013'!$A$44:$A$139,0))</f>
        <v>97</v>
      </c>
      <c r="CG192" s="149">
        <f>IF(ISNA(MATCH($BQ192,'2014'!$A$52:$A$179,0)),129,MATCH($BQ192,'2014'!$A$52:$A$179,0))</f>
        <v>129</v>
      </c>
      <c r="CI192">
        <f t="shared" si="93"/>
        <v>222</v>
      </c>
      <c r="CJ192" s="284"/>
      <c r="CK192" s="282"/>
      <c r="CL192" s="281">
        <f t="shared" si="94"/>
        <v>0</v>
      </c>
      <c r="CM192" s="282">
        <f t="shared" si="80"/>
        <v>0</v>
      </c>
      <c r="CN192" s="282">
        <f t="shared" si="81"/>
        <v>13</v>
      </c>
      <c r="CO192" s="282">
        <f t="shared" si="82"/>
        <v>32.665799999999997</v>
      </c>
      <c r="CP192" s="282">
        <f t="shared" si="83"/>
        <v>21.775022279999998</v>
      </c>
      <c r="CQ192" s="282">
        <f t="shared" si="84"/>
        <v>24.515229851847998</v>
      </c>
      <c r="CR192" s="282">
        <f t="shared" si="85"/>
        <v>16.341852219241876</v>
      </c>
      <c r="CS192" s="282">
        <f t="shared" si="86"/>
        <v>10.893478689346633</v>
      </c>
      <c r="CT192" s="282">
        <f t="shared" si="87"/>
        <v>49.261592894318468</v>
      </c>
      <c r="CU192" s="282">
        <f t="shared" si="95"/>
        <v>32.837777823352688</v>
      </c>
      <c r="CV192" s="282">
        <f t="shared" si="96"/>
        <v>21.889662697046901</v>
      </c>
      <c r="CW192" s="282">
        <f t="shared" si="97"/>
        <v>14.591649153851463</v>
      </c>
      <c r="CX192" s="282">
        <f t="shared" si="98"/>
        <v>9.7267933259573844</v>
      </c>
      <c r="CY192" s="283">
        <f t="shared" si="99"/>
        <v>6.4838804310831923</v>
      </c>
      <c r="DA192" s="282">
        <f t="shared" si="100"/>
        <v>222</v>
      </c>
      <c r="DB192" s="97"/>
      <c r="DC192" s="156"/>
      <c r="DD192" s="270">
        <f t="shared" si="101"/>
        <v>0</v>
      </c>
      <c r="DE192" s="156">
        <f t="shared" si="102"/>
        <v>0</v>
      </c>
      <c r="DF192" s="156">
        <f t="shared" si="103"/>
        <v>13</v>
      </c>
      <c r="DG192" s="156">
        <f t="shared" si="104"/>
        <v>37</v>
      </c>
      <c r="DH192" s="156">
        <f t="shared" si="105"/>
        <v>37</v>
      </c>
      <c r="DI192" s="156">
        <f t="shared" si="106"/>
        <v>47</v>
      </c>
      <c r="DJ192" s="156">
        <f t="shared" si="107"/>
        <v>47</v>
      </c>
      <c r="DK192" s="156">
        <f t="shared" si="108"/>
        <v>47</v>
      </c>
      <c r="DL192" s="156">
        <f t="shared" si="109"/>
        <v>89</v>
      </c>
      <c r="DM192" s="156">
        <f t="shared" si="110"/>
        <v>89</v>
      </c>
      <c r="DN192" s="156">
        <f t="shared" si="111"/>
        <v>89</v>
      </c>
      <c r="DO192" s="156">
        <f t="shared" si="112"/>
        <v>89</v>
      </c>
      <c r="DP192" s="156">
        <f t="shared" si="113"/>
        <v>89</v>
      </c>
      <c r="DQ192" s="267">
        <f t="shared" si="114"/>
        <v>89</v>
      </c>
      <c r="DR192" s="156">
        <f t="shared" si="115"/>
        <v>88</v>
      </c>
    </row>
    <row r="193" spans="2:122" ht="13.5" thickBot="1" x14ac:dyDescent="0.25">
      <c r="B193" s="133">
        <v>85</v>
      </c>
      <c r="C193" s="50">
        <f t="shared" si="78"/>
        <v>6</v>
      </c>
      <c r="D193" s="50">
        <f t="shared" si="88"/>
        <v>6</v>
      </c>
      <c r="E193" s="97"/>
      <c r="F193" s="2">
        <f t="shared" si="116"/>
        <v>188</v>
      </c>
      <c r="G193" s="164">
        <v>2648</v>
      </c>
      <c r="H193" s="164">
        <f>14- COUNTIF(L193:AA193,"#N/A")</f>
        <v>1</v>
      </c>
      <c r="I193" s="133">
        <f>SUM(AF193:AU193)+SUM(BA193:BM193)</f>
        <v>14</v>
      </c>
      <c r="J193" s="405">
        <f>CY193</f>
        <v>6.2209778399999998</v>
      </c>
      <c r="K193" s="466" t="str">
        <f>IF(ISNUMBER(MATCH(G193,'[4]OPR data'!$A$3:$A$2541,0)),"Y","N")</f>
        <v>Y</v>
      </c>
      <c r="L193" s="112"/>
      <c r="M193" s="236"/>
      <c r="N193" s="236" t="e">
        <f>(INDEX(Finish_table!R$4:R$83,MATCH('14 Year_History_Results'!$G193,Finish_table!S$4:S$83,0),1))</f>
        <v>#N/A</v>
      </c>
      <c r="O193" s="236" t="e">
        <f>(INDEX(Finish_table!Z$4:Z$99,MATCH('14 Year_History_Results'!$G193,Finish_table!AA$4:AA$99,0),1))</f>
        <v>#N/A</v>
      </c>
      <c r="P193" s="236" t="e">
        <f>(INDEX(Finish_table!AI$4:AI$99,MATCH('14 Year_History_Results'!$G193,Finish_table!AJ$4:AJ$99,0),1))</f>
        <v>#N/A</v>
      </c>
      <c r="Q193" s="236" t="e">
        <f>(INDEX(Finish_table!AR$4:AR$99,MATCH('14 Year_History_Results'!$G193,Finish_table!AS$4:AS$99,0),1))</f>
        <v>#N/A</v>
      </c>
      <c r="R193" s="236" t="e">
        <f>(INDEX(Finish_table!BA$4:BA$99,MATCH('14 Year_History_Results'!$G193,Finish_table!BB$4:BB$99,0),1))</f>
        <v>#N/A</v>
      </c>
      <c r="S193" s="236" t="e">
        <f>(INDEX(Finish_table!BJ$4:BJ$99,MATCH('14 Year_History_Results'!$G193,Finish_table!BK$4:BK$99,0),1))</f>
        <v>#N/A</v>
      </c>
      <c r="T193" s="236" t="e">
        <f>(INDEX(Finish_table!BS$4:BS$99,MATCH('14 Year_History_Results'!$G193,Finish_table!BT$4:BT$99,0),1))</f>
        <v>#N/A</v>
      </c>
      <c r="U193" s="236" t="e">
        <f>(INDEX(Finish_table!CB$4:CB$99,MATCH('14 Year_History_Results'!$G193,Finish_table!CC$4:CC$99,0),1))</f>
        <v>#N/A</v>
      </c>
      <c r="V193" s="236" t="e">
        <f>(INDEX(Finish_table!CK$4:CK$99,MATCH('14 Year_History_Results'!$G193,Finish_table!CL$4:CL$99,0),1))</f>
        <v>#N/A</v>
      </c>
      <c r="W193" s="236" t="e">
        <f>(INDEX(Finish_table!CT$4:CT$99,MATCH('14 Year_History_Results'!$G193,Finish_table!CU$4:CU$99,0),1))</f>
        <v>#N/A</v>
      </c>
      <c r="X193" s="236" t="e">
        <f>(INDEX(Finish_table!DC$4:DC$99,MATCH('14 Year_History_Results'!$G193,Finish_table!DD$4:DD$99,0),1))</f>
        <v>#N/A</v>
      </c>
      <c r="Y193" s="236" t="str">
        <f>(INDEX(Finish_table!DL$4:DL$99,MATCH('14 Year_History_Results'!$G193,Finish_table!DM$4:DM$99,0),1))</f>
        <v>QF</v>
      </c>
      <c r="Z193" s="236" t="e">
        <f>(INDEX(Finish_table!DU$4:DU$99,MATCH('14 Year_History_Results'!$G193,Finish_table!DV$4:DV$99,0),1))</f>
        <v>#N/A</v>
      </c>
      <c r="AA193" s="256" t="e">
        <f>(INDEX(Finish_table!ED$4:ED$140,MATCH('14 Year_History_Results'!$G193,Finish_table!EE$4:EE$140,0),1))</f>
        <v>#N/A</v>
      </c>
      <c r="AB193" s="2"/>
      <c r="AC193" s="97"/>
      <c r="AE193">
        <f t="shared" si="79"/>
        <v>2648</v>
      </c>
      <c r="AF193" s="112"/>
      <c r="AG193" s="2"/>
      <c r="AH193" s="148">
        <f>INDEX('2001'!$C$44:$C$140,'14 Year_History_Results'!BT193)</f>
        <v>0</v>
      </c>
      <c r="AI193" s="2">
        <f>INDEX('2002'!$C$44:$C$140,'14 Year_History_Results'!BU193)</f>
        <v>0</v>
      </c>
      <c r="AJ193" s="2">
        <f>INDEX('2003'!$C$44:$C$140,'14 Year_History_Results'!BV193)</f>
        <v>0</v>
      </c>
      <c r="AK193" s="2">
        <f>INDEX('2004'!$C$44:$C$140,'14 Year_History_Results'!BW193)</f>
        <v>0</v>
      </c>
      <c r="AL193" s="2">
        <f>INDEX('2005'!$C$44:$C$140,'14 Year_History_Results'!BX193)</f>
        <v>0</v>
      </c>
      <c r="AM193" s="2">
        <f>INDEX('2006'!$C$44:$C$140,'14 Year_History_Results'!BY193)</f>
        <v>0</v>
      </c>
      <c r="AN193" s="2">
        <f>INDEX('2007'!$C$44:$C$140,'14 Year_History_Results'!BZ193)</f>
        <v>0</v>
      </c>
      <c r="AO193" s="2">
        <f>INDEX('2008'!$C$44:$C$140,'14 Year_History_Results'!CA193)</f>
        <v>0</v>
      </c>
      <c r="AP193" s="2">
        <f>INDEX('2009'!$C$44:$C$140,'14 Year_History_Results'!CB193)</f>
        <v>0</v>
      </c>
      <c r="AQ193" s="2">
        <f>INDEX('2010'!$C$44:$C$140,'14 Year_History_Results'!CC193)</f>
        <v>0</v>
      </c>
      <c r="AR193" s="2">
        <f>INDEX('2011'!$C$44:$C$140,'14 Year_History_Results'!CD193)</f>
        <v>0</v>
      </c>
      <c r="AS193" s="2">
        <f>INDEX('2012'!$C$44:$C$140,'14 Year_History_Results'!CE193)</f>
        <v>0</v>
      </c>
      <c r="AT193" s="2">
        <f>INDEX('2013'!$C$44:$C$140,'14 Year_History_Results'!CF193)</f>
        <v>0</v>
      </c>
      <c r="AU193" s="149">
        <f>INDEX('2014'!$C$52:$C$180,'14 Year_History_Results'!CG193)</f>
        <v>0</v>
      </c>
      <c r="AV193" s="2">
        <f t="shared" si="89"/>
        <v>0</v>
      </c>
      <c r="AW193" s="2"/>
      <c r="AX193">
        <f t="shared" si="90"/>
        <v>2648</v>
      </c>
      <c r="AY193" s="112"/>
      <c r="AZ193" s="2"/>
      <c r="BA193" s="148">
        <f>INDEX('2001'!$B$44:$B$140,'14 Year_History_Results'!BT193)</f>
        <v>0</v>
      </c>
      <c r="BB193" s="2">
        <f>INDEX('2002'!$B$44:$B$140,'14 Year_History_Results'!BU193)</f>
        <v>0</v>
      </c>
      <c r="BC193" s="2">
        <f>INDEX('2003'!$B$44:$B$140,'14 Year_History_Results'!BV193)</f>
        <v>0</v>
      </c>
      <c r="BD193" s="2">
        <f>INDEX('2004'!$B$44:$B$140,'14 Year_History_Results'!BW193)</f>
        <v>0</v>
      </c>
      <c r="BE193" s="2">
        <f>INDEX('2005'!$B$44:$B$140,'14 Year_History_Results'!BX193)</f>
        <v>0</v>
      </c>
      <c r="BF193" s="2">
        <f>INDEX('2006'!$B$44:$B$140,'14 Year_History_Results'!BY193)</f>
        <v>0</v>
      </c>
      <c r="BG193" s="2">
        <f>INDEX('2007'!$B$44:$B$140,'14 Year_History_Results'!BZ193)</f>
        <v>0</v>
      </c>
      <c r="BH193" s="2">
        <f>INDEX('2008'!$B$44:$B$140,'14 Year_History_Results'!CA193)</f>
        <v>0</v>
      </c>
      <c r="BI193" s="2">
        <f>INDEX('2009'!$B$44:$B$140,'14 Year_History_Results'!CB193)</f>
        <v>0</v>
      </c>
      <c r="BJ193" s="2">
        <f>INDEX('2010'!$B$44:$B$140,'14 Year_History_Results'!CC193)</f>
        <v>0</v>
      </c>
      <c r="BK193" s="2">
        <f>INDEX('2011'!$B$44:$B$140,'14 Year_History_Results'!CD193)</f>
        <v>0</v>
      </c>
      <c r="BL193" s="2">
        <f>INDEX('2012'!$B$44:$B$140,'14 Year_History_Results'!CE193)</f>
        <v>14</v>
      </c>
      <c r="BM193" s="2">
        <f>INDEX('2013'!$B$44:$B$140,'14 Year_History_Results'!CF193)</f>
        <v>0</v>
      </c>
      <c r="BN193" s="149">
        <f>INDEX('2014'!$B$52:$B$180,'14 Year_History_Results'!CG193)</f>
        <v>0</v>
      </c>
      <c r="BO193" s="308">
        <f t="shared" si="91"/>
        <v>0</v>
      </c>
      <c r="BQ193">
        <f t="shared" si="92"/>
        <v>2648</v>
      </c>
      <c r="BR193" s="112"/>
      <c r="BS193" s="2"/>
      <c r="BT193" s="148">
        <f>IF(ISNA(MATCH($BQ193,'2001'!$A$44:$A$139,0)),97,MATCH($BQ193,'2001'!$A$44:$A$139,0))</f>
        <v>97</v>
      </c>
      <c r="BU193" s="2">
        <f>IF(ISNA(MATCH($BQ193,'2002'!$A$44:$A$139,0)),97,MATCH($BQ193,'2002'!$A$44:$A$139,0))</f>
        <v>97</v>
      </c>
      <c r="BV193" s="2">
        <f>IF(ISNA(MATCH($BQ193,'2003'!$A$44:$A$139,0)),97,MATCH($BQ193,'2003'!$A$44:$A$139,0))</f>
        <v>97</v>
      </c>
      <c r="BW193" s="2">
        <f>IF(ISNA(MATCH($BQ193,'2004'!$A$44:$A$139,0)),97,MATCH($BQ193,'2004'!$A$44:$A$139,0))</f>
        <v>97</v>
      </c>
      <c r="BX193" s="2">
        <f>IF(ISNA(MATCH($BQ193,'2005'!$A$44:$A$139,0)),97,MATCH($BQ193,'2005'!$A$44:$A$139,0))</f>
        <v>97</v>
      </c>
      <c r="BY193" s="2">
        <f>IF(ISNA(MATCH($BQ193,'2006'!$A$44:$A$139,0)),97,MATCH($BQ193,'2006'!$A$44:$A$139,0))</f>
        <v>97</v>
      </c>
      <c r="BZ193" s="2">
        <f>IF(ISNA(MATCH($BQ193,'2007'!$A$44:$A$139,0)),97,MATCH($BQ193,'2007'!$A$44:$A$139,0))</f>
        <v>97</v>
      </c>
      <c r="CA193" s="2">
        <f>IF(ISNA(MATCH($BQ193,'2008'!$A$44:$A$139,0)),97,MATCH($BQ193,'2008'!$A$44:$A$139,0))</f>
        <v>97</v>
      </c>
      <c r="CB193" s="2">
        <f>IF(ISNA(MATCH($BQ193,'2009'!$A$44:$A$139,0)),97,MATCH($BQ193,'2009'!$A$44:$A$139,0))</f>
        <v>97</v>
      </c>
      <c r="CC193" s="2">
        <f>IF(ISNA(MATCH($BQ193,'2010'!$A$44:$A$139,0)),97,MATCH($BQ193,'2010'!$A$44:$A$139,0))</f>
        <v>97</v>
      </c>
      <c r="CD193" s="2">
        <f>IF(ISNA(MATCH($BQ193,'2011'!$A$44:$A$139,0)),97,MATCH($BQ193,'2011'!$A$44:$A$139,0))</f>
        <v>97</v>
      </c>
      <c r="CE193" s="2">
        <f>IF(ISNA(MATCH($BQ193,'2012'!$A$44:$A$139,0)),97,MATCH($BQ193,'2012'!$A$44:$A$139,0))</f>
        <v>84</v>
      </c>
      <c r="CF193" s="2">
        <f>IF(ISNA(MATCH($BQ193,'2013'!$A$44:$A$139,0)),97,MATCH($BQ193,'2013'!$A$44:$A$139,0))</f>
        <v>97</v>
      </c>
      <c r="CG193" s="149">
        <f>IF(ISNA(MATCH($BQ193,'2014'!$A$52:$A$179,0)),129,MATCH($BQ193,'2014'!$A$52:$A$179,0))</f>
        <v>129</v>
      </c>
      <c r="CI193">
        <f t="shared" si="93"/>
        <v>2648</v>
      </c>
      <c r="CJ193" s="284"/>
      <c r="CK193" s="282"/>
      <c r="CL193" s="281">
        <f t="shared" si="94"/>
        <v>0</v>
      </c>
      <c r="CM193" s="282">
        <f t="shared" si="80"/>
        <v>0</v>
      </c>
      <c r="CN193" s="282">
        <f t="shared" si="81"/>
        <v>0</v>
      </c>
      <c r="CO193" s="282">
        <f t="shared" si="82"/>
        <v>0</v>
      </c>
      <c r="CP193" s="282">
        <f t="shared" si="83"/>
        <v>0</v>
      </c>
      <c r="CQ193" s="282">
        <f t="shared" si="84"/>
        <v>0</v>
      </c>
      <c r="CR193" s="282">
        <f t="shared" si="85"/>
        <v>0</v>
      </c>
      <c r="CS193" s="282">
        <f t="shared" si="86"/>
        <v>0</v>
      </c>
      <c r="CT193" s="282">
        <f t="shared" si="87"/>
        <v>0</v>
      </c>
      <c r="CU193" s="282">
        <f t="shared" si="95"/>
        <v>0</v>
      </c>
      <c r="CV193" s="282">
        <f t="shared" si="96"/>
        <v>0</v>
      </c>
      <c r="CW193" s="282">
        <f t="shared" si="97"/>
        <v>14</v>
      </c>
      <c r="CX193" s="282">
        <f t="shared" si="98"/>
        <v>9.3323999999999998</v>
      </c>
      <c r="CY193" s="283">
        <f t="shared" si="99"/>
        <v>6.2209778399999998</v>
      </c>
      <c r="DA193" s="282">
        <f t="shared" si="100"/>
        <v>2648</v>
      </c>
      <c r="DB193" s="97"/>
      <c r="DC193" s="156"/>
      <c r="DD193" s="270">
        <f t="shared" si="101"/>
        <v>0</v>
      </c>
      <c r="DE193" s="156">
        <f t="shared" si="102"/>
        <v>0</v>
      </c>
      <c r="DF193" s="156">
        <f t="shared" si="103"/>
        <v>0</v>
      </c>
      <c r="DG193" s="156">
        <f t="shared" si="104"/>
        <v>0</v>
      </c>
      <c r="DH193" s="156">
        <f t="shared" si="105"/>
        <v>0</v>
      </c>
      <c r="DI193" s="156">
        <f t="shared" si="106"/>
        <v>0</v>
      </c>
      <c r="DJ193" s="156">
        <f t="shared" si="107"/>
        <v>0</v>
      </c>
      <c r="DK193" s="156">
        <f t="shared" si="108"/>
        <v>0</v>
      </c>
      <c r="DL193" s="156">
        <f t="shared" si="109"/>
        <v>0</v>
      </c>
      <c r="DM193" s="156">
        <f t="shared" si="110"/>
        <v>0</v>
      </c>
      <c r="DN193" s="156">
        <f t="shared" si="111"/>
        <v>0</v>
      </c>
      <c r="DO193" s="156">
        <f t="shared" si="112"/>
        <v>14</v>
      </c>
      <c r="DP193" s="156">
        <f t="shared" si="113"/>
        <v>14</v>
      </c>
      <c r="DQ193" s="267">
        <f t="shared" si="114"/>
        <v>14</v>
      </c>
      <c r="DR193" s="156">
        <f t="shared" si="115"/>
        <v>343</v>
      </c>
    </row>
    <row r="194" spans="2:122" ht="13.5" thickBot="1" x14ac:dyDescent="0.25">
      <c r="B194" s="144">
        <v>86</v>
      </c>
      <c r="C194" s="50">
        <f t="shared" si="78"/>
        <v>1</v>
      </c>
      <c r="D194" s="50">
        <f t="shared" si="88"/>
        <v>0</v>
      </c>
      <c r="E194" s="97"/>
      <c r="F194" s="2">
        <f t="shared" si="116"/>
        <v>189</v>
      </c>
      <c r="G194" s="164">
        <v>1801</v>
      </c>
      <c r="H194" s="164">
        <f>14- COUNTIF(L194:AA194,"#N/A")</f>
        <v>1</v>
      </c>
      <c r="I194" s="133">
        <f>SUM(AF194:AU194)+SUM(BA194:BM194)</f>
        <v>21</v>
      </c>
      <c r="J194" s="405">
        <f>CY194</f>
        <v>6.2203557422159994</v>
      </c>
      <c r="K194" s="466" t="str">
        <f>IF(ISNUMBER(MATCH(G194,'[4]OPR data'!$A$3:$A$2541,0)),"Y","N")</f>
        <v>Y</v>
      </c>
      <c r="L194" s="112"/>
      <c r="M194" s="236"/>
      <c r="N194" s="236" t="e">
        <f>(INDEX(Finish_table!R$4:R$83,MATCH('14 Year_History_Results'!$G194,Finish_table!S$4:S$83,0),1))</f>
        <v>#N/A</v>
      </c>
      <c r="O194" s="236" t="e">
        <f>(INDEX(Finish_table!Z$4:Z$99,MATCH('14 Year_History_Results'!$G194,Finish_table!AA$4:AA$99,0),1))</f>
        <v>#N/A</v>
      </c>
      <c r="P194" s="236" t="e">
        <f>(INDEX(Finish_table!AI$4:AI$99,MATCH('14 Year_History_Results'!$G194,Finish_table!AJ$4:AJ$99,0),1))</f>
        <v>#N/A</v>
      </c>
      <c r="Q194" s="236" t="e">
        <f>(INDEX(Finish_table!AR$4:AR$99,MATCH('14 Year_History_Results'!$G194,Finish_table!AS$4:AS$99,0),1))</f>
        <v>#N/A</v>
      </c>
      <c r="R194" s="236" t="e">
        <f>(INDEX(Finish_table!BA$4:BA$99,MATCH('14 Year_History_Results'!$G194,Finish_table!BB$4:BB$99,0),1))</f>
        <v>#N/A</v>
      </c>
      <c r="S194" s="236" t="e">
        <f>(INDEX(Finish_table!BJ$4:BJ$99,MATCH('14 Year_History_Results'!$G194,Finish_table!BK$4:BK$99,0),1))</f>
        <v>#N/A</v>
      </c>
      <c r="T194" s="236" t="e">
        <f>(INDEX(Finish_table!BS$4:BS$99,MATCH('14 Year_History_Results'!$G194,Finish_table!BT$4:BT$99,0),1))</f>
        <v>#N/A</v>
      </c>
      <c r="U194" s="236" t="e">
        <f>(INDEX(Finish_table!CB$4:CB$99,MATCH('14 Year_History_Results'!$G194,Finish_table!CC$4:CC$99,0),1))</f>
        <v>#N/A</v>
      </c>
      <c r="V194" s="236" t="e">
        <f>(INDEX(Finish_table!CK$4:CK$99,MATCH('14 Year_History_Results'!$G194,Finish_table!CL$4:CL$99,0),1))</f>
        <v>#N/A</v>
      </c>
      <c r="W194" s="236" t="e">
        <f>(INDEX(Finish_table!CT$4:CT$99,MATCH('14 Year_History_Results'!$G194,Finish_table!CU$4:CU$99,0),1))</f>
        <v>#N/A</v>
      </c>
      <c r="X194" s="236" t="str">
        <f>(INDEX(Finish_table!DC$4:DC$99,MATCH('14 Year_History_Results'!$G194,Finish_table!DD$4:DD$99,0),1))</f>
        <v>F</v>
      </c>
      <c r="Y194" s="236" t="e">
        <f>(INDEX(Finish_table!DL$4:DL$99,MATCH('14 Year_History_Results'!$G194,Finish_table!DM$4:DM$99,0),1))</f>
        <v>#N/A</v>
      </c>
      <c r="Z194" s="236" t="e">
        <f>(INDEX(Finish_table!DU$4:DU$99,MATCH('14 Year_History_Results'!$G194,Finish_table!DV$4:DV$99,0),1))</f>
        <v>#N/A</v>
      </c>
      <c r="AA194" s="256" t="e">
        <f>(INDEX(Finish_table!ED$4:ED$140,MATCH('14 Year_History_Results'!$G194,Finish_table!EE$4:EE$140,0),1))</f>
        <v>#N/A</v>
      </c>
      <c r="AB194" s="2"/>
      <c r="AC194" s="97"/>
      <c r="AE194">
        <f t="shared" si="79"/>
        <v>1801</v>
      </c>
      <c r="AF194" s="112"/>
      <c r="AG194" s="2"/>
      <c r="AH194" s="148">
        <f>INDEX('2001'!$C$44:$C$140,'14 Year_History_Results'!BT194)</f>
        <v>0</v>
      </c>
      <c r="AI194" s="2">
        <f>INDEX('2002'!$C$44:$C$140,'14 Year_History_Results'!BU194)</f>
        <v>0</v>
      </c>
      <c r="AJ194" s="2">
        <f>INDEX('2003'!$C$44:$C$140,'14 Year_History_Results'!BV194)</f>
        <v>0</v>
      </c>
      <c r="AK194" s="2">
        <f>INDEX('2004'!$C$44:$C$140,'14 Year_History_Results'!BW194)</f>
        <v>0</v>
      </c>
      <c r="AL194" s="2">
        <f>INDEX('2005'!$C$44:$C$140,'14 Year_History_Results'!BX194)</f>
        <v>0</v>
      </c>
      <c r="AM194" s="2">
        <f>INDEX('2006'!$C$44:$C$140,'14 Year_History_Results'!BY194)</f>
        <v>0</v>
      </c>
      <c r="AN194" s="2">
        <f>INDEX('2007'!$C$44:$C$140,'14 Year_History_Results'!BZ194)</f>
        <v>0</v>
      </c>
      <c r="AO194" s="2">
        <f>INDEX('2008'!$C$44:$C$140,'14 Year_History_Results'!CA194)</f>
        <v>0</v>
      </c>
      <c r="AP194" s="2">
        <f>INDEX('2009'!$C$44:$C$140,'14 Year_History_Results'!CB194)</f>
        <v>0</v>
      </c>
      <c r="AQ194" s="2">
        <f>INDEX('2010'!$C$44:$C$140,'14 Year_History_Results'!CC194)</f>
        <v>0</v>
      </c>
      <c r="AR194" s="2">
        <f>INDEX('2011'!$C$44:$C$140,'14 Year_History_Results'!CD194)</f>
        <v>20</v>
      </c>
      <c r="AS194" s="2">
        <f>INDEX('2012'!$C$44:$C$140,'14 Year_History_Results'!CE194)</f>
        <v>0</v>
      </c>
      <c r="AT194" s="2">
        <f>INDEX('2013'!$C$44:$C$140,'14 Year_History_Results'!CF194)</f>
        <v>0</v>
      </c>
      <c r="AU194" s="149">
        <f>INDEX('2014'!$C$52:$C$180,'14 Year_History_Results'!CG194)</f>
        <v>0</v>
      </c>
      <c r="AV194" s="2">
        <f t="shared" si="89"/>
        <v>5.3452248382484875</v>
      </c>
      <c r="AW194" s="2"/>
      <c r="AX194">
        <f t="shared" si="90"/>
        <v>1801</v>
      </c>
      <c r="AY194" s="112"/>
      <c r="AZ194" s="2"/>
      <c r="BA194" s="148">
        <f>INDEX('2001'!$B$44:$B$140,'14 Year_History_Results'!BT194)</f>
        <v>0</v>
      </c>
      <c r="BB194" s="2">
        <f>INDEX('2002'!$B$44:$B$140,'14 Year_History_Results'!BU194)</f>
        <v>0</v>
      </c>
      <c r="BC194" s="2">
        <f>INDEX('2003'!$B$44:$B$140,'14 Year_History_Results'!BV194)</f>
        <v>0</v>
      </c>
      <c r="BD194" s="2">
        <f>INDEX('2004'!$B$44:$B$140,'14 Year_History_Results'!BW194)</f>
        <v>0</v>
      </c>
      <c r="BE194" s="2">
        <f>INDEX('2005'!$B$44:$B$140,'14 Year_History_Results'!BX194)</f>
        <v>0</v>
      </c>
      <c r="BF194" s="2">
        <f>INDEX('2006'!$B$44:$B$140,'14 Year_History_Results'!BY194)</f>
        <v>0</v>
      </c>
      <c r="BG194" s="2">
        <f>INDEX('2007'!$B$44:$B$140,'14 Year_History_Results'!BZ194)</f>
        <v>0</v>
      </c>
      <c r="BH194" s="2">
        <f>INDEX('2008'!$B$44:$B$140,'14 Year_History_Results'!CA194)</f>
        <v>0</v>
      </c>
      <c r="BI194" s="2">
        <f>INDEX('2009'!$B$44:$B$140,'14 Year_History_Results'!CB194)</f>
        <v>0</v>
      </c>
      <c r="BJ194" s="2">
        <f>INDEX('2010'!$B$44:$B$140,'14 Year_History_Results'!CC194)</f>
        <v>0</v>
      </c>
      <c r="BK194" s="2">
        <f>INDEX('2011'!$B$44:$B$140,'14 Year_History_Results'!CD194)</f>
        <v>1</v>
      </c>
      <c r="BL194" s="2">
        <f>INDEX('2012'!$B$44:$B$140,'14 Year_History_Results'!CE194)</f>
        <v>0</v>
      </c>
      <c r="BM194" s="2">
        <f>INDEX('2013'!$B$44:$B$140,'14 Year_History_Results'!CF194)</f>
        <v>0</v>
      </c>
      <c r="BN194" s="149">
        <f>INDEX('2014'!$B$52:$B$180,'14 Year_History_Results'!CG194)</f>
        <v>0</v>
      </c>
      <c r="BO194" s="308">
        <f t="shared" si="91"/>
        <v>0</v>
      </c>
      <c r="BQ194">
        <f t="shared" si="92"/>
        <v>1801</v>
      </c>
      <c r="BR194" s="112"/>
      <c r="BS194" s="2"/>
      <c r="BT194" s="148">
        <f>IF(ISNA(MATCH($BQ194,'2001'!$A$44:$A$139,0)),97,MATCH($BQ194,'2001'!$A$44:$A$139,0))</f>
        <v>97</v>
      </c>
      <c r="BU194" s="2">
        <f>IF(ISNA(MATCH($BQ194,'2002'!$A$44:$A$139,0)),97,MATCH($BQ194,'2002'!$A$44:$A$139,0))</f>
        <v>97</v>
      </c>
      <c r="BV194" s="2">
        <f>IF(ISNA(MATCH($BQ194,'2003'!$A$44:$A$139,0)),97,MATCH($BQ194,'2003'!$A$44:$A$139,0))</f>
        <v>97</v>
      </c>
      <c r="BW194" s="2">
        <f>IF(ISNA(MATCH($BQ194,'2004'!$A$44:$A$139,0)),97,MATCH($BQ194,'2004'!$A$44:$A$139,0))</f>
        <v>97</v>
      </c>
      <c r="BX194" s="2">
        <f>IF(ISNA(MATCH($BQ194,'2005'!$A$44:$A$139,0)),97,MATCH($BQ194,'2005'!$A$44:$A$139,0))</f>
        <v>97</v>
      </c>
      <c r="BY194" s="2">
        <f>IF(ISNA(MATCH($BQ194,'2006'!$A$44:$A$139,0)),97,MATCH($BQ194,'2006'!$A$44:$A$139,0))</f>
        <v>97</v>
      </c>
      <c r="BZ194" s="2">
        <f>IF(ISNA(MATCH($BQ194,'2007'!$A$44:$A$139,0)),97,MATCH($BQ194,'2007'!$A$44:$A$139,0))</f>
        <v>97</v>
      </c>
      <c r="CA194" s="2">
        <f>IF(ISNA(MATCH($BQ194,'2008'!$A$44:$A$139,0)),97,MATCH($BQ194,'2008'!$A$44:$A$139,0))</f>
        <v>97</v>
      </c>
      <c r="CB194" s="2">
        <f>IF(ISNA(MATCH($BQ194,'2009'!$A$44:$A$139,0)),97,MATCH($BQ194,'2009'!$A$44:$A$139,0))</f>
        <v>97</v>
      </c>
      <c r="CC194" s="2">
        <f>IF(ISNA(MATCH($BQ194,'2010'!$A$44:$A$139,0)),97,MATCH($BQ194,'2010'!$A$44:$A$139,0))</f>
        <v>97</v>
      </c>
      <c r="CD194" s="2">
        <f>IF(ISNA(MATCH($BQ194,'2011'!$A$44:$A$139,0)),97,MATCH($BQ194,'2011'!$A$44:$A$139,0))</f>
        <v>72</v>
      </c>
      <c r="CE194" s="2">
        <f>IF(ISNA(MATCH($BQ194,'2012'!$A$44:$A$139,0)),97,MATCH($BQ194,'2012'!$A$44:$A$139,0))</f>
        <v>97</v>
      </c>
      <c r="CF194" s="2">
        <f>IF(ISNA(MATCH($BQ194,'2013'!$A$44:$A$139,0)),97,MATCH($BQ194,'2013'!$A$44:$A$139,0))</f>
        <v>97</v>
      </c>
      <c r="CG194" s="149">
        <f>IF(ISNA(MATCH($BQ194,'2014'!$A$52:$A$179,0)),129,MATCH($BQ194,'2014'!$A$52:$A$179,0))</f>
        <v>129</v>
      </c>
      <c r="CI194">
        <f t="shared" si="93"/>
        <v>1801</v>
      </c>
      <c r="CJ194" s="284"/>
      <c r="CK194" s="282"/>
      <c r="CL194" s="281">
        <f t="shared" si="94"/>
        <v>0</v>
      </c>
      <c r="CM194" s="282">
        <f t="shared" si="80"/>
        <v>0</v>
      </c>
      <c r="CN194" s="282">
        <f t="shared" si="81"/>
        <v>0</v>
      </c>
      <c r="CO194" s="282">
        <f t="shared" si="82"/>
        <v>0</v>
      </c>
      <c r="CP194" s="282">
        <f t="shared" si="83"/>
        <v>0</v>
      </c>
      <c r="CQ194" s="282">
        <f t="shared" si="84"/>
        <v>0</v>
      </c>
      <c r="CR194" s="282">
        <f t="shared" si="85"/>
        <v>0</v>
      </c>
      <c r="CS194" s="282">
        <f t="shared" si="86"/>
        <v>0</v>
      </c>
      <c r="CT194" s="282">
        <f t="shared" si="87"/>
        <v>0</v>
      </c>
      <c r="CU194" s="282">
        <f t="shared" si="95"/>
        <v>0</v>
      </c>
      <c r="CV194" s="282">
        <f t="shared" si="96"/>
        <v>21</v>
      </c>
      <c r="CW194" s="282">
        <f t="shared" si="97"/>
        <v>13.9986</v>
      </c>
      <c r="CX194" s="282">
        <f t="shared" si="98"/>
        <v>9.3314667599999996</v>
      </c>
      <c r="CY194" s="283">
        <f t="shared" si="99"/>
        <v>6.2203557422159994</v>
      </c>
      <c r="DA194" s="282">
        <f t="shared" si="100"/>
        <v>1801</v>
      </c>
      <c r="DB194" s="97"/>
      <c r="DC194" s="156"/>
      <c r="DD194" s="270">
        <f t="shared" si="101"/>
        <v>0</v>
      </c>
      <c r="DE194" s="156">
        <f t="shared" si="102"/>
        <v>0</v>
      </c>
      <c r="DF194" s="156">
        <f t="shared" si="103"/>
        <v>0</v>
      </c>
      <c r="DG194" s="156">
        <f t="shared" si="104"/>
        <v>0</v>
      </c>
      <c r="DH194" s="156">
        <f t="shared" si="105"/>
        <v>0</v>
      </c>
      <c r="DI194" s="156">
        <f t="shared" si="106"/>
        <v>0</v>
      </c>
      <c r="DJ194" s="156">
        <f t="shared" si="107"/>
        <v>0</v>
      </c>
      <c r="DK194" s="156">
        <f t="shared" si="108"/>
        <v>0</v>
      </c>
      <c r="DL194" s="156">
        <f t="shared" si="109"/>
        <v>0</v>
      </c>
      <c r="DM194" s="156">
        <f t="shared" si="110"/>
        <v>0</v>
      </c>
      <c r="DN194" s="156">
        <f t="shared" si="111"/>
        <v>21</v>
      </c>
      <c r="DO194" s="156">
        <f t="shared" si="112"/>
        <v>21</v>
      </c>
      <c r="DP194" s="156">
        <f t="shared" si="113"/>
        <v>21</v>
      </c>
      <c r="DQ194" s="267">
        <f t="shared" si="114"/>
        <v>21</v>
      </c>
      <c r="DR194" s="156">
        <f t="shared" si="115"/>
        <v>293</v>
      </c>
    </row>
    <row r="195" spans="2:122" ht="13.5" thickBot="1" x14ac:dyDescent="0.25">
      <c r="B195" s="133">
        <v>86</v>
      </c>
      <c r="C195" s="50">
        <f t="shared" si="78"/>
        <v>2</v>
      </c>
      <c r="D195" s="50">
        <f t="shared" si="88"/>
        <v>2</v>
      </c>
      <c r="E195" s="97"/>
      <c r="F195" s="2">
        <f t="shared" si="116"/>
        <v>190</v>
      </c>
      <c r="G195" s="196">
        <v>1334</v>
      </c>
      <c r="H195" s="164">
        <f>14- COUNTIF(L195:AA195,"#N/A")</f>
        <v>1</v>
      </c>
      <c r="I195" s="133">
        <f>SUM(AF195:AU195)+SUM(BA195:BM195)</f>
        <v>9</v>
      </c>
      <c r="J195" s="405">
        <f>CY195</f>
        <v>5.9993999999999996</v>
      </c>
      <c r="K195" s="466" t="str">
        <f>IF(ISNUMBER(MATCH(G195,'[4]OPR data'!$A$3:$A$2541,0)),"Y","N")</f>
        <v>Y</v>
      </c>
      <c r="L195" s="112"/>
      <c r="M195" s="236"/>
      <c r="N195" s="236" t="e">
        <f>(INDEX(Finish_table!R$4:R$83,MATCH('14 Year_History_Results'!$G195,Finish_table!S$4:S$83,0),1))</f>
        <v>#N/A</v>
      </c>
      <c r="O195" s="236" t="e">
        <f>(INDEX(Finish_table!Z$4:Z$99,MATCH('14 Year_History_Results'!$G195,Finish_table!AA$4:AA$99,0),1))</f>
        <v>#N/A</v>
      </c>
      <c r="P195" s="236" t="e">
        <f>(INDEX(Finish_table!AI$4:AI$99,MATCH('14 Year_History_Results'!$G195,Finish_table!AJ$4:AJ$99,0),1))</f>
        <v>#N/A</v>
      </c>
      <c r="Q195" s="236" t="e">
        <f>(INDEX(Finish_table!AR$4:AR$99,MATCH('14 Year_History_Results'!$G195,Finish_table!AS$4:AS$99,0),1))</f>
        <v>#N/A</v>
      </c>
      <c r="R195" s="236" t="e">
        <f>(INDEX(Finish_table!BA$4:BA$99,MATCH('14 Year_History_Results'!$G195,Finish_table!BB$4:BB$99,0),1))</f>
        <v>#N/A</v>
      </c>
      <c r="S195" s="236" t="e">
        <f>(INDEX(Finish_table!BJ$4:BJ$99,MATCH('14 Year_History_Results'!$G195,Finish_table!BK$4:BK$99,0),1))</f>
        <v>#N/A</v>
      </c>
      <c r="T195" s="236" t="e">
        <f>(INDEX(Finish_table!BS$4:BS$99,MATCH('14 Year_History_Results'!$G195,Finish_table!BT$4:BT$99,0),1))</f>
        <v>#N/A</v>
      </c>
      <c r="U195" s="236" t="e">
        <f>(INDEX(Finish_table!CB$4:CB$99,MATCH('14 Year_History_Results'!$G195,Finish_table!CC$4:CC$99,0),1))</f>
        <v>#N/A</v>
      </c>
      <c r="V195" s="236" t="e">
        <f>(INDEX(Finish_table!CK$4:CK$99,MATCH('14 Year_History_Results'!$G195,Finish_table!CL$4:CL$99,0),1))</f>
        <v>#N/A</v>
      </c>
      <c r="W195" s="236" t="e">
        <f>(INDEX(Finish_table!CT$4:CT$99,MATCH('14 Year_History_Results'!$G195,Finish_table!CU$4:CU$99,0),1))</f>
        <v>#N/A</v>
      </c>
      <c r="X195" s="236" t="e">
        <f>(INDEX(Finish_table!DC$4:DC$99,MATCH('14 Year_History_Results'!$G195,Finish_table!DD$4:DD$99,0),1))</f>
        <v>#N/A</v>
      </c>
      <c r="Y195" s="236" t="e">
        <f>(INDEX(Finish_table!DL$4:DL$99,MATCH('14 Year_History_Results'!$G195,Finish_table!DM$4:DM$99,0),1))</f>
        <v>#N/A</v>
      </c>
      <c r="Z195" s="236" t="str">
        <f>(INDEX(Finish_table!DU$4:DU$99,MATCH('14 Year_History_Results'!$G195,Finish_table!DV$4:DV$99,0),1))</f>
        <v>QF</v>
      </c>
      <c r="AA195" s="256" t="e">
        <f>(INDEX(Finish_table!ED$4:ED$140,MATCH('14 Year_History_Results'!$G195,Finish_table!EE$4:EE$140,0),1))</f>
        <v>#N/A</v>
      </c>
      <c r="AB195" s="2"/>
      <c r="AC195" s="97"/>
      <c r="AE195">
        <f t="shared" si="79"/>
        <v>1334</v>
      </c>
      <c r="AF195" s="112"/>
      <c r="AG195" s="2"/>
      <c r="AH195" s="148">
        <f>INDEX('2001'!$C$44:$C$140,'14 Year_History_Results'!BT195)</f>
        <v>0</v>
      </c>
      <c r="AI195" s="2">
        <f>INDEX('2002'!$C$44:$C$140,'14 Year_History_Results'!BU195)</f>
        <v>0</v>
      </c>
      <c r="AJ195" s="2">
        <f>INDEX('2003'!$C$44:$C$140,'14 Year_History_Results'!BV195)</f>
        <v>0</v>
      </c>
      <c r="AK195" s="2">
        <f>INDEX('2004'!$C$44:$C$140,'14 Year_History_Results'!BW195)</f>
        <v>0</v>
      </c>
      <c r="AL195" s="2">
        <f>INDEX('2005'!$C$44:$C$140,'14 Year_History_Results'!BX195)</f>
        <v>0</v>
      </c>
      <c r="AM195" s="2">
        <f>INDEX('2006'!$C$44:$C$140,'14 Year_History_Results'!BY195)</f>
        <v>0</v>
      </c>
      <c r="AN195" s="2">
        <f>INDEX('2007'!$C$44:$C$140,'14 Year_History_Results'!BZ195)</f>
        <v>0</v>
      </c>
      <c r="AO195" s="2">
        <f>INDEX('2008'!$C$44:$C$140,'14 Year_History_Results'!CA195)</f>
        <v>0</v>
      </c>
      <c r="AP195" s="2">
        <f>INDEX('2009'!$C$44:$C$140,'14 Year_History_Results'!CB195)</f>
        <v>0</v>
      </c>
      <c r="AQ195" s="2">
        <f>INDEX('2010'!$C$44:$C$140,'14 Year_History_Results'!CC195)</f>
        <v>0</v>
      </c>
      <c r="AR195" s="2">
        <f>INDEX('2011'!$C$44:$C$140,'14 Year_History_Results'!CD195)</f>
        <v>0</v>
      </c>
      <c r="AS195" s="2">
        <f>INDEX('2012'!$C$44:$C$140,'14 Year_History_Results'!CE195)</f>
        <v>0</v>
      </c>
      <c r="AT195" s="2">
        <f>INDEX('2013'!$C$44:$C$140,'14 Year_History_Results'!CF195)</f>
        <v>0</v>
      </c>
      <c r="AU195" s="149">
        <f>INDEX('2014'!$C$52:$C$180,'14 Year_History_Results'!CG195)</f>
        <v>0</v>
      </c>
      <c r="AV195" s="2">
        <f t="shared" si="89"/>
        <v>0</v>
      </c>
      <c r="AW195" s="2"/>
      <c r="AX195">
        <f t="shared" si="90"/>
        <v>1334</v>
      </c>
      <c r="AY195" s="112"/>
      <c r="AZ195" s="2"/>
      <c r="BA195" s="148">
        <f>INDEX('2001'!$B$44:$B$140,'14 Year_History_Results'!BT195)</f>
        <v>0</v>
      </c>
      <c r="BB195" s="2">
        <f>INDEX('2002'!$B$44:$B$140,'14 Year_History_Results'!BU195)</f>
        <v>0</v>
      </c>
      <c r="BC195" s="2">
        <f>INDEX('2003'!$B$44:$B$140,'14 Year_History_Results'!BV195)</f>
        <v>0</v>
      </c>
      <c r="BD195" s="2">
        <f>INDEX('2004'!$B$44:$B$140,'14 Year_History_Results'!BW195)</f>
        <v>0</v>
      </c>
      <c r="BE195" s="2">
        <f>INDEX('2005'!$B$44:$B$140,'14 Year_History_Results'!BX195)</f>
        <v>0</v>
      </c>
      <c r="BF195" s="2">
        <f>INDEX('2006'!$B$44:$B$140,'14 Year_History_Results'!BY195)</f>
        <v>0</v>
      </c>
      <c r="BG195" s="2">
        <f>INDEX('2007'!$B$44:$B$140,'14 Year_History_Results'!BZ195)</f>
        <v>0</v>
      </c>
      <c r="BH195" s="2">
        <f>INDEX('2008'!$B$44:$B$140,'14 Year_History_Results'!CA195)</f>
        <v>0</v>
      </c>
      <c r="BI195" s="2">
        <f>INDEX('2009'!$B$44:$B$140,'14 Year_History_Results'!CB195)</f>
        <v>0</v>
      </c>
      <c r="BJ195" s="2">
        <f>INDEX('2010'!$B$44:$B$140,'14 Year_History_Results'!CC195)</f>
        <v>0</v>
      </c>
      <c r="BK195" s="2">
        <f>INDEX('2011'!$B$44:$B$140,'14 Year_History_Results'!CD195)</f>
        <v>0</v>
      </c>
      <c r="BL195" s="2">
        <f>INDEX('2012'!$B$44:$B$140,'14 Year_History_Results'!CE195)</f>
        <v>0</v>
      </c>
      <c r="BM195" s="2">
        <f>INDEX('2013'!$B$44:$B$140,'14 Year_History_Results'!CF195)</f>
        <v>9</v>
      </c>
      <c r="BN195" s="149">
        <f>INDEX('2014'!$B$52:$B$180,'14 Year_History_Results'!CG195)</f>
        <v>0</v>
      </c>
      <c r="BO195" s="308">
        <f t="shared" si="91"/>
        <v>9</v>
      </c>
      <c r="BQ195">
        <f t="shared" si="92"/>
        <v>1334</v>
      </c>
      <c r="BR195" s="112"/>
      <c r="BS195" s="2"/>
      <c r="BT195" s="148">
        <f>IF(ISNA(MATCH($BQ195,'2001'!$A$44:$A$139,0)),97,MATCH($BQ195,'2001'!$A$44:$A$139,0))</f>
        <v>97</v>
      </c>
      <c r="BU195" s="2">
        <f>IF(ISNA(MATCH($BQ195,'2002'!$A$44:$A$139,0)),97,MATCH($BQ195,'2002'!$A$44:$A$139,0))</f>
        <v>97</v>
      </c>
      <c r="BV195" s="2">
        <f>IF(ISNA(MATCH($BQ195,'2003'!$A$44:$A$139,0)),97,MATCH($BQ195,'2003'!$A$44:$A$139,0))</f>
        <v>97</v>
      </c>
      <c r="BW195" s="2">
        <f>IF(ISNA(MATCH($BQ195,'2004'!$A$44:$A$139,0)),97,MATCH($BQ195,'2004'!$A$44:$A$139,0))</f>
        <v>97</v>
      </c>
      <c r="BX195" s="2">
        <f>IF(ISNA(MATCH($BQ195,'2005'!$A$44:$A$139,0)),97,MATCH($BQ195,'2005'!$A$44:$A$139,0))</f>
        <v>97</v>
      </c>
      <c r="BY195" s="2">
        <f>IF(ISNA(MATCH($BQ195,'2006'!$A$44:$A$139,0)),97,MATCH($BQ195,'2006'!$A$44:$A$139,0))</f>
        <v>97</v>
      </c>
      <c r="BZ195" s="2">
        <f>IF(ISNA(MATCH($BQ195,'2007'!$A$44:$A$139,0)),97,MATCH($BQ195,'2007'!$A$44:$A$139,0))</f>
        <v>97</v>
      </c>
      <c r="CA195" s="2">
        <f>IF(ISNA(MATCH($BQ195,'2008'!$A$44:$A$139,0)),97,MATCH($BQ195,'2008'!$A$44:$A$139,0))</f>
        <v>97</v>
      </c>
      <c r="CB195" s="2">
        <f>IF(ISNA(MATCH($BQ195,'2009'!$A$44:$A$139,0)),97,MATCH($BQ195,'2009'!$A$44:$A$139,0))</f>
        <v>97</v>
      </c>
      <c r="CC195" s="2">
        <f>IF(ISNA(MATCH($BQ195,'2010'!$A$44:$A$139,0)),97,MATCH($BQ195,'2010'!$A$44:$A$139,0))</f>
        <v>97</v>
      </c>
      <c r="CD195" s="2">
        <f>IF(ISNA(MATCH($BQ195,'2011'!$A$44:$A$139,0)),97,MATCH($BQ195,'2011'!$A$44:$A$139,0))</f>
        <v>97</v>
      </c>
      <c r="CE195" s="2">
        <f>IF(ISNA(MATCH($BQ195,'2012'!$A$44:$A$139,0)),97,MATCH($BQ195,'2012'!$A$44:$A$139,0))</f>
        <v>97</v>
      </c>
      <c r="CF195" s="2">
        <f>IF(ISNA(MATCH($BQ195,'2013'!$A$44:$A$139,0)),97,MATCH($BQ195,'2013'!$A$44:$A$139,0))</f>
        <v>43</v>
      </c>
      <c r="CG195" s="149">
        <f>IF(ISNA(MATCH($BQ195,'2014'!$A$52:$A$179,0)),129,MATCH($BQ195,'2014'!$A$52:$A$179,0))</f>
        <v>129</v>
      </c>
      <c r="CI195">
        <f t="shared" si="93"/>
        <v>1334</v>
      </c>
      <c r="CJ195" s="284"/>
      <c r="CK195" s="282"/>
      <c r="CL195" s="281">
        <f t="shared" si="94"/>
        <v>0</v>
      </c>
      <c r="CM195" s="282">
        <f t="shared" si="80"/>
        <v>0</v>
      </c>
      <c r="CN195" s="282">
        <f t="shared" si="81"/>
        <v>0</v>
      </c>
      <c r="CO195" s="282">
        <f t="shared" si="82"/>
        <v>0</v>
      </c>
      <c r="CP195" s="282">
        <f t="shared" si="83"/>
        <v>0</v>
      </c>
      <c r="CQ195" s="282">
        <f t="shared" si="84"/>
        <v>0</v>
      </c>
      <c r="CR195" s="282">
        <f t="shared" si="85"/>
        <v>0</v>
      </c>
      <c r="CS195" s="282">
        <f t="shared" si="86"/>
        <v>0</v>
      </c>
      <c r="CT195" s="282">
        <f t="shared" si="87"/>
        <v>0</v>
      </c>
      <c r="CU195" s="282">
        <f t="shared" si="95"/>
        <v>0</v>
      </c>
      <c r="CV195" s="282">
        <f t="shared" si="96"/>
        <v>0</v>
      </c>
      <c r="CW195" s="282">
        <f t="shared" si="97"/>
        <v>0</v>
      </c>
      <c r="CX195" s="282">
        <f t="shared" si="98"/>
        <v>9</v>
      </c>
      <c r="CY195" s="283">
        <f t="shared" si="99"/>
        <v>5.9993999999999996</v>
      </c>
      <c r="DA195" s="282">
        <f t="shared" si="100"/>
        <v>1334</v>
      </c>
      <c r="DB195" s="97"/>
      <c r="DC195" s="156"/>
      <c r="DD195" s="270">
        <f t="shared" si="101"/>
        <v>0</v>
      </c>
      <c r="DE195" s="156">
        <f t="shared" si="102"/>
        <v>0</v>
      </c>
      <c r="DF195" s="156">
        <f t="shared" si="103"/>
        <v>0</v>
      </c>
      <c r="DG195" s="156">
        <f t="shared" si="104"/>
        <v>0</v>
      </c>
      <c r="DH195" s="156">
        <f t="shared" si="105"/>
        <v>0</v>
      </c>
      <c r="DI195" s="156">
        <f t="shared" si="106"/>
        <v>0</v>
      </c>
      <c r="DJ195" s="156">
        <f t="shared" si="107"/>
        <v>0</v>
      </c>
      <c r="DK195" s="156">
        <f t="shared" si="108"/>
        <v>0</v>
      </c>
      <c r="DL195" s="156">
        <f t="shared" si="109"/>
        <v>0</v>
      </c>
      <c r="DM195" s="156">
        <f t="shared" si="110"/>
        <v>0</v>
      </c>
      <c r="DN195" s="156">
        <f t="shared" si="111"/>
        <v>0</v>
      </c>
      <c r="DO195" s="156">
        <f t="shared" si="112"/>
        <v>0</v>
      </c>
      <c r="DP195" s="156">
        <f t="shared" si="113"/>
        <v>9</v>
      </c>
      <c r="DQ195" s="267">
        <f t="shared" si="114"/>
        <v>9</v>
      </c>
      <c r="DR195" s="156">
        <f t="shared" si="115"/>
        <v>421</v>
      </c>
    </row>
    <row r="196" spans="2:122" ht="13.5" thickBot="1" x14ac:dyDescent="0.25">
      <c r="B196" s="250">
        <v>87</v>
      </c>
      <c r="C196" s="50">
        <f t="shared" si="78"/>
        <v>1</v>
      </c>
      <c r="D196" s="50">
        <f t="shared" si="88"/>
        <v>1</v>
      </c>
      <c r="E196" s="97"/>
      <c r="F196" s="2">
        <f t="shared" si="116"/>
        <v>191</v>
      </c>
      <c r="G196" s="196">
        <v>1569</v>
      </c>
      <c r="H196" s="164">
        <f>14- COUNTIF(L196:AA196,"#N/A")</f>
        <v>1</v>
      </c>
      <c r="I196" s="133">
        <f>SUM(AF196:AU196)+SUM(BA196:BM196)</f>
        <v>9</v>
      </c>
      <c r="J196" s="405">
        <f>CY196</f>
        <v>5.9993999999999996</v>
      </c>
      <c r="K196" s="466" t="str">
        <f>IF(ISNUMBER(MATCH(G196,'[4]OPR data'!$A$3:$A$2541,0)),"Y","N")</f>
        <v>Y</v>
      </c>
      <c r="L196" s="112"/>
      <c r="M196" s="236"/>
      <c r="N196" s="236" t="e">
        <f>(INDEX(Finish_table!R$4:R$83,MATCH('14 Year_History_Results'!$G196,Finish_table!S$4:S$83,0),1))</f>
        <v>#N/A</v>
      </c>
      <c r="O196" s="236" t="e">
        <f>(INDEX(Finish_table!Z$4:Z$99,MATCH('14 Year_History_Results'!$G196,Finish_table!AA$4:AA$99,0),1))</f>
        <v>#N/A</v>
      </c>
      <c r="P196" s="236" t="e">
        <f>(INDEX(Finish_table!AI$4:AI$99,MATCH('14 Year_History_Results'!$G196,Finish_table!AJ$4:AJ$99,0),1))</f>
        <v>#N/A</v>
      </c>
      <c r="Q196" s="236" t="e">
        <f>(INDEX(Finish_table!AR$4:AR$99,MATCH('14 Year_History_Results'!$G196,Finish_table!AS$4:AS$99,0),1))</f>
        <v>#N/A</v>
      </c>
      <c r="R196" s="236" t="e">
        <f>(INDEX(Finish_table!BA$4:BA$99,MATCH('14 Year_History_Results'!$G196,Finish_table!BB$4:BB$99,0),1))</f>
        <v>#N/A</v>
      </c>
      <c r="S196" s="236" t="e">
        <f>(INDEX(Finish_table!BJ$4:BJ$99,MATCH('14 Year_History_Results'!$G196,Finish_table!BK$4:BK$99,0),1))</f>
        <v>#N/A</v>
      </c>
      <c r="T196" s="236" t="e">
        <f>(INDEX(Finish_table!BS$4:BS$99,MATCH('14 Year_History_Results'!$G196,Finish_table!BT$4:BT$99,0),1))</f>
        <v>#N/A</v>
      </c>
      <c r="U196" s="236" t="e">
        <f>(INDEX(Finish_table!CB$4:CB$99,MATCH('14 Year_History_Results'!$G196,Finish_table!CC$4:CC$99,0),1))</f>
        <v>#N/A</v>
      </c>
      <c r="V196" s="236" t="e">
        <f>(INDEX(Finish_table!CK$4:CK$99,MATCH('14 Year_History_Results'!$G196,Finish_table!CL$4:CL$99,0),1))</f>
        <v>#N/A</v>
      </c>
      <c r="W196" s="236" t="e">
        <f>(INDEX(Finish_table!CT$4:CT$99,MATCH('14 Year_History_Results'!$G196,Finish_table!CU$4:CU$99,0),1))</f>
        <v>#N/A</v>
      </c>
      <c r="X196" s="236" t="e">
        <f>(INDEX(Finish_table!DC$4:DC$99,MATCH('14 Year_History_Results'!$G196,Finish_table!DD$4:DD$99,0),1))</f>
        <v>#N/A</v>
      </c>
      <c r="Y196" s="236" t="e">
        <f>(INDEX(Finish_table!DL$4:DL$99,MATCH('14 Year_History_Results'!$G196,Finish_table!DM$4:DM$99,0),1))</f>
        <v>#N/A</v>
      </c>
      <c r="Z196" s="236" t="str">
        <f>(INDEX(Finish_table!DU$4:DU$99,MATCH('14 Year_History_Results'!$G196,Finish_table!DV$4:DV$99,0),1))</f>
        <v>QF</v>
      </c>
      <c r="AA196" s="256" t="e">
        <f>(INDEX(Finish_table!ED$4:ED$140,MATCH('14 Year_History_Results'!$G196,Finish_table!EE$4:EE$140,0),1))</f>
        <v>#N/A</v>
      </c>
      <c r="AB196" s="2"/>
      <c r="AC196" s="97"/>
      <c r="AE196">
        <f t="shared" si="79"/>
        <v>1569</v>
      </c>
      <c r="AF196" s="112"/>
      <c r="AG196" s="2"/>
      <c r="AH196" s="148">
        <f>INDEX('2001'!$C$44:$C$140,'14 Year_History_Results'!BT196)</f>
        <v>0</v>
      </c>
      <c r="AI196" s="2">
        <f>INDEX('2002'!$C$44:$C$140,'14 Year_History_Results'!BU196)</f>
        <v>0</v>
      </c>
      <c r="AJ196" s="2">
        <f>INDEX('2003'!$C$44:$C$140,'14 Year_History_Results'!BV196)</f>
        <v>0</v>
      </c>
      <c r="AK196" s="2">
        <f>INDEX('2004'!$C$44:$C$140,'14 Year_History_Results'!BW196)</f>
        <v>0</v>
      </c>
      <c r="AL196" s="2">
        <f>INDEX('2005'!$C$44:$C$140,'14 Year_History_Results'!BX196)</f>
        <v>0</v>
      </c>
      <c r="AM196" s="2">
        <f>INDEX('2006'!$C$44:$C$140,'14 Year_History_Results'!BY196)</f>
        <v>0</v>
      </c>
      <c r="AN196" s="2">
        <f>INDEX('2007'!$C$44:$C$140,'14 Year_History_Results'!BZ196)</f>
        <v>0</v>
      </c>
      <c r="AO196" s="2">
        <f>INDEX('2008'!$C$44:$C$140,'14 Year_History_Results'!CA196)</f>
        <v>0</v>
      </c>
      <c r="AP196" s="2">
        <f>INDEX('2009'!$C$44:$C$140,'14 Year_History_Results'!CB196)</f>
        <v>0</v>
      </c>
      <c r="AQ196" s="2">
        <f>INDEX('2010'!$C$44:$C$140,'14 Year_History_Results'!CC196)</f>
        <v>0</v>
      </c>
      <c r="AR196" s="2">
        <f>INDEX('2011'!$C$44:$C$140,'14 Year_History_Results'!CD196)</f>
        <v>0</v>
      </c>
      <c r="AS196" s="2">
        <f>INDEX('2012'!$C$44:$C$140,'14 Year_History_Results'!CE196)</f>
        <v>0</v>
      </c>
      <c r="AT196" s="2">
        <f>INDEX('2013'!$C$44:$C$140,'14 Year_History_Results'!CF196)</f>
        <v>0</v>
      </c>
      <c r="AU196" s="149">
        <f>INDEX('2014'!$C$52:$C$180,'14 Year_History_Results'!CG196)</f>
        <v>0</v>
      </c>
      <c r="AV196" s="2">
        <f t="shared" si="89"/>
        <v>0</v>
      </c>
      <c r="AW196" s="2"/>
      <c r="AX196">
        <f t="shared" si="90"/>
        <v>1569</v>
      </c>
      <c r="AY196" s="112"/>
      <c r="AZ196" s="2"/>
      <c r="BA196" s="148">
        <f>INDEX('2001'!$B$44:$B$140,'14 Year_History_Results'!BT196)</f>
        <v>0</v>
      </c>
      <c r="BB196" s="2">
        <f>INDEX('2002'!$B$44:$B$140,'14 Year_History_Results'!BU196)</f>
        <v>0</v>
      </c>
      <c r="BC196" s="2">
        <f>INDEX('2003'!$B$44:$B$140,'14 Year_History_Results'!BV196)</f>
        <v>0</v>
      </c>
      <c r="BD196" s="2">
        <f>INDEX('2004'!$B$44:$B$140,'14 Year_History_Results'!BW196)</f>
        <v>0</v>
      </c>
      <c r="BE196" s="2">
        <f>INDEX('2005'!$B$44:$B$140,'14 Year_History_Results'!BX196)</f>
        <v>0</v>
      </c>
      <c r="BF196" s="2">
        <f>INDEX('2006'!$B$44:$B$140,'14 Year_History_Results'!BY196)</f>
        <v>0</v>
      </c>
      <c r="BG196" s="2">
        <f>INDEX('2007'!$B$44:$B$140,'14 Year_History_Results'!BZ196)</f>
        <v>0</v>
      </c>
      <c r="BH196" s="2">
        <f>INDEX('2008'!$B$44:$B$140,'14 Year_History_Results'!CA196)</f>
        <v>0</v>
      </c>
      <c r="BI196" s="2">
        <f>INDEX('2009'!$B$44:$B$140,'14 Year_History_Results'!CB196)</f>
        <v>0</v>
      </c>
      <c r="BJ196" s="2">
        <f>INDEX('2010'!$B$44:$B$140,'14 Year_History_Results'!CC196)</f>
        <v>0</v>
      </c>
      <c r="BK196" s="2">
        <f>INDEX('2011'!$B$44:$B$140,'14 Year_History_Results'!CD196)</f>
        <v>0</v>
      </c>
      <c r="BL196" s="2">
        <f>INDEX('2012'!$B$44:$B$140,'14 Year_History_Results'!CE196)</f>
        <v>0</v>
      </c>
      <c r="BM196" s="2">
        <f>INDEX('2013'!$B$44:$B$140,'14 Year_History_Results'!CF196)</f>
        <v>9</v>
      </c>
      <c r="BN196" s="149">
        <f>INDEX('2014'!$B$52:$B$180,'14 Year_History_Results'!CG196)</f>
        <v>0</v>
      </c>
      <c r="BO196" s="308">
        <f t="shared" si="91"/>
        <v>9</v>
      </c>
      <c r="BQ196">
        <f t="shared" si="92"/>
        <v>1569</v>
      </c>
      <c r="BR196" s="112"/>
      <c r="BS196" s="2"/>
      <c r="BT196" s="148">
        <f>IF(ISNA(MATCH($BQ196,'2001'!$A$44:$A$139,0)),97,MATCH($BQ196,'2001'!$A$44:$A$139,0))</f>
        <v>97</v>
      </c>
      <c r="BU196" s="2">
        <f>IF(ISNA(MATCH($BQ196,'2002'!$A$44:$A$139,0)),97,MATCH($BQ196,'2002'!$A$44:$A$139,0))</f>
        <v>97</v>
      </c>
      <c r="BV196" s="2">
        <f>IF(ISNA(MATCH($BQ196,'2003'!$A$44:$A$139,0)),97,MATCH($BQ196,'2003'!$A$44:$A$139,0))</f>
        <v>97</v>
      </c>
      <c r="BW196" s="2">
        <f>IF(ISNA(MATCH($BQ196,'2004'!$A$44:$A$139,0)),97,MATCH($BQ196,'2004'!$A$44:$A$139,0))</f>
        <v>97</v>
      </c>
      <c r="BX196" s="2">
        <f>IF(ISNA(MATCH($BQ196,'2005'!$A$44:$A$139,0)),97,MATCH($BQ196,'2005'!$A$44:$A$139,0))</f>
        <v>97</v>
      </c>
      <c r="BY196" s="2">
        <f>IF(ISNA(MATCH($BQ196,'2006'!$A$44:$A$139,0)),97,MATCH($BQ196,'2006'!$A$44:$A$139,0))</f>
        <v>97</v>
      </c>
      <c r="BZ196" s="2">
        <f>IF(ISNA(MATCH($BQ196,'2007'!$A$44:$A$139,0)),97,MATCH($BQ196,'2007'!$A$44:$A$139,0))</f>
        <v>97</v>
      </c>
      <c r="CA196" s="2">
        <f>IF(ISNA(MATCH($BQ196,'2008'!$A$44:$A$139,0)),97,MATCH($BQ196,'2008'!$A$44:$A$139,0))</f>
        <v>97</v>
      </c>
      <c r="CB196" s="2">
        <f>IF(ISNA(MATCH($BQ196,'2009'!$A$44:$A$139,0)),97,MATCH($BQ196,'2009'!$A$44:$A$139,0))</f>
        <v>97</v>
      </c>
      <c r="CC196" s="2">
        <f>IF(ISNA(MATCH($BQ196,'2010'!$A$44:$A$139,0)),97,MATCH($BQ196,'2010'!$A$44:$A$139,0))</f>
        <v>97</v>
      </c>
      <c r="CD196" s="2">
        <f>IF(ISNA(MATCH($BQ196,'2011'!$A$44:$A$139,0)),97,MATCH($BQ196,'2011'!$A$44:$A$139,0))</f>
        <v>97</v>
      </c>
      <c r="CE196" s="2">
        <f>IF(ISNA(MATCH($BQ196,'2012'!$A$44:$A$139,0)),97,MATCH($BQ196,'2012'!$A$44:$A$139,0))</f>
        <v>97</v>
      </c>
      <c r="CF196" s="2">
        <f>IF(ISNA(MATCH($BQ196,'2013'!$A$44:$A$139,0)),97,MATCH($BQ196,'2013'!$A$44:$A$139,0))</f>
        <v>48</v>
      </c>
      <c r="CG196" s="149">
        <f>IF(ISNA(MATCH($BQ196,'2014'!$A$52:$A$179,0)),129,MATCH($BQ196,'2014'!$A$52:$A$179,0))</f>
        <v>129</v>
      </c>
      <c r="CI196">
        <f t="shared" si="93"/>
        <v>1569</v>
      </c>
      <c r="CJ196" s="284"/>
      <c r="CK196" s="282"/>
      <c r="CL196" s="281">
        <f t="shared" si="94"/>
        <v>0</v>
      </c>
      <c r="CM196" s="282">
        <f t="shared" si="80"/>
        <v>0</v>
      </c>
      <c r="CN196" s="282">
        <f t="shared" si="81"/>
        <v>0</v>
      </c>
      <c r="CO196" s="282">
        <f t="shared" si="82"/>
        <v>0</v>
      </c>
      <c r="CP196" s="282">
        <f t="shared" si="83"/>
        <v>0</v>
      </c>
      <c r="CQ196" s="282">
        <f t="shared" si="84"/>
        <v>0</v>
      </c>
      <c r="CR196" s="282">
        <f t="shared" si="85"/>
        <v>0</v>
      </c>
      <c r="CS196" s="282">
        <f t="shared" si="86"/>
        <v>0</v>
      </c>
      <c r="CT196" s="282">
        <f t="shared" si="87"/>
        <v>0</v>
      </c>
      <c r="CU196" s="282">
        <f t="shared" si="95"/>
        <v>0</v>
      </c>
      <c r="CV196" s="282">
        <f t="shared" si="96"/>
        <v>0</v>
      </c>
      <c r="CW196" s="282">
        <f t="shared" si="97"/>
        <v>0</v>
      </c>
      <c r="CX196" s="282">
        <f t="shared" si="98"/>
        <v>9</v>
      </c>
      <c r="CY196" s="283">
        <f t="shared" si="99"/>
        <v>5.9993999999999996</v>
      </c>
      <c r="DA196" s="282">
        <f t="shared" si="100"/>
        <v>1569</v>
      </c>
      <c r="DB196" s="97"/>
      <c r="DC196" s="156"/>
      <c r="DD196" s="270">
        <f t="shared" si="101"/>
        <v>0</v>
      </c>
      <c r="DE196" s="156">
        <f t="shared" si="102"/>
        <v>0</v>
      </c>
      <c r="DF196" s="156">
        <f t="shared" si="103"/>
        <v>0</v>
      </c>
      <c r="DG196" s="156">
        <f t="shared" si="104"/>
        <v>0</v>
      </c>
      <c r="DH196" s="156">
        <f t="shared" si="105"/>
        <v>0</v>
      </c>
      <c r="DI196" s="156">
        <f t="shared" si="106"/>
        <v>0</v>
      </c>
      <c r="DJ196" s="156">
        <f t="shared" si="107"/>
        <v>0</v>
      </c>
      <c r="DK196" s="156">
        <f t="shared" si="108"/>
        <v>0</v>
      </c>
      <c r="DL196" s="156">
        <f t="shared" si="109"/>
        <v>0</v>
      </c>
      <c r="DM196" s="156">
        <f t="shared" si="110"/>
        <v>0</v>
      </c>
      <c r="DN196" s="156">
        <f t="shared" si="111"/>
        <v>0</v>
      </c>
      <c r="DO196" s="156">
        <f t="shared" si="112"/>
        <v>0</v>
      </c>
      <c r="DP196" s="156">
        <f t="shared" si="113"/>
        <v>9</v>
      </c>
      <c r="DQ196" s="267">
        <f t="shared" si="114"/>
        <v>9</v>
      </c>
      <c r="DR196" s="156">
        <f t="shared" si="115"/>
        <v>421</v>
      </c>
    </row>
    <row r="197" spans="2:122" ht="13.5" thickBot="1" x14ac:dyDescent="0.25">
      <c r="B197" s="133">
        <v>88</v>
      </c>
      <c r="C197" s="50">
        <f t="shared" si="78"/>
        <v>1</v>
      </c>
      <c r="D197" s="50">
        <f t="shared" si="88"/>
        <v>0</v>
      </c>
      <c r="E197" s="97"/>
      <c r="F197" s="2">
        <f t="shared" si="116"/>
        <v>192</v>
      </c>
      <c r="G197" s="196">
        <v>4450</v>
      </c>
      <c r="H197" s="164">
        <f>14- COUNTIF(L197:AA197,"#N/A")</f>
        <v>1</v>
      </c>
      <c r="I197" s="133">
        <f>SUM(AF197:AU197)+SUM(BA197:BM197)</f>
        <v>9</v>
      </c>
      <c r="J197" s="405">
        <f>CY197</f>
        <v>5.9993999999999996</v>
      </c>
      <c r="K197" s="466" t="str">
        <f>IF(ISNUMBER(MATCH(G197,'[4]OPR data'!$A$3:$A$2541,0)),"Y","N")</f>
        <v>Y</v>
      </c>
      <c r="L197" s="112"/>
      <c r="M197" s="236"/>
      <c r="N197" s="236" t="e">
        <f>(INDEX(Finish_table!R$4:R$83,MATCH('14 Year_History_Results'!$G197,Finish_table!S$4:S$83,0),1))</f>
        <v>#N/A</v>
      </c>
      <c r="O197" s="236" t="e">
        <f>(INDEX(Finish_table!Z$4:Z$99,MATCH('14 Year_History_Results'!$G197,Finish_table!AA$4:AA$99,0),1))</f>
        <v>#N/A</v>
      </c>
      <c r="P197" s="236" t="e">
        <f>(INDEX(Finish_table!AI$4:AI$99,MATCH('14 Year_History_Results'!$G197,Finish_table!AJ$4:AJ$99,0),1))</f>
        <v>#N/A</v>
      </c>
      <c r="Q197" s="236" t="e">
        <f>(INDEX(Finish_table!AR$4:AR$99,MATCH('14 Year_History_Results'!$G197,Finish_table!AS$4:AS$99,0),1))</f>
        <v>#N/A</v>
      </c>
      <c r="R197" s="236" t="e">
        <f>(INDEX(Finish_table!BA$4:BA$99,MATCH('14 Year_History_Results'!$G197,Finish_table!BB$4:BB$99,0),1))</f>
        <v>#N/A</v>
      </c>
      <c r="S197" s="236" t="e">
        <f>(INDEX(Finish_table!BJ$4:BJ$99,MATCH('14 Year_History_Results'!$G197,Finish_table!BK$4:BK$99,0),1))</f>
        <v>#N/A</v>
      </c>
      <c r="T197" s="236" t="e">
        <f>(INDEX(Finish_table!BS$4:BS$99,MATCH('14 Year_History_Results'!$G197,Finish_table!BT$4:BT$99,0),1))</f>
        <v>#N/A</v>
      </c>
      <c r="U197" s="236" t="e">
        <f>(INDEX(Finish_table!CB$4:CB$99,MATCH('14 Year_History_Results'!$G197,Finish_table!CC$4:CC$99,0),1))</f>
        <v>#N/A</v>
      </c>
      <c r="V197" s="236" t="e">
        <f>(INDEX(Finish_table!CK$4:CK$99,MATCH('14 Year_History_Results'!$G197,Finish_table!CL$4:CL$99,0),1))</f>
        <v>#N/A</v>
      </c>
      <c r="W197" s="236" t="e">
        <f>(INDEX(Finish_table!CT$4:CT$99,MATCH('14 Year_History_Results'!$G197,Finish_table!CU$4:CU$99,0),1))</f>
        <v>#N/A</v>
      </c>
      <c r="X197" s="236" t="e">
        <f>(INDEX(Finish_table!DC$4:DC$99,MATCH('14 Year_History_Results'!$G197,Finish_table!DD$4:DD$99,0),1))</f>
        <v>#N/A</v>
      </c>
      <c r="Y197" s="236" t="e">
        <f>(INDEX(Finish_table!DL$4:DL$99,MATCH('14 Year_History_Results'!$G197,Finish_table!DM$4:DM$99,0),1))</f>
        <v>#N/A</v>
      </c>
      <c r="Z197" s="236" t="str">
        <f>(INDEX(Finish_table!DU$4:DU$99,MATCH('14 Year_History_Results'!$G197,Finish_table!DV$4:DV$99,0),1))</f>
        <v>QF</v>
      </c>
      <c r="AA197" s="256" t="e">
        <f>(INDEX(Finish_table!ED$4:ED$140,MATCH('14 Year_History_Results'!$G197,Finish_table!EE$4:EE$140,0),1))</f>
        <v>#N/A</v>
      </c>
      <c r="AB197" s="2"/>
      <c r="AC197" s="97"/>
      <c r="AE197">
        <f t="shared" si="79"/>
        <v>4450</v>
      </c>
      <c r="AF197" s="112"/>
      <c r="AG197" s="2"/>
      <c r="AH197" s="148">
        <f>INDEX('2001'!$C$44:$C$140,'14 Year_History_Results'!BT197)</f>
        <v>0</v>
      </c>
      <c r="AI197" s="2">
        <f>INDEX('2002'!$C$44:$C$140,'14 Year_History_Results'!BU197)</f>
        <v>0</v>
      </c>
      <c r="AJ197" s="2">
        <f>INDEX('2003'!$C$44:$C$140,'14 Year_History_Results'!BV197)</f>
        <v>0</v>
      </c>
      <c r="AK197" s="2">
        <f>INDEX('2004'!$C$44:$C$140,'14 Year_History_Results'!BW197)</f>
        <v>0</v>
      </c>
      <c r="AL197" s="2">
        <f>INDEX('2005'!$C$44:$C$140,'14 Year_History_Results'!BX197)</f>
        <v>0</v>
      </c>
      <c r="AM197" s="2">
        <f>INDEX('2006'!$C$44:$C$140,'14 Year_History_Results'!BY197)</f>
        <v>0</v>
      </c>
      <c r="AN197" s="2">
        <f>INDEX('2007'!$C$44:$C$140,'14 Year_History_Results'!BZ197)</f>
        <v>0</v>
      </c>
      <c r="AO197" s="2">
        <f>INDEX('2008'!$C$44:$C$140,'14 Year_History_Results'!CA197)</f>
        <v>0</v>
      </c>
      <c r="AP197" s="2">
        <f>INDEX('2009'!$C$44:$C$140,'14 Year_History_Results'!CB197)</f>
        <v>0</v>
      </c>
      <c r="AQ197" s="2">
        <f>INDEX('2010'!$C$44:$C$140,'14 Year_History_Results'!CC197)</f>
        <v>0</v>
      </c>
      <c r="AR197" s="2">
        <f>INDEX('2011'!$C$44:$C$140,'14 Year_History_Results'!CD197)</f>
        <v>0</v>
      </c>
      <c r="AS197" s="2">
        <f>INDEX('2012'!$C$44:$C$140,'14 Year_History_Results'!CE197)</f>
        <v>0</v>
      </c>
      <c r="AT197" s="2">
        <f>INDEX('2013'!$C$44:$C$140,'14 Year_History_Results'!CF197)</f>
        <v>0</v>
      </c>
      <c r="AU197" s="149">
        <f>INDEX('2014'!$C$52:$C$180,'14 Year_History_Results'!CG197)</f>
        <v>0</v>
      </c>
      <c r="AV197" s="2">
        <f t="shared" si="89"/>
        <v>0</v>
      </c>
      <c r="AW197" s="2"/>
      <c r="AX197">
        <f t="shared" si="90"/>
        <v>4450</v>
      </c>
      <c r="AY197" s="112"/>
      <c r="AZ197" s="2"/>
      <c r="BA197" s="148">
        <f>INDEX('2001'!$B$44:$B$140,'14 Year_History_Results'!BT197)</f>
        <v>0</v>
      </c>
      <c r="BB197" s="2">
        <f>INDEX('2002'!$B$44:$B$140,'14 Year_History_Results'!BU197)</f>
        <v>0</v>
      </c>
      <c r="BC197" s="2">
        <f>INDEX('2003'!$B$44:$B$140,'14 Year_History_Results'!BV197)</f>
        <v>0</v>
      </c>
      <c r="BD197" s="2">
        <f>INDEX('2004'!$B$44:$B$140,'14 Year_History_Results'!BW197)</f>
        <v>0</v>
      </c>
      <c r="BE197" s="2">
        <f>INDEX('2005'!$B$44:$B$140,'14 Year_History_Results'!BX197)</f>
        <v>0</v>
      </c>
      <c r="BF197" s="2">
        <f>INDEX('2006'!$B$44:$B$140,'14 Year_History_Results'!BY197)</f>
        <v>0</v>
      </c>
      <c r="BG197" s="2">
        <f>INDEX('2007'!$B$44:$B$140,'14 Year_History_Results'!BZ197)</f>
        <v>0</v>
      </c>
      <c r="BH197" s="2">
        <f>INDEX('2008'!$B$44:$B$140,'14 Year_History_Results'!CA197)</f>
        <v>0</v>
      </c>
      <c r="BI197" s="2">
        <f>INDEX('2009'!$B$44:$B$140,'14 Year_History_Results'!CB197)</f>
        <v>0</v>
      </c>
      <c r="BJ197" s="2">
        <f>INDEX('2010'!$B$44:$B$140,'14 Year_History_Results'!CC197)</f>
        <v>0</v>
      </c>
      <c r="BK197" s="2">
        <f>INDEX('2011'!$B$44:$B$140,'14 Year_History_Results'!CD197)</f>
        <v>0</v>
      </c>
      <c r="BL197" s="2">
        <f>INDEX('2012'!$B$44:$B$140,'14 Year_History_Results'!CE197)</f>
        <v>0</v>
      </c>
      <c r="BM197" s="2">
        <f>INDEX('2013'!$B$44:$B$140,'14 Year_History_Results'!CF197)</f>
        <v>9</v>
      </c>
      <c r="BN197" s="149">
        <f>INDEX('2014'!$B$52:$B$180,'14 Year_History_Results'!CG197)</f>
        <v>0</v>
      </c>
      <c r="BO197" s="308">
        <f t="shared" si="91"/>
        <v>9</v>
      </c>
      <c r="BQ197">
        <f t="shared" si="92"/>
        <v>4450</v>
      </c>
      <c r="BR197" s="112"/>
      <c r="BS197" s="2"/>
      <c r="BT197" s="148">
        <f>IF(ISNA(MATCH($BQ197,'2001'!$A$44:$A$139,0)),97,MATCH($BQ197,'2001'!$A$44:$A$139,0))</f>
        <v>97</v>
      </c>
      <c r="BU197" s="2">
        <f>IF(ISNA(MATCH($BQ197,'2002'!$A$44:$A$139,0)),97,MATCH($BQ197,'2002'!$A$44:$A$139,0))</f>
        <v>97</v>
      </c>
      <c r="BV197" s="2">
        <f>IF(ISNA(MATCH($BQ197,'2003'!$A$44:$A$139,0)),97,MATCH($BQ197,'2003'!$A$44:$A$139,0))</f>
        <v>97</v>
      </c>
      <c r="BW197" s="2">
        <f>IF(ISNA(MATCH($BQ197,'2004'!$A$44:$A$139,0)),97,MATCH($BQ197,'2004'!$A$44:$A$139,0))</f>
        <v>97</v>
      </c>
      <c r="BX197" s="2">
        <f>IF(ISNA(MATCH($BQ197,'2005'!$A$44:$A$139,0)),97,MATCH($BQ197,'2005'!$A$44:$A$139,0))</f>
        <v>97</v>
      </c>
      <c r="BY197" s="2">
        <f>IF(ISNA(MATCH($BQ197,'2006'!$A$44:$A$139,0)),97,MATCH($BQ197,'2006'!$A$44:$A$139,0))</f>
        <v>97</v>
      </c>
      <c r="BZ197" s="2">
        <f>IF(ISNA(MATCH($BQ197,'2007'!$A$44:$A$139,0)),97,MATCH($BQ197,'2007'!$A$44:$A$139,0))</f>
        <v>97</v>
      </c>
      <c r="CA197" s="2">
        <f>IF(ISNA(MATCH($BQ197,'2008'!$A$44:$A$139,0)),97,MATCH($BQ197,'2008'!$A$44:$A$139,0))</f>
        <v>97</v>
      </c>
      <c r="CB197" s="2">
        <f>IF(ISNA(MATCH($BQ197,'2009'!$A$44:$A$139,0)),97,MATCH($BQ197,'2009'!$A$44:$A$139,0))</f>
        <v>97</v>
      </c>
      <c r="CC197" s="2">
        <f>IF(ISNA(MATCH($BQ197,'2010'!$A$44:$A$139,0)),97,MATCH($BQ197,'2010'!$A$44:$A$139,0))</f>
        <v>97</v>
      </c>
      <c r="CD197" s="2">
        <f>IF(ISNA(MATCH($BQ197,'2011'!$A$44:$A$139,0)),97,MATCH($BQ197,'2011'!$A$44:$A$139,0))</f>
        <v>97</v>
      </c>
      <c r="CE197" s="2">
        <f>IF(ISNA(MATCH($BQ197,'2012'!$A$44:$A$139,0)),97,MATCH($BQ197,'2012'!$A$44:$A$139,0))</f>
        <v>97</v>
      </c>
      <c r="CF197" s="2">
        <f>IF(ISNA(MATCH($BQ197,'2013'!$A$44:$A$139,0)),97,MATCH($BQ197,'2013'!$A$44:$A$139,0))</f>
        <v>94</v>
      </c>
      <c r="CG197" s="149">
        <f>IF(ISNA(MATCH($BQ197,'2014'!$A$52:$A$179,0)),129,MATCH($BQ197,'2014'!$A$52:$A$179,0))</f>
        <v>129</v>
      </c>
      <c r="CI197">
        <f t="shared" si="93"/>
        <v>4450</v>
      </c>
      <c r="CJ197" s="284"/>
      <c r="CK197" s="282"/>
      <c r="CL197" s="281">
        <f t="shared" si="94"/>
        <v>0</v>
      </c>
      <c r="CM197" s="282">
        <f t="shared" si="80"/>
        <v>0</v>
      </c>
      <c r="CN197" s="282">
        <f t="shared" si="81"/>
        <v>0</v>
      </c>
      <c r="CO197" s="282">
        <f t="shared" si="82"/>
        <v>0</v>
      </c>
      <c r="CP197" s="282">
        <f t="shared" si="83"/>
        <v>0</v>
      </c>
      <c r="CQ197" s="282">
        <f t="shared" si="84"/>
        <v>0</v>
      </c>
      <c r="CR197" s="282">
        <f t="shared" si="85"/>
        <v>0</v>
      </c>
      <c r="CS197" s="282">
        <f t="shared" si="86"/>
        <v>0</v>
      </c>
      <c r="CT197" s="282">
        <f t="shared" si="87"/>
        <v>0</v>
      </c>
      <c r="CU197" s="282">
        <f t="shared" si="95"/>
        <v>0</v>
      </c>
      <c r="CV197" s="282">
        <f t="shared" si="96"/>
        <v>0</v>
      </c>
      <c r="CW197" s="282">
        <f t="shared" si="97"/>
        <v>0</v>
      </c>
      <c r="CX197" s="282">
        <f t="shared" si="98"/>
        <v>9</v>
      </c>
      <c r="CY197" s="283">
        <f t="shared" si="99"/>
        <v>5.9993999999999996</v>
      </c>
      <c r="DA197" s="282">
        <f t="shared" si="100"/>
        <v>4450</v>
      </c>
      <c r="DB197" s="97"/>
      <c r="DC197" s="156"/>
      <c r="DD197" s="270">
        <f t="shared" si="101"/>
        <v>0</v>
      </c>
      <c r="DE197" s="156">
        <f t="shared" si="102"/>
        <v>0</v>
      </c>
      <c r="DF197" s="156">
        <f t="shared" si="103"/>
        <v>0</v>
      </c>
      <c r="DG197" s="156">
        <f t="shared" si="104"/>
        <v>0</v>
      </c>
      <c r="DH197" s="156">
        <f t="shared" si="105"/>
        <v>0</v>
      </c>
      <c r="DI197" s="156">
        <f t="shared" si="106"/>
        <v>0</v>
      </c>
      <c r="DJ197" s="156">
        <f t="shared" si="107"/>
        <v>0</v>
      </c>
      <c r="DK197" s="156">
        <f t="shared" si="108"/>
        <v>0</v>
      </c>
      <c r="DL197" s="156">
        <f t="shared" si="109"/>
        <v>0</v>
      </c>
      <c r="DM197" s="156">
        <f t="shared" si="110"/>
        <v>0</v>
      </c>
      <c r="DN197" s="156">
        <f t="shared" si="111"/>
        <v>0</v>
      </c>
      <c r="DO197" s="156">
        <f t="shared" si="112"/>
        <v>0</v>
      </c>
      <c r="DP197" s="156">
        <f t="shared" si="113"/>
        <v>9</v>
      </c>
      <c r="DQ197" s="267">
        <f t="shared" si="114"/>
        <v>9</v>
      </c>
      <c r="DR197" s="156">
        <f t="shared" si="115"/>
        <v>421</v>
      </c>
    </row>
    <row r="198" spans="2:122" ht="13.5" thickBot="1" x14ac:dyDescent="0.25">
      <c r="B198" s="133">
        <v>88</v>
      </c>
      <c r="C198" s="50">
        <f t="shared" ref="C198:C261" si="117">IF(B198&lt;&gt;B197,1,C197+1)</f>
        <v>2</v>
      </c>
      <c r="D198" s="50">
        <f t="shared" si="88"/>
        <v>0</v>
      </c>
      <c r="E198" s="97"/>
      <c r="F198" s="2">
        <f t="shared" si="116"/>
        <v>193</v>
      </c>
      <c r="G198" s="196">
        <v>4565</v>
      </c>
      <c r="H198" s="164">
        <f>14- COUNTIF(L198:AA198,"#N/A")</f>
        <v>1</v>
      </c>
      <c r="I198" s="133">
        <f>SUM(AF198:AU198)+SUM(BA198:BM198)</f>
        <v>9</v>
      </c>
      <c r="J198" s="405">
        <f>CY198</f>
        <v>5.9993999999999996</v>
      </c>
      <c r="K198" s="466" t="str">
        <f>IF(ISNUMBER(MATCH(G198,'[4]OPR data'!$A$3:$A$2541,0)),"Y","N")</f>
        <v>Y</v>
      </c>
      <c r="L198" s="112"/>
      <c r="M198" s="236"/>
      <c r="N198" s="236" t="e">
        <f>(INDEX(Finish_table!R$4:R$83,MATCH('14 Year_History_Results'!$G198,Finish_table!S$4:S$83,0),1))</f>
        <v>#N/A</v>
      </c>
      <c r="O198" s="236" t="e">
        <f>(INDEX(Finish_table!Z$4:Z$99,MATCH('14 Year_History_Results'!$G198,Finish_table!AA$4:AA$99,0),1))</f>
        <v>#N/A</v>
      </c>
      <c r="P198" s="236" t="e">
        <f>(INDEX(Finish_table!AI$4:AI$99,MATCH('14 Year_History_Results'!$G198,Finish_table!AJ$4:AJ$99,0),1))</f>
        <v>#N/A</v>
      </c>
      <c r="Q198" s="236" t="e">
        <f>(INDEX(Finish_table!AR$4:AR$99,MATCH('14 Year_History_Results'!$G198,Finish_table!AS$4:AS$99,0),1))</f>
        <v>#N/A</v>
      </c>
      <c r="R198" s="236" t="e">
        <f>(INDEX(Finish_table!BA$4:BA$99,MATCH('14 Year_History_Results'!$G198,Finish_table!BB$4:BB$99,0),1))</f>
        <v>#N/A</v>
      </c>
      <c r="S198" s="236" t="e">
        <f>(INDEX(Finish_table!BJ$4:BJ$99,MATCH('14 Year_History_Results'!$G198,Finish_table!BK$4:BK$99,0),1))</f>
        <v>#N/A</v>
      </c>
      <c r="T198" s="236" t="e">
        <f>(INDEX(Finish_table!BS$4:BS$99,MATCH('14 Year_History_Results'!$G198,Finish_table!BT$4:BT$99,0),1))</f>
        <v>#N/A</v>
      </c>
      <c r="U198" s="236" t="e">
        <f>(INDEX(Finish_table!CB$4:CB$99,MATCH('14 Year_History_Results'!$G198,Finish_table!CC$4:CC$99,0),1))</f>
        <v>#N/A</v>
      </c>
      <c r="V198" s="236" t="e">
        <f>(INDEX(Finish_table!CK$4:CK$99,MATCH('14 Year_History_Results'!$G198,Finish_table!CL$4:CL$99,0),1))</f>
        <v>#N/A</v>
      </c>
      <c r="W198" s="236" t="e">
        <f>(INDEX(Finish_table!CT$4:CT$99,MATCH('14 Year_History_Results'!$G198,Finish_table!CU$4:CU$99,0),1))</f>
        <v>#N/A</v>
      </c>
      <c r="X198" s="236" t="e">
        <f>(INDEX(Finish_table!DC$4:DC$99,MATCH('14 Year_History_Results'!$G198,Finish_table!DD$4:DD$99,0),1))</f>
        <v>#N/A</v>
      </c>
      <c r="Y198" s="236" t="e">
        <f>(INDEX(Finish_table!DL$4:DL$99,MATCH('14 Year_History_Results'!$G198,Finish_table!DM$4:DM$99,0),1))</f>
        <v>#N/A</v>
      </c>
      <c r="Z198" s="236" t="str">
        <f>(INDEX(Finish_table!DU$4:DU$99,MATCH('14 Year_History_Results'!$G198,Finish_table!DV$4:DV$99,0),1))</f>
        <v>QF</v>
      </c>
      <c r="AA198" s="256" t="e">
        <f>(INDEX(Finish_table!ED$4:ED$140,MATCH('14 Year_History_Results'!$G198,Finish_table!EE$4:EE$140,0),1))</f>
        <v>#N/A</v>
      </c>
      <c r="AB198" s="2"/>
      <c r="AC198" s="97"/>
      <c r="AE198">
        <f t="shared" ref="AE198:AE261" si="118">G198</f>
        <v>4565</v>
      </c>
      <c r="AF198" s="112"/>
      <c r="AG198" s="2"/>
      <c r="AH198" s="148">
        <f>INDEX('2001'!$C$44:$C$140,'14 Year_History_Results'!BT198)</f>
        <v>0</v>
      </c>
      <c r="AI198" s="2">
        <f>INDEX('2002'!$C$44:$C$140,'14 Year_History_Results'!BU198)</f>
        <v>0</v>
      </c>
      <c r="AJ198" s="2">
        <f>INDEX('2003'!$C$44:$C$140,'14 Year_History_Results'!BV198)</f>
        <v>0</v>
      </c>
      <c r="AK198" s="2">
        <f>INDEX('2004'!$C$44:$C$140,'14 Year_History_Results'!BW198)</f>
        <v>0</v>
      </c>
      <c r="AL198" s="2">
        <f>INDEX('2005'!$C$44:$C$140,'14 Year_History_Results'!BX198)</f>
        <v>0</v>
      </c>
      <c r="AM198" s="2">
        <f>INDEX('2006'!$C$44:$C$140,'14 Year_History_Results'!BY198)</f>
        <v>0</v>
      </c>
      <c r="AN198" s="2">
        <f>INDEX('2007'!$C$44:$C$140,'14 Year_History_Results'!BZ198)</f>
        <v>0</v>
      </c>
      <c r="AO198" s="2">
        <f>INDEX('2008'!$C$44:$C$140,'14 Year_History_Results'!CA198)</f>
        <v>0</v>
      </c>
      <c r="AP198" s="2">
        <f>INDEX('2009'!$C$44:$C$140,'14 Year_History_Results'!CB198)</f>
        <v>0</v>
      </c>
      <c r="AQ198" s="2">
        <f>INDEX('2010'!$C$44:$C$140,'14 Year_History_Results'!CC198)</f>
        <v>0</v>
      </c>
      <c r="AR198" s="2">
        <f>INDEX('2011'!$C$44:$C$140,'14 Year_History_Results'!CD198)</f>
        <v>0</v>
      </c>
      <c r="AS198" s="2">
        <f>INDEX('2012'!$C$44:$C$140,'14 Year_History_Results'!CE198)</f>
        <v>0</v>
      </c>
      <c r="AT198" s="2">
        <f>INDEX('2013'!$C$44:$C$140,'14 Year_History_Results'!CF198)</f>
        <v>0</v>
      </c>
      <c r="AU198" s="149">
        <f>INDEX('2014'!$C$52:$C$180,'14 Year_History_Results'!CG198)</f>
        <v>0</v>
      </c>
      <c r="AV198" s="2">
        <f t="shared" si="89"/>
        <v>0</v>
      </c>
      <c r="AW198" s="2"/>
      <c r="AX198">
        <f t="shared" si="90"/>
        <v>4565</v>
      </c>
      <c r="AY198" s="112"/>
      <c r="AZ198" s="2"/>
      <c r="BA198" s="148">
        <f>INDEX('2001'!$B$44:$B$140,'14 Year_History_Results'!BT198)</f>
        <v>0</v>
      </c>
      <c r="BB198" s="2">
        <f>INDEX('2002'!$B$44:$B$140,'14 Year_History_Results'!BU198)</f>
        <v>0</v>
      </c>
      <c r="BC198" s="2">
        <f>INDEX('2003'!$B$44:$B$140,'14 Year_History_Results'!BV198)</f>
        <v>0</v>
      </c>
      <c r="BD198" s="2">
        <f>INDEX('2004'!$B$44:$B$140,'14 Year_History_Results'!BW198)</f>
        <v>0</v>
      </c>
      <c r="BE198" s="2">
        <f>INDEX('2005'!$B$44:$B$140,'14 Year_History_Results'!BX198)</f>
        <v>0</v>
      </c>
      <c r="BF198" s="2">
        <f>INDEX('2006'!$B$44:$B$140,'14 Year_History_Results'!BY198)</f>
        <v>0</v>
      </c>
      <c r="BG198" s="2">
        <f>INDEX('2007'!$B$44:$B$140,'14 Year_History_Results'!BZ198)</f>
        <v>0</v>
      </c>
      <c r="BH198" s="2">
        <f>INDEX('2008'!$B$44:$B$140,'14 Year_History_Results'!CA198)</f>
        <v>0</v>
      </c>
      <c r="BI198" s="2">
        <f>INDEX('2009'!$B$44:$B$140,'14 Year_History_Results'!CB198)</f>
        <v>0</v>
      </c>
      <c r="BJ198" s="2">
        <f>INDEX('2010'!$B$44:$B$140,'14 Year_History_Results'!CC198)</f>
        <v>0</v>
      </c>
      <c r="BK198" s="2">
        <f>INDEX('2011'!$B$44:$B$140,'14 Year_History_Results'!CD198)</f>
        <v>0</v>
      </c>
      <c r="BL198" s="2">
        <f>INDEX('2012'!$B$44:$B$140,'14 Year_History_Results'!CE198)</f>
        <v>0</v>
      </c>
      <c r="BM198" s="2">
        <f>INDEX('2013'!$B$44:$B$140,'14 Year_History_Results'!CF198)</f>
        <v>9</v>
      </c>
      <c r="BN198" s="149">
        <f>INDEX('2014'!$B$52:$B$180,'14 Year_History_Results'!CG198)</f>
        <v>0</v>
      </c>
      <c r="BO198" s="308">
        <f t="shared" si="91"/>
        <v>9</v>
      </c>
      <c r="BQ198">
        <f t="shared" si="92"/>
        <v>4565</v>
      </c>
      <c r="BR198" s="112"/>
      <c r="BS198" s="2"/>
      <c r="BT198" s="148">
        <f>IF(ISNA(MATCH($BQ198,'2001'!$A$44:$A$139,0)),97,MATCH($BQ198,'2001'!$A$44:$A$139,0))</f>
        <v>97</v>
      </c>
      <c r="BU198" s="2">
        <f>IF(ISNA(MATCH($BQ198,'2002'!$A$44:$A$139,0)),97,MATCH($BQ198,'2002'!$A$44:$A$139,0))</f>
        <v>97</v>
      </c>
      <c r="BV198" s="2">
        <f>IF(ISNA(MATCH($BQ198,'2003'!$A$44:$A$139,0)),97,MATCH($BQ198,'2003'!$A$44:$A$139,0))</f>
        <v>97</v>
      </c>
      <c r="BW198" s="2">
        <f>IF(ISNA(MATCH($BQ198,'2004'!$A$44:$A$139,0)),97,MATCH($BQ198,'2004'!$A$44:$A$139,0))</f>
        <v>97</v>
      </c>
      <c r="BX198" s="2">
        <f>IF(ISNA(MATCH($BQ198,'2005'!$A$44:$A$139,0)),97,MATCH($BQ198,'2005'!$A$44:$A$139,0))</f>
        <v>97</v>
      </c>
      <c r="BY198" s="2">
        <f>IF(ISNA(MATCH($BQ198,'2006'!$A$44:$A$139,0)),97,MATCH($BQ198,'2006'!$A$44:$A$139,0))</f>
        <v>97</v>
      </c>
      <c r="BZ198" s="2">
        <f>IF(ISNA(MATCH($BQ198,'2007'!$A$44:$A$139,0)),97,MATCH($BQ198,'2007'!$A$44:$A$139,0))</f>
        <v>97</v>
      </c>
      <c r="CA198" s="2">
        <f>IF(ISNA(MATCH($BQ198,'2008'!$A$44:$A$139,0)),97,MATCH($BQ198,'2008'!$A$44:$A$139,0))</f>
        <v>97</v>
      </c>
      <c r="CB198" s="2">
        <f>IF(ISNA(MATCH($BQ198,'2009'!$A$44:$A$139,0)),97,MATCH($BQ198,'2009'!$A$44:$A$139,0))</f>
        <v>97</v>
      </c>
      <c r="CC198" s="2">
        <f>IF(ISNA(MATCH($BQ198,'2010'!$A$44:$A$139,0)),97,MATCH($BQ198,'2010'!$A$44:$A$139,0))</f>
        <v>97</v>
      </c>
      <c r="CD198" s="2">
        <f>IF(ISNA(MATCH($BQ198,'2011'!$A$44:$A$139,0)),97,MATCH($BQ198,'2011'!$A$44:$A$139,0))</f>
        <v>97</v>
      </c>
      <c r="CE198" s="2">
        <f>IF(ISNA(MATCH($BQ198,'2012'!$A$44:$A$139,0)),97,MATCH($BQ198,'2012'!$A$44:$A$139,0))</f>
        <v>97</v>
      </c>
      <c r="CF198" s="2">
        <f>IF(ISNA(MATCH($BQ198,'2013'!$A$44:$A$139,0)),97,MATCH($BQ198,'2013'!$A$44:$A$139,0))</f>
        <v>95</v>
      </c>
      <c r="CG198" s="149">
        <f>IF(ISNA(MATCH($BQ198,'2014'!$A$52:$A$179,0)),129,MATCH($BQ198,'2014'!$A$52:$A$179,0))</f>
        <v>129</v>
      </c>
      <c r="CI198">
        <f t="shared" si="93"/>
        <v>4565</v>
      </c>
      <c r="CJ198" s="284"/>
      <c r="CK198" s="282"/>
      <c r="CL198" s="281">
        <f t="shared" si="94"/>
        <v>0</v>
      </c>
      <c r="CM198" s="282">
        <f t="shared" ref="CM198:CM261" si="119">(BB198+AI198)+(CL198*$AC$1)</f>
        <v>0</v>
      </c>
      <c r="CN198" s="282">
        <f t="shared" ref="CN198:CN261" si="120">BC198+AJ198+(CM198*$AC$1)</f>
        <v>0</v>
      </c>
      <c r="CO198" s="282">
        <f t="shared" ref="CO198:CO261" si="121">BD198+AK198+(CN198*$AC$1)</f>
        <v>0</v>
      </c>
      <c r="CP198" s="282">
        <f t="shared" ref="CP198:CP261" si="122">BE198+AL198+(CO198*$AC$1)</f>
        <v>0</v>
      </c>
      <c r="CQ198" s="282">
        <f t="shared" ref="CQ198:CQ261" si="123">BF198+AM198+(CP198*$AC$1)</f>
        <v>0</v>
      </c>
      <c r="CR198" s="282">
        <f t="shared" ref="CR198:CR261" si="124">BG198+AN198+(CQ198*$AC$1)</f>
        <v>0</v>
      </c>
      <c r="CS198" s="282">
        <f t="shared" ref="CS198:CS261" si="125">BH198+AO198+(CR198*$AC$1)</f>
        <v>0</v>
      </c>
      <c r="CT198" s="282">
        <f t="shared" ref="CT198:CT261" si="126">BI198+AP198+(CS198*$AC$1)</f>
        <v>0</v>
      </c>
      <c r="CU198" s="282">
        <f t="shared" si="95"/>
        <v>0</v>
      </c>
      <c r="CV198" s="282">
        <f t="shared" si="96"/>
        <v>0</v>
      </c>
      <c r="CW198" s="282">
        <f t="shared" si="97"/>
        <v>0</v>
      </c>
      <c r="CX198" s="282">
        <f t="shared" si="98"/>
        <v>9</v>
      </c>
      <c r="CY198" s="283">
        <f t="shared" si="99"/>
        <v>5.9993999999999996</v>
      </c>
      <c r="DA198" s="282">
        <f t="shared" si="100"/>
        <v>4565</v>
      </c>
      <c r="DB198" s="97"/>
      <c r="DC198" s="156"/>
      <c r="DD198" s="270">
        <f t="shared" si="101"/>
        <v>0</v>
      </c>
      <c r="DE198" s="156">
        <f t="shared" si="102"/>
        <v>0</v>
      </c>
      <c r="DF198" s="156">
        <f t="shared" si="103"/>
        <v>0</v>
      </c>
      <c r="DG198" s="156">
        <f t="shared" si="104"/>
        <v>0</v>
      </c>
      <c r="DH198" s="156">
        <f t="shared" si="105"/>
        <v>0</v>
      </c>
      <c r="DI198" s="156">
        <f t="shared" si="106"/>
        <v>0</v>
      </c>
      <c r="DJ198" s="156">
        <f t="shared" si="107"/>
        <v>0</v>
      </c>
      <c r="DK198" s="156">
        <f t="shared" si="108"/>
        <v>0</v>
      </c>
      <c r="DL198" s="156">
        <f t="shared" si="109"/>
        <v>0</v>
      </c>
      <c r="DM198" s="156">
        <f t="shared" si="110"/>
        <v>0</v>
      </c>
      <c r="DN198" s="156">
        <f t="shared" si="111"/>
        <v>0</v>
      </c>
      <c r="DO198" s="156">
        <f t="shared" si="112"/>
        <v>0</v>
      </c>
      <c r="DP198" s="156">
        <f t="shared" si="113"/>
        <v>9</v>
      </c>
      <c r="DQ198" s="267">
        <f t="shared" si="114"/>
        <v>9</v>
      </c>
      <c r="DR198" s="156">
        <f t="shared" si="115"/>
        <v>421</v>
      </c>
    </row>
    <row r="199" spans="2:122" ht="13.5" thickBot="1" x14ac:dyDescent="0.25">
      <c r="B199" s="133">
        <v>88</v>
      </c>
      <c r="C199" s="50">
        <f t="shared" si="117"/>
        <v>3</v>
      </c>
      <c r="D199" s="50">
        <f t="shared" ref="D199:D262" si="127">IF(C199&gt;=C200,C199,0)</f>
        <v>0</v>
      </c>
      <c r="E199" s="97"/>
      <c r="F199" s="2">
        <f t="shared" si="116"/>
        <v>194</v>
      </c>
      <c r="G199" s="164">
        <v>102</v>
      </c>
      <c r="H199" s="164">
        <f>14- COUNTIF(L199:AA199,"#N/A")</f>
        <v>2</v>
      </c>
      <c r="I199" s="133">
        <f>SUM(AF199:AU199)+SUM(BA199:BM199)</f>
        <v>37</v>
      </c>
      <c r="J199" s="405">
        <f>CY199</f>
        <v>5.9232794784782232</v>
      </c>
      <c r="K199" s="466" t="str">
        <f>IF(ISNUMBER(MATCH(G199,'[4]OPR data'!$A$3:$A$2541,0)),"Y","N")</f>
        <v>Y</v>
      </c>
      <c r="L199" s="112"/>
      <c r="M199" s="236"/>
      <c r="N199" s="236" t="e">
        <f>(INDEX(Finish_table!R$4:R$83,MATCH('14 Year_History_Results'!$G199,Finish_table!S$4:S$83,0),1))</f>
        <v>#N/A</v>
      </c>
      <c r="O199" s="236" t="e">
        <f>(INDEX(Finish_table!Z$4:Z$99,MATCH('14 Year_History_Results'!$G199,Finish_table!AA$4:AA$99,0),1))</f>
        <v>#N/A</v>
      </c>
      <c r="P199" s="236" t="e">
        <f>(INDEX(Finish_table!AI$4:AI$99,MATCH('14 Year_History_Results'!$G199,Finish_table!AJ$4:AJ$99,0),1))</f>
        <v>#N/A</v>
      </c>
      <c r="Q199" s="236" t="e">
        <f>(INDEX(Finish_table!AR$4:AR$99,MATCH('14 Year_History_Results'!$G199,Finish_table!AS$4:AS$99,0),1))</f>
        <v>#N/A</v>
      </c>
      <c r="R199" s="236" t="e">
        <f>(INDEX(Finish_table!BA$4:BA$99,MATCH('14 Year_History_Results'!$G199,Finish_table!BB$4:BB$99,0),1))</f>
        <v>#N/A</v>
      </c>
      <c r="S199" s="236" t="e">
        <f>(INDEX(Finish_table!BJ$4:BJ$99,MATCH('14 Year_History_Results'!$G199,Finish_table!BK$4:BK$99,0),1))</f>
        <v>#N/A</v>
      </c>
      <c r="T199" s="236" t="e">
        <f>(INDEX(Finish_table!BS$4:BS$99,MATCH('14 Year_History_Results'!$G199,Finish_table!BT$4:BT$99,0),1))</f>
        <v>#N/A</v>
      </c>
      <c r="U199" s="236" t="e">
        <f>(INDEX(Finish_table!CB$4:CB$99,MATCH('14 Year_History_Results'!$G199,Finish_table!CC$4:CC$99,0),1))</f>
        <v>#N/A</v>
      </c>
      <c r="V199" s="236" t="str">
        <f>(INDEX(Finish_table!CK$4:CK$99,MATCH('14 Year_History_Results'!$G199,Finish_table!CL$4:CL$99,0),1))</f>
        <v>SF</v>
      </c>
      <c r="W199" s="236" t="str">
        <f>(INDEX(Finish_table!CT$4:CT$99,MATCH('14 Year_History_Results'!$G199,Finish_table!CU$4:CU$99,0),1))</f>
        <v>SF</v>
      </c>
      <c r="X199" s="236" t="e">
        <f>(INDEX(Finish_table!DC$4:DC$99,MATCH('14 Year_History_Results'!$G199,Finish_table!DD$4:DD$99,0),1))</f>
        <v>#N/A</v>
      </c>
      <c r="Y199" s="236" t="e">
        <f>(INDEX(Finish_table!DL$4:DL$99,MATCH('14 Year_History_Results'!$G199,Finish_table!DM$4:DM$99,0),1))</f>
        <v>#N/A</v>
      </c>
      <c r="Z199" s="236" t="e">
        <f>(INDEX(Finish_table!DU$4:DU$99,MATCH('14 Year_History_Results'!$G199,Finish_table!DV$4:DV$99,0),1))</f>
        <v>#N/A</v>
      </c>
      <c r="AA199" s="256" t="e">
        <f>(INDEX(Finish_table!ED$4:ED$140,MATCH('14 Year_History_Results'!$G199,Finish_table!EE$4:EE$140,0),1))</f>
        <v>#N/A</v>
      </c>
      <c r="AB199" s="2"/>
      <c r="AC199" s="97"/>
      <c r="AE199">
        <f t="shared" si="118"/>
        <v>102</v>
      </c>
      <c r="AF199" s="112"/>
      <c r="AG199" s="2"/>
      <c r="AH199" s="148">
        <f>INDEX('2001'!$C$44:$C$140,'14 Year_History_Results'!BT199)</f>
        <v>0</v>
      </c>
      <c r="AI199" s="2">
        <f>INDEX('2002'!$C$44:$C$140,'14 Year_History_Results'!BU199)</f>
        <v>0</v>
      </c>
      <c r="AJ199" s="2">
        <f>INDEX('2003'!$C$44:$C$140,'14 Year_History_Results'!BV199)</f>
        <v>0</v>
      </c>
      <c r="AK199" s="2">
        <f>INDEX('2004'!$C$44:$C$140,'14 Year_History_Results'!BW199)</f>
        <v>0</v>
      </c>
      <c r="AL199" s="2">
        <f>INDEX('2005'!$C$44:$C$140,'14 Year_History_Results'!BX199)</f>
        <v>0</v>
      </c>
      <c r="AM199" s="2">
        <f>INDEX('2006'!$C$44:$C$140,'14 Year_History_Results'!BY199)</f>
        <v>0</v>
      </c>
      <c r="AN199" s="2">
        <f>INDEX('2007'!$C$44:$C$140,'14 Year_History_Results'!BZ199)</f>
        <v>0</v>
      </c>
      <c r="AO199" s="2">
        <f>INDEX('2008'!$C$44:$C$140,'14 Year_History_Results'!CA199)</f>
        <v>0</v>
      </c>
      <c r="AP199" s="2">
        <f>INDEX('2009'!$C$44:$C$140,'14 Year_History_Results'!CB199)</f>
        <v>10</v>
      </c>
      <c r="AQ199" s="2">
        <f>INDEX('2010'!$C$44:$C$140,'14 Year_History_Results'!CC199)</f>
        <v>10</v>
      </c>
      <c r="AR199" s="2">
        <f>INDEX('2011'!$C$44:$C$140,'14 Year_History_Results'!CD199)</f>
        <v>0</v>
      </c>
      <c r="AS199" s="2">
        <f>INDEX('2012'!$C$44:$C$140,'14 Year_History_Results'!CE199)</f>
        <v>0</v>
      </c>
      <c r="AT199" s="2">
        <f>INDEX('2013'!$C$44:$C$140,'14 Year_History_Results'!CF199)</f>
        <v>0</v>
      </c>
      <c r="AU199" s="149">
        <f>INDEX('2014'!$C$52:$C$180,'14 Year_History_Results'!CG199)</f>
        <v>0</v>
      </c>
      <c r="AV199" s="2">
        <f t="shared" ref="AV199:AV262" si="128">STDEV(AG199:AU199)</f>
        <v>3.6313651960128146</v>
      </c>
      <c r="AW199" s="2"/>
      <c r="AX199">
        <f t="shared" ref="AX199:AX262" si="129">$G199</f>
        <v>102</v>
      </c>
      <c r="AY199" s="112"/>
      <c r="AZ199" s="2"/>
      <c r="BA199" s="148">
        <f>INDEX('2001'!$B$44:$B$140,'14 Year_History_Results'!BT199)</f>
        <v>0</v>
      </c>
      <c r="BB199" s="2">
        <f>INDEX('2002'!$B$44:$B$140,'14 Year_History_Results'!BU199)</f>
        <v>0</v>
      </c>
      <c r="BC199" s="2">
        <f>INDEX('2003'!$B$44:$B$140,'14 Year_History_Results'!BV199)</f>
        <v>0</v>
      </c>
      <c r="BD199" s="2">
        <f>INDEX('2004'!$B$44:$B$140,'14 Year_History_Results'!BW199)</f>
        <v>0</v>
      </c>
      <c r="BE199" s="2">
        <f>INDEX('2005'!$B$44:$B$140,'14 Year_History_Results'!BX199)</f>
        <v>0</v>
      </c>
      <c r="BF199" s="2">
        <f>INDEX('2006'!$B$44:$B$140,'14 Year_History_Results'!BY199)</f>
        <v>0</v>
      </c>
      <c r="BG199" s="2">
        <f>INDEX('2007'!$B$44:$B$140,'14 Year_History_Results'!BZ199)</f>
        <v>0</v>
      </c>
      <c r="BH199" s="2">
        <f>INDEX('2008'!$B$44:$B$140,'14 Year_History_Results'!CA199)</f>
        <v>0</v>
      </c>
      <c r="BI199" s="2">
        <f>INDEX('2009'!$B$44:$B$140,'14 Year_History_Results'!CB199)</f>
        <v>11</v>
      </c>
      <c r="BJ199" s="2">
        <f>INDEX('2010'!$B$44:$B$140,'14 Year_History_Results'!CC199)</f>
        <v>6</v>
      </c>
      <c r="BK199" s="2">
        <f>INDEX('2011'!$B$44:$B$140,'14 Year_History_Results'!CD199)</f>
        <v>0</v>
      </c>
      <c r="BL199" s="2">
        <f>INDEX('2012'!$B$44:$B$140,'14 Year_History_Results'!CE199)</f>
        <v>0</v>
      </c>
      <c r="BM199" s="2">
        <f>INDEX('2013'!$B$44:$B$140,'14 Year_History_Results'!CF199)</f>
        <v>0</v>
      </c>
      <c r="BN199" s="149">
        <f>INDEX('2014'!$B$52:$B$180,'14 Year_History_Results'!CG199)</f>
        <v>0</v>
      </c>
      <c r="BO199" s="308">
        <f t="shared" ref="BO199:BO262" si="130">BM199+AT199</f>
        <v>0</v>
      </c>
      <c r="BQ199">
        <f t="shared" ref="BQ199:BQ262" si="131">$G199</f>
        <v>102</v>
      </c>
      <c r="BR199" s="112"/>
      <c r="BS199" s="2"/>
      <c r="BT199" s="148">
        <f>IF(ISNA(MATCH($BQ199,'2001'!$A$44:$A$139,0)),97,MATCH($BQ199,'2001'!$A$44:$A$139,0))</f>
        <v>97</v>
      </c>
      <c r="BU199" s="2">
        <f>IF(ISNA(MATCH($BQ199,'2002'!$A$44:$A$139,0)),97,MATCH($BQ199,'2002'!$A$44:$A$139,0))</f>
        <v>97</v>
      </c>
      <c r="BV199" s="2">
        <f>IF(ISNA(MATCH($BQ199,'2003'!$A$44:$A$139,0)),97,MATCH($BQ199,'2003'!$A$44:$A$139,0))</f>
        <v>97</v>
      </c>
      <c r="BW199" s="2">
        <f>IF(ISNA(MATCH($BQ199,'2004'!$A$44:$A$139,0)),97,MATCH($BQ199,'2004'!$A$44:$A$139,0))</f>
        <v>97</v>
      </c>
      <c r="BX199" s="2">
        <f>IF(ISNA(MATCH($BQ199,'2005'!$A$44:$A$139,0)),97,MATCH($BQ199,'2005'!$A$44:$A$139,0))</f>
        <v>97</v>
      </c>
      <c r="BY199" s="2">
        <f>IF(ISNA(MATCH($BQ199,'2006'!$A$44:$A$139,0)),97,MATCH($BQ199,'2006'!$A$44:$A$139,0))</f>
        <v>97</v>
      </c>
      <c r="BZ199" s="2">
        <f>IF(ISNA(MATCH($BQ199,'2007'!$A$44:$A$139,0)),97,MATCH($BQ199,'2007'!$A$44:$A$139,0))</f>
        <v>97</v>
      </c>
      <c r="CA199" s="2">
        <f>IF(ISNA(MATCH($BQ199,'2008'!$A$44:$A$139,0)),97,MATCH($BQ199,'2008'!$A$44:$A$139,0))</f>
        <v>97</v>
      </c>
      <c r="CB199" s="2">
        <f>IF(ISNA(MATCH($BQ199,'2009'!$A$44:$A$139,0)),97,MATCH($BQ199,'2009'!$A$44:$A$139,0))</f>
        <v>15</v>
      </c>
      <c r="CC199" s="2">
        <f>IF(ISNA(MATCH($BQ199,'2010'!$A$44:$A$139,0)),97,MATCH($BQ199,'2010'!$A$44:$A$139,0))</f>
        <v>15</v>
      </c>
      <c r="CD199" s="2">
        <f>IF(ISNA(MATCH($BQ199,'2011'!$A$44:$A$139,0)),97,MATCH($BQ199,'2011'!$A$44:$A$139,0))</f>
        <v>97</v>
      </c>
      <c r="CE199" s="2">
        <f>IF(ISNA(MATCH($BQ199,'2012'!$A$44:$A$139,0)),97,MATCH($BQ199,'2012'!$A$44:$A$139,0))</f>
        <v>97</v>
      </c>
      <c r="CF199" s="2">
        <f>IF(ISNA(MATCH($BQ199,'2013'!$A$44:$A$139,0)),97,MATCH($BQ199,'2013'!$A$44:$A$139,0))</f>
        <v>97</v>
      </c>
      <c r="CG199" s="149">
        <f>IF(ISNA(MATCH($BQ199,'2014'!$A$52:$A$179,0)),129,MATCH($BQ199,'2014'!$A$52:$A$179,0))</f>
        <v>129</v>
      </c>
      <c r="CI199">
        <f t="shared" ref="CI199:CI262" si="132">G199</f>
        <v>102</v>
      </c>
      <c r="CJ199" s="284"/>
      <c r="CK199" s="282"/>
      <c r="CL199" s="281">
        <f t="shared" ref="CL199:CL262" si="133">BA199+AH199</f>
        <v>0</v>
      </c>
      <c r="CM199" s="282">
        <f t="shared" si="119"/>
        <v>0</v>
      </c>
      <c r="CN199" s="282">
        <f t="shared" si="120"/>
        <v>0</v>
      </c>
      <c r="CO199" s="282">
        <f t="shared" si="121"/>
        <v>0</v>
      </c>
      <c r="CP199" s="282">
        <f t="shared" si="122"/>
        <v>0</v>
      </c>
      <c r="CQ199" s="282">
        <f t="shared" si="123"/>
        <v>0</v>
      </c>
      <c r="CR199" s="282">
        <f t="shared" si="124"/>
        <v>0</v>
      </c>
      <c r="CS199" s="282">
        <f t="shared" si="125"/>
        <v>0</v>
      </c>
      <c r="CT199" s="282">
        <f t="shared" si="126"/>
        <v>21</v>
      </c>
      <c r="CU199" s="282">
        <f t="shared" ref="CU199:CU262" si="134">BJ199+AQ199+(CT199*$AC$1)</f>
        <v>29.9986</v>
      </c>
      <c r="CV199" s="282">
        <f t="shared" ref="CV199:CV262" si="135">BK199+AR199+(CU199*$AC$1)</f>
        <v>19.997066759999999</v>
      </c>
      <c r="CW199" s="282">
        <f t="shared" ref="CW199:CW262" si="136">BL199+AS199+(CV199*$AC$1)</f>
        <v>13.330044702215998</v>
      </c>
      <c r="CX199" s="282">
        <f t="shared" ref="CX199:CX262" si="137">BM199+AT199+(CW199*$AC$1)</f>
        <v>8.8858077984971846</v>
      </c>
      <c r="CY199" s="283">
        <f t="shared" ref="CY199:CY262" si="138">BN199+AU199+(CX199*$AC$1)</f>
        <v>5.9232794784782232</v>
      </c>
      <c r="DA199" s="282">
        <f t="shared" ref="DA199:DA262" si="139">G199</f>
        <v>102</v>
      </c>
      <c r="DB199" s="97"/>
      <c r="DC199" s="156"/>
      <c r="DD199" s="270">
        <f t="shared" ref="DD199:DD262" si="140">BA199+AH199+DC199</f>
        <v>0</v>
      </c>
      <c r="DE199" s="156">
        <f t="shared" ref="DE199:DE262" si="141">BB199+AI199+DD199</f>
        <v>0</v>
      </c>
      <c r="DF199" s="156">
        <f t="shared" ref="DF199:DF262" si="142">BC199+AJ199+DE199</f>
        <v>0</v>
      </c>
      <c r="DG199" s="156">
        <f t="shared" ref="DG199:DG262" si="143">BD199+AK199+DF199</f>
        <v>0</v>
      </c>
      <c r="DH199" s="156">
        <f t="shared" ref="DH199:DH262" si="144">BE199+AL199+DG199</f>
        <v>0</v>
      </c>
      <c r="DI199" s="156">
        <f t="shared" ref="DI199:DI262" si="145">BF199+AM199+DH199</f>
        <v>0</v>
      </c>
      <c r="DJ199" s="156">
        <f t="shared" ref="DJ199:DJ262" si="146">BG199+AN199+DI199</f>
        <v>0</v>
      </c>
      <c r="DK199" s="156">
        <f t="shared" ref="DK199:DK262" si="147">BH199+AO199+DJ199</f>
        <v>0</v>
      </c>
      <c r="DL199" s="156">
        <f t="shared" ref="DL199:DL262" si="148">BI199+AP199+DK199</f>
        <v>21</v>
      </c>
      <c r="DM199" s="156">
        <f t="shared" ref="DM199:DM262" si="149">BJ199+AQ199+DL199</f>
        <v>37</v>
      </c>
      <c r="DN199" s="156">
        <f t="shared" ref="DN199:DN262" si="150">BK199+AR199+DM199</f>
        <v>37</v>
      </c>
      <c r="DO199" s="156">
        <f t="shared" ref="DO199:DO262" si="151">BL199+AS199+DN199</f>
        <v>37</v>
      </c>
      <c r="DP199" s="156">
        <f t="shared" ref="DP199:DP262" si="152">BM199+AT199+DO199</f>
        <v>37</v>
      </c>
      <c r="DQ199" s="267">
        <f t="shared" ref="DQ199:DQ262" si="153">BN199+AU199+DP199</f>
        <v>37</v>
      </c>
      <c r="DR199" s="156">
        <f t="shared" ref="DR199:DR262" si="154">RANK(DQ199,DQ$6:DQ$495)</f>
        <v>185</v>
      </c>
    </row>
    <row r="200" spans="2:122" ht="13.5" thickBot="1" x14ac:dyDescent="0.25">
      <c r="B200" s="133">
        <v>88</v>
      </c>
      <c r="C200" s="50">
        <f t="shared" si="117"/>
        <v>4</v>
      </c>
      <c r="D200" s="50">
        <f t="shared" si="127"/>
        <v>0</v>
      </c>
      <c r="E200" s="97"/>
      <c r="F200" s="2">
        <f t="shared" ref="F200:F263" si="155">F199+1</f>
        <v>195</v>
      </c>
      <c r="G200" s="164">
        <v>1126</v>
      </c>
      <c r="H200" s="164">
        <f>14- COUNTIF(L200:AA200,"#N/A")</f>
        <v>5</v>
      </c>
      <c r="I200" s="133">
        <f>SUM(AF200:AU200)+SUM(BA200:BM200)</f>
        <v>141</v>
      </c>
      <c r="J200" s="405">
        <f>CY200</f>
        <v>5.8787534343527623</v>
      </c>
      <c r="K200" s="466" t="str">
        <f>IF(ISNUMBER(MATCH(G200,'[4]OPR data'!$A$3:$A$2541,0)),"Y","N")</f>
        <v>Y</v>
      </c>
      <c r="L200" s="112"/>
      <c r="M200" s="236"/>
      <c r="N200" s="236" t="e">
        <f>(INDEX(Finish_table!R$4:R$83,MATCH('14 Year_History_Results'!$G200,Finish_table!S$4:S$83,0),1))</f>
        <v>#N/A</v>
      </c>
      <c r="O200" s="236" t="e">
        <f>(INDEX(Finish_table!Z$4:Z$99,MATCH('14 Year_History_Results'!$G200,Finish_table!AA$4:AA$99,0),1))</f>
        <v>#N/A</v>
      </c>
      <c r="P200" s="236" t="e">
        <f>(INDEX(Finish_table!AI$4:AI$99,MATCH('14 Year_History_Results'!$G200,Finish_table!AJ$4:AJ$99,0),1))</f>
        <v>#N/A</v>
      </c>
      <c r="Q200" s="236" t="str">
        <f>(INDEX(Finish_table!AR$4:AR$99,MATCH('14 Year_History_Results'!$G200,Finish_table!AS$4:AS$99,0),1))</f>
        <v>W</v>
      </c>
      <c r="R200" s="236" t="str">
        <f>(INDEX(Finish_table!BA$4:BA$99,MATCH('14 Year_History_Results'!$G200,Finish_table!BB$4:BB$99,0),1))</f>
        <v>QF</v>
      </c>
      <c r="S200" s="236" t="str">
        <f>(INDEX(Finish_table!BJ$4:BJ$99,MATCH('14 Year_History_Results'!$G200,Finish_table!BK$4:BK$99,0),1))</f>
        <v>W</v>
      </c>
      <c r="T200" s="236" t="str">
        <f>(INDEX(Finish_table!BS$4:BS$99,MATCH('14 Year_History_Results'!$G200,Finish_table!BT$4:BT$99,0),1))</f>
        <v>QF</v>
      </c>
      <c r="U200" s="236" t="str">
        <f>(INDEX(Finish_table!CB$4:CB$99,MATCH('14 Year_History_Results'!$G200,Finish_table!CC$4:CC$99,0),1))</f>
        <v>SF</v>
      </c>
      <c r="V200" s="236" t="e">
        <f>(INDEX(Finish_table!CK$4:CK$99,MATCH('14 Year_History_Results'!$G200,Finish_table!CL$4:CL$99,0),1))</f>
        <v>#N/A</v>
      </c>
      <c r="W200" s="236" t="e">
        <f>(INDEX(Finish_table!CT$4:CT$99,MATCH('14 Year_History_Results'!$G200,Finish_table!CU$4:CU$99,0),1))</f>
        <v>#N/A</v>
      </c>
      <c r="X200" s="236" t="e">
        <f>(INDEX(Finish_table!DC$4:DC$99,MATCH('14 Year_History_Results'!$G200,Finish_table!DD$4:DD$99,0),1))</f>
        <v>#N/A</v>
      </c>
      <c r="Y200" s="236" t="e">
        <f>(INDEX(Finish_table!DL$4:DL$99,MATCH('14 Year_History_Results'!$G200,Finish_table!DM$4:DM$99,0),1))</f>
        <v>#N/A</v>
      </c>
      <c r="Z200" s="236" t="e">
        <f>(INDEX(Finish_table!DU$4:DU$99,MATCH('14 Year_History_Results'!$G200,Finish_table!DV$4:DV$99,0),1))</f>
        <v>#N/A</v>
      </c>
      <c r="AA200" s="256" t="e">
        <f>(INDEX(Finish_table!ED$4:ED$140,MATCH('14 Year_History_Results'!$G200,Finish_table!EE$4:EE$140,0),1))</f>
        <v>#N/A</v>
      </c>
      <c r="AB200" s="2"/>
      <c r="AC200" s="97"/>
      <c r="AE200">
        <f t="shared" si="118"/>
        <v>1126</v>
      </c>
      <c r="AF200" s="112"/>
      <c r="AG200" s="2"/>
      <c r="AH200" s="148">
        <f>INDEX('2001'!$C$44:$C$140,'14 Year_History_Results'!BT200)</f>
        <v>0</v>
      </c>
      <c r="AI200" s="2">
        <f>INDEX('2002'!$C$44:$C$140,'14 Year_History_Results'!BU200)</f>
        <v>0</v>
      </c>
      <c r="AJ200" s="2">
        <f>INDEX('2003'!$C$44:$C$140,'14 Year_History_Results'!BV200)</f>
        <v>0</v>
      </c>
      <c r="AK200" s="2">
        <f>INDEX('2004'!$C$44:$C$140,'14 Year_History_Results'!BW200)</f>
        <v>30</v>
      </c>
      <c r="AL200" s="2">
        <f>INDEX('2005'!$C$44:$C$140,'14 Year_History_Results'!BX200)</f>
        <v>0</v>
      </c>
      <c r="AM200" s="2">
        <f>INDEX('2006'!$C$44:$C$140,'14 Year_History_Results'!BY200)</f>
        <v>30</v>
      </c>
      <c r="AN200" s="2">
        <f>INDEX('2007'!$C$44:$C$140,'14 Year_History_Results'!BZ200)</f>
        <v>0</v>
      </c>
      <c r="AO200" s="2">
        <f>INDEX('2008'!$C$44:$C$140,'14 Year_History_Results'!CA200)</f>
        <v>10</v>
      </c>
      <c r="AP200" s="2">
        <f>INDEX('2009'!$C$44:$C$140,'14 Year_History_Results'!CB200)</f>
        <v>0</v>
      </c>
      <c r="AQ200" s="2">
        <f>INDEX('2010'!$C$44:$C$140,'14 Year_History_Results'!CC200)</f>
        <v>0</v>
      </c>
      <c r="AR200" s="2">
        <f>INDEX('2011'!$C$44:$C$140,'14 Year_History_Results'!CD200)</f>
        <v>0</v>
      </c>
      <c r="AS200" s="2">
        <f>INDEX('2012'!$C$44:$C$140,'14 Year_History_Results'!CE200)</f>
        <v>0</v>
      </c>
      <c r="AT200" s="2">
        <f>INDEX('2013'!$C$44:$C$140,'14 Year_History_Results'!CF200)</f>
        <v>0</v>
      </c>
      <c r="AU200" s="149">
        <f>INDEX('2014'!$C$52:$C$180,'14 Year_History_Results'!CG200)</f>
        <v>0</v>
      </c>
      <c r="AV200" s="2">
        <f t="shared" si="128"/>
        <v>10.919284281983376</v>
      </c>
      <c r="AW200" s="2"/>
      <c r="AX200">
        <f t="shared" si="129"/>
        <v>1126</v>
      </c>
      <c r="AY200" s="112"/>
      <c r="AZ200" s="2"/>
      <c r="BA200" s="148">
        <f>INDEX('2001'!$B$44:$B$140,'14 Year_History_Results'!BT200)</f>
        <v>0</v>
      </c>
      <c r="BB200" s="2">
        <f>INDEX('2002'!$B$44:$B$140,'14 Year_History_Results'!BU200)</f>
        <v>0</v>
      </c>
      <c r="BC200" s="2">
        <f>INDEX('2003'!$B$44:$B$140,'14 Year_History_Results'!BV200)</f>
        <v>0</v>
      </c>
      <c r="BD200" s="2">
        <f>INDEX('2004'!$B$44:$B$140,'14 Year_History_Results'!BW200)</f>
        <v>16</v>
      </c>
      <c r="BE200" s="2">
        <f>INDEX('2005'!$B$44:$B$140,'14 Year_History_Results'!BX200)</f>
        <v>11</v>
      </c>
      <c r="BF200" s="2">
        <f>INDEX('2006'!$B$44:$B$140,'14 Year_History_Results'!BY200)</f>
        <v>15</v>
      </c>
      <c r="BG200" s="2">
        <f>INDEX('2007'!$B$44:$B$140,'14 Year_History_Results'!BZ200)</f>
        <v>13</v>
      </c>
      <c r="BH200" s="2">
        <f>INDEX('2008'!$B$44:$B$140,'14 Year_History_Results'!CA200)</f>
        <v>16</v>
      </c>
      <c r="BI200" s="2">
        <f>INDEX('2009'!$B$44:$B$140,'14 Year_History_Results'!CB200)</f>
        <v>0</v>
      </c>
      <c r="BJ200" s="2">
        <f>INDEX('2010'!$B$44:$B$140,'14 Year_History_Results'!CC200)</f>
        <v>0</v>
      </c>
      <c r="BK200" s="2">
        <f>INDEX('2011'!$B$44:$B$140,'14 Year_History_Results'!CD200)</f>
        <v>0</v>
      </c>
      <c r="BL200" s="2">
        <f>INDEX('2012'!$B$44:$B$140,'14 Year_History_Results'!CE200)</f>
        <v>0</v>
      </c>
      <c r="BM200" s="2">
        <f>INDEX('2013'!$B$44:$B$140,'14 Year_History_Results'!CF200)</f>
        <v>0</v>
      </c>
      <c r="BN200" s="149">
        <f>INDEX('2014'!$B$52:$B$180,'14 Year_History_Results'!CG200)</f>
        <v>0</v>
      </c>
      <c r="BO200" s="308">
        <f t="shared" si="130"/>
        <v>0</v>
      </c>
      <c r="BQ200">
        <f t="shared" si="131"/>
        <v>1126</v>
      </c>
      <c r="BR200" s="112"/>
      <c r="BS200" s="2"/>
      <c r="BT200" s="148">
        <f>IF(ISNA(MATCH($BQ200,'2001'!$A$44:$A$139,0)),97,MATCH($BQ200,'2001'!$A$44:$A$139,0))</f>
        <v>97</v>
      </c>
      <c r="BU200" s="2">
        <f>IF(ISNA(MATCH($BQ200,'2002'!$A$44:$A$139,0)),97,MATCH($BQ200,'2002'!$A$44:$A$139,0))</f>
        <v>97</v>
      </c>
      <c r="BV200" s="2">
        <f>IF(ISNA(MATCH($BQ200,'2003'!$A$44:$A$139,0)),97,MATCH($BQ200,'2003'!$A$44:$A$139,0))</f>
        <v>97</v>
      </c>
      <c r="BW200" s="2">
        <f>IF(ISNA(MATCH($BQ200,'2004'!$A$44:$A$139,0)),97,MATCH($BQ200,'2004'!$A$44:$A$139,0))</f>
        <v>88</v>
      </c>
      <c r="BX200" s="2">
        <f>IF(ISNA(MATCH($BQ200,'2005'!$A$44:$A$139,0)),97,MATCH($BQ200,'2005'!$A$44:$A$139,0))</f>
        <v>83</v>
      </c>
      <c r="BY200" s="2">
        <f>IF(ISNA(MATCH($BQ200,'2006'!$A$44:$A$139,0)),97,MATCH($BQ200,'2006'!$A$44:$A$139,0))</f>
        <v>78</v>
      </c>
      <c r="BZ200" s="2">
        <f>IF(ISNA(MATCH($BQ200,'2007'!$A$44:$A$139,0)),97,MATCH($BQ200,'2007'!$A$44:$A$139,0))</f>
        <v>65</v>
      </c>
      <c r="CA200" s="2">
        <f>IF(ISNA(MATCH($BQ200,'2008'!$A$44:$A$139,0)),97,MATCH($BQ200,'2008'!$A$44:$A$139,0))</f>
        <v>69</v>
      </c>
      <c r="CB200" s="2">
        <f>IF(ISNA(MATCH($BQ200,'2009'!$A$44:$A$139,0)),97,MATCH($BQ200,'2009'!$A$44:$A$139,0))</f>
        <v>97</v>
      </c>
      <c r="CC200" s="2">
        <f>IF(ISNA(MATCH($BQ200,'2010'!$A$44:$A$139,0)),97,MATCH($BQ200,'2010'!$A$44:$A$139,0))</f>
        <v>97</v>
      </c>
      <c r="CD200" s="2">
        <f>IF(ISNA(MATCH($BQ200,'2011'!$A$44:$A$139,0)),97,MATCH($BQ200,'2011'!$A$44:$A$139,0))</f>
        <v>97</v>
      </c>
      <c r="CE200" s="2">
        <f>IF(ISNA(MATCH($BQ200,'2012'!$A$44:$A$139,0)),97,MATCH($BQ200,'2012'!$A$44:$A$139,0))</f>
        <v>97</v>
      </c>
      <c r="CF200" s="2">
        <f>IF(ISNA(MATCH($BQ200,'2013'!$A$44:$A$139,0)),97,MATCH($BQ200,'2013'!$A$44:$A$139,0))</f>
        <v>97</v>
      </c>
      <c r="CG200" s="149">
        <f>IF(ISNA(MATCH($BQ200,'2014'!$A$52:$A$179,0)),129,MATCH($BQ200,'2014'!$A$52:$A$179,0))</f>
        <v>129</v>
      </c>
      <c r="CI200">
        <f t="shared" si="132"/>
        <v>1126</v>
      </c>
      <c r="CJ200" s="284"/>
      <c r="CK200" s="282"/>
      <c r="CL200" s="281">
        <f t="shared" si="133"/>
        <v>0</v>
      </c>
      <c r="CM200" s="282">
        <f t="shared" si="119"/>
        <v>0</v>
      </c>
      <c r="CN200" s="282">
        <f t="shared" si="120"/>
        <v>0</v>
      </c>
      <c r="CO200" s="282">
        <f t="shared" si="121"/>
        <v>46</v>
      </c>
      <c r="CP200" s="282">
        <f t="shared" si="122"/>
        <v>41.663600000000002</v>
      </c>
      <c r="CQ200" s="282">
        <f t="shared" si="123"/>
        <v>72.772955760000002</v>
      </c>
      <c r="CR200" s="282">
        <f t="shared" si="124"/>
        <v>61.510452309615999</v>
      </c>
      <c r="CS200" s="282">
        <f t="shared" si="125"/>
        <v>67.002867509590033</v>
      </c>
      <c r="CT200" s="282">
        <f t="shared" si="126"/>
        <v>44.664111481892711</v>
      </c>
      <c r="CU200" s="282">
        <f t="shared" si="134"/>
        <v>29.77309671382968</v>
      </c>
      <c r="CV200" s="282">
        <f t="shared" si="135"/>
        <v>19.846746269438864</v>
      </c>
      <c r="CW200" s="282">
        <f t="shared" si="136"/>
        <v>13.229841063207946</v>
      </c>
      <c r="CX200" s="282">
        <f t="shared" si="137"/>
        <v>8.8190120527344167</v>
      </c>
      <c r="CY200" s="283">
        <f t="shared" si="138"/>
        <v>5.8787534343527623</v>
      </c>
      <c r="DA200" s="282">
        <f t="shared" si="139"/>
        <v>1126</v>
      </c>
      <c r="DB200" s="97"/>
      <c r="DC200" s="156"/>
      <c r="DD200" s="270">
        <f t="shared" si="140"/>
        <v>0</v>
      </c>
      <c r="DE200" s="156">
        <f t="shared" si="141"/>
        <v>0</v>
      </c>
      <c r="DF200" s="156">
        <f t="shared" si="142"/>
        <v>0</v>
      </c>
      <c r="DG200" s="156">
        <f t="shared" si="143"/>
        <v>46</v>
      </c>
      <c r="DH200" s="156">
        <f t="shared" si="144"/>
        <v>57</v>
      </c>
      <c r="DI200" s="156">
        <f t="shared" si="145"/>
        <v>102</v>
      </c>
      <c r="DJ200" s="156">
        <f t="shared" si="146"/>
        <v>115</v>
      </c>
      <c r="DK200" s="156">
        <f t="shared" si="147"/>
        <v>141</v>
      </c>
      <c r="DL200" s="156">
        <f t="shared" si="148"/>
        <v>141</v>
      </c>
      <c r="DM200" s="156">
        <f t="shared" si="149"/>
        <v>141</v>
      </c>
      <c r="DN200" s="156">
        <f t="shared" si="150"/>
        <v>141</v>
      </c>
      <c r="DO200" s="156">
        <f t="shared" si="151"/>
        <v>141</v>
      </c>
      <c r="DP200" s="156">
        <f t="shared" si="152"/>
        <v>141</v>
      </c>
      <c r="DQ200" s="267">
        <f t="shared" si="153"/>
        <v>141</v>
      </c>
      <c r="DR200" s="156">
        <f t="shared" si="154"/>
        <v>40</v>
      </c>
    </row>
    <row r="201" spans="2:122" ht="13.5" thickBot="1" x14ac:dyDescent="0.25">
      <c r="B201" s="133">
        <v>88</v>
      </c>
      <c r="C201" s="50">
        <f t="shared" si="117"/>
        <v>5</v>
      </c>
      <c r="D201" s="50">
        <f t="shared" si="127"/>
        <v>5</v>
      </c>
      <c r="E201" s="97"/>
      <c r="F201" s="2">
        <f t="shared" si="155"/>
        <v>196</v>
      </c>
      <c r="G201" s="164">
        <v>2949</v>
      </c>
      <c r="H201" s="164">
        <f>14- COUNTIF(L201:AA201,"#N/A")</f>
        <v>1</v>
      </c>
      <c r="I201" s="133">
        <f>SUM(AF201:AU201)+SUM(BA201:BM201)</f>
        <v>13</v>
      </c>
      <c r="J201" s="405">
        <f>CY201</f>
        <v>5.7766222799999989</v>
      </c>
      <c r="K201" s="466" t="str">
        <f>IF(ISNUMBER(MATCH(G201,'[4]OPR data'!$A$3:$A$2541,0)),"Y","N")</f>
        <v>N</v>
      </c>
      <c r="L201" s="112"/>
      <c r="M201" s="236"/>
      <c r="N201" s="236" t="e">
        <f>(INDEX(Finish_table!R$4:R$83,MATCH('14 Year_History_Results'!$G201,Finish_table!S$4:S$83,0),1))</f>
        <v>#N/A</v>
      </c>
      <c r="O201" s="236" t="e">
        <f>(INDEX(Finish_table!Z$4:Z$99,MATCH('14 Year_History_Results'!$G201,Finish_table!AA$4:AA$99,0),1))</f>
        <v>#N/A</v>
      </c>
      <c r="P201" s="236" t="e">
        <f>(INDEX(Finish_table!AI$4:AI$99,MATCH('14 Year_History_Results'!$G201,Finish_table!AJ$4:AJ$99,0),1))</f>
        <v>#N/A</v>
      </c>
      <c r="Q201" s="236" t="e">
        <f>(INDEX(Finish_table!AR$4:AR$99,MATCH('14 Year_History_Results'!$G201,Finish_table!AS$4:AS$99,0),1))</f>
        <v>#N/A</v>
      </c>
      <c r="R201" s="236" t="e">
        <f>(INDEX(Finish_table!BA$4:BA$99,MATCH('14 Year_History_Results'!$G201,Finish_table!BB$4:BB$99,0),1))</f>
        <v>#N/A</v>
      </c>
      <c r="S201" s="236" t="e">
        <f>(INDEX(Finish_table!BJ$4:BJ$99,MATCH('14 Year_History_Results'!$G201,Finish_table!BK$4:BK$99,0),1))</f>
        <v>#N/A</v>
      </c>
      <c r="T201" s="236" t="e">
        <f>(INDEX(Finish_table!BS$4:BS$99,MATCH('14 Year_History_Results'!$G201,Finish_table!BT$4:BT$99,0),1))</f>
        <v>#N/A</v>
      </c>
      <c r="U201" s="236" t="e">
        <f>(INDEX(Finish_table!CB$4:CB$99,MATCH('14 Year_History_Results'!$G201,Finish_table!CC$4:CC$99,0),1))</f>
        <v>#N/A</v>
      </c>
      <c r="V201" s="236" t="e">
        <f>(INDEX(Finish_table!CK$4:CK$99,MATCH('14 Year_History_Results'!$G201,Finish_table!CL$4:CL$99,0),1))</f>
        <v>#N/A</v>
      </c>
      <c r="W201" s="236" t="e">
        <f>(INDEX(Finish_table!CT$4:CT$99,MATCH('14 Year_History_Results'!$G201,Finish_table!CU$4:CU$99,0),1))</f>
        <v>#N/A</v>
      </c>
      <c r="X201" s="236" t="e">
        <f>(INDEX(Finish_table!DC$4:DC$99,MATCH('14 Year_History_Results'!$G201,Finish_table!DD$4:DD$99,0),1))</f>
        <v>#N/A</v>
      </c>
      <c r="Y201" s="236" t="str">
        <f>(INDEX(Finish_table!DL$4:DL$99,MATCH('14 Year_History_Results'!$G201,Finish_table!DM$4:DM$99,0),1))</f>
        <v>QF</v>
      </c>
      <c r="Z201" s="236" t="e">
        <f>(INDEX(Finish_table!DU$4:DU$99,MATCH('14 Year_History_Results'!$G201,Finish_table!DV$4:DV$99,0),1))</f>
        <v>#N/A</v>
      </c>
      <c r="AA201" s="256" t="e">
        <f>(INDEX(Finish_table!ED$4:ED$140,MATCH('14 Year_History_Results'!$G201,Finish_table!EE$4:EE$140,0),1))</f>
        <v>#N/A</v>
      </c>
      <c r="AB201" s="2"/>
      <c r="AC201" s="97"/>
      <c r="AE201">
        <f t="shared" si="118"/>
        <v>2949</v>
      </c>
      <c r="AF201" s="112"/>
      <c r="AG201" s="2"/>
      <c r="AH201" s="148">
        <f>INDEX('2001'!$C$44:$C$140,'14 Year_History_Results'!BT201)</f>
        <v>0</v>
      </c>
      <c r="AI201" s="2">
        <f>INDEX('2002'!$C$44:$C$140,'14 Year_History_Results'!BU201)</f>
        <v>0</v>
      </c>
      <c r="AJ201" s="2">
        <f>INDEX('2003'!$C$44:$C$140,'14 Year_History_Results'!BV201)</f>
        <v>0</v>
      </c>
      <c r="AK201" s="2">
        <f>INDEX('2004'!$C$44:$C$140,'14 Year_History_Results'!BW201)</f>
        <v>0</v>
      </c>
      <c r="AL201" s="2">
        <f>INDEX('2005'!$C$44:$C$140,'14 Year_History_Results'!BX201)</f>
        <v>0</v>
      </c>
      <c r="AM201" s="2">
        <f>INDEX('2006'!$C$44:$C$140,'14 Year_History_Results'!BY201)</f>
        <v>0</v>
      </c>
      <c r="AN201" s="2">
        <f>INDEX('2007'!$C$44:$C$140,'14 Year_History_Results'!BZ201)</f>
        <v>0</v>
      </c>
      <c r="AO201" s="2">
        <f>INDEX('2008'!$C$44:$C$140,'14 Year_History_Results'!CA201)</f>
        <v>0</v>
      </c>
      <c r="AP201" s="2">
        <f>INDEX('2009'!$C$44:$C$140,'14 Year_History_Results'!CB201)</f>
        <v>0</v>
      </c>
      <c r="AQ201" s="2">
        <f>INDEX('2010'!$C$44:$C$140,'14 Year_History_Results'!CC201)</f>
        <v>0</v>
      </c>
      <c r="AR201" s="2">
        <f>INDEX('2011'!$C$44:$C$140,'14 Year_History_Results'!CD201)</f>
        <v>0</v>
      </c>
      <c r="AS201" s="2">
        <f>INDEX('2012'!$C$44:$C$140,'14 Year_History_Results'!CE201)</f>
        <v>0</v>
      </c>
      <c r="AT201" s="2">
        <f>INDEX('2013'!$C$44:$C$140,'14 Year_History_Results'!CF201)</f>
        <v>0</v>
      </c>
      <c r="AU201" s="149">
        <f>INDEX('2014'!$C$52:$C$180,'14 Year_History_Results'!CG201)</f>
        <v>0</v>
      </c>
      <c r="AV201" s="2">
        <f t="shared" si="128"/>
        <v>0</v>
      </c>
      <c r="AW201" s="2"/>
      <c r="AX201">
        <f t="shared" si="129"/>
        <v>2949</v>
      </c>
      <c r="AY201" s="112"/>
      <c r="AZ201" s="2"/>
      <c r="BA201" s="148">
        <f>INDEX('2001'!$B$44:$B$140,'14 Year_History_Results'!BT201)</f>
        <v>0</v>
      </c>
      <c r="BB201" s="2">
        <f>INDEX('2002'!$B$44:$B$140,'14 Year_History_Results'!BU201)</f>
        <v>0</v>
      </c>
      <c r="BC201" s="2">
        <f>INDEX('2003'!$B$44:$B$140,'14 Year_History_Results'!BV201)</f>
        <v>0</v>
      </c>
      <c r="BD201" s="2">
        <f>INDEX('2004'!$B$44:$B$140,'14 Year_History_Results'!BW201)</f>
        <v>0</v>
      </c>
      <c r="BE201" s="2">
        <f>INDEX('2005'!$B$44:$B$140,'14 Year_History_Results'!BX201)</f>
        <v>0</v>
      </c>
      <c r="BF201" s="2">
        <f>INDEX('2006'!$B$44:$B$140,'14 Year_History_Results'!BY201)</f>
        <v>0</v>
      </c>
      <c r="BG201" s="2">
        <f>INDEX('2007'!$B$44:$B$140,'14 Year_History_Results'!BZ201)</f>
        <v>0</v>
      </c>
      <c r="BH201" s="2">
        <f>INDEX('2008'!$B$44:$B$140,'14 Year_History_Results'!CA201)</f>
        <v>0</v>
      </c>
      <c r="BI201" s="2">
        <f>INDEX('2009'!$B$44:$B$140,'14 Year_History_Results'!CB201)</f>
        <v>0</v>
      </c>
      <c r="BJ201" s="2">
        <f>INDEX('2010'!$B$44:$B$140,'14 Year_History_Results'!CC201)</f>
        <v>0</v>
      </c>
      <c r="BK201" s="2">
        <f>INDEX('2011'!$B$44:$B$140,'14 Year_History_Results'!CD201)</f>
        <v>0</v>
      </c>
      <c r="BL201" s="2">
        <f>INDEX('2012'!$B$44:$B$140,'14 Year_History_Results'!CE201)</f>
        <v>13</v>
      </c>
      <c r="BM201" s="2">
        <f>INDEX('2013'!$B$44:$B$140,'14 Year_History_Results'!CF201)</f>
        <v>0</v>
      </c>
      <c r="BN201" s="149">
        <f>INDEX('2014'!$B$52:$B$180,'14 Year_History_Results'!CG201)</f>
        <v>0</v>
      </c>
      <c r="BO201" s="308">
        <f t="shared" si="130"/>
        <v>0</v>
      </c>
      <c r="BQ201">
        <f t="shared" si="131"/>
        <v>2949</v>
      </c>
      <c r="BR201" s="112"/>
      <c r="BS201" s="2"/>
      <c r="BT201" s="148">
        <f>IF(ISNA(MATCH($BQ201,'2001'!$A$44:$A$139,0)),97,MATCH($BQ201,'2001'!$A$44:$A$139,0))</f>
        <v>97</v>
      </c>
      <c r="BU201" s="2">
        <f>IF(ISNA(MATCH($BQ201,'2002'!$A$44:$A$139,0)),97,MATCH($BQ201,'2002'!$A$44:$A$139,0))</f>
        <v>97</v>
      </c>
      <c r="BV201" s="2">
        <f>IF(ISNA(MATCH($BQ201,'2003'!$A$44:$A$139,0)),97,MATCH($BQ201,'2003'!$A$44:$A$139,0))</f>
        <v>97</v>
      </c>
      <c r="BW201" s="2">
        <f>IF(ISNA(MATCH($BQ201,'2004'!$A$44:$A$139,0)),97,MATCH($BQ201,'2004'!$A$44:$A$139,0))</f>
        <v>97</v>
      </c>
      <c r="BX201" s="2">
        <f>IF(ISNA(MATCH($BQ201,'2005'!$A$44:$A$139,0)),97,MATCH($BQ201,'2005'!$A$44:$A$139,0))</f>
        <v>97</v>
      </c>
      <c r="BY201" s="2">
        <f>IF(ISNA(MATCH($BQ201,'2006'!$A$44:$A$139,0)),97,MATCH($BQ201,'2006'!$A$44:$A$139,0))</f>
        <v>97</v>
      </c>
      <c r="BZ201" s="2">
        <f>IF(ISNA(MATCH($BQ201,'2007'!$A$44:$A$139,0)),97,MATCH($BQ201,'2007'!$A$44:$A$139,0))</f>
        <v>97</v>
      </c>
      <c r="CA201" s="2">
        <f>IF(ISNA(MATCH($BQ201,'2008'!$A$44:$A$139,0)),97,MATCH($BQ201,'2008'!$A$44:$A$139,0))</f>
        <v>97</v>
      </c>
      <c r="CB201" s="2">
        <f>IF(ISNA(MATCH($BQ201,'2009'!$A$44:$A$139,0)),97,MATCH($BQ201,'2009'!$A$44:$A$139,0))</f>
        <v>97</v>
      </c>
      <c r="CC201" s="2">
        <f>IF(ISNA(MATCH($BQ201,'2010'!$A$44:$A$139,0)),97,MATCH($BQ201,'2010'!$A$44:$A$139,0))</f>
        <v>97</v>
      </c>
      <c r="CD201" s="2">
        <f>IF(ISNA(MATCH($BQ201,'2011'!$A$44:$A$139,0)),97,MATCH($BQ201,'2011'!$A$44:$A$139,0))</f>
        <v>97</v>
      </c>
      <c r="CE201" s="2">
        <f>IF(ISNA(MATCH($BQ201,'2012'!$A$44:$A$139,0)),97,MATCH($BQ201,'2012'!$A$44:$A$139,0))</f>
        <v>88</v>
      </c>
      <c r="CF201" s="2">
        <f>IF(ISNA(MATCH($BQ201,'2013'!$A$44:$A$139,0)),97,MATCH($BQ201,'2013'!$A$44:$A$139,0))</f>
        <v>97</v>
      </c>
      <c r="CG201" s="149">
        <f>IF(ISNA(MATCH($BQ201,'2014'!$A$52:$A$179,0)),129,MATCH($BQ201,'2014'!$A$52:$A$179,0))</f>
        <v>129</v>
      </c>
      <c r="CI201">
        <f t="shared" si="132"/>
        <v>2949</v>
      </c>
      <c r="CJ201" s="284"/>
      <c r="CK201" s="282"/>
      <c r="CL201" s="281">
        <f t="shared" si="133"/>
        <v>0</v>
      </c>
      <c r="CM201" s="282">
        <f t="shared" si="119"/>
        <v>0</v>
      </c>
      <c r="CN201" s="282">
        <f t="shared" si="120"/>
        <v>0</v>
      </c>
      <c r="CO201" s="282">
        <f t="shared" si="121"/>
        <v>0</v>
      </c>
      <c r="CP201" s="282">
        <f t="shared" si="122"/>
        <v>0</v>
      </c>
      <c r="CQ201" s="282">
        <f t="shared" si="123"/>
        <v>0</v>
      </c>
      <c r="CR201" s="282">
        <f t="shared" si="124"/>
        <v>0</v>
      </c>
      <c r="CS201" s="282">
        <f t="shared" si="125"/>
        <v>0</v>
      </c>
      <c r="CT201" s="282">
        <f t="shared" si="126"/>
        <v>0</v>
      </c>
      <c r="CU201" s="282">
        <f t="shared" si="134"/>
        <v>0</v>
      </c>
      <c r="CV201" s="282">
        <f t="shared" si="135"/>
        <v>0</v>
      </c>
      <c r="CW201" s="282">
        <f t="shared" si="136"/>
        <v>13</v>
      </c>
      <c r="CX201" s="282">
        <f t="shared" si="137"/>
        <v>8.6657999999999991</v>
      </c>
      <c r="CY201" s="283">
        <f t="shared" si="138"/>
        <v>5.7766222799999989</v>
      </c>
      <c r="DA201" s="282">
        <f t="shared" si="139"/>
        <v>2949</v>
      </c>
      <c r="DB201" s="97"/>
      <c r="DC201" s="156"/>
      <c r="DD201" s="270">
        <f t="shared" si="140"/>
        <v>0</v>
      </c>
      <c r="DE201" s="156">
        <f t="shared" si="141"/>
        <v>0</v>
      </c>
      <c r="DF201" s="156">
        <f t="shared" si="142"/>
        <v>0</v>
      </c>
      <c r="DG201" s="156">
        <f t="shared" si="143"/>
        <v>0</v>
      </c>
      <c r="DH201" s="156">
        <f t="shared" si="144"/>
        <v>0</v>
      </c>
      <c r="DI201" s="156">
        <f t="shared" si="145"/>
        <v>0</v>
      </c>
      <c r="DJ201" s="156">
        <f t="shared" si="146"/>
        <v>0</v>
      </c>
      <c r="DK201" s="156">
        <f t="shared" si="147"/>
        <v>0</v>
      </c>
      <c r="DL201" s="156">
        <f t="shared" si="148"/>
        <v>0</v>
      </c>
      <c r="DM201" s="156">
        <f t="shared" si="149"/>
        <v>0</v>
      </c>
      <c r="DN201" s="156">
        <f t="shared" si="150"/>
        <v>0</v>
      </c>
      <c r="DO201" s="156">
        <f t="shared" si="151"/>
        <v>13</v>
      </c>
      <c r="DP201" s="156">
        <f t="shared" si="152"/>
        <v>13</v>
      </c>
      <c r="DQ201" s="267">
        <f t="shared" si="153"/>
        <v>13</v>
      </c>
      <c r="DR201" s="156">
        <f t="shared" si="154"/>
        <v>355</v>
      </c>
    </row>
    <row r="202" spans="2:122" ht="13.5" thickBot="1" x14ac:dyDescent="0.25">
      <c r="B202" s="250">
        <v>93</v>
      </c>
      <c r="C202" s="50">
        <f t="shared" si="117"/>
        <v>1</v>
      </c>
      <c r="D202" s="50">
        <f t="shared" si="127"/>
        <v>0</v>
      </c>
      <c r="E202" s="97"/>
      <c r="F202" s="2">
        <f t="shared" si="155"/>
        <v>197</v>
      </c>
      <c r="G202" s="164">
        <v>1305</v>
      </c>
      <c r="H202" s="164">
        <f>14- COUNTIF(L202:AA202,"#N/A")</f>
        <v>4</v>
      </c>
      <c r="I202" s="133">
        <f>SUM(AF202:AU202)+SUM(BA202:BM202)</f>
        <v>54</v>
      </c>
      <c r="J202" s="405">
        <f>CY202</f>
        <v>5.7150422625614326</v>
      </c>
      <c r="K202" s="466" t="str">
        <f>IF(ISNUMBER(MATCH(G202,'[4]OPR data'!$A$3:$A$2541,0)),"Y","N")</f>
        <v>Y</v>
      </c>
      <c r="L202" s="112"/>
      <c r="M202" s="236"/>
      <c r="N202" s="236" t="e">
        <f>(INDEX(Finish_table!R$4:R$83,MATCH('14 Year_History_Results'!$G202,Finish_table!S$4:S$83,0),1))</f>
        <v>#N/A</v>
      </c>
      <c r="O202" s="236" t="e">
        <f>(INDEX(Finish_table!Z$4:Z$99,MATCH('14 Year_History_Results'!$G202,Finish_table!AA$4:AA$99,0),1))</f>
        <v>#N/A</v>
      </c>
      <c r="P202" s="236" t="e">
        <f>(INDEX(Finish_table!AI$4:AI$99,MATCH('14 Year_History_Results'!$G202,Finish_table!AJ$4:AJ$99,0),1))</f>
        <v>#N/A</v>
      </c>
      <c r="Q202" s="236" t="e">
        <f>(INDEX(Finish_table!AR$4:AR$99,MATCH('14 Year_History_Results'!$G202,Finish_table!AS$4:AS$99,0),1))</f>
        <v>#N/A</v>
      </c>
      <c r="R202" s="236" t="str">
        <f>(INDEX(Finish_table!BA$4:BA$99,MATCH('14 Year_History_Results'!$G202,Finish_table!BB$4:BB$99,0),1))</f>
        <v>QF</v>
      </c>
      <c r="S202" s="236" t="str">
        <f>(INDEX(Finish_table!BJ$4:BJ$99,MATCH('14 Year_History_Results'!$G202,Finish_table!BK$4:BK$99,0),1))</f>
        <v>QF</v>
      </c>
      <c r="T202" s="236" t="str">
        <f>(INDEX(Finish_table!BS$4:BS$99,MATCH('14 Year_History_Results'!$G202,Finish_table!BT$4:BT$99,0),1))</f>
        <v>QF</v>
      </c>
      <c r="U202" s="236" t="e">
        <f>(INDEX(Finish_table!CB$4:CB$99,MATCH('14 Year_History_Results'!$G202,Finish_table!CC$4:CC$99,0),1))</f>
        <v>#N/A</v>
      </c>
      <c r="V202" s="236" t="e">
        <f>(INDEX(Finish_table!CK$4:CK$99,MATCH('14 Year_History_Results'!$G202,Finish_table!CL$4:CL$99,0),1))</f>
        <v>#N/A</v>
      </c>
      <c r="W202" s="236" t="str">
        <f>(INDEX(Finish_table!CT$4:CT$99,MATCH('14 Year_History_Results'!$G202,Finish_table!CU$4:CU$99,0),1))</f>
        <v>SF</v>
      </c>
      <c r="X202" s="236" t="e">
        <f>(INDEX(Finish_table!DC$4:DC$99,MATCH('14 Year_History_Results'!$G202,Finish_table!DD$4:DD$99,0),1))</f>
        <v>#N/A</v>
      </c>
      <c r="Y202" s="236" t="e">
        <f>(INDEX(Finish_table!DL$4:DL$99,MATCH('14 Year_History_Results'!$G202,Finish_table!DM$4:DM$99,0),1))</f>
        <v>#N/A</v>
      </c>
      <c r="Z202" s="236" t="e">
        <f>(INDEX(Finish_table!DU$4:DU$99,MATCH('14 Year_History_Results'!$G202,Finish_table!DV$4:DV$99,0),1))</f>
        <v>#N/A</v>
      </c>
      <c r="AA202" s="256" t="e">
        <f>(INDEX(Finish_table!ED$4:ED$140,MATCH('14 Year_History_Results'!$G202,Finish_table!EE$4:EE$140,0),1))</f>
        <v>#N/A</v>
      </c>
      <c r="AB202" s="2"/>
      <c r="AC202" s="97"/>
      <c r="AE202">
        <f t="shared" si="118"/>
        <v>1305</v>
      </c>
      <c r="AF202" s="112"/>
      <c r="AG202" s="2"/>
      <c r="AH202" s="148">
        <f>INDEX('2001'!$C$44:$C$140,'14 Year_History_Results'!BT202)</f>
        <v>0</v>
      </c>
      <c r="AI202" s="2">
        <f>INDEX('2002'!$C$44:$C$140,'14 Year_History_Results'!BU202)</f>
        <v>0</v>
      </c>
      <c r="AJ202" s="2">
        <f>INDEX('2003'!$C$44:$C$140,'14 Year_History_Results'!BV202)</f>
        <v>0</v>
      </c>
      <c r="AK202" s="2">
        <f>INDEX('2004'!$C$44:$C$140,'14 Year_History_Results'!BW202)</f>
        <v>0</v>
      </c>
      <c r="AL202" s="2">
        <f>INDEX('2005'!$C$44:$C$140,'14 Year_History_Results'!BX202)</f>
        <v>0</v>
      </c>
      <c r="AM202" s="2">
        <f>INDEX('2006'!$C$44:$C$140,'14 Year_History_Results'!BY202)</f>
        <v>0</v>
      </c>
      <c r="AN202" s="2">
        <f>INDEX('2007'!$C$44:$C$140,'14 Year_History_Results'!BZ202)</f>
        <v>0</v>
      </c>
      <c r="AO202" s="2">
        <f>INDEX('2008'!$C$44:$C$140,'14 Year_History_Results'!CA202)</f>
        <v>0</v>
      </c>
      <c r="AP202" s="2">
        <f>INDEX('2009'!$C$44:$C$140,'14 Year_History_Results'!CB202)</f>
        <v>0</v>
      </c>
      <c r="AQ202" s="2">
        <f>INDEX('2010'!$C$44:$C$140,'14 Year_History_Results'!CC202)</f>
        <v>10</v>
      </c>
      <c r="AR202" s="2">
        <f>INDEX('2011'!$C$44:$C$140,'14 Year_History_Results'!CD202)</f>
        <v>0</v>
      </c>
      <c r="AS202" s="2">
        <f>INDEX('2012'!$C$44:$C$140,'14 Year_History_Results'!CE202)</f>
        <v>0</v>
      </c>
      <c r="AT202" s="2">
        <f>INDEX('2013'!$C$44:$C$140,'14 Year_History_Results'!CF202)</f>
        <v>0</v>
      </c>
      <c r="AU202" s="149">
        <f>INDEX('2014'!$C$52:$C$180,'14 Year_History_Results'!CG202)</f>
        <v>0</v>
      </c>
      <c r="AV202" s="2">
        <f t="shared" si="128"/>
        <v>2.6726124191242437</v>
      </c>
      <c r="AW202" s="2"/>
      <c r="AX202">
        <f t="shared" si="129"/>
        <v>1305</v>
      </c>
      <c r="AY202" s="112"/>
      <c r="AZ202" s="2"/>
      <c r="BA202" s="148">
        <f>INDEX('2001'!$B$44:$B$140,'14 Year_History_Results'!BT202)</f>
        <v>0</v>
      </c>
      <c r="BB202" s="2">
        <f>INDEX('2002'!$B$44:$B$140,'14 Year_History_Results'!BU202)</f>
        <v>0</v>
      </c>
      <c r="BC202" s="2">
        <f>INDEX('2003'!$B$44:$B$140,'14 Year_History_Results'!BV202)</f>
        <v>0</v>
      </c>
      <c r="BD202" s="2">
        <f>INDEX('2004'!$B$44:$B$140,'14 Year_History_Results'!BW202)</f>
        <v>0</v>
      </c>
      <c r="BE202" s="2">
        <f>INDEX('2005'!$B$44:$B$140,'14 Year_History_Results'!BX202)</f>
        <v>10</v>
      </c>
      <c r="BF202" s="2">
        <f>INDEX('2006'!$B$44:$B$140,'14 Year_History_Results'!BY202)</f>
        <v>9</v>
      </c>
      <c r="BG202" s="2">
        <f>INDEX('2007'!$B$44:$B$140,'14 Year_History_Results'!BZ202)</f>
        <v>13</v>
      </c>
      <c r="BH202" s="2">
        <f>INDEX('2008'!$B$44:$B$140,'14 Year_History_Results'!CA202)</f>
        <v>0</v>
      </c>
      <c r="BI202" s="2">
        <f>INDEX('2009'!$B$44:$B$140,'14 Year_History_Results'!CB202)</f>
        <v>0</v>
      </c>
      <c r="BJ202" s="2">
        <f>INDEX('2010'!$B$44:$B$140,'14 Year_History_Results'!CC202)</f>
        <v>12</v>
      </c>
      <c r="BK202" s="2">
        <f>INDEX('2011'!$B$44:$B$140,'14 Year_History_Results'!CD202)</f>
        <v>0</v>
      </c>
      <c r="BL202" s="2">
        <f>INDEX('2012'!$B$44:$B$140,'14 Year_History_Results'!CE202)</f>
        <v>0</v>
      </c>
      <c r="BM202" s="2">
        <f>INDEX('2013'!$B$44:$B$140,'14 Year_History_Results'!CF202)</f>
        <v>0</v>
      </c>
      <c r="BN202" s="149">
        <f>INDEX('2014'!$B$52:$B$180,'14 Year_History_Results'!CG202)</f>
        <v>0</v>
      </c>
      <c r="BO202" s="308">
        <f t="shared" si="130"/>
        <v>0</v>
      </c>
      <c r="BQ202">
        <f t="shared" si="131"/>
        <v>1305</v>
      </c>
      <c r="BR202" s="112"/>
      <c r="BS202" s="2"/>
      <c r="BT202" s="148">
        <f>IF(ISNA(MATCH($BQ202,'2001'!$A$44:$A$139,0)),97,MATCH($BQ202,'2001'!$A$44:$A$139,0))</f>
        <v>97</v>
      </c>
      <c r="BU202" s="2">
        <f>IF(ISNA(MATCH($BQ202,'2002'!$A$44:$A$139,0)),97,MATCH($BQ202,'2002'!$A$44:$A$139,0))</f>
        <v>97</v>
      </c>
      <c r="BV202" s="2">
        <f>IF(ISNA(MATCH($BQ202,'2003'!$A$44:$A$139,0)),97,MATCH($BQ202,'2003'!$A$44:$A$139,0))</f>
        <v>97</v>
      </c>
      <c r="BW202" s="2">
        <f>IF(ISNA(MATCH($BQ202,'2004'!$A$44:$A$139,0)),97,MATCH($BQ202,'2004'!$A$44:$A$139,0))</f>
        <v>97</v>
      </c>
      <c r="BX202" s="2">
        <f>IF(ISNA(MATCH($BQ202,'2005'!$A$44:$A$139,0)),97,MATCH($BQ202,'2005'!$A$44:$A$139,0))</f>
        <v>87</v>
      </c>
      <c r="BY202" s="2">
        <f>IF(ISNA(MATCH($BQ202,'2006'!$A$44:$A$139,0)),97,MATCH($BQ202,'2006'!$A$44:$A$139,0))</f>
        <v>82</v>
      </c>
      <c r="BZ202" s="2">
        <f>IF(ISNA(MATCH($BQ202,'2007'!$A$44:$A$139,0)),97,MATCH($BQ202,'2007'!$A$44:$A$139,0))</f>
        <v>69</v>
      </c>
      <c r="CA202" s="2">
        <f>IF(ISNA(MATCH($BQ202,'2008'!$A$44:$A$139,0)),97,MATCH($BQ202,'2008'!$A$44:$A$139,0))</f>
        <v>97</v>
      </c>
      <c r="CB202" s="2">
        <f>IF(ISNA(MATCH($BQ202,'2009'!$A$44:$A$139,0)),97,MATCH($BQ202,'2009'!$A$44:$A$139,0))</f>
        <v>97</v>
      </c>
      <c r="CC202" s="2">
        <f>IF(ISNA(MATCH($BQ202,'2010'!$A$44:$A$139,0)),97,MATCH($BQ202,'2010'!$A$44:$A$139,0))</f>
        <v>58</v>
      </c>
      <c r="CD202" s="2">
        <f>IF(ISNA(MATCH($BQ202,'2011'!$A$44:$A$139,0)),97,MATCH($BQ202,'2011'!$A$44:$A$139,0))</f>
        <v>97</v>
      </c>
      <c r="CE202" s="2">
        <f>IF(ISNA(MATCH($BQ202,'2012'!$A$44:$A$139,0)),97,MATCH($BQ202,'2012'!$A$44:$A$139,0))</f>
        <v>97</v>
      </c>
      <c r="CF202" s="2">
        <f>IF(ISNA(MATCH($BQ202,'2013'!$A$44:$A$139,0)),97,MATCH($BQ202,'2013'!$A$44:$A$139,0))</f>
        <v>97</v>
      </c>
      <c r="CG202" s="149">
        <f>IF(ISNA(MATCH($BQ202,'2014'!$A$52:$A$179,0)),129,MATCH($BQ202,'2014'!$A$52:$A$179,0))</f>
        <v>129</v>
      </c>
      <c r="CI202">
        <f t="shared" si="132"/>
        <v>1305</v>
      </c>
      <c r="CJ202" s="284"/>
      <c r="CK202" s="282"/>
      <c r="CL202" s="281">
        <f t="shared" si="133"/>
        <v>0</v>
      </c>
      <c r="CM202" s="282">
        <f t="shared" si="119"/>
        <v>0</v>
      </c>
      <c r="CN202" s="282">
        <f t="shared" si="120"/>
        <v>0</v>
      </c>
      <c r="CO202" s="282">
        <f t="shared" si="121"/>
        <v>0</v>
      </c>
      <c r="CP202" s="282">
        <f t="shared" si="122"/>
        <v>10</v>
      </c>
      <c r="CQ202" s="282">
        <f t="shared" si="123"/>
        <v>15.666</v>
      </c>
      <c r="CR202" s="282">
        <f t="shared" si="124"/>
        <v>23.442955599999998</v>
      </c>
      <c r="CS202" s="282">
        <f t="shared" si="125"/>
        <v>15.627074202959998</v>
      </c>
      <c r="CT202" s="282">
        <f t="shared" si="126"/>
        <v>10.417007663693134</v>
      </c>
      <c r="CU202" s="282">
        <f t="shared" si="134"/>
        <v>28.943977308617843</v>
      </c>
      <c r="CV202" s="282">
        <f t="shared" si="135"/>
        <v>19.294055273924652</v>
      </c>
      <c r="CW202" s="282">
        <f t="shared" si="136"/>
        <v>12.861417245598172</v>
      </c>
      <c r="CX202" s="282">
        <f t="shared" si="137"/>
        <v>8.5734207359157413</v>
      </c>
      <c r="CY202" s="283">
        <f t="shared" si="138"/>
        <v>5.7150422625614326</v>
      </c>
      <c r="DA202" s="282">
        <f t="shared" si="139"/>
        <v>1305</v>
      </c>
      <c r="DB202" s="97"/>
      <c r="DC202" s="156"/>
      <c r="DD202" s="270">
        <f t="shared" si="140"/>
        <v>0</v>
      </c>
      <c r="DE202" s="156">
        <f t="shared" si="141"/>
        <v>0</v>
      </c>
      <c r="DF202" s="156">
        <f t="shared" si="142"/>
        <v>0</v>
      </c>
      <c r="DG202" s="156">
        <f t="shared" si="143"/>
        <v>0</v>
      </c>
      <c r="DH202" s="156">
        <f t="shared" si="144"/>
        <v>10</v>
      </c>
      <c r="DI202" s="156">
        <f t="shared" si="145"/>
        <v>19</v>
      </c>
      <c r="DJ202" s="156">
        <f t="shared" si="146"/>
        <v>32</v>
      </c>
      <c r="DK202" s="156">
        <f t="shared" si="147"/>
        <v>32</v>
      </c>
      <c r="DL202" s="156">
        <f t="shared" si="148"/>
        <v>32</v>
      </c>
      <c r="DM202" s="156">
        <f t="shared" si="149"/>
        <v>54</v>
      </c>
      <c r="DN202" s="156">
        <f t="shared" si="150"/>
        <v>54</v>
      </c>
      <c r="DO202" s="156">
        <f t="shared" si="151"/>
        <v>54</v>
      </c>
      <c r="DP202" s="156">
        <f t="shared" si="152"/>
        <v>54</v>
      </c>
      <c r="DQ202" s="267">
        <f t="shared" si="153"/>
        <v>54</v>
      </c>
      <c r="DR202" s="156">
        <f t="shared" si="154"/>
        <v>138</v>
      </c>
    </row>
    <row r="203" spans="2:122" ht="13.5" thickBot="1" x14ac:dyDescent="0.25">
      <c r="B203" s="133">
        <v>93</v>
      </c>
      <c r="C203" s="50">
        <f t="shared" si="117"/>
        <v>2</v>
      </c>
      <c r="D203" s="50">
        <f t="shared" si="127"/>
        <v>0</v>
      </c>
      <c r="E203" s="97"/>
      <c r="F203" s="2">
        <f t="shared" si="155"/>
        <v>198</v>
      </c>
      <c r="G203" s="164">
        <v>45</v>
      </c>
      <c r="H203" s="164">
        <f>14- COUNTIF(L203:AA203,"#N/A")</f>
        <v>8</v>
      </c>
      <c r="I203" s="133">
        <f>SUM(AF203:AU203)+SUM(BA203:BM203)</f>
        <v>171</v>
      </c>
      <c r="J203" s="405">
        <f>CY203</f>
        <v>5.4506044596611991</v>
      </c>
      <c r="K203" s="466" t="str">
        <f>IF(ISNUMBER(MATCH(G203,'[4]OPR data'!$A$3:$A$2541,0)),"Y","N")</f>
        <v>Y</v>
      </c>
      <c r="L203" s="112"/>
      <c r="M203" s="236"/>
      <c r="N203" s="236" t="str">
        <f>(INDEX(Finish_table!R$4:R$83,MATCH('14 Year_History_Results'!$G203,Finish_table!S$4:S$83,0),1))</f>
        <v>SF</v>
      </c>
      <c r="O203" s="236" t="str">
        <f>(INDEX(Finish_table!Z$4:Z$99,MATCH('14 Year_History_Results'!$G203,Finish_table!AA$4:AA$99,0),1))</f>
        <v>SF</v>
      </c>
      <c r="P203" s="236" t="str">
        <f>(INDEX(Finish_table!AI$4:AI$99,MATCH('14 Year_History_Results'!$G203,Finish_table!AJ$4:AJ$99,0),1))</f>
        <v>QF</v>
      </c>
      <c r="Q203" s="236" t="str">
        <f>(INDEX(Finish_table!AR$4:AR$99,MATCH('14 Year_History_Results'!$G203,Finish_table!AS$4:AS$99,0),1))</f>
        <v>F</v>
      </c>
      <c r="R203" s="236" t="str">
        <f>(INDEX(Finish_table!BA$4:BA$99,MATCH('14 Year_History_Results'!$G203,Finish_table!BB$4:BB$99,0),1))</f>
        <v>SF</v>
      </c>
      <c r="S203" s="236" t="e">
        <f>(INDEX(Finish_table!BJ$4:BJ$99,MATCH('14 Year_History_Results'!$G203,Finish_table!BK$4:BK$99,0),1))</f>
        <v>#N/A</v>
      </c>
      <c r="T203" s="236" t="str">
        <f>(INDEX(Finish_table!BS$4:BS$99,MATCH('14 Year_History_Results'!$G203,Finish_table!BT$4:BT$99,0),1))</f>
        <v>QF</v>
      </c>
      <c r="U203" s="236" t="str">
        <f>(INDEX(Finish_table!CB$4:CB$99,MATCH('14 Year_History_Results'!$G203,Finish_table!CC$4:CC$99,0),1))</f>
        <v>SF</v>
      </c>
      <c r="V203" s="236" t="str">
        <f>(INDEX(Finish_table!CK$4:CK$99,MATCH('14 Year_History_Results'!$G203,Finish_table!CL$4:CL$99,0),1))</f>
        <v>QF</v>
      </c>
      <c r="W203" s="236" t="e">
        <f>(INDEX(Finish_table!CT$4:CT$99,MATCH('14 Year_History_Results'!$G203,Finish_table!CU$4:CU$99,0),1))</f>
        <v>#N/A</v>
      </c>
      <c r="X203" s="236" t="e">
        <f>(INDEX(Finish_table!DC$4:DC$99,MATCH('14 Year_History_Results'!$G203,Finish_table!DD$4:DD$99,0),1))</f>
        <v>#N/A</v>
      </c>
      <c r="Y203" s="236" t="e">
        <f>(INDEX(Finish_table!DL$4:DL$99,MATCH('14 Year_History_Results'!$G203,Finish_table!DM$4:DM$99,0),1))</f>
        <v>#N/A</v>
      </c>
      <c r="Z203" s="236" t="e">
        <f>(INDEX(Finish_table!DU$4:DU$99,MATCH('14 Year_History_Results'!$G203,Finish_table!DV$4:DV$99,0),1))</f>
        <v>#N/A</v>
      </c>
      <c r="AA203" s="256" t="e">
        <f>(INDEX(Finish_table!ED$4:ED$140,MATCH('14 Year_History_Results'!$G203,Finish_table!EE$4:EE$140,0),1))</f>
        <v>#N/A</v>
      </c>
      <c r="AB203" s="2"/>
      <c r="AC203" s="97"/>
      <c r="AE203">
        <f t="shared" si="118"/>
        <v>45</v>
      </c>
      <c r="AF203" s="112"/>
      <c r="AG203" s="2"/>
      <c r="AH203" s="148">
        <f>INDEX('2001'!$C$44:$C$140,'14 Year_History_Results'!BT203)</f>
        <v>20</v>
      </c>
      <c r="AI203" s="2">
        <f>INDEX('2002'!$C$44:$C$140,'14 Year_History_Results'!BU203)</f>
        <v>10</v>
      </c>
      <c r="AJ203" s="2">
        <f>INDEX('2003'!$C$44:$C$140,'14 Year_History_Results'!BV203)</f>
        <v>0</v>
      </c>
      <c r="AK203" s="2">
        <f>INDEX('2004'!$C$44:$C$140,'14 Year_History_Results'!BW203)</f>
        <v>20</v>
      </c>
      <c r="AL203" s="2">
        <f>INDEX('2005'!$C$44:$C$140,'14 Year_History_Results'!BX203)</f>
        <v>10</v>
      </c>
      <c r="AM203" s="2">
        <f>INDEX('2006'!$C$44:$C$140,'14 Year_History_Results'!BY203)</f>
        <v>0</v>
      </c>
      <c r="AN203" s="2">
        <f>INDEX('2007'!$C$44:$C$140,'14 Year_History_Results'!BZ203)</f>
        <v>0</v>
      </c>
      <c r="AO203" s="2">
        <f>INDEX('2008'!$C$44:$C$140,'14 Year_History_Results'!CA203)</f>
        <v>10</v>
      </c>
      <c r="AP203" s="2">
        <f>INDEX('2009'!$C$44:$C$140,'14 Year_History_Results'!CB203)</f>
        <v>0</v>
      </c>
      <c r="AQ203" s="2">
        <f>INDEX('2010'!$C$44:$C$140,'14 Year_History_Results'!CC203)</f>
        <v>0</v>
      </c>
      <c r="AR203" s="2">
        <f>INDEX('2011'!$C$44:$C$140,'14 Year_History_Results'!CD203)</f>
        <v>0</v>
      </c>
      <c r="AS203" s="2">
        <f>INDEX('2012'!$C$44:$C$140,'14 Year_History_Results'!CE203)</f>
        <v>0</v>
      </c>
      <c r="AT203" s="2">
        <f>INDEX('2013'!$C$44:$C$140,'14 Year_History_Results'!CF203)</f>
        <v>0</v>
      </c>
      <c r="AU203" s="149">
        <f>INDEX('2014'!$C$52:$C$180,'14 Year_History_Results'!CG203)</f>
        <v>0</v>
      </c>
      <c r="AV203" s="2">
        <f t="shared" si="128"/>
        <v>7.5955452531274998</v>
      </c>
      <c r="AW203" s="2"/>
      <c r="AX203">
        <f t="shared" si="129"/>
        <v>45</v>
      </c>
      <c r="AY203" s="112"/>
      <c r="AZ203" s="2"/>
      <c r="BA203" s="148">
        <f>INDEX('2001'!$B$44:$B$140,'14 Year_History_Results'!BT203)</f>
        <v>16</v>
      </c>
      <c r="BB203" s="2">
        <f>INDEX('2002'!$B$44:$B$140,'14 Year_History_Results'!BU203)</f>
        <v>13</v>
      </c>
      <c r="BC203" s="2">
        <f>INDEX('2003'!$B$44:$B$140,'14 Year_History_Results'!BV203)</f>
        <v>14</v>
      </c>
      <c r="BD203" s="2">
        <f>INDEX('2004'!$B$44:$B$140,'14 Year_History_Results'!BW203)</f>
        <v>14</v>
      </c>
      <c r="BE203" s="2">
        <f>INDEX('2005'!$B$44:$B$140,'14 Year_History_Results'!BX203)</f>
        <v>14</v>
      </c>
      <c r="BF203" s="2">
        <f>INDEX('2006'!$B$44:$B$140,'14 Year_History_Results'!BY203)</f>
        <v>0</v>
      </c>
      <c r="BG203" s="2">
        <f>INDEX('2007'!$B$44:$B$140,'14 Year_History_Results'!BZ203)</f>
        <v>14</v>
      </c>
      <c r="BH203" s="2">
        <f>INDEX('2008'!$B$44:$B$140,'14 Year_History_Results'!CA203)</f>
        <v>2</v>
      </c>
      <c r="BI203" s="2">
        <f>INDEX('2009'!$B$44:$B$140,'14 Year_History_Results'!CB203)</f>
        <v>14</v>
      </c>
      <c r="BJ203" s="2">
        <f>INDEX('2010'!$B$44:$B$140,'14 Year_History_Results'!CC203)</f>
        <v>0</v>
      </c>
      <c r="BK203" s="2">
        <f>INDEX('2011'!$B$44:$B$140,'14 Year_History_Results'!CD203)</f>
        <v>0</v>
      </c>
      <c r="BL203" s="2">
        <f>INDEX('2012'!$B$44:$B$140,'14 Year_History_Results'!CE203)</f>
        <v>0</v>
      </c>
      <c r="BM203" s="2">
        <f>INDEX('2013'!$B$44:$B$140,'14 Year_History_Results'!CF203)</f>
        <v>0</v>
      </c>
      <c r="BN203" s="149">
        <f>INDEX('2014'!$B$52:$B$180,'14 Year_History_Results'!CG203)</f>
        <v>0</v>
      </c>
      <c r="BO203" s="308">
        <f t="shared" si="130"/>
        <v>0</v>
      </c>
      <c r="BQ203">
        <f t="shared" si="131"/>
        <v>45</v>
      </c>
      <c r="BR203" s="112"/>
      <c r="BS203" s="2"/>
      <c r="BT203" s="148">
        <f>IF(ISNA(MATCH($BQ203,'2001'!$A$44:$A$139,0)),97,MATCH($BQ203,'2001'!$A$44:$A$139,0))</f>
        <v>8</v>
      </c>
      <c r="BU203" s="2">
        <f>IF(ISNA(MATCH($BQ203,'2002'!$A$44:$A$139,0)),97,MATCH($BQ203,'2002'!$A$44:$A$139,0))</f>
        <v>6</v>
      </c>
      <c r="BV203" s="2">
        <f>IF(ISNA(MATCH($BQ203,'2003'!$A$44:$A$139,0)),97,MATCH($BQ203,'2003'!$A$44:$A$139,0))</f>
        <v>7</v>
      </c>
      <c r="BW203" s="2">
        <f>IF(ISNA(MATCH($BQ203,'2004'!$A$44:$A$139,0)),97,MATCH($BQ203,'2004'!$A$44:$A$139,0))</f>
        <v>5</v>
      </c>
      <c r="BX203" s="2">
        <f>IF(ISNA(MATCH($BQ203,'2005'!$A$44:$A$139,0)),97,MATCH($BQ203,'2005'!$A$44:$A$139,0))</f>
        <v>6</v>
      </c>
      <c r="BY203" s="2">
        <f>IF(ISNA(MATCH($BQ203,'2006'!$A$44:$A$139,0)),97,MATCH($BQ203,'2006'!$A$44:$A$139,0))</f>
        <v>97</v>
      </c>
      <c r="BZ203" s="2">
        <f>IF(ISNA(MATCH($BQ203,'2007'!$A$44:$A$139,0)),97,MATCH($BQ203,'2007'!$A$44:$A$139,0))</f>
        <v>5</v>
      </c>
      <c r="CA203" s="2">
        <f>IF(ISNA(MATCH($BQ203,'2008'!$A$44:$A$139,0)),97,MATCH($BQ203,'2008'!$A$44:$A$139,0))</f>
        <v>11</v>
      </c>
      <c r="CB203" s="2">
        <f>IF(ISNA(MATCH($BQ203,'2009'!$A$44:$A$139,0)),97,MATCH($BQ203,'2009'!$A$44:$A$139,0))</f>
        <v>5</v>
      </c>
      <c r="CC203" s="2">
        <f>IF(ISNA(MATCH($BQ203,'2010'!$A$44:$A$139,0)),97,MATCH($BQ203,'2010'!$A$44:$A$139,0))</f>
        <v>97</v>
      </c>
      <c r="CD203" s="2">
        <f>IF(ISNA(MATCH($BQ203,'2011'!$A$44:$A$139,0)),97,MATCH($BQ203,'2011'!$A$44:$A$139,0))</f>
        <v>97</v>
      </c>
      <c r="CE203" s="2">
        <f>IF(ISNA(MATCH($BQ203,'2012'!$A$44:$A$139,0)),97,MATCH($BQ203,'2012'!$A$44:$A$139,0))</f>
        <v>97</v>
      </c>
      <c r="CF203" s="2">
        <f>IF(ISNA(MATCH($BQ203,'2013'!$A$44:$A$139,0)),97,MATCH($BQ203,'2013'!$A$44:$A$139,0))</f>
        <v>97</v>
      </c>
      <c r="CG203" s="149">
        <f>IF(ISNA(MATCH($BQ203,'2014'!$A$52:$A$179,0)),129,MATCH($BQ203,'2014'!$A$52:$A$179,0))</f>
        <v>129</v>
      </c>
      <c r="CI203">
        <f t="shared" si="132"/>
        <v>45</v>
      </c>
      <c r="CJ203" s="284"/>
      <c r="CK203" s="282"/>
      <c r="CL203" s="281">
        <f t="shared" si="133"/>
        <v>36</v>
      </c>
      <c r="CM203" s="282">
        <f t="shared" si="119"/>
        <v>46.997599999999998</v>
      </c>
      <c r="CN203" s="282">
        <f t="shared" si="120"/>
        <v>45.328600159999993</v>
      </c>
      <c r="CO203" s="282">
        <f t="shared" si="121"/>
        <v>64.216044866655992</v>
      </c>
      <c r="CP203" s="282">
        <f t="shared" si="122"/>
        <v>66.806415508112877</v>
      </c>
      <c r="CQ203" s="282">
        <f t="shared" si="123"/>
        <v>44.533156577708041</v>
      </c>
      <c r="CR203" s="282">
        <f t="shared" si="124"/>
        <v>43.685802174700179</v>
      </c>
      <c r="CS203" s="282">
        <f t="shared" si="125"/>
        <v>41.120955729655137</v>
      </c>
      <c r="CT203" s="282">
        <f t="shared" si="126"/>
        <v>41.411229089388115</v>
      </c>
      <c r="CU203" s="282">
        <f t="shared" si="134"/>
        <v>27.604725310986115</v>
      </c>
      <c r="CV203" s="282">
        <f t="shared" si="135"/>
        <v>18.401309892303345</v>
      </c>
      <c r="CW203" s="282">
        <f t="shared" si="136"/>
        <v>12.26631317420941</v>
      </c>
      <c r="CX203" s="282">
        <f t="shared" si="137"/>
        <v>8.1767243619279917</v>
      </c>
      <c r="CY203" s="283">
        <f t="shared" si="138"/>
        <v>5.4506044596611991</v>
      </c>
      <c r="DA203" s="282">
        <f t="shared" si="139"/>
        <v>45</v>
      </c>
      <c r="DB203" s="97"/>
      <c r="DC203" s="156"/>
      <c r="DD203" s="270">
        <f t="shared" si="140"/>
        <v>36</v>
      </c>
      <c r="DE203" s="156">
        <f t="shared" si="141"/>
        <v>59</v>
      </c>
      <c r="DF203" s="156">
        <f t="shared" si="142"/>
        <v>73</v>
      </c>
      <c r="DG203" s="156">
        <f t="shared" si="143"/>
        <v>107</v>
      </c>
      <c r="DH203" s="156">
        <f t="shared" si="144"/>
        <v>131</v>
      </c>
      <c r="DI203" s="156">
        <f t="shared" si="145"/>
        <v>131</v>
      </c>
      <c r="DJ203" s="156">
        <f t="shared" si="146"/>
        <v>145</v>
      </c>
      <c r="DK203" s="156">
        <f t="shared" si="147"/>
        <v>157</v>
      </c>
      <c r="DL203" s="156">
        <f t="shared" si="148"/>
        <v>171</v>
      </c>
      <c r="DM203" s="156">
        <f t="shared" si="149"/>
        <v>171</v>
      </c>
      <c r="DN203" s="156">
        <f t="shared" si="150"/>
        <v>171</v>
      </c>
      <c r="DO203" s="156">
        <f t="shared" si="151"/>
        <v>171</v>
      </c>
      <c r="DP203" s="156">
        <f t="shared" si="152"/>
        <v>171</v>
      </c>
      <c r="DQ203" s="267">
        <f t="shared" si="153"/>
        <v>171</v>
      </c>
      <c r="DR203" s="156">
        <f t="shared" si="154"/>
        <v>29</v>
      </c>
    </row>
    <row r="204" spans="2:122" ht="13.5" thickBot="1" x14ac:dyDescent="0.25">
      <c r="B204" s="133">
        <v>93</v>
      </c>
      <c r="C204" s="50">
        <f t="shared" si="117"/>
        <v>3</v>
      </c>
      <c r="D204" s="50">
        <f t="shared" si="127"/>
        <v>0</v>
      </c>
      <c r="E204" s="97"/>
      <c r="F204" s="2">
        <f t="shared" si="155"/>
        <v>199</v>
      </c>
      <c r="G204" s="164">
        <v>2775</v>
      </c>
      <c r="H204" s="164">
        <f>14- COUNTIF(L204:AA204,"#N/A")</f>
        <v>2</v>
      </c>
      <c r="I204" s="133">
        <f>SUM(AF204:AU204)+SUM(BA204:BM204)</f>
        <v>36</v>
      </c>
      <c r="J204" s="405">
        <f>CY204</f>
        <v>5.3966753579825513</v>
      </c>
      <c r="K204" s="466" t="str">
        <f>IF(ISNUMBER(MATCH(G204,'[4]OPR data'!$A$3:$A$2541,0)),"Y","N")</f>
        <v>N</v>
      </c>
      <c r="L204" s="112"/>
      <c r="M204" s="236"/>
      <c r="N204" s="236" t="e">
        <f>(INDEX(Finish_table!R$4:R$83,MATCH('14 Year_History_Results'!$G204,Finish_table!S$4:S$83,0),1))</f>
        <v>#N/A</v>
      </c>
      <c r="O204" s="236" t="e">
        <f>(INDEX(Finish_table!Z$4:Z$99,MATCH('14 Year_History_Results'!$G204,Finish_table!AA$4:AA$99,0),1))</f>
        <v>#N/A</v>
      </c>
      <c r="P204" s="236" t="e">
        <f>(INDEX(Finish_table!AI$4:AI$99,MATCH('14 Year_History_Results'!$G204,Finish_table!AJ$4:AJ$99,0),1))</f>
        <v>#N/A</v>
      </c>
      <c r="Q204" s="236" t="e">
        <f>(INDEX(Finish_table!AR$4:AR$99,MATCH('14 Year_History_Results'!$G204,Finish_table!AS$4:AS$99,0),1))</f>
        <v>#N/A</v>
      </c>
      <c r="R204" s="236" t="e">
        <f>(INDEX(Finish_table!BA$4:BA$99,MATCH('14 Year_History_Results'!$G204,Finish_table!BB$4:BB$99,0),1))</f>
        <v>#N/A</v>
      </c>
      <c r="S204" s="236" t="e">
        <f>(INDEX(Finish_table!BJ$4:BJ$99,MATCH('14 Year_History_Results'!$G204,Finish_table!BK$4:BK$99,0),1))</f>
        <v>#N/A</v>
      </c>
      <c r="T204" s="236" t="e">
        <f>(INDEX(Finish_table!BS$4:BS$99,MATCH('14 Year_History_Results'!$G204,Finish_table!BT$4:BT$99,0),1))</f>
        <v>#N/A</v>
      </c>
      <c r="U204" s="236" t="e">
        <f>(INDEX(Finish_table!CB$4:CB$99,MATCH('14 Year_History_Results'!$G204,Finish_table!CC$4:CC$99,0),1))</f>
        <v>#N/A</v>
      </c>
      <c r="V204" s="236" t="str">
        <f>(INDEX(Finish_table!CK$4:CK$99,MATCH('14 Year_History_Results'!$G204,Finish_table!CL$4:CL$99,0),1))</f>
        <v>F</v>
      </c>
      <c r="W204" s="236" t="str">
        <f>(INDEX(Finish_table!CT$4:CT$99,MATCH('14 Year_History_Results'!$G204,Finish_table!CU$4:CU$99,0),1))</f>
        <v>QF</v>
      </c>
      <c r="X204" s="236" t="e">
        <f>(INDEX(Finish_table!DC$4:DC$99,MATCH('14 Year_History_Results'!$G204,Finish_table!DD$4:DD$99,0),1))</f>
        <v>#N/A</v>
      </c>
      <c r="Y204" s="236" t="e">
        <f>(INDEX(Finish_table!DL$4:DL$99,MATCH('14 Year_History_Results'!$G204,Finish_table!DM$4:DM$99,0),1))</f>
        <v>#N/A</v>
      </c>
      <c r="Z204" s="236" t="e">
        <f>(INDEX(Finish_table!DU$4:DU$99,MATCH('14 Year_History_Results'!$G204,Finish_table!DV$4:DV$99,0),1))</f>
        <v>#N/A</v>
      </c>
      <c r="AA204" s="256" t="e">
        <f>(INDEX(Finish_table!ED$4:ED$140,MATCH('14 Year_History_Results'!$G204,Finish_table!EE$4:EE$140,0),1))</f>
        <v>#N/A</v>
      </c>
      <c r="AB204" s="2"/>
      <c r="AC204" s="97"/>
      <c r="AE204">
        <f t="shared" si="118"/>
        <v>2775</v>
      </c>
      <c r="AF204" s="112"/>
      <c r="AG204" s="2"/>
      <c r="AH204" s="148">
        <f>INDEX('2001'!$C$44:$C$140,'14 Year_History_Results'!BT204)</f>
        <v>0</v>
      </c>
      <c r="AI204" s="2">
        <f>INDEX('2002'!$C$44:$C$140,'14 Year_History_Results'!BU204)</f>
        <v>0</v>
      </c>
      <c r="AJ204" s="2">
        <f>INDEX('2003'!$C$44:$C$140,'14 Year_History_Results'!BV204)</f>
        <v>0</v>
      </c>
      <c r="AK204" s="2">
        <f>INDEX('2004'!$C$44:$C$140,'14 Year_History_Results'!BW204)</f>
        <v>0</v>
      </c>
      <c r="AL204" s="2">
        <f>INDEX('2005'!$C$44:$C$140,'14 Year_History_Results'!BX204)</f>
        <v>0</v>
      </c>
      <c r="AM204" s="2">
        <f>INDEX('2006'!$C$44:$C$140,'14 Year_History_Results'!BY204)</f>
        <v>0</v>
      </c>
      <c r="AN204" s="2">
        <f>INDEX('2007'!$C$44:$C$140,'14 Year_History_Results'!BZ204)</f>
        <v>0</v>
      </c>
      <c r="AO204" s="2">
        <f>INDEX('2008'!$C$44:$C$140,'14 Year_History_Results'!CA204)</f>
        <v>0</v>
      </c>
      <c r="AP204" s="2">
        <f>INDEX('2009'!$C$44:$C$140,'14 Year_History_Results'!CB204)</f>
        <v>20</v>
      </c>
      <c r="AQ204" s="2">
        <f>INDEX('2010'!$C$44:$C$140,'14 Year_History_Results'!CC204)</f>
        <v>0</v>
      </c>
      <c r="AR204" s="2">
        <f>INDEX('2011'!$C$44:$C$140,'14 Year_History_Results'!CD204)</f>
        <v>0</v>
      </c>
      <c r="AS204" s="2">
        <f>INDEX('2012'!$C$44:$C$140,'14 Year_History_Results'!CE204)</f>
        <v>0</v>
      </c>
      <c r="AT204" s="2">
        <f>INDEX('2013'!$C$44:$C$140,'14 Year_History_Results'!CF204)</f>
        <v>0</v>
      </c>
      <c r="AU204" s="149">
        <f>INDEX('2014'!$C$52:$C$180,'14 Year_History_Results'!CG204)</f>
        <v>0</v>
      </c>
      <c r="AV204" s="2">
        <f t="shared" si="128"/>
        <v>5.3452248382484875</v>
      </c>
      <c r="AW204" s="2"/>
      <c r="AX204">
        <f t="shared" si="129"/>
        <v>2775</v>
      </c>
      <c r="AY204" s="112"/>
      <c r="AZ204" s="2"/>
      <c r="BA204" s="148">
        <f>INDEX('2001'!$B$44:$B$140,'14 Year_History_Results'!BT204)</f>
        <v>0</v>
      </c>
      <c r="BB204" s="2">
        <f>INDEX('2002'!$B$44:$B$140,'14 Year_History_Results'!BU204)</f>
        <v>0</v>
      </c>
      <c r="BC204" s="2">
        <f>INDEX('2003'!$B$44:$B$140,'14 Year_History_Results'!BV204)</f>
        <v>0</v>
      </c>
      <c r="BD204" s="2">
        <f>INDEX('2004'!$B$44:$B$140,'14 Year_History_Results'!BW204)</f>
        <v>0</v>
      </c>
      <c r="BE204" s="2">
        <f>INDEX('2005'!$B$44:$B$140,'14 Year_History_Results'!BX204)</f>
        <v>0</v>
      </c>
      <c r="BF204" s="2">
        <f>INDEX('2006'!$B$44:$B$140,'14 Year_History_Results'!BY204)</f>
        <v>0</v>
      </c>
      <c r="BG204" s="2">
        <f>INDEX('2007'!$B$44:$B$140,'14 Year_History_Results'!BZ204)</f>
        <v>0</v>
      </c>
      <c r="BH204" s="2">
        <f>INDEX('2008'!$B$44:$B$140,'14 Year_History_Results'!CA204)</f>
        <v>0</v>
      </c>
      <c r="BI204" s="2">
        <f>INDEX('2009'!$B$44:$B$140,'14 Year_History_Results'!CB204)</f>
        <v>6</v>
      </c>
      <c r="BJ204" s="2">
        <f>INDEX('2010'!$B$44:$B$140,'14 Year_History_Results'!CC204)</f>
        <v>10</v>
      </c>
      <c r="BK204" s="2">
        <f>INDEX('2011'!$B$44:$B$140,'14 Year_History_Results'!CD204)</f>
        <v>0</v>
      </c>
      <c r="BL204" s="2">
        <f>INDEX('2012'!$B$44:$B$140,'14 Year_History_Results'!CE204)</f>
        <v>0</v>
      </c>
      <c r="BM204" s="2">
        <f>INDEX('2013'!$B$44:$B$140,'14 Year_History_Results'!CF204)</f>
        <v>0</v>
      </c>
      <c r="BN204" s="149">
        <f>INDEX('2014'!$B$52:$B$180,'14 Year_History_Results'!CG204)</f>
        <v>0</v>
      </c>
      <c r="BO204" s="308">
        <f t="shared" si="130"/>
        <v>0</v>
      </c>
      <c r="BQ204">
        <f t="shared" si="131"/>
        <v>2775</v>
      </c>
      <c r="BR204" s="112"/>
      <c r="BS204" s="2"/>
      <c r="BT204" s="148">
        <f>IF(ISNA(MATCH($BQ204,'2001'!$A$44:$A$139,0)),97,MATCH($BQ204,'2001'!$A$44:$A$139,0))</f>
        <v>97</v>
      </c>
      <c r="BU204" s="2">
        <f>IF(ISNA(MATCH($BQ204,'2002'!$A$44:$A$139,0)),97,MATCH($BQ204,'2002'!$A$44:$A$139,0))</f>
        <v>97</v>
      </c>
      <c r="BV204" s="2">
        <f>IF(ISNA(MATCH($BQ204,'2003'!$A$44:$A$139,0)),97,MATCH($BQ204,'2003'!$A$44:$A$139,0))</f>
        <v>97</v>
      </c>
      <c r="BW204" s="2">
        <f>IF(ISNA(MATCH($BQ204,'2004'!$A$44:$A$139,0)),97,MATCH($BQ204,'2004'!$A$44:$A$139,0))</f>
        <v>97</v>
      </c>
      <c r="BX204" s="2">
        <f>IF(ISNA(MATCH($BQ204,'2005'!$A$44:$A$139,0)),97,MATCH($BQ204,'2005'!$A$44:$A$139,0))</f>
        <v>97</v>
      </c>
      <c r="BY204" s="2">
        <f>IF(ISNA(MATCH($BQ204,'2006'!$A$44:$A$139,0)),97,MATCH($BQ204,'2006'!$A$44:$A$139,0))</f>
        <v>97</v>
      </c>
      <c r="BZ204" s="2">
        <f>IF(ISNA(MATCH($BQ204,'2007'!$A$44:$A$139,0)),97,MATCH($BQ204,'2007'!$A$44:$A$139,0))</f>
        <v>97</v>
      </c>
      <c r="CA204" s="2">
        <f>IF(ISNA(MATCH($BQ204,'2008'!$A$44:$A$139,0)),97,MATCH($BQ204,'2008'!$A$44:$A$139,0))</f>
        <v>97</v>
      </c>
      <c r="CB204" s="2">
        <f>IF(ISNA(MATCH($BQ204,'2009'!$A$44:$A$139,0)),97,MATCH($BQ204,'2009'!$A$44:$A$139,0))</f>
        <v>95</v>
      </c>
      <c r="CC204" s="2">
        <f>IF(ISNA(MATCH($BQ204,'2010'!$A$44:$A$139,0)),97,MATCH($BQ204,'2010'!$A$44:$A$139,0))</f>
        <v>90</v>
      </c>
      <c r="CD204" s="2">
        <f>IF(ISNA(MATCH($BQ204,'2011'!$A$44:$A$139,0)),97,MATCH($BQ204,'2011'!$A$44:$A$139,0))</f>
        <v>97</v>
      </c>
      <c r="CE204" s="2">
        <f>IF(ISNA(MATCH($BQ204,'2012'!$A$44:$A$139,0)),97,MATCH($BQ204,'2012'!$A$44:$A$139,0))</f>
        <v>97</v>
      </c>
      <c r="CF204" s="2">
        <f>IF(ISNA(MATCH($BQ204,'2013'!$A$44:$A$139,0)),97,MATCH($BQ204,'2013'!$A$44:$A$139,0))</f>
        <v>97</v>
      </c>
      <c r="CG204" s="149">
        <f>IF(ISNA(MATCH($BQ204,'2014'!$A$52:$A$179,0)),129,MATCH($BQ204,'2014'!$A$52:$A$179,0))</f>
        <v>129</v>
      </c>
      <c r="CI204">
        <f t="shared" si="132"/>
        <v>2775</v>
      </c>
      <c r="CJ204" s="284"/>
      <c r="CK204" s="282"/>
      <c r="CL204" s="281">
        <f t="shared" si="133"/>
        <v>0</v>
      </c>
      <c r="CM204" s="282">
        <f t="shared" si="119"/>
        <v>0</v>
      </c>
      <c r="CN204" s="282">
        <f t="shared" si="120"/>
        <v>0</v>
      </c>
      <c r="CO204" s="282">
        <f t="shared" si="121"/>
        <v>0</v>
      </c>
      <c r="CP204" s="282">
        <f t="shared" si="122"/>
        <v>0</v>
      </c>
      <c r="CQ204" s="282">
        <f t="shared" si="123"/>
        <v>0</v>
      </c>
      <c r="CR204" s="282">
        <f t="shared" si="124"/>
        <v>0</v>
      </c>
      <c r="CS204" s="282">
        <f t="shared" si="125"/>
        <v>0</v>
      </c>
      <c r="CT204" s="282">
        <f t="shared" si="126"/>
        <v>26</v>
      </c>
      <c r="CU204" s="282">
        <f t="shared" si="134"/>
        <v>27.331599999999998</v>
      </c>
      <c r="CV204" s="282">
        <f t="shared" si="135"/>
        <v>18.219244559999996</v>
      </c>
      <c r="CW204" s="282">
        <f t="shared" si="136"/>
        <v>12.144948423695997</v>
      </c>
      <c r="CX204" s="282">
        <f t="shared" si="137"/>
        <v>8.0958226192357508</v>
      </c>
      <c r="CY204" s="283">
        <f t="shared" si="138"/>
        <v>5.3966753579825513</v>
      </c>
      <c r="DA204" s="282">
        <f t="shared" si="139"/>
        <v>2775</v>
      </c>
      <c r="DB204" s="97"/>
      <c r="DC204" s="156"/>
      <c r="DD204" s="270">
        <f t="shared" si="140"/>
        <v>0</v>
      </c>
      <c r="DE204" s="156">
        <f t="shared" si="141"/>
        <v>0</v>
      </c>
      <c r="DF204" s="156">
        <f t="shared" si="142"/>
        <v>0</v>
      </c>
      <c r="DG204" s="156">
        <f t="shared" si="143"/>
        <v>0</v>
      </c>
      <c r="DH204" s="156">
        <f t="shared" si="144"/>
        <v>0</v>
      </c>
      <c r="DI204" s="156">
        <f t="shared" si="145"/>
        <v>0</v>
      </c>
      <c r="DJ204" s="156">
        <f t="shared" si="146"/>
        <v>0</v>
      </c>
      <c r="DK204" s="156">
        <f t="shared" si="147"/>
        <v>0</v>
      </c>
      <c r="DL204" s="156">
        <f t="shared" si="148"/>
        <v>26</v>
      </c>
      <c r="DM204" s="156">
        <f t="shared" si="149"/>
        <v>36</v>
      </c>
      <c r="DN204" s="156">
        <f t="shared" si="150"/>
        <v>36</v>
      </c>
      <c r="DO204" s="156">
        <f t="shared" si="151"/>
        <v>36</v>
      </c>
      <c r="DP204" s="156">
        <f t="shared" si="152"/>
        <v>36</v>
      </c>
      <c r="DQ204" s="267">
        <f t="shared" si="153"/>
        <v>36</v>
      </c>
      <c r="DR204" s="156">
        <f t="shared" si="154"/>
        <v>189</v>
      </c>
    </row>
    <row r="205" spans="2:122" ht="13.5" thickBot="1" x14ac:dyDescent="0.25">
      <c r="B205" s="133">
        <v>93</v>
      </c>
      <c r="C205" s="50">
        <f t="shared" si="117"/>
        <v>4</v>
      </c>
      <c r="D205" s="50">
        <f t="shared" si="127"/>
        <v>0</v>
      </c>
      <c r="E205" s="97"/>
      <c r="F205" s="2">
        <f t="shared" si="155"/>
        <v>200</v>
      </c>
      <c r="G205" s="196">
        <v>1660</v>
      </c>
      <c r="H205" s="164">
        <f>14- COUNTIF(L205:AA205,"#N/A")</f>
        <v>1</v>
      </c>
      <c r="I205" s="133">
        <f>SUM(AF205:AU205)+SUM(BA205:BM205)</f>
        <v>8</v>
      </c>
      <c r="J205" s="405">
        <f>CY205</f>
        <v>5.3327999999999998</v>
      </c>
      <c r="K205" s="466" t="str">
        <f>IF(ISNUMBER(MATCH(G205,'[4]OPR data'!$A$3:$A$2541,0)),"Y","N")</f>
        <v>Y</v>
      </c>
      <c r="L205" s="112"/>
      <c r="M205" s="236"/>
      <c r="N205" s="236" t="e">
        <f>(INDEX(Finish_table!R$4:R$83,MATCH('14 Year_History_Results'!$G205,Finish_table!S$4:S$83,0),1))</f>
        <v>#N/A</v>
      </c>
      <c r="O205" s="236" t="e">
        <f>(INDEX(Finish_table!Z$4:Z$99,MATCH('14 Year_History_Results'!$G205,Finish_table!AA$4:AA$99,0),1))</f>
        <v>#N/A</v>
      </c>
      <c r="P205" s="236" t="e">
        <f>(INDEX(Finish_table!AI$4:AI$99,MATCH('14 Year_History_Results'!$G205,Finish_table!AJ$4:AJ$99,0),1))</f>
        <v>#N/A</v>
      </c>
      <c r="Q205" s="236" t="e">
        <f>(INDEX(Finish_table!AR$4:AR$99,MATCH('14 Year_History_Results'!$G205,Finish_table!AS$4:AS$99,0),1))</f>
        <v>#N/A</v>
      </c>
      <c r="R205" s="236" t="e">
        <f>(INDEX(Finish_table!BA$4:BA$99,MATCH('14 Year_History_Results'!$G205,Finish_table!BB$4:BB$99,0),1))</f>
        <v>#N/A</v>
      </c>
      <c r="S205" s="236" t="e">
        <f>(INDEX(Finish_table!BJ$4:BJ$99,MATCH('14 Year_History_Results'!$G205,Finish_table!BK$4:BK$99,0),1))</f>
        <v>#N/A</v>
      </c>
      <c r="T205" s="236" t="e">
        <f>(INDEX(Finish_table!BS$4:BS$99,MATCH('14 Year_History_Results'!$G205,Finish_table!BT$4:BT$99,0),1))</f>
        <v>#N/A</v>
      </c>
      <c r="U205" s="236" t="e">
        <f>(INDEX(Finish_table!CB$4:CB$99,MATCH('14 Year_History_Results'!$G205,Finish_table!CC$4:CC$99,0),1))</f>
        <v>#N/A</v>
      </c>
      <c r="V205" s="236" t="e">
        <f>(INDEX(Finish_table!CK$4:CK$99,MATCH('14 Year_History_Results'!$G205,Finish_table!CL$4:CL$99,0),1))</f>
        <v>#N/A</v>
      </c>
      <c r="W205" s="236" t="e">
        <f>(INDEX(Finish_table!CT$4:CT$99,MATCH('14 Year_History_Results'!$G205,Finish_table!CU$4:CU$99,0),1))</f>
        <v>#N/A</v>
      </c>
      <c r="X205" s="236" t="e">
        <f>(INDEX(Finish_table!DC$4:DC$99,MATCH('14 Year_History_Results'!$G205,Finish_table!DD$4:DD$99,0),1))</f>
        <v>#N/A</v>
      </c>
      <c r="Y205" s="236" t="e">
        <f>(INDEX(Finish_table!DL$4:DL$99,MATCH('14 Year_History_Results'!$G205,Finish_table!DM$4:DM$99,0),1))</f>
        <v>#N/A</v>
      </c>
      <c r="Z205" s="236" t="str">
        <f>(INDEX(Finish_table!DU$4:DU$99,MATCH('14 Year_History_Results'!$G205,Finish_table!DV$4:DV$99,0),1))</f>
        <v>QF</v>
      </c>
      <c r="AA205" s="256" t="e">
        <f>(INDEX(Finish_table!ED$4:ED$140,MATCH('14 Year_History_Results'!$G205,Finish_table!EE$4:EE$140,0),1))</f>
        <v>#N/A</v>
      </c>
      <c r="AB205" s="2"/>
      <c r="AC205" s="97"/>
      <c r="AE205">
        <f t="shared" si="118"/>
        <v>1660</v>
      </c>
      <c r="AF205" s="112"/>
      <c r="AG205" s="2"/>
      <c r="AH205" s="148">
        <f>INDEX('2001'!$C$44:$C$140,'14 Year_History_Results'!BT205)</f>
        <v>0</v>
      </c>
      <c r="AI205" s="2">
        <f>INDEX('2002'!$C$44:$C$140,'14 Year_History_Results'!BU205)</f>
        <v>0</v>
      </c>
      <c r="AJ205" s="2">
        <f>INDEX('2003'!$C$44:$C$140,'14 Year_History_Results'!BV205)</f>
        <v>0</v>
      </c>
      <c r="AK205" s="2">
        <f>INDEX('2004'!$C$44:$C$140,'14 Year_History_Results'!BW205)</f>
        <v>0</v>
      </c>
      <c r="AL205" s="2">
        <f>INDEX('2005'!$C$44:$C$140,'14 Year_History_Results'!BX205)</f>
        <v>0</v>
      </c>
      <c r="AM205" s="2">
        <f>INDEX('2006'!$C$44:$C$140,'14 Year_History_Results'!BY205)</f>
        <v>0</v>
      </c>
      <c r="AN205" s="2">
        <f>INDEX('2007'!$C$44:$C$140,'14 Year_History_Results'!BZ205)</f>
        <v>0</v>
      </c>
      <c r="AO205" s="2">
        <f>INDEX('2008'!$C$44:$C$140,'14 Year_History_Results'!CA205)</f>
        <v>0</v>
      </c>
      <c r="AP205" s="2">
        <f>INDEX('2009'!$C$44:$C$140,'14 Year_History_Results'!CB205)</f>
        <v>0</v>
      </c>
      <c r="AQ205" s="2">
        <f>INDEX('2010'!$C$44:$C$140,'14 Year_History_Results'!CC205)</f>
        <v>0</v>
      </c>
      <c r="AR205" s="2">
        <f>INDEX('2011'!$C$44:$C$140,'14 Year_History_Results'!CD205)</f>
        <v>0</v>
      </c>
      <c r="AS205" s="2">
        <f>INDEX('2012'!$C$44:$C$140,'14 Year_History_Results'!CE205)</f>
        <v>0</v>
      </c>
      <c r="AT205" s="2">
        <f>INDEX('2013'!$C$44:$C$140,'14 Year_History_Results'!CF205)</f>
        <v>0</v>
      </c>
      <c r="AU205" s="149">
        <f>INDEX('2014'!$C$52:$C$180,'14 Year_History_Results'!CG205)</f>
        <v>0</v>
      </c>
      <c r="AV205" s="2">
        <f t="shared" si="128"/>
        <v>0</v>
      </c>
      <c r="AW205" s="2"/>
      <c r="AX205">
        <f t="shared" si="129"/>
        <v>1660</v>
      </c>
      <c r="AY205" s="112"/>
      <c r="AZ205" s="2"/>
      <c r="BA205" s="148">
        <f>INDEX('2001'!$B$44:$B$140,'14 Year_History_Results'!BT205)</f>
        <v>0</v>
      </c>
      <c r="BB205" s="2">
        <f>INDEX('2002'!$B$44:$B$140,'14 Year_History_Results'!BU205)</f>
        <v>0</v>
      </c>
      <c r="BC205" s="2">
        <f>INDEX('2003'!$B$44:$B$140,'14 Year_History_Results'!BV205)</f>
        <v>0</v>
      </c>
      <c r="BD205" s="2">
        <f>INDEX('2004'!$B$44:$B$140,'14 Year_History_Results'!BW205)</f>
        <v>0</v>
      </c>
      <c r="BE205" s="2">
        <f>INDEX('2005'!$B$44:$B$140,'14 Year_History_Results'!BX205)</f>
        <v>0</v>
      </c>
      <c r="BF205" s="2">
        <f>INDEX('2006'!$B$44:$B$140,'14 Year_History_Results'!BY205)</f>
        <v>0</v>
      </c>
      <c r="BG205" s="2">
        <f>INDEX('2007'!$B$44:$B$140,'14 Year_History_Results'!BZ205)</f>
        <v>0</v>
      </c>
      <c r="BH205" s="2">
        <f>INDEX('2008'!$B$44:$B$140,'14 Year_History_Results'!CA205)</f>
        <v>0</v>
      </c>
      <c r="BI205" s="2">
        <f>INDEX('2009'!$B$44:$B$140,'14 Year_History_Results'!CB205)</f>
        <v>0</v>
      </c>
      <c r="BJ205" s="2">
        <f>INDEX('2010'!$B$44:$B$140,'14 Year_History_Results'!CC205)</f>
        <v>0</v>
      </c>
      <c r="BK205" s="2">
        <f>INDEX('2011'!$B$44:$B$140,'14 Year_History_Results'!CD205)</f>
        <v>0</v>
      </c>
      <c r="BL205" s="2">
        <f>INDEX('2012'!$B$44:$B$140,'14 Year_History_Results'!CE205)</f>
        <v>0</v>
      </c>
      <c r="BM205" s="2">
        <f>INDEX('2013'!$B$44:$B$140,'14 Year_History_Results'!CF205)</f>
        <v>8</v>
      </c>
      <c r="BN205" s="149">
        <f>INDEX('2014'!$B$52:$B$180,'14 Year_History_Results'!CG205)</f>
        <v>0</v>
      </c>
      <c r="BO205" s="308">
        <f t="shared" si="130"/>
        <v>8</v>
      </c>
      <c r="BQ205">
        <f t="shared" si="131"/>
        <v>1660</v>
      </c>
      <c r="BR205" s="112"/>
      <c r="BS205" s="2"/>
      <c r="BT205" s="148">
        <f>IF(ISNA(MATCH($BQ205,'2001'!$A$44:$A$139,0)),97,MATCH($BQ205,'2001'!$A$44:$A$139,0))</f>
        <v>97</v>
      </c>
      <c r="BU205" s="2">
        <f>IF(ISNA(MATCH($BQ205,'2002'!$A$44:$A$139,0)),97,MATCH($BQ205,'2002'!$A$44:$A$139,0))</f>
        <v>97</v>
      </c>
      <c r="BV205" s="2">
        <f>IF(ISNA(MATCH($BQ205,'2003'!$A$44:$A$139,0)),97,MATCH($BQ205,'2003'!$A$44:$A$139,0))</f>
        <v>97</v>
      </c>
      <c r="BW205" s="2">
        <f>IF(ISNA(MATCH($BQ205,'2004'!$A$44:$A$139,0)),97,MATCH($BQ205,'2004'!$A$44:$A$139,0))</f>
        <v>97</v>
      </c>
      <c r="BX205" s="2">
        <f>IF(ISNA(MATCH($BQ205,'2005'!$A$44:$A$139,0)),97,MATCH($BQ205,'2005'!$A$44:$A$139,0))</f>
        <v>97</v>
      </c>
      <c r="BY205" s="2">
        <f>IF(ISNA(MATCH($BQ205,'2006'!$A$44:$A$139,0)),97,MATCH($BQ205,'2006'!$A$44:$A$139,0))</f>
        <v>97</v>
      </c>
      <c r="BZ205" s="2">
        <f>IF(ISNA(MATCH($BQ205,'2007'!$A$44:$A$139,0)),97,MATCH($BQ205,'2007'!$A$44:$A$139,0))</f>
        <v>97</v>
      </c>
      <c r="CA205" s="2">
        <f>IF(ISNA(MATCH($BQ205,'2008'!$A$44:$A$139,0)),97,MATCH($BQ205,'2008'!$A$44:$A$139,0))</f>
        <v>97</v>
      </c>
      <c r="CB205" s="2">
        <f>IF(ISNA(MATCH($BQ205,'2009'!$A$44:$A$139,0)),97,MATCH($BQ205,'2009'!$A$44:$A$139,0))</f>
        <v>97</v>
      </c>
      <c r="CC205" s="2">
        <f>IF(ISNA(MATCH($BQ205,'2010'!$A$44:$A$139,0)),97,MATCH($BQ205,'2010'!$A$44:$A$139,0))</f>
        <v>97</v>
      </c>
      <c r="CD205" s="2">
        <f>IF(ISNA(MATCH($BQ205,'2011'!$A$44:$A$139,0)),97,MATCH($BQ205,'2011'!$A$44:$A$139,0))</f>
        <v>97</v>
      </c>
      <c r="CE205" s="2">
        <f>IF(ISNA(MATCH($BQ205,'2012'!$A$44:$A$139,0)),97,MATCH($BQ205,'2012'!$A$44:$A$139,0))</f>
        <v>97</v>
      </c>
      <c r="CF205" s="2">
        <f>IF(ISNA(MATCH($BQ205,'2013'!$A$44:$A$139,0)),97,MATCH($BQ205,'2013'!$A$44:$A$139,0))</f>
        <v>50</v>
      </c>
      <c r="CG205" s="149">
        <f>IF(ISNA(MATCH($BQ205,'2014'!$A$52:$A$179,0)),129,MATCH($BQ205,'2014'!$A$52:$A$179,0))</f>
        <v>129</v>
      </c>
      <c r="CI205">
        <f t="shared" si="132"/>
        <v>1660</v>
      </c>
      <c r="CJ205" s="284"/>
      <c r="CK205" s="282"/>
      <c r="CL205" s="281">
        <f t="shared" si="133"/>
        <v>0</v>
      </c>
      <c r="CM205" s="282">
        <f t="shared" si="119"/>
        <v>0</v>
      </c>
      <c r="CN205" s="282">
        <f t="shared" si="120"/>
        <v>0</v>
      </c>
      <c r="CO205" s="282">
        <f t="shared" si="121"/>
        <v>0</v>
      </c>
      <c r="CP205" s="282">
        <f t="shared" si="122"/>
        <v>0</v>
      </c>
      <c r="CQ205" s="282">
        <f t="shared" si="123"/>
        <v>0</v>
      </c>
      <c r="CR205" s="282">
        <f t="shared" si="124"/>
        <v>0</v>
      </c>
      <c r="CS205" s="282">
        <f t="shared" si="125"/>
        <v>0</v>
      </c>
      <c r="CT205" s="282">
        <f t="shared" si="126"/>
        <v>0</v>
      </c>
      <c r="CU205" s="282">
        <f t="shared" si="134"/>
        <v>0</v>
      </c>
      <c r="CV205" s="282">
        <f t="shared" si="135"/>
        <v>0</v>
      </c>
      <c r="CW205" s="282">
        <f t="shared" si="136"/>
        <v>0</v>
      </c>
      <c r="CX205" s="282">
        <f t="shared" si="137"/>
        <v>8</v>
      </c>
      <c r="CY205" s="283">
        <f t="shared" si="138"/>
        <v>5.3327999999999998</v>
      </c>
      <c r="DA205" s="282">
        <f t="shared" si="139"/>
        <v>1660</v>
      </c>
      <c r="DB205" s="97"/>
      <c r="DC205" s="156"/>
      <c r="DD205" s="270">
        <f t="shared" si="140"/>
        <v>0</v>
      </c>
      <c r="DE205" s="156">
        <f t="shared" si="141"/>
        <v>0</v>
      </c>
      <c r="DF205" s="156">
        <f t="shared" si="142"/>
        <v>0</v>
      </c>
      <c r="DG205" s="156">
        <f t="shared" si="143"/>
        <v>0</v>
      </c>
      <c r="DH205" s="156">
        <f t="shared" si="144"/>
        <v>0</v>
      </c>
      <c r="DI205" s="156">
        <f t="shared" si="145"/>
        <v>0</v>
      </c>
      <c r="DJ205" s="156">
        <f t="shared" si="146"/>
        <v>0</v>
      </c>
      <c r="DK205" s="156">
        <f t="shared" si="147"/>
        <v>0</v>
      </c>
      <c r="DL205" s="156">
        <f t="shared" si="148"/>
        <v>0</v>
      </c>
      <c r="DM205" s="156">
        <f t="shared" si="149"/>
        <v>0</v>
      </c>
      <c r="DN205" s="156">
        <f t="shared" si="150"/>
        <v>0</v>
      </c>
      <c r="DO205" s="156">
        <f t="shared" si="151"/>
        <v>0</v>
      </c>
      <c r="DP205" s="156">
        <f t="shared" si="152"/>
        <v>8</v>
      </c>
      <c r="DQ205" s="267">
        <f t="shared" si="153"/>
        <v>8</v>
      </c>
      <c r="DR205" s="156">
        <f t="shared" si="154"/>
        <v>442</v>
      </c>
    </row>
    <row r="206" spans="2:122" ht="13.5" thickBot="1" x14ac:dyDescent="0.25">
      <c r="B206" s="133">
        <v>93</v>
      </c>
      <c r="C206" s="50">
        <f t="shared" si="117"/>
        <v>5</v>
      </c>
      <c r="D206" s="50">
        <f t="shared" si="127"/>
        <v>0</v>
      </c>
      <c r="E206" s="97"/>
      <c r="F206" s="2">
        <f t="shared" si="155"/>
        <v>201</v>
      </c>
      <c r="G206" s="196">
        <v>2168</v>
      </c>
      <c r="H206" s="164">
        <f>14- COUNTIF(L206:AA206,"#N/A")</f>
        <v>1</v>
      </c>
      <c r="I206" s="133">
        <f>SUM(AF206:AU206)+SUM(BA206:BM206)</f>
        <v>8</v>
      </c>
      <c r="J206" s="405">
        <f>CY206</f>
        <v>5.3327999999999998</v>
      </c>
      <c r="K206" s="466" t="str">
        <f>IF(ISNUMBER(MATCH(G206,'[4]OPR data'!$A$3:$A$2541,0)),"Y","N")</f>
        <v>Y</v>
      </c>
      <c r="L206" s="112"/>
      <c r="M206" s="236"/>
      <c r="N206" s="236" t="e">
        <f>(INDEX(Finish_table!R$4:R$83,MATCH('14 Year_History_Results'!$G206,Finish_table!S$4:S$83,0),1))</f>
        <v>#N/A</v>
      </c>
      <c r="O206" s="236" t="e">
        <f>(INDEX(Finish_table!Z$4:Z$99,MATCH('14 Year_History_Results'!$G206,Finish_table!AA$4:AA$99,0),1))</f>
        <v>#N/A</v>
      </c>
      <c r="P206" s="236" t="e">
        <f>(INDEX(Finish_table!AI$4:AI$99,MATCH('14 Year_History_Results'!$G206,Finish_table!AJ$4:AJ$99,0),1))</f>
        <v>#N/A</v>
      </c>
      <c r="Q206" s="236" t="e">
        <f>(INDEX(Finish_table!AR$4:AR$99,MATCH('14 Year_History_Results'!$G206,Finish_table!AS$4:AS$99,0),1))</f>
        <v>#N/A</v>
      </c>
      <c r="R206" s="236" t="e">
        <f>(INDEX(Finish_table!BA$4:BA$99,MATCH('14 Year_History_Results'!$G206,Finish_table!BB$4:BB$99,0),1))</f>
        <v>#N/A</v>
      </c>
      <c r="S206" s="236" t="e">
        <f>(INDEX(Finish_table!BJ$4:BJ$99,MATCH('14 Year_History_Results'!$G206,Finish_table!BK$4:BK$99,0),1))</f>
        <v>#N/A</v>
      </c>
      <c r="T206" s="236" t="e">
        <f>(INDEX(Finish_table!BS$4:BS$99,MATCH('14 Year_History_Results'!$G206,Finish_table!BT$4:BT$99,0),1))</f>
        <v>#N/A</v>
      </c>
      <c r="U206" s="236" t="e">
        <f>(INDEX(Finish_table!CB$4:CB$99,MATCH('14 Year_History_Results'!$G206,Finish_table!CC$4:CC$99,0),1))</f>
        <v>#N/A</v>
      </c>
      <c r="V206" s="236" t="e">
        <f>(INDEX(Finish_table!CK$4:CK$99,MATCH('14 Year_History_Results'!$G206,Finish_table!CL$4:CL$99,0),1))</f>
        <v>#N/A</v>
      </c>
      <c r="W206" s="236" t="e">
        <f>(INDEX(Finish_table!CT$4:CT$99,MATCH('14 Year_History_Results'!$G206,Finish_table!CU$4:CU$99,0),1))</f>
        <v>#N/A</v>
      </c>
      <c r="X206" s="236" t="e">
        <f>(INDEX(Finish_table!DC$4:DC$99,MATCH('14 Year_History_Results'!$G206,Finish_table!DD$4:DD$99,0),1))</f>
        <v>#N/A</v>
      </c>
      <c r="Y206" s="236" t="e">
        <f>(INDEX(Finish_table!DL$4:DL$99,MATCH('14 Year_History_Results'!$G206,Finish_table!DM$4:DM$99,0),1))</f>
        <v>#N/A</v>
      </c>
      <c r="Z206" s="236" t="str">
        <f>(INDEX(Finish_table!DU$4:DU$99,MATCH('14 Year_History_Results'!$G206,Finish_table!DV$4:DV$99,0),1))</f>
        <v>QF</v>
      </c>
      <c r="AA206" s="256" t="e">
        <f>(INDEX(Finish_table!ED$4:ED$140,MATCH('14 Year_History_Results'!$G206,Finish_table!EE$4:EE$140,0),1))</f>
        <v>#N/A</v>
      </c>
      <c r="AB206" s="2"/>
      <c r="AC206" s="97"/>
      <c r="AE206">
        <f t="shared" si="118"/>
        <v>2168</v>
      </c>
      <c r="AF206" s="112"/>
      <c r="AG206" s="2"/>
      <c r="AH206" s="148">
        <f>INDEX('2001'!$C$44:$C$140,'14 Year_History_Results'!BT206)</f>
        <v>0</v>
      </c>
      <c r="AI206" s="2">
        <f>INDEX('2002'!$C$44:$C$140,'14 Year_History_Results'!BU206)</f>
        <v>0</v>
      </c>
      <c r="AJ206" s="2">
        <f>INDEX('2003'!$C$44:$C$140,'14 Year_History_Results'!BV206)</f>
        <v>0</v>
      </c>
      <c r="AK206" s="2">
        <f>INDEX('2004'!$C$44:$C$140,'14 Year_History_Results'!BW206)</f>
        <v>0</v>
      </c>
      <c r="AL206" s="2">
        <f>INDEX('2005'!$C$44:$C$140,'14 Year_History_Results'!BX206)</f>
        <v>0</v>
      </c>
      <c r="AM206" s="2">
        <f>INDEX('2006'!$C$44:$C$140,'14 Year_History_Results'!BY206)</f>
        <v>0</v>
      </c>
      <c r="AN206" s="2">
        <f>INDEX('2007'!$C$44:$C$140,'14 Year_History_Results'!BZ206)</f>
        <v>0</v>
      </c>
      <c r="AO206" s="2">
        <f>INDEX('2008'!$C$44:$C$140,'14 Year_History_Results'!CA206)</f>
        <v>0</v>
      </c>
      <c r="AP206" s="2">
        <f>INDEX('2009'!$C$44:$C$140,'14 Year_History_Results'!CB206)</f>
        <v>0</v>
      </c>
      <c r="AQ206" s="2">
        <f>INDEX('2010'!$C$44:$C$140,'14 Year_History_Results'!CC206)</f>
        <v>0</v>
      </c>
      <c r="AR206" s="2">
        <f>INDEX('2011'!$C$44:$C$140,'14 Year_History_Results'!CD206)</f>
        <v>0</v>
      </c>
      <c r="AS206" s="2">
        <f>INDEX('2012'!$C$44:$C$140,'14 Year_History_Results'!CE206)</f>
        <v>0</v>
      </c>
      <c r="AT206" s="2">
        <f>INDEX('2013'!$C$44:$C$140,'14 Year_History_Results'!CF206)</f>
        <v>0</v>
      </c>
      <c r="AU206" s="149">
        <f>INDEX('2014'!$C$52:$C$180,'14 Year_History_Results'!CG206)</f>
        <v>0</v>
      </c>
      <c r="AV206" s="2">
        <f t="shared" si="128"/>
        <v>0</v>
      </c>
      <c r="AW206" s="2"/>
      <c r="AX206">
        <f t="shared" si="129"/>
        <v>2168</v>
      </c>
      <c r="AY206" s="112"/>
      <c r="AZ206" s="2"/>
      <c r="BA206" s="148">
        <f>INDEX('2001'!$B$44:$B$140,'14 Year_History_Results'!BT206)</f>
        <v>0</v>
      </c>
      <c r="BB206" s="2">
        <f>INDEX('2002'!$B$44:$B$140,'14 Year_History_Results'!BU206)</f>
        <v>0</v>
      </c>
      <c r="BC206" s="2">
        <f>INDEX('2003'!$B$44:$B$140,'14 Year_History_Results'!BV206)</f>
        <v>0</v>
      </c>
      <c r="BD206" s="2">
        <f>INDEX('2004'!$B$44:$B$140,'14 Year_History_Results'!BW206)</f>
        <v>0</v>
      </c>
      <c r="BE206" s="2">
        <f>INDEX('2005'!$B$44:$B$140,'14 Year_History_Results'!BX206)</f>
        <v>0</v>
      </c>
      <c r="BF206" s="2">
        <f>INDEX('2006'!$B$44:$B$140,'14 Year_History_Results'!BY206)</f>
        <v>0</v>
      </c>
      <c r="BG206" s="2">
        <f>INDEX('2007'!$B$44:$B$140,'14 Year_History_Results'!BZ206)</f>
        <v>0</v>
      </c>
      <c r="BH206" s="2">
        <f>INDEX('2008'!$B$44:$B$140,'14 Year_History_Results'!CA206)</f>
        <v>0</v>
      </c>
      <c r="BI206" s="2">
        <f>INDEX('2009'!$B$44:$B$140,'14 Year_History_Results'!CB206)</f>
        <v>0</v>
      </c>
      <c r="BJ206" s="2">
        <f>INDEX('2010'!$B$44:$B$140,'14 Year_History_Results'!CC206)</f>
        <v>0</v>
      </c>
      <c r="BK206" s="2">
        <f>INDEX('2011'!$B$44:$B$140,'14 Year_History_Results'!CD206)</f>
        <v>0</v>
      </c>
      <c r="BL206" s="2">
        <f>INDEX('2012'!$B$44:$B$140,'14 Year_History_Results'!CE206)</f>
        <v>0</v>
      </c>
      <c r="BM206" s="2">
        <f>INDEX('2013'!$B$44:$B$140,'14 Year_History_Results'!CF206)</f>
        <v>8</v>
      </c>
      <c r="BN206" s="149">
        <f>INDEX('2014'!$B$52:$B$180,'14 Year_History_Results'!CG206)</f>
        <v>0</v>
      </c>
      <c r="BO206" s="308">
        <f t="shared" si="130"/>
        <v>8</v>
      </c>
      <c r="BQ206">
        <f t="shared" si="131"/>
        <v>2168</v>
      </c>
      <c r="BR206" s="112"/>
      <c r="BS206" s="2"/>
      <c r="BT206" s="148">
        <f>IF(ISNA(MATCH($BQ206,'2001'!$A$44:$A$139,0)),97,MATCH($BQ206,'2001'!$A$44:$A$139,0))</f>
        <v>97</v>
      </c>
      <c r="BU206" s="2">
        <f>IF(ISNA(MATCH($BQ206,'2002'!$A$44:$A$139,0)),97,MATCH($BQ206,'2002'!$A$44:$A$139,0))</f>
        <v>97</v>
      </c>
      <c r="BV206" s="2">
        <f>IF(ISNA(MATCH($BQ206,'2003'!$A$44:$A$139,0)),97,MATCH($BQ206,'2003'!$A$44:$A$139,0))</f>
        <v>97</v>
      </c>
      <c r="BW206" s="2">
        <f>IF(ISNA(MATCH($BQ206,'2004'!$A$44:$A$139,0)),97,MATCH($BQ206,'2004'!$A$44:$A$139,0))</f>
        <v>97</v>
      </c>
      <c r="BX206" s="2">
        <f>IF(ISNA(MATCH($BQ206,'2005'!$A$44:$A$139,0)),97,MATCH($BQ206,'2005'!$A$44:$A$139,0))</f>
        <v>97</v>
      </c>
      <c r="BY206" s="2">
        <f>IF(ISNA(MATCH($BQ206,'2006'!$A$44:$A$139,0)),97,MATCH($BQ206,'2006'!$A$44:$A$139,0))</f>
        <v>97</v>
      </c>
      <c r="BZ206" s="2">
        <f>IF(ISNA(MATCH($BQ206,'2007'!$A$44:$A$139,0)),97,MATCH($BQ206,'2007'!$A$44:$A$139,0))</f>
        <v>97</v>
      </c>
      <c r="CA206" s="2">
        <f>IF(ISNA(MATCH($BQ206,'2008'!$A$44:$A$139,0)),97,MATCH($BQ206,'2008'!$A$44:$A$139,0))</f>
        <v>97</v>
      </c>
      <c r="CB206" s="2">
        <f>IF(ISNA(MATCH($BQ206,'2009'!$A$44:$A$139,0)),97,MATCH($BQ206,'2009'!$A$44:$A$139,0))</f>
        <v>97</v>
      </c>
      <c r="CC206" s="2">
        <f>IF(ISNA(MATCH($BQ206,'2010'!$A$44:$A$139,0)),97,MATCH($BQ206,'2010'!$A$44:$A$139,0))</f>
        <v>97</v>
      </c>
      <c r="CD206" s="2">
        <f>IF(ISNA(MATCH($BQ206,'2011'!$A$44:$A$139,0)),97,MATCH($BQ206,'2011'!$A$44:$A$139,0))</f>
        <v>97</v>
      </c>
      <c r="CE206" s="2">
        <f>IF(ISNA(MATCH($BQ206,'2012'!$A$44:$A$139,0)),97,MATCH($BQ206,'2012'!$A$44:$A$139,0))</f>
        <v>97</v>
      </c>
      <c r="CF206" s="2">
        <f>IF(ISNA(MATCH($BQ206,'2013'!$A$44:$A$139,0)),97,MATCH($BQ206,'2013'!$A$44:$A$139,0))</f>
        <v>66</v>
      </c>
      <c r="CG206" s="149">
        <f>IF(ISNA(MATCH($BQ206,'2014'!$A$52:$A$179,0)),129,MATCH($BQ206,'2014'!$A$52:$A$179,0))</f>
        <v>129</v>
      </c>
      <c r="CI206">
        <f t="shared" si="132"/>
        <v>2168</v>
      </c>
      <c r="CJ206" s="284"/>
      <c r="CK206" s="282"/>
      <c r="CL206" s="281">
        <f t="shared" si="133"/>
        <v>0</v>
      </c>
      <c r="CM206" s="282">
        <f t="shared" si="119"/>
        <v>0</v>
      </c>
      <c r="CN206" s="282">
        <f t="shared" si="120"/>
        <v>0</v>
      </c>
      <c r="CO206" s="282">
        <f t="shared" si="121"/>
        <v>0</v>
      </c>
      <c r="CP206" s="282">
        <f t="shared" si="122"/>
        <v>0</v>
      </c>
      <c r="CQ206" s="282">
        <f t="shared" si="123"/>
        <v>0</v>
      </c>
      <c r="CR206" s="282">
        <f t="shared" si="124"/>
        <v>0</v>
      </c>
      <c r="CS206" s="282">
        <f t="shared" si="125"/>
        <v>0</v>
      </c>
      <c r="CT206" s="282">
        <f t="shared" si="126"/>
        <v>0</v>
      </c>
      <c r="CU206" s="282">
        <f t="shared" si="134"/>
        <v>0</v>
      </c>
      <c r="CV206" s="282">
        <f t="shared" si="135"/>
        <v>0</v>
      </c>
      <c r="CW206" s="282">
        <f t="shared" si="136"/>
        <v>0</v>
      </c>
      <c r="CX206" s="282">
        <f t="shared" si="137"/>
        <v>8</v>
      </c>
      <c r="CY206" s="283">
        <f t="shared" si="138"/>
        <v>5.3327999999999998</v>
      </c>
      <c r="DA206" s="282">
        <f t="shared" si="139"/>
        <v>2168</v>
      </c>
      <c r="DB206" s="97"/>
      <c r="DC206" s="156"/>
      <c r="DD206" s="270">
        <f t="shared" si="140"/>
        <v>0</v>
      </c>
      <c r="DE206" s="156">
        <f t="shared" si="141"/>
        <v>0</v>
      </c>
      <c r="DF206" s="156">
        <f t="shared" si="142"/>
        <v>0</v>
      </c>
      <c r="DG206" s="156">
        <f t="shared" si="143"/>
        <v>0</v>
      </c>
      <c r="DH206" s="156">
        <f t="shared" si="144"/>
        <v>0</v>
      </c>
      <c r="DI206" s="156">
        <f t="shared" si="145"/>
        <v>0</v>
      </c>
      <c r="DJ206" s="156">
        <f t="shared" si="146"/>
        <v>0</v>
      </c>
      <c r="DK206" s="156">
        <f t="shared" si="147"/>
        <v>0</v>
      </c>
      <c r="DL206" s="156">
        <f t="shared" si="148"/>
        <v>0</v>
      </c>
      <c r="DM206" s="156">
        <f t="shared" si="149"/>
        <v>0</v>
      </c>
      <c r="DN206" s="156">
        <f t="shared" si="150"/>
        <v>0</v>
      </c>
      <c r="DO206" s="156">
        <f t="shared" si="151"/>
        <v>0</v>
      </c>
      <c r="DP206" s="156">
        <f t="shared" si="152"/>
        <v>8</v>
      </c>
      <c r="DQ206" s="267">
        <f t="shared" si="153"/>
        <v>8</v>
      </c>
      <c r="DR206" s="156">
        <f t="shared" si="154"/>
        <v>442</v>
      </c>
    </row>
    <row r="207" spans="2:122" ht="13.5" thickBot="1" x14ac:dyDescent="0.25">
      <c r="B207" s="144">
        <v>93</v>
      </c>
      <c r="C207" s="50">
        <f t="shared" si="117"/>
        <v>6</v>
      </c>
      <c r="D207" s="50">
        <f t="shared" si="127"/>
        <v>6</v>
      </c>
      <c r="E207" s="97"/>
      <c r="F207" s="2">
        <f t="shared" si="155"/>
        <v>202</v>
      </c>
      <c r="G207" s="164">
        <v>2471</v>
      </c>
      <c r="H207" s="164">
        <f>14- COUNTIF(L207:AA207,"#N/A")</f>
        <v>1</v>
      </c>
      <c r="I207" s="133">
        <f>SUM(AF207:AU207)+SUM(BA207:BM207)</f>
        <v>12</v>
      </c>
      <c r="J207" s="405">
        <f>CY207</f>
        <v>5.3322667199999998</v>
      </c>
      <c r="K207" s="466" t="str">
        <f>IF(ISNUMBER(MATCH(G207,'[4]OPR data'!$A$3:$A$2541,0)),"Y","N")</f>
        <v>Y</v>
      </c>
      <c r="L207" s="112"/>
      <c r="M207" s="236"/>
      <c r="N207" s="236" t="e">
        <f>(INDEX(Finish_table!R$4:R$83,MATCH('14 Year_History_Results'!$G207,Finish_table!S$4:S$83,0),1))</f>
        <v>#N/A</v>
      </c>
      <c r="O207" s="236" t="e">
        <f>(INDEX(Finish_table!Z$4:Z$99,MATCH('14 Year_History_Results'!$G207,Finish_table!AA$4:AA$99,0),1))</f>
        <v>#N/A</v>
      </c>
      <c r="P207" s="236" t="e">
        <f>(INDEX(Finish_table!AI$4:AI$99,MATCH('14 Year_History_Results'!$G207,Finish_table!AJ$4:AJ$99,0),1))</f>
        <v>#N/A</v>
      </c>
      <c r="Q207" s="236" t="e">
        <f>(INDEX(Finish_table!AR$4:AR$99,MATCH('14 Year_History_Results'!$G207,Finish_table!AS$4:AS$99,0),1))</f>
        <v>#N/A</v>
      </c>
      <c r="R207" s="236" t="e">
        <f>(INDEX(Finish_table!BA$4:BA$99,MATCH('14 Year_History_Results'!$G207,Finish_table!BB$4:BB$99,0),1))</f>
        <v>#N/A</v>
      </c>
      <c r="S207" s="236" t="e">
        <f>(INDEX(Finish_table!BJ$4:BJ$99,MATCH('14 Year_History_Results'!$G207,Finish_table!BK$4:BK$99,0),1))</f>
        <v>#N/A</v>
      </c>
      <c r="T207" s="236" t="e">
        <f>(INDEX(Finish_table!BS$4:BS$99,MATCH('14 Year_History_Results'!$G207,Finish_table!BT$4:BT$99,0),1))</f>
        <v>#N/A</v>
      </c>
      <c r="U207" s="236" t="e">
        <f>(INDEX(Finish_table!CB$4:CB$99,MATCH('14 Year_History_Results'!$G207,Finish_table!CC$4:CC$99,0),1))</f>
        <v>#N/A</v>
      </c>
      <c r="V207" s="236" t="e">
        <f>(INDEX(Finish_table!CK$4:CK$99,MATCH('14 Year_History_Results'!$G207,Finish_table!CL$4:CL$99,0),1))</f>
        <v>#N/A</v>
      </c>
      <c r="W207" s="236" t="e">
        <f>(INDEX(Finish_table!CT$4:CT$99,MATCH('14 Year_History_Results'!$G207,Finish_table!CU$4:CU$99,0),1))</f>
        <v>#N/A</v>
      </c>
      <c r="X207" s="236" t="e">
        <f>(INDEX(Finish_table!DC$4:DC$99,MATCH('14 Year_History_Results'!$G207,Finish_table!DD$4:DD$99,0),1))</f>
        <v>#N/A</v>
      </c>
      <c r="Y207" s="236" t="str">
        <f>(INDEX(Finish_table!DL$4:DL$99,MATCH('14 Year_History_Results'!$G207,Finish_table!DM$4:DM$99,0),1))</f>
        <v>SF</v>
      </c>
      <c r="Z207" s="236" t="e">
        <f>(INDEX(Finish_table!DU$4:DU$99,MATCH('14 Year_History_Results'!$G207,Finish_table!DV$4:DV$99,0),1))</f>
        <v>#N/A</v>
      </c>
      <c r="AA207" s="256" t="e">
        <f>(INDEX(Finish_table!ED$4:ED$140,MATCH('14 Year_History_Results'!$G207,Finish_table!EE$4:EE$140,0),1))</f>
        <v>#N/A</v>
      </c>
      <c r="AB207" s="2"/>
      <c r="AC207" s="97"/>
      <c r="AE207">
        <f t="shared" si="118"/>
        <v>2471</v>
      </c>
      <c r="AF207" s="112"/>
      <c r="AG207" s="2"/>
      <c r="AH207" s="148">
        <f>INDEX('2001'!$C$44:$C$140,'14 Year_History_Results'!BT207)</f>
        <v>0</v>
      </c>
      <c r="AI207" s="2">
        <f>INDEX('2002'!$C$44:$C$140,'14 Year_History_Results'!BU207)</f>
        <v>0</v>
      </c>
      <c r="AJ207" s="2">
        <f>INDEX('2003'!$C$44:$C$140,'14 Year_History_Results'!BV207)</f>
        <v>0</v>
      </c>
      <c r="AK207" s="2">
        <f>INDEX('2004'!$C$44:$C$140,'14 Year_History_Results'!BW207)</f>
        <v>0</v>
      </c>
      <c r="AL207" s="2">
        <f>INDEX('2005'!$C$44:$C$140,'14 Year_History_Results'!BX207)</f>
        <v>0</v>
      </c>
      <c r="AM207" s="2">
        <f>INDEX('2006'!$C$44:$C$140,'14 Year_History_Results'!BY207)</f>
        <v>0</v>
      </c>
      <c r="AN207" s="2">
        <f>INDEX('2007'!$C$44:$C$140,'14 Year_History_Results'!BZ207)</f>
        <v>0</v>
      </c>
      <c r="AO207" s="2">
        <f>INDEX('2008'!$C$44:$C$140,'14 Year_History_Results'!CA207)</f>
        <v>0</v>
      </c>
      <c r="AP207" s="2">
        <f>INDEX('2009'!$C$44:$C$140,'14 Year_History_Results'!CB207)</f>
        <v>0</v>
      </c>
      <c r="AQ207" s="2">
        <f>INDEX('2010'!$C$44:$C$140,'14 Year_History_Results'!CC207)</f>
        <v>0</v>
      </c>
      <c r="AR207" s="2">
        <f>INDEX('2011'!$C$44:$C$140,'14 Year_History_Results'!CD207)</f>
        <v>0</v>
      </c>
      <c r="AS207" s="2">
        <f>INDEX('2012'!$C$44:$C$140,'14 Year_History_Results'!CE207)</f>
        <v>10</v>
      </c>
      <c r="AT207" s="2">
        <f>INDEX('2013'!$C$44:$C$140,'14 Year_History_Results'!CF207)</f>
        <v>0</v>
      </c>
      <c r="AU207" s="149">
        <f>INDEX('2014'!$C$52:$C$180,'14 Year_History_Results'!CG207)</f>
        <v>0</v>
      </c>
      <c r="AV207" s="2">
        <f t="shared" si="128"/>
        <v>2.6726124191242437</v>
      </c>
      <c r="AW207" s="2"/>
      <c r="AX207">
        <f t="shared" si="129"/>
        <v>2471</v>
      </c>
      <c r="AY207" s="112"/>
      <c r="AZ207" s="2"/>
      <c r="BA207" s="148">
        <f>INDEX('2001'!$B$44:$B$140,'14 Year_History_Results'!BT207)</f>
        <v>0</v>
      </c>
      <c r="BB207" s="2">
        <f>INDEX('2002'!$B$44:$B$140,'14 Year_History_Results'!BU207)</f>
        <v>0</v>
      </c>
      <c r="BC207" s="2">
        <f>INDEX('2003'!$B$44:$B$140,'14 Year_History_Results'!BV207)</f>
        <v>0</v>
      </c>
      <c r="BD207" s="2">
        <f>INDEX('2004'!$B$44:$B$140,'14 Year_History_Results'!BW207)</f>
        <v>0</v>
      </c>
      <c r="BE207" s="2">
        <f>INDEX('2005'!$B$44:$B$140,'14 Year_History_Results'!BX207)</f>
        <v>0</v>
      </c>
      <c r="BF207" s="2">
        <f>INDEX('2006'!$B$44:$B$140,'14 Year_History_Results'!BY207)</f>
        <v>0</v>
      </c>
      <c r="BG207" s="2">
        <f>INDEX('2007'!$B$44:$B$140,'14 Year_History_Results'!BZ207)</f>
        <v>0</v>
      </c>
      <c r="BH207" s="2">
        <f>INDEX('2008'!$B$44:$B$140,'14 Year_History_Results'!CA207)</f>
        <v>0</v>
      </c>
      <c r="BI207" s="2">
        <f>INDEX('2009'!$B$44:$B$140,'14 Year_History_Results'!CB207)</f>
        <v>0</v>
      </c>
      <c r="BJ207" s="2">
        <f>INDEX('2010'!$B$44:$B$140,'14 Year_History_Results'!CC207)</f>
        <v>0</v>
      </c>
      <c r="BK207" s="2">
        <f>INDEX('2011'!$B$44:$B$140,'14 Year_History_Results'!CD207)</f>
        <v>0</v>
      </c>
      <c r="BL207" s="2">
        <f>INDEX('2012'!$B$44:$B$140,'14 Year_History_Results'!CE207)</f>
        <v>2</v>
      </c>
      <c r="BM207" s="2">
        <f>INDEX('2013'!$B$44:$B$140,'14 Year_History_Results'!CF207)</f>
        <v>0</v>
      </c>
      <c r="BN207" s="149">
        <f>INDEX('2014'!$B$52:$B$180,'14 Year_History_Results'!CG207)</f>
        <v>0</v>
      </c>
      <c r="BO207" s="308">
        <f t="shared" si="130"/>
        <v>0</v>
      </c>
      <c r="BQ207">
        <f t="shared" si="131"/>
        <v>2471</v>
      </c>
      <c r="BR207" s="112"/>
      <c r="BS207" s="2"/>
      <c r="BT207" s="148">
        <f>IF(ISNA(MATCH($BQ207,'2001'!$A$44:$A$139,0)),97,MATCH($BQ207,'2001'!$A$44:$A$139,0))</f>
        <v>97</v>
      </c>
      <c r="BU207" s="2">
        <f>IF(ISNA(MATCH($BQ207,'2002'!$A$44:$A$139,0)),97,MATCH($BQ207,'2002'!$A$44:$A$139,0))</f>
        <v>97</v>
      </c>
      <c r="BV207" s="2">
        <f>IF(ISNA(MATCH($BQ207,'2003'!$A$44:$A$139,0)),97,MATCH($BQ207,'2003'!$A$44:$A$139,0))</f>
        <v>97</v>
      </c>
      <c r="BW207" s="2">
        <f>IF(ISNA(MATCH($BQ207,'2004'!$A$44:$A$139,0)),97,MATCH($BQ207,'2004'!$A$44:$A$139,0))</f>
        <v>97</v>
      </c>
      <c r="BX207" s="2">
        <f>IF(ISNA(MATCH($BQ207,'2005'!$A$44:$A$139,0)),97,MATCH($BQ207,'2005'!$A$44:$A$139,0))</f>
        <v>97</v>
      </c>
      <c r="BY207" s="2">
        <f>IF(ISNA(MATCH($BQ207,'2006'!$A$44:$A$139,0)),97,MATCH($BQ207,'2006'!$A$44:$A$139,0))</f>
        <v>97</v>
      </c>
      <c r="BZ207" s="2">
        <f>IF(ISNA(MATCH($BQ207,'2007'!$A$44:$A$139,0)),97,MATCH($BQ207,'2007'!$A$44:$A$139,0))</f>
        <v>97</v>
      </c>
      <c r="CA207" s="2">
        <f>IF(ISNA(MATCH($BQ207,'2008'!$A$44:$A$139,0)),97,MATCH($BQ207,'2008'!$A$44:$A$139,0))</f>
        <v>97</v>
      </c>
      <c r="CB207" s="2">
        <f>IF(ISNA(MATCH($BQ207,'2009'!$A$44:$A$139,0)),97,MATCH($BQ207,'2009'!$A$44:$A$139,0))</f>
        <v>97</v>
      </c>
      <c r="CC207" s="2">
        <f>IF(ISNA(MATCH($BQ207,'2010'!$A$44:$A$139,0)),97,MATCH($BQ207,'2010'!$A$44:$A$139,0))</f>
        <v>97</v>
      </c>
      <c r="CD207" s="2">
        <f>IF(ISNA(MATCH($BQ207,'2011'!$A$44:$A$139,0)),97,MATCH($BQ207,'2011'!$A$44:$A$139,0))</f>
        <v>97</v>
      </c>
      <c r="CE207" s="2">
        <f>IF(ISNA(MATCH($BQ207,'2012'!$A$44:$A$139,0)),97,MATCH($BQ207,'2012'!$A$44:$A$139,0))</f>
        <v>80</v>
      </c>
      <c r="CF207" s="2">
        <f>IF(ISNA(MATCH($BQ207,'2013'!$A$44:$A$139,0)),97,MATCH($BQ207,'2013'!$A$44:$A$139,0))</f>
        <v>97</v>
      </c>
      <c r="CG207" s="149">
        <f>IF(ISNA(MATCH($BQ207,'2014'!$A$52:$A$179,0)),129,MATCH($BQ207,'2014'!$A$52:$A$179,0))</f>
        <v>129</v>
      </c>
      <c r="CI207">
        <f t="shared" si="132"/>
        <v>2471</v>
      </c>
      <c r="CJ207" s="284"/>
      <c r="CK207" s="282"/>
      <c r="CL207" s="281">
        <f t="shared" si="133"/>
        <v>0</v>
      </c>
      <c r="CM207" s="282">
        <f t="shared" si="119"/>
        <v>0</v>
      </c>
      <c r="CN207" s="282">
        <f t="shared" si="120"/>
        <v>0</v>
      </c>
      <c r="CO207" s="282">
        <f t="shared" si="121"/>
        <v>0</v>
      </c>
      <c r="CP207" s="282">
        <f t="shared" si="122"/>
        <v>0</v>
      </c>
      <c r="CQ207" s="282">
        <f t="shared" si="123"/>
        <v>0</v>
      </c>
      <c r="CR207" s="282">
        <f t="shared" si="124"/>
        <v>0</v>
      </c>
      <c r="CS207" s="282">
        <f t="shared" si="125"/>
        <v>0</v>
      </c>
      <c r="CT207" s="282">
        <f t="shared" si="126"/>
        <v>0</v>
      </c>
      <c r="CU207" s="282">
        <f t="shared" si="134"/>
        <v>0</v>
      </c>
      <c r="CV207" s="282">
        <f t="shared" si="135"/>
        <v>0</v>
      </c>
      <c r="CW207" s="282">
        <f t="shared" si="136"/>
        <v>12</v>
      </c>
      <c r="CX207" s="282">
        <f t="shared" si="137"/>
        <v>7.9992000000000001</v>
      </c>
      <c r="CY207" s="283">
        <f t="shared" si="138"/>
        <v>5.3322667199999998</v>
      </c>
      <c r="DA207" s="282">
        <f t="shared" si="139"/>
        <v>2471</v>
      </c>
      <c r="DB207" s="97"/>
      <c r="DC207" s="156"/>
      <c r="DD207" s="270">
        <f t="shared" si="140"/>
        <v>0</v>
      </c>
      <c r="DE207" s="156">
        <f t="shared" si="141"/>
        <v>0</v>
      </c>
      <c r="DF207" s="156">
        <f t="shared" si="142"/>
        <v>0</v>
      </c>
      <c r="DG207" s="156">
        <f t="shared" si="143"/>
        <v>0</v>
      </c>
      <c r="DH207" s="156">
        <f t="shared" si="144"/>
        <v>0</v>
      </c>
      <c r="DI207" s="156">
        <f t="shared" si="145"/>
        <v>0</v>
      </c>
      <c r="DJ207" s="156">
        <f t="shared" si="146"/>
        <v>0</v>
      </c>
      <c r="DK207" s="156">
        <f t="shared" si="147"/>
        <v>0</v>
      </c>
      <c r="DL207" s="156">
        <f t="shared" si="148"/>
        <v>0</v>
      </c>
      <c r="DM207" s="156">
        <f t="shared" si="149"/>
        <v>0</v>
      </c>
      <c r="DN207" s="156">
        <f t="shared" si="150"/>
        <v>0</v>
      </c>
      <c r="DO207" s="156">
        <f t="shared" si="151"/>
        <v>12</v>
      </c>
      <c r="DP207" s="156">
        <f t="shared" si="152"/>
        <v>12</v>
      </c>
      <c r="DQ207" s="267">
        <f t="shared" si="153"/>
        <v>12</v>
      </c>
      <c r="DR207" s="156">
        <f t="shared" si="154"/>
        <v>373</v>
      </c>
    </row>
    <row r="208" spans="2:122" ht="13.5" thickBot="1" x14ac:dyDescent="0.25">
      <c r="B208" s="133">
        <v>94</v>
      </c>
      <c r="C208" s="50">
        <f t="shared" si="117"/>
        <v>1</v>
      </c>
      <c r="D208" s="50">
        <f t="shared" si="127"/>
        <v>1</v>
      </c>
      <c r="E208" s="97"/>
      <c r="F208" s="2">
        <f t="shared" si="155"/>
        <v>203</v>
      </c>
      <c r="G208" s="164">
        <v>364</v>
      </c>
      <c r="H208" s="164">
        <f>14- COUNTIF(L208:AA208,"#N/A")</f>
        <v>3</v>
      </c>
      <c r="I208" s="133">
        <f>SUM(AF208:AU208)+SUM(BA208:BM208)</f>
        <v>43</v>
      </c>
      <c r="J208" s="405">
        <f>CY208</f>
        <v>4.7820473995011907</v>
      </c>
      <c r="K208" s="466" t="str">
        <f>IF(ISNUMBER(MATCH(G208,'[4]OPR data'!$A$3:$A$2541,0)),"Y","N")</f>
        <v>Y</v>
      </c>
      <c r="L208" s="112"/>
      <c r="M208" s="236"/>
      <c r="N208" s="236" t="e">
        <f>(INDEX(Finish_table!R$4:R$83,MATCH('14 Year_History_Results'!$G208,Finish_table!S$4:S$83,0),1))</f>
        <v>#N/A</v>
      </c>
      <c r="O208" s="236" t="e">
        <f>(INDEX(Finish_table!Z$4:Z$99,MATCH('14 Year_History_Results'!$G208,Finish_table!AA$4:AA$99,0),1))</f>
        <v>#N/A</v>
      </c>
      <c r="P208" s="236" t="e">
        <f>(INDEX(Finish_table!AI$4:AI$99,MATCH('14 Year_History_Results'!$G208,Finish_table!AJ$4:AJ$99,0),1))</f>
        <v>#N/A</v>
      </c>
      <c r="Q208" s="236" t="str">
        <f>(INDEX(Finish_table!AR$4:AR$99,MATCH('14 Year_History_Results'!$G208,Finish_table!AS$4:AS$99,0),1))</f>
        <v>SF</v>
      </c>
      <c r="R208" s="236" t="e">
        <f>(INDEX(Finish_table!BA$4:BA$99,MATCH('14 Year_History_Results'!$G208,Finish_table!BB$4:BB$99,0),1))</f>
        <v>#N/A</v>
      </c>
      <c r="S208" s="236" t="e">
        <f>(INDEX(Finish_table!BJ$4:BJ$99,MATCH('14 Year_History_Results'!$G208,Finish_table!BK$4:BK$99,0),1))</f>
        <v>#N/A</v>
      </c>
      <c r="T208" s="236" t="str">
        <f>(INDEX(Finish_table!BS$4:BS$99,MATCH('14 Year_History_Results'!$G208,Finish_table!BT$4:BT$99,0),1))</f>
        <v>QF</v>
      </c>
      <c r="U208" s="236" t="e">
        <f>(INDEX(Finish_table!CB$4:CB$99,MATCH('14 Year_History_Results'!$G208,Finish_table!CC$4:CC$99,0),1))</f>
        <v>#N/A</v>
      </c>
      <c r="V208" s="236" t="e">
        <f>(INDEX(Finish_table!CK$4:CK$99,MATCH('14 Year_History_Results'!$G208,Finish_table!CL$4:CL$99,0),1))</f>
        <v>#N/A</v>
      </c>
      <c r="W208" s="236" t="e">
        <f>(INDEX(Finish_table!CT$4:CT$99,MATCH('14 Year_History_Results'!$G208,Finish_table!CU$4:CU$99,0),1))</f>
        <v>#N/A</v>
      </c>
      <c r="X208" s="236" t="str">
        <f>(INDEX(Finish_table!DC$4:DC$99,MATCH('14 Year_History_Results'!$G208,Finish_table!DD$4:DD$99,0),1))</f>
        <v>QF</v>
      </c>
      <c r="Y208" s="236" t="e">
        <f>(INDEX(Finish_table!DL$4:DL$99,MATCH('14 Year_History_Results'!$G208,Finish_table!DM$4:DM$99,0),1))</f>
        <v>#N/A</v>
      </c>
      <c r="Z208" s="236" t="e">
        <f>(INDEX(Finish_table!DU$4:DU$99,MATCH('14 Year_History_Results'!$G208,Finish_table!DV$4:DV$99,0),1))</f>
        <v>#N/A</v>
      </c>
      <c r="AA208" s="256" t="e">
        <f>(INDEX(Finish_table!ED$4:ED$140,MATCH('14 Year_History_Results'!$G208,Finish_table!EE$4:EE$140,0),1))</f>
        <v>#N/A</v>
      </c>
      <c r="AB208" s="2"/>
      <c r="AC208" s="97"/>
      <c r="AE208">
        <f t="shared" si="118"/>
        <v>364</v>
      </c>
      <c r="AF208" s="112"/>
      <c r="AG208" s="2"/>
      <c r="AH208" s="148">
        <f>INDEX('2001'!$C$44:$C$140,'14 Year_History_Results'!BT208)</f>
        <v>0</v>
      </c>
      <c r="AI208" s="2">
        <f>INDEX('2002'!$C$44:$C$140,'14 Year_History_Results'!BU208)</f>
        <v>0</v>
      </c>
      <c r="AJ208" s="2">
        <f>INDEX('2003'!$C$44:$C$140,'14 Year_History_Results'!BV208)</f>
        <v>0</v>
      </c>
      <c r="AK208" s="2">
        <f>INDEX('2004'!$C$44:$C$140,'14 Year_History_Results'!BW208)</f>
        <v>10</v>
      </c>
      <c r="AL208" s="2">
        <f>INDEX('2005'!$C$44:$C$140,'14 Year_History_Results'!BX208)</f>
        <v>0</v>
      </c>
      <c r="AM208" s="2">
        <f>INDEX('2006'!$C$44:$C$140,'14 Year_History_Results'!BY208)</f>
        <v>0</v>
      </c>
      <c r="AN208" s="2">
        <f>INDEX('2007'!$C$44:$C$140,'14 Year_History_Results'!BZ208)</f>
        <v>0</v>
      </c>
      <c r="AO208" s="2">
        <f>INDEX('2008'!$C$44:$C$140,'14 Year_History_Results'!CA208)</f>
        <v>0</v>
      </c>
      <c r="AP208" s="2">
        <f>INDEX('2009'!$C$44:$C$140,'14 Year_History_Results'!CB208)</f>
        <v>0</v>
      </c>
      <c r="AQ208" s="2">
        <f>INDEX('2010'!$C$44:$C$140,'14 Year_History_Results'!CC208)</f>
        <v>0</v>
      </c>
      <c r="AR208" s="2">
        <f>INDEX('2011'!$C$44:$C$140,'14 Year_History_Results'!CD208)</f>
        <v>0</v>
      </c>
      <c r="AS208" s="2">
        <f>INDEX('2012'!$C$44:$C$140,'14 Year_History_Results'!CE208)</f>
        <v>0</v>
      </c>
      <c r="AT208" s="2">
        <f>INDEX('2013'!$C$44:$C$140,'14 Year_History_Results'!CF208)</f>
        <v>0</v>
      </c>
      <c r="AU208" s="149">
        <f>INDEX('2014'!$C$52:$C$180,'14 Year_History_Results'!CG208)</f>
        <v>0</v>
      </c>
      <c r="AV208" s="2">
        <f t="shared" si="128"/>
        <v>2.6726124191242437</v>
      </c>
      <c r="AW208" s="2"/>
      <c r="AX208">
        <f t="shared" si="129"/>
        <v>364</v>
      </c>
      <c r="AY208" s="112"/>
      <c r="AZ208" s="2"/>
      <c r="BA208" s="148">
        <f>INDEX('2001'!$B$44:$B$140,'14 Year_History_Results'!BT208)</f>
        <v>0</v>
      </c>
      <c r="BB208" s="2">
        <f>INDEX('2002'!$B$44:$B$140,'14 Year_History_Results'!BU208)</f>
        <v>0</v>
      </c>
      <c r="BC208" s="2">
        <f>INDEX('2003'!$B$44:$B$140,'14 Year_History_Results'!BV208)</f>
        <v>0</v>
      </c>
      <c r="BD208" s="2">
        <f>INDEX('2004'!$B$44:$B$140,'14 Year_History_Results'!BW208)</f>
        <v>10</v>
      </c>
      <c r="BE208" s="2">
        <f>INDEX('2005'!$B$44:$B$140,'14 Year_History_Results'!BX208)</f>
        <v>0</v>
      </c>
      <c r="BF208" s="2">
        <f>INDEX('2006'!$B$44:$B$140,'14 Year_History_Results'!BY208)</f>
        <v>0</v>
      </c>
      <c r="BG208" s="2">
        <f>INDEX('2007'!$B$44:$B$140,'14 Year_History_Results'!BZ208)</f>
        <v>10</v>
      </c>
      <c r="BH208" s="2">
        <f>INDEX('2008'!$B$44:$B$140,'14 Year_History_Results'!CA208)</f>
        <v>0</v>
      </c>
      <c r="BI208" s="2">
        <f>INDEX('2009'!$B$44:$B$140,'14 Year_History_Results'!CB208)</f>
        <v>0</v>
      </c>
      <c r="BJ208" s="2">
        <f>INDEX('2010'!$B$44:$B$140,'14 Year_History_Results'!CC208)</f>
        <v>0</v>
      </c>
      <c r="BK208" s="2">
        <f>INDEX('2011'!$B$44:$B$140,'14 Year_History_Results'!CD208)</f>
        <v>13</v>
      </c>
      <c r="BL208" s="2">
        <f>INDEX('2012'!$B$44:$B$140,'14 Year_History_Results'!CE208)</f>
        <v>0</v>
      </c>
      <c r="BM208" s="2">
        <f>INDEX('2013'!$B$44:$B$140,'14 Year_History_Results'!CF208)</f>
        <v>0</v>
      </c>
      <c r="BN208" s="149">
        <f>INDEX('2014'!$B$52:$B$180,'14 Year_History_Results'!CG208)</f>
        <v>0</v>
      </c>
      <c r="BO208" s="308">
        <f t="shared" si="130"/>
        <v>0</v>
      </c>
      <c r="BQ208">
        <f t="shared" si="131"/>
        <v>364</v>
      </c>
      <c r="BR208" s="112"/>
      <c r="BS208" s="2"/>
      <c r="BT208" s="148">
        <f>IF(ISNA(MATCH($BQ208,'2001'!$A$44:$A$139,0)),97,MATCH($BQ208,'2001'!$A$44:$A$139,0))</f>
        <v>97</v>
      </c>
      <c r="BU208" s="2">
        <f>IF(ISNA(MATCH($BQ208,'2002'!$A$44:$A$139,0)),97,MATCH($BQ208,'2002'!$A$44:$A$139,0))</f>
        <v>97</v>
      </c>
      <c r="BV208" s="2">
        <f>IF(ISNA(MATCH($BQ208,'2003'!$A$44:$A$139,0)),97,MATCH($BQ208,'2003'!$A$44:$A$139,0))</f>
        <v>97</v>
      </c>
      <c r="BW208" s="2">
        <f>IF(ISNA(MATCH($BQ208,'2004'!$A$44:$A$139,0)),97,MATCH($BQ208,'2004'!$A$44:$A$139,0))</f>
        <v>55</v>
      </c>
      <c r="BX208" s="2">
        <f>IF(ISNA(MATCH($BQ208,'2005'!$A$44:$A$139,0)),97,MATCH($BQ208,'2005'!$A$44:$A$139,0))</f>
        <v>97</v>
      </c>
      <c r="BY208" s="2">
        <f>IF(ISNA(MATCH($BQ208,'2006'!$A$44:$A$139,0)),97,MATCH($BQ208,'2006'!$A$44:$A$139,0))</f>
        <v>97</v>
      </c>
      <c r="BZ208" s="2">
        <f>IF(ISNA(MATCH($BQ208,'2007'!$A$44:$A$139,0)),97,MATCH($BQ208,'2007'!$A$44:$A$139,0))</f>
        <v>45</v>
      </c>
      <c r="CA208" s="2">
        <f>IF(ISNA(MATCH($BQ208,'2008'!$A$44:$A$139,0)),97,MATCH($BQ208,'2008'!$A$44:$A$139,0))</f>
        <v>97</v>
      </c>
      <c r="CB208" s="2">
        <f>IF(ISNA(MATCH($BQ208,'2009'!$A$44:$A$139,0)),97,MATCH($BQ208,'2009'!$A$44:$A$139,0))</f>
        <v>97</v>
      </c>
      <c r="CC208" s="2">
        <f>IF(ISNA(MATCH($BQ208,'2010'!$A$44:$A$139,0)),97,MATCH($BQ208,'2010'!$A$44:$A$139,0))</f>
        <v>97</v>
      </c>
      <c r="CD208" s="2">
        <f>IF(ISNA(MATCH($BQ208,'2011'!$A$44:$A$139,0)),97,MATCH($BQ208,'2011'!$A$44:$A$139,0))</f>
        <v>33</v>
      </c>
      <c r="CE208" s="2">
        <f>IF(ISNA(MATCH($BQ208,'2012'!$A$44:$A$139,0)),97,MATCH($BQ208,'2012'!$A$44:$A$139,0))</f>
        <v>97</v>
      </c>
      <c r="CF208" s="2">
        <f>IF(ISNA(MATCH($BQ208,'2013'!$A$44:$A$139,0)),97,MATCH($BQ208,'2013'!$A$44:$A$139,0))</f>
        <v>97</v>
      </c>
      <c r="CG208" s="149">
        <f>IF(ISNA(MATCH($BQ208,'2014'!$A$52:$A$179,0)),129,MATCH($BQ208,'2014'!$A$52:$A$179,0))</f>
        <v>129</v>
      </c>
      <c r="CI208">
        <f t="shared" si="132"/>
        <v>364</v>
      </c>
      <c r="CJ208" s="284"/>
      <c r="CK208" s="282"/>
      <c r="CL208" s="281">
        <f t="shared" si="133"/>
        <v>0</v>
      </c>
      <c r="CM208" s="282">
        <f t="shared" si="119"/>
        <v>0</v>
      </c>
      <c r="CN208" s="282">
        <f t="shared" si="120"/>
        <v>0</v>
      </c>
      <c r="CO208" s="282">
        <f t="shared" si="121"/>
        <v>20</v>
      </c>
      <c r="CP208" s="282">
        <f t="shared" si="122"/>
        <v>13.331999999999999</v>
      </c>
      <c r="CQ208" s="282">
        <f t="shared" si="123"/>
        <v>8.8871111999999997</v>
      </c>
      <c r="CR208" s="282">
        <f t="shared" si="124"/>
        <v>15.924148325919999</v>
      </c>
      <c r="CS208" s="282">
        <f t="shared" si="125"/>
        <v>10.61503727405827</v>
      </c>
      <c r="CT208" s="282">
        <f t="shared" si="126"/>
        <v>7.0759838468872429</v>
      </c>
      <c r="CU208" s="282">
        <f t="shared" si="134"/>
        <v>4.7168508323350355</v>
      </c>
      <c r="CV208" s="282">
        <f t="shared" si="135"/>
        <v>16.144252764834533</v>
      </c>
      <c r="CW208" s="282">
        <f t="shared" si="136"/>
        <v>10.761758893038699</v>
      </c>
      <c r="CX208" s="282">
        <f t="shared" si="137"/>
        <v>7.1737884780995964</v>
      </c>
      <c r="CY208" s="283">
        <f t="shared" si="138"/>
        <v>4.7820473995011907</v>
      </c>
      <c r="DA208" s="282">
        <f t="shared" si="139"/>
        <v>364</v>
      </c>
      <c r="DB208" s="97"/>
      <c r="DC208" s="156"/>
      <c r="DD208" s="270">
        <f t="shared" si="140"/>
        <v>0</v>
      </c>
      <c r="DE208" s="156">
        <f t="shared" si="141"/>
        <v>0</v>
      </c>
      <c r="DF208" s="156">
        <f t="shared" si="142"/>
        <v>0</v>
      </c>
      <c r="DG208" s="156">
        <f t="shared" si="143"/>
        <v>20</v>
      </c>
      <c r="DH208" s="156">
        <f t="shared" si="144"/>
        <v>20</v>
      </c>
      <c r="DI208" s="156">
        <f t="shared" si="145"/>
        <v>20</v>
      </c>
      <c r="DJ208" s="156">
        <f t="shared" si="146"/>
        <v>30</v>
      </c>
      <c r="DK208" s="156">
        <f t="shared" si="147"/>
        <v>30</v>
      </c>
      <c r="DL208" s="156">
        <f t="shared" si="148"/>
        <v>30</v>
      </c>
      <c r="DM208" s="156">
        <f t="shared" si="149"/>
        <v>30</v>
      </c>
      <c r="DN208" s="156">
        <f t="shared" si="150"/>
        <v>43</v>
      </c>
      <c r="DO208" s="156">
        <f t="shared" si="151"/>
        <v>43</v>
      </c>
      <c r="DP208" s="156">
        <f t="shared" si="152"/>
        <v>43</v>
      </c>
      <c r="DQ208" s="267">
        <f t="shared" si="153"/>
        <v>43</v>
      </c>
      <c r="DR208" s="156">
        <f t="shared" si="154"/>
        <v>167</v>
      </c>
    </row>
    <row r="209" spans="2:122" ht="13.5" thickBot="1" x14ac:dyDescent="0.25">
      <c r="B209" s="133">
        <v>100</v>
      </c>
      <c r="C209" s="50">
        <f t="shared" si="117"/>
        <v>1</v>
      </c>
      <c r="D209" s="50">
        <f t="shared" si="127"/>
        <v>0</v>
      </c>
      <c r="E209" s="97"/>
      <c r="F209" s="2">
        <f t="shared" si="155"/>
        <v>204</v>
      </c>
      <c r="G209" s="164">
        <v>2753</v>
      </c>
      <c r="H209" s="164">
        <f>14- COUNTIF(L209:AA209,"#N/A")</f>
        <v>1</v>
      </c>
      <c r="I209" s="133">
        <f>SUM(AF209:AU209)+SUM(BA209:BM209)</f>
        <v>35</v>
      </c>
      <c r="J209" s="405">
        <f>CY209</f>
        <v>4.606749432052677</v>
      </c>
      <c r="K209" s="466" t="str">
        <f>IF(ISNUMBER(MATCH(G209,'[4]OPR data'!$A$3:$A$2541,0)),"Y","N")</f>
        <v>N</v>
      </c>
      <c r="L209" s="112"/>
      <c r="M209" s="236"/>
      <c r="N209" s="236" t="e">
        <f>(INDEX(Finish_table!R$4:R$83,MATCH('14 Year_History_Results'!$G209,Finish_table!S$4:S$83,0),1))</f>
        <v>#N/A</v>
      </c>
      <c r="O209" s="236" t="e">
        <f>(INDEX(Finish_table!Z$4:Z$99,MATCH('14 Year_History_Results'!$G209,Finish_table!AA$4:AA$99,0),1))</f>
        <v>#N/A</v>
      </c>
      <c r="P209" s="236" t="e">
        <f>(INDEX(Finish_table!AI$4:AI$99,MATCH('14 Year_History_Results'!$G209,Finish_table!AJ$4:AJ$99,0),1))</f>
        <v>#N/A</v>
      </c>
      <c r="Q209" s="236" t="e">
        <f>(INDEX(Finish_table!AR$4:AR$99,MATCH('14 Year_History_Results'!$G209,Finish_table!AS$4:AS$99,0),1))</f>
        <v>#N/A</v>
      </c>
      <c r="R209" s="236" t="e">
        <f>(INDEX(Finish_table!BA$4:BA$99,MATCH('14 Year_History_Results'!$G209,Finish_table!BB$4:BB$99,0),1))</f>
        <v>#N/A</v>
      </c>
      <c r="S209" s="236" t="e">
        <f>(INDEX(Finish_table!BJ$4:BJ$99,MATCH('14 Year_History_Results'!$G209,Finish_table!BK$4:BK$99,0),1))</f>
        <v>#N/A</v>
      </c>
      <c r="T209" s="236" t="e">
        <f>(INDEX(Finish_table!BS$4:BS$99,MATCH('14 Year_History_Results'!$G209,Finish_table!BT$4:BT$99,0),1))</f>
        <v>#N/A</v>
      </c>
      <c r="U209" s="236" t="e">
        <f>(INDEX(Finish_table!CB$4:CB$99,MATCH('14 Year_History_Results'!$G209,Finish_table!CC$4:CC$99,0),1))</f>
        <v>#N/A</v>
      </c>
      <c r="V209" s="236" t="str">
        <f>(INDEX(Finish_table!CK$4:CK$99,MATCH('14 Year_History_Results'!$G209,Finish_table!CL$4:CL$99,0),1))</f>
        <v>W</v>
      </c>
      <c r="W209" s="236" t="e">
        <f>(INDEX(Finish_table!CT$4:CT$99,MATCH('14 Year_History_Results'!$G209,Finish_table!CU$4:CU$99,0),1))</f>
        <v>#N/A</v>
      </c>
      <c r="X209" s="236" t="e">
        <f>(INDEX(Finish_table!DC$4:DC$99,MATCH('14 Year_History_Results'!$G209,Finish_table!DD$4:DD$99,0),1))</f>
        <v>#N/A</v>
      </c>
      <c r="Y209" s="236" t="e">
        <f>(INDEX(Finish_table!DL$4:DL$99,MATCH('14 Year_History_Results'!$G209,Finish_table!DM$4:DM$99,0),1))</f>
        <v>#N/A</v>
      </c>
      <c r="Z209" s="236" t="e">
        <f>(INDEX(Finish_table!DU$4:DU$99,MATCH('14 Year_History_Results'!$G209,Finish_table!DV$4:DV$99,0),1))</f>
        <v>#N/A</v>
      </c>
      <c r="AA209" s="256" t="e">
        <f>(INDEX(Finish_table!ED$4:ED$140,MATCH('14 Year_History_Results'!$G209,Finish_table!EE$4:EE$140,0),1))</f>
        <v>#N/A</v>
      </c>
      <c r="AB209" s="2"/>
      <c r="AC209" s="97"/>
      <c r="AE209">
        <f t="shared" si="118"/>
        <v>2753</v>
      </c>
      <c r="AF209" s="112"/>
      <c r="AG209" s="2"/>
      <c r="AH209" s="148">
        <f>INDEX('2001'!$C$44:$C$140,'14 Year_History_Results'!BT209)</f>
        <v>0</v>
      </c>
      <c r="AI209" s="2">
        <f>INDEX('2002'!$C$44:$C$140,'14 Year_History_Results'!BU209)</f>
        <v>0</v>
      </c>
      <c r="AJ209" s="2">
        <f>INDEX('2003'!$C$44:$C$140,'14 Year_History_Results'!BV209)</f>
        <v>0</v>
      </c>
      <c r="AK209" s="2">
        <f>INDEX('2004'!$C$44:$C$140,'14 Year_History_Results'!BW209)</f>
        <v>0</v>
      </c>
      <c r="AL209" s="2">
        <f>INDEX('2005'!$C$44:$C$140,'14 Year_History_Results'!BX209)</f>
        <v>0</v>
      </c>
      <c r="AM209" s="2">
        <f>INDEX('2006'!$C$44:$C$140,'14 Year_History_Results'!BY209)</f>
        <v>0</v>
      </c>
      <c r="AN209" s="2">
        <f>INDEX('2007'!$C$44:$C$140,'14 Year_History_Results'!BZ209)</f>
        <v>0</v>
      </c>
      <c r="AO209" s="2">
        <f>INDEX('2008'!$C$44:$C$140,'14 Year_History_Results'!CA209)</f>
        <v>0</v>
      </c>
      <c r="AP209" s="2">
        <f>INDEX('2009'!$C$44:$C$140,'14 Year_History_Results'!CB209)</f>
        <v>30</v>
      </c>
      <c r="AQ209" s="2">
        <f>INDEX('2010'!$C$44:$C$140,'14 Year_History_Results'!CC209)</f>
        <v>0</v>
      </c>
      <c r="AR209" s="2">
        <f>INDEX('2011'!$C$44:$C$140,'14 Year_History_Results'!CD209)</f>
        <v>0</v>
      </c>
      <c r="AS209" s="2">
        <f>INDEX('2012'!$C$44:$C$140,'14 Year_History_Results'!CE209)</f>
        <v>0</v>
      </c>
      <c r="AT209" s="2">
        <f>INDEX('2013'!$C$44:$C$140,'14 Year_History_Results'!CF209)</f>
        <v>0</v>
      </c>
      <c r="AU209" s="149">
        <f>INDEX('2014'!$C$52:$C$180,'14 Year_History_Results'!CG209)</f>
        <v>0</v>
      </c>
      <c r="AV209" s="2">
        <f t="shared" si="128"/>
        <v>8.0178372573727312</v>
      </c>
      <c r="AW209" s="2"/>
      <c r="AX209">
        <f t="shared" si="129"/>
        <v>2753</v>
      </c>
      <c r="AY209" s="112"/>
      <c r="AZ209" s="2"/>
      <c r="BA209" s="148">
        <f>INDEX('2001'!$B$44:$B$140,'14 Year_History_Results'!BT209)</f>
        <v>0</v>
      </c>
      <c r="BB209" s="2">
        <f>INDEX('2002'!$B$44:$B$140,'14 Year_History_Results'!BU209)</f>
        <v>0</v>
      </c>
      <c r="BC209" s="2">
        <f>INDEX('2003'!$B$44:$B$140,'14 Year_History_Results'!BV209)</f>
        <v>0</v>
      </c>
      <c r="BD209" s="2">
        <f>INDEX('2004'!$B$44:$B$140,'14 Year_History_Results'!BW209)</f>
        <v>0</v>
      </c>
      <c r="BE209" s="2">
        <f>INDEX('2005'!$B$44:$B$140,'14 Year_History_Results'!BX209)</f>
        <v>0</v>
      </c>
      <c r="BF209" s="2">
        <f>INDEX('2006'!$B$44:$B$140,'14 Year_History_Results'!BY209)</f>
        <v>0</v>
      </c>
      <c r="BG209" s="2">
        <f>INDEX('2007'!$B$44:$B$140,'14 Year_History_Results'!BZ209)</f>
        <v>0</v>
      </c>
      <c r="BH209" s="2">
        <f>INDEX('2008'!$B$44:$B$140,'14 Year_History_Results'!CA209)</f>
        <v>0</v>
      </c>
      <c r="BI209" s="2">
        <f>INDEX('2009'!$B$44:$B$140,'14 Year_History_Results'!CB209)</f>
        <v>5</v>
      </c>
      <c r="BJ209" s="2">
        <f>INDEX('2010'!$B$44:$B$140,'14 Year_History_Results'!CC209)</f>
        <v>0</v>
      </c>
      <c r="BK209" s="2">
        <f>INDEX('2011'!$B$44:$B$140,'14 Year_History_Results'!CD209)</f>
        <v>0</v>
      </c>
      <c r="BL209" s="2">
        <f>INDEX('2012'!$B$44:$B$140,'14 Year_History_Results'!CE209)</f>
        <v>0</v>
      </c>
      <c r="BM209" s="2">
        <f>INDEX('2013'!$B$44:$B$140,'14 Year_History_Results'!CF209)</f>
        <v>0</v>
      </c>
      <c r="BN209" s="149">
        <f>INDEX('2014'!$B$52:$B$180,'14 Year_History_Results'!CG209)</f>
        <v>0</v>
      </c>
      <c r="BO209" s="308">
        <f t="shared" si="130"/>
        <v>0</v>
      </c>
      <c r="BQ209">
        <f t="shared" si="131"/>
        <v>2753</v>
      </c>
      <c r="BR209" s="112"/>
      <c r="BS209" s="2"/>
      <c r="BT209" s="148">
        <f>IF(ISNA(MATCH($BQ209,'2001'!$A$44:$A$139,0)),97,MATCH($BQ209,'2001'!$A$44:$A$139,0))</f>
        <v>97</v>
      </c>
      <c r="BU209" s="2">
        <f>IF(ISNA(MATCH($BQ209,'2002'!$A$44:$A$139,0)),97,MATCH($BQ209,'2002'!$A$44:$A$139,0))</f>
        <v>97</v>
      </c>
      <c r="BV209" s="2">
        <f>IF(ISNA(MATCH($BQ209,'2003'!$A$44:$A$139,0)),97,MATCH($BQ209,'2003'!$A$44:$A$139,0))</f>
        <v>97</v>
      </c>
      <c r="BW209" s="2">
        <f>IF(ISNA(MATCH($BQ209,'2004'!$A$44:$A$139,0)),97,MATCH($BQ209,'2004'!$A$44:$A$139,0))</f>
        <v>97</v>
      </c>
      <c r="BX209" s="2">
        <f>IF(ISNA(MATCH($BQ209,'2005'!$A$44:$A$139,0)),97,MATCH($BQ209,'2005'!$A$44:$A$139,0))</f>
        <v>97</v>
      </c>
      <c r="BY209" s="2">
        <f>IF(ISNA(MATCH($BQ209,'2006'!$A$44:$A$139,0)),97,MATCH($BQ209,'2006'!$A$44:$A$139,0))</f>
        <v>97</v>
      </c>
      <c r="BZ209" s="2">
        <f>IF(ISNA(MATCH($BQ209,'2007'!$A$44:$A$139,0)),97,MATCH($BQ209,'2007'!$A$44:$A$139,0))</f>
        <v>97</v>
      </c>
      <c r="CA209" s="2">
        <f>IF(ISNA(MATCH($BQ209,'2008'!$A$44:$A$139,0)),97,MATCH($BQ209,'2008'!$A$44:$A$139,0))</f>
        <v>97</v>
      </c>
      <c r="CB209" s="2">
        <f>IF(ISNA(MATCH($BQ209,'2009'!$A$44:$A$139,0)),97,MATCH($BQ209,'2009'!$A$44:$A$139,0))</f>
        <v>93</v>
      </c>
      <c r="CC209" s="2">
        <f>IF(ISNA(MATCH($BQ209,'2010'!$A$44:$A$139,0)),97,MATCH($BQ209,'2010'!$A$44:$A$139,0))</f>
        <v>97</v>
      </c>
      <c r="CD209" s="2">
        <f>IF(ISNA(MATCH($BQ209,'2011'!$A$44:$A$139,0)),97,MATCH($BQ209,'2011'!$A$44:$A$139,0))</f>
        <v>97</v>
      </c>
      <c r="CE209" s="2">
        <f>IF(ISNA(MATCH($BQ209,'2012'!$A$44:$A$139,0)),97,MATCH($BQ209,'2012'!$A$44:$A$139,0))</f>
        <v>97</v>
      </c>
      <c r="CF209" s="2">
        <f>IF(ISNA(MATCH($BQ209,'2013'!$A$44:$A$139,0)),97,MATCH($BQ209,'2013'!$A$44:$A$139,0))</f>
        <v>97</v>
      </c>
      <c r="CG209" s="149">
        <f>IF(ISNA(MATCH($BQ209,'2014'!$A$52:$A$179,0)),129,MATCH($BQ209,'2014'!$A$52:$A$179,0))</f>
        <v>129</v>
      </c>
      <c r="CI209">
        <f t="shared" si="132"/>
        <v>2753</v>
      </c>
      <c r="CJ209" s="284"/>
      <c r="CK209" s="282"/>
      <c r="CL209" s="281">
        <f t="shared" si="133"/>
        <v>0</v>
      </c>
      <c r="CM209" s="282">
        <f t="shared" si="119"/>
        <v>0</v>
      </c>
      <c r="CN209" s="282">
        <f t="shared" si="120"/>
        <v>0</v>
      </c>
      <c r="CO209" s="282">
        <f t="shared" si="121"/>
        <v>0</v>
      </c>
      <c r="CP209" s="282">
        <f t="shared" si="122"/>
        <v>0</v>
      </c>
      <c r="CQ209" s="282">
        <f t="shared" si="123"/>
        <v>0</v>
      </c>
      <c r="CR209" s="282">
        <f t="shared" si="124"/>
        <v>0</v>
      </c>
      <c r="CS209" s="282">
        <f t="shared" si="125"/>
        <v>0</v>
      </c>
      <c r="CT209" s="282">
        <f t="shared" si="126"/>
        <v>35</v>
      </c>
      <c r="CU209" s="282">
        <f t="shared" si="134"/>
        <v>23.331</v>
      </c>
      <c r="CV209" s="282">
        <f t="shared" si="135"/>
        <v>15.552444599999999</v>
      </c>
      <c r="CW209" s="282">
        <f t="shared" si="136"/>
        <v>10.36725957036</v>
      </c>
      <c r="CX209" s="282">
        <f t="shared" si="137"/>
        <v>6.910815229601976</v>
      </c>
      <c r="CY209" s="283">
        <f t="shared" si="138"/>
        <v>4.606749432052677</v>
      </c>
      <c r="DA209" s="282">
        <f t="shared" si="139"/>
        <v>2753</v>
      </c>
      <c r="DB209" s="97"/>
      <c r="DC209" s="156"/>
      <c r="DD209" s="270">
        <f t="shared" si="140"/>
        <v>0</v>
      </c>
      <c r="DE209" s="156">
        <f t="shared" si="141"/>
        <v>0</v>
      </c>
      <c r="DF209" s="156">
        <f t="shared" si="142"/>
        <v>0</v>
      </c>
      <c r="DG209" s="156">
        <f t="shared" si="143"/>
        <v>0</v>
      </c>
      <c r="DH209" s="156">
        <f t="shared" si="144"/>
        <v>0</v>
      </c>
      <c r="DI209" s="156">
        <f t="shared" si="145"/>
        <v>0</v>
      </c>
      <c r="DJ209" s="156">
        <f t="shared" si="146"/>
        <v>0</v>
      </c>
      <c r="DK209" s="156">
        <f t="shared" si="147"/>
        <v>0</v>
      </c>
      <c r="DL209" s="156">
        <f t="shared" si="148"/>
        <v>35</v>
      </c>
      <c r="DM209" s="156">
        <f t="shared" si="149"/>
        <v>35</v>
      </c>
      <c r="DN209" s="156">
        <f t="shared" si="150"/>
        <v>35</v>
      </c>
      <c r="DO209" s="156">
        <f t="shared" si="151"/>
        <v>35</v>
      </c>
      <c r="DP209" s="156">
        <f t="shared" si="152"/>
        <v>35</v>
      </c>
      <c r="DQ209" s="267">
        <f t="shared" si="153"/>
        <v>35</v>
      </c>
      <c r="DR209" s="156">
        <f t="shared" si="154"/>
        <v>194</v>
      </c>
    </row>
    <row r="210" spans="2:122" ht="13.5" thickBot="1" x14ac:dyDescent="0.25">
      <c r="B210" s="144">
        <v>100</v>
      </c>
      <c r="C210" s="50">
        <f t="shared" si="117"/>
        <v>2</v>
      </c>
      <c r="D210" s="50">
        <f t="shared" si="127"/>
        <v>2</v>
      </c>
      <c r="E210" s="97"/>
      <c r="F210" s="2">
        <f t="shared" si="155"/>
        <v>205</v>
      </c>
      <c r="G210" s="164">
        <v>2612</v>
      </c>
      <c r="H210" s="164">
        <f>14- COUNTIF(L210:AA210,"#N/A")</f>
        <v>1</v>
      </c>
      <c r="I210" s="133">
        <f>SUM(AF210:AU210)+SUM(BA210:BM210)</f>
        <v>23</v>
      </c>
      <c r="J210" s="405">
        <f>CY210</f>
        <v>4.5413928651670128</v>
      </c>
      <c r="K210" s="466" t="str">
        <f>IF(ISNUMBER(MATCH(G210,'[4]OPR data'!$A$3:$A$2541,0)),"Y","N")</f>
        <v>Y</v>
      </c>
      <c r="L210" s="112"/>
      <c r="M210" s="236"/>
      <c r="N210" s="236" t="e">
        <f>(INDEX(Finish_table!R$4:R$83,MATCH('14 Year_History_Results'!$G210,Finish_table!S$4:S$83,0),1))</f>
        <v>#N/A</v>
      </c>
      <c r="O210" s="236" t="e">
        <f>(INDEX(Finish_table!Z$4:Z$99,MATCH('14 Year_History_Results'!$G210,Finish_table!AA$4:AA$99,0),1))</f>
        <v>#N/A</v>
      </c>
      <c r="P210" s="236" t="e">
        <f>(INDEX(Finish_table!AI$4:AI$99,MATCH('14 Year_History_Results'!$G210,Finish_table!AJ$4:AJ$99,0),1))</f>
        <v>#N/A</v>
      </c>
      <c r="Q210" s="236" t="e">
        <f>(INDEX(Finish_table!AR$4:AR$99,MATCH('14 Year_History_Results'!$G210,Finish_table!AS$4:AS$99,0),1))</f>
        <v>#N/A</v>
      </c>
      <c r="R210" s="236" t="e">
        <f>(INDEX(Finish_table!BA$4:BA$99,MATCH('14 Year_History_Results'!$G210,Finish_table!BB$4:BB$99,0),1))</f>
        <v>#N/A</v>
      </c>
      <c r="S210" s="236" t="e">
        <f>(INDEX(Finish_table!BJ$4:BJ$99,MATCH('14 Year_History_Results'!$G210,Finish_table!BK$4:BK$99,0),1))</f>
        <v>#N/A</v>
      </c>
      <c r="T210" s="236" t="e">
        <f>(INDEX(Finish_table!BS$4:BS$99,MATCH('14 Year_History_Results'!$G210,Finish_table!BT$4:BT$99,0),1))</f>
        <v>#N/A</v>
      </c>
      <c r="U210" s="236" t="e">
        <f>(INDEX(Finish_table!CB$4:CB$99,MATCH('14 Year_History_Results'!$G210,Finish_table!CC$4:CC$99,0),1))</f>
        <v>#N/A</v>
      </c>
      <c r="V210" s="236" t="e">
        <f>(INDEX(Finish_table!CK$4:CK$99,MATCH('14 Year_History_Results'!$G210,Finish_table!CL$4:CL$99,0),1))</f>
        <v>#N/A</v>
      </c>
      <c r="W210" s="236" t="str">
        <f>(INDEX(Finish_table!CT$4:CT$99,MATCH('14 Year_History_Results'!$G210,Finish_table!CU$4:CU$99,0),1))</f>
        <v>SF</v>
      </c>
      <c r="X210" s="236" t="e">
        <f>(INDEX(Finish_table!DC$4:DC$99,MATCH('14 Year_History_Results'!$G210,Finish_table!DD$4:DD$99,0),1))</f>
        <v>#N/A</v>
      </c>
      <c r="Y210" s="236" t="e">
        <f>(INDEX(Finish_table!DL$4:DL$99,MATCH('14 Year_History_Results'!$G210,Finish_table!DM$4:DM$99,0),1))</f>
        <v>#N/A</v>
      </c>
      <c r="Z210" s="236" t="e">
        <f>(INDEX(Finish_table!DU$4:DU$99,MATCH('14 Year_History_Results'!$G210,Finish_table!DV$4:DV$99,0),1))</f>
        <v>#N/A</v>
      </c>
      <c r="AA210" s="256" t="e">
        <f>(INDEX(Finish_table!ED$4:ED$140,MATCH('14 Year_History_Results'!$G210,Finish_table!EE$4:EE$140,0),1))</f>
        <v>#N/A</v>
      </c>
      <c r="AB210" s="2"/>
      <c r="AC210" s="97"/>
      <c r="AE210">
        <f t="shared" si="118"/>
        <v>2612</v>
      </c>
      <c r="AF210" s="112"/>
      <c r="AG210" s="2"/>
      <c r="AH210" s="148">
        <f>INDEX('2001'!$C$44:$C$140,'14 Year_History_Results'!BT210)</f>
        <v>0</v>
      </c>
      <c r="AI210" s="2">
        <f>INDEX('2002'!$C$44:$C$140,'14 Year_History_Results'!BU210)</f>
        <v>0</v>
      </c>
      <c r="AJ210" s="2">
        <f>INDEX('2003'!$C$44:$C$140,'14 Year_History_Results'!BV210)</f>
        <v>0</v>
      </c>
      <c r="AK210" s="2">
        <f>INDEX('2004'!$C$44:$C$140,'14 Year_History_Results'!BW210)</f>
        <v>0</v>
      </c>
      <c r="AL210" s="2">
        <f>INDEX('2005'!$C$44:$C$140,'14 Year_History_Results'!BX210)</f>
        <v>0</v>
      </c>
      <c r="AM210" s="2">
        <f>INDEX('2006'!$C$44:$C$140,'14 Year_History_Results'!BY210)</f>
        <v>0</v>
      </c>
      <c r="AN210" s="2">
        <f>INDEX('2007'!$C$44:$C$140,'14 Year_History_Results'!BZ210)</f>
        <v>0</v>
      </c>
      <c r="AO210" s="2">
        <f>INDEX('2008'!$C$44:$C$140,'14 Year_History_Results'!CA210)</f>
        <v>0</v>
      </c>
      <c r="AP210" s="2">
        <f>INDEX('2009'!$C$44:$C$140,'14 Year_History_Results'!CB210)</f>
        <v>0</v>
      </c>
      <c r="AQ210" s="2">
        <f>INDEX('2010'!$C$44:$C$140,'14 Year_History_Results'!CC210)</f>
        <v>10</v>
      </c>
      <c r="AR210" s="2">
        <f>INDEX('2011'!$C$44:$C$140,'14 Year_History_Results'!CD210)</f>
        <v>0</v>
      </c>
      <c r="AS210" s="2">
        <f>INDEX('2012'!$C$44:$C$140,'14 Year_History_Results'!CE210)</f>
        <v>0</v>
      </c>
      <c r="AT210" s="2">
        <f>INDEX('2013'!$C$44:$C$140,'14 Year_History_Results'!CF210)</f>
        <v>0</v>
      </c>
      <c r="AU210" s="149">
        <f>INDEX('2014'!$C$52:$C$180,'14 Year_History_Results'!CG210)</f>
        <v>0</v>
      </c>
      <c r="AV210" s="2">
        <f t="shared" si="128"/>
        <v>2.6726124191242437</v>
      </c>
      <c r="AW210" s="2"/>
      <c r="AX210">
        <f t="shared" si="129"/>
        <v>2612</v>
      </c>
      <c r="AY210" s="112"/>
      <c r="AZ210" s="2"/>
      <c r="BA210" s="148">
        <f>INDEX('2001'!$B$44:$B$140,'14 Year_History_Results'!BT210)</f>
        <v>0</v>
      </c>
      <c r="BB210" s="2">
        <f>INDEX('2002'!$B$44:$B$140,'14 Year_History_Results'!BU210)</f>
        <v>0</v>
      </c>
      <c r="BC210" s="2">
        <f>INDEX('2003'!$B$44:$B$140,'14 Year_History_Results'!BV210)</f>
        <v>0</v>
      </c>
      <c r="BD210" s="2">
        <f>INDEX('2004'!$B$44:$B$140,'14 Year_History_Results'!BW210)</f>
        <v>0</v>
      </c>
      <c r="BE210" s="2">
        <f>INDEX('2005'!$B$44:$B$140,'14 Year_History_Results'!BX210)</f>
        <v>0</v>
      </c>
      <c r="BF210" s="2">
        <f>INDEX('2006'!$B$44:$B$140,'14 Year_History_Results'!BY210)</f>
        <v>0</v>
      </c>
      <c r="BG210" s="2">
        <f>INDEX('2007'!$B$44:$B$140,'14 Year_History_Results'!BZ210)</f>
        <v>0</v>
      </c>
      <c r="BH210" s="2">
        <f>INDEX('2008'!$B$44:$B$140,'14 Year_History_Results'!CA210)</f>
        <v>0</v>
      </c>
      <c r="BI210" s="2">
        <f>INDEX('2009'!$B$44:$B$140,'14 Year_History_Results'!CB210)</f>
        <v>0</v>
      </c>
      <c r="BJ210" s="2">
        <f>INDEX('2010'!$B$44:$B$140,'14 Year_History_Results'!CC210)</f>
        <v>13</v>
      </c>
      <c r="BK210" s="2">
        <f>INDEX('2011'!$B$44:$B$140,'14 Year_History_Results'!CD210)</f>
        <v>0</v>
      </c>
      <c r="BL210" s="2">
        <f>INDEX('2012'!$B$44:$B$140,'14 Year_History_Results'!CE210)</f>
        <v>0</v>
      </c>
      <c r="BM210" s="2">
        <f>INDEX('2013'!$B$44:$B$140,'14 Year_History_Results'!CF210)</f>
        <v>0</v>
      </c>
      <c r="BN210" s="149">
        <f>INDEX('2014'!$B$52:$B$180,'14 Year_History_Results'!CG210)</f>
        <v>0</v>
      </c>
      <c r="BO210" s="308">
        <f t="shared" si="130"/>
        <v>0</v>
      </c>
      <c r="BQ210">
        <f t="shared" si="131"/>
        <v>2612</v>
      </c>
      <c r="BR210" s="112"/>
      <c r="BS210" s="2"/>
      <c r="BT210" s="148">
        <f>IF(ISNA(MATCH($BQ210,'2001'!$A$44:$A$139,0)),97,MATCH($BQ210,'2001'!$A$44:$A$139,0))</f>
        <v>97</v>
      </c>
      <c r="BU210" s="2">
        <f>IF(ISNA(MATCH($BQ210,'2002'!$A$44:$A$139,0)),97,MATCH($BQ210,'2002'!$A$44:$A$139,0))</f>
        <v>97</v>
      </c>
      <c r="BV210" s="2">
        <f>IF(ISNA(MATCH($BQ210,'2003'!$A$44:$A$139,0)),97,MATCH($BQ210,'2003'!$A$44:$A$139,0))</f>
        <v>97</v>
      </c>
      <c r="BW210" s="2">
        <f>IF(ISNA(MATCH($BQ210,'2004'!$A$44:$A$139,0)),97,MATCH($BQ210,'2004'!$A$44:$A$139,0))</f>
        <v>97</v>
      </c>
      <c r="BX210" s="2">
        <f>IF(ISNA(MATCH($BQ210,'2005'!$A$44:$A$139,0)),97,MATCH($BQ210,'2005'!$A$44:$A$139,0))</f>
        <v>97</v>
      </c>
      <c r="BY210" s="2">
        <f>IF(ISNA(MATCH($BQ210,'2006'!$A$44:$A$139,0)),97,MATCH($BQ210,'2006'!$A$44:$A$139,0))</f>
        <v>97</v>
      </c>
      <c r="BZ210" s="2">
        <f>IF(ISNA(MATCH($BQ210,'2007'!$A$44:$A$139,0)),97,MATCH($BQ210,'2007'!$A$44:$A$139,0))</f>
        <v>97</v>
      </c>
      <c r="CA210" s="2">
        <f>IF(ISNA(MATCH($BQ210,'2008'!$A$44:$A$139,0)),97,MATCH($BQ210,'2008'!$A$44:$A$139,0))</f>
        <v>97</v>
      </c>
      <c r="CB210" s="2">
        <f>IF(ISNA(MATCH($BQ210,'2009'!$A$44:$A$139,0)),97,MATCH($BQ210,'2009'!$A$44:$A$139,0))</f>
        <v>97</v>
      </c>
      <c r="CC210" s="2">
        <f>IF(ISNA(MATCH($BQ210,'2010'!$A$44:$A$139,0)),97,MATCH($BQ210,'2010'!$A$44:$A$139,0))</f>
        <v>86</v>
      </c>
      <c r="CD210" s="2">
        <f>IF(ISNA(MATCH($BQ210,'2011'!$A$44:$A$139,0)),97,MATCH($BQ210,'2011'!$A$44:$A$139,0))</f>
        <v>97</v>
      </c>
      <c r="CE210" s="2">
        <f>IF(ISNA(MATCH($BQ210,'2012'!$A$44:$A$139,0)),97,MATCH($BQ210,'2012'!$A$44:$A$139,0))</f>
        <v>97</v>
      </c>
      <c r="CF210" s="2">
        <f>IF(ISNA(MATCH($BQ210,'2013'!$A$44:$A$139,0)),97,MATCH($BQ210,'2013'!$A$44:$A$139,0))</f>
        <v>97</v>
      </c>
      <c r="CG210" s="149">
        <f>IF(ISNA(MATCH($BQ210,'2014'!$A$52:$A$179,0)),129,MATCH($BQ210,'2014'!$A$52:$A$179,0))</f>
        <v>129</v>
      </c>
      <c r="CI210">
        <f t="shared" si="132"/>
        <v>2612</v>
      </c>
      <c r="CJ210" s="284"/>
      <c r="CK210" s="282"/>
      <c r="CL210" s="281">
        <f t="shared" si="133"/>
        <v>0</v>
      </c>
      <c r="CM210" s="282">
        <f t="shared" si="119"/>
        <v>0</v>
      </c>
      <c r="CN210" s="282">
        <f t="shared" si="120"/>
        <v>0</v>
      </c>
      <c r="CO210" s="282">
        <f t="shared" si="121"/>
        <v>0</v>
      </c>
      <c r="CP210" s="282">
        <f t="shared" si="122"/>
        <v>0</v>
      </c>
      <c r="CQ210" s="282">
        <f t="shared" si="123"/>
        <v>0</v>
      </c>
      <c r="CR210" s="282">
        <f t="shared" si="124"/>
        <v>0</v>
      </c>
      <c r="CS210" s="282">
        <f t="shared" si="125"/>
        <v>0</v>
      </c>
      <c r="CT210" s="282">
        <f t="shared" si="126"/>
        <v>0</v>
      </c>
      <c r="CU210" s="282">
        <f t="shared" si="134"/>
        <v>23</v>
      </c>
      <c r="CV210" s="282">
        <f t="shared" si="135"/>
        <v>15.331799999999999</v>
      </c>
      <c r="CW210" s="282">
        <f t="shared" si="136"/>
        <v>10.22017788</v>
      </c>
      <c r="CX210" s="282">
        <f t="shared" si="137"/>
        <v>6.8127705748079999</v>
      </c>
      <c r="CY210" s="283">
        <f t="shared" si="138"/>
        <v>4.5413928651670128</v>
      </c>
      <c r="DA210" s="282">
        <f t="shared" si="139"/>
        <v>2612</v>
      </c>
      <c r="DB210" s="97"/>
      <c r="DC210" s="156"/>
      <c r="DD210" s="270">
        <f t="shared" si="140"/>
        <v>0</v>
      </c>
      <c r="DE210" s="156">
        <f t="shared" si="141"/>
        <v>0</v>
      </c>
      <c r="DF210" s="156">
        <f t="shared" si="142"/>
        <v>0</v>
      </c>
      <c r="DG210" s="156">
        <f t="shared" si="143"/>
        <v>0</v>
      </c>
      <c r="DH210" s="156">
        <f t="shared" si="144"/>
        <v>0</v>
      </c>
      <c r="DI210" s="156">
        <f t="shared" si="145"/>
        <v>0</v>
      </c>
      <c r="DJ210" s="156">
        <f t="shared" si="146"/>
        <v>0</v>
      </c>
      <c r="DK210" s="156">
        <f t="shared" si="147"/>
        <v>0</v>
      </c>
      <c r="DL210" s="156">
        <f t="shared" si="148"/>
        <v>0</v>
      </c>
      <c r="DM210" s="156">
        <f t="shared" si="149"/>
        <v>23</v>
      </c>
      <c r="DN210" s="156">
        <f t="shared" si="150"/>
        <v>23</v>
      </c>
      <c r="DO210" s="156">
        <f t="shared" si="151"/>
        <v>23</v>
      </c>
      <c r="DP210" s="156">
        <f t="shared" si="152"/>
        <v>23</v>
      </c>
      <c r="DQ210" s="267">
        <f t="shared" si="153"/>
        <v>23</v>
      </c>
      <c r="DR210" s="156">
        <f t="shared" si="154"/>
        <v>267</v>
      </c>
    </row>
    <row r="211" spans="2:122" ht="13.5" thickBot="1" x14ac:dyDescent="0.25">
      <c r="B211" s="133">
        <v>102</v>
      </c>
      <c r="C211" s="50">
        <f t="shared" si="117"/>
        <v>1</v>
      </c>
      <c r="D211" s="50">
        <f t="shared" si="127"/>
        <v>0</v>
      </c>
      <c r="E211" s="97"/>
      <c r="F211" s="2">
        <f t="shared" si="155"/>
        <v>206</v>
      </c>
      <c r="G211" s="164">
        <v>888</v>
      </c>
      <c r="H211" s="164">
        <f>14- COUNTIF(L211:AA211,"#N/A")</f>
        <v>1</v>
      </c>
      <c r="I211" s="133">
        <f>SUM(AF211:AU211)+SUM(BA211:BM211)</f>
        <v>23</v>
      </c>
      <c r="J211" s="405">
        <f>CY211</f>
        <v>4.5413928651670128</v>
      </c>
      <c r="K211" s="466" t="str">
        <f>IF(ISNUMBER(MATCH(G211,'[4]OPR data'!$A$3:$A$2541,0)),"Y","N")</f>
        <v>Y</v>
      </c>
      <c r="L211" s="112"/>
      <c r="M211" s="236"/>
      <c r="N211" s="236" t="e">
        <f>(INDEX(Finish_table!R$4:R$83,MATCH('14 Year_History_Results'!$G211,Finish_table!S$4:S$83,0),1))</f>
        <v>#N/A</v>
      </c>
      <c r="O211" s="236" t="e">
        <f>(INDEX(Finish_table!Z$4:Z$99,MATCH('14 Year_History_Results'!$G211,Finish_table!AA$4:AA$99,0),1))</f>
        <v>#N/A</v>
      </c>
      <c r="P211" s="236" t="e">
        <f>(INDEX(Finish_table!AI$4:AI$99,MATCH('14 Year_History_Results'!$G211,Finish_table!AJ$4:AJ$99,0),1))</f>
        <v>#N/A</v>
      </c>
      <c r="Q211" s="236" t="e">
        <f>(INDEX(Finish_table!AR$4:AR$99,MATCH('14 Year_History_Results'!$G211,Finish_table!AS$4:AS$99,0),1))</f>
        <v>#N/A</v>
      </c>
      <c r="R211" s="236" t="e">
        <f>(INDEX(Finish_table!BA$4:BA$99,MATCH('14 Year_History_Results'!$G211,Finish_table!BB$4:BB$99,0),1))</f>
        <v>#N/A</v>
      </c>
      <c r="S211" s="236" t="e">
        <f>(INDEX(Finish_table!BJ$4:BJ$99,MATCH('14 Year_History_Results'!$G211,Finish_table!BK$4:BK$99,0),1))</f>
        <v>#N/A</v>
      </c>
      <c r="T211" s="236" t="e">
        <f>(INDEX(Finish_table!BS$4:BS$99,MATCH('14 Year_History_Results'!$G211,Finish_table!BT$4:BT$99,0),1))</f>
        <v>#N/A</v>
      </c>
      <c r="U211" s="236" t="e">
        <f>(INDEX(Finish_table!CB$4:CB$99,MATCH('14 Year_History_Results'!$G211,Finish_table!CC$4:CC$99,0),1))</f>
        <v>#N/A</v>
      </c>
      <c r="V211" s="236" t="e">
        <f>(INDEX(Finish_table!CK$4:CK$99,MATCH('14 Year_History_Results'!$G211,Finish_table!CL$4:CL$99,0),1))</f>
        <v>#N/A</v>
      </c>
      <c r="W211" s="236" t="str">
        <f>(INDEX(Finish_table!CT$4:CT$99,MATCH('14 Year_History_Results'!$G211,Finish_table!CU$4:CU$99,0),1))</f>
        <v>F</v>
      </c>
      <c r="X211" s="236" t="e">
        <f>(INDEX(Finish_table!DC$4:DC$99,MATCH('14 Year_History_Results'!$G211,Finish_table!DD$4:DD$99,0),1))</f>
        <v>#N/A</v>
      </c>
      <c r="Y211" s="236" t="e">
        <f>(INDEX(Finish_table!DL$4:DL$99,MATCH('14 Year_History_Results'!$G211,Finish_table!DM$4:DM$99,0),1))</f>
        <v>#N/A</v>
      </c>
      <c r="Z211" s="236" t="e">
        <f>(INDEX(Finish_table!DU$4:DU$99,MATCH('14 Year_History_Results'!$G211,Finish_table!DV$4:DV$99,0),1))</f>
        <v>#N/A</v>
      </c>
      <c r="AA211" s="256" t="e">
        <f>(INDEX(Finish_table!ED$4:ED$140,MATCH('14 Year_History_Results'!$G211,Finish_table!EE$4:EE$140,0),1))</f>
        <v>#N/A</v>
      </c>
      <c r="AB211" s="2"/>
      <c r="AC211" s="97"/>
      <c r="AE211">
        <f t="shared" si="118"/>
        <v>888</v>
      </c>
      <c r="AF211" s="112"/>
      <c r="AG211" s="2"/>
      <c r="AH211" s="148">
        <f>INDEX('2001'!$C$44:$C$140,'14 Year_History_Results'!BT211)</f>
        <v>0</v>
      </c>
      <c r="AI211" s="2">
        <f>INDEX('2002'!$C$44:$C$140,'14 Year_History_Results'!BU211)</f>
        <v>0</v>
      </c>
      <c r="AJ211" s="2">
        <f>INDEX('2003'!$C$44:$C$140,'14 Year_History_Results'!BV211)</f>
        <v>0</v>
      </c>
      <c r="AK211" s="2">
        <f>INDEX('2004'!$C$44:$C$140,'14 Year_History_Results'!BW211)</f>
        <v>0</v>
      </c>
      <c r="AL211" s="2">
        <f>INDEX('2005'!$C$44:$C$140,'14 Year_History_Results'!BX211)</f>
        <v>0</v>
      </c>
      <c r="AM211" s="2">
        <f>INDEX('2006'!$C$44:$C$140,'14 Year_History_Results'!BY211)</f>
        <v>0</v>
      </c>
      <c r="AN211" s="2">
        <f>INDEX('2007'!$C$44:$C$140,'14 Year_History_Results'!BZ211)</f>
        <v>0</v>
      </c>
      <c r="AO211" s="2">
        <f>INDEX('2008'!$C$44:$C$140,'14 Year_History_Results'!CA211)</f>
        <v>0</v>
      </c>
      <c r="AP211" s="2">
        <f>INDEX('2009'!$C$44:$C$140,'14 Year_History_Results'!CB211)</f>
        <v>0</v>
      </c>
      <c r="AQ211" s="2">
        <f>INDEX('2010'!$C$44:$C$140,'14 Year_History_Results'!CC211)</f>
        <v>20</v>
      </c>
      <c r="AR211" s="2">
        <f>INDEX('2011'!$C$44:$C$140,'14 Year_History_Results'!CD211)</f>
        <v>0</v>
      </c>
      <c r="AS211" s="2">
        <f>INDEX('2012'!$C$44:$C$140,'14 Year_History_Results'!CE211)</f>
        <v>0</v>
      </c>
      <c r="AT211" s="2">
        <f>INDEX('2013'!$C$44:$C$140,'14 Year_History_Results'!CF211)</f>
        <v>0</v>
      </c>
      <c r="AU211" s="149">
        <f>INDEX('2014'!$C$52:$C$180,'14 Year_History_Results'!CG211)</f>
        <v>0</v>
      </c>
      <c r="AV211" s="2">
        <f t="shared" si="128"/>
        <v>5.3452248382484875</v>
      </c>
      <c r="AW211" s="2"/>
      <c r="AX211">
        <f t="shared" si="129"/>
        <v>888</v>
      </c>
      <c r="AY211" s="112"/>
      <c r="AZ211" s="2"/>
      <c r="BA211" s="148">
        <f>INDEX('2001'!$B$44:$B$140,'14 Year_History_Results'!BT211)</f>
        <v>0</v>
      </c>
      <c r="BB211" s="2">
        <f>INDEX('2002'!$B$44:$B$140,'14 Year_History_Results'!BU211)</f>
        <v>0</v>
      </c>
      <c r="BC211" s="2">
        <f>INDEX('2003'!$B$44:$B$140,'14 Year_History_Results'!BV211)</f>
        <v>0</v>
      </c>
      <c r="BD211" s="2">
        <f>INDEX('2004'!$B$44:$B$140,'14 Year_History_Results'!BW211)</f>
        <v>0</v>
      </c>
      <c r="BE211" s="2">
        <f>INDEX('2005'!$B$44:$B$140,'14 Year_History_Results'!BX211)</f>
        <v>0</v>
      </c>
      <c r="BF211" s="2">
        <f>INDEX('2006'!$B$44:$B$140,'14 Year_History_Results'!BY211)</f>
        <v>0</v>
      </c>
      <c r="BG211" s="2">
        <f>INDEX('2007'!$B$44:$B$140,'14 Year_History_Results'!BZ211)</f>
        <v>0</v>
      </c>
      <c r="BH211" s="2">
        <f>INDEX('2008'!$B$44:$B$140,'14 Year_History_Results'!CA211)</f>
        <v>0</v>
      </c>
      <c r="BI211" s="2">
        <f>INDEX('2009'!$B$44:$B$140,'14 Year_History_Results'!CB211)</f>
        <v>0</v>
      </c>
      <c r="BJ211" s="2">
        <f>INDEX('2010'!$B$44:$B$140,'14 Year_History_Results'!CC211)</f>
        <v>3</v>
      </c>
      <c r="BK211" s="2">
        <f>INDEX('2011'!$B$44:$B$140,'14 Year_History_Results'!CD211)</f>
        <v>0</v>
      </c>
      <c r="BL211" s="2">
        <f>INDEX('2012'!$B$44:$B$140,'14 Year_History_Results'!CE211)</f>
        <v>0</v>
      </c>
      <c r="BM211" s="2">
        <f>INDEX('2013'!$B$44:$B$140,'14 Year_History_Results'!CF211)</f>
        <v>0</v>
      </c>
      <c r="BN211" s="149">
        <f>INDEX('2014'!$B$52:$B$180,'14 Year_History_Results'!CG211)</f>
        <v>0</v>
      </c>
      <c r="BO211" s="308">
        <f t="shared" si="130"/>
        <v>0</v>
      </c>
      <c r="BQ211">
        <f t="shared" si="131"/>
        <v>888</v>
      </c>
      <c r="BR211" s="112"/>
      <c r="BS211" s="2"/>
      <c r="BT211" s="148">
        <f>IF(ISNA(MATCH($BQ211,'2001'!$A$44:$A$139,0)),97,MATCH($BQ211,'2001'!$A$44:$A$139,0))</f>
        <v>97</v>
      </c>
      <c r="BU211" s="2">
        <f>IF(ISNA(MATCH($BQ211,'2002'!$A$44:$A$139,0)),97,MATCH($BQ211,'2002'!$A$44:$A$139,0))</f>
        <v>97</v>
      </c>
      <c r="BV211" s="2">
        <f>IF(ISNA(MATCH($BQ211,'2003'!$A$44:$A$139,0)),97,MATCH($BQ211,'2003'!$A$44:$A$139,0))</f>
        <v>97</v>
      </c>
      <c r="BW211" s="2">
        <f>IF(ISNA(MATCH($BQ211,'2004'!$A$44:$A$139,0)),97,MATCH($BQ211,'2004'!$A$44:$A$139,0))</f>
        <v>97</v>
      </c>
      <c r="BX211" s="2">
        <f>IF(ISNA(MATCH($BQ211,'2005'!$A$44:$A$139,0)),97,MATCH($BQ211,'2005'!$A$44:$A$139,0))</f>
        <v>97</v>
      </c>
      <c r="BY211" s="2">
        <f>IF(ISNA(MATCH($BQ211,'2006'!$A$44:$A$139,0)),97,MATCH($BQ211,'2006'!$A$44:$A$139,0))</f>
        <v>97</v>
      </c>
      <c r="BZ211" s="2">
        <f>IF(ISNA(MATCH($BQ211,'2007'!$A$44:$A$139,0)),97,MATCH($BQ211,'2007'!$A$44:$A$139,0))</f>
        <v>97</v>
      </c>
      <c r="CA211" s="2">
        <f>IF(ISNA(MATCH($BQ211,'2008'!$A$44:$A$139,0)),97,MATCH($BQ211,'2008'!$A$44:$A$139,0))</f>
        <v>97</v>
      </c>
      <c r="CB211" s="2">
        <f>IF(ISNA(MATCH($BQ211,'2009'!$A$44:$A$139,0)),97,MATCH($BQ211,'2009'!$A$44:$A$139,0))</f>
        <v>97</v>
      </c>
      <c r="CC211" s="2">
        <f>IF(ISNA(MATCH($BQ211,'2010'!$A$44:$A$139,0)),97,MATCH($BQ211,'2010'!$A$44:$A$139,0))</f>
        <v>48</v>
      </c>
      <c r="CD211" s="2">
        <f>IF(ISNA(MATCH($BQ211,'2011'!$A$44:$A$139,0)),97,MATCH($BQ211,'2011'!$A$44:$A$139,0))</f>
        <v>97</v>
      </c>
      <c r="CE211" s="2">
        <f>IF(ISNA(MATCH($BQ211,'2012'!$A$44:$A$139,0)),97,MATCH($BQ211,'2012'!$A$44:$A$139,0))</f>
        <v>97</v>
      </c>
      <c r="CF211" s="2">
        <f>IF(ISNA(MATCH($BQ211,'2013'!$A$44:$A$139,0)),97,MATCH($BQ211,'2013'!$A$44:$A$139,0))</f>
        <v>97</v>
      </c>
      <c r="CG211" s="149">
        <f>IF(ISNA(MATCH($BQ211,'2014'!$A$52:$A$179,0)),129,MATCH($BQ211,'2014'!$A$52:$A$179,0))</f>
        <v>129</v>
      </c>
      <c r="CI211">
        <f t="shared" si="132"/>
        <v>888</v>
      </c>
      <c r="CJ211" s="284"/>
      <c r="CK211" s="282"/>
      <c r="CL211" s="281">
        <f t="shared" si="133"/>
        <v>0</v>
      </c>
      <c r="CM211" s="282">
        <f t="shared" si="119"/>
        <v>0</v>
      </c>
      <c r="CN211" s="282">
        <f t="shared" si="120"/>
        <v>0</v>
      </c>
      <c r="CO211" s="282">
        <f t="shared" si="121"/>
        <v>0</v>
      </c>
      <c r="CP211" s="282">
        <f t="shared" si="122"/>
        <v>0</v>
      </c>
      <c r="CQ211" s="282">
        <f t="shared" si="123"/>
        <v>0</v>
      </c>
      <c r="CR211" s="282">
        <f t="shared" si="124"/>
        <v>0</v>
      </c>
      <c r="CS211" s="282">
        <f t="shared" si="125"/>
        <v>0</v>
      </c>
      <c r="CT211" s="282">
        <f t="shared" si="126"/>
        <v>0</v>
      </c>
      <c r="CU211" s="282">
        <f t="shared" si="134"/>
        <v>23</v>
      </c>
      <c r="CV211" s="282">
        <f t="shared" si="135"/>
        <v>15.331799999999999</v>
      </c>
      <c r="CW211" s="282">
        <f t="shared" si="136"/>
        <v>10.22017788</v>
      </c>
      <c r="CX211" s="282">
        <f t="shared" si="137"/>
        <v>6.8127705748079999</v>
      </c>
      <c r="CY211" s="283">
        <f t="shared" si="138"/>
        <v>4.5413928651670128</v>
      </c>
      <c r="DA211" s="282">
        <f t="shared" si="139"/>
        <v>888</v>
      </c>
      <c r="DB211" s="97"/>
      <c r="DC211" s="156"/>
      <c r="DD211" s="270">
        <f t="shared" si="140"/>
        <v>0</v>
      </c>
      <c r="DE211" s="156">
        <f t="shared" si="141"/>
        <v>0</v>
      </c>
      <c r="DF211" s="156">
        <f t="shared" si="142"/>
        <v>0</v>
      </c>
      <c r="DG211" s="156">
        <f t="shared" si="143"/>
        <v>0</v>
      </c>
      <c r="DH211" s="156">
        <f t="shared" si="144"/>
        <v>0</v>
      </c>
      <c r="DI211" s="156">
        <f t="shared" si="145"/>
        <v>0</v>
      </c>
      <c r="DJ211" s="156">
        <f t="shared" si="146"/>
        <v>0</v>
      </c>
      <c r="DK211" s="156">
        <f t="shared" si="147"/>
        <v>0</v>
      </c>
      <c r="DL211" s="156">
        <f t="shared" si="148"/>
        <v>0</v>
      </c>
      <c r="DM211" s="156">
        <f t="shared" si="149"/>
        <v>23</v>
      </c>
      <c r="DN211" s="156">
        <f t="shared" si="150"/>
        <v>23</v>
      </c>
      <c r="DO211" s="156">
        <f t="shared" si="151"/>
        <v>23</v>
      </c>
      <c r="DP211" s="156">
        <f t="shared" si="152"/>
        <v>23</v>
      </c>
      <c r="DQ211" s="267">
        <f t="shared" si="153"/>
        <v>23</v>
      </c>
      <c r="DR211" s="156">
        <f t="shared" si="154"/>
        <v>267</v>
      </c>
    </row>
    <row r="212" spans="2:122" ht="13.5" thickBot="1" x14ac:dyDescent="0.25">
      <c r="B212" s="133">
        <v>102</v>
      </c>
      <c r="C212" s="50">
        <f t="shared" si="117"/>
        <v>2</v>
      </c>
      <c r="D212" s="50">
        <f t="shared" si="127"/>
        <v>0</v>
      </c>
      <c r="E212" s="97"/>
      <c r="F212" s="2">
        <f t="shared" si="155"/>
        <v>207</v>
      </c>
      <c r="G212" s="164">
        <v>58</v>
      </c>
      <c r="H212" s="164">
        <f>14- COUNTIF(L212:AA212,"#N/A")</f>
        <v>2</v>
      </c>
      <c r="I212" s="133">
        <f>SUM(AF212:AU212)+SUM(BA212:BM212)</f>
        <v>26</v>
      </c>
      <c r="J212" s="405">
        <f>CY212</f>
        <v>4.5256604862737868</v>
      </c>
      <c r="K212" s="466" t="str">
        <f>IF(ISNUMBER(MATCH(G212,'[4]OPR data'!$A$3:$A$2541,0)),"Y","N")</f>
        <v>Y</v>
      </c>
      <c r="L212" s="112"/>
      <c r="M212" s="236"/>
      <c r="N212" s="236" t="str">
        <f>(INDEX(Finish_table!R$4:R$83,MATCH('14 Year_History_Results'!$G212,Finish_table!S$4:S$83,0),1))</f>
        <v>QF</v>
      </c>
      <c r="O212" s="236" t="e">
        <f>(INDEX(Finish_table!Z$4:Z$99,MATCH('14 Year_History_Results'!$G212,Finish_table!AA$4:AA$99,0),1))</f>
        <v>#N/A</v>
      </c>
      <c r="P212" s="236" t="e">
        <f>(INDEX(Finish_table!AI$4:AI$99,MATCH('14 Year_History_Results'!$G212,Finish_table!AJ$4:AJ$99,0),1))</f>
        <v>#N/A</v>
      </c>
      <c r="Q212" s="236" t="e">
        <f>(INDEX(Finish_table!AR$4:AR$99,MATCH('14 Year_History_Results'!$G212,Finish_table!AS$4:AS$99,0),1))</f>
        <v>#N/A</v>
      </c>
      <c r="R212" s="236" t="e">
        <f>(INDEX(Finish_table!BA$4:BA$99,MATCH('14 Year_History_Results'!$G212,Finish_table!BB$4:BB$99,0),1))</f>
        <v>#N/A</v>
      </c>
      <c r="S212" s="236" t="e">
        <f>(INDEX(Finish_table!BJ$4:BJ$99,MATCH('14 Year_History_Results'!$G212,Finish_table!BK$4:BK$99,0),1))</f>
        <v>#N/A</v>
      </c>
      <c r="T212" s="236" t="e">
        <f>(INDEX(Finish_table!BS$4:BS$99,MATCH('14 Year_History_Results'!$G212,Finish_table!BT$4:BT$99,0),1))</f>
        <v>#N/A</v>
      </c>
      <c r="U212" s="236" t="e">
        <f>(INDEX(Finish_table!CB$4:CB$99,MATCH('14 Year_History_Results'!$G212,Finish_table!CC$4:CC$99,0),1))</f>
        <v>#N/A</v>
      </c>
      <c r="V212" s="236" t="e">
        <f>(INDEX(Finish_table!CK$4:CK$99,MATCH('14 Year_History_Results'!$G212,Finish_table!CL$4:CL$99,0),1))</f>
        <v>#N/A</v>
      </c>
      <c r="W212" s="236" t="e">
        <f>(INDEX(Finish_table!CT$4:CT$99,MATCH('14 Year_History_Results'!$G212,Finish_table!CU$4:CU$99,0),1))</f>
        <v>#N/A</v>
      </c>
      <c r="X212" s="236" t="e">
        <f>(INDEX(Finish_table!DC$4:DC$99,MATCH('14 Year_History_Results'!$G212,Finish_table!DD$4:DD$99,0),1))</f>
        <v>#N/A</v>
      </c>
      <c r="Y212" s="236" t="str">
        <f>(INDEX(Finish_table!DL$4:DL$99,MATCH('14 Year_History_Results'!$G212,Finish_table!DM$4:DM$99,0),1))</f>
        <v>QF</v>
      </c>
      <c r="Z212" s="236" t="e">
        <f>(INDEX(Finish_table!DU$4:DU$99,MATCH('14 Year_History_Results'!$G212,Finish_table!DV$4:DV$99,0),1))</f>
        <v>#N/A</v>
      </c>
      <c r="AA212" s="256" t="e">
        <f>(INDEX(Finish_table!ED$4:ED$140,MATCH('14 Year_History_Results'!$G212,Finish_table!EE$4:EE$140,0),1))</f>
        <v>#N/A</v>
      </c>
      <c r="AB212" s="2"/>
      <c r="AC212" s="97"/>
      <c r="AE212">
        <f t="shared" si="118"/>
        <v>58</v>
      </c>
      <c r="AF212" s="112"/>
      <c r="AG212" s="2"/>
      <c r="AH212" s="148">
        <f>INDEX('2001'!$C$44:$C$140,'14 Year_History_Results'!BT212)</f>
        <v>10</v>
      </c>
      <c r="AI212" s="2">
        <f>INDEX('2002'!$C$44:$C$140,'14 Year_History_Results'!BU212)</f>
        <v>0</v>
      </c>
      <c r="AJ212" s="2">
        <f>INDEX('2003'!$C$44:$C$140,'14 Year_History_Results'!BV212)</f>
        <v>0</v>
      </c>
      <c r="AK212" s="2">
        <f>INDEX('2004'!$C$44:$C$140,'14 Year_History_Results'!BW212)</f>
        <v>0</v>
      </c>
      <c r="AL212" s="2">
        <f>INDEX('2005'!$C$44:$C$140,'14 Year_History_Results'!BX212)</f>
        <v>0</v>
      </c>
      <c r="AM212" s="2">
        <f>INDEX('2006'!$C$44:$C$140,'14 Year_History_Results'!BY212)</f>
        <v>0</v>
      </c>
      <c r="AN212" s="2">
        <f>INDEX('2007'!$C$44:$C$140,'14 Year_History_Results'!BZ212)</f>
        <v>0</v>
      </c>
      <c r="AO212" s="2">
        <f>INDEX('2008'!$C$44:$C$140,'14 Year_History_Results'!CA212)</f>
        <v>0</v>
      </c>
      <c r="AP212" s="2">
        <f>INDEX('2009'!$C$44:$C$140,'14 Year_History_Results'!CB212)</f>
        <v>0</v>
      </c>
      <c r="AQ212" s="2">
        <f>INDEX('2010'!$C$44:$C$140,'14 Year_History_Results'!CC212)</f>
        <v>0</v>
      </c>
      <c r="AR212" s="2">
        <f>INDEX('2011'!$C$44:$C$140,'14 Year_History_Results'!CD212)</f>
        <v>0</v>
      </c>
      <c r="AS212" s="2">
        <f>INDEX('2012'!$C$44:$C$140,'14 Year_History_Results'!CE212)</f>
        <v>0</v>
      </c>
      <c r="AT212" s="2">
        <f>INDEX('2013'!$C$44:$C$140,'14 Year_History_Results'!CF212)</f>
        <v>0</v>
      </c>
      <c r="AU212" s="149">
        <f>INDEX('2014'!$C$52:$C$180,'14 Year_History_Results'!CG212)</f>
        <v>0</v>
      </c>
      <c r="AV212" s="2">
        <f t="shared" si="128"/>
        <v>2.6726124191242437</v>
      </c>
      <c r="AW212" s="2"/>
      <c r="AX212">
        <f t="shared" si="129"/>
        <v>58</v>
      </c>
      <c r="AY212" s="112"/>
      <c r="AZ212" s="2"/>
      <c r="BA212" s="148">
        <f>INDEX('2001'!$B$44:$B$140,'14 Year_History_Results'!BT212)</f>
        <v>6</v>
      </c>
      <c r="BB212" s="2">
        <f>INDEX('2002'!$B$44:$B$140,'14 Year_History_Results'!BU212)</f>
        <v>0</v>
      </c>
      <c r="BC212" s="2">
        <f>INDEX('2003'!$B$44:$B$140,'14 Year_History_Results'!BV212)</f>
        <v>0</v>
      </c>
      <c r="BD212" s="2">
        <f>INDEX('2004'!$B$44:$B$140,'14 Year_History_Results'!BW212)</f>
        <v>0</v>
      </c>
      <c r="BE212" s="2">
        <f>INDEX('2005'!$B$44:$B$140,'14 Year_History_Results'!BX212)</f>
        <v>0</v>
      </c>
      <c r="BF212" s="2">
        <f>INDEX('2006'!$B$44:$B$140,'14 Year_History_Results'!BY212)</f>
        <v>0</v>
      </c>
      <c r="BG212" s="2">
        <f>INDEX('2007'!$B$44:$B$140,'14 Year_History_Results'!BZ212)</f>
        <v>0</v>
      </c>
      <c r="BH212" s="2">
        <f>INDEX('2008'!$B$44:$B$140,'14 Year_History_Results'!CA212)</f>
        <v>0</v>
      </c>
      <c r="BI212" s="2">
        <f>INDEX('2009'!$B$44:$B$140,'14 Year_History_Results'!CB212)</f>
        <v>0</v>
      </c>
      <c r="BJ212" s="2">
        <f>INDEX('2010'!$B$44:$B$140,'14 Year_History_Results'!CC212)</f>
        <v>0</v>
      </c>
      <c r="BK212" s="2">
        <f>INDEX('2011'!$B$44:$B$140,'14 Year_History_Results'!CD212)</f>
        <v>0</v>
      </c>
      <c r="BL212" s="2">
        <f>INDEX('2012'!$B$44:$B$140,'14 Year_History_Results'!CE212)</f>
        <v>10</v>
      </c>
      <c r="BM212" s="2">
        <f>INDEX('2013'!$B$44:$B$140,'14 Year_History_Results'!CF212)</f>
        <v>0</v>
      </c>
      <c r="BN212" s="149">
        <f>INDEX('2014'!$B$52:$B$180,'14 Year_History_Results'!CG212)</f>
        <v>0</v>
      </c>
      <c r="BO212" s="308">
        <f t="shared" si="130"/>
        <v>0</v>
      </c>
      <c r="BQ212">
        <f t="shared" si="131"/>
        <v>58</v>
      </c>
      <c r="BR212" s="112"/>
      <c r="BS212" s="2"/>
      <c r="BT212" s="148">
        <f>IF(ISNA(MATCH($BQ212,'2001'!$A$44:$A$139,0)),97,MATCH($BQ212,'2001'!$A$44:$A$139,0))</f>
        <v>12</v>
      </c>
      <c r="BU212" s="2">
        <f>IF(ISNA(MATCH($BQ212,'2002'!$A$44:$A$139,0)),97,MATCH($BQ212,'2002'!$A$44:$A$139,0))</f>
        <v>97</v>
      </c>
      <c r="BV212" s="2">
        <f>IF(ISNA(MATCH($BQ212,'2003'!$A$44:$A$139,0)),97,MATCH($BQ212,'2003'!$A$44:$A$139,0))</f>
        <v>97</v>
      </c>
      <c r="BW212" s="2">
        <f>IF(ISNA(MATCH($BQ212,'2004'!$A$44:$A$139,0)),97,MATCH($BQ212,'2004'!$A$44:$A$139,0))</f>
        <v>97</v>
      </c>
      <c r="BX212" s="2">
        <f>IF(ISNA(MATCH($BQ212,'2005'!$A$44:$A$139,0)),97,MATCH($BQ212,'2005'!$A$44:$A$139,0))</f>
        <v>97</v>
      </c>
      <c r="BY212" s="2">
        <f>IF(ISNA(MATCH($BQ212,'2006'!$A$44:$A$139,0)),97,MATCH($BQ212,'2006'!$A$44:$A$139,0))</f>
        <v>97</v>
      </c>
      <c r="BZ212" s="2">
        <f>IF(ISNA(MATCH($BQ212,'2007'!$A$44:$A$139,0)),97,MATCH($BQ212,'2007'!$A$44:$A$139,0))</f>
        <v>97</v>
      </c>
      <c r="CA212" s="2">
        <f>IF(ISNA(MATCH($BQ212,'2008'!$A$44:$A$139,0)),97,MATCH($BQ212,'2008'!$A$44:$A$139,0))</f>
        <v>97</v>
      </c>
      <c r="CB212" s="2">
        <f>IF(ISNA(MATCH($BQ212,'2009'!$A$44:$A$139,0)),97,MATCH($BQ212,'2009'!$A$44:$A$139,0))</f>
        <v>97</v>
      </c>
      <c r="CC212" s="2">
        <f>IF(ISNA(MATCH($BQ212,'2010'!$A$44:$A$139,0)),97,MATCH($BQ212,'2010'!$A$44:$A$139,0))</f>
        <v>97</v>
      </c>
      <c r="CD212" s="2">
        <f>IF(ISNA(MATCH($BQ212,'2011'!$A$44:$A$139,0)),97,MATCH($BQ212,'2011'!$A$44:$A$139,0))</f>
        <v>97</v>
      </c>
      <c r="CE212" s="2">
        <f>IF(ISNA(MATCH($BQ212,'2012'!$A$44:$A$139,0)),97,MATCH($BQ212,'2012'!$A$44:$A$139,0))</f>
        <v>8</v>
      </c>
      <c r="CF212" s="2">
        <f>IF(ISNA(MATCH($BQ212,'2013'!$A$44:$A$139,0)),97,MATCH($BQ212,'2013'!$A$44:$A$139,0))</f>
        <v>97</v>
      </c>
      <c r="CG212" s="149">
        <f>IF(ISNA(MATCH($BQ212,'2014'!$A$52:$A$179,0)),129,MATCH($BQ212,'2014'!$A$52:$A$179,0))</f>
        <v>129</v>
      </c>
      <c r="CI212">
        <f t="shared" si="132"/>
        <v>58</v>
      </c>
      <c r="CJ212" s="284"/>
      <c r="CK212" s="282"/>
      <c r="CL212" s="281">
        <f t="shared" si="133"/>
        <v>16</v>
      </c>
      <c r="CM212" s="282">
        <f t="shared" si="119"/>
        <v>10.6656</v>
      </c>
      <c r="CN212" s="282">
        <f t="shared" si="120"/>
        <v>7.1096889599999997</v>
      </c>
      <c r="CO212" s="282">
        <f t="shared" si="121"/>
        <v>4.7393186607359992</v>
      </c>
      <c r="CP212" s="282">
        <f t="shared" si="122"/>
        <v>3.1592298192466171</v>
      </c>
      <c r="CQ212" s="282">
        <f t="shared" si="123"/>
        <v>2.1059425975097947</v>
      </c>
      <c r="CR212" s="282">
        <f t="shared" si="124"/>
        <v>1.4038213355000291</v>
      </c>
      <c r="CS212" s="282">
        <f t="shared" si="125"/>
        <v>0.93578730224431939</v>
      </c>
      <c r="CT212" s="282">
        <f t="shared" si="126"/>
        <v>0.62379581567606324</v>
      </c>
      <c r="CU212" s="282">
        <f t="shared" si="134"/>
        <v>0.41582229072966376</v>
      </c>
      <c r="CV212" s="282">
        <f t="shared" si="135"/>
        <v>0.27718713900039382</v>
      </c>
      <c r="CW212" s="282">
        <f t="shared" si="136"/>
        <v>10.184772946857663</v>
      </c>
      <c r="CX212" s="282">
        <f t="shared" si="137"/>
        <v>6.7891696463753179</v>
      </c>
      <c r="CY212" s="283">
        <f t="shared" si="138"/>
        <v>4.5256604862737868</v>
      </c>
      <c r="DA212" s="282">
        <f t="shared" si="139"/>
        <v>58</v>
      </c>
      <c r="DB212" s="97"/>
      <c r="DC212" s="156"/>
      <c r="DD212" s="270">
        <f t="shared" si="140"/>
        <v>16</v>
      </c>
      <c r="DE212" s="156">
        <f t="shared" si="141"/>
        <v>16</v>
      </c>
      <c r="DF212" s="156">
        <f t="shared" si="142"/>
        <v>16</v>
      </c>
      <c r="DG212" s="156">
        <f t="shared" si="143"/>
        <v>16</v>
      </c>
      <c r="DH212" s="156">
        <f t="shared" si="144"/>
        <v>16</v>
      </c>
      <c r="DI212" s="156">
        <f t="shared" si="145"/>
        <v>16</v>
      </c>
      <c r="DJ212" s="156">
        <f t="shared" si="146"/>
        <v>16</v>
      </c>
      <c r="DK212" s="156">
        <f t="shared" si="147"/>
        <v>16</v>
      </c>
      <c r="DL212" s="156">
        <f t="shared" si="148"/>
        <v>16</v>
      </c>
      <c r="DM212" s="156">
        <f t="shared" si="149"/>
        <v>16</v>
      </c>
      <c r="DN212" s="156">
        <f t="shared" si="150"/>
        <v>16</v>
      </c>
      <c r="DO212" s="156">
        <f t="shared" si="151"/>
        <v>26</v>
      </c>
      <c r="DP212" s="156">
        <f t="shared" si="152"/>
        <v>26</v>
      </c>
      <c r="DQ212" s="267">
        <f t="shared" si="153"/>
        <v>26</v>
      </c>
      <c r="DR212" s="156">
        <f t="shared" si="154"/>
        <v>240</v>
      </c>
    </row>
    <row r="213" spans="2:122" ht="13.5" thickBot="1" x14ac:dyDescent="0.25">
      <c r="B213" s="133">
        <v>102</v>
      </c>
      <c r="C213" s="50">
        <f t="shared" si="117"/>
        <v>3</v>
      </c>
      <c r="D213" s="50">
        <f t="shared" si="127"/>
        <v>3</v>
      </c>
      <c r="E213" s="97"/>
      <c r="F213" s="2">
        <f t="shared" si="155"/>
        <v>208</v>
      </c>
      <c r="G213" s="164">
        <v>60</v>
      </c>
      <c r="H213" s="164">
        <f>14- COUNTIF(L213:AA213,"#N/A")</f>
        <v>7</v>
      </c>
      <c r="I213" s="133">
        <f>SUM(AF213:AU213)+SUM(BA213:BM213)</f>
        <v>164</v>
      </c>
      <c r="J213" s="405">
        <f>CY213</f>
        <v>4.4630421380748686</v>
      </c>
      <c r="K213" s="466" t="str">
        <f>IF(ISNUMBER(MATCH(G213,'[4]OPR data'!$A$3:$A$2541,0)),"Y","N")</f>
        <v>Y</v>
      </c>
      <c r="L213" s="112"/>
      <c r="M213" s="236"/>
      <c r="N213" s="236" t="str">
        <f>(INDEX(Finish_table!R$4:R$83,MATCH('14 Year_History_Results'!$G213,Finish_table!S$4:S$83,0),1))</f>
        <v>F</v>
      </c>
      <c r="O213" s="236" t="str">
        <f>(INDEX(Finish_table!Z$4:Z$99,MATCH('14 Year_History_Results'!$G213,Finish_table!AA$4:AA$99,0),1))</f>
        <v>W</v>
      </c>
      <c r="P213" s="236" t="str">
        <f>(INDEX(Finish_table!AI$4:AI$99,MATCH('14 Year_History_Results'!$G213,Finish_table!AJ$4:AJ$99,0),1))</f>
        <v>QF</v>
      </c>
      <c r="Q213" s="236" t="str">
        <f>(INDEX(Finish_table!AR$4:AR$99,MATCH('14 Year_History_Results'!$G213,Finish_table!AS$4:AS$99,0),1))</f>
        <v>QF</v>
      </c>
      <c r="R213" s="236" t="e">
        <f>(INDEX(Finish_table!BA$4:BA$99,MATCH('14 Year_History_Results'!$G213,Finish_table!BB$4:BB$99,0),1))</f>
        <v>#N/A</v>
      </c>
      <c r="S213" s="236" t="str">
        <f>(INDEX(Finish_table!BJ$4:BJ$99,MATCH('14 Year_History_Results'!$G213,Finish_table!BK$4:BK$99,0),1))</f>
        <v>QF</v>
      </c>
      <c r="T213" s="236" t="str">
        <f>(INDEX(Finish_table!BS$4:BS$99,MATCH('14 Year_History_Results'!$G213,Finish_table!BT$4:BT$99,0),1))</f>
        <v>QF</v>
      </c>
      <c r="U213" s="236" t="str">
        <f>(INDEX(Finish_table!CB$4:CB$99,MATCH('14 Year_History_Results'!$G213,Finish_table!CC$4:CC$99,0),1))</f>
        <v>W</v>
      </c>
      <c r="V213" s="236" t="e">
        <f>(INDEX(Finish_table!CK$4:CK$99,MATCH('14 Year_History_Results'!$G213,Finish_table!CL$4:CL$99,0),1))</f>
        <v>#N/A</v>
      </c>
      <c r="W213" s="236" t="e">
        <f>(INDEX(Finish_table!CT$4:CT$99,MATCH('14 Year_History_Results'!$G213,Finish_table!CU$4:CU$99,0),1))</f>
        <v>#N/A</v>
      </c>
      <c r="X213" s="236" t="e">
        <f>(INDEX(Finish_table!DC$4:DC$99,MATCH('14 Year_History_Results'!$G213,Finish_table!DD$4:DD$99,0),1))</f>
        <v>#N/A</v>
      </c>
      <c r="Y213" s="236" t="e">
        <f>(INDEX(Finish_table!DL$4:DL$99,MATCH('14 Year_History_Results'!$G213,Finish_table!DM$4:DM$99,0),1))</f>
        <v>#N/A</v>
      </c>
      <c r="Z213" s="236" t="e">
        <f>(INDEX(Finish_table!DU$4:DU$99,MATCH('14 Year_History_Results'!$G213,Finish_table!DV$4:DV$99,0),1))</f>
        <v>#N/A</v>
      </c>
      <c r="AA213" s="256" t="e">
        <f>(INDEX(Finish_table!ED$4:ED$140,MATCH('14 Year_History_Results'!$G213,Finish_table!EE$4:EE$140,0),1))</f>
        <v>#N/A</v>
      </c>
      <c r="AB213" s="2"/>
      <c r="AC213" s="97"/>
      <c r="AE213">
        <f t="shared" si="118"/>
        <v>60</v>
      </c>
      <c r="AF213" s="112"/>
      <c r="AG213" s="2"/>
      <c r="AH213" s="148">
        <f>INDEX('2001'!$C$44:$C$140,'14 Year_History_Results'!BT213)</f>
        <v>30</v>
      </c>
      <c r="AI213" s="2">
        <f>INDEX('2002'!$C$44:$C$140,'14 Year_History_Results'!BU213)</f>
        <v>30</v>
      </c>
      <c r="AJ213" s="2">
        <f>INDEX('2003'!$C$44:$C$140,'14 Year_History_Results'!BV213)</f>
        <v>0</v>
      </c>
      <c r="AK213" s="2">
        <f>INDEX('2004'!$C$44:$C$140,'14 Year_History_Results'!BW213)</f>
        <v>0</v>
      </c>
      <c r="AL213" s="2">
        <f>INDEX('2005'!$C$44:$C$140,'14 Year_History_Results'!BX213)</f>
        <v>0</v>
      </c>
      <c r="AM213" s="2">
        <f>INDEX('2006'!$C$44:$C$140,'14 Year_History_Results'!BY213)</f>
        <v>0</v>
      </c>
      <c r="AN213" s="2">
        <f>INDEX('2007'!$C$44:$C$140,'14 Year_History_Results'!BZ213)</f>
        <v>0</v>
      </c>
      <c r="AO213" s="2">
        <f>INDEX('2008'!$C$44:$C$140,'14 Year_History_Results'!CA213)</f>
        <v>30</v>
      </c>
      <c r="AP213" s="2">
        <f>INDEX('2009'!$C$44:$C$140,'14 Year_History_Results'!CB213)</f>
        <v>0</v>
      </c>
      <c r="AQ213" s="2">
        <f>INDEX('2010'!$C$44:$C$140,'14 Year_History_Results'!CC213)</f>
        <v>0</v>
      </c>
      <c r="AR213" s="2">
        <f>INDEX('2011'!$C$44:$C$140,'14 Year_History_Results'!CD213)</f>
        <v>0</v>
      </c>
      <c r="AS213" s="2">
        <f>INDEX('2012'!$C$44:$C$140,'14 Year_History_Results'!CE213)</f>
        <v>0</v>
      </c>
      <c r="AT213" s="2">
        <f>INDEX('2013'!$C$44:$C$140,'14 Year_History_Results'!CF213)</f>
        <v>0</v>
      </c>
      <c r="AU213" s="149">
        <f>INDEX('2014'!$C$52:$C$180,'14 Year_History_Results'!CG213)</f>
        <v>0</v>
      </c>
      <c r="AV213" s="2">
        <f t="shared" si="128"/>
        <v>12.774459408789602</v>
      </c>
      <c r="AW213" s="2"/>
      <c r="AX213">
        <f t="shared" si="129"/>
        <v>60</v>
      </c>
      <c r="AY213" s="112"/>
      <c r="AZ213" s="2"/>
      <c r="BA213" s="148">
        <f>INDEX('2001'!$B$44:$B$140,'14 Year_History_Results'!BT213)</f>
        <v>16</v>
      </c>
      <c r="BB213" s="2">
        <f>INDEX('2002'!$B$44:$B$140,'14 Year_History_Results'!BU213)</f>
        <v>16</v>
      </c>
      <c r="BC213" s="2">
        <f>INDEX('2003'!$B$44:$B$140,'14 Year_History_Results'!BV213)</f>
        <v>10</v>
      </c>
      <c r="BD213" s="2">
        <f>INDEX('2004'!$B$44:$B$140,'14 Year_History_Results'!BW213)</f>
        <v>16</v>
      </c>
      <c r="BE213" s="2">
        <f>INDEX('2005'!$B$44:$B$140,'14 Year_History_Results'!BX213)</f>
        <v>0</v>
      </c>
      <c r="BF213" s="2">
        <f>INDEX('2006'!$B$44:$B$140,'14 Year_History_Results'!BY213)</f>
        <v>6</v>
      </c>
      <c r="BG213" s="2">
        <f>INDEX('2007'!$B$44:$B$140,'14 Year_History_Results'!BZ213)</f>
        <v>9</v>
      </c>
      <c r="BH213" s="2">
        <f>INDEX('2008'!$B$44:$B$140,'14 Year_History_Results'!CA213)</f>
        <v>1</v>
      </c>
      <c r="BI213" s="2">
        <f>INDEX('2009'!$B$44:$B$140,'14 Year_History_Results'!CB213)</f>
        <v>0</v>
      </c>
      <c r="BJ213" s="2">
        <f>INDEX('2010'!$B$44:$B$140,'14 Year_History_Results'!CC213)</f>
        <v>0</v>
      </c>
      <c r="BK213" s="2">
        <f>INDEX('2011'!$B$44:$B$140,'14 Year_History_Results'!CD213)</f>
        <v>0</v>
      </c>
      <c r="BL213" s="2">
        <f>INDEX('2012'!$B$44:$B$140,'14 Year_History_Results'!CE213)</f>
        <v>0</v>
      </c>
      <c r="BM213" s="2">
        <f>INDEX('2013'!$B$44:$B$140,'14 Year_History_Results'!CF213)</f>
        <v>0</v>
      </c>
      <c r="BN213" s="149">
        <f>INDEX('2014'!$B$52:$B$180,'14 Year_History_Results'!CG213)</f>
        <v>0</v>
      </c>
      <c r="BO213" s="308">
        <f t="shared" si="130"/>
        <v>0</v>
      </c>
      <c r="BQ213">
        <f t="shared" si="131"/>
        <v>60</v>
      </c>
      <c r="BR213" s="112"/>
      <c r="BS213" s="2"/>
      <c r="BT213" s="148">
        <f>IF(ISNA(MATCH($BQ213,'2001'!$A$44:$A$139,0)),97,MATCH($BQ213,'2001'!$A$44:$A$139,0))</f>
        <v>14</v>
      </c>
      <c r="BU213" s="2">
        <f>IF(ISNA(MATCH($BQ213,'2002'!$A$44:$A$139,0)),97,MATCH($BQ213,'2002'!$A$44:$A$139,0))</f>
        <v>10</v>
      </c>
      <c r="BV213" s="2">
        <f>IF(ISNA(MATCH($BQ213,'2003'!$A$44:$A$139,0)),97,MATCH($BQ213,'2003'!$A$44:$A$139,0))</f>
        <v>11</v>
      </c>
      <c r="BW213" s="2">
        <f>IF(ISNA(MATCH($BQ213,'2004'!$A$44:$A$139,0)),97,MATCH($BQ213,'2004'!$A$44:$A$139,0))</f>
        <v>10</v>
      </c>
      <c r="BX213" s="2">
        <f>IF(ISNA(MATCH($BQ213,'2005'!$A$44:$A$139,0)),97,MATCH($BQ213,'2005'!$A$44:$A$139,0))</f>
        <v>97</v>
      </c>
      <c r="BY213" s="2">
        <f>IF(ISNA(MATCH($BQ213,'2006'!$A$44:$A$139,0)),97,MATCH($BQ213,'2006'!$A$44:$A$139,0))</f>
        <v>9</v>
      </c>
      <c r="BZ213" s="2">
        <f>IF(ISNA(MATCH($BQ213,'2007'!$A$44:$A$139,0)),97,MATCH($BQ213,'2007'!$A$44:$A$139,0))</f>
        <v>9</v>
      </c>
      <c r="CA213" s="2">
        <f>IF(ISNA(MATCH($BQ213,'2008'!$A$44:$A$139,0)),97,MATCH($BQ213,'2008'!$A$44:$A$139,0))</f>
        <v>13</v>
      </c>
      <c r="CB213" s="2">
        <f>IF(ISNA(MATCH($BQ213,'2009'!$A$44:$A$139,0)),97,MATCH($BQ213,'2009'!$A$44:$A$139,0))</f>
        <v>97</v>
      </c>
      <c r="CC213" s="2">
        <f>IF(ISNA(MATCH($BQ213,'2010'!$A$44:$A$139,0)),97,MATCH($BQ213,'2010'!$A$44:$A$139,0))</f>
        <v>97</v>
      </c>
      <c r="CD213" s="2">
        <f>IF(ISNA(MATCH($BQ213,'2011'!$A$44:$A$139,0)),97,MATCH($BQ213,'2011'!$A$44:$A$139,0))</f>
        <v>97</v>
      </c>
      <c r="CE213" s="2">
        <f>IF(ISNA(MATCH($BQ213,'2012'!$A$44:$A$139,0)),97,MATCH($BQ213,'2012'!$A$44:$A$139,0))</f>
        <v>97</v>
      </c>
      <c r="CF213" s="2">
        <f>IF(ISNA(MATCH($BQ213,'2013'!$A$44:$A$139,0)),97,MATCH($BQ213,'2013'!$A$44:$A$139,0))</f>
        <v>97</v>
      </c>
      <c r="CG213" s="149">
        <f>IF(ISNA(MATCH($BQ213,'2014'!$A$52:$A$179,0)),129,MATCH($BQ213,'2014'!$A$52:$A$179,0))</f>
        <v>129</v>
      </c>
      <c r="CI213">
        <f t="shared" si="132"/>
        <v>60</v>
      </c>
      <c r="CJ213" s="284"/>
      <c r="CK213" s="282"/>
      <c r="CL213" s="281">
        <f t="shared" si="133"/>
        <v>46</v>
      </c>
      <c r="CM213" s="282">
        <f t="shared" si="119"/>
        <v>76.663600000000002</v>
      </c>
      <c r="CN213" s="282">
        <f t="shared" si="120"/>
        <v>61.103955759999998</v>
      </c>
      <c r="CO213" s="282">
        <f t="shared" si="121"/>
        <v>56.731896909615998</v>
      </c>
      <c r="CP213" s="282">
        <f t="shared" si="122"/>
        <v>37.817482479950023</v>
      </c>
      <c r="CQ213" s="282">
        <f t="shared" si="123"/>
        <v>31.209133821134685</v>
      </c>
      <c r="CR213" s="282">
        <f t="shared" si="124"/>
        <v>29.804008605168381</v>
      </c>
      <c r="CS213" s="282">
        <f t="shared" si="125"/>
        <v>50.867352136205241</v>
      </c>
      <c r="CT213" s="282">
        <f t="shared" si="126"/>
        <v>33.908176933994412</v>
      </c>
      <c r="CU213" s="282">
        <f t="shared" si="134"/>
        <v>22.603190744200674</v>
      </c>
      <c r="CV213" s="282">
        <f t="shared" si="135"/>
        <v>15.067286950084169</v>
      </c>
      <c r="CW213" s="282">
        <f t="shared" si="136"/>
        <v>10.043853480926106</v>
      </c>
      <c r="CX213" s="282">
        <f t="shared" si="137"/>
        <v>6.6952327303853423</v>
      </c>
      <c r="CY213" s="283">
        <f t="shared" si="138"/>
        <v>4.4630421380748686</v>
      </c>
      <c r="DA213" s="282">
        <f t="shared" si="139"/>
        <v>60</v>
      </c>
      <c r="DB213" s="97"/>
      <c r="DC213" s="156"/>
      <c r="DD213" s="270">
        <f t="shared" si="140"/>
        <v>46</v>
      </c>
      <c r="DE213" s="156">
        <f t="shared" si="141"/>
        <v>92</v>
      </c>
      <c r="DF213" s="156">
        <f t="shared" si="142"/>
        <v>102</v>
      </c>
      <c r="DG213" s="156">
        <f t="shared" si="143"/>
        <v>118</v>
      </c>
      <c r="DH213" s="156">
        <f t="shared" si="144"/>
        <v>118</v>
      </c>
      <c r="DI213" s="156">
        <f t="shared" si="145"/>
        <v>124</v>
      </c>
      <c r="DJ213" s="156">
        <f t="shared" si="146"/>
        <v>133</v>
      </c>
      <c r="DK213" s="156">
        <f t="shared" si="147"/>
        <v>164</v>
      </c>
      <c r="DL213" s="156">
        <f t="shared" si="148"/>
        <v>164</v>
      </c>
      <c r="DM213" s="156">
        <f t="shared" si="149"/>
        <v>164</v>
      </c>
      <c r="DN213" s="156">
        <f t="shared" si="150"/>
        <v>164</v>
      </c>
      <c r="DO213" s="156">
        <f t="shared" si="151"/>
        <v>164</v>
      </c>
      <c r="DP213" s="156">
        <f t="shared" si="152"/>
        <v>164</v>
      </c>
      <c r="DQ213" s="267">
        <f t="shared" si="153"/>
        <v>164</v>
      </c>
      <c r="DR213" s="156">
        <f t="shared" si="154"/>
        <v>32</v>
      </c>
    </row>
    <row r="214" spans="2:122" ht="13.5" thickBot="1" x14ac:dyDescent="0.25">
      <c r="B214" s="250">
        <v>103</v>
      </c>
      <c r="C214" s="50">
        <f t="shared" si="117"/>
        <v>1</v>
      </c>
      <c r="D214" s="50">
        <f t="shared" si="127"/>
        <v>0</v>
      </c>
      <c r="E214" s="97"/>
      <c r="F214" s="2">
        <f t="shared" si="155"/>
        <v>209</v>
      </c>
      <c r="G214" s="164">
        <v>2757</v>
      </c>
      <c r="H214" s="164">
        <f>14- COUNTIF(L214:AA214,"#N/A")</f>
        <v>1</v>
      </c>
      <c r="I214" s="133">
        <f>SUM(AF214:AU214)+SUM(BA214:BM214)</f>
        <v>22</v>
      </c>
      <c r="J214" s="405">
        <f>CY214</f>
        <v>4.3439410014640973</v>
      </c>
      <c r="K214" s="466" t="str">
        <f>IF(ISNUMBER(MATCH(G214,'[4]OPR data'!$A$3:$A$2541,0)),"Y","N")</f>
        <v>N</v>
      </c>
      <c r="L214" s="112"/>
      <c r="M214" s="236"/>
      <c r="N214" s="236" t="e">
        <f>(INDEX(Finish_table!R$4:R$83,MATCH('14 Year_History_Results'!$G214,Finish_table!S$4:S$83,0),1))</f>
        <v>#N/A</v>
      </c>
      <c r="O214" s="236" t="e">
        <f>(INDEX(Finish_table!Z$4:Z$99,MATCH('14 Year_History_Results'!$G214,Finish_table!AA$4:AA$99,0),1))</f>
        <v>#N/A</v>
      </c>
      <c r="P214" s="236" t="e">
        <f>(INDEX(Finish_table!AI$4:AI$99,MATCH('14 Year_History_Results'!$G214,Finish_table!AJ$4:AJ$99,0),1))</f>
        <v>#N/A</v>
      </c>
      <c r="Q214" s="236" t="e">
        <f>(INDEX(Finish_table!AR$4:AR$99,MATCH('14 Year_History_Results'!$G214,Finish_table!AS$4:AS$99,0),1))</f>
        <v>#N/A</v>
      </c>
      <c r="R214" s="236" t="e">
        <f>(INDEX(Finish_table!BA$4:BA$99,MATCH('14 Year_History_Results'!$G214,Finish_table!BB$4:BB$99,0),1))</f>
        <v>#N/A</v>
      </c>
      <c r="S214" s="236" t="e">
        <f>(INDEX(Finish_table!BJ$4:BJ$99,MATCH('14 Year_History_Results'!$G214,Finish_table!BK$4:BK$99,0),1))</f>
        <v>#N/A</v>
      </c>
      <c r="T214" s="236" t="e">
        <f>(INDEX(Finish_table!BS$4:BS$99,MATCH('14 Year_History_Results'!$G214,Finish_table!BT$4:BT$99,0),1))</f>
        <v>#N/A</v>
      </c>
      <c r="U214" s="236" t="e">
        <f>(INDEX(Finish_table!CB$4:CB$99,MATCH('14 Year_History_Results'!$G214,Finish_table!CC$4:CC$99,0),1))</f>
        <v>#N/A</v>
      </c>
      <c r="V214" s="236" t="e">
        <f>(INDEX(Finish_table!CK$4:CK$99,MATCH('14 Year_History_Results'!$G214,Finish_table!CL$4:CL$99,0),1))</f>
        <v>#N/A</v>
      </c>
      <c r="W214" s="236" t="str">
        <f>(INDEX(Finish_table!CT$4:CT$99,MATCH('14 Year_History_Results'!$G214,Finish_table!CU$4:CU$99,0),1))</f>
        <v>SF</v>
      </c>
      <c r="X214" s="236" t="e">
        <f>(INDEX(Finish_table!DC$4:DC$99,MATCH('14 Year_History_Results'!$G214,Finish_table!DD$4:DD$99,0),1))</f>
        <v>#N/A</v>
      </c>
      <c r="Y214" s="236" t="e">
        <f>(INDEX(Finish_table!DL$4:DL$99,MATCH('14 Year_History_Results'!$G214,Finish_table!DM$4:DM$99,0),1))</f>
        <v>#N/A</v>
      </c>
      <c r="Z214" s="236" t="e">
        <f>(INDEX(Finish_table!DU$4:DU$99,MATCH('14 Year_History_Results'!$G214,Finish_table!DV$4:DV$99,0),1))</f>
        <v>#N/A</v>
      </c>
      <c r="AA214" s="256" t="e">
        <f>(INDEX(Finish_table!ED$4:ED$140,MATCH('14 Year_History_Results'!$G214,Finish_table!EE$4:EE$140,0),1))</f>
        <v>#N/A</v>
      </c>
      <c r="AB214" s="2"/>
      <c r="AC214" s="97"/>
      <c r="AE214">
        <f t="shared" si="118"/>
        <v>2757</v>
      </c>
      <c r="AF214" s="112"/>
      <c r="AG214" s="2"/>
      <c r="AH214" s="148">
        <f>INDEX('2001'!$C$44:$C$140,'14 Year_History_Results'!BT214)</f>
        <v>0</v>
      </c>
      <c r="AI214" s="2">
        <f>INDEX('2002'!$C$44:$C$140,'14 Year_History_Results'!BU214)</f>
        <v>0</v>
      </c>
      <c r="AJ214" s="2">
        <f>INDEX('2003'!$C$44:$C$140,'14 Year_History_Results'!BV214)</f>
        <v>0</v>
      </c>
      <c r="AK214" s="2">
        <f>INDEX('2004'!$C$44:$C$140,'14 Year_History_Results'!BW214)</f>
        <v>0</v>
      </c>
      <c r="AL214" s="2">
        <f>INDEX('2005'!$C$44:$C$140,'14 Year_History_Results'!BX214)</f>
        <v>0</v>
      </c>
      <c r="AM214" s="2">
        <f>INDEX('2006'!$C$44:$C$140,'14 Year_History_Results'!BY214)</f>
        <v>0</v>
      </c>
      <c r="AN214" s="2">
        <f>INDEX('2007'!$C$44:$C$140,'14 Year_History_Results'!BZ214)</f>
        <v>0</v>
      </c>
      <c r="AO214" s="2">
        <f>INDEX('2008'!$C$44:$C$140,'14 Year_History_Results'!CA214)</f>
        <v>0</v>
      </c>
      <c r="AP214" s="2">
        <f>INDEX('2009'!$C$44:$C$140,'14 Year_History_Results'!CB214)</f>
        <v>0</v>
      </c>
      <c r="AQ214" s="2">
        <f>INDEX('2010'!$C$44:$C$140,'14 Year_History_Results'!CC214)</f>
        <v>10</v>
      </c>
      <c r="AR214" s="2">
        <f>INDEX('2011'!$C$44:$C$140,'14 Year_History_Results'!CD214)</f>
        <v>0</v>
      </c>
      <c r="AS214" s="2">
        <f>INDEX('2012'!$C$44:$C$140,'14 Year_History_Results'!CE214)</f>
        <v>0</v>
      </c>
      <c r="AT214" s="2">
        <f>INDEX('2013'!$C$44:$C$140,'14 Year_History_Results'!CF214)</f>
        <v>0</v>
      </c>
      <c r="AU214" s="149">
        <f>INDEX('2014'!$C$52:$C$180,'14 Year_History_Results'!CG214)</f>
        <v>0</v>
      </c>
      <c r="AV214" s="2">
        <f t="shared" si="128"/>
        <v>2.6726124191242437</v>
      </c>
      <c r="AW214" s="2"/>
      <c r="AX214">
        <f t="shared" si="129"/>
        <v>2757</v>
      </c>
      <c r="AY214" s="112"/>
      <c r="AZ214" s="2"/>
      <c r="BA214" s="148">
        <f>INDEX('2001'!$B$44:$B$140,'14 Year_History_Results'!BT214)</f>
        <v>0</v>
      </c>
      <c r="BB214" s="2">
        <f>INDEX('2002'!$B$44:$B$140,'14 Year_History_Results'!BU214)</f>
        <v>0</v>
      </c>
      <c r="BC214" s="2">
        <f>INDEX('2003'!$B$44:$B$140,'14 Year_History_Results'!BV214)</f>
        <v>0</v>
      </c>
      <c r="BD214" s="2">
        <f>INDEX('2004'!$B$44:$B$140,'14 Year_History_Results'!BW214)</f>
        <v>0</v>
      </c>
      <c r="BE214" s="2">
        <f>INDEX('2005'!$B$44:$B$140,'14 Year_History_Results'!BX214)</f>
        <v>0</v>
      </c>
      <c r="BF214" s="2">
        <f>INDEX('2006'!$B$44:$B$140,'14 Year_History_Results'!BY214)</f>
        <v>0</v>
      </c>
      <c r="BG214" s="2">
        <f>INDEX('2007'!$B$44:$B$140,'14 Year_History_Results'!BZ214)</f>
        <v>0</v>
      </c>
      <c r="BH214" s="2">
        <f>INDEX('2008'!$B$44:$B$140,'14 Year_History_Results'!CA214)</f>
        <v>0</v>
      </c>
      <c r="BI214" s="2">
        <f>INDEX('2009'!$B$44:$B$140,'14 Year_History_Results'!CB214)</f>
        <v>0</v>
      </c>
      <c r="BJ214" s="2">
        <f>INDEX('2010'!$B$44:$B$140,'14 Year_History_Results'!CC214)</f>
        <v>12</v>
      </c>
      <c r="BK214" s="2">
        <f>INDEX('2011'!$B$44:$B$140,'14 Year_History_Results'!CD214)</f>
        <v>0</v>
      </c>
      <c r="BL214" s="2">
        <f>INDEX('2012'!$B$44:$B$140,'14 Year_History_Results'!CE214)</f>
        <v>0</v>
      </c>
      <c r="BM214" s="2">
        <f>INDEX('2013'!$B$44:$B$140,'14 Year_History_Results'!CF214)</f>
        <v>0</v>
      </c>
      <c r="BN214" s="149">
        <f>INDEX('2014'!$B$52:$B$180,'14 Year_History_Results'!CG214)</f>
        <v>0</v>
      </c>
      <c r="BO214" s="308">
        <f t="shared" si="130"/>
        <v>0</v>
      </c>
      <c r="BQ214">
        <f t="shared" si="131"/>
        <v>2757</v>
      </c>
      <c r="BR214" s="112"/>
      <c r="BS214" s="2"/>
      <c r="BT214" s="148">
        <f>IF(ISNA(MATCH($BQ214,'2001'!$A$44:$A$139,0)),97,MATCH($BQ214,'2001'!$A$44:$A$139,0))</f>
        <v>97</v>
      </c>
      <c r="BU214" s="2">
        <f>IF(ISNA(MATCH($BQ214,'2002'!$A$44:$A$139,0)),97,MATCH($BQ214,'2002'!$A$44:$A$139,0))</f>
        <v>97</v>
      </c>
      <c r="BV214" s="2">
        <f>IF(ISNA(MATCH($BQ214,'2003'!$A$44:$A$139,0)),97,MATCH($BQ214,'2003'!$A$44:$A$139,0))</f>
        <v>97</v>
      </c>
      <c r="BW214" s="2">
        <f>IF(ISNA(MATCH($BQ214,'2004'!$A$44:$A$139,0)),97,MATCH($BQ214,'2004'!$A$44:$A$139,0))</f>
        <v>97</v>
      </c>
      <c r="BX214" s="2">
        <f>IF(ISNA(MATCH($BQ214,'2005'!$A$44:$A$139,0)),97,MATCH($BQ214,'2005'!$A$44:$A$139,0))</f>
        <v>97</v>
      </c>
      <c r="BY214" s="2">
        <f>IF(ISNA(MATCH($BQ214,'2006'!$A$44:$A$139,0)),97,MATCH($BQ214,'2006'!$A$44:$A$139,0))</f>
        <v>97</v>
      </c>
      <c r="BZ214" s="2">
        <f>IF(ISNA(MATCH($BQ214,'2007'!$A$44:$A$139,0)),97,MATCH($BQ214,'2007'!$A$44:$A$139,0))</f>
        <v>97</v>
      </c>
      <c r="CA214" s="2">
        <f>IF(ISNA(MATCH($BQ214,'2008'!$A$44:$A$139,0)),97,MATCH($BQ214,'2008'!$A$44:$A$139,0))</f>
        <v>97</v>
      </c>
      <c r="CB214" s="2">
        <f>IF(ISNA(MATCH($BQ214,'2009'!$A$44:$A$139,0)),97,MATCH($BQ214,'2009'!$A$44:$A$139,0))</f>
        <v>97</v>
      </c>
      <c r="CC214" s="2">
        <f>IF(ISNA(MATCH($BQ214,'2010'!$A$44:$A$139,0)),97,MATCH($BQ214,'2010'!$A$44:$A$139,0))</f>
        <v>89</v>
      </c>
      <c r="CD214" s="2">
        <f>IF(ISNA(MATCH($BQ214,'2011'!$A$44:$A$139,0)),97,MATCH($BQ214,'2011'!$A$44:$A$139,0))</f>
        <v>97</v>
      </c>
      <c r="CE214" s="2">
        <f>IF(ISNA(MATCH($BQ214,'2012'!$A$44:$A$139,0)),97,MATCH($BQ214,'2012'!$A$44:$A$139,0))</f>
        <v>97</v>
      </c>
      <c r="CF214" s="2">
        <f>IF(ISNA(MATCH($BQ214,'2013'!$A$44:$A$139,0)),97,MATCH($BQ214,'2013'!$A$44:$A$139,0))</f>
        <v>97</v>
      </c>
      <c r="CG214" s="149">
        <f>IF(ISNA(MATCH($BQ214,'2014'!$A$52:$A$179,0)),129,MATCH($BQ214,'2014'!$A$52:$A$179,0))</f>
        <v>129</v>
      </c>
      <c r="CI214">
        <f t="shared" si="132"/>
        <v>2757</v>
      </c>
      <c r="CJ214" s="284"/>
      <c r="CK214" s="282"/>
      <c r="CL214" s="281">
        <f t="shared" si="133"/>
        <v>0</v>
      </c>
      <c r="CM214" s="282">
        <f t="shared" si="119"/>
        <v>0</v>
      </c>
      <c r="CN214" s="282">
        <f t="shared" si="120"/>
        <v>0</v>
      </c>
      <c r="CO214" s="282">
        <f t="shared" si="121"/>
        <v>0</v>
      </c>
      <c r="CP214" s="282">
        <f t="shared" si="122"/>
        <v>0</v>
      </c>
      <c r="CQ214" s="282">
        <f t="shared" si="123"/>
        <v>0</v>
      </c>
      <c r="CR214" s="282">
        <f t="shared" si="124"/>
        <v>0</v>
      </c>
      <c r="CS214" s="282">
        <f t="shared" si="125"/>
        <v>0</v>
      </c>
      <c r="CT214" s="282">
        <f t="shared" si="126"/>
        <v>0</v>
      </c>
      <c r="CU214" s="282">
        <f t="shared" si="134"/>
        <v>22</v>
      </c>
      <c r="CV214" s="282">
        <f t="shared" si="135"/>
        <v>14.665199999999999</v>
      </c>
      <c r="CW214" s="282">
        <f t="shared" si="136"/>
        <v>9.7758223199999978</v>
      </c>
      <c r="CX214" s="282">
        <f t="shared" si="137"/>
        <v>6.5165631585119979</v>
      </c>
      <c r="CY214" s="283">
        <f t="shared" si="138"/>
        <v>4.3439410014640973</v>
      </c>
      <c r="DA214" s="282">
        <f t="shared" si="139"/>
        <v>2757</v>
      </c>
      <c r="DB214" s="97"/>
      <c r="DC214" s="156"/>
      <c r="DD214" s="270">
        <f t="shared" si="140"/>
        <v>0</v>
      </c>
      <c r="DE214" s="156">
        <f t="shared" si="141"/>
        <v>0</v>
      </c>
      <c r="DF214" s="156">
        <f t="shared" si="142"/>
        <v>0</v>
      </c>
      <c r="DG214" s="156">
        <f t="shared" si="143"/>
        <v>0</v>
      </c>
      <c r="DH214" s="156">
        <f t="shared" si="144"/>
        <v>0</v>
      </c>
      <c r="DI214" s="156">
        <f t="shared" si="145"/>
        <v>0</v>
      </c>
      <c r="DJ214" s="156">
        <f t="shared" si="146"/>
        <v>0</v>
      </c>
      <c r="DK214" s="156">
        <f t="shared" si="147"/>
        <v>0</v>
      </c>
      <c r="DL214" s="156">
        <f t="shared" si="148"/>
        <v>0</v>
      </c>
      <c r="DM214" s="156">
        <f t="shared" si="149"/>
        <v>22</v>
      </c>
      <c r="DN214" s="156">
        <f t="shared" si="150"/>
        <v>22</v>
      </c>
      <c r="DO214" s="156">
        <f t="shared" si="151"/>
        <v>22</v>
      </c>
      <c r="DP214" s="156">
        <f t="shared" si="152"/>
        <v>22</v>
      </c>
      <c r="DQ214" s="267">
        <f t="shared" si="153"/>
        <v>22</v>
      </c>
      <c r="DR214" s="156">
        <f t="shared" si="154"/>
        <v>283</v>
      </c>
    </row>
    <row r="215" spans="2:122" ht="13.5" thickBot="1" x14ac:dyDescent="0.25">
      <c r="B215" s="133">
        <v>103</v>
      </c>
      <c r="C215" s="50">
        <f t="shared" si="117"/>
        <v>2</v>
      </c>
      <c r="D215" s="50">
        <f t="shared" si="127"/>
        <v>0</v>
      </c>
      <c r="E215" s="97"/>
      <c r="F215" s="2">
        <f t="shared" si="155"/>
        <v>210</v>
      </c>
      <c r="G215" s="164">
        <v>1622</v>
      </c>
      <c r="H215" s="164">
        <f>14- COUNTIF(L215:AA215,"#N/A")</f>
        <v>2</v>
      </c>
      <c r="I215" s="133">
        <f>SUM(AF215:AU215)+SUM(BA215:BM215)</f>
        <v>26</v>
      </c>
      <c r="J215" s="405">
        <f>CY215</f>
        <v>4.343783039973137</v>
      </c>
      <c r="K215" s="466" t="str">
        <f>IF(ISNUMBER(MATCH(G215,'[4]OPR data'!$A$3:$A$2541,0)),"Y","N")</f>
        <v>Y</v>
      </c>
      <c r="L215" s="112"/>
      <c r="M215" s="236"/>
      <c r="N215" s="236" t="e">
        <f>(INDEX(Finish_table!R$4:R$83,MATCH('14 Year_History_Results'!$G215,Finish_table!S$4:S$83,0),1))</f>
        <v>#N/A</v>
      </c>
      <c r="O215" s="236" t="e">
        <f>(INDEX(Finish_table!Z$4:Z$99,MATCH('14 Year_History_Results'!$G215,Finish_table!AA$4:AA$99,0),1))</f>
        <v>#N/A</v>
      </c>
      <c r="P215" s="236" t="e">
        <f>(INDEX(Finish_table!AI$4:AI$99,MATCH('14 Year_History_Results'!$G215,Finish_table!AJ$4:AJ$99,0),1))</f>
        <v>#N/A</v>
      </c>
      <c r="Q215" s="236" t="e">
        <f>(INDEX(Finish_table!AR$4:AR$99,MATCH('14 Year_History_Results'!$G215,Finish_table!AS$4:AS$99,0),1))</f>
        <v>#N/A</v>
      </c>
      <c r="R215" s="236" t="e">
        <f>(INDEX(Finish_table!BA$4:BA$99,MATCH('14 Year_History_Results'!$G215,Finish_table!BB$4:BB$99,0),1))</f>
        <v>#N/A</v>
      </c>
      <c r="S215" s="236" t="e">
        <f>(INDEX(Finish_table!BJ$4:BJ$99,MATCH('14 Year_History_Results'!$G215,Finish_table!BK$4:BK$99,0),1))</f>
        <v>#N/A</v>
      </c>
      <c r="T215" s="236" t="e">
        <f>(INDEX(Finish_table!BS$4:BS$99,MATCH('14 Year_History_Results'!$G215,Finish_table!BT$4:BT$99,0),1))</f>
        <v>#N/A</v>
      </c>
      <c r="U215" s="236" t="e">
        <f>(INDEX(Finish_table!CB$4:CB$99,MATCH('14 Year_History_Results'!$G215,Finish_table!CC$4:CC$99,0),1))</f>
        <v>#N/A</v>
      </c>
      <c r="V215" s="236" t="str">
        <f>(INDEX(Finish_table!CK$4:CK$99,MATCH('14 Year_History_Results'!$G215,Finish_table!CL$4:CL$99,0),1))</f>
        <v>QF</v>
      </c>
      <c r="W215" s="236" t="str">
        <f>(INDEX(Finish_table!CT$4:CT$99,MATCH('14 Year_History_Results'!$G215,Finish_table!CU$4:CU$99,0),1))</f>
        <v>SF</v>
      </c>
      <c r="X215" s="236" t="e">
        <f>(INDEX(Finish_table!DC$4:DC$99,MATCH('14 Year_History_Results'!$G215,Finish_table!DD$4:DD$99,0),1))</f>
        <v>#N/A</v>
      </c>
      <c r="Y215" s="236" t="e">
        <f>(INDEX(Finish_table!DL$4:DL$99,MATCH('14 Year_History_Results'!$G215,Finish_table!DM$4:DM$99,0),1))</f>
        <v>#N/A</v>
      </c>
      <c r="Z215" s="236" t="e">
        <f>(INDEX(Finish_table!DU$4:DU$99,MATCH('14 Year_History_Results'!$G215,Finish_table!DV$4:DV$99,0),1))</f>
        <v>#N/A</v>
      </c>
      <c r="AA215" s="256" t="e">
        <f>(INDEX(Finish_table!ED$4:ED$140,MATCH('14 Year_History_Results'!$G215,Finish_table!EE$4:EE$140,0),1))</f>
        <v>#N/A</v>
      </c>
      <c r="AB215" s="2"/>
      <c r="AC215" s="97"/>
      <c r="AE215">
        <f t="shared" si="118"/>
        <v>1622</v>
      </c>
      <c r="AF215" s="112"/>
      <c r="AG215" s="2"/>
      <c r="AH215" s="148">
        <f>INDEX('2001'!$C$44:$C$140,'14 Year_History_Results'!BT215)</f>
        <v>0</v>
      </c>
      <c r="AI215" s="2">
        <f>INDEX('2002'!$C$44:$C$140,'14 Year_History_Results'!BU215)</f>
        <v>0</v>
      </c>
      <c r="AJ215" s="2">
        <f>INDEX('2003'!$C$44:$C$140,'14 Year_History_Results'!BV215)</f>
        <v>0</v>
      </c>
      <c r="AK215" s="2">
        <f>INDEX('2004'!$C$44:$C$140,'14 Year_History_Results'!BW215)</f>
        <v>0</v>
      </c>
      <c r="AL215" s="2">
        <f>INDEX('2005'!$C$44:$C$140,'14 Year_History_Results'!BX215)</f>
        <v>0</v>
      </c>
      <c r="AM215" s="2">
        <f>INDEX('2006'!$C$44:$C$140,'14 Year_History_Results'!BY215)</f>
        <v>0</v>
      </c>
      <c r="AN215" s="2">
        <f>INDEX('2007'!$C$44:$C$140,'14 Year_History_Results'!BZ215)</f>
        <v>0</v>
      </c>
      <c r="AO215" s="2">
        <f>INDEX('2008'!$C$44:$C$140,'14 Year_History_Results'!CA215)</f>
        <v>0</v>
      </c>
      <c r="AP215" s="2">
        <f>INDEX('2009'!$C$44:$C$140,'14 Year_History_Results'!CB215)</f>
        <v>0</v>
      </c>
      <c r="AQ215" s="2">
        <f>INDEX('2010'!$C$44:$C$140,'14 Year_History_Results'!CC215)</f>
        <v>10</v>
      </c>
      <c r="AR215" s="2">
        <f>INDEX('2011'!$C$44:$C$140,'14 Year_History_Results'!CD215)</f>
        <v>0</v>
      </c>
      <c r="AS215" s="2">
        <f>INDEX('2012'!$C$44:$C$140,'14 Year_History_Results'!CE215)</f>
        <v>0</v>
      </c>
      <c r="AT215" s="2">
        <f>INDEX('2013'!$C$44:$C$140,'14 Year_History_Results'!CF215)</f>
        <v>0</v>
      </c>
      <c r="AU215" s="149">
        <f>INDEX('2014'!$C$52:$C$180,'14 Year_History_Results'!CG215)</f>
        <v>0</v>
      </c>
      <c r="AV215" s="2">
        <f t="shared" si="128"/>
        <v>2.6726124191242437</v>
      </c>
      <c r="AW215" s="2"/>
      <c r="AX215">
        <f t="shared" si="129"/>
        <v>1622</v>
      </c>
      <c r="AY215" s="112"/>
      <c r="AZ215" s="2"/>
      <c r="BA215" s="148">
        <f>INDEX('2001'!$B$44:$B$140,'14 Year_History_Results'!BT215)</f>
        <v>0</v>
      </c>
      <c r="BB215" s="2">
        <f>INDEX('2002'!$B$44:$B$140,'14 Year_History_Results'!BU215)</f>
        <v>0</v>
      </c>
      <c r="BC215" s="2">
        <f>INDEX('2003'!$B$44:$B$140,'14 Year_History_Results'!BV215)</f>
        <v>0</v>
      </c>
      <c r="BD215" s="2">
        <f>INDEX('2004'!$B$44:$B$140,'14 Year_History_Results'!BW215)</f>
        <v>0</v>
      </c>
      <c r="BE215" s="2">
        <f>INDEX('2005'!$B$44:$B$140,'14 Year_History_Results'!BX215)</f>
        <v>0</v>
      </c>
      <c r="BF215" s="2">
        <f>INDEX('2006'!$B$44:$B$140,'14 Year_History_Results'!BY215)</f>
        <v>0</v>
      </c>
      <c r="BG215" s="2">
        <f>INDEX('2007'!$B$44:$B$140,'14 Year_History_Results'!BZ215)</f>
        <v>0</v>
      </c>
      <c r="BH215" s="2">
        <f>INDEX('2008'!$B$44:$B$140,'14 Year_History_Results'!CA215)</f>
        <v>0</v>
      </c>
      <c r="BI215" s="2">
        <f>INDEX('2009'!$B$44:$B$140,'14 Year_History_Results'!CB215)</f>
        <v>12</v>
      </c>
      <c r="BJ215" s="2">
        <f>INDEX('2010'!$B$44:$B$140,'14 Year_History_Results'!CC215)</f>
        <v>4</v>
      </c>
      <c r="BK215" s="2">
        <f>INDEX('2011'!$B$44:$B$140,'14 Year_History_Results'!CD215)</f>
        <v>0</v>
      </c>
      <c r="BL215" s="2">
        <f>INDEX('2012'!$B$44:$B$140,'14 Year_History_Results'!CE215)</f>
        <v>0</v>
      </c>
      <c r="BM215" s="2">
        <f>INDEX('2013'!$B$44:$B$140,'14 Year_History_Results'!CF215)</f>
        <v>0</v>
      </c>
      <c r="BN215" s="149">
        <f>INDEX('2014'!$B$52:$B$180,'14 Year_History_Results'!CG215)</f>
        <v>0</v>
      </c>
      <c r="BO215" s="308">
        <f t="shared" si="130"/>
        <v>0</v>
      </c>
      <c r="BQ215">
        <f t="shared" si="131"/>
        <v>1622</v>
      </c>
      <c r="BR215" s="112"/>
      <c r="BS215" s="2"/>
      <c r="BT215" s="148">
        <f>IF(ISNA(MATCH($BQ215,'2001'!$A$44:$A$139,0)),97,MATCH($BQ215,'2001'!$A$44:$A$139,0))</f>
        <v>97</v>
      </c>
      <c r="BU215" s="2">
        <f>IF(ISNA(MATCH($BQ215,'2002'!$A$44:$A$139,0)),97,MATCH($BQ215,'2002'!$A$44:$A$139,0))</f>
        <v>97</v>
      </c>
      <c r="BV215" s="2">
        <f>IF(ISNA(MATCH($BQ215,'2003'!$A$44:$A$139,0)),97,MATCH($BQ215,'2003'!$A$44:$A$139,0))</f>
        <v>97</v>
      </c>
      <c r="BW215" s="2">
        <f>IF(ISNA(MATCH($BQ215,'2004'!$A$44:$A$139,0)),97,MATCH($BQ215,'2004'!$A$44:$A$139,0))</f>
        <v>97</v>
      </c>
      <c r="BX215" s="2">
        <f>IF(ISNA(MATCH($BQ215,'2005'!$A$44:$A$139,0)),97,MATCH($BQ215,'2005'!$A$44:$A$139,0))</f>
        <v>97</v>
      </c>
      <c r="BY215" s="2">
        <f>IF(ISNA(MATCH($BQ215,'2006'!$A$44:$A$139,0)),97,MATCH($BQ215,'2006'!$A$44:$A$139,0))</f>
        <v>97</v>
      </c>
      <c r="BZ215" s="2">
        <f>IF(ISNA(MATCH($BQ215,'2007'!$A$44:$A$139,0)),97,MATCH($BQ215,'2007'!$A$44:$A$139,0))</f>
        <v>97</v>
      </c>
      <c r="CA215" s="2">
        <f>IF(ISNA(MATCH($BQ215,'2008'!$A$44:$A$139,0)),97,MATCH($BQ215,'2008'!$A$44:$A$139,0))</f>
        <v>97</v>
      </c>
      <c r="CB215" s="2">
        <f>IF(ISNA(MATCH($BQ215,'2009'!$A$44:$A$139,0)),97,MATCH($BQ215,'2009'!$A$44:$A$139,0))</f>
        <v>74</v>
      </c>
      <c r="CC215" s="2">
        <f>IF(ISNA(MATCH($BQ215,'2010'!$A$44:$A$139,0)),97,MATCH($BQ215,'2010'!$A$44:$A$139,0))</f>
        <v>64</v>
      </c>
      <c r="CD215" s="2">
        <f>IF(ISNA(MATCH($BQ215,'2011'!$A$44:$A$139,0)),97,MATCH($BQ215,'2011'!$A$44:$A$139,0))</f>
        <v>97</v>
      </c>
      <c r="CE215" s="2">
        <f>IF(ISNA(MATCH($BQ215,'2012'!$A$44:$A$139,0)),97,MATCH($BQ215,'2012'!$A$44:$A$139,0))</f>
        <v>97</v>
      </c>
      <c r="CF215" s="2">
        <f>IF(ISNA(MATCH($BQ215,'2013'!$A$44:$A$139,0)),97,MATCH($BQ215,'2013'!$A$44:$A$139,0))</f>
        <v>97</v>
      </c>
      <c r="CG215" s="149">
        <f>IF(ISNA(MATCH($BQ215,'2014'!$A$52:$A$179,0)),129,MATCH($BQ215,'2014'!$A$52:$A$179,0))</f>
        <v>129</v>
      </c>
      <c r="CI215">
        <f t="shared" si="132"/>
        <v>1622</v>
      </c>
      <c r="CJ215" s="284"/>
      <c r="CK215" s="282"/>
      <c r="CL215" s="281">
        <f t="shared" si="133"/>
        <v>0</v>
      </c>
      <c r="CM215" s="282">
        <f t="shared" si="119"/>
        <v>0</v>
      </c>
      <c r="CN215" s="282">
        <f t="shared" si="120"/>
        <v>0</v>
      </c>
      <c r="CO215" s="282">
        <f t="shared" si="121"/>
        <v>0</v>
      </c>
      <c r="CP215" s="282">
        <f t="shared" si="122"/>
        <v>0</v>
      </c>
      <c r="CQ215" s="282">
        <f t="shared" si="123"/>
        <v>0</v>
      </c>
      <c r="CR215" s="282">
        <f t="shared" si="124"/>
        <v>0</v>
      </c>
      <c r="CS215" s="282">
        <f t="shared" si="125"/>
        <v>0</v>
      </c>
      <c r="CT215" s="282">
        <f t="shared" si="126"/>
        <v>12</v>
      </c>
      <c r="CU215" s="282">
        <f t="shared" si="134"/>
        <v>21.999200000000002</v>
      </c>
      <c r="CV215" s="282">
        <f t="shared" si="135"/>
        <v>14.664666720000001</v>
      </c>
      <c r="CW215" s="282">
        <f t="shared" si="136"/>
        <v>9.7754668355520007</v>
      </c>
      <c r="CX215" s="282">
        <f t="shared" si="137"/>
        <v>6.5163261925789637</v>
      </c>
      <c r="CY215" s="283">
        <f t="shared" si="138"/>
        <v>4.343783039973137</v>
      </c>
      <c r="DA215" s="282">
        <f t="shared" si="139"/>
        <v>1622</v>
      </c>
      <c r="DB215" s="97"/>
      <c r="DC215" s="156"/>
      <c r="DD215" s="270">
        <f t="shared" si="140"/>
        <v>0</v>
      </c>
      <c r="DE215" s="156">
        <f t="shared" si="141"/>
        <v>0</v>
      </c>
      <c r="DF215" s="156">
        <f t="shared" si="142"/>
        <v>0</v>
      </c>
      <c r="DG215" s="156">
        <f t="shared" si="143"/>
        <v>0</v>
      </c>
      <c r="DH215" s="156">
        <f t="shared" si="144"/>
        <v>0</v>
      </c>
      <c r="DI215" s="156">
        <f t="shared" si="145"/>
        <v>0</v>
      </c>
      <c r="DJ215" s="156">
        <f t="shared" si="146"/>
        <v>0</v>
      </c>
      <c r="DK215" s="156">
        <f t="shared" si="147"/>
        <v>0</v>
      </c>
      <c r="DL215" s="156">
        <f t="shared" si="148"/>
        <v>12</v>
      </c>
      <c r="DM215" s="156">
        <f t="shared" si="149"/>
        <v>26</v>
      </c>
      <c r="DN215" s="156">
        <f t="shared" si="150"/>
        <v>26</v>
      </c>
      <c r="DO215" s="156">
        <f t="shared" si="151"/>
        <v>26</v>
      </c>
      <c r="DP215" s="156">
        <f t="shared" si="152"/>
        <v>26</v>
      </c>
      <c r="DQ215" s="267">
        <f t="shared" si="153"/>
        <v>26</v>
      </c>
      <c r="DR215" s="156">
        <f t="shared" si="154"/>
        <v>240</v>
      </c>
    </row>
    <row r="216" spans="2:122" ht="13.5" thickBot="1" x14ac:dyDescent="0.25">
      <c r="B216" s="133">
        <v>103</v>
      </c>
      <c r="C216" s="50">
        <f t="shared" si="117"/>
        <v>3</v>
      </c>
      <c r="D216" s="50">
        <f t="shared" si="127"/>
        <v>0</v>
      </c>
      <c r="E216" s="97"/>
      <c r="F216" s="2">
        <f t="shared" si="155"/>
        <v>211</v>
      </c>
      <c r="G216" s="164">
        <v>74</v>
      </c>
      <c r="H216" s="164">
        <f>14- COUNTIF(L216:AA216,"#N/A")</f>
        <v>5</v>
      </c>
      <c r="I216" s="133">
        <f>SUM(AF216:AU216)+SUM(BA216:BM216)</f>
        <v>93</v>
      </c>
      <c r="J216" s="405">
        <f>CY216</f>
        <v>4.3047661509847863</v>
      </c>
      <c r="K216" s="466" t="str">
        <f>IF(ISNUMBER(MATCH(G216,'[4]OPR data'!$A$3:$A$2541,0)),"Y","N")</f>
        <v>Y</v>
      </c>
      <c r="L216" s="112"/>
      <c r="M216" s="236"/>
      <c r="N216" s="236" t="str">
        <f>(INDEX(Finish_table!R$4:R$83,MATCH('14 Year_History_Results'!$G216,Finish_table!S$4:S$83,0),1))</f>
        <v>SF</v>
      </c>
      <c r="O216" s="236" t="e">
        <f>(INDEX(Finish_table!Z$4:Z$99,MATCH('14 Year_History_Results'!$G216,Finish_table!AA$4:AA$99,0),1))</f>
        <v>#N/A</v>
      </c>
      <c r="P216" s="236" t="str">
        <f>(INDEX(Finish_table!AI$4:AI$99,MATCH('14 Year_History_Results'!$G216,Finish_table!AJ$4:AJ$99,0),1))</f>
        <v>SF</v>
      </c>
      <c r="Q216" s="236" t="e">
        <f>(INDEX(Finish_table!AR$4:AR$99,MATCH('14 Year_History_Results'!$G216,Finish_table!AS$4:AS$99,0),1))</f>
        <v>#N/A</v>
      </c>
      <c r="R216" s="236" t="str">
        <f>(INDEX(Finish_table!BA$4:BA$99,MATCH('14 Year_History_Results'!$G216,Finish_table!BB$4:BB$99,0),1))</f>
        <v>SF</v>
      </c>
      <c r="S216" s="236" t="e">
        <f>(INDEX(Finish_table!BJ$4:BJ$99,MATCH('14 Year_History_Results'!$G216,Finish_table!BK$4:BK$99,0),1))</f>
        <v>#N/A</v>
      </c>
      <c r="T216" s="236" t="e">
        <f>(INDEX(Finish_table!BS$4:BS$99,MATCH('14 Year_History_Results'!$G216,Finish_table!BT$4:BT$99,0),1))</f>
        <v>#N/A</v>
      </c>
      <c r="U216" s="236" t="e">
        <f>(INDEX(Finish_table!CB$4:CB$99,MATCH('14 Year_History_Results'!$G216,Finish_table!CC$4:CC$99,0),1))</f>
        <v>#N/A</v>
      </c>
      <c r="V216" s="236" t="e">
        <f>(INDEX(Finish_table!CK$4:CK$99,MATCH('14 Year_History_Results'!$G216,Finish_table!CL$4:CL$99,0),1))</f>
        <v>#N/A</v>
      </c>
      <c r="W216" s="236" t="e">
        <f>(INDEX(Finish_table!CT$4:CT$99,MATCH('14 Year_History_Results'!$G216,Finish_table!CU$4:CU$99,0),1))</f>
        <v>#N/A</v>
      </c>
      <c r="X216" s="236" t="str">
        <f>(INDEX(Finish_table!DC$4:DC$99,MATCH('14 Year_History_Results'!$G216,Finish_table!DD$4:DD$99,0),1))</f>
        <v>QF</v>
      </c>
      <c r="Y216" s="236" t="e">
        <f>(INDEX(Finish_table!DL$4:DL$99,MATCH('14 Year_History_Results'!$G216,Finish_table!DM$4:DM$99,0),1))</f>
        <v>#N/A</v>
      </c>
      <c r="Z216" s="236" t="e">
        <f>(INDEX(Finish_table!DU$4:DU$99,MATCH('14 Year_History_Results'!$G216,Finish_table!DV$4:DV$99,0),1))</f>
        <v>#N/A</v>
      </c>
      <c r="AA216" s="256" t="str">
        <f>(INDEX(Finish_table!ED$4:ED$140,MATCH('14 Year_History_Results'!$G216,Finish_table!EE$4:EE$140,0),1))</f>
        <v>WC</v>
      </c>
      <c r="AB216" s="2"/>
      <c r="AC216" s="97"/>
      <c r="AE216">
        <f t="shared" si="118"/>
        <v>74</v>
      </c>
      <c r="AF216" s="112"/>
      <c r="AG216" s="2"/>
      <c r="AH216" s="148">
        <f>INDEX('2001'!$C$44:$C$140,'14 Year_History_Results'!BT216)</f>
        <v>20</v>
      </c>
      <c r="AI216" s="2">
        <f>INDEX('2002'!$C$44:$C$140,'14 Year_History_Results'!BU216)</f>
        <v>0</v>
      </c>
      <c r="AJ216" s="2">
        <f>INDEX('2003'!$C$44:$C$140,'14 Year_History_Results'!BV216)</f>
        <v>10</v>
      </c>
      <c r="AK216" s="2">
        <f>INDEX('2004'!$C$44:$C$140,'14 Year_History_Results'!BW216)</f>
        <v>0</v>
      </c>
      <c r="AL216" s="2">
        <f>INDEX('2005'!$C$44:$C$140,'14 Year_History_Results'!BX216)</f>
        <v>10</v>
      </c>
      <c r="AM216" s="2">
        <f>INDEX('2006'!$C$44:$C$140,'14 Year_History_Results'!BY216)</f>
        <v>0</v>
      </c>
      <c r="AN216" s="2">
        <f>INDEX('2007'!$C$44:$C$140,'14 Year_History_Results'!BZ216)</f>
        <v>0</v>
      </c>
      <c r="AO216" s="2">
        <f>INDEX('2008'!$C$44:$C$140,'14 Year_History_Results'!CA216)</f>
        <v>0</v>
      </c>
      <c r="AP216" s="2">
        <f>INDEX('2009'!$C$44:$C$140,'14 Year_History_Results'!CB216)</f>
        <v>0</v>
      </c>
      <c r="AQ216" s="2">
        <f>INDEX('2010'!$C$44:$C$140,'14 Year_History_Results'!CC216)</f>
        <v>0</v>
      </c>
      <c r="AR216" s="2">
        <f>INDEX('2011'!$C$44:$C$140,'14 Year_History_Results'!CD216)</f>
        <v>0</v>
      </c>
      <c r="AS216" s="2">
        <f>INDEX('2012'!$C$44:$C$140,'14 Year_History_Results'!CE216)</f>
        <v>0</v>
      </c>
      <c r="AT216" s="2">
        <f>INDEX('2013'!$C$44:$C$140,'14 Year_History_Results'!CF216)</f>
        <v>0</v>
      </c>
      <c r="AU216" s="149">
        <f>INDEX('2014'!$C$52:$C$180,'14 Year_History_Results'!CG216)</f>
        <v>0</v>
      </c>
      <c r="AV216" s="2">
        <f t="shared" si="128"/>
        <v>6.1124984550212664</v>
      </c>
      <c r="AW216" s="2"/>
      <c r="AX216">
        <f t="shared" si="129"/>
        <v>74</v>
      </c>
      <c r="AY216" s="112"/>
      <c r="AZ216" s="2"/>
      <c r="BA216" s="148">
        <f>INDEX('2001'!$B$44:$B$140,'14 Year_History_Results'!BT216)</f>
        <v>14</v>
      </c>
      <c r="BB216" s="2">
        <f>INDEX('2002'!$B$44:$B$140,'14 Year_History_Results'!BU216)</f>
        <v>0</v>
      </c>
      <c r="BC216" s="2">
        <f>INDEX('2003'!$B$44:$B$140,'14 Year_History_Results'!BV216)</f>
        <v>16</v>
      </c>
      <c r="BD216" s="2">
        <f>INDEX('2004'!$B$44:$B$140,'14 Year_History_Results'!BW216)</f>
        <v>0</v>
      </c>
      <c r="BE216" s="2">
        <f>INDEX('2005'!$B$44:$B$140,'14 Year_History_Results'!BX216)</f>
        <v>12</v>
      </c>
      <c r="BF216" s="2">
        <f>INDEX('2006'!$B$44:$B$140,'14 Year_History_Results'!BY216)</f>
        <v>0</v>
      </c>
      <c r="BG216" s="2">
        <f>INDEX('2007'!$B$44:$B$140,'14 Year_History_Results'!BZ216)</f>
        <v>0</v>
      </c>
      <c r="BH216" s="2">
        <f>INDEX('2008'!$B$44:$B$140,'14 Year_History_Results'!CA216)</f>
        <v>0</v>
      </c>
      <c r="BI216" s="2">
        <f>INDEX('2009'!$B$44:$B$140,'14 Year_History_Results'!CB216)</f>
        <v>0</v>
      </c>
      <c r="BJ216" s="2">
        <f>INDEX('2010'!$B$44:$B$140,'14 Year_History_Results'!CC216)</f>
        <v>0</v>
      </c>
      <c r="BK216" s="2">
        <f>INDEX('2011'!$B$44:$B$140,'14 Year_History_Results'!CD216)</f>
        <v>11</v>
      </c>
      <c r="BL216" s="2">
        <f>INDEX('2012'!$B$44:$B$140,'14 Year_History_Results'!CE216)</f>
        <v>0</v>
      </c>
      <c r="BM216" s="2">
        <f>INDEX('2013'!$B$44:$B$140,'14 Year_History_Results'!CF216)</f>
        <v>0</v>
      </c>
      <c r="BN216" s="149">
        <f>INDEX('2014'!$B$52:$B$180,'14 Year_History_Results'!CG216)</f>
        <v>0</v>
      </c>
      <c r="BO216" s="308">
        <f t="shared" si="130"/>
        <v>0</v>
      </c>
      <c r="BQ216">
        <f t="shared" si="131"/>
        <v>74</v>
      </c>
      <c r="BR216" s="112"/>
      <c r="BS216" s="2"/>
      <c r="BT216" s="148">
        <f>IF(ISNA(MATCH($BQ216,'2001'!$A$44:$A$139,0)),97,MATCH($BQ216,'2001'!$A$44:$A$139,0))</f>
        <v>20</v>
      </c>
      <c r="BU216" s="2">
        <f>IF(ISNA(MATCH($BQ216,'2002'!$A$44:$A$139,0)),97,MATCH($BQ216,'2002'!$A$44:$A$139,0))</f>
        <v>97</v>
      </c>
      <c r="BV216" s="2">
        <f>IF(ISNA(MATCH($BQ216,'2003'!$A$44:$A$139,0)),97,MATCH($BQ216,'2003'!$A$44:$A$139,0))</f>
        <v>17</v>
      </c>
      <c r="BW216" s="2">
        <f>IF(ISNA(MATCH($BQ216,'2004'!$A$44:$A$139,0)),97,MATCH($BQ216,'2004'!$A$44:$A$139,0))</f>
        <v>97</v>
      </c>
      <c r="BX216" s="2">
        <f>IF(ISNA(MATCH($BQ216,'2005'!$A$44:$A$139,0)),97,MATCH($BQ216,'2005'!$A$44:$A$139,0))</f>
        <v>15</v>
      </c>
      <c r="BY216" s="2">
        <f>IF(ISNA(MATCH($BQ216,'2006'!$A$44:$A$139,0)),97,MATCH($BQ216,'2006'!$A$44:$A$139,0))</f>
        <v>97</v>
      </c>
      <c r="BZ216" s="2">
        <f>IF(ISNA(MATCH($BQ216,'2007'!$A$44:$A$139,0)),97,MATCH($BQ216,'2007'!$A$44:$A$139,0))</f>
        <v>97</v>
      </c>
      <c r="CA216" s="2">
        <f>IF(ISNA(MATCH($BQ216,'2008'!$A$44:$A$139,0)),97,MATCH($BQ216,'2008'!$A$44:$A$139,0))</f>
        <v>97</v>
      </c>
      <c r="CB216" s="2">
        <f>IF(ISNA(MATCH($BQ216,'2009'!$A$44:$A$139,0)),97,MATCH($BQ216,'2009'!$A$44:$A$139,0))</f>
        <v>97</v>
      </c>
      <c r="CC216" s="2">
        <f>IF(ISNA(MATCH($BQ216,'2010'!$A$44:$A$139,0)),97,MATCH($BQ216,'2010'!$A$44:$A$139,0))</f>
        <v>97</v>
      </c>
      <c r="CD216" s="2">
        <f>IF(ISNA(MATCH($BQ216,'2011'!$A$44:$A$139,0)),97,MATCH($BQ216,'2011'!$A$44:$A$139,0))</f>
        <v>11</v>
      </c>
      <c r="CE216" s="2">
        <f>IF(ISNA(MATCH($BQ216,'2012'!$A$44:$A$139,0)),97,MATCH($BQ216,'2012'!$A$44:$A$139,0))</f>
        <v>97</v>
      </c>
      <c r="CF216" s="2">
        <f>IF(ISNA(MATCH($BQ216,'2013'!$A$44:$A$139,0)),97,MATCH($BQ216,'2013'!$A$44:$A$139,0))</f>
        <v>97</v>
      </c>
      <c r="CG216" s="149">
        <f>IF(ISNA(MATCH($BQ216,'2014'!$A$52:$A$179,0)),129,MATCH($BQ216,'2014'!$A$52:$A$179,0))</f>
        <v>11</v>
      </c>
      <c r="CI216">
        <f t="shared" si="132"/>
        <v>74</v>
      </c>
      <c r="CJ216" s="284"/>
      <c r="CK216" s="282"/>
      <c r="CL216" s="281">
        <f t="shared" si="133"/>
        <v>34</v>
      </c>
      <c r="CM216" s="282">
        <f t="shared" si="119"/>
        <v>22.664400000000001</v>
      </c>
      <c r="CN216" s="282">
        <f t="shared" si="120"/>
        <v>41.108089039999996</v>
      </c>
      <c r="CO216" s="282">
        <f t="shared" si="121"/>
        <v>27.402652154063997</v>
      </c>
      <c r="CP216" s="282">
        <f t="shared" si="122"/>
        <v>40.266607925899059</v>
      </c>
      <c r="CQ216" s="282">
        <f t="shared" si="123"/>
        <v>26.84172084340431</v>
      </c>
      <c r="CR216" s="282">
        <f t="shared" si="124"/>
        <v>17.892691114213314</v>
      </c>
      <c r="CS216" s="282">
        <f t="shared" si="125"/>
        <v>11.927267896734595</v>
      </c>
      <c r="CT216" s="282">
        <f t="shared" si="126"/>
        <v>7.9507167799632805</v>
      </c>
      <c r="CU216" s="282">
        <f t="shared" si="134"/>
        <v>5.299947805523523</v>
      </c>
      <c r="CV216" s="282">
        <f t="shared" si="135"/>
        <v>14.53294520716198</v>
      </c>
      <c r="CW216" s="282">
        <f t="shared" si="136"/>
        <v>9.6876612750941753</v>
      </c>
      <c r="CX216" s="282">
        <f t="shared" si="137"/>
        <v>6.4577950059777773</v>
      </c>
      <c r="CY216" s="283">
        <f t="shared" si="138"/>
        <v>4.3047661509847863</v>
      </c>
      <c r="DA216" s="282">
        <f t="shared" si="139"/>
        <v>74</v>
      </c>
      <c r="DB216" s="97"/>
      <c r="DC216" s="156"/>
      <c r="DD216" s="270">
        <f t="shared" si="140"/>
        <v>34</v>
      </c>
      <c r="DE216" s="156">
        <f t="shared" si="141"/>
        <v>34</v>
      </c>
      <c r="DF216" s="156">
        <f t="shared" si="142"/>
        <v>60</v>
      </c>
      <c r="DG216" s="156">
        <f t="shared" si="143"/>
        <v>60</v>
      </c>
      <c r="DH216" s="156">
        <f t="shared" si="144"/>
        <v>82</v>
      </c>
      <c r="DI216" s="156">
        <f t="shared" si="145"/>
        <v>82</v>
      </c>
      <c r="DJ216" s="156">
        <f t="shared" si="146"/>
        <v>82</v>
      </c>
      <c r="DK216" s="156">
        <f t="shared" si="147"/>
        <v>82</v>
      </c>
      <c r="DL216" s="156">
        <f t="shared" si="148"/>
        <v>82</v>
      </c>
      <c r="DM216" s="156">
        <f t="shared" si="149"/>
        <v>82</v>
      </c>
      <c r="DN216" s="156">
        <f t="shared" si="150"/>
        <v>93</v>
      </c>
      <c r="DO216" s="156">
        <f t="shared" si="151"/>
        <v>93</v>
      </c>
      <c r="DP216" s="156">
        <f t="shared" si="152"/>
        <v>93</v>
      </c>
      <c r="DQ216" s="267">
        <f t="shared" si="153"/>
        <v>93</v>
      </c>
      <c r="DR216" s="156">
        <f t="shared" si="154"/>
        <v>81</v>
      </c>
    </row>
    <row r="217" spans="2:122" ht="13.5" thickBot="1" x14ac:dyDescent="0.25">
      <c r="B217" s="133">
        <v>103</v>
      </c>
      <c r="C217" s="50">
        <f t="shared" si="117"/>
        <v>4</v>
      </c>
      <c r="D217" s="50">
        <f t="shared" si="127"/>
        <v>4</v>
      </c>
      <c r="E217" s="97"/>
      <c r="F217" s="2">
        <f t="shared" si="155"/>
        <v>212</v>
      </c>
      <c r="G217" s="164">
        <v>173</v>
      </c>
      <c r="H217" s="164">
        <f>14- COUNTIF(L217:AA217,"#N/A")</f>
        <v>6</v>
      </c>
      <c r="I217" s="133">
        <f>SUM(AF217:AU217)+SUM(BA217:BM217)</f>
        <v>189</v>
      </c>
      <c r="J217" s="405">
        <f>CY217</f>
        <v>4.284680399068634</v>
      </c>
      <c r="K217" s="466" t="str">
        <f>IF(ISNUMBER(MATCH(G217,'[4]OPR data'!$A$3:$A$2541,0)),"Y","N")</f>
        <v>Y</v>
      </c>
      <c r="L217" s="112"/>
      <c r="M217" s="236"/>
      <c r="N217" s="236" t="str">
        <f>(INDEX(Finish_table!R$4:R$83,MATCH('14 Year_History_Results'!$G217,Finish_table!S$4:S$83,0),1))</f>
        <v>QF</v>
      </c>
      <c r="O217" s="236" t="str">
        <f>(INDEX(Finish_table!Z$4:Z$99,MATCH('14 Year_History_Results'!$G217,Finish_table!AA$4:AA$99,0),1))</f>
        <v>WC</v>
      </c>
      <c r="P217" s="236" t="str">
        <f>(INDEX(Finish_table!AI$4:AI$99,MATCH('14 Year_History_Results'!$G217,Finish_table!AJ$4:AJ$99,0),1))</f>
        <v>F</v>
      </c>
      <c r="Q217" s="236" t="e">
        <f>(INDEX(Finish_table!AR$4:AR$99,MATCH('14 Year_History_Results'!$G217,Finish_table!AS$4:AS$99,0),1))</f>
        <v>#N/A</v>
      </c>
      <c r="R217" s="236" t="str">
        <f>(INDEX(Finish_table!BA$4:BA$99,MATCH('14 Year_History_Results'!$G217,Finish_table!BB$4:BB$99,0),1))</f>
        <v>QF</v>
      </c>
      <c r="S217" s="236" t="str">
        <f>(INDEX(Finish_table!BJ$4:BJ$99,MATCH('14 Year_History_Results'!$G217,Finish_table!BK$4:BK$99,0),1))</f>
        <v>QF</v>
      </c>
      <c r="T217" s="236" t="str">
        <f>(INDEX(Finish_table!BS$4:BS$99,MATCH('14 Year_History_Results'!$G217,Finish_table!BT$4:BT$99,0),1))</f>
        <v>W</v>
      </c>
      <c r="U217" s="236" t="e">
        <f>(INDEX(Finish_table!CB$4:CB$99,MATCH('14 Year_History_Results'!$G217,Finish_table!CC$4:CC$99,0),1))</f>
        <v>#N/A</v>
      </c>
      <c r="V217" s="236" t="e">
        <f>(INDEX(Finish_table!CK$4:CK$99,MATCH('14 Year_History_Results'!$G217,Finish_table!CL$4:CL$99,0),1))</f>
        <v>#N/A</v>
      </c>
      <c r="W217" s="236" t="e">
        <f>(INDEX(Finish_table!CT$4:CT$99,MATCH('14 Year_History_Results'!$G217,Finish_table!CU$4:CU$99,0),1))</f>
        <v>#N/A</v>
      </c>
      <c r="X217" s="236" t="e">
        <f>(INDEX(Finish_table!DC$4:DC$99,MATCH('14 Year_History_Results'!$G217,Finish_table!DD$4:DD$99,0),1))</f>
        <v>#N/A</v>
      </c>
      <c r="Y217" s="236" t="e">
        <f>(INDEX(Finish_table!DL$4:DL$99,MATCH('14 Year_History_Results'!$G217,Finish_table!DM$4:DM$99,0),1))</f>
        <v>#N/A</v>
      </c>
      <c r="Z217" s="236" t="e">
        <f>(INDEX(Finish_table!DU$4:DU$99,MATCH('14 Year_History_Results'!$G217,Finish_table!DV$4:DV$99,0),1))</f>
        <v>#N/A</v>
      </c>
      <c r="AA217" s="256" t="e">
        <f>(INDEX(Finish_table!ED$4:ED$140,MATCH('14 Year_History_Results'!$G217,Finish_table!EE$4:EE$140,0),1))</f>
        <v>#N/A</v>
      </c>
      <c r="AB217" s="2"/>
      <c r="AC217" s="97"/>
      <c r="AE217">
        <f t="shared" si="118"/>
        <v>173</v>
      </c>
      <c r="AF217" s="112"/>
      <c r="AG217" s="2"/>
      <c r="AH217" s="148">
        <f>INDEX('2001'!$C$44:$C$140,'14 Year_History_Results'!BT217)</f>
        <v>10</v>
      </c>
      <c r="AI217" s="2">
        <f>INDEX('2002'!$C$44:$C$140,'14 Year_History_Results'!BU217)</f>
        <v>50</v>
      </c>
      <c r="AJ217" s="2">
        <f>INDEX('2003'!$C$44:$C$140,'14 Year_History_Results'!BV217)</f>
        <v>20</v>
      </c>
      <c r="AK217" s="2">
        <f>INDEX('2004'!$C$44:$C$140,'14 Year_History_Results'!BW217)</f>
        <v>0</v>
      </c>
      <c r="AL217" s="2">
        <f>INDEX('2005'!$C$44:$C$140,'14 Year_History_Results'!BX217)</f>
        <v>0</v>
      </c>
      <c r="AM217" s="2">
        <f>INDEX('2006'!$C$44:$C$140,'14 Year_History_Results'!BY217)</f>
        <v>0</v>
      </c>
      <c r="AN217" s="2">
        <f>INDEX('2007'!$C$44:$C$140,'14 Year_History_Results'!BZ217)</f>
        <v>30</v>
      </c>
      <c r="AO217" s="2">
        <f>INDEX('2008'!$C$44:$C$140,'14 Year_History_Results'!CA217)</f>
        <v>0</v>
      </c>
      <c r="AP217" s="2">
        <f>INDEX('2009'!$C$44:$C$140,'14 Year_History_Results'!CB217)</f>
        <v>0</v>
      </c>
      <c r="AQ217" s="2">
        <f>INDEX('2010'!$C$44:$C$140,'14 Year_History_Results'!CC217)</f>
        <v>0</v>
      </c>
      <c r="AR217" s="2">
        <f>INDEX('2011'!$C$44:$C$140,'14 Year_History_Results'!CD217)</f>
        <v>0</v>
      </c>
      <c r="AS217" s="2">
        <f>INDEX('2012'!$C$44:$C$140,'14 Year_History_Results'!CE217)</f>
        <v>0</v>
      </c>
      <c r="AT217" s="2">
        <f>INDEX('2013'!$C$44:$C$140,'14 Year_History_Results'!CF217)</f>
        <v>0</v>
      </c>
      <c r="AU217" s="149">
        <f>INDEX('2014'!$C$52:$C$180,'14 Year_History_Results'!CG217)</f>
        <v>0</v>
      </c>
      <c r="AV217" s="2">
        <f t="shared" si="128"/>
        <v>15.281246137553165</v>
      </c>
      <c r="AW217" s="2"/>
      <c r="AX217">
        <f t="shared" si="129"/>
        <v>173</v>
      </c>
      <c r="AY217" s="112"/>
      <c r="AZ217" s="2"/>
      <c r="BA217" s="148">
        <f>INDEX('2001'!$B$44:$B$140,'14 Year_History_Results'!BT217)</f>
        <v>15</v>
      </c>
      <c r="BB217" s="2">
        <f>INDEX('2002'!$B$44:$B$140,'14 Year_History_Results'!BU217)</f>
        <v>16</v>
      </c>
      <c r="BC217" s="2">
        <f>INDEX('2003'!$B$44:$B$140,'14 Year_History_Results'!BV217)</f>
        <v>14</v>
      </c>
      <c r="BD217" s="2">
        <f>INDEX('2004'!$B$44:$B$140,'14 Year_History_Results'!BW217)</f>
        <v>0</v>
      </c>
      <c r="BE217" s="2">
        <f>INDEX('2005'!$B$44:$B$140,'14 Year_History_Results'!BX217)</f>
        <v>9</v>
      </c>
      <c r="BF217" s="2">
        <f>INDEX('2006'!$B$44:$B$140,'14 Year_History_Results'!BY217)</f>
        <v>10</v>
      </c>
      <c r="BG217" s="2">
        <f>INDEX('2007'!$B$44:$B$140,'14 Year_History_Results'!BZ217)</f>
        <v>15</v>
      </c>
      <c r="BH217" s="2">
        <f>INDEX('2008'!$B$44:$B$140,'14 Year_History_Results'!CA217)</f>
        <v>0</v>
      </c>
      <c r="BI217" s="2">
        <f>INDEX('2009'!$B$44:$B$140,'14 Year_History_Results'!CB217)</f>
        <v>0</v>
      </c>
      <c r="BJ217" s="2">
        <f>INDEX('2010'!$B$44:$B$140,'14 Year_History_Results'!CC217)</f>
        <v>0</v>
      </c>
      <c r="BK217" s="2">
        <f>INDEX('2011'!$B$44:$B$140,'14 Year_History_Results'!CD217)</f>
        <v>0</v>
      </c>
      <c r="BL217" s="2">
        <f>INDEX('2012'!$B$44:$B$140,'14 Year_History_Results'!CE217)</f>
        <v>0</v>
      </c>
      <c r="BM217" s="2">
        <f>INDEX('2013'!$B$44:$B$140,'14 Year_History_Results'!CF217)</f>
        <v>0</v>
      </c>
      <c r="BN217" s="149">
        <f>INDEX('2014'!$B$52:$B$180,'14 Year_History_Results'!CG217)</f>
        <v>0</v>
      </c>
      <c r="BO217" s="308">
        <f t="shared" si="130"/>
        <v>0</v>
      </c>
      <c r="BQ217">
        <f t="shared" si="131"/>
        <v>173</v>
      </c>
      <c r="BR217" s="112"/>
      <c r="BS217" s="2"/>
      <c r="BT217" s="148">
        <f>IF(ISNA(MATCH($BQ217,'2001'!$A$44:$A$139,0)),97,MATCH($BQ217,'2001'!$A$44:$A$139,0))</f>
        <v>39</v>
      </c>
      <c r="BU217" s="2">
        <f>IF(ISNA(MATCH($BQ217,'2002'!$A$44:$A$139,0)),97,MATCH($BQ217,'2002'!$A$44:$A$139,0))</f>
        <v>39</v>
      </c>
      <c r="BV217" s="2">
        <f>IF(ISNA(MATCH($BQ217,'2003'!$A$44:$A$139,0)),97,MATCH($BQ217,'2003'!$A$44:$A$139,0))</f>
        <v>30</v>
      </c>
      <c r="BW217" s="2">
        <f>IF(ISNA(MATCH($BQ217,'2004'!$A$44:$A$139,0)),97,MATCH($BQ217,'2004'!$A$44:$A$139,0))</f>
        <v>97</v>
      </c>
      <c r="BX217" s="2">
        <f>IF(ISNA(MATCH($BQ217,'2005'!$A$44:$A$139,0)),97,MATCH($BQ217,'2005'!$A$44:$A$139,0))</f>
        <v>28</v>
      </c>
      <c r="BY217" s="2">
        <f>IF(ISNA(MATCH($BQ217,'2006'!$A$44:$A$139,0)),97,MATCH($BQ217,'2006'!$A$44:$A$139,0))</f>
        <v>32</v>
      </c>
      <c r="BZ217" s="2">
        <f>IF(ISNA(MATCH($BQ217,'2007'!$A$44:$A$139,0)),97,MATCH($BQ217,'2007'!$A$44:$A$139,0))</f>
        <v>25</v>
      </c>
      <c r="CA217" s="2">
        <f>IF(ISNA(MATCH($BQ217,'2008'!$A$44:$A$139,0)),97,MATCH($BQ217,'2008'!$A$44:$A$139,0))</f>
        <v>97</v>
      </c>
      <c r="CB217" s="2">
        <f>IF(ISNA(MATCH($BQ217,'2009'!$A$44:$A$139,0)),97,MATCH($BQ217,'2009'!$A$44:$A$139,0))</f>
        <v>97</v>
      </c>
      <c r="CC217" s="2">
        <f>IF(ISNA(MATCH($BQ217,'2010'!$A$44:$A$139,0)),97,MATCH($BQ217,'2010'!$A$44:$A$139,0))</f>
        <v>97</v>
      </c>
      <c r="CD217" s="2">
        <f>IF(ISNA(MATCH($BQ217,'2011'!$A$44:$A$139,0)),97,MATCH($BQ217,'2011'!$A$44:$A$139,0))</f>
        <v>97</v>
      </c>
      <c r="CE217" s="2">
        <f>IF(ISNA(MATCH($BQ217,'2012'!$A$44:$A$139,0)),97,MATCH($BQ217,'2012'!$A$44:$A$139,0))</f>
        <v>97</v>
      </c>
      <c r="CF217" s="2">
        <f>IF(ISNA(MATCH($BQ217,'2013'!$A$44:$A$139,0)),97,MATCH($BQ217,'2013'!$A$44:$A$139,0))</f>
        <v>97</v>
      </c>
      <c r="CG217" s="149">
        <f>IF(ISNA(MATCH($BQ217,'2014'!$A$52:$A$179,0)),129,MATCH($BQ217,'2014'!$A$52:$A$179,0))</f>
        <v>129</v>
      </c>
      <c r="CI217">
        <f t="shared" si="132"/>
        <v>173</v>
      </c>
      <c r="CJ217" s="284"/>
      <c r="CK217" s="282"/>
      <c r="CL217" s="281">
        <f t="shared" si="133"/>
        <v>25</v>
      </c>
      <c r="CM217" s="282">
        <f t="shared" si="119"/>
        <v>82.664999999999992</v>
      </c>
      <c r="CN217" s="282">
        <f t="shared" si="120"/>
        <v>89.104489000000001</v>
      </c>
      <c r="CO217" s="282">
        <f t="shared" si="121"/>
        <v>59.397052367400001</v>
      </c>
      <c r="CP217" s="282">
        <f t="shared" si="122"/>
        <v>48.594075108108839</v>
      </c>
      <c r="CQ217" s="282">
        <f t="shared" si="123"/>
        <v>42.392810467065352</v>
      </c>
      <c r="CR217" s="282">
        <f t="shared" si="124"/>
        <v>73.259047457345758</v>
      </c>
      <c r="CS217" s="282">
        <f t="shared" si="125"/>
        <v>48.83448103506668</v>
      </c>
      <c r="CT217" s="282">
        <f t="shared" si="126"/>
        <v>32.553065057975445</v>
      </c>
      <c r="CU217" s="282">
        <f t="shared" si="134"/>
        <v>21.69987316764643</v>
      </c>
      <c r="CV217" s="282">
        <f t="shared" si="135"/>
        <v>14.46513545355311</v>
      </c>
      <c r="CW217" s="282">
        <f t="shared" si="136"/>
        <v>9.6424592933385025</v>
      </c>
      <c r="CX217" s="282">
        <f t="shared" si="137"/>
        <v>6.4276633649394457</v>
      </c>
      <c r="CY217" s="283">
        <f t="shared" si="138"/>
        <v>4.284680399068634</v>
      </c>
      <c r="DA217" s="282">
        <f t="shared" si="139"/>
        <v>173</v>
      </c>
      <c r="DB217" s="97"/>
      <c r="DC217" s="156"/>
      <c r="DD217" s="270">
        <f t="shared" si="140"/>
        <v>25</v>
      </c>
      <c r="DE217" s="156">
        <f t="shared" si="141"/>
        <v>91</v>
      </c>
      <c r="DF217" s="156">
        <f t="shared" si="142"/>
        <v>125</v>
      </c>
      <c r="DG217" s="156">
        <f t="shared" si="143"/>
        <v>125</v>
      </c>
      <c r="DH217" s="156">
        <f t="shared" si="144"/>
        <v>134</v>
      </c>
      <c r="DI217" s="156">
        <f t="shared" si="145"/>
        <v>144</v>
      </c>
      <c r="DJ217" s="156">
        <f t="shared" si="146"/>
        <v>189</v>
      </c>
      <c r="DK217" s="156">
        <f t="shared" si="147"/>
        <v>189</v>
      </c>
      <c r="DL217" s="156">
        <f t="shared" si="148"/>
        <v>189</v>
      </c>
      <c r="DM217" s="156">
        <f t="shared" si="149"/>
        <v>189</v>
      </c>
      <c r="DN217" s="156">
        <f t="shared" si="150"/>
        <v>189</v>
      </c>
      <c r="DO217" s="156">
        <f t="shared" si="151"/>
        <v>189</v>
      </c>
      <c r="DP217" s="156">
        <f t="shared" si="152"/>
        <v>189</v>
      </c>
      <c r="DQ217" s="267">
        <f t="shared" si="153"/>
        <v>189</v>
      </c>
      <c r="DR217" s="156">
        <f t="shared" si="154"/>
        <v>25</v>
      </c>
    </row>
    <row r="218" spans="2:122" ht="13.5" thickBot="1" x14ac:dyDescent="0.25">
      <c r="B218" s="133">
        <v>107</v>
      </c>
      <c r="C218" s="50">
        <f t="shared" si="117"/>
        <v>1</v>
      </c>
      <c r="D218" s="50">
        <f t="shared" si="127"/>
        <v>0</v>
      </c>
      <c r="E218" s="97"/>
      <c r="F218" s="2">
        <f t="shared" si="155"/>
        <v>213</v>
      </c>
      <c r="G218" s="164">
        <v>1024</v>
      </c>
      <c r="H218" s="164">
        <f>14- COUNTIF(L218:AA218,"#N/A")</f>
        <v>2</v>
      </c>
      <c r="I218" s="133">
        <f>SUM(AF218:AU218)+SUM(BA218:BM218)</f>
        <v>57</v>
      </c>
      <c r="J218" s="405">
        <f>CY218</f>
        <v>4.1983642838429311</v>
      </c>
      <c r="K218" s="466" t="str">
        <f>IF(ISNUMBER(MATCH(G218,'[4]OPR data'!$A$3:$A$2541,0)),"Y","N")</f>
        <v>Y</v>
      </c>
      <c r="L218" s="112"/>
      <c r="M218" s="236"/>
      <c r="N218" s="236" t="e">
        <f>(INDEX(Finish_table!R$4:R$83,MATCH('14 Year_History_Results'!$G218,Finish_table!S$4:S$83,0),1))</f>
        <v>#N/A</v>
      </c>
      <c r="O218" s="236" t="e">
        <f>(INDEX(Finish_table!Z$4:Z$99,MATCH('14 Year_History_Results'!$G218,Finish_table!AA$4:AA$99,0),1))</f>
        <v>#N/A</v>
      </c>
      <c r="P218" s="236" t="e">
        <f>(INDEX(Finish_table!AI$4:AI$99,MATCH('14 Year_History_Results'!$G218,Finish_table!AJ$4:AJ$99,0),1))</f>
        <v>#N/A</v>
      </c>
      <c r="Q218" s="236" t="e">
        <f>(INDEX(Finish_table!AR$4:AR$99,MATCH('14 Year_History_Results'!$G218,Finish_table!AS$4:AS$99,0),1))</f>
        <v>#N/A</v>
      </c>
      <c r="R218" s="236" t="str">
        <f>(INDEX(Finish_table!BA$4:BA$99,MATCH('14 Year_History_Results'!$G218,Finish_table!BB$4:BB$99,0),1))</f>
        <v>SF</v>
      </c>
      <c r="S218" s="236" t="e">
        <f>(INDEX(Finish_table!BJ$4:BJ$99,MATCH('14 Year_History_Results'!$G218,Finish_table!BK$4:BK$99,0),1))</f>
        <v>#N/A</v>
      </c>
      <c r="T218" s="236" t="e">
        <f>(INDEX(Finish_table!BS$4:BS$99,MATCH('14 Year_History_Results'!$G218,Finish_table!BT$4:BT$99,0),1))</f>
        <v>#N/A</v>
      </c>
      <c r="U218" s="236" t="str">
        <f>(INDEX(Finish_table!CB$4:CB$99,MATCH('14 Year_History_Results'!$G218,Finish_table!CC$4:CC$99,0),1))</f>
        <v>W</v>
      </c>
      <c r="V218" s="236" t="e">
        <f>(INDEX(Finish_table!CK$4:CK$99,MATCH('14 Year_History_Results'!$G218,Finish_table!CL$4:CL$99,0),1))</f>
        <v>#N/A</v>
      </c>
      <c r="W218" s="236" t="e">
        <f>(INDEX(Finish_table!CT$4:CT$99,MATCH('14 Year_History_Results'!$G218,Finish_table!CU$4:CU$99,0),1))</f>
        <v>#N/A</v>
      </c>
      <c r="X218" s="236" t="e">
        <f>(INDEX(Finish_table!DC$4:DC$99,MATCH('14 Year_History_Results'!$G218,Finish_table!DD$4:DD$99,0),1))</f>
        <v>#N/A</v>
      </c>
      <c r="Y218" s="236" t="e">
        <f>(INDEX(Finish_table!DL$4:DL$99,MATCH('14 Year_History_Results'!$G218,Finish_table!DM$4:DM$99,0),1))</f>
        <v>#N/A</v>
      </c>
      <c r="Z218" s="236" t="e">
        <f>(INDEX(Finish_table!DU$4:DU$99,MATCH('14 Year_History_Results'!$G218,Finish_table!DV$4:DV$99,0),1))</f>
        <v>#N/A</v>
      </c>
      <c r="AA218" s="256" t="e">
        <f>(INDEX(Finish_table!ED$4:ED$140,MATCH('14 Year_History_Results'!$G218,Finish_table!EE$4:EE$140,0),1))</f>
        <v>#N/A</v>
      </c>
      <c r="AB218" s="2"/>
      <c r="AC218" s="97"/>
      <c r="AE218">
        <f t="shared" si="118"/>
        <v>1024</v>
      </c>
      <c r="AF218" s="112"/>
      <c r="AG218" s="2"/>
      <c r="AH218" s="148">
        <f>INDEX('2001'!$C$44:$C$140,'14 Year_History_Results'!BT218)</f>
        <v>0</v>
      </c>
      <c r="AI218" s="2">
        <f>INDEX('2002'!$C$44:$C$140,'14 Year_History_Results'!BU218)</f>
        <v>0</v>
      </c>
      <c r="AJ218" s="2">
        <f>INDEX('2003'!$C$44:$C$140,'14 Year_History_Results'!BV218)</f>
        <v>0</v>
      </c>
      <c r="AK218" s="2">
        <f>INDEX('2004'!$C$44:$C$140,'14 Year_History_Results'!BW218)</f>
        <v>0</v>
      </c>
      <c r="AL218" s="2">
        <f>INDEX('2005'!$C$44:$C$140,'14 Year_History_Results'!BX218)</f>
        <v>10</v>
      </c>
      <c r="AM218" s="2">
        <f>INDEX('2006'!$C$44:$C$140,'14 Year_History_Results'!BY218)</f>
        <v>0</v>
      </c>
      <c r="AN218" s="2">
        <f>INDEX('2007'!$C$44:$C$140,'14 Year_History_Results'!BZ218)</f>
        <v>0</v>
      </c>
      <c r="AO218" s="2">
        <f>INDEX('2008'!$C$44:$C$140,'14 Year_History_Results'!CA218)</f>
        <v>30</v>
      </c>
      <c r="AP218" s="2">
        <f>INDEX('2009'!$C$44:$C$140,'14 Year_History_Results'!CB218)</f>
        <v>0</v>
      </c>
      <c r="AQ218" s="2">
        <f>INDEX('2010'!$C$44:$C$140,'14 Year_History_Results'!CC218)</f>
        <v>0</v>
      </c>
      <c r="AR218" s="2">
        <f>INDEX('2011'!$C$44:$C$140,'14 Year_History_Results'!CD218)</f>
        <v>0</v>
      </c>
      <c r="AS218" s="2">
        <f>INDEX('2012'!$C$44:$C$140,'14 Year_History_Results'!CE218)</f>
        <v>0</v>
      </c>
      <c r="AT218" s="2">
        <f>INDEX('2013'!$C$44:$C$140,'14 Year_History_Results'!CF218)</f>
        <v>0</v>
      </c>
      <c r="AU218" s="149">
        <f>INDEX('2014'!$C$52:$C$180,'14 Year_History_Results'!CG218)</f>
        <v>0</v>
      </c>
      <c r="AV218" s="2">
        <f t="shared" si="128"/>
        <v>8.2542030585555697</v>
      </c>
      <c r="AW218" s="2"/>
      <c r="AX218">
        <f t="shared" si="129"/>
        <v>1024</v>
      </c>
      <c r="AY218" s="112"/>
      <c r="AZ218" s="2"/>
      <c r="BA218" s="148">
        <f>INDEX('2001'!$B$44:$B$140,'14 Year_History_Results'!BT218)</f>
        <v>0</v>
      </c>
      <c r="BB218" s="2">
        <f>INDEX('2002'!$B$44:$B$140,'14 Year_History_Results'!BU218)</f>
        <v>0</v>
      </c>
      <c r="BC218" s="2">
        <f>INDEX('2003'!$B$44:$B$140,'14 Year_History_Results'!BV218)</f>
        <v>0</v>
      </c>
      <c r="BD218" s="2">
        <f>INDEX('2004'!$B$44:$B$140,'14 Year_History_Results'!BW218)</f>
        <v>0</v>
      </c>
      <c r="BE218" s="2">
        <f>INDEX('2005'!$B$44:$B$140,'14 Year_History_Results'!BX218)</f>
        <v>3</v>
      </c>
      <c r="BF218" s="2">
        <f>INDEX('2006'!$B$44:$B$140,'14 Year_History_Results'!BY218)</f>
        <v>0</v>
      </c>
      <c r="BG218" s="2">
        <f>INDEX('2007'!$B$44:$B$140,'14 Year_History_Results'!BZ218)</f>
        <v>0</v>
      </c>
      <c r="BH218" s="2">
        <f>INDEX('2008'!$B$44:$B$140,'14 Year_History_Results'!CA218)</f>
        <v>14</v>
      </c>
      <c r="BI218" s="2">
        <f>INDEX('2009'!$B$44:$B$140,'14 Year_History_Results'!CB218)</f>
        <v>0</v>
      </c>
      <c r="BJ218" s="2">
        <f>INDEX('2010'!$B$44:$B$140,'14 Year_History_Results'!CC218)</f>
        <v>0</v>
      </c>
      <c r="BK218" s="2">
        <f>INDEX('2011'!$B$44:$B$140,'14 Year_History_Results'!CD218)</f>
        <v>0</v>
      </c>
      <c r="BL218" s="2">
        <f>INDEX('2012'!$B$44:$B$140,'14 Year_History_Results'!CE218)</f>
        <v>0</v>
      </c>
      <c r="BM218" s="2">
        <f>INDEX('2013'!$B$44:$B$140,'14 Year_History_Results'!CF218)</f>
        <v>0</v>
      </c>
      <c r="BN218" s="149">
        <f>INDEX('2014'!$B$52:$B$180,'14 Year_History_Results'!CG218)</f>
        <v>0</v>
      </c>
      <c r="BO218" s="308">
        <f t="shared" si="130"/>
        <v>0</v>
      </c>
      <c r="BQ218">
        <f t="shared" si="131"/>
        <v>1024</v>
      </c>
      <c r="BR218" s="112"/>
      <c r="BS218" s="2"/>
      <c r="BT218" s="148">
        <f>IF(ISNA(MATCH($BQ218,'2001'!$A$44:$A$139,0)),97,MATCH($BQ218,'2001'!$A$44:$A$139,0))</f>
        <v>97</v>
      </c>
      <c r="BU218" s="2">
        <f>IF(ISNA(MATCH($BQ218,'2002'!$A$44:$A$139,0)),97,MATCH($BQ218,'2002'!$A$44:$A$139,0))</f>
        <v>97</v>
      </c>
      <c r="BV218" s="2">
        <f>IF(ISNA(MATCH($BQ218,'2003'!$A$44:$A$139,0)),97,MATCH($BQ218,'2003'!$A$44:$A$139,0))</f>
        <v>97</v>
      </c>
      <c r="BW218" s="2">
        <f>IF(ISNA(MATCH($BQ218,'2004'!$A$44:$A$139,0)),97,MATCH($BQ218,'2004'!$A$44:$A$139,0))</f>
        <v>97</v>
      </c>
      <c r="BX218" s="2">
        <f>IF(ISNA(MATCH($BQ218,'2005'!$A$44:$A$139,0)),97,MATCH($BQ218,'2005'!$A$44:$A$139,0))</f>
        <v>77</v>
      </c>
      <c r="BY218" s="2">
        <f>IF(ISNA(MATCH($BQ218,'2006'!$A$44:$A$139,0)),97,MATCH($BQ218,'2006'!$A$44:$A$139,0))</f>
        <v>97</v>
      </c>
      <c r="BZ218" s="2">
        <f>IF(ISNA(MATCH($BQ218,'2007'!$A$44:$A$139,0)),97,MATCH($BQ218,'2007'!$A$44:$A$139,0))</f>
        <v>97</v>
      </c>
      <c r="CA218" s="2">
        <f>IF(ISNA(MATCH($BQ218,'2008'!$A$44:$A$139,0)),97,MATCH($BQ218,'2008'!$A$44:$A$139,0))</f>
        <v>63</v>
      </c>
      <c r="CB218" s="2">
        <f>IF(ISNA(MATCH($BQ218,'2009'!$A$44:$A$139,0)),97,MATCH($BQ218,'2009'!$A$44:$A$139,0))</f>
        <v>97</v>
      </c>
      <c r="CC218" s="2">
        <f>IF(ISNA(MATCH($BQ218,'2010'!$A$44:$A$139,0)),97,MATCH($BQ218,'2010'!$A$44:$A$139,0))</f>
        <v>97</v>
      </c>
      <c r="CD218" s="2">
        <f>IF(ISNA(MATCH($BQ218,'2011'!$A$44:$A$139,0)),97,MATCH($BQ218,'2011'!$A$44:$A$139,0))</f>
        <v>97</v>
      </c>
      <c r="CE218" s="2">
        <f>IF(ISNA(MATCH($BQ218,'2012'!$A$44:$A$139,0)),97,MATCH($BQ218,'2012'!$A$44:$A$139,0))</f>
        <v>97</v>
      </c>
      <c r="CF218" s="2">
        <f>IF(ISNA(MATCH($BQ218,'2013'!$A$44:$A$139,0)),97,MATCH($BQ218,'2013'!$A$44:$A$139,0))</f>
        <v>97</v>
      </c>
      <c r="CG218" s="149">
        <f>IF(ISNA(MATCH($BQ218,'2014'!$A$52:$A$179,0)),129,MATCH($BQ218,'2014'!$A$52:$A$179,0))</f>
        <v>129</v>
      </c>
      <c r="CI218">
        <f t="shared" si="132"/>
        <v>1024</v>
      </c>
      <c r="CJ218" s="284"/>
      <c r="CK218" s="282"/>
      <c r="CL218" s="281">
        <f t="shared" si="133"/>
        <v>0</v>
      </c>
      <c r="CM218" s="282">
        <f t="shared" si="119"/>
        <v>0</v>
      </c>
      <c r="CN218" s="282">
        <f t="shared" si="120"/>
        <v>0</v>
      </c>
      <c r="CO218" s="282">
        <f t="shared" si="121"/>
        <v>0</v>
      </c>
      <c r="CP218" s="282">
        <f t="shared" si="122"/>
        <v>13</v>
      </c>
      <c r="CQ218" s="282">
        <f t="shared" si="123"/>
        <v>8.6657999999999991</v>
      </c>
      <c r="CR218" s="282">
        <f t="shared" si="124"/>
        <v>5.7766222799999989</v>
      </c>
      <c r="CS218" s="282">
        <f t="shared" si="125"/>
        <v>47.850696411847998</v>
      </c>
      <c r="CT218" s="282">
        <f t="shared" si="126"/>
        <v>31.897274228137874</v>
      </c>
      <c r="CU218" s="282">
        <f t="shared" si="134"/>
        <v>21.262723000476704</v>
      </c>
      <c r="CV218" s="282">
        <f t="shared" si="135"/>
        <v>14.173731152117771</v>
      </c>
      <c r="CW218" s="282">
        <f t="shared" si="136"/>
        <v>9.448209186001705</v>
      </c>
      <c r="CX218" s="282">
        <f t="shared" si="137"/>
        <v>6.2981762433887365</v>
      </c>
      <c r="CY218" s="283">
        <f t="shared" si="138"/>
        <v>4.1983642838429311</v>
      </c>
      <c r="DA218" s="282">
        <f t="shared" si="139"/>
        <v>1024</v>
      </c>
      <c r="DB218" s="97"/>
      <c r="DC218" s="156"/>
      <c r="DD218" s="270">
        <f t="shared" si="140"/>
        <v>0</v>
      </c>
      <c r="DE218" s="156">
        <f t="shared" si="141"/>
        <v>0</v>
      </c>
      <c r="DF218" s="156">
        <f t="shared" si="142"/>
        <v>0</v>
      </c>
      <c r="DG218" s="156">
        <f t="shared" si="143"/>
        <v>0</v>
      </c>
      <c r="DH218" s="156">
        <f t="shared" si="144"/>
        <v>13</v>
      </c>
      <c r="DI218" s="156">
        <f t="shared" si="145"/>
        <v>13</v>
      </c>
      <c r="DJ218" s="156">
        <f t="shared" si="146"/>
        <v>13</v>
      </c>
      <c r="DK218" s="156">
        <f t="shared" si="147"/>
        <v>57</v>
      </c>
      <c r="DL218" s="156">
        <f t="shared" si="148"/>
        <v>57</v>
      </c>
      <c r="DM218" s="156">
        <f t="shared" si="149"/>
        <v>57</v>
      </c>
      <c r="DN218" s="156">
        <f t="shared" si="150"/>
        <v>57</v>
      </c>
      <c r="DO218" s="156">
        <f t="shared" si="151"/>
        <v>57</v>
      </c>
      <c r="DP218" s="156">
        <f t="shared" si="152"/>
        <v>57</v>
      </c>
      <c r="DQ218" s="267">
        <f t="shared" si="153"/>
        <v>57</v>
      </c>
      <c r="DR218" s="156">
        <f t="shared" si="154"/>
        <v>135</v>
      </c>
    </row>
    <row r="219" spans="2:122" ht="13.5" thickBot="1" x14ac:dyDescent="0.25">
      <c r="B219" s="133">
        <v>107</v>
      </c>
      <c r="C219" s="50">
        <f t="shared" si="117"/>
        <v>2</v>
      </c>
      <c r="D219" s="50">
        <f t="shared" si="127"/>
        <v>0</v>
      </c>
      <c r="E219" s="97"/>
      <c r="F219" s="2">
        <f t="shared" si="155"/>
        <v>214</v>
      </c>
      <c r="G219" s="164">
        <v>1073</v>
      </c>
      <c r="H219" s="164">
        <f>14- COUNTIF(L219:AA219,"#N/A")</f>
        <v>1</v>
      </c>
      <c r="I219" s="133">
        <f>SUM(AF219:AU219)+SUM(BA219:BM219)</f>
        <v>21</v>
      </c>
      <c r="J219" s="405">
        <f>CY219</f>
        <v>4.1464891377611854</v>
      </c>
      <c r="K219" s="466" t="str">
        <f>IF(ISNUMBER(MATCH(G219,'[4]OPR data'!$A$3:$A$2541,0)),"Y","N")</f>
        <v>Y</v>
      </c>
      <c r="L219" s="112"/>
      <c r="M219" s="236"/>
      <c r="N219" s="236" t="e">
        <f>(INDEX(Finish_table!R$4:R$83,MATCH('14 Year_History_Results'!$G219,Finish_table!S$4:S$83,0),1))</f>
        <v>#N/A</v>
      </c>
      <c r="O219" s="236" t="e">
        <f>(INDEX(Finish_table!Z$4:Z$99,MATCH('14 Year_History_Results'!$G219,Finish_table!AA$4:AA$99,0),1))</f>
        <v>#N/A</v>
      </c>
      <c r="P219" s="236" t="e">
        <f>(INDEX(Finish_table!AI$4:AI$99,MATCH('14 Year_History_Results'!$G219,Finish_table!AJ$4:AJ$99,0),1))</f>
        <v>#N/A</v>
      </c>
      <c r="Q219" s="236" t="e">
        <f>(INDEX(Finish_table!AR$4:AR$99,MATCH('14 Year_History_Results'!$G219,Finish_table!AS$4:AS$99,0),1))</f>
        <v>#N/A</v>
      </c>
      <c r="R219" s="236" t="e">
        <f>(INDEX(Finish_table!BA$4:BA$99,MATCH('14 Year_History_Results'!$G219,Finish_table!BB$4:BB$99,0),1))</f>
        <v>#N/A</v>
      </c>
      <c r="S219" s="236" t="e">
        <f>(INDEX(Finish_table!BJ$4:BJ$99,MATCH('14 Year_History_Results'!$G219,Finish_table!BK$4:BK$99,0),1))</f>
        <v>#N/A</v>
      </c>
      <c r="T219" s="236" t="e">
        <f>(INDEX(Finish_table!BS$4:BS$99,MATCH('14 Year_History_Results'!$G219,Finish_table!BT$4:BT$99,0),1))</f>
        <v>#N/A</v>
      </c>
      <c r="U219" s="236" t="e">
        <f>(INDEX(Finish_table!CB$4:CB$99,MATCH('14 Year_History_Results'!$G219,Finish_table!CC$4:CC$99,0),1))</f>
        <v>#N/A</v>
      </c>
      <c r="V219" s="236" t="e">
        <f>(INDEX(Finish_table!CK$4:CK$99,MATCH('14 Year_History_Results'!$G219,Finish_table!CL$4:CL$99,0),1))</f>
        <v>#N/A</v>
      </c>
      <c r="W219" s="236" t="str">
        <f>(INDEX(Finish_table!CT$4:CT$99,MATCH('14 Year_History_Results'!$G219,Finish_table!CU$4:CU$99,0),1))</f>
        <v>SF</v>
      </c>
      <c r="X219" s="236" t="e">
        <f>(INDEX(Finish_table!DC$4:DC$99,MATCH('14 Year_History_Results'!$G219,Finish_table!DD$4:DD$99,0),1))</f>
        <v>#N/A</v>
      </c>
      <c r="Y219" s="236" t="e">
        <f>(INDEX(Finish_table!DL$4:DL$99,MATCH('14 Year_History_Results'!$G219,Finish_table!DM$4:DM$99,0),1))</f>
        <v>#N/A</v>
      </c>
      <c r="Z219" s="236" t="e">
        <f>(INDEX(Finish_table!DU$4:DU$99,MATCH('14 Year_History_Results'!$G219,Finish_table!DV$4:DV$99,0),1))</f>
        <v>#N/A</v>
      </c>
      <c r="AA219" s="256" t="e">
        <f>(INDEX(Finish_table!ED$4:ED$140,MATCH('14 Year_History_Results'!$G219,Finish_table!EE$4:EE$140,0),1))</f>
        <v>#N/A</v>
      </c>
      <c r="AB219" s="2"/>
      <c r="AC219" s="97"/>
      <c r="AE219">
        <f t="shared" si="118"/>
        <v>1073</v>
      </c>
      <c r="AF219" s="112"/>
      <c r="AG219" s="2"/>
      <c r="AH219" s="148">
        <f>INDEX('2001'!$C$44:$C$140,'14 Year_History_Results'!BT219)</f>
        <v>0</v>
      </c>
      <c r="AI219" s="2">
        <f>INDEX('2002'!$C$44:$C$140,'14 Year_History_Results'!BU219)</f>
        <v>0</v>
      </c>
      <c r="AJ219" s="2">
        <f>INDEX('2003'!$C$44:$C$140,'14 Year_History_Results'!BV219)</f>
        <v>0</v>
      </c>
      <c r="AK219" s="2">
        <f>INDEX('2004'!$C$44:$C$140,'14 Year_History_Results'!BW219)</f>
        <v>0</v>
      </c>
      <c r="AL219" s="2">
        <f>INDEX('2005'!$C$44:$C$140,'14 Year_History_Results'!BX219)</f>
        <v>0</v>
      </c>
      <c r="AM219" s="2">
        <f>INDEX('2006'!$C$44:$C$140,'14 Year_History_Results'!BY219)</f>
        <v>0</v>
      </c>
      <c r="AN219" s="2">
        <f>INDEX('2007'!$C$44:$C$140,'14 Year_History_Results'!BZ219)</f>
        <v>0</v>
      </c>
      <c r="AO219" s="2">
        <f>INDEX('2008'!$C$44:$C$140,'14 Year_History_Results'!CA219)</f>
        <v>0</v>
      </c>
      <c r="AP219" s="2">
        <f>INDEX('2009'!$C$44:$C$140,'14 Year_History_Results'!CB219)</f>
        <v>0</v>
      </c>
      <c r="AQ219" s="2">
        <f>INDEX('2010'!$C$44:$C$140,'14 Year_History_Results'!CC219)</f>
        <v>10</v>
      </c>
      <c r="AR219" s="2">
        <f>INDEX('2011'!$C$44:$C$140,'14 Year_History_Results'!CD219)</f>
        <v>0</v>
      </c>
      <c r="AS219" s="2">
        <f>INDEX('2012'!$C$44:$C$140,'14 Year_History_Results'!CE219)</f>
        <v>0</v>
      </c>
      <c r="AT219" s="2">
        <f>INDEX('2013'!$C$44:$C$140,'14 Year_History_Results'!CF219)</f>
        <v>0</v>
      </c>
      <c r="AU219" s="149">
        <f>INDEX('2014'!$C$52:$C$180,'14 Year_History_Results'!CG219)</f>
        <v>0</v>
      </c>
      <c r="AV219" s="2">
        <f t="shared" si="128"/>
        <v>2.6726124191242437</v>
      </c>
      <c r="AW219" s="2"/>
      <c r="AX219">
        <f t="shared" si="129"/>
        <v>1073</v>
      </c>
      <c r="AY219" s="112"/>
      <c r="AZ219" s="2"/>
      <c r="BA219" s="148">
        <f>INDEX('2001'!$B$44:$B$140,'14 Year_History_Results'!BT219)</f>
        <v>0</v>
      </c>
      <c r="BB219" s="2">
        <f>INDEX('2002'!$B$44:$B$140,'14 Year_History_Results'!BU219)</f>
        <v>0</v>
      </c>
      <c r="BC219" s="2">
        <f>INDEX('2003'!$B$44:$B$140,'14 Year_History_Results'!BV219)</f>
        <v>0</v>
      </c>
      <c r="BD219" s="2">
        <f>INDEX('2004'!$B$44:$B$140,'14 Year_History_Results'!BW219)</f>
        <v>0</v>
      </c>
      <c r="BE219" s="2">
        <f>INDEX('2005'!$B$44:$B$140,'14 Year_History_Results'!BX219)</f>
        <v>0</v>
      </c>
      <c r="BF219" s="2">
        <f>INDEX('2006'!$B$44:$B$140,'14 Year_History_Results'!BY219)</f>
        <v>0</v>
      </c>
      <c r="BG219" s="2">
        <f>INDEX('2007'!$B$44:$B$140,'14 Year_History_Results'!BZ219)</f>
        <v>0</v>
      </c>
      <c r="BH219" s="2">
        <f>INDEX('2008'!$B$44:$B$140,'14 Year_History_Results'!CA219)</f>
        <v>0</v>
      </c>
      <c r="BI219" s="2">
        <f>INDEX('2009'!$B$44:$B$140,'14 Year_History_Results'!CB219)</f>
        <v>0</v>
      </c>
      <c r="BJ219" s="2">
        <f>INDEX('2010'!$B$44:$B$140,'14 Year_History_Results'!CC219)</f>
        <v>11</v>
      </c>
      <c r="BK219" s="2">
        <f>INDEX('2011'!$B$44:$B$140,'14 Year_History_Results'!CD219)</f>
        <v>0</v>
      </c>
      <c r="BL219" s="2">
        <f>INDEX('2012'!$B$44:$B$140,'14 Year_History_Results'!CE219)</f>
        <v>0</v>
      </c>
      <c r="BM219" s="2">
        <f>INDEX('2013'!$B$44:$B$140,'14 Year_History_Results'!CF219)</f>
        <v>0</v>
      </c>
      <c r="BN219" s="149">
        <f>INDEX('2014'!$B$52:$B$180,'14 Year_History_Results'!CG219)</f>
        <v>0</v>
      </c>
      <c r="BO219" s="308">
        <f t="shared" si="130"/>
        <v>0</v>
      </c>
      <c r="BQ219">
        <f t="shared" si="131"/>
        <v>1073</v>
      </c>
      <c r="BR219" s="112"/>
      <c r="BS219" s="2"/>
      <c r="BT219" s="148">
        <f>IF(ISNA(MATCH($BQ219,'2001'!$A$44:$A$139,0)),97,MATCH($BQ219,'2001'!$A$44:$A$139,0))</f>
        <v>97</v>
      </c>
      <c r="BU219" s="2">
        <f>IF(ISNA(MATCH($BQ219,'2002'!$A$44:$A$139,0)),97,MATCH($BQ219,'2002'!$A$44:$A$139,0))</f>
        <v>97</v>
      </c>
      <c r="BV219" s="2">
        <f>IF(ISNA(MATCH($BQ219,'2003'!$A$44:$A$139,0)),97,MATCH($BQ219,'2003'!$A$44:$A$139,0))</f>
        <v>97</v>
      </c>
      <c r="BW219" s="2">
        <f>IF(ISNA(MATCH($BQ219,'2004'!$A$44:$A$139,0)),97,MATCH($BQ219,'2004'!$A$44:$A$139,0))</f>
        <v>97</v>
      </c>
      <c r="BX219" s="2">
        <f>IF(ISNA(MATCH($BQ219,'2005'!$A$44:$A$139,0)),97,MATCH($BQ219,'2005'!$A$44:$A$139,0))</f>
        <v>97</v>
      </c>
      <c r="BY219" s="2">
        <f>IF(ISNA(MATCH($BQ219,'2006'!$A$44:$A$139,0)),97,MATCH($BQ219,'2006'!$A$44:$A$139,0))</f>
        <v>97</v>
      </c>
      <c r="BZ219" s="2">
        <f>IF(ISNA(MATCH($BQ219,'2007'!$A$44:$A$139,0)),97,MATCH($BQ219,'2007'!$A$44:$A$139,0))</f>
        <v>97</v>
      </c>
      <c r="CA219" s="2">
        <f>IF(ISNA(MATCH($BQ219,'2008'!$A$44:$A$139,0)),97,MATCH($BQ219,'2008'!$A$44:$A$139,0))</f>
        <v>97</v>
      </c>
      <c r="CB219" s="2">
        <f>IF(ISNA(MATCH($BQ219,'2009'!$A$44:$A$139,0)),97,MATCH($BQ219,'2009'!$A$44:$A$139,0))</f>
        <v>97</v>
      </c>
      <c r="CC219" s="2">
        <f>IF(ISNA(MATCH($BQ219,'2010'!$A$44:$A$139,0)),97,MATCH($BQ219,'2010'!$A$44:$A$139,0))</f>
        <v>53</v>
      </c>
      <c r="CD219" s="2">
        <f>IF(ISNA(MATCH($BQ219,'2011'!$A$44:$A$139,0)),97,MATCH($BQ219,'2011'!$A$44:$A$139,0))</f>
        <v>97</v>
      </c>
      <c r="CE219" s="2">
        <f>IF(ISNA(MATCH($BQ219,'2012'!$A$44:$A$139,0)),97,MATCH($BQ219,'2012'!$A$44:$A$139,0))</f>
        <v>97</v>
      </c>
      <c r="CF219" s="2">
        <f>IF(ISNA(MATCH($BQ219,'2013'!$A$44:$A$139,0)),97,MATCH($BQ219,'2013'!$A$44:$A$139,0))</f>
        <v>97</v>
      </c>
      <c r="CG219" s="149">
        <f>IF(ISNA(MATCH($BQ219,'2014'!$A$52:$A$179,0)),129,MATCH($BQ219,'2014'!$A$52:$A$179,0))</f>
        <v>129</v>
      </c>
      <c r="CI219">
        <f t="shared" si="132"/>
        <v>1073</v>
      </c>
      <c r="CJ219" s="284"/>
      <c r="CK219" s="282"/>
      <c r="CL219" s="281">
        <f t="shared" si="133"/>
        <v>0</v>
      </c>
      <c r="CM219" s="282">
        <f t="shared" si="119"/>
        <v>0</v>
      </c>
      <c r="CN219" s="282">
        <f t="shared" si="120"/>
        <v>0</v>
      </c>
      <c r="CO219" s="282">
        <f t="shared" si="121"/>
        <v>0</v>
      </c>
      <c r="CP219" s="282">
        <f t="shared" si="122"/>
        <v>0</v>
      </c>
      <c r="CQ219" s="282">
        <f t="shared" si="123"/>
        <v>0</v>
      </c>
      <c r="CR219" s="282">
        <f t="shared" si="124"/>
        <v>0</v>
      </c>
      <c r="CS219" s="282">
        <f t="shared" si="125"/>
        <v>0</v>
      </c>
      <c r="CT219" s="282">
        <f t="shared" si="126"/>
        <v>0</v>
      </c>
      <c r="CU219" s="282">
        <f t="shared" si="134"/>
        <v>21</v>
      </c>
      <c r="CV219" s="282">
        <f t="shared" si="135"/>
        <v>13.9986</v>
      </c>
      <c r="CW219" s="282">
        <f t="shared" si="136"/>
        <v>9.3314667599999996</v>
      </c>
      <c r="CX219" s="282">
        <f t="shared" si="137"/>
        <v>6.2203557422159994</v>
      </c>
      <c r="CY219" s="283">
        <f t="shared" si="138"/>
        <v>4.1464891377611854</v>
      </c>
      <c r="DA219" s="282">
        <f t="shared" si="139"/>
        <v>1073</v>
      </c>
      <c r="DB219" s="97"/>
      <c r="DC219" s="156"/>
      <c r="DD219" s="270">
        <f t="shared" si="140"/>
        <v>0</v>
      </c>
      <c r="DE219" s="156">
        <f t="shared" si="141"/>
        <v>0</v>
      </c>
      <c r="DF219" s="156">
        <f t="shared" si="142"/>
        <v>0</v>
      </c>
      <c r="DG219" s="156">
        <f t="shared" si="143"/>
        <v>0</v>
      </c>
      <c r="DH219" s="156">
        <f t="shared" si="144"/>
        <v>0</v>
      </c>
      <c r="DI219" s="156">
        <f t="shared" si="145"/>
        <v>0</v>
      </c>
      <c r="DJ219" s="156">
        <f t="shared" si="146"/>
        <v>0</v>
      </c>
      <c r="DK219" s="156">
        <f t="shared" si="147"/>
        <v>0</v>
      </c>
      <c r="DL219" s="156">
        <f t="shared" si="148"/>
        <v>0</v>
      </c>
      <c r="DM219" s="156">
        <f t="shared" si="149"/>
        <v>21</v>
      </c>
      <c r="DN219" s="156">
        <f t="shared" si="150"/>
        <v>21</v>
      </c>
      <c r="DO219" s="156">
        <f t="shared" si="151"/>
        <v>21</v>
      </c>
      <c r="DP219" s="156">
        <f t="shared" si="152"/>
        <v>21</v>
      </c>
      <c r="DQ219" s="267">
        <f t="shared" si="153"/>
        <v>21</v>
      </c>
      <c r="DR219" s="156">
        <f t="shared" si="154"/>
        <v>293</v>
      </c>
    </row>
    <row r="220" spans="2:122" ht="13.5" thickBot="1" x14ac:dyDescent="0.25">
      <c r="B220" s="133">
        <v>107</v>
      </c>
      <c r="C220" s="50">
        <f t="shared" si="117"/>
        <v>3</v>
      </c>
      <c r="D220" s="50">
        <f t="shared" si="127"/>
        <v>0</v>
      </c>
      <c r="E220" s="97"/>
      <c r="F220" s="2">
        <f t="shared" si="155"/>
        <v>215</v>
      </c>
      <c r="G220" s="164">
        <v>1922</v>
      </c>
      <c r="H220" s="164">
        <f>14- COUNTIF(L220:AA220,"#N/A")</f>
        <v>1</v>
      </c>
      <c r="I220" s="133">
        <f>SUM(AF220:AU220)+SUM(BA220:BM220)</f>
        <v>21</v>
      </c>
      <c r="J220" s="405">
        <f>CY220</f>
        <v>4.1464891377611854</v>
      </c>
      <c r="K220" s="466" t="str">
        <f>IF(ISNUMBER(MATCH(G220,'[4]OPR data'!$A$3:$A$2541,0)),"Y","N")</f>
        <v>Y</v>
      </c>
      <c r="L220" s="112"/>
      <c r="M220" s="236"/>
      <c r="N220" s="236" t="e">
        <f>(INDEX(Finish_table!R$4:R$83,MATCH('14 Year_History_Results'!$G220,Finish_table!S$4:S$83,0),1))</f>
        <v>#N/A</v>
      </c>
      <c r="O220" s="236" t="e">
        <f>(INDEX(Finish_table!Z$4:Z$99,MATCH('14 Year_History_Results'!$G220,Finish_table!AA$4:AA$99,0),1))</f>
        <v>#N/A</v>
      </c>
      <c r="P220" s="236" t="e">
        <f>(INDEX(Finish_table!AI$4:AI$99,MATCH('14 Year_History_Results'!$G220,Finish_table!AJ$4:AJ$99,0),1))</f>
        <v>#N/A</v>
      </c>
      <c r="Q220" s="236" t="e">
        <f>(INDEX(Finish_table!AR$4:AR$99,MATCH('14 Year_History_Results'!$G220,Finish_table!AS$4:AS$99,0),1))</f>
        <v>#N/A</v>
      </c>
      <c r="R220" s="236" t="e">
        <f>(INDEX(Finish_table!BA$4:BA$99,MATCH('14 Year_History_Results'!$G220,Finish_table!BB$4:BB$99,0),1))</f>
        <v>#N/A</v>
      </c>
      <c r="S220" s="236" t="e">
        <f>(INDEX(Finish_table!BJ$4:BJ$99,MATCH('14 Year_History_Results'!$G220,Finish_table!BK$4:BK$99,0),1))</f>
        <v>#N/A</v>
      </c>
      <c r="T220" s="236" t="e">
        <f>(INDEX(Finish_table!BS$4:BS$99,MATCH('14 Year_History_Results'!$G220,Finish_table!BT$4:BT$99,0),1))</f>
        <v>#N/A</v>
      </c>
      <c r="U220" s="236" t="e">
        <f>(INDEX(Finish_table!CB$4:CB$99,MATCH('14 Year_History_Results'!$G220,Finish_table!CC$4:CC$99,0),1))</f>
        <v>#N/A</v>
      </c>
      <c r="V220" s="236" t="e">
        <f>(INDEX(Finish_table!CK$4:CK$99,MATCH('14 Year_History_Results'!$G220,Finish_table!CL$4:CL$99,0),1))</f>
        <v>#N/A</v>
      </c>
      <c r="W220" s="236" t="str">
        <f>(INDEX(Finish_table!CT$4:CT$99,MATCH('14 Year_History_Results'!$G220,Finish_table!CU$4:CU$99,0),1))</f>
        <v>SF</v>
      </c>
      <c r="X220" s="236" t="e">
        <f>(INDEX(Finish_table!DC$4:DC$99,MATCH('14 Year_History_Results'!$G220,Finish_table!DD$4:DD$99,0),1))</f>
        <v>#N/A</v>
      </c>
      <c r="Y220" s="236" t="e">
        <f>(INDEX(Finish_table!DL$4:DL$99,MATCH('14 Year_History_Results'!$G220,Finish_table!DM$4:DM$99,0),1))</f>
        <v>#N/A</v>
      </c>
      <c r="Z220" s="236" t="e">
        <f>(INDEX(Finish_table!DU$4:DU$99,MATCH('14 Year_History_Results'!$G220,Finish_table!DV$4:DV$99,0),1))</f>
        <v>#N/A</v>
      </c>
      <c r="AA220" s="256" t="e">
        <f>(INDEX(Finish_table!ED$4:ED$140,MATCH('14 Year_History_Results'!$G220,Finish_table!EE$4:EE$140,0),1))</f>
        <v>#N/A</v>
      </c>
      <c r="AB220" s="2"/>
      <c r="AC220" s="97"/>
      <c r="AE220">
        <f t="shared" si="118"/>
        <v>1922</v>
      </c>
      <c r="AF220" s="112"/>
      <c r="AG220" s="2"/>
      <c r="AH220" s="148">
        <f>INDEX('2001'!$C$44:$C$140,'14 Year_History_Results'!BT220)</f>
        <v>0</v>
      </c>
      <c r="AI220" s="2">
        <f>INDEX('2002'!$C$44:$C$140,'14 Year_History_Results'!BU220)</f>
        <v>0</v>
      </c>
      <c r="AJ220" s="2">
        <f>INDEX('2003'!$C$44:$C$140,'14 Year_History_Results'!BV220)</f>
        <v>0</v>
      </c>
      <c r="AK220" s="2">
        <f>INDEX('2004'!$C$44:$C$140,'14 Year_History_Results'!BW220)</f>
        <v>0</v>
      </c>
      <c r="AL220" s="2">
        <f>INDEX('2005'!$C$44:$C$140,'14 Year_History_Results'!BX220)</f>
        <v>0</v>
      </c>
      <c r="AM220" s="2">
        <f>INDEX('2006'!$C$44:$C$140,'14 Year_History_Results'!BY220)</f>
        <v>0</v>
      </c>
      <c r="AN220" s="2">
        <f>INDEX('2007'!$C$44:$C$140,'14 Year_History_Results'!BZ220)</f>
        <v>0</v>
      </c>
      <c r="AO220" s="2">
        <f>INDEX('2008'!$C$44:$C$140,'14 Year_History_Results'!CA220)</f>
        <v>0</v>
      </c>
      <c r="AP220" s="2">
        <f>INDEX('2009'!$C$44:$C$140,'14 Year_History_Results'!CB220)</f>
        <v>0</v>
      </c>
      <c r="AQ220" s="2">
        <f>INDEX('2010'!$C$44:$C$140,'14 Year_History_Results'!CC220)</f>
        <v>10</v>
      </c>
      <c r="AR220" s="2">
        <f>INDEX('2011'!$C$44:$C$140,'14 Year_History_Results'!CD220)</f>
        <v>0</v>
      </c>
      <c r="AS220" s="2">
        <f>INDEX('2012'!$C$44:$C$140,'14 Year_History_Results'!CE220)</f>
        <v>0</v>
      </c>
      <c r="AT220" s="2">
        <f>INDEX('2013'!$C$44:$C$140,'14 Year_History_Results'!CF220)</f>
        <v>0</v>
      </c>
      <c r="AU220" s="149">
        <f>INDEX('2014'!$C$52:$C$180,'14 Year_History_Results'!CG220)</f>
        <v>0</v>
      </c>
      <c r="AV220" s="2">
        <f t="shared" si="128"/>
        <v>2.6726124191242437</v>
      </c>
      <c r="AW220" s="2"/>
      <c r="AX220">
        <f t="shared" si="129"/>
        <v>1922</v>
      </c>
      <c r="AY220" s="112"/>
      <c r="AZ220" s="2"/>
      <c r="BA220" s="148">
        <f>INDEX('2001'!$B$44:$B$140,'14 Year_History_Results'!BT220)</f>
        <v>0</v>
      </c>
      <c r="BB220" s="2">
        <f>INDEX('2002'!$B$44:$B$140,'14 Year_History_Results'!BU220)</f>
        <v>0</v>
      </c>
      <c r="BC220" s="2">
        <f>INDEX('2003'!$B$44:$B$140,'14 Year_History_Results'!BV220)</f>
        <v>0</v>
      </c>
      <c r="BD220" s="2">
        <f>INDEX('2004'!$B$44:$B$140,'14 Year_History_Results'!BW220)</f>
        <v>0</v>
      </c>
      <c r="BE220" s="2">
        <f>INDEX('2005'!$B$44:$B$140,'14 Year_History_Results'!BX220)</f>
        <v>0</v>
      </c>
      <c r="BF220" s="2">
        <f>INDEX('2006'!$B$44:$B$140,'14 Year_History_Results'!BY220)</f>
        <v>0</v>
      </c>
      <c r="BG220" s="2">
        <f>INDEX('2007'!$B$44:$B$140,'14 Year_History_Results'!BZ220)</f>
        <v>0</v>
      </c>
      <c r="BH220" s="2">
        <f>INDEX('2008'!$B$44:$B$140,'14 Year_History_Results'!CA220)</f>
        <v>0</v>
      </c>
      <c r="BI220" s="2">
        <f>INDEX('2009'!$B$44:$B$140,'14 Year_History_Results'!CB220)</f>
        <v>0</v>
      </c>
      <c r="BJ220" s="2">
        <f>INDEX('2010'!$B$44:$B$140,'14 Year_History_Results'!CC220)</f>
        <v>11</v>
      </c>
      <c r="BK220" s="2">
        <f>INDEX('2011'!$B$44:$B$140,'14 Year_History_Results'!CD220)</f>
        <v>0</v>
      </c>
      <c r="BL220" s="2">
        <f>INDEX('2012'!$B$44:$B$140,'14 Year_History_Results'!CE220)</f>
        <v>0</v>
      </c>
      <c r="BM220" s="2">
        <f>INDEX('2013'!$B$44:$B$140,'14 Year_History_Results'!CF220)</f>
        <v>0</v>
      </c>
      <c r="BN220" s="149">
        <f>INDEX('2014'!$B$52:$B$180,'14 Year_History_Results'!CG220)</f>
        <v>0</v>
      </c>
      <c r="BO220" s="308">
        <f t="shared" si="130"/>
        <v>0</v>
      </c>
      <c r="BQ220">
        <f t="shared" si="131"/>
        <v>1922</v>
      </c>
      <c r="BR220" s="112"/>
      <c r="BS220" s="2"/>
      <c r="BT220" s="148">
        <f>IF(ISNA(MATCH($BQ220,'2001'!$A$44:$A$139,0)),97,MATCH($BQ220,'2001'!$A$44:$A$139,0))</f>
        <v>97</v>
      </c>
      <c r="BU220" s="2">
        <f>IF(ISNA(MATCH($BQ220,'2002'!$A$44:$A$139,0)),97,MATCH($BQ220,'2002'!$A$44:$A$139,0))</f>
        <v>97</v>
      </c>
      <c r="BV220" s="2">
        <f>IF(ISNA(MATCH($BQ220,'2003'!$A$44:$A$139,0)),97,MATCH($BQ220,'2003'!$A$44:$A$139,0))</f>
        <v>97</v>
      </c>
      <c r="BW220" s="2">
        <f>IF(ISNA(MATCH($BQ220,'2004'!$A$44:$A$139,0)),97,MATCH($BQ220,'2004'!$A$44:$A$139,0))</f>
        <v>97</v>
      </c>
      <c r="BX220" s="2">
        <f>IF(ISNA(MATCH($BQ220,'2005'!$A$44:$A$139,0)),97,MATCH($BQ220,'2005'!$A$44:$A$139,0))</f>
        <v>97</v>
      </c>
      <c r="BY220" s="2">
        <f>IF(ISNA(MATCH($BQ220,'2006'!$A$44:$A$139,0)),97,MATCH($BQ220,'2006'!$A$44:$A$139,0))</f>
        <v>97</v>
      </c>
      <c r="BZ220" s="2">
        <f>IF(ISNA(MATCH($BQ220,'2007'!$A$44:$A$139,0)),97,MATCH($BQ220,'2007'!$A$44:$A$139,0))</f>
        <v>97</v>
      </c>
      <c r="CA220" s="2">
        <f>IF(ISNA(MATCH($BQ220,'2008'!$A$44:$A$139,0)),97,MATCH($BQ220,'2008'!$A$44:$A$139,0))</f>
        <v>97</v>
      </c>
      <c r="CB220" s="2">
        <f>IF(ISNA(MATCH($BQ220,'2009'!$A$44:$A$139,0)),97,MATCH($BQ220,'2009'!$A$44:$A$139,0))</f>
        <v>97</v>
      </c>
      <c r="CC220" s="2">
        <f>IF(ISNA(MATCH($BQ220,'2010'!$A$44:$A$139,0)),97,MATCH($BQ220,'2010'!$A$44:$A$139,0))</f>
        <v>76</v>
      </c>
      <c r="CD220" s="2">
        <f>IF(ISNA(MATCH($BQ220,'2011'!$A$44:$A$139,0)),97,MATCH($BQ220,'2011'!$A$44:$A$139,0))</f>
        <v>97</v>
      </c>
      <c r="CE220" s="2">
        <f>IF(ISNA(MATCH($BQ220,'2012'!$A$44:$A$139,0)),97,MATCH($BQ220,'2012'!$A$44:$A$139,0))</f>
        <v>97</v>
      </c>
      <c r="CF220" s="2">
        <f>IF(ISNA(MATCH($BQ220,'2013'!$A$44:$A$139,0)),97,MATCH($BQ220,'2013'!$A$44:$A$139,0))</f>
        <v>97</v>
      </c>
      <c r="CG220" s="149">
        <f>IF(ISNA(MATCH($BQ220,'2014'!$A$52:$A$179,0)),129,MATCH($BQ220,'2014'!$A$52:$A$179,0))</f>
        <v>129</v>
      </c>
      <c r="CI220">
        <f t="shared" si="132"/>
        <v>1922</v>
      </c>
      <c r="CJ220" s="284"/>
      <c r="CK220" s="282"/>
      <c r="CL220" s="281">
        <f t="shared" si="133"/>
        <v>0</v>
      </c>
      <c r="CM220" s="282">
        <f t="shared" si="119"/>
        <v>0</v>
      </c>
      <c r="CN220" s="282">
        <f t="shared" si="120"/>
        <v>0</v>
      </c>
      <c r="CO220" s="282">
        <f t="shared" si="121"/>
        <v>0</v>
      </c>
      <c r="CP220" s="282">
        <f t="shared" si="122"/>
        <v>0</v>
      </c>
      <c r="CQ220" s="282">
        <f t="shared" si="123"/>
        <v>0</v>
      </c>
      <c r="CR220" s="282">
        <f t="shared" si="124"/>
        <v>0</v>
      </c>
      <c r="CS220" s="282">
        <f t="shared" si="125"/>
        <v>0</v>
      </c>
      <c r="CT220" s="282">
        <f t="shared" si="126"/>
        <v>0</v>
      </c>
      <c r="CU220" s="282">
        <f t="shared" si="134"/>
        <v>21</v>
      </c>
      <c r="CV220" s="282">
        <f t="shared" si="135"/>
        <v>13.9986</v>
      </c>
      <c r="CW220" s="282">
        <f t="shared" si="136"/>
        <v>9.3314667599999996</v>
      </c>
      <c r="CX220" s="282">
        <f t="shared" si="137"/>
        <v>6.2203557422159994</v>
      </c>
      <c r="CY220" s="283">
        <f t="shared" si="138"/>
        <v>4.1464891377611854</v>
      </c>
      <c r="DA220" s="282">
        <f t="shared" si="139"/>
        <v>1922</v>
      </c>
      <c r="DB220" s="97"/>
      <c r="DC220" s="156"/>
      <c r="DD220" s="270">
        <f t="shared" si="140"/>
        <v>0</v>
      </c>
      <c r="DE220" s="156">
        <f t="shared" si="141"/>
        <v>0</v>
      </c>
      <c r="DF220" s="156">
        <f t="shared" si="142"/>
        <v>0</v>
      </c>
      <c r="DG220" s="156">
        <f t="shared" si="143"/>
        <v>0</v>
      </c>
      <c r="DH220" s="156">
        <f t="shared" si="144"/>
        <v>0</v>
      </c>
      <c r="DI220" s="156">
        <f t="shared" si="145"/>
        <v>0</v>
      </c>
      <c r="DJ220" s="156">
        <f t="shared" si="146"/>
        <v>0</v>
      </c>
      <c r="DK220" s="156">
        <f t="shared" si="147"/>
        <v>0</v>
      </c>
      <c r="DL220" s="156">
        <f t="shared" si="148"/>
        <v>0</v>
      </c>
      <c r="DM220" s="156">
        <f t="shared" si="149"/>
        <v>21</v>
      </c>
      <c r="DN220" s="156">
        <f t="shared" si="150"/>
        <v>21</v>
      </c>
      <c r="DO220" s="156">
        <f t="shared" si="151"/>
        <v>21</v>
      </c>
      <c r="DP220" s="156">
        <f t="shared" si="152"/>
        <v>21</v>
      </c>
      <c r="DQ220" s="267">
        <f t="shared" si="153"/>
        <v>21</v>
      </c>
      <c r="DR220" s="156">
        <f t="shared" si="154"/>
        <v>293</v>
      </c>
    </row>
    <row r="221" spans="2:122" ht="13.5" thickBot="1" x14ac:dyDescent="0.25">
      <c r="B221" s="133">
        <v>107</v>
      </c>
      <c r="C221" s="50">
        <f t="shared" si="117"/>
        <v>4</v>
      </c>
      <c r="D221" s="50">
        <f t="shared" si="127"/>
        <v>4</v>
      </c>
      <c r="E221" s="97"/>
      <c r="F221" s="2">
        <f t="shared" si="155"/>
        <v>216</v>
      </c>
      <c r="G221" s="164">
        <v>2429</v>
      </c>
      <c r="H221" s="164">
        <f>14- COUNTIF(L221:AA221,"#N/A")</f>
        <v>1</v>
      </c>
      <c r="I221" s="133">
        <f>SUM(AF221:AU221)+SUM(BA221:BM221)</f>
        <v>21</v>
      </c>
      <c r="J221" s="405">
        <f>CY221</f>
        <v>4.1464891377611854</v>
      </c>
      <c r="K221" s="466" t="str">
        <f>IF(ISNUMBER(MATCH(G221,'[4]OPR data'!$A$3:$A$2541,0)),"Y","N")</f>
        <v>Y</v>
      </c>
      <c r="L221" s="112"/>
      <c r="M221" s="236"/>
      <c r="N221" s="236" t="e">
        <f>(INDEX(Finish_table!R$4:R$83,MATCH('14 Year_History_Results'!$G221,Finish_table!S$4:S$83,0),1))</f>
        <v>#N/A</v>
      </c>
      <c r="O221" s="236" t="e">
        <f>(INDEX(Finish_table!Z$4:Z$99,MATCH('14 Year_History_Results'!$G221,Finish_table!AA$4:AA$99,0),1))</f>
        <v>#N/A</v>
      </c>
      <c r="P221" s="236" t="e">
        <f>(INDEX(Finish_table!AI$4:AI$99,MATCH('14 Year_History_Results'!$G221,Finish_table!AJ$4:AJ$99,0),1))</f>
        <v>#N/A</v>
      </c>
      <c r="Q221" s="236" t="e">
        <f>(INDEX(Finish_table!AR$4:AR$99,MATCH('14 Year_History_Results'!$G221,Finish_table!AS$4:AS$99,0),1))</f>
        <v>#N/A</v>
      </c>
      <c r="R221" s="236" t="e">
        <f>(INDEX(Finish_table!BA$4:BA$99,MATCH('14 Year_History_Results'!$G221,Finish_table!BB$4:BB$99,0),1))</f>
        <v>#N/A</v>
      </c>
      <c r="S221" s="236" t="e">
        <f>(INDEX(Finish_table!BJ$4:BJ$99,MATCH('14 Year_History_Results'!$G221,Finish_table!BK$4:BK$99,0),1))</f>
        <v>#N/A</v>
      </c>
      <c r="T221" s="236" t="e">
        <f>(INDEX(Finish_table!BS$4:BS$99,MATCH('14 Year_History_Results'!$G221,Finish_table!BT$4:BT$99,0),1))</f>
        <v>#N/A</v>
      </c>
      <c r="U221" s="236" t="e">
        <f>(INDEX(Finish_table!CB$4:CB$99,MATCH('14 Year_History_Results'!$G221,Finish_table!CC$4:CC$99,0),1))</f>
        <v>#N/A</v>
      </c>
      <c r="V221" s="236" t="e">
        <f>(INDEX(Finish_table!CK$4:CK$99,MATCH('14 Year_History_Results'!$G221,Finish_table!CL$4:CL$99,0),1))</f>
        <v>#N/A</v>
      </c>
      <c r="W221" s="236" t="str">
        <f>(INDEX(Finish_table!CT$4:CT$99,MATCH('14 Year_History_Results'!$G221,Finish_table!CU$4:CU$99,0),1))</f>
        <v>F</v>
      </c>
      <c r="X221" s="236" t="e">
        <f>(INDEX(Finish_table!DC$4:DC$99,MATCH('14 Year_History_Results'!$G221,Finish_table!DD$4:DD$99,0),1))</f>
        <v>#N/A</v>
      </c>
      <c r="Y221" s="236" t="e">
        <f>(INDEX(Finish_table!DL$4:DL$99,MATCH('14 Year_History_Results'!$G221,Finish_table!DM$4:DM$99,0),1))</f>
        <v>#N/A</v>
      </c>
      <c r="Z221" s="236" t="e">
        <f>(INDEX(Finish_table!DU$4:DU$99,MATCH('14 Year_History_Results'!$G221,Finish_table!DV$4:DV$99,0),1))</f>
        <v>#N/A</v>
      </c>
      <c r="AA221" s="256" t="e">
        <f>(INDEX(Finish_table!ED$4:ED$140,MATCH('14 Year_History_Results'!$G221,Finish_table!EE$4:EE$140,0),1))</f>
        <v>#N/A</v>
      </c>
      <c r="AB221" s="2"/>
      <c r="AC221" s="97"/>
      <c r="AE221">
        <f t="shared" si="118"/>
        <v>2429</v>
      </c>
      <c r="AF221" s="112"/>
      <c r="AG221" s="2"/>
      <c r="AH221" s="148">
        <f>INDEX('2001'!$C$44:$C$140,'14 Year_History_Results'!BT221)</f>
        <v>0</v>
      </c>
      <c r="AI221" s="2">
        <f>INDEX('2002'!$C$44:$C$140,'14 Year_History_Results'!BU221)</f>
        <v>0</v>
      </c>
      <c r="AJ221" s="2">
        <f>INDEX('2003'!$C$44:$C$140,'14 Year_History_Results'!BV221)</f>
        <v>0</v>
      </c>
      <c r="AK221" s="2">
        <f>INDEX('2004'!$C$44:$C$140,'14 Year_History_Results'!BW221)</f>
        <v>0</v>
      </c>
      <c r="AL221" s="2">
        <f>INDEX('2005'!$C$44:$C$140,'14 Year_History_Results'!BX221)</f>
        <v>0</v>
      </c>
      <c r="AM221" s="2">
        <f>INDEX('2006'!$C$44:$C$140,'14 Year_History_Results'!BY221)</f>
        <v>0</v>
      </c>
      <c r="AN221" s="2">
        <f>INDEX('2007'!$C$44:$C$140,'14 Year_History_Results'!BZ221)</f>
        <v>0</v>
      </c>
      <c r="AO221" s="2">
        <f>INDEX('2008'!$C$44:$C$140,'14 Year_History_Results'!CA221)</f>
        <v>0</v>
      </c>
      <c r="AP221" s="2">
        <f>INDEX('2009'!$C$44:$C$140,'14 Year_History_Results'!CB221)</f>
        <v>0</v>
      </c>
      <c r="AQ221" s="2">
        <f>INDEX('2010'!$C$44:$C$140,'14 Year_History_Results'!CC221)</f>
        <v>20</v>
      </c>
      <c r="AR221" s="2">
        <f>INDEX('2011'!$C$44:$C$140,'14 Year_History_Results'!CD221)</f>
        <v>0</v>
      </c>
      <c r="AS221" s="2">
        <f>INDEX('2012'!$C$44:$C$140,'14 Year_History_Results'!CE221)</f>
        <v>0</v>
      </c>
      <c r="AT221" s="2">
        <f>INDEX('2013'!$C$44:$C$140,'14 Year_History_Results'!CF221)</f>
        <v>0</v>
      </c>
      <c r="AU221" s="149">
        <f>INDEX('2014'!$C$52:$C$180,'14 Year_History_Results'!CG221)</f>
        <v>0</v>
      </c>
      <c r="AV221" s="2">
        <f t="shared" si="128"/>
        <v>5.3452248382484875</v>
      </c>
      <c r="AW221" s="2"/>
      <c r="AX221">
        <f t="shared" si="129"/>
        <v>2429</v>
      </c>
      <c r="AY221" s="112"/>
      <c r="AZ221" s="2"/>
      <c r="BA221" s="148">
        <f>INDEX('2001'!$B$44:$B$140,'14 Year_History_Results'!BT221)</f>
        <v>0</v>
      </c>
      <c r="BB221" s="2">
        <f>INDEX('2002'!$B$44:$B$140,'14 Year_History_Results'!BU221)</f>
        <v>0</v>
      </c>
      <c r="BC221" s="2">
        <f>INDEX('2003'!$B$44:$B$140,'14 Year_History_Results'!BV221)</f>
        <v>0</v>
      </c>
      <c r="BD221" s="2">
        <f>INDEX('2004'!$B$44:$B$140,'14 Year_History_Results'!BW221)</f>
        <v>0</v>
      </c>
      <c r="BE221" s="2">
        <f>INDEX('2005'!$B$44:$B$140,'14 Year_History_Results'!BX221)</f>
        <v>0</v>
      </c>
      <c r="BF221" s="2">
        <f>INDEX('2006'!$B$44:$B$140,'14 Year_History_Results'!BY221)</f>
        <v>0</v>
      </c>
      <c r="BG221" s="2">
        <f>INDEX('2007'!$B$44:$B$140,'14 Year_History_Results'!BZ221)</f>
        <v>0</v>
      </c>
      <c r="BH221" s="2">
        <f>INDEX('2008'!$B$44:$B$140,'14 Year_History_Results'!CA221)</f>
        <v>0</v>
      </c>
      <c r="BI221" s="2">
        <f>INDEX('2009'!$B$44:$B$140,'14 Year_History_Results'!CB221)</f>
        <v>0</v>
      </c>
      <c r="BJ221" s="2">
        <f>INDEX('2010'!$B$44:$B$140,'14 Year_History_Results'!CC221)</f>
        <v>1</v>
      </c>
      <c r="BK221" s="2">
        <f>INDEX('2011'!$B$44:$B$140,'14 Year_History_Results'!CD221)</f>
        <v>0</v>
      </c>
      <c r="BL221" s="2">
        <f>INDEX('2012'!$B$44:$B$140,'14 Year_History_Results'!CE221)</f>
        <v>0</v>
      </c>
      <c r="BM221" s="2">
        <f>INDEX('2013'!$B$44:$B$140,'14 Year_History_Results'!CF221)</f>
        <v>0</v>
      </c>
      <c r="BN221" s="149">
        <f>INDEX('2014'!$B$52:$B$180,'14 Year_History_Results'!CG221)</f>
        <v>0</v>
      </c>
      <c r="BO221" s="308">
        <f t="shared" si="130"/>
        <v>0</v>
      </c>
      <c r="BQ221">
        <f t="shared" si="131"/>
        <v>2429</v>
      </c>
      <c r="BR221" s="112"/>
      <c r="BS221" s="2"/>
      <c r="BT221" s="148">
        <f>IF(ISNA(MATCH($BQ221,'2001'!$A$44:$A$139,0)),97,MATCH($BQ221,'2001'!$A$44:$A$139,0))</f>
        <v>97</v>
      </c>
      <c r="BU221" s="2">
        <f>IF(ISNA(MATCH($BQ221,'2002'!$A$44:$A$139,0)),97,MATCH($BQ221,'2002'!$A$44:$A$139,0))</f>
        <v>97</v>
      </c>
      <c r="BV221" s="2">
        <f>IF(ISNA(MATCH($BQ221,'2003'!$A$44:$A$139,0)),97,MATCH($BQ221,'2003'!$A$44:$A$139,0))</f>
        <v>97</v>
      </c>
      <c r="BW221" s="2">
        <f>IF(ISNA(MATCH($BQ221,'2004'!$A$44:$A$139,0)),97,MATCH($BQ221,'2004'!$A$44:$A$139,0))</f>
        <v>97</v>
      </c>
      <c r="BX221" s="2">
        <f>IF(ISNA(MATCH($BQ221,'2005'!$A$44:$A$139,0)),97,MATCH($BQ221,'2005'!$A$44:$A$139,0))</f>
        <v>97</v>
      </c>
      <c r="BY221" s="2">
        <f>IF(ISNA(MATCH($BQ221,'2006'!$A$44:$A$139,0)),97,MATCH($BQ221,'2006'!$A$44:$A$139,0))</f>
        <v>97</v>
      </c>
      <c r="BZ221" s="2">
        <f>IF(ISNA(MATCH($BQ221,'2007'!$A$44:$A$139,0)),97,MATCH($BQ221,'2007'!$A$44:$A$139,0))</f>
        <v>97</v>
      </c>
      <c r="CA221" s="2">
        <f>IF(ISNA(MATCH($BQ221,'2008'!$A$44:$A$139,0)),97,MATCH($BQ221,'2008'!$A$44:$A$139,0))</f>
        <v>97</v>
      </c>
      <c r="CB221" s="2">
        <f>IF(ISNA(MATCH($BQ221,'2009'!$A$44:$A$139,0)),97,MATCH($BQ221,'2009'!$A$44:$A$139,0))</f>
        <v>97</v>
      </c>
      <c r="CC221" s="2">
        <f>IF(ISNA(MATCH($BQ221,'2010'!$A$44:$A$139,0)),97,MATCH($BQ221,'2010'!$A$44:$A$139,0))</f>
        <v>85</v>
      </c>
      <c r="CD221" s="2">
        <f>IF(ISNA(MATCH($BQ221,'2011'!$A$44:$A$139,0)),97,MATCH($BQ221,'2011'!$A$44:$A$139,0))</f>
        <v>97</v>
      </c>
      <c r="CE221" s="2">
        <f>IF(ISNA(MATCH($BQ221,'2012'!$A$44:$A$139,0)),97,MATCH($BQ221,'2012'!$A$44:$A$139,0))</f>
        <v>97</v>
      </c>
      <c r="CF221" s="2">
        <f>IF(ISNA(MATCH($BQ221,'2013'!$A$44:$A$139,0)),97,MATCH($BQ221,'2013'!$A$44:$A$139,0))</f>
        <v>97</v>
      </c>
      <c r="CG221" s="149">
        <f>IF(ISNA(MATCH($BQ221,'2014'!$A$52:$A$179,0)),129,MATCH($BQ221,'2014'!$A$52:$A$179,0))</f>
        <v>129</v>
      </c>
      <c r="CI221">
        <f t="shared" si="132"/>
        <v>2429</v>
      </c>
      <c r="CJ221" s="284"/>
      <c r="CK221" s="282"/>
      <c r="CL221" s="281">
        <f t="shared" si="133"/>
        <v>0</v>
      </c>
      <c r="CM221" s="282">
        <f t="shared" si="119"/>
        <v>0</v>
      </c>
      <c r="CN221" s="282">
        <f t="shared" si="120"/>
        <v>0</v>
      </c>
      <c r="CO221" s="282">
        <f t="shared" si="121"/>
        <v>0</v>
      </c>
      <c r="CP221" s="282">
        <f t="shared" si="122"/>
        <v>0</v>
      </c>
      <c r="CQ221" s="282">
        <f t="shared" si="123"/>
        <v>0</v>
      </c>
      <c r="CR221" s="282">
        <f t="shared" si="124"/>
        <v>0</v>
      </c>
      <c r="CS221" s="282">
        <f t="shared" si="125"/>
        <v>0</v>
      </c>
      <c r="CT221" s="282">
        <f t="shared" si="126"/>
        <v>0</v>
      </c>
      <c r="CU221" s="282">
        <f t="shared" si="134"/>
        <v>21</v>
      </c>
      <c r="CV221" s="282">
        <f t="shared" si="135"/>
        <v>13.9986</v>
      </c>
      <c r="CW221" s="282">
        <f t="shared" si="136"/>
        <v>9.3314667599999996</v>
      </c>
      <c r="CX221" s="282">
        <f t="shared" si="137"/>
        <v>6.2203557422159994</v>
      </c>
      <c r="CY221" s="283">
        <f t="shared" si="138"/>
        <v>4.1464891377611854</v>
      </c>
      <c r="DA221" s="282">
        <f t="shared" si="139"/>
        <v>2429</v>
      </c>
      <c r="DB221" s="97"/>
      <c r="DC221" s="156"/>
      <c r="DD221" s="270">
        <f t="shared" si="140"/>
        <v>0</v>
      </c>
      <c r="DE221" s="156">
        <f t="shared" si="141"/>
        <v>0</v>
      </c>
      <c r="DF221" s="156">
        <f t="shared" si="142"/>
        <v>0</v>
      </c>
      <c r="DG221" s="156">
        <f t="shared" si="143"/>
        <v>0</v>
      </c>
      <c r="DH221" s="156">
        <f t="shared" si="144"/>
        <v>0</v>
      </c>
      <c r="DI221" s="156">
        <f t="shared" si="145"/>
        <v>0</v>
      </c>
      <c r="DJ221" s="156">
        <f t="shared" si="146"/>
        <v>0</v>
      </c>
      <c r="DK221" s="156">
        <f t="shared" si="147"/>
        <v>0</v>
      </c>
      <c r="DL221" s="156">
        <f t="shared" si="148"/>
        <v>0</v>
      </c>
      <c r="DM221" s="156">
        <f t="shared" si="149"/>
        <v>21</v>
      </c>
      <c r="DN221" s="156">
        <f t="shared" si="150"/>
        <v>21</v>
      </c>
      <c r="DO221" s="156">
        <f t="shared" si="151"/>
        <v>21</v>
      </c>
      <c r="DP221" s="156">
        <f t="shared" si="152"/>
        <v>21</v>
      </c>
      <c r="DQ221" s="267">
        <f t="shared" si="153"/>
        <v>21</v>
      </c>
      <c r="DR221" s="156">
        <f t="shared" si="154"/>
        <v>293</v>
      </c>
    </row>
    <row r="222" spans="2:122" ht="13.5" thickBot="1" x14ac:dyDescent="0.25">
      <c r="B222" s="133">
        <v>108</v>
      </c>
      <c r="C222" s="50">
        <f t="shared" si="117"/>
        <v>1</v>
      </c>
      <c r="D222" s="50">
        <f t="shared" si="127"/>
        <v>0</v>
      </c>
      <c r="E222" s="97"/>
      <c r="F222" s="2">
        <f t="shared" si="155"/>
        <v>217</v>
      </c>
      <c r="G222" s="164">
        <v>870</v>
      </c>
      <c r="H222" s="164">
        <f>14- COUNTIF(L222:AA222,"#N/A")</f>
        <v>1</v>
      </c>
      <c r="I222" s="133">
        <f>SUM(AF222:AU222)+SUM(BA222:BM222)</f>
        <v>31</v>
      </c>
      <c r="J222" s="405">
        <f>CY222</f>
        <v>4.0802637826752273</v>
      </c>
      <c r="K222" s="466" t="str">
        <f>IF(ISNUMBER(MATCH(G222,'[4]OPR data'!$A$3:$A$2541,0)),"Y","N")</f>
        <v>Y</v>
      </c>
      <c r="L222" s="112"/>
      <c r="M222" s="236"/>
      <c r="N222" s="236" t="e">
        <f>(INDEX(Finish_table!R$4:R$83,MATCH('14 Year_History_Results'!$G222,Finish_table!S$4:S$83,0),1))</f>
        <v>#N/A</v>
      </c>
      <c r="O222" s="236" t="e">
        <f>(INDEX(Finish_table!Z$4:Z$99,MATCH('14 Year_History_Results'!$G222,Finish_table!AA$4:AA$99,0),1))</f>
        <v>#N/A</v>
      </c>
      <c r="P222" s="236" t="e">
        <f>(INDEX(Finish_table!AI$4:AI$99,MATCH('14 Year_History_Results'!$G222,Finish_table!AJ$4:AJ$99,0),1))</f>
        <v>#N/A</v>
      </c>
      <c r="Q222" s="236" t="e">
        <f>(INDEX(Finish_table!AR$4:AR$99,MATCH('14 Year_History_Results'!$G222,Finish_table!AS$4:AS$99,0),1))</f>
        <v>#N/A</v>
      </c>
      <c r="R222" s="236" t="e">
        <f>(INDEX(Finish_table!BA$4:BA$99,MATCH('14 Year_History_Results'!$G222,Finish_table!BB$4:BB$99,0),1))</f>
        <v>#N/A</v>
      </c>
      <c r="S222" s="236" t="e">
        <f>(INDEX(Finish_table!BJ$4:BJ$99,MATCH('14 Year_History_Results'!$G222,Finish_table!BK$4:BK$99,0),1))</f>
        <v>#N/A</v>
      </c>
      <c r="T222" s="236" t="e">
        <f>(INDEX(Finish_table!BS$4:BS$99,MATCH('14 Year_History_Results'!$G222,Finish_table!BT$4:BT$99,0),1))</f>
        <v>#N/A</v>
      </c>
      <c r="U222" s="236" t="e">
        <f>(INDEX(Finish_table!CB$4:CB$99,MATCH('14 Year_History_Results'!$G222,Finish_table!CC$4:CC$99,0),1))</f>
        <v>#N/A</v>
      </c>
      <c r="V222" s="236" t="str">
        <f>(INDEX(Finish_table!CK$4:CK$99,MATCH('14 Year_History_Results'!$G222,Finish_table!CL$4:CL$99,0),1))</f>
        <v>F</v>
      </c>
      <c r="W222" s="236" t="e">
        <f>(INDEX(Finish_table!CT$4:CT$99,MATCH('14 Year_History_Results'!$G222,Finish_table!CU$4:CU$99,0),1))</f>
        <v>#N/A</v>
      </c>
      <c r="X222" s="236" t="e">
        <f>(INDEX(Finish_table!DC$4:DC$99,MATCH('14 Year_History_Results'!$G222,Finish_table!DD$4:DD$99,0),1))</f>
        <v>#N/A</v>
      </c>
      <c r="Y222" s="236" t="e">
        <f>(INDEX(Finish_table!DL$4:DL$99,MATCH('14 Year_History_Results'!$G222,Finish_table!DM$4:DM$99,0),1))</f>
        <v>#N/A</v>
      </c>
      <c r="Z222" s="236" t="e">
        <f>(INDEX(Finish_table!DU$4:DU$99,MATCH('14 Year_History_Results'!$G222,Finish_table!DV$4:DV$99,0),1))</f>
        <v>#N/A</v>
      </c>
      <c r="AA222" s="256" t="e">
        <f>(INDEX(Finish_table!ED$4:ED$140,MATCH('14 Year_History_Results'!$G222,Finish_table!EE$4:EE$140,0),1))</f>
        <v>#N/A</v>
      </c>
      <c r="AB222" s="2"/>
      <c r="AC222" s="97"/>
      <c r="AE222">
        <f t="shared" si="118"/>
        <v>870</v>
      </c>
      <c r="AF222" s="112"/>
      <c r="AG222" s="2"/>
      <c r="AH222" s="148">
        <f>INDEX('2001'!$C$44:$C$140,'14 Year_History_Results'!BT222)</f>
        <v>0</v>
      </c>
      <c r="AI222" s="2">
        <f>INDEX('2002'!$C$44:$C$140,'14 Year_History_Results'!BU222)</f>
        <v>0</v>
      </c>
      <c r="AJ222" s="2">
        <f>INDEX('2003'!$C$44:$C$140,'14 Year_History_Results'!BV222)</f>
        <v>0</v>
      </c>
      <c r="AK222" s="2">
        <f>INDEX('2004'!$C$44:$C$140,'14 Year_History_Results'!BW222)</f>
        <v>0</v>
      </c>
      <c r="AL222" s="2">
        <f>INDEX('2005'!$C$44:$C$140,'14 Year_History_Results'!BX222)</f>
        <v>0</v>
      </c>
      <c r="AM222" s="2">
        <f>INDEX('2006'!$C$44:$C$140,'14 Year_History_Results'!BY222)</f>
        <v>0</v>
      </c>
      <c r="AN222" s="2">
        <f>INDEX('2007'!$C$44:$C$140,'14 Year_History_Results'!BZ222)</f>
        <v>0</v>
      </c>
      <c r="AO222" s="2">
        <f>INDEX('2008'!$C$44:$C$140,'14 Year_History_Results'!CA222)</f>
        <v>0</v>
      </c>
      <c r="AP222" s="2">
        <f>INDEX('2009'!$C$44:$C$140,'14 Year_History_Results'!CB222)</f>
        <v>20</v>
      </c>
      <c r="AQ222" s="2">
        <f>INDEX('2010'!$C$44:$C$140,'14 Year_History_Results'!CC222)</f>
        <v>0</v>
      </c>
      <c r="AR222" s="2">
        <f>INDEX('2011'!$C$44:$C$140,'14 Year_History_Results'!CD222)</f>
        <v>0</v>
      </c>
      <c r="AS222" s="2">
        <f>INDEX('2012'!$C$44:$C$140,'14 Year_History_Results'!CE222)</f>
        <v>0</v>
      </c>
      <c r="AT222" s="2">
        <f>INDEX('2013'!$C$44:$C$140,'14 Year_History_Results'!CF222)</f>
        <v>0</v>
      </c>
      <c r="AU222" s="149">
        <f>INDEX('2014'!$C$52:$C$180,'14 Year_History_Results'!CG222)</f>
        <v>0</v>
      </c>
      <c r="AV222" s="2">
        <f t="shared" si="128"/>
        <v>5.3452248382484875</v>
      </c>
      <c r="AW222" s="2"/>
      <c r="AX222">
        <f t="shared" si="129"/>
        <v>870</v>
      </c>
      <c r="AY222" s="112"/>
      <c r="AZ222" s="2"/>
      <c r="BA222" s="148">
        <f>INDEX('2001'!$B$44:$B$140,'14 Year_History_Results'!BT222)</f>
        <v>0</v>
      </c>
      <c r="BB222" s="2">
        <f>INDEX('2002'!$B$44:$B$140,'14 Year_History_Results'!BU222)</f>
        <v>0</v>
      </c>
      <c r="BC222" s="2">
        <f>INDEX('2003'!$B$44:$B$140,'14 Year_History_Results'!BV222)</f>
        <v>0</v>
      </c>
      <c r="BD222" s="2">
        <f>INDEX('2004'!$B$44:$B$140,'14 Year_History_Results'!BW222)</f>
        <v>0</v>
      </c>
      <c r="BE222" s="2">
        <f>INDEX('2005'!$B$44:$B$140,'14 Year_History_Results'!BX222)</f>
        <v>0</v>
      </c>
      <c r="BF222" s="2">
        <f>INDEX('2006'!$B$44:$B$140,'14 Year_History_Results'!BY222)</f>
        <v>0</v>
      </c>
      <c r="BG222" s="2">
        <f>INDEX('2007'!$B$44:$B$140,'14 Year_History_Results'!BZ222)</f>
        <v>0</v>
      </c>
      <c r="BH222" s="2">
        <f>INDEX('2008'!$B$44:$B$140,'14 Year_History_Results'!CA222)</f>
        <v>0</v>
      </c>
      <c r="BI222" s="2">
        <f>INDEX('2009'!$B$44:$B$140,'14 Year_History_Results'!CB222)</f>
        <v>11</v>
      </c>
      <c r="BJ222" s="2">
        <f>INDEX('2010'!$B$44:$B$140,'14 Year_History_Results'!CC222)</f>
        <v>0</v>
      </c>
      <c r="BK222" s="2">
        <f>INDEX('2011'!$B$44:$B$140,'14 Year_History_Results'!CD222)</f>
        <v>0</v>
      </c>
      <c r="BL222" s="2">
        <f>INDEX('2012'!$B$44:$B$140,'14 Year_History_Results'!CE222)</f>
        <v>0</v>
      </c>
      <c r="BM222" s="2">
        <f>INDEX('2013'!$B$44:$B$140,'14 Year_History_Results'!CF222)</f>
        <v>0</v>
      </c>
      <c r="BN222" s="149">
        <f>INDEX('2014'!$B$52:$B$180,'14 Year_History_Results'!CG222)</f>
        <v>0</v>
      </c>
      <c r="BO222" s="308">
        <f t="shared" si="130"/>
        <v>0</v>
      </c>
      <c r="BQ222">
        <f t="shared" si="131"/>
        <v>870</v>
      </c>
      <c r="BR222" s="112"/>
      <c r="BS222" s="2"/>
      <c r="BT222" s="148">
        <f>IF(ISNA(MATCH($BQ222,'2001'!$A$44:$A$139,0)),97,MATCH($BQ222,'2001'!$A$44:$A$139,0))</f>
        <v>97</v>
      </c>
      <c r="BU222" s="2">
        <f>IF(ISNA(MATCH($BQ222,'2002'!$A$44:$A$139,0)),97,MATCH($BQ222,'2002'!$A$44:$A$139,0))</f>
        <v>97</v>
      </c>
      <c r="BV222" s="2">
        <f>IF(ISNA(MATCH($BQ222,'2003'!$A$44:$A$139,0)),97,MATCH($BQ222,'2003'!$A$44:$A$139,0))</f>
        <v>97</v>
      </c>
      <c r="BW222" s="2">
        <f>IF(ISNA(MATCH($BQ222,'2004'!$A$44:$A$139,0)),97,MATCH($BQ222,'2004'!$A$44:$A$139,0))</f>
        <v>97</v>
      </c>
      <c r="BX222" s="2">
        <f>IF(ISNA(MATCH($BQ222,'2005'!$A$44:$A$139,0)),97,MATCH($BQ222,'2005'!$A$44:$A$139,0))</f>
        <v>97</v>
      </c>
      <c r="BY222" s="2">
        <f>IF(ISNA(MATCH($BQ222,'2006'!$A$44:$A$139,0)),97,MATCH($BQ222,'2006'!$A$44:$A$139,0))</f>
        <v>97</v>
      </c>
      <c r="BZ222" s="2">
        <f>IF(ISNA(MATCH($BQ222,'2007'!$A$44:$A$139,0)),97,MATCH($BQ222,'2007'!$A$44:$A$139,0))</f>
        <v>97</v>
      </c>
      <c r="CA222" s="2">
        <f>IF(ISNA(MATCH($BQ222,'2008'!$A$44:$A$139,0)),97,MATCH($BQ222,'2008'!$A$44:$A$139,0))</f>
        <v>97</v>
      </c>
      <c r="CB222" s="2">
        <f>IF(ISNA(MATCH($BQ222,'2009'!$A$44:$A$139,0)),97,MATCH($BQ222,'2009'!$A$44:$A$139,0))</f>
        <v>55</v>
      </c>
      <c r="CC222" s="2">
        <f>IF(ISNA(MATCH($BQ222,'2010'!$A$44:$A$139,0)),97,MATCH($BQ222,'2010'!$A$44:$A$139,0))</f>
        <v>97</v>
      </c>
      <c r="CD222" s="2">
        <f>IF(ISNA(MATCH($BQ222,'2011'!$A$44:$A$139,0)),97,MATCH($BQ222,'2011'!$A$44:$A$139,0))</f>
        <v>97</v>
      </c>
      <c r="CE222" s="2">
        <f>IF(ISNA(MATCH($BQ222,'2012'!$A$44:$A$139,0)),97,MATCH($BQ222,'2012'!$A$44:$A$139,0))</f>
        <v>97</v>
      </c>
      <c r="CF222" s="2">
        <f>IF(ISNA(MATCH($BQ222,'2013'!$A$44:$A$139,0)),97,MATCH($BQ222,'2013'!$A$44:$A$139,0))</f>
        <v>97</v>
      </c>
      <c r="CG222" s="149">
        <f>IF(ISNA(MATCH($BQ222,'2014'!$A$52:$A$179,0)),129,MATCH($BQ222,'2014'!$A$52:$A$179,0))</f>
        <v>129</v>
      </c>
      <c r="CI222">
        <f t="shared" si="132"/>
        <v>870</v>
      </c>
      <c r="CJ222" s="284"/>
      <c r="CK222" s="282"/>
      <c r="CL222" s="281">
        <f t="shared" si="133"/>
        <v>0</v>
      </c>
      <c r="CM222" s="282">
        <f t="shared" si="119"/>
        <v>0</v>
      </c>
      <c r="CN222" s="282">
        <f t="shared" si="120"/>
        <v>0</v>
      </c>
      <c r="CO222" s="282">
        <f t="shared" si="121"/>
        <v>0</v>
      </c>
      <c r="CP222" s="282">
        <f t="shared" si="122"/>
        <v>0</v>
      </c>
      <c r="CQ222" s="282">
        <f t="shared" si="123"/>
        <v>0</v>
      </c>
      <c r="CR222" s="282">
        <f t="shared" si="124"/>
        <v>0</v>
      </c>
      <c r="CS222" s="282">
        <f t="shared" si="125"/>
        <v>0</v>
      </c>
      <c r="CT222" s="282">
        <f t="shared" si="126"/>
        <v>31</v>
      </c>
      <c r="CU222" s="282">
        <f t="shared" si="134"/>
        <v>20.6646</v>
      </c>
      <c r="CV222" s="282">
        <f t="shared" si="135"/>
        <v>13.775022359999999</v>
      </c>
      <c r="CW222" s="282">
        <f t="shared" si="136"/>
        <v>9.182429905175999</v>
      </c>
      <c r="CX222" s="282">
        <f t="shared" si="137"/>
        <v>6.1210077747903204</v>
      </c>
      <c r="CY222" s="283">
        <f t="shared" si="138"/>
        <v>4.0802637826752273</v>
      </c>
      <c r="DA222" s="282">
        <f t="shared" si="139"/>
        <v>870</v>
      </c>
      <c r="DB222" s="97"/>
      <c r="DC222" s="156"/>
      <c r="DD222" s="270">
        <f t="shared" si="140"/>
        <v>0</v>
      </c>
      <c r="DE222" s="156">
        <f t="shared" si="141"/>
        <v>0</v>
      </c>
      <c r="DF222" s="156">
        <f t="shared" si="142"/>
        <v>0</v>
      </c>
      <c r="DG222" s="156">
        <f t="shared" si="143"/>
        <v>0</v>
      </c>
      <c r="DH222" s="156">
        <f t="shared" si="144"/>
        <v>0</v>
      </c>
      <c r="DI222" s="156">
        <f t="shared" si="145"/>
        <v>0</v>
      </c>
      <c r="DJ222" s="156">
        <f t="shared" si="146"/>
        <v>0</v>
      </c>
      <c r="DK222" s="156">
        <f t="shared" si="147"/>
        <v>0</v>
      </c>
      <c r="DL222" s="156">
        <f t="shared" si="148"/>
        <v>31</v>
      </c>
      <c r="DM222" s="156">
        <f t="shared" si="149"/>
        <v>31</v>
      </c>
      <c r="DN222" s="156">
        <f t="shared" si="150"/>
        <v>31</v>
      </c>
      <c r="DO222" s="156">
        <f t="shared" si="151"/>
        <v>31</v>
      </c>
      <c r="DP222" s="156">
        <f t="shared" si="152"/>
        <v>31</v>
      </c>
      <c r="DQ222" s="267">
        <f t="shared" si="153"/>
        <v>31</v>
      </c>
      <c r="DR222" s="156">
        <f t="shared" si="154"/>
        <v>221</v>
      </c>
    </row>
    <row r="223" spans="2:122" ht="13.5" thickBot="1" x14ac:dyDescent="0.25">
      <c r="B223" s="250">
        <v>108</v>
      </c>
      <c r="C223" s="50">
        <f t="shared" si="117"/>
        <v>2</v>
      </c>
      <c r="D223" s="50">
        <f t="shared" si="127"/>
        <v>0</v>
      </c>
      <c r="E223" s="97"/>
      <c r="F223" s="2">
        <f t="shared" si="155"/>
        <v>218</v>
      </c>
      <c r="G223" s="164">
        <v>1662</v>
      </c>
      <c r="H223" s="164">
        <f>14- COUNTIF(L223:AA223,"#N/A")</f>
        <v>1</v>
      </c>
      <c r="I223" s="133">
        <f>SUM(AF223:AU223)+SUM(BA223:BM223)</f>
        <v>9</v>
      </c>
      <c r="J223" s="405">
        <f>CY223</f>
        <v>3.9992000399999994</v>
      </c>
      <c r="K223" s="466" t="str">
        <f>IF(ISNUMBER(MATCH(G223,'[4]OPR data'!$A$3:$A$2541,0)),"Y","N")</f>
        <v>Y</v>
      </c>
      <c r="L223" s="112"/>
      <c r="M223" s="236"/>
      <c r="N223" s="236" t="e">
        <f>(INDEX(Finish_table!R$4:R$83,MATCH('14 Year_History_Results'!$G223,Finish_table!S$4:S$83,0),1))</f>
        <v>#N/A</v>
      </c>
      <c r="O223" s="236" t="e">
        <f>(INDEX(Finish_table!Z$4:Z$99,MATCH('14 Year_History_Results'!$G223,Finish_table!AA$4:AA$99,0),1))</f>
        <v>#N/A</v>
      </c>
      <c r="P223" s="236" t="e">
        <f>(INDEX(Finish_table!AI$4:AI$99,MATCH('14 Year_History_Results'!$G223,Finish_table!AJ$4:AJ$99,0),1))</f>
        <v>#N/A</v>
      </c>
      <c r="Q223" s="236" t="e">
        <f>(INDEX(Finish_table!AR$4:AR$99,MATCH('14 Year_History_Results'!$G223,Finish_table!AS$4:AS$99,0),1))</f>
        <v>#N/A</v>
      </c>
      <c r="R223" s="236" t="e">
        <f>(INDEX(Finish_table!BA$4:BA$99,MATCH('14 Year_History_Results'!$G223,Finish_table!BB$4:BB$99,0),1))</f>
        <v>#N/A</v>
      </c>
      <c r="S223" s="236" t="e">
        <f>(INDEX(Finish_table!BJ$4:BJ$99,MATCH('14 Year_History_Results'!$G223,Finish_table!BK$4:BK$99,0),1))</f>
        <v>#N/A</v>
      </c>
      <c r="T223" s="236" t="e">
        <f>(INDEX(Finish_table!BS$4:BS$99,MATCH('14 Year_History_Results'!$G223,Finish_table!BT$4:BT$99,0),1))</f>
        <v>#N/A</v>
      </c>
      <c r="U223" s="236" t="e">
        <f>(INDEX(Finish_table!CB$4:CB$99,MATCH('14 Year_History_Results'!$G223,Finish_table!CC$4:CC$99,0),1))</f>
        <v>#N/A</v>
      </c>
      <c r="V223" s="236" t="e">
        <f>(INDEX(Finish_table!CK$4:CK$99,MATCH('14 Year_History_Results'!$G223,Finish_table!CL$4:CL$99,0),1))</f>
        <v>#N/A</v>
      </c>
      <c r="W223" s="236" t="e">
        <f>(INDEX(Finish_table!CT$4:CT$99,MATCH('14 Year_History_Results'!$G223,Finish_table!CU$4:CU$99,0),1))</f>
        <v>#N/A</v>
      </c>
      <c r="X223" s="236" t="e">
        <f>(INDEX(Finish_table!DC$4:DC$99,MATCH('14 Year_History_Results'!$G223,Finish_table!DD$4:DD$99,0),1))</f>
        <v>#N/A</v>
      </c>
      <c r="Y223" s="236" t="str">
        <f>(INDEX(Finish_table!DL$4:DL$99,MATCH('14 Year_History_Results'!$G223,Finish_table!DM$4:DM$99,0),1))</f>
        <v>QF</v>
      </c>
      <c r="Z223" s="236" t="e">
        <f>(INDEX(Finish_table!DU$4:DU$99,MATCH('14 Year_History_Results'!$G223,Finish_table!DV$4:DV$99,0),1))</f>
        <v>#N/A</v>
      </c>
      <c r="AA223" s="256" t="e">
        <f>(INDEX(Finish_table!ED$4:ED$140,MATCH('14 Year_History_Results'!$G223,Finish_table!EE$4:EE$140,0),1))</f>
        <v>#N/A</v>
      </c>
      <c r="AB223" s="2"/>
      <c r="AC223" s="97"/>
      <c r="AE223">
        <f t="shared" si="118"/>
        <v>1662</v>
      </c>
      <c r="AF223" s="112"/>
      <c r="AG223" s="2"/>
      <c r="AH223" s="148">
        <f>INDEX('2001'!$C$44:$C$140,'14 Year_History_Results'!BT223)</f>
        <v>0</v>
      </c>
      <c r="AI223" s="2">
        <f>INDEX('2002'!$C$44:$C$140,'14 Year_History_Results'!BU223)</f>
        <v>0</v>
      </c>
      <c r="AJ223" s="2">
        <f>INDEX('2003'!$C$44:$C$140,'14 Year_History_Results'!BV223)</f>
        <v>0</v>
      </c>
      <c r="AK223" s="2">
        <f>INDEX('2004'!$C$44:$C$140,'14 Year_History_Results'!BW223)</f>
        <v>0</v>
      </c>
      <c r="AL223" s="2">
        <f>INDEX('2005'!$C$44:$C$140,'14 Year_History_Results'!BX223)</f>
        <v>0</v>
      </c>
      <c r="AM223" s="2">
        <f>INDEX('2006'!$C$44:$C$140,'14 Year_History_Results'!BY223)</f>
        <v>0</v>
      </c>
      <c r="AN223" s="2">
        <f>INDEX('2007'!$C$44:$C$140,'14 Year_History_Results'!BZ223)</f>
        <v>0</v>
      </c>
      <c r="AO223" s="2">
        <f>INDEX('2008'!$C$44:$C$140,'14 Year_History_Results'!CA223)</f>
        <v>0</v>
      </c>
      <c r="AP223" s="2">
        <f>INDEX('2009'!$C$44:$C$140,'14 Year_History_Results'!CB223)</f>
        <v>0</v>
      </c>
      <c r="AQ223" s="2">
        <f>INDEX('2010'!$C$44:$C$140,'14 Year_History_Results'!CC223)</f>
        <v>0</v>
      </c>
      <c r="AR223" s="2">
        <f>INDEX('2011'!$C$44:$C$140,'14 Year_History_Results'!CD223)</f>
        <v>0</v>
      </c>
      <c r="AS223" s="2">
        <f>INDEX('2012'!$C$44:$C$140,'14 Year_History_Results'!CE223)</f>
        <v>0</v>
      </c>
      <c r="AT223" s="2">
        <f>INDEX('2013'!$C$44:$C$140,'14 Year_History_Results'!CF223)</f>
        <v>0</v>
      </c>
      <c r="AU223" s="149">
        <f>INDEX('2014'!$C$52:$C$180,'14 Year_History_Results'!CG223)</f>
        <v>0</v>
      </c>
      <c r="AV223" s="2">
        <f t="shared" si="128"/>
        <v>0</v>
      </c>
      <c r="AW223" s="2"/>
      <c r="AX223">
        <f t="shared" si="129"/>
        <v>1662</v>
      </c>
      <c r="AY223" s="112"/>
      <c r="AZ223" s="2"/>
      <c r="BA223" s="148">
        <f>INDEX('2001'!$B$44:$B$140,'14 Year_History_Results'!BT223)</f>
        <v>0</v>
      </c>
      <c r="BB223" s="2">
        <f>INDEX('2002'!$B$44:$B$140,'14 Year_History_Results'!BU223)</f>
        <v>0</v>
      </c>
      <c r="BC223" s="2">
        <f>INDEX('2003'!$B$44:$B$140,'14 Year_History_Results'!BV223)</f>
        <v>0</v>
      </c>
      <c r="BD223" s="2">
        <f>INDEX('2004'!$B$44:$B$140,'14 Year_History_Results'!BW223)</f>
        <v>0</v>
      </c>
      <c r="BE223" s="2">
        <f>INDEX('2005'!$B$44:$B$140,'14 Year_History_Results'!BX223)</f>
        <v>0</v>
      </c>
      <c r="BF223" s="2">
        <f>INDEX('2006'!$B$44:$B$140,'14 Year_History_Results'!BY223)</f>
        <v>0</v>
      </c>
      <c r="BG223" s="2">
        <f>INDEX('2007'!$B$44:$B$140,'14 Year_History_Results'!BZ223)</f>
        <v>0</v>
      </c>
      <c r="BH223" s="2">
        <f>INDEX('2008'!$B$44:$B$140,'14 Year_History_Results'!CA223)</f>
        <v>0</v>
      </c>
      <c r="BI223" s="2">
        <f>INDEX('2009'!$B$44:$B$140,'14 Year_History_Results'!CB223)</f>
        <v>0</v>
      </c>
      <c r="BJ223" s="2">
        <f>INDEX('2010'!$B$44:$B$140,'14 Year_History_Results'!CC223)</f>
        <v>0</v>
      </c>
      <c r="BK223" s="2">
        <f>INDEX('2011'!$B$44:$B$140,'14 Year_History_Results'!CD223)</f>
        <v>0</v>
      </c>
      <c r="BL223" s="2">
        <f>INDEX('2012'!$B$44:$B$140,'14 Year_History_Results'!CE223)</f>
        <v>9</v>
      </c>
      <c r="BM223" s="2">
        <f>INDEX('2013'!$B$44:$B$140,'14 Year_History_Results'!CF223)</f>
        <v>0</v>
      </c>
      <c r="BN223" s="149">
        <f>INDEX('2014'!$B$52:$B$180,'14 Year_History_Results'!CG223)</f>
        <v>0</v>
      </c>
      <c r="BO223" s="308">
        <f t="shared" si="130"/>
        <v>0</v>
      </c>
      <c r="BQ223">
        <f t="shared" si="131"/>
        <v>1662</v>
      </c>
      <c r="BR223" s="112"/>
      <c r="BS223" s="2"/>
      <c r="BT223" s="148">
        <f>IF(ISNA(MATCH($BQ223,'2001'!$A$44:$A$139,0)),97,MATCH($BQ223,'2001'!$A$44:$A$139,0))</f>
        <v>97</v>
      </c>
      <c r="BU223" s="2">
        <f>IF(ISNA(MATCH($BQ223,'2002'!$A$44:$A$139,0)),97,MATCH($BQ223,'2002'!$A$44:$A$139,0))</f>
        <v>97</v>
      </c>
      <c r="BV223" s="2">
        <f>IF(ISNA(MATCH($BQ223,'2003'!$A$44:$A$139,0)),97,MATCH($BQ223,'2003'!$A$44:$A$139,0))</f>
        <v>97</v>
      </c>
      <c r="BW223" s="2">
        <f>IF(ISNA(MATCH($BQ223,'2004'!$A$44:$A$139,0)),97,MATCH($BQ223,'2004'!$A$44:$A$139,0))</f>
        <v>97</v>
      </c>
      <c r="BX223" s="2">
        <f>IF(ISNA(MATCH($BQ223,'2005'!$A$44:$A$139,0)),97,MATCH($BQ223,'2005'!$A$44:$A$139,0))</f>
        <v>97</v>
      </c>
      <c r="BY223" s="2">
        <f>IF(ISNA(MATCH($BQ223,'2006'!$A$44:$A$139,0)),97,MATCH($BQ223,'2006'!$A$44:$A$139,0))</f>
        <v>97</v>
      </c>
      <c r="BZ223" s="2">
        <f>IF(ISNA(MATCH($BQ223,'2007'!$A$44:$A$139,0)),97,MATCH($BQ223,'2007'!$A$44:$A$139,0))</f>
        <v>97</v>
      </c>
      <c r="CA223" s="2">
        <f>IF(ISNA(MATCH($BQ223,'2008'!$A$44:$A$139,0)),97,MATCH($BQ223,'2008'!$A$44:$A$139,0))</f>
        <v>97</v>
      </c>
      <c r="CB223" s="2">
        <f>IF(ISNA(MATCH($BQ223,'2009'!$A$44:$A$139,0)),97,MATCH($BQ223,'2009'!$A$44:$A$139,0))</f>
        <v>97</v>
      </c>
      <c r="CC223" s="2">
        <f>IF(ISNA(MATCH($BQ223,'2010'!$A$44:$A$139,0)),97,MATCH($BQ223,'2010'!$A$44:$A$139,0))</f>
        <v>97</v>
      </c>
      <c r="CD223" s="2">
        <f>IF(ISNA(MATCH($BQ223,'2011'!$A$44:$A$139,0)),97,MATCH($BQ223,'2011'!$A$44:$A$139,0))</f>
        <v>97</v>
      </c>
      <c r="CE223" s="2">
        <f>IF(ISNA(MATCH($BQ223,'2012'!$A$44:$A$139,0)),97,MATCH($BQ223,'2012'!$A$44:$A$139,0))</f>
        <v>57</v>
      </c>
      <c r="CF223" s="2">
        <f>IF(ISNA(MATCH($BQ223,'2013'!$A$44:$A$139,0)),97,MATCH($BQ223,'2013'!$A$44:$A$139,0))</f>
        <v>97</v>
      </c>
      <c r="CG223" s="149">
        <f>IF(ISNA(MATCH($BQ223,'2014'!$A$52:$A$179,0)),129,MATCH($BQ223,'2014'!$A$52:$A$179,0))</f>
        <v>129</v>
      </c>
      <c r="CI223">
        <f t="shared" si="132"/>
        <v>1662</v>
      </c>
      <c r="CJ223" s="284"/>
      <c r="CK223" s="282"/>
      <c r="CL223" s="281">
        <f t="shared" si="133"/>
        <v>0</v>
      </c>
      <c r="CM223" s="282">
        <f t="shared" si="119"/>
        <v>0</v>
      </c>
      <c r="CN223" s="282">
        <f t="shared" si="120"/>
        <v>0</v>
      </c>
      <c r="CO223" s="282">
        <f t="shared" si="121"/>
        <v>0</v>
      </c>
      <c r="CP223" s="282">
        <f t="shared" si="122"/>
        <v>0</v>
      </c>
      <c r="CQ223" s="282">
        <f t="shared" si="123"/>
        <v>0</v>
      </c>
      <c r="CR223" s="282">
        <f t="shared" si="124"/>
        <v>0</v>
      </c>
      <c r="CS223" s="282">
        <f t="shared" si="125"/>
        <v>0</v>
      </c>
      <c r="CT223" s="282">
        <f t="shared" si="126"/>
        <v>0</v>
      </c>
      <c r="CU223" s="282">
        <f t="shared" si="134"/>
        <v>0</v>
      </c>
      <c r="CV223" s="282">
        <f t="shared" si="135"/>
        <v>0</v>
      </c>
      <c r="CW223" s="282">
        <f t="shared" si="136"/>
        <v>9</v>
      </c>
      <c r="CX223" s="282">
        <f t="shared" si="137"/>
        <v>5.9993999999999996</v>
      </c>
      <c r="CY223" s="283">
        <f t="shared" si="138"/>
        <v>3.9992000399999994</v>
      </c>
      <c r="DA223" s="282">
        <f t="shared" si="139"/>
        <v>1662</v>
      </c>
      <c r="DB223" s="97"/>
      <c r="DC223" s="156"/>
      <c r="DD223" s="270">
        <f t="shared" si="140"/>
        <v>0</v>
      </c>
      <c r="DE223" s="156">
        <f t="shared" si="141"/>
        <v>0</v>
      </c>
      <c r="DF223" s="156">
        <f t="shared" si="142"/>
        <v>0</v>
      </c>
      <c r="DG223" s="156">
        <f t="shared" si="143"/>
        <v>0</v>
      </c>
      <c r="DH223" s="156">
        <f t="shared" si="144"/>
        <v>0</v>
      </c>
      <c r="DI223" s="156">
        <f t="shared" si="145"/>
        <v>0</v>
      </c>
      <c r="DJ223" s="156">
        <f t="shared" si="146"/>
        <v>0</v>
      </c>
      <c r="DK223" s="156">
        <f t="shared" si="147"/>
        <v>0</v>
      </c>
      <c r="DL223" s="156">
        <f t="shared" si="148"/>
        <v>0</v>
      </c>
      <c r="DM223" s="156">
        <f t="shared" si="149"/>
        <v>0</v>
      </c>
      <c r="DN223" s="156">
        <f t="shared" si="150"/>
        <v>0</v>
      </c>
      <c r="DO223" s="156">
        <f t="shared" si="151"/>
        <v>9</v>
      </c>
      <c r="DP223" s="156">
        <f t="shared" si="152"/>
        <v>9</v>
      </c>
      <c r="DQ223" s="267">
        <f t="shared" si="153"/>
        <v>9</v>
      </c>
      <c r="DR223" s="156">
        <f t="shared" si="154"/>
        <v>421</v>
      </c>
    </row>
    <row r="224" spans="2:122" ht="13.5" thickBot="1" x14ac:dyDescent="0.25">
      <c r="B224" s="250">
        <v>108</v>
      </c>
      <c r="C224" s="50">
        <f t="shared" si="117"/>
        <v>3</v>
      </c>
      <c r="D224" s="50">
        <f t="shared" si="127"/>
        <v>0</v>
      </c>
      <c r="E224" s="97"/>
      <c r="F224" s="2">
        <f t="shared" si="155"/>
        <v>219</v>
      </c>
      <c r="G224" s="164">
        <v>2834</v>
      </c>
      <c r="H224" s="164">
        <f>14- COUNTIF(L224:AA224,"#N/A")</f>
        <v>1</v>
      </c>
      <c r="I224" s="133">
        <f>SUM(AF224:AU224)+SUM(BA224:BM224)</f>
        <v>9</v>
      </c>
      <c r="J224" s="405">
        <f>CY224</f>
        <v>3.9992000399999994</v>
      </c>
      <c r="K224" s="466" t="str">
        <f>IF(ISNUMBER(MATCH(G224,'[4]OPR data'!$A$3:$A$2541,0)),"Y","N")</f>
        <v>Y</v>
      </c>
      <c r="L224" s="112"/>
      <c r="M224" s="236"/>
      <c r="N224" s="236" t="e">
        <f>(INDEX(Finish_table!R$4:R$83,MATCH('14 Year_History_Results'!$G224,Finish_table!S$4:S$83,0),1))</f>
        <v>#N/A</v>
      </c>
      <c r="O224" s="236" t="e">
        <f>(INDEX(Finish_table!Z$4:Z$99,MATCH('14 Year_History_Results'!$G224,Finish_table!AA$4:AA$99,0),1))</f>
        <v>#N/A</v>
      </c>
      <c r="P224" s="236" t="e">
        <f>(INDEX(Finish_table!AI$4:AI$99,MATCH('14 Year_History_Results'!$G224,Finish_table!AJ$4:AJ$99,0),1))</f>
        <v>#N/A</v>
      </c>
      <c r="Q224" s="236" t="e">
        <f>(INDEX(Finish_table!AR$4:AR$99,MATCH('14 Year_History_Results'!$G224,Finish_table!AS$4:AS$99,0),1))</f>
        <v>#N/A</v>
      </c>
      <c r="R224" s="236" t="e">
        <f>(INDEX(Finish_table!BA$4:BA$99,MATCH('14 Year_History_Results'!$G224,Finish_table!BB$4:BB$99,0),1))</f>
        <v>#N/A</v>
      </c>
      <c r="S224" s="236" t="e">
        <f>(INDEX(Finish_table!BJ$4:BJ$99,MATCH('14 Year_History_Results'!$G224,Finish_table!BK$4:BK$99,0),1))</f>
        <v>#N/A</v>
      </c>
      <c r="T224" s="236" t="e">
        <f>(INDEX(Finish_table!BS$4:BS$99,MATCH('14 Year_History_Results'!$G224,Finish_table!BT$4:BT$99,0),1))</f>
        <v>#N/A</v>
      </c>
      <c r="U224" s="236" t="e">
        <f>(INDEX(Finish_table!CB$4:CB$99,MATCH('14 Year_History_Results'!$G224,Finish_table!CC$4:CC$99,0),1))</f>
        <v>#N/A</v>
      </c>
      <c r="V224" s="236" t="e">
        <f>(INDEX(Finish_table!CK$4:CK$99,MATCH('14 Year_History_Results'!$G224,Finish_table!CL$4:CL$99,0),1))</f>
        <v>#N/A</v>
      </c>
      <c r="W224" s="236" t="e">
        <f>(INDEX(Finish_table!CT$4:CT$99,MATCH('14 Year_History_Results'!$G224,Finish_table!CU$4:CU$99,0),1))</f>
        <v>#N/A</v>
      </c>
      <c r="X224" s="236" t="e">
        <f>(INDEX(Finish_table!DC$4:DC$99,MATCH('14 Year_History_Results'!$G224,Finish_table!DD$4:DD$99,0),1))</f>
        <v>#N/A</v>
      </c>
      <c r="Y224" s="236" t="str">
        <f>(INDEX(Finish_table!DL$4:DL$99,MATCH('14 Year_History_Results'!$G224,Finish_table!DM$4:DM$99,0),1))</f>
        <v>QF</v>
      </c>
      <c r="Z224" s="236" t="e">
        <f>(INDEX(Finish_table!DU$4:DU$99,MATCH('14 Year_History_Results'!$G224,Finish_table!DV$4:DV$99,0),1))</f>
        <v>#N/A</v>
      </c>
      <c r="AA224" s="256" t="e">
        <f>(INDEX(Finish_table!ED$4:ED$140,MATCH('14 Year_History_Results'!$G224,Finish_table!EE$4:EE$140,0),1))</f>
        <v>#N/A</v>
      </c>
      <c r="AB224" s="2"/>
      <c r="AC224" s="97"/>
      <c r="AE224">
        <f t="shared" si="118"/>
        <v>2834</v>
      </c>
      <c r="AF224" s="112"/>
      <c r="AG224" s="2"/>
      <c r="AH224" s="148">
        <f>INDEX('2001'!$C$44:$C$140,'14 Year_History_Results'!BT224)</f>
        <v>0</v>
      </c>
      <c r="AI224" s="2">
        <f>INDEX('2002'!$C$44:$C$140,'14 Year_History_Results'!BU224)</f>
        <v>0</v>
      </c>
      <c r="AJ224" s="2">
        <f>INDEX('2003'!$C$44:$C$140,'14 Year_History_Results'!BV224)</f>
        <v>0</v>
      </c>
      <c r="AK224" s="2">
        <f>INDEX('2004'!$C$44:$C$140,'14 Year_History_Results'!BW224)</f>
        <v>0</v>
      </c>
      <c r="AL224" s="2">
        <f>INDEX('2005'!$C$44:$C$140,'14 Year_History_Results'!BX224)</f>
        <v>0</v>
      </c>
      <c r="AM224" s="2">
        <f>INDEX('2006'!$C$44:$C$140,'14 Year_History_Results'!BY224)</f>
        <v>0</v>
      </c>
      <c r="AN224" s="2">
        <f>INDEX('2007'!$C$44:$C$140,'14 Year_History_Results'!BZ224)</f>
        <v>0</v>
      </c>
      <c r="AO224" s="2">
        <f>INDEX('2008'!$C$44:$C$140,'14 Year_History_Results'!CA224)</f>
        <v>0</v>
      </c>
      <c r="AP224" s="2">
        <f>INDEX('2009'!$C$44:$C$140,'14 Year_History_Results'!CB224)</f>
        <v>0</v>
      </c>
      <c r="AQ224" s="2">
        <f>INDEX('2010'!$C$44:$C$140,'14 Year_History_Results'!CC224)</f>
        <v>0</v>
      </c>
      <c r="AR224" s="2">
        <f>INDEX('2011'!$C$44:$C$140,'14 Year_History_Results'!CD224)</f>
        <v>0</v>
      </c>
      <c r="AS224" s="2">
        <f>INDEX('2012'!$C$44:$C$140,'14 Year_History_Results'!CE224)</f>
        <v>0</v>
      </c>
      <c r="AT224" s="2">
        <f>INDEX('2013'!$C$44:$C$140,'14 Year_History_Results'!CF224)</f>
        <v>0</v>
      </c>
      <c r="AU224" s="149">
        <f>INDEX('2014'!$C$52:$C$180,'14 Year_History_Results'!CG224)</f>
        <v>0</v>
      </c>
      <c r="AV224" s="2">
        <f t="shared" si="128"/>
        <v>0</v>
      </c>
      <c r="AW224" s="2"/>
      <c r="AX224">
        <f t="shared" si="129"/>
        <v>2834</v>
      </c>
      <c r="AY224" s="112"/>
      <c r="AZ224" s="2"/>
      <c r="BA224" s="148">
        <f>INDEX('2001'!$B$44:$B$140,'14 Year_History_Results'!BT224)</f>
        <v>0</v>
      </c>
      <c r="BB224" s="2">
        <f>INDEX('2002'!$B$44:$B$140,'14 Year_History_Results'!BU224)</f>
        <v>0</v>
      </c>
      <c r="BC224" s="2">
        <f>INDEX('2003'!$B$44:$B$140,'14 Year_History_Results'!BV224)</f>
        <v>0</v>
      </c>
      <c r="BD224" s="2">
        <f>INDEX('2004'!$B$44:$B$140,'14 Year_History_Results'!BW224)</f>
        <v>0</v>
      </c>
      <c r="BE224" s="2">
        <f>INDEX('2005'!$B$44:$B$140,'14 Year_History_Results'!BX224)</f>
        <v>0</v>
      </c>
      <c r="BF224" s="2">
        <f>INDEX('2006'!$B$44:$B$140,'14 Year_History_Results'!BY224)</f>
        <v>0</v>
      </c>
      <c r="BG224" s="2">
        <f>INDEX('2007'!$B$44:$B$140,'14 Year_History_Results'!BZ224)</f>
        <v>0</v>
      </c>
      <c r="BH224" s="2">
        <f>INDEX('2008'!$B$44:$B$140,'14 Year_History_Results'!CA224)</f>
        <v>0</v>
      </c>
      <c r="BI224" s="2">
        <f>INDEX('2009'!$B$44:$B$140,'14 Year_History_Results'!CB224)</f>
        <v>0</v>
      </c>
      <c r="BJ224" s="2">
        <f>INDEX('2010'!$B$44:$B$140,'14 Year_History_Results'!CC224)</f>
        <v>0</v>
      </c>
      <c r="BK224" s="2">
        <f>INDEX('2011'!$B$44:$B$140,'14 Year_History_Results'!CD224)</f>
        <v>0</v>
      </c>
      <c r="BL224" s="2">
        <f>INDEX('2012'!$B$44:$B$140,'14 Year_History_Results'!CE224)</f>
        <v>9</v>
      </c>
      <c r="BM224" s="2">
        <f>INDEX('2013'!$B$44:$B$140,'14 Year_History_Results'!CF224)</f>
        <v>0</v>
      </c>
      <c r="BN224" s="149">
        <f>INDEX('2014'!$B$52:$B$180,'14 Year_History_Results'!CG224)</f>
        <v>0</v>
      </c>
      <c r="BO224" s="308">
        <f t="shared" si="130"/>
        <v>0</v>
      </c>
      <c r="BQ224">
        <f t="shared" si="131"/>
        <v>2834</v>
      </c>
      <c r="BR224" s="112"/>
      <c r="BS224" s="2"/>
      <c r="BT224" s="148">
        <f>IF(ISNA(MATCH($BQ224,'2001'!$A$44:$A$139,0)),97,MATCH($BQ224,'2001'!$A$44:$A$139,0))</f>
        <v>97</v>
      </c>
      <c r="BU224" s="2">
        <f>IF(ISNA(MATCH($BQ224,'2002'!$A$44:$A$139,0)),97,MATCH($BQ224,'2002'!$A$44:$A$139,0))</f>
        <v>97</v>
      </c>
      <c r="BV224" s="2">
        <f>IF(ISNA(MATCH($BQ224,'2003'!$A$44:$A$139,0)),97,MATCH($BQ224,'2003'!$A$44:$A$139,0))</f>
        <v>97</v>
      </c>
      <c r="BW224" s="2">
        <f>IF(ISNA(MATCH($BQ224,'2004'!$A$44:$A$139,0)),97,MATCH($BQ224,'2004'!$A$44:$A$139,0))</f>
        <v>97</v>
      </c>
      <c r="BX224" s="2">
        <f>IF(ISNA(MATCH($BQ224,'2005'!$A$44:$A$139,0)),97,MATCH($BQ224,'2005'!$A$44:$A$139,0))</f>
        <v>97</v>
      </c>
      <c r="BY224" s="2">
        <f>IF(ISNA(MATCH($BQ224,'2006'!$A$44:$A$139,0)),97,MATCH($BQ224,'2006'!$A$44:$A$139,0))</f>
        <v>97</v>
      </c>
      <c r="BZ224" s="2">
        <f>IF(ISNA(MATCH($BQ224,'2007'!$A$44:$A$139,0)),97,MATCH($BQ224,'2007'!$A$44:$A$139,0))</f>
        <v>97</v>
      </c>
      <c r="CA224" s="2">
        <f>IF(ISNA(MATCH($BQ224,'2008'!$A$44:$A$139,0)),97,MATCH($BQ224,'2008'!$A$44:$A$139,0))</f>
        <v>97</v>
      </c>
      <c r="CB224" s="2">
        <f>IF(ISNA(MATCH($BQ224,'2009'!$A$44:$A$139,0)),97,MATCH($BQ224,'2009'!$A$44:$A$139,0))</f>
        <v>97</v>
      </c>
      <c r="CC224" s="2">
        <f>IF(ISNA(MATCH($BQ224,'2010'!$A$44:$A$139,0)),97,MATCH($BQ224,'2010'!$A$44:$A$139,0))</f>
        <v>97</v>
      </c>
      <c r="CD224" s="2">
        <f>IF(ISNA(MATCH($BQ224,'2011'!$A$44:$A$139,0)),97,MATCH($BQ224,'2011'!$A$44:$A$139,0))</f>
        <v>97</v>
      </c>
      <c r="CE224" s="2">
        <f>IF(ISNA(MATCH($BQ224,'2012'!$A$44:$A$139,0)),97,MATCH($BQ224,'2012'!$A$44:$A$139,0))</f>
        <v>86</v>
      </c>
      <c r="CF224" s="2">
        <f>IF(ISNA(MATCH($BQ224,'2013'!$A$44:$A$139,0)),97,MATCH($BQ224,'2013'!$A$44:$A$139,0))</f>
        <v>97</v>
      </c>
      <c r="CG224" s="149">
        <f>IF(ISNA(MATCH($BQ224,'2014'!$A$52:$A$179,0)),129,MATCH($BQ224,'2014'!$A$52:$A$179,0))</f>
        <v>104</v>
      </c>
      <c r="CI224">
        <f t="shared" si="132"/>
        <v>2834</v>
      </c>
      <c r="CJ224" s="284"/>
      <c r="CK224" s="282"/>
      <c r="CL224" s="281">
        <f t="shared" si="133"/>
        <v>0</v>
      </c>
      <c r="CM224" s="282">
        <f t="shared" si="119"/>
        <v>0</v>
      </c>
      <c r="CN224" s="282">
        <f t="shared" si="120"/>
        <v>0</v>
      </c>
      <c r="CO224" s="282">
        <f t="shared" si="121"/>
        <v>0</v>
      </c>
      <c r="CP224" s="282">
        <f t="shared" si="122"/>
        <v>0</v>
      </c>
      <c r="CQ224" s="282">
        <f t="shared" si="123"/>
        <v>0</v>
      </c>
      <c r="CR224" s="282">
        <f t="shared" si="124"/>
        <v>0</v>
      </c>
      <c r="CS224" s="282">
        <f t="shared" si="125"/>
        <v>0</v>
      </c>
      <c r="CT224" s="282">
        <f t="shared" si="126"/>
        <v>0</v>
      </c>
      <c r="CU224" s="282">
        <f t="shared" si="134"/>
        <v>0</v>
      </c>
      <c r="CV224" s="282">
        <f t="shared" si="135"/>
        <v>0</v>
      </c>
      <c r="CW224" s="282">
        <f t="shared" si="136"/>
        <v>9</v>
      </c>
      <c r="CX224" s="282">
        <f t="shared" si="137"/>
        <v>5.9993999999999996</v>
      </c>
      <c r="CY224" s="283">
        <f t="shared" si="138"/>
        <v>3.9992000399999994</v>
      </c>
      <c r="DA224" s="282">
        <f t="shared" si="139"/>
        <v>2834</v>
      </c>
      <c r="DB224" s="97"/>
      <c r="DC224" s="156"/>
      <c r="DD224" s="270">
        <f t="shared" si="140"/>
        <v>0</v>
      </c>
      <c r="DE224" s="156">
        <f t="shared" si="141"/>
        <v>0</v>
      </c>
      <c r="DF224" s="156">
        <f t="shared" si="142"/>
        <v>0</v>
      </c>
      <c r="DG224" s="156">
        <f t="shared" si="143"/>
        <v>0</v>
      </c>
      <c r="DH224" s="156">
        <f t="shared" si="144"/>
        <v>0</v>
      </c>
      <c r="DI224" s="156">
        <f t="shared" si="145"/>
        <v>0</v>
      </c>
      <c r="DJ224" s="156">
        <f t="shared" si="146"/>
        <v>0</v>
      </c>
      <c r="DK224" s="156">
        <f t="shared" si="147"/>
        <v>0</v>
      </c>
      <c r="DL224" s="156">
        <f t="shared" si="148"/>
        <v>0</v>
      </c>
      <c r="DM224" s="156">
        <f t="shared" si="149"/>
        <v>0</v>
      </c>
      <c r="DN224" s="156">
        <f t="shared" si="150"/>
        <v>0</v>
      </c>
      <c r="DO224" s="156">
        <f t="shared" si="151"/>
        <v>9</v>
      </c>
      <c r="DP224" s="156">
        <f t="shared" si="152"/>
        <v>9</v>
      </c>
      <c r="DQ224" s="267">
        <f t="shared" si="153"/>
        <v>9</v>
      </c>
      <c r="DR224" s="156">
        <f t="shared" si="154"/>
        <v>421</v>
      </c>
    </row>
    <row r="225" spans="2:122" ht="13.5" thickBot="1" x14ac:dyDescent="0.25">
      <c r="B225" s="133">
        <v>108</v>
      </c>
      <c r="C225" s="50">
        <f t="shared" si="117"/>
        <v>4</v>
      </c>
      <c r="D225" s="50">
        <f t="shared" si="127"/>
        <v>0</v>
      </c>
      <c r="E225" s="97"/>
      <c r="F225" s="2">
        <f t="shared" si="155"/>
        <v>220</v>
      </c>
      <c r="G225" s="164">
        <v>694</v>
      </c>
      <c r="H225" s="164">
        <f>14- COUNTIF(L225:AA225,"#N/A")</f>
        <v>2</v>
      </c>
      <c r="I225" s="133">
        <f>SUM(AF225:AU225)+SUM(BA225:BM225)</f>
        <v>27</v>
      </c>
      <c r="J225" s="405">
        <f>CY225</f>
        <v>3.9443223931110594</v>
      </c>
      <c r="K225" s="466" t="str">
        <f>IF(ISNUMBER(MATCH(G225,'[4]OPR data'!$A$3:$A$2541,0)),"Y","N")</f>
        <v>Y</v>
      </c>
      <c r="L225" s="112"/>
      <c r="M225" s="236"/>
      <c r="N225" s="236" t="e">
        <f>(INDEX(Finish_table!R$4:R$83,MATCH('14 Year_History_Results'!$G225,Finish_table!S$4:S$83,0),1))</f>
        <v>#N/A</v>
      </c>
      <c r="O225" s="236" t="e">
        <f>(INDEX(Finish_table!Z$4:Z$99,MATCH('14 Year_History_Results'!$G225,Finish_table!AA$4:AA$99,0),1))</f>
        <v>#N/A</v>
      </c>
      <c r="P225" s="236" t="e">
        <f>(INDEX(Finish_table!AI$4:AI$99,MATCH('14 Year_History_Results'!$G225,Finish_table!AJ$4:AJ$99,0),1))</f>
        <v>#N/A</v>
      </c>
      <c r="Q225" s="236" t="e">
        <f>(INDEX(Finish_table!AR$4:AR$99,MATCH('14 Year_History_Results'!$G225,Finish_table!AS$4:AS$99,0),1))</f>
        <v>#N/A</v>
      </c>
      <c r="R225" s="236" t="str">
        <f>(INDEX(Finish_table!BA$4:BA$99,MATCH('14 Year_History_Results'!$G225,Finish_table!BB$4:BB$99,0),1))</f>
        <v>SF</v>
      </c>
      <c r="S225" s="236" t="e">
        <f>(INDEX(Finish_table!BJ$4:BJ$99,MATCH('14 Year_History_Results'!$G225,Finish_table!BK$4:BK$99,0),1))</f>
        <v>#N/A</v>
      </c>
      <c r="T225" s="236" t="e">
        <f>(INDEX(Finish_table!BS$4:BS$99,MATCH('14 Year_History_Results'!$G225,Finish_table!BT$4:BT$99,0),1))</f>
        <v>#N/A</v>
      </c>
      <c r="U225" s="236" t="e">
        <f>(INDEX(Finish_table!CB$4:CB$99,MATCH('14 Year_History_Results'!$G225,Finish_table!CC$4:CC$99,0),1))</f>
        <v>#N/A</v>
      </c>
      <c r="V225" s="236" t="e">
        <f>(INDEX(Finish_table!CK$4:CK$99,MATCH('14 Year_History_Results'!$G225,Finish_table!CL$4:CL$99,0),1))</f>
        <v>#N/A</v>
      </c>
      <c r="W225" s="236" t="e">
        <f>(INDEX(Finish_table!CT$4:CT$99,MATCH('14 Year_History_Results'!$G225,Finish_table!CU$4:CU$99,0),1))</f>
        <v>#N/A</v>
      </c>
      <c r="X225" s="236" t="str">
        <f>(INDEX(Finish_table!DC$4:DC$99,MATCH('14 Year_History_Results'!$G225,Finish_table!DD$4:DD$99,0),1))</f>
        <v>QF</v>
      </c>
      <c r="Y225" s="236" t="e">
        <f>(INDEX(Finish_table!DL$4:DL$99,MATCH('14 Year_History_Results'!$G225,Finish_table!DM$4:DM$99,0),1))</f>
        <v>#N/A</v>
      </c>
      <c r="Z225" s="236" t="e">
        <f>(INDEX(Finish_table!DU$4:DU$99,MATCH('14 Year_History_Results'!$G225,Finish_table!DV$4:DV$99,0),1))</f>
        <v>#N/A</v>
      </c>
      <c r="AA225" s="256" t="e">
        <f>(INDEX(Finish_table!ED$4:ED$140,MATCH('14 Year_History_Results'!$G225,Finish_table!EE$4:EE$140,0),1))</f>
        <v>#N/A</v>
      </c>
      <c r="AB225" s="2"/>
      <c r="AC225" s="97"/>
      <c r="AE225">
        <f t="shared" si="118"/>
        <v>694</v>
      </c>
      <c r="AF225" s="112"/>
      <c r="AG225" s="2"/>
      <c r="AH225" s="148">
        <f>INDEX('2001'!$C$44:$C$140,'14 Year_History_Results'!BT225)</f>
        <v>0</v>
      </c>
      <c r="AI225" s="2">
        <f>INDEX('2002'!$C$44:$C$140,'14 Year_History_Results'!BU225)</f>
        <v>0</v>
      </c>
      <c r="AJ225" s="2">
        <f>INDEX('2003'!$C$44:$C$140,'14 Year_History_Results'!BV225)</f>
        <v>0</v>
      </c>
      <c r="AK225" s="2">
        <f>INDEX('2004'!$C$44:$C$140,'14 Year_History_Results'!BW225)</f>
        <v>0</v>
      </c>
      <c r="AL225" s="2">
        <f>INDEX('2005'!$C$44:$C$140,'14 Year_History_Results'!BX225)</f>
        <v>10</v>
      </c>
      <c r="AM225" s="2">
        <f>INDEX('2006'!$C$44:$C$140,'14 Year_History_Results'!BY225)</f>
        <v>0</v>
      </c>
      <c r="AN225" s="2">
        <f>INDEX('2007'!$C$44:$C$140,'14 Year_History_Results'!BZ225)</f>
        <v>0</v>
      </c>
      <c r="AO225" s="2">
        <f>INDEX('2008'!$C$44:$C$140,'14 Year_History_Results'!CA225)</f>
        <v>0</v>
      </c>
      <c r="AP225" s="2">
        <f>INDEX('2009'!$C$44:$C$140,'14 Year_History_Results'!CB225)</f>
        <v>0</v>
      </c>
      <c r="AQ225" s="2">
        <f>INDEX('2010'!$C$44:$C$140,'14 Year_History_Results'!CC225)</f>
        <v>0</v>
      </c>
      <c r="AR225" s="2">
        <f>INDEX('2011'!$C$44:$C$140,'14 Year_History_Results'!CD225)</f>
        <v>0</v>
      </c>
      <c r="AS225" s="2">
        <f>INDEX('2012'!$C$44:$C$140,'14 Year_History_Results'!CE225)</f>
        <v>0</v>
      </c>
      <c r="AT225" s="2">
        <f>INDEX('2013'!$C$44:$C$140,'14 Year_History_Results'!CF225)</f>
        <v>0</v>
      </c>
      <c r="AU225" s="149">
        <f>INDEX('2014'!$C$52:$C$180,'14 Year_History_Results'!CG225)</f>
        <v>0</v>
      </c>
      <c r="AV225" s="2">
        <f t="shared" si="128"/>
        <v>2.6726124191242437</v>
      </c>
      <c r="AW225" s="2"/>
      <c r="AX225">
        <f t="shared" si="129"/>
        <v>694</v>
      </c>
      <c r="AY225" s="112"/>
      <c r="AZ225" s="2"/>
      <c r="BA225" s="148">
        <f>INDEX('2001'!$B$44:$B$140,'14 Year_History_Results'!BT225)</f>
        <v>0</v>
      </c>
      <c r="BB225" s="2">
        <f>INDEX('2002'!$B$44:$B$140,'14 Year_History_Results'!BU225)</f>
        <v>0</v>
      </c>
      <c r="BC225" s="2">
        <f>INDEX('2003'!$B$44:$B$140,'14 Year_History_Results'!BV225)</f>
        <v>0</v>
      </c>
      <c r="BD225" s="2">
        <f>INDEX('2004'!$B$44:$B$140,'14 Year_History_Results'!BW225)</f>
        <v>0</v>
      </c>
      <c r="BE225" s="2">
        <f>INDEX('2005'!$B$44:$B$140,'14 Year_History_Results'!BX225)</f>
        <v>5</v>
      </c>
      <c r="BF225" s="2">
        <f>INDEX('2006'!$B$44:$B$140,'14 Year_History_Results'!BY225)</f>
        <v>0</v>
      </c>
      <c r="BG225" s="2">
        <f>INDEX('2007'!$B$44:$B$140,'14 Year_History_Results'!BZ225)</f>
        <v>0</v>
      </c>
      <c r="BH225" s="2">
        <f>INDEX('2008'!$B$44:$B$140,'14 Year_History_Results'!CA225)</f>
        <v>0</v>
      </c>
      <c r="BI225" s="2">
        <f>INDEX('2009'!$B$44:$B$140,'14 Year_History_Results'!CB225)</f>
        <v>0</v>
      </c>
      <c r="BJ225" s="2">
        <f>INDEX('2010'!$B$44:$B$140,'14 Year_History_Results'!CC225)</f>
        <v>0</v>
      </c>
      <c r="BK225" s="2">
        <f>INDEX('2011'!$B$44:$B$140,'14 Year_History_Results'!CD225)</f>
        <v>12</v>
      </c>
      <c r="BL225" s="2">
        <f>INDEX('2012'!$B$44:$B$140,'14 Year_History_Results'!CE225)</f>
        <v>0</v>
      </c>
      <c r="BM225" s="2">
        <f>INDEX('2013'!$B$44:$B$140,'14 Year_History_Results'!CF225)</f>
        <v>0</v>
      </c>
      <c r="BN225" s="149">
        <f>INDEX('2014'!$B$52:$B$180,'14 Year_History_Results'!CG225)</f>
        <v>0</v>
      </c>
      <c r="BO225" s="308">
        <f t="shared" si="130"/>
        <v>0</v>
      </c>
      <c r="BQ225">
        <f t="shared" si="131"/>
        <v>694</v>
      </c>
      <c r="BR225" s="112"/>
      <c r="BS225" s="2"/>
      <c r="BT225" s="148">
        <f>IF(ISNA(MATCH($BQ225,'2001'!$A$44:$A$139,0)),97,MATCH($BQ225,'2001'!$A$44:$A$139,0))</f>
        <v>97</v>
      </c>
      <c r="BU225" s="2">
        <f>IF(ISNA(MATCH($BQ225,'2002'!$A$44:$A$139,0)),97,MATCH($BQ225,'2002'!$A$44:$A$139,0))</f>
        <v>97</v>
      </c>
      <c r="BV225" s="2">
        <f>IF(ISNA(MATCH($BQ225,'2003'!$A$44:$A$139,0)),97,MATCH($BQ225,'2003'!$A$44:$A$139,0))</f>
        <v>97</v>
      </c>
      <c r="BW225" s="2">
        <f>IF(ISNA(MATCH($BQ225,'2004'!$A$44:$A$139,0)),97,MATCH($BQ225,'2004'!$A$44:$A$139,0))</f>
        <v>97</v>
      </c>
      <c r="BX225" s="2">
        <f>IF(ISNA(MATCH($BQ225,'2005'!$A$44:$A$139,0)),97,MATCH($BQ225,'2005'!$A$44:$A$139,0))</f>
        <v>67</v>
      </c>
      <c r="BY225" s="2">
        <f>IF(ISNA(MATCH($BQ225,'2006'!$A$44:$A$139,0)),97,MATCH($BQ225,'2006'!$A$44:$A$139,0))</f>
        <v>97</v>
      </c>
      <c r="BZ225" s="2">
        <f>IF(ISNA(MATCH($BQ225,'2007'!$A$44:$A$139,0)),97,MATCH($BQ225,'2007'!$A$44:$A$139,0))</f>
        <v>97</v>
      </c>
      <c r="CA225" s="2">
        <f>IF(ISNA(MATCH($BQ225,'2008'!$A$44:$A$139,0)),97,MATCH($BQ225,'2008'!$A$44:$A$139,0))</f>
        <v>97</v>
      </c>
      <c r="CB225" s="2">
        <f>IF(ISNA(MATCH($BQ225,'2009'!$A$44:$A$139,0)),97,MATCH($BQ225,'2009'!$A$44:$A$139,0))</f>
        <v>97</v>
      </c>
      <c r="CC225" s="2">
        <f>IF(ISNA(MATCH($BQ225,'2010'!$A$44:$A$139,0)),97,MATCH($BQ225,'2010'!$A$44:$A$139,0))</f>
        <v>97</v>
      </c>
      <c r="CD225" s="2">
        <f>IF(ISNA(MATCH($BQ225,'2011'!$A$44:$A$139,0)),97,MATCH($BQ225,'2011'!$A$44:$A$139,0))</f>
        <v>42</v>
      </c>
      <c r="CE225" s="2">
        <f>IF(ISNA(MATCH($BQ225,'2012'!$A$44:$A$139,0)),97,MATCH($BQ225,'2012'!$A$44:$A$139,0))</f>
        <v>97</v>
      </c>
      <c r="CF225" s="2">
        <f>IF(ISNA(MATCH($BQ225,'2013'!$A$44:$A$139,0)),97,MATCH($BQ225,'2013'!$A$44:$A$139,0))</f>
        <v>97</v>
      </c>
      <c r="CG225" s="149">
        <f>IF(ISNA(MATCH($BQ225,'2014'!$A$52:$A$179,0)),129,MATCH($BQ225,'2014'!$A$52:$A$179,0))</f>
        <v>129</v>
      </c>
      <c r="CI225">
        <f t="shared" si="132"/>
        <v>694</v>
      </c>
      <c r="CJ225" s="284"/>
      <c r="CK225" s="282"/>
      <c r="CL225" s="281">
        <f t="shared" si="133"/>
        <v>0</v>
      </c>
      <c r="CM225" s="282">
        <f t="shared" si="119"/>
        <v>0</v>
      </c>
      <c r="CN225" s="282">
        <f t="shared" si="120"/>
        <v>0</v>
      </c>
      <c r="CO225" s="282">
        <f t="shared" si="121"/>
        <v>0</v>
      </c>
      <c r="CP225" s="282">
        <f t="shared" si="122"/>
        <v>15</v>
      </c>
      <c r="CQ225" s="282">
        <f t="shared" si="123"/>
        <v>9.9989999999999988</v>
      </c>
      <c r="CR225" s="282">
        <f t="shared" si="124"/>
        <v>6.6653333999999989</v>
      </c>
      <c r="CS225" s="282">
        <f t="shared" si="125"/>
        <v>4.4431112444399989</v>
      </c>
      <c r="CT225" s="282">
        <f t="shared" si="126"/>
        <v>2.9617779555437034</v>
      </c>
      <c r="CU225" s="282">
        <f t="shared" si="134"/>
        <v>1.9743211851654325</v>
      </c>
      <c r="CV225" s="282">
        <f t="shared" si="135"/>
        <v>13.316082502031277</v>
      </c>
      <c r="CW225" s="282">
        <f t="shared" si="136"/>
        <v>8.8765005958540488</v>
      </c>
      <c r="CX225" s="282">
        <f t="shared" si="137"/>
        <v>5.917075297196309</v>
      </c>
      <c r="CY225" s="283">
        <f t="shared" si="138"/>
        <v>3.9443223931110594</v>
      </c>
      <c r="DA225" s="282">
        <f t="shared" si="139"/>
        <v>694</v>
      </c>
      <c r="DB225" s="97"/>
      <c r="DC225" s="156"/>
      <c r="DD225" s="270">
        <f t="shared" si="140"/>
        <v>0</v>
      </c>
      <c r="DE225" s="156">
        <f t="shared" si="141"/>
        <v>0</v>
      </c>
      <c r="DF225" s="156">
        <f t="shared" si="142"/>
        <v>0</v>
      </c>
      <c r="DG225" s="156">
        <f t="shared" si="143"/>
        <v>0</v>
      </c>
      <c r="DH225" s="156">
        <f t="shared" si="144"/>
        <v>15</v>
      </c>
      <c r="DI225" s="156">
        <f t="shared" si="145"/>
        <v>15</v>
      </c>
      <c r="DJ225" s="156">
        <f t="shared" si="146"/>
        <v>15</v>
      </c>
      <c r="DK225" s="156">
        <f t="shared" si="147"/>
        <v>15</v>
      </c>
      <c r="DL225" s="156">
        <f t="shared" si="148"/>
        <v>15</v>
      </c>
      <c r="DM225" s="156">
        <f t="shared" si="149"/>
        <v>15</v>
      </c>
      <c r="DN225" s="156">
        <f t="shared" si="150"/>
        <v>27</v>
      </c>
      <c r="DO225" s="156">
        <f t="shared" si="151"/>
        <v>27</v>
      </c>
      <c r="DP225" s="156">
        <f t="shared" si="152"/>
        <v>27</v>
      </c>
      <c r="DQ225" s="267">
        <f t="shared" si="153"/>
        <v>27</v>
      </c>
      <c r="DR225" s="156">
        <f t="shared" si="154"/>
        <v>237</v>
      </c>
    </row>
    <row r="226" spans="2:122" ht="13.5" thickBot="1" x14ac:dyDescent="0.25">
      <c r="B226" s="133">
        <v>108</v>
      </c>
      <c r="C226" s="50">
        <f t="shared" si="117"/>
        <v>5</v>
      </c>
      <c r="D226" s="50">
        <f t="shared" si="127"/>
        <v>0</v>
      </c>
      <c r="E226" s="97"/>
      <c r="F226" s="2">
        <f t="shared" si="155"/>
        <v>221</v>
      </c>
      <c r="G226" s="164">
        <v>1014</v>
      </c>
      <c r="H226" s="164">
        <f>14- COUNTIF(L226:AA226,"#N/A")</f>
        <v>1</v>
      </c>
      <c r="I226" s="133">
        <f>SUM(AF226:AU226)+SUM(BA226:BM226)</f>
        <v>13</v>
      </c>
      <c r="J226" s="405">
        <f>CY226</f>
        <v>3.8506964118479989</v>
      </c>
      <c r="K226" s="466" t="str">
        <f>IF(ISNUMBER(MATCH(G226,'[4]OPR data'!$A$3:$A$2541,0)),"Y","N")</f>
        <v>Y</v>
      </c>
      <c r="L226" s="112"/>
      <c r="M226" s="236"/>
      <c r="N226" s="236" t="e">
        <f>(INDEX(Finish_table!R$4:R$83,MATCH('14 Year_History_Results'!$G226,Finish_table!S$4:S$83,0),1))</f>
        <v>#N/A</v>
      </c>
      <c r="O226" s="236" t="e">
        <f>(INDEX(Finish_table!Z$4:Z$99,MATCH('14 Year_History_Results'!$G226,Finish_table!AA$4:AA$99,0),1))</f>
        <v>#N/A</v>
      </c>
      <c r="P226" s="236" t="e">
        <f>(INDEX(Finish_table!AI$4:AI$99,MATCH('14 Year_History_Results'!$G226,Finish_table!AJ$4:AJ$99,0),1))</f>
        <v>#N/A</v>
      </c>
      <c r="Q226" s="236" t="e">
        <f>(INDEX(Finish_table!AR$4:AR$99,MATCH('14 Year_History_Results'!$G226,Finish_table!AS$4:AS$99,0),1))</f>
        <v>#N/A</v>
      </c>
      <c r="R226" s="236" t="e">
        <f>(INDEX(Finish_table!BA$4:BA$99,MATCH('14 Year_History_Results'!$G226,Finish_table!BB$4:BB$99,0),1))</f>
        <v>#N/A</v>
      </c>
      <c r="S226" s="236" t="e">
        <f>(INDEX(Finish_table!BJ$4:BJ$99,MATCH('14 Year_History_Results'!$G226,Finish_table!BK$4:BK$99,0),1))</f>
        <v>#N/A</v>
      </c>
      <c r="T226" s="236" t="e">
        <f>(INDEX(Finish_table!BS$4:BS$99,MATCH('14 Year_History_Results'!$G226,Finish_table!BT$4:BT$99,0),1))</f>
        <v>#N/A</v>
      </c>
      <c r="U226" s="236" t="e">
        <f>(INDEX(Finish_table!CB$4:CB$99,MATCH('14 Year_History_Results'!$G226,Finish_table!CC$4:CC$99,0),1))</f>
        <v>#N/A</v>
      </c>
      <c r="V226" s="236" t="e">
        <f>(INDEX(Finish_table!CK$4:CK$99,MATCH('14 Year_History_Results'!$G226,Finish_table!CL$4:CL$99,0),1))</f>
        <v>#N/A</v>
      </c>
      <c r="W226" s="236" t="e">
        <f>(INDEX(Finish_table!CT$4:CT$99,MATCH('14 Year_History_Results'!$G226,Finish_table!CU$4:CU$99,0),1))</f>
        <v>#N/A</v>
      </c>
      <c r="X226" s="236" t="str">
        <f>(INDEX(Finish_table!DC$4:DC$99,MATCH('14 Year_History_Results'!$G226,Finish_table!DD$4:DD$99,0),1))</f>
        <v>QF</v>
      </c>
      <c r="Y226" s="236" t="e">
        <f>(INDEX(Finish_table!DL$4:DL$99,MATCH('14 Year_History_Results'!$G226,Finish_table!DM$4:DM$99,0),1))</f>
        <v>#N/A</v>
      </c>
      <c r="Z226" s="236" t="e">
        <f>(INDEX(Finish_table!DU$4:DU$99,MATCH('14 Year_History_Results'!$G226,Finish_table!DV$4:DV$99,0),1))</f>
        <v>#N/A</v>
      </c>
      <c r="AA226" s="256" t="e">
        <f>(INDEX(Finish_table!ED$4:ED$140,MATCH('14 Year_History_Results'!$G226,Finish_table!EE$4:EE$140,0),1))</f>
        <v>#N/A</v>
      </c>
      <c r="AB226" s="2"/>
      <c r="AC226" s="97"/>
      <c r="AE226">
        <f t="shared" si="118"/>
        <v>1014</v>
      </c>
      <c r="AF226" s="112"/>
      <c r="AG226" s="2"/>
      <c r="AH226" s="148">
        <f>INDEX('2001'!$C$44:$C$140,'14 Year_History_Results'!BT226)</f>
        <v>0</v>
      </c>
      <c r="AI226" s="2">
        <f>INDEX('2002'!$C$44:$C$140,'14 Year_History_Results'!BU226)</f>
        <v>0</v>
      </c>
      <c r="AJ226" s="2">
        <f>INDEX('2003'!$C$44:$C$140,'14 Year_History_Results'!BV226)</f>
        <v>0</v>
      </c>
      <c r="AK226" s="2">
        <f>INDEX('2004'!$C$44:$C$140,'14 Year_History_Results'!BW226)</f>
        <v>0</v>
      </c>
      <c r="AL226" s="2">
        <f>INDEX('2005'!$C$44:$C$140,'14 Year_History_Results'!BX226)</f>
        <v>0</v>
      </c>
      <c r="AM226" s="2">
        <f>INDEX('2006'!$C$44:$C$140,'14 Year_History_Results'!BY226)</f>
        <v>0</v>
      </c>
      <c r="AN226" s="2">
        <f>INDEX('2007'!$C$44:$C$140,'14 Year_History_Results'!BZ226)</f>
        <v>0</v>
      </c>
      <c r="AO226" s="2">
        <f>INDEX('2008'!$C$44:$C$140,'14 Year_History_Results'!CA226)</f>
        <v>0</v>
      </c>
      <c r="AP226" s="2">
        <f>INDEX('2009'!$C$44:$C$140,'14 Year_History_Results'!CB226)</f>
        <v>0</v>
      </c>
      <c r="AQ226" s="2">
        <f>INDEX('2010'!$C$44:$C$140,'14 Year_History_Results'!CC226)</f>
        <v>0</v>
      </c>
      <c r="AR226" s="2">
        <f>INDEX('2011'!$C$44:$C$140,'14 Year_History_Results'!CD226)</f>
        <v>0</v>
      </c>
      <c r="AS226" s="2">
        <f>INDEX('2012'!$C$44:$C$140,'14 Year_History_Results'!CE226)</f>
        <v>0</v>
      </c>
      <c r="AT226" s="2">
        <f>INDEX('2013'!$C$44:$C$140,'14 Year_History_Results'!CF226)</f>
        <v>0</v>
      </c>
      <c r="AU226" s="149">
        <f>INDEX('2014'!$C$52:$C$180,'14 Year_History_Results'!CG226)</f>
        <v>0</v>
      </c>
      <c r="AV226" s="2">
        <f t="shared" si="128"/>
        <v>0</v>
      </c>
      <c r="AW226" s="2"/>
      <c r="AX226">
        <f t="shared" si="129"/>
        <v>1014</v>
      </c>
      <c r="AY226" s="112"/>
      <c r="AZ226" s="2"/>
      <c r="BA226" s="148">
        <f>INDEX('2001'!$B$44:$B$140,'14 Year_History_Results'!BT226)</f>
        <v>0</v>
      </c>
      <c r="BB226" s="2">
        <f>INDEX('2002'!$B$44:$B$140,'14 Year_History_Results'!BU226)</f>
        <v>0</v>
      </c>
      <c r="BC226" s="2">
        <f>INDEX('2003'!$B$44:$B$140,'14 Year_History_Results'!BV226)</f>
        <v>0</v>
      </c>
      <c r="BD226" s="2">
        <f>INDEX('2004'!$B$44:$B$140,'14 Year_History_Results'!BW226)</f>
        <v>0</v>
      </c>
      <c r="BE226" s="2">
        <f>INDEX('2005'!$B$44:$B$140,'14 Year_History_Results'!BX226)</f>
        <v>0</v>
      </c>
      <c r="BF226" s="2">
        <f>INDEX('2006'!$B$44:$B$140,'14 Year_History_Results'!BY226)</f>
        <v>0</v>
      </c>
      <c r="BG226" s="2">
        <f>INDEX('2007'!$B$44:$B$140,'14 Year_History_Results'!BZ226)</f>
        <v>0</v>
      </c>
      <c r="BH226" s="2">
        <f>INDEX('2008'!$B$44:$B$140,'14 Year_History_Results'!CA226)</f>
        <v>0</v>
      </c>
      <c r="BI226" s="2">
        <f>INDEX('2009'!$B$44:$B$140,'14 Year_History_Results'!CB226)</f>
        <v>0</v>
      </c>
      <c r="BJ226" s="2">
        <f>INDEX('2010'!$B$44:$B$140,'14 Year_History_Results'!CC226)</f>
        <v>0</v>
      </c>
      <c r="BK226" s="2">
        <f>INDEX('2011'!$B$44:$B$140,'14 Year_History_Results'!CD226)</f>
        <v>13</v>
      </c>
      <c r="BL226" s="2">
        <f>INDEX('2012'!$B$44:$B$140,'14 Year_History_Results'!CE226)</f>
        <v>0</v>
      </c>
      <c r="BM226" s="2">
        <f>INDEX('2013'!$B$44:$B$140,'14 Year_History_Results'!CF226)</f>
        <v>0</v>
      </c>
      <c r="BN226" s="149">
        <f>INDEX('2014'!$B$52:$B$180,'14 Year_History_Results'!CG226)</f>
        <v>0</v>
      </c>
      <c r="BO226" s="308">
        <f t="shared" si="130"/>
        <v>0</v>
      </c>
      <c r="BQ226">
        <f t="shared" si="131"/>
        <v>1014</v>
      </c>
      <c r="BR226" s="112"/>
      <c r="BS226" s="2"/>
      <c r="BT226" s="148">
        <f>IF(ISNA(MATCH($BQ226,'2001'!$A$44:$A$139,0)),97,MATCH($BQ226,'2001'!$A$44:$A$139,0))</f>
        <v>97</v>
      </c>
      <c r="BU226" s="2">
        <f>IF(ISNA(MATCH($BQ226,'2002'!$A$44:$A$139,0)),97,MATCH($BQ226,'2002'!$A$44:$A$139,0))</f>
        <v>97</v>
      </c>
      <c r="BV226" s="2">
        <f>IF(ISNA(MATCH($BQ226,'2003'!$A$44:$A$139,0)),97,MATCH($BQ226,'2003'!$A$44:$A$139,0))</f>
        <v>97</v>
      </c>
      <c r="BW226" s="2">
        <f>IF(ISNA(MATCH($BQ226,'2004'!$A$44:$A$139,0)),97,MATCH($BQ226,'2004'!$A$44:$A$139,0))</f>
        <v>97</v>
      </c>
      <c r="BX226" s="2">
        <f>IF(ISNA(MATCH($BQ226,'2005'!$A$44:$A$139,0)),97,MATCH($BQ226,'2005'!$A$44:$A$139,0))</f>
        <v>97</v>
      </c>
      <c r="BY226" s="2">
        <f>IF(ISNA(MATCH($BQ226,'2006'!$A$44:$A$139,0)),97,MATCH($BQ226,'2006'!$A$44:$A$139,0))</f>
        <v>97</v>
      </c>
      <c r="BZ226" s="2">
        <f>IF(ISNA(MATCH($BQ226,'2007'!$A$44:$A$139,0)),97,MATCH($BQ226,'2007'!$A$44:$A$139,0))</f>
        <v>97</v>
      </c>
      <c r="CA226" s="2">
        <f>IF(ISNA(MATCH($BQ226,'2008'!$A$44:$A$139,0)),97,MATCH($BQ226,'2008'!$A$44:$A$139,0))</f>
        <v>97</v>
      </c>
      <c r="CB226" s="2">
        <f>IF(ISNA(MATCH($BQ226,'2009'!$A$44:$A$139,0)),97,MATCH($BQ226,'2009'!$A$44:$A$139,0))</f>
        <v>97</v>
      </c>
      <c r="CC226" s="2">
        <f>IF(ISNA(MATCH($BQ226,'2010'!$A$44:$A$139,0)),97,MATCH($BQ226,'2010'!$A$44:$A$139,0))</f>
        <v>97</v>
      </c>
      <c r="CD226" s="2">
        <f>IF(ISNA(MATCH($BQ226,'2011'!$A$44:$A$139,0)),97,MATCH($BQ226,'2011'!$A$44:$A$139,0))</f>
        <v>51</v>
      </c>
      <c r="CE226" s="2">
        <f>IF(ISNA(MATCH($BQ226,'2012'!$A$44:$A$139,0)),97,MATCH($BQ226,'2012'!$A$44:$A$139,0))</f>
        <v>97</v>
      </c>
      <c r="CF226" s="2">
        <f>IF(ISNA(MATCH($BQ226,'2013'!$A$44:$A$139,0)),97,MATCH($BQ226,'2013'!$A$44:$A$139,0))</f>
        <v>97</v>
      </c>
      <c r="CG226" s="149">
        <f>IF(ISNA(MATCH($BQ226,'2014'!$A$52:$A$179,0)),129,MATCH($BQ226,'2014'!$A$52:$A$179,0))</f>
        <v>129</v>
      </c>
      <c r="CI226">
        <f t="shared" si="132"/>
        <v>1014</v>
      </c>
      <c r="CJ226" s="284"/>
      <c r="CK226" s="282"/>
      <c r="CL226" s="281">
        <f t="shared" si="133"/>
        <v>0</v>
      </c>
      <c r="CM226" s="282">
        <f t="shared" si="119"/>
        <v>0</v>
      </c>
      <c r="CN226" s="282">
        <f t="shared" si="120"/>
        <v>0</v>
      </c>
      <c r="CO226" s="282">
        <f t="shared" si="121"/>
        <v>0</v>
      </c>
      <c r="CP226" s="282">
        <f t="shared" si="122"/>
        <v>0</v>
      </c>
      <c r="CQ226" s="282">
        <f t="shared" si="123"/>
        <v>0</v>
      </c>
      <c r="CR226" s="282">
        <f t="shared" si="124"/>
        <v>0</v>
      </c>
      <c r="CS226" s="282">
        <f t="shared" si="125"/>
        <v>0</v>
      </c>
      <c r="CT226" s="282">
        <f t="shared" si="126"/>
        <v>0</v>
      </c>
      <c r="CU226" s="282">
        <f t="shared" si="134"/>
        <v>0</v>
      </c>
      <c r="CV226" s="282">
        <f t="shared" si="135"/>
        <v>13</v>
      </c>
      <c r="CW226" s="282">
        <f t="shared" si="136"/>
        <v>8.6657999999999991</v>
      </c>
      <c r="CX226" s="282">
        <f t="shared" si="137"/>
        <v>5.7766222799999989</v>
      </c>
      <c r="CY226" s="283">
        <f t="shared" si="138"/>
        <v>3.8506964118479989</v>
      </c>
      <c r="DA226" s="282">
        <f t="shared" si="139"/>
        <v>1014</v>
      </c>
      <c r="DB226" s="97"/>
      <c r="DC226" s="156"/>
      <c r="DD226" s="270">
        <f t="shared" si="140"/>
        <v>0</v>
      </c>
      <c r="DE226" s="156">
        <f t="shared" si="141"/>
        <v>0</v>
      </c>
      <c r="DF226" s="156">
        <f t="shared" si="142"/>
        <v>0</v>
      </c>
      <c r="DG226" s="156">
        <f t="shared" si="143"/>
        <v>0</v>
      </c>
      <c r="DH226" s="156">
        <f t="shared" si="144"/>
        <v>0</v>
      </c>
      <c r="DI226" s="156">
        <f t="shared" si="145"/>
        <v>0</v>
      </c>
      <c r="DJ226" s="156">
        <f t="shared" si="146"/>
        <v>0</v>
      </c>
      <c r="DK226" s="156">
        <f t="shared" si="147"/>
        <v>0</v>
      </c>
      <c r="DL226" s="156">
        <f t="shared" si="148"/>
        <v>0</v>
      </c>
      <c r="DM226" s="156">
        <f t="shared" si="149"/>
        <v>0</v>
      </c>
      <c r="DN226" s="156">
        <f t="shared" si="150"/>
        <v>13</v>
      </c>
      <c r="DO226" s="156">
        <f t="shared" si="151"/>
        <v>13</v>
      </c>
      <c r="DP226" s="156">
        <f t="shared" si="152"/>
        <v>13</v>
      </c>
      <c r="DQ226" s="267">
        <f t="shared" si="153"/>
        <v>13</v>
      </c>
      <c r="DR226" s="156">
        <f t="shared" si="154"/>
        <v>355</v>
      </c>
    </row>
    <row r="227" spans="2:122" ht="13.5" thickBot="1" x14ac:dyDescent="0.25">
      <c r="B227" s="133">
        <v>108</v>
      </c>
      <c r="C227" s="50">
        <f t="shared" si="117"/>
        <v>6</v>
      </c>
      <c r="D227" s="50">
        <f t="shared" si="127"/>
        <v>6</v>
      </c>
      <c r="E227" s="97"/>
      <c r="F227" s="2">
        <f t="shared" si="155"/>
        <v>222</v>
      </c>
      <c r="G227" s="164">
        <v>348</v>
      </c>
      <c r="H227" s="164">
        <f>14- COUNTIF(L227:AA227,"#N/A")</f>
        <v>1</v>
      </c>
      <c r="I227" s="133">
        <f>SUM(AF227:AU227)+SUM(BA227:BM227)</f>
        <v>43</v>
      </c>
      <c r="J227" s="405">
        <f>CY227</f>
        <v>3.7727698391563282</v>
      </c>
      <c r="K227" s="466" t="str">
        <f>IF(ISNUMBER(MATCH(G227,'[4]OPR data'!$A$3:$A$2541,0)),"Y","N")</f>
        <v>Y</v>
      </c>
      <c r="L227" s="112"/>
      <c r="M227" s="236"/>
      <c r="N227" s="236" t="e">
        <f>(INDEX(Finish_table!R$4:R$83,MATCH('14 Year_History_Results'!$G227,Finish_table!S$4:S$83,0),1))</f>
        <v>#N/A</v>
      </c>
      <c r="O227" s="236" t="e">
        <f>(INDEX(Finish_table!Z$4:Z$99,MATCH('14 Year_History_Results'!$G227,Finish_table!AA$4:AA$99,0),1))</f>
        <v>#N/A</v>
      </c>
      <c r="P227" s="236" t="e">
        <f>(INDEX(Finish_table!AI$4:AI$99,MATCH('14 Year_History_Results'!$G227,Finish_table!AJ$4:AJ$99,0),1))</f>
        <v>#N/A</v>
      </c>
      <c r="Q227" s="236" t="e">
        <f>(INDEX(Finish_table!AR$4:AR$99,MATCH('14 Year_History_Results'!$G227,Finish_table!AS$4:AS$99,0),1))</f>
        <v>#N/A</v>
      </c>
      <c r="R227" s="236" t="e">
        <f>(INDEX(Finish_table!BA$4:BA$99,MATCH('14 Year_History_Results'!$G227,Finish_table!BB$4:BB$99,0),1))</f>
        <v>#N/A</v>
      </c>
      <c r="S227" s="236" t="e">
        <f>(INDEX(Finish_table!BJ$4:BJ$99,MATCH('14 Year_History_Results'!$G227,Finish_table!BK$4:BK$99,0),1))</f>
        <v>#N/A</v>
      </c>
      <c r="T227" s="236" t="e">
        <f>(INDEX(Finish_table!BS$4:BS$99,MATCH('14 Year_History_Results'!$G227,Finish_table!BT$4:BT$99,0),1))</f>
        <v>#N/A</v>
      </c>
      <c r="U227" s="236" t="str">
        <f>(INDEX(Finish_table!CB$4:CB$99,MATCH('14 Year_History_Results'!$G227,Finish_table!CC$4:CC$99,0),1))</f>
        <v>WF</v>
      </c>
      <c r="V227" s="236" t="e">
        <f>(INDEX(Finish_table!CK$4:CK$99,MATCH('14 Year_History_Results'!$G227,Finish_table!CL$4:CL$99,0),1))</f>
        <v>#N/A</v>
      </c>
      <c r="W227" s="236" t="e">
        <f>(INDEX(Finish_table!CT$4:CT$99,MATCH('14 Year_History_Results'!$G227,Finish_table!CU$4:CU$99,0),1))</f>
        <v>#N/A</v>
      </c>
      <c r="X227" s="236" t="e">
        <f>(INDEX(Finish_table!DC$4:DC$99,MATCH('14 Year_History_Results'!$G227,Finish_table!DD$4:DD$99,0),1))</f>
        <v>#N/A</v>
      </c>
      <c r="Y227" s="236" t="e">
        <f>(INDEX(Finish_table!DL$4:DL$99,MATCH('14 Year_History_Results'!$G227,Finish_table!DM$4:DM$99,0),1))</f>
        <v>#N/A</v>
      </c>
      <c r="Z227" s="236" t="e">
        <f>(INDEX(Finish_table!DU$4:DU$99,MATCH('14 Year_History_Results'!$G227,Finish_table!DV$4:DV$99,0),1))</f>
        <v>#N/A</v>
      </c>
      <c r="AA227" s="256" t="e">
        <f>(INDEX(Finish_table!ED$4:ED$140,MATCH('14 Year_History_Results'!$G227,Finish_table!EE$4:EE$140,0),1))</f>
        <v>#N/A</v>
      </c>
      <c r="AB227" s="2"/>
      <c r="AC227" s="97"/>
      <c r="AE227">
        <f t="shared" si="118"/>
        <v>348</v>
      </c>
      <c r="AF227" s="112"/>
      <c r="AG227" s="2"/>
      <c r="AH227" s="148">
        <f>INDEX('2001'!$C$44:$C$140,'14 Year_History_Results'!BT227)</f>
        <v>0</v>
      </c>
      <c r="AI227" s="2">
        <f>INDEX('2002'!$C$44:$C$140,'14 Year_History_Results'!BU227)</f>
        <v>0</v>
      </c>
      <c r="AJ227" s="2">
        <f>INDEX('2003'!$C$44:$C$140,'14 Year_History_Results'!BV227)</f>
        <v>0</v>
      </c>
      <c r="AK227" s="2">
        <f>INDEX('2004'!$C$44:$C$140,'14 Year_History_Results'!BW227)</f>
        <v>0</v>
      </c>
      <c r="AL227" s="2">
        <f>INDEX('2005'!$C$44:$C$140,'14 Year_History_Results'!BX227)</f>
        <v>0</v>
      </c>
      <c r="AM227" s="2">
        <f>INDEX('2006'!$C$44:$C$140,'14 Year_History_Results'!BY227)</f>
        <v>0</v>
      </c>
      <c r="AN227" s="2">
        <f>INDEX('2007'!$C$44:$C$140,'14 Year_History_Results'!BZ227)</f>
        <v>0</v>
      </c>
      <c r="AO227" s="2">
        <f>INDEX('2008'!$C$44:$C$140,'14 Year_History_Results'!CA227)</f>
        <v>40</v>
      </c>
      <c r="AP227" s="2">
        <f>INDEX('2009'!$C$44:$C$140,'14 Year_History_Results'!CB227)</f>
        <v>0</v>
      </c>
      <c r="AQ227" s="2">
        <f>INDEX('2010'!$C$44:$C$140,'14 Year_History_Results'!CC227)</f>
        <v>0</v>
      </c>
      <c r="AR227" s="2">
        <f>INDEX('2011'!$C$44:$C$140,'14 Year_History_Results'!CD227)</f>
        <v>0</v>
      </c>
      <c r="AS227" s="2">
        <f>INDEX('2012'!$C$44:$C$140,'14 Year_History_Results'!CE227)</f>
        <v>0</v>
      </c>
      <c r="AT227" s="2">
        <f>INDEX('2013'!$C$44:$C$140,'14 Year_History_Results'!CF227)</f>
        <v>0</v>
      </c>
      <c r="AU227" s="149">
        <f>INDEX('2014'!$C$52:$C$180,'14 Year_History_Results'!CG227)</f>
        <v>0</v>
      </c>
      <c r="AV227" s="2">
        <f t="shared" si="128"/>
        <v>10.690449676496975</v>
      </c>
      <c r="AW227" s="2"/>
      <c r="AX227">
        <f t="shared" si="129"/>
        <v>348</v>
      </c>
      <c r="AY227" s="112"/>
      <c r="AZ227" s="2"/>
      <c r="BA227" s="148">
        <f>INDEX('2001'!$B$44:$B$140,'14 Year_History_Results'!BT227)</f>
        <v>0</v>
      </c>
      <c r="BB227" s="2">
        <f>INDEX('2002'!$B$44:$B$140,'14 Year_History_Results'!BU227)</f>
        <v>0</v>
      </c>
      <c r="BC227" s="2">
        <f>INDEX('2003'!$B$44:$B$140,'14 Year_History_Results'!BV227)</f>
        <v>0</v>
      </c>
      <c r="BD227" s="2">
        <f>INDEX('2004'!$B$44:$B$140,'14 Year_History_Results'!BW227)</f>
        <v>0</v>
      </c>
      <c r="BE227" s="2">
        <f>INDEX('2005'!$B$44:$B$140,'14 Year_History_Results'!BX227)</f>
        <v>0</v>
      </c>
      <c r="BF227" s="2">
        <f>INDEX('2006'!$B$44:$B$140,'14 Year_History_Results'!BY227)</f>
        <v>0</v>
      </c>
      <c r="BG227" s="2">
        <f>INDEX('2007'!$B$44:$B$140,'14 Year_History_Results'!BZ227)</f>
        <v>0</v>
      </c>
      <c r="BH227" s="2">
        <f>INDEX('2008'!$B$44:$B$140,'14 Year_History_Results'!CA227)</f>
        <v>3</v>
      </c>
      <c r="BI227" s="2">
        <f>INDEX('2009'!$B$44:$B$140,'14 Year_History_Results'!CB227)</f>
        <v>0</v>
      </c>
      <c r="BJ227" s="2">
        <f>INDEX('2010'!$B$44:$B$140,'14 Year_History_Results'!CC227)</f>
        <v>0</v>
      </c>
      <c r="BK227" s="2">
        <f>INDEX('2011'!$B$44:$B$140,'14 Year_History_Results'!CD227)</f>
        <v>0</v>
      </c>
      <c r="BL227" s="2">
        <f>INDEX('2012'!$B$44:$B$140,'14 Year_History_Results'!CE227)</f>
        <v>0</v>
      </c>
      <c r="BM227" s="2">
        <f>INDEX('2013'!$B$44:$B$140,'14 Year_History_Results'!CF227)</f>
        <v>0</v>
      </c>
      <c r="BN227" s="149">
        <f>INDEX('2014'!$B$52:$B$180,'14 Year_History_Results'!CG227)</f>
        <v>0</v>
      </c>
      <c r="BO227" s="308">
        <f t="shared" si="130"/>
        <v>0</v>
      </c>
      <c r="BQ227">
        <f t="shared" si="131"/>
        <v>348</v>
      </c>
      <c r="BR227" s="112"/>
      <c r="BS227" s="2"/>
      <c r="BT227" s="148">
        <f>IF(ISNA(MATCH($BQ227,'2001'!$A$44:$A$139,0)),97,MATCH($BQ227,'2001'!$A$44:$A$139,0))</f>
        <v>97</v>
      </c>
      <c r="BU227" s="2">
        <f>IF(ISNA(MATCH($BQ227,'2002'!$A$44:$A$139,0)),97,MATCH($BQ227,'2002'!$A$44:$A$139,0))</f>
        <v>97</v>
      </c>
      <c r="BV227" s="2">
        <f>IF(ISNA(MATCH($BQ227,'2003'!$A$44:$A$139,0)),97,MATCH($BQ227,'2003'!$A$44:$A$139,0))</f>
        <v>97</v>
      </c>
      <c r="BW227" s="2">
        <f>IF(ISNA(MATCH($BQ227,'2004'!$A$44:$A$139,0)),97,MATCH($BQ227,'2004'!$A$44:$A$139,0))</f>
        <v>97</v>
      </c>
      <c r="BX227" s="2">
        <f>IF(ISNA(MATCH($BQ227,'2005'!$A$44:$A$139,0)),97,MATCH($BQ227,'2005'!$A$44:$A$139,0))</f>
        <v>97</v>
      </c>
      <c r="BY227" s="2">
        <f>IF(ISNA(MATCH($BQ227,'2006'!$A$44:$A$139,0)),97,MATCH($BQ227,'2006'!$A$44:$A$139,0))</f>
        <v>97</v>
      </c>
      <c r="BZ227" s="2">
        <f>IF(ISNA(MATCH($BQ227,'2007'!$A$44:$A$139,0)),97,MATCH($BQ227,'2007'!$A$44:$A$139,0))</f>
        <v>97</v>
      </c>
      <c r="CA227" s="2">
        <f>IF(ISNA(MATCH($BQ227,'2008'!$A$44:$A$139,0)),97,MATCH($BQ227,'2008'!$A$44:$A$139,0))</f>
        <v>46</v>
      </c>
      <c r="CB227" s="2">
        <f>IF(ISNA(MATCH($BQ227,'2009'!$A$44:$A$139,0)),97,MATCH($BQ227,'2009'!$A$44:$A$139,0))</f>
        <v>97</v>
      </c>
      <c r="CC227" s="2">
        <f>IF(ISNA(MATCH($BQ227,'2010'!$A$44:$A$139,0)),97,MATCH($BQ227,'2010'!$A$44:$A$139,0))</f>
        <v>97</v>
      </c>
      <c r="CD227" s="2">
        <f>IF(ISNA(MATCH($BQ227,'2011'!$A$44:$A$139,0)),97,MATCH($BQ227,'2011'!$A$44:$A$139,0))</f>
        <v>97</v>
      </c>
      <c r="CE227" s="2">
        <f>IF(ISNA(MATCH($BQ227,'2012'!$A$44:$A$139,0)),97,MATCH($BQ227,'2012'!$A$44:$A$139,0))</f>
        <v>97</v>
      </c>
      <c r="CF227" s="2">
        <f>IF(ISNA(MATCH($BQ227,'2013'!$A$44:$A$139,0)),97,MATCH($BQ227,'2013'!$A$44:$A$139,0))</f>
        <v>97</v>
      </c>
      <c r="CG227" s="149">
        <f>IF(ISNA(MATCH($BQ227,'2014'!$A$52:$A$179,0)),129,MATCH($BQ227,'2014'!$A$52:$A$179,0))</f>
        <v>129</v>
      </c>
      <c r="CI227">
        <f t="shared" si="132"/>
        <v>348</v>
      </c>
      <c r="CJ227" s="284"/>
      <c r="CK227" s="282"/>
      <c r="CL227" s="281">
        <f t="shared" si="133"/>
        <v>0</v>
      </c>
      <c r="CM227" s="282">
        <f t="shared" si="119"/>
        <v>0</v>
      </c>
      <c r="CN227" s="282">
        <f t="shared" si="120"/>
        <v>0</v>
      </c>
      <c r="CO227" s="282">
        <f t="shared" si="121"/>
        <v>0</v>
      </c>
      <c r="CP227" s="282">
        <f t="shared" si="122"/>
        <v>0</v>
      </c>
      <c r="CQ227" s="282">
        <f t="shared" si="123"/>
        <v>0</v>
      </c>
      <c r="CR227" s="282">
        <f t="shared" si="124"/>
        <v>0</v>
      </c>
      <c r="CS227" s="282">
        <f t="shared" si="125"/>
        <v>43</v>
      </c>
      <c r="CT227" s="282">
        <f t="shared" si="126"/>
        <v>28.663799999999998</v>
      </c>
      <c r="CU227" s="282">
        <f t="shared" si="134"/>
        <v>19.107289079999997</v>
      </c>
      <c r="CV227" s="282">
        <f t="shared" si="135"/>
        <v>12.736918900727998</v>
      </c>
      <c r="CW227" s="282">
        <f t="shared" si="136"/>
        <v>8.4904301392252837</v>
      </c>
      <c r="CX227" s="282">
        <f t="shared" si="137"/>
        <v>5.6597207308075737</v>
      </c>
      <c r="CY227" s="283">
        <f t="shared" si="138"/>
        <v>3.7727698391563282</v>
      </c>
      <c r="DA227" s="282">
        <f t="shared" si="139"/>
        <v>348</v>
      </c>
      <c r="DB227" s="97"/>
      <c r="DC227" s="156"/>
      <c r="DD227" s="270">
        <f t="shared" si="140"/>
        <v>0</v>
      </c>
      <c r="DE227" s="156">
        <f t="shared" si="141"/>
        <v>0</v>
      </c>
      <c r="DF227" s="156">
        <f t="shared" si="142"/>
        <v>0</v>
      </c>
      <c r="DG227" s="156">
        <f t="shared" si="143"/>
        <v>0</v>
      </c>
      <c r="DH227" s="156">
        <f t="shared" si="144"/>
        <v>0</v>
      </c>
      <c r="DI227" s="156">
        <f t="shared" si="145"/>
        <v>0</v>
      </c>
      <c r="DJ227" s="156">
        <f t="shared" si="146"/>
        <v>0</v>
      </c>
      <c r="DK227" s="156">
        <f t="shared" si="147"/>
        <v>43</v>
      </c>
      <c r="DL227" s="156">
        <f t="shared" si="148"/>
        <v>43</v>
      </c>
      <c r="DM227" s="156">
        <f t="shared" si="149"/>
        <v>43</v>
      </c>
      <c r="DN227" s="156">
        <f t="shared" si="150"/>
        <v>43</v>
      </c>
      <c r="DO227" s="156">
        <f t="shared" si="151"/>
        <v>43</v>
      </c>
      <c r="DP227" s="156">
        <f t="shared" si="152"/>
        <v>43</v>
      </c>
      <c r="DQ227" s="267">
        <f t="shared" si="153"/>
        <v>43</v>
      </c>
      <c r="DR227" s="156">
        <f t="shared" si="154"/>
        <v>167</v>
      </c>
    </row>
    <row r="228" spans="2:122" ht="13.5" thickBot="1" x14ac:dyDescent="0.25">
      <c r="B228" s="133">
        <v>111</v>
      </c>
      <c r="C228" s="50">
        <f t="shared" si="117"/>
        <v>1</v>
      </c>
      <c r="D228" s="50">
        <f t="shared" si="127"/>
        <v>0</v>
      </c>
      <c r="E228" s="97"/>
      <c r="F228" s="2">
        <f t="shared" si="155"/>
        <v>223</v>
      </c>
      <c r="G228" s="164">
        <v>816</v>
      </c>
      <c r="H228" s="164">
        <f>14- COUNTIF(L228:AA228,"#N/A")</f>
        <v>2</v>
      </c>
      <c r="I228" s="133">
        <f>SUM(AF228:AU228)+SUM(BA228:BM228)</f>
        <v>32</v>
      </c>
      <c r="J228" s="405">
        <f>CY228</f>
        <v>3.7291768273878758</v>
      </c>
      <c r="K228" s="466" t="str">
        <f>IF(ISNUMBER(MATCH(G228,'[4]OPR data'!$A$3:$A$2541,0)),"Y","N")</f>
        <v>Y</v>
      </c>
      <c r="L228" s="112"/>
      <c r="M228" s="236"/>
      <c r="N228" s="236" t="e">
        <f>(INDEX(Finish_table!R$4:R$83,MATCH('14 Year_History_Results'!$G228,Finish_table!S$4:S$83,0),1))</f>
        <v>#N/A</v>
      </c>
      <c r="O228" s="236" t="e">
        <f>(INDEX(Finish_table!Z$4:Z$99,MATCH('14 Year_History_Results'!$G228,Finish_table!AA$4:AA$99,0),1))</f>
        <v>#N/A</v>
      </c>
      <c r="P228" s="236" t="e">
        <f>(INDEX(Finish_table!AI$4:AI$99,MATCH('14 Year_History_Results'!$G228,Finish_table!AJ$4:AJ$99,0),1))</f>
        <v>#N/A</v>
      </c>
      <c r="Q228" s="236" t="e">
        <f>(INDEX(Finish_table!AR$4:AR$99,MATCH('14 Year_History_Results'!$G228,Finish_table!AS$4:AS$99,0),1))</f>
        <v>#N/A</v>
      </c>
      <c r="R228" s="236" t="e">
        <f>(INDEX(Finish_table!BA$4:BA$99,MATCH('14 Year_History_Results'!$G228,Finish_table!BB$4:BB$99,0),1))</f>
        <v>#N/A</v>
      </c>
      <c r="S228" s="236" t="e">
        <f>(INDEX(Finish_table!BJ$4:BJ$99,MATCH('14 Year_History_Results'!$G228,Finish_table!BK$4:BK$99,0),1))</f>
        <v>#N/A</v>
      </c>
      <c r="T228" s="236" t="e">
        <f>(INDEX(Finish_table!BS$4:BS$99,MATCH('14 Year_History_Results'!$G228,Finish_table!BT$4:BT$99,0),1))</f>
        <v>#N/A</v>
      </c>
      <c r="U228" s="236" t="str">
        <f>(INDEX(Finish_table!CB$4:CB$99,MATCH('14 Year_History_Results'!$G228,Finish_table!CC$4:CC$99,0),1))</f>
        <v>QF</v>
      </c>
      <c r="V228" s="236" t="str">
        <f>(INDEX(Finish_table!CK$4:CK$99,MATCH('14 Year_History_Results'!$G228,Finish_table!CL$4:CL$99,0),1))</f>
        <v>SF</v>
      </c>
      <c r="W228" s="236" t="e">
        <f>(INDEX(Finish_table!CT$4:CT$99,MATCH('14 Year_History_Results'!$G228,Finish_table!CU$4:CU$99,0),1))</f>
        <v>#N/A</v>
      </c>
      <c r="X228" s="236" t="e">
        <f>(INDEX(Finish_table!DC$4:DC$99,MATCH('14 Year_History_Results'!$G228,Finish_table!DD$4:DD$99,0),1))</f>
        <v>#N/A</v>
      </c>
      <c r="Y228" s="236" t="e">
        <f>(INDEX(Finish_table!DL$4:DL$99,MATCH('14 Year_History_Results'!$G228,Finish_table!DM$4:DM$99,0),1))</f>
        <v>#N/A</v>
      </c>
      <c r="Z228" s="236" t="e">
        <f>(INDEX(Finish_table!DU$4:DU$99,MATCH('14 Year_History_Results'!$G228,Finish_table!DV$4:DV$99,0),1))</f>
        <v>#N/A</v>
      </c>
      <c r="AA228" s="256" t="e">
        <f>(INDEX(Finish_table!ED$4:ED$140,MATCH('14 Year_History_Results'!$G228,Finish_table!EE$4:EE$140,0),1))</f>
        <v>#N/A</v>
      </c>
      <c r="AB228" s="2"/>
      <c r="AC228" s="97"/>
      <c r="AE228">
        <f t="shared" si="118"/>
        <v>816</v>
      </c>
      <c r="AF228" s="112"/>
      <c r="AG228" s="2"/>
      <c r="AH228" s="148">
        <f>INDEX('2001'!$C$44:$C$140,'14 Year_History_Results'!BT228)</f>
        <v>0</v>
      </c>
      <c r="AI228" s="2">
        <f>INDEX('2002'!$C$44:$C$140,'14 Year_History_Results'!BU228)</f>
        <v>0</v>
      </c>
      <c r="AJ228" s="2">
        <f>INDEX('2003'!$C$44:$C$140,'14 Year_History_Results'!BV228)</f>
        <v>0</v>
      </c>
      <c r="AK228" s="2">
        <f>INDEX('2004'!$C$44:$C$140,'14 Year_History_Results'!BW228)</f>
        <v>0</v>
      </c>
      <c r="AL228" s="2">
        <f>INDEX('2005'!$C$44:$C$140,'14 Year_History_Results'!BX228)</f>
        <v>0</v>
      </c>
      <c r="AM228" s="2">
        <f>INDEX('2006'!$C$44:$C$140,'14 Year_History_Results'!BY228)</f>
        <v>0</v>
      </c>
      <c r="AN228" s="2">
        <f>INDEX('2007'!$C$44:$C$140,'14 Year_History_Results'!BZ228)</f>
        <v>0</v>
      </c>
      <c r="AO228" s="2">
        <f>INDEX('2008'!$C$44:$C$140,'14 Year_History_Results'!CA228)</f>
        <v>0</v>
      </c>
      <c r="AP228" s="2">
        <f>INDEX('2009'!$C$44:$C$140,'14 Year_History_Results'!CB228)</f>
        <v>10</v>
      </c>
      <c r="AQ228" s="2">
        <f>INDEX('2010'!$C$44:$C$140,'14 Year_History_Results'!CC228)</f>
        <v>0</v>
      </c>
      <c r="AR228" s="2">
        <f>INDEX('2011'!$C$44:$C$140,'14 Year_History_Results'!CD228)</f>
        <v>0</v>
      </c>
      <c r="AS228" s="2">
        <f>INDEX('2012'!$C$44:$C$140,'14 Year_History_Results'!CE228)</f>
        <v>0</v>
      </c>
      <c r="AT228" s="2">
        <f>INDEX('2013'!$C$44:$C$140,'14 Year_History_Results'!CF228)</f>
        <v>0</v>
      </c>
      <c r="AU228" s="149">
        <f>INDEX('2014'!$C$52:$C$180,'14 Year_History_Results'!CG228)</f>
        <v>0</v>
      </c>
      <c r="AV228" s="2">
        <f t="shared" si="128"/>
        <v>2.6726124191242437</v>
      </c>
      <c r="AW228" s="2"/>
      <c r="AX228">
        <f t="shared" si="129"/>
        <v>816</v>
      </c>
      <c r="AY228" s="112"/>
      <c r="AZ228" s="2"/>
      <c r="BA228" s="148">
        <f>INDEX('2001'!$B$44:$B$140,'14 Year_History_Results'!BT228)</f>
        <v>0</v>
      </c>
      <c r="BB228" s="2">
        <f>INDEX('2002'!$B$44:$B$140,'14 Year_History_Results'!BU228)</f>
        <v>0</v>
      </c>
      <c r="BC228" s="2">
        <f>INDEX('2003'!$B$44:$B$140,'14 Year_History_Results'!BV228)</f>
        <v>0</v>
      </c>
      <c r="BD228" s="2">
        <f>INDEX('2004'!$B$44:$B$140,'14 Year_History_Results'!BW228)</f>
        <v>0</v>
      </c>
      <c r="BE228" s="2">
        <f>INDEX('2005'!$B$44:$B$140,'14 Year_History_Results'!BX228)</f>
        <v>0</v>
      </c>
      <c r="BF228" s="2">
        <f>INDEX('2006'!$B$44:$B$140,'14 Year_History_Results'!BY228)</f>
        <v>0</v>
      </c>
      <c r="BG228" s="2">
        <f>INDEX('2007'!$B$44:$B$140,'14 Year_History_Results'!BZ228)</f>
        <v>0</v>
      </c>
      <c r="BH228" s="2">
        <f>INDEX('2008'!$B$44:$B$140,'14 Year_History_Results'!CA228)</f>
        <v>11</v>
      </c>
      <c r="BI228" s="2">
        <f>INDEX('2009'!$B$44:$B$140,'14 Year_History_Results'!CB228)</f>
        <v>11</v>
      </c>
      <c r="BJ228" s="2">
        <f>INDEX('2010'!$B$44:$B$140,'14 Year_History_Results'!CC228)</f>
        <v>0</v>
      </c>
      <c r="BK228" s="2">
        <f>INDEX('2011'!$B$44:$B$140,'14 Year_History_Results'!CD228)</f>
        <v>0</v>
      </c>
      <c r="BL228" s="2">
        <f>INDEX('2012'!$B$44:$B$140,'14 Year_History_Results'!CE228)</f>
        <v>0</v>
      </c>
      <c r="BM228" s="2">
        <f>INDEX('2013'!$B$44:$B$140,'14 Year_History_Results'!CF228)</f>
        <v>0</v>
      </c>
      <c r="BN228" s="149">
        <f>INDEX('2014'!$B$52:$B$180,'14 Year_History_Results'!CG228)</f>
        <v>0</v>
      </c>
      <c r="BO228" s="308">
        <f t="shared" si="130"/>
        <v>0</v>
      </c>
      <c r="BQ228">
        <f t="shared" si="131"/>
        <v>816</v>
      </c>
      <c r="BR228" s="112"/>
      <c r="BS228" s="2"/>
      <c r="BT228" s="148">
        <f>IF(ISNA(MATCH($BQ228,'2001'!$A$44:$A$139,0)),97,MATCH($BQ228,'2001'!$A$44:$A$139,0))</f>
        <v>97</v>
      </c>
      <c r="BU228" s="2">
        <f>IF(ISNA(MATCH($BQ228,'2002'!$A$44:$A$139,0)),97,MATCH($BQ228,'2002'!$A$44:$A$139,0))</f>
        <v>97</v>
      </c>
      <c r="BV228" s="2">
        <f>IF(ISNA(MATCH($BQ228,'2003'!$A$44:$A$139,0)),97,MATCH($BQ228,'2003'!$A$44:$A$139,0))</f>
        <v>97</v>
      </c>
      <c r="BW228" s="2">
        <f>IF(ISNA(MATCH($BQ228,'2004'!$A$44:$A$139,0)),97,MATCH($BQ228,'2004'!$A$44:$A$139,0))</f>
        <v>97</v>
      </c>
      <c r="BX228" s="2">
        <f>IF(ISNA(MATCH($BQ228,'2005'!$A$44:$A$139,0)),97,MATCH($BQ228,'2005'!$A$44:$A$139,0))</f>
        <v>97</v>
      </c>
      <c r="BY228" s="2">
        <f>IF(ISNA(MATCH($BQ228,'2006'!$A$44:$A$139,0)),97,MATCH($BQ228,'2006'!$A$44:$A$139,0))</f>
        <v>97</v>
      </c>
      <c r="BZ228" s="2">
        <f>IF(ISNA(MATCH($BQ228,'2007'!$A$44:$A$139,0)),97,MATCH($BQ228,'2007'!$A$44:$A$139,0))</f>
        <v>97</v>
      </c>
      <c r="CA228" s="2">
        <f>IF(ISNA(MATCH($BQ228,'2008'!$A$44:$A$139,0)),97,MATCH($BQ228,'2008'!$A$44:$A$139,0))</f>
        <v>59</v>
      </c>
      <c r="CB228" s="2">
        <f>IF(ISNA(MATCH($BQ228,'2009'!$A$44:$A$139,0)),97,MATCH($BQ228,'2009'!$A$44:$A$139,0))</f>
        <v>54</v>
      </c>
      <c r="CC228" s="2">
        <f>IF(ISNA(MATCH($BQ228,'2010'!$A$44:$A$139,0)),97,MATCH($BQ228,'2010'!$A$44:$A$139,0))</f>
        <v>97</v>
      </c>
      <c r="CD228" s="2">
        <f>IF(ISNA(MATCH($BQ228,'2011'!$A$44:$A$139,0)),97,MATCH($BQ228,'2011'!$A$44:$A$139,0))</f>
        <v>97</v>
      </c>
      <c r="CE228" s="2">
        <f>IF(ISNA(MATCH($BQ228,'2012'!$A$44:$A$139,0)),97,MATCH($BQ228,'2012'!$A$44:$A$139,0))</f>
        <v>97</v>
      </c>
      <c r="CF228" s="2">
        <f>IF(ISNA(MATCH($BQ228,'2013'!$A$44:$A$139,0)),97,MATCH($BQ228,'2013'!$A$44:$A$139,0))</f>
        <v>97</v>
      </c>
      <c r="CG228" s="149">
        <f>IF(ISNA(MATCH($BQ228,'2014'!$A$52:$A$179,0)),129,MATCH($BQ228,'2014'!$A$52:$A$179,0))</f>
        <v>129</v>
      </c>
      <c r="CI228">
        <f t="shared" si="132"/>
        <v>816</v>
      </c>
      <c r="CJ228" s="284"/>
      <c r="CK228" s="282"/>
      <c r="CL228" s="281">
        <f t="shared" si="133"/>
        <v>0</v>
      </c>
      <c r="CM228" s="282">
        <f t="shared" si="119"/>
        <v>0</v>
      </c>
      <c r="CN228" s="282">
        <f t="shared" si="120"/>
        <v>0</v>
      </c>
      <c r="CO228" s="282">
        <f t="shared" si="121"/>
        <v>0</v>
      </c>
      <c r="CP228" s="282">
        <f t="shared" si="122"/>
        <v>0</v>
      </c>
      <c r="CQ228" s="282">
        <f t="shared" si="123"/>
        <v>0</v>
      </c>
      <c r="CR228" s="282">
        <f t="shared" si="124"/>
        <v>0</v>
      </c>
      <c r="CS228" s="282">
        <f t="shared" si="125"/>
        <v>11</v>
      </c>
      <c r="CT228" s="282">
        <f t="shared" si="126"/>
        <v>28.332599999999999</v>
      </c>
      <c r="CU228" s="282">
        <f t="shared" si="134"/>
        <v>18.886511159999998</v>
      </c>
      <c r="CV228" s="282">
        <f t="shared" si="135"/>
        <v>12.589748339255998</v>
      </c>
      <c r="CW228" s="282">
        <f t="shared" si="136"/>
        <v>8.3923262429480481</v>
      </c>
      <c r="CX228" s="282">
        <f t="shared" si="137"/>
        <v>5.5943246735491687</v>
      </c>
      <c r="CY228" s="283">
        <f t="shared" si="138"/>
        <v>3.7291768273878758</v>
      </c>
      <c r="DA228" s="282">
        <f t="shared" si="139"/>
        <v>816</v>
      </c>
      <c r="DB228" s="97"/>
      <c r="DC228" s="156"/>
      <c r="DD228" s="270">
        <f t="shared" si="140"/>
        <v>0</v>
      </c>
      <c r="DE228" s="156">
        <f t="shared" si="141"/>
        <v>0</v>
      </c>
      <c r="DF228" s="156">
        <f t="shared" si="142"/>
        <v>0</v>
      </c>
      <c r="DG228" s="156">
        <f t="shared" si="143"/>
        <v>0</v>
      </c>
      <c r="DH228" s="156">
        <f t="shared" si="144"/>
        <v>0</v>
      </c>
      <c r="DI228" s="156">
        <f t="shared" si="145"/>
        <v>0</v>
      </c>
      <c r="DJ228" s="156">
        <f t="shared" si="146"/>
        <v>0</v>
      </c>
      <c r="DK228" s="156">
        <f t="shared" si="147"/>
        <v>11</v>
      </c>
      <c r="DL228" s="156">
        <f t="shared" si="148"/>
        <v>32</v>
      </c>
      <c r="DM228" s="156">
        <f t="shared" si="149"/>
        <v>32</v>
      </c>
      <c r="DN228" s="156">
        <f t="shared" si="150"/>
        <v>32</v>
      </c>
      <c r="DO228" s="156">
        <f t="shared" si="151"/>
        <v>32</v>
      </c>
      <c r="DP228" s="156">
        <f t="shared" si="152"/>
        <v>32</v>
      </c>
      <c r="DQ228" s="267">
        <f t="shared" si="153"/>
        <v>32</v>
      </c>
      <c r="DR228" s="156">
        <f t="shared" si="154"/>
        <v>217</v>
      </c>
    </row>
    <row r="229" spans="2:122" ht="13.5" thickBot="1" x14ac:dyDescent="0.25">
      <c r="B229" s="134">
        <v>111</v>
      </c>
      <c r="C229" s="50">
        <f t="shared" si="117"/>
        <v>2</v>
      </c>
      <c r="D229" s="50">
        <f t="shared" si="127"/>
        <v>0</v>
      </c>
      <c r="E229" s="97"/>
      <c r="F229" s="2">
        <f t="shared" si="155"/>
        <v>224</v>
      </c>
      <c r="G229" s="164">
        <v>176</v>
      </c>
      <c r="H229" s="164">
        <f>14- COUNTIF(L229:AA229,"#N/A")</f>
        <v>6</v>
      </c>
      <c r="I229" s="133">
        <f>SUM(AF229:AU229)+SUM(BA229:BM229)</f>
        <v>123</v>
      </c>
      <c r="J229" s="405">
        <f>CY229</f>
        <v>3.6881391622655899</v>
      </c>
      <c r="K229" s="466" t="str">
        <f>IF(ISNUMBER(MATCH(G229,'[4]OPR data'!$A$3:$A$2541,0)),"Y","N")</f>
        <v>Y</v>
      </c>
      <c r="L229" s="112"/>
      <c r="M229" s="236"/>
      <c r="N229" s="236" t="str">
        <f>(INDEX(Finish_table!R$4:R$83,MATCH('14 Year_History_Results'!$G229,Finish_table!S$4:S$83,0),1))</f>
        <v>QF</v>
      </c>
      <c r="O229" s="236" t="str">
        <f>(INDEX(Finish_table!Z$4:Z$99,MATCH('14 Year_History_Results'!$G229,Finish_table!AA$4:AA$99,0),1))</f>
        <v>QF</v>
      </c>
      <c r="P229" s="236" t="e">
        <f>(INDEX(Finish_table!AI$4:AI$99,MATCH('14 Year_History_Results'!$G229,Finish_table!AJ$4:AJ$99,0),1))</f>
        <v>#N/A</v>
      </c>
      <c r="Q229" s="236" t="str">
        <f>(INDEX(Finish_table!AR$4:AR$99,MATCH('14 Year_History_Results'!$G229,Finish_table!AS$4:AS$99,0),1))</f>
        <v>F</v>
      </c>
      <c r="R229" s="236" t="e">
        <f>(INDEX(Finish_table!BA$4:BA$99,MATCH('14 Year_History_Results'!$G229,Finish_table!BB$4:BB$99,0),1))</f>
        <v>#N/A</v>
      </c>
      <c r="S229" s="236" t="str">
        <f>(INDEX(Finish_table!BJ$4:BJ$99,MATCH('14 Year_History_Results'!$G229,Finish_table!BK$4:BK$99,0),1))</f>
        <v>F</v>
      </c>
      <c r="T229" s="236" t="str">
        <f>(INDEX(Finish_table!BS$4:BS$99,MATCH('14 Year_History_Results'!$G229,Finish_table!BT$4:BT$99,0),1))</f>
        <v>QF</v>
      </c>
      <c r="U229" s="236" t="str">
        <f>(INDEX(Finish_table!CB$4:CB$99,MATCH('14 Year_History_Results'!$G229,Finish_table!CC$4:CC$99,0),1))</f>
        <v>QF</v>
      </c>
      <c r="V229" s="236" t="e">
        <f>(INDEX(Finish_table!CK$4:CK$99,MATCH('14 Year_History_Results'!$G229,Finish_table!CL$4:CL$99,0),1))</f>
        <v>#N/A</v>
      </c>
      <c r="W229" s="236" t="e">
        <f>(INDEX(Finish_table!CT$4:CT$99,MATCH('14 Year_History_Results'!$G229,Finish_table!CU$4:CU$99,0),1))</f>
        <v>#N/A</v>
      </c>
      <c r="X229" s="236" t="e">
        <f>(INDEX(Finish_table!DC$4:DC$99,MATCH('14 Year_History_Results'!$G229,Finish_table!DD$4:DD$99,0),1))</f>
        <v>#N/A</v>
      </c>
      <c r="Y229" s="236" t="e">
        <f>(INDEX(Finish_table!DL$4:DL$99,MATCH('14 Year_History_Results'!$G229,Finish_table!DM$4:DM$99,0),1))</f>
        <v>#N/A</v>
      </c>
      <c r="Z229" s="236" t="e">
        <f>(INDEX(Finish_table!DU$4:DU$99,MATCH('14 Year_History_Results'!$G229,Finish_table!DV$4:DV$99,0),1))</f>
        <v>#N/A</v>
      </c>
      <c r="AA229" s="256" t="e">
        <f>(INDEX(Finish_table!ED$4:ED$140,MATCH('14 Year_History_Results'!$G229,Finish_table!EE$4:EE$140,0),1))</f>
        <v>#N/A</v>
      </c>
      <c r="AB229" s="2"/>
      <c r="AC229" s="97"/>
      <c r="AE229">
        <f t="shared" si="118"/>
        <v>176</v>
      </c>
      <c r="AF229" s="112"/>
      <c r="AG229" s="2"/>
      <c r="AH229" s="148">
        <f>INDEX('2001'!$C$44:$C$140,'14 Year_History_Results'!BT229)</f>
        <v>10</v>
      </c>
      <c r="AI229" s="2">
        <f>INDEX('2002'!$C$44:$C$140,'14 Year_History_Results'!BU229)</f>
        <v>0</v>
      </c>
      <c r="AJ229" s="2">
        <f>INDEX('2003'!$C$44:$C$140,'14 Year_History_Results'!BV229)</f>
        <v>0</v>
      </c>
      <c r="AK229" s="2">
        <f>INDEX('2004'!$C$44:$C$140,'14 Year_History_Results'!BW229)</f>
        <v>20</v>
      </c>
      <c r="AL229" s="2">
        <f>INDEX('2005'!$C$44:$C$140,'14 Year_History_Results'!BX229)</f>
        <v>0</v>
      </c>
      <c r="AM229" s="2">
        <f>INDEX('2006'!$C$44:$C$140,'14 Year_History_Results'!BY229)</f>
        <v>20</v>
      </c>
      <c r="AN229" s="2">
        <f>INDEX('2007'!$C$44:$C$140,'14 Year_History_Results'!BZ229)</f>
        <v>0</v>
      </c>
      <c r="AO229" s="2">
        <f>INDEX('2008'!$C$44:$C$140,'14 Year_History_Results'!CA229)</f>
        <v>0</v>
      </c>
      <c r="AP229" s="2">
        <f>INDEX('2009'!$C$44:$C$140,'14 Year_History_Results'!CB229)</f>
        <v>0</v>
      </c>
      <c r="AQ229" s="2">
        <f>INDEX('2010'!$C$44:$C$140,'14 Year_History_Results'!CC229)</f>
        <v>0</v>
      </c>
      <c r="AR229" s="2">
        <f>INDEX('2011'!$C$44:$C$140,'14 Year_History_Results'!CD229)</f>
        <v>0</v>
      </c>
      <c r="AS229" s="2">
        <f>INDEX('2012'!$C$44:$C$140,'14 Year_History_Results'!CE229)</f>
        <v>0</v>
      </c>
      <c r="AT229" s="2">
        <f>INDEX('2013'!$C$44:$C$140,'14 Year_History_Results'!CF229)</f>
        <v>0</v>
      </c>
      <c r="AU229" s="149">
        <f>INDEX('2014'!$C$52:$C$180,'14 Year_History_Results'!CG229)</f>
        <v>0</v>
      </c>
      <c r="AV229" s="2">
        <f t="shared" si="128"/>
        <v>7.4494634366849199</v>
      </c>
      <c r="AW229" s="2"/>
      <c r="AX229">
        <f t="shared" si="129"/>
        <v>176</v>
      </c>
      <c r="AY229" s="112"/>
      <c r="AZ229" s="2"/>
      <c r="BA229" s="148">
        <f>INDEX('2001'!$B$44:$B$140,'14 Year_History_Results'!BT229)</f>
        <v>15</v>
      </c>
      <c r="BB229" s="2">
        <f>INDEX('2002'!$B$44:$B$140,'14 Year_History_Results'!BU229)</f>
        <v>9</v>
      </c>
      <c r="BC229" s="2">
        <f>INDEX('2003'!$B$44:$B$140,'14 Year_History_Results'!BV229)</f>
        <v>0</v>
      </c>
      <c r="BD229" s="2">
        <f>INDEX('2004'!$B$44:$B$140,'14 Year_History_Results'!BW229)</f>
        <v>11</v>
      </c>
      <c r="BE229" s="2">
        <f>INDEX('2005'!$B$44:$B$140,'14 Year_History_Results'!BX229)</f>
        <v>0</v>
      </c>
      <c r="BF229" s="2">
        <f>INDEX('2006'!$B$44:$B$140,'14 Year_History_Results'!BY229)</f>
        <v>16</v>
      </c>
      <c r="BG229" s="2">
        <f>INDEX('2007'!$B$44:$B$140,'14 Year_History_Results'!BZ229)</f>
        <v>13</v>
      </c>
      <c r="BH229" s="2">
        <f>INDEX('2008'!$B$44:$B$140,'14 Year_History_Results'!CA229)</f>
        <v>9</v>
      </c>
      <c r="BI229" s="2">
        <f>INDEX('2009'!$B$44:$B$140,'14 Year_History_Results'!CB229)</f>
        <v>0</v>
      </c>
      <c r="BJ229" s="2">
        <f>INDEX('2010'!$B$44:$B$140,'14 Year_History_Results'!CC229)</f>
        <v>0</v>
      </c>
      <c r="BK229" s="2">
        <f>INDEX('2011'!$B$44:$B$140,'14 Year_History_Results'!CD229)</f>
        <v>0</v>
      </c>
      <c r="BL229" s="2">
        <f>INDEX('2012'!$B$44:$B$140,'14 Year_History_Results'!CE229)</f>
        <v>0</v>
      </c>
      <c r="BM229" s="2">
        <f>INDEX('2013'!$B$44:$B$140,'14 Year_History_Results'!CF229)</f>
        <v>0</v>
      </c>
      <c r="BN229" s="149">
        <f>INDEX('2014'!$B$52:$B$180,'14 Year_History_Results'!CG229)</f>
        <v>0</v>
      </c>
      <c r="BO229" s="308">
        <f t="shared" si="130"/>
        <v>0</v>
      </c>
      <c r="BQ229">
        <f t="shared" si="131"/>
        <v>176</v>
      </c>
      <c r="BR229" s="112"/>
      <c r="BS229" s="2"/>
      <c r="BT229" s="148">
        <f>IF(ISNA(MATCH($BQ229,'2001'!$A$44:$A$139,0)),97,MATCH($BQ229,'2001'!$A$44:$A$139,0))</f>
        <v>42</v>
      </c>
      <c r="BU229" s="2">
        <f>IF(ISNA(MATCH($BQ229,'2002'!$A$44:$A$139,0)),97,MATCH($BQ229,'2002'!$A$44:$A$139,0))</f>
        <v>41</v>
      </c>
      <c r="BV229" s="2">
        <f>IF(ISNA(MATCH($BQ229,'2003'!$A$44:$A$139,0)),97,MATCH($BQ229,'2003'!$A$44:$A$139,0))</f>
        <v>97</v>
      </c>
      <c r="BW229" s="2">
        <f>IF(ISNA(MATCH($BQ229,'2004'!$A$44:$A$139,0)),97,MATCH($BQ229,'2004'!$A$44:$A$139,0))</f>
        <v>27</v>
      </c>
      <c r="BX229" s="2">
        <f>IF(ISNA(MATCH($BQ229,'2005'!$A$44:$A$139,0)),97,MATCH($BQ229,'2005'!$A$44:$A$139,0))</f>
        <v>97</v>
      </c>
      <c r="BY229" s="2">
        <f>IF(ISNA(MATCH($BQ229,'2006'!$A$44:$A$139,0)),97,MATCH($BQ229,'2006'!$A$44:$A$139,0))</f>
        <v>34</v>
      </c>
      <c r="BZ229" s="2">
        <f>IF(ISNA(MATCH($BQ229,'2007'!$A$44:$A$139,0)),97,MATCH($BQ229,'2007'!$A$44:$A$139,0))</f>
        <v>27</v>
      </c>
      <c r="CA229" s="2">
        <f>IF(ISNA(MATCH($BQ229,'2008'!$A$44:$A$139,0)),97,MATCH($BQ229,'2008'!$A$44:$A$139,0))</f>
        <v>31</v>
      </c>
      <c r="CB229" s="2">
        <f>IF(ISNA(MATCH($BQ229,'2009'!$A$44:$A$139,0)),97,MATCH($BQ229,'2009'!$A$44:$A$139,0))</f>
        <v>97</v>
      </c>
      <c r="CC229" s="2">
        <f>IF(ISNA(MATCH($BQ229,'2010'!$A$44:$A$139,0)),97,MATCH($BQ229,'2010'!$A$44:$A$139,0))</f>
        <v>97</v>
      </c>
      <c r="CD229" s="2">
        <f>IF(ISNA(MATCH($BQ229,'2011'!$A$44:$A$139,0)),97,MATCH($BQ229,'2011'!$A$44:$A$139,0))</f>
        <v>97</v>
      </c>
      <c r="CE229" s="2">
        <f>IF(ISNA(MATCH($BQ229,'2012'!$A$44:$A$139,0)),97,MATCH($BQ229,'2012'!$A$44:$A$139,0))</f>
        <v>97</v>
      </c>
      <c r="CF229" s="2">
        <f>IF(ISNA(MATCH($BQ229,'2013'!$A$44:$A$139,0)),97,MATCH($BQ229,'2013'!$A$44:$A$139,0))</f>
        <v>97</v>
      </c>
      <c r="CG229" s="149">
        <f>IF(ISNA(MATCH($BQ229,'2014'!$A$52:$A$179,0)),129,MATCH($BQ229,'2014'!$A$52:$A$179,0))</f>
        <v>129</v>
      </c>
      <c r="CI229">
        <f t="shared" si="132"/>
        <v>176</v>
      </c>
      <c r="CJ229" s="284"/>
      <c r="CK229" s="282"/>
      <c r="CL229" s="281">
        <f t="shared" si="133"/>
        <v>25</v>
      </c>
      <c r="CM229" s="282">
        <f t="shared" si="119"/>
        <v>25.664999999999999</v>
      </c>
      <c r="CN229" s="282">
        <f t="shared" si="120"/>
        <v>17.108288999999999</v>
      </c>
      <c r="CO229" s="282">
        <f t="shared" si="121"/>
        <v>42.404385447400003</v>
      </c>
      <c r="CP229" s="282">
        <f t="shared" si="122"/>
        <v>28.266763339236842</v>
      </c>
      <c r="CQ229" s="282">
        <f t="shared" si="123"/>
        <v>54.842624441935278</v>
      </c>
      <c r="CR229" s="282">
        <f t="shared" si="124"/>
        <v>49.558093452994058</v>
      </c>
      <c r="CS229" s="282">
        <f t="shared" si="125"/>
        <v>42.035425095765838</v>
      </c>
      <c r="CT229" s="282">
        <f t="shared" si="126"/>
        <v>28.020814368837506</v>
      </c>
      <c r="CU229" s="282">
        <f t="shared" si="134"/>
        <v>18.67867485826708</v>
      </c>
      <c r="CV229" s="282">
        <f t="shared" si="135"/>
        <v>12.451204660520835</v>
      </c>
      <c r="CW229" s="282">
        <f t="shared" si="136"/>
        <v>8.2999730267031886</v>
      </c>
      <c r="CX229" s="282">
        <f t="shared" si="137"/>
        <v>5.5327620196003453</v>
      </c>
      <c r="CY229" s="283">
        <f t="shared" si="138"/>
        <v>3.6881391622655899</v>
      </c>
      <c r="DA229" s="282">
        <f t="shared" si="139"/>
        <v>176</v>
      </c>
      <c r="DB229" s="97"/>
      <c r="DC229" s="156"/>
      <c r="DD229" s="270">
        <f t="shared" si="140"/>
        <v>25</v>
      </c>
      <c r="DE229" s="156">
        <f t="shared" si="141"/>
        <v>34</v>
      </c>
      <c r="DF229" s="156">
        <f t="shared" si="142"/>
        <v>34</v>
      </c>
      <c r="DG229" s="156">
        <f t="shared" si="143"/>
        <v>65</v>
      </c>
      <c r="DH229" s="156">
        <f t="shared" si="144"/>
        <v>65</v>
      </c>
      <c r="DI229" s="156">
        <f t="shared" si="145"/>
        <v>101</v>
      </c>
      <c r="DJ229" s="156">
        <f t="shared" si="146"/>
        <v>114</v>
      </c>
      <c r="DK229" s="156">
        <f t="shared" si="147"/>
        <v>123</v>
      </c>
      <c r="DL229" s="156">
        <f t="shared" si="148"/>
        <v>123</v>
      </c>
      <c r="DM229" s="156">
        <f t="shared" si="149"/>
        <v>123</v>
      </c>
      <c r="DN229" s="156">
        <f t="shared" si="150"/>
        <v>123</v>
      </c>
      <c r="DO229" s="156">
        <f t="shared" si="151"/>
        <v>123</v>
      </c>
      <c r="DP229" s="156">
        <f t="shared" si="152"/>
        <v>123</v>
      </c>
      <c r="DQ229" s="267">
        <f t="shared" si="153"/>
        <v>123</v>
      </c>
      <c r="DR229" s="156">
        <f t="shared" si="154"/>
        <v>47</v>
      </c>
    </row>
    <row r="230" spans="2:122" ht="13.5" thickBot="1" x14ac:dyDescent="0.25">
      <c r="B230" s="132">
        <v>111</v>
      </c>
      <c r="C230" s="50">
        <f t="shared" si="117"/>
        <v>3</v>
      </c>
      <c r="D230" s="50">
        <f t="shared" si="127"/>
        <v>0</v>
      </c>
      <c r="E230" s="97"/>
      <c r="F230" s="2">
        <f t="shared" si="155"/>
        <v>225</v>
      </c>
      <c r="G230" s="164">
        <v>230</v>
      </c>
      <c r="H230" s="164">
        <f>14- COUNTIF(L230:AA230,"#N/A")</f>
        <v>5</v>
      </c>
      <c r="I230" s="133">
        <f>SUM(AF230:AU230)+SUM(BA230:BM230)</f>
        <v>76</v>
      </c>
      <c r="J230" s="405">
        <f>CY230</f>
        <v>3.5552395424251184</v>
      </c>
      <c r="K230" s="466" t="str">
        <f>IF(ISNUMBER(MATCH(G230,'[4]OPR data'!$A$3:$A$2541,0)),"Y","N")</f>
        <v>Y</v>
      </c>
      <c r="L230" s="112"/>
      <c r="M230" s="236"/>
      <c r="N230" s="236" t="str">
        <f>(INDEX(Finish_table!R$4:R$83,MATCH('14 Year_History_Results'!$G230,Finish_table!S$4:S$83,0),1))</f>
        <v>QF</v>
      </c>
      <c r="O230" s="236" t="str">
        <f>(INDEX(Finish_table!Z$4:Z$99,MATCH('14 Year_History_Results'!$G230,Finish_table!AA$4:AA$99,0),1))</f>
        <v>F</v>
      </c>
      <c r="P230" s="236" t="e">
        <f>(INDEX(Finish_table!AI$4:AI$99,MATCH('14 Year_History_Results'!$G230,Finish_table!AJ$4:AJ$99,0),1))</f>
        <v>#N/A</v>
      </c>
      <c r="Q230" s="236" t="e">
        <f>(INDEX(Finish_table!AR$4:AR$99,MATCH('14 Year_History_Results'!$G230,Finish_table!AS$4:AS$99,0),1))</f>
        <v>#N/A</v>
      </c>
      <c r="R230" s="236" t="str">
        <f>(INDEX(Finish_table!BA$4:BA$99,MATCH('14 Year_History_Results'!$G230,Finish_table!BB$4:BB$99,0),1))</f>
        <v>QF</v>
      </c>
      <c r="S230" s="236" t="e">
        <f>(INDEX(Finish_table!BJ$4:BJ$99,MATCH('14 Year_History_Results'!$G230,Finish_table!BK$4:BK$99,0),1))</f>
        <v>#N/A</v>
      </c>
      <c r="T230" s="236" t="e">
        <f>(INDEX(Finish_table!BS$4:BS$99,MATCH('14 Year_History_Results'!$G230,Finish_table!BT$4:BT$99,0),1))</f>
        <v>#N/A</v>
      </c>
      <c r="U230" s="236" t="e">
        <f>(INDEX(Finish_table!CB$4:CB$99,MATCH('14 Year_History_Results'!$G230,Finish_table!CC$4:CC$99,0),1))</f>
        <v>#N/A</v>
      </c>
      <c r="V230" s="236" t="e">
        <f>(INDEX(Finish_table!CK$4:CK$99,MATCH('14 Year_History_Results'!$G230,Finish_table!CL$4:CL$99,0),1))</f>
        <v>#N/A</v>
      </c>
      <c r="W230" s="236" t="str">
        <f>(INDEX(Finish_table!CT$4:CT$99,MATCH('14 Year_History_Results'!$G230,Finish_table!CU$4:CU$99,0),1))</f>
        <v>SF</v>
      </c>
      <c r="X230" s="236" t="e">
        <f>(INDEX(Finish_table!DC$4:DC$99,MATCH('14 Year_History_Results'!$G230,Finish_table!DD$4:DD$99,0),1))</f>
        <v>#N/A</v>
      </c>
      <c r="Y230" s="236" t="e">
        <f>(INDEX(Finish_table!DL$4:DL$99,MATCH('14 Year_History_Results'!$G230,Finish_table!DM$4:DM$99,0),1))</f>
        <v>#N/A</v>
      </c>
      <c r="Z230" s="236" t="e">
        <f>(INDEX(Finish_table!DU$4:DU$99,MATCH('14 Year_History_Results'!$G230,Finish_table!DV$4:DV$99,0),1))</f>
        <v>#N/A</v>
      </c>
      <c r="AA230" s="256" t="str">
        <f>(INDEX(Finish_table!ED$4:ED$140,MATCH('14 Year_History_Results'!$G230,Finish_table!EE$4:EE$140,0),1))</f>
        <v>QF</v>
      </c>
      <c r="AB230" s="2"/>
      <c r="AC230" s="97"/>
      <c r="AE230">
        <f t="shared" si="118"/>
        <v>230</v>
      </c>
      <c r="AF230" s="112"/>
      <c r="AG230" s="2"/>
      <c r="AH230" s="148">
        <f>INDEX('2001'!$C$44:$C$140,'14 Year_History_Results'!BT230)</f>
        <v>10</v>
      </c>
      <c r="AI230" s="2">
        <f>INDEX('2002'!$C$44:$C$140,'14 Year_History_Results'!BU230)</f>
        <v>20</v>
      </c>
      <c r="AJ230" s="2">
        <f>INDEX('2003'!$C$44:$C$140,'14 Year_History_Results'!BV230)</f>
        <v>0</v>
      </c>
      <c r="AK230" s="2">
        <f>INDEX('2004'!$C$44:$C$140,'14 Year_History_Results'!BW230)</f>
        <v>0</v>
      </c>
      <c r="AL230" s="2">
        <f>INDEX('2005'!$C$44:$C$140,'14 Year_History_Results'!BX230)</f>
        <v>0</v>
      </c>
      <c r="AM230" s="2">
        <f>INDEX('2006'!$C$44:$C$140,'14 Year_History_Results'!BY230)</f>
        <v>0</v>
      </c>
      <c r="AN230" s="2">
        <f>INDEX('2007'!$C$44:$C$140,'14 Year_History_Results'!BZ230)</f>
        <v>0</v>
      </c>
      <c r="AO230" s="2">
        <f>INDEX('2008'!$C$44:$C$140,'14 Year_History_Results'!CA230)</f>
        <v>0</v>
      </c>
      <c r="AP230" s="2">
        <f>INDEX('2009'!$C$44:$C$140,'14 Year_History_Results'!CB230)</f>
        <v>0</v>
      </c>
      <c r="AQ230" s="2">
        <f>INDEX('2010'!$C$44:$C$140,'14 Year_History_Results'!CC230)</f>
        <v>10</v>
      </c>
      <c r="AR230" s="2">
        <f>INDEX('2011'!$C$44:$C$140,'14 Year_History_Results'!CD230)</f>
        <v>0</v>
      </c>
      <c r="AS230" s="2">
        <f>INDEX('2012'!$C$44:$C$140,'14 Year_History_Results'!CE230)</f>
        <v>0</v>
      </c>
      <c r="AT230" s="2">
        <f>INDEX('2013'!$C$44:$C$140,'14 Year_History_Results'!CF230)</f>
        <v>0</v>
      </c>
      <c r="AU230" s="149">
        <f>INDEX('2014'!$C$52:$C$180,'14 Year_History_Results'!CG230)</f>
        <v>0</v>
      </c>
      <c r="AV230" s="2">
        <f t="shared" si="128"/>
        <v>6.1124984550212664</v>
      </c>
      <c r="AW230" s="2"/>
      <c r="AX230">
        <f t="shared" si="129"/>
        <v>230</v>
      </c>
      <c r="AY230" s="112"/>
      <c r="AZ230" s="2"/>
      <c r="BA230" s="148">
        <f>INDEX('2001'!$B$44:$B$140,'14 Year_History_Results'!BT230)</f>
        <v>13</v>
      </c>
      <c r="BB230" s="2">
        <f>INDEX('2002'!$B$44:$B$140,'14 Year_History_Results'!BU230)</f>
        <v>8</v>
      </c>
      <c r="BC230" s="2">
        <f>INDEX('2003'!$B$44:$B$140,'14 Year_History_Results'!BV230)</f>
        <v>0</v>
      </c>
      <c r="BD230" s="2">
        <f>INDEX('2004'!$B$44:$B$140,'14 Year_History_Results'!BW230)</f>
        <v>0</v>
      </c>
      <c r="BE230" s="2">
        <f>INDEX('2005'!$B$44:$B$140,'14 Year_History_Results'!BX230)</f>
        <v>10</v>
      </c>
      <c r="BF230" s="2">
        <f>INDEX('2006'!$B$44:$B$140,'14 Year_History_Results'!BY230)</f>
        <v>0</v>
      </c>
      <c r="BG230" s="2">
        <f>INDEX('2007'!$B$44:$B$140,'14 Year_History_Results'!BZ230)</f>
        <v>0</v>
      </c>
      <c r="BH230" s="2">
        <f>INDEX('2008'!$B$44:$B$140,'14 Year_History_Results'!CA230)</f>
        <v>0</v>
      </c>
      <c r="BI230" s="2">
        <f>INDEX('2009'!$B$44:$B$140,'14 Year_History_Results'!CB230)</f>
        <v>0</v>
      </c>
      <c r="BJ230" s="2">
        <f>INDEX('2010'!$B$44:$B$140,'14 Year_History_Results'!CC230)</f>
        <v>5</v>
      </c>
      <c r="BK230" s="2">
        <f>INDEX('2011'!$B$44:$B$140,'14 Year_History_Results'!CD230)</f>
        <v>0</v>
      </c>
      <c r="BL230" s="2">
        <f>INDEX('2012'!$B$44:$B$140,'14 Year_History_Results'!CE230)</f>
        <v>0</v>
      </c>
      <c r="BM230" s="2">
        <f>INDEX('2013'!$B$44:$B$140,'14 Year_History_Results'!CF230)</f>
        <v>0</v>
      </c>
      <c r="BN230" s="149">
        <f>INDEX('2014'!$B$52:$B$180,'14 Year_History_Results'!CG230)</f>
        <v>0</v>
      </c>
      <c r="BO230" s="308">
        <f t="shared" si="130"/>
        <v>0</v>
      </c>
      <c r="BQ230">
        <f t="shared" si="131"/>
        <v>230</v>
      </c>
      <c r="BR230" s="112"/>
      <c r="BS230" s="2"/>
      <c r="BT230" s="148">
        <f>IF(ISNA(MATCH($BQ230,'2001'!$A$44:$A$139,0)),97,MATCH($BQ230,'2001'!$A$44:$A$139,0))</f>
        <v>48</v>
      </c>
      <c r="BU230" s="2">
        <f>IF(ISNA(MATCH($BQ230,'2002'!$A$44:$A$139,0)),97,MATCH($BQ230,'2002'!$A$44:$A$139,0))</f>
        <v>50</v>
      </c>
      <c r="BV230" s="2">
        <f>IF(ISNA(MATCH($BQ230,'2003'!$A$44:$A$139,0)),97,MATCH($BQ230,'2003'!$A$44:$A$139,0))</f>
        <v>97</v>
      </c>
      <c r="BW230" s="2">
        <f>IF(ISNA(MATCH($BQ230,'2004'!$A$44:$A$139,0)),97,MATCH($BQ230,'2004'!$A$44:$A$139,0))</f>
        <v>97</v>
      </c>
      <c r="BX230" s="2">
        <f>IF(ISNA(MATCH($BQ230,'2005'!$A$44:$A$139,0)),97,MATCH($BQ230,'2005'!$A$44:$A$139,0))</f>
        <v>37</v>
      </c>
      <c r="BY230" s="2">
        <f>IF(ISNA(MATCH($BQ230,'2006'!$A$44:$A$139,0)),97,MATCH($BQ230,'2006'!$A$44:$A$139,0))</f>
        <v>97</v>
      </c>
      <c r="BZ230" s="2">
        <f>IF(ISNA(MATCH($BQ230,'2007'!$A$44:$A$139,0)),97,MATCH($BQ230,'2007'!$A$44:$A$139,0))</f>
        <v>97</v>
      </c>
      <c r="CA230" s="2">
        <f>IF(ISNA(MATCH($BQ230,'2008'!$A$44:$A$139,0)),97,MATCH($BQ230,'2008'!$A$44:$A$139,0))</f>
        <v>97</v>
      </c>
      <c r="CB230" s="2">
        <f>IF(ISNA(MATCH($BQ230,'2009'!$A$44:$A$139,0)),97,MATCH($BQ230,'2009'!$A$44:$A$139,0))</f>
        <v>97</v>
      </c>
      <c r="CC230" s="2">
        <f>IF(ISNA(MATCH($BQ230,'2010'!$A$44:$A$139,0)),97,MATCH($BQ230,'2010'!$A$44:$A$139,0))</f>
        <v>24</v>
      </c>
      <c r="CD230" s="2">
        <f>IF(ISNA(MATCH($BQ230,'2011'!$A$44:$A$139,0)),97,MATCH($BQ230,'2011'!$A$44:$A$139,0))</f>
        <v>97</v>
      </c>
      <c r="CE230" s="2">
        <f>IF(ISNA(MATCH($BQ230,'2012'!$A$44:$A$139,0)),97,MATCH($BQ230,'2012'!$A$44:$A$139,0))</f>
        <v>97</v>
      </c>
      <c r="CF230" s="2">
        <f>IF(ISNA(MATCH($BQ230,'2013'!$A$44:$A$139,0)),97,MATCH($BQ230,'2013'!$A$44:$A$139,0))</f>
        <v>97</v>
      </c>
      <c r="CG230" s="149">
        <f>IF(ISNA(MATCH($BQ230,'2014'!$A$52:$A$179,0)),129,MATCH($BQ230,'2014'!$A$52:$A$179,0))</f>
        <v>25</v>
      </c>
      <c r="CI230">
        <f t="shared" si="132"/>
        <v>230</v>
      </c>
      <c r="CJ230" s="284"/>
      <c r="CK230" s="282"/>
      <c r="CL230" s="281">
        <f t="shared" si="133"/>
        <v>23</v>
      </c>
      <c r="CM230" s="282">
        <f t="shared" si="119"/>
        <v>43.331800000000001</v>
      </c>
      <c r="CN230" s="282">
        <f t="shared" si="120"/>
        <v>28.884977880000001</v>
      </c>
      <c r="CO230" s="282">
        <f t="shared" si="121"/>
        <v>19.254726254807998</v>
      </c>
      <c r="CP230" s="282">
        <f t="shared" si="122"/>
        <v>22.835200521455011</v>
      </c>
      <c r="CQ230" s="282">
        <f t="shared" si="123"/>
        <v>15.22194466760191</v>
      </c>
      <c r="CR230" s="282">
        <f t="shared" si="124"/>
        <v>10.146948315423433</v>
      </c>
      <c r="CS230" s="282">
        <f t="shared" si="125"/>
        <v>6.7639557470612601</v>
      </c>
      <c r="CT230" s="282">
        <f t="shared" si="126"/>
        <v>4.5088529009910356</v>
      </c>
      <c r="CU230" s="282">
        <f t="shared" si="134"/>
        <v>18.005601343800624</v>
      </c>
      <c r="CV230" s="282">
        <f t="shared" si="135"/>
        <v>12.002533855777495</v>
      </c>
      <c r="CW230" s="282">
        <f t="shared" si="136"/>
        <v>8.0008890682612783</v>
      </c>
      <c r="CX230" s="282">
        <f t="shared" si="137"/>
        <v>5.333392652902968</v>
      </c>
      <c r="CY230" s="283">
        <f t="shared" si="138"/>
        <v>3.5552395424251184</v>
      </c>
      <c r="DA230" s="282">
        <f t="shared" si="139"/>
        <v>230</v>
      </c>
      <c r="DB230" s="97"/>
      <c r="DC230" s="156"/>
      <c r="DD230" s="270">
        <f t="shared" si="140"/>
        <v>23</v>
      </c>
      <c r="DE230" s="156">
        <f t="shared" si="141"/>
        <v>51</v>
      </c>
      <c r="DF230" s="156">
        <f t="shared" si="142"/>
        <v>51</v>
      </c>
      <c r="DG230" s="156">
        <f t="shared" si="143"/>
        <v>51</v>
      </c>
      <c r="DH230" s="156">
        <f t="shared" si="144"/>
        <v>61</v>
      </c>
      <c r="DI230" s="156">
        <f t="shared" si="145"/>
        <v>61</v>
      </c>
      <c r="DJ230" s="156">
        <f t="shared" si="146"/>
        <v>61</v>
      </c>
      <c r="DK230" s="156">
        <f t="shared" si="147"/>
        <v>61</v>
      </c>
      <c r="DL230" s="156">
        <f t="shared" si="148"/>
        <v>61</v>
      </c>
      <c r="DM230" s="156">
        <f t="shared" si="149"/>
        <v>76</v>
      </c>
      <c r="DN230" s="156">
        <f t="shared" si="150"/>
        <v>76</v>
      </c>
      <c r="DO230" s="156">
        <f t="shared" si="151"/>
        <v>76</v>
      </c>
      <c r="DP230" s="156">
        <f t="shared" si="152"/>
        <v>76</v>
      </c>
      <c r="DQ230" s="267">
        <f t="shared" si="153"/>
        <v>76</v>
      </c>
      <c r="DR230" s="156">
        <f t="shared" si="154"/>
        <v>107</v>
      </c>
    </row>
    <row r="231" spans="2:122" ht="13.5" thickBot="1" x14ac:dyDescent="0.25">
      <c r="B231" s="133">
        <v>111</v>
      </c>
      <c r="C231" s="50">
        <f t="shared" si="117"/>
        <v>4</v>
      </c>
      <c r="D231" s="50">
        <f t="shared" si="127"/>
        <v>0</v>
      </c>
      <c r="E231" s="97"/>
      <c r="F231" s="2">
        <f t="shared" si="155"/>
        <v>226</v>
      </c>
      <c r="G231" s="164">
        <v>2751</v>
      </c>
      <c r="H231" s="164">
        <f>14- COUNTIF(L231:AA231,"#N/A")</f>
        <v>1</v>
      </c>
      <c r="I231" s="133">
        <f>SUM(AF231:AU231)+SUM(BA231:BM231)</f>
        <v>12</v>
      </c>
      <c r="J231" s="405">
        <f>CY231</f>
        <v>3.5544889955519996</v>
      </c>
      <c r="K231" s="466" t="str">
        <f>IF(ISNUMBER(MATCH(G231,'[4]OPR data'!$A$3:$A$2541,0)),"Y","N")</f>
        <v>N</v>
      </c>
      <c r="L231" s="112"/>
      <c r="M231" s="236"/>
      <c r="N231" s="236" t="e">
        <f>(INDEX(Finish_table!R$4:R$83,MATCH('14 Year_History_Results'!$G231,Finish_table!S$4:S$83,0),1))</f>
        <v>#N/A</v>
      </c>
      <c r="O231" s="236" t="e">
        <f>(INDEX(Finish_table!Z$4:Z$99,MATCH('14 Year_History_Results'!$G231,Finish_table!AA$4:AA$99,0),1))</f>
        <v>#N/A</v>
      </c>
      <c r="P231" s="236" t="e">
        <f>(INDEX(Finish_table!AI$4:AI$99,MATCH('14 Year_History_Results'!$G231,Finish_table!AJ$4:AJ$99,0),1))</f>
        <v>#N/A</v>
      </c>
      <c r="Q231" s="236" t="e">
        <f>(INDEX(Finish_table!AR$4:AR$99,MATCH('14 Year_History_Results'!$G231,Finish_table!AS$4:AS$99,0),1))</f>
        <v>#N/A</v>
      </c>
      <c r="R231" s="236" t="e">
        <f>(INDEX(Finish_table!BA$4:BA$99,MATCH('14 Year_History_Results'!$G231,Finish_table!BB$4:BB$99,0),1))</f>
        <v>#N/A</v>
      </c>
      <c r="S231" s="236" t="e">
        <f>(INDEX(Finish_table!BJ$4:BJ$99,MATCH('14 Year_History_Results'!$G231,Finish_table!BK$4:BK$99,0),1))</f>
        <v>#N/A</v>
      </c>
      <c r="T231" s="236" t="e">
        <f>(INDEX(Finish_table!BS$4:BS$99,MATCH('14 Year_History_Results'!$G231,Finish_table!BT$4:BT$99,0),1))</f>
        <v>#N/A</v>
      </c>
      <c r="U231" s="236" t="e">
        <f>(INDEX(Finish_table!CB$4:CB$99,MATCH('14 Year_History_Results'!$G231,Finish_table!CC$4:CC$99,0),1))</f>
        <v>#N/A</v>
      </c>
      <c r="V231" s="236" t="e">
        <f>(INDEX(Finish_table!CK$4:CK$99,MATCH('14 Year_History_Results'!$G231,Finish_table!CL$4:CL$99,0),1))</f>
        <v>#N/A</v>
      </c>
      <c r="W231" s="236" t="e">
        <f>(INDEX(Finish_table!CT$4:CT$99,MATCH('14 Year_History_Results'!$G231,Finish_table!CU$4:CU$99,0),1))</f>
        <v>#N/A</v>
      </c>
      <c r="X231" s="236" t="str">
        <f>(INDEX(Finish_table!DC$4:DC$99,MATCH('14 Year_History_Results'!$G231,Finish_table!DD$4:DD$99,0),1))</f>
        <v>SF</v>
      </c>
      <c r="Y231" s="236" t="e">
        <f>(INDEX(Finish_table!DL$4:DL$99,MATCH('14 Year_History_Results'!$G231,Finish_table!DM$4:DM$99,0),1))</f>
        <v>#N/A</v>
      </c>
      <c r="Z231" s="236" t="e">
        <f>(INDEX(Finish_table!DU$4:DU$99,MATCH('14 Year_History_Results'!$G231,Finish_table!DV$4:DV$99,0),1))</f>
        <v>#N/A</v>
      </c>
      <c r="AA231" s="256" t="e">
        <f>(INDEX(Finish_table!ED$4:ED$140,MATCH('14 Year_History_Results'!$G231,Finish_table!EE$4:EE$140,0),1))</f>
        <v>#N/A</v>
      </c>
      <c r="AB231" s="2"/>
      <c r="AC231" s="97"/>
      <c r="AE231">
        <f t="shared" si="118"/>
        <v>2751</v>
      </c>
      <c r="AF231" s="112"/>
      <c r="AG231" s="2"/>
      <c r="AH231" s="148">
        <f>INDEX('2001'!$C$44:$C$140,'14 Year_History_Results'!BT231)</f>
        <v>0</v>
      </c>
      <c r="AI231" s="2">
        <f>INDEX('2002'!$C$44:$C$140,'14 Year_History_Results'!BU231)</f>
        <v>0</v>
      </c>
      <c r="AJ231" s="2">
        <f>INDEX('2003'!$C$44:$C$140,'14 Year_History_Results'!BV231)</f>
        <v>0</v>
      </c>
      <c r="AK231" s="2">
        <f>INDEX('2004'!$C$44:$C$140,'14 Year_History_Results'!BW231)</f>
        <v>0</v>
      </c>
      <c r="AL231" s="2">
        <f>INDEX('2005'!$C$44:$C$140,'14 Year_History_Results'!BX231)</f>
        <v>0</v>
      </c>
      <c r="AM231" s="2">
        <f>INDEX('2006'!$C$44:$C$140,'14 Year_History_Results'!BY231)</f>
        <v>0</v>
      </c>
      <c r="AN231" s="2">
        <f>INDEX('2007'!$C$44:$C$140,'14 Year_History_Results'!BZ231)</f>
        <v>0</v>
      </c>
      <c r="AO231" s="2">
        <f>INDEX('2008'!$C$44:$C$140,'14 Year_History_Results'!CA231)</f>
        <v>0</v>
      </c>
      <c r="AP231" s="2">
        <f>INDEX('2009'!$C$44:$C$140,'14 Year_History_Results'!CB231)</f>
        <v>0</v>
      </c>
      <c r="AQ231" s="2">
        <f>INDEX('2010'!$C$44:$C$140,'14 Year_History_Results'!CC231)</f>
        <v>0</v>
      </c>
      <c r="AR231" s="2">
        <f>INDEX('2011'!$C$44:$C$140,'14 Year_History_Results'!CD231)</f>
        <v>10</v>
      </c>
      <c r="AS231" s="2">
        <f>INDEX('2012'!$C$44:$C$140,'14 Year_History_Results'!CE231)</f>
        <v>0</v>
      </c>
      <c r="AT231" s="2">
        <f>INDEX('2013'!$C$44:$C$140,'14 Year_History_Results'!CF231)</f>
        <v>0</v>
      </c>
      <c r="AU231" s="149">
        <f>INDEX('2014'!$C$52:$C$180,'14 Year_History_Results'!CG231)</f>
        <v>0</v>
      </c>
      <c r="AV231" s="2">
        <f t="shared" si="128"/>
        <v>2.6726124191242437</v>
      </c>
      <c r="AW231" s="2"/>
      <c r="AX231">
        <f t="shared" si="129"/>
        <v>2751</v>
      </c>
      <c r="AY231" s="112"/>
      <c r="AZ231" s="2"/>
      <c r="BA231" s="148">
        <f>INDEX('2001'!$B$44:$B$140,'14 Year_History_Results'!BT231)</f>
        <v>0</v>
      </c>
      <c r="BB231" s="2">
        <f>INDEX('2002'!$B$44:$B$140,'14 Year_History_Results'!BU231)</f>
        <v>0</v>
      </c>
      <c r="BC231" s="2">
        <f>INDEX('2003'!$B$44:$B$140,'14 Year_History_Results'!BV231)</f>
        <v>0</v>
      </c>
      <c r="BD231" s="2">
        <f>INDEX('2004'!$B$44:$B$140,'14 Year_History_Results'!BW231)</f>
        <v>0</v>
      </c>
      <c r="BE231" s="2">
        <f>INDEX('2005'!$B$44:$B$140,'14 Year_History_Results'!BX231)</f>
        <v>0</v>
      </c>
      <c r="BF231" s="2">
        <f>INDEX('2006'!$B$44:$B$140,'14 Year_History_Results'!BY231)</f>
        <v>0</v>
      </c>
      <c r="BG231" s="2">
        <f>INDEX('2007'!$B$44:$B$140,'14 Year_History_Results'!BZ231)</f>
        <v>0</v>
      </c>
      <c r="BH231" s="2">
        <f>INDEX('2008'!$B$44:$B$140,'14 Year_History_Results'!CA231)</f>
        <v>0</v>
      </c>
      <c r="BI231" s="2">
        <f>INDEX('2009'!$B$44:$B$140,'14 Year_History_Results'!CB231)</f>
        <v>0</v>
      </c>
      <c r="BJ231" s="2">
        <f>INDEX('2010'!$B$44:$B$140,'14 Year_History_Results'!CC231)</f>
        <v>0</v>
      </c>
      <c r="BK231" s="2">
        <f>INDEX('2011'!$B$44:$B$140,'14 Year_History_Results'!CD231)</f>
        <v>2</v>
      </c>
      <c r="BL231" s="2">
        <f>INDEX('2012'!$B$44:$B$140,'14 Year_History_Results'!CE231)</f>
        <v>0</v>
      </c>
      <c r="BM231" s="2">
        <f>INDEX('2013'!$B$44:$B$140,'14 Year_History_Results'!CF231)</f>
        <v>0</v>
      </c>
      <c r="BN231" s="149">
        <f>INDEX('2014'!$B$52:$B$180,'14 Year_History_Results'!CG231)</f>
        <v>0</v>
      </c>
      <c r="BO231" s="308">
        <f t="shared" si="130"/>
        <v>0</v>
      </c>
      <c r="BQ231">
        <f t="shared" si="131"/>
        <v>2751</v>
      </c>
      <c r="BR231" s="112"/>
      <c r="BS231" s="2"/>
      <c r="BT231" s="148">
        <f>IF(ISNA(MATCH($BQ231,'2001'!$A$44:$A$139,0)),97,MATCH($BQ231,'2001'!$A$44:$A$139,0))</f>
        <v>97</v>
      </c>
      <c r="BU231" s="2">
        <f>IF(ISNA(MATCH($BQ231,'2002'!$A$44:$A$139,0)),97,MATCH($BQ231,'2002'!$A$44:$A$139,0))</f>
        <v>97</v>
      </c>
      <c r="BV231" s="2">
        <f>IF(ISNA(MATCH($BQ231,'2003'!$A$44:$A$139,0)),97,MATCH($BQ231,'2003'!$A$44:$A$139,0))</f>
        <v>97</v>
      </c>
      <c r="BW231" s="2">
        <f>IF(ISNA(MATCH($BQ231,'2004'!$A$44:$A$139,0)),97,MATCH($BQ231,'2004'!$A$44:$A$139,0))</f>
        <v>97</v>
      </c>
      <c r="BX231" s="2">
        <f>IF(ISNA(MATCH($BQ231,'2005'!$A$44:$A$139,0)),97,MATCH($BQ231,'2005'!$A$44:$A$139,0))</f>
        <v>97</v>
      </c>
      <c r="BY231" s="2">
        <f>IF(ISNA(MATCH($BQ231,'2006'!$A$44:$A$139,0)),97,MATCH($BQ231,'2006'!$A$44:$A$139,0))</f>
        <v>97</v>
      </c>
      <c r="BZ231" s="2">
        <f>IF(ISNA(MATCH($BQ231,'2007'!$A$44:$A$139,0)),97,MATCH($BQ231,'2007'!$A$44:$A$139,0))</f>
        <v>97</v>
      </c>
      <c r="CA231" s="2">
        <f>IF(ISNA(MATCH($BQ231,'2008'!$A$44:$A$139,0)),97,MATCH($BQ231,'2008'!$A$44:$A$139,0))</f>
        <v>97</v>
      </c>
      <c r="CB231" s="2">
        <f>IF(ISNA(MATCH($BQ231,'2009'!$A$44:$A$139,0)),97,MATCH($BQ231,'2009'!$A$44:$A$139,0))</f>
        <v>97</v>
      </c>
      <c r="CC231" s="2">
        <f>IF(ISNA(MATCH($BQ231,'2010'!$A$44:$A$139,0)),97,MATCH($BQ231,'2010'!$A$44:$A$139,0))</f>
        <v>97</v>
      </c>
      <c r="CD231" s="2">
        <f>IF(ISNA(MATCH($BQ231,'2011'!$A$44:$A$139,0)),97,MATCH($BQ231,'2011'!$A$44:$A$139,0))</f>
        <v>88</v>
      </c>
      <c r="CE231" s="2">
        <f>IF(ISNA(MATCH($BQ231,'2012'!$A$44:$A$139,0)),97,MATCH($BQ231,'2012'!$A$44:$A$139,0))</f>
        <v>97</v>
      </c>
      <c r="CF231" s="2">
        <f>IF(ISNA(MATCH($BQ231,'2013'!$A$44:$A$139,0)),97,MATCH($BQ231,'2013'!$A$44:$A$139,0))</f>
        <v>97</v>
      </c>
      <c r="CG231" s="149">
        <f>IF(ISNA(MATCH($BQ231,'2014'!$A$52:$A$179,0)),129,MATCH($BQ231,'2014'!$A$52:$A$179,0))</f>
        <v>129</v>
      </c>
      <c r="CI231">
        <f t="shared" si="132"/>
        <v>2751</v>
      </c>
      <c r="CJ231" s="284"/>
      <c r="CK231" s="282"/>
      <c r="CL231" s="281">
        <f t="shared" si="133"/>
        <v>0</v>
      </c>
      <c r="CM231" s="282">
        <f t="shared" si="119"/>
        <v>0</v>
      </c>
      <c r="CN231" s="282">
        <f t="shared" si="120"/>
        <v>0</v>
      </c>
      <c r="CO231" s="282">
        <f t="shared" si="121"/>
        <v>0</v>
      </c>
      <c r="CP231" s="282">
        <f t="shared" si="122"/>
        <v>0</v>
      </c>
      <c r="CQ231" s="282">
        <f t="shared" si="123"/>
        <v>0</v>
      </c>
      <c r="CR231" s="282">
        <f t="shared" si="124"/>
        <v>0</v>
      </c>
      <c r="CS231" s="282">
        <f t="shared" si="125"/>
        <v>0</v>
      </c>
      <c r="CT231" s="282">
        <f t="shared" si="126"/>
        <v>0</v>
      </c>
      <c r="CU231" s="282">
        <f t="shared" si="134"/>
        <v>0</v>
      </c>
      <c r="CV231" s="282">
        <f t="shared" si="135"/>
        <v>12</v>
      </c>
      <c r="CW231" s="282">
        <f t="shared" si="136"/>
        <v>7.9992000000000001</v>
      </c>
      <c r="CX231" s="282">
        <f t="shared" si="137"/>
        <v>5.3322667199999998</v>
      </c>
      <c r="CY231" s="283">
        <f t="shared" si="138"/>
        <v>3.5544889955519996</v>
      </c>
      <c r="DA231" s="282">
        <f t="shared" si="139"/>
        <v>2751</v>
      </c>
      <c r="DB231" s="97"/>
      <c r="DC231" s="156"/>
      <c r="DD231" s="270">
        <f t="shared" si="140"/>
        <v>0</v>
      </c>
      <c r="DE231" s="156">
        <f t="shared" si="141"/>
        <v>0</v>
      </c>
      <c r="DF231" s="156">
        <f t="shared" si="142"/>
        <v>0</v>
      </c>
      <c r="DG231" s="156">
        <f t="shared" si="143"/>
        <v>0</v>
      </c>
      <c r="DH231" s="156">
        <f t="shared" si="144"/>
        <v>0</v>
      </c>
      <c r="DI231" s="156">
        <f t="shared" si="145"/>
        <v>0</v>
      </c>
      <c r="DJ231" s="156">
        <f t="shared" si="146"/>
        <v>0</v>
      </c>
      <c r="DK231" s="156">
        <f t="shared" si="147"/>
        <v>0</v>
      </c>
      <c r="DL231" s="156">
        <f t="shared" si="148"/>
        <v>0</v>
      </c>
      <c r="DM231" s="156">
        <f t="shared" si="149"/>
        <v>0</v>
      </c>
      <c r="DN231" s="156">
        <f t="shared" si="150"/>
        <v>12</v>
      </c>
      <c r="DO231" s="156">
        <f t="shared" si="151"/>
        <v>12</v>
      </c>
      <c r="DP231" s="156">
        <f t="shared" si="152"/>
        <v>12</v>
      </c>
      <c r="DQ231" s="267">
        <f t="shared" si="153"/>
        <v>12</v>
      </c>
      <c r="DR231" s="156">
        <f t="shared" si="154"/>
        <v>373</v>
      </c>
    </row>
    <row r="232" spans="2:122" ht="13.5" thickBot="1" x14ac:dyDescent="0.25">
      <c r="B232" s="133">
        <v>111</v>
      </c>
      <c r="C232" s="50">
        <f t="shared" si="117"/>
        <v>5</v>
      </c>
      <c r="D232" s="50">
        <f t="shared" si="127"/>
        <v>0</v>
      </c>
      <c r="E232" s="97"/>
      <c r="F232" s="2">
        <f t="shared" si="155"/>
        <v>227</v>
      </c>
      <c r="G232" s="164">
        <v>100</v>
      </c>
      <c r="H232" s="164">
        <f>14- COUNTIF(L232:AA232,"#N/A")</f>
        <v>2</v>
      </c>
      <c r="I232" s="133">
        <f>SUM(AF232:AU232)+SUM(BA232:BM232)</f>
        <v>44</v>
      </c>
      <c r="J232" s="405">
        <f>CY232</f>
        <v>3.5387352747617795</v>
      </c>
      <c r="K232" s="466" t="str">
        <f>IF(ISNUMBER(MATCH(G232,'[4]OPR data'!$A$3:$A$2541,0)),"Y","N")</f>
        <v>Y</v>
      </c>
      <c r="L232" s="112"/>
      <c r="M232" s="236"/>
      <c r="N232" s="236" t="e">
        <f>(INDEX(Finish_table!R$4:R$83,MATCH('14 Year_History_Results'!$G232,Finish_table!S$4:S$83,0),1))</f>
        <v>#N/A</v>
      </c>
      <c r="O232" s="236" t="e">
        <f>(INDEX(Finish_table!Z$4:Z$99,MATCH('14 Year_History_Results'!$G232,Finish_table!AA$4:AA$99,0),1))</f>
        <v>#N/A</v>
      </c>
      <c r="P232" s="236" t="e">
        <f>(INDEX(Finish_table!AI$4:AI$99,MATCH('14 Year_History_Results'!$G232,Finish_table!AJ$4:AJ$99,0),1))</f>
        <v>#N/A</v>
      </c>
      <c r="Q232" s="236" t="e">
        <f>(INDEX(Finish_table!AR$4:AR$99,MATCH('14 Year_History_Results'!$G232,Finish_table!AS$4:AS$99,0),1))</f>
        <v>#N/A</v>
      </c>
      <c r="R232" s="236" t="e">
        <f>(INDEX(Finish_table!BA$4:BA$99,MATCH('14 Year_History_Results'!$G232,Finish_table!BB$4:BB$99,0),1))</f>
        <v>#N/A</v>
      </c>
      <c r="S232" s="236" t="e">
        <f>(INDEX(Finish_table!BJ$4:BJ$99,MATCH('14 Year_History_Results'!$G232,Finish_table!BK$4:BK$99,0),1))</f>
        <v>#N/A</v>
      </c>
      <c r="T232" s="236" t="str">
        <f>(INDEX(Finish_table!BS$4:BS$99,MATCH('14 Year_History_Results'!$G232,Finish_table!BT$4:BT$99,0),1))</f>
        <v>QF</v>
      </c>
      <c r="U232" s="236" t="str">
        <f>(INDEX(Finish_table!CB$4:CB$99,MATCH('14 Year_History_Results'!$G232,Finish_table!CC$4:CC$99,0),1))</f>
        <v>F</v>
      </c>
      <c r="V232" s="236" t="e">
        <f>(INDEX(Finish_table!CK$4:CK$99,MATCH('14 Year_History_Results'!$G232,Finish_table!CL$4:CL$99,0),1))</f>
        <v>#N/A</v>
      </c>
      <c r="W232" s="236" t="e">
        <f>(INDEX(Finish_table!CT$4:CT$99,MATCH('14 Year_History_Results'!$G232,Finish_table!CU$4:CU$99,0),1))</f>
        <v>#N/A</v>
      </c>
      <c r="X232" s="236" t="e">
        <f>(INDEX(Finish_table!DC$4:DC$99,MATCH('14 Year_History_Results'!$G232,Finish_table!DD$4:DD$99,0),1))</f>
        <v>#N/A</v>
      </c>
      <c r="Y232" s="236" t="e">
        <f>(INDEX(Finish_table!DL$4:DL$99,MATCH('14 Year_History_Results'!$G232,Finish_table!DM$4:DM$99,0),1))</f>
        <v>#N/A</v>
      </c>
      <c r="Z232" s="236" t="e">
        <f>(INDEX(Finish_table!DU$4:DU$99,MATCH('14 Year_History_Results'!$G232,Finish_table!DV$4:DV$99,0),1))</f>
        <v>#N/A</v>
      </c>
      <c r="AA232" s="256" t="e">
        <f>(INDEX(Finish_table!ED$4:ED$140,MATCH('14 Year_History_Results'!$G232,Finish_table!EE$4:EE$140,0),1))</f>
        <v>#N/A</v>
      </c>
      <c r="AB232" s="2"/>
      <c r="AC232" s="97"/>
      <c r="AE232">
        <f t="shared" si="118"/>
        <v>100</v>
      </c>
      <c r="AF232" s="112"/>
      <c r="AG232" s="2"/>
      <c r="AH232" s="148">
        <f>INDEX('2001'!$C$44:$C$140,'14 Year_History_Results'!BT232)</f>
        <v>0</v>
      </c>
      <c r="AI232" s="2">
        <f>INDEX('2002'!$C$44:$C$140,'14 Year_History_Results'!BU232)</f>
        <v>0</v>
      </c>
      <c r="AJ232" s="2">
        <f>INDEX('2003'!$C$44:$C$140,'14 Year_History_Results'!BV232)</f>
        <v>0</v>
      </c>
      <c r="AK232" s="2">
        <f>INDEX('2004'!$C$44:$C$140,'14 Year_History_Results'!BW232)</f>
        <v>0</v>
      </c>
      <c r="AL232" s="2">
        <f>INDEX('2005'!$C$44:$C$140,'14 Year_History_Results'!BX232)</f>
        <v>0</v>
      </c>
      <c r="AM232" s="2">
        <f>INDEX('2006'!$C$44:$C$140,'14 Year_History_Results'!BY232)</f>
        <v>0</v>
      </c>
      <c r="AN232" s="2">
        <f>INDEX('2007'!$C$44:$C$140,'14 Year_History_Results'!BZ232)</f>
        <v>0</v>
      </c>
      <c r="AO232" s="2">
        <f>INDEX('2008'!$C$44:$C$140,'14 Year_History_Results'!CA232)</f>
        <v>20</v>
      </c>
      <c r="AP232" s="2">
        <f>INDEX('2009'!$C$44:$C$140,'14 Year_History_Results'!CB232)</f>
        <v>0</v>
      </c>
      <c r="AQ232" s="2">
        <f>INDEX('2010'!$C$44:$C$140,'14 Year_History_Results'!CC232)</f>
        <v>0</v>
      </c>
      <c r="AR232" s="2">
        <f>INDEX('2011'!$C$44:$C$140,'14 Year_History_Results'!CD232)</f>
        <v>0</v>
      </c>
      <c r="AS232" s="2">
        <f>INDEX('2012'!$C$44:$C$140,'14 Year_History_Results'!CE232)</f>
        <v>0</v>
      </c>
      <c r="AT232" s="2">
        <f>INDEX('2013'!$C$44:$C$140,'14 Year_History_Results'!CF232)</f>
        <v>0</v>
      </c>
      <c r="AU232" s="149">
        <f>INDEX('2014'!$C$52:$C$180,'14 Year_History_Results'!CG232)</f>
        <v>0</v>
      </c>
      <c r="AV232" s="2">
        <f t="shared" si="128"/>
        <v>5.3452248382484875</v>
      </c>
      <c r="AW232" s="2"/>
      <c r="AX232">
        <f t="shared" si="129"/>
        <v>100</v>
      </c>
      <c r="AY232" s="112"/>
      <c r="AZ232" s="2"/>
      <c r="BA232" s="148">
        <f>INDEX('2001'!$B$44:$B$140,'14 Year_History_Results'!BT232)</f>
        <v>0</v>
      </c>
      <c r="BB232" s="2">
        <f>INDEX('2002'!$B$44:$B$140,'14 Year_History_Results'!BU232)</f>
        <v>0</v>
      </c>
      <c r="BC232" s="2">
        <f>INDEX('2003'!$B$44:$B$140,'14 Year_History_Results'!BV232)</f>
        <v>0</v>
      </c>
      <c r="BD232" s="2">
        <f>INDEX('2004'!$B$44:$B$140,'14 Year_History_Results'!BW232)</f>
        <v>0</v>
      </c>
      <c r="BE232" s="2">
        <f>INDEX('2005'!$B$44:$B$140,'14 Year_History_Results'!BX232)</f>
        <v>0</v>
      </c>
      <c r="BF232" s="2">
        <f>INDEX('2006'!$B$44:$B$140,'14 Year_History_Results'!BY232)</f>
        <v>0</v>
      </c>
      <c r="BG232" s="2">
        <f>INDEX('2007'!$B$44:$B$140,'14 Year_History_Results'!BZ232)</f>
        <v>11</v>
      </c>
      <c r="BH232" s="2">
        <f>INDEX('2008'!$B$44:$B$140,'14 Year_History_Results'!CA232)</f>
        <v>13</v>
      </c>
      <c r="BI232" s="2">
        <f>INDEX('2009'!$B$44:$B$140,'14 Year_History_Results'!CB232)</f>
        <v>0</v>
      </c>
      <c r="BJ232" s="2">
        <f>INDEX('2010'!$B$44:$B$140,'14 Year_History_Results'!CC232)</f>
        <v>0</v>
      </c>
      <c r="BK232" s="2">
        <f>INDEX('2011'!$B$44:$B$140,'14 Year_History_Results'!CD232)</f>
        <v>0</v>
      </c>
      <c r="BL232" s="2">
        <f>INDEX('2012'!$B$44:$B$140,'14 Year_History_Results'!CE232)</f>
        <v>0</v>
      </c>
      <c r="BM232" s="2">
        <f>INDEX('2013'!$B$44:$B$140,'14 Year_History_Results'!CF232)</f>
        <v>0</v>
      </c>
      <c r="BN232" s="149">
        <f>INDEX('2014'!$B$52:$B$180,'14 Year_History_Results'!CG232)</f>
        <v>0</v>
      </c>
      <c r="BO232" s="308">
        <f t="shared" si="130"/>
        <v>0</v>
      </c>
      <c r="BQ232">
        <f t="shared" si="131"/>
        <v>100</v>
      </c>
      <c r="BR232" s="112"/>
      <c r="BS232" s="2"/>
      <c r="BT232" s="148">
        <f>IF(ISNA(MATCH($BQ232,'2001'!$A$44:$A$139,0)),97,MATCH($BQ232,'2001'!$A$44:$A$139,0))</f>
        <v>97</v>
      </c>
      <c r="BU232" s="2">
        <f>IF(ISNA(MATCH($BQ232,'2002'!$A$44:$A$139,0)),97,MATCH($BQ232,'2002'!$A$44:$A$139,0))</f>
        <v>97</v>
      </c>
      <c r="BV232" s="2">
        <f>IF(ISNA(MATCH($BQ232,'2003'!$A$44:$A$139,0)),97,MATCH($BQ232,'2003'!$A$44:$A$139,0))</f>
        <v>97</v>
      </c>
      <c r="BW232" s="2">
        <f>IF(ISNA(MATCH($BQ232,'2004'!$A$44:$A$139,0)),97,MATCH($BQ232,'2004'!$A$44:$A$139,0))</f>
        <v>97</v>
      </c>
      <c r="BX232" s="2">
        <f>IF(ISNA(MATCH($BQ232,'2005'!$A$44:$A$139,0)),97,MATCH($BQ232,'2005'!$A$44:$A$139,0))</f>
        <v>97</v>
      </c>
      <c r="BY232" s="2">
        <f>IF(ISNA(MATCH($BQ232,'2006'!$A$44:$A$139,0)),97,MATCH($BQ232,'2006'!$A$44:$A$139,0))</f>
        <v>97</v>
      </c>
      <c r="BZ232" s="2">
        <f>IF(ISNA(MATCH($BQ232,'2007'!$A$44:$A$139,0)),97,MATCH($BQ232,'2007'!$A$44:$A$139,0))</f>
        <v>17</v>
      </c>
      <c r="CA232" s="2">
        <f>IF(ISNA(MATCH($BQ232,'2008'!$A$44:$A$139,0)),97,MATCH($BQ232,'2008'!$A$44:$A$139,0))</f>
        <v>20</v>
      </c>
      <c r="CB232" s="2">
        <f>IF(ISNA(MATCH($BQ232,'2009'!$A$44:$A$139,0)),97,MATCH($BQ232,'2009'!$A$44:$A$139,0))</f>
        <v>97</v>
      </c>
      <c r="CC232" s="2">
        <f>IF(ISNA(MATCH($BQ232,'2010'!$A$44:$A$139,0)),97,MATCH($BQ232,'2010'!$A$44:$A$139,0))</f>
        <v>97</v>
      </c>
      <c r="CD232" s="2">
        <f>IF(ISNA(MATCH($BQ232,'2011'!$A$44:$A$139,0)),97,MATCH($BQ232,'2011'!$A$44:$A$139,0))</f>
        <v>97</v>
      </c>
      <c r="CE232" s="2">
        <f>IF(ISNA(MATCH($BQ232,'2012'!$A$44:$A$139,0)),97,MATCH($BQ232,'2012'!$A$44:$A$139,0))</f>
        <v>97</v>
      </c>
      <c r="CF232" s="2">
        <f>IF(ISNA(MATCH($BQ232,'2013'!$A$44:$A$139,0)),97,MATCH($BQ232,'2013'!$A$44:$A$139,0))</f>
        <v>97</v>
      </c>
      <c r="CG232" s="149">
        <f>IF(ISNA(MATCH($BQ232,'2014'!$A$52:$A$179,0)),129,MATCH($BQ232,'2014'!$A$52:$A$179,0))</f>
        <v>129</v>
      </c>
      <c r="CI232">
        <f t="shared" si="132"/>
        <v>100</v>
      </c>
      <c r="CJ232" s="284"/>
      <c r="CK232" s="282"/>
      <c r="CL232" s="281">
        <f t="shared" si="133"/>
        <v>0</v>
      </c>
      <c r="CM232" s="282">
        <f t="shared" si="119"/>
        <v>0</v>
      </c>
      <c r="CN232" s="282">
        <f t="shared" si="120"/>
        <v>0</v>
      </c>
      <c r="CO232" s="282">
        <f t="shared" si="121"/>
        <v>0</v>
      </c>
      <c r="CP232" s="282">
        <f t="shared" si="122"/>
        <v>0</v>
      </c>
      <c r="CQ232" s="282">
        <f t="shared" si="123"/>
        <v>0</v>
      </c>
      <c r="CR232" s="282">
        <f t="shared" si="124"/>
        <v>11</v>
      </c>
      <c r="CS232" s="282">
        <f t="shared" si="125"/>
        <v>40.332599999999999</v>
      </c>
      <c r="CT232" s="282">
        <f t="shared" si="126"/>
        <v>26.88571116</v>
      </c>
      <c r="CU232" s="282">
        <f t="shared" si="134"/>
        <v>17.922015059255997</v>
      </c>
      <c r="CV232" s="282">
        <f t="shared" si="135"/>
        <v>11.946815238500047</v>
      </c>
      <c r="CW232" s="282">
        <f t="shared" si="136"/>
        <v>7.9637470379841311</v>
      </c>
      <c r="CX232" s="282">
        <f t="shared" si="137"/>
        <v>5.3086337755202218</v>
      </c>
      <c r="CY232" s="283">
        <f t="shared" si="138"/>
        <v>3.5387352747617795</v>
      </c>
      <c r="DA232" s="282">
        <f t="shared" si="139"/>
        <v>100</v>
      </c>
      <c r="DB232" s="97"/>
      <c r="DC232" s="156"/>
      <c r="DD232" s="270">
        <f t="shared" si="140"/>
        <v>0</v>
      </c>
      <c r="DE232" s="156">
        <f t="shared" si="141"/>
        <v>0</v>
      </c>
      <c r="DF232" s="156">
        <f t="shared" si="142"/>
        <v>0</v>
      </c>
      <c r="DG232" s="156">
        <f t="shared" si="143"/>
        <v>0</v>
      </c>
      <c r="DH232" s="156">
        <f t="shared" si="144"/>
        <v>0</v>
      </c>
      <c r="DI232" s="156">
        <f t="shared" si="145"/>
        <v>0</v>
      </c>
      <c r="DJ232" s="156">
        <f t="shared" si="146"/>
        <v>11</v>
      </c>
      <c r="DK232" s="156">
        <f t="shared" si="147"/>
        <v>44</v>
      </c>
      <c r="DL232" s="156">
        <f t="shared" si="148"/>
        <v>44</v>
      </c>
      <c r="DM232" s="156">
        <f t="shared" si="149"/>
        <v>44</v>
      </c>
      <c r="DN232" s="156">
        <f t="shared" si="150"/>
        <v>44</v>
      </c>
      <c r="DO232" s="156">
        <f t="shared" si="151"/>
        <v>44</v>
      </c>
      <c r="DP232" s="156">
        <f t="shared" si="152"/>
        <v>44</v>
      </c>
      <c r="DQ232" s="267">
        <f t="shared" si="153"/>
        <v>44</v>
      </c>
      <c r="DR232" s="156">
        <f t="shared" si="154"/>
        <v>163</v>
      </c>
    </row>
    <row r="233" spans="2:122" ht="13.5" thickBot="1" x14ac:dyDescent="0.25">
      <c r="B233" s="133">
        <v>111</v>
      </c>
      <c r="C233" s="50">
        <f t="shared" si="117"/>
        <v>6</v>
      </c>
      <c r="D233" s="50">
        <f t="shared" si="127"/>
        <v>0</v>
      </c>
      <c r="E233" s="97"/>
      <c r="F233" s="2">
        <f t="shared" si="155"/>
        <v>228</v>
      </c>
      <c r="G233" s="164">
        <v>56</v>
      </c>
      <c r="H233" s="164">
        <f>14- COUNTIF(L233:AA233,"#N/A")</f>
        <v>5</v>
      </c>
      <c r="I233" s="133">
        <f>SUM(AF233:AU233)+SUM(BA233:BM233)</f>
        <v>110</v>
      </c>
      <c r="J233" s="405">
        <f>CY233</f>
        <v>3.5177039422507419</v>
      </c>
      <c r="K233" s="466" t="str">
        <f>IF(ISNUMBER(MATCH(G233,'[4]OPR data'!$A$3:$A$2541,0)),"Y","N")</f>
        <v>Y</v>
      </c>
      <c r="L233" s="112"/>
      <c r="M233" s="236"/>
      <c r="N233" s="236" t="str">
        <f>(INDEX(Finish_table!R$4:R$83,MATCH('14 Year_History_Results'!$G233,Finish_table!S$4:S$83,0),1))</f>
        <v>QF</v>
      </c>
      <c r="O233" s="236" t="e">
        <f>(INDEX(Finish_table!Z$4:Z$99,MATCH('14 Year_History_Results'!$G233,Finish_table!AA$4:AA$99,0),1))</f>
        <v>#N/A</v>
      </c>
      <c r="P233" s="236" t="e">
        <f>(INDEX(Finish_table!AI$4:AI$99,MATCH('14 Year_History_Results'!$G233,Finish_table!AJ$4:AJ$99,0),1))</f>
        <v>#N/A</v>
      </c>
      <c r="Q233" s="236" t="str">
        <f>(INDEX(Finish_table!AR$4:AR$99,MATCH('14 Year_History_Results'!$G233,Finish_table!AS$4:AS$99,0),1))</f>
        <v>QF</v>
      </c>
      <c r="R233" s="236" t="str">
        <f>(INDEX(Finish_table!BA$4:BA$99,MATCH('14 Year_History_Results'!$G233,Finish_table!BB$4:BB$99,0),1))</f>
        <v>WF</v>
      </c>
      <c r="S233" s="236" t="e">
        <f>(INDEX(Finish_table!BJ$4:BJ$99,MATCH('14 Year_History_Results'!$G233,Finish_table!BK$4:BK$99,0),1))</f>
        <v>#N/A</v>
      </c>
      <c r="T233" s="236" t="str">
        <f>(INDEX(Finish_table!BS$4:BS$99,MATCH('14 Year_History_Results'!$G233,Finish_table!BT$4:BT$99,0),1))</f>
        <v>QF</v>
      </c>
      <c r="U233" s="236" t="e">
        <f>(INDEX(Finish_table!CB$4:CB$99,MATCH('14 Year_History_Results'!$G233,Finish_table!CC$4:CC$99,0),1))</f>
        <v>#N/A</v>
      </c>
      <c r="V233" s="236" t="str">
        <f>(INDEX(Finish_table!CK$4:CK$99,MATCH('14 Year_History_Results'!$G233,Finish_table!CL$4:CL$99,0),1))</f>
        <v>QF</v>
      </c>
      <c r="W233" s="236" t="e">
        <f>(INDEX(Finish_table!CT$4:CT$99,MATCH('14 Year_History_Results'!$G233,Finish_table!CU$4:CU$99,0),1))</f>
        <v>#N/A</v>
      </c>
      <c r="X233" s="236" t="e">
        <f>(INDEX(Finish_table!DC$4:DC$99,MATCH('14 Year_History_Results'!$G233,Finish_table!DD$4:DD$99,0),1))</f>
        <v>#N/A</v>
      </c>
      <c r="Y233" s="236" t="e">
        <f>(INDEX(Finish_table!DL$4:DL$99,MATCH('14 Year_History_Results'!$G233,Finish_table!DM$4:DM$99,0),1))</f>
        <v>#N/A</v>
      </c>
      <c r="Z233" s="236" t="e">
        <f>(INDEX(Finish_table!DU$4:DU$99,MATCH('14 Year_History_Results'!$G233,Finish_table!DV$4:DV$99,0),1))</f>
        <v>#N/A</v>
      </c>
      <c r="AA233" s="256" t="e">
        <f>(INDEX(Finish_table!ED$4:ED$140,MATCH('14 Year_History_Results'!$G233,Finish_table!EE$4:EE$140,0),1))</f>
        <v>#N/A</v>
      </c>
      <c r="AB233" s="2"/>
      <c r="AC233" s="97"/>
      <c r="AE233">
        <f t="shared" si="118"/>
        <v>56</v>
      </c>
      <c r="AF233" s="112"/>
      <c r="AG233" s="2"/>
      <c r="AH233" s="148">
        <f>INDEX('2001'!$C$44:$C$140,'14 Year_History_Results'!BT233)</f>
        <v>10</v>
      </c>
      <c r="AI233" s="2">
        <f>INDEX('2002'!$C$44:$C$140,'14 Year_History_Results'!BU233)</f>
        <v>0</v>
      </c>
      <c r="AJ233" s="2">
        <f>INDEX('2003'!$C$44:$C$140,'14 Year_History_Results'!BV233)</f>
        <v>0</v>
      </c>
      <c r="AK233" s="2">
        <f>INDEX('2004'!$C$44:$C$140,'14 Year_History_Results'!BW233)</f>
        <v>0</v>
      </c>
      <c r="AL233" s="2">
        <f>INDEX('2005'!$C$44:$C$140,'14 Year_History_Results'!BX233)</f>
        <v>40</v>
      </c>
      <c r="AM233" s="2">
        <f>INDEX('2006'!$C$44:$C$140,'14 Year_History_Results'!BY233)</f>
        <v>0</v>
      </c>
      <c r="AN233" s="2">
        <f>INDEX('2007'!$C$44:$C$140,'14 Year_History_Results'!BZ233)</f>
        <v>0</v>
      </c>
      <c r="AO233" s="2">
        <f>INDEX('2008'!$C$44:$C$140,'14 Year_History_Results'!CA233)</f>
        <v>0</v>
      </c>
      <c r="AP233" s="2">
        <f>INDEX('2009'!$C$44:$C$140,'14 Year_History_Results'!CB233)</f>
        <v>0</v>
      </c>
      <c r="AQ233" s="2">
        <f>INDEX('2010'!$C$44:$C$140,'14 Year_History_Results'!CC233)</f>
        <v>0</v>
      </c>
      <c r="AR233" s="2">
        <f>INDEX('2011'!$C$44:$C$140,'14 Year_History_Results'!CD233)</f>
        <v>0</v>
      </c>
      <c r="AS233" s="2">
        <f>INDEX('2012'!$C$44:$C$140,'14 Year_History_Results'!CE233)</f>
        <v>0</v>
      </c>
      <c r="AT233" s="2">
        <f>INDEX('2013'!$C$44:$C$140,'14 Year_History_Results'!CF233)</f>
        <v>0</v>
      </c>
      <c r="AU233" s="149">
        <f>INDEX('2014'!$C$52:$C$180,'14 Year_History_Results'!CG233)</f>
        <v>0</v>
      </c>
      <c r="AV233" s="2">
        <f t="shared" si="128"/>
        <v>10.818177620697814</v>
      </c>
      <c r="AW233" s="2"/>
      <c r="AX233">
        <f t="shared" si="129"/>
        <v>56</v>
      </c>
      <c r="AY233" s="112"/>
      <c r="AZ233" s="2"/>
      <c r="BA233" s="148">
        <f>INDEX('2001'!$B$44:$B$140,'14 Year_History_Results'!BT233)</f>
        <v>15</v>
      </c>
      <c r="BB233" s="2">
        <f>INDEX('2002'!$B$44:$B$140,'14 Year_History_Results'!BU233)</f>
        <v>0</v>
      </c>
      <c r="BC233" s="2">
        <f>INDEX('2003'!$B$44:$B$140,'14 Year_History_Results'!BV233)</f>
        <v>0</v>
      </c>
      <c r="BD233" s="2">
        <f>INDEX('2004'!$B$44:$B$140,'14 Year_History_Results'!BW233)</f>
        <v>11</v>
      </c>
      <c r="BE233" s="2">
        <f>INDEX('2005'!$B$44:$B$140,'14 Year_History_Results'!BX233)</f>
        <v>15</v>
      </c>
      <c r="BF233" s="2">
        <f>INDEX('2006'!$B$44:$B$140,'14 Year_History_Results'!BY233)</f>
        <v>0</v>
      </c>
      <c r="BG233" s="2">
        <f>INDEX('2007'!$B$44:$B$140,'14 Year_History_Results'!BZ233)</f>
        <v>10</v>
      </c>
      <c r="BH233" s="2">
        <f>INDEX('2008'!$B$44:$B$140,'14 Year_History_Results'!CA233)</f>
        <v>0</v>
      </c>
      <c r="BI233" s="2">
        <f>INDEX('2009'!$B$44:$B$140,'14 Year_History_Results'!CB233)</f>
        <v>9</v>
      </c>
      <c r="BJ233" s="2">
        <f>INDEX('2010'!$B$44:$B$140,'14 Year_History_Results'!CC233)</f>
        <v>0</v>
      </c>
      <c r="BK233" s="2">
        <f>INDEX('2011'!$B$44:$B$140,'14 Year_History_Results'!CD233)</f>
        <v>0</v>
      </c>
      <c r="BL233" s="2">
        <f>INDEX('2012'!$B$44:$B$140,'14 Year_History_Results'!CE233)</f>
        <v>0</v>
      </c>
      <c r="BM233" s="2">
        <f>INDEX('2013'!$B$44:$B$140,'14 Year_History_Results'!CF233)</f>
        <v>0</v>
      </c>
      <c r="BN233" s="149">
        <f>INDEX('2014'!$B$52:$B$180,'14 Year_History_Results'!CG233)</f>
        <v>0</v>
      </c>
      <c r="BO233" s="308">
        <f t="shared" si="130"/>
        <v>0</v>
      </c>
      <c r="BQ233">
        <f t="shared" si="131"/>
        <v>56</v>
      </c>
      <c r="BR233" s="112"/>
      <c r="BS233" s="2"/>
      <c r="BT233" s="148">
        <f>IF(ISNA(MATCH($BQ233,'2001'!$A$44:$A$139,0)),97,MATCH($BQ233,'2001'!$A$44:$A$139,0))</f>
        <v>11</v>
      </c>
      <c r="BU233" s="2">
        <f>IF(ISNA(MATCH($BQ233,'2002'!$A$44:$A$139,0)),97,MATCH($BQ233,'2002'!$A$44:$A$139,0))</f>
        <v>97</v>
      </c>
      <c r="BV233" s="2">
        <f>IF(ISNA(MATCH($BQ233,'2003'!$A$44:$A$139,0)),97,MATCH($BQ233,'2003'!$A$44:$A$139,0))</f>
        <v>97</v>
      </c>
      <c r="BW233" s="2">
        <f>IF(ISNA(MATCH($BQ233,'2004'!$A$44:$A$139,0)),97,MATCH($BQ233,'2004'!$A$44:$A$139,0))</f>
        <v>8</v>
      </c>
      <c r="BX233" s="2">
        <f>IF(ISNA(MATCH($BQ233,'2005'!$A$44:$A$139,0)),97,MATCH($BQ233,'2005'!$A$44:$A$139,0))</f>
        <v>8</v>
      </c>
      <c r="BY233" s="2">
        <f>IF(ISNA(MATCH($BQ233,'2006'!$A$44:$A$139,0)),97,MATCH($BQ233,'2006'!$A$44:$A$139,0))</f>
        <v>97</v>
      </c>
      <c r="BZ233" s="2">
        <f>IF(ISNA(MATCH($BQ233,'2007'!$A$44:$A$139,0)),97,MATCH($BQ233,'2007'!$A$44:$A$139,0))</f>
        <v>8</v>
      </c>
      <c r="CA233" s="2">
        <f>IF(ISNA(MATCH($BQ233,'2008'!$A$44:$A$139,0)),97,MATCH($BQ233,'2008'!$A$44:$A$139,0))</f>
        <v>97</v>
      </c>
      <c r="CB233" s="2">
        <f>IF(ISNA(MATCH($BQ233,'2009'!$A$44:$A$139,0)),97,MATCH($BQ233,'2009'!$A$44:$A$139,0))</f>
        <v>6</v>
      </c>
      <c r="CC233" s="2">
        <f>IF(ISNA(MATCH($BQ233,'2010'!$A$44:$A$139,0)),97,MATCH($BQ233,'2010'!$A$44:$A$139,0))</f>
        <v>97</v>
      </c>
      <c r="CD233" s="2">
        <f>IF(ISNA(MATCH($BQ233,'2011'!$A$44:$A$139,0)),97,MATCH($BQ233,'2011'!$A$44:$A$139,0))</f>
        <v>97</v>
      </c>
      <c r="CE233" s="2">
        <f>IF(ISNA(MATCH($BQ233,'2012'!$A$44:$A$139,0)),97,MATCH($BQ233,'2012'!$A$44:$A$139,0))</f>
        <v>97</v>
      </c>
      <c r="CF233" s="2">
        <f>IF(ISNA(MATCH($BQ233,'2013'!$A$44:$A$139,0)),97,MATCH($BQ233,'2013'!$A$44:$A$139,0))</f>
        <v>97</v>
      </c>
      <c r="CG233" s="149">
        <f>IF(ISNA(MATCH($BQ233,'2014'!$A$52:$A$179,0)),129,MATCH($BQ233,'2014'!$A$52:$A$179,0))</f>
        <v>129</v>
      </c>
      <c r="CI233">
        <f t="shared" si="132"/>
        <v>56</v>
      </c>
      <c r="CJ233" s="284"/>
      <c r="CK233" s="282"/>
      <c r="CL233" s="281">
        <f t="shared" si="133"/>
        <v>25</v>
      </c>
      <c r="CM233" s="282">
        <f t="shared" si="119"/>
        <v>16.664999999999999</v>
      </c>
      <c r="CN233" s="282">
        <f t="shared" si="120"/>
        <v>11.108889</v>
      </c>
      <c r="CO233" s="282">
        <f t="shared" si="121"/>
        <v>18.405185407399998</v>
      </c>
      <c r="CP233" s="282">
        <f t="shared" si="122"/>
        <v>67.268896592572844</v>
      </c>
      <c r="CQ233" s="282">
        <f t="shared" si="123"/>
        <v>44.841446468609057</v>
      </c>
      <c r="CR233" s="282">
        <f t="shared" si="124"/>
        <v>39.891308215974796</v>
      </c>
      <c r="CS233" s="282">
        <f t="shared" si="125"/>
        <v>26.591546056768799</v>
      </c>
      <c r="CT233" s="282">
        <f t="shared" si="126"/>
        <v>26.725924601442081</v>
      </c>
      <c r="CU233" s="282">
        <f t="shared" si="134"/>
        <v>17.81550133932129</v>
      </c>
      <c r="CV233" s="282">
        <f t="shared" si="135"/>
        <v>11.875813192791572</v>
      </c>
      <c r="CW233" s="282">
        <f t="shared" si="136"/>
        <v>7.9164170743148619</v>
      </c>
      <c r="CX233" s="282">
        <f t="shared" si="137"/>
        <v>5.2770836217382868</v>
      </c>
      <c r="CY233" s="283">
        <f t="shared" si="138"/>
        <v>3.5177039422507419</v>
      </c>
      <c r="DA233" s="282">
        <f t="shared" si="139"/>
        <v>56</v>
      </c>
      <c r="DB233" s="97"/>
      <c r="DC233" s="156"/>
      <c r="DD233" s="270">
        <f t="shared" si="140"/>
        <v>25</v>
      </c>
      <c r="DE233" s="156">
        <f t="shared" si="141"/>
        <v>25</v>
      </c>
      <c r="DF233" s="156">
        <f t="shared" si="142"/>
        <v>25</v>
      </c>
      <c r="DG233" s="156">
        <f t="shared" si="143"/>
        <v>36</v>
      </c>
      <c r="DH233" s="156">
        <f t="shared" si="144"/>
        <v>91</v>
      </c>
      <c r="DI233" s="156">
        <f t="shared" si="145"/>
        <v>91</v>
      </c>
      <c r="DJ233" s="156">
        <f t="shared" si="146"/>
        <v>101</v>
      </c>
      <c r="DK233" s="156">
        <f t="shared" si="147"/>
        <v>101</v>
      </c>
      <c r="DL233" s="156">
        <f t="shared" si="148"/>
        <v>110</v>
      </c>
      <c r="DM233" s="156">
        <f t="shared" si="149"/>
        <v>110</v>
      </c>
      <c r="DN233" s="156">
        <f t="shared" si="150"/>
        <v>110</v>
      </c>
      <c r="DO233" s="156">
        <f t="shared" si="151"/>
        <v>110</v>
      </c>
      <c r="DP233" s="156">
        <f t="shared" si="152"/>
        <v>110</v>
      </c>
      <c r="DQ233" s="267">
        <f t="shared" si="153"/>
        <v>110</v>
      </c>
      <c r="DR233" s="156">
        <f t="shared" si="154"/>
        <v>61</v>
      </c>
    </row>
    <row r="234" spans="2:122" ht="13.5" thickBot="1" x14ac:dyDescent="0.25">
      <c r="B234" s="144">
        <v>111</v>
      </c>
      <c r="C234" s="50">
        <f t="shared" si="117"/>
        <v>7</v>
      </c>
      <c r="D234" s="50">
        <f t="shared" si="127"/>
        <v>0</v>
      </c>
      <c r="E234" s="97"/>
      <c r="F234" s="2">
        <f t="shared" si="155"/>
        <v>229</v>
      </c>
      <c r="G234" s="164">
        <v>329</v>
      </c>
      <c r="H234" s="164">
        <f>14- COUNTIF(L234:AA234,"#N/A")</f>
        <v>3</v>
      </c>
      <c r="I234" s="133">
        <f>SUM(AF234:AU234)+SUM(BA234:BM234)</f>
        <v>74</v>
      </c>
      <c r="J234" s="405">
        <f>CY234</f>
        <v>3.4668226159971902</v>
      </c>
      <c r="K234" s="466" t="str">
        <f>IF(ISNUMBER(MATCH(G234,'[4]OPR data'!$A$3:$A$2541,0)),"Y","N")</f>
        <v>Y</v>
      </c>
      <c r="L234" s="112"/>
      <c r="M234" s="236"/>
      <c r="N234" s="236" t="str">
        <f>(INDEX(Finish_table!R$4:R$83,MATCH('14 Year_History_Results'!$G234,Finish_table!S$4:S$83,0),1))</f>
        <v>SF</v>
      </c>
      <c r="O234" s="236" t="str">
        <f>(INDEX(Finish_table!Z$4:Z$99,MATCH('14 Year_History_Results'!$G234,Finish_table!AA$4:AA$99,0),1))</f>
        <v>SF</v>
      </c>
      <c r="P234" s="236" t="e">
        <f>(INDEX(Finish_table!AI$4:AI$99,MATCH('14 Year_History_Results'!$G234,Finish_table!AJ$4:AJ$99,0),1))</f>
        <v>#N/A</v>
      </c>
      <c r="Q234" s="236" t="e">
        <f>(INDEX(Finish_table!AR$4:AR$99,MATCH('14 Year_History_Results'!$G234,Finish_table!AS$4:AS$99,0),1))</f>
        <v>#N/A</v>
      </c>
      <c r="R234" s="236" t="e">
        <f>(INDEX(Finish_table!BA$4:BA$99,MATCH('14 Year_History_Results'!$G234,Finish_table!BB$4:BB$99,0),1))</f>
        <v>#N/A</v>
      </c>
      <c r="S234" s="236" t="e">
        <f>(INDEX(Finish_table!BJ$4:BJ$99,MATCH('14 Year_History_Results'!$G234,Finish_table!BK$4:BK$99,0),1))</f>
        <v>#N/A</v>
      </c>
      <c r="T234" s="236" t="e">
        <f>(INDEX(Finish_table!BS$4:BS$99,MATCH('14 Year_History_Results'!$G234,Finish_table!BT$4:BT$99,0),1))</f>
        <v>#N/A</v>
      </c>
      <c r="U234" s="236" t="e">
        <f>(INDEX(Finish_table!CB$4:CB$99,MATCH('14 Year_History_Results'!$G234,Finish_table!CC$4:CC$99,0),1))</f>
        <v>#N/A</v>
      </c>
      <c r="V234" s="236" t="str">
        <f>(INDEX(Finish_table!CK$4:CK$99,MATCH('14 Year_History_Results'!$G234,Finish_table!CL$4:CL$99,0),1))</f>
        <v>F</v>
      </c>
      <c r="W234" s="236" t="e">
        <f>(INDEX(Finish_table!CT$4:CT$99,MATCH('14 Year_History_Results'!$G234,Finish_table!CU$4:CU$99,0),1))</f>
        <v>#N/A</v>
      </c>
      <c r="X234" s="236" t="e">
        <f>(INDEX(Finish_table!DC$4:DC$99,MATCH('14 Year_History_Results'!$G234,Finish_table!DD$4:DD$99,0),1))</f>
        <v>#N/A</v>
      </c>
      <c r="Y234" s="236" t="e">
        <f>(INDEX(Finish_table!DL$4:DL$99,MATCH('14 Year_History_Results'!$G234,Finish_table!DM$4:DM$99,0),1))</f>
        <v>#N/A</v>
      </c>
      <c r="Z234" s="236" t="e">
        <f>(INDEX(Finish_table!DU$4:DU$99,MATCH('14 Year_History_Results'!$G234,Finish_table!DV$4:DV$99,0),1))</f>
        <v>#N/A</v>
      </c>
      <c r="AA234" s="256" t="e">
        <f>(INDEX(Finish_table!ED$4:ED$140,MATCH('14 Year_History_Results'!$G234,Finish_table!EE$4:EE$140,0),1))</f>
        <v>#N/A</v>
      </c>
      <c r="AB234" s="2"/>
      <c r="AC234" s="97"/>
      <c r="AE234">
        <f t="shared" si="118"/>
        <v>329</v>
      </c>
      <c r="AF234" s="112"/>
      <c r="AG234" s="2"/>
      <c r="AH234" s="148">
        <f>INDEX('2001'!$C$44:$C$140,'14 Year_History_Results'!BT234)</f>
        <v>20</v>
      </c>
      <c r="AI234" s="2">
        <f>INDEX('2002'!$C$44:$C$140,'14 Year_History_Results'!BU234)</f>
        <v>10</v>
      </c>
      <c r="AJ234" s="2">
        <f>INDEX('2003'!$C$44:$C$140,'14 Year_History_Results'!BV234)</f>
        <v>0</v>
      </c>
      <c r="AK234" s="2">
        <f>INDEX('2004'!$C$44:$C$140,'14 Year_History_Results'!BW234)</f>
        <v>0</v>
      </c>
      <c r="AL234" s="2">
        <f>INDEX('2005'!$C$44:$C$140,'14 Year_History_Results'!BX234)</f>
        <v>0</v>
      </c>
      <c r="AM234" s="2">
        <f>INDEX('2006'!$C$44:$C$140,'14 Year_History_Results'!BY234)</f>
        <v>0</v>
      </c>
      <c r="AN234" s="2">
        <f>INDEX('2007'!$C$44:$C$140,'14 Year_History_Results'!BZ234)</f>
        <v>0</v>
      </c>
      <c r="AO234" s="2">
        <f>INDEX('2008'!$C$44:$C$140,'14 Year_History_Results'!CA234)</f>
        <v>0</v>
      </c>
      <c r="AP234" s="2">
        <f>INDEX('2009'!$C$44:$C$140,'14 Year_History_Results'!CB234)</f>
        <v>20</v>
      </c>
      <c r="AQ234" s="2">
        <f>INDEX('2010'!$C$44:$C$140,'14 Year_History_Results'!CC234)</f>
        <v>0</v>
      </c>
      <c r="AR234" s="2">
        <f>INDEX('2011'!$C$44:$C$140,'14 Year_History_Results'!CD234)</f>
        <v>0</v>
      </c>
      <c r="AS234" s="2">
        <f>INDEX('2012'!$C$44:$C$140,'14 Year_History_Results'!CE234)</f>
        <v>0</v>
      </c>
      <c r="AT234" s="2">
        <f>INDEX('2013'!$C$44:$C$140,'14 Year_History_Results'!CF234)</f>
        <v>0</v>
      </c>
      <c r="AU234" s="149">
        <f>INDEX('2014'!$C$52:$C$180,'14 Year_History_Results'!CG234)</f>
        <v>0</v>
      </c>
      <c r="AV234" s="2">
        <f t="shared" si="128"/>
        <v>7.4494634366849199</v>
      </c>
      <c r="AW234" s="2"/>
      <c r="AX234">
        <f t="shared" si="129"/>
        <v>329</v>
      </c>
      <c r="AY234" s="112"/>
      <c r="AZ234" s="2"/>
      <c r="BA234" s="148">
        <f>INDEX('2001'!$B$44:$B$140,'14 Year_History_Results'!BT234)</f>
        <v>10</v>
      </c>
      <c r="BB234" s="2">
        <f>INDEX('2002'!$B$44:$B$140,'14 Year_History_Results'!BU234)</f>
        <v>10</v>
      </c>
      <c r="BC234" s="2">
        <f>INDEX('2003'!$B$44:$B$140,'14 Year_History_Results'!BV234)</f>
        <v>0</v>
      </c>
      <c r="BD234" s="2">
        <f>INDEX('2004'!$B$44:$B$140,'14 Year_History_Results'!BW234)</f>
        <v>0</v>
      </c>
      <c r="BE234" s="2">
        <f>INDEX('2005'!$B$44:$B$140,'14 Year_History_Results'!BX234)</f>
        <v>0</v>
      </c>
      <c r="BF234" s="2">
        <f>INDEX('2006'!$B$44:$B$140,'14 Year_History_Results'!BY234)</f>
        <v>0</v>
      </c>
      <c r="BG234" s="2">
        <f>INDEX('2007'!$B$44:$B$140,'14 Year_History_Results'!BZ234)</f>
        <v>0</v>
      </c>
      <c r="BH234" s="2">
        <f>INDEX('2008'!$B$44:$B$140,'14 Year_History_Results'!CA234)</f>
        <v>0</v>
      </c>
      <c r="BI234" s="2">
        <f>INDEX('2009'!$B$44:$B$140,'14 Year_History_Results'!CB234)</f>
        <v>4</v>
      </c>
      <c r="BJ234" s="2">
        <f>INDEX('2010'!$B$44:$B$140,'14 Year_History_Results'!CC234)</f>
        <v>0</v>
      </c>
      <c r="BK234" s="2">
        <f>INDEX('2011'!$B$44:$B$140,'14 Year_History_Results'!CD234)</f>
        <v>0</v>
      </c>
      <c r="BL234" s="2">
        <f>INDEX('2012'!$B$44:$B$140,'14 Year_History_Results'!CE234)</f>
        <v>0</v>
      </c>
      <c r="BM234" s="2">
        <f>INDEX('2013'!$B$44:$B$140,'14 Year_History_Results'!CF234)</f>
        <v>0</v>
      </c>
      <c r="BN234" s="149">
        <f>INDEX('2014'!$B$52:$B$180,'14 Year_History_Results'!CG234)</f>
        <v>0</v>
      </c>
      <c r="BO234" s="308">
        <f t="shared" si="130"/>
        <v>0</v>
      </c>
      <c r="BQ234">
        <f t="shared" si="131"/>
        <v>329</v>
      </c>
      <c r="BR234" s="112"/>
      <c r="BS234" s="2"/>
      <c r="BT234" s="148">
        <f>IF(ISNA(MATCH($BQ234,'2001'!$A$44:$A$139,0)),97,MATCH($BQ234,'2001'!$A$44:$A$139,0))</f>
        <v>66</v>
      </c>
      <c r="BU234" s="2">
        <f>IF(ISNA(MATCH($BQ234,'2002'!$A$44:$A$139,0)),97,MATCH($BQ234,'2002'!$A$44:$A$139,0))</f>
        <v>67</v>
      </c>
      <c r="BV234" s="2">
        <f>IF(ISNA(MATCH($BQ234,'2003'!$A$44:$A$139,0)),97,MATCH($BQ234,'2003'!$A$44:$A$139,0))</f>
        <v>97</v>
      </c>
      <c r="BW234" s="2">
        <f>IF(ISNA(MATCH($BQ234,'2004'!$A$44:$A$139,0)),97,MATCH($BQ234,'2004'!$A$44:$A$139,0))</f>
        <v>97</v>
      </c>
      <c r="BX234" s="2">
        <f>IF(ISNA(MATCH($BQ234,'2005'!$A$44:$A$139,0)),97,MATCH($BQ234,'2005'!$A$44:$A$139,0))</f>
        <v>97</v>
      </c>
      <c r="BY234" s="2">
        <f>IF(ISNA(MATCH($BQ234,'2006'!$A$44:$A$139,0)),97,MATCH($BQ234,'2006'!$A$44:$A$139,0))</f>
        <v>97</v>
      </c>
      <c r="BZ234" s="2">
        <f>IF(ISNA(MATCH($BQ234,'2007'!$A$44:$A$139,0)),97,MATCH($BQ234,'2007'!$A$44:$A$139,0))</f>
        <v>97</v>
      </c>
      <c r="CA234" s="2">
        <f>IF(ISNA(MATCH($BQ234,'2008'!$A$44:$A$139,0)),97,MATCH($BQ234,'2008'!$A$44:$A$139,0))</f>
        <v>97</v>
      </c>
      <c r="CB234" s="2">
        <f>IF(ISNA(MATCH($BQ234,'2009'!$A$44:$A$139,0)),97,MATCH($BQ234,'2009'!$A$44:$A$139,0))</f>
        <v>36</v>
      </c>
      <c r="CC234" s="2">
        <f>IF(ISNA(MATCH($BQ234,'2010'!$A$44:$A$139,0)),97,MATCH($BQ234,'2010'!$A$44:$A$139,0))</f>
        <v>97</v>
      </c>
      <c r="CD234" s="2">
        <f>IF(ISNA(MATCH($BQ234,'2011'!$A$44:$A$139,0)),97,MATCH($BQ234,'2011'!$A$44:$A$139,0))</f>
        <v>97</v>
      </c>
      <c r="CE234" s="2">
        <f>IF(ISNA(MATCH($BQ234,'2012'!$A$44:$A$139,0)),97,MATCH($BQ234,'2012'!$A$44:$A$139,0))</f>
        <v>97</v>
      </c>
      <c r="CF234" s="2">
        <f>IF(ISNA(MATCH($BQ234,'2013'!$A$44:$A$139,0)),97,MATCH($BQ234,'2013'!$A$44:$A$139,0))</f>
        <v>97</v>
      </c>
      <c r="CG234" s="149">
        <f>IF(ISNA(MATCH($BQ234,'2014'!$A$52:$A$179,0)),129,MATCH($BQ234,'2014'!$A$52:$A$179,0))</f>
        <v>129</v>
      </c>
      <c r="CI234">
        <f t="shared" si="132"/>
        <v>329</v>
      </c>
      <c r="CJ234" s="284"/>
      <c r="CK234" s="282"/>
      <c r="CL234" s="281">
        <f t="shared" si="133"/>
        <v>30</v>
      </c>
      <c r="CM234" s="282">
        <f t="shared" si="119"/>
        <v>39.997999999999998</v>
      </c>
      <c r="CN234" s="282">
        <f t="shared" si="120"/>
        <v>26.662666799999997</v>
      </c>
      <c r="CO234" s="282">
        <f t="shared" si="121"/>
        <v>17.773333688879998</v>
      </c>
      <c r="CP234" s="282">
        <f t="shared" si="122"/>
        <v>11.847704237007406</v>
      </c>
      <c r="CQ234" s="282">
        <f t="shared" si="123"/>
        <v>7.8976796443891368</v>
      </c>
      <c r="CR234" s="282">
        <f t="shared" si="124"/>
        <v>5.2645932509497984</v>
      </c>
      <c r="CS234" s="282">
        <f t="shared" si="125"/>
        <v>3.5093778610831352</v>
      </c>
      <c r="CT234" s="282">
        <f t="shared" si="126"/>
        <v>26.339351282198017</v>
      </c>
      <c r="CU234" s="282">
        <f t="shared" si="134"/>
        <v>17.557811564713198</v>
      </c>
      <c r="CV234" s="282">
        <f t="shared" si="135"/>
        <v>11.704037189037818</v>
      </c>
      <c r="CW234" s="282">
        <f t="shared" si="136"/>
        <v>7.8019111902126088</v>
      </c>
      <c r="CX234" s="282">
        <f t="shared" si="137"/>
        <v>5.200753999395725</v>
      </c>
      <c r="CY234" s="283">
        <f t="shared" si="138"/>
        <v>3.4668226159971902</v>
      </c>
      <c r="DA234" s="282">
        <f t="shared" si="139"/>
        <v>329</v>
      </c>
      <c r="DB234" s="97"/>
      <c r="DC234" s="156"/>
      <c r="DD234" s="270">
        <f t="shared" si="140"/>
        <v>30</v>
      </c>
      <c r="DE234" s="156">
        <f t="shared" si="141"/>
        <v>50</v>
      </c>
      <c r="DF234" s="156">
        <f t="shared" si="142"/>
        <v>50</v>
      </c>
      <c r="DG234" s="156">
        <f t="shared" si="143"/>
        <v>50</v>
      </c>
      <c r="DH234" s="156">
        <f t="shared" si="144"/>
        <v>50</v>
      </c>
      <c r="DI234" s="156">
        <f t="shared" si="145"/>
        <v>50</v>
      </c>
      <c r="DJ234" s="156">
        <f t="shared" si="146"/>
        <v>50</v>
      </c>
      <c r="DK234" s="156">
        <f t="shared" si="147"/>
        <v>50</v>
      </c>
      <c r="DL234" s="156">
        <f t="shared" si="148"/>
        <v>74</v>
      </c>
      <c r="DM234" s="156">
        <f t="shared" si="149"/>
        <v>74</v>
      </c>
      <c r="DN234" s="156">
        <f t="shared" si="150"/>
        <v>74</v>
      </c>
      <c r="DO234" s="156">
        <f t="shared" si="151"/>
        <v>74</v>
      </c>
      <c r="DP234" s="156">
        <f t="shared" si="152"/>
        <v>74</v>
      </c>
      <c r="DQ234" s="267">
        <f t="shared" si="153"/>
        <v>74</v>
      </c>
      <c r="DR234" s="156">
        <f t="shared" si="154"/>
        <v>110</v>
      </c>
    </row>
    <row r="235" spans="2:122" ht="13.5" thickBot="1" x14ac:dyDescent="0.25">
      <c r="B235" s="133">
        <v>111</v>
      </c>
      <c r="C235" s="50">
        <f t="shared" si="117"/>
        <v>8</v>
      </c>
      <c r="D235" s="50">
        <f t="shared" si="127"/>
        <v>0</v>
      </c>
      <c r="E235" s="97"/>
      <c r="F235" s="2">
        <f t="shared" si="155"/>
        <v>230</v>
      </c>
      <c r="G235" s="196">
        <v>1684</v>
      </c>
      <c r="H235" s="164">
        <f>14- COUNTIF(L235:AA235,"#N/A")</f>
        <v>1</v>
      </c>
      <c r="I235" s="133">
        <f>SUM(AF235:AU235)+SUM(BA235:BM235)</f>
        <v>5</v>
      </c>
      <c r="J235" s="405">
        <f>CY235</f>
        <v>3.3329999999999997</v>
      </c>
      <c r="K235" s="466" t="str">
        <f>IF(ISNUMBER(MATCH(G235,'[4]OPR data'!$A$3:$A$2541,0)),"Y","N")</f>
        <v>Y</v>
      </c>
      <c r="L235" s="112"/>
      <c r="M235" s="236"/>
      <c r="N235" s="236" t="e">
        <f>(INDEX(Finish_table!R$4:R$83,MATCH('14 Year_History_Results'!$G235,Finish_table!S$4:S$83,0),1))</f>
        <v>#N/A</v>
      </c>
      <c r="O235" s="236" t="e">
        <f>(INDEX(Finish_table!Z$4:Z$99,MATCH('14 Year_History_Results'!$G235,Finish_table!AA$4:AA$99,0),1))</f>
        <v>#N/A</v>
      </c>
      <c r="P235" s="236" t="e">
        <f>(INDEX(Finish_table!AI$4:AI$99,MATCH('14 Year_History_Results'!$G235,Finish_table!AJ$4:AJ$99,0),1))</f>
        <v>#N/A</v>
      </c>
      <c r="Q235" s="236" t="e">
        <f>(INDEX(Finish_table!AR$4:AR$99,MATCH('14 Year_History_Results'!$G235,Finish_table!AS$4:AS$99,0),1))</f>
        <v>#N/A</v>
      </c>
      <c r="R235" s="236" t="e">
        <f>(INDEX(Finish_table!BA$4:BA$99,MATCH('14 Year_History_Results'!$G235,Finish_table!BB$4:BB$99,0),1))</f>
        <v>#N/A</v>
      </c>
      <c r="S235" s="236" t="e">
        <f>(INDEX(Finish_table!BJ$4:BJ$99,MATCH('14 Year_History_Results'!$G235,Finish_table!BK$4:BK$99,0),1))</f>
        <v>#N/A</v>
      </c>
      <c r="T235" s="236" t="e">
        <f>(INDEX(Finish_table!BS$4:BS$99,MATCH('14 Year_History_Results'!$G235,Finish_table!BT$4:BT$99,0),1))</f>
        <v>#N/A</v>
      </c>
      <c r="U235" s="236" t="e">
        <f>(INDEX(Finish_table!CB$4:CB$99,MATCH('14 Year_History_Results'!$G235,Finish_table!CC$4:CC$99,0),1))</f>
        <v>#N/A</v>
      </c>
      <c r="V235" s="236" t="e">
        <f>(INDEX(Finish_table!CK$4:CK$99,MATCH('14 Year_History_Results'!$G235,Finish_table!CL$4:CL$99,0),1))</f>
        <v>#N/A</v>
      </c>
      <c r="W235" s="236" t="e">
        <f>(INDEX(Finish_table!CT$4:CT$99,MATCH('14 Year_History_Results'!$G235,Finish_table!CU$4:CU$99,0),1))</f>
        <v>#N/A</v>
      </c>
      <c r="X235" s="236" t="e">
        <f>(INDEX(Finish_table!DC$4:DC$99,MATCH('14 Year_History_Results'!$G235,Finish_table!DD$4:DD$99,0),1))</f>
        <v>#N/A</v>
      </c>
      <c r="Y235" s="236" t="e">
        <f>(INDEX(Finish_table!DL$4:DL$99,MATCH('14 Year_History_Results'!$G235,Finish_table!DM$4:DM$99,0),1))</f>
        <v>#N/A</v>
      </c>
      <c r="Z235" s="236" t="str">
        <f>(INDEX(Finish_table!DU$4:DU$99,MATCH('14 Year_History_Results'!$G235,Finish_table!DV$4:DV$99,0),1))</f>
        <v>QF</v>
      </c>
      <c r="AA235" s="256" t="e">
        <f>(INDEX(Finish_table!ED$4:ED$140,MATCH('14 Year_History_Results'!$G235,Finish_table!EE$4:EE$140,0),1))</f>
        <v>#N/A</v>
      </c>
      <c r="AB235" s="2"/>
      <c r="AC235" s="97"/>
      <c r="AE235">
        <f t="shared" si="118"/>
        <v>1684</v>
      </c>
      <c r="AF235" s="112"/>
      <c r="AG235" s="2"/>
      <c r="AH235" s="148">
        <f>INDEX('2001'!$C$44:$C$140,'14 Year_History_Results'!BT235)</f>
        <v>0</v>
      </c>
      <c r="AI235" s="2">
        <f>INDEX('2002'!$C$44:$C$140,'14 Year_History_Results'!BU235)</f>
        <v>0</v>
      </c>
      <c r="AJ235" s="2">
        <f>INDEX('2003'!$C$44:$C$140,'14 Year_History_Results'!BV235)</f>
        <v>0</v>
      </c>
      <c r="AK235" s="2">
        <f>INDEX('2004'!$C$44:$C$140,'14 Year_History_Results'!BW235)</f>
        <v>0</v>
      </c>
      <c r="AL235" s="2">
        <f>INDEX('2005'!$C$44:$C$140,'14 Year_History_Results'!BX235)</f>
        <v>0</v>
      </c>
      <c r="AM235" s="2">
        <f>INDEX('2006'!$C$44:$C$140,'14 Year_History_Results'!BY235)</f>
        <v>0</v>
      </c>
      <c r="AN235" s="2">
        <f>INDEX('2007'!$C$44:$C$140,'14 Year_History_Results'!BZ235)</f>
        <v>0</v>
      </c>
      <c r="AO235" s="2">
        <f>INDEX('2008'!$C$44:$C$140,'14 Year_History_Results'!CA235)</f>
        <v>0</v>
      </c>
      <c r="AP235" s="2">
        <f>INDEX('2009'!$C$44:$C$140,'14 Year_History_Results'!CB235)</f>
        <v>0</v>
      </c>
      <c r="AQ235" s="2">
        <f>INDEX('2010'!$C$44:$C$140,'14 Year_History_Results'!CC235)</f>
        <v>0</v>
      </c>
      <c r="AR235" s="2">
        <f>INDEX('2011'!$C$44:$C$140,'14 Year_History_Results'!CD235)</f>
        <v>0</v>
      </c>
      <c r="AS235" s="2">
        <f>INDEX('2012'!$C$44:$C$140,'14 Year_History_Results'!CE235)</f>
        <v>0</v>
      </c>
      <c r="AT235" s="2">
        <f>INDEX('2013'!$C$44:$C$140,'14 Year_History_Results'!CF235)</f>
        <v>0</v>
      </c>
      <c r="AU235" s="149">
        <f>INDEX('2014'!$C$52:$C$180,'14 Year_History_Results'!CG235)</f>
        <v>0</v>
      </c>
      <c r="AV235" s="2">
        <f t="shared" si="128"/>
        <v>0</v>
      </c>
      <c r="AW235" s="2"/>
      <c r="AX235">
        <f t="shared" si="129"/>
        <v>1684</v>
      </c>
      <c r="AY235" s="112"/>
      <c r="AZ235" s="2"/>
      <c r="BA235" s="148">
        <f>INDEX('2001'!$B$44:$B$140,'14 Year_History_Results'!BT235)</f>
        <v>0</v>
      </c>
      <c r="BB235" s="2">
        <f>INDEX('2002'!$B$44:$B$140,'14 Year_History_Results'!BU235)</f>
        <v>0</v>
      </c>
      <c r="BC235" s="2">
        <f>INDEX('2003'!$B$44:$B$140,'14 Year_History_Results'!BV235)</f>
        <v>0</v>
      </c>
      <c r="BD235" s="2">
        <f>INDEX('2004'!$B$44:$B$140,'14 Year_History_Results'!BW235)</f>
        <v>0</v>
      </c>
      <c r="BE235" s="2">
        <f>INDEX('2005'!$B$44:$B$140,'14 Year_History_Results'!BX235)</f>
        <v>0</v>
      </c>
      <c r="BF235" s="2">
        <f>INDEX('2006'!$B$44:$B$140,'14 Year_History_Results'!BY235)</f>
        <v>0</v>
      </c>
      <c r="BG235" s="2">
        <f>INDEX('2007'!$B$44:$B$140,'14 Year_History_Results'!BZ235)</f>
        <v>0</v>
      </c>
      <c r="BH235" s="2">
        <f>INDEX('2008'!$B$44:$B$140,'14 Year_History_Results'!CA235)</f>
        <v>0</v>
      </c>
      <c r="BI235" s="2">
        <f>INDEX('2009'!$B$44:$B$140,'14 Year_History_Results'!CB235)</f>
        <v>0</v>
      </c>
      <c r="BJ235" s="2">
        <f>INDEX('2010'!$B$44:$B$140,'14 Year_History_Results'!CC235)</f>
        <v>0</v>
      </c>
      <c r="BK235" s="2">
        <f>INDEX('2011'!$B$44:$B$140,'14 Year_History_Results'!CD235)</f>
        <v>0</v>
      </c>
      <c r="BL235" s="2">
        <f>INDEX('2012'!$B$44:$B$140,'14 Year_History_Results'!CE235)</f>
        <v>0</v>
      </c>
      <c r="BM235" s="2">
        <f>INDEX('2013'!$B$44:$B$140,'14 Year_History_Results'!CF235)</f>
        <v>5</v>
      </c>
      <c r="BN235" s="149">
        <f>INDEX('2014'!$B$52:$B$180,'14 Year_History_Results'!CG235)</f>
        <v>0</v>
      </c>
      <c r="BO235" s="308">
        <f t="shared" si="130"/>
        <v>5</v>
      </c>
      <c r="BQ235">
        <f t="shared" si="131"/>
        <v>1684</v>
      </c>
      <c r="BR235" s="112"/>
      <c r="BS235" s="2"/>
      <c r="BT235" s="148">
        <f>IF(ISNA(MATCH($BQ235,'2001'!$A$44:$A$139,0)),97,MATCH($BQ235,'2001'!$A$44:$A$139,0))</f>
        <v>97</v>
      </c>
      <c r="BU235" s="2">
        <f>IF(ISNA(MATCH($BQ235,'2002'!$A$44:$A$139,0)),97,MATCH($BQ235,'2002'!$A$44:$A$139,0))</f>
        <v>97</v>
      </c>
      <c r="BV235" s="2">
        <f>IF(ISNA(MATCH($BQ235,'2003'!$A$44:$A$139,0)),97,MATCH($BQ235,'2003'!$A$44:$A$139,0))</f>
        <v>97</v>
      </c>
      <c r="BW235" s="2">
        <f>IF(ISNA(MATCH($BQ235,'2004'!$A$44:$A$139,0)),97,MATCH($BQ235,'2004'!$A$44:$A$139,0))</f>
        <v>97</v>
      </c>
      <c r="BX235" s="2">
        <f>IF(ISNA(MATCH($BQ235,'2005'!$A$44:$A$139,0)),97,MATCH($BQ235,'2005'!$A$44:$A$139,0))</f>
        <v>97</v>
      </c>
      <c r="BY235" s="2">
        <f>IF(ISNA(MATCH($BQ235,'2006'!$A$44:$A$139,0)),97,MATCH($BQ235,'2006'!$A$44:$A$139,0))</f>
        <v>97</v>
      </c>
      <c r="BZ235" s="2">
        <f>IF(ISNA(MATCH($BQ235,'2007'!$A$44:$A$139,0)),97,MATCH($BQ235,'2007'!$A$44:$A$139,0))</f>
        <v>97</v>
      </c>
      <c r="CA235" s="2">
        <f>IF(ISNA(MATCH($BQ235,'2008'!$A$44:$A$139,0)),97,MATCH($BQ235,'2008'!$A$44:$A$139,0))</f>
        <v>97</v>
      </c>
      <c r="CB235" s="2">
        <f>IF(ISNA(MATCH($BQ235,'2009'!$A$44:$A$139,0)),97,MATCH($BQ235,'2009'!$A$44:$A$139,0))</f>
        <v>97</v>
      </c>
      <c r="CC235" s="2">
        <f>IF(ISNA(MATCH($BQ235,'2010'!$A$44:$A$139,0)),97,MATCH($BQ235,'2010'!$A$44:$A$139,0))</f>
        <v>97</v>
      </c>
      <c r="CD235" s="2">
        <f>IF(ISNA(MATCH($BQ235,'2011'!$A$44:$A$139,0)),97,MATCH($BQ235,'2011'!$A$44:$A$139,0))</f>
        <v>97</v>
      </c>
      <c r="CE235" s="2">
        <f>IF(ISNA(MATCH($BQ235,'2012'!$A$44:$A$139,0)),97,MATCH($BQ235,'2012'!$A$44:$A$139,0))</f>
        <v>97</v>
      </c>
      <c r="CF235" s="2">
        <f>IF(ISNA(MATCH($BQ235,'2013'!$A$44:$A$139,0)),97,MATCH($BQ235,'2013'!$A$44:$A$139,0))</f>
        <v>53</v>
      </c>
      <c r="CG235" s="149">
        <f>IF(ISNA(MATCH($BQ235,'2014'!$A$52:$A$179,0)),129,MATCH($BQ235,'2014'!$A$52:$A$179,0))</f>
        <v>129</v>
      </c>
      <c r="CI235">
        <f t="shared" si="132"/>
        <v>1684</v>
      </c>
      <c r="CJ235" s="284"/>
      <c r="CK235" s="282"/>
      <c r="CL235" s="281">
        <f t="shared" si="133"/>
        <v>0</v>
      </c>
      <c r="CM235" s="282">
        <f t="shared" si="119"/>
        <v>0</v>
      </c>
      <c r="CN235" s="282">
        <f t="shared" si="120"/>
        <v>0</v>
      </c>
      <c r="CO235" s="282">
        <f t="shared" si="121"/>
        <v>0</v>
      </c>
      <c r="CP235" s="282">
        <f t="shared" si="122"/>
        <v>0</v>
      </c>
      <c r="CQ235" s="282">
        <f t="shared" si="123"/>
        <v>0</v>
      </c>
      <c r="CR235" s="282">
        <f t="shared" si="124"/>
        <v>0</v>
      </c>
      <c r="CS235" s="282">
        <f t="shared" si="125"/>
        <v>0</v>
      </c>
      <c r="CT235" s="282">
        <f t="shared" si="126"/>
        <v>0</v>
      </c>
      <c r="CU235" s="282">
        <f t="shared" si="134"/>
        <v>0</v>
      </c>
      <c r="CV235" s="282">
        <f t="shared" si="135"/>
        <v>0</v>
      </c>
      <c r="CW235" s="282">
        <f t="shared" si="136"/>
        <v>0</v>
      </c>
      <c r="CX235" s="282">
        <f t="shared" si="137"/>
        <v>5</v>
      </c>
      <c r="CY235" s="283">
        <f t="shared" si="138"/>
        <v>3.3329999999999997</v>
      </c>
      <c r="DA235" s="282">
        <f t="shared" si="139"/>
        <v>1684</v>
      </c>
      <c r="DB235" s="97"/>
      <c r="DC235" s="156"/>
      <c r="DD235" s="270">
        <f t="shared" si="140"/>
        <v>0</v>
      </c>
      <c r="DE235" s="156">
        <f t="shared" si="141"/>
        <v>0</v>
      </c>
      <c r="DF235" s="156">
        <f t="shared" si="142"/>
        <v>0</v>
      </c>
      <c r="DG235" s="156">
        <f t="shared" si="143"/>
        <v>0</v>
      </c>
      <c r="DH235" s="156">
        <f t="shared" si="144"/>
        <v>0</v>
      </c>
      <c r="DI235" s="156">
        <f t="shared" si="145"/>
        <v>0</v>
      </c>
      <c r="DJ235" s="156">
        <f t="shared" si="146"/>
        <v>0</v>
      </c>
      <c r="DK235" s="156">
        <f t="shared" si="147"/>
        <v>0</v>
      </c>
      <c r="DL235" s="156">
        <f t="shared" si="148"/>
        <v>0</v>
      </c>
      <c r="DM235" s="156">
        <f t="shared" si="149"/>
        <v>0</v>
      </c>
      <c r="DN235" s="156">
        <f t="shared" si="150"/>
        <v>0</v>
      </c>
      <c r="DO235" s="156">
        <f t="shared" si="151"/>
        <v>0</v>
      </c>
      <c r="DP235" s="156">
        <f t="shared" si="152"/>
        <v>5</v>
      </c>
      <c r="DQ235" s="267">
        <f t="shared" si="153"/>
        <v>5</v>
      </c>
      <c r="DR235" s="156">
        <f t="shared" si="154"/>
        <v>467</v>
      </c>
    </row>
    <row r="236" spans="2:122" ht="13.5" thickBot="1" x14ac:dyDescent="0.25">
      <c r="B236" s="144">
        <v>111</v>
      </c>
      <c r="C236" s="50">
        <f t="shared" si="117"/>
        <v>9</v>
      </c>
      <c r="D236" s="50">
        <f t="shared" si="127"/>
        <v>0</v>
      </c>
      <c r="E236" s="97"/>
      <c r="F236" s="2">
        <f t="shared" si="155"/>
        <v>231</v>
      </c>
      <c r="G236" s="164">
        <v>93</v>
      </c>
      <c r="H236" s="164">
        <f>14- COUNTIF(L236:AA236,"#N/A")</f>
        <v>6</v>
      </c>
      <c r="I236" s="133">
        <f>SUM(AF236:AU236)+SUM(BA236:BM236)</f>
        <v>97</v>
      </c>
      <c r="J236" s="405">
        <f>CY236</f>
        <v>3.2403940600659613</v>
      </c>
      <c r="K236" s="466" t="str">
        <f>IF(ISNUMBER(MATCH(G236,'[4]OPR data'!$A$3:$A$2541,0)),"Y","N")</f>
        <v>Y</v>
      </c>
      <c r="L236" s="112"/>
      <c r="M236" s="236"/>
      <c r="N236" s="236" t="e">
        <f>(INDEX(Finish_table!R$4:R$83,MATCH('14 Year_History_Results'!$G236,Finish_table!S$4:S$83,0),1))</f>
        <v>#N/A</v>
      </c>
      <c r="O236" s="236" t="str">
        <f>(INDEX(Finish_table!Z$4:Z$99,MATCH('14 Year_History_Results'!$G236,Finish_table!AA$4:AA$99,0),1))</f>
        <v>F</v>
      </c>
      <c r="P236" s="236" t="e">
        <f>(INDEX(Finish_table!AI$4:AI$99,MATCH('14 Year_History_Results'!$G236,Finish_table!AJ$4:AJ$99,0),1))</f>
        <v>#N/A</v>
      </c>
      <c r="Q236" s="236" t="str">
        <f>(INDEX(Finish_table!AR$4:AR$99,MATCH('14 Year_History_Results'!$G236,Finish_table!AS$4:AS$99,0),1))</f>
        <v>SF</v>
      </c>
      <c r="R236" s="236" t="str">
        <f>(INDEX(Finish_table!BA$4:BA$99,MATCH('14 Year_History_Results'!$G236,Finish_table!BB$4:BB$99,0),1))</f>
        <v>QF</v>
      </c>
      <c r="S236" s="236" t="str">
        <f>(INDEX(Finish_table!BJ$4:BJ$99,MATCH('14 Year_History_Results'!$G236,Finish_table!BK$4:BK$99,0),1))</f>
        <v>QF</v>
      </c>
      <c r="T236" s="236" t="str">
        <f>(INDEX(Finish_table!BS$4:BS$99,MATCH('14 Year_History_Results'!$G236,Finish_table!BT$4:BT$99,0),1))</f>
        <v>SF</v>
      </c>
      <c r="U236" s="236" t="str">
        <f>(INDEX(Finish_table!CB$4:CB$99,MATCH('14 Year_History_Results'!$G236,Finish_table!CC$4:CC$99,0),1))</f>
        <v>SF</v>
      </c>
      <c r="V236" s="236" t="e">
        <f>(INDEX(Finish_table!CK$4:CK$99,MATCH('14 Year_History_Results'!$G236,Finish_table!CL$4:CL$99,0),1))</f>
        <v>#N/A</v>
      </c>
      <c r="W236" s="236" t="e">
        <f>(INDEX(Finish_table!CT$4:CT$99,MATCH('14 Year_History_Results'!$G236,Finish_table!CU$4:CU$99,0),1))</f>
        <v>#N/A</v>
      </c>
      <c r="X236" s="236" t="e">
        <f>(INDEX(Finish_table!DC$4:DC$99,MATCH('14 Year_History_Results'!$G236,Finish_table!DD$4:DD$99,0),1))</f>
        <v>#N/A</v>
      </c>
      <c r="Y236" s="236" t="e">
        <f>(INDEX(Finish_table!DL$4:DL$99,MATCH('14 Year_History_Results'!$G236,Finish_table!DM$4:DM$99,0),1))</f>
        <v>#N/A</v>
      </c>
      <c r="Z236" s="236" t="e">
        <f>(INDEX(Finish_table!DU$4:DU$99,MATCH('14 Year_History_Results'!$G236,Finish_table!DV$4:DV$99,0),1))</f>
        <v>#N/A</v>
      </c>
      <c r="AA236" s="256" t="e">
        <f>(INDEX(Finish_table!ED$4:ED$140,MATCH('14 Year_History_Results'!$G236,Finish_table!EE$4:EE$140,0),1))</f>
        <v>#N/A</v>
      </c>
      <c r="AB236" s="2"/>
      <c r="AC236" s="97"/>
      <c r="AE236">
        <f t="shared" si="118"/>
        <v>93</v>
      </c>
      <c r="AF236" s="112"/>
      <c r="AG236" s="2"/>
      <c r="AH236" s="148">
        <f>INDEX('2001'!$C$44:$C$140,'14 Year_History_Results'!BT236)</f>
        <v>0</v>
      </c>
      <c r="AI236" s="2">
        <f>INDEX('2002'!$C$44:$C$140,'14 Year_History_Results'!BU236)</f>
        <v>20</v>
      </c>
      <c r="AJ236" s="2">
        <f>INDEX('2003'!$C$44:$C$140,'14 Year_History_Results'!BV236)</f>
        <v>0</v>
      </c>
      <c r="AK236" s="2">
        <f>INDEX('2004'!$C$44:$C$140,'14 Year_History_Results'!BW236)</f>
        <v>10</v>
      </c>
      <c r="AL236" s="2">
        <f>INDEX('2005'!$C$44:$C$140,'14 Year_History_Results'!BX236)</f>
        <v>0</v>
      </c>
      <c r="AM236" s="2">
        <f>INDEX('2006'!$C$44:$C$140,'14 Year_History_Results'!BY236)</f>
        <v>0</v>
      </c>
      <c r="AN236" s="2">
        <f>INDEX('2007'!$C$44:$C$140,'14 Year_History_Results'!BZ236)</f>
        <v>10</v>
      </c>
      <c r="AO236" s="2">
        <f>INDEX('2008'!$C$44:$C$140,'14 Year_History_Results'!CA236)</f>
        <v>10</v>
      </c>
      <c r="AP236" s="2">
        <f>INDEX('2009'!$C$44:$C$140,'14 Year_History_Results'!CB236)</f>
        <v>0</v>
      </c>
      <c r="AQ236" s="2">
        <f>INDEX('2010'!$C$44:$C$140,'14 Year_History_Results'!CC236)</f>
        <v>0</v>
      </c>
      <c r="AR236" s="2">
        <f>INDEX('2011'!$C$44:$C$140,'14 Year_History_Results'!CD236)</f>
        <v>0</v>
      </c>
      <c r="AS236" s="2">
        <f>INDEX('2012'!$C$44:$C$140,'14 Year_History_Results'!CE236)</f>
        <v>0</v>
      </c>
      <c r="AT236" s="2">
        <f>INDEX('2013'!$C$44:$C$140,'14 Year_History_Results'!CF236)</f>
        <v>0</v>
      </c>
      <c r="AU236" s="149">
        <f>INDEX('2014'!$C$52:$C$180,'14 Year_History_Results'!CG236)</f>
        <v>0</v>
      </c>
      <c r="AV236" s="2">
        <f t="shared" si="128"/>
        <v>6.3332369377665092</v>
      </c>
      <c r="AW236" s="2"/>
      <c r="AX236">
        <f t="shared" si="129"/>
        <v>93</v>
      </c>
      <c r="AY236" s="112"/>
      <c r="AZ236" s="2"/>
      <c r="BA236" s="148">
        <f>INDEX('2001'!$B$44:$B$140,'14 Year_History_Results'!BT236)</f>
        <v>0</v>
      </c>
      <c r="BB236" s="2">
        <f>INDEX('2002'!$B$44:$B$140,'14 Year_History_Results'!BU236)</f>
        <v>7</v>
      </c>
      <c r="BC236" s="2">
        <f>INDEX('2003'!$B$44:$B$140,'14 Year_History_Results'!BV236)</f>
        <v>0</v>
      </c>
      <c r="BD236" s="2">
        <f>INDEX('2004'!$B$44:$B$140,'14 Year_History_Results'!BW236)</f>
        <v>12</v>
      </c>
      <c r="BE236" s="2">
        <f>INDEX('2005'!$B$44:$B$140,'14 Year_History_Results'!BX236)</f>
        <v>9</v>
      </c>
      <c r="BF236" s="2">
        <f>INDEX('2006'!$B$44:$B$140,'14 Year_History_Results'!BY236)</f>
        <v>11</v>
      </c>
      <c r="BG236" s="2">
        <f>INDEX('2007'!$B$44:$B$140,'14 Year_History_Results'!BZ236)</f>
        <v>6</v>
      </c>
      <c r="BH236" s="2">
        <f>INDEX('2008'!$B$44:$B$140,'14 Year_History_Results'!CA236)</f>
        <v>2</v>
      </c>
      <c r="BI236" s="2">
        <f>INDEX('2009'!$B$44:$B$140,'14 Year_History_Results'!CB236)</f>
        <v>0</v>
      </c>
      <c r="BJ236" s="2">
        <f>INDEX('2010'!$B$44:$B$140,'14 Year_History_Results'!CC236)</f>
        <v>0</v>
      </c>
      <c r="BK236" s="2">
        <f>INDEX('2011'!$B$44:$B$140,'14 Year_History_Results'!CD236)</f>
        <v>0</v>
      </c>
      <c r="BL236" s="2">
        <f>INDEX('2012'!$B$44:$B$140,'14 Year_History_Results'!CE236)</f>
        <v>0</v>
      </c>
      <c r="BM236" s="2">
        <f>INDEX('2013'!$B$44:$B$140,'14 Year_History_Results'!CF236)</f>
        <v>0</v>
      </c>
      <c r="BN236" s="149">
        <f>INDEX('2014'!$B$52:$B$180,'14 Year_History_Results'!CG236)</f>
        <v>0</v>
      </c>
      <c r="BO236" s="308">
        <f t="shared" si="130"/>
        <v>0</v>
      </c>
      <c r="BQ236">
        <f t="shared" si="131"/>
        <v>93</v>
      </c>
      <c r="BR236" s="112"/>
      <c r="BS236" s="2"/>
      <c r="BT236" s="148">
        <f>IF(ISNA(MATCH($BQ236,'2001'!$A$44:$A$139,0)),97,MATCH($BQ236,'2001'!$A$44:$A$139,0))</f>
        <v>97</v>
      </c>
      <c r="BU236" s="2">
        <f>IF(ISNA(MATCH($BQ236,'2002'!$A$44:$A$139,0)),97,MATCH($BQ236,'2002'!$A$44:$A$139,0))</f>
        <v>22</v>
      </c>
      <c r="BV236" s="2">
        <f>IF(ISNA(MATCH($BQ236,'2003'!$A$44:$A$139,0)),97,MATCH($BQ236,'2003'!$A$44:$A$139,0))</f>
        <v>97</v>
      </c>
      <c r="BW236" s="2">
        <f>IF(ISNA(MATCH($BQ236,'2004'!$A$44:$A$139,0)),97,MATCH($BQ236,'2004'!$A$44:$A$139,0))</f>
        <v>19</v>
      </c>
      <c r="BX236" s="2">
        <f>IF(ISNA(MATCH($BQ236,'2005'!$A$44:$A$139,0)),97,MATCH($BQ236,'2005'!$A$44:$A$139,0))</f>
        <v>18</v>
      </c>
      <c r="BY236" s="2">
        <f>IF(ISNA(MATCH($BQ236,'2006'!$A$44:$A$139,0)),97,MATCH($BQ236,'2006'!$A$44:$A$139,0))</f>
        <v>18</v>
      </c>
      <c r="BZ236" s="2">
        <f>IF(ISNA(MATCH($BQ236,'2007'!$A$44:$A$139,0)),97,MATCH($BQ236,'2007'!$A$44:$A$139,0))</f>
        <v>16</v>
      </c>
      <c r="CA236" s="2">
        <f>IF(ISNA(MATCH($BQ236,'2008'!$A$44:$A$139,0)),97,MATCH($BQ236,'2008'!$A$44:$A$139,0))</f>
        <v>19</v>
      </c>
      <c r="CB236" s="2">
        <f>IF(ISNA(MATCH($BQ236,'2009'!$A$44:$A$139,0)),97,MATCH($BQ236,'2009'!$A$44:$A$139,0))</f>
        <v>97</v>
      </c>
      <c r="CC236" s="2">
        <f>IF(ISNA(MATCH($BQ236,'2010'!$A$44:$A$139,0)),97,MATCH($BQ236,'2010'!$A$44:$A$139,0))</f>
        <v>97</v>
      </c>
      <c r="CD236" s="2">
        <f>IF(ISNA(MATCH($BQ236,'2011'!$A$44:$A$139,0)),97,MATCH($BQ236,'2011'!$A$44:$A$139,0))</f>
        <v>97</v>
      </c>
      <c r="CE236" s="2">
        <f>IF(ISNA(MATCH($BQ236,'2012'!$A$44:$A$139,0)),97,MATCH($BQ236,'2012'!$A$44:$A$139,0))</f>
        <v>97</v>
      </c>
      <c r="CF236" s="2">
        <f>IF(ISNA(MATCH($BQ236,'2013'!$A$44:$A$139,0)),97,MATCH($BQ236,'2013'!$A$44:$A$139,0))</f>
        <v>97</v>
      </c>
      <c r="CG236" s="149">
        <f>IF(ISNA(MATCH($BQ236,'2014'!$A$52:$A$179,0)),129,MATCH($BQ236,'2014'!$A$52:$A$179,0))</f>
        <v>129</v>
      </c>
      <c r="CI236">
        <f t="shared" si="132"/>
        <v>93</v>
      </c>
      <c r="CJ236" s="284"/>
      <c r="CK236" s="282"/>
      <c r="CL236" s="281">
        <f t="shared" si="133"/>
        <v>0</v>
      </c>
      <c r="CM236" s="282">
        <f t="shared" si="119"/>
        <v>27</v>
      </c>
      <c r="CN236" s="282">
        <f t="shared" si="120"/>
        <v>17.998200000000001</v>
      </c>
      <c r="CO236" s="282">
        <f t="shared" si="121"/>
        <v>33.997600120000001</v>
      </c>
      <c r="CP236" s="282">
        <f t="shared" si="122"/>
        <v>31.662800239991999</v>
      </c>
      <c r="CQ236" s="282">
        <f t="shared" si="123"/>
        <v>32.106422639978661</v>
      </c>
      <c r="CR236" s="282">
        <f t="shared" si="124"/>
        <v>37.402141331809773</v>
      </c>
      <c r="CS236" s="282">
        <f t="shared" si="125"/>
        <v>36.932267411784395</v>
      </c>
      <c r="CT236" s="282">
        <f t="shared" si="126"/>
        <v>24.619049456695475</v>
      </c>
      <c r="CU236" s="282">
        <f t="shared" si="134"/>
        <v>16.411058367833203</v>
      </c>
      <c r="CV236" s="282">
        <f t="shared" si="135"/>
        <v>10.939611507997613</v>
      </c>
      <c r="CW236" s="282">
        <f t="shared" si="136"/>
        <v>7.2923450312312088</v>
      </c>
      <c r="CX236" s="282">
        <f t="shared" si="137"/>
        <v>4.8610771978187239</v>
      </c>
      <c r="CY236" s="283">
        <f t="shared" si="138"/>
        <v>3.2403940600659613</v>
      </c>
      <c r="DA236" s="282">
        <f t="shared" si="139"/>
        <v>93</v>
      </c>
      <c r="DB236" s="97"/>
      <c r="DC236" s="156"/>
      <c r="DD236" s="270">
        <f t="shared" si="140"/>
        <v>0</v>
      </c>
      <c r="DE236" s="156">
        <f t="shared" si="141"/>
        <v>27</v>
      </c>
      <c r="DF236" s="156">
        <f t="shared" si="142"/>
        <v>27</v>
      </c>
      <c r="DG236" s="156">
        <f t="shared" si="143"/>
        <v>49</v>
      </c>
      <c r="DH236" s="156">
        <f t="shared" si="144"/>
        <v>58</v>
      </c>
      <c r="DI236" s="156">
        <f t="shared" si="145"/>
        <v>69</v>
      </c>
      <c r="DJ236" s="156">
        <f t="shared" si="146"/>
        <v>85</v>
      </c>
      <c r="DK236" s="156">
        <f t="shared" si="147"/>
        <v>97</v>
      </c>
      <c r="DL236" s="156">
        <f t="shared" si="148"/>
        <v>97</v>
      </c>
      <c r="DM236" s="156">
        <f t="shared" si="149"/>
        <v>97</v>
      </c>
      <c r="DN236" s="156">
        <f t="shared" si="150"/>
        <v>97</v>
      </c>
      <c r="DO236" s="156">
        <f t="shared" si="151"/>
        <v>97</v>
      </c>
      <c r="DP236" s="156">
        <f t="shared" si="152"/>
        <v>97</v>
      </c>
      <c r="DQ236" s="267">
        <f t="shared" si="153"/>
        <v>97</v>
      </c>
      <c r="DR236" s="156">
        <f t="shared" si="154"/>
        <v>75</v>
      </c>
    </row>
    <row r="237" spans="2:122" ht="13.5" thickBot="1" x14ac:dyDescent="0.25">
      <c r="B237" s="133">
        <v>111</v>
      </c>
      <c r="C237" s="50">
        <f t="shared" si="117"/>
        <v>10</v>
      </c>
      <c r="D237" s="50">
        <f t="shared" si="127"/>
        <v>0</v>
      </c>
      <c r="E237" s="97"/>
      <c r="F237" s="2">
        <f t="shared" si="155"/>
        <v>232</v>
      </c>
      <c r="G237" s="164">
        <v>668</v>
      </c>
      <c r="H237" s="164">
        <f>14- COUNTIF(L237:AA237,"#N/A")</f>
        <v>2</v>
      </c>
      <c r="I237" s="133">
        <f>SUM(AF237:AU237)+SUM(BA237:BM237)</f>
        <v>17</v>
      </c>
      <c r="J237" s="405">
        <f>CY237</f>
        <v>3.2250207802324282</v>
      </c>
      <c r="K237" s="466" t="str">
        <f>IF(ISNUMBER(MATCH(G237,'[4]OPR data'!$A$3:$A$2541,0)),"Y","N")</f>
        <v>Y</v>
      </c>
      <c r="L237" s="112"/>
      <c r="M237" s="236"/>
      <c r="N237" s="236" t="e">
        <f>(INDEX(Finish_table!R$4:R$83,MATCH('14 Year_History_Results'!$G237,Finish_table!S$4:S$83,0),1))</f>
        <v>#N/A</v>
      </c>
      <c r="O237" s="236" t="e">
        <f>(INDEX(Finish_table!Z$4:Z$99,MATCH('14 Year_History_Results'!$G237,Finish_table!AA$4:AA$99,0),1))</f>
        <v>#N/A</v>
      </c>
      <c r="P237" s="236" t="e">
        <f>(INDEX(Finish_table!AI$4:AI$99,MATCH('14 Year_History_Results'!$G237,Finish_table!AJ$4:AJ$99,0),1))</f>
        <v>#N/A</v>
      </c>
      <c r="Q237" s="236" t="e">
        <f>(INDEX(Finish_table!AR$4:AR$99,MATCH('14 Year_History_Results'!$G237,Finish_table!AS$4:AS$99,0),1))</f>
        <v>#N/A</v>
      </c>
      <c r="R237" s="236" t="e">
        <f>(INDEX(Finish_table!BA$4:BA$99,MATCH('14 Year_History_Results'!$G237,Finish_table!BB$4:BB$99,0),1))</f>
        <v>#N/A</v>
      </c>
      <c r="S237" s="236" t="e">
        <f>(INDEX(Finish_table!BJ$4:BJ$99,MATCH('14 Year_History_Results'!$G237,Finish_table!BK$4:BK$99,0),1))</f>
        <v>#N/A</v>
      </c>
      <c r="T237" s="236" t="e">
        <f>(INDEX(Finish_table!BS$4:BS$99,MATCH('14 Year_History_Results'!$G237,Finish_table!BT$4:BT$99,0),1))</f>
        <v>#N/A</v>
      </c>
      <c r="U237" s="236" t="e">
        <f>(INDEX(Finish_table!CB$4:CB$99,MATCH('14 Year_History_Results'!$G237,Finish_table!CC$4:CC$99,0),1))</f>
        <v>#N/A</v>
      </c>
      <c r="V237" s="236" t="str">
        <f>(INDEX(Finish_table!CK$4:CK$99,MATCH('14 Year_History_Results'!$G237,Finish_table!CL$4:CL$99,0),1))</f>
        <v>QF</v>
      </c>
      <c r="W237" s="236" t="str">
        <f>(INDEX(Finish_table!CT$4:CT$99,MATCH('14 Year_History_Results'!$G237,Finish_table!CU$4:CU$99,0),1))</f>
        <v>SF</v>
      </c>
      <c r="X237" s="236" t="e">
        <f>(INDEX(Finish_table!DC$4:DC$99,MATCH('14 Year_History_Results'!$G237,Finish_table!DD$4:DD$99,0),1))</f>
        <v>#N/A</v>
      </c>
      <c r="Y237" s="236" t="e">
        <f>(INDEX(Finish_table!DL$4:DL$99,MATCH('14 Year_History_Results'!$G237,Finish_table!DM$4:DM$99,0),1))</f>
        <v>#N/A</v>
      </c>
      <c r="Z237" s="236" t="e">
        <f>(INDEX(Finish_table!DU$4:DU$99,MATCH('14 Year_History_Results'!$G237,Finish_table!DV$4:DV$99,0),1))</f>
        <v>#N/A</v>
      </c>
      <c r="AA237" s="256" t="e">
        <f>(INDEX(Finish_table!ED$4:ED$140,MATCH('14 Year_History_Results'!$G237,Finish_table!EE$4:EE$140,0),1))</f>
        <v>#N/A</v>
      </c>
      <c r="AB237" s="2"/>
      <c r="AC237" s="97"/>
      <c r="AE237">
        <f t="shared" si="118"/>
        <v>668</v>
      </c>
      <c r="AF237" s="112"/>
      <c r="AG237" s="2"/>
      <c r="AH237" s="148">
        <f>INDEX('2001'!$C$44:$C$140,'14 Year_History_Results'!BT237)</f>
        <v>0</v>
      </c>
      <c r="AI237" s="2">
        <f>INDEX('2002'!$C$44:$C$140,'14 Year_History_Results'!BU237)</f>
        <v>0</v>
      </c>
      <c r="AJ237" s="2">
        <f>INDEX('2003'!$C$44:$C$140,'14 Year_History_Results'!BV237)</f>
        <v>0</v>
      </c>
      <c r="AK237" s="2">
        <f>INDEX('2004'!$C$44:$C$140,'14 Year_History_Results'!BW237)</f>
        <v>0</v>
      </c>
      <c r="AL237" s="2">
        <f>INDEX('2005'!$C$44:$C$140,'14 Year_History_Results'!BX237)</f>
        <v>0</v>
      </c>
      <c r="AM237" s="2">
        <f>INDEX('2006'!$C$44:$C$140,'14 Year_History_Results'!BY237)</f>
        <v>0</v>
      </c>
      <c r="AN237" s="2">
        <f>INDEX('2007'!$C$44:$C$140,'14 Year_History_Results'!BZ237)</f>
        <v>0</v>
      </c>
      <c r="AO237" s="2">
        <f>INDEX('2008'!$C$44:$C$140,'14 Year_History_Results'!CA237)</f>
        <v>0</v>
      </c>
      <c r="AP237" s="2">
        <f>INDEX('2009'!$C$44:$C$140,'14 Year_History_Results'!CB237)</f>
        <v>0</v>
      </c>
      <c r="AQ237" s="2">
        <f>INDEX('2010'!$C$44:$C$140,'14 Year_History_Results'!CC237)</f>
        <v>10</v>
      </c>
      <c r="AR237" s="2">
        <f>INDEX('2011'!$C$44:$C$140,'14 Year_History_Results'!CD237)</f>
        <v>0</v>
      </c>
      <c r="AS237" s="2">
        <f>INDEX('2012'!$C$44:$C$140,'14 Year_History_Results'!CE237)</f>
        <v>0</v>
      </c>
      <c r="AT237" s="2">
        <f>INDEX('2013'!$C$44:$C$140,'14 Year_History_Results'!CF237)</f>
        <v>0</v>
      </c>
      <c r="AU237" s="149">
        <f>INDEX('2014'!$C$52:$C$180,'14 Year_History_Results'!CG237)</f>
        <v>0</v>
      </c>
      <c r="AV237" s="2">
        <f t="shared" si="128"/>
        <v>2.6726124191242437</v>
      </c>
      <c r="AW237" s="2"/>
      <c r="AX237">
        <f t="shared" si="129"/>
        <v>668</v>
      </c>
      <c r="AY237" s="112"/>
      <c r="AZ237" s="2"/>
      <c r="BA237" s="148">
        <f>INDEX('2001'!$B$44:$B$140,'14 Year_History_Results'!BT237)</f>
        <v>0</v>
      </c>
      <c r="BB237" s="2">
        <f>INDEX('2002'!$B$44:$B$140,'14 Year_History_Results'!BU237)</f>
        <v>0</v>
      </c>
      <c r="BC237" s="2">
        <f>INDEX('2003'!$B$44:$B$140,'14 Year_History_Results'!BV237)</f>
        <v>0</v>
      </c>
      <c r="BD237" s="2">
        <f>INDEX('2004'!$B$44:$B$140,'14 Year_History_Results'!BW237)</f>
        <v>0</v>
      </c>
      <c r="BE237" s="2">
        <f>INDEX('2005'!$B$44:$B$140,'14 Year_History_Results'!BX237)</f>
        <v>0</v>
      </c>
      <c r="BF237" s="2">
        <f>INDEX('2006'!$B$44:$B$140,'14 Year_History_Results'!BY237)</f>
        <v>0</v>
      </c>
      <c r="BG237" s="2">
        <f>INDEX('2007'!$B$44:$B$140,'14 Year_History_Results'!BZ237)</f>
        <v>0</v>
      </c>
      <c r="BH237" s="2">
        <f>INDEX('2008'!$B$44:$B$140,'14 Year_History_Results'!CA237)</f>
        <v>0</v>
      </c>
      <c r="BI237" s="2">
        <f>INDEX('2009'!$B$44:$B$140,'14 Year_History_Results'!CB237)</f>
        <v>2</v>
      </c>
      <c r="BJ237" s="2">
        <f>INDEX('2010'!$B$44:$B$140,'14 Year_History_Results'!CC237)</f>
        <v>5</v>
      </c>
      <c r="BK237" s="2">
        <f>INDEX('2011'!$B$44:$B$140,'14 Year_History_Results'!CD237)</f>
        <v>0</v>
      </c>
      <c r="BL237" s="2">
        <f>INDEX('2012'!$B$44:$B$140,'14 Year_History_Results'!CE237)</f>
        <v>0</v>
      </c>
      <c r="BM237" s="2">
        <f>INDEX('2013'!$B$44:$B$140,'14 Year_History_Results'!CF237)</f>
        <v>0</v>
      </c>
      <c r="BN237" s="149">
        <f>INDEX('2014'!$B$52:$B$180,'14 Year_History_Results'!CG237)</f>
        <v>0</v>
      </c>
      <c r="BO237" s="308">
        <f t="shared" si="130"/>
        <v>0</v>
      </c>
      <c r="BQ237">
        <f t="shared" si="131"/>
        <v>668</v>
      </c>
      <c r="BR237" s="112"/>
      <c r="BS237" s="2"/>
      <c r="BT237" s="148">
        <f>IF(ISNA(MATCH($BQ237,'2001'!$A$44:$A$139,0)),97,MATCH($BQ237,'2001'!$A$44:$A$139,0))</f>
        <v>97</v>
      </c>
      <c r="BU237" s="2">
        <f>IF(ISNA(MATCH($BQ237,'2002'!$A$44:$A$139,0)),97,MATCH($BQ237,'2002'!$A$44:$A$139,0))</f>
        <v>97</v>
      </c>
      <c r="BV237" s="2">
        <f>IF(ISNA(MATCH($BQ237,'2003'!$A$44:$A$139,0)),97,MATCH($BQ237,'2003'!$A$44:$A$139,0))</f>
        <v>97</v>
      </c>
      <c r="BW237" s="2">
        <f>IF(ISNA(MATCH($BQ237,'2004'!$A$44:$A$139,0)),97,MATCH($BQ237,'2004'!$A$44:$A$139,0))</f>
        <v>97</v>
      </c>
      <c r="BX237" s="2">
        <f>IF(ISNA(MATCH($BQ237,'2005'!$A$44:$A$139,0)),97,MATCH($BQ237,'2005'!$A$44:$A$139,0))</f>
        <v>97</v>
      </c>
      <c r="BY237" s="2">
        <f>IF(ISNA(MATCH($BQ237,'2006'!$A$44:$A$139,0)),97,MATCH($BQ237,'2006'!$A$44:$A$139,0))</f>
        <v>97</v>
      </c>
      <c r="BZ237" s="2">
        <f>IF(ISNA(MATCH($BQ237,'2007'!$A$44:$A$139,0)),97,MATCH($BQ237,'2007'!$A$44:$A$139,0))</f>
        <v>97</v>
      </c>
      <c r="CA237" s="2">
        <f>IF(ISNA(MATCH($BQ237,'2008'!$A$44:$A$139,0)),97,MATCH($BQ237,'2008'!$A$44:$A$139,0))</f>
        <v>97</v>
      </c>
      <c r="CB237" s="2">
        <f>IF(ISNA(MATCH($BQ237,'2009'!$A$44:$A$139,0)),97,MATCH($BQ237,'2009'!$A$44:$A$139,0))</f>
        <v>50</v>
      </c>
      <c r="CC237" s="2">
        <f>IF(ISNA(MATCH($BQ237,'2010'!$A$44:$A$139,0)),97,MATCH($BQ237,'2010'!$A$44:$A$139,0))</f>
        <v>45</v>
      </c>
      <c r="CD237" s="2">
        <f>IF(ISNA(MATCH($BQ237,'2011'!$A$44:$A$139,0)),97,MATCH($BQ237,'2011'!$A$44:$A$139,0))</f>
        <v>97</v>
      </c>
      <c r="CE237" s="2">
        <f>IF(ISNA(MATCH($BQ237,'2012'!$A$44:$A$139,0)),97,MATCH($BQ237,'2012'!$A$44:$A$139,0))</f>
        <v>97</v>
      </c>
      <c r="CF237" s="2">
        <f>IF(ISNA(MATCH($BQ237,'2013'!$A$44:$A$139,0)),97,MATCH($BQ237,'2013'!$A$44:$A$139,0))</f>
        <v>97</v>
      </c>
      <c r="CG237" s="149">
        <f>IF(ISNA(MATCH($BQ237,'2014'!$A$52:$A$179,0)),129,MATCH($BQ237,'2014'!$A$52:$A$179,0))</f>
        <v>129</v>
      </c>
      <c r="CI237">
        <f t="shared" si="132"/>
        <v>668</v>
      </c>
      <c r="CJ237" s="284"/>
      <c r="CK237" s="282"/>
      <c r="CL237" s="281">
        <f t="shared" si="133"/>
        <v>0</v>
      </c>
      <c r="CM237" s="282">
        <f t="shared" si="119"/>
        <v>0</v>
      </c>
      <c r="CN237" s="282">
        <f t="shared" si="120"/>
        <v>0</v>
      </c>
      <c r="CO237" s="282">
        <f t="shared" si="121"/>
        <v>0</v>
      </c>
      <c r="CP237" s="282">
        <f t="shared" si="122"/>
        <v>0</v>
      </c>
      <c r="CQ237" s="282">
        <f t="shared" si="123"/>
        <v>0</v>
      </c>
      <c r="CR237" s="282">
        <f t="shared" si="124"/>
        <v>0</v>
      </c>
      <c r="CS237" s="282">
        <f t="shared" si="125"/>
        <v>0</v>
      </c>
      <c r="CT237" s="282">
        <f t="shared" si="126"/>
        <v>2</v>
      </c>
      <c r="CU237" s="282">
        <f t="shared" si="134"/>
        <v>16.333200000000001</v>
      </c>
      <c r="CV237" s="282">
        <f t="shared" si="135"/>
        <v>10.887711120000001</v>
      </c>
      <c r="CW237" s="282">
        <f t="shared" si="136"/>
        <v>7.2577482325920002</v>
      </c>
      <c r="CX237" s="282">
        <f t="shared" si="137"/>
        <v>4.8380149718458272</v>
      </c>
      <c r="CY237" s="283">
        <f t="shared" si="138"/>
        <v>3.2250207802324282</v>
      </c>
      <c r="DA237" s="282">
        <f t="shared" si="139"/>
        <v>668</v>
      </c>
      <c r="DB237" s="97"/>
      <c r="DC237" s="156"/>
      <c r="DD237" s="270">
        <f t="shared" si="140"/>
        <v>0</v>
      </c>
      <c r="DE237" s="156">
        <f t="shared" si="141"/>
        <v>0</v>
      </c>
      <c r="DF237" s="156">
        <f t="shared" si="142"/>
        <v>0</v>
      </c>
      <c r="DG237" s="156">
        <f t="shared" si="143"/>
        <v>0</v>
      </c>
      <c r="DH237" s="156">
        <f t="shared" si="144"/>
        <v>0</v>
      </c>
      <c r="DI237" s="156">
        <f t="shared" si="145"/>
        <v>0</v>
      </c>
      <c r="DJ237" s="156">
        <f t="shared" si="146"/>
        <v>0</v>
      </c>
      <c r="DK237" s="156">
        <f t="shared" si="147"/>
        <v>0</v>
      </c>
      <c r="DL237" s="156">
        <f t="shared" si="148"/>
        <v>2</v>
      </c>
      <c r="DM237" s="156">
        <f t="shared" si="149"/>
        <v>17</v>
      </c>
      <c r="DN237" s="156">
        <f t="shared" si="150"/>
        <v>17</v>
      </c>
      <c r="DO237" s="156">
        <f t="shared" si="151"/>
        <v>17</v>
      </c>
      <c r="DP237" s="156">
        <f t="shared" si="152"/>
        <v>17</v>
      </c>
      <c r="DQ237" s="267">
        <f t="shared" si="153"/>
        <v>17</v>
      </c>
      <c r="DR237" s="156">
        <f t="shared" si="154"/>
        <v>328</v>
      </c>
    </row>
    <row r="238" spans="2:122" ht="13.5" thickBot="1" x14ac:dyDescent="0.25">
      <c r="B238" s="133">
        <v>111</v>
      </c>
      <c r="C238" s="50">
        <f t="shared" si="117"/>
        <v>11</v>
      </c>
      <c r="D238" s="50">
        <f t="shared" si="127"/>
        <v>11</v>
      </c>
      <c r="E238" s="97"/>
      <c r="F238" s="2">
        <f t="shared" si="155"/>
        <v>233</v>
      </c>
      <c r="G238" s="164">
        <v>1868</v>
      </c>
      <c r="H238" s="164">
        <f>14- COUNTIF(L238:AA238,"#N/A")</f>
        <v>2</v>
      </c>
      <c r="I238" s="133">
        <f>SUM(AF238:AU238)+SUM(BA238:BM238)</f>
        <v>19</v>
      </c>
      <c r="J238" s="405">
        <f>CY238</f>
        <v>3.1591113481283948</v>
      </c>
      <c r="K238" s="466" t="str">
        <f>IF(ISNUMBER(MATCH(G238,'[4]OPR data'!$A$3:$A$2541,0)),"Y","N")</f>
        <v>Y</v>
      </c>
      <c r="L238" s="112"/>
      <c r="M238" s="236"/>
      <c r="N238" s="236" t="e">
        <f>(INDEX(Finish_table!R$4:R$83,MATCH('14 Year_History_Results'!$G238,Finish_table!S$4:S$83,0),1))</f>
        <v>#N/A</v>
      </c>
      <c r="O238" s="236" t="e">
        <f>(INDEX(Finish_table!Z$4:Z$99,MATCH('14 Year_History_Results'!$G238,Finish_table!AA$4:AA$99,0),1))</f>
        <v>#N/A</v>
      </c>
      <c r="P238" s="236" t="e">
        <f>(INDEX(Finish_table!AI$4:AI$99,MATCH('14 Year_History_Results'!$G238,Finish_table!AJ$4:AJ$99,0),1))</f>
        <v>#N/A</v>
      </c>
      <c r="Q238" s="236" t="e">
        <f>(INDEX(Finish_table!AR$4:AR$99,MATCH('14 Year_History_Results'!$G238,Finish_table!AS$4:AS$99,0),1))</f>
        <v>#N/A</v>
      </c>
      <c r="R238" s="236" t="e">
        <f>(INDEX(Finish_table!BA$4:BA$99,MATCH('14 Year_History_Results'!$G238,Finish_table!BB$4:BB$99,0),1))</f>
        <v>#N/A</v>
      </c>
      <c r="S238" s="236" t="e">
        <f>(INDEX(Finish_table!BJ$4:BJ$99,MATCH('14 Year_History_Results'!$G238,Finish_table!BK$4:BK$99,0),1))</f>
        <v>#N/A</v>
      </c>
      <c r="T238" s="236" t="e">
        <f>(INDEX(Finish_table!BS$4:BS$99,MATCH('14 Year_History_Results'!$G238,Finish_table!BT$4:BT$99,0),1))</f>
        <v>#N/A</v>
      </c>
      <c r="U238" s="236" t="e">
        <f>(INDEX(Finish_table!CB$4:CB$99,MATCH('14 Year_History_Results'!$G238,Finish_table!CC$4:CC$99,0),1))</f>
        <v>#N/A</v>
      </c>
      <c r="V238" s="236" t="str">
        <f>(INDEX(Finish_table!CK$4:CK$99,MATCH('14 Year_History_Results'!$G238,Finish_table!CL$4:CL$99,0),1))</f>
        <v>QF</v>
      </c>
      <c r="W238" s="236" t="str">
        <f>(INDEX(Finish_table!CT$4:CT$99,MATCH('14 Year_History_Results'!$G238,Finish_table!CU$4:CU$99,0),1))</f>
        <v>QF</v>
      </c>
      <c r="X238" s="236" t="e">
        <f>(INDEX(Finish_table!DC$4:DC$99,MATCH('14 Year_History_Results'!$G238,Finish_table!DD$4:DD$99,0),1))</f>
        <v>#N/A</v>
      </c>
      <c r="Y238" s="236" t="e">
        <f>(INDEX(Finish_table!DL$4:DL$99,MATCH('14 Year_History_Results'!$G238,Finish_table!DM$4:DM$99,0),1))</f>
        <v>#N/A</v>
      </c>
      <c r="Z238" s="236" t="e">
        <f>(INDEX(Finish_table!DU$4:DU$99,MATCH('14 Year_History_Results'!$G238,Finish_table!DV$4:DV$99,0),1))</f>
        <v>#N/A</v>
      </c>
      <c r="AA238" s="256" t="e">
        <f>(INDEX(Finish_table!ED$4:ED$140,MATCH('14 Year_History_Results'!$G238,Finish_table!EE$4:EE$140,0),1))</f>
        <v>#N/A</v>
      </c>
      <c r="AB238" s="2"/>
      <c r="AC238" s="97"/>
      <c r="AE238">
        <f t="shared" si="118"/>
        <v>1868</v>
      </c>
      <c r="AF238" s="112"/>
      <c r="AG238" s="2"/>
      <c r="AH238" s="148">
        <f>INDEX('2001'!$C$44:$C$140,'14 Year_History_Results'!BT238)</f>
        <v>0</v>
      </c>
      <c r="AI238" s="2">
        <f>INDEX('2002'!$C$44:$C$140,'14 Year_History_Results'!BU238)</f>
        <v>0</v>
      </c>
      <c r="AJ238" s="2">
        <f>INDEX('2003'!$C$44:$C$140,'14 Year_History_Results'!BV238)</f>
        <v>0</v>
      </c>
      <c r="AK238" s="2">
        <f>INDEX('2004'!$C$44:$C$140,'14 Year_History_Results'!BW238)</f>
        <v>0</v>
      </c>
      <c r="AL238" s="2">
        <f>INDEX('2005'!$C$44:$C$140,'14 Year_History_Results'!BX238)</f>
        <v>0</v>
      </c>
      <c r="AM238" s="2">
        <f>INDEX('2006'!$C$44:$C$140,'14 Year_History_Results'!BY238)</f>
        <v>0</v>
      </c>
      <c r="AN238" s="2">
        <f>INDEX('2007'!$C$44:$C$140,'14 Year_History_Results'!BZ238)</f>
        <v>0</v>
      </c>
      <c r="AO238" s="2">
        <f>INDEX('2008'!$C$44:$C$140,'14 Year_History_Results'!CA238)</f>
        <v>0</v>
      </c>
      <c r="AP238" s="2">
        <f>INDEX('2009'!$C$44:$C$140,'14 Year_History_Results'!CB238)</f>
        <v>0</v>
      </c>
      <c r="AQ238" s="2">
        <f>INDEX('2010'!$C$44:$C$140,'14 Year_History_Results'!CC238)</f>
        <v>0</v>
      </c>
      <c r="AR238" s="2">
        <f>INDEX('2011'!$C$44:$C$140,'14 Year_History_Results'!CD238)</f>
        <v>0</v>
      </c>
      <c r="AS238" s="2">
        <f>INDEX('2012'!$C$44:$C$140,'14 Year_History_Results'!CE238)</f>
        <v>0</v>
      </c>
      <c r="AT238" s="2">
        <f>INDEX('2013'!$C$44:$C$140,'14 Year_History_Results'!CF238)</f>
        <v>0</v>
      </c>
      <c r="AU238" s="149">
        <f>INDEX('2014'!$C$52:$C$180,'14 Year_History_Results'!CG238)</f>
        <v>0</v>
      </c>
      <c r="AV238" s="2">
        <f t="shared" si="128"/>
        <v>0</v>
      </c>
      <c r="AW238" s="2"/>
      <c r="AX238">
        <f t="shared" si="129"/>
        <v>1868</v>
      </c>
      <c r="AY238" s="112"/>
      <c r="AZ238" s="2"/>
      <c r="BA238" s="148">
        <f>INDEX('2001'!$B$44:$B$140,'14 Year_History_Results'!BT238)</f>
        <v>0</v>
      </c>
      <c r="BB238" s="2">
        <f>INDEX('2002'!$B$44:$B$140,'14 Year_History_Results'!BU238)</f>
        <v>0</v>
      </c>
      <c r="BC238" s="2">
        <f>INDEX('2003'!$B$44:$B$140,'14 Year_History_Results'!BV238)</f>
        <v>0</v>
      </c>
      <c r="BD238" s="2">
        <f>INDEX('2004'!$B$44:$B$140,'14 Year_History_Results'!BW238)</f>
        <v>0</v>
      </c>
      <c r="BE238" s="2">
        <f>INDEX('2005'!$B$44:$B$140,'14 Year_History_Results'!BX238)</f>
        <v>0</v>
      </c>
      <c r="BF238" s="2">
        <f>INDEX('2006'!$B$44:$B$140,'14 Year_History_Results'!BY238)</f>
        <v>0</v>
      </c>
      <c r="BG238" s="2">
        <f>INDEX('2007'!$B$44:$B$140,'14 Year_History_Results'!BZ238)</f>
        <v>0</v>
      </c>
      <c r="BH238" s="2">
        <f>INDEX('2008'!$B$44:$B$140,'14 Year_History_Results'!CA238)</f>
        <v>0</v>
      </c>
      <c r="BI238" s="2">
        <f>INDEX('2009'!$B$44:$B$140,'14 Year_History_Results'!CB238)</f>
        <v>9</v>
      </c>
      <c r="BJ238" s="2">
        <f>INDEX('2010'!$B$44:$B$140,'14 Year_History_Results'!CC238)</f>
        <v>10</v>
      </c>
      <c r="BK238" s="2">
        <f>INDEX('2011'!$B$44:$B$140,'14 Year_History_Results'!CD238)</f>
        <v>0</v>
      </c>
      <c r="BL238" s="2">
        <f>INDEX('2012'!$B$44:$B$140,'14 Year_History_Results'!CE238)</f>
        <v>0</v>
      </c>
      <c r="BM238" s="2">
        <f>INDEX('2013'!$B$44:$B$140,'14 Year_History_Results'!CF238)</f>
        <v>0</v>
      </c>
      <c r="BN238" s="149">
        <f>INDEX('2014'!$B$52:$B$180,'14 Year_History_Results'!CG238)</f>
        <v>0</v>
      </c>
      <c r="BO238" s="308">
        <f t="shared" si="130"/>
        <v>0</v>
      </c>
      <c r="BQ238">
        <f t="shared" si="131"/>
        <v>1868</v>
      </c>
      <c r="BR238" s="112"/>
      <c r="BS238" s="2"/>
      <c r="BT238" s="148">
        <f>IF(ISNA(MATCH($BQ238,'2001'!$A$44:$A$139,0)),97,MATCH($BQ238,'2001'!$A$44:$A$139,0))</f>
        <v>97</v>
      </c>
      <c r="BU238" s="2">
        <f>IF(ISNA(MATCH($BQ238,'2002'!$A$44:$A$139,0)),97,MATCH($BQ238,'2002'!$A$44:$A$139,0))</f>
        <v>97</v>
      </c>
      <c r="BV238" s="2">
        <f>IF(ISNA(MATCH($BQ238,'2003'!$A$44:$A$139,0)),97,MATCH($BQ238,'2003'!$A$44:$A$139,0))</f>
        <v>97</v>
      </c>
      <c r="BW238" s="2">
        <f>IF(ISNA(MATCH($BQ238,'2004'!$A$44:$A$139,0)),97,MATCH($BQ238,'2004'!$A$44:$A$139,0))</f>
        <v>97</v>
      </c>
      <c r="BX238" s="2">
        <f>IF(ISNA(MATCH($BQ238,'2005'!$A$44:$A$139,0)),97,MATCH($BQ238,'2005'!$A$44:$A$139,0))</f>
        <v>97</v>
      </c>
      <c r="BY238" s="2">
        <f>IF(ISNA(MATCH($BQ238,'2006'!$A$44:$A$139,0)),97,MATCH($BQ238,'2006'!$A$44:$A$139,0))</f>
        <v>97</v>
      </c>
      <c r="BZ238" s="2">
        <f>IF(ISNA(MATCH($BQ238,'2007'!$A$44:$A$139,0)),97,MATCH($BQ238,'2007'!$A$44:$A$139,0))</f>
        <v>97</v>
      </c>
      <c r="CA238" s="2">
        <f>IF(ISNA(MATCH($BQ238,'2008'!$A$44:$A$139,0)),97,MATCH($BQ238,'2008'!$A$44:$A$139,0))</f>
        <v>97</v>
      </c>
      <c r="CB238" s="2">
        <f>IF(ISNA(MATCH($BQ238,'2009'!$A$44:$A$139,0)),97,MATCH($BQ238,'2009'!$A$44:$A$139,0))</f>
        <v>83</v>
      </c>
      <c r="CC238" s="2">
        <f>IF(ISNA(MATCH($BQ238,'2010'!$A$44:$A$139,0)),97,MATCH($BQ238,'2010'!$A$44:$A$139,0))</f>
        <v>73</v>
      </c>
      <c r="CD238" s="2">
        <f>IF(ISNA(MATCH($BQ238,'2011'!$A$44:$A$139,0)),97,MATCH($BQ238,'2011'!$A$44:$A$139,0))</f>
        <v>97</v>
      </c>
      <c r="CE238" s="2">
        <f>IF(ISNA(MATCH($BQ238,'2012'!$A$44:$A$139,0)),97,MATCH($BQ238,'2012'!$A$44:$A$139,0))</f>
        <v>97</v>
      </c>
      <c r="CF238" s="2">
        <f>IF(ISNA(MATCH($BQ238,'2013'!$A$44:$A$139,0)),97,MATCH($BQ238,'2013'!$A$44:$A$139,0))</f>
        <v>97</v>
      </c>
      <c r="CG238" s="149">
        <f>IF(ISNA(MATCH($BQ238,'2014'!$A$52:$A$179,0)),129,MATCH($BQ238,'2014'!$A$52:$A$179,0))</f>
        <v>129</v>
      </c>
      <c r="CI238">
        <f t="shared" si="132"/>
        <v>1868</v>
      </c>
      <c r="CJ238" s="284"/>
      <c r="CK238" s="282"/>
      <c r="CL238" s="281">
        <f t="shared" si="133"/>
        <v>0</v>
      </c>
      <c r="CM238" s="282">
        <f t="shared" si="119"/>
        <v>0</v>
      </c>
      <c r="CN238" s="282">
        <f t="shared" si="120"/>
        <v>0</v>
      </c>
      <c r="CO238" s="282">
        <f t="shared" si="121"/>
        <v>0</v>
      </c>
      <c r="CP238" s="282">
        <f t="shared" si="122"/>
        <v>0</v>
      </c>
      <c r="CQ238" s="282">
        <f t="shared" si="123"/>
        <v>0</v>
      </c>
      <c r="CR238" s="282">
        <f t="shared" si="124"/>
        <v>0</v>
      </c>
      <c r="CS238" s="282">
        <f t="shared" si="125"/>
        <v>0</v>
      </c>
      <c r="CT238" s="282">
        <f t="shared" si="126"/>
        <v>9</v>
      </c>
      <c r="CU238" s="282">
        <f t="shared" si="134"/>
        <v>15.9994</v>
      </c>
      <c r="CV238" s="282">
        <f t="shared" si="135"/>
        <v>10.665200039999998</v>
      </c>
      <c r="CW238" s="282">
        <f t="shared" si="136"/>
        <v>7.1094223466639983</v>
      </c>
      <c r="CX238" s="282">
        <f t="shared" si="137"/>
        <v>4.7391409362862209</v>
      </c>
      <c r="CY238" s="283">
        <f t="shared" si="138"/>
        <v>3.1591113481283948</v>
      </c>
      <c r="DA238" s="282">
        <f t="shared" si="139"/>
        <v>1868</v>
      </c>
      <c r="DB238" s="97"/>
      <c r="DC238" s="156"/>
      <c r="DD238" s="270">
        <f t="shared" si="140"/>
        <v>0</v>
      </c>
      <c r="DE238" s="156">
        <f t="shared" si="141"/>
        <v>0</v>
      </c>
      <c r="DF238" s="156">
        <f t="shared" si="142"/>
        <v>0</v>
      </c>
      <c r="DG238" s="156">
        <f t="shared" si="143"/>
        <v>0</v>
      </c>
      <c r="DH238" s="156">
        <f t="shared" si="144"/>
        <v>0</v>
      </c>
      <c r="DI238" s="156">
        <f t="shared" si="145"/>
        <v>0</v>
      </c>
      <c r="DJ238" s="156">
        <f t="shared" si="146"/>
        <v>0</v>
      </c>
      <c r="DK238" s="156">
        <f t="shared" si="147"/>
        <v>0</v>
      </c>
      <c r="DL238" s="156">
        <f t="shared" si="148"/>
        <v>9</v>
      </c>
      <c r="DM238" s="156">
        <f t="shared" si="149"/>
        <v>19</v>
      </c>
      <c r="DN238" s="156">
        <f t="shared" si="150"/>
        <v>19</v>
      </c>
      <c r="DO238" s="156">
        <f t="shared" si="151"/>
        <v>19</v>
      </c>
      <c r="DP238" s="156">
        <f t="shared" si="152"/>
        <v>19</v>
      </c>
      <c r="DQ238" s="267">
        <f t="shared" si="153"/>
        <v>19</v>
      </c>
      <c r="DR238" s="156">
        <f t="shared" si="154"/>
        <v>318</v>
      </c>
    </row>
    <row r="239" spans="2:122" ht="13.5" thickBot="1" x14ac:dyDescent="0.25">
      <c r="B239" s="133">
        <v>114</v>
      </c>
      <c r="C239" s="50">
        <f t="shared" si="117"/>
        <v>1</v>
      </c>
      <c r="D239" s="50">
        <f t="shared" si="127"/>
        <v>1</v>
      </c>
      <c r="E239" s="97"/>
      <c r="F239" s="2">
        <f t="shared" si="155"/>
        <v>234</v>
      </c>
      <c r="G239" s="164">
        <v>604</v>
      </c>
      <c r="H239" s="164">
        <f>14- COUNTIF(L239:AA239,"#N/A")</f>
        <v>2</v>
      </c>
      <c r="I239" s="133">
        <f>SUM(AF239:AU239)+SUM(BA239:BM239)</f>
        <v>22</v>
      </c>
      <c r="J239" s="405">
        <f>CY239</f>
        <v>3.1370976688883192</v>
      </c>
      <c r="K239" s="466" t="str">
        <f>IF(ISNUMBER(MATCH(G239,'[4]OPR data'!$A$3:$A$2541,0)),"Y","N")</f>
        <v>Y</v>
      </c>
      <c r="L239" s="112"/>
      <c r="M239" s="236"/>
      <c r="N239" s="236" t="e">
        <f>(INDEX(Finish_table!R$4:R$83,MATCH('14 Year_History_Results'!$G239,Finish_table!S$4:S$83,0),1))</f>
        <v>#N/A</v>
      </c>
      <c r="O239" s="236" t="e">
        <f>(INDEX(Finish_table!Z$4:Z$99,MATCH('14 Year_History_Results'!$G239,Finish_table!AA$4:AA$99,0),1))</f>
        <v>#N/A</v>
      </c>
      <c r="P239" s="236" t="e">
        <f>(INDEX(Finish_table!AI$4:AI$99,MATCH('14 Year_History_Results'!$G239,Finish_table!AJ$4:AJ$99,0),1))</f>
        <v>#N/A</v>
      </c>
      <c r="Q239" s="236" t="e">
        <f>(INDEX(Finish_table!AR$4:AR$99,MATCH('14 Year_History_Results'!$G239,Finish_table!AS$4:AS$99,0),1))</f>
        <v>#N/A</v>
      </c>
      <c r="R239" s="236" t="e">
        <f>(INDEX(Finish_table!BA$4:BA$99,MATCH('14 Year_History_Results'!$G239,Finish_table!BB$4:BB$99,0),1))</f>
        <v>#N/A</v>
      </c>
      <c r="S239" s="236" t="e">
        <f>(INDEX(Finish_table!BJ$4:BJ$99,MATCH('14 Year_History_Results'!$G239,Finish_table!BK$4:BK$99,0),1))</f>
        <v>#N/A</v>
      </c>
      <c r="T239" s="236" t="e">
        <f>(INDEX(Finish_table!BS$4:BS$99,MATCH('14 Year_History_Results'!$G239,Finish_table!BT$4:BT$99,0),1))</f>
        <v>#N/A</v>
      </c>
      <c r="U239" s="236" t="str">
        <f>(INDEX(Finish_table!CB$4:CB$99,MATCH('14 Year_History_Results'!$G239,Finish_table!CC$4:CC$99,0),1))</f>
        <v>QF</v>
      </c>
      <c r="V239" s="236" t="e">
        <f>(INDEX(Finish_table!CK$4:CK$99,MATCH('14 Year_History_Results'!$G239,Finish_table!CL$4:CL$99,0),1))</f>
        <v>#N/A</v>
      </c>
      <c r="W239" s="236" t="str">
        <f>(INDEX(Finish_table!CT$4:CT$99,MATCH('14 Year_History_Results'!$G239,Finish_table!CU$4:CU$99,0),1))</f>
        <v>QF</v>
      </c>
      <c r="X239" s="236" t="e">
        <f>(INDEX(Finish_table!DC$4:DC$99,MATCH('14 Year_History_Results'!$G239,Finish_table!DD$4:DD$99,0),1))</f>
        <v>#N/A</v>
      </c>
      <c r="Y239" s="236" t="e">
        <f>(INDEX(Finish_table!DL$4:DL$99,MATCH('14 Year_History_Results'!$G239,Finish_table!DM$4:DM$99,0),1))</f>
        <v>#N/A</v>
      </c>
      <c r="Z239" s="236" t="e">
        <f>(INDEX(Finish_table!DU$4:DU$99,MATCH('14 Year_History_Results'!$G239,Finish_table!DV$4:DV$99,0),1))</f>
        <v>#N/A</v>
      </c>
      <c r="AA239" s="256" t="e">
        <f>(INDEX(Finish_table!ED$4:ED$140,MATCH('14 Year_History_Results'!$G239,Finish_table!EE$4:EE$140,0),1))</f>
        <v>#N/A</v>
      </c>
      <c r="AB239" s="2"/>
      <c r="AC239" s="97"/>
      <c r="AE239">
        <f t="shared" si="118"/>
        <v>604</v>
      </c>
      <c r="AF239" s="112"/>
      <c r="AG239" s="2"/>
      <c r="AH239" s="148">
        <f>INDEX('2001'!$C$44:$C$140,'14 Year_History_Results'!BT239)</f>
        <v>0</v>
      </c>
      <c r="AI239" s="2">
        <f>INDEX('2002'!$C$44:$C$140,'14 Year_History_Results'!BU239)</f>
        <v>0</v>
      </c>
      <c r="AJ239" s="2">
        <f>INDEX('2003'!$C$44:$C$140,'14 Year_History_Results'!BV239)</f>
        <v>0</v>
      </c>
      <c r="AK239" s="2">
        <f>INDEX('2004'!$C$44:$C$140,'14 Year_History_Results'!BW239)</f>
        <v>0</v>
      </c>
      <c r="AL239" s="2">
        <f>INDEX('2005'!$C$44:$C$140,'14 Year_History_Results'!BX239)</f>
        <v>0</v>
      </c>
      <c r="AM239" s="2">
        <f>INDEX('2006'!$C$44:$C$140,'14 Year_History_Results'!BY239)</f>
        <v>0</v>
      </c>
      <c r="AN239" s="2">
        <f>INDEX('2007'!$C$44:$C$140,'14 Year_History_Results'!BZ239)</f>
        <v>0</v>
      </c>
      <c r="AO239" s="2">
        <f>INDEX('2008'!$C$44:$C$140,'14 Year_History_Results'!CA239)</f>
        <v>0</v>
      </c>
      <c r="AP239" s="2">
        <f>INDEX('2009'!$C$44:$C$140,'14 Year_History_Results'!CB239)</f>
        <v>0</v>
      </c>
      <c r="AQ239" s="2">
        <f>INDEX('2010'!$C$44:$C$140,'14 Year_History_Results'!CC239)</f>
        <v>0</v>
      </c>
      <c r="AR239" s="2">
        <f>INDEX('2011'!$C$44:$C$140,'14 Year_History_Results'!CD239)</f>
        <v>0</v>
      </c>
      <c r="AS239" s="2">
        <f>INDEX('2012'!$C$44:$C$140,'14 Year_History_Results'!CE239)</f>
        <v>0</v>
      </c>
      <c r="AT239" s="2">
        <f>INDEX('2013'!$C$44:$C$140,'14 Year_History_Results'!CF239)</f>
        <v>0</v>
      </c>
      <c r="AU239" s="149">
        <f>INDEX('2014'!$C$52:$C$180,'14 Year_History_Results'!CG239)</f>
        <v>0</v>
      </c>
      <c r="AV239" s="2">
        <f t="shared" si="128"/>
        <v>0</v>
      </c>
      <c r="AW239" s="2"/>
      <c r="AX239">
        <f t="shared" si="129"/>
        <v>604</v>
      </c>
      <c r="AY239" s="112"/>
      <c r="AZ239" s="2"/>
      <c r="BA239" s="148">
        <f>INDEX('2001'!$B$44:$B$140,'14 Year_History_Results'!BT239)</f>
        <v>0</v>
      </c>
      <c r="BB239" s="2">
        <f>INDEX('2002'!$B$44:$B$140,'14 Year_History_Results'!BU239)</f>
        <v>0</v>
      </c>
      <c r="BC239" s="2">
        <f>INDEX('2003'!$B$44:$B$140,'14 Year_History_Results'!BV239)</f>
        <v>0</v>
      </c>
      <c r="BD239" s="2">
        <f>INDEX('2004'!$B$44:$B$140,'14 Year_History_Results'!BW239)</f>
        <v>0</v>
      </c>
      <c r="BE239" s="2">
        <f>INDEX('2005'!$B$44:$B$140,'14 Year_History_Results'!BX239)</f>
        <v>0</v>
      </c>
      <c r="BF239" s="2">
        <f>INDEX('2006'!$B$44:$B$140,'14 Year_History_Results'!BY239)</f>
        <v>0</v>
      </c>
      <c r="BG239" s="2">
        <f>INDEX('2007'!$B$44:$B$140,'14 Year_History_Results'!BZ239)</f>
        <v>0</v>
      </c>
      <c r="BH239" s="2">
        <f>INDEX('2008'!$B$44:$B$140,'14 Year_History_Results'!CA239)</f>
        <v>11</v>
      </c>
      <c r="BI239" s="2">
        <f>INDEX('2009'!$B$44:$B$140,'14 Year_History_Results'!CB239)</f>
        <v>0</v>
      </c>
      <c r="BJ239" s="2">
        <f>INDEX('2010'!$B$44:$B$140,'14 Year_History_Results'!CC239)</f>
        <v>11</v>
      </c>
      <c r="BK239" s="2">
        <f>INDEX('2011'!$B$44:$B$140,'14 Year_History_Results'!CD239)</f>
        <v>0</v>
      </c>
      <c r="BL239" s="2">
        <f>INDEX('2012'!$B$44:$B$140,'14 Year_History_Results'!CE239)</f>
        <v>0</v>
      </c>
      <c r="BM239" s="2">
        <f>INDEX('2013'!$B$44:$B$140,'14 Year_History_Results'!CF239)</f>
        <v>0</v>
      </c>
      <c r="BN239" s="149">
        <f>INDEX('2014'!$B$52:$B$180,'14 Year_History_Results'!CG239)</f>
        <v>0</v>
      </c>
      <c r="BO239" s="308">
        <f t="shared" si="130"/>
        <v>0</v>
      </c>
      <c r="BQ239">
        <f t="shared" si="131"/>
        <v>604</v>
      </c>
      <c r="BR239" s="112"/>
      <c r="BS239" s="2"/>
      <c r="BT239" s="148">
        <f>IF(ISNA(MATCH($BQ239,'2001'!$A$44:$A$139,0)),97,MATCH($BQ239,'2001'!$A$44:$A$139,0))</f>
        <v>97</v>
      </c>
      <c r="BU239" s="2">
        <f>IF(ISNA(MATCH($BQ239,'2002'!$A$44:$A$139,0)),97,MATCH($BQ239,'2002'!$A$44:$A$139,0))</f>
        <v>97</v>
      </c>
      <c r="BV239" s="2">
        <f>IF(ISNA(MATCH($BQ239,'2003'!$A$44:$A$139,0)),97,MATCH($BQ239,'2003'!$A$44:$A$139,0))</f>
        <v>97</v>
      </c>
      <c r="BW239" s="2">
        <f>IF(ISNA(MATCH($BQ239,'2004'!$A$44:$A$139,0)),97,MATCH($BQ239,'2004'!$A$44:$A$139,0))</f>
        <v>97</v>
      </c>
      <c r="BX239" s="2">
        <f>IF(ISNA(MATCH($BQ239,'2005'!$A$44:$A$139,0)),97,MATCH($BQ239,'2005'!$A$44:$A$139,0))</f>
        <v>97</v>
      </c>
      <c r="BY239" s="2">
        <f>IF(ISNA(MATCH($BQ239,'2006'!$A$44:$A$139,0)),97,MATCH($BQ239,'2006'!$A$44:$A$139,0))</f>
        <v>97</v>
      </c>
      <c r="BZ239" s="2">
        <f>IF(ISNA(MATCH($BQ239,'2007'!$A$44:$A$139,0)),97,MATCH($BQ239,'2007'!$A$44:$A$139,0))</f>
        <v>97</v>
      </c>
      <c r="CA239" s="2">
        <f>IF(ISNA(MATCH($BQ239,'2008'!$A$44:$A$139,0)),97,MATCH($BQ239,'2008'!$A$44:$A$139,0))</f>
        <v>57</v>
      </c>
      <c r="CB239" s="2">
        <f>IF(ISNA(MATCH($BQ239,'2009'!$A$44:$A$139,0)),97,MATCH($BQ239,'2009'!$A$44:$A$139,0))</f>
        <v>97</v>
      </c>
      <c r="CC239" s="2">
        <f>IF(ISNA(MATCH($BQ239,'2010'!$A$44:$A$139,0)),97,MATCH($BQ239,'2010'!$A$44:$A$139,0))</f>
        <v>43</v>
      </c>
      <c r="CD239" s="2">
        <f>IF(ISNA(MATCH($BQ239,'2011'!$A$44:$A$139,0)),97,MATCH($BQ239,'2011'!$A$44:$A$139,0))</f>
        <v>97</v>
      </c>
      <c r="CE239" s="2">
        <f>IF(ISNA(MATCH($BQ239,'2012'!$A$44:$A$139,0)),97,MATCH($BQ239,'2012'!$A$44:$A$139,0))</f>
        <v>97</v>
      </c>
      <c r="CF239" s="2">
        <f>IF(ISNA(MATCH($BQ239,'2013'!$A$44:$A$139,0)),97,MATCH($BQ239,'2013'!$A$44:$A$139,0))</f>
        <v>97</v>
      </c>
      <c r="CG239" s="149">
        <f>IF(ISNA(MATCH($BQ239,'2014'!$A$52:$A$179,0)),129,MATCH($BQ239,'2014'!$A$52:$A$179,0))</f>
        <v>129</v>
      </c>
      <c r="CI239">
        <f t="shared" si="132"/>
        <v>604</v>
      </c>
      <c r="CJ239" s="284"/>
      <c r="CK239" s="282"/>
      <c r="CL239" s="281">
        <f t="shared" si="133"/>
        <v>0</v>
      </c>
      <c r="CM239" s="282">
        <f t="shared" si="119"/>
        <v>0</v>
      </c>
      <c r="CN239" s="282">
        <f t="shared" si="120"/>
        <v>0</v>
      </c>
      <c r="CO239" s="282">
        <f t="shared" si="121"/>
        <v>0</v>
      </c>
      <c r="CP239" s="282">
        <f t="shared" si="122"/>
        <v>0</v>
      </c>
      <c r="CQ239" s="282">
        <f t="shared" si="123"/>
        <v>0</v>
      </c>
      <c r="CR239" s="282">
        <f t="shared" si="124"/>
        <v>0</v>
      </c>
      <c r="CS239" s="282">
        <f t="shared" si="125"/>
        <v>11</v>
      </c>
      <c r="CT239" s="282">
        <f t="shared" si="126"/>
        <v>7.3325999999999993</v>
      </c>
      <c r="CU239" s="282">
        <f t="shared" si="134"/>
        <v>15.887911159999998</v>
      </c>
      <c r="CV239" s="282">
        <f t="shared" si="135"/>
        <v>10.590881579255997</v>
      </c>
      <c r="CW239" s="282">
        <f t="shared" si="136"/>
        <v>7.0598816607320476</v>
      </c>
      <c r="CX239" s="282">
        <f t="shared" si="137"/>
        <v>4.7061171150439831</v>
      </c>
      <c r="CY239" s="283">
        <f t="shared" si="138"/>
        <v>3.1370976688883192</v>
      </c>
      <c r="DA239" s="282">
        <f t="shared" si="139"/>
        <v>604</v>
      </c>
      <c r="DB239" s="97"/>
      <c r="DC239" s="156"/>
      <c r="DD239" s="270">
        <f t="shared" si="140"/>
        <v>0</v>
      </c>
      <c r="DE239" s="156">
        <f t="shared" si="141"/>
        <v>0</v>
      </c>
      <c r="DF239" s="156">
        <f t="shared" si="142"/>
        <v>0</v>
      </c>
      <c r="DG239" s="156">
        <f t="shared" si="143"/>
        <v>0</v>
      </c>
      <c r="DH239" s="156">
        <f t="shared" si="144"/>
        <v>0</v>
      </c>
      <c r="DI239" s="156">
        <f t="shared" si="145"/>
        <v>0</v>
      </c>
      <c r="DJ239" s="156">
        <f t="shared" si="146"/>
        <v>0</v>
      </c>
      <c r="DK239" s="156">
        <f t="shared" si="147"/>
        <v>11</v>
      </c>
      <c r="DL239" s="156">
        <f t="shared" si="148"/>
        <v>11</v>
      </c>
      <c r="DM239" s="156">
        <f t="shared" si="149"/>
        <v>22</v>
      </c>
      <c r="DN239" s="156">
        <f t="shared" si="150"/>
        <v>22</v>
      </c>
      <c r="DO239" s="156">
        <f t="shared" si="151"/>
        <v>22</v>
      </c>
      <c r="DP239" s="156">
        <f t="shared" si="152"/>
        <v>22</v>
      </c>
      <c r="DQ239" s="267">
        <f t="shared" si="153"/>
        <v>22</v>
      </c>
      <c r="DR239" s="156">
        <f t="shared" si="154"/>
        <v>283</v>
      </c>
    </row>
    <row r="240" spans="2:122" ht="13.5" thickBot="1" x14ac:dyDescent="0.25">
      <c r="B240" s="133">
        <v>115</v>
      </c>
      <c r="C240" s="50">
        <f t="shared" si="117"/>
        <v>1</v>
      </c>
      <c r="D240" s="50">
        <f t="shared" si="127"/>
        <v>1</v>
      </c>
      <c r="E240" s="97"/>
      <c r="F240" s="2">
        <f t="shared" si="155"/>
        <v>235</v>
      </c>
      <c r="G240" s="164">
        <v>126</v>
      </c>
      <c r="H240" s="164">
        <f>14- COUNTIF(L240:AA240,"#N/A")</f>
        <v>8</v>
      </c>
      <c r="I240" s="133">
        <f>SUM(AF240:AU240)+SUM(BA240:BM240)</f>
        <v>118</v>
      </c>
      <c r="J240" s="405">
        <f>CY240</f>
        <v>3.0747875905155566</v>
      </c>
      <c r="K240" s="466" t="str">
        <f>IF(ISNUMBER(MATCH(G240,'[4]OPR data'!$A$3:$A$2541,0)),"Y","N")</f>
        <v>Y</v>
      </c>
      <c r="L240" s="112"/>
      <c r="M240" s="236"/>
      <c r="N240" s="236" t="str">
        <f>(INDEX(Finish_table!R$4:R$83,MATCH('14 Year_History_Results'!$G240,Finish_table!S$4:S$83,0),1))</f>
        <v>QF</v>
      </c>
      <c r="O240" s="236" t="str">
        <f>(INDEX(Finish_table!Z$4:Z$99,MATCH('14 Year_History_Results'!$G240,Finish_table!AA$4:AA$99,0),1))</f>
        <v>QF</v>
      </c>
      <c r="P240" s="236" t="str">
        <f>(INDEX(Finish_table!AI$4:AI$99,MATCH('14 Year_History_Results'!$G240,Finish_table!AJ$4:AJ$99,0),1))</f>
        <v>SF</v>
      </c>
      <c r="Q240" s="236" t="str">
        <f>(INDEX(Finish_table!AR$4:AR$99,MATCH('14 Year_History_Results'!$G240,Finish_table!AS$4:AS$99,0),1))</f>
        <v>QF</v>
      </c>
      <c r="R240" s="236" t="str">
        <f>(INDEX(Finish_table!BA$4:BA$99,MATCH('14 Year_History_Results'!$G240,Finish_table!BB$4:BB$99,0),1))</f>
        <v>QF</v>
      </c>
      <c r="S240" s="236" t="str">
        <f>(INDEX(Finish_table!BJ$4:BJ$99,MATCH('14 Year_History_Results'!$G240,Finish_table!BK$4:BK$99,0),1))</f>
        <v>SF</v>
      </c>
      <c r="T240" s="236" t="str">
        <f>(INDEX(Finish_table!BS$4:BS$99,MATCH('14 Year_History_Results'!$G240,Finish_table!BT$4:BT$99,0),1))</f>
        <v>SF</v>
      </c>
      <c r="U240" s="236" t="e">
        <f>(INDEX(Finish_table!CB$4:CB$99,MATCH('14 Year_History_Results'!$G240,Finish_table!CC$4:CC$99,0),1))</f>
        <v>#N/A</v>
      </c>
      <c r="V240" s="236" t="str">
        <f>(INDEX(Finish_table!CK$4:CK$99,MATCH('14 Year_History_Results'!$G240,Finish_table!CL$4:CL$99,0),1))</f>
        <v>QF</v>
      </c>
      <c r="W240" s="236" t="e">
        <f>(INDEX(Finish_table!CT$4:CT$99,MATCH('14 Year_History_Results'!$G240,Finish_table!CU$4:CU$99,0),1))</f>
        <v>#N/A</v>
      </c>
      <c r="X240" s="236" t="e">
        <f>(INDEX(Finish_table!DC$4:DC$99,MATCH('14 Year_History_Results'!$G240,Finish_table!DD$4:DD$99,0),1))</f>
        <v>#N/A</v>
      </c>
      <c r="Y240" s="236" t="e">
        <f>(INDEX(Finish_table!DL$4:DL$99,MATCH('14 Year_History_Results'!$G240,Finish_table!DM$4:DM$99,0),1))</f>
        <v>#N/A</v>
      </c>
      <c r="Z240" s="236" t="e">
        <f>(INDEX(Finish_table!DU$4:DU$99,MATCH('14 Year_History_Results'!$G240,Finish_table!DV$4:DV$99,0),1))</f>
        <v>#N/A</v>
      </c>
      <c r="AA240" s="256" t="e">
        <f>(INDEX(Finish_table!ED$4:ED$140,MATCH('14 Year_History_Results'!$G240,Finish_table!EE$4:EE$140,0),1))</f>
        <v>#N/A</v>
      </c>
      <c r="AB240" s="2"/>
      <c r="AC240" s="97"/>
      <c r="AE240">
        <f t="shared" si="118"/>
        <v>126</v>
      </c>
      <c r="AF240" s="112"/>
      <c r="AG240" s="2"/>
      <c r="AH240" s="148">
        <f>INDEX('2001'!$C$44:$C$140,'14 Year_History_Results'!BT240)</f>
        <v>10</v>
      </c>
      <c r="AI240" s="2">
        <f>INDEX('2002'!$C$44:$C$140,'14 Year_History_Results'!BU240)</f>
        <v>0</v>
      </c>
      <c r="AJ240" s="2">
        <f>INDEX('2003'!$C$44:$C$140,'14 Year_History_Results'!BV240)</f>
        <v>10</v>
      </c>
      <c r="AK240" s="2">
        <f>INDEX('2004'!$C$44:$C$140,'14 Year_History_Results'!BW240)</f>
        <v>0</v>
      </c>
      <c r="AL240" s="2">
        <f>INDEX('2005'!$C$44:$C$140,'14 Year_History_Results'!BX240)</f>
        <v>0</v>
      </c>
      <c r="AM240" s="2">
        <f>INDEX('2006'!$C$44:$C$140,'14 Year_History_Results'!BY240)</f>
        <v>10</v>
      </c>
      <c r="AN240" s="2">
        <f>INDEX('2007'!$C$44:$C$140,'14 Year_History_Results'!BZ240)</f>
        <v>10</v>
      </c>
      <c r="AO240" s="2">
        <f>INDEX('2008'!$C$44:$C$140,'14 Year_History_Results'!CA240)</f>
        <v>0</v>
      </c>
      <c r="AP240" s="2">
        <f>INDEX('2009'!$C$44:$C$140,'14 Year_History_Results'!CB240)</f>
        <v>0</v>
      </c>
      <c r="AQ240" s="2">
        <f>INDEX('2010'!$C$44:$C$140,'14 Year_History_Results'!CC240)</f>
        <v>0</v>
      </c>
      <c r="AR240" s="2">
        <f>INDEX('2011'!$C$44:$C$140,'14 Year_History_Results'!CD240)</f>
        <v>0</v>
      </c>
      <c r="AS240" s="2">
        <f>INDEX('2012'!$C$44:$C$140,'14 Year_History_Results'!CE240)</f>
        <v>0</v>
      </c>
      <c r="AT240" s="2">
        <f>INDEX('2013'!$C$44:$C$140,'14 Year_History_Results'!CF240)</f>
        <v>0</v>
      </c>
      <c r="AU240" s="149">
        <f>INDEX('2014'!$C$52:$C$180,'14 Year_History_Results'!CG240)</f>
        <v>0</v>
      </c>
      <c r="AV240" s="2">
        <f t="shared" si="128"/>
        <v>4.6880723093849541</v>
      </c>
      <c r="AW240" s="2"/>
      <c r="AX240">
        <f t="shared" si="129"/>
        <v>126</v>
      </c>
      <c r="AY240" s="112"/>
      <c r="AZ240" s="2"/>
      <c r="BA240" s="148">
        <f>INDEX('2001'!$B$44:$B$140,'14 Year_History_Results'!BT240)</f>
        <v>9</v>
      </c>
      <c r="BB240" s="2">
        <f>INDEX('2002'!$B$44:$B$140,'14 Year_History_Results'!BU240)</f>
        <v>9</v>
      </c>
      <c r="BC240" s="2">
        <f>INDEX('2003'!$B$44:$B$140,'14 Year_History_Results'!BV240)</f>
        <v>12</v>
      </c>
      <c r="BD240" s="2">
        <f>INDEX('2004'!$B$44:$B$140,'14 Year_History_Results'!BW240)</f>
        <v>16</v>
      </c>
      <c r="BE240" s="2">
        <f>INDEX('2005'!$B$44:$B$140,'14 Year_History_Results'!BX240)</f>
        <v>14</v>
      </c>
      <c r="BF240" s="2">
        <f>INDEX('2006'!$B$44:$B$140,'14 Year_History_Results'!BY240)</f>
        <v>12</v>
      </c>
      <c r="BG240" s="2">
        <f>INDEX('2007'!$B$44:$B$140,'14 Year_History_Results'!BZ240)</f>
        <v>3</v>
      </c>
      <c r="BH240" s="2">
        <f>INDEX('2008'!$B$44:$B$140,'14 Year_History_Results'!CA240)</f>
        <v>0</v>
      </c>
      <c r="BI240" s="2">
        <f>INDEX('2009'!$B$44:$B$140,'14 Year_History_Results'!CB240)</f>
        <v>3</v>
      </c>
      <c r="BJ240" s="2">
        <f>INDEX('2010'!$B$44:$B$140,'14 Year_History_Results'!CC240)</f>
        <v>0</v>
      </c>
      <c r="BK240" s="2">
        <f>INDEX('2011'!$B$44:$B$140,'14 Year_History_Results'!CD240)</f>
        <v>0</v>
      </c>
      <c r="BL240" s="2">
        <f>INDEX('2012'!$B$44:$B$140,'14 Year_History_Results'!CE240)</f>
        <v>0</v>
      </c>
      <c r="BM240" s="2">
        <f>INDEX('2013'!$B$44:$B$140,'14 Year_History_Results'!CF240)</f>
        <v>0</v>
      </c>
      <c r="BN240" s="149">
        <f>INDEX('2014'!$B$52:$B$180,'14 Year_History_Results'!CG240)</f>
        <v>0</v>
      </c>
      <c r="BO240" s="308">
        <f t="shared" si="130"/>
        <v>0</v>
      </c>
      <c r="BQ240">
        <f t="shared" si="131"/>
        <v>126</v>
      </c>
      <c r="BR240" s="112"/>
      <c r="BS240" s="2"/>
      <c r="BT240" s="148">
        <f>IF(ISNA(MATCH($BQ240,'2001'!$A$44:$A$139,0)),97,MATCH($BQ240,'2001'!$A$44:$A$139,0))</f>
        <v>30</v>
      </c>
      <c r="BU240" s="2">
        <f>IF(ISNA(MATCH($BQ240,'2002'!$A$44:$A$139,0)),97,MATCH($BQ240,'2002'!$A$44:$A$139,0))</f>
        <v>28</v>
      </c>
      <c r="BV240" s="2">
        <f>IF(ISNA(MATCH($BQ240,'2003'!$A$44:$A$139,0)),97,MATCH($BQ240,'2003'!$A$44:$A$139,0))</f>
        <v>26</v>
      </c>
      <c r="BW240" s="2">
        <f>IF(ISNA(MATCH($BQ240,'2004'!$A$44:$A$139,0)),97,MATCH($BQ240,'2004'!$A$44:$A$139,0))</f>
        <v>23</v>
      </c>
      <c r="BX240" s="2">
        <f>IF(ISNA(MATCH($BQ240,'2005'!$A$44:$A$139,0)),97,MATCH($BQ240,'2005'!$A$44:$A$139,0))</f>
        <v>25</v>
      </c>
      <c r="BY240" s="2">
        <f>IF(ISNA(MATCH($BQ240,'2006'!$A$44:$A$139,0)),97,MATCH($BQ240,'2006'!$A$44:$A$139,0))</f>
        <v>26</v>
      </c>
      <c r="BZ240" s="2">
        <f>IF(ISNA(MATCH($BQ240,'2007'!$A$44:$A$139,0)),97,MATCH($BQ240,'2007'!$A$44:$A$139,0))</f>
        <v>23</v>
      </c>
      <c r="CA240" s="2">
        <f>IF(ISNA(MATCH($BQ240,'2008'!$A$44:$A$139,0)),97,MATCH($BQ240,'2008'!$A$44:$A$139,0))</f>
        <v>97</v>
      </c>
      <c r="CB240" s="2">
        <f>IF(ISNA(MATCH($BQ240,'2009'!$A$44:$A$139,0)),97,MATCH($BQ240,'2009'!$A$44:$A$139,0))</f>
        <v>21</v>
      </c>
      <c r="CC240" s="2">
        <f>IF(ISNA(MATCH($BQ240,'2010'!$A$44:$A$139,0)),97,MATCH($BQ240,'2010'!$A$44:$A$139,0))</f>
        <v>97</v>
      </c>
      <c r="CD240" s="2">
        <f>IF(ISNA(MATCH($BQ240,'2011'!$A$44:$A$139,0)),97,MATCH($BQ240,'2011'!$A$44:$A$139,0))</f>
        <v>97</v>
      </c>
      <c r="CE240" s="2">
        <f>IF(ISNA(MATCH($BQ240,'2012'!$A$44:$A$139,0)),97,MATCH($BQ240,'2012'!$A$44:$A$139,0))</f>
        <v>97</v>
      </c>
      <c r="CF240" s="2">
        <f>IF(ISNA(MATCH($BQ240,'2013'!$A$44:$A$139,0)),97,MATCH($BQ240,'2013'!$A$44:$A$139,0))</f>
        <v>97</v>
      </c>
      <c r="CG240" s="149">
        <f>IF(ISNA(MATCH($BQ240,'2014'!$A$52:$A$179,0)),129,MATCH($BQ240,'2014'!$A$52:$A$179,0))</f>
        <v>129</v>
      </c>
      <c r="CI240">
        <f t="shared" si="132"/>
        <v>126</v>
      </c>
      <c r="CJ240" s="284"/>
      <c r="CK240" s="282"/>
      <c r="CL240" s="281">
        <f t="shared" si="133"/>
        <v>19</v>
      </c>
      <c r="CM240" s="282">
        <f t="shared" si="119"/>
        <v>21.665399999999998</v>
      </c>
      <c r="CN240" s="282">
        <f t="shared" si="120"/>
        <v>36.442155639999996</v>
      </c>
      <c r="CO240" s="282">
        <f t="shared" si="121"/>
        <v>40.292340949623991</v>
      </c>
      <c r="CP240" s="282">
        <f t="shared" si="122"/>
        <v>40.858874477019356</v>
      </c>
      <c r="CQ240" s="282">
        <f t="shared" si="123"/>
        <v>49.236525726381103</v>
      </c>
      <c r="CR240" s="282">
        <f t="shared" si="124"/>
        <v>45.821068049205643</v>
      </c>
      <c r="CS240" s="282">
        <f t="shared" si="125"/>
        <v>30.54432396160048</v>
      </c>
      <c r="CT240" s="282">
        <f t="shared" si="126"/>
        <v>23.360846352802877</v>
      </c>
      <c r="CU240" s="282">
        <f t="shared" si="134"/>
        <v>15.572340178778397</v>
      </c>
      <c r="CV240" s="282">
        <f t="shared" si="135"/>
        <v>10.380521963173679</v>
      </c>
      <c r="CW240" s="282">
        <f t="shared" si="136"/>
        <v>6.9196559406515741</v>
      </c>
      <c r="CX240" s="282">
        <f t="shared" si="137"/>
        <v>4.6126426500383388</v>
      </c>
      <c r="CY240" s="283">
        <f t="shared" si="138"/>
        <v>3.0747875905155566</v>
      </c>
      <c r="DA240" s="282">
        <f t="shared" si="139"/>
        <v>126</v>
      </c>
      <c r="DB240" s="97"/>
      <c r="DC240" s="156"/>
      <c r="DD240" s="270">
        <f t="shared" si="140"/>
        <v>19</v>
      </c>
      <c r="DE240" s="156">
        <f t="shared" si="141"/>
        <v>28</v>
      </c>
      <c r="DF240" s="156">
        <f t="shared" si="142"/>
        <v>50</v>
      </c>
      <c r="DG240" s="156">
        <f t="shared" si="143"/>
        <v>66</v>
      </c>
      <c r="DH240" s="156">
        <f t="shared" si="144"/>
        <v>80</v>
      </c>
      <c r="DI240" s="156">
        <f t="shared" si="145"/>
        <v>102</v>
      </c>
      <c r="DJ240" s="156">
        <f t="shared" si="146"/>
        <v>115</v>
      </c>
      <c r="DK240" s="156">
        <f t="shared" si="147"/>
        <v>115</v>
      </c>
      <c r="DL240" s="156">
        <f t="shared" si="148"/>
        <v>118</v>
      </c>
      <c r="DM240" s="156">
        <f t="shared" si="149"/>
        <v>118</v>
      </c>
      <c r="DN240" s="156">
        <f t="shared" si="150"/>
        <v>118</v>
      </c>
      <c r="DO240" s="156">
        <f t="shared" si="151"/>
        <v>118</v>
      </c>
      <c r="DP240" s="156">
        <f t="shared" si="152"/>
        <v>118</v>
      </c>
      <c r="DQ240" s="267">
        <f t="shared" si="153"/>
        <v>118</v>
      </c>
      <c r="DR240" s="156">
        <f t="shared" si="154"/>
        <v>53</v>
      </c>
    </row>
    <row r="241" spans="2:122" ht="13.5" thickBot="1" x14ac:dyDescent="0.25">
      <c r="B241" s="133">
        <v>116</v>
      </c>
      <c r="C241" s="50">
        <f t="shared" si="117"/>
        <v>1</v>
      </c>
      <c r="D241" s="50">
        <f t="shared" si="127"/>
        <v>1</v>
      </c>
      <c r="E241" s="97"/>
      <c r="F241" s="2">
        <f t="shared" si="155"/>
        <v>236</v>
      </c>
      <c r="G241" s="164">
        <v>1577</v>
      </c>
      <c r="H241" s="164">
        <f>14- COUNTIF(L241:AA241,"#N/A")</f>
        <v>1</v>
      </c>
      <c r="I241" s="133">
        <f>SUM(AF241:AU241)+SUM(BA241:BM241)</f>
        <v>34</v>
      </c>
      <c r="J241" s="405">
        <f>CY241</f>
        <v>2.9831203379375619</v>
      </c>
      <c r="K241" s="466" t="str">
        <f>IF(ISNUMBER(MATCH(G241,'[4]OPR data'!$A$3:$A$2541,0)),"Y","N")</f>
        <v>Y</v>
      </c>
      <c r="L241" s="112"/>
      <c r="M241" s="236"/>
      <c r="N241" s="236" t="e">
        <f>(INDEX(Finish_table!R$4:R$83,MATCH('14 Year_History_Results'!$G241,Finish_table!S$4:S$83,0),1))</f>
        <v>#N/A</v>
      </c>
      <c r="O241" s="236" t="e">
        <f>(INDEX(Finish_table!Z$4:Z$99,MATCH('14 Year_History_Results'!$G241,Finish_table!AA$4:AA$99,0),1))</f>
        <v>#N/A</v>
      </c>
      <c r="P241" s="236" t="e">
        <f>(INDEX(Finish_table!AI$4:AI$99,MATCH('14 Year_History_Results'!$G241,Finish_table!AJ$4:AJ$99,0),1))</f>
        <v>#N/A</v>
      </c>
      <c r="Q241" s="236" t="e">
        <f>(INDEX(Finish_table!AR$4:AR$99,MATCH('14 Year_History_Results'!$G241,Finish_table!AS$4:AS$99,0),1))</f>
        <v>#N/A</v>
      </c>
      <c r="R241" s="236" t="e">
        <f>(INDEX(Finish_table!BA$4:BA$99,MATCH('14 Year_History_Results'!$G241,Finish_table!BB$4:BB$99,0),1))</f>
        <v>#N/A</v>
      </c>
      <c r="S241" s="236" t="e">
        <f>(INDEX(Finish_table!BJ$4:BJ$99,MATCH('14 Year_History_Results'!$G241,Finish_table!BK$4:BK$99,0),1))</f>
        <v>#N/A</v>
      </c>
      <c r="T241" s="236" t="e">
        <f>(INDEX(Finish_table!BS$4:BS$99,MATCH('14 Year_History_Results'!$G241,Finish_table!BT$4:BT$99,0),1))</f>
        <v>#N/A</v>
      </c>
      <c r="U241" s="236" t="str">
        <f>(INDEX(Finish_table!CB$4:CB$99,MATCH('14 Year_History_Results'!$G241,Finish_table!CC$4:CC$99,0),1))</f>
        <v>F</v>
      </c>
      <c r="V241" s="236" t="e">
        <f>(INDEX(Finish_table!CK$4:CK$99,MATCH('14 Year_History_Results'!$G241,Finish_table!CL$4:CL$99,0),1))</f>
        <v>#N/A</v>
      </c>
      <c r="W241" s="236" t="e">
        <f>(INDEX(Finish_table!CT$4:CT$99,MATCH('14 Year_History_Results'!$G241,Finish_table!CU$4:CU$99,0),1))</f>
        <v>#N/A</v>
      </c>
      <c r="X241" s="236" t="e">
        <f>(INDEX(Finish_table!DC$4:DC$99,MATCH('14 Year_History_Results'!$G241,Finish_table!DD$4:DD$99,0),1))</f>
        <v>#N/A</v>
      </c>
      <c r="Y241" s="236" t="e">
        <f>(INDEX(Finish_table!DL$4:DL$99,MATCH('14 Year_History_Results'!$G241,Finish_table!DM$4:DM$99,0),1))</f>
        <v>#N/A</v>
      </c>
      <c r="Z241" s="236" t="e">
        <f>(INDEX(Finish_table!DU$4:DU$99,MATCH('14 Year_History_Results'!$G241,Finish_table!DV$4:DV$99,0),1))</f>
        <v>#N/A</v>
      </c>
      <c r="AA241" s="256" t="e">
        <f>(INDEX(Finish_table!ED$4:ED$140,MATCH('14 Year_History_Results'!$G241,Finish_table!EE$4:EE$140,0),1))</f>
        <v>#N/A</v>
      </c>
      <c r="AB241" s="2"/>
      <c r="AC241" s="97"/>
      <c r="AE241">
        <f t="shared" si="118"/>
        <v>1577</v>
      </c>
      <c r="AF241" s="112"/>
      <c r="AG241" s="2"/>
      <c r="AH241" s="148">
        <f>INDEX('2001'!$C$44:$C$140,'14 Year_History_Results'!BT241)</f>
        <v>0</v>
      </c>
      <c r="AI241" s="2">
        <f>INDEX('2002'!$C$44:$C$140,'14 Year_History_Results'!BU241)</f>
        <v>0</v>
      </c>
      <c r="AJ241" s="2">
        <f>INDEX('2003'!$C$44:$C$140,'14 Year_History_Results'!BV241)</f>
        <v>0</v>
      </c>
      <c r="AK241" s="2">
        <f>INDEX('2004'!$C$44:$C$140,'14 Year_History_Results'!BW241)</f>
        <v>0</v>
      </c>
      <c r="AL241" s="2">
        <f>INDEX('2005'!$C$44:$C$140,'14 Year_History_Results'!BX241)</f>
        <v>0</v>
      </c>
      <c r="AM241" s="2">
        <f>INDEX('2006'!$C$44:$C$140,'14 Year_History_Results'!BY241)</f>
        <v>0</v>
      </c>
      <c r="AN241" s="2">
        <f>INDEX('2007'!$C$44:$C$140,'14 Year_History_Results'!BZ241)</f>
        <v>0</v>
      </c>
      <c r="AO241" s="2">
        <f>INDEX('2008'!$C$44:$C$140,'14 Year_History_Results'!CA241)</f>
        <v>20</v>
      </c>
      <c r="AP241" s="2">
        <f>INDEX('2009'!$C$44:$C$140,'14 Year_History_Results'!CB241)</f>
        <v>0</v>
      </c>
      <c r="AQ241" s="2">
        <f>INDEX('2010'!$C$44:$C$140,'14 Year_History_Results'!CC241)</f>
        <v>0</v>
      </c>
      <c r="AR241" s="2">
        <f>INDEX('2011'!$C$44:$C$140,'14 Year_History_Results'!CD241)</f>
        <v>0</v>
      </c>
      <c r="AS241" s="2">
        <f>INDEX('2012'!$C$44:$C$140,'14 Year_History_Results'!CE241)</f>
        <v>0</v>
      </c>
      <c r="AT241" s="2">
        <f>INDEX('2013'!$C$44:$C$140,'14 Year_History_Results'!CF241)</f>
        <v>0</v>
      </c>
      <c r="AU241" s="149">
        <f>INDEX('2014'!$C$52:$C$180,'14 Year_History_Results'!CG241)</f>
        <v>0</v>
      </c>
      <c r="AV241" s="2">
        <f t="shared" si="128"/>
        <v>5.3452248382484875</v>
      </c>
      <c r="AW241" s="2"/>
      <c r="AX241">
        <f t="shared" si="129"/>
        <v>1577</v>
      </c>
      <c r="AY241" s="112"/>
      <c r="AZ241" s="2"/>
      <c r="BA241" s="148">
        <f>INDEX('2001'!$B$44:$B$140,'14 Year_History_Results'!BT241)</f>
        <v>0</v>
      </c>
      <c r="BB241" s="2">
        <f>INDEX('2002'!$B$44:$B$140,'14 Year_History_Results'!BU241)</f>
        <v>0</v>
      </c>
      <c r="BC241" s="2">
        <f>INDEX('2003'!$B$44:$B$140,'14 Year_History_Results'!BV241)</f>
        <v>0</v>
      </c>
      <c r="BD241" s="2">
        <f>INDEX('2004'!$B$44:$B$140,'14 Year_History_Results'!BW241)</f>
        <v>0</v>
      </c>
      <c r="BE241" s="2">
        <f>INDEX('2005'!$B$44:$B$140,'14 Year_History_Results'!BX241)</f>
        <v>0</v>
      </c>
      <c r="BF241" s="2">
        <f>INDEX('2006'!$B$44:$B$140,'14 Year_History_Results'!BY241)</f>
        <v>0</v>
      </c>
      <c r="BG241" s="2">
        <f>INDEX('2007'!$B$44:$B$140,'14 Year_History_Results'!BZ241)</f>
        <v>0</v>
      </c>
      <c r="BH241" s="2">
        <f>INDEX('2008'!$B$44:$B$140,'14 Year_History_Results'!CA241)</f>
        <v>14</v>
      </c>
      <c r="BI241" s="2">
        <f>INDEX('2009'!$B$44:$B$140,'14 Year_History_Results'!CB241)</f>
        <v>0</v>
      </c>
      <c r="BJ241" s="2">
        <f>INDEX('2010'!$B$44:$B$140,'14 Year_History_Results'!CC241)</f>
        <v>0</v>
      </c>
      <c r="BK241" s="2">
        <f>INDEX('2011'!$B$44:$B$140,'14 Year_History_Results'!CD241)</f>
        <v>0</v>
      </c>
      <c r="BL241" s="2">
        <f>INDEX('2012'!$B$44:$B$140,'14 Year_History_Results'!CE241)</f>
        <v>0</v>
      </c>
      <c r="BM241" s="2">
        <f>INDEX('2013'!$B$44:$B$140,'14 Year_History_Results'!CF241)</f>
        <v>0</v>
      </c>
      <c r="BN241" s="149">
        <f>INDEX('2014'!$B$52:$B$180,'14 Year_History_Results'!CG241)</f>
        <v>0</v>
      </c>
      <c r="BO241" s="308">
        <f t="shared" si="130"/>
        <v>0</v>
      </c>
      <c r="BQ241">
        <f t="shared" si="131"/>
        <v>1577</v>
      </c>
      <c r="BR241" s="112"/>
      <c r="BS241" s="2"/>
      <c r="BT241" s="148">
        <f>IF(ISNA(MATCH($BQ241,'2001'!$A$44:$A$139,0)),97,MATCH($BQ241,'2001'!$A$44:$A$139,0))</f>
        <v>97</v>
      </c>
      <c r="BU241" s="2">
        <f>IF(ISNA(MATCH($BQ241,'2002'!$A$44:$A$139,0)),97,MATCH($BQ241,'2002'!$A$44:$A$139,0))</f>
        <v>97</v>
      </c>
      <c r="BV241" s="2">
        <f>IF(ISNA(MATCH($BQ241,'2003'!$A$44:$A$139,0)),97,MATCH($BQ241,'2003'!$A$44:$A$139,0))</f>
        <v>97</v>
      </c>
      <c r="BW241" s="2">
        <f>IF(ISNA(MATCH($BQ241,'2004'!$A$44:$A$139,0)),97,MATCH($BQ241,'2004'!$A$44:$A$139,0))</f>
        <v>97</v>
      </c>
      <c r="BX241" s="2">
        <f>IF(ISNA(MATCH($BQ241,'2005'!$A$44:$A$139,0)),97,MATCH($BQ241,'2005'!$A$44:$A$139,0))</f>
        <v>97</v>
      </c>
      <c r="BY241" s="2">
        <f>IF(ISNA(MATCH($BQ241,'2006'!$A$44:$A$139,0)),97,MATCH($BQ241,'2006'!$A$44:$A$139,0))</f>
        <v>97</v>
      </c>
      <c r="BZ241" s="2">
        <f>IF(ISNA(MATCH($BQ241,'2007'!$A$44:$A$139,0)),97,MATCH($BQ241,'2007'!$A$44:$A$139,0))</f>
        <v>97</v>
      </c>
      <c r="CA241" s="2">
        <f>IF(ISNA(MATCH($BQ241,'2008'!$A$44:$A$139,0)),97,MATCH($BQ241,'2008'!$A$44:$A$139,0))</f>
        <v>76</v>
      </c>
      <c r="CB241" s="2">
        <f>IF(ISNA(MATCH($BQ241,'2009'!$A$44:$A$139,0)),97,MATCH($BQ241,'2009'!$A$44:$A$139,0))</f>
        <v>97</v>
      </c>
      <c r="CC241" s="2">
        <f>IF(ISNA(MATCH($BQ241,'2010'!$A$44:$A$139,0)),97,MATCH($BQ241,'2010'!$A$44:$A$139,0))</f>
        <v>97</v>
      </c>
      <c r="CD241" s="2">
        <f>IF(ISNA(MATCH($BQ241,'2011'!$A$44:$A$139,0)),97,MATCH($BQ241,'2011'!$A$44:$A$139,0))</f>
        <v>97</v>
      </c>
      <c r="CE241" s="2">
        <f>IF(ISNA(MATCH($BQ241,'2012'!$A$44:$A$139,0)),97,MATCH($BQ241,'2012'!$A$44:$A$139,0))</f>
        <v>97</v>
      </c>
      <c r="CF241" s="2">
        <f>IF(ISNA(MATCH($BQ241,'2013'!$A$44:$A$139,0)),97,MATCH($BQ241,'2013'!$A$44:$A$139,0))</f>
        <v>97</v>
      </c>
      <c r="CG241" s="149">
        <f>IF(ISNA(MATCH($BQ241,'2014'!$A$52:$A$179,0)),129,MATCH($BQ241,'2014'!$A$52:$A$179,0))</f>
        <v>129</v>
      </c>
      <c r="CI241">
        <f t="shared" si="132"/>
        <v>1577</v>
      </c>
      <c r="CJ241" s="284"/>
      <c r="CK241" s="282"/>
      <c r="CL241" s="281">
        <f t="shared" si="133"/>
        <v>0</v>
      </c>
      <c r="CM241" s="282">
        <f t="shared" si="119"/>
        <v>0</v>
      </c>
      <c r="CN241" s="282">
        <f t="shared" si="120"/>
        <v>0</v>
      </c>
      <c r="CO241" s="282">
        <f t="shared" si="121"/>
        <v>0</v>
      </c>
      <c r="CP241" s="282">
        <f t="shared" si="122"/>
        <v>0</v>
      </c>
      <c r="CQ241" s="282">
        <f t="shared" si="123"/>
        <v>0</v>
      </c>
      <c r="CR241" s="282">
        <f t="shared" si="124"/>
        <v>0</v>
      </c>
      <c r="CS241" s="282">
        <f t="shared" si="125"/>
        <v>34</v>
      </c>
      <c r="CT241" s="282">
        <f t="shared" si="126"/>
        <v>22.664400000000001</v>
      </c>
      <c r="CU241" s="282">
        <f t="shared" si="134"/>
        <v>15.108089039999999</v>
      </c>
      <c r="CV241" s="282">
        <f t="shared" si="135"/>
        <v>10.071052154063999</v>
      </c>
      <c r="CW241" s="282">
        <f t="shared" si="136"/>
        <v>6.7133633658990615</v>
      </c>
      <c r="CX241" s="282">
        <f t="shared" si="137"/>
        <v>4.4751280197083139</v>
      </c>
      <c r="CY241" s="283">
        <f t="shared" si="138"/>
        <v>2.9831203379375619</v>
      </c>
      <c r="DA241" s="282">
        <f t="shared" si="139"/>
        <v>1577</v>
      </c>
      <c r="DB241" s="97"/>
      <c r="DC241" s="156"/>
      <c r="DD241" s="270">
        <f t="shared" si="140"/>
        <v>0</v>
      </c>
      <c r="DE241" s="156">
        <f t="shared" si="141"/>
        <v>0</v>
      </c>
      <c r="DF241" s="156">
        <f t="shared" si="142"/>
        <v>0</v>
      </c>
      <c r="DG241" s="156">
        <f t="shared" si="143"/>
        <v>0</v>
      </c>
      <c r="DH241" s="156">
        <f t="shared" si="144"/>
        <v>0</v>
      </c>
      <c r="DI241" s="156">
        <f t="shared" si="145"/>
        <v>0</v>
      </c>
      <c r="DJ241" s="156">
        <f t="shared" si="146"/>
        <v>0</v>
      </c>
      <c r="DK241" s="156">
        <f t="shared" si="147"/>
        <v>34</v>
      </c>
      <c r="DL241" s="156">
        <f t="shared" si="148"/>
        <v>34</v>
      </c>
      <c r="DM241" s="156">
        <f t="shared" si="149"/>
        <v>34</v>
      </c>
      <c r="DN241" s="156">
        <f t="shared" si="150"/>
        <v>34</v>
      </c>
      <c r="DO241" s="156">
        <f t="shared" si="151"/>
        <v>34</v>
      </c>
      <c r="DP241" s="156">
        <f t="shared" si="152"/>
        <v>34</v>
      </c>
      <c r="DQ241" s="267">
        <f t="shared" si="153"/>
        <v>34</v>
      </c>
      <c r="DR241" s="156">
        <f t="shared" si="154"/>
        <v>204</v>
      </c>
    </row>
    <row r="242" spans="2:122" ht="13.5" thickBot="1" x14ac:dyDescent="0.25">
      <c r="B242" s="133">
        <v>118</v>
      </c>
      <c r="C242" s="50">
        <f t="shared" si="117"/>
        <v>1</v>
      </c>
      <c r="D242" s="50">
        <f t="shared" si="127"/>
        <v>0</v>
      </c>
      <c r="E242" s="97"/>
      <c r="F242" s="2">
        <f t="shared" si="155"/>
        <v>237</v>
      </c>
      <c r="G242" s="164">
        <v>107</v>
      </c>
      <c r="H242" s="164">
        <f>14- COUNTIF(L242:AA242,"#N/A")</f>
        <v>4</v>
      </c>
      <c r="I242" s="133">
        <f>SUM(AF242:AU242)+SUM(BA242:BM242)</f>
        <v>53</v>
      </c>
      <c r="J242" s="405">
        <f>CY242</f>
        <v>2.9780810731316278</v>
      </c>
      <c r="K242" s="466" t="str">
        <f>IF(ISNUMBER(MATCH(G242,'[4]OPR data'!$A$3:$A$2541,0)),"Y","N")</f>
        <v>Y</v>
      </c>
      <c r="L242" s="112"/>
      <c r="M242" s="236"/>
      <c r="N242" s="236" t="e">
        <f>(INDEX(Finish_table!R$4:R$83,MATCH('14 Year_History_Results'!$G242,Finish_table!S$4:S$83,0),1))</f>
        <v>#N/A</v>
      </c>
      <c r="O242" s="236" t="e">
        <f>(INDEX(Finish_table!Z$4:Z$99,MATCH('14 Year_History_Results'!$G242,Finish_table!AA$4:AA$99,0),1))</f>
        <v>#N/A</v>
      </c>
      <c r="P242" s="236" t="e">
        <f>(INDEX(Finish_table!AI$4:AI$99,MATCH('14 Year_History_Results'!$G242,Finish_table!AJ$4:AJ$99,0),1))</f>
        <v>#N/A</v>
      </c>
      <c r="Q242" s="236" t="str">
        <f>(INDEX(Finish_table!AR$4:AR$99,MATCH('14 Year_History_Results'!$G242,Finish_table!AS$4:AS$99,0),1))</f>
        <v>QF</v>
      </c>
      <c r="R242" s="236" t="str">
        <f>(INDEX(Finish_table!BA$4:BA$99,MATCH('14 Year_History_Results'!$G242,Finish_table!BB$4:BB$99,0),1))</f>
        <v>QF</v>
      </c>
      <c r="S242" s="236" t="e">
        <f>(INDEX(Finish_table!BJ$4:BJ$99,MATCH('14 Year_History_Results'!$G242,Finish_table!BK$4:BK$99,0),1))</f>
        <v>#N/A</v>
      </c>
      <c r="T242" s="236" t="str">
        <f>(INDEX(Finish_table!BS$4:BS$99,MATCH('14 Year_History_Results'!$G242,Finish_table!BT$4:BT$99,0),1))</f>
        <v>F</v>
      </c>
      <c r="U242" s="236" t="e">
        <f>(INDEX(Finish_table!CB$4:CB$99,MATCH('14 Year_History_Results'!$G242,Finish_table!CC$4:CC$99,0),1))</f>
        <v>#N/A</v>
      </c>
      <c r="V242" s="236" t="str">
        <f>(INDEX(Finish_table!CK$4:CK$99,MATCH('14 Year_History_Results'!$G242,Finish_table!CL$4:CL$99,0),1))</f>
        <v>QF</v>
      </c>
      <c r="W242" s="236" t="e">
        <f>(INDEX(Finish_table!CT$4:CT$99,MATCH('14 Year_History_Results'!$G242,Finish_table!CU$4:CU$99,0),1))</f>
        <v>#N/A</v>
      </c>
      <c r="X242" s="236" t="e">
        <f>(INDEX(Finish_table!DC$4:DC$99,MATCH('14 Year_History_Results'!$G242,Finish_table!DD$4:DD$99,0),1))</f>
        <v>#N/A</v>
      </c>
      <c r="Y242" s="236" t="e">
        <f>(INDEX(Finish_table!DL$4:DL$99,MATCH('14 Year_History_Results'!$G242,Finish_table!DM$4:DM$99,0),1))</f>
        <v>#N/A</v>
      </c>
      <c r="Z242" s="236" t="e">
        <f>(INDEX(Finish_table!DU$4:DU$99,MATCH('14 Year_History_Results'!$G242,Finish_table!DV$4:DV$99,0),1))</f>
        <v>#N/A</v>
      </c>
      <c r="AA242" s="256" t="e">
        <f>(INDEX(Finish_table!ED$4:ED$140,MATCH('14 Year_History_Results'!$G242,Finish_table!EE$4:EE$140,0),1))</f>
        <v>#N/A</v>
      </c>
      <c r="AB242" s="2"/>
      <c r="AC242" s="97"/>
      <c r="AE242">
        <f t="shared" si="118"/>
        <v>107</v>
      </c>
      <c r="AF242" s="112"/>
      <c r="AG242" s="2"/>
      <c r="AH242" s="148">
        <f>INDEX('2001'!$C$44:$C$140,'14 Year_History_Results'!BT242)</f>
        <v>0</v>
      </c>
      <c r="AI242" s="2">
        <f>INDEX('2002'!$C$44:$C$140,'14 Year_History_Results'!BU242)</f>
        <v>0</v>
      </c>
      <c r="AJ242" s="2">
        <f>INDEX('2003'!$C$44:$C$140,'14 Year_History_Results'!BV242)</f>
        <v>0</v>
      </c>
      <c r="AK242" s="2">
        <f>INDEX('2004'!$C$44:$C$140,'14 Year_History_Results'!BW242)</f>
        <v>0</v>
      </c>
      <c r="AL242" s="2">
        <f>INDEX('2005'!$C$44:$C$140,'14 Year_History_Results'!BX242)</f>
        <v>0</v>
      </c>
      <c r="AM242" s="2">
        <f>INDEX('2006'!$C$44:$C$140,'14 Year_History_Results'!BY242)</f>
        <v>0</v>
      </c>
      <c r="AN242" s="2">
        <f>INDEX('2007'!$C$44:$C$140,'14 Year_History_Results'!BZ242)</f>
        <v>20</v>
      </c>
      <c r="AO242" s="2">
        <f>INDEX('2008'!$C$44:$C$140,'14 Year_History_Results'!CA242)</f>
        <v>0</v>
      </c>
      <c r="AP242" s="2">
        <f>INDEX('2009'!$C$44:$C$140,'14 Year_History_Results'!CB242)</f>
        <v>0</v>
      </c>
      <c r="AQ242" s="2">
        <f>INDEX('2010'!$C$44:$C$140,'14 Year_History_Results'!CC242)</f>
        <v>0</v>
      </c>
      <c r="AR242" s="2">
        <f>INDEX('2011'!$C$44:$C$140,'14 Year_History_Results'!CD242)</f>
        <v>0</v>
      </c>
      <c r="AS242" s="2">
        <f>INDEX('2012'!$C$44:$C$140,'14 Year_History_Results'!CE242)</f>
        <v>0</v>
      </c>
      <c r="AT242" s="2">
        <f>INDEX('2013'!$C$44:$C$140,'14 Year_History_Results'!CF242)</f>
        <v>0</v>
      </c>
      <c r="AU242" s="149">
        <f>INDEX('2014'!$C$52:$C$180,'14 Year_History_Results'!CG242)</f>
        <v>0</v>
      </c>
      <c r="AV242" s="2">
        <f t="shared" si="128"/>
        <v>5.3452248382484875</v>
      </c>
      <c r="AW242" s="2"/>
      <c r="AX242">
        <f t="shared" si="129"/>
        <v>107</v>
      </c>
      <c r="AY242" s="112"/>
      <c r="AZ242" s="2"/>
      <c r="BA242" s="148">
        <f>INDEX('2001'!$B$44:$B$140,'14 Year_History_Results'!BT242)</f>
        <v>0</v>
      </c>
      <c r="BB242" s="2">
        <f>INDEX('2002'!$B$44:$B$140,'14 Year_History_Results'!BU242)</f>
        <v>0</v>
      </c>
      <c r="BC242" s="2">
        <f>INDEX('2003'!$B$44:$B$140,'14 Year_History_Results'!BV242)</f>
        <v>0</v>
      </c>
      <c r="BD242" s="2">
        <f>INDEX('2004'!$B$44:$B$140,'14 Year_History_Results'!BW242)</f>
        <v>15</v>
      </c>
      <c r="BE242" s="2">
        <f>INDEX('2005'!$B$44:$B$140,'14 Year_History_Results'!BX242)</f>
        <v>5</v>
      </c>
      <c r="BF242" s="2">
        <f>INDEX('2006'!$B$44:$B$140,'14 Year_History_Results'!BY242)</f>
        <v>0</v>
      </c>
      <c r="BG242" s="2">
        <f>INDEX('2007'!$B$44:$B$140,'14 Year_History_Results'!BZ242)</f>
        <v>4</v>
      </c>
      <c r="BH242" s="2">
        <f>INDEX('2008'!$B$44:$B$140,'14 Year_History_Results'!CA242)</f>
        <v>0</v>
      </c>
      <c r="BI242" s="2">
        <f>INDEX('2009'!$B$44:$B$140,'14 Year_History_Results'!CB242)</f>
        <v>9</v>
      </c>
      <c r="BJ242" s="2">
        <f>INDEX('2010'!$B$44:$B$140,'14 Year_History_Results'!CC242)</f>
        <v>0</v>
      </c>
      <c r="BK242" s="2">
        <f>INDEX('2011'!$B$44:$B$140,'14 Year_History_Results'!CD242)</f>
        <v>0</v>
      </c>
      <c r="BL242" s="2">
        <f>INDEX('2012'!$B$44:$B$140,'14 Year_History_Results'!CE242)</f>
        <v>0</v>
      </c>
      <c r="BM242" s="2">
        <f>INDEX('2013'!$B$44:$B$140,'14 Year_History_Results'!CF242)</f>
        <v>0</v>
      </c>
      <c r="BN242" s="149">
        <f>INDEX('2014'!$B$52:$B$180,'14 Year_History_Results'!CG242)</f>
        <v>0</v>
      </c>
      <c r="BO242" s="308">
        <f t="shared" si="130"/>
        <v>0</v>
      </c>
      <c r="BQ242">
        <f t="shared" si="131"/>
        <v>107</v>
      </c>
      <c r="BR242" s="112"/>
      <c r="BS242" s="2"/>
      <c r="BT242" s="148">
        <f>IF(ISNA(MATCH($BQ242,'2001'!$A$44:$A$139,0)),97,MATCH($BQ242,'2001'!$A$44:$A$139,0))</f>
        <v>97</v>
      </c>
      <c r="BU242" s="2">
        <f>IF(ISNA(MATCH($BQ242,'2002'!$A$44:$A$139,0)),97,MATCH($BQ242,'2002'!$A$44:$A$139,0))</f>
        <v>97</v>
      </c>
      <c r="BV242" s="2">
        <f>IF(ISNA(MATCH($BQ242,'2003'!$A$44:$A$139,0)),97,MATCH($BQ242,'2003'!$A$44:$A$139,0))</f>
        <v>97</v>
      </c>
      <c r="BW242" s="2">
        <f>IF(ISNA(MATCH($BQ242,'2004'!$A$44:$A$139,0)),97,MATCH($BQ242,'2004'!$A$44:$A$139,0))</f>
        <v>20</v>
      </c>
      <c r="BX242" s="2">
        <f>IF(ISNA(MATCH($BQ242,'2005'!$A$44:$A$139,0)),97,MATCH($BQ242,'2005'!$A$44:$A$139,0))</f>
        <v>20</v>
      </c>
      <c r="BY242" s="2">
        <f>IF(ISNA(MATCH($BQ242,'2006'!$A$44:$A$139,0)),97,MATCH($BQ242,'2006'!$A$44:$A$139,0))</f>
        <v>97</v>
      </c>
      <c r="BZ242" s="2">
        <f>IF(ISNA(MATCH($BQ242,'2007'!$A$44:$A$139,0)),97,MATCH($BQ242,'2007'!$A$44:$A$139,0))</f>
        <v>18</v>
      </c>
      <c r="CA242" s="2">
        <f>IF(ISNA(MATCH($BQ242,'2008'!$A$44:$A$139,0)),97,MATCH($BQ242,'2008'!$A$44:$A$139,0))</f>
        <v>97</v>
      </c>
      <c r="CB242" s="2">
        <f>IF(ISNA(MATCH($BQ242,'2009'!$A$44:$A$139,0)),97,MATCH($BQ242,'2009'!$A$44:$A$139,0))</f>
        <v>16</v>
      </c>
      <c r="CC242" s="2">
        <f>IF(ISNA(MATCH($BQ242,'2010'!$A$44:$A$139,0)),97,MATCH($BQ242,'2010'!$A$44:$A$139,0))</f>
        <v>97</v>
      </c>
      <c r="CD242" s="2">
        <f>IF(ISNA(MATCH($BQ242,'2011'!$A$44:$A$139,0)),97,MATCH($BQ242,'2011'!$A$44:$A$139,0))</f>
        <v>97</v>
      </c>
      <c r="CE242" s="2">
        <f>IF(ISNA(MATCH($BQ242,'2012'!$A$44:$A$139,0)),97,MATCH($BQ242,'2012'!$A$44:$A$139,0))</f>
        <v>97</v>
      </c>
      <c r="CF242" s="2">
        <f>IF(ISNA(MATCH($BQ242,'2013'!$A$44:$A$139,0)),97,MATCH($BQ242,'2013'!$A$44:$A$139,0))</f>
        <v>97</v>
      </c>
      <c r="CG242" s="149">
        <f>IF(ISNA(MATCH($BQ242,'2014'!$A$52:$A$179,0)),129,MATCH($BQ242,'2014'!$A$52:$A$179,0))</f>
        <v>129</v>
      </c>
      <c r="CI242">
        <f t="shared" si="132"/>
        <v>107</v>
      </c>
      <c r="CJ242" s="284"/>
      <c r="CK242" s="282"/>
      <c r="CL242" s="281">
        <f t="shared" si="133"/>
        <v>0</v>
      </c>
      <c r="CM242" s="282">
        <f t="shared" si="119"/>
        <v>0</v>
      </c>
      <c r="CN242" s="282">
        <f t="shared" si="120"/>
        <v>0</v>
      </c>
      <c r="CO242" s="282">
        <f t="shared" si="121"/>
        <v>15</v>
      </c>
      <c r="CP242" s="282">
        <f t="shared" si="122"/>
        <v>14.998999999999999</v>
      </c>
      <c r="CQ242" s="282">
        <f t="shared" si="123"/>
        <v>9.9983333999999982</v>
      </c>
      <c r="CR242" s="282">
        <f t="shared" si="124"/>
        <v>30.664889044439999</v>
      </c>
      <c r="CS242" s="282">
        <f t="shared" si="125"/>
        <v>20.441215037023703</v>
      </c>
      <c r="CT242" s="282">
        <f t="shared" si="126"/>
        <v>22.62611394368</v>
      </c>
      <c r="CU242" s="282">
        <f t="shared" si="134"/>
        <v>15.082567554857087</v>
      </c>
      <c r="CV242" s="282">
        <f t="shared" si="135"/>
        <v>10.054039532067733</v>
      </c>
      <c r="CW242" s="282">
        <f t="shared" si="136"/>
        <v>6.7020227520763509</v>
      </c>
      <c r="CX242" s="282">
        <f t="shared" si="137"/>
        <v>4.4675683665340955</v>
      </c>
      <c r="CY242" s="283">
        <f t="shared" si="138"/>
        <v>2.9780810731316278</v>
      </c>
      <c r="DA242" s="282">
        <f t="shared" si="139"/>
        <v>107</v>
      </c>
      <c r="DB242" s="97"/>
      <c r="DC242" s="156"/>
      <c r="DD242" s="270">
        <f t="shared" si="140"/>
        <v>0</v>
      </c>
      <c r="DE242" s="156">
        <f t="shared" si="141"/>
        <v>0</v>
      </c>
      <c r="DF242" s="156">
        <f t="shared" si="142"/>
        <v>0</v>
      </c>
      <c r="DG242" s="156">
        <f t="shared" si="143"/>
        <v>15</v>
      </c>
      <c r="DH242" s="156">
        <f t="shared" si="144"/>
        <v>20</v>
      </c>
      <c r="DI242" s="156">
        <f t="shared" si="145"/>
        <v>20</v>
      </c>
      <c r="DJ242" s="156">
        <f t="shared" si="146"/>
        <v>44</v>
      </c>
      <c r="DK242" s="156">
        <f t="shared" si="147"/>
        <v>44</v>
      </c>
      <c r="DL242" s="156">
        <f t="shared" si="148"/>
        <v>53</v>
      </c>
      <c r="DM242" s="156">
        <f t="shared" si="149"/>
        <v>53</v>
      </c>
      <c r="DN242" s="156">
        <f t="shared" si="150"/>
        <v>53</v>
      </c>
      <c r="DO242" s="156">
        <f t="shared" si="151"/>
        <v>53</v>
      </c>
      <c r="DP242" s="156">
        <f t="shared" si="152"/>
        <v>53</v>
      </c>
      <c r="DQ242" s="267">
        <f t="shared" si="153"/>
        <v>53</v>
      </c>
      <c r="DR242" s="156">
        <f t="shared" si="154"/>
        <v>140</v>
      </c>
    </row>
    <row r="243" spans="2:122" ht="13.5" thickBot="1" x14ac:dyDescent="0.25">
      <c r="B243" s="133">
        <v>118</v>
      </c>
      <c r="C243" s="50">
        <f t="shared" si="117"/>
        <v>2</v>
      </c>
      <c r="D243" s="50">
        <f t="shared" si="127"/>
        <v>0</v>
      </c>
      <c r="E243" s="97"/>
      <c r="F243" s="2">
        <f t="shared" si="155"/>
        <v>238</v>
      </c>
      <c r="G243" s="164">
        <v>340</v>
      </c>
      <c r="H243" s="164">
        <f>14- COUNTIF(L243:AA243,"#N/A")</f>
        <v>4</v>
      </c>
      <c r="I243" s="133">
        <f>SUM(AF243:AU243)+SUM(BA243:BM243)</f>
        <v>87</v>
      </c>
      <c r="J243" s="405">
        <f>CY243</f>
        <v>2.940564239415556</v>
      </c>
      <c r="K243" s="466" t="str">
        <f>IF(ISNUMBER(MATCH(G243,'[4]OPR data'!$A$3:$A$2541,0)),"Y","N")</f>
        <v>Y</v>
      </c>
      <c r="L243" s="112"/>
      <c r="M243" s="236"/>
      <c r="N243" s="236" t="str">
        <f>(INDEX(Finish_table!R$4:R$83,MATCH('14 Year_History_Results'!$G243,Finish_table!S$4:S$83,0),1))</f>
        <v>F</v>
      </c>
      <c r="O243" s="236" t="str">
        <f>(INDEX(Finish_table!Z$4:Z$99,MATCH('14 Year_History_Results'!$G243,Finish_table!AA$4:AA$99,0),1))</f>
        <v>SF</v>
      </c>
      <c r="P243" s="236" t="e">
        <f>(INDEX(Finish_table!AI$4:AI$99,MATCH('14 Year_History_Results'!$G243,Finish_table!AJ$4:AJ$99,0),1))</f>
        <v>#N/A</v>
      </c>
      <c r="Q243" s="236" t="str">
        <f>(INDEX(Finish_table!AR$4:AR$99,MATCH('14 Year_History_Results'!$G243,Finish_table!AS$4:AS$99,0),1))</f>
        <v>W</v>
      </c>
      <c r="R243" s="236" t="e">
        <f>(INDEX(Finish_table!BA$4:BA$99,MATCH('14 Year_History_Results'!$G243,Finish_table!BB$4:BB$99,0),1))</f>
        <v>#N/A</v>
      </c>
      <c r="S243" s="236" t="e">
        <f>(INDEX(Finish_table!BJ$4:BJ$99,MATCH('14 Year_History_Results'!$G243,Finish_table!BK$4:BK$99,0),1))</f>
        <v>#N/A</v>
      </c>
      <c r="T243" s="236" t="e">
        <f>(INDEX(Finish_table!BS$4:BS$99,MATCH('14 Year_History_Results'!$G243,Finish_table!BT$4:BT$99,0),1))</f>
        <v>#N/A</v>
      </c>
      <c r="U243" s="236" t="e">
        <f>(INDEX(Finish_table!CB$4:CB$99,MATCH('14 Year_History_Results'!$G243,Finish_table!CC$4:CC$99,0),1))</f>
        <v>#N/A</v>
      </c>
      <c r="V243" s="236" t="e">
        <f>(INDEX(Finish_table!CK$4:CK$99,MATCH('14 Year_History_Results'!$G243,Finish_table!CL$4:CL$99,0),1))</f>
        <v>#N/A</v>
      </c>
      <c r="W243" s="236" t="e">
        <f>(INDEX(Finish_table!CT$4:CT$99,MATCH('14 Year_History_Results'!$G243,Finish_table!CU$4:CU$99,0),1))</f>
        <v>#N/A</v>
      </c>
      <c r="X243" s="236" t="e">
        <f>(INDEX(Finish_table!DC$4:DC$99,MATCH('14 Year_History_Results'!$G243,Finish_table!DD$4:DD$99,0),1))</f>
        <v>#N/A</v>
      </c>
      <c r="Y243" s="236" t="e">
        <f>(INDEX(Finish_table!DL$4:DL$99,MATCH('14 Year_History_Results'!$G243,Finish_table!DM$4:DM$99,0),1))</f>
        <v>#N/A</v>
      </c>
      <c r="Z243" s="236" t="e">
        <f>(INDEX(Finish_table!DU$4:DU$99,MATCH('14 Year_History_Results'!$G243,Finish_table!DV$4:DV$99,0),1))</f>
        <v>#N/A</v>
      </c>
      <c r="AA243" s="256" t="str">
        <f>(INDEX(Finish_table!ED$4:ED$140,MATCH('14 Year_History_Results'!$G243,Finish_table!EE$4:EE$140,0),1))</f>
        <v>QF</v>
      </c>
      <c r="AB243" s="2"/>
      <c r="AC243" s="97"/>
      <c r="AE243">
        <f t="shared" si="118"/>
        <v>340</v>
      </c>
      <c r="AF243" s="112"/>
      <c r="AG243" s="2"/>
      <c r="AH243" s="148">
        <f>INDEX('2001'!$C$44:$C$140,'14 Year_History_Results'!BT243)</f>
        <v>30</v>
      </c>
      <c r="AI243" s="2">
        <f>INDEX('2002'!$C$44:$C$140,'14 Year_History_Results'!BU243)</f>
        <v>10</v>
      </c>
      <c r="AJ243" s="2">
        <f>INDEX('2003'!$C$44:$C$140,'14 Year_History_Results'!BV243)</f>
        <v>0</v>
      </c>
      <c r="AK243" s="2">
        <f>INDEX('2004'!$C$44:$C$140,'14 Year_History_Results'!BW243)</f>
        <v>30</v>
      </c>
      <c r="AL243" s="2">
        <f>INDEX('2005'!$C$44:$C$140,'14 Year_History_Results'!BX243)</f>
        <v>0</v>
      </c>
      <c r="AM243" s="2">
        <f>INDEX('2006'!$C$44:$C$140,'14 Year_History_Results'!BY243)</f>
        <v>0</v>
      </c>
      <c r="AN243" s="2">
        <f>INDEX('2007'!$C$44:$C$140,'14 Year_History_Results'!BZ243)</f>
        <v>0</v>
      </c>
      <c r="AO243" s="2">
        <f>INDEX('2008'!$C$44:$C$140,'14 Year_History_Results'!CA243)</f>
        <v>0</v>
      </c>
      <c r="AP243" s="2">
        <f>INDEX('2009'!$C$44:$C$140,'14 Year_History_Results'!CB243)</f>
        <v>0</v>
      </c>
      <c r="AQ243" s="2">
        <f>INDEX('2010'!$C$44:$C$140,'14 Year_History_Results'!CC243)</f>
        <v>0</v>
      </c>
      <c r="AR243" s="2">
        <f>INDEX('2011'!$C$44:$C$140,'14 Year_History_Results'!CD243)</f>
        <v>0</v>
      </c>
      <c r="AS243" s="2">
        <f>INDEX('2012'!$C$44:$C$140,'14 Year_History_Results'!CE243)</f>
        <v>0</v>
      </c>
      <c r="AT243" s="2">
        <f>INDEX('2013'!$C$44:$C$140,'14 Year_History_Results'!CF243)</f>
        <v>0</v>
      </c>
      <c r="AU243" s="149">
        <f>INDEX('2014'!$C$52:$C$180,'14 Year_History_Results'!CG243)</f>
        <v>0</v>
      </c>
      <c r="AV243" s="2">
        <f t="shared" si="128"/>
        <v>10.919284281983376</v>
      </c>
      <c r="AW243" s="2"/>
      <c r="AX243">
        <f t="shared" si="129"/>
        <v>340</v>
      </c>
      <c r="AY243" s="112"/>
      <c r="AZ243" s="2"/>
      <c r="BA243" s="148">
        <f>INDEX('2001'!$B$44:$B$140,'14 Year_History_Results'!BT243)</f>
        <v>7</v>
      </c>
      <c r="BB243" s="2">
        <f>INDEX('2002'!$B$44:$B$140,'14 Year_History_Results'!BU243)</f>
        <v>2</v>
      </c>
      <c r="BC243" s="2">
        <f>INDEX('2003'!$B$44:$B$140,'14 Year_History_Results'!BV243)</f>
        <v>0</v>
      </c>
      <c r="BD243" s="2">
        <f>INDEX('2004'!$B$44:$B$140,'14 Year_History_Results'!BW243)</f>
        <v>8</v>
      </c>
      <c r="BE243" s="2">
        <f>INDEX('2005'!$B$44:$B$140,'14 Year_History_Results'!BX243)</f>
        <v>0</v>
      </c>
      <c r="BF243" s="2">
        <f>INDEX('2006'!$B$44:$B$140,'14 Year_History_Results'!BY243)</f>
        <v>0</v>
      </c>
      <c r="BG243" s="2">
        <f>INDEX('2007'!$B$44:$B$140,'14 Year_History_Results'!BZ243)</f>
        <v>0</v>
      </c>
      <c r="BH243" s="2">
        <f>INDEX('2008'!$B$44:$B$140,'14 Year_History_Results'!CA243)</f>
        <v>0</v>
      </c>
      <c r="BI243" s="2">
        <f>INDEX('2009'!$B$44:$B$140,'14 Year_History_Results'!CB243)</f>
        <v>0</v>
      </c>
      <c r="BJ243" s="2">
        <f>INDEX('2010'!$B$44:$B$140,'14 Year_History_Results'!CC243)</f>
        <v>0</v>
      </c>
      <c r="BK243" s="2">
        <f>INDEX('2011'!$B$44:$B$140,'14 Year_History_Results'!CD243)</f>
        <v>0</v>
      </c>
      <c r="BL243" s="2">
        <f>INDEX('2012'!$B$44:$B$140,'14 Year_History_Results'!CE243)</f>
        <v>0</v>
      </c>
      <c r="BM243" s="2">
        <f>INDEX('2013'!$B$44:$B$140,'14 Year_History_Results'!CF243)</f>
        <v>0</v>
      </c>
      <c r="BN243" s="149">
        <f>INDEX('2014'!$B$52:$B$180,'14 Year_History_Results'!CG243)</f>
        <v>2</v>
      </c>
      <c r="BO243" s="308">
        <f t="shared" si="130"/>
        <v>0</v>
      </c>
      <c r="BQ243">
        <f t="shared" si="131"/>
        <v>340</v>
      </c>
      <c r="BR243" s="112"/>
      <c r="BS243" s="2"/>
      <c r="BT243" s="148">
        <f>IF(ISNA(MATCH($BQ243,'2001'!$A$44:$A$139,0)),97,MATCH($BQ243,'2001'!$A$44:$A$139,0))</f>
        <v>67</v>
      </c>
      <c r="BU243" s="2">
        <f>IF(ISNA(MATCH($BQ243,'2002'!$A$44:$A$139,0)),97,MATCH($BQ243,'2002'!$A$44:$A$139,0))</f>
        <v>69</v>
      </c>
      <c r="BV243" s="2">
        <f>IF(ISNA(MATCH($BQ243,'2003'!$A$44:$A$139,0)),97,MATCH($BQ243,'2003'!$A$44:$A$139,0))</f>
        <v>97</v>
      </c>
      <c r="BW243" s="2">
        <f>IF(ISNA(MATCH($BQ243,'2004'!$A$44:$A$139,0)),97,MATCH($BQ243,'2004'!$A$44:$A$139,0))</f>
        <v>51</v>
      </c>
      <c r="BX243" s="2">
        <f>IF(ISNA(MATCH($BQ243,'2005'!$A$44:$A$139,0)),97,MATCH($BQ243,'2005'!$A$44:$A$139,0))</f>
        <v>97</v>
      </c>
      <c r="BY243" s="2">
        <f>IF(ISNA(MATCH($BQ243,'2006'!$A$44:$A$139,0)),97,MATCH($BQ243,'2006'!$A$44:$A$139,0))</f>
        <v>97</v>
      </c>
      <c r="BZ243" s="2">
        <f>IF(ISNA(MATCH($BQ243,'2007'!$A$44:$A$139,0)),97,MATCH($BQ243,'2007'!$A$44:$A$139,0))</f>
        <v>97</v>
      </c>
      <c r="CA243" s="2">
        <f>IF(ISNA(MATCH($BQ243,'2008'!$A$44:$A$139,0)),97,MATCH($BQ243,'2008'!$A$44:$A$139,0))</f>
        <v>97</v>
      </c>
      <c r="CB243" s="2">
        <f>IF(ISNA(MATCH($BQ243,'2009'!$A$44:$A$139,0)),97,MATCH($BQ243,'2009'!$A$44:$A$139,0))</f>
        <v>97</v>
      </c>
      <c r="CC243" s="2">
        <f>IF(ISNA(MATCH($BQ243,'2010'!$A$44:$A$139,0)),97,MATCH($BQ243,'2010'!$A$44:$A$139,0))</f>
        <v>97</v>
      </c>
      <c r="CD243" s="2">
        <f>IF(ISNA(MATCH($BQ243,'2011'!$A$44:$A$139,0)),97,MATCH($BQ243,'2011'!$A$44:$A$139,0))</f>
        <v>97</v>
      </c>
      <c r="CE243" s="2">
        <f>IF(ISNA(MATCH($BQ243,'2012'!$A$44:$A$139,0)),97,MATCH($BQ243,'2012'!$A$44:$A$139,0))</f>
        <v>97</v>
      </c>
      <c r="CF243" s="2">
        <f>IF(ISNA(MATCH($BQ243,'2013'!$A$44:$A$139,0)),97,MATCH($BQ243,'2013'!$A$44:$A$139,0))</f>
        <v>97</v>
      </c>
      <c r="CG243" s="149">
        <f>IF(ISNA(MATCH($BQ243,'2014'!$A$52:$A$179,0)),129,MATCH($BQ243,'2014'!$A$52:$A$179,0))</f>
        <v>31</v>
      </c>
      <c r="CI243">
        <f t="shared" si="132"/>
        <v>340</v>
      </c>
      <c r="CJ243" s="284"/>
      <c r="CK243" s="282"/>
      <c r="CL243" s="281">
        <f t="shared" si="133"/>
        <v>37</v>
      </c>
      <c r="CM243" s="282">
        <f t="shared" si="119"/>
        <v>36.664199999999994</v>
      </c>
      <c r="CN243" s="282">
        <f t="shared" si="120"/>
        <v>24.440355719999996</v>
      </c>
      <c r="CO243" s="282">
        <f t="shared" si="121"/>
        <v>54.291941122951997</v>
      </c>
      <c r="CP243" s="282">
        <f t="shared" si="122"/>
        <v>36.191007952559801</v>
      </c>
      <c r="CQ243" s="282">
        <f t="shared" si="123"/>
        <v>24.124925901176361</v>
      </c>
      <c r="CR243" s="282">
        <f t="shared" si="124"/>
        <v>16.081675605724161</v>
      </c>
      <c r="CS243" s="282">
        <f t="shared" si="125"/>
        <v>10.720044958775725</v>
      </c>
      <c r="CT243" s="282">
        <f t="shared" si="126"/>
        <v>7.1459819695198981</v>
      </c>
      <c r="CU243" s="282">
        <f t="shared" si="134"/>
        <v>4.7635115808819641</v>
      </c>
      <c r="CV243" s="282">
        <f t="shared" si="135"/>
        <v>3.1753568198159172</v>
      </c>
      <c r="CW243" s="282">
        <f t="shared" si="136"/>
        <v>2.1166928560892901</v>
      </c>
      <c r="CX243" s="282">
        <f t="shared" si="137"/>
        <v>1.4109874578691208</v>
      </c>
      <c r="CY243" s="283">
        <f t="shared" si="138"/>
        <v>2.940564239415556</v>
      </c>
      <c r="DA243" s="282">
        <f t="shared" si="139"/>
        <v>340</v>
      </c>
      <c r="DB243" s="97"/>
      <c r="DC243" s="156"/>
      <c r="DD243" s="270">
        <f t="shared" si="140"/>
        <v>37</v>
      </c>
      <c r="DE243" s="156">
        <f t="shared" si="141"/>
        <v>49</v>
      </c>
      <c r="DF243" s="156">
        <f t="shared" si="142"/>
        <v>49</v>
      </c>
      <c r="DG243" s="156">
        <f t="shared" si="143"/>
        <v>87</v>
      </c>
      <c r="DH243" s="156">
        <f t="shared" si="144"/>
        <v>87</v>
      </c>
      <c r="DI243" s="156">
        <f t="shared" si="145"/>
        <v>87</v>
      </c>
      <c r="DJ243" s="156">
        <f t="shared" si="146"/>
        <v>87</v>
      </c>
      <c r="DK243" s="156">
        <f t="shared" si="147"/>
        <v>87</v>
      </c>
      <c r="DL243" s="156">
        <f t="shared" si="148"/>
        <v>87</v>
      </c>
      <c r="DM243" s="156">
        <f t="shared" si="149"/>
        <v>87</v>
      </c>
      <c r="DN243" s="156">
        <f t="shared" si="150"/>
        <v>87</v>
      </c>
      <c r="DO243" s="156">
        <f t="shared" si="151"/>
        <v>87</v>
      </c>
      <c r="DP243" s="156">
        <f t="shared" si="152"/>
        <v>87</v>
      </c>
      <c r="DQ243" s="267">
        <f t="shared" si="153"/>
        <v>89</v>
      </c>
      <c r="DR243" s="156">
        <f t="shared" si="154"/>
        <v>88</v>
      </c>
    </row>
    <row r="244" spans="2:122" ht="13.5" thickBot="1" x14ac:dyDescent="0.25">
      <c r="B244" s="144">
        <v>118</v>
      </c>
      <c r="C244" s="50">
        <f t="shared" si="117"/>
        <v>3</v>
      </c>
      <c r="D244" s="50">
        <f t="shared" si="127"/>
        <v>0</v>
      </c>
      <c r="E244" s="97"/>
      <c r="F244" s="2">
        <f t="shared" si="155"/>
        <v>239</v>
      </c>
      <c r="G244" s="164">
        <v>88</v>
      </c>
      <c r="H244" s="164">
        <f>14- COUNTIF(L244:AA244,"#N/A")</f>
        <v>4</v>
      </c>
      <c r="I244" s="133">
        <f>SUM(AF244:AU244)+SUM(BA244:BM244)</f>
        <v>31</v>
      </c>
      <c r="J244" s="405">
        <f>CY244</f>
        <v>2.9288353442382147</v>
      </c>
      <c r="K244" s="466" t="str">
        <f>IF(ISNUMBER(MATCH(G244,'[4]OPR data'!$A$3:$A$2541,0)),"Y","N")</f>
        <v>Y</v>
      </c>
      <c r="L244" s="112"/>
      <c r="M244" s="236"/>
      <c r="N244" s="236" t="e">
        <f>(INDEX(Finish_table!R$4:R$83,MATCH('14 Year_History_Results'!$G244,Finish_table!S$4:S$83,0),1))</f>
        <v>#N/A</v>
      </c>
      <c r="O244" s="236" t="str">
        <f>(INDEX(Finish_table!Z$4:Z$99,MATCH('14 Year_History_Results'!$G244,Finish_table!AA$4:AA$99,0),1))</f>
        <v>QF</v>
      </c>
      <c r="P244" s="236" t="e">
        <f>(INDEX(Finish_table!AI$4:AI$99,MATCH('14 Year_History_Results'!$G244,Finish_table!AJ$4:AJ$99,0),1))</f>
        <v>#N/A</v>
      </c>
      <c r="Q244" s="236" t="e">
        <f>(INDEX(Finish_table!AR$4:AR$99,MATCH('14 Year_History_Results'!$G244,Finish_table!AS$4:AS$99,0),1))</f>
        <v>#N/A</v>
      </c>
      <c r="R244" s="236" t="e">
        <f>(INDEX(Finish_table!BA$4:BA$99,MATCH('14 Year_History_Results'!$G244,Finish_table!BB$4:BB$99,0),1))</f>
        <v>#N/A</v>
      </c>
      <c r="S244" s="236" t="e">
        <f>(INDEX(Finish_table!BJ$4:BJ$99,MATCH('14 Year_History_Results'!$G244,Finish_table!BK$4:BK$99,0),1))</f>
        <v>#N/A</v>
      </c>
      <c r="T244" s="236" t="e">
        <f>(INDEX(Finish_table!BS$4:BS$99,MATCH('14 Year_History_Results'!$G244,Finish_table!BT$4:BT$99,0),1))</f>
        <v>#N/A</v>
      </c>
      <c r="U244" s="236" t="str">
        <f>(INDEX(Finish_table!CB$4:CB$99,MATCH('14 Year_History_Results'!$G244,Finish_table!CC$4:CC$99,0),1))</f>
        <v>QF</v>
      </c>
      <c r="V244" s="236" t="str">
        <f>(INDEX(Finish_table!CK$4:CK$99,MATCH('14 Year_History_Results'!$G244,Finish_table!CL$4:CL$99,0),1))</f>
        <v>QF</v>
      </c>
      <c r="W244" s="236" t="str">
        <f>(INDEX(Finish_table!CT$4:CT$99,MATCH('14 Year_History_Results'!$G244,Finish_table!CU$4:CU$99,0),1))</f>
        <v>QF</v>
      </c>
      <c r="X244" s="236" t="e">
        <f>(INDEX(Finish_table!DC$4:DC$99,MATCH('14 Year_History_Results'!$G244,Finish_table!DD$4:DD$99,0),1))</f>
        <v>#N/A</v>
      </c>
      <c r="Y244" s="236" t="e">
        <f>(INDEX(Finish_table!DL$4:DL$99,MATCH('14 Year_History_Results'!$G244,Finish_table!DM$4:DM$99,0),1))</f>
        <v>#N/A</v>
      </c>
      <c r="Z244" s="236" t="e">
        <f>(INDEX(Finish_table!DU$4:DU$99,MATCH('14 Year_History_Results'!$G244,Finish_table!DV$4:DV$99,0),1))</f>
        <v>#N/A</v>
      </c>
      <c r="AA244" s="256" t="e">
        <f>(INDEX(Finish_table!ED$4:ED$140,MATCH('14 Year_History_Results'!$G244,Finish_table!EE$4:EE$140,0),1))</f>
        <v>#N/A</v>
      </c>
      <c r="AB244" s="2"/>
      <c r="AC244" s="97"/>
      <c r="AE244">
        <f t="shared" si="118"/>
        <v>88</v>
      </c>
      <c r="AF244" s="112"/>
      <c r="AG244" s="2"/>
      <c r="AH244" s="148">
        <f>INDEX('2001'!$C$44:$C$140,'14 Year_History_Results'!BT244)</f>
        <v>0</v>
      </c>
      <c r="AI244" s="2">
        <f>INDEX('2002'!$C$44:$C$140,'14 Year_History_Results'!BU244)</f>
        <v>0</v>
      </c>
      <c r="AJ244" s="2">
        <f>INDEX('2003'!$C$44:$C$140,'14 Year_History_Results'!BV244)</f>
        <v>0</v>
      </c>
      <c r="AK244" s="2">
        <f>INDEX('2004'!$C$44:$C$140,'14 Year_History_Results'!BW244)</f>
        <v>0</v>
      </c>
      <c r="AL244" s="2">
        <f>INDEX('2005'!$C$44:$C$140,'14 Year_History_Results'!BX244)</f>
        <v>0</v>
      </c>
      <c r="AM244" s="2">
        <f>INDEX('2006'!$C$44:$C$140,'14 Year_History_Results'!BY244)</f>
        <v>0</v>
      </c>
      <c r="AN244" s="2">
        <f>INDEX('2007'!$C$44:$C$140,'14 Year_History_Results'!BZ244)</f>
        <v>0</v>
      </c>
      <c r="AO244" s="2">
        <f>INDEX('2008'!$C$44:$C$140,'14 Year_History_Results'!CA244)</f>
        <v>0</v>
      </c>
      <c r="AP244" s="2">
        <f>INDEX('2009'!$C$44:$C$140,'14 Year_History_Results'!CB244)</f>
        <v>0</v>
      </c>
      <c r="AQ244" s="2">
        <f>INDEX('2010'!$C$44:$C$140,'14 Year_History_Results'!CC244)</f>
        <v>0</v>
      </c>
      <c r="AR244" s="2">
        <f>INDEX('2011'!$C$44:$C$140,'14 Year_History_Results'!CD244)</f>
        <v>0</v>
      </c>
      <c r="AS244" s="2">
        <f>INDEX('2012'!$C$44:$C$140,'14 Year_History_Results'!CE244)</f>
        <v>0</v>
      </c>
      <c r="AT244" s="2">
        <f>INDEX('2013'!$C$44:$C$140,'14 Year_History_Results'!CF244)</f>
        <v>0</v>
      </c>
      <c r="AU244" s="149">
        <f>INDEX('2014'!$C$52:$C$180,'14 Year_History_Results'!CG244)</f>
        <v>0</v>
      </c>
      <c r="AV244" s="2">
        <f t="shared" si="128"/>
        <v>0</v>
      </c>
      <c r="AW244" s="2"/>
      <c r="AX244">
        <f t="shared" si="129"/>
        <v>88</v>
      </c>
      <c r="AY244" s="112"/>
      <c r="AZ244" s="2"/>
      <c r="BA244" s="148">
        <f>INDEX('2001'!$B$44:$B$140,'14 Year_History_Results'!BT244)</f>
        <v>0</v>
      </c>
      <c r="BB244" s="2">
        <f>INDEX('2002'!$B$44:$B$140,'14 Year_History_Results'!BU244)</f>
        <v>10</v>
      </c>
      <c r="BC244" s="2">
        <f>INDEX('2003'!$B$44:$B$140,'14 Year_History_Results'!BV244)</f>
        <v>0</v>
      </c>
      <c r="BD244" s="2">
        <f>INDEX('2004'!$B$44:$B$140,'14 Year_History_Results'!BW244)</f>
        <v>0</v>
      </c>
      <c r="BE244" s="2">
        <f>INDEX('2005'!$B$44:$B$140,'14 Year_History_Results'!BX244)</f>
        <v>0</v>
      </c>
      <c r="BF244" s="2">
        <f>INDEX('2006'!$B$44:$B$140,'14 Year_History_Results'!BY244)</f>
        <v>0</v>
      </c>
      <c r="BG244" s="2">
        <f>INDEX('2007'!$B$44:$B$140,'14 Year_History_Results'!BZ244)</f>
        <v>0</v>
      </c>
      <c r="BH244" s="2">
        <f>INDEX('2008'!$B$44:$B$140,'14 Year_History_Results'!CA244)</f>
        <v>7</v>
      </c>
      <c r="BI244" s="2">
        <f>INDEX('2009'!$B$44:$B$140,'14 Year_History_Results'!CB244)</f>
        <v>8</v>
      </c>
      <c r="BJ244" s="2">
        <f>INDEX('2010'!$B$44:$B$140,'14 Year_History_Results'!CC244)</f>
        <v>6</v>
      </c>
      <c r="BK244" s="2">
        <f>INDEX('2011'!$B$44:$B$140,'14 Year_History_Results'!CD244)</f>
        <v>0</v>
      </c>
      <c r="BL244" s="2">
        <f>INDEX('2012'!$B$44:$B$140,'14 Year_History_Results'!CE244)</f>
        <v>0</v>
      </c>
      <c r="BM244" s="2">
        <f>INDEX('2013'!$B$44:$B$140,'14 Year_History_Results'!CF244)</f>
        <v>0</v>
      </c>
      <c r="BN244" s="149">
        <f>INDEX('2014'!$B$52:$B$180,'14 Year_History_Results'!CG244)</f>
        <v>0</v>
      </c>
      <c r="BO244" s="308">
        <f t="shared" si="130"/>
        <v>0</v>
      </c>
      <c r="BQ244">
        <f t="shared" si="131"/>
        <v>88</v>
      </c>
      <c r="BR244" s="112"/>
      <c r="BS244" s="2"/>
      <c r="BT244" s="148">
        <f>IF(ISNA(MATCH($BQ244,'2001'!$A$44:$A$139,0)),97,MATCH($BQ244,'2001'!$A$44:$A$139,0))</f>
        <v>97</v>
      </c>
      <c r="BU244" s="2">
        <f>IF(ISNA(MATCH($BQ244,'2002'!$A$44:$A$139,0)),97,MATCH($BQ244,'2002'!$A$44:$A$139,0))</f>
        <v>21</v>
      </c>
      <c r="BV244" s="2">
        <f>IF(ISNA(MATCH($BQ244,'2003'!$A$44:$A$139,0)),97,MATCH($BQ244,'2003'!$A$44:$A$139,0))</f>
        <v>97</v>
      </c>
      <c r="BW244" s="2">
        <f>IF(ISNA(MATCH($BQ244,'2004'!$A$44:$A$139,0)),97,MATCH($BQ244,'2004'!$A$44:$A$139,0))</f>
        <v>97</v>
      </c>
      <c r="BX244" s="2">
        <f>IF(ISNA(MATCH($BQ244,'2005'!$A$44:$A$139,0)),97,MATCH($BQ244,'2005'!$A$44:$A$139,0))</f>
        <v>97</v>
      </c>
      <c r="BY244" s="2">
        <f>IF(ISNA(MATCH($BQ244,'2006'!$A$44:$A$139,0)),97,MATCH($BQ244,'2006'!$A$44:$A$139,0))</f>
        <v>97</v>
      </c>
      <c r="BZ244" s="2">
        <f>IF(ISNA(MATCH($BQ244,'2007'!$A$44:$A$139,0)),97,MATCH($BQ244,'2007'!$A$44:$A$139,0))</f>
        <v>97</v>
      </c>
      <c r="CA244" s="2">
        <f>IF(ISNA(MATCH($BQ244,'2008'!$A$44:$A$139,0)),97,MATCH($BQ244,'2008'!$A$44:$A$139,0))</f>
        <v>18</v>
      </c>
      <c r="CB244" s="2">
        <f>IF(ISNA(MATCH($BQ244,'2009'!$A$44:$A$139,0)),97,MATCH($BQ244,'2009'!$A$44:$A$139,0))</f>
        <v>14</v>
      </c>
      <c r="CC244" s="2">
        <f>IF(ISNA(MATCH($BQ244,'2010'!$A$44:$A$139,0)),97,MATCH($BQ244,'2010'!$A$44:$A$139,0))</f>
        <v>14</v>
      </c>
      <c r="CD244" s="2">
        <f>IF(ISNA(MATCH($BQ244,'2011'!$A$44:$A$139,0)),97,MATCH($BQ244,'2011'!$A$44:$A$139,0))</f>
        <v>97</v>
      </c>
      <c r="CE244" s="2">
        <f>IF(ISNA(MATCH($BQ244,'2012'!$A$44:$A$139,0)),97,MATCH($BQ244,'2012'!$A$44:$A$139,0))</f>
        <v>97</v>
      </c>
      <c r="CF244" s="2">
        <f>IF(ISNA(MATCH($BQ244,'2013'!$A$44:$A$139,0)),97,MATCH($BQ244,'2013'!$A$44:$A$139,0))</f>
        <v>97</v>
      </c>
      <c r="CG244" s="149">
        <f>IF(ISNA(MATCH($BQ244,'2014'!$A$52:$A$179,0)),129,MATCH($BQ244,'2014'!$A$52:$A$179,0))</f>
        <v>129</v>
      </c>
      <c r="CI244">
        <f t="shared" si="132"/>
        <v>88</v>
      </c>
      <c r="CJ244" s="284"/>
      <c r="CK244" s="282"/>
      <c r="CL244" s="281">
        <f t="shared" si="133"/>
        <v>0</v>
      </c>
      <c r="CM244" s="282">
        <f t="shared" si="119"/>
        <v>10</v>
      </c>
      <c r="CN244" s="282">
        <f t="shared" si="120"/>
        <v>6.6659999999999995</v>
      </c>
      <c r="CO244" s="282">
        <f t="shared" si="121"/>
        <v>4.4435555999999998</v>
      </c>
      <c r="CP244" s="282">
        <f t="shared" si="122"/>
        <v>2.9620741629599996</v>
      </c>
      <c r="CQ244" s="282">
        <f t="shared" si="123"/>
        <v>1.9745186370291357</v>
      </c>
      <c r="CR244" s="282">
        <f t="shared" si="124"/>
        <v>1.3162141234436218</v>
      </c>
      <c r="CS244" s="282">
        <f t="shared" si="125"/>
        <v>7.8773883346875184</v>
      </c>
      <c r="CT244" s="282">
        <f t="shared" si="126"/>
        <v>13.251067063902699</v>
      </c>
      <c r="CU244" s="282">
        <f t="shared" si="134"/>
        <v>14.833161304797539</v>
      </c>
      <c r="CV244" s="282">
        <f t="shared" si="135"/>
        <v>9.8877853257780384</v>
      </c>
      <c r="CW244" s="282">
        <f t="shared" si="136"/>
        <v>6.59119769816364</v>
      </c>
      <c r="CX244" s="282">
        <f t="shared" si="137"/>
        <v>4.393692385595882</v>
      </c>
      <c r="CY244" s="283">
        <f t="shared" si="138"/>
        <v>2.9288353442382147</v>
      </c>
      <c r="DA244" s="282">
        <f t="shared" si="139"/>
        <v>88</v>
      </c>
      <c r="DB244" s="97"/>
      <c r="DC244" s="156"/>
      <c r="DD244" s="270">
        <f t="shared" si="140"/>
        <v>0</v>
      </c>
      <c r="DE244" s="156">
        <f t="shared" si="141"/>
        <v>10</v>
      </c>
      <c r="DF244" s="156">
        <f t="shared" si="142"/>
        <v>10</v>
      </c>
      <c r="DG244" s="156">
        <f t="shared" si="143"/>
        <v>10</v>
      </c>
      <c r="DH244" s="156">
        <f t="shared" si="144"/>
        <v>10</v>
      </c>
      <c r="DI244" s="156">
        <f t="shared" si="145"/>
        <v>10</v>
      </c>
      <c r="DJ244" s="156">
        <f t="shared" si="146"/>
        <v>10</v>
      </c>
      <c r="DK244" s="156">
        <f t="shared" si="147"/>
        <v>17</v>
      </c>
      <c r="DL244" s="156">
        <f t="shared" si="148"/>
        <v>25</v>
      </c>
      <c r="DM244" s="156">
        <f t="shared" si="149"/>
        <v>31</v>
      </c>
      <c r="DN244" s="156">
        <f t="shared" si="150"/>
        <v>31</v>
      </c>
      <c r="DO244" s="156">
        <f t="shared" si="151"/>
        <v>31</v>
      </c>
      <c r="DP244" s="156">
        <f t="shared" si="152"/>
        <v>31</v>
      </c>
      <c r="DQ244" s="267">
        <f t="shared" si="153"/>
        <v>31</v>
      </c>
      <c r="DR244" s="156">
        <f t="shared" si="154"/>
        <v>221</v>
      </c>
    </row>
    <row r="245" spans="2:122" ht="13.5" thickBot="1" x14ac:dyDescent="0.25">
      <c r="B245" s="133">
        <v>118</v>
      </c>
      <c r="C245" s="50">
        <f t="shared" si="117"/>
        <v>4</v>
      </c>
      <c r="D245" s="50">
        <f t="shared" si="127"/>
        <v>0</v>
      </c>
      <c r="E245" s="97"/>
      <c r="F245" s="2">
        <f t="shared" si="155"/>
        <v>240</v>
      </c>
      <c r="G245" s="164">
        <v>337</v>
      </c>
      <c r="H245" s="164">
        <f>14- COUNTIF(L245:AA245,"#N/A")</f>
        <v>2</v>
      </c>
      <c r="I245" s="133">
        <f>SUM(AF245:AU245)+SUM(BA245:BM245)</f>
        <v>46</v>
      </c>
      <c r="J245" s="405">
        <f>CY245</f>
        <v>2.9101187911708797</v>
      </c>
      <c r="K245" s="466" t="str">
        <f>IF(ISNUMBER(MATCH(G245,'[4]OPR data'!$A$3:$A$2541,0)),"Y","N")</f>
        <v>Y</v>
      </c>
      <c r="L245" s="112"/>
      <c r="M245" s="236"/>
      <c r="N245" s="236" t="e">
        <f>(INDEX(Finish_table!R$4:R$83,MATCH('14 Year_History_Results'!$G245,Finish_table!S$4:S$83,0),1))</f>
        <v>#N/A</v>
      </c>
      <c r="O245" s="236" t="e">
        <f>(INDEX(Finish_table!Z$4:Z$99,MATCH('14 Year_History_Results'!$G245,Finish_table!AA$4:AA$99,0),1))</f>
        <v>#N/A</v>
      </c>
      <c r="P245" s="236" t="e">
        <f>(INDEX(Finish_table!AI$4:AI$99,MATCH('14 Year_History_Results'!$G245,Finish_table!AJ$4:AJ$99,0),1))</f>
        <v>#N/A</v>
      </c>
      <c r="Q245" s="236" t="e">
        <f>(INDEX(Finish_table!AR$4:AR$99,MATCH('14 Year_History_Results'!$G245,Finish_table!AS$4:AS$99,0),1))</f>
        <v>#N/A</v>
      </c>
      <c r="R245" s="236" t="str">
        <f>(INDEX(Finish_table!BA$4:BA$99,MATCH('14 Year_History_Results'!$G245,Finish_table!BB$4:BB$99,0),1))</f>
        <v>F</v>
      </c>
      <c r="S245" s="236" t="e">
        <f>(INDEX(Finish_table!BJ$4:BJ$99,MATCH('14 Year_History_Results'!$G245,Finish_table!BK$4:BK$99,0),1))</f>
        <v>#N/A</v>
      </c>
      <c r="T245" s="236" t="e">
        <f>(INDEX(Finish_table!BS$4:BS$99,MATCH('14 Year_History_Results'!$G245,Finish_table!BT$4:BT$99,0),1))</f>
        <v>#N/A</v>
      </c>
      <c r="U245" s="236" t="e">
        <f>(INDEX(Finish_table!CB$4:CB$99,MATCH('14 Year_History_Results'!$G245,Finish_table!CC$4:CC$99,0),1))</f>
        <v>#N/A</v>
      </c>
      <c r="V245" s="236" t="e">
        <f>(INDEX(Finish_table!CK$4:CK$99,MATCH('14 Year_History_Results'!$G245,Finish_table!CL$4:CL$99,0),1))</f>
        <v>#N/A</v>
      </c>
      <c r="W245" s="236" t="str">
        <f>(INDEX(Finish_table!CT$4:CT$99,MATCH('14 Year_History_Results'!$G245,Finish_table!CU$4:CU$99,0),1))</f>
        <v>QF</v>
      </c>
      <c r="X245" s="236" t="e">
        <f>(INDEX(Finish_table!DC$4:DC$99,MATCH('14 Year_History_Results'!$G245,Finish_table!DD$4:DD$99,0),1))</f>
        <v>#N/A</v>
      </c>
      <c r="Y245" s="236" t="e">
        <f>(INDEX(Finish_table!DL$4:DL$99,MATCH('14 Year_History_Results'!$G245,Finish_table!DM$4:DM$99,0),1))</f>
        <v>#N/A</v>
      </c>
      <c r="Z245" s="236" t="e">
        <f>(INDEX(Finish_table!DU$4:DU$99,MATCH('14 Year_History_Results'!$G245,Finish_table!DV$4:DV$99,0),1))</f>
        <v>#N/A</v>
      </c>
      <c r="AA245" s="256" t="e">
        <f>(INDEX(Finish_table!ED$4:ED$140,MATCH('14 Year_History_Results'!$G245,Finish_table!EE$4:EE$140,0),1))</f>
        <v>#N/A</v>
      </c>
      <c r="AB245" s="2"/>
      <c r="AC245" s="97"/>
      <c r="AE245">
        <f t="shared" si="118"/>
        <v>337</v>
      </c>
      <c r="AF245" s="112"/>
      <c r="AG245" s="2"/>
      <c r="AH245" s="148">
        <f>INDEX('2001'!$C$44:$C$140,'14 Year_History_Results'!BT245)</f>
        <v>0</v>
      </c>
      <c r="AI245" s="2">
        <f>INDEX('2002'!$C$44:$C$140,'14 Year_History_Results'!BU245)</f>
        <v>0</v>
      </c>
      <c r="AJ245" s="2">
        <f>INDEX('2003'!$C$44:$C$140,'14 Year_History_Results'!BV245)</f>
        <v>0</v>
      </c>
      <c r="AK245" s="2">
        <f>INDEX('2004'!$C$44:$C$140,'14 Year_History_Results'!BW245)</f>
        <v>0</v>
      </c>
      <c r="AL245" s="2">
        <f>INDEX('2005'!$C$44:$C$140,'14 Year_History_Results'!BX245)</f>
        <v>20</v>
      </c>
      <c r="AM245" s="2">
        <f>INDEX('2006'!$C$44:$C$140,'14 Year_History_Results'!BY245)</f>
        <v>0</v>
      </c>
      <c r="AN245" s="2">
        <f>INDEX('2007'!$C$44:$C$140,'14 Year_History_Results'!BZ245)</f>
        <v>0</v>
      </c>
      <c r="AO245" s="2">
        <f>INDEX('2008'!$C$44:$C$140,'14 Year_History_Results'!CA245)</f>
        <v>0</v>
      </c>
      <c r="AP245" s="2">
        <f>INDEX('2009'!$C$44:$C$140,'14 Year_History_Results'!CB245)</f>
        <v>0</v>
      </c>
      <c r="AQ245" s="2">
        <f>INDEX('2010'!$C$44:$C$140,'14 Year_History_Results'!CC245)</f>
        <v>0</v>
      </c>
      <c r="AR245" s="2">
        <f>INDEX('2011'!$C$44:$C$140,'14 Year_History_Results'!CD245)</f>
        <v>0</v>
      </c>
      <c r="AS245" s="2">
        <f>INDEX('2012'!$C$44:$C$140,'14 Year_History_Results'!CE245)</f>
        <v>0</v>
      </c>
      <c r="AT245" s="2">
        <f>INDEX('2013'!$C$44:$C$140,'14 Year_History_Results'!CF245)</f>
        <v>0</v>
      </c>
      <c r="AU245" s="149">
        <f>INDEX('2014'!$C$52:$C$180,'14 Year_History_Results'!CG245)</f>
        <v>0</v>
      </c>
      <c r="AV245" s="2">
        <f t="shared" si="128"/>
        <v>5.3452248382484875</v>
      </c>
      <c r="AW245" s="2"/>
      <c r="AX245">
        <f t="shared" si="129"/>
        <v>337</v>
      </c>
      <c r="AY245" s="112"/>
      <c r="AZ245" s="2"/>
      <c r="BA245" s="148">
        <f>INDEX('2001'!$B$44:$B$140,'14 Year_History_Results'!BT245)</f>
        <v>0</v>
      </c>
      <c r="BB245" s="2">
        <f>INDEX('2002'!$B$44:$B$140,'14 Year_History_Results'!BU245)</f>
        <v>0</v>
      </c>
      <c r="BC245" s="2">
        <f>INDEX('2003'!$B$44:$B$140,'14 Year_History_Results'!BV245)</f>
        <v>0</v>
      </c>
      <c r="BD245" s="2">
        <f>INDEX('2004'!$B$44:$B$140,'14 Year_History_Results'!BW245)</f>
        <v>0</v>
      </c>
      <c r="BE245" s="2">
        <f>INDEX('2005'!$B$44:$B$140,'14 Year_History_Results'!BX245)</f>
        <v>16</v>
      </c>
      <c r="BF245" s="2">
        <f>INDEX('2006'!$B$44:$B$140,'14 Year_History_Results'!BY245)</f>
        <v>0</v>
      </c>
      <c r="BG245" s="2">
        <f>INDEX('2007'!$B$44:$B$140,'14 Year_History_Results'!BZ245)</f>
        <v>0</v>
      </c>
      <c r="BH245" s="2">
        <f>INDEX('2008'!$B$44:$B$140,'14 Year_History_Results'!CA245)</f>
        <v>0</v>
      </c>
      <c r="BI245" s="2">
        <f>INDEX('2009'!$B$44:$B$140,'14 Year_History_Results'!CB245)</f>
        <v>0</v>
      </c>
      <c r="BJ245" s="2">
        <f>INDEX('2010'!$B$44:$B$140,'14 Year_History_Results'!CC245)</f>
        <v>10</v>
      </c>
      <c r="BK245" s="2">
        <f>INDEX('2011'!$B$44:$B$140,'14 Year_History_Results'!CD245)</f>
        <v>0</v>
      </c>
      <c r="BL245" s="2">
        <f>INDEX('2012'!$B$44:$B$140,'14 Year_History_Results'!CE245)</f>
        <v>0</v>
      </c>
      <c r="BM245" s="2">
        <f>INDEX('2013'!$B$44:$B$140,'14 Year_History_Results'!CF245)</f>
        <v>0</v>
      </c>
      <c r="BN245" s="149">
        <f>INDEX('2014'!$B$52:$B$180,'14 Year_History_Results'!CG245)</f>
        <v>0</v>
      </c>
      <c r="BO245" s="308">
        <f t="shared" si="130"/>
        <v>0</v>
      </c>
      <c r="BQ245">
        <f t="shared" si="131"/>
        <v>337</v>
      </c>
      <c r="BR245" s="112"/>
      <c r="BS245" s="2"/>
      <c r="BT245" s="148">
        <f>IF(ISNA(MATCH($BQ245,'2001'!$A$44:$A$139,0)),97,MATCH($BQ245,'2001'!$A$44:$A$139,0))</f>
        <v>97</v>
      </c>
      <c r="BU245" s="2">
        <f>IF(ISNA(MATCH($BQ245,'2002'!$A$44:$A$139,0)),97,MATCH($BQ245,'2002'!$A$44:$A$139,0))</f>
        <v>97</v>
      </c>
      <c r="BV245" s="2">
        <f>IF(ISNA(MATCH($BQ245,'2003'!$A$44:$A$139,0)),97,MATCH($BQ245,'2003'!$A$44:$A$139,0))</f>
        <v>97</v>
      </c>
      <c r="BW245" s="2">
        <f>IF(ISNA(MATCH($BQ245,'2004'!$A$44:$A$139,0)),97,MATCH($BQ245,'2004'!$A$44:$A$139,0))</f>
        <v>97</v>
      </c>
      <c r="BX245" s="2">
        <f>IF(ISNA(MATCH($BQ245,'2005'!$A$44:$A$139,0)),97,MATCH($BQ245,'2005'!$A$44:$A$139,0))</f>
        <v>52</v>
      </c>
      <c r="BY245" s="2">
        <f>IF(ISNA(MATCH($BQ245,'2006'!$A$44:$A$139,0)),97,MATCH($BQ245,'2006'!$A$44:$A$139,0))</f>
        <v>97</v>
      </c>
      <c r="BZ245" s="2">
        <f>IF(ISNA(MATCH($BQ245,'2007'!$A$44:$A$139,0)),97,MATCH($BQ245,'2007'!$A$44:$A$139,0))</f>
        <v>97</v>
      </c>
      <c r="CA245" s="2">
        <f>IF(ISNA(MATCH($BQ245,'2008'!$A$44:$A$139,0)),97,MATCH($BQ245,'2008'!$A$44:$A$139,0))</f>
        <v>97</v>
      </c>
      <c r="CB245" s="2">
        <f>IF(ISNA(MATCH($BQ245,'2009'!$A$44:$A$139,0)),97,MATCH($BQ245,'2009'!$A$44:$A$139,0))</f>
        <v>97</v>
      </c>
      <c r="CC245" s="2">
        <f>IF(ISNA(MATCH($BQ245,'2010'!$A$44:$A$139,0)),97,MATCH($BQ245,'2010'!$A$44:$A$139,0))</f>
        <v>33</v>
      </c>
      <c r="CD245" s="2">
        <f>IF(ISNA(MATCH($BQ245,'2011'!$A$44:$A$139,0)),97,MATCH($BQ245,'2011'!$A$44:$A$139,0))</f>
        <v>97</v>
      </c>
      <c r="CE245" s="2">
        <f>IF(ISNA(MATCH($BQ245,'2012'!$A$44:$A$139,0)),97,MATCH($BQ245,'2012'!$A$44:$A$139,0))</f>
        <v>97</v>
      </c>
      <c r="CF245" s="2">
        <f>IF(ISNA(MATCH($BQ245,'2013'!$A$44:$A$139,0)),97,MATCH($BQ245,'2013'!$A$44:$A$139,0))</f>
        <v>97</v>
      </c>
      <c r="CG245" s="149">
        <f>IF(ISNA(MATCH($BQ245,'2014'!$A$52:$A$179,0)),129,MATCH($BQ245,'2014'!$A$52:$A$179,0))</f>
        <v>129</v>
      </c>
      <c r="CI245">
        <f t="shared" si="132"/>
        <v>337</v>
      </c>
      <c r="CJ245" s="284"/>
      <c r="CK245" s="282"/>
      <c r="CL245" s="281">
        <f t="shared" si="133"/>
        <v>0</v>
      </c>
      <c r="CM245" s="282">
        <f t="shared" si="119"/>
        <v>0</v>
      </c>
      <c r="CN245" s="282">
        <f t="shared" si="120"/>
        <v>0</v>
      </c>
      <c r="CO245" s="282">
        <f t="shared" si="121"/>
        <v>0</v>
      </c>
      <c r="CP245" s="282">
        <f t="shared" si="122"/>
        <v>36</v>
      </c>
      <c r="CQ245" s="282">
        <f t="shared" si="123"/>
        <v>23.997599999999998</v>
      </c>
      <c r="CR245" s="282">
        <f t="shared" si="124"/>
        <v>15.996800159999998</v>
      </c>
      <c r="CS245" s="282">
        <f t="shared" si="125"/>
        <v>10.663466986655997</v>
      </c>
      <c r="CT245" s="282">
        <f t="shared" si="126"/>
        <v>7.1082670933048879</v>
      </c>
      <c r="CU245" s="282">
        <f t="shared" si="134"/>
        <v>14.738370844397039</v>
      </c>
      <c r="CV245" s="282">
        <f t="shared" si="135"/>
        <v>9.8245980048750656</v>
      </c>
      <c r="CW245" s="282">
        <f t="shared" si="136"/>
        <v>6.5490770300497188</v>
      </c>
      <c r="CX245" s="282">
        <f t="shared" si="137"/>
        <v>4.3656147482311427</v>
      </c>
      <c r="CY245" s="283">
        <f t="shared" si="138"/>
        <v>2.9101187911708797</v>
      </c>
      <c r="DA245" s="282">
        <f t="shared" si="139"/>
        <v>337</v>
      </c>
      <c r="DB245" s="97"/>
      <c r="DC245" s="156"/>
      <c r="DD245" s="270">
        <f t="shared" si="140"/>
        <v>0</v>
      </c>
      <c r="DE245" s="156">
        <f t="shared" si="141"/>
        <v>0</v>
      </c>
      <c r="DF245" s="156">
        <f t="shared" si="142"/>
        <v>0</v>
      </c>
      <c r="DG245" s="156">
        <f t="shared" si="143"/>
        <v>0</v>
      </c>
      <c r="DH245" s="156">
        <f t="shared" si="144"/>
        <v>36</v>
      </c>
      <c r="DI245" s="156">
        <f t="shared" si="145"/>
        <v>36</v>
      </c>
      <c r="DJ245" s="156">
        <f t="shared" si="146"/>
        <v>36</v>
      </c>
      <c r="DK245" s="156">
        <f t="shared" si="147"/>
        <v>36</v>
      </c>
      <c r="DL245" s="156">
        <f t="shared" si="148"/>
        <v>36</v>
      </c>
      <c r="DM245" s="156">
        <f t="shared" si="149"/>
        <v>46</v>
      </c>
      <c r="DN245" s="156">
        <f t="shared" si="150"/>
        <v>46</v>
      </c>
      <c r="DO245" s="156">
        <f t="shared" si="151"/>
        <v>46</v>
      </c>
      <c r="DP245" s="156">
        <f t="shared" si="152"/>
        <v>46</v>
      </c>
      <c r="DQ245" s="267">
        <f t="shared" si="153"/>
        <v>46</v>
      </c>
      <c r="DR245" s="156">
        <f t="shared" si="154"/>
        <v>159</v>
      </c>
    </row>
    <row r="246" spans="2:122" ht="13.5" thickBot="1" x14ac:dyDescent="0.25">
      <c r="B246" s="133">
        <v>118</v>
      </c>
      <c r="C246" s="50">
        <f t="shared" si="117"/>
        <v>5</v>
      </c>
      <c r="D246" s="50">
        <f t="shared" si="127"/>
        <v>0</v>
      </c>
      <c r="E246" s="97"/>
      <c r="F246" s="2">
        <f t="shared" si="155"/>
        <v>241</v>
      </c>
      <c r="G246" s="164">
        <v>1332</v>
      </c>
      <c r="H246" s="164">
        <f>14- COUNTIF(L246:AA246,"#N/A")</f>
        <v>1</v>
      </c>
      <c r="I246" s="133">
        <f>SUM(AF246:AU246)+SUM(BA246:BM246)</f>
        <v>22</v>
      </c>
      <c r="J246" s="405">
        <f>CY246</f>
        <v>2.895671071575967</v>
      </c>
      <c r="K246" s="466" t="str">
        <f>IF(ISNUMBER(MATCH(G246,'[4]OPR data'!$A$3:$A$2541,0)),"Y","N")</f>
        <v>Y</v>
      </c>
      <c r="L246" s="112"/>
      <c r="M246" s="236"/>
      <c r="N246" s="236" t="e">
        <f>(INDEX(Finish_table!R$4:R$83,MATCH('14 Year_History_Results'!$G246,Finish_table!S$4:S$83,0),1))</f>
        <v>#N/A</v>
      </c>
      <c r="O246" s="236" t="e">
        <f>(INDEX(Finish_table!Z$4:Z$99,MATCH('14 Year_History_Results'!$G246,Finish_table!AA$4:AA$99,0),1))</f>
        <v>#N/A</v>
      </c>
      <c r="P246" s="236" t="e">
        <f>(INDEX(Finish_table!AI$4:AI$99,MATCH('14 Year_History_Results'!$G246,Finish_table!AJ$4:AJ$99,0),1))</f>
        <v>#N/A</v>
      </c>
      <c r="Q246" s="236" t="e">
        <f>(INDEX(Finish_table!AR$4:AR$99,MATCH('14 Year_History_Results'!$G246,Finish_table!AS$4:AS$99,0),1))</f>
        <v>#N/A</v>
      </c>
      <c r="R246" s="236" t="e">
        <f>(INDEX(Finish_table!BA$4:BA$99,MATCH('14 Year_History_Results'!$G246,Finish_table!BB$4:BB$99,0),1))</f>
        <v>#N/A</v>
      </c>
      <c r="S246" s="236" t="e">
        <f>(INDEX(Finish_table!BJ$4:BJ$99,MATCH('14 Year_History_Results'!$G246,Finish_table!BK$4:BK$99,0),1))</f>
        <v>#N/A</v>
      </c>
      <c r="T246" s="236" t="e">
        <f>(INDEX(Finish_table!BS$4:BS$99,MATCH('14 Year_History_Results'!$G246,Finish_table!BT$4:BT$99,0),1))</f>
        <v>#N/A</v>
      </c>
      <c r="U246" s="236" t="e">
        <f>(INDEX(Finish_table!CB$4:CB$99,MATCH('14 Year_History_Results'!$G246,Finish_table!CC$4:CC$99,0),1))</f>
        <v>#N/A</v>
      </c>
      <c r="V246" s="236" t="str">
        <f>(INDEX(Finish_table!CK$4:CK$99,MATCH('14 Year_History_Results'!$G246,Finish_table!CL$4:CL$99,0),1))</f>
        <v>SF</v>
      </c>
      <c r="W246" s="236" t="e">
        <f>(INDEX(Finish_table!CT$4:CT$99,MATCH('14 Year_History_Results'!$G246,Finish_table!CU$4:CU$99,0),1))</f>
        <v>#N/A</v>
      </c>
      <c r="X246" s="236" t="e">
        <f>(INDEX(Finish_table!DC$4:DC$99,MATCH('14 Year_History_Results'!$G246,Finish_table!DD$4:DD$99,0),1))</f>
        <v>#N/A</v>
      </c>
      <c r="Y246" s="236" t="e">
        <f>(INDEX(Finish_table!DL$4:DL$99,MATCH('14 Year_History_Results'!$G246,Finish_table!DM$4:DM$99,0),1))</f>
        <v>#N/A</v>
      </c>
      <c r="Z246" s="236" t="e">
        <f>(INDEX(Finish_table!DU$4:DU$99,MATCH('14 Year_History_Results'!$G246,Finish_table!DV$4:DV$99,0),1))</f>
        <v>#N/A</v>
      </c>
      <c r="AA246" s="256" t="e">
        <f>(INDEX(Finish_table!ED$4:ED$140,MATCH('14 Year_History_Results'!$G246,Finish_table!EE$4:EE$140,0),1))</f>
        <v>#N/A</v>
      </c>
      <c r="AB246" s="2"/>
      <c r="AC246" s="97"/>
      <c r="AE246">
        <f t="shared" si="118"/>
        <v>1332</v>
      </c>
      <c r="AF246" s="112"/>
      <c r="AG246" s="2"/>
      <c r="AH246" s="148">
        <f>INDEX('2001'!$C$44:$C$140,'14 Year_History_Results'!BT246)</f>
        <v>0</v>
      </c>
      <c r="AI246" s="2">
        <f>INDEX('2002'!$C$44:$C$140,'14 Year_History_Results'!BU246)</f>
        <v>0</v>
      </c>
      <c r="AJ246" s="2">
        <f>INDEX('2003'!$C$44:$C$140,'14 Year_History_Results'!BV246)</f>
        <v>0</v>
      </c>
      <c r="AK246" s="2">
        <f>INDEX('2004'!$C$44:$C$140,'14 Year_History_Results'!BW246)</f>
        <v>0</v>
      </c>
      <c r="AL246" s="2">
        <f>INDEX('2005'!$C$44:$C$140,'14 Year_History_Results'!BX246)</f>
        <v>0</v>
      </c>
      <c r="AM246" s="2">
        <f>INDEX('2006'!$C$44:$C$140,'14 Year_History_Results'!BY246)</f>
        <v>0</v>
      </c>
      <c r="AN246" s="2">
        <f>INDEX('2007'!$C$44:$C$140,'14 Year_History_Results'!BZ246)</f>
        <v>0</v>
      </c>
      <c r="AO246" s="2">
        <f>INDEX('2008'!$C$44:$C$140,'14 Year_History_Results'!CA246)</f>
        <v>0</v>
      </c>
      <c r="AP246" s="2">
        <f>INDEX('2009'!$C$44:$C$140,'14 Year_History_Results'!CB246)</f>
        <v>10</v>
      </c>
      <c r="AQ246" s="2">
        <f>INDEX('2010'!$C$44:$C$140,'14 Year_History_Results'!CC246)</f>
        <v>0</v>
      </c>
      <c r="AR246" s="2">
        <f>INDEX('2011'!$C$44:$C$140,'14 Year_History_Results'!CD246)</f>
        <v>0</v>
      </c>
      <c r="AS246" s="2">
        <f>INDEX('2012'!$C$44:$C$140,'14 Year_History_Results'!CE246)</f>
        <v>0</v>
      </c>
      <c r="AT246" s="2">
        <f>INDEX('2013'!$C$44:$C$140,'14 Year_History_Results'!CF246)</f>
        <v>0</v>
      </c>
      <c r="AU246" s="149">
        <f>INDEX('2014'!$C$52:$C$180,'14 Year_History_Results'!CG246)</f>
        <v>0</v>
      </c>
      <c r="AV246" s="2">
        <f t="shared" si="128"/>
        <v>2.6726124191242437</v>
      </c>
      <c r="AW246" s="2"/>
      <c r="AX246">
        <f t="shared" si="129"/>
        <v>1332</v>
      </c>
      <c r="AY246" s="112"/>
      <c r="AZ246" s="2"/>
      <c r="BA246" s="148">
        <f>INDEX('2001'!$B$44:$B$140,'14 Year_History_Results'!BT246)</f>
        <v>0</v>
      </c>
      <c r="BB246" s="2">
        <f>INDEX('2002'!$B$44:$B$140,'14 Year_History_Results'!BU246)</f>
        <v>0</v>
      </c>
      <c r="BC246" s="2">
        <f>INDEX('2003'!$B$44:$B$140,'14 Year_History_Results'!BV246)</f>
        <v>0</v>
      </c>
      <c r="BD246" s="2">
        <f>INDEX('2004'!$B$44:$B$140,'14 Year_History_Results'!BW246)</f>
        <v>0</v>
      </c>
      <c r="BE246" s="2">
        <f>INDEX('2005'!$B$44:$B$140,'14 Year_History_Results'!BX246)</f>
        <v>0</v>
      </c>
      <c r="BF246" s="2">
        <f>INDEX('2006'!$B$44:$B$140,'14 Year_History_Results'!BY246)</f>
        <v>0</v>
      </c>
      <c r="BG246" s="2">
        <f>INDEX('2007'!$B$44:$B$140,'14 Year_History_Results'!BZ246)</f>
        <v>0</v>
      </c>
      <c r="BH246" s="2">
        <f>INDEX('2008'!$B$44:$B$140,'14 Year_History_Results'!CA246)</f>
        <v>0</v>
      </c>
      <c r="BI246" s="2">
        <f>INDEX('2009'!$B$44:$B$140,'14 Year_History_Results'!CB246)</f>
        <v>12</v>
      </c>
      <c r="BJ246" s="2">
        <f>INDEX('2010'!$B$44:$B$140,'14 Year_History_Results'!CC246)</f>
        <v>0</v>
      </c>
      <c r="BK246" s="2">
        <f>INDEX('2011'!$B$44:$B$140,'14 Year_History_Results'!CD246)</f>
        <v>0</v>
      </c>
      <c r="BL246" s="2">
        <f>INDEX('2012'!$B$44:$B$140,'14 Year_History_Results'!CE246)</f>
        <v>0</v>
      </c>
      <c r="BM246" s="2">
        <f>INDEX('2013'!$B$44:$B$140,'14 Year_History_Results'!CF246)</f>
        <v>0</v>
      </c>
      <c r="BN246" s="149">
        <f>INDEX('2014'!$B$52:$B$180,'14 Year_History_Results'!CG246)</f>
        <v>0</v>
      </c>
      <c r="BO246" s="308">
        <f t="shared" si="130"/>
        <v>0</v>
      </c>
      <c r="BQ246">
        <f t="shared" si="131"/>
        <v>1332</v>
      </c>
      <c r="BR246" s="112"/>
      <c r="BS246" s="2"/>
      <c r="BT246" s="148">
        <f>IF(ISNA(MATCH($BQ246,'2001'!$A$44:$A$139,0)),97,MATCH($BQ246,'2001'!$A$44:$A$139,0))</f>
        <v>97</v>
      </c>
      <c r="BU246" s="2">
        <f>IF(ISNA(MATCH($BQ246,'2002'!$A$44:$A$139,0)),97,MATCH($BQ246,'2002'!$A$44:$A$139,0))</f>
        <v>97</v>
      </c>
      <c r="BV246" s="2">
        <f>IF(ISNA(MATCH($BQ246,'2003'!$A$44:$A$139,0)),97,MATCH($BQ246,'2003'!$A$44:$A$139,0))</f>
        <v>97</v>
      </c>
      <c r="BW246" s="2">
        <f>IF(ISNA(MATCH($BQ246,'2004'!$A$44:$A$139,0)),97,MATCH($BQ246,'2004'!$A$44:$A$139,0))</f>
        <v>97</v>
      </c>
      <c r="BX246" s="2">
        <f>IF(ISNA(MATCH($BQ246,'2005'!$A$44:$A$139,0)),97,MATCH($BQ246,'2005'!$A$44:$A$139,0))</f>
        <v>97</v>
      </c>
      <c r="BY246" s="2">
        <f>IF(ISNA(MATCH($BQ246,'2006'!$A$44:$A$139,0)),97,MATCH($BQ246,'2006'!$A$44:$A$139,0))</f>
        <v>97</v>
      </c>
      <c r="BZ246" s="2">
        <f>IF(ISNA(MATCH($BQ246,'2007'!$A$44:$A$139,0)),97,MATCH($BQ246,'2007'!$A$44:$A$139,0))</f>
        <v>97</v>
      </c>
      <c r="CA246" s="2">
        <f>IF(ISNA(MATCH($BQ246,'2008'!$A$44:$A$139,0)),97,MATCH($BQ246,'2008'!$A$44:$A$139,0))</f>
        <v>97</v>
      </c>
      <c r="CB246" s="2">
        <f>IF(ISNA(MATCH($BQ246,'2009'!$A$44:$A$139,0)),97,MATCH($BQ246,'2009'!$A$44:$A$139,0))</f>
        <v>67</v>
      </c>
      <c r="CC246" s="2">
        <f>IF(ISNA(MATCH($BQ246,'2010'!$A$44:$A$139,0)),97,MATCH($BQ246,'2010'!$A$44:$A$139,0))</f>
        <v>97</v>
      </c>
      <c r="CD246" s="2">
        <f>IF(ISNA(MATCH($BQ246,'2011'!$A$44:$A$139,0)),97,MATCH($BQ246,'2011'!$A$44:$A$139,0))</f>
        <v>97</v>
      </c>
      <c r="CE246" s="2">
        <f>IF(ISNA(MATCH($BQ246,'2012'!$A$44:$A$139,0)),97,MATCH($BQ246,'2012'!$A$44:$A$139,0))</f>
        <v>97</v>
      </c>
      <c r="CF246" s="2">
        <f>IF(ISNA(MATCH($BQ246,'2013'!$A$44:$A$139,0)),97,MATCH($BQ246,'2013'!$A$44:$A$139,0))</f>
        <v>97</v>
      </c>
      <c r="CG246" s="149">
        <f>IF(ISNA(MATCH($BQ246,'2014'!$A$52:$A$179,0)),129,MATCH($BQ246,'2014'!$A$52:$A$179,0))</f>
        <v>129</v>
      </c>
      <c r="CI246">
        <f t="shared" si="132"/>
        <v>1332</v>
      </c>
      <c r="CJ246" s="284"/>
      <c r="CK246" s="282"/>
      <c r="CL246" s="281">
        <f t="shared" si="133"/>
        <v>0</v>
      </c>
      <c r="CM246" s="282">
        <f t="shared" si="119"/>
        <v>0</v>
      </c>
      <c r="CN246" s="282">
        <f t="shared" si="120"/>
        <v>0</v>
      </c>
      <c r="CO246" s="282">
        <f t="shared" si="121"/>
        <v>0</v>
      </c>
      <c r="CP246" s="282">
        <f t="shared" si="122"/>
        <v>0</v>
      </c>
      <c r="CQ246" s="282">
        <f t="shared" si="123"/>
        <v>0</v>
      </c>
      <c r="CR246" s="282">
        <f t="shared" si="124"/>
        <v>0</v>
      </c>
      <c r="CS246" s="282">
        <f t="shared" si="125"/>
        <v>0</v>
      </c>
      <c r="CT246" s="282">
        <f t="shared" si="126"/>
        <v>22</v>
      </c>
      <c r="CU246" s="282">
        <f t="shared" si="134"/>
        <v>14.665199999999999</v>
      </c>
      <c r="CV246" s="282">
        <f t="shared" si="135"/>
        <v>9.7758223199999978</v>
      </c>
      <c r="CW246" s="282">
        <f t="shared" si="136"/>
        <v>6.5165631585119979</v>
      </c>
      <c r="CX246" s="282">
        <f t="shared" si="137"/>
        <v>4.3439410014640973</v>
      </c>
      <c r="CY246" s="283">
        <f t="shared" si="138"/>
        <v>2.895671071575967</v>
      </c>
      <c r="DA246" s="282">
        <f t="shared" si="139"/>
        <v>1332</v>
      </c>
      <c r="DB246" s="97"/>
      <c r="DC246" s="156"/>
      <c r="DD246" s="270">
        <f t="shared" si="140"/>
        <v>0</v>
      </c>
      <c r="DE246" s="156">
        <f t="shared" si="141"/>
        <v>0</v>
      </c>
      <c r="DF246" s="156">
        <f t="shared" si="142"/>
        <v>0</v>
      </c>
      <c r="DG246" s="156">
        <f t="shared" si="143"/>
        <v>0</v>
      </c>
      <c r="DH246" s="156">
        <f t="shared" si="144"/>
        <v>0</v>
      </c>
      <c r="DI246" s="156">
        <f t="shared" si="145"/>
        <v>0</v>
      </c>
      <c r="DJ246" s="156">
        <f t="shared" si="146"/>
        <v>0</v>
      </c>
      <c r="DK246" s="156">
        <f t="shared" si="147"/>
        <v>0</v>
      </c>
      <c r="DL246" s="156">
        <f t="shared" si="148"/>
        <v>22</v>
      </c>
      <c r="DM246" s="156">
        <f t="shared" si="149"/>
        <v>22</v>
      </c>
      <c r="DN246" s="156">
        <f t="shared" si="150"/>
        <v>22</v>
      </c>
      <c r="DO246" s="156">
        <f t="shared" si="151"/>
        <v>22</v>
      </c>
      <c r="DP246" s="156">
        <f t="shared" si="152"/>
        <v>22</v>
      </c>
      <c r="DQ246" s="267">
        <f t="shared" si="153"/>
        <v>22</v>
      </c>
      <c r="DR246" s="156">
        <f t="shared" si="154"/>
        <v>283</v>
      </c>
    </row>
    <row r="247" spans="2:122" ht="13.5" thickBot="1" x14ac:dyDescent="0.25">
      <c r="B247" s="133">
        <v>118</v>
      </c>
      <c r="C247" s="50">
        <f t="shared" si="117"/>
        <v>6</v>
      </c>
      <c r="D247" s="50">
        <f t="shared" si="127"/>
        <v>0</v>
      </c>
      <c r="E247" s="97"/>
      <c r="F247" s="2">
        <f t="shared" si="155"/>
        <v>242</v>
      </c>
      <c r="G247" s="164">
        <v>263</v>
      </c>
      <c r="H247" s="164">
        <f>14- COUNTIF(L247:AA247,"#N/A")</f>
        <v>3</v>
      </c>
      <c r="I247" s="133">
        <f>SUM(AF247:AU247)+SUM(BA247:BM247)</f>
        <v>30</v>
      </c>
      <c r="J247" s="405">
        <f>CY247</f>
        <v>2.7920749192187468</v>
      </c>
      <c r="K247" s="466" t="str">
        <f>IF(ISNUMBER(MATCH(G247,'[4]OPR data'!$A$3:$A$2541,0)),"Y","N")</f>
        <v>Y</v>
      </c>
      <c r="L247" s="112"/>
      <c r="M247" s="236"/>
      <c r="N247" s="236" t="e">
        <f>(INDEX(Finish_table!R$4:R$83,MATCH('14 Year_History_Results'!$G247,Finish_table!S$4:S$83,0),1))</f>
        <v>#N/A</v>
      </c>
      <c r="O247" s="236" t="e">
        <f>(INDEX(Finish_table!Z$4:Z$99,MATCH('14 Year_History_Results'!$G247,Finish_table!AA$4:AA$99,0),1))</f>
        <v>#N/A</v>
      </c>
      <c r="P247" s="236" t="str">
        <f>(INDEX(Finish_table!AI$4:AI$99,MATCH('14 Year_History_Results'!$G247,Finish_table!AJ$4:AJ$99,0),1))</f>
        <v>QF</v>
      </c>
      <c r="Q247" s="236" t="str">
        <f>(INDEX(Finish_table!AR$4:AR$99,MATCH('14 Year_History_Results'!$G247,Finish_table!AS$4:AS$99,0),1))</f>
        <v>QF</v>
      </c>
      <c r="R247" s="236" t="e">
        <f>(INDEX(Finish_table!BA$4:BA$99,MATCH('14 Year_History_Results'!$G247,Finish_table!BB$4:BB$99,0),1))</f>
        <v>#N/A</v>
      </c>
      <c r="S247" s="236" t="e">
        <f>(INDEX(Finish_table!BJ$4:BJ$99,MATCH('14 Year_History_Results'!$G247,Finish_table!BK$4:BK$99,0),1))</f>
        <v>#N/A</v>
      </c>
      <c r="T247" s="236" t="e">
        <f>(INDEX(Finish_table!BS$4:BS$99,MATCH('14 Year_History_Results'!$G247,Finish_table!BT$4:BT$99,0),1))</f>
        <v>#N/A</v>
      </c>
      <c r="U247" s="236" t="e">
        <f>(INDEX(Finish_table!CB$4:CB$99,MATCH('14 Year_History_Results'!$G247,Finish_table!CC$4:CC$99,0),1))</f>
        <v>#N/A</v>
      </c>
      <c r="V247" s="236" t="e">
        <f>(INDEX(Finish_table!CK$4:CK$99,MATCH('14 Year_History_Results'!$G247,Finish_table!CL$4:CL$99,0),1))</f>
        <v>#N/A</v>
      </c>
      <c r="W247" s="236" t="str">
        <f>(INDEX(Finish_table!CT$4:CT$99,MATCH('14 Year_History_Results'!$G247,Finish_table!CU$4:CU$99,0),1))</f>
        <v>QF</v>
      </c>
      <c r="X247" s="236" t="e">
        <f>(INDEX(Finish_table!DC$4:DC$99,MATCH('14 Year_History_Results'!$G247,Finish_table!DD$4:DD$99,0),1))</f>
        <v>#N/A</v>
      </c>
      <c r="Y247" s="236" t="e">
        <f>(INDEX(Finish_table!DL$4:DL$99,MATCH('14 Year_History_Results'!$G247,Finish_table!DM$4:DM$99,0),1))</f>
        <v>#N/A</v>
      </c>
      <c r="Z247" s="236" t="e">
        <f>(INDEX(Finish_table!DU$4:DU$99,MATCH('14 Year_History_Results'!$G247,Finish_table!DV$4:DV$99,0),1))</f>
        <v>#N/A</v>
      </c>
      <c r="AA247" s="256" t="e">
        <f>(INDEX(Finish_table!ED$4:ED$140,MATCH('14 Year_History_Results'!$G247,Finish_table!EE$4:EE$140,0),1))</f>
        <v>#N/A</v>
      </c>
      <c r="AB247" s="2"/>
      <c r="AC247" s="97"/>
      <c r="AE247">
        <f t="shared" si="118"/>
        <v>263</v>
      </c>
      <c r="AF247" s="112"/>
      <c r="AG247" s="2"/>
      <c r="AH247" s="148">
        <f>INDEX('2001'!$C$44:$C$140,'14 Year_History_Results'!BT247)</f>
        <v>0</v>
      </c>
      <c r="AI247" s="2">
        <f>INDEX('2002'!$C$44:$C$140,'14 Year_History_Results'!BU247)</f>
        <v>0</v>
      </c>
      <c r="AJ247" s="2">
        <f>INDEX('2003'!$C$44:$C$140,'14 Year_History_Results'!BV247)</f>
        <v>0</v>
      </c>
      <c r="AK247" s="2">
        <f>INDEX('2004'!$C$44:$C$140,'14 Year_History_Results'!BW247)</f>
        <v>0</v>
      </c>
      <c r="AL247" s="2">
        <f>INDEX('2005'!$C$44:$C$140,'14 Year_History_Results'!BX247)</f>
        <v>0</v>
      </c>
      <c r="AM247" s="2">
        <f>INDEX('2006'!$C$44:$C$140,'14 Year_History_Results'!BY247)</f>
        <v>0</v>
      </c>
      <c r="AN247" s="2">
        <f>INDEX('2007'!$C$44:$C$140,'14 Year_History_Results'!BZ247)</f>
        <v>0</v>
      </c>
      <c r="AO247" s="2">
        <f>INDEX('2008'!$C$44:$C$140,'14 Year_History_Results'!CA247)</f>
        <v>0</v>
      </c>
      <c r="AP247" s="2">
        <f>INDEX('2009'!$C$44:$C$140,'14 Year_History_Results'!CB247)</f>
        <v>0</v>
      </c>
      <c r="AQ247" s="2">
        <f>INDEX('2010'!$C$44:$C$140,'14 Year_History_Results'!CC247)</f>
        <v>0</v>
      </c>
      <c r="AR247" s="2">
        <f>INDEX('2011'!$C$44:$C$140,'14 Year_History_Results'!CD247)</f>
        <v>0</v>
      </c>
      <c r="AS247" s="2">
        <f>INDEX('2012'!$C$44:$C$140,'14 Year_History_Results'!CE247)</f>
        <v>0</v>
      </c>
      <c r="AT247" s="2">
        <f>INDEX('2013'!$C$44:$C$140,'14 Year_History_Results'!CF247)</f>
        <v>0</v>
      </c>
      <c r="AU247" s="149">
        <f>INDEX('2014'!$C$52:$C$180,'14 Year_History_Results'!CG247)</f>
        <v>0</v>
      </c>
      <c r="AV247" s="2">
        <f t="shared" si="128"/>
        <v>0</v>
      </c>
      <c r="AW247" s="2"/>
      <c r="AX247">
        <f t="shared" si="129"/>
        <v>263</v>
      </c>
      <c r="AY247" s="112"/>
      <c r="AZ247" s="2"/>
      <c r="BA247" s="148">
        <f>INDEX('2001'!$B$44:$B$140,'14 Year_History_Results'!BT247)</f>
        <v>0</v>
      </c>
      <c r="BB247" s="2">
        <f>INDEX('2002'!$B$44:$B$140,'14 Year_History_Results'!BU247)</f>
        <v>0</v>
      </c>
      <c r="BC247" s="2">
        <f>INDEX('2003'!$B$44:$B$140,'14 Year_History_Results'!BV247)</f>
        <v>12</v>
      </c>
      <c r="BD247" s="2">
        <f>INDEX('2004'!$B$44:$B$140,'14 Year_History_Results'!BW247)</f>
        <v>5</v>
      </c>
      <c r="BE247" s="2">
        <f>INDEX('2005'!$B$44:$B$140,'14 Year_History_Results'!BX247)</f>
        <v>0</v>
      </c>
      <c r="BF247" s="2">
        <f>INDEX('2006'!$B$44:$B$140,'14 Year_History_Results'!BY247)</f>
        <v>0</v>
      </c>
      <c r="BG247" s="2">
        <f>INDEX('2007'!$B$44:$B$140,'14 Year_History_Results'!BZ247)</f>
        <v>0</v>
      </c>
      <c r="BH247" s="2">
        <f>INDEX('2008'!$B$44:$B$140,'14 Year_History_Results'!CA247)</f>
        <v>0</v>
      </c>
      <c r="BI247" s="2">
        <f>INDEX('2009'!$B$44:$B$140,'14 Year_History_Results'!CB247)</f>
        <v>0</v>
      </c>
      <c r="BJ247" s="2">
        <f>INDEX('2010'!$B$44:$B$140,'14 Year_History_Results'!CC247)</f>
        <v>13</v>
      </c>
      <c r="BK247" s="2">
        <f>INDEX('2011'!$B$44:$B$140,'14 Year_History_Results'!CD247)</f>
        <v>0</v>
      </c>
      <c r="BL247" s="2">
        <f>INDEX('2012'!$B$44:$B$140,'14 Year_History_Results'!CE247)</f>
        <v>0</v>
      </c>
      <c r="BM247" s="2">
        <f>INDEX('2013'!$B$44:$B$140,'14 Year_History_Results'!CF247)</f>
        <v>0</v>
      </c>
      <c r="BN247" s="149">
        <f>INDEX('2014'!$B$52:$B$180,'14 Year_History_Results'!CG247)</f>
        <v>0</v>
      </c>
      <c r="BO247" s="308">
        <f t="shared" si="130"/>
        <v>0</v>
      </c>
      <c r="BQ247">
        <f t="shared" si="131"/>
        <v>263</v>
      </c>
      <c r="BR247" s="112"/>
      <c r="BS247" s="2"/>
      <c r="BT247" s="148">
        <f>IF(ISNA(MATCH($BQ247,'2001'!$A$44:$A$139,0)),97,MATCH($BQ247,'2001'!$A$44:$A$139,0))</f>
        <v>97</v>
      </c>
      <c r="BU247" s="2">
        <f>IF(ISNA(MATCH($BQ247,'2002'!$A$44:$A$139,0)),97,MATCH($BQ247,'2002'!$A$44:$A$139,0))</f>
        <v>97</v>
      </c>
      <c r="BV247" s="2">
        <f>IF(ISNA(MATCH($BQ247,'2003'!$A$44:$A$139,0)),97,MATCH($BQ247,'2003'!$A$44:$A$139,0))</f>
        <v>49</v>
      </c>
      <c r="BW247" s="2">
        <f>IF(ISNA(MATCH($BQ247,'2004'!$A$44:$A$139,0)),97,MATCH($BQ247,'2004'!$A$44:$A$139,0))</f>
        <v>40</v>
      </c>
      <c r="BX247" s="2">
        <f>IF(ISNA(MATCH($BQ247,'2005'!$A$44:$A$139,0)),97,MATCH($BQ247,'2005'!$A$44:$A$139,0))</f>
        <v>97</v>
      </c>
      <c r="BY247" s="2">
        <f>IF(ISNA(MATCH($BQ247,'2006'!$A$44:$A$139,0)),97,MATCH($BQ247,'2006'!$A$44:$A$139,0))</f>
        <v>97</v>
      </c>
      <c r="BZ247" s="2">
        <f>IF(ISNA(MATCH($BQ247,'2007'!$A$44:$A$139,0)),97,MATCH($BQ247,'2007'!$A$44:$A$139,0))</f>
        <v>97</v>
      </c>
      <c r="CA247" s="2">
        <f>IF(ISNA(MATCH($BQ247,'2008'!$A$44:$A$139,0)),97,MATCH($BQ247,'2008'!$A$44:$A$139,0))</f>
        <v>97</v>
      </c>
      <c r="CB247" s="2">
        <f>IF(ISNA(MATCH($BQ247,'2009'!$A$44:$A$139,0)),97,MATCH($BQ247,'2009'!$A$44:$A$139,0))</f>
        <v>97</v>
      </c>
      <c r="CC247" s="2">
        <f>IF(ISNA(MATCH($BQ247,'2010'!$A$44:$A$139,0)),97,MATCH($BQ247,'2010'!$A$44:$A$139,0))</f>
        <v>28</v>
      </c>
      <c r="CD247" s="2">
        <f>IF(ISNA(MATCH($BQ247,'2011'!$A$44:$A$139,0)),97,MATCH($BQ247,'2011'!$A$44:$A$139,0))</f>
        <v>97</v>
      </c>
      <c r="CE247" s="2">
        <f>IF(ISNA(MATCH($BQ247,'2012'!$A$44:$A$139,0)),97,MATCH($BQ247,'2012'!$A$44:$A$139,0))</f>
        <v>97</v>
      </c>
      <c r="CF247" s="2">
        <f>IF(ISNA(MATCH($BQ247,'2013'!$A$44:$A$139,0)),97,MATCH($BQ247,'2013'!$A$44:$A$139,0))</f>
        <v>97</v>
      </c>
      <c r="CG247" s="149">
        <f>IF(ISNA(MATCH($BQ247,'2014'!$A$52:$A$179,0)),129,MATCH($BQ247,'2014'!$A$52:$A$179,0))</f>
        <v>129</v>
      </c>
      <c r="CI247">
        <f t="shared" si="132"/>
        <v>263</v>
      </c>
      <c r="CJ247" s="284"/>
      <c r="CK247" s="282"/>
      <c r="CL247" s="281">
        <f t="shared" si="133"/>
        <v>0</v>
      </c>
      <c r="CM247" s="282">
        <f t="shared" si="119"/>
        <v>0</v>
      </c>
      <c r="CN247" s="282">
        <f t="shared" si="120"/>
        <v>12</v>
      </c>
      <c r="CO247" s="282">
        <f t="shared" si="121"/>
        <v>12.9992</v>
      </c>
      <c r="CP247" s="282">
        <f t="shared" si="122"/>
        <v>8.66526672</v>
      </c>
      <c r="CQ247" s="282">
        <f t="shared" si="123"/>
        <v>5.776266795552</v>
      </c>
      <c r="CR247" s="282">
        <f t="shared" si="124"/>
        <v>3.850459445914963</v>
      </c>
      <c r="CS247" s="282">
        <f t="shared" si="125"/>
        <v>2.5667162666469143</v>
      </c>
      <c r="CT247" s="282">
        <f t="shared" si="126"/>
        <v>1.710973063346833</v>
      </c>
      <c r="CU247" s="282">
        <f t="shared" si="134"/>
        <v>14.140534644026999</v>
      </c>
      <c r="CV247" s="282">
        <f t="shared" si="135"/>
        <v>9.4260803937083981</v>
      </c>
      <c r="CW247" s="282">
        <f t="shared" si="136"/>
        <v>6.2834251904460183</v>
      </c>
      <c r="CX247" s="282">
        <f t="shared" si="137"/>
        <v>4.1885312319513153</v>
      </c>
      <c r="CY247" s="283">
        <f t="shared" si="138"/>
        <v>2.7920749192187468</v>
      </c>
      <c r="DA247" s="282">
        <f t="shared" si="139"/>
        <v>263</v>
      </c>
      <c r="DB247" s="97"/>
      <c r="DC247" s="156"/>
      <c r="DD247" s="270">
        <f t="shared" si="140"/>
        <v>0</v>
      </c>
      <c r="DE247" s="156">
        <f t="shared" si="141"/>
        <v>0</v>
      </c>
      <c r="DF247" s="156">
        <f t="shared" si="142"/>
        <v>12</v>
      </c>
      <c r="DG247" s="156">
        <f t="shared" si="143"/>
        <v>17</v>
      </c>
      <c r="DH247" s="156">
        <f t="shared" si="144"/>
        <v>17</v>
      </c>
      <c r="DI247" s="156">
        <f t="shared" si="145"/>
        <v>17</v>
      </c>
      <c r="DJ247" s="156">
        <f t="shared" si="146"/>
        <v>17</v>
      </c>
      <c r="DK247" s="156">
        <f t="shared" si="147"/>
        <v>17</v>
      </c>
      <c r="DL247" s="156">
        <f t="shared" si="148"/>
        <v>17</v>
      </c>
      <c r="DM247" s="156">
        <f t="shared" si="149"/>
        <v>30</v>
      </c>
      <c r="DN247" s="156">
        <f t="shared" si="150"/>
        <v>30</v>
      </c>
      <c r="DO247" s="156">
        <f t="shared" si="151"/>
        <v>30</v>
      </c>
      <c r="DP247" s="156">
        <f t="shared" si="152"/>
        <v>30</v>
      </c>
      <c r="DQ247" s="267">
        <f t="shared" si="153"/>
        <v>30</v>
      </c>
      <c r="DR247" s="156">
        <f t="shared" si="154"/>
        <v>227</v>
      </c>
    </row>
    <row r="248" spans="2:122" ht="13.5" thickBot="1" x14ac:dyDescent="0.25">
      <c r="B248" s="133">
        <v>118</v>
      </c>
      <c r="C248" s="50">
        <f t="shared" si="117"/>
        <v>7</v>
      </c>
      <c r="D248" s="50">
        <f t="shared" si="127"/>
        <v>0</v>
      </c>
      <c r="E248" s="97"/>
      <c r="F248" s="2">
        <f t="shared" si="155"/>
        <v>243</v>
      </c>
      <c r="G248" s="164">
        <v>2970</v>
      </c>
      <c r="H248" s="164">
        <f>14- COUNTIF(L248:AA248,"#N/A")</f>
        <v>1</v>
      </c>
      <c r="I248" s="133">
        <f>SUM(AF248:AU248)+SUM(BA248:BM248)</f>
        <v>21</v>
      </c>
      <c r="J248" s="405">
        <f>CY248</f>
        <v>2.7640496592316062</v>
      </c>
      <c r="K248" s="466" t="str">
        <f>IF(ISNUMBER(MATCH(G248,'[4]OPR data'!$A$3:$A$2541,0)),"Y","N")</f>
        <v>N</v>
      </c>
      <c r="L248" s="112"/>
      <c r="M248" s="236"/>
      <c r="N248" s="236" t="e">
        <f>(INDEX(Finish_table!R$4:R$83,MATCH('14 Year_History_Results'!$G248,Finish_table!S$4:S$83,0),1))</f>
        <v>#N/A</v>
      </c>
      <c r="O248" s="236" t="e">
        <f>(INDEX(Finish_table!Z$4:Z$99,MATCH('14 Year_History_Results'!$G248,Finish_table!AA$4:AA$99,0),1))</f>
        <v>#N/A</v>
      </c>
      <c r="P248" s="236" t="e">
        <f>(INDEX(Finish_table!AI$4:AI$99,MATCH('14 Year_History_Results'!$G248,Finish_table!AJ$4:AJ$99,0),1))</f>
        <v>#N/A</v>
      </c>
      <c r="Q248" s="236" t="e">
        <f>(INDEX(Finish_table!AR$4:AR$99,MATCH('14 Year_History_Results'!$G248,Finish_table!AS$4:AS$99,0),1))</f>
        <v>#N/A</v>
      </c>
      <c r="R248" s="236" t="e">
        <f>(INDEX(Finish_table!BA$4:BA$99,MATCH('14 Year_History_Results'!$G248,Finish_table!BB$4:BB$99,0),1))</f>
        <v>#N/A</v>
      </c>
      <c r="S248" s="236" t="e">
        <f>(INDEX(Finish_table!BJ$4:BJ$99,MATCH('14 Year_History_Results'!$G248,Finish_table!BK$4:BK$99,0),1))</f>
        <v>#N/A</v>
      </c>
      <c r="T248" s="236" t="e">
        <f>(INDEX(Finish_table!BS$4:BS$99,MATCH('14 Year_History_Results'!$G248,Finish_table!BT$4:BT$99,0),1))</f>
        <v>#N/A</v>
      </c>
      <c r="U248" s="236" t="e">
        <f>(INDEX(Finish_table!CB$4:CB$99,MATCH('14 Year_History_Results'!$G248,Finish_table!CC$4:CC$99,0),1))</f>
        <v>#N/A</v>
      </c>
      <c r="V248" s="236" t="str">
        <f>(INDEX(Finish_table!CK$4:CK$99,MATCH('14 Year_History_Results'!$G248,Finish_table!CL$4:CL$99,0),1))</f>
        <v>SF</v>
      </c>
      <c r="W248" s="236" t="e">
        <f>(INDEX(Finish_table!CT$4:CT$99,MATCH('14 Year_History_Results'!$G248,Finish_table!CU$4:CU$99,0),1))</f>
        <v>#N/A</v>
      </c>
      <c r="X248" s="236" t="e">
        <f>(INDEX(Finish_table!DC$4:DC$99,MATCH('14 Year_History_Results'!$G248,Finish_table!DD$4:DD$99,0),1))</f>
        <v>#N/A</v>
      </c>
      <c r="Y248" s="236" t="e">
        <f>(INDEX(Finish_table!DL$4:DL$99,MATCH('14 Year_History_Results'!$G248,Finish_table!DM$4:DM$99,0),1))</f>
        <v>#N/A</v>
      </c>
      <c r="Z248" s="236" t="e">
        <f>(INDEX(Finish_table!DU$4:DU$99,MATCH('14 Year_History_Results'!$G248,Finish_table!DV$4:DV$99,0),1))</f>
        <v>#N/A</v>
      </c>
      <c r="AA248" s="256" t="e">
        <f>(INDEX(Finish_table!ED$4:ED$140,MATCH('14 Year_History_Results'!$G248,Finish_table!EE$4:EE$140,0),1))</f>
        <v>#N/A</v>
      </c>
      <c r="AB248" s="2"/>
      <c r="AC248" s="97"/>
      <c r="AE248">
        <f t="shared" si="118"/>
        <v>2970</v>
      </c>
      <c r="AF248" s="112"/>
      <c r="AG248" s="2"/>
      <c r="AH248" s="148">
        <f>INDEX('2001'!$C$44:$C$140,'14 Year_History_Results'!BT248)</f>
        <v>0</v>
      </c>
      <c r="AI248" s="2">
        <f>INDEX('2002'!$C$44:$C$140,'14 Year_History_Results'!BU248)</f>
        <v>0</v>
      </c>
      <c r="AJ248" s="2">
        <f>INDEX('2003'!$C$44:$C$140,'14 Year_History_Results'!BV248)</f>
        <v>0</v>
      </c>
      <c r="AK248" s="2">
        <f>INDEX('2004'!$C$44:$C$140,'14 Year_History_Results'!BW248)</f>
        <v>0</v>
      </c>
      <c r="AL248" s="2">
        <f>INDEX('2005'!$C$44:$C$140,'14 Year_History_Results'!BX248)</f>
        <v>0</v>
      </c>
      <c r="AM248" s="2">
        <f>INDEX('2006'!$C$44:$C$140,'14 Year_History_Results'!BY248)</f>
        <v>0</v>
      </c>
      <c r="AN248" s="2">
        <f>INDEX('2007'!$C$44:$C$140,'14 Year_History_Results'!BZ248)</f>
        <v>0</v>
      </c>
      <c r="AO248" s="2">
        <f>INDEX('2008'!$C$44:$C$140,'14 Year_History_Results'!CA248)</f>
        <v>0</v>
      </c>
      <c r="AP248" s="2">
        <f>INDEX('2009'!$C$44:$C$140,'14 Year_History_Results'!CB248)</f>
        <v>10</v>
      </c>
      <c r="AQ248" s="2">
        <f>INDEX('2010'!$C$44:$C$140,'14 Year_History_Results'!CC248)</f>
        <v>0</v>
      </c>
      <c r="AR248" s="2">
        <f>INDEX('2011'!$C$44:$C$140,'14 Year_History_Results'!CD248)</f>
        <v>0</v>
      </c>
      <c r="AS248" s="2">
        <f>INDEX('2012'!$C$44:$C$140,'14 Year_History_Results'!CE248)</f>
        <v>0</v>
      </c>
      <c r="AT248" s="2">
        <f>INDEX('2013'!$C$44:$C$140,'14 Year_History_Results'!CF248)</f>
        <v>0</v>
      </c>
      <c r="AU248" s="149">
        <f>INDEX('2014'!$C$52:$C$180,'14 Year_History_Results'!CG248)</f>
        <v>0</v>
      </c>
      <c r="AV248" s="2">
        <f t="shared" si="128"/>
        <v>2.6726124191242437</v>
      </c>
      <c r="AW248" s="2"/>
      <c r="AX248">
        <f t="shared" si="129"/>
        <v>2970</v>
      </c>
      <c r="AY248" s="112"/>
      <c r="AZ248" s="2"/>
      <c r="BA248" s="148">
        <f>INDEX('2001'!$B$44:$B$140,'14 Year_History_Results'!BT248)</f>
        <v>0</v>
      </c>
      <c r="BB248" s="2">
        <f>INDEX('2002'!$B$44:$B$140,'14 Year_History_Results'!BU248)</f>
        <v>0</v>
      </c>
      <c r="BC248" s="2">
        <f>INDEX('2003'!$B$44:$B$140,'14 Year_History_Results'!BV248)</f>
        <v>0</v>
      </c>
      <c r="BD248" s="2">
        <f>INDEX('2004'!$B$44:$B$140,'14 Year_History_Results'!BW248)</f>
        <v>0</v>
      </c>
      <c r="BE248" s="2">
        <f>INDEX('2005'!$B$44:$B$140,'14 Year_History_Results'!BX248)</f>
        <v>0</v>
      </c>
      <c r="BF248" s="2">
        <f>INDEX('2006'!$B$44:$B$140,'14 Year_History_Results'!BY248)</f>
        <v>0</v>
      </c>
      <c r="BG248" s="2">
        <f>INDEX('2007'!$B$44:$B$140,'14 Year_History_Results'!BZ248)</f>
        <v>0</v>
      </c>
      <c r="BH248" s="2">
        <f>INDEX('2008'!$B$44:$B$140,'14 Year_History_Results'!CA248)</f>
        <v>0</v>
      </c>
      <c r="BI248" s="2">
        <f>INDEX('2009'!$B$44:$B$140,'14 Year_History_Results'!CB248)</f>
        <v>11</v>
      </c>
      <c r="BJ248" s="2">
        <f>INDEX('2010'!$B$44:$B$140,'14 Year_History_Results'!CC248)</f>
        <v>0</v>
      </c>
      <c r="BK248" s="2">
        <f>INDEX('2011'!$B$44:$B$140,'14 Year_History_Results'!CD248)</f>
        <v>0</v>
      </c>
      <c r="BL248" s="2">
        <f>INDEX('2012'!$B$44:$B$140,'14 Year_History_Results'!CE248)</f>
        <v>0</v>
      </c>
      <c r="BM248" s="2">
        <f>INDEX('2013'!$B$44:$B$140,'14 Year_History_Results'!CF248)</f>
        <v>0</v>
      </c>
      <c r="BN248" s="149">
        <f>INDEX('2014'!$B$52:$B$180,'14 Year_History_Results'!CG248)</f>
        <v>0</v>
      </c>
      <c r="BO248" s="308">
        <f t="shared" si="130"/>
        <v>0</v>
      </c>
      <c r="BQ248">
        <f t="shared" si="131"/>
        <v>2970</v>
      </c>
      <c r="BR248" s="112"/>
      <c r="BS248" s="2"/>
      <c r="BT248" s="148">
        <f>IF(ISNA(MATCH($BQ248,'2001'!$A$44:$A$139,0)),97,MATCH($BQ248,'2001'!$A$44:$A$139,0))</f>
        <v>97</v>
      </c>
      <c r="BU248" s="2">
        <f>IF(ISNA(MATCH($BQ248,'2002'!$A$44:$A$139,0)),97,MATCH($BQ248,'2002'!$A$44:$A$139,0))</f>
        <v>97</v>
      </c>
      <c r="BV248" s="2">
        <f>IF(ISNA(MATCH($BQ248,'2003'!$A$44:$A$139,0)),97,MATCH($BQ248,'2003'!$A$44:$A$139,0))</f>
        <v>97</v>
      </c>
      <c r="BW248" s="2">
        <f>IF(ISNA(MATCH($BQ248,'2004'!$A$44:$A$139,0)),97,MATCH($BQ248,'2004'!$A$44:$A$139,0))</f>
        <v>97</v>
      </c>
      <c r="BX248" s="2">
        <f>IF(ISNA(MATCH($BQ248,'2005'!$A$44:$A$139,0)),97,MATCH($BQ248,'2005'!$A$44:$A$139,0))</f>
        <v>97</v>
      </c>
      <c r="BY248" s="2">
        <f>IF(ISNA(MATCH($BQ248,'2006'!$A$44:$A$139,0)),97,MATCH($BQ248,'2006'!$A$44:$A$139,0))</f>
        <v>97</v>
      </c>
      <c r="BZ248" s="2">
        <f>IF(ISNA(MATCH($BQ248,'2007'!$A$44:$A$139,0)),97,MATCH($BQ248,'2007'!$A$44:$A$139,0))</f>
        <v>97</v>
      </c>
      <c r="CA248" s="2">
        <f>IF(ISNA(MATCH($BQ248,'2008'!$A$44:$A$139,0)),97,MATCH($BQ248,'2008'!$A$44:$A$139,0))</f>
        <v>97</v>
      </c>
      <c r="CB248" s="2">
        <f>IF(ISNA(MATCH($BQ248,'2009'!$A$44:$A$139,0)),97,MATCH($BQ248,'2009'!$A$44:$A$139,0))</f>
        <v>96</v>
      </c>
      <c r="CC248" s="2">
        <f>IF(ISNA(MATCH($BQ248,'2010'!$A$44:$A$139,0)),97,MATCH($BQ248,'2010'!$A$44:$A$139,0))</f>
        <v>97</v>
      </c>
      <c r="CD248" s="2">
        <f>IF(ISNA(MATCH($BQ248,'2011'!$A$44:$A$139,0)),97,MATCH($BQ248,'2011'!$A$44:$A$139,0))</f>
        <v>97</v>
      </c>
      <c r="CE248" s="2">
        <f>IF(ISNA(MATCH($BQ248,'2012'!$A$44:$A$139,0)),97,MATCH($BQ248,'2012'!$A$44:$A$139,0))</f>
        <v>97</v>
      </c>
      <c r="CF248" s="2">
        <f>IF(ISNA(MATCH($BQ248,'2013'!$A$44:$A$139,0)),97,MATCH($BQ248,'2013'!$A$44:$A$139,0))</f>
        <v>97</v>
      </c>
      <c r="CG248" s="149">
        <f>IF(ISNA(MATCH($BQ248,'2014'!$A$52:$A$179,0)),129,MATCH($BQ248,'2014'!$A$52:$A$179,0))</f>
        <v>129</v>
      </c>
      <c r="CI248">
        <f t="shared" si="132"/>
        <v>2970</v>
      </c>
      <c r="CJ248" s="284"/>
      <c r="CK248" s="282"/>
      <c r="CL248" s="281">
        <f t="shared" si="133"/>
        <v>0</v>
      </c>
      <c r="CM248" s="282">
        <f t="shared" si="119"/>
        <v>0</v>
      </c>
      <c r="CN248" s="282">
        <f t="shared" si="120"/>
        <v>0</v>
      </c>
      <c r="CO248" s="282">
        <f t="shared" si="121"/>
        <v>0</v>
      </c>
      <c r="CP248" s="282">
        <f t="shared" si="122"/>
        <v>0</v>
      </c>
      <c r="CQ248" s="282">
        <f t="shared" si="123"/>
        <v>0</v>
      </c>
      <c r="CR248" s="282">
        <f t="shared" si="124"/>
        <v>0</v>
      </c>
      <c r="CS248" s="282">
        <f t="shared" si="125"/>
        <v>0</v>
      </c>
      <c r="CT248" s="282">
        <f t="shared" si="126"/>
        <v>21</v>
      </c>
      <c r="CU248" s="282">
        <f t="shared" si="134"/>
        <v>13.9986</v>
      </c>
      <c r="CV248" s="282">
        <f t="shared" si="135"/>
        <v>9.3314667599999996</v>
      </c>
      <c r="CW248" s="282">
        <f t="shared" si="136"/>
        <v>6.2203557422159994</v>
      </c>
      <c r="CX248" s="282">
        <f t="shared" si="137"/>
        <v>4.1464891377611854</v>
      </c>
      <c r="CY248" s="283">
        <f t="shared" si="138"/>
        <v>2.7640496592316062</v>
      </c>
      <c r="DA248" s="282">
        <f t="shared" si="139"/>
        <v>2970</v>
      </c>
      <c r="DB248" s="97"/>
      <c r="DC248" s="156"/>
      <c r="DD248" s="270">
        <f t="shared" si="140"/>
        <v>0</v>
      </c>
      <c r="DE248" s="156">
        <f t="shared" si="141"/>
        <v>0</v>
      </c>
      <c r="DF248" s="156">
        <f t="shared" si="142"/>
        <v>0</v>
      </c>
      <c r="DG248" s="156">
        <f t="shared" si="143"/>
        <v>0</v>
      </c>
      <c r="DH248" s="156">
        <f t="shared" si="144"/>
        <v>0</v>
      </c>
      <c r="DI248" s="156">
        <f t="shared" si="145"/>
        <v>0</v>
      </c>
      <c r="DJ248" s="156">
        <f t="shared" si="146"/>
        <v>0</v>
      </c>
      <c r="DK248" s="156">
        <f t="shared" si="147"/>
        <v>0</v>
      </c>
      <c r="DL248" s="156">
        <f t="shared" si="148"/>
        <v>21</v>
      </c>
      <c r="DM248" s="156">
        <f t="shared" si="149"/>
        <v>21</v>
      </c>
      <c r="DN248" s="156">
        <f t="shared" si="150"/>
        <v>21</v>
      </c>
      <c r="DO248" s="156">
        <f t="shared" si="151"/>
        <v>21</v>
      </c>
      <c r="DP248" s="156">
        <f t="shared" si="152"/>
        <v>21</v>
      </c>
      <c r="DQ248" s="267">
        <f t="shared" si="153"/>
        <v>21</v>
      </c>
      <c r="DR248" s="156">
        <f t="shared" si="154"/>
        <v>293</v>
      </c>
    </row>
    <row r="249" spans="2:122" ht="13.5" thickBot="1" x14ac:dyDescent="0.25">
      <c r="B249" s="144">
        <v>118</v>
      </c>
      <c r="C249" s="50">
        <f t="shared" si="117"/>
        <v>8</v>
      </c>
      <c r="D249" s="50">
        <f t="shared" si="127"/>
        <v>0</v>
      </c>
      <c r="E249" s="97"/>
      <c r="F249" s="2">
        <f t="shared" si="155"/>
        <v>244</v>
      </c>
      <c r="G249" s="164">
        <v>296</v>
      </c>
      <c r="H249" s="164">
        <f>14- COUNTIF(L249:AA249,"#N/A")</f>
        <v>2</v>
      </c>
      <c r="I249" s="133">
        <f>SUM(AF249:AU249)+SUM(BA249:BM249)</f>
        <v>77</v>
      </c>
      <c r="J249" s="405">
        <f>CY249</f>
        <v>2.7637238977265319</v>
      </c>
      <c r="K249" s="466" t="str">
        <f>IF(ISNUMBER(MATCH(G249,'[4]OPR data'!$A$3:$A$2541,0)),"Y","N")</f>
        <v>Y</v>
      </c>
      <c r="L249" s="112"/>
      <c r="M249" s="236"/>
      <c r="N249" s="236" t="e">
        <f>(INDEX(Finish_table!R$4:R$83,MATCH('14 Year_History_Results'!$G249,Finish_table!S$4:S$83,0),1))</f>
        <v>#N/A</v>
      </c>
      <c r="O249" s="236" t="e">
        <f>(INDEX(Finish_table!Z$4:Z$99,MATCH('14 Year_History_Results'!$G249,Finish_table!AA$4:AA$99,0),1))</f>
        <v>#N/A</v>
      </c>
      <c r="P249" s="236" t="e">
        <f>(INDEX(Finish_table!AI$4:AI$99,MATCH('14 Year_History_Results'!$G249,Finish_table!AJ$4:AJ$99,0),1))</f>
        <v>#N/A</v>
      </c>
      <c r="Q249" s="236" t="str">
        <f>(INDEX(Finish_table!AR$4:AR$99,MATCH('14 Year_History_Results'!$G249,Finish_table!AS$4:AS$99,0),1))</f>
        <v>QF</v>
      </c>
      <c r="R249" s="236" t="e">
        <f>(INDEX(Finish_table!BA$4:BA$99,MATCH('14 Year_History_Results'!$G249,Finish_table!BB$4:BB$99,0),1))</f>
        <v>#N/A</v>
      </c>
      <c r="S249" s="236" t="str">
        <f>(INDEX(Finish_table!BJ$4:BJ$99,MATCH('14 Year_History_Results'!$G249,Finish_table!BK$4:BK$99,0),1))</f>
        <v>WC</v>
      </c>
      <c r="T249" s="236" t="e">
        <f>(INDEX(Finish_table!BS$4:BS$99,MATCH('14 Year_History_Results'!$G249,Finish_table!BT$4:BT$99,0),1))</f>
        <v>#N/A</v>
      </c>
      <c r="U249" s="236" t="e">
        <f>(INDEX(Finish_table!CB$4:CB$99,MATCH('14 Year_History_Results'!$G249,Finish_table!CC$4:CC$99,0),1))</f>
        <v>#N/A</v>
      </c>
      <c r="V249" s="236" t="e">
        <f>(INDEX(Finish_table!CK$4:CK$99,MATCH('14 Year_History_Results'!$G249,Finish_table!CL$4:CL$99,0),1))</f>
        <v>#N/A</v>
      </c>
      <c r="W249" s="236" t="e">
        <f>(INDEX(Finish_table!CT$4:CT$99,MATCH('14 Year_History_Results'!$G249,Finish_table!CU$4:CU$99,0),1))</f>
        <v>#N/A</v>
      </c>
      <c r="X249" s="236" t="e">
        <f>(INDEX(Finish_table!DC$4:DC$99,MATCH('14 Year_History_Results'!$G249,Finish_table!DD$4:DD$99,0),1))</f>
        <v>#N/A</v>
      </c>
      <c r="Y249" s="236" t="e">
        <f>(INDEX(Finish_table!DL$4:DL$99,MATCH('14 Year_History_Results'!$G249,Finish_table!DM$4:DM$99,0),1))</f>
        <v>#N/A</v>
      </c>
      <c r="Z249" s="236" t="e">
        <f>(INDEX(Finish_table!DU$4:DU$99,MATCH('14 Year_History_Results'!$G249,Finish_table!DV$4:DV$99,0),1))</f>
        <v>#N/A</v>
      </c>
      <c r="AA249" s="256" t="e">
        <f>(INDEX(Finish_table!ED$4:ED$140,MATCH('14 Year_History_Results'!$G249,Finish_table!EE$4:EE$140,0),1))</f>
        <v>#N/A</v>
      </c>
      <c r="AB249" s="2"/>
      <c r="AC249" s="97"/>
      <c r="AE249">
        <f t="shared" si="118"/>
        <v>296</v>
      </c>
      <c r="AF249" s="112"/>
      <c r="AG249" s="2"/>
      <c r="AH249" s="148">
        <f>INDEX('2001'!$C$44:$C$140,'14 Year_History_Results'!BT249)</f>
        <v>0</v>
      </c>
      <c r="AI249" s="2">
        <f>INDEX('2002'!$C$44:$C$140,'14 Year_History_Results'!BU249)</f>
        <v>0</v>
      </c>
      <c r="AJ249" s="2">
        <f>INDEX('2003'!$C$44:$C$140,'14 Year_History_Results'!BV249)</f>
        <v>0</v>
      </c>
      <c r="AK249" s="2">
        <f>INDEX('2004'!$C$44:$C$140,'14 Year_History_Results'!BW249)</f>
        <v>0</v>
      </c>
      <c r="AL249" s="2">
        <f>INDEX('2005'!$C$44:$C$140,'14 Year_History_Results'!BX249)</f>
        <v>0</v>
      </c>
      <c r="AM249" s="2">
        <f>INDEX('2006'!$C$44:$C$140,'14 Year_History_Results'!BY249)</f>
        <v>50</v>
      </c>
      <c r="AN249" s="2">
        <f>INDEX('2007'!$C$44:$C$140,'14 Year_History_Results'!BZ249)</f>
        <v>0</v>
      </c>
      <c r="AO249" s="2">
        <f>INDEX('2008'!$C$44:$C$140,'14 Year_History_Results'!CA249)</f>
        <v>0</v>
      </c>
      <c r="AP249" s="2">
        <f>INDEX('2009'!$C$44:$C$140,'14 Year_History_Results'!CB249)</f>
        <v>0</v>
      </c>
      <c r="AQ249" s="2">
        <f>INDEX('2010'!$C$44:$C$140,'14 Year_History_Results'!CC249)</f>
        <v>0</v>
      </c>
      <c r="AR249" s="2">
        <f>INDEX('2011'!$C$44:$C$140,'14 Year_History_Results'!CD249)</f>
        <v>0</v>
      </c>
      <c r="AS249" s="2">
        <f>INDEX('2012'!$C$44:$C$140,'14 Year_History_Results'!CE249)</f>
        <v>0</v>
      </c>
      <c r="AT249" s="2">
        <f>INDEX('2013'!$C$44:$C$140,'14 Year_History_Results'!CF249)</f>
        <v>0</v>
      </c>
      <c r="AU249" s="149">
        <f>INDEX('2014'!$C$52:$C$180,'14 Year_History_Results'!CG249)</f>
        <v>0</v>
      </c>
      <c r="AV249" s="2">
        <f t="shared" si="128"/>
        <v>13.36306209562122</v>
      </c>
      <c r="AW249" s="2"/>
      <c r="AX249">
        <f t="shared" si="129"/>
        <v>296</v>
      </c>
      <c r="AY249" s="112"/>
      <c r="AZ249" s="2"/>
      <c r="BA249" s="148">
        <f>INDEX('2001'!$B$44:$B$140,'14 Year_History_Results'!BT249)</f>
        <v>0</v>
      </c>
      <c r="BB249" s="2">
        <f>INDEX('2002'!$B$44:$B$140,'14 Year_History_Results'!BU249)</f>
        <v>0</v>
      </c>
      <c r="BC249" s="2">
        <f>INDEX('2003'!$B$44:$B$140,'14 Year_History_Results'!BV249)</f>
        <v>0</v>
      </c>
      <c r="BD249" s="2">
        <f>INDEX('2004'!$B$44:$B$140,'14 Year_History_Results'!BW249)</f>
        <v>11</v>
      </c>
      <c r="BE249" s="2">
        <f>INDEX('2005'!$B$44:$B$140,'14 Year_History_Results'!BX249)</f>
        <v>0</v>
      </c>
      <c r="BF249" s="2">
        <f>INDEX('2006'!$B$44:$B$140,'14 Year_History_Results'!BY249)</f>
        <v>16</v>
      </c>
      <c r="BG249" s="2">
        <f>INDEX('2007'!$B$44:$B$140,'14 Year_History_Results'!BZ249)</f>
        <v>0</v>
      </c>
      <c r="BH249" s="2">
        <f>INDEX('2008'!$B$44:$B$140,'14 Year_History_Results'!CA249)</f>
        <v>0</v>
      </c>
      <c r="BI249" s="2">
        <f>INDEX('2009'!$B$44:$B$140,'14 Year_History_Results'!CB249)</f>
        <v>0</v>
      </c>
      <c r="BJ249" s="2">
        <f>INDEX('2010'!$B$44:$B$140,'14 Year_History_Results'!CC249)</f>
        <v>0</v>
      </c>
      <c r="BK249" s="2">
        <f>INDEX('2011'!$B$44:$B$140,'14 Year_History_Results'!CD249)</f>
        <v>0</v>
      </c>
      <c r="BL249" s="2">
        <f>INDEX('2012'!$B$44:$B$140,'14 Year_History_Results'!CE249)</f>
        <v>0</v>
      </c>
      <c r="BM249" s="2">
        <f>INDEX('2013'!$B$44:$B$140,'14 Year_History_Results'!CF249)</f>
        <v>0</v>
      </c>
      <c r="BN249" s="149">
        <f>INDEX('2014'!$B$52:$B$180,'14 Year_History_Results'!CG249)</f>
        <v>0</v>
      </c>
      <c r="BO249" s="308">
        <f t="shared" si="130"/>
        <v>0</v>
      </c>
      <c r="BQ249">
        <f t="shared" si="131"/>
        <v>296</v>
      </c>
      <c r="BR249" s="112"/>
      <c r="BS249" s="2"/>
      <c r="BT249" s="148">
        <f>IF(ISNA(MATCH($BQ249,'2001'!$A$44:$A$139,0)),97,MATCH($BQ249,'2001'!$A$44:$A$139,0))</f>
        <v>97</v>
      </c>
      <c r="BU249" s="2">
        <f>IF(ISNA(MATCH($BQ249,'2002'!$A$44:$A$139,0)),97,MATCH($BQ249,'2002'!$A$44:$A$139,0))</f>
        <v>97</v>
      </c>
      <c r="BV249" s="2">
        <f>IF(ISNA(MATCH($BQ249,'2003'!$A$44:$A$139,0)),97,MATCH($BQ249,'2003'!$A$44:$A$139,0))</f>
        <v>97</v>
      </c>
      <c r="BW249" s="2">
        <f>IF(ISNA(MATCH($BQ249,'2004'!$A$44:$A$139,0)),97,MATCH($BQ249,'2004'!$A$44:$A$139,0))</f>
        <v>45</v>
      </c>
      <c r="BX249" s="2">
        <f>IF(ISNA(MATCH($BQ249,'2005'!$A$44:$A$139,0)),97,MATCH($BQ249,'2005'!$A$44:$A$139,0))</f>
        <v>97</v>
      </c>
      <c r="BY249" s="2">
        <f>IF(ISNA(MATCH($BQ249,'2006'!$A$44:$A$139,0)),97,MATCH($BQ249,'2006'!$A$44:$A$139,0))</f>
        <v>52</v>
      </c>
      <c r="BZ249" s="2">
        <f>IF(ISNA(MATCH($BQ249,'2007'!$A$44:$A$139,0)),97,MATCH($BQ249,'2007'!$A$44:$A$139,0))</f>
        <v>97</v>
      </c>
      <c r="CA249" s="2">
        <f>IF(ISNA(MATCH($BQ249,'2008'!$A$44:$A$139,0)),97,MATCH($BQ249,'2008'!$A$44:$A$139,0))</f>
        <v>97</v>
      </c>
      <c r="CB249" s="2">
        <f>IF(ISNA(MATCH($BQ249,'2009'!$A$44:$A$139,0)),97,MATCH($BQ249,'2009'!$A$44:$A$139,0))</f>
        <v>97</v>
      </c>
      <c r="CC249" s="2">
        <f>IF(ISNA(MATCH($BQ249,'2010'!$A$44:$A$139,0)),97,MATCH($BQ249,'2010'!$A$44:$A$139,0))</f>
        <v>97</v>
      </c>
      <c r="CD249" s="2">
        <f>IF(ISNA(MATCH($BQ249,'2011'!$A$44:$A$139,0)),97,MATCH($BQ249,'2011'!$A$44:$A$139,0))</f>
        <v>97</v>
      </c>
      <c r="CE249" s="2">
        <f>IF(ISNA(MATCH($BQ249,'2012'!$A$44:$A$139,0)),97,MATCH($BQ249,'2012'!$A$44:$A$139,0))</f>
        <v>97</v>
      </c>
      <c r="CF249" s="2">
        <f>IF(ISNA(MATCH($BQ249,'2013'!$A$44:$A$139,0)),97,MATCH($BQ249,'2013'!$A$44:$A$139,0))</f>
        <v>97</v>
      </c>
      <c r="CG249" s="149">
        <f>IF(ISNA(MATCH($BQ249,'2014'!$A$52:$A$179,0)),129,MATCH($BQ249,'2014'!$A$52:$A$179,0))</f>
        <v>129</v>
      </c>
      <c r="CI249">
        <f t="shared" si="132"/>
        <v>296</v>
      </c>
      <c r="CJ249" s="284"/>
      <c r="CK249" s="282"/>
      <c r="CL249" s="281">
        <f t="shared" si="133"/>
        <v>0</v>
      </c>
      <c r="CM249" s="282">
        <f t="shared" si="119"/>
        <v>0</v>
      </c>
      <c r="CN249" s="282">
        <f t="shared" si="120"/>
        <v>0</v>
      </c>
      <c r="CO249" s="282">
        <f t="shared" si="121"/>
        <v>11</v>
      </c>
      <c r="CP249" s="282">
        <f t="shared" si="122"/>
        <v>7.3325999999999993</v>
      </c>
      <c r="CQ249" s="282">
        <f t="shared" si="123"/>
        <v>70.887911160000002</v>
      </c>
      <c r="CR249" s="282">
        <f t="shared" si="124"/>
        <v>47.253881579255996</v>
      </c>
      <c r="CS249" s="282">
        <f t="shared" si="125"/>
        <v>31.499437460732047</v>
      </c>
      <c r="CT249" s="282">
        <f t="shared" si="126"/>
        <v>20.997525011323983</v>
      </c>
      <c r="CU249" s="282">
        <f t="shared" si="134"/>
        <v>13.996950172548566</v>
      </c>
      <c r="CV249" s="282">
        <f t="shared" si="135"/>
        <v>9.3303669850208735</v>
      </c>
      <c r="CW249" s="282">
        <f t="shared" si="136"/>
        <v>6.2196226322149144</v>
      </c>
      <c r="CX249" s="282">
        <f t="shared" si="137"/>
        <v>4.1460004466344618</v>
      </c>
      <c r="CY249" s="283">
        <f t="shared" si="138"/>
        <v>2.7637238977265319</v>
      </c>
      <c r="DA249" s="282">
        <f t="shared" si="139"/>
        <v>296</v>
      </c>
      <c r="DB249" s="97"/>
      <c r="DC249" s="156"/>
      <c r="DD249" s="270">
        <f t="shared" si="140"/>
        <v>0</v>
      </c>
      <c r="DE249" s="156">
        <f t="shared" si="141"/>
        <v>0</v>
      </c>
      <c r="DF249" s="156">
        <f t="shared" si="142"/>
        <v>0</v>
      </c>
      <c r="DG249" s="156">
        <f t="shared" si="143"/>
        <v>11</v>
      </c>
      <c r="DH249" s="156">
        <f t="shared" si="144"/>
        <v>11</v>
      </c>
      <c r="DI249" s="156">
        <f t="shared" si="145"/>
        <v>77</v>
      </c>
      <c r="DJ249" s="156">
        <f t="shared" si="146"/>
        <v>77</v>
      </c>
      <c r="DK249" s="156">
        <f t="shared" si="147"/>
        <v>77</v>
      </c>
      <c r="DL249" s="156">
        <f t="shared" si="148"/>
        <v>77</v>
      </c>
      <c r="DM249" s="156">
        <f t="shared" si="149"/>
        <v>77</v>
      </c>
      <c r="DN249" s="156">
        <f t="shared" si="150"/>
        <v>77</v>
      </c>
      <c r="DO249" s="156">
        <f t="shared" si="151"/>
        <v>77</v>
      </c>
      <c r="DP249" s="156">
        <f t="shared" si="152"/>
        <v>77</v>
      </c>
      <c r="DQ249" s="267">
        <f t="shared" si="153"/>
        <v>77</v>
      </c>
      <c r="DR249" s="156">
        <f t="shared" si="154"/>
        <v>105</v>
      </c>
    </row>
    <row r="250" spans="2:122" ht="13.5" thickBot="1" x14ac:dyDescent="0.25">
      <c r="B250" s="133">
        <v>118</v>
      </c>
      <c r="C250" s="50">
        <f t="shared" si="117"/>
        <v>9</v>
      </c>
      <c r="D250" s="50">
        <f t="shared" si="127"/>
        <v>9</v>
      </c>
      <c r="E250" s="97"/>
      <c r="F250" s="2">
        <f t="shared" si="155"/>
        <v>245</v>
      </c>
      <c r="G250" s="196">
        <v>3641</v>
      </c>
      <c r="H250" s="164">
        <f>14- COUNTIF(L250:AA250,"#N/A")</f>
        <v>1</v>
      </c>
      <c r="I250" s="133">
        <f>SUM(AF250:AU250)+SUM(BA250:BM250)</f>
        <v>4</v>
      </c>
      <c r="J250" s="405">
        <f>CY250</f>
        <v>2.6663999999999999</v>
      </c>
      <c r="K250" s="466" t="str">
        <f>IF(ISNUMBER(MATCH(G250,'[4]OPR data'!$A$3:$A$2541,0)),"Y","N")</f>
        <v>Y</v>
      </c>
      <c r="L250" s="112"/>
      <c r="M250" s="236"/>
      <c r="N250" s="236" t="e">
        <f>(INDEX(Finish_table!R$4:R$83,MATCH('14 Year_History_Results'!$G250,Finish_table!S$4:S$83,0),1))</f>
        <v>#N/A</v>
      </c>
      <c r="O250" s="236" t="e">
        <f>(INDEX(Finish_table!Z$4:Z$99,MATCH('14 Year_History_Results'!$G250,Finish_table!AA$4:AA$99,0),1))</f>
        <v>#N/A</v>
      </c>
      <c r="P250" s="236" t="e">
        <f>(INDEX(Finish_table!AI$4:AI$99,MATCH('14 Year_History_Results'!$G250,Finish_table!AJ$4:AJ$99,0),1))</f>
        <v>#N/A</v>
      </c>
      <c r="Q250" s="236" t="e">
        <f>(INDEX(Finish_table!AR$4:AR$99,MATCH('14 Year_History_Results'!$G250,Finish_table!AS$4:AS$99,0),1))</f>
        <v>#N/A</v>
      </c>
      <c r="R250" s="236" t="e">
        <f>(INDEX(Finish_table!BA$4:BA$99,MATCH('14 Year_History_Results'!$G250,Finish_table!BB$4:BB$99,0),1))</f>
        <v>#N/A</v>
      </c>
      <c r="S250" s="236" t="e">
        <f>(INDEX(Finish_table!BJ$4:BJ$99,MATCH('14 Year_History_Results'!$G250,Finish_table!BK$4:BK$99,0),1))</f>
        <v>#N/A</v>
      </c>
      <c r="T250" s="236" t="e">
        <f>(INDEX(Finish_table!BS$4:BS$99,MATCH('14 Year_History_Results'!$G250,Finish_table!BT$4:BT$99,0),1))</f>
        <v>#N/A</v>
      </c>
      <c r="U250" s="236" t="e">
        <f>(INDEX(Finish_table!CB$4:CB$99,MATCH('14 Year_History_Results'!$G250,Finish_table!CC$4:CC$99,0),1))</f>
        <v>#N/A</v>
      </c>
      <c r="V250" s="236" t="e">
        <f>(INDEX(Finish_table!CK$4:CK$99,MATCH('14 Year_History_Results'!$G250,Finish_table!CL$4:CL$99,0),1))</f>
        <v>#N/A</v>
      </c>
      <c r="W250" s="236" t="e">
        <f>(INDEX(Finish_table!CT$4:CT$99,MATCH('14 Year_History_Results'!$G250,Finish_table!CU$4:CU$99,0),1))</f>
        <v>#N/A</v>
      </c>
      <c r="X250" s="236" t="e">
        <f>(INDEX(Finish_table!DC$4:DC$99,MATCH('14 Year_History_Results'!$G250,Finish_table!DD$4:DD$99,0),1))</f>
        <v>#N/A</v>
      </c>
      <c r="Y250" s="236" t="e">
        <f>(INDEX(Finish_table!DL$4:DL$99,MATCH('14 Year_History_Results'!$G250,Finish_table!DM$4:DM$99,0),1))</f>
        <v>#N/A</v>
      </c>
      <c r="Z250" s="236" t="str">
        <f>(INDEX(Finish_table!DU$4:DU$99,MATCH('14 Year_History_Results'!$G250,Finish_table!DV$4:DV$99,0),1))</f>
        <v>QF</v>
      </c>
      <c r="AA250" s="256" t="e">
        <f>(INDEX(Finish_table!ED$4:ED$140,MATCH('14 Year_History_Results'!$G250,Finish_table!EE$4:EE$140,0),1))</f>
        <v>#N/A</v>
      </c>
      <c r="AB250" s="2"/>
      <c r="AC250" s="97"/>
      <c r="AE250">
        <f t="shared" si="118"/>
        <v>3641</v>
      </c>
      <c r="AF250" s="112"/>
      <c r="AG250" s="2"/>
      <c r="AH250" s="148">
        <f>INDEX('2001'!$C$44:$C$140,'14 Year_History_Results'!BT250)</f>
        <v>0</v>
      </c>
      <c r="AI250" s="2">
        <f>INDEX('2002'!$C$44:$C$140,'14 Year_History_Results'!BU250)</f>
        <v>0</v>
      </c>
      <c r="AJ250" s="2">
        <f>INDEX('2003'!$C$44:$C$140,'14 Year_History_Results'!BV250)</f>
        <v>0</v>
      </c>
      <c r="AK250" s="2">
        <f>INDEX('2004'!$C$44:$C$140,'14 Year_History_Results'!BW250)</f>
        <v>0</v>
      </c>
      <c r="AL250" s="2">
        <f>INDEX('2005'!$C$44:$C$140,'14 Year_History_Results'!BX250)</f>
        <v>0</v>
      </c>
      <c r="AM250" s="2">
        <f>INDEX('2006'!$C$44:$C$140,'14 Year_History_Results'!BY250)</f>
        <v>0</v>
      </c>
      <c r="AN250" s="2">
        <f>INDEX('2007'!$C$44:$C$140,'14 Year_History_Results'!BZ250)</f>
        <v>0</v>
      </c>
      <c r="AO250" s="2">
        <f>INDEX('2008'!$C$44:$C$140,'14 Year_History_Results'!CA250)</f>
        <v>0</v>
      </c>
      <c r="AP250" s="2">
        <f>INDEX('2009'!$C$44:$C$140,'14 Year_History_Results'!CB250)</f>
        <v>0</v>
      </c>
      <c r="AQ250" s="2">
        <f>INDEX('2010'!$C$44:$C$140,'14 Year_History_Results'!CC250)</f>
        <v>0</v>
      </c>
      <c r="AR250" s="2">
        <f>INDEX('2011'!$C$44:$C$140,'14 Year_History_Results'!CD250)</f>
        <v>0</v>
      </c>
      <c r="AS250" s="2">
        <f>INDEX('2012'!$C$44:$C$140,'14 Year_History_Results'!CE250)</f>
        <v>0</v>
      </c>
      <c r="AT250" s="2">
        <f>INDEX('2013'!$C$44:$C$140,'14 Year_History_Results'!CF250)</f>
        <v>0</v>
      </c>
      <c r="AU250" s="149">
        <f>INDEX('2014'!$C$52:$C$180,'14 Year_History_Results'!CG250)</f>
        <v>0</v>
      </c>
      <c r="AV250" s="2">
        <f t="shared" si="128"/>
        <v>0</v>
      </c>
      <c r="AW250" s="2"/>
      <c r="AX250">
        <f t="shared" si="129"/>
        <v>3641</v>
      </c>
      <c r="AY250" s="112"/>
      <c r="AZ250" s="2"/>
      <c r="BA250" s="148">
        <f>INDEX('2001'!$B$44:$B$140,'14 Year_History_Results'!BT250)</f>
        <v>0</v>
      </c>
      <c r="BB250" s="2">
        <f>INDEX('2002'!$B$44:$B$140,'14 Year_History_Results'!BU250)</f>
        <v>0</v>
      </c>
      <c r="BC250" s="2">
        <f>INDEX('2003'!$B$44:$B$140,'14 Year_History_Results'!BV250)</f>
        <v>0</v>
      </c>
      <c r="BD250" s="2">
        <f>INDEX('2004'!$B$44:$B$140,'14 Year_History_Results'!BW250)</f>
        <v>0</v>
      </c>
      <c r="BE250" s="2">
        <f>INDEX('2005'!$B$44:$B$140,'14 Year_History_Results'!BX250)</f>
        <v>0</v>
      </c>
      <c r="BF250" s="2">
        <f>INDEX('2006'!$B$44:$B$140,'14 Year_History_Results'!BY250)</f>
        <v>0</v>
      </c>
      <c r="BG250" s="2">
        <f>INDEX('2007'!$B$44:$B$140,'14 Year_History_Results'!BZ250)</f>
        <v>0</v>
      </c>
      <c r="BH250" s="2">
        <f>INDEX('2008'!$B$44:$B$140,'14 Year_History_Results'!CA250)</f>
        <v>0</v>
      </c>
      <c r="BI250" s="2">
        <f>INDEX('2009'!$B$44:$B$140,'14 Year_History_Results'!CB250)</f>
        <v>0</v>
      </c>
      <c r="BJ250" s="2">
        <f>INDEX('2010'!$B$44:$B$140,'14 Year_History_Results'!CC250)</f>
        <v>0</v>
      </c>
      <c r="BK250" s="2">
        <f>INDEX('2011'!$B$44:$B$140,'14 Year_History_Results'!CD250)</f>
        <v>0</v>
      </c>
      <c r="BL250" s="2">
        <f>INDEX('2012'!$B$44:$B$140,'14 Year_History_Results'!CE250)</f>
        <v>0</v>
      </c>
      <c r="BM250" s="2">
        <f>INDEX('2013'!$B$44:$B$140,'14 Year_History_Results'!CF250)</f>
        <v>4</v>
      </c>
      <c r="BN250" s="149">
        <f>INDEX('2014'!$B$52:$B$180,'14 Year_History_Results'!CG250)</f>
        <v>0</v>
      </c>
      <c r="BO250" s="308">
        <f t="shared" si="130"/>
        <v>4</v>
      </c>
      <c r="BQ250">
        <f t="shared" si="131"/>
        <v>3641</v>
      </c>
      <c r="BR250" s="112"/>
      <c r="BS250" s="2"/>
      <c r="BT250" s="148">
        <f>IF(ISNA(MATCH($BQ250,'2001'!$A$44:$A$139,0)),97,MATCH($BQ250,'2001'!$A$44:$A$139,0))</f>
        <v>97</v>
      </c>
      <c r="BU250" s="2">
        <f>IF(ISNA(MATCH($BQ250,'2002'!$A$44:$A$139,0)),97,MATCH($BQ250,'2002'!$A$44:$A$139,0))</f>
        <v>97</v>
      </c>
      <c r="BV250" s="2">
        <f>IF(ISNA(MATCH($BQ250,'2003'!$A$44:$A$139,0)),97,MATCH($BQ250,'2003'!$A$44:$A$139,0))</f>
        <v>97</v>
      </c>
      <c r="BW250" s="2">
        <f>IF(ISNA(MATCH($BQ250,'2004'!$A$44:$A$139,0)),97,MATCH($BQ250,'2004'!$A$44:$A$139,0))</f>
        <v>97</v>
      </c>
      <c r="BX250" s="2">
        <f>IF(ISNA(MATCH($BQ250,'2005'!$A$44:$A$139,0)),97,MATCH($BQ250,'2005'!$A$44:$A$139,0))</f>
        <v>97</v>
      </c>
      <c r="BY250" s="2">
        <f>IF(ISNA(MATCH($BQ250,'2006'!$A$44:$A$139,0)),97,MATCH($BQ250,'2006'!$A$44:$A$139,0))</f>
        <v>97</v>
      </c>
      <c r="BZ250" s="2">
        <f>IF(ISNA(MATCH($BQ250,'2007'!$A$44:$A$139,0)),97,MATCH($BQ250,'2007'!$A$44:$A$139,0))</f>
        <v>97</v>
      </c>
      <c r="CA250" s="2">
        <f>IF(ISNA(MATCH($BQ250,'2008'!$A$44:$A$139,0)),97,MATCH($BQ250,'2008'!$A$44:$A$139,0))</f>
        <v>97</v>
      </c>
      <c r="CB250" s="2">
        <f>IF(ISNA(MATCH($BQ250,'2009'!$A$44:$A$139,0)),97,MATCH($BQ250,'2009'!$A$44:$A$139,0))</f>
        <v>97</v>
      </c>
      <c r="CC250" s="2">
        <f>IF(ISNA(MATCH($BQ250,'2010'!$A$44:$A$139,0)),97,MATCH($BQ250,'2010'!$A$44:$A$139,0))</f>
        <v>97</v>
      </c>
      <c r="CD250" s="2">
        <f>IF(ISNA(MATCH($BQ250,'2011'!$A$44:$A$139,0)),97,MATCH($BQ250,'2011'!$A$44:$A$139,0))</f>
        <v>97</v>
      </c>
      <c r="CE250" s="2">
        <f>IF(ISNA(MATCH($BQ250,'2012'!$A$44:$A$139,0)),97,MATCH($BQ250,'2012'!$A$44:$A$139,0))</f>
        <v>97</v>
      </c>
      <c r="CF250" s="2">
        <f>IF(ISNA(MATCH($BQ250,'2013'!$A$44:$A$139,0)),97,MATCH($BQ250,'2013'!$A$44:$A$139,0))</f>
        <v>87</v>
      </c>
      <c r="CG250" s="149">
        <f>IF(ISNA(MATCH($BQ250,'2014'!$A$52:$A$179,0)),129,MATCH($BQ250,'2014'!$A$52:$A$179,0))</f>
        <v>129</v>
      </c>
      <c r="CI250">
        <f t="shared" si="132"/>
        <v>3641</v>
      </c>
      <c r="CJ250" s="284"/>
      <c r="CK250" s="282"/>
      <c r="CL250" s="281">
        <f t="shared" si="133"/>
        <v>0</v>
      </c>
      <c r="CM250" s="282">
        <f t="shared" si="119"/>
        <v>0</v>
      </c>
      <c r="CN250" s="282">
        <f t="shared" si="120"/>
        <v>0</v>
      </c>
      <c r="CO250" s="282">
        <f t="shared" si="121"/>
        <v>0</v>
      </c>
      <c r="CP250" s="282">
        <f t="shared" si="122"/>
        <v>0</v>
      </c>
      <c r="CQ250" s="282">
        <f t="shared" si="123"/>
        <v>0</v>
      </c>
      <c r="CR250" s="282">
        <f t="shared" si="124"/>
        <v>0</v>
      </c>
      <c r="CS250" s="282">
        <f t="shared" si="125"/>
        <v>0</v>
      </c>
      <c r="CT250" s="282">
        <f t="shared" si="126"/>
        <v>0</v>
      </c>
      <c r="CU250" s="282">
        <f t="shared" si="134"/>
        <v>0</v>
      </c>
      <c r="CV250" s="282">
        <f t="shared" si="135"/>
        <v>0</v>
      </c>
      <c r="CW250" s="282">
        <f t="shared" si="136"/>
        <v>0</v>
      </c>
      <c r="CX250" s="282">
        <f t="shared" si="137"/>
        <v>4</v>
      </c>
      <c r="CY250" s="283">
        <f t="shared" si="138"/>
        <v>2.6663999999999999</v>
      </c>
      <c r="DA250" s="282">
        <f t="shared" si="139"/>
        <v>3641</v>
      </c>
      <c r="DB250" s="97"/>
      <c r="DC250" s="156"/>
      <c r="DD250" s="270">
        <f t="shared" si="140"/>
        <v>0</v>
      </c>
      <c r="DE250" s="156">
        <f t="shared" si="141"/>
        <v>0</v>
      </c>
      <c r="DF250" s="156">
        <f t="shared" si="142"/>
        <v>0</v>
      </c>
      <c r="DG250" s="156">
        <f t="shared" si="143"/>
        <v>0</v>
      </c>
      <c r="DH250" s="156">
        <f t="shared" si="144"/>
        <v>0</v>
      </c>
      <c r="DI250" s="156">
        <f t="shared" si="145"/>
        <v>0</v>
      </c>
      <c r="DJ250" s="156">
        <f t="shared" si="146"/>
        <v>0</v>
      </c>
      <c r="DK250" s="156">
        <f t="shared" si="147"/>
        <v>0</v>
      </c>
      <c r="DL250" s="156">
        <f t="shared" si="148"/>
        <v>0</v>
      </c>
      <c r="DM250" s="156">
        <f t="shared" si="149"/>
        <v>0</v>
      </c>
      <c r="DN250" s="156">
        <f t="shared" si="150"/>
        <v>0</v>
      </c>
      <c r="DO250" s="156">
        <f t="shared" si="151"/>
        <v>0</v>
      </c>
      <c r="DP250" s="156">
        <f t="shared" si="152"/>
        <v>4</v>
      </c>
      <c r="DQ250" s="267">
        <f t="shared" si="153"/>
        <v>4</v>
      </c>
      <c r="DR250" s="156">
        <f t="shared" si="154"/>
        <v>471</v>
      </c>
    </row>
    <row r="251" spans="2:122" ht="13.5" thickBot="1" x14ac:dyDescent="0.25">
      <c r="B251" s="133">
        <v>120</v>
      </c>
      <c r="C251" s="50">
        <f t="shared" si="117"/>
        <v>1</v>
      </c>
      <c r="D251" s="50">
        <f t="shared" si="127"/>
        <v>1</v>
      </c>
      <c r="E251" s="97"/>
      <c r="F251" s="2">
        <f t="shared" si="155"/>
        <v>246</v>
      </c>
      <c r="G251" s="164">
        <v>1540</v>
      </c>
      <c r="H251" s="164">
        <f>14- COUNTIF(L251:AA251,"#N/A")</f>
        <v>1</v>
      </c>
      <c r="I251" s="133">
        <f>SUM(AF251:AU251)+SUM(BA251:BM251)</f>
        <v>6</v>
      </c>
      <c r="J251" s="405">
        <f>CY251</f>
        <v>2.6661333599999999</v>
      </c>
      <c r="K251" s="466" t="str">
        <f>IF(ISNUMBER(MATCH(G251,'[4]OPR data'!$A$3:$A$2541,0)),"Y","N")</f>
        <v>Y</v>
      </c>
      <c r="L251" s="112"/>
      <c r="M251" s="236"/>
      <c r="N251" s="236" t="e">
        <f>(INDEX(Finish_table!R$4:R$83,MATCH('14 Year_History_Results'!$G251,Finish_table!S$4:S$83,0),1))</f>
        <v>#N/A</v>
      </c>
      <c r="O251" s="236" t="e">
        <f>(INDEX(Finish_table!Z$4:Z$99,MATCH('14 Year_History_Results'!$G251,Finish_table!AA$4:AA$99,0),1))</f>
        <v>#N/A</v>
      </c>
      <c r="P251" s="236" t="e">
        <f>(INDEX(Finish_table!AI$4:AI$99,MATCH('14 Year_History_Results'!$G251,Finish_table!AJ$4:AJ$99,0),1))</f>
        <v>#N/A</v>
      </c>
      <c r="Q251" s="236" t="e">
        <f>(INDEX(Finish_table!AR$4:AR$99,MATCH('14 Year_History_Results'!$G251,Finish_table!AS$4:AS$99,0),1))</f>
        <v>#N/A</v>
      </c>
      <c r="R251" s="236" t="e">
        <f>(INDEX(Finish_table!BA$4:BA$99,MATCH('14 Year_History_Results'!$G251,Finish_table!BB$4:BB$99,0),1))</f>
        <v>#N/A</v>
      </c>
      <c r="S251" s="236" t="e">
        <f>(INDEX(Finish_table!BJ$4:BJ$99,MATCH('14 Year_History_Results'!$G251,Finish_table!BK$4:BK$99,0),1))</f>
        <v>#N/A</v>
      </c>
      <c r="T251" s="236" t="e">
        <f>(INDEX(Finish_table!BS$4:BS$99,MATCH('14 Year_History_Results'!$G251,Finish_table!BT$4:BT$99,0),1))</f>
        <v>#N/A</v>
      </c>
      <c r="U251" s="236" t="e">
        <f>(INDEX(Finish_table!CB$4:CB$99,MATCH('14 Year_History_Results'!$G251,Finish_table!CC$4:CC$99,0),1))</f>
        <v>#N/A</v>
      </c>
      <c r="V251" s="236" t="e">
        <f>(INDEX(Finish_table!CK$4:CK$99,MATCH('14 Year_History_Results'!$G251,Finish_table!CL$4:CL$99,0),1))</f>
        <v>#N/A</v>
      </c>
      <c r="W251" s="236" t="e">
        <f>(INDEX(Finish_table!CT$4:CT$99,MATCH('14 Year_History_Results'!$G251,Finish_table!CU$4:CU$99,0),1))</f>
        <v>#N/A</v>
      </c>
      <c r="X251" s="236" t="e">
        <f>(INDEX(Finish_table!DC$4:DC$99,MATCH('14 Year_History_Results'!$G251,Finish_table!DD$4:DD$99,0),1))</f>
        <v>#N/A</v>
      </c>
      <c r="Y251" s="236" t="str">
        <f>(INDEX(Finish_table!DL$4:DL$99,MATCH('14 Year_History_Results'!$G251,Finish_table!DM$4:DM$99,0),1))</f>
        <v>QF</v>
      </c>
      <c r="Z251" s="236" t="e">
        <f>(INDEX(Finish_table!DU$4:DU$99,MATCH('14 Year_History_Results'!$G251,Finish_table!DV$4:DV$99,0),1))</f>
        <v>#N/A</v>
      </c>
      <c r="AA251" s="256" t="e">
        <f>(INDEX(Finish_table!ED$4:ED$140,MATCH('14 Year_History_Results'!$G251,Finish_table!EE$4:EE$140,0),1))</f>
        <v>#N/A</v>
      </c>
      <c r="AB251" s="2"/>
      <c r="AC251" s="97"/>
      <c r="AE251">
        <f t="shared" si="118"/>
        <v>1540</v>
      </c>
      <c r="AF251" s="112"/>
      <c r="AG251" s="2"/>
      <c r="AH251" s="148">
        <f>INDEX('2001'!$C$44:$C$140,'14 Year_History_Results'!BT251)</f>
        <v>0</v>
      </c>
      <c r="AI251" s="2">
        <f>INDEX('2002'!$C$44:$C$140,'14 Year_History_Results'!BU251)</f>
        <v>0</v>
      </c>
      <c r="AJ251" s="2">
        <f>INDEX('2003'!$C$44:$C$140,'14 Year_History_Results'!BV251)</f>
        <v>0</v>
      </c>
      <c r="AK251" s="2">
        <f>INDEX('2004'!$C$44:$C$140,'14 Year_History_Results'!BW251)</f>
        <v>0</v>
      </c>
      <c r="AL251" s="2">
        <f>INDEX('2005'!$C$44:$C$140,'14 Year_History_Results'!BX251)</f>
        <v>0</v>
      </c>
      <c r="AM251" s="2">
        <f>INDEX('2006'!$C$44:$C$140,'14 Year_History_Results'!BY251)</f>
        <v>0</v>
      </c>
      <c r="AN251" s="2">
        <f>INDEX('2007'!$C$44:$C$140,'14 Year_History_Results'!BZ251)</f>
        <v>0</v>
      </c>
      <c r="AO251" s="2">
        <f>INDEX('2008'!$C$44:$C$140,'14 Year_History_Results'!CA251)</f>
        <v>0</v>
      </c>
      <c r="AP251" s="2">
        <f>INDEX('2009'!$C$44:$C$140,'14 Year_History_Results'!CB251)</f>
        <v>0</v>
      </c>
      <c r="AQ251" s="2">
        <f>INDEX('2010'!$C$44:$C$140,'14 Year_History_Results'!CC251)</f>
        <v>0</v>
      </c>
      <c r="AR251" s="2">
        <f>INDEX('2011'!$C$44:$C$140,'14 Year_History_Results'!CD251)</f>
        <v>0</v>
      </c>
      <c r="AS251" s="2">
        <f>INDEX('2012'!$C$44:$C$140,'14 Year_History_Results'!CE251)</f>
        <v>0</v>
      </c>
      <c r="AT251" s="2">
        <f>INDEX('2013'!$C$44:$C$140,'14 Year_History_Results'!CF251)</f>
        <v>0</v>
      </c>
      <c r="AU251" s="149">
        <f>INDEX('2014'!$C$52:$C$180,'14 Year_History_Results'!CG251)</f>
        <v>0</v>
      </c>
      <c r="AV251" s="2">
        <f t="shared" si="128"/>
        <v>0</v>
      </c>
      <c r="AW251" s="2"/>
      <c r="AX251">
        <f t="shared" si="129"/>
        <v>1540</v>
      </c>
      <c r="AY251" s="112"/>
      <c r="AZ251" s="2"/>
      <c r="BA251" s="148">
        <f>INDEX('2001'!$B$44:$B$140,'14 Year_History_Results'!BT251)</f>
        <v>0</v>
      </c>
      <c r="BB251" s="2">
        <f>INDEX('2002'!$B$44:$B$140,'14 Year_History_Results'!BU251)</f>
        <v>0</v>
      </c>
      <c r="BC251" s="2">
        <f>INDEX('2003'!$B$44:$B$140,'14 Year_History_Results'!BV251)</f>
        <v>0</v>
      </c>
      <c r="BD251" s="2">
        <f>INDEX('2004'!$B$44:$B$140,'14 Year_History_Results'!BW251)</f>
        <v>0</v>
      </c>
      <c r="BE251" s="2">
        <f>INDEX('2005'!$B$44:$B$140,'14 Year_History_Results'!BX251)</f>
        <v>0</v>
      </c>
      <c r="BF251" s="2">
        <f>INDEX('2006'!$B$44:$B$140,'14 Year_History_Results'!BY251)</f>
        <v>0</v>
      </c>
      <c r="BG251" s="2">
        <f>INDEX('2007'!$B$44:$B$140,'14 Year_History_Results'!BZ251)</f>
        <v>0</v>
      </c>
      <c r="BH251" s="2">
        <f>INDEX('2008'!$B$44:$B$140,'14 Year_History_Results'!CA251)</f>
        <v>0</v>
      </c>
      <c r="BI251" s="2">
        <f>INDEX('2009'!$B$44:$B$140,'14 Year_History_Results'!CB251)</f>
        <v>0</v>
      </c>
      <c r="BJ251" s="2">
        <f>INDEX('2010'!$B$44:$B$140,'14 Year_History_Results'!CC251)</f>
        <v>0</v>
      </c>
      <c r="BK251" s="2">
        <f>INDEX('2011'!$B$44:$B$140,'14 Year_History_Results'!CD251)</f>
        <v>0</v>
      </c>
      <c r="BL251" s="2">
        <f>INDEX('2012'!$B$44:$B$140,'14 Year_History_Results'!CE251)</f>
        <v>6</v>
      </c>
      <c r="BM251" s="2">
        <f>INDEX('2013'!$B$44:$B$140,'14 Year_History_Results'!CF251)</f>
        <v>0</v>
      </c>
      <c r="BN251" s="149">
        <f>INDEX('2014'!$B$52:$B$180,'14 Year_History_Results'!CG251)</f>
        <v>0</v>
      </c>
      <c r="BO251" s="308">
        <f t="shared" si="130"/>
        <v>0</v>
      </c>
      <c r="BQ251">
        <f t="shared" si="131"/>
        <v>1540</v>
      </c>
      <c r="BR251" s="112"/>
      <c r="BS251" s="2"/>
      <c r="BT251" s="148">
        <f>IF(ISNA(MATCH($BQ251,'2001'!$A$44:$A$139,0)),97,MATCH($BQ251,'2001'!$A$44:$A$139,0))</f>
        <v>97</v>
      </c>
      <c r="BU251" s="2">
        <f>IF(ISNA(MATCH($BQ251,'2002'!$A$44:$A$139,0)),97,MATCH($BQ251,'2002'!$A$44:$A$139,0))</f>
        <v>97</v>
      </c>
      <c r="BV251" s="2">
        <f>IF(ISNA(MATCH($BQ251,'2003'!$A$44:$A$139,0)),97,MATCH($BQ251,'2003'!$A$44:$A$139,0))</f>
        <v>97</v>
      </c>
      <c r="BW251" s="2">
        <f>IF(ISNA(MATCH($BQ251,'2004'!$A$44:$A$139,0)),97,MATCH($BQ251,'2004'!$A$44:$A$139,0))</f>
        <v>97</v>
      </c>
      <c r="BX251" s="2">
        <f>IF(ISNA(MATCH($BQ251,'2005'!$A$44:$A$139,0)),97,MATCH($BQ251,'2005'!$A$44:$A$139,0))</f>
        <v>97</v>
      </c>
      <c r="BY251" s="2">
        <f>IF(ISNA(MATCH($BQ251,'2006'!$A$44:$A$139,0)),97,MATCH($BQ251,'2006'!$A$44:$A$139,0))</f>
        <v>97</v>
      </c>
      <c r="BZ251" s="2">
        <f>IF(ISNA(MATCH($BQ251,'2007'!$A$44:$A$139,0)),97,MATCH($BQ251,'2007'!$A$44:$A$139,0))</f>
        <v>97</v>
      </c>
      <c r="CA251" s="2">
        <f>IF(ISNA(MATCH($BQ251,'2008'!$A$44:$A$139,0)),97,MATCH($BQ251,'2008'!$A$44:$A$139,0))</f>
        <v>97</v>
      </c>
      <c r="CB251" s="2">
        <f>IF(ISNA(MATCH($BQ251,'2009'!$A$44:$A$139,0)),97,MATCH($BQ251,'2009'!$A$44:$A$139,0))</f>
        <v>97</v>
      </c>
      <c r="CC251" s="2">
        <f>IF(ISNA(MATCH($BQ251,'2010'!$A$44:$A$139,0)),97,MATCH($BQ251,'2010'!$A$44:$A$139,0))</f>
        <v>97</v>
      </c>
      <c r="CD251" s="2">
        <f>IF(ISNA(MATCH($BQ251,'2011'!$A$44:$A$139,0)),97,MATCH($BQ251,'2011'!$A$44:$A$139,0))</f>
        <v>97</v>
      </c>
      <c r="CE251" s="2">
        <f>IF(ISNA(MATCH($BQ251,'2012'!$A$44:$A$139,0)),97,MATCH($BQ251,'2012'!$A$44:$A$139,0))</f>
        <v>55</v>
      </c>
      <c r="CF251" s="2">
        <f>IF(ISNA(MATCH($BQ251,'2013'!$A$44:$A$139,0)),97,MATCH($BQ251,'2013'!$A$44:$A$139,0))</f>
        <v>97</v>
      </c>
      <c r="CG251" s="149">
        <f>IF(ISNA(MATCH($BQ251,'2014'!$A$52:$A$179,0)),129,MATCH($BQ251,'2014'!$A$52:$A$179,0))</f>
        <v>129</v>
      </c>
      <c r="CI251">
        <f t="shared" si="132"/>
        <v>1540</v>
      </c>
      <c r="CJ251" s="284"/>
      <c r="CK251" s="282"/>
      <c r="CL251" s="281">
        <f t="shared" si="133"/>
        <v>0</v>
      </c>
      <c r="CM251" s="282">
        <f t="shared" si="119"/>
        <v>0</v>
      </c>
      <c r="CN251" s="282">
        <f t="shared" si="120"/>
        <v>0</v>
      </c>
      <c r="CO251" s="282">
        <f t="shared" si="121"/>
        <v>0</v>
      </c>
      <c r="CP251" s="282">
        <f t="shared" si="122"/>
        <v>0</v>
      </c>
      <c r="CQ251" s="282">
        <f t="shared" si="123"/>
        <v>0</v>
      </c>
      <c r="CR251" s="282">
        <f t="shared" si="124"/>
        <v>0</v>
      </c>
      <c r="CS251" s="282">
        <f t="shared" si="125"/>
        <v>0</v>
      </c>
      <c r="CT251" s="282">
        <f t="shared" si="126"/>
        <v>0</v>
      </c>
      <c r="CU251" s="282">
        <f t="shared" si="134"/>
        <v>0</v>
      </c>
      <c r="CV251" s="282">
        <f t="shared" si="135"/>
        <v>0</v>
      </c>
      <c r="CW251" s="282">
        <f t="shared" si="136"/>
        <v>6</v>
      </c>
      <c r="CX251" s="282">
        <f t="shared" si="137"/>
        <v>3.9996</v>
      </c>
      <c r="CY251" s="283">
        <f t="shared" si="138"/>
        <v>2.6661333599999999</v>
      </c>
      <c r="DA251" s="282">
        <f t="shared" si="139"/>
        <v>1540</v>
      </c>
      <c r="DB251" s="97"/>
      <c r="DC251" s="156"/>
      <c r="DD251" s="270">
        <f t="shared" si="140"/>
        <v>0</v>
      </c>
      <c r="DE251" s="156">
        <f t="shared" si="141"/>
        <v>0</v>
      </c>
      <c r="DF251" s="156">
        <f t="shared" si="142"/>
        <v>0</v>
      </c>
      <c r="DG251" s="156">
        <f t="shared" si="143"/>
        <v>0</v>
      </c>
      <c r="DH251" s="156">
        <f t="shared" si="144"/>
        <v>0</v>
      </c>
      <c r="DI251" s="156">
        <f t="shared" si="145"/>
        <v>0</v>
      </c>
      <c r="DJ251" s="156">
        <f t="shared" si="146"/>
        <v>0</v>
      </c>
      <c r="DK251" s="156">
        <f t="shared" si="147"/>
        <v>0</v>
      </c>
      <c r="DL251" s="156">
        <f t="shared" si="148"/>
        <v>0</v>
      </c>
      <c r="DM251" s="156">
        <f t="shared" si="149"/>
        <v>0</v>
      </c>
      <c r="DN251" s="156">
        <f t="shared" si="150"/>
        <v>0</v>
      </c>
      <c r="DO251" s="156">
        <f t="shared" si="151"/>
        <v>6</v>
      </c>
      <c r="DP251" s="156">
        <f t="shared" si="152"/>
        <v>6</v>
      </c>
      <c r="DQ251" s="267">
        <f t="shared" si="153"/>
        <v>6</v>
      </c>
      <c r="DR251" s="156">
        <f t="shared" si="154"/>
        <v>459</v>
      </c>
    </row>
    <row r="252" spans="2:122" ht="13.5" thickBot="1" x14ac:dyDescent="0.25">
      <c r="B252" s="133">
        <v>121</v>
      </c>
      <c r="C252" s="50">
        <f t="shared" si="117"/>
        <v>1</v>
      </c>
      <c r="D252" s="50">
        <f t="shared" si="127"/>
        <v>0</v>
      </c>
      <c r="E252" s="97"/>
      <c r="F252" s="2">
        <f t="shared" si="155"/>
        <v>247</v>
      </c>
      <c r="G252" s="164">
        <v>1056</v>
      </c>
      <c r="H252" s="164">
        <f>14- COUNTIF(L252:AA252,"#N/A")</f>
        <v>1</v>
      </c>
      <c r="I252" s="133">
        <f>SUM(AF252:AU252)+SUM(BA252:BM252)</f>
        <v>9</v>
      </c>
      <c r="J252" s="405">
        <f>CY252</f>
        <v>2.6658667466639994</v>
      </c>
      <c r="K252" s="466" t="str">
        <f>IF(ISNUMBER(MATCH(G252,'[4]OPR data'!$A$3:$A$2541,0)),"Y","N")</f>
        <v>N</v>
      </c>
      <c r="L252" s="112"/>
      <c r="M252" s="236"/>
      <c r="N252" s="236" t="e">
        <f>(INDEX(Finish_table!R$4:R$83,MATCH('14 Year_History_Results'!$G252,Finish_table!S$4:S$83,0),1))</f>
        <v>#N/A</v>
      </c>
      <c r="O252" s="236" t="e">
        <f>(INDEX(Finish_table!Z$4:Z$99,MATCH('14 Year_History_Results'!$G252,Finish_table!AA$4:AA$99,0),1))</f>
        <v>#N/A</v>
      </c>
      <c r="P252" s="236" t="e">
        <f>(INDEX(Finish_table!AI$4:AI$99,MATCH('14 Year_History_Results'!$G252,Finish_table!AJ$4:AJ$99,0),1))</f>
        <v>#N/A</v>
      </c>
      <c r="Q252" s="236" t="e">
        <f>(INDEX(Finish_table!AR$4:AR$99,MATCH('14 Year_History_Results'!$G252,Finish_table!AS$4:AS$99,0),1))</f>
        <v>#N/A</v>
      </c>
      <c r="R252" s="236" t="e">
        <f>(INDEX(Finish_table!BA$4:BA$99,MATCH('14 Year_History_Results'!$G252,Finish_table!BB$4:BB$99,0),1))</f>
        <v>#N/A</v>
      </c>
      <c r="S252" s="236" t="e">
        <f>(INDEX(Finish_table!BJ$4:BJ$99,MATCH('14 Year_History_Results'!$G252,Finish_table!BK$4:BK$99,0),1))</f>
        <v>#N/A</v>
      </c>
      <c r="T252" s="236" t="e">
        <f>(INDEX(Finish_table!BS$4:BS$99,MATCH('14 Year_History_Results'!$G252,Finish_table!BT$4:BT$99,0),1))</f>
        <v>#N/A</v>
      </c>
      <c r="U252" s="236" t="e">
        <f>(INDEX(Finish_table!CB$4:CB$99,MATCH('14 Year_History_Results'!$G252,Finish_table!CC$4:CC$99,0),1))</f>
        <v>#N/A</v>
      </c>
      <c r="V252" s="236" t="e">
        <f>(INDEX(Finish_table!CK$4:CK$99,MATCH('14 Year_History_Results'!$G252,Finish_table!CL$4:CL$99,0),1))</f>
        <v>#N/A</v>
      </c>
      <c r="W252" s="236" t="e">
        <f>(INDEX(Finish_table!CT$4:CT$99,MATCH('14 Year_History_Results'!$G252,Finish_table!CU$4:CU$99,0),1))</f>
        <v>#N/A</v>
      </c>
      <c r="X252" s="236" t="str">
        <f>(INDEX(Finish_table!DC$4:DC$99,MATCH('14 Year_History_Results'!$G252,Finish_table!DD$4:DD$99,0),1))</f>
        <v>QF</v>
      </c>
      <c r="Y252" s="236" t="e">
        <f>(INDEX(Finish_table!DL$4:DL$99,MATCH('14 Year_History_Results'!$G252,Finish_table!DM$4:DM$99,0),1))</f>
        <v>#N/A</v>
      </c>
      <c r="Z252" s="236" t="e">
        <f>(INDEX(Finish_table!DU$4:DU$99,MATCH('14 Year_History_Results'!$G252,Finish_table!DV$4:DV$99,0),1))</f>
        <v>#N/A</v>
      </c>
      <c r="AA252" s="256" t="e">
        <f>(INDEX(Finish_table!ED$4:ED$140,MATCH('14 Year_History_Results'!$G252,Finish_table!EE$4:EE$140,0),1))</f>
        <v>#N/A</v>
      </c>
      <c r="AB252" s="2"/>
      <c r="AC252" s="97"/>
      <c r="AE252">
        <f t="shared" si="118"/>
        <v>1056</v>
      </c>
      <c r="AF252" s="112"/>
      <c r="AG252" s="2"/>
      <c r="AH252" s="148">
        <f>INDEX('2001'!$C$44:$C$140,'14 Year_History_Results'!BT252)</f>
        <v>0</v>
      </c>
      <c r="AI252" s="2">
        <f>INDEX('2002'!$C$44:$C$140,'14 Year_History_Results'!BU252)</f>
        <v>0</v>
      </c>
      <c r="AJ252" s="2">
        <f>INDEX('2003'!$C$44:$C$140,'14 Year_History_Results'!BV252)</f>
        <v>0</v>
      </c>
      <c r="AK252" s="2">
        <f>INDEX('2004'!$C$44:$C$140,'14 Year_History_Results'!BW252)</f>
        <v>0</v>
      </c>
      <c r="AL252" s="2">
        <f>INDEX('2005'!$C$44:$C$140,'14 Year_History_Results'!BX252)</f>
        <v>0</v>
      </c>
      <c r="AM252" s="2">
        <f>INDEX('2006'!$C$44:$C$140,'14 Year_History_Results'!BY252)</f>
        <v>0</v>
      </c>
      <c r="AN252" s="2">
        <f>INDEX('2007'!$C$44:$C$140,'14 Year_History_Results'!BZ252)</f>
        <v>0</v>
      </c>
      <c r="AO252" s="2">
        <f>INDEX('2008'!$C$44:$C$140,'14 Year_History_Results'!CA252)</f>
        <v>0</v>
      </c>
      <c r="AP252" s="2">
        <f>INDEX('2009'!$C$44:$C$140,'14 Year_History_Results'!CB252)</f>
        <v>0</v>
      </c>
      <c r="AQ252" s="2">
        <f>INDEX('2010'!$C$44:$C$140,'14 Year_History_Results'!CC252)</f>
        <v>0</v>
      </c>
      <c r="AR252" s="2">
        <f>INDEX('2011'!$C$44:$C$140,'14 Year_History_Results'!CD252)</f>
        <v>0</v>
      </c>
      <c r="AS252" s="2">
        <f>INDEX('2012'!$C$44:$C$140,'14 Year_History_Results'!CE252)</f>
        <v>0</v>
      </c>
      <c r="AT252" s="2">
        <f>INDEX('2013'!$C$44:$C$140,'14 Year_History_Results'!CF252)</f>
        <v>0</v>
      </c>
      <c r="AU252" s="149">
        <f>INDEX('2014'!$C$52:$C$180,'14 Year_History_Results'!CG252)</f>
        <v>0</v>
      </c>
      <c r="AV252" s="2">
        <f t="shared" si="128"/>
        <v>0</v>
      </c>
      <c r="AW252" s="2"/>
      <c r="AX252">
        <f t="shared" si="129"/>
        <v>1056</v>
      </c>
      <c r="AY252" s="112"/>
      <c r="AZ252" s="2"/>
      <c r="BA252" s="148">
        <f>INDEX('2001'!$B$44:$B$140,'14 Year_History_Results'!BT252)</f>
        <v>0</v>
      </c>
      <c r="BB252" s="2">
        <f>INDEX('2002'!$B$44:$B$140,'14 Year_History_Results'!BU252)</f>
        <v>0</v>
      </c>
      <c r="BC252" s="2">
        <f>INDEX('2003'!$B$44:$B$140,'14 Year_History_Results'!BV252)</f>
        <v>0</v>
      </c>
      <c r="BD252" s="2">
        <f>INDEX('2004'!$B$44:$B$140,'14 Year_History_Results'!BW252)</f>
        <v>0</v>
      </c>
      <c r="BE252" s="2">
        <f>INDEX('2005'!$B$44:$B$140,'14 Year_History_Results'!BX252)</f>
        <v>0</v>
      </c>
      <c r="BF252" s="2">
        <f>INDEX('2006'!$B$44:$B$140,'14 Year_History_Results'!BY252)</f>
        <v>0</v>
      </c>
      <c r="BG252" s="2">
        <f>INDEX('2007'!$B$44:$B$140,'14 Year_History_Results'!BZ252)</f>
        <v>0</v>
      </c>
      <c r="BH252" s="2">
        <f>INDEX('2008'!$B$44:$B$140,'14 Year_History_Results'!CA252)</f>
        <v>0</v>
      </c>
      <c r="BI252" s="2">
        <f>INDEX('2009'!$B$44:$B$140,'14 Year_History_Results'!CB252)</f>
        <v>0</v>
      </c>
      <c r="BJ252" s="2">
        <f>INDEX('2010'!$B$44:$B$140,'14 Year_History_Results'!CC252)</f>
        <v>0</v>
      </c>
      <c r="BK252" s="2">
        <f>INDEX('2011'!$B$44:$B$140,'14 Year_History_Results'!CD252)</f>
        <v>9</v>
      </c>
      <c r="BL252" s="2">
        <f>INDEX('2012'!$B$44:$B$140,'14 Year_History_Results'!CE252)</f>
        <v>0</v>
      </c>
      <c r="BM252" s="2">
        <f>INDEX('2013'!$B$44:$B$140,'14 Year_History_Results'!CF252)</f>
        <v>0</v>
      </c>
      <c r="BN252" s="149">
        <f>INDEX('2014'!$B$52:$B$180,'14 Year_History_Results'!CG252)</f>
        <v>0</v>
      </c>
      <c r="BO252" s="308">
        <f t="shared" si="130"/>
        <v>0</v>
      </c>
      <c r="BQ252">
        <f t="shared" si="131"/>
        <v>1056</v>
      </c>
      <c r="BR252" s="112"/>
      <c r="BS252" s="2"/>
      <c r="BT252" s="148">
        <f>IF(ISNA(MATCH($BQ252,'2001'!$A$44:$A$139,0)),97,MATCH($BQ252,'2001'!$A$44:$A$139,0))</f>
        <v>97</v>
      </c>
      <c r="BU252" s="2">
        <f>IF(ISNA(MATCH($BQ252,'2002'!$A$44:$A$139,0)),97,MATCH($BQ252,'2002'!$A$44:$A$139,0))</f>
        <v>97</v>
      </c>
      <c r="BV252" s="2">
        <f>IF(ISNA(MATCH($BQ252,'2003'!$A$44:$A$139,0)),97,MATCH($BQ252,'2003'!$A$44:$A$139,0))</f>
        <v>97</v>
      </c>
      <c r="BW252" s="2">
        <f>IF(ISNA(MATCH($BQ252,'2004'!$A$44:$A$139,0)),97,MATCH($BQ252,'2004'!$A$44:$A$139,0))</f>
        <v>97</v>
      </c>
      <c r="BX252" s="2">
        <f>IF(ISNA(MATCH($BQ252,'2005'!$A$44:$A$139,0)),97,MATCH($BQ252,'2005'!$A$44:$A$139,0))</f>
        <v>97</v>
      </c>
      <c r="BY252" s="2">
        <f>IF(ISNA(MATCH($BQ252,'2006'!$A$44:$A$139,0)),97,MATCH($BQ252,'2006'!$A$44:$A$139,0))</f>
        <v>97</v>
      </c>
      <c r="BZ252" s="2">
        <f>IF(ISNA(MATCH($BQ252,'2007'!$A$44:$A$139,0)),97,MATCH($BQ252,'2007'!$A$44:$A$139,0))</f>
        <v>97</v>
      </c>
      <c r="CA252" s="2">
        <f>IF(ISNA(MATCH($BQ252,'2008'!$A$44:$A$139,0)),97,MATCH($BQ252,'2008'!$A$44:$A$139,0))</f>
        <v>97</v>
      </c>
      <c r="CB252" s="2">
        <f>IF(ISNA(MATCH($BQ252,'2009'!$A$44:$A$139,0)),97,MATCH($BQ252,'2009'!$A$44:$A$139,0))</f>
        <v>97</v>
      </c>
      <c r="CC252" s="2">
        <f>IF(ISNA(MATCH($BQ252,'2010'!$A$44:$A$139,0)),97,MATCH($BQ252,'2010'!$A$44:$A$139,0))</f>
        <v>97</v>
      </c>
      <c r="CD252" s="2">
        <f>IF(ISNA(MATCH($BQ252,'2011'!$A$44:$A$139,0)),97,MATCH($BQ252,'2011'!$A$44:$A$139,0))</f>
        <v>53</v>
      </c>
      <c r="CE252" s="2">
        <f>IF(ISNA(MATCH($BQ252,'2012'!$A$44:$A$139,0)),97,MATCH($BQ252,'2012'!$A$44:$A$139,0))</f>
        <v>97</v>
      </c>
      <c r="CF252" s="2">
        <f>IF(ISNA(MATCH($BQ252,'2013'!$A$44:$A$139,0)),97,MATCH($BQ252,'2013'!$A$44:$A$139,0))</f>
        <v>97</v>
      </c>
      <c r="CG252" s="149">
        <f>IF(ISNA(MATCH($BQ252,'2014'!$A$52:$A$179,0)),129,MATCH($BQ252,'2014'!$A$52:$A$179,0))</f>
        <v>129</v>
      </c>
      <c r="CI252">
        <f t="shared" si="132"/>
        <v>1056</v>
      </c>
      <c r="CJ252" s="284"/>
      <c r="CK252" s="282"/>
      <c r="CL252" s="281">
        <f t="shared" si="133"/>
        <v>0</v>
      </c>
      <c r="CM252" s="282">
        <f t="shared" si="119"/>
        <v>0</v>
      </c>
      <c r="CN252" s="282">
        <f t="shared" si="120"/>
        <v>0</v>
      </c>
      <c r="CO252" s="282">
        <f t="shared" si="121"/>
        <v>0</v>
      </c>
      <c r="CP252" s="282">
        <f t="shared" si="122"/>
        <v>0</v>
      </c>
      <c r="CQ252" s="282">
        <f t="shared" si="123"/>
        <v>0</v>
      </c>
      <c r="CR252" s="282">
        <f t="shared" si="124"/>
        <v>0</v>
      </c>
      <c r="CS252" s="282">
        <f t="shared" si="125"/>
        <v>0</v>
      </c>
      <c r="CT252" s="282">
        <f t="shared" si="126"/>
        <v>0</v>
      </c>
      <c r="CU252" s="282">
        <f t="shared" si="134"/>
        <v>0</v>
      </c>
      <c r="CV252" s="282">
        <f t="shared" si="135"/>
        <v>9</v>
      </c>
      <c r="CW252" s="282">
        <f t="shared" si="136"/>
        <v>5.9993999999999996</v>
      </c>
      <c r="CX252" s="282">
        <f t="shared" si="137"/>
        <v>3.9992000399999994</v>
      </c>
      <c r="CY252" s="283">
        <f t="shared" si="138"/>
        <v>2.6658667466639994</v>
      </c>
      <c r="DA252" s="282">
        <f t="shared" si="139"/>
        <v>1056</v>
      </c>
      <c r="DB252" s="97"/>
      <c r="DC252" s="156"/>
      <c r="DD252" s="270">
        <f t="shared" si="140"/>
        <v>0</v>
      </c>
      <c r="DE252" s="156">
        <f t="shared" si="141"/>
        <v>0</v>
      </c>
      <c r="DF252" s="156">
        <f t="shared" si="142"/>
        <v>0</v>
      </c>
      <c r="DG252" s="156">
        <f t="shared" si="143"/>
        <v>0</v>
      </c>
      <c r="DH252" s="156">
        <f t="shared" si="144"/>
        <v>0</v>
      </c>
      <c r="DI252" s="156">
        <f t="shared" si="145"/>
        <v>0</v>
      </c>
      <c r="DJ252" s="156">
        <f t="shared" si="146"/>
        <v>0</v>
      </c>
      <c r="DK252" s="156">
        <f t="shared" si="147"/>
        <v>0</v>
      </c>
      <c r="DL252" s="156">
        <f t="shared" si="148"/>
        <v>0</v>
      </c>
      <c r="DM252" s="156">
        <f t="shared" si="149"/>
        <v>0</v>
      </c>
      <c r="DN252" s="156">
        <f t="shared" si="150"/>
        <v>9</v>
      </c>
      <c r="DO252" s="156">
        <f t="shared" si="151"/>
        <v>9</v>
      </c>
      <c r="DP252" s="156">
        <f t="shared" si="152"/>
        <v>9</v>
      </c>
      <c r="DQ252" s="267">
        <f t="shared" si="153"/>
        <v>9</v>
      </c>
      <c r="DR252" s="156">
        <f t="shared" si="154"/>
        <v>421</v>
      </c>
    </row>
    <row r="253" spans="2:122" ht="13.5" thickBot="1" x14ac:dyDescent="0.25">
      <c r="B253" s="133">
        <v>121</v>
      </c>
      <c r="C253" s="50">
        <f t="shared" si="117"/>
        <v>2</v>
      </c>
      <c r="D253" s="50">
        <f t="shared" si="127"/>
        <v>0</v>
      </c>
      <c r="E253" s="97"/>
      <c r="F253" s="2">
        <f t="shared" si="155"/>
        <v>248</v>
      </c>
      <c r="G253" s="164">
        <v>1675</v>
      </c>
      <c r="H253" s="164">
        <f>14- COUNTIF(L253:AA253,"#N/A")</f>
        <v>1</v>
      </c>
      <c r="I253" s="133">
        <f>SUM(AF253:AU253)+SUM(BA253:BM253)</f>
        <v>9</v>
      </c>
      <c r="J253" s="405">
        <f>CY253</f>
        <v>2.6658667466639994</v>
      </c>
      <c r="K253" s="466" t="str">
        <f>IF(ISNUMBER(MATCH(G253,'[4]OPR data'!$A$3:$A$2541,0)),"Y","N")</f>
        <v>Y</v>
      </c>
      <c r="L253" s="112"/>
      <c r="M253" s="236"/>
      <c r="N253" s="236" t="e">
        <f>(INDEX(Finish_table!R$4:R$83,MATCH('14 Year_History_Results'!$G253,Finish_table!S$4:S$83,0),1))</f>
        <v>#N/A</v>
      </c>
      <c r="O253" s="236" t="e">
        <f>(INDEX(Finish_table!Z$4:Z$99,MATCH('14 Year_History_Results'!$G253,Finish_table!AA$4:AA$99,0),1))</f>
        <v>#N/A</v>
      </c>
      <c r="P253" s="236" t="e">
        <f>(INDEX(Finish_table!AI$4:AI$99,MATCH('14 Year_History_Results'!$G253,Finish_table!AJ$4:AJ$99,0),1))</f>
        <v>#N/A</v>
      </c>
      <c r="Q253" s="236" t="e">
        <f>(INDEX(Finish_table!AR$4:AR$99,MATCH('14 Year_History_Results'!$G253,Finish_table!AS$4:AS$99,0),1))</f>
        <v>#N/A</v>
      </c>
      <c r="R253" s="236" t="e">
        <f>(INDEX(Finish_table!BA$4:BA$99,MATCH('14 Year_History_Results'!$G253,Finish_table!BB$4:BB$99,0),1))</f>
        <v>#N/A</v>
      </c>
      <c r="S253" s="236" t="e">
        <f>(INDEX(Finish_table!BJ$4:BJ$99,MATCH('14 Year_History_Results'!$G253,Finish_table!BK$4:BK$99,0),1))</f>
        <v>#N/A</v>
      </c>
      <c r="T253" s="236" t="e">
        <f>(INDEX(Finish_table!BS$4:BS$99,MATCH('14 Year_History_Results'!$G253,Finish_table!BT$4:BT$99,0),1))</f>
        <v>#N/A</v>
      </c>
      <c r="U253" s="236" t="e">
        <f>(INDEX(Finish_table!CB$4:CB$99,MATCH('14 Year_History_Results'!$G253,Finish_table!CC$4:CC$99,0),1))</f>
        <v>#N/A</v>
      </c>
      <c r="V253" s="236" t="e">
        <f>(INDEX(Finish_table!CK$4:CK$99,MATCH('14 Year_History_Results'!$G253,Finish_table!CL$4:CL$99,0),1))</f>
        <v>#N/A</v>
      </c>
      <c r="W253" s="236" t="e">
        <f>(INDEX(Finish_table!CT$4:CT$99,MATCH('14 Year_History_Results'!$G253,Finish_table!CU$4:CU$99,0),1))</f>
        <v>#N/A</v>
      </c>
      <c r="X253" s="236" t="str">
        <f>(INDEX(Finish_table!DC$4:DC$99,MATCH('14 Year_History_Results'!$G253,Finish_table!DD$4:DD$99,0),1))</f>
        <v>QF</v>
      </c>
      <c r="Y253" s="236" t="e">
        <f>(INDEX(Finish_table!DL$4:DL$99,MATCH('14 Year_History_Results'!$G253,Finish_table!DM$4:DM$99,0),1))</f>
        <v>#N/A</v>
      </c>
      <c r="Z253" s="236" t="e">
        <f>(INDEX(Finish_table!DU$4:DU$99,MATCH('14 Year_History_Results'!$G253,Finish_table!DV$4:DV$99,0),1))</f>
        <v>#N/A</v>
      </c>
      <c r="AA253" s="256" t="e">
        <f>(INDEX(Finish_table!ED$4:ED$140,MATCH('14 Year_History_Results'!$G253,Finish_table!EE$4:EE$140,0),1))</f>
        <v>#N/A</v>
      </c>
      <c r="AB253" s="2"/>
      <c r="AC253" s="97"/>
      <c r="AE253">
        <f t="shared" si="118"/>
        <v>1675</v>
      </c>
      <c r="AF253" s="112"/>
      <c r="AG253" s="2"/>
      <c r="AH253" s="148">
        <f>INDEX('2001'!$C$44:$C$140,'14 Year_History_Results'!BT253)</f>
        <v>0</v>
      </c>
      <c r="AI253" s="2">
        <f>INDEX('2002'!$C$44:$C$140,'14 Year_History_Results'!BU253)</f>
        <v>0</v>
      </c>
      <c r="AJ253" s="2">
        <f>INDEX('2003'!$C$44:$C$140,'14 Year_History_Results'!BV253)</f>
        <v>0</v>
      </c>
      <c r="AK253" s="2">
        <f>INDEX('2004'!$C$44:$C$140,'14 Year_History_Results'!BW253)</f>
        <v>0</v>
      </c>
      <c r="AL253" s="2">
        <f>INDEX('2005'!$C$44:$C$140,'14 Year_History_Results'!BX253)</f>
        <v>0</v>
      </c>
      <c r="AM253" s="2">
        <f>INDEX('2006'!$C$44:$C$140,'14 Year_History_Results'!BY253)</f>
        <v>0</v>
      </c>
      <c r="AN253" s="2">
        <f>INDEX('2007'!$C$44:$C$140,'14 Year_History_Results'!BZ253)</f>
        <v>0</v>
      </c>
      <c r="AO253" s="2">
        <f>INDEX('2008'!$C$44:$C$140,'14 Year_History_Results'!CA253)</f>
        <v>0</v>
      </c>
      <c r="AP253" s="2">
        <f>INDEX('2009'!$C$44:$C$140,'14 Year_History_Results'!CB253)</f>
        <v>0</v>
      </c>
      <c r="AQ253" s="2">
        <f>INDEX('2010'!$C$44:$C$140,'14 Year_History_Results'!CC253)</f>
        <v>0</v>
      </c>
      <c r="AR253" s="2">
        <f>INDEX('2011'!$C$44:$C$140,'14 Year_History_Results'!CD253)</f>
        <v>0</v>
      </c>
      <c r="AS253" s="2">
        <f>INDEX('2012'!$C$44:$C$140,'14 Year_History_Results'!CE253)</f>
        <v>0</v>
      </c>
      <c r="AT253" s="2">
        <f>INDEX('2013'!$C$44:$C$140,'14 Year_History_Results'!CF253)</f>
        <v>0</v>
      </c>
      <c r="AU253" s="149">
        <f>INDEX('2014'!$C$52:$C$180,'14 Year_History_Results'!CG253)</f>
        <v>0</v>
      </c>
      <c r="AV253" s="2">
        <f t="shared" si="128"/>
        <v>0</v>
      </c>
      <c r="AW253" s="2"/>
      <c r="AX253">
        <f t="shared" si="129"/>
        <v>1675</v>
      </c>
      <c r="AY253" s="112"/>
      <c r="AZ253" s="2"/>
      <c r="BA253" s="148">
        <f>INDEX('2001'!$B$44:$B$140,'14 Year_History_Results'!BT253)</f>
        <v>0</v>
      </c>
      <c r="BB253" s="2">
        <f>INDEX('2002'!$B$44:$B$140,'14 Year_History_Results'!BU253)</f>
        <v>0</v>
      </c>
      <c r="BC253" s="2">
        <f>INDEX('2003'!$B$44:$B$140,'14 Year_History_Results'!BV253)</f>
        <v>0</v>
      </c>
      <c r="BD253" s="2">
        <f>INDEX('2004'!$B$44:$B$140,'14 Year_History_Results'!BW253)</f>
        <v>0</v>
      </c>
      <c r="BE253" s="2">
        <f>INDEX('2005'!$B$44:$B$140,'14 Year_History_Results'!BX253)</f>
        <v>0</v>
      </c>
      <c r="BF253" s="2">
        <f>INDEX('2006'!$B$44:$B$140,'14 Year_History_Results'!BY253)</f>
        <v>0</v>
      </c>
      <c r="BG253" s="2">
        <f>INDEX('2007'!$B$44:$B$140,'14 Year_History_Results'!BZ253)</f>
        <v>0</v>
      </c>
      <c r="BH253" s="2">
        <f>INDEX('2008'!$B$44:$B$140,'14 Year_History_Results'!CA253)</f>
        <v>0</v>
      </c>
      <c r="BI253" s="2">
        <f>INDEX('2009'!$B$44:$B$140,'14 Year_History_Results'!CB253)</f>
        <v>0</v>
      </c>
      <c r="BJ253" s="2">
        <f>INDEX('2010'!$B$44:$B$140,'14 Year_History_Results'!CC253)</f>
        <v>0</v>
      </c>
      <c r="BK253" s="2">
        <f>INDEX('2011'!$B$44:$B$140,'14 Year_History_Results'!CD253)</f>
        <v>9</v>
      </c>
      <c r="BL253" s="2">
        <f>INDEX('2012'!$B$44:$B$140,'14 Year_History_Results'!CE253)</f>
        <v>0</v>
      </c>
      <c r="BM253" s="2">
        <f>INDEX('2013'!$B$44:$B$140,'14 Year_History_Results'!CF253)</f>
        <v>0</v>
      </c>
      <c r="BN253" s="149">
        <f>INDEX('2014'!$B$52:$B$180,'14 Year_History_Results'!CG253)</f>
        <v>0</v>
      </c>
      <c r="BO253" s="308">
        <f t="shared" si="130"/>
        <v>0</v>
      </c>
      <c r="BQ253">
        <f t="shared" si="131"/>
        <v>1675</v>
      </c>
      <c r="BR253" s="112"/>
      <c r="BS253" s="2"/>
      <c r="BT253" s="148">
        <f>IF(ISNA(MATCH($BQ253,'2001'!$A$44:$A$139,0)),97,MATCH($BQ253,'2001'!$A$44:$A$139,0))</f>
        <v>97</v>
      </c>
      <c r="BU253" s="2">
        <f>IF(ISNA(MATCH($BQ253,'2002'!$A$44:$A$139,0)),97,MATCH($BQ253,'2002'!$A$44:$A$139,0))</f>
        <v>97</v>
      </c>
      <c r="BV253" s="2">
        <f>IF(ISNA(MATCH($BQ253,'2003'!$A$44:$A$139,0)),97,MATCH($BQ253,'2003'!$A$44:$A$139,0))</f>
        <v>97</v>
      </c>
      <c r="BW253" s="2">
        <f>IF(ISNA(MATCH($BQ253,'2004'!$A$44:$A$139,0)),97,MATCH($BQ253,'2004'!$A$44:$A$139,0))</f>
        <v>97</v>
      </c>
      <c r="BX253" s="2">
        <f>IF(ISNA(MATCH($BQ253,'2005'!$A$44:$A$139,0)),97,MATCH($BQ253,'2005'!$A$44:$A$139,0))</f>
        <v>97</v>
      </c>
      <c r="BY253" s="2">
        <f>IF(ISNA(MATCH($BQ253,'2006'!$A$44:$A$139,0)),97,MATCH($BQ253,'2006'!$A$44:$A$139,0))</f>
        <v>97</v>
      </c>
      <c r="BZ253" s="2">
        <f>IF(ISNA(MATCH($BQ253,'2007'!$A$44:$A$139,0)),97,MATCH($BQ253,'2007'!$A$44:$A$139,0))</f>
        <v>97</v>
      </c>
      <c r="CA253" s="2">
        <f>IF(ISNA(MATCH($BQ253,'2008'!$A$44:$A$139,0)),97,MATCH($BQ253,'2008'!$A$44:$A$139,0))</f>
        <v>97</v>
      </c>
      <c r="CB253" s="2">
        <f>IF(ISNA(MATCH($BQ253,'2009'!$A$44:$A$139,0)),97,MATCH($BQ253,'2009'!$A$44:$A$139,0))</f>
        <v>97</v>
      </c>
      <c r="CC253" s="2">
        <f>IF(ISNA(MATCH($BQ253,'2010'!$A$44:$A$139,0)),97,MATCH($BQ253,'2010'!$A$44:$A$139,0))</f>
        <v>97</v>
      </c>
      <c r="CD253" s="2">
        <f>IF(ISNA(MATCH($BQ253,'2011'!$A$44:$A$139,0)),97,MATCH($BQ253,'2011'!$A$44:$A$139,0))</f>
        <v>63</v>
      </c>
      <c r="CE253" s="2">
        <f>IF(ISNA(MATCH($BQ253,'2012'!$A$44:$A$139,0)),97,MATCH($BQ253,'2012'!$A$44:$A$139,0))</f>
        <v>97</v>
      </c>
      <c r="CF253" s="2">
        <f>IF(ISNA(MATCH($BQ253,'2013'!$A$44:$A$139,0)),97,MATCH($BQ253,'2013'!$A$44:$A$139,0))</f>
        <v>97</v>
      </c>
      <c r="CG253" s="149">
        <f>IF(ISNA(MATCH($BQ253,'2014'!$A$52:$A$179,0)),129,MATCH($BQ253,'2014'!$A$52:$A$179,0))</f>
        <v>129</v>
      </c>
      <c r="CI253">
        <f t="shared" si="132"/>
        <v>1675</v>
      </c>
      <c r="CJ253" s="284"/>
      <c r="CK253" s="282"/>
      <c r="CL253" s="281">
        <f t="shared" si="133"/>
        <v>0</v>
      </c>
      <c r="CM253" s="282">
        <f t="shared" si="119"/>
        <v>0</v>
      </c>
      <c r="CN253" s="282">
        <f t="shared" si="120"/>
        <v>0</v>
      </c>
      <c r="CO253" s="282">
        <f t="shared" si="121"/>
        <v>0</v>
      </c>
      <c r="CP253" s="282">
        <f t="shared" si="122"/>
        <v>0</v>
      </c>
      <c r="CQ253" s="282">
        <f t="shared" si="123"/>
        <v>0</v>
      </c>
      <c r="CR253" s="282">
        <f t="shared" si="124"/>
        <v>0</v>
      </c>
      <c r="CS253" s="282">
        <f t="shared" si="125"/>
        <v>0</v>
      </c>
      <c r="CT253" s="282">
        <f t="shared" si="126"/>
        <v>0</v>
      </c>
      <c r="CU253" s="282">
        <f t="shared" si="134"/>
        <v>0</v>
      </c>
      <c r="CV253" s="282">
        <f t="shared" si="135"/>
        <v>9</v>
      </c>
      <c r="CW253" s="282">
        <f t="shared" si="136"/>
        <v>5.9993999999999996</v>
      </c>
      <c r="CX253" s="282">
        <f t="shared" si="137"/>
        <v>3.9992000399999994</v>
      </c>
      <c r="CY253" s="283">
        <f t="shared" si="138"/>
        <v>2.6658667466639994</v>
      </c>
      <c r="DA253" s="282">
        <f t="shared" si="139"/>
        <v>1675</v>
      </c>
      <c r="DB253" s="97"/>
      <c r="DC253" s="156"/>
      <c r="DD253" s="270">
        <f t="shared" si="140"/>
        <v>0</v>
      </c>
      <c r="DE253" s="156">
        <f t="shared" si="141"/>
        <v>0</v>
      </c>
      <c r="DF253" s="156">
        <f t="shared" si="142"/>
        <v>0</v>
      </c>
      <c r="DG253" s="156">
        <f t="shared" si="143"/>
        <v>0</v>
      </c>
      <c r="DH253" s="156">
        <f t="shared" si="144"/>
        <v>0</v>
      </c>
      <c r="DI253" s="156">
        <f t="shared" si="145"/>
        <v>0</v>
      </c>
      <c r="DJ253" s="156">
        <f t="shared" si="146"/>
        <v>0</v>
      </c>
      <c r="DK253" s="156">
        <f t="shared" si="147"/>
        <v>0</v>
      </c>
      <c r="DL253" s="156">
        <f t="shared" si="148"/>
        <v>0</v>
      </c>
      <c r="DM253" s="156">
        <f t="shared" si="149"/>
        <v>0</v>
      </c>
      <c r="DN253" s="156">
        <f t="shared" si="150"/>
        <v>9</v>
      </c>
      <c r="DO253" s="156">
        <f t="shared" si="151"/>
        <v>9</v>
      </c>
      <c r="DP253" s="156">
        <f t="shared" si="152"/>
        <v>9</v>
      </c>
      <c r="DQ253" s="267">
        <f t="shared" si="153"/>
        <v>9</v>
      </c>
      <c r="DR253" s="156">
        <f t="shared" si="154"/>
        <v>421</v>
      </c>
    </row>
    <row r="254" spans="2:122" ht="13.5" thickBot="1" x14ac:dyDescent="0.25">
      <c r="B254" s="133">
        <v>121</v>
      </c>
      <c r="C254" s="50">
        <f t="shared" si="117"/>
        <v>3</v>
      </c>
      <c r="D254" s="50">
        <f t="shared" si="127"/>
        <v>0</v>
      </c>
      <c r="E254" s="97"/>
      <c r="F254" s="2">
        <f t="shared" si="155"/>
        <v>249</v>
      </c>
      <c r="G254" s="164">
        <v>3456</v>
      </c>
      <c r="H254" s="164">
        <f>14- COUNTIF(L254:AA254,"#N/A")</f>
        <v>1</v>
      </c>
      <c r="I254" s="133">
        <f>SUM(AF254:AU254)+SUM(BA254:BM254)</f>
        <v>9</v>
      </c>
      <c r="J254" s="405">
        <f>CY254</f>
        <v>2.6658667466639994</v>
      </c>
      <c r="K254" s="466" t="str">
        <f>IF(ISNUMBER(MATCH(G254,'[4]OPR data'!$A$3:$A$2541,0)),"Y","N")</f>
        <v>N</v>
      </c>
      <c r="L254" s="112"/>
      <c r="M254" s="236"/>
      <c r="N254" s="236" t="e">
        <f>(INDEX(Finish_table!R$4:R$83,MATCH('14 Year_History_Results'!$G254,Finish_table!S$4:S$83,0),1))</f>
        <v>#N/A</v>
      </c>
      <c r="O254" s="236" t="e">
        <f>(INDEX(Finish_table!Z$4:Z$99,MATCH('14 Year_History_Results'!$G254,Finish_table!AA$4:AA$99,0),1))</f>
        <v>#N/A</v>
      </c>
      <c r="P254" s="236" t="e">
        <f>(INDEX(Finish_table!AI$4:AI$99,MATCH('14 Year_History_Results'!$G254,Finish_table!AJ$4:AJ$99,0),1))</f>
        <v>#N/A</v>
      </c>
      <c r="Q254" s="236" t="e">
        <f>(INDEX(Finish_table!AR$4:AR$99,MATCH('14 Year_History_Results'!$G254,Finish_table!AS$4:AS$99,0),1))</f>
        <v>#N/A</v>
      </c>
      <c r="R254" s="236" t="e">
        <f>(INDEX(Finish_table!BA$4:BA$99,MATCH('14 Year_History_Results'!$G254,Finish_table!BB$4:BB$99,0),1))</f>
        <v>#N/A</v>
      </c>
      <c r="S254" s="236" t="e">
        <f>(INDEX(Finish_table!BJ$4:BJ$99,MATCH('14 Year_History_Results'!$G254,Finish_table!BK$4:BK$99,0),1))</f>
        <v>#N/A</v>
      </c>
      <c r="T254" s="236" t="e">
        <f>(INDEX(Finish_table!BS$4:BS$99,MATCH('14 Year_History_Results'!$G254,Finish_table!BT$4:BT$99,0),1))</f>
        <v>#N/A</v>
      </c>
      <c r="U254" s="236" t="e">
        <f>(INDEX(Finish_table!CB$4:CB$99,MATCH('14 Year_History_Results'!$G254,Finish_table!CC$4:CC$99,0),1))</f>
        <v>#N/A</v>
      </c>
      <c r="V254" s="236" t="e">
        <f>(INDEX(Finish_table!CK$4:CK$99,MATCH('14 Year_History_Results'!$G254,Finish_table!CL$4:CL$99,0),1))</f>
        <v>#N/A</v>
      </c>
      <c r="W254" s="236" t="e">
        <f>(INDEX(Finish_table!CT$4:CT$99,MATCH('14 Year_History_Results'!$G254,Finish_table!CU$4:CU$99,0),1))</f>
        <v>#N/A</v>
      </c>
      <c r="X254" s="236" t="str">
        <f>(INDEX(Finish_table!DC$4:DC$99,MATCH('14 Year_History_Results'!$G254,Finish_table!DD$4:DD$99,0),1))</f>
        <v>QF</v>
      </c>
      <c r="Y254" s="236" t="e">
        <f>(INDEX(Finish_table!DL$4:DL$99,MATCH('14 Year_History_Results'!$G254,Finish_table!DM$4:DM$99,0),1))</f>
        <v>#N/A</v>
      </c>
      <c r="Z254" s="236" t="e">
        <f>(INDEX(Finish_table!DU$4:DU$99,MATCH('14 Year_History_Results'!$G254,Finish_table!DV$4:DV$99,0),1))</f>
        <v>#N/A</v>
      </c>
      <c r="AA254" s="256" t="e">
        <f>(INDEX(Finish_table!ED$4:ED$140,MATCH('14 Year_History_Results'!$G254,Finish_table!EE$4:EE$140,0),1))</f>
        <v>#N/A</v>
      </c>
      <c r="AB254" s="2"/>
      <c r="AC254" s="97"/>
      <c r="AE254">
        <f t="shared" si="118"/>
        <v>3456</v>
      </c>
      <c r="AF254" s="112"/>
      <c r="AG254" s="2"/>
      <c r="AH254" s="148">
        <f>INDEX('2001'!$C$44:$C$140,'14 Year_History_Results'!BT254)</f>
        <v>0</v>
      </c>
      <c r="AI254" s="2">
        <f>INDEX('2002'!$C$44:$C$140,'14 Year_History_Results'!BU254)</f>
        <v>0</v>
      </c>
      <c r="AJ254" s="2">
        <f>INDEX('2003'!$C$44:$C$140,'14 Year_History_Results'!BV254)</f>
        <v>0</v>
      </c>
      <c r="AK254" s="2">
        <f>INDEX('2004'!$C$44:$C$140,'14 Year_History_Results'!BW254)</f>
        <v>0</v>
      </c>
      <c r="AL254" s="2">
        <f>INDEX('2005'!$C$44:$C$140,'14 Year_History_Results'!BX254)</f>
        <v>0</v>
      </c>
      <c r="AM254" s="2">
        <f>INDEX('2006'!$C$44:$C$140,'14 Year_History_Results'!BY254)</f>
        <v>0</v>
      </c>
      <c r="AN254" s="2">
        <f>INDEX('2007'!$C$44:$C$140,'14 Year_History_Results'!BZ254)</f>
        <v>0</v>
      </c>
      <c r="AO254" s="2">
        <f>INDEX('2008'!$C$44:$C$140,'14 Year_History_Results'!CA254)</f>
        <v>0</v>
      </c>
      <c r="AP254" s="2">
        <f>INDEX('2009'!$C$44:$C$140,'14 Year_History_Results'!CB254)</f>
        <v>0</v>
      </c>
      <c r="AQ254" s="2">
        <f>INDEX('2010'!$C$44:$C$140,'14 Year_History_Results'!CC254)</f>
        <v>0</v>
      </c>
      <c r="AR254" s="2">
        <f>INDEX('2011'!$C$44:$C$140,'14 Year_History_Results'!CD254)</f>
        <v>0</v>
      </c>
      <c r="AS254" s="2">
        <f>INDEX('2012'!$C$44:$C$140,'14 Year_History_Results'!CE254)</f>
        <v>0</v>
      </c>
      <c r="AT254" s="2">
        <f>INDEX('2013'!$C$44:$C$140,'14 Year_History_Results'!CF254)</f>
        <v>0</v>
      </c>
      <c r="AU254" s="149">
        <f>INDEX('2014'!$C$52:$C$180,'14 Year_History_Results'!CG254)</f>
        <v>0</v>
      </c>
      <c r="AV254" s="2">
        <f t="shared" si="128"/>
        <v>0</v>
      </c>
      <c r="AW254" s="2"/>
      <c r="AX254">
        <f t="shared" si="129"/>
        <v>3456</v>
      </c>
      <c r="AY254" s="112"/>
      <c r="AZ254" s="2"/>
      <c r="BA254" s="148">
        <f>INDEX('2001'!$B$44:$B$140,'14 Year_History_Results'!BT254)</f>
        <v>0</v>
      </c>
      <c r="BB254" s="2">
        <f>INDEX('2002'!$B$44:$B$140,'14 Year_History_Results'!BU254)</f>
        <v>0</v>
      </c>
      <c r="BC254" s="2">
        <f>INDEX('2003'!$B$44:$B$140,'14 Year_History_Results'!BV254)</f>
        <v>0</v>
      </c>
      <c r="BD254" s="2">
        <f>INDEX('2004'!$B$44:$B$140,'14 Year_History_Results'!BW254)</f>
        <v>0</v>
      </c>
      <c r="BE254" s="2">
        <f>INDEX('2005'!$B$44:$B$140,'14 Year_History_Results'!BX254)</f>
        <v>0</v>
      </c>
      <c r="BF254" s="2">
        <f>INDEX('2006'!$B$44:$B$140,'14 Year_History_Results'!BY254)</f>
        <v>0</v>
      </c>
      <c r="BG254" s="2">
        <f>INDEX('2007'!$B$44:$B$140,'14 Year_History_Results'!BZ254)</f>
        <v>0</v>
      </c>
      <c r="BH254" s="2">
        <f>INDEX('2008'!$B$44:$B$140,'14 Year_History_Results'!CA254)</f>
        <v>0</v>
      </c>
      <c r="BI254" s="2">
        <f>INDEX('2009'!$B$44:$B$140,'14 Year_History_Results'!CB254)</f>
        <v>0</v>
      </c>
      <c r="BJ254" s="2">
        <f>INDEX('2010'!$B$44:$B$140,'14 Year_History_Results'!CC254)</f>
        <v>0</v>
      </c>
      <c r="BK254" s="2">
        <f>INDEX('2011'!$B$44:$B$140,'14 Year_History_Results'!CD254)</f>
        <v>9</v>
      </c>
      <c r="BL254" s="2">
        <f>INDEX('2012'!$B$44:$B$140,'14 Year_History_Results'!CE254)</f>
        <v>0</v>
      </c>
      <c r="BM254" s="2">
        <f>INDEX('2013'!$B$44:$B$140,'14 Year_History_Results'!CF254)</f>
        <v>0</v>
      </c>
      <c r="BN254" s="149">
        <f>INDEX('2014'!$B$52:$B$180,'14 Year_History_Results'!CG254)</f>
        <v>0</v>
      </c>
      <c r="BO254" s="308">
        <f t="shared" si="130"/>
        <v>0</v>
      </c>
      <c r="BQ254">
        <f t="shared" si="131"/>
        <v>3456</v>
      </c>
      <c r="BR254" s="112"/>
      <c r="BS254" s="2"/>
      <c r="BT254" s="148">
        <f>IF(ISNA(MATCH($BQ254,'2001'!$A$44:$A$139,0)),97,MATCH($BQ254,'2001'!$A$44:$A$139,0))</f>
        <v>97</v>
      </c>
      <c r="BU254" s="2">
        <f>IF(ISNA(MATCH($BQ254,'2002'!$A$44:$A$139,0)),97,MATCH($BQ254,'2002'!$A$44:$A$139,0))</f>
        <v>97</v>
      </c>
      <c r="BV254" s="2">
        <f>IF(ISNA(MATCH($BQ254,'2003'!$A$44:$A$139,0)),97,MATCH($BQ254,'2003'!$A$44:$A$139,0))</f>
        <v>97</v>
      </c>
      <c r="BW254" s="2">
        <f>IF(ISNA(MATCH($BQ254,'2004'!$A$44:$A$139,0)),97,MATCH($BQ254,'2004'!$A$44:$A$139,0))</f>
        <v>97</v>
      </c>
      <c r="BX254" s="2">
        <f>IF(ISNA(MATCH($BQ254,'2005'!$A$44:$A$139,0)),97,MATCH($BQ254,'2005'!$A$44:$A$139,0))</f>
        <v>97</v>
      </c>
      <c r="BY254" s="2">
        <f>IF(ISNA(MATCH($BQ254,'2006'!$A$44:$A$139,0)),97,MATCH($BQ254,'2006'!$A$44:$A$139,0))</f>
        <v>97</v>
      </c>
      <c r="BZ254" s="2">
        <f>IF(ISNA(MATCH($BQ254,'2007'!$A$44:$A$139,0)),97,MATCH($BQ254,'2007'!$A$44:$A$139,0))</f>
        <v>97</v>
      </c>
      <c r="CA254" s="2">
        <f>IF(ISNA(MATCH($BQ254,'2008'!$A$44:$A$139,0)),97,MATCH($BQ254,'2008'!$A$44:$A$139,0))</f>
        <v>97</v>
      </c>
      <c r="CB254" s="2">
        <f>IF(ISNA(MATCH($BQ254,'2009'!$A$44:$A$139,0)),97,MATCH($BQ254,'2009'!$A$44:$A$139,0))</f>
        <v>97</v>
      </c>
      <c r="CC254" s="2">
        <f>IF(ISNA(MATCH($BQ254,'2010'!$A$44:$A$139,0)),97,MATCH($BQ254,'2010'!$A$44:$A$139,0))</f>
        <v>97</v>
      </c>
      <c r="CD254" s="2">
        <f>IF(ISNA(MATCH($BQ254,'2011'!$A$44:$A$139,0)),97,MATCH($BQ254,'2011'!$A$44:$A$139,0))</f>
        <v>93</v>
      </c>
      <c r="CE254" s="2">
        <f>IF(ISNA(MATCH($BQ254,'2012'!$A$44:$A$139,0)),97,MATCH($BQ254,'2012'!$A$44:$A$139,0))</f>
        <v>97</v>
      </c>
      <c r="CF254" s="2">
        <f>IF(ISNA(MATCH($BQ254,'2013'!$A$44:$A$139,0)),97,MATCH($BQ254,'2013'!$A$44:$A$139,0))</f>
        <v>97</v>
      </c>
      <c r="CG254" s="149">
        <f>IF(ISNA(MATCH($BQ254,'2014'!$A$52:$A$179,0)),129,MATCH($BQ254,'2014'!$A$52:$A$179,0))</f>
        <v>129</v>
      </c>
      <c r="CI254">
        <f t="shared" si="132"/>
        <v>3456</v>
      </c>
      <c r="CJ254" s="284"/>
      <c r="CK254" s="282"/>
      <c r="CL254" s="281">
        <f t="shared" si="133"/>
        <v>0</v>
      </c>
      <c r="CM254" s="282">
        <f t="shared" si="119"/>
        <v>0</v>
      </c>
      <c r="CN254" s="282">
        <f t="shared" si="120"/>
        <v>0</v>
      </c>
      <c r="CO254" s="282">
        <f t="shared" si="121"/>
        <v>0</v>
      </c>
      <c r="CP254" s="282">
        <f t="shared" si="122"/>
        <v>0</v>
      </c>
      <c r="CQ254" s="282">
        <f t="shared" si="123"/>
        <v>0</v>
      </c>
      <c r="CR254" s="282">
        <f t="shared" si="124"/>
        <v>0</v>
      </c>
      <c r="CS254" s="282">
        <f t="shared" si="125"/>
        <v>0</v>
      </c>
      <c r="CT254" s="282">
        <f t="shared" si="126"/>
        <v>0</v>
      </c>
      <c r="CU254" s="282">
        <f t="shared" si="134"/>
        <v>0</v>
      </c>
      <c r="CV254" s="282">
        <f t="shared" si="135"/>
        <v>9</v>
      </c>
      <c r="CW254" s="282">
        <f t="shared" si="136"/>
        <v>5.9993999999999996</v>
      </c>
      <c r="CX254" s="282">
        <f t="shared" si="137"/>
        <v>3.9992000399999994</v>
      </c>
      <c r="CY254" s="283">
        <f t="shared" si="138"/>
        <v>2.6658667466639994</v>
      </c>
      <c r="DA254" s="282">
        <f t="shared" si="139"/>
        <v>3456</v>
      </c>
      <c r="DB254" s="97"/>
      <c r="DC254" s="156"/>
      <c r="DD254" s="270">
        <f t="shared" si="140"/>
        <v>0</v>
      </c>
      <c r="DE254" s="156">
        <f t="shared" si="141"/>
        <v>0</v>
      </c>
      <c r="DF254" s="156">
        <f t="shared" si="142"/>
        <v>0</v>
      </c>
      <c r="DG254" s="156">
        <f t="shared" si="143"/>
        <v>0</v>
      </c>
      <c r="DH254" s="156">
        <f t="shared" si="144"/>
        <v>0</v>
      </c>
      <c r="DI254" s="156">
        <f t="shared" si="145"/>
        <v>0</v>
      </c>
      <c r="DJ254" s="156">
        <f t="shared" si="146"/>
        <v>0</v>
      </c>
      <c r="DK254" s="156">
        <f t="shared" si="147"/>
        <v>0</v>
      </c>
      <c r="DL254" s="156">
        <f t="shared" si="148"/>
        <v>0</v>
      </c>
      <c r="DM254" s="156">
        <f t="shared" si="149"/>
        <v>0</v>
      </c>
      <c r="DN254" s="156">
        <f t="shared" si="150"/>
        <v>9</v>
      </c>
      <c r="DO254" s="156">
        <f t="shared" si="151"/>
        <v>9</v>
      </c>
      <c r="DP254" s="156">
        <f t="shared" si="152"/>
        <v>9</v>
      </c>
      <c r="DQ254" s="267">
        <f t="shared" si="153"/>
        <v>9</v>
      </c>
      <c r="DR254" s="156">
        <f t="shared" si="154"/>
        <v>421</v>
      </c>
    </row>
    <row r="255" spans="2:122" ht="13.5" thickBot="1" x14ac:dyDescent="0.25">
      <c r="B255" s="133">
        <v>121</v>
      </c>
      <c r="C255" s="50">
        <f t="shared" si="117"/>
        <v>4</v>
      </c>
      <c r="D255" s="50">
        <f t="shared" si="127"/>
        <v>0</v>
      </c>
      <c r="E255" s="97"/>
      <c r="F255" s="2">
        <f t="shared" si="155"/>
        <v>250</v>
      </c>
      <c r="G255" s="164">
        <v>1706</v>
      </c>
      <c r="H255" s="164">
        <f>14- COUNTIF(L255:AA255,"#N/A")</f>
        <v>1</v>
      </c>
      <c r="I255" s="133">
        <f>SUM(AF255:AU255)+SUM(BA255:BM255)</f>
        <v>9</v>
      </c>
      <c r="J255" s="405">
        <f>CY255</f>
        <v>2.6658667466639994</v>
      </c>
      <c r="K255" s="466" t="str">
        <f>IF(ISNUMBER(MATCH(G255,'[4]OPR data'!$A$3:$A$2541,0)),"Y","N")</f>
        <v>Y</v>
      </c>
      <c r="L255" s="112"/>
      <c r="M255" s="236"/>
      <c r="N255" s="236" t="e">
        <f>(INDEX(Finish_table!R$4:R$83,MATCH('14 Year_History_Results'!$G255,Finish_table!S$4:S$83,0),1))</f>
        <v>#N/A</v>
      </c>
      <c r="O255" s="236" t="e">
        <f>(INDEX(Finish_table!Z$4:Z$99,MATCH('14 Year_History_Results'!$G255,Finish_table!AA$4:AA$99,0),1))</f>
        <v>#N/A</v>
      </c>
      <c r="P255" s="236" t="e">
        <f>(INDEX(Finish_table!AI$4:AI$99,MATCH('14 Year_History_Results'!$G255,Finish_table!AJ$4:AJ$99,0),1))</f>
        <v>#N/A</v>
      </c>
      <c r="Q255" s="236" t="e">
        <f>(INDEX(Finish_table!AR$4:AR$99,MATCH('14 Year_History_Results'!$G255,Finish_table!AS$4:AS$99,0),1))</f>
        <v>#N/A</v>
      </c>
      <c r="R255" s="236" t="e">
        <f>(INDEX(Finish_table!BA$4:BA$99,MATCH('14 Year_History_Results'!$G255,Finish_table!BB$4:BB$99,0),1))</f>
        <v>#N/A</v>
      </c>
      <c r="S255" s="236" t="e">
        <f>(INDEX(Finish_table!BJ$4:BJ$99,MATCH('14 Year_History_Results'!$G255,Finish_table!BK$4:BK$99,0),1))</f>
        <v>#N/A</v>
      </c>
      <c r="T255" s="236" t="e">
        <f>(INDEX(Finish_table!BS$4:BS$99,MATCH('14 Year_History_Results'!$G255,Finish_table!BT$4:BT$99,0),1))</f>
        <v>#N/A</v>
      </c>
      <c r="U255" s="236" t="e">
        <f>(INDEX(Finish_table!CB$4:CB$99,MATCH('14 Year_History_Results'!$G255,Finish_table!CC$4:CC$99,0),1))</f>
        <v>#N/A</v>
      </c>
      <c r="V255" s="236" t="e">
        <f>(INDEX(Finish_table!CK$4:CK$99,MATCH('14 Year_History_Results'!$G255,Finish_table!CL$4:CL$99,0),1))</f>
        <v>#N/A</v>
      </c>
      <c r="W255" s="236" t="e">
        <f>(INDEX(Finish_table!CT$4:CT$99,MATCH('14 Year_History_Results'!$G255,Finish_table!CU$4:CU$99,0),1))</f>
        <v>#N/A</v>
      </c>
      <c r="X255" s="236" t="str">
        <f>(INDEX(Finish_table!DC$4:DC$99,MATCH('14 Year_History_Results'!$G255,Finish_table!DD$4:DD$99,0),1))</f>
        <v>QF</v>
      </c>
      <c r="Y255" s="236" t="e">
        <f>(INDEX(Finish_table!DL$4:DL$99,MATCH('14 Year_History_Results'!$G255,Finish_table!DM$4:DM$99,0),1))</f>
        <v>#N/A</v>
      </c>
      <c r="Z255" s="236" t="e">
        <f>(INDEX(Finish_table!DU$4:DU$99,MATCH('14 Year_History_Results'!$G255,Finish_table!DV$4:DV$99,0),1))</f>
        <v>#N/A</v>
      </c>
      <c r="AA255" s="256" t="e">
        <f>(INDEX(Finish_table!ED$4:ED$140,MATCH('14 Year_History_Results'!$G255,Finish_table!EE$4:EE$140,0),1))</f>
        <v>#N/A</v>
      </c>
      <c r="AB255" s="2"/>
      <c r="AC255" s="97"/>
      <c r="AE255">
        <f t="shared" si="118"/>
        <v>1706</v>
      </c>
      <c r="AF255" s="112"/>
      <c r="AG255" s="2"/>
      <c r="AH255" s="148">
        <f>INDEX('2001'!$C$44:$C$140,'14 Year_History_Results'!BT255)</f>
        <v>0</v>
      </c>
      <c r="AI255" s="2">
        <f>INDEX('2002'!$C$44:$C$140,'14 Year_History_Results'!BU255)</f>
        <v>0</v>
      </c>
      <c r="AJ255" s="2">
        <f>INDEX('2003'!$C$44:$C$140,'14 Year_History_Results'!BV255)</f>
        <v>0</v>
      </c>
      <c r="AK255" s="2">
        <f>INDEX('2004'!$C$44:$C$140,'14 Year_History_Results'!BW255)</f>
        <v>0</v>
      </c>
      <c r="AL255" s="2">
        <f>INDEX('2005'!$C$44:$C$140,'14 Year_History_Results'!BX255)</f>
        <v>0</v>
      </c>
      <c r="AM255" s="2">
        <f>INDEX('2006'!$C$44:$C$140,'14 Year_History_Results'!BY255)</f>
        <v>0</v>
      </c>
      <c r="AN255" s="2">
        <f>INDEX('2007'!$C$44:$C$140,'14 Year_History_Results'!BZ255)</f>
        <v>0</v>
      </c>
      <c r="AO255" s="2">
        <f>INDEX('2008'!$C$44:$C$140,'14 Year_History_Results'!CA255)</f>
        <v>0</v>
      </c>
      <c r="AP255" s="2">
        <f>INDEX('2009'!$C$44:$C$140,'14 Year_History_Results'!CB255)</f>
        <v>0</v>
      </c>
      <c r="AQ255" s="2">
        <f>INDEX('2010'!$C$44:$C$140,'14 Year_History_Results'!CC255)</f>
        <v>0</v>
      </c>
      <c r="AR255" s="2">
        <f>INDEX('2011'!$C$44:$C$140,'14 Year_History_Results'!CD255)</f>
        <v>0</v>
      </c>
      <c r="AS255" s="2">
        <f>INDEX('2012'!$C$44:$C$140,'14 Year_History_Results'!CE255)</f>
        <v>0</v>
      </c>
      <c r="AT255" s="2">
        <f>INDEX('2013'!$C$44:$C$140,'14 Year_History_Results'!CF255)</f>
        <v>0</v>
      </c>
      <c r="AU255" s="149">
        <f>INDEX('2014'!$C$52:$C$180,'14 Year_History_Results'!CG255)</f>
        <v>0</v>
      </c>
      <c r="AV255" s="2">
        <f t="shared" si="128"/>
        <v>0</v>
      </c>
      <c r="AW255" s="2"/>
      <c r="AX255">
        <f t="shared" si="129"/>
        <v>1706</v>
      </c>
      <c r="AY255" s="112"/>
      <c r="AZ255" s="2"/>
      <c r="BA255" s="148">
        <f>INDEX('2001'!$B$44:$B$140,'14 Year_History_Results'!BT255)</f>
        <v>0</v>
      </c>
      <c r="BB255" s="2">
        <f>INDEX('2002'!$B$44:$B$140,'14 Year_History_Results'!BU255)</f>
        <v>0</v>
      </c>
      <c r="BC255" s="2">
        <f>INDEX('2003'!$B$44:$B$140,'14 Year_History_Results'!BV255)</f>
        <v>0</v>
      </c>
      <c r="BD255" s="2">
        <f>INDEX('2004'!$B$44:$B$140,'14 Year_History_Results'!BW255)</f>
        <v>0</v>
      </c>
      <c r="BE255" s="2">
        <f>INDEX('2005'!$B$44:$B$140,'14 Year_History_Results'!BX255)</f>
        <v>0</v>
      </c>
      <c r="BF255" s="2">
        <f>INDEX('2006'!$B$44:$B$140,'14 Year_History_Results'!BY255)</f>
        <v>0</v>
      </c>
      <c r="BG255" s="2">
        <f>INDEX('2007'!$B$44:$B$140,'14 Year_History_Results'!BZ255)</f>
        <v>0</v>
      </c>
      <c r="BH255" s="2">
        <f>INDEX('2008'!$B$44:$B$140,'14 Year_History_Results'!CA255)</f>
        <v>0</v>
      </c>
      <c r="BI255" s="2">
        <f>INDEX('2009'!$B$44:$B$140,'14 Year_History_Results'!CB255)</f>
        <v>0</v>
      </c>
      <c r="BJ255" s="2">
        <f>INDEX('2010'!$B$44:$B$140,'14 Year_History_Results'!CC255)</f>
        <v>0</v>
      </c>
      <c r="BK255" s="2">
        <f>INDEX('2011'!$B$44:$B$140,'14 Year_History_Results'!CD255)</f>
        <v>9</v>
      </c>
      <c r="BL255" s="2">
        <f>INDEX('2012'!$B$44:$B$140,'14 Year_History_Results'!CE255)</f>
        <v>0</v>
      </c>
      <c r="BM255" s="2">
        <f>INDEX('2013'!$B$44:$B$140,'14 Year_History_Results'!CF255)</f>
        <v>0</v>
      </c>
      <c r="BN255" s="149">
        <f>INDEX('2014'!$B$52:$B$180,'14 Year_History_Results'!CG255)</f>
        <v>0</v>
      </c>
      <c r="BO255" s="308">
        <f t="shared" si="130"/>
        <v>0</v>
      </c>
      <c r="BQ255">
        <f t="shared" si="131"/>
        <v>1706</v>
      </c>
      <c r="BR255" s="112"/>
      <c r="BS255" s="2"/>
      <c r="BT255" s="148">
        <f>IF(ISNA(MATCH($BQ255,'2001'!$A$44:$A$139,0)),97,MATCH($BQ255,'2001'!$A$44:$A$139,0))</f>
        <v>97</v>
      </c>
      <c r="BU255" s="2">
        <f>IF(ISNA(MATCH($BQ255,'2002'!$A$44:$A$139,0)),97,MATCH($BQ255,'2002'!$A$44:$A$139,0))</f>
        <v>97</v>
      </c>
      <c r="BV255" s="2">
        <f>IF(ISNA(MATCH($BQ255,'2003'!$A$44:$A$139,0)),97,MATCH($BQ255,'2003'!$A$44:$A$139,0))</f>
        <v>97</v>
      </c>
      <c r="BW255" s="2">
        <f>IF(ISNA(MATCH($BQ255,'2004'!$A$44:$A$139,0)),97,MATCH($BQ255,'2004'!$A$44:$A$139,0))</f>
        <v>97</v>
      </c>
      <c r="BX255" s="2">
        <f>IF(ISNA(MATCH($BQ255,'2005'!$A$44:$A$139,0)),97,MATCH($BQ255,'2005'!$A$44:$A$139,0))</f>
        <v>97</v>
      </c>
      <c r="BY255" s="2">
        <f>IF(ISNA(MATCH($BQ255,'2006'!$A$44:$A$139,0)),97,MATCH($BQ255,'2006'!$A$44:$A$139,0))</f>
        <v>97</v>
      </c>
      <c r="BZ255" s="2">
        <f>IF(ISNA(MATCH($BQ255,'2007'!$A$44:$A$139,0)),97,MATCH($BQ255,'2007'!$A$44:$A$139,0))</f>
        <v>97</v>
      </c>
      <c r="CA255" s="2">
        <f>IF(ISNA(MATCH($BQ255,'2008'!$A$44:$A$139,0)),97,MATCH($BQ255,'2008'!$A$44:$A$139,0))</f>
        <v>97</v>
      </c>
      <c r="CB255" s="2">
        <f>IF(ISNA(MATCH($BQ255,'2009'!$A$44:$A$139,0)),97,MATCH($BQ255,'2009'!$A$44:$A$139,0))</f>
        <v>97</v>
      </c>
      <c r="CC255" s="2">
        <f>IF(ISNA(MATCH($BQ255,'2010'!$A$44:$A$139,0)),97,MATCH($BQ255,'2010'!$A$44:$A$139,0))</f>
        <v>97</v>
      </c>
      <c r="CD255" s="2">
        <f>IF(ISNA(MATCH($BQ255,'2011'!$A$44:$A$139,0)),97,MATCH($BQ255,'2011'!$A$44:$A$139,0))</f>
        <v>66</v>
      </c>
      <c r="CE255" s="2">
        <f>IF(ISNA(MATCH($BQ255,'2012'!$A$44:$A$139,0)),97,MATCH($BQ255,'2012'!$A$44:$A$139,0))</f>
        <v>97</v>
      </c>
      <c r="CF255" s="2">
        <f>IF(ISNA(MATCH($BQ255,'2013'!$A$44:$A$139,0)),97,MATCH($BQ255,'2013'!$A$44:$A$139,0))</f>
        <v>97</v>
      </c>
      <c r="CG255" s="149">
        <f>IF(ISNA(MATCH($BQ255,'2014'!$A$52:$A$179,0)),129,MATCH($BQ255,'2014'!$A$52:$A$179,0))</f>
        <v>129</v>
      </c>
      <c r="CI255">
        <f t="shared" si="132"/>
        <v>1706</v>
      </c>
      <c r="CJ255" s="284"/>
      <c r="CK255" s="282"/>
      <c r="CL255" s="281">
        <f t="shared" si="133"/>
        <v>0</v>
      </c>
      <c r="CM255" s="282">
        <f t="shared" si="119"/>
        <v>0</v>
      </c>
      <c r="CN255" s="282">
        <f t="shared" si="120"/>
        <v>0</v>
      </c>
      <c r="CO255" s="282">
        <f t="shared" si="121"/>
        <v>0</v>
      </c>
      <c r="CP255" s="282">
        <f t="shared" si="122"/>
        <v>0</v>
      </c>
      <c r="CQ255" s="282">
        <f t="shared" si="123"/>
        <v>0</v>
      </c>
      <c r="CR255" s="282">
        <f t="shared" si="124"/>
        <v>0</v>
      </c>
      <c r="CS255" s="282">
        <f t="shared" si="125"/>
        <v>0</v>
      </c>
      <c r="CT255" s="282">
        <f t="shared" si="126"/>
        <v>0</v>
      </c>
      <c r="CU255" s="282">
        <f t="shared" si="134"/>
        <v>0</v>
      </c>
      <c r="CV255" s="282">
        <f t="shared" si="135"/>
        <v>9</v>
      </c>
      <c r="CW255" s="282">
        <f t="shared" si="136"/>
        <v>5.9993999999999996</v>
      </c>
      <c r="CX255" s="282">
        <f t="shared" si="137"/>
        <v>3.9992000399999994</v>
      </c>
      <c r="CY255" s="283">
        <f t="shared" si="138"/>
        <v>2.6658667466639994</v>
      </c>
      <c r="DA255" s="282">
        <f t="shared" si="139"/>
        <v>1706</v>
      </c>
      <c r="DB255" s="97"/>
      <c r="DC255" s="156"/>
      <c r="DD255" s="270">
        <f t="shared" si="140"/>
        <v>0</v>
      </c>
      <c r="DE255" s="156">
        <f t="shared" si="141"/>
        <v>0</v>
      </c>
      <c r="DF255" s="156">
        <f t="shared" si="142"/>
        <v>0</v>
      </c>
      <c r="DG255" s="156">
        <f t="shared" si="143"/>
        <v>0</v>
      </c>
      <c r="DH255" s="156">
        <f t="shared" si="144"/>
        <v>0</v>
      </c>
      <c r="DI255" s="156">
        <f t="shared" si="145"/>
        <v>0</v>
      </c>
      <c r="DJ255" s="156">
        <f t="shared" si="146"/>
        <v>0</v>
      </c>
      <c r="DK255" s="156">
        <f t="shared" si="147"/>
        <v>0</v>
      </c>
      <c r="DL255" s="156">
        <f t="shared" si="148"/>
        <v>0</v>
      </c>
      <c r="DM255" s="156">
        <f t="shared" si="149"/>
        <v>0</v>
      </c>
      <c r="DN255" s="156">
        <f t="shared" si="150"/>
        <v>9</v>
      </c>
      <c r="DO255" s="156">
        <f t="shared" si="151"/>
        <v>9</v>
      </c>
      <c r="DP255" s="156">
        <f t="shared" si="152"/>
        <v>9</v>
      </c>
      <c r="DQ255" s="267">
        <f t="shared" si="153"/>
        <v>9</v>
      </c>
      <c r="DR255" s="156">
        <f t="shared" si="154"/>
        <v>421</v>
      </c>
    </row>
    <row r="256" spans="2:122" ht="13.5" thickBot="1" x14ac:dyDescent="0.25">
      <c r="B256" s="133">
        <v>121</v>
      </c>
      <c r="C256" s="50">
        <f t="shared" si="117"/>
        <v>5</v>
      </c>
      <c r="D256" s="50">
        <f t="shared" si="127"/>
        <v>0</v>
      </c>
      <c r="E256" s="97"/>
      <c r="F256" s="2">
        <f t="shared" si="155"/>
        <v>251</v>
      </c>
      <c r="G256" s="164">
        <v>386</v>
      </c>
      <c r="H256" s="164">
        <f>14- COUNTIF(L256:AA256,"#N/A")</f>
        <v>3</v>
      </c>
      <c r="I256" s="133">
        <f>SUM(AF256:AU256)+SUM(BA256:BM256)</f>
        <v>50</v>
      </c>
      <c r="J256" s="405">
        <f>CY256</f>
        <v>2.6470604697541908</v>
      </c>
      <c r="K256" s="466" t="str">
        <f>IF(ISNUMBER(MATCH(G256,'[4]OPR data'!$A$3:$A$2541,0)),"Y","N")</f>
        <v>Y</v>
      </c>
      <c r="L256" s="112"/>
      <c r="M256" s="236"/>
      <c r="N256" s="236" t="e">
        <f>(INDEX(Finish_table!R$4:R$83,MATCH('14 Year_History_Results'!$G256,Finish_table!S$4:S$83,0),1))</f>
        <v>#N/A</v>
      </c>
      <c r="O256" s="236" t="e">
        <f>(INDEX(Finish_table!Z$4:Z$99,MATCH('14 Year_History_Results'!$G256,Finish_table!AA$4:AA$99,0),1))</f>
        <v>#N/A</v>
      </c>
      <c r="P256" s="236" t="e">
        <f>(INDEX(Finish_table!AI$4:AI$99,MATCH('14 Year_History_Results'!$G256,Finish_table!AJ$4:AJ$99,0),1))</f>
        <v>#N/A</v>
      </c>
      <c r="Q256" s="236" t="str">
        <f>(INDEX(Finish_table!AR$4:AR$99,MATCH('14 Year_History_Results'!$G256,Finish_table!AS$4:AS$99,0),1))</f>
        <v>SF</v>
      </c>
      <c r="R256" s="236" t="e">
        <f>(INDEX(Finish_table!BA$4:BA$99,MATCH('14 Year_History_Results'!$G256,Finish_table!BB$4:BB$99,0),1))</f>
        <v>#N/A</v>
      </c>
      <c r="S256" s="236" t="e">
        <f>(INDEX(Finish_table!BJ$4:BJ$99,MATCH('14 Year_History_Results'!$G256,Finish_table!BK$4:BK$99,0),1))</f>
        <v>#N/A</v>
      </c>
      <c r="T256" s="236" t="str">
        <f>(INDEX(Finish_table!BS$4:BS$99,MATCH('14 Year_History_Results'!$G256,Finish_table!BT$4:BT$99,0),1))</f>
        <v>F</v>
      </c>
      <c r="U256" s="236" t="str">
        <f>(INDEX(Finish_table!CB$4:CB$99,MATCH('14 Year_History_Results'!$G256,Finish_table!CC$4:CC$99,0),1))</f>
        <v>QF</v>
      </c>
      <c r="V256" s="236" t="e">
        <f>(INDEX(Finish_table!CK$4:CK$99,MATCH('14 Year_History_Results'!$G256,Finish_table!CL$4:CL$99,0),1))</f>
        <v>#N/A</v>
      </c>
      <c r="W256" s="236" t="e">
        <f>(INDEX(Finish_table!CT$4:CT$99,MATCH('14 Year_History_Results'!$G256,Finish_table!CU$4:CU$99,0),1))</f>
        <v>#N/A</v>
      </c>
      <c r="X256" s="236" t="e">
        <f>(INDEX(Finish_table!DC$4:DC$99,MATCH('14 Year_History_Results'!$G256,Finish_table!DD$4:DD$99,0),1))</f>
        <v>#N/A</v>
      </c>
      <c r="Y256" s="236" t="e">
        <f>(INDEX(Finish_table!DL$4:DL$99,MATCH('14 Year_History_Results'!$G256,Finish_table!DM$4:DM$99,0),1))</f>
        <v>#N/A</v>
      </c>
      <c r="Z256" s="236" t="e">
        <f>(INDEX(Finish_table!DU$4:DU$99,MATCH('14 Year_History_Results'!$G256,Finish_table!DV$4:DV$99,0),1))</f>
        <v>#N/A</v>
      </c>
      <c r="AA256" s="256" t="e">
        <f>(INDEX(Finish_table!ED$4:ED$140,MATCH('14 Year_History_Results'!$G256,Finish_table!EE$4:EE$140,0),1))</f>
        <v>#N/A</v>
      </c>
      <c r="AB256" s="2"/>
      <c r="AC256" s="97"/>
      <c r="AE256">
        <f t="shared" si="118"/>
        <v>386</v>
      </c>
      <c r="AF256" s="112"/>
      <c r="AG256" s="2"/>
      <c r="AH256" s="148">
        <f>INDEX('2001'!$C$44:$C$140,'14 Year_History_Results'!BT256)</f>
        <v>0</v>
      </c>
      <c r="AI256" s="2">
        <f>INDEX('2002'!$C$44:$C$140,'14 Year_History_Results'!BU256)</f>
        <v>0</v>
      </c>
      <c r="AJ256" s="2">
        <f>INDEX('2003'!$C$44:$C$140,'14 Year_History_Results'!BV256)</f>
        <v>0</v>
      </c>
      <c r="AK256" s="2">
        <f>INDEX('2004'!$C$44:$C$140,'14 Year_History_Results'!BW256)</f>
        <v>10</v>
      </c>
      <c r="AL256" s="2">
        <f>INDEX('2005'!$C$44:$C$140,'14 Year_History_Results'!BX256)</f>
        <v>0</v>
      </c>
      <c r="AM256" s="2">
        <f>INDEX('2006'!$C$44:$C$140,'14 Year_History_Results'!BY256)</f>
        <v>0</v>
      </c>
      <c r="AN256" s="2">
        <f>INDEX('2007'!$C$44:$C$140,'14 Year_History_Results'!BZ256)</f>
        <v>20</v>
      </c>
      <c r="AO256" s="2">
        <f>INDEX('2008'!$C$44:$C$140,'14 Year_History_Results'!CA256)</f>
        <v>0</v>
      </c>
      <c r="AP256" s="2">
        <f>INDEX('2009'!$C$44:$C$140,'14 Year_History_Results'!CB256)</f>
        <v>0</v>
      </c>
      <c r="AQ256" s="2">
        <f>INDEX('2010'!$C$44:$C$140,'14 Year_History_Results'!CC256)</f>
        <v>0</v>
      </c>
      <c r="AR256" s="2">
        <f>INDEX('2011'!$C$44:$C$140,'14 Year_History_Results'!CD256)</f>
        <v>0</v>
      </c>
      <c r="AS256" s="2">
        <f>INDEX('2012'!$C$44:$C$140,'14 Year_History_Results'!CE256)</f>
        <v>0</v>
      </c>
      <c r="AT256" s="2">
        <f>INDEX('2013'!$C$44:$C$140,'14 Year_History_Results'!CF256)</f>
        <v>0</v>
      </c>
      <c r="AU256" s="149">
        <f>INDEX('2014'!$C$52:$C$180,'14 Year_History_Results'!CG256)</f>
        <v>0</v>
      </c>
      <c r="AV256" s="2">
        <f t="shared" si="128"/>
        <v>5.7893422352183945</v>
      </c>
      <c r="AW256" s="2"/>
      <c r="AX256">
        <f t="shared" si="129"/>
        <v>386</v>
      </c>
      <c r="AY256" s="112"/>
      <c r="AZ256" s="2"/>
      <c r="BA256" s="148">
        <f>INDEX('2001'!$B$44:$B$140,'14 Year_History_Results'!BT256)</f>
        <v>0</v>
      </c>
      <c r="BB256" s="2">
        <f>INDEX('2002'!$B$44:$B$140,'14 Year_History_Results'!BU256)</f>
        <v>0</v>
      </c>
      <c r="BC256" s="2">
        <f>INDEX('2003'!$B$44:$B$140,'14 Year_History_Results'!BV256)</f>
        <v>0</v>
      </c>
      <c r="BD256" s="2">
        <f>INDEX('2004'!$B$44:$B$140,'14 Year_History_Results'!BW256)</f>
        <v>1</v>
      </c>
      <c r="BE256" s="2">
        <f>INDEX('2005'!$B$44:$B$140,'14 Year_History_Results'!BX256)</f>
        <v>0</v>
      </c>
      <c r="BF256" s="2">
        <f>INDEX('2006'!$B$44:$B$140,'14 Year_History_Results'!BY256)</f>
        <v>0</v>
      </c>
      <c r="BG256" s="2">
        <f>INDEX('2007'!$B$44:$B$140,'14 Year_History_Results'!BZ256)</f>
        <v>13</v>
      </c>
      <c r="BH256" s="2">
        <f>INDEX('2008'!$B$44:$B$140,'14 Year_History_Results'!CA256)</f>
        <v>6</v>
      </c>
      <c r="BI256" s="2">
        <f>INDEX('2009'!$B$44:$B$140,'14 Year_History_Results'!CB256)</f>
        <v>0</v>
      </c>
      <c r="BJ256" s="2">
        <f>INDEX('2010'!$B$44:$B$140,'14 Year_History_Results'!CC256)</f>
        <v>0</v>
      </c>
      <c r="BK256" s="2">
        <f>INDEX('2011'!$B$44:$B$140,'14 Year_History_Results'!CD256)</f>
        <v>0</v>
      </c>
      <c r="BL256" s="2">
        <f>INDEX('2012'!$B$44:$B$140,'14 Year_History_Results'!CE256)</f>
        <v>0</v>
      </c>
      <c r="BM256" s="2">
        <f>INDEX('2013'!$B$44:$B$140,'14 Year_History_Results'!CF256)</f>
        <v>0</v>
      </c>
      <c r="BN256" s="149">
        <f>INDEX('2014'!$B$52:$B$180,'14 Year_History_Results'!CG256)</f>
        <v>0</v>
      </c>
      <c r="BO256" s="308">
        <f t="shared" si="130"/>
        <v>0</v>
      </c>
      <c r="BQ256">
        <f t="shared" si="131"/>
        <v>386</v>
      </c>
      <c r="BR256" s="112"/>
      <c r="BS256" s="2"/>
      <c r="BT256" s="148">
        <f>IF(ISNA(MATCH($BQ256,'2001'!$A$44:$A$139,0)),97,MATCH($BQ256,'2001'!$A$44:$A$139,0))</f>
        <v>97</v>
      </c>
      <c r="BU256" s="2">
        <f>IF(ISNA(MATCH($BQ256,'2002'!$A$44:$A$139,0)),97,MATCH($BQ256,'2002'!$A$44:$A$139,0))</f>
        <v>97</v>
      </c>
      <c r="BV256" s="2">
        <f>IF(ISNA(MATCH($BQ256,'2003'!$A$44:$A$139,0)),97,MATCH($BQ256,'2003'!$A$44:$A$139,0))</f>
        <v>97</v>
      </c>
      <c r="BW256" s="2">
        <f>IF(ISNA(MATCH($BQ256,'2004'!$A$44:$A$139,0)),97,MATCH($BQ256,'2004'!$A$44:$A$139,0))</f>
        <v>58</v>
      </c>
      <c r="BX256" s="2">
        <f>IF(ISNA(MATCH($BQ256,'2005'!$A$44:$A$139,0)),97,MATCH($BQ256,'2005'!$A$44:$A$139,0))</f>
        <v>97</v>
      </c>
      <c r="BY256" s="2">
        <f>IF(ISNA(MATCH($BQ256,'2006'!$A$44:$A$139,0)),97,MATCH($BQ256,'2006'!$A$44:$A$139,0))</f>
        <v>97</v>
      </c>
      <c r="BZ256" s="2">
        <f>IF(ISNA(MATCH($BQ256,'2007'!$A$44:$A$139,0)),97,MATCH($BQ256,'2007'!$A$44:$A$139,0))</f>
        <v>47</v>
      </c>
      <c r="CA256" s="2">
        <f>IF(ISNA(MATCH($BQ256,'2008'!$A$44:$A$139,0)),97,MATCH($BQ256,'2008'!$A$44:$A$139,0))</f>
        <v>51</v>
      </c>
      <c r="CB256" s="2">
        <f>IF(ISNA(MATCH($BQ256,'2009'!$A$44:$A$139,0)),97,MATCH($BQ256,'2009'!$A$44:$A$139,0))</f>
        <v>97</v>
      </c>
      <c r="CC256" s="2">
        <f>IF(ISNA(MATCH($BQ256,'2010'!$A$44:$A$139,0)),97,MATCH($BQ256,'2010'!$A$44:$A$139,0))</f>
        <v>97</v>
      </c>
      <c r="CD256" s="2">
        <f>IF(ISNA(MATCH($BQ256,'2011'!$A$44:$A$139,0)),97,MATCH($BQ256,'2011'!$A$44:$A$139,0))</f>
        <v>97</v>
      </c>
      <c r="CE256" s="2">
        <f>IF(ISNA(MATCH($BQ256,'2012'!$A$44:$A$139,0)),97,MATCH($BQ256,'2012'!$A$44:$A$139,0))</f>
        <v>97</v>
      </c>
      <c r="CF256" s="2">
        <f>IF(ISNA(MATCH($BQ256,'2013'!$A$44:$A$139,0)),97,MATCH($BQ256,'2013'!$A$44:$A$139,0))</f>
        <v>97</v>
      </c>
      <c r="CG256" s="149">
        <f>IF(ISNA(MATCH($BQ256,'2014'!$A$52:$A$179,0)),129,MATCH($BQ256,'2014'!$A$52:$A$179,0))</f>
        <v>129</v>
      </c>
      <c r="CI256">
        <f t="shared" si="132"/>
        <v>386</v>
      </c>
      <c r="CJ256" s="284"/>
      <c r="CK256" s="282"/>
      <c r="CL256" s="281">
        <f t="shared" si="133"/>
        <v>0</v>
      </c>
      <c r="CM256" s="282">
        <f t="shared" si="119"/>
        <v>0</v>
      </c>
      <c r="CN256" s="282">
        <f t="shared" si="120"/>
        <v>0</v>
      </c>
      <c r="CO256" s="282">
        <f t="shared" si="121"/>
        <v>11</v>
      </c>
      <c r="CP256" s="282">
        <f t="shared" si="122"/>
        <v>7.3325999999999993</v>
      </c>
      <c r="CQ256" s="282">
        <f t="shared" si="123"/>
        <v>4.8879111599999989</v>
      </c>
      <c r="CR256" s="282">
        <f t="shared" si="124"/>
        <v>36.258281579256</v>
      </c>
      <c r="CS256" s="282">
        <f t="shared" si="125"/>
        <v>30.169770500732049</v>
      </c>
      <c r="CT256" s="282">
        <f t="shared" si="126"/>
        <v>20.111169015787983</v>
      </c>
      <c r="CU256" s="282">
        <f t="shared" si="134"/>
        <v>13.406105265924269</v>
      </c>
      <c r="CV256" s="282">
        <f t="shared" si="135"/>
        <v>8.9365097702651184</v>
      </c>
      <c r="CW256" s="282">
        <f t="shared" si="136"/>
        <v>5.9570774128587276</v>
      </c>
      <c r="CX256" s="282">
        <f t="shared" si="137"/>
        <v>3.9709878034116275</v>
      </c>
      <c r="CY256" s="283">
        <f t="shared" si="138"/>
        <v>2.6470604697541908</v>
      </c>
      <c r="DA256" s="282">
        <f t="shared" si="139"/>
        <v>386</v>
      </c>
      <c r="DB256" s="97"/>
      <c r="DC256" s="156"/>
      <c r="DD256" s="270">
        <f t="shared" si="140"/>
        <v>0</v>
      </c>
      <c r="DE256" s="156">
        <f t="shared" si="141"/>
        <v>0</v>
      </c>
      <c r="DF256" s="156">
        <f t="shared" si="142"/>
        <v>0</v>
      </c>
      <c r="DG256" s="156">
        <f t="shared" si="143"/>
        <v>11</v>
      </c>
      <c r="DH256" s="156">
        <f t="shared" si="144"/>
        <v>11</v>
      </c>
      <c r="DI256" s="156">
        <f t="shared" si="145"/>
        <v>11</v>
      </c>
      <c r="DJ256" s="156">
        <f t="shared" si="146"/>
        <v>44</v>
      </c>
      <c r="DK256" s="156">
        <f t="shared" si="147"/>
        <v>50</v>
      </c>
      <c r="DL256" s="156">
        <f t="shared" si="148"/>
        <v>50</v>
      </c>
      <c r="DM256" s="156">
        <f t="shared" si="149"/>
        <v>50</v>
      </c>
      <c r="DN256" s="156">
        <f t="shared" si="150"/>
        <v>50</v>
      </c>
      <c r="DO256" s="156">
        <f t="shared" si="151"/>
        <v>50</v>
      </c>
      <c r="DP256" s="156">
        <f t="shared" si="152"/>
        <v>50</v>
      </c>
      <c r="DQ256" s="267">
        <f t="shared" si="153"/>
        <v>50</v>
      </c>
      <c r="DR256" s="156">
        <f t="shared" si="154"/>
        <v>150</v>
      </c>
    </row>
    <row r="257" spans="2:122" ht="13.5" thickBot="1" x14ac:dyDescent="0.25">
      <c r="B257" s="144">
        <v>121</v>
      </c>
      <c r="C257" s="50">
        <f t="shared" si="117"/>
        <v>6</v>
      </c>
      <c r="D257" s="50">
        <f t="shared" si="127"/>
        <v>0</v>
      </c>
      <c r="E257" s="97"/>
      <c r="F257" s="2">
        <f t="shared" si="155"/>
        <v>252</v>
      </c>
      <c r="G257" s="164">
        <v>2854</v>
      </c>
      <c r="H257" s="164">
        <f>14- COUNTIF(L257:AA257,"#N/A")</f>
        <v>1</v>
      </c>
      <c r="I257" s="133">
        <f>SUM(AF257:AU257)+SUM(BA257:BM257)</f>
        <v>13</v>
      </c>
      <c r="J257" s="405">
        <f>CY257</f>
        <v>2.566874228137876</v>
      </c>
      <c r="K257" s="466" t="str">
        <f>IF(ISNUMBER(MATCH(G257,'[4]OPR data'!$A$3:$A$2541,0)),"Y","N")</f>
        <v>Y</v>
      </c>
      <c r="L257" s="112"/>
      <c r="M257" s="236"/>
      <c r="N257" s="236" t="e">
        <f>(INDEX(Finish_table!R$4:R$83,MATCH('14 Year_History_Results'!$G257,Finish_table!S$4:S$83,0),1))</f>
        <v>#N/A</v>
      </c>
      <c r="O257" s="236" t="e">
        <f>(INDEX(Finish_table!Z$4:Z$99,MATCH('14 Year_History_Results'!$G257,Finish_table!AA$4:AA$99,0),1))</f>
        <v>#N/A</v>
      </c>
      <c r="P257" s="236" t="e">
        <f>(INDEX(Finish_table!AI$4:AI$99,MATCH('14 Year_History_Results'!$G257,Finish_table!AJ$4:AJ$99,0),1))</f>
        <v>#N/A</v>
      </c>
      <c r="Q257" s="236" t="e">
        <f>(INDEX(Finish_table!AR$4:AR$99,MATCH('14 Year_History_Results'!$G257,Finish_table!AS$4:AS$99,0),1))</f>
        <v>#N/A</v>
      </c>
      <c r="R257" s="236" t="e">
        <f>(INDEX(Finish_table!BA$4:BA$99,MATCH('14 Year_History_Results'!$G257,Finish_table!BB$4:BB$99,0),1))</f>
        <v>#N/A</v>
      </c>
      <c r="S257" s="236" t="e">
        <f>(INDEX(Finish_table!BJ$4:BJ$99,MATCH('14 Year_History_Results'!$G257,Finish_table!BK$4:BK$99,0),1))</f>
        <v>#N/A</v>
      </c>
      <c r="T257" s="236" t="e">
        <f>(INDEX(Finish_table!BS$4:BS$99,MATCH('14 Year_History_Results'!$G257,Finish_table!BT$4:BT$99,0),1))</f>
        <v>#N/A</v>
      </c>
      <c r="U257" s="236" t="e">
        <f>(INDEX(Finish_table!CB$4:CB$99,MATCH('14 Year_History_Results'!$G257,Finish_table!CC$4:CC$99,0),1))</f>
        <v>#N/A</v>
      </c>
      <c r="V257" s="236" t="e">
        <f>(INDEX(Finish_table!CK$4:CK$99,MATCH('14 Year_History_Results'!$G257,Finish_table!CL$4:CL$99,0),1))</f>
        <v>#N/A</v>
      </c>
      <c r="W257" s="236" t="str">
        <f>(INDEX(Finish_table!CT$4:CT$99,MATCH('14 Year_History_Results'!$G257,Finish_table!CU$4:CU$99,0),1))</f>
        <v>SF</v>
      </c>
      <c r="X257" s="236" t="e">
        <f>(INDEX(Finish_table!DC$4:DC$99,MATCH('14 Year_History_Results'!$G257,Finish_table!DD$4:DD$99,0),1))</f>
        <v>#N/A</v>
      </c>
      <c r="Y257" s="236" t="e">
        <f>(INDEX(Finish_table!DL$4:DL$99,MATCH('14 Year_History_Results'!$G257,Finish_table!DM$4:DM$99,0),1))</f>
        <v>#N/A</v>
      </c>
      <c r="Z257" s="236" t="e">
        <f>(INDEX(Finish_table!DU$4:DU$99,MATCH('14 Year_History_Results'!$G257,Finish_table!DV$4:DV$99,0),1))</f>
        <v>#N/A</v>
      </c>
      <c r="AA257" s="256" t="e">
        <f>(INDEX(Finish_table!ED$4:ED$140,MATCH('14 Year_History_Results'!$G257,Finish_table!EE$4:EE$140,0),1))</f>
        <v>#N/A</v>
      </c>
      <c r="AB257" s="2"/>
      <c r="AC257" s="97"/>
      <c r="AE257">
        <f t="shared" si="118"/>
        <v>2854</v>
      </c>
      <c r="AF257" s="112"/>
      <c r="AG257" s="2"/>
      <c r="AH257" s="148">
        <f>INDEX('2001'!$C$44:$C$140,'14 Year_History_Results'!BT257)</f>
        <v>0</v>
      </c>
      <c r="AI257" s="2">
        <f>INDEX('2002'!$C$44:$C$140,'14 Year_History_Results'!BU257)</f>
        <v>0</v>
      </c>
      <c r="AJ257" s="2">
        <f>INDEX('2003'!$C$44:$C$140,'14 Year_History_Results'!BV257)</f>
        <v>0</v>
      </c>
      <c r="AK257" s="2">
        <f>INDEX('2004'!$C$44:$C$140,'14 Year_History_Results'!BW257)</f>
        <v>0</v>
      </c>
      <c r="AL257" s="2">
        <f>INDEX('2005'!$C$44:$C$140,'14 Year_History_Results'!BX257)</f>
        <v>0</v>
      </c>
      <c r="AM257" s="2">
        <f>INDEX('2006'!$C$44:$C$140,'14 Year_History_Results'!BY257)</f>
        <v>0</v>
      </c>
      <c r="AN257" s="2">
        <f>INDEX('2007'!$C$44:$C$140,'14 Year_History_Results'!BZ257)</f>
        <v>0</v>
      </c>
      <c r="AO257" s="2">
        <f>INDEX('2008'!$C$44:$C$140,'14 Year_History_Results'!CA257)</f>
        <v>0</v>
      </c>
      <c r="AP257" s="2">
        <f>INDEX('2009'!$C$44:$C$140,'14 Year_History_Results'!CB257)</f>
        <v>0</v>
      </c>
      <c r="AQ257" s="2">
        <f>INDEX('2010'!$C$44:$C$140,'14 Year_History_Results'!CC257)</f>
        <v>10</v>
      </c>
      <c r="AR257" s="2">
        <f>INDEX('2011'!$C$44:$C$140,'14 Year_History_Results'!CD257)</f>
        <v>0</v>
      </c>
      <c r="AS257" s="2">
        <f>INDEX('2012'!$C$44:$C$140,'14 Year_History_Results'!CE257)</f>
        <v>0</v>
      </c>
      <c r="AT257" s="2">
        <f>INDEX('2013'!$C$44:$C$140,'14 Year_History_Results'!CF257)</f>
        <v>0</v>
      </c>
      <c r="AU257" s="149">
        <f>INDEX('2014'!$C$52:$C$180,'14 Year_History_Results'!CG257)</f>
        <v>0</v>
      </c>
      <c r="AV257" s="2">
        <f t="shared" si="128"/>
        <v>2.6726124191242437</v>
      </c>
      <c r="AW257" s="2"/>
      <c r="AX257">
        <f t="shared" si="129"/>
        <v>2854</v>
      </c>
      <c r="AY257" s="112"/>
      <c r="AZ257" s="2"/>
      <c r="BA257" s="148">
        <f>INDEX('2001'!$B$44:$B$140,'14 Year_History_Results'!BT257)</f>
        <v>0</v>
      </c>
      <c r="BB257" s="2">
        <f>INDEX('2002'!$B$44:$B$140,'14 Year_History_Results'!BU257)</f>
        <v>0</v>
      </c>
      <c r="BC257" s="2">
        <f>INDEX('2003'!$B$44:$B$140,'14 Year_History_Results'!BV257)</f>
        <v>0</v>
      </c>
      <c r="BD257" s="2">
        <f>INDEX('2004'!$B$44:$B$140,'14 Year_History_Results'!BW257)</f>
        <v>0</v>
      </c>
      <c r="BE257" s="2">
        <f>INDEX('2005'!$B$44:$B$140,'14 Year_History_Results'!BX257)</f>
        <v>0</v>
      </c>
      <c r="BF257" s="2">
        <f>INDEX('2006'!$B$44:$B$140,'14 Year_History_Results'!BY257)</f>
        <v>0</v>
      </c>
      <c r="BG257" s="2">
        <f>INDEX('2007'!$B$44:$B$140,'14 Year_History_Results'!BZ257)</f>
        <v>0</v>
      </c>
      <c r="BH257" s="2">
        <f>INDEX('2008'!$B$44:$B$140,'14 Year_History_Results'!CA257)</f>
        <v>0</v>
      </c>
      <c r="BI257" s="2">
        <f>INDEX('2009'!$B$44:$B$140,'14 Year_History_Results'!CB257)</f>
        <v>0</v>
      </c>
      <c r="BJ257" s="2">
        <f>INDEX('2010'!$B$44:$B$140,'14 Year_History_Results'!CC257)</f>
        <v>3</v>
      </c>
      <c r="BK257" s="2">
        <f>INDEX('2011'!$B$44:$B$140,'14 Year_History_Results'!CD257)</f>
        <v>0</v>
      </c>
      <c r="BL257" s="2">
        <f>INDEX('2012'!$B$44:$B$140,'14 Year_History_Results'!CE257)</f>
        <v>0</v>
      </c>
      <c r="BM257" s="2">
        <f>INDEX('2013'!$B$44:$B$140,'14 Year_History_Results'!CF257)</f>
        <v>0</v>
      </c>
      <c r="BN257" s="149">
        <f>INDEX('2014'!$B$52:$B$180,'14 Year_History_Results'!CG257)</f>
        <v>0</v>
      </c>
      <c r="BO257" s="308">
        <f t="shared" si="130"/>
        <v>0</v>
      </c>
      <c r="BQ257">
        <f t="shared" si="131"/>
        <v>2854</v>
      </c>
      <c r="BR257" s="112"/>
      <c r="BS257" s="2"/>
      <c r="BT257" s="148">
        <f>IF(ISNA(MATCH($BQ257,'2001'!$A$44:$A$139,0)),97,MATCH($BQ257,'2001'!$A$44:$A$139,0))</f>
        <v>97</v>
      </c>
      <c r="BU257" s="2">
        <f>IF(ISNA(MATCH($BQ257,'2002'!$A$44:$A$139,0)),97,MATCH($BQ257,'2002'!$A$44:$A$139,0))</f>
        <v>97</v>
      </c>
      <c r="BV257" s="2">
        <f>IF(ISNA(MATCH($BQ257,'2003'!$A$44:$A$139,0)),97,MATCH($BQ257,'2003'!$A$44:$A$139,0))</f>
        <v>97</v>
      </c>
      <c r="BW257" s="2">
        <f>IF(ISNA(MATCH($BQ257,'2004'!$A$44:$A$139,0)),97,MATCH($BQ257,'2004'!$A$44:$A$139,0))</f>
        <v>97</v>
      </c>
      <c r="BX257" s="2">
        <f>IF(ISNA(MATCH($BQ257,'2005'!$A$44:$A$139,0)),97,MATCH($BQ257,'2005'!$A$44:$A$139,0))</f>
        <v>97</v>
      </c>
      <c r="BY257" s="2">
        <f>IF(ISNA(MATCH($BQ257,'2006'!$A$44:$A$139,0)),97,MATCH($BQ257,'2006'!$A$44:$A$139,0))</f>
        <v>97</v>
      </c>
      <c r="BZ257" s="2">
        <f>IF(ISNA(MATCH($BQ257,'2007'!$A$44:$A$139,0)),97,MATCH($BQ257,'2007'!$A$44:$A$139,0))</f>
        <v>97</v>
      </c>
      <c r="CA257" s="2">
        <f>IF(ISNA(MATCH($BQ257,'2008'!$A$44:$A$139,0)),97,MATCH($BQ257,'2008'!$A$44:$A$139,0))</f>
        <v>97</v>
      </c>
      <c r="CB257" s="2">
        <f>IF(ISNA(MATCH($BQ257,'2009'!$A$44:$A$139,0)),97,MATCH($BQ257,'2009'!$A$44:$A$139,0))</f>
        <v>97</v>
      </c>
      <c r="CC257" s="2">
        <f>IF(ISNA(MATCH($BQ257,'2010'!$A$44:$A$139,0)),97,MATCH($BQ257,'2010'!$A$44:$A$139,0))</f>
        <v>91</v>
      </c>
      <c r="CD257" s="2">
        <f>IF(ISNA(MATCH($BQ257,'2011'!$A$44:$A$139,0)),97,MATCH($BQ257,'2011'!$A$44:$A$139,0))</f>
        <v>97</v>
      </c>
      <c r="CE257" s="2">
        <f>IF(ISNA(MATCH($BQ257,'2012'!$A$44:$A$139,0)),97,MATCH($BQ257,'2012'!$A$44:$A$139,0))</f>
        <v>97</v>
      </c>
      <c r="CF257" s="2">
        <f>IF(ISNA(MATCH($BQ257,'2013'!$A$44:$A$139,0)),97,MATCH($BQ257,'2013'!$A$44:$A$139,0))</f>
        <v>97</v>
      </c>
      <c r="CG257" s="149">
        <f>IF(ISNA(MATCH($BQ257,'2014'!$A$52:$A$179,0)),129,MATCH($BQ257,'2014'!$A$52:$A$179,0))</f>
        <v>129</v>
      </c>
      <c r="CI257">
        <f t="shared" si="132"/>
        <v>2854</v>
      </c>
      <c r="CJ257" s="284"/>
      <c r="CK257" s="282"/>
      <c r="CL257" s="281">
        <f t="shared" si="133"/>
        <v>0</v>
      </c>
      <c r="CM257" s="282">
        <f t="shared" si="119"/>
        <v>0</v>
      </c>
      <c r="CN257" s="282">
        <f t="shared" si="120"/>
        <v>0</v>
      </c>
      <c r="CO257" s="282">
        <f t="shared" si="121"/>
        <v>0</v>
      </c>
      <c r="CP257" s="282">
        <f t="shared" si="122"/>
        <v>0</v>
      </c>
      <c r="CQ257" s="282">
        <f t="shared" si="123"/>
        <v>0</v>
      </c>
      <c r="CR257" s="282">
        <f t="shared" si="124"/>
        <v>0</v>
      </c>
      <c r="CS257" s="282">
        <f t="shared" si="125"/>
        <v>0</v>
      </c>
      <c r="CT257" s="282">
        <f t="shared" si="126"/>
        <v>0</v>
      </c>
      <c r="CU257" s="282">
        <f t="shared" si="134"/>
        <v>13</v>
      </c>
      <c r="CV257" s="282">
        <f t="shared" si="135"/>
        <v>8.6657999999999991</v>
      </c>
      <c r="CW257" s="282">
        <f t="shared" si="136"/>
        <v>5.7766222799999989</v>
      </c>
      <c r="CX257" s="282">
        <f t="shared" si="137"/>
        <v>3.8506964118479989</v>
      </c>
      <c r="CY257" s="283">
        <f t="shared" si="138"/>
        <v>2.566874228137876</v>
      </c>
      <c r="DA257" s="282">
        <f t="shared" si="139"/>
        <v>2854</v>
      </c>
      <c r="DB257" s="97"/>
      <c r="DC257" s="156"/>
      <c r="DD257" s="270">
        <f t="shared" si="140"/>
        <v>0</v>
      </c>
      <c r="DE257" s="156">
        <f t="shared" si="141"/>
        <v>0</v>
      </c>
      <c r="DF257" s="156">
        <f t="shared" si="142"/>
        <v>0</v>
      </c>
      <c r="DG257" s="156">
        <f t="shared" si="143"/>
        <v>0</v>
      </c>
      <c r="DH257" s="156">
        <f t="shared" si="144"/>
        <v>0</v>
      </c>
      <c r="DI257" s="156">
        <f t="shared" si="145"/>
        <v>0</v>
      </c>
      <c r="DJ257" s="156">
        <f t="shared" si="146"/>
        <v>0</v>
      </c>
      <c r="DK257" s="156">
        <f t="shared" si="147"/>
        <v>0</v>
      </c>
      <c r="DL257" s="156">
        <f t="shared" si="148"/>
        <v>0</v>
      </c>
      <c r="DM257" s="156">
        <f t="shared" si="149"/>
        <v>13</v>
      </c>
      <c r="DN257" s="156">
        <f t="shared" si="150"/>
        <v>13</v>
      </c>
      <c r="DO257" s="156">
        <f t="shared" si="151"/>
        <v>13</v>
      </c>
      <c r="DP257" s="156">
        <f t="shared" si="152"/>
        <v>13</v>
      </c>
      <c r="DQ257" s="267">
        <f t="shared" si="153"/>
        <v>13</v>
      </c>
      <c r="DR257" s="156">
        <f t="shared" si="154"/>
        <v>355</v>
      </c>
    </row>
    <row r="258" spans="2:122" ht="13.5" thickBot="1" x14ac:dyDescent="0.25">
      <c r="B258" s="133">
        <v>121</v>
      </c>
      <c r="C258" s="50">
        <f t="shared" si="117"/>
        <v>7</v>
      </c>
      <c r="D258" s="50">
        <f t="shared" si="127"/>
        <v>0</v>
      </c>
      <c r="E258" s="97"/>
      <c r="F258" s="2">
        <f t="shared" si="155"/>
        <v>253</v>
      </c>
      <c r="G258" s="164">
        <v>308</v>
      </c>
      <c r="H258" s="164">
        <f>14- COUNTIF(L258:AA258,"#N/A")</f>
        <v>4</v>
      </c>
      <c r="I258" s="133">
        <f>SUM(AF258:AU258)+SUM(BA258:BM258)</f>
        <v>99</v>
      </c>
      <c r="J258" s="405">
        <f>CY258</f>
        <v>2.4660512181960303</v>
      </c>
      <c r="K258" s="466" t="str">
        <f>IF(ISNUMBER(MATCH(G258,'[4]OPR data'!$A$3:$A$2541,0)),"Y","N")</f>
        <v>Y</v>
      </c>
      <c r="L258" s="112"/>
      <c r="M258" s="236"/>
      <c r="N258" s="236" t="str">
        <f>(INDEX(Finish_table!R$4:R$83,MATCH('14 Year_History_Results'!$G258,Finish_table!S$4:S$83,0),1))</f>
        <v>QF</v>
      </c>
      <c r="O258" s="236" t="str">
        <f>(INDEX(Finish_table!Z$4:Z$99,MATCH('14 Year_History_Results'!$G258,Finish_table!AA$4:AA$99,0),1))</f>
        <v>WF</v>
      </c>
      <c r="P258" s="236" t="str">
        <f>(INDEX(Finish_table!AI$4:AI$99,MATCH('14 Year_History_Results'!$G258,Finish_table!AJ$4:AJ$99,0),1))</f>
        <v>QF</v>
      </c>
      <c r="Q258" s="236" t="e">
        <f>(INDEX(Finish_table!AR$4:AR$99,MATCH('14 Year_History_Results'!$G258,Finish_table!AS$4:AS$99,0),1))</f>
        <v>#N/A</v>
      </c>
      <c r="R258" s="236" t="e">
        <f>(INDEX(Finish_table!BA$4:BA$99,MATCH('14 Year_History_Results'!$G258,Finish_table!BB$4:BB$99,0),1))</f>
        <v>#N/A</v>
      </c>
      <c r="S258" s="236" t="e">
        <f>(INDEX(Finish_table!BJ$4:BJ$99,MATCH('14 Year_History_Results'!$G258,Finish_table!BK$4:BK$99,0),1))</f>
        <v>#N/A</v>
      </c>
      <c r="T258" s="236" t="e">
        <f>(INDEX(Finish_table!BS$4:BS$99,MATCH('14 Year_History_Results'!$G258,Finish_table!BT$4:BT$99,0),1))</f>
        <v>#N/A</v>
      </c>
      <c r="U258" s="236" t="e">
        <f>(INDEX(Finish_table!CB$4:CB$99,MATCH('14 Year_History_Results'!$G258,Finish_table!CC$4:CC$99,0),1))</f>
        <v>#N/A</v>
      </c>
      <c r="V258" s="236" t="e">
        <f>(INDEX(Finish_table!CK$4:CK$99,MATCH('14 Year_History_Results'!$G258,Finish_table!CL$4:CL$99,0),1))</f>
        <v>#N/A</v>
      </c>
      <c r="W258" s="236" t="str">
        <f>(INDEX(Finish_table!CT$4:CT$99,MATCH('14 Year_History_Results'!$G258,Finish_table!CU$4:CU$99,0),1))</f>
        <v>QF</v>
      </c>
      <c r="X258" s="236" t="e">
        <f>(INDEX(Finish_table!DC$4:DC$99,MATCH('14 Year_History_Results'!$G258,Finish_table!DD$4:DD$99,0),1))</f>
        <v>#N/A</v>
      </c>
      <c r="Y258" s="236" t="e">
        <f>(INDEX(Finish_table!DL$4:DL$99,MATCH('14 Year_History_Results'!$G258,Finish_table!DM$4:DM$99,0),1))</f>
        <v>#N/A</v>
      </c>
      <c r="Z258" s="236" t="e">
        <f>(INDEX(Finish_table!DU$4:DU$99,MATCH('14 Year_History_Results'!$G258,Finish_table!DV$4:DV$99,0),1))</f>
        <v>#N/A</v>
      </c>
      <c r="AA258" s="256" t="e">
        <f>(INDEX(Finish_table!ED$4:ED$140,MATCH('14 Year_History_Results'!$G258,Finish_table!EE$4:EE$140,0),1))</f>
        <v>#N/A</v>
      </c>
      <c r="AB258" s="2"/>
      <c r="AC258" s="97"/>
      <c r="AE258">
        <f t="shared" si="118"/>
        <v>308</v>
      </c>
      <c r="AF258" s="112"/>
      <c r="AG258" s="2"/>
      <c r="AH258" s="148">
        <f>INDEX('2001'!$C$44:$C$140,'14 Year_History_Results'!BT258)</f>
        <v>10</v>
      </c>
      <c r="AI258" s="2">
        <f>INDEX('2002'!$C$44:$C$140,'14 Year_History_Results'!BU258)</f>
        <v>40</v>
      </c>
      <c r="AJ258" s="2">
        <f>INDEX('2003'!$C$44:$C$140,'14 Year_History_Results'!BV258)</f>
        <v>0</v>
      </c>
      <c r="AK258" s="2">
        <f>INDEX('2004'!$C$44:$C$140,'14 Year_History_Results'!BW258)</f>
        <v>0</v>
      </c>
      <c r="AL258" s="2">
        <f>INDEX('2005'!$C$44:$C$140,'14 Year_History_Results'!BX258)</f>
        <v>0</v>
      </c>
      <c r="AM258" s="2">
        <f>INDEX('2006'!$C$44:$C$140,'14 Year_History_Results'!BY258)</f>
        <v>0</v>
      </c>
      <c r="AN258" s="2">
        <f>INDEX('2007'!$C$44:$C$140,'14 Year_History_Results'!BZ258)</f>
        <v>0</v>
      </c>
      <c r="AO258" s="2">
        <f>INDEX('2008'!$C$44:$C$140,'14 Year_History_Results'!CA258)</f>
        <v>0</v>
      </c>
      <c r="AP258" s="2">
        <f>INDEX('2009'!$C$44:$C$140,'14 Year_History_Results'!CB258)</f>
        <v>0</v>
      </c>
      <c r="AQ258" s="2">
        <f>INDEX('2010'!$C$44:$C$140,'14 Year_History_Results'!CC258)</f>
        <v>0</v>
      </c>
      <c r="AR258" s="2">
        <f>INDEX('2011'!$C$44:$C$140,'14 Year_History_Results'!CD258)</f>
        <v>0</v>
      </c>
      <c r="AS258" s="2">
        <f>INDEX('2012'!$C$44:$C$140,'14 Year_History_Results'!CE258)</f>
        <v>0</v>
      </c>
      <c r="AT258" s="2">
        <f>INDEX('2013'!$C$44:$C$140,'14 Year_History_Results'!CF258)</f>
        <v>0</v>
      </c>
      <c r="AU258" s="149">
        <f>INDEX('2014'!$C$52:$C$180,'14 Year_History_Results'!CG258)</f>
        <v>0</v>
      </c>
      <c r="AV258" s="2">
        <f t="shared" si="128"/>
        <v>10.818177620697814</v>
      </c>
      <c r="AW258" s="2"/>
      <c r="AX258">
        <f t="shared" si="129"/>
        <v>308</v>
      </c>
      <c r="AY258" s="112"/>
      <c r="AZ258" s="2"/>
      <c r="BA258" s="148">
        <f>INDEX('2001'!$B$44:$B$140,'14 Year_History_Results'!BT258)</f>
        <v>11</v>
      </c>
      <c r="BB258" s="2">
        <f>INDEX('2002'!$B$44:$B$140,'14 Year_History_Results'!BU258)</f>
        <v>16</v>
      </c>
      <c r="BC258" s="2">
        <f>INDEX('2003'!$B$44:$B$140,'14 Year_History_Results'!BV258)</f>
        <v>13</v>
      </c>
      <c r="BD258" s="2">
        <f>INDEX('2004'!$B$44:$B$140,'14 Year_History_Results'!BW258)</f>
        <v>0</v>
      </c>
      <c r="BE258" s="2">
        <f>INDEX('2005'!$B$44:$B$140,'14 Year_History_Results'!BX258)</f>
        <v>0</v>
      </c>
      <c r="BF258" s="2">
        <f>INDEX('2006'!$B$44:$B$140,'14 Year_History_Results'!BY258)</f>
        <v>0</v>
      </c>
      <c r="BG258" s="2">
        <f>INDEX('2007'!$B$44:$B$140,'14 Year_History_Results'!BZ258)</f>
        <v>0</v>
      </c>
      <c r="BH258" s="2">
        <f>INDEX('2008'!$B$44:$B$140,'14 Year_History_Results'!CA258)</f>
        <v>0</v>
      </c>
      <c r="BI258" s="2">
        <f>INDEX('2009'!$B$44:$B$140,'14 Year_History_Results'!CB258)</f>
        <v>0</v>
      </c>
      <c r="BJ258" s="2">
        <f>INDEX('2010'!$B$44:$B$140,'14 Year_History_Results'!CC258)</f>
        <v>9</v>
      </c>
      <c r="BK258" s="2">
        <f>INDEX('2011'!$B$44:$B$140,'14 Year_History_Results'!CD258)</f>
        <v>0</v>
      </c>
      <c r="BL258" s="2">
        <f>INDEX('2012'!$B$44:$B$140,'14 Year_History_Results'!CE258)</f>
        <v>0</v>
      </c>
      <c r="BM258" s="2">
        <f>INDEX('2013'!$B$44:$B$140,'14 Year_History_Results'!CF258)</f>
        <v>0</v>
      </c>
      <c r="BN258" s="149">
        <f>INDEX('2014'!$B$52:$B$180,'14 Year_History_Results'!CG258)</f>
        <v>0</v>
      </c>
      <c r="BO258" s="308">
        <f t="shared" si="130"/>
        <v>0</v>
      </c>
      <c r="BQ258">
        <f t="shared" si="131"/>
        <v>308</v>
      </c>
      <c r="BR258" s="112"/>
      <c r="BS258" s="2"/>
      <c r="BT258" s="148">
        <f>IF(ISNA(MATCH($BQ258,'2001'!$A$44:$A$139,0)),97,MATCH($BQ258,'2001'!$A$44:$A$139,0))</f>
        <v>64</v>
      </c>
      <c r="BU258" s="2">
        <f>IF(ISNA(MATCH($BQ258,'2002'!$A$44:$A$139,0)),97,MATCH($BQ258,'2002'!$A$44:$A$139,0))</f>
        <v>62</v>
      </c>
      <c r="BV258" s="2">
        <f>IF(ISNA(MATCH($BQ258,'2003'!$A$44:$A$139,0)),97,MATCH($BQ258,'2003'!$A$44:$A$139,0))</f>
        <v>56</v>
      </c>
      <c r="BW258" s="2">
        <f>IF(ISNA(MATCH($BQ258,'2004'!$A$44:$A$139,0)),97,MATCH($BQ258,'2004'!$A$44:$A$139,0))</f>
        <v>97</v>
      </c>
      <c r="BX258" s="2">
        <f>IF(ISNA(MATCH($BQ258,'2005'!$A$44:$A$139,0)),97,MATCH($BQ258,'2005'!$A$44:$A$139,0))</f>
        <v>97</v>
      </c>
      <c r="BY258" s="2">
        <f>IF(ISNA(MATCH($BQ258,'2006'!$A$44:$A$139,0)),97,MATCH($BQ258,'2006'!$A$44:$A$139,0))</f>
        <v>97</v>
      </c>
      <c r="BZ258" s="2">
        <f>IF(ISNA(MATCH($BQ258,'2007'!$A$44:$A$139,0)),97,MATCH($BQ258,'2007'!$A$44:$A$139,0))</f>
        <v>97</v>
      </c>
      <c r="CA258" s="2">
        <f>IF(ISNA(MATCH($BQ258,'2008'!$A$44:$A$139,0)),97,MATCH($BQ258,'2008'!$A$44:$A$139,0))</f>
        <v>97</v>
      </c>
      <c r="CB258" s="2">
        <f>IF(ISNA(MATCH($BQ258,'2009'!$A$44:$A$139,0)),97,MATCH($BQ258,'2009'!$A$44:$A$139,0))</f>
        <v>97</v>
      </c>
      <c r="CC258" s="2">
        <f>IF(ISNA(MATCH($BQ258,'2010'!$A$44:$A$139,0)),97,MATCH($BQ258,'2010'!$A$44:$A$139,0))</f>
        <v>31</v>
      </c>
      <c r="CD258" s="2">
        <f>IF(ISNA(MATCH($BQ258,'2011'!$A$44:$A$139,0)),97,MATCH($BQ258,'2011'!$A$44:$A$139,0))</f>
        <v>97</v>
      </c>
      <c r="CE258" s="2">
        <f>IF(ISNA(MATCH($BQ258,'2012'!$A$44:$A$139,0)),97,MATCH($BQ258,'2012'!$A$44:$A$139,0))</f>
        <v>97</v>
      </c>
      <c r="CF258" s="2">
        <f>IF(ISNA(MATCH($BQ258,'2013'!$A$44:$A$139,0)),97,MATCH($BQ258,'2013'!$A$44:$A$139,0))</f>
        <v>97</v>
      </c>
      <c r="CG258" s="149">
        <f>IF(ISNA(MATCH($BQ258,'2014'!$A$52:$A$179,0)),129,MATCH($BQ258,'2014'!$A$52:$A$179,0))</f>
        <v>129</v>
      </c>
      <c r="CI258">
        <f t="shared" si="132"/>
        <v>308</v>
      </c>
      <c r="CJ258" s="284"/>
      <c r="CK258" s="282"/>
      <c r="CL258" s="281">
        <f t="shared" si="133"/>
        <v>21</v>
      </c>
      <c r="CM258" s="282">
        <f t="shared" si="119"/>
        <v>69.998599999999996</v>
      </c>
      <c r="CN258" s="282">
        <f t="shared" si="120"/>
        <v>59.661066759999997</v>
      </c>
      <c r="CO258" s="282">
        <f t="shared" si="121"/>
        <v>39.770067102215997</v>
      </c>
      <c r="CP258" s="282">
        <f t="shared" si="122"/>
        <v>26.510726730337183</v>
      </c>
      <c r="CQ258" s="282">
        <f t="shared" si="123"/>
        <v>17.672050438442763</v>
      </c>
      <c r="CR258" s="282">
        <f t="shared" si="124"/>
        <v>11.780188822265945</v>
      </c>
      <c r="CS258" s="282">
        <f t="shared" si="125"/>
        <v>7.8526738689224782</v>
      </c>
      <c r="CT258" s="282">
        <f t="shared" si="126"/>
        <v>5.2345924010237237</v>
      </c>
      <c r="CU258" s="282">
        <f t="shared" si="134"/>
        <v>12.489379294522415</v>
      </c>
      <c r="CV258" s="282">
        <f t="shared" si="135"/>
        <v>8.3254202377286415</v>
      </c>
      <c r="CW258" s="282">
        <f t="shared" si="136"/>
        <v>5.5497251304699118</v>
      </c>
      <c r="CX258" s="282">
        <f t="shared" si="137"/>
        <v>3.6994467719712429</v>
      </c>
      <c r="CY258" s="283">
        <f t="shared" si="138"/>
        <v>2.4660512181960303</v>
      </c>
      <c r="DA258" s="282">
        <f t="shared" si="139"/>
        <v>308</v>
      </c>
      <c r="DB258" s="97"/>
      <c r="DC258" s="156"/>
      <c r="DD258" s="270">
        <f t="shared" si="140"/>
        <v>21</v>
      </c>
      <c r="DE258" s="156">
        <f t="shared" si="141"/>
        <v>77</v>
      </c>
      <c r="DF258" s="156">
        <f t="shared" si="142"/>
        <v>90</v>
      </c>
      <c r="DG258" s="156">
        <f t="shared" si="143"/>
        <v>90</v>
      </c>
      <c r="DH258" s="156">
        <f t="shared" si="144"/>
        <v>90</v>
      </c>
      <c r="DI258" s="156">
        <f t="shared" si="145"/>
        <v>90</v>
      </c>
      <c r="DJ258" s="156">
        <f t="shared" si="146"/>
        <v>90</v>
      </c>
      <c r="DK258" s="156">
        <f t="shared" si="147"/>
        <v>90</v>
      </c>
      <c r="DL258" s="156">
        <f t="shared" si="148"/>
        <v>90</v>
      </c>
      <c r="DM258" s="156">
        <f t="shared" si="149"/>
        <v>99</v>
      </c>
      <c r="DN258" s="156">
        <f t="shared" si="150"/>
        <v>99</v>
      </c>
      <c r="DO258" s="156">
        <f t="shared" si="151"/>
        <v>99</v>
      </c>
      <c r="DP258" s="156">
        <f t="shared" si="152"/>
        <v>99</v>
      </c>
      <c r="DQ258" s="267">
        <f t="shared" si="153"/>
        <v>99</v>
      </c>
      <c r="DR258" s="156">
        <f t="shared" si="154"/>
        <v>72</v>
      </c>
    </row>
    <row r="259" spans="2:122" ht="13.5" thickBot="1" x14ac:dyDescent="0.25">
      <c r="B259" s="144">
        <v>121</v>
      </c>
      <c r="C259" s="50">
        <f t="shared" si="117"/>
        <v>8</v>
      </c>
      <c r="D259" s="50">
        <f t="shared" si="127"/>
        <v>8</v>
      </c>
      <c r="E259" s="97"/>
      <c r="F259" s="2">
        <f t="shared" si="155"/>
        <v>254</v>
      </c>
      <c r="G259" s="164">
        <v>1649</v>
      </c>
      <c r="H259" s="164">
        <f>14- COUNTIF(L259:AA259,"#N/A")</f>
        <v>2</v>
      </c>
      <c r="I259" s="133">
        <f>SUM(AF259:AU259)+SUM(BA259:BM259)</f>
        <v>22</v>
      </c>
      <c r="J259" s="405">
        <f>CY259</f>
        <v>2.4568452828198648</v>
      </c>
      <c r="K259" s="466" t="str">
        <f>IF(ISNUMBER(MATCH(G259,'[4]OPR data'!$A$3:$A$2541,0)),"Y","N")</f>
        <v>Y</v>
      </c>
      <c r="L259" s="112"/>
      <c r="M259" s="236"/>
      <c r="N259" s="236" t="e">
        <f>(INDEX(Finish_table!R$4:R$83,MATCH('14 Year_History_Results'!$G259,Finish_table!S$4:S$83,0),1))</f>
        <v>#N/A</v>
      </c>
      <c r="O259" s="236" t="e">
        <f>(INDEX(Finish_table!Z$4:Z$99,MATCH('14 Year_History_Results'!$G259,Finish_table!AA$4:AA$99,0),1))</f>
        <v>#N/A</v>
      </c>
      <c r="P259" s="236" t="e">
        <f>(INDEX(Finish_table!AI$4:AI$99,MATCH('14 Year_History_Results'!$G259,Finish_table!AJ$4:AJ$99,0),1))</f>
        <v>#N/A</v>
      </c>
      <c r="Q259" s="236" t="e">
        <f>(INDEX(Finish_table!AR$4:AR$99,MATCH('14 Year_History_Results'!$G259,Finish_table!AS$4:AS$99,0),1))</f>
        <v>#N/A</v>
      </c>
      <c r="R259" s="236" t="e">
        <f>(INDEX(Finish_table!BA$4:BA$99,MATCH('14 Year_History_Results'!$G259,Finish_table!BB$4:BB$99,0),1))</f>
        <v>#N/A</v>
      </c>
      <c r="S259" s="236" t="e">
        <f>(INDEX(Finish_table!BJ$4:BJ$99,MATCH('14 Year_History_Results'!$G259,Finish_table!BK$4:BK$99,0),1))</f>
        <v>#N/A</v>
      </c>
      <c r="T259" s="236" t="e">
        <f>(INDEX(Finish_table!BS$4:BS$99,MATCH('14 Year_History_Results'!$G259,Finish_table!BT$4:BT$99,0),1))</f>
        <v>#N/A</v>
      </c>
      <c r="U259" s="236" t="str">
        <f>(INDEX(Finish_table!CB$4:CB$99,MATCH('14 Year_History_Results'!$G259,Finish_table!CC$4:CC$99,0),1))</f>
        <v>QF</v>
      </c>
      <c r="V259" s="236" t="str">
        <f>(INDEX(Finish_table!CK$4:CK$99,MATCH('14 Year_History_Results'!$G259,Finish_table!CL$4:CL$99,0),1))</f>
        <v>SF</v>
      </c>
      <c r="W259" s="236" t="e">
        <f>(INDEX(Finish_table!CT$4:CT$99,MATCH('14 Year_History_Results'!$G259,Finish_table!CU$4:CU$99,0),1))</f>
        <v>#N/A</v>
      </c>
      <c r="X259" s="236" t="e">
        <f>(INDEX(Finish_table!DC$4:DC$99,MATCH('14 Year_History_Results'!$G259,Finish_table!DD$4:DD$99,0),1))</f>
        <v>#N/A</v>
      </c>
      <c r="Y259" s="236" t="e">
        <f>(INDEX(Finish_table!DL$4:DL$99,MATCH('14 Year_History_Results'!$G259,Finish_table!DM$4:DM$99,0),1))</f>
        <v>#N/A</v>
      </c>
      <c r="Z259" s="236" t="e">
        <f>(INDEX(Finish_table!DU$4:DU$99,MATCH('14 Year_History_Results'!$G259,Finish_table!DV$4:DV$99,0),1))</f>
        <v>#N/A</v>
      </c>
      <c r="AA259" s="256" t="e">
        <f>(INDEX(Finish_table!ED$4:ED$140,MATCH('14 Year_History_Results'!$G259,Finish_table!EE$4:EE$140,0),1))</f>
        <v>#N/A</v>
      </c>
      <c r="AB259" s="2"/>
      <c r="AC259" s="97"/>
      <c r="AE259">
        <f t="shared" si="118"/>
        <v>1649</v>
      </c>
      <c r="AF259" s="112"/>
      <c r="AG259" s="2"/>
      <c r="AH259" s="148">
        <f>INDEX('2001'!$C$44:$C$140,'14 Year_History_Results'!BT259)</f>
        <v>0</v>
      </c>
      <c r="AI259" s="2">
        <f>INDEX('2002'!$C$44:$C$140,'14 Year_History_Results'!BU259)</f>
        <v>0</v>
      </c>
      <c r="AJ259" s="2">
        <f>INDEX('2003'!$C$44:$C$140,'14 Year_History_Results'!BV259)</f>
        <v>0</v>
      </c>
      <c r="AK259" s="2">
        <f>INDEX('2004'!$C$44:$C$140,'14 Year_History_Results'!BW259)</f>
        <v>0</v>
      </c>
      <c r="AL259" s="2">
        <f>INDEX('2005'!$C$44:$C$140,'14 Year_History_Results'!BX259)</f>
        <v>0</v>
      </c>
      <c r="AM259" s="2">
        <f>INDEX('2006'!$C$44:$C$140,'14 Year_History_Results'!BY259)</f>
        <v>0</v>
      </c>
      <c r="AN259" s="2">
        <f>INDEX('2007'!$C$44:$C$140,'14 Year_History_Results'!BZ259)</f>
        <v>0</v>
      </c>
      <c r="AO259" s="2">
        <f>INDEX('2008'!$C$44:$C$140,'14 Year_History_Results'!CA259)</f>
        <v>0</v>
      </c>
      <c r="AP259" s="2">
        <f>INDEX('2009'!$C$44:$C$140,'14 Year_History_Results'!CB259)</f>
        <v>10</v>
      </c>
      <c r="AQ259" s="2">
        <f>INDEX('2010'!$C$44:$C$140,'14 Year_History_Results'!CC259)</f>
        <v>0</v>
      </c>
      <c r="AR259" s="2">
        <f>INDEX('2011'!$C$44:$C$140,'14 Year_History_Results'!CD259)</f>
        <v>0</v>
      </c>
      <c r="AS259" s="2">
        <f>INDEX('2012'!$C$44:$C$140,'14 Year_History_Results'!CE259)</f>
        <v>0</v>
      </c>
      <c r="AT259" s="2">
        <f>INDEX('2013'!$C$44:$C$140,'14 Year_History_Results'!CF259)</f>
        <v>0</v>
      </c>
      <c r="AU259" s="149">
        <f>INDEX('2014'!$C$52:$C$180,'14 Year_History_Results'!CG259)</f>
        <v>0</v>
      </c>
      <c r="AV259" s="2">
        <f t="shared" si="128"/>
        <v>2.6726124191242437</v>
      </c>
      <c r="AW259" s="2"/>
      <c r="AX259">
        <f t="shared" si="129"/>
        <v>1649</v>
      </c>
      <c r="AY259" s="112"/>
      <c r="AZ259" s="2"/>
      <c r="BA259" s="148">
        <f>INDEX('2001'!$B$44:$B$140,'14 Year_History_Results'!BT259)</f>
        <v>0</v>
      </c>
      <c r="BB259" s="2">
        <f>INDEX('2002'!$B$44:$B$140,'14 Year_History_Results'!BU259)</f>
        <v>0</v>
      </c>
      <c r="BC259" s="2">
        <f>INDEX('2003'!$B$44:$B$140,'14 Year_History_Results'!BV259)</f>
        <v>0</v>
      </c>
      <c r="BD259" s="2">
        <f>INDEX('2004'!$B$44:$B$140,'14 Year_History_Results'!BW259)</f>
        <v>0</v>
      </c>
      <c r="BE259" s="2">
        <f>INDEX('2005'!$B$44:$B$140,'14 Year_History_Results'!BX259)</f>
        <v>0</v>
      </c>
      <c r="BF259" s="2">
        <f>INDEX('2006'!$B$44:$B$140,'14 Year_History_Results'!BY259)</f>
        <v>0</v>
      </c>
      <c r="BG259" s="2">
        <f>INDEX('2007'!$B$44:$B$140,'14 Year_History_Results'!BZ259)</f>
        <v>0</v>
      </c>
      <c r="BH259" s="2">
        <f>INDEX('2008'!$B$44:$B$140,'14 Year_History_Results'!CA259)</f>
        <v>10</v>
      </c>
      <c r="BI259" s="2">
        <f>INDEX('2009'!$B$44:$B$140,'14 Year_History_Results'!CB259)</f>
        <v>2</v>
      </c>
      <c r="BJ259" s="2">
        <f>INDEX('2010'!$B$44:$B$140,'14 Year_History_Results'!CC259)</f>
        <v>0</v>
      </c>
      <c r="BK259" s="2">
        <f>INDEX('2011'!$B$44:$B$140,'14 Year_History_Results'!CD259)</f>
        <v>0</v>
      </c>
      <c r="BL259" s="2">
        <f>INDEX('2012'!$B$44:$B$140,'14 Year_History_Results'!CE259)</f>
        <v>0</v>
      </c>
      <c r="BM259" s="2">
        <f>INDEX('2013'!$B$44:$B$140,'14 Year_History_Results'!CF259)</f>
        <v>0</v>
      </c>
      <c r="BN259" s="149">
        <f>INDEX('2014'!$B$52:$B$180,'14 Year_History_Results'!CG259)</f>
        <v>0</v>
      </c>
      <c r="BO259" s="308">
        <f t="shared" si="130"/>
        <v>0</v>
      </c>
      <c r="BQ259">
        <f t="shared" si="131"/>
        <v>1649</v>
      </c>
      <c r="BR259" s="112"/>
      <c r="BS259" s="2"/>
      <c r="BT259" s="148">
        <f>IF(ISNA(MATCH($BQ259,'2001'!$A$44:$A$139,0)),97,MATCH($BQ259,'2001'!$A$44:$A$139,0))</f>
        <v>97</v>
      </c>
      <c r="BU259" s="2">
        <f>IF(ISNA(MATCH($BQ259,'2002'!$A$44:$A$139,0)),97,MATCH($BQ259,'2002'!$A$44:$A$139,0))</f>
        <v>97</v>
      </c>
      <c r="BV259" s="2">
        <f>IF(ISNA(MATCH($BQ259,'2003'!$A$44:$A$139,0)),97,MATCH($BQ259,'2003'!$A$44:$A$139,0))</f>
        <v>97</v>
      </c>
      <c r="BW259" s="2">
        <f>IF(ISNA(MATCH($BQ259,'2004'!$A$44:$A$139,0)),97,MATCH($BQ259,'2004'!$A$44:$A$139,0))</f>
        <v>97</v>
      </c>
      <c r="BX259" s="2">
        <f>IF(ISNA(MATCH($BQ259,'2005'!$A$44:$A$139,0)),97,MATCH($BQ259,'2005'!$A$44:$A$139,0))</f>
        <v>97</v>
      </c>
      <c r="BY259" s="2">
        <f>IF(ISNA(MATCH($BQ259,'2006'!$A$44:$A$139,0)),97,MATCH($BQ259,'2006'!$A$44:$A$139,0))</f>
        <v>97</v>
      </c>
      <c r="BZ259" s="2">
        <f>IF(ISNA(MATCH($BQ259,'2007'!$A$44:$A$139,0)),97,MATCH($BQ259,'2007'!$A$44:$A$139,0))</f>
        <v>97</v>
      </c>
      <c r="CA259" s="2">
        <f>IF(ISNA(MATCH($BQ259,'2008'!$A$44:$A$139,0)),97,MATCH($BQ259,'2008'!$A$44:$A$139,0))</f>
        <v>80</v>
      </c>
      <c r="CB259" s="2">
        <f>IF(ISNA(MATCH($BQ259,'2009'!$A$44:$A$139,0)),97,MATCH($BQ259,'2009'!$A$44:$A$139,0))</f>
        <v>77</v>
      </c>
      <c r="CC259" s="2">
        <f>IF(ISNA(MATCH($BQ259,'2010'!$A$44:$A$139,0)),97,MATCH($BQ259,'2010'!$A$44:$A$139,0))</f>
        <v>97</v>
      </c>
      <c r="CD259" s="2">
        <f>IF(ISNA(MATCH($BQ259,'2011'!$A$44:$A$139,0)),97,MATCH($BQ259,'2011'!$A$44:$A$139,0))</f>
        <v>97</v>
      </c>
      <c r="CE259" s="2">
        <f>IF(ISNA(MATCH($BQ259,'2012'!$A$44:$A$139,0)),97,MATCH($BQ259,'2012'!$A$44:$A$139,0))</f>
        <v>97</v>
      </c>
      <c r="CF259" s="2">
        <f>IF(ISNA(MATCH($BQ259,'2013'!$A$44:$A$139,0)),97,MATCH($BQ259,'2013'!$A$44:$A$139,0))</f>
        <v>97</v>
      </c>
      <c r="CG259" s="149">
        <f>IF(ISNA(MATCH($BQ259,'2014'!$A$52:$A$179,0)),129,MATCH($BQ259,'2014'!$A$52:$A$179,0))</f>
        <v>129</v>
      </c>
      <c r="CI259">
        <f t="shared" si="132"/>
        <v>1649</v>
      </c>
      <c r="CJ259" s="284"/>
      <c r="CK259" s="282"/>
      <c r="CL259" s="281">
        <f t="shared" si="133"/>
        <v>0</v>
      </c>
      <c r="CM259" s="282">
        <f t="shared" si="119"/>
        <v>0</v>
      </c>
      <c r="CN259" s="282">
        <f t="shared" si="120"/>
        <v>0</v>
      </c>
      <c r="CO259" s="282">
        <f t="shared" si="121"/>
        <v>0</v>
      </c>
      <c r="CP259" s="282">
        <f t="shared" si="122"/>
        <v>0</v>
      </c>
      <c r="CQ259" s="282">
        <f t="shared" si="123"/>
        <v>0</v>
      </c>
      <c r="CR259" s="282">
        <f t="shared" si="124"/>
        <v>0</v>
      </c>
      <c r="CS259" s="282">
        <f t="shared" si="125"/>
        <v>10</v>
      </c>
      <c r="CT259" s="282">
        <f t="shared" si="126"/>
        <v>18.666</v>
      </c>
      <c r="CU259" s="282">
        <f t="shared" si="134"/>
        <v>12.4427556</v>
      </c>
      <c r="CV259" s="282">
        <f t="shared" si="135"/>
        <v>8.2943408829600003</v>
      </c>
      <c r="CW259" s="282">
        <f t="shared" si="136"/>
        <v>5.5290076325811359</v>
      </c>
      <c r="CX259" s="282">
        <f t="shared" si="137"/>
        <v>3.6856364878785852</v>
      </c>
      <c r="CY259" s="283">
        <f t="shared" si="138"/>
        <v>2.4568452828198648</v>
      </c>
      <c r="DA259" s="282">
        <f t="shared" si="139"/>
        <v>1649</v>
      </c>
      <c r="DB259" s="97"/>
      <c r="DC259" s="156"/>
      <c r="DD259" s="270">
        <f t="shared" si="140"/>
        <v>0</v>
      </c>
      <c r="DE259" s="156">
        <f t="shared" si="141"/>
        <v>0</v>
      </c>
      <c r="DF259" s="156">
        <f t="shared" si="142"/>
        <v>0</v>
      </c>
      <c r="DG259" s="156">
        <f t="shared" si="143"/>
        <v>0</v>
      </c>
      <c r="DH259" s="156">
        <f t="shared" si="144"/>
        <v>0</v>
      </c>
      <c r="DI259" s="156">
        <f t="shared" si="145"/>
        <v>0</v>
      </c>
      <c r="DJ259" s="156">
        <f t="shared" si="146"/>
        <v>0</v>
      </c>
      <c r="DK259" s="156">
        <f t="shared" si="147"/>
        <v>10</v>
      </c>
      <c r="DL259" s="156">
        <f t="shared" si="148"/>
        <v>22</v>
      </c>
      <c r="DM259" s="156">
        <f t="shared" si="149"/>
        <v>22</v>
      </c>
      <c r="DN259" s="156">
        <f t="shared" si="150"/>
        <v>22</v>
      </c>
      <c r="DO259" s="156">
        <f t="shared" si="151"/>
        <v>22</v>
      </c>
      <c r="DP259" s="156">
        <f t="shared" si="152"/>
        <v>22</v>
      </c>
      <c r="DQ259" s="267">
        <f t="shared" si="153"/>
        <v>22</v>
      </c>
      <c r="DR259" s="156">
        <f t="shared" si="154"/>
        <v>283</v>
      </c>
    </row>
    <row r="260" spans="2:122" ht="13.5" thickBot="1" x14ac:dyDescent="0.25">
      <c r="B260" s="133">
        <v>122</v>
      </c>
      <c r="C260" s="50">
        <f t="shared" si="117"/>
        <v>1</v>
      </c>
      <c r="D260" s="50">
        <f t="shared" si="127"/>
        <v>0</v>
      </c>
      <c r="E260" s="97"/>
      <c r="F260" s="2">
        <f t="shared" si="155"/>
        <v>255</v>
      </c>
      <c r="G260" s="164">
        <v>1038</v>
      </c>
      <c r="H260" s="164">
        <f>14- COUNTIF(L260:AA260,"#N/A")</f>
        <v>4</v>
      </c>
      <c r="I260" s="133">
        <f>SUM(AF260:AU260)+SUM(BA260:BM260)</f>
        <v>83</v>
      </c>
      <c r="J260" s="405">
        <f>CY260</f>
        <v>2.4286678729753084</v>
      </c>
      <c r="K260" s="466" t="str">
        <f>IF(ISNUMBER(MATCH(G260,'[4]OPR data'!$A$3:$A$2541,0)),"Y","N")</f>
        <v>Y</v>
      </c>
      <c r="L260" s="112"/>
      <c r="M260" s="236"/>
      <c r="N260" s="236" t="e">
        <f>(INDEX(Finish_table!R$4:R$83,MATCH('14 Year_History_Results'!$G260,Finish_table!S$4:S$83,0),1))</f>
        <v>#N/A</v>
      </c>
      <c r="O260" s="236" t="e">
        <f>(INDEX(Finish_table!Z$4:Z$99,MATCH('14 Year_History_Results'!$G260,Finish_table!AA$4:AA$99,0),1))</f>
        <v>#N/A</v>
      </c>
      <c r="P260" s="236" t="str">
        <f>(INDEX(Finish_table!AI$4:AI$99,MATCH('14 Year_History_Results'!$G260,Finish_table!AJ$4:AJ$99,0),1))</f>
        <v>QF</v>
      </c>
      <c r="Q260" s="236" t="str">
        <f>(INDEX(Finish_table!AR$4:AR$99,MATCH('14 Year_History_Results'!$G260,Finish_table!AS$4:AS$99,0),1))</f>
        <v>W</v>
      </c>
      <c r="R260" s="236" t="e">
        <f>(INDEX(Finish_table!BA$4:BA$99,MATCH('14 Year_History_Results'!$G260,Finish_table!BB$4:BB$99,0),1))</f>
        <v>#N/A</v>
      </c>
      <c r="S260" s="236" t="str">
        <f>(INDEX(Finish_table!BJ$4:BJ$99,MATCH('14 Year_History_Results'!$G260,Finish_table!BK$4:BK$99,0),1))</f>
        <v>SF</v>
      </c>
      <c r="T260" s="236" t="str">
        <f>(INDEX(Finish_table!BS$4:BS$99,MATCH('14 Year_History_Results'!$G260,Finish_table!BT$4:BT$99,0),1))</f>
        <v>QF</v>
      </c>
      <c r="U260" s="236" t="e">
        <f>(INDEX(Finish_table!CB$4:CB$99,MATCH('14 Year_History_Results'!$G260,Finish_table!CC$4:CC$99,0),1))</f>
        <v>#N/A</v>
      </c>
      <c r="V260" s="236" t="e">
        <f>(INDEX(Finish_table!CK$4:CK$99,MATCH('14 Year_History_Results'!$G260,Finish_table!CL$4:CL$99,0),1))</f>
        <v>#N/A</v>
      </c>
      <c r="W260" s="236" t="e">
        <f>(INDEX(Finish_table!CT$4:CT$99,MATCH('14 Year_History_Results'!$G260,Finish_table!CU$4:CU$99,0),1))</f>
        <v>#N/A</v>
      </c>
      <c r="X260" s="236" t="e">
        <f>(INDEX(Finish_table!DC$4:DC$99,MATCH('14 Year_History_Results'!$G260,Finish_table!DD$4:DD$99,0),1))</f>
        <v>#N/A</v>
      </c>
      <c r="Y260" s="236" t="e">
        <f>(INDEX(Finish_table!DL$4:DL$99,MATCH('14 Year_History_Results'!$G260,Finish_table!DM$4:DM$99,0),1))</f>
        <v>#N/A</v>
      </c>
      <c r="Z260" s="236" t="e">
        <f>(INDEX(Finish_table!DU$4:DU$99,MATCH('14 Year_History_Results'!$G260,Finish_table!DV$4:DV$99,0),1))</f>
        <v>#N/A</v>
      </c>
      <c r="AA260" s="256" t="e">
        <f>(INDEX(Finish_table!ED$4:ED$140,MATCH('14 Year_History_Results'!$G260,Finish_table!EE$4:EE$140,0),1))</f>
        <v>#N/A</v>
      </c>
      <c r="AB260" s="2"/>
      <c r="AC260" s="97"/>
      <c r="AE260">
        <f t="shared" si="118"/>
        <v>1038</v>
      </c>
      <c r="AF260" s="112"/>
      <c r="AG260" s="2"/>
      <c r="AH260" s="148">
        <f>INDEX('2001'!$C$44:$C$140,'14 Year_History_Results'!BT260)</f>
        <v>0</v>
      </c>
      <c r="AI260" s="2">
        <f>INDEX('2002'!$C$44:$C$140,'14 Year_History_Results'!BU260)</f>
        <v>0</v>
      </c>
      <c r="AJ260" s="2">
        <f>INDEX('2003'!$C$44:$C$140,'14 Year_History_Results'!BV260)</f>
        <v>0</v>
      </c>
      <c r="AK260" s="2">
        <f>INDEX('2004'!$C$44:$C$140,'14 Year_History_Results'!BW260)</f>
        <v>30</v>
      </c>
      <c r="AL260" s="2">
        <f>INDEX('2005'!$C$44:$C$140,'14 Year_History_Results'!BX260)</f>
        <v>0</v>
      </c>
      <c r="AM260" s="2">
        <f>INDEX('2006'!$C$44:$C$140,'14 Year_History_Results'!BY260)</f>
        <v>10</v>
      </c>
      <c r="AN260" s="2">
        <f>INDEX('2007'!$C$44:$C$140,'14 Year_History_Results'!BZ260)</f>
        <v>0</v>
      </c>
      <c r="AO260" s="2">
        <f>INDEX('2008'!$C$44:$C$140,'14 Year_History_Results'!CA260)</f>
        <v>0</v>
      </c>
      <c r="AP260" s="2">
        <f>INDEX('2009'!$C$44:$C$140,'14 Year_History_Results'!CB260)</f>
        <v>0</v>
      </c>
      <c r="AQ260" s="2">
        <f>INDEX('2010'!$C$44:$C$140,'14 Year_History_Results'!CC260)</f>
        <v>0</v>
      </c>
      <c r="AR260" s="2">
        <f>INDEX('2011'!$C$44:$C$140,'14 Year_History_Results'!CD260)</f>
        <v>0</v>
      </c>
      <c r="AS260" s="2">
        <f>INDEX('2012'!$C$44:$C$140,'14 Year_History_Results'!CE260)</f>
        <v>0</v>
      </c>
      <c r="AT260" s="2">
        <f>INDEX('2013'!$C$44:$C$140,'14 Year_History_Results'!CF260)</f>
        <v>0</v>
      </c>
      <c r="AU260" s="149">
        <f>INDEX('2014'!$C$52:$C$180,'14 Year_History_Results'!CG260)</f>
        <v>0</v>
      </c>
      <c r="AV260" s="2">
        <f t="shared" si="128"/>
        <v>8.2542030585555697</v>
      </c>
      <c r="AW260" s="2"/>
      <c r="AX260">
        <f t="shared" si="129"/>
        <v>1038</v>
      </c>
      <c r="AY260" s="112"/>
      <c r="AZ260" s="2"/>
      <c r="BA260" s="148">
        <f>INDEX('2001'!$B$44:$B$140,'14 Year_History_Results'!BT260)</f>
        <v>0</v>
      </c>
      <c r="BB260" s="2">
        <f>INDEX('2002'!$B$44:$B$140,'14 Year_History_Results'!BU260)</f>
        <v>0</v>
      </c>
      <c r="BC260" s="2">
        <f>INDEX('2003'!$B$44:$B$140,'14 Year_History_Results'!BV260)</f>
        <v>4</v>
      </c>
      <c r="BD260" s="2">
        <f>INDEX('2004'!$B$44:$B$140,'14 Year_History_Results'!BW260)</f>
        <v>13</v>
      </c>
      <c r="BE260" s="2">
        <f>INDEX('2005'!$B$44:$B$140,'14 Year_History_Results'!BX260)</f>
        <v>0</v>
      </c>
      <c r="BF260" s="2">
        <f>INDEX('2006'!$B$44:$B$140,'14 Year_History_Results'!BY260)</f>
        <v>14</v>
      </c>
      <c r="BG260" s="2">
        <f>INDEX('2007'!$B$44:$B$140,'14 Year_History_Results'!BZ260)</f>
        <v>12</v>
      </c>
      <c r="BH260" s="2">
        <f>INDEX('2008'!$B$44:$B$140,'14 Year_History_Results'!CA260)</f>
        <v>0</v>
      </c>
      <c r="BI260" s="2">
        <f>INDEX('2009'!$B$44:$B$140,'14 Year_History_Results'!CB260)</f>
        <v>0</v>
      </c>
      <c r="BJ260" s="2">
        <f>INDEX('2010'!$B$44:$B$140,'14 Year_History_Results'!CC260)</f>
        <v>0</v>
      </c>
      <c r="BK260" s="2">
        <f>INDEX('2011'!$B$44:$B$140,'14 Year_History_Results'!CD260)</f>
        <v>0</v>
      </c>
      <c r="BL260" s="2">
        <f>INDEX('2012'!$B$44:$B$140,'14 Year_History_Results'!CE260)</f>
        <v>0</v>
      </c>
      <c r="BM260" s="2">
        <f>INDEX('2013'!$B$44:$B$140,'14 Year_History_Results'!CF260)</f>
        <v>0</v>
      </c>
      <c r="BN260" s="149">
        <f>INDEX('2014'!$B$52:$B$180,'14 Year_History_Results'!CG260)</f>
        <v>0</v>
      </c>
      <c r="BO260" s="308">
        <f t="shared" si="130"/>
        <v>0</v>
      </c>
      <c r="BQ260">
        <f t="shared" si="131"/>
        <v>1038</v>
      </c>
      <c r="BR260" s="112"/>
      <c r="BS260" s="2"/>
      <c r="BT260" s="148">
        <f>IF(ISNA(MATCH($BQ260,'2001'!$A$44:$A$139,0)),97,MATCH($BQ260,'2001'!$A$44:$A$139,0))</f>
        <v>97</v>
      </c>
      <c r="BU260" s="2">
        <f>IF(ISNA(MATCH($BQ260,'2002'!$A$44:$A$139,0)),97,MATCH($BQ260,'2002'!$A$44:$A$139,0))</f>
        <v>97</v>
      </c>
      <c r="BV260" s="2">
        <f>IF(ISNA(MATCH($BQ260,'2003'!$A$44:$A$139,0)),97,MATCH($BQ260,'2003'!$A$44:$A$139,0))</f>
        <v>94</v>
      </c>
      <c r="BW260" s="2">
        <f>IF(ISNA(MATCH($BQ260,'2004'!$A$44:$A$139,0)),97,MATCH($BQ260,'2004'!$A$44:$A$139,0))</f>
        <v>85</v>
      </c>
      <c r="BX260" s="2">
        <f>IF(ISNA(MATCH($BQ260,'2005'!$A$44:$A$139,0)),97,MATCH($BQ260,'2005'!$A$44:$A$139,0))</f>
        <v>97</v>
      </c>
      <c r="BY260" s="2">
        <f>IF(ISNA(MATCH($BQ260,'2006'!$A$44:$A$139,0)),97,MATCH($BQ260,'2006'!$A$44:$A$139,0))</f>
        <v>75</v>
      </c>
      <c r="BZ260" s="2">
        <f>IF(ISNA(MATCH($BQ260,'2007'!$A$44:$A$139,0)),97,MATCH($BQ260,'2007'!$A$44:$A$139,0))</f>
        <v>60</v>
      </c>
      <c r="CA260" s="2">
        <f>IF(ISNA(MATCH($BQ260,'2008'!$A$44:$A$139,0)),97,MATCH($BQ260,'2008'!$A$44:$A$139,0))</f>
        <v>97</v>
      </c>
      <c r="CB260" s="2">
        <f>IF(ISNA(MATCH($BQ260,'2009'!$A$44:$A$139,0)),97,MATCH($BQ260,'2009'!$A$44:$A$139,0))</f>
        <v>97</v>
      </c>
      <c r="CC260" s="2">
        <f>IF(ISNA(MATCH($BQ260,'2010'!$A$44:$A$139,0)),97,MATCH($BQ260,'2010'!$A$44:$A$139,0))</f>
        <v>97</v>
      </c>
      <c r="CD260" s="2">
        <f>IF(ISNA(MATCH($BQ260,'2011'!$A$44:$A$139,0)),97,MATCH($BQ260,'2011'!$A$44:$A$139,0))</f>
        <v>97</v>
      </c>
      <c r="CE260" s="2">
        <f>IF(ISNA(MATCH($BQ260,'2012'!$A$44:$A$139,0)),97,MATCH($BQ260,'2012'!$A$44:$A$139,0))</f>
        <v>97</v>
      </c>
      <c r="CF260" s="2">
        <f>IF(ISNA(MATCH($BQ260,'2013'!$A$44:$A$139,0)),97,MATCH($BQ260,'2013'!$A$44:$A$139,0))</f>
        <v>97</v>
      </c>
      <c r="CG260" s="149">
        <f>IF(ISNA(MATCH($BQ260,'2014'!$A$52:$A$179,0)),129,MATCH($BQ260,'2014'!$A$52:$A$179,0))</f>
        <v>129</v>
      </c>
      <c r="CI260">
        <f t="shared" si="132"/>
        <v>1038</v>
      </c>
      <c r="CJ260" s="284"/>
      <c r="CK260" s="282"/>
      <c r="CL260" s="281">
        <f t="shared" si="133"/>
        <v>0</v>
      </c>
      <c r="CM260" s="282">
        <f t="shared" si="119"/>
        <v>0</v>
      </c>
      <c r="CN260" s="282">
        <f t="shared" si="120"/>
        <v>4</v>
      </c>
      <c r="CO260" s="282">
        <f t="shared" si="121"/>
        <v>45.666400000000003</v>
      </c>
      <c r="CP260" s="282">
        <f t="shared" si="122"/>
        <v>30.441222240000002</v>
      </c>
      <c r="CQ260" s="282">
        <f t="shared" si="123"/>
        <v>44.292118745183998</v>
      </c>
      <c r="CR260" s="282">
        <f t="shared" si="124"/>
        <v>41.525126355539655</v>
      </c>
      <c r="CS260" s="282">
        <f t="shared" si="125"/>
        <v>27.680649228602732</v>
      </c>
      <c r="CT260" s="282">
        <f t="shared" si="126"/>
        <v>18.451920775786579</v>
      </c>
      <c r="CU260" s="282">
        <f t="shared" si="134"/>
        <v>12.300050389139333</v>
      </c>
      <c r="CV260" s="282">
        <f t="shared" si="135"/>
        <v>8.1992135894002782</v>
      </c>
      <c r="CW260" s="282">
        <f t="shared" si="136"/>
        <v>5.4655957786942251</v>
      </c>
      <c r="CX260" s="282">
        <f t="shared" si="137"/>
        <v>3.6433661460775704</v>
      </c>
      <c r="CY260" s="283">
        <f t="shared" si="138"/>
        <v>2.4286678729753084</v>
      </c>
      <c r="DA260" s="282">
        <f t="shared" si="139"/>
        <v>1038</v>
      </c>
      <c r="DB260" s="97"/>
      <c r="DC260" s="156"/>
      <c r="DD260" s="270">
        <f t="shared" si="140"/>
        <v>0</v>
      </c>
      <c r="DE260" s="156">
        <f t="shared" si="141"/>
        <v>0</v>
      </c>
      <c r="DF260" s="156">
        <f t="shared" si="142"/>
        <v>4</v>
      </c>
      <c r="DG260" s="156">
        <f t="shared" si="143"/>
        <v>47</v>
      </c>
      <c r="DH260" s="156">
        <f t="shared" si="144"/>
        <v>47</v>
      </c>
      <c r="DI260" s="156">
        <f t="shared" si="145"/>
        <v>71</v>
      </c>
      <c r="DJ260" s="156">
        <f t="shared" si="146"/>
        <v>83</v>
      </c>
      <c r="DK260" s="156">
        <f t="shared" si="147"/>
        <v>83</v>
      </c>
      <c r="DL260" s="156">
        <f t="shared" si="148"/>
        <v>83</v>
      </c>
      <c r="DM260" s="156">
        <f t="shared" si="149"/>
        <v>83</v>
      </c>
      <c r="DN260" s="156">
        <f t="shared" si="150"/>
        <v>83</v>
      </c>
      <c r="DO260" s="156">
        <f t="shared" si="151"/>
        <v>83</v>
      </c>
      <c r="DP260" s="156">
        <f t="shared" si="152"/>
        <v>83</v>
      </c>
      <c r="DQ260" s="267">
        <f t="shared" si="153"/>
        <v>83</v>
      </c>
      <c r="DR260" s="156">
        <f t="shared" si="154"/>
        <v>96</v>
      </c>
    </row>
    <row r="261" spans="2:122" ht="13.5" thickBot="1" x14ac:dyDescent="0.25">
      <c r="B261" s="133">
        <v>122</v>
      </c>
      <c r="C261" s="50">
        <f t="shared" si="117"/>
        <v>2</v>
      </c>
      <c r="D261" s="50">
        <f t="shared" si="127"/>
        <v>0</v>
      </c>
      <c r="E261" s="97"/>
      <c r="F261" s="2">
        <f t="shared" si="155"/>
        <v>256</v>
      </c>
      <c r="G261" s="164">
        <v>39</v>
      </c>
      <c r="H261" s="164">
        <f>14- COUNTIF(L261:AA261,"#N/A")</f>
        <v>2</v>
      </c>
      <c r="I261" s="133">
        <f>SUM(AF261:AU261)+SUM(BA261:BM261)</f>
        <v>30</v>
      </c>
      <c r="J261" s="405">
        <f>CY261</f>
        <v>2.4274001145131816</v>
      </c>
      <c r="K261" s="466" t="str">
        <f>IF(ISNUMBER(MATCH(G261,'[4]OPR data'!$A$3:$A$2541,0)),"Y","N")</f>
        <v>N</v>
      </c>
      <c r="L261" s="112"/>
      <c r="M261" s="236"/>
      <c r="N261" s="236" t="e">
        <f>(INDEX(Finish_table!R$4:R$83,MATCH('14 Year_History_Results'!$G261,Finish_table!S$4:S$83,0),1))</f>
        <v>#N/A</v>
      </c>
      <c r="O261" s="236" t="e">
        <f>(INDEX(Finish_table!Z$4:Z$99,MATCH('14 Year_History_Results'!$G261,Finish_table!AA$4:AA$99,0),1))</f>
        <v>#N/A</v>
      </c>
      <c r="P261" s="236" t="e">
        <f>(INDEX(Finish_table!AI$4:AI$99,MATCH('14 Year_History_Results'!$G261,Finish_table!AJ$4:AJ$99,0),1))</f>
        <v>#N/A</v>
      </c>
      <c r="Q261" s="236" t="e">
        <f>(INDEX(Finish_table!AR$4:AR$99,MATCH('14 Year_History_Results'!$G261,Finish_table!AS$4:AS$99,0),1))</f>
        <v>#N/A</v>
      </c>
      <c r="R261" s="236" t="e">
        <f>(INDEX(Finish_table!BA$4:BA$99,MATCH('14 Year_History_Results'!$G261,Finish_table!BB$4:BB$99,0),1))</f>
        <v>#N/A</v>
      </c>
      <c r="S261" s="236" t="e">
        <f>(INDEX(Finish_table!BJ$4:BJ$99,MATCH('14 Year_History_Results'!$G261,Finish_table!BK$4:BK$99,0),1))</f>
        <v>#N/A</v>
      </c>
      <c r="T261" s="236" t="str">
        <f>(INDEX(Finish_table!BS$4:BS$99,MATCH('14 Year_History_Results'!$G261,Finish_table!BT$4:BT$99,0),1))</f>
        <v>QF</v>
      </c>
      <c r="U261" s="236" t="str">
        <f>(INDEX(Finish_table!CB$4:CB$99,MATCH('14 Year_History_Results'!$G261,Finish_table!CC$4:CC$99,0),1))</f>
        <v>SF</v>
      </c>
      <c r="V261" s="236" t="e">
        <f>(INDEX(Finish_table!CK$4:CK$99,MATCH('14 Year_History_Results'!$G261,Finish_table!CL$4:CL$99,0),1))</f>
        <v>#N/A</v>
      </c>
      <c r="W261" s="236" t="e">
        <f>(INDEX(Finish_table!CT$4:CT$99,MATCH('14 Year_History_Results'!$G261,Finish_table!CU$4:CU$99,0),1))</f>
        <v>#N/A</v>
      </c>
      <c r="X261" s="236" t="e">
        <f>(INDEX(Finish_table!DC$4:DC$99,MATCH('14 Year_History_Results'!$G261,Finish_table!DD$4:DD$99,0),1))</f>
        <v>#N/A</v>
      </c>
      <c r="Y261" s="236" t="e">
        <f>(INDEX(Finish_table!DL$4:DL$99,MATCH('14 Year_History_Results'!$G261,Finish_table!DM$4:DM$99,0),1))</f>
        <v>#N/A</v>
      </c>
      <c r="Z261" s="236" t="e">
        <f>(INDEX(Finish_table!DU$4:DU$99,MATCH('14 Year_History_Results'!$G261,Finish_table!DV$4:DV$99,0),1))</f>
        <v>#N/A</v>
      </c>
      <c r="AA261" s="256" t="e">
        <f>(INDEX(Finish_table!ED$4:ED$140,MATCH('14 Year_History_Results'!$G261,Finish_table!EE$4:EE$140,0),1))</f>
        <v>#N/A</v>
      </c>
      <c r="AB261" s="2"/>
      <c r="AC261" s="97"/>
      <c r="AE261">
        <f t="shared" si="118"/>
        <v>39</v>
      </c>
      <c r="AF261" s="112"/>
      <c r="AG261" s="2"/>
      <c r="AH261" s="148">
        <f>INDEX('2001'!$C$44:$C$140,'14 Year_History_Results'!BT261)</f>
        <v>0</v>
      </c>
      <c r="AI261" s="2">
        <f>INDEX('2002'!$C$44:$C$140,'14 Year_History_Results'!BU261)</f>
        <v>0</v>
      </c>
      <c r="AJ261" s="2">
        <f>INDEX('2003'!$C$44:$C$140,'14 Year_History_Results'!BV261)</f>
        <v>0</v>
      </c>
      <c r="AK261" s="2">
        <f>INDEX('2004'!$C$44:$C$140,'14 Year_History_Results'!BW261)</f>
        <v>0</v>
      </c>
      <c r="AL261" s="2">
        <f>INDEX('2005'!$C$44:$C$140,'14 Year_History_Results'!BX261)</f>
        <v>0</v>
      </c>
      <c r="AM261" s="2">
        <f>INDEX('2006'!$C$44:$C$140,'14 Year_History_Results'!BY261)</f>
        <v>0</v>
      </c>
      <c r="AN261" s="2">
        <f>INDEX('2007'!$C$44:$C$140,'14 Year_History_Results'!BZ261)</f>
        <v>0</v>
      </c>
      <c r="AO261" s="2">
        <f>INDEX('2008'!$C$44:$C$140,'14 Year_History_Results'!CA261)</f>
        <v>10</v>
      </c>
      <c r="AP261" s="2">
        <f>INDEX('2009'!$C$44:$C$140,'14 Year_History_Results'!CB261)</f>
        <v>0</v>
      </c>
      <c r="AQ261" s="2">
        <f>INDEX('2010'!$C$44:$C$140,'14 Year_History_Results'!CC261)</f>
        <v>0</v>
      </c>
      <c r="AR261" s="2">
        <f>INDEX('2011'!$C$44:$C$140,'14 Year_History_Results'!CD261)</f>
        <v>0</v>
      </c>
      <c r="AS261" s="2">
        <f>INDEX('2012'!$C$44:$C$140,'14 Year_History_Results'!CE261)</f>
        <v>0</v>
      </c>
      <c r="AT261" s="2">
        <f>INDEX('2013'!$C$44:$C$140,'14 Year_History_Results'!CF261)</f>
        <v>0</v>
      </c>
      <c r="AU261" s="149">
        <f>INDEX('2014'!$C$52:$C$180,'14 Year_History_Results'!CG261)</f>
        <v>0</v>
      </c>
      <c r="AV261" s="2">
        <f t="shared" si="128"/>
        <v>2.6726124191242437</v>
      </c>
      <c r="AW261" s="2"/>
      <c r="AX261">
        <f t="shared" si="129"/>
        <v>39</v>
      </c>
      <c r="AY261" s="112"/>
      <c r="AZ261" s="2"/>
      <c r="BA261" s="148">
        <f>INDEX('2001'!$B$44:$B$140,'14 Year_History_Results'!BT261)</f>
        <v>0</v>
      </c>
      <c r="BB261" s="2">
        <f>INDEX('2002'!$B$44:$B$140,'14 Year_History_Results'!BU261)</f>
        <v>0</v>
      </c>
      <c r="BC261" s="2">
        <f>INDEX('2003'!$B$44:$B$140,'14 Year_History_Results'!BV261)</f>
        <v>0</v>
      </c>
      <c r="BD261" s="2">
        <f>INDEX('2004'!$B$44:$B$140,'14 Year_History_Results'!BW261)</f>
        <v>0</v>
      </c>
      <c r="BE261" s="2">
        <f>INDEX('2005'!$B$44:$B$140,'14 Year_History_Results'!BX261)</f>
        <v>0</v>
      </c>
      <c r="BF261" s="2">
        <f>INDEX('2006'!$B$44:$B$140,'14 Year_History_Results'!BY261)</f>
        <v>0</v>
      </c>
      <c r="BG261" s="2">
        <f>INDEX('2007'!$B$44:$B$140,'14 Year_History_Results'!BZ261)</f>
        <v>7</v>
      </c>
      <c r="BH261" s="2">
        <f>INDEX('2008'!$B$44:$B$140,'14 Year_History_Results'!CA261)</f>
        <v>13</v>
      </c>
      <c r="BI261" s="2">
        <f>INDEX('2009'!$B$44:$B$140,'14 Year_History_Results'!CB261)</f>
        <v>0</v>
      </c>
      <c r="BJ261" s="2">
        <f>INDEX('2010'!$B$44:$B$140,'14 Year_History_Results'!CC261)</f>
        <v>0</v>
      </c>
      <c r="BK261" s="2">
        <f>INDEX('2011'!$B$44:$B$140,'14 Year_History_Results'!CD261)</f>
        <v>0</v>
      </c>
      <c r="BL261" s="2">
        <f>INDEX('2012'!$B$44:$B$140,'14 Year_History_Results'!CE261)</f>
        <v>0</v>
      </c>
      <c r="BM261" s="2">
        <f>INDEX('2013'!$B$44:$B$140,'14 Year_History_Results'!CF261)</f>
        <v>0</v>
      </c>
      <c r="BN261" s="149">
        <f>INDEX('2014'!$B$52:$B$180,'14 Year_History_Results'!CG261)</f>
        <v>0</v>
      </c>
      <c r="BO261" s="308">
        <f t="shared" si="130"/>
        <v>0</v>
      </c>
      <c r="BQ261">
        <f t="shared" si="131"/>
        <v>39</v>
      </c>
      <c r="BR261" s="112"/>
      <c r="BS261" s="2"/>
      <c r="BT261" s="148">
        <f>IF(ISNA(MATCH($BQ261,'2001'!$A$44:$A$139,0)),97,MATCH($BQ261,'2001'!$A$44:$A$139,0))</f>
        <v>97</v>
      </c>
      <c r="BU261" s="2">
        <f>IF(ISNA(MATCH($BQ261,'2002'!$A$44:$A$139,0)),97,MATCH($BQ261,'2002'!$A$44:$A$139,0))</f>
        <v>97</v>
      </c>
      <c r="BV261" s="2">
        <f>IF(ISNA(MATCH($BQ261,'2003'!$A$44:$A$139,0)),97,MATCH($BQ261,'2003'!$A$44:$A$139,0))</f>
        <v>97</v>
      </c>
      <c r="BW261" s="2">
        <f>IF(ISNA(MATCH($BQ261,'2004'!$A$44:$A$139,0)),97,MATCH($BQ261,'2004'!$A$44:$A$139,0))</f>
        <v>97</v>
      </c>
      <c r="BX261" s="2">
        <f>IF(ISNA(MATCH($BQ261,'2005'!$A$44:$A$139,0)),97,MATCH($BQ261,'2005'!$A$44:$A$139,0))</f>
        <v>97</v>
      </c>
      <c r="BY261" s="2">
        <f>IF(ISNA(MATCH($BQ261,'2006'!$A$44:$A$139,0)),97,MATCH($BQ261,'2006'!$A$44:$A$139,0))</f>
        <v>97</v>
      </c>
      <c r="BZ261" s="2">
        <f>IF(ISNA(MATCH($BQ261,'2007'!$A$44:$A$139,0)),97,MATCH($BQ261,'2007'!$A$44:$A$139,0))</f>
        <v>4</v>
      </c>
      <c r="CA261" s="2">
        <f>IF(ISNA(MATCH($BQ261,'2008'!$A$44:$A$139,0)),97,MATCH($BQ261,'2008'!$A$44:$A$139,0))</f>
        <v>8</v>
      </c>
      <c r="CB261" s="2">
        <f>IF(ISNA(MATCH($BQ261,'2009'!$A$44:$A$139,0)),97,MATCH($BQ261,'2009'!$A$44:$A$139,0))</f>
        <v>97</v>
      </c>
      <c r="CC261" s="2">
        <f>IF(ISNA(MATCH($BQ261,'2010'!$A$44:$A$139,0)),97,MATCH($BQ261,'2010'!$A$44:$A$139,0))</f>
        <v>97</v>
      </c>
      <c r="CD261" s="2">
        <f>IF(ISNA(MATCH($BQ261,'2011'!$A$44:$A$139,0)),97,MATCH($BQ261,'2011'!$A$44:$A$139,0))</f>
        <v>97</v>
      </c>
      <c r="CE261" s="2">
        <f>IF(ISNA(MATCH($BQ261,'2012'!$A$44:$A$139,0)),97,MATCH($BQ261,'2012'!$A$44:$A$139,0))</f>
        <v>97</v>
      </c>
      <c r="CF261" s="2">
        <f>IF(ISNA(MATCH($BQ261,'2013'!$A$44:$A$139,0)),97,MATCH($BQ261,'2013'!$A$44:$A$139,0))</f>
        <v>97</v>
      </c>
      <c r="CG261" s="149">
        <f>IF(ISNA(MATCH($BQ261,'2014'!$A$52:$A$179,0)),129,MATCH($BQ261,'2014'!$A$52:$A$179,0))</f>
        <v>129</v>
      </c>
      <c r="CI261">
        <f t="shared" si="132"/>
        <v>39</v>
      </c>
      <c r="CJ261" s="284"/>
      <c r="CK261" s="282"/>
      <c r="CL261" s="281">
        <f t="shared" si="133"/>
        <v>0</v>
      </c>
      <c r="CM261" s="282">
        <f t="shared" si="119"/>
        <v>0</v>
      </c>
      <c r="CN261" s="282">
        <f t="shared" si="120"/>
        <v>0</v>
      </c>
      <c r="CO261" s="282">
        <f t="shared" si="121"/>
        <v>0</v>
      </c>
      <c r="CP261" s="282">
        <f t="shared" si="122"/>
        <v>0</v>
      </c>
      <c r="CQ261" s="282">
        <f t="shared" si="123"/>
        <v>0</v>
      </c>
      <c r="CR261" s="282">
        <f t="shared" si="124"/>
        <v>7</v>
      </c>
      <c r="CS261" s="282">
        <f t="shared" si="125"/>
        <v>27.6662</v>
      </c>
      <c r="CT261" s="282">
        <f t="shared" si="126"/>
        <v>18.442288919999999</v>
      </c>
      <c r="CU261" s="282">
        <f t="shared" si="134"/>
        <v>12.293629794071999</v>
      </c>
      <c r="CV261" s="282">
        <f t="shared" si="135"/>
        <v>8.1949336207283938</v>
      </c>
      <c r="CW261" s="282">
        <f t="shared" si="136"/>
        <v>5.4627427515775473</v>
      </c>
      <c r="CX261" s="282">
        <f t="shared" si="137"/>
        <v>3.6414643182015927</v>
      </c>
      <c r="CY261" s="283">
        <f t="shared" si="138"/>
        <v>2.4274001145131816</v>
      </c>
      <c r="DA261" s="282">
        <f t="shared" si="139"/>
        <v>39</v>
      </c>
      <c r="DB261" s="97"/>
      <c r="DC261" s="156"/>
      <c r="DD261" s="270">
        <f t="shared" si="140"/>
        <v>0</v>
      </c>
      <c r="DE261" s="156">
        <f t="shared" si="141"/>
        <v>0</v>
      </c>
      <c r="DF261" s="156">
        <f t="shared" si="142"/>
        <v>0</v>
      </c>
      <c r="DG261" s="156">
        <f t="shared" si="143"/>
        <v>0</v>
      </c>
      <c r="DH261" s="156">
        <f t="shared" si="144"/>
        <v>0</v>
      </c>
      <c r="DI261" s="156">
        <f t="shared" si="145"/>
        <v>0</v>
      </c>
      <c r="DJ261" s="156">
        <f t="shared" si="146"/>
        <v>7</v>
      </c>
      <c r="DK261" s="156">
        <f t="shared" si="147"/>
        <v>30</v>
      </c>
      <c r="DL261" s="156">
        <f t="shared" si="148"/>
        <v>30</v>
      </c>
      <c r="DM261" s="156">
        <f t="shared" si="149"/>
        <v>30</v>
      </c>
      <c r="DN261" s="156">
        <f t="shared" si="150"/>
        <v>30</v>
      </c>
      <c r="DO261" s="156">
        <f t="shared" si="151"/>
        <v>30</v>
      </c>
      <c r="DP261" s="156">
        <f t="shared" si="152"/>
        <v>30</v>
      </c>
      <c r="DQ261" s="267">
        <f t="shared" si="153"/>
        <v>30</v>
      </c>
      <c r="DR261" s="156">
        <f t="shared" si="154"/>
        <v>227</v>
      </c>
    </row>
    <row r="262" spans="2:122" ht="13.5" thickBot="1" x14ac:dyDescent="0.25">
      <c r="B262" s="133">
        <v>122</v>
      </c>
      <c r="C262" s="50">
        <f t="shared" ref="C262:C325" si="156">IF(B262&lt;&gt;B261,1,C261+1)</f>
        <v>3</v>
      </c>
      <c r="D262" s="50">
        <f t="shared" si="127"/>
        <v>3</v>
      </c>
      <c r="E262" s="97"/>
      <c r="F262" s="2">
        <f t="shared" si="155"/>
        <v>257</v>
      </c>
      <c r="G262" s="164">
        <v>108</v>
      </c>
      <c r="H262" s="164">
        <f>14- COUNTIF(L262:AA262,"#N/A")</f>
        <v>6</v>
      </c>
      <c r="I262" s="133">
        <f>SUM(AF262:AU262)+SUM(BA262:BM262)</f>
        <v>110</v>
      </c>
      <c r="J262" s="405">
        <f>CY262</f>
        <v>2.371066173888841</v>
      </c>
      <c r="K262" s="466" t="str">
        <f>IF(ISNUMBER(MATCH(G262,'[4]OPR data'!$A$3:$A$2541,0)),"Y","N")</f>
        <v>Y</v>
      </c>
      <c r="L262" s="112"/>
      <c r="M262" s="236"/>
      <c r="N262" s="236" t="str">
        <f>(INDEX(Finish_table!R$4:R$83,MATCH('14 Year_History_Results'!$G262,Finish_table!S$4:S$83,0),1))</f>
        <v>SF</v>
      </c>
      <c r="O262" s="236" t="str">
        <f>(INDEX(Finish_table!Z$4:Z$99,MATCH('14 Year_History_Results'!$G262,Finish_table!AA$4:AA$99,0),1))</f>
        <v>SF</v>
      </c>
      <c r="P262" s="236" t="str">
        <f>(INDEX(Finish_table!AI$4:AI$99,MATCH('14 Year_History_Results'!$G262,Finish_table!AJ$4:AJ$99,0),1))</f>
        <v>QF</v>
      </c>
      <c r="Q262" s="236" t="e">
        <f>(INDEX(Finish_table!AR$4:AR$99,MATCH('14 Year_History_Results'!$G262,Finish_table!AS$4:AS$99,0),1))</f>
        <v>#N/A</v>
      </c>
      <c r="R262" s="236" t="str">
        <f>(INDEX(Finish_table!BA$4:BA$99,MATCH('14 Year_History_Results'!$G262,Finish_table!BB$4:BB$99,0),1))</f>
        <v>W</v>
      </c>
      <c r="S262" s="236" t="str">
        <f>(INDEX(Finish_table!BJ$4:BJ$99,MATCH('14 Year_History_Results'!$G262,Finish_table!BK$4:BK$99,0),1))</f>
        <v>QF</v>
      </c>
      <c r="T262" s="236" t="e">
        <f>(INDEX(Finish_table!BS$4:BS$99,MATCH('14 Year_History_Results'!$G262,Finish_table!BT$4:BT$99,0),1))</f>
        <v>#N/A</v>
      </c>
      <c r="U262" s="236" t="str">
        <f>(INDEX(Finish_table!CB$4:CB$99,MATCH('14 Year_History_Results'!$G262,Finish_table!CC$4:CC$99,0),1))</f>
        <v>QF</v>
      </c>
      <c r="V262" s="236" t="e">
        <f>(INDEX(Finish_table!CK$4:CK$99,MATCH('14 Year_History_Results'!$G262,Finish_table!CL$4:CL$99,0),1))</f>
        <v>#N/A</v>
      </c>
      <c r="W262" s="236" t="e">
        <f>(INDEX(Finish_table!CT$4:CT$99,MATCH('14 Year_History_Results'!$G262,Finish_table!CU$4:CU$99,0),1))</f>
        <v>#N/A</v>
      </c>
      <c r="X262" s="236" t="e">
        <f>(INDEX(Finish_table!DC$4:DC$99,MATCH('14 Year_History_Results'!$G262,Finish_table!DD$4:DD$99,0),1))</f>
        <v>#N/A</v>
      </c>
      <c r="Y262" s="236" t="e">
        <f>(INDEX(Finish_table!DL$4:DL$99,MATCH('14 Year_History_Results'!$G262,Finish_table!DM$4:DM$99,0),1))</f>
        <v>#N/A</v>
      </c>
      <c r="Z262" s="236" t="e">
        <f>(INDEX(Finish_table!DU$4:DU$99,MATCH('14 Year_History_Results'!$G262,Finish_table!DV$4:DV$99,0),1))</f>
        <v>#N/A</v>
      </c>
      <c r="AA262" s="256" t="e">
        <f>(INDEX(Finish_table!ED$4:ED$140,MATCH('14 Year_History_Results'!$G262,Finish_table!EE$4:EE$140,0),1))</f>
        <v>#N/A</v>
      </c>
      <c r="AB262" s="2"/>
      <c r="AC262" s="97"/>
      <c r="AE262">
        <f t="shared" ref="AE262:AE325" si="157">G262</f>
        <v>108</v>
      </c>
      <c r="AF262" s="112"/>
      <c r="AG262" s="2"/>
      <c r="AH262" s="148">
        <f>INDEX('2001'!$C$44:$C$140,'14 Year_History_Results'!BT262)</f>
        <v>20</v>
      </c>
      <c r="AI262" s="2">
        <f>INDEX('2002'!$C$44:$C$140,'14 Year_History_Results'!BU262)</f>
        <v>10</v>
      </c>
      <c r="AJ262" s="2">
        <f>INDEX('2003'!$C$44:$C$140,'14 Year_History_Results'!BV262)</f>
        <v>0</v>
      </c>
      <c r="AK262" s="2">
        <f>INDEX('2004'!$C$44:$C$140,'14 Year_History_Results'!BW262)</f>
        <v>0</v>
      </c>
      <c r="AL262" s="2">
        <f>INDEX('2005'!$C$44:$C$140,'14 Year_History_Results'!BX262)</f>
        <v>30</v>
      </c>
      <c r="AM262" s="2">
        <f>INDEX('2006'!$C$44:$C$140,'14 Year_History_Results'!BY262)</f>
        <v>0</v>
      </c>
      <c r="AN262" s="2">
        <f>INDEX('2007'!$C$44:$C$140,'14 Year_History_Results'!BZ262)</f>
        <v>0</v>
      </c>
      <c r="AO262" s="2">
        <f>INDEX('2008'!$C$44:$C$140,'14 Year_History_Results'!CA262)</f>
        <v>0</v>
      </c>
      <c r="AP262" s="2">
        <f>INDEX('2009'!$C$44:$C$140,'14 Year_History_Results'!CB262)</f>
        <v>0</v>
      </c>
      <c r="AQ262" s="2">
        <f>INDEX('2010'!$C$44:$C$140,'14 Year_History_Results'!CC262)</f>
        <v>0</v>
      </c>
      <c r="AR262" s="2">
        <f>INDEX('2011'!$C$44:$C$140,'14 Year_History_Results'!CD262)</f>
        <v>0</v>
      </c>
      <c r="AS262" s="2">
        <f>INDEX('2012'!$C$44:$C$140,'14 Year_History_Results'!CE262)</f>
        <v>0</v>
      </c>
      <c r="AT262" s="2">
        <f>INDEX('2013'!$C$44:$C$140,'14 Year_History_Results'!CF262)</f>
        <v>0</v>
      </c>
      <c r="AU262" s="149">
        <f>INDEX('2014'!$C$52:$C$180,'14 Year_History_Results'!CG262)</f>
        <v>0</v>
      </c>
      <c r="AV262" s="2">
        <f t="shared" si="128"/>
        <v>9.3761446187699082</v>
      </c>
      <c r="AW262" s="2"/>
      <c r="AX262">
        <f t="shared" si="129"/>
        <v>108</v>
      </c>
      <c r="AY262" s="112"/>
      <c r="AZ262" s="2"/>
      <c r="BA262" s="148">
        <f>INDEX('2001'!$B$44:$B$140,'14 Year_History_Results'!BT262)</f>
        <v>8</v>
      </c>
      <c r="BB262" s="2">
        <f>INDEX('2002'!$B$44:$B$140,'14 Year_History_Results'!BU262)</f>
        <v>6</v>
      </c>
      <c r="BC262" s="2">
        <f>INDEX('2003'!$B$44:$B$140,'14 Year_History_Results'!BV262)</f>
        <v>12</v>
      </c>
      <c r="BD262" s="2">
        <f>INDEX('2004'!$B$44:$B$140,'14 Year_History_Results'!BW262)</f>
        <v>0</v>
      </c>
      <c r="BE262" s="2">
        <f>INDEX('2005'!$B$44:$B$140,'14 Year_History_Results'!BX262)</f>
        <v>7</v>
      </c>
      <c r="BF262" s="2">
        <f>INDEX('2006'!$B$44:$B$140,'14 Year_History_Results'!BY262)</f>
        <v>10</v>
      </c>
      <c r="BG262" s="2">
        <f>INDEX('2007'!$B$44:$B$140,'14 Year_History_Results'!BZ262)</f>
        <v>0</v>
      </c>
      <c r="BH262" s="2">
        <f>INDEX('2008'!$B$44:$B$140,'14 Year_History_Results'!CA262)</f>
        <v>7</v>
      </c>
      <c r="BI262" s="2">
        <f>INDEX('2009'!$B$44:$B$140,'14 Year_History_Results'!CB262)</f>
        <v>0</v>
      </c>
      <c r="BJ262" s="2">
        <f>INDEX('2010'!$B$44:$B$140,'14 Year_History_Results'!CC262)</f>
        <v>0</v>
      </c>
      <c r="BK262" s="2">
        <f>INDEX('2011'!$B$44:$B$140,'14 Year_History_Results'!CD262)</f>
        <v>0</v>
      </c>
      <c r="BL262" s="2">
        <f>INDEX('2012'!$B$44:$B$140,'14 Year_History_Results'!CE262)</f>
        <v>0</v>
      </c>
      <c r="BM262" s="2">
        <f>INDEX('2013'!$B$44:$B$140,'14 Year_History_Results'!CF262)</f>
        <v>0</v>
      </c>
      <c r="BN262" s="149">
        <f>INDEX('2014'!$B$52:$B$180,'14 Year_History_Results'!CG262)</f>
        <v>0</v>
      </c>
      <c r="BO262" s="308">
        <f t="shared" si="130"/>
        <v>0</v>
      </c>
      <c r="BQ262">
        <f t="shared" si="131"/>
        <v>108</v>
      </c>
      <c r="BR262" s="112"/>
      <c r="BS262" s="2"/>
      <c r="BT262" s="148">
        <f>IF(ISNA(MATCH($BQ262,'2001'!$A$44:$A$139,0)),97,MATCH($BQ262,'2001'!$A$44:$A$139,0))</f>
        <v>23</v>
      </c>
      <c r="BU262" s="2">
        <f>IF(ISNA(MATCH($BQ262,'2002'!$A$44:$A$139,0)),97,MATCH($BQ262,'2002'!$A$44:$A$139,0))</f>
        <v>24</v>
      </c>
      <c r="BV262" s="2">
        <f>IF(ISNA(MATCH($BQ262,'2003'!$A$44:$A$139,0)),97,MATCH($BQ262,'2003'!$A$44:$A$139,0))</f>
        <v>21</v>
      </c>
      <c r="BW262" s="2">
        <f>IF(ISNA(MATCH($BQ262,'2004'!$A$44:$A$139,0)),97,MATCH($BQ262,'2004'!$A$44:$A$139,0))</f>
        <v>97</v>
      </c>
      <c r="BX262" s="2">
        <f>IF(ISNA(MATCH($BQ262,'2005'!$A$44:$A$139,0)),97,MATCH($BQ262,'2005'!$A$44:$A$139,0))</f>
        <v>21</v>
      </c>
      <c r="BY262" s="2">
        <f>IF(ISNA(MATCH($BQ262,'2006'!$A$44:$A$139,0)),97,MATCH($BQ262,'2006'!$A$44:$A$139,0))</f>
        <v>20</v>
      </c>
      <c r="BZ262" s="2">
        <f>IF(ISNA(MATCH($BQ262,'2007'!$A$44:$A$139,0)),97,MATCH($BQ262,'2007'!$A$44:$A$139,0))</f>
        <v>97</v>
      </c>
      <c r="CA262" s="2">
        <f>IF(ISNA(MATCH($BQ262,'2008'!$A$44:$A$139,0)),97,MATCH($BQ262,'2008'!$A$44:$A$139,0))</f>
        <v>22</v>
      </c>
      <c r="CB262" s="2">
        <f>IF(ISNA(MATCH($BQ262,'2009'!$A$44:$A$139,0)),97,MATCH($BQ262,'2009'!$A$44:$A$139,0))</f>
        <v>97</v>
      </c>
      <c r="CC262" s="2">
        <f>IF(ISNA(MATCH($BQ262,'2010'!$A$44:$A$139,0)),97,MATCH($BQ262,'2010'!$A$44:$A$139,0))</f>
        <v>97</v>
      </c>
      <c r="CD262" s="2">
        <f>IF(ISNA(MATCH($BQ262,'2011'!$A$44:$A$139,0)),97,MATCH($BQ262,'2011'!$A$44:$A$139,0))</f>
        <v>97</v>
      </c>
      <c r="CE262" s="2">
        <f>IF(ISNA(MATCH($BQ262,'2012'!$A$44:$A$139,0)),97,MATCH($BQ262,'2012'!$A$44:$A$139,0))</f>
        <v>97</v>
      </c>
      <c r="CF262" s="2">
        <f>IF(ISNA(MATCH($BQ262,'2013'!$A$44:$A$139,0)),97,MATCH($BQ262,'2013'!$A$44:$A$139,0))</f>
        <v>97</v>
      </c>
      <c r="CG262" s="149">
        <f>IF(ISNA(MATCH($BQ262,'2014'!$A$52:$A$179,0)),129,MATCH($BQ262,'2014'!$A$52:$A$179,0))</f>
        <v>129</v>
      </c>
      <c r="CI262">
        <f t="shared" si="132"/>
        <v>108</v>
      </c>
      <c r="CJ262" s="284"/>
      <c r="CK262" s="282"/>
      <c r="CL262" s="281">
        <f t="shared" si="133"/>
        <v>28</v>
      </c>
      <c r="CM262" s="282">
        <f t="shared" ref="CM262:CM325" si="158">(BB262+AI262)+(CL262*$AC$1)</f>
        <v>34.6648</v>
      </c>
      <c r="CN262" s="282">
        <f t="shared" ref="CN262:CN325" si="159">BC262+AJ262+(CM262*$AC$1)</f>
        <v>35.107555679999997</v>
      </c>
      <c r="CO262" s="282">
        <f t="shared" ref="CO262:CO325" si="160">BD262+AK262+(CN262*$AC$1)</f>
        <v>23.402696616287997</v>
      </c>
      <c r="CP262" s="282">
        <f t="shared" ref="CP262:CP325" si="161">BE262+AL262+(CO262*$AC$1)</f>
        <v>52.600237564417576</v>
      </c>
      <c r="CQ262" s="282">
        <f t="shared" ref="CQ262:CQ325" si="162">BF262+AM262+(CP262*$AC$1)</f>
        <v>45.063318360440753</v>
      </c>
      <c r="CR262" s="282">
        <f t="shared" ref="CR262:CR325" si="163">BG262+AN262+(CQ262*$AC$1)</f>
        <v>30.039208019069804</v>
      </c>
      <c r="CS262" s="282">
        <f t="shared" ref="CS262:CS325" si="164">BH262+AO262+(CR262*$AC$1)</f>
        <v>27.024136065511929</v>
      </c>
      <c r="CT262" s="282">
        <f t="shared" ref="CT262:CT325" si="165">BI262+AP262+(CS262*$AC$1)</f>
        <v>18.014289101270251</v>
      </c>
      <c r="CU262" s="282">
        <f t="shared" si="134"/>
        <v>12.008325114906748</v>
      </c>
      <c r="CV262" s="282">
        <f t="shared" si="135"/>
        <v>8.0047495215968372</v>
      </c>
      <c r="CW262" s="282">
        <f t="shared" si="136"/>
        <v>5.3359660310964516</v>
      </c>
      <c r="CX262" s="282">
        <f t="shared" si="137"/>
        <v>3.5569549563288945</v>
      </c>
      <c r="CY262" s="283">
        <f t="shared" si="138"/>
        <v>2.371066173888841</v>
      </c>
      <c r="DA262" s="282">
        <f t="shared" si="139"/>
        <v>108</v>
      </c>
      <c r="DB262" s="97"/>
      <c r="DC262" s="156"/>
      <c r="DD262" s="270">
        <f t="shared" si="140"/>
        <v>28</v>
      </c>
      <c r="DE262" s="156">
        <f t="shared" si="141"/>
        <v>44</v>
      </c>
      <c r="DF262" s="156">
        <f t="shared" si="142"/>
        <v>56</v>
      </c>
      <c r="DG262" s="156">
        <f t="shared" si="143"/>
        <v>56</v>
      </c>
      <c r="DH262" s="156">
        <f t="shared" si="144"/>
        <v>93</v>
      </c>
      <c r="DI262" s="156">
        <f t="shared" si="145"/>
        <v>103</v>
      </c>
      <c r="DJ262" s="156">
        <f t="shared" si="146"/>
        <v>103</v>
      </c>
      <c r="DK262" s="156">
        <f t="shared" si="147"/>
        <v>110</v>
      </c>
      <c r="DL262" s="156">
        <f t="shared" si="148"/>
        <v>110</v>
      </c>
      <c r="DM262" s="156">
        <f t="shared" si="149"/>
        <v>110</v>
      </c>
      <c r="DN262" s="156">
        <f t="shared" si="150"/>
        <v>110</v>
      </c>
      <c r="DO262" s="156">
        <f t="shared" si="151"/>
        <v>110</v>
      </c>
      <c r="DP262" s="156">
        <f t="shared" si="152"/>
        <v>110</v>
      </c>
      <c r="DQ262" s="267">
        <f t="shared" si="153"/>
        <v>110</v>
      </c>
      <c r="DR262" s="156">
        <f t="shared" si="154"/>
        <v>61</v>
      </c>
    </row>
    <row r="263" spans="2:122" ht="13.5" thickBot="1" x14ac:dyDescent="0.25">
      <c r="B263" s="250">
        <v>123</v>
      </c>
      <c r="C263" s="50">
        <f t="shared" si="156"/>
        <v>1</v>
      </c>
      <c r="D263" s="50">
        <f t="shared" ref="D263:D326" si="166">IF(C263&gt;=C264,C263,0)</f>
        <v>1</v>
      </c>
      <c r="E263" s="97"/>
      <c r="F263" s="2">
        <f t="shared" si="155"/>
        <v>258</v>
      </c>
      <c r="G263" s="164">
        <v>1306</v>
      </c>
      <c r="H263" s="164">
        <f>14- COUNTIF(L263:AA263,"#N/A")</f>
        <v>1</v>
      </c>
      <c r="I263" s="133">
        <f>SUM(AF263:AU263)+SUM(BA263:BM263)</f>
        <v>12</v>
      </c>
      <c r="J263" s="405">
        <f>CY263</f>
        <v>2.3694223644349628</v>
      </c>
      <c r="K263" s="466" t="str">
        <f>IF(ISNUMBER(MATCH(G263,'[4]OPR data'!$A$3:$A$2541,0)),"Y","N")</f>
        <v>Y</v>
      </c>
      <c r="L263" s="112"/>
      <c r="M263" s="236"/>
      <c r="N263" s="236" t="e">
        <f>(INDEX(Finish_table!R$4:R$83,MATCH('14 Year_History_Results'!$G263,Finish_table!S$4:S$83,0),1))</f>
        <v>#N/A</v>
      </c>
      <c r="O263" s="236" t="e">
        <f>(INDEX(Finish_table!Z$4:Z$99,MATCH('14 Year_History_Results'!$G263,Finish_table!AA$4:AA$99,0),1))</f>
        <v>#N/A</v>
      </c>
      <c r="P263" s="236" t="e">
        <f>(INDEX(Finish_table!AI$4:AI$99,MATCH('14 Year_History_Results'!$G263,Finish_table!AJ$4:AJ$99,0),1))</f>
        <v>#N/A</v>
      </c>
      <c r="Q263" s="236" t="e">
        <f>(INDEX(Finish_table!AR$4:AR$99,MATCH('14 Year_History_Results'!$G263,Finish_table!AS$4:AS$99,0),1))</f>
        <v>#N/A</v>
      </c>
      <c r="R263" s="236" t="e">
        <f>(INDEX(Finish_table!BA$4:BA$99,MATCH('14 Year_History_Results'!$G263,Finish_table!BB$4:BB$99,0),1))</f>
        <v>#N/A</v>
      </c>
      <c r="S263" s="236" t="e">
        <f>(INDEX(Finish_table!BJ$4:BJ$99,MATCH('14 Year_History_Results'!$G263,Finish_table!BK$4:BK$99,0),1))</f>
        <v>#N/A</v>
      </c>
      <c r="T263" s="236" t="e">
        <f>(INDEX(Finish_table!BS$4:BS$99,MATCH('14 Year_History_Results'!$G263,Finish_table!BT$4:BT$99,0),1))</f>
        <v>#N/A</v>
      </c>
      <c r="U263" s="236" t="e">
        <f>(INDEX(Finish_table!CB$4:CB$99,MATCH('14 Year_History_Results'!$G263,Finish_table!CC$4:CC$99,0),1))</f>
        <v>#N/A</v>
      </c>
      <c r="V263" s="236" t="e">
        <f>(INDEX(Finish_table!CK$4:CK$99,MATCH('14 Year_History_Results'!$G263,Finish_table!CL$4:CL$99,0),1))</f>
        <v>#N/A</v>
      </c>
      <c r="W263" s="236" t="str">
        <f>(INDEX(Finish_table!CT$4:CT$99,MATCH('14 Year_History_Results'!$G263,Finish_table!CU$4:CU$99,0),1))</f>
        <v>QF</v>
      </c>
      <c r="X263" s="236" t="e">
        <f>(INDEX(Finish_table!DC$4:DC$99,MATCH('14 Year_History_Results'!$G263,Finish_table!DD$4:DD$99,0),1))</f>
        <v>#N/A</v>
      </c>
      <c r="Y263" s="236" t="e">
        <f>(INDEX(Finish_table!DL$4:DL$99,MATCH('14 Year_History_Results'!$G263,Finish_table!DM$4:DM$99,0),1))</f>
        <v>#N/A</v>
      </c>
      <c r="Z263" s="236" t="e">
        <f>(INDEX(Finish_table!DU$4:DU$99,MATCH('14 Year_History_Results'!$G263,Finish_table!DV$4:DV$99,0),1))</f>
        <v>#N/A</v>
      </c>
      <c r="AA263" s="256" t="e">
        <f>(INDEX(Finish_table!ED$4:ED$140,MATCH('14 Year_History_Results'!$G263,Finish_table!EE$4:EE$140,0),1))</f>
        <v>#N/A</v>
      </c>
      <c r="AB263" s="2"/>
      <c r="AC263" s="97"/>
      <c r="AE263">
        <f t="shared" si="157"/>
        <v>1306</v>
      </c>
      <c r="AF263" s="112"/>
      <c r="AG263" s="2"/>
      <c r="AH263" s="148">
        <f>INDEX('2001'!$C$44:$C$140,'14 Year_History_Results'!BT263)</f>
        <v>0</v>
      </c>
      <c r="AI263" s="2">
        <f>INDEX('2002'!$C$44:$C$140,'14 Year_History_Results'!BU263)</f>
        <v>0</v>
      </c>
      <c r="AJ263" s="2">
        <f>INDEX('2003'!$C$44:$C$140,'14 Year_History_Results'!BV263)</f>
        <v>0</v>
      </c>
      <c r="AK263" s="2">
        <f>INDEX('2004'!$C$44:$C$140,'14 Year_History_Results'!BW263)</f>
        <v>0</v>
      </c>
      <c r="AL263" s="2">
        <f>INDEX('2005'!$C$44:$C$140,'14 Year_History_Results'!BX263)</f>
        <v>0</v>
      </c>
      <c r="AM263" s="2">
        <f>INDEX('2006'!$C$44:$C$140,'14 Year_History_Results'!BY263)</f>
        <v>0</v>
      </c>
      <c r="AN263" s="2">
        <f>INDEX('2007'!$C$44:$C$140,'14 Year_History_Results'!BZ263)</f>
        <v>0</v>
      </c>
      <c r="AO263" s="2">
        <f>INDEX('2008'!$C$44:$C$140,'14 Year_History_Results'!CA263)</f>
        <v>0</v>
      </c>
      <c r="AP263" s="2">
        <f>INDEX('2009'!$C$44:$C$140,'14 Year_History_Results'!CB263)</f>
        <v>0</v>
      </c>
      <c r="AQ263" s="2">
        <f>INDEX('2010'!$C$44:$C$140,'14 Year_History_Results'!CC263)</f>
        <v>0</v>
      </c>
      <c r="AR263" s="2">
        <f>INDEX('2011'!$C$44:$C$140,'14 Year_History_Results'!CD263)</f>
        <v>0</v>
      </c>
      <c r="AS263" s="2">
        <f>INDEX('2012'!$C$44:$C$140,'14 Year_History_Results'!CE263)</f>
        <v>0</v>
      </c>
      <c r="AT263" s="2">
        <f>INDEX('2013'!$C$44:$C$140,'14 Year_History_Results'!CF263)</f>
        <v>0</v>
      </c>
      <c r="AU263" s="149">
        <f>INDEX('2014'!$C$52:$C$180,'14 Year_History_Results'!CG263)</f>
        <v>0</v>
      </c>
      <c r="AV263" s="2">
        <f t="shared" ref="AV263:AV326" si="167">STDEV(AG263:AU263)</f>
        <v>0</v>
      </c>
      <c r="AW263" s="2"/>
      <c r="AX263">
        <f t="shared" ref="AX263:AX326" si="168">$G263</f>
        <v>1306</v>
      </c>
      <c r="AY263" s="112"/>
      <c r="AZ263" s="2"/>
      <c r="BA263" s="148">
        <f>INDEX('2001'!$B$44:$B$140,'14 Year_History_Results'!BT263)</f>
        <v>0</v>
      </c>
      <c r="BB263" s="2">
        <f>INDEX('2002'!$B$44:$B$140,'14 Year_History_Results'!BU263)</f>
        <v>0</v>
      </c>
      <c r="BC263" s="2">
        <f>INDEX('2003'!$B$44:$B$140,'14 Year_History_Results'!BV263)</f>
        <v>0</v>
      </c>
      <c r="BD263" s="2">
        <f>INDEX('2004'!$B$44:$B$140,'14 Year_History_Results'!BW263)</f>
        <v>0</v>
      </c>
      <c r="BE263" s="2">
        <f>INDEX('2005'!$B$44:$B$140,'14 Year_History_Results'!BX263)</f>
        <v>0</v>
      </c>
      <c r="BF263" s="2">
        <f>INDEX('2006'!$B$44:$B$140,'14 Year_History_Results'!BY263)</f>
        <v>0</v>
      </c>
      <c r="BG263" s="2">
        <f>INDEX('2007'!$B$44:$B$140,'14 Year_History_Results'!BZ263)</f>
        <v>0</v>
      </c>
      <c r="BH263" s="2">
        <f>INDEX('2008'!$B$44:$B$140,'14 Year_History_Results'!CA263)</f>
        <v>0</v>
      </c>
      <c r="BI263" s="2">
        <f>INDEX('2009'!$B$44:$B$140,'14 Year_History_Results'!CB263)</f>
        <v>0</v>
      </c>
      <c r="BJ263" s="2">
        <f>INDEX('2010'!$B$44:$B$140,'14 Year_History_Results'!CC263)</f>
        <v>12</v>
      </c>
      <c r="BK263" s="2">
        <f>INDEX('2011'!$B$44:$B$140,'14 Year_History_Results'!CD263)</f>
        <v>0</v>
      </c>
      <c r="BL263" s="2">
        <f>INDEX('2012'!$B$44:$B$140,'14 Year_History_Results'!CE263)</f>
        <v>0</v>
      </c>
      <c r="BM263" s="2">
        <f>INDEX('2013'!$B$44:$B$140,'14 Year_History_Results'!CF263)</f>
        <v>0</v>
      </c>
      <c r="BN263" s="149">
        <f>INDEX('2014'!$B$52:$B$180,'14 Year_History_Results'!CG263)</f>
        <v>0</v>
      </c>
      <c r="BO263" s="308">
        <f t="shared" ref="BO263:BO326" si="169">BM263+AT263</f>
        <v>0</v>
      </c>
      <c r="BQ263">
        <f t="shared" ref="BQ263:BQ326" si="170">$G263</f>
        <v>1306</v>
      </c>
      <c r="BR263" s="112"/>
      <c r="BS263" s="2"/>
      <c r="BT263" s="148">
        <f>IF(ISNA(MATCH($BQ263,'2001'!$A$44:$A$139,0)),97,MATCH($BQ263,'2001'!$A$44:$A$139,0))</f>
        <v>97</v>
      </c>
      <c r="BU263" s="2">
        <f>IF(ISNA(MATCH($BQ263,'2002'!$A$44:$A$139,0)),97,MATCH($BQ263,'2002'!$A$44:$A$139,0))</f>
        <v>97</v>
      </c>
      <c r="BV263" s="2">
        <f>IF(ISNA(MATCH($BQ263,'2003'!$A$44:$A$139,0)),97,MATCH($BQ263,'2003'!$A$44:$A$139,0))</f>
        <v>97</v>
      </c>
      <c r="BW263" s="2">
        <f>IF(ISNA(MATCH($BQ263,'2004'!$A$44:$A$139,0)),97,MATCH($BQ263,'2004'!$A$44:$A$139,0))</f>
        <v>97</v>
      </c>
      <c r="BX263" s="2">
        <f>IF(ISNA(MATCH($BQ263,'2005'!$A$44:$A$139,0)),97,MATCH($BQ263,'2005'!$A$44:$A$139,0))</f>
        <v>97</v>
      </c>
      <c r="BY263" s="2">
        <f>IF(ISNA(MATCH($BQ263,'2006'!$A$44:$A$139,0)),97,MATCH($BQ263,'2006'!$A$44:$A$139,0))</f>
        <v>97</v>
      </c>
      <c r="BZ263" s="2">
        <f>IF(ISNA(MATCH($BQ263,'2007'!$A$44:$A$139,0)),97,MATCH($BQ263,'2007'!$A$44:$A$139,0))</f>
        <v>97</v>
      </c>
      <c r="CA263" s="2">
        <f>IF(ISNA(MATCH($BQ263,'2008'!$A$44:$A$139,0)),97,MATCH($BQ263,'2008'!$A$44:$A$139,0))</f>
        <v>97</v>
      </c>
      <c r="CB263" s="2">
        <f>IF(ISNA(MATCH($BQ263,'2009'!$A$44:$A$139,0)),97,MATCH($BQ263,'2009'!$A$44:$A$139,0))</f>
        <v>97</v>
      </c>
      <c r="CC263" s="2">
        <f>IF(ISNA(MATCH($BQ263,'2010'!$A$44:$A$139,0)),97,MATCH($BQ263,'2010'!$A$44:$A$139,0))</f>
        <v>59</v>
      </c>
      <c r="CD263" s="2">
        <f>IF(ISNA(MATCH($BQ263,'2011'!$A$44:$A$139,0)),97,MATCH($BQ263,'2011'!$A$44:$A$139,0))</f>
        <v>97</v>
      </c>
      <c r="CE263" s="2">
        <f>IF(ISNA(MATCH($BQ263,'2012'!$A$44:$A$139,0)),97,MATCH($BQ263,'2012'!$A$44:$A$139,0))</f>
        <v>97</v>
      </c>
      <c r="CF263" s="2">
        <f>IF(ISNA(MATCH($BQ263,'2013'!$A$44:$A$139,0)),97,MATCH($BQ263,'2013'!$A$44:$A$139,0))</f>
        <v>97</v>
      </c>
      <c r="CG263" s="149">
        <f>IF(ISNA(MATCH($BQ263,'2014'!$A$52:$A$179,0)),129,MATCH($BQ263,'2014'!$A$52:$A$179,0))</f>
        <v>129</v>
      </c>
      <c r="CI263">
        <f t="shared" ref="CI263:CI326" si="171">G263</f>
        <v>1306</v>
      </c>
      <c r="CJ263" s="284"/>
      <c r="CK263" s="282"/>
      <c r="CL263" s="281">
        <f t="shared" ref="CL263:CL326" si="172">BA263+AH263</f>
        <v>0</v>
      </c>
      <c r="CM263" s="282">
        <f t="shared" si="158"/>
        <v>0</v>
      </c>
      <c r="CN263" s="282">
        <f t="shared" si="159"/>
        <v>0</v>
      </c>
      <c r="CO263" s="282">
        <f t="shared" si="160"/>
        <v>0</v>
      </c>
      <c r="CP263" s="282">
        <f t="shared" si="161"/>
        <v>0</v>
      </c>
      <c r="CQ263" s="282">
        <f t="shared" si="162"/>
        <v>0</v>
      </c>
      <c r="CR263" s="282">
        <f t="shared" si="163"/>
        <v>0</v>
      </c>
      <c r="CS263" s="282">
        <f t="shared" si="164"/>
        <v>0</v>
      </c>
      <c r="CT263" s="282">
        <f t="shared" si="165"/>
        <v>0</v>
      </c>
      <c r="CU263" s="282">
        <f t="shared" ref="CU263:CU326" si="173">BJ263+AQ263+(CT263*$AC$1)</f>
        <v>12</v>
      </c>
      <c r="CV263" s="282">
        <f t="shared" ref="CV263:CV326" si="174">BK263+AR263+(CU263*$AC$1)</f>
        <v>7.9992000000000001</v>
      </c>
      <c r="CW263" s="282">
        <f t="shared" ref="CW263:CW326" si="175">BL263+AS263+(CV263*$AC$1)</f>
        <v>5.3322667199999998</v>
      </c>
      <c r="CX263" s="282">
        <f t="shared" ref="CX263:CX326" si="176">BM263+AT263+(CW263*$AC$1)</f>
        <v>3.5544889955519996</v>
      </c>
      <c r="CY263" s="283">
        <f t="shared" ref="CY263:CY326" si="177">BN263+AU263+(CX263*$AC$1)</f>
        <v>2.3694223644349628</v>
      </c>
      <c r="DA263" s="282">
        <f t="shared" ref="DA263:DA326" si="178">G263</f>
        <v>1306</v>
      </c>
      <c r="DB263" s="97"/>
      <c r="DC263" s="156"/>
      <c r="DD263" s="270">
        <f t="shared" ref="DD263:DD326" si="179">BA263+AH263+DC263</f>
        <v>0</v>
      </c>
      <c r="DE263" s="156">
        <f t="shared" ref="DE263:DE326" si="180">BB263+AI263+DD263</f>
        <v>0</v>
      </c>
      <c r="DF263" s="156">
        <f t="shared" ref="DF263:DF326" si="181">BC263+AJ263+DE263</f>
        <v>0</v>
      </c>
      <c r="DG263" s="156">
        <f t="shared" ref="DG263:DG326" si="182">BD263+AK263+DF263</f>
        <v>0</v>
      </c>
      <c r="DH263" s="156">
        <f t="shared" ref="DH263:DH326" si="183">BE263+AL263+DG263</f>
        <v>0</v>
      </c>
      <c r="DI263" s="156">
        <f t="shared" ref="DI263:DI326" si="184">BF263+AM263+DH263</f>
        <v>0</v>
      </c>
      <c r="DJ263" s="156">
        <f t="shared" ref="DJ263:DJ326" si="185">BG263+AN263+DI263</f>
        <v>0</v>
      </c>
      <c r="DK263" s="156">
        <f t="shared" ref="DK263:DK326" si="186">BH263+AO263+DJ263</f>
        <v>0</v>
      </c>
      <c r="DL263" s="156">
        <f t="shared" ref="DL263:DL326" si="187">BI263+AP263+DK263</f>
        <v>0</v>
      </c>
      <c r="DM263" s="156">
        <f t="shared" ref="DM263:DM326" si="188">BJ263+AQ263+DL263</f>
        <v>12</v>
      </c>
      <c r="DN263" s="156">
        <f t="shared" ref="DN263:DN326" si="189">BK263+AR263+DM263</f>
        <v>12</v>
      </c>
      <c r="DO263" s="156">
        <f t="shared" ref="DO263:DO326" si="190">BL263+AS263+DN263</f>
        <v>12</v>
      </c>
      <c r="DP263" s="156">
        <f t="shared" ref="DP263:DP326" si="191">BM263+AT263+DO263</f>
        <v>12</v>
      </c>
      <c r="DQ263" s="267">
        <f t="shared" ref="DQ263:DQ326" si="192">BN263+AU263+DP263</f>
        <v>12</v>
      </c>
      <c r="DR263" s="156">
        <f t="shared" ref="DR263:DR326" si="193">RANK(DQ263,DQ$6:DQ$495)</f>
        <v>373</v>
      </c>
    </row>
    <row r="264" spans="2:122" ht="13.5" thickBot="1" x14ac:dyDescent="0.25">
      <c r="B264" s="133">
        <v>125</v>
      </c>
      <c r="C264" s="50">
        <f t="shared" si="156"/>
        <v>1</v>
      </c>
      <c r="D264" s="50">
        <f t="shared" si="166"/>
        <v>0</v>
      </c>
      <c r="E264" s="97"/>
      <c r="F264" s="2">
        <f t="shared" ref="F264:F327" si="194">F263+1</f>
        <v>259</v>
      </c>
      <c r="G264" s="164">
        <v>1089</v>
      </c>
      <c r="H264" s="164">
        <f>14- COUNTIF(L264:AA264,"#N/A")</f>
        <v>2</v>
      </c>
      <c r="I264" s="133">
        <f>SUM(AF264:AU264)+SUM(BA264:BM264)</f>
        <v>37</v>
      </c>
      <c r="J264" s="405">
        <f>CY264</f>
        <v>2.2583377935734523</v>
      </c>
      <c r="K264" s="466" t="str">
        <f>IF(ISNUMBER(MATCH(G264,'[4]OPR data'!$A$3:$A$2541,0)),"Y","N")</f>
        <v>Y</v>
      </c>
      <c r="L264" s="112"/>
      <c r="M264" s="236"/>
      <c r="N264" s="236" t="e">
        <f>(INDEX(Finish_table!R$4:R$83,MATCH('14 Year_History_Results'!$G264,Finish_table!S$4:S$83,0),1))</f>
        <v>#N/A</v>
      </c>
      <c r="O264" s="236" t="e">
        <f>(INDEX(Finish_table!Z$4:Z$99,MATCH('14 Year_History_Results'!$G264,Finish_table!AA$4:AA$99,0),1))</f>
        <v>#N/A</v>
      </c>
      <c r="P264" s="236" t="e">
        <f>(INDEX(Finish_table!AI$4:AI$99,MATCH('14 Year_History_Results'!$G264,Finish_table!AJ$4:AJ$99,0),1))</f>
        <v>#N/A</v>
      </c>
      <c r="Q264" s="236" t="e">
        <f>(INDEX(Finish_table!AR$4:AR$99,MATCH('14 Year_History_Results'!$G264,Finish_table!AS$4:AS$99,0),1))</f>
        <v>#N/A</v>
      </c>
      <c r="R264" s="236" t="str">
        <f>(INDEX(Finish_table!BA$4:BA$99,MATCH('14 Year_History_Results'!$G264,Finish_table!BB$4:BB$99,0),1))</f>
        <v>QF</v>
      </c>
      <c r="S264" s="236" t="e">
        <f>(INDEX(Finish_table!BJ$4:BJ$99,MATCH('14 Year_History_Results'!$G264,Finish_table!BK$4:BK$99,0),1))</f>
        <v>#N/A</v>
      </c>
      <c r="T264" s="236" t="e">
        <f>(INDEX(Finish_table!BS$4:BS$99,MATCH('14 Year_History_Results'!$G264,Finish_table!BT$4:BT$99,0),1))</f>
        <v>#N/A</v>
      </c>
      <c r="U264" s="236" t="str">
        <f>(INDEX(Finish_table!CB$4:CB$99,MATCH('14 Year_History_Results'!$G264,Finish_table!CC$4:CC$99,0),1))</f>
        <v>SF</v>
      </c>
      <c r="V264" s="236" t="e">
        <f>(INDEX(Finish_table!CK$4:CK$99,MATCH('14 Year_History_Results'!$G264,Finish_table!CL$4:CL$99,0),1))</f>
        <v>#N/A</v>
      </c>
      <c r="W264" s="236" t="e">
        <f>(INDEX(Finish_table!CT$4:CT$99,MATCH('14 Year_History_Results'!$G264,Finish_table!CU$4:CU$99,0),1))</f>
        <v>#N/A</v>
      </c>
      <c r="X264" s="236" t="e">
        <f>(INDEX(Finish_table!DC$4:DC$99,MATCH('14 Year_History_Results'!$G264,Finish_table!DD$4:DD$99,0),1))</f>
        <v>#N/A</v>
      </c>
      <c r="Y264" s="236" t="e">
        <f>(INDEX(Finish_table!DL$4:DL$99,MATCH('14 Year_History_Results'!$G264,Finish_table!DM$4:DM$99,0),1))</f>
        <v>#N/A</v>
      </c>
      <c r="Z264" s="236" t="e">
        <f>(INDEX(Finish_table!DU$4:DU$99,MATCH('14 Year_History_Results'!$G264,Finish_table!DV$4:DV$99,0),1))</f>
        <v>#N/A</v>
      </c>
      <c r="AA264" s="256" t="e">
        <f>(INDEX(Finish_table!ED$4:ED$140,MATCH('14 Year_History_Results'!$G264,Finish_table!EE$4:EE$140,0),1))</f>
        <v>#N/A</v>
      </c>
      <c r="AB264" s="2"/>
      <c r="AC264" s="97"/>
      <c r="AE264">
        <f t="shared" si="157"/>
        <v>1089</v>
      </c>
      <c r="AF264" s="112"/>
      <c r="AG264" s="2"/>
      <c r="AH264" s="148">
        <f>INDEX('2001'!$C$44:$C$140,'14 Year_History_Results'!BT264)</f>
        <v>0</v>
      </c>
      <c r="AI264" s="2">
        <f>INDEX('2002'!$C$44:$C$140,'14 Year_History_Results'!BU264)</f>
        <v>0</v>
      </c>
      <c r="AJ264" s="2">
        <f>INDEX('2003'!$C$44:$C$140,'14 Year_History_Results'!BV264)</f>
        <v>0</v>
      </c>
      <c r="AK264" s="2">
        <f>INDEX('2004'!$C$44:$C$140,'14 Year_History_Results'!BW264)</f>
        <v>0</v>
      </c>
      <c r="AL264" s="2">
        <f>INDEX('2005'!$C$44:$C$140,'14 Year_History_Results'!BX264)</f>
        <v>0</v>
      </c>
      <c r="AM264" s="2">
        <f>INDEX('2006'!$C$44:$C$140,'14 Year_History_Results'!BY264)</f>
        <v>0</v>
      </c>
      <c r="AN264" s="2">
        <f>INDEX('2007'!$C$44:$C$140,'14 Year_History_Results'!BZ264)</f>
        <v>0</v>
      </c>
      <c r="AO264" s="2">
        <f>INDEX('2008'!$C$44:$C$140,'14 Year_History_Results'!CA264)</f>
        <v>10</v>
      </c>
      <c r="AP264" s="2">
        <f>INDEX('2009'!$C$44:$C$140,'14 Year_History_Results'!CB264)</f>
        <v>0</v>
      </c>
      <c r="AQ264" s="2">
        <f>INDEX('2010'!$C$44:$C$140,'14 Year_History_Results'!CC264)</f>
        <v>0</v>
      </c>
      <c r="AR264" s="2">
        <f>INDEX('2011'!$C$44:$C$140,'14 Year_History_Results'!CD264)</f>
        <v>0</v>
      </c>
      <c r="AS264" s="2">
        <f>INDEX('2012'!$C$44:$C$140,'14 Year_History_Results'!CE264)</f>
        <v>0</v>
      </c>
      <c r="AT264" s="2">
        <f>INDEX('2013'!$C$44:$C$140,'14 Year_History_Results'!CF264)</f>
        <v>0</v>
      </c>
      <c r="AU264" s="149">
        <f>INDEX('2014'!$C$52:$C$180,'14 Year_History_Results'!CG264)</f>
        <v>0</v>
      </c>
      <c r="AV264" s="2">
        <f t="shared" si="167"/>
        <v>2.6726124191242437</v>
      </c>
      <c r="AW264" s="2"/>
      <c r="AX264">
        <f t="shared" si="168"/>
        <v>1089</v>
      </c>
      <c r="AY264" s="112"/>
      <c r="AZ264" s="2"/>
      <c r="BA264" s="148">
        <f>INDEX('2001'!$B$44:$B$140,'14 Year_History_Results'!BT264)</f>
        <v>0</v>
      </c>
      <c r="BB264" s="2">
        <f>INDEX('2002'!$B$44:$B$140,'14 Year_History_Results'!BU264)</f>
        <v>0</v>
      </c>
      <c r="BC264" s="2">
        <f>INDEX('2003'!$B$44:$B$140,'14 Year_History_Results'!BV264)</f>
        <v>0</v>
      </c>
      <c r="BD264" s="2">
        <f>INDEX('2004'!$B$44:$B$140,'14 Year_History_Results'!BW264)</f>
        <v>0</v>
      </c>
      <c r="BE264" s="2">
        <f>INDEX('2005'!$B$44:$B$140,'14 Year_History_Results'!BX264)</f>
        <v>16</v>
      </c>
      <c r="BF264" s="2">
        <f>INDEX('2006'!$B$44:$B$140,'14 Year_History_Results'!BY264)</f>
        <v>0</v>
      </c>
      <c r="BG264" s="2">
        <f>INDEX('2007'!$B$44:$B$140,'14 Year_History_Results'!BZ264)</f>
        <v>0</v>
      </c>
      <c r="BH264" s="2">
        <f>INDEX('2008'!$B$44:$B$140,'14 Year_History_Results'!CA264)</f>
        <v>11</v>
      </c>
      <c r="BI264" s="2">
        <f>INDEX('2009'!$B$44:$B$140,'14 Year_History_Results'!CB264)</f>
        <v>0</v>
      </c>
      <c r="BJ264" s="2">
        <f>INDEX('2010'!$B$44:$B$140,'14 Year_History_Results'!CC264)</f>
        <v>0</v>
      </c>
      <c r="BK264" s="2">
        <f>INDEX('2011'!$B$44:$B$140,'14 Year_History_Results'!CD264)</f>
        <v>0</v>
      </c>
      <c r="BL264" s="2">
        <f>INDEX('2012'!$B$44:$B$140,'14 Year_History_Results'!CE264)</f>
        <v>0</v>
      </c>
      <c r="BM264" s="2">
        <f>INDEX('2013'!$B$44:$B$140,'14 Year_History_Results'!CF264)</f>
        <v>0</v>
      </c>
      <c r="BN264" s="149">
        <f>INDEX('2014'!$B$52:$B$180,'14 Year_History_Results'!CG264)</f>
        <v>0</v>
      </c>
      <c r="BO264" s="308">
        <f t="shared" si="169"/>
        <v>0</v>
      </c>
      <c r="BQ264">
        <f t="shared" si="170"/>
        <v>1089</v>
      </c>
      <c r="BR264" s="112"/>
      <c r="BS264" s="2"/>
      <c r="BT264" s="148">
        <f>IF(ISNA(MATCH($BQ264,'2001'!$A$44:$A$139,0)),97,MATCH($BQ264,'2001'!$A$44:$A$139,0))</f>
        <v>97</v>
      </c>
      <c r="BU264" s="2">
        <f>IF(ISNA(MATCH($BQ264,'2002'!$A$44:$A$139,0)),97,MATCH($BQ264,'2002'!$A$44:$A$139,0))</f>
        <v>97</v>
      </c>
      <c r="BV264" s="2">
        <f>IF(ISNA(MATCH($BQ264,'2003'!$A$44:$A$139,0)),97,MATCH($BQ264,'2003'!$A$44:$A$139,0))</f>
        <v>97</v>
      </c>
      <c r="BW264" s="2">
        <f>IF(ISNA(MATCH($BQ264,'2004'!$A$44:$A$139,0)),97,MATCH($BQ264,'2004'!$A$44:$A$139,0))</f>
        <v>97</v>
      </c>
      <c r="BX264" s="2">
        <f>IF(ISNA(MATCH($BQ264,'2005'!$A$44:$A$139,0)),97,MATCH($BQ264,'2005'!$A$44:$A$139,0))</f>
        <v>80</v>
      </c>
      <c r="BY264" s="2">
        <f>IF(ISNA(MATCH($BQ264,'2006'!$A$44:$A$139,0)),97,MATCH($BQ264,'2006'!$A$44:$A$139,0))</f>
        <v>97</v>
      </c>
      <c r="BZ264" s="2">
        <f>IF(ISNA(MATCH($BQ264,'2007'!$A$44:$A$139,0)),97,MATCH($BQ264,'2007'!$A$44:$A$139,0))</f>
        <v>97</v>
      </c>
      <c r="CA264" s="2">
        <f>IF(ISNA(MATCH($BQ264,'2008'!$A$44:$A$139,0)),97,MATCH($BQ264,'2008'!$A$44:$A$139,0))</f>
        <v>66</v>
      </c>
      <c r="CB264" s="2">
        <f>IF(ISNA(MATCH($BQ264,'2009'!$A$44:$A$139,0)),97,MATCH($BQ264,'2009'!$A$44:$A$139,0))</f>
        <v>97</v>
      </c>
      <c r="CC264" s="2">
        <f>IF(ISNA(MATCH($BQ264,'2010'!$A$44:$A$139,0)),97,MATCH($BQ264,'2010'!$A$44:$A$139,0))</f>
        <v>97</v>
      </c>
      <c r="CD264" s="2">
        <f>IF(ISNA(MATCH($BQ264,'2011'!$A$44:$A$139,0)),97,MATCH($BQ264,'2011'!$A$44:$A$139,0))</f>
        <v>97</v>
      </c>
      <c r="CE264" s="2">
        <f>IF(ISNA(MATCH($BQ264,'2012'!$A$44:$A$139,0)),97,MATCH($BQ264,'2012'!$A$44:$A$139,0))</f>
        <v>97</v>
      </c>
      <c r="CF264" s="2">
        <f>IF(ISNA(MATCH($BQ264,'2013'!$A$44:$A$139,0)),97,MATCH($BQ264,'2013'!$A$44:$A$139,0))</f>
        <v>97</v>
      </c>
      <c r="CG264" s="149">
        <f>IF(ISNA(MATCH($BQ264,'2014'!$A$52:$A$179,0)),129,MATCH($BQ264,'2014'!$A$52:$A$179,0))</f>
        <v>129</v>
      </c>
      <c r="CI264">
        <f t="shared" si="171"/>
        <v>1089</v>
      </c>
      <c r="CJ264" s="284"/>
      <c r="CK264" s="282"/>
      <c r="CL264" s="281">
        <f t="shared" si="172"/>
        <v>0</v>
      </c>
      <c r="CM264" s="282">
        <f t="shared" si="158"/>
        <v>0</v>
      </c>
      <c r="CN264" s="282">
        <f t="shared" si="159"/>
        <v>0</v>
      </c>
      <c r="CO264" s="282">
        <f t="shared" si="160"/>
        <v>0</v>
      </c>
      <c r="CP264" s="282">
        <f t="shared" si="161"/>
        <v>16</v>
      </c>
      <c r="CQ264" s="282">
        <f t="shared" si="162"/>
        <v>10.6656</v>
      </c>
      <c r="CR264" s="282">
        <f t="shared" si="163"/>
        <v>7.1096889599999997</v>
      </c>
      <c r="CS264" s="282">
        <f t="shared" si="164"/>
        <v>25.739318660736</v>
      </c>
      <c r="CT264" s="282">
        <f t="shared" si="165"/>
        <v>17.157829819246619</v>
      </c>
      <c r="CU264" s="282">
        <f t="shared" si="173"/>
        <v>11.437409357509795</v>
      </c>
      <c r="CV264" s="282">
        <f t="shared" si="174"/>
        <v>7.6241770777160287</v>
      </c>
      <c r="CW264" s="282">
        <f t="shared" si="175"/>
        <v>5.0822764400055043</v>
      </c>
      <c r="CX264" s="282">
        <f t="shared" si="176"/>
        <v>3.3878454749076692</v>
      </c>
      <c r="CY264" s="283">
        <f t="shared" si="177"/>
        <v>2.2583377935734523</v>
      </c>
      <c r="DA264" s="282">
        <f t="shared" si="178"/>
        <v>1089</v>
      </c>
      <c r="DB264" s="97"/>
      <c r="DC264" s="156"/>
      <c r="DD264" s="270">
        <f t="shared" si="179"/>
        <v>0</v>
      </c>
      <c r="DE264" s="156">
        <f t="shared" si="180"/>
        <v>0</v>
      </c>
      <c r="DF264" s="156">
        <f t="shared" si="181"/>
        <v>0</v>
      </c>
      <c r="DG264" s="156">
        <f t="shared" si="182"/>
        <v>0</v>
      </c>
      <c r="DH264" s="156">
        <f t="shared" si="183"/>
        <v>16</v>
      </c>
      <c r="DI264" s="156">
        <f t="shared" si="184"/>
        <v>16</v>
      </c>
      <c r="DJ264" s="156">
        <f t="shared" si="185"/>
        <v>16</v>
      </c>
      <c r="DK264" s="156">
        <f t="shared" si="186"/>
        <v>37</v>
      </c>
      <c r="DL264" s="156">
        <f t="shared" si="187"/>
        <v>37</v>
      </c>
      <c r="DM264" s="156">
        <f t="shared" si="188"/>
        <v>37</v>
      </c>
      <c r="DN264" s="156">
        <f t="shared" si="189"/>
        <v>37</v>
      </c>
      <c r="DO264" s="156">
        <f t="shared" si="190"/>
        <v>37</v>
      </c>
      <c r="DP264" s="156">
        <f t="shared" si="191"/>
        <v>37</v>
      </c>
      <c r="DQ264" s="267">
        <f t="shared" si="192"/>
        <v>37</v>
      </c>
      <c r="DR264" s="156">
        <f t="shared" si="193"/>
        <v>185</v>
      </c>
    </row>
    <row r="265" spans="2:122" ht="13.5" thickBot="1" x14ac:dyDescent="0.25">
      <c r="B265" s="144">
        <v>125</v>
      </c>
      <c r="C265" s="50">
        <f t="shared" si="156"/>
        <v>2</v>
      </c>
      <c r="D265" s="50">
        <f t="shared" si="166"/>
        <v>2</v>
      </c>
      <c r="E265" s="97"/>
      <c r="F265" s="2">
        <f t="shared" si="194"/>
        <v>260</v>
      </c>
      <c r="G265" s="164">
        <v>384</v>
      </c>
      <c r="H265" s="164">
        <f>14- COUNTIF(L265:AA265,"#N/A")</f>
        <v>3</v>
      </c>
      <c r="I265" s="133">
        <f>SUM(AF265:AU265)+SUM(BA265:BM265)</f>
        <v>37</v>
      </c>
      <c r="J265" s="405">
        <f>CY265</f>
        <v>2.2406736204973483</v>
      </c>
      <c r="K265" s="466" t="str">
        <f>IF(ISNUMBER(MATCH(G265,'[4]OPR data'!$A$3:$A$2541,0)),"Y","N")</f>
        <v>Y</v>
      </c>
      <c r="L265" s="112"/>
      <c r="M265" s="236"/>
      <c r="N265" s="236" t="e">
        <f>(INDEX(Finish_table!R$4:R$83,MATCH('14 Year_History_Results'!$G265,Finish_table!S$4:S$83,0),1))</f>
        <v>#N/A</v>
      </c>
      <c r="O265" s="236" t="e">
        <f>(INDEX(Finish_table!Z$4:Z$99,MATCH('14 Year_History_Results'!$G265,Finish_table!AA$4:AA$99,0),1))</f>
        <v>#N/A</v>
      </c>
      <c r="P265" s="236" t="str">
        <f>(INDEX(Finish_table!AI$4:AI$99,MATCH('14 Year_History_Results'!$G265,Finish_table!AJ$4:AJ$99,0),1))</f>
        <v>QF</v>
      </c>
      <c r="Q265" s="236" t="e">
        <f>(INDEX(Finish_table!AR$4:AR$99,MATCH('14 Year_History_Results'!$G265,Finish_table!AS$4:AS$99,0),1))</f>
        <v>#N/A</v>
      </c>
      <c r="R265" s="236" t="e">
        <f>(INDEX(Finish_table!BA$4:BA$99,MATCH('14 Year_History_Results'!$G265,Finish_table!BB$4:BB$99,0),1))</f>
        <v>#N/A</v>
      </c>
      <c r="S265" s="236" t="str">
        <f>(INDEX(Finish_table!BJ$4:BJ$99,MATCH('14 Year_History_Results'!$G265,Finish_table!BK$4:BK$99,0),1))</f>
        <v>QF</v>
      </c>
      <c r="T265" s="236" t="e">
        <f>(INDEX(Finish_table!BS$4:BS$99,MATCH('14 Year_History_Results'!$G265,Finish_table!BT$4:BT$99,0),1))</f>
        <v>#N/A</v>
      </c>
      <c r="U265" s="236" t="str">
        <f>(INDEX(Finish_table!CB$4:CB$99,MATCH('14 Year_History_Results'!$G265,Finish_table!CC$4:CC$99,0),1))</f>
        <v>F</v>
      </c>
      <c r="V265" s="236" t="e">
        <f>(INDEX(Finish_table!CK$4:CK$99,MATCH('14 Year_History_Results'!$G265,Finish_table!CL$4:CL$99,0),1))</f>
        <v>#N/A</v>
      </c>
      <c r="W265" s="236" t="e">
        <f>(INDEX(Finish_table!CT$4:CT$99,MATCH('14 Year_History_Results'!$G265,Finish_table!CU$4:CU$99,0),1))</f>
        <v>#N/A</v>
      </c>
      <c r="X265" s="236" t="e">
        <f>(INDEX(Finish_table!DC$4:DC$99,MATCH('14 Year_History_Results'!$G265,Finish_table!DD$4:DD$99,0),1))</f>
        <v>#N/A</v>
      </c>
      <c r="Y265" s="236" t="e">
        <f>(INDEX(Finish_table!DL$4:DL$99,MATCH('14 Year_History_Results'!$G265,Finish_table!DM$4:DM$99,0),1))</f>
        <v>#N/A</v>
      </c>
      <c r="Z265" s="236" t="e">
        <f>(INDEX(Finish_table!DU$4:DU$99,MATCH('14 Year_History_Results'!$G265,Finish_table!DV$4:DV$99,0),1))</f>
        <v>#N/A</v>
      </c>
      <c r="AA265" s="256" t="e">
        <f>(INDEX(Finish_table!ED$4:ED$140,MATCH('14 Year_History_Results'!$G265,Finish_table!EE$4:EE$140,0),1))</f>
        <v>#N/A</v>
      </c>
      <c r="AB265" s="2"/>
      <c r="AC265" s="97"/>
      <c r="AE265">
        <f t="shared" si="157"/>
        <v>384</v>
      </c>
      <c r="AF265" s="112"/>
      <c r="AG265" s="2"/>
      <c r="AH265" s="148">
        <f>INDEX('2001'!$C$44:$C$140,'14 Year_History_Results'!BT265)</f>
        <v>0</v>
      </c>
      <c r="AI265" s="2">
        <f>INDEX('2002'!$C$44:$C$140,'14 Year_History_Results'!BU265)</f>
        <v>0</v>
      </c>
      <c r="AJ265" s="2">
        <f>INDEX('2003'!$C$44:$C$140,'14 Year_History_Results'!BV265)</f>
        <v>0</v>
      </c>
      <c r="AK265" s="2">
        <f>INDEX('2004'!$C$44:$C$140,'14 Year_History_Results'!BW265)</f>
        <v>0</v>
      </c>
      <c r="AL265" s="2">
        <f>INDEX('2005'!$C$44:$C$140,'14 Year_History_Results'!BX265)</f>
        <v>0</v>
      </c>
      <c r="AM265" s="2">
        <f>INDEX('2006'!$C$44:$C$140,'14 Year_History_Results'!BY265)</f>
        <v>0</v>
      </c>
      <c r="AN265" s="2">
        <f>INDEX('2007'!$C$44:$C$140,'14 Year_History_Results'!BZ265)</f>
        <v>0</v>
      </c>
      <c r="AO265" s="2">
        <f>INDEX('2008'!$C$44:$C$140,'14 Year_History_Results'!CA265)</f>
        <v>20</v>
      </c>
      <c r="AP265" s="2">
        <f>INDEX('2009'!$C$44:$C$140,'14 Year_History_Results'!CB265)</f>
        <v>0</v>
      </c>
      <c r="AQ265" s="2">
        <f>INDEX('2010'!$C$44:$C$140,'14 Year_History_Results'!CC265)</f>
        <v>0</v>
      </c>
      <c r="AR265" s="2">
        <f>INDEX('2011'!$C$44:$C$140,'14 Year_History_Results'!CD265)</f>
        <v>0</v>
      </c>
      <c r="AS265" s="2">
        <f>INDEX('2012'!$C$44:$C$140,'14 Year_History_Results'!CE265)</f>
        <v>0</v>
      </c>
      <c r="AT265" s="2">
        <f>INDEX('2013'!$C$44:$C$140,'14 Year_History_Results'!CF265)</f>
        <v>0</v>
      </c>
      <c r="AU265" s="149">
        <f>INDEX('2014'!$C$52:$C$180,'14 Year_History_Results'!CG265)</f>
        <v>0</v>
      </c>
      <c r="AV265" s="2">
        <f t="shared" si="167"/>
        <v>5.3452248382484875</v>
      </c>
      <c r="AW265" s="2"/>
      <c r="AX265">
        <f t="shared" si="168"/>
        <v>384</v>
      </c>
      <c r="AY265" s="112"/>
      <c r="AZ265" s="2"/>
      <c r="BA265" s="148">
        <f>INDEX('2001'!$B$44:$B$140,'14 Year_History_Results'!BT265)</f>
        <v>0</v>
      </c>
      <c r="BB265" s="2">
        <f>INDEX('2002'!$B$44:$B$140,'14 Year_History_Results'!BU265)</f>
        <v>0</v>
      </c>
      <c r="BC265" s="2">
        <f>INDEX('2003'!$B$44:$B$140,'14 Year_History_Results'!BV265)</f>
        <v>10</v>
      </c>
      <c r="BD265" s="2">
        <f>INDEX('2004'!$B$44:$B$140,'14 Year_History_Results'!BW265)</f>
        <v>0</v>
      </c>
      <c r="BE265" s="2">
        <f>INDEX('2005'!$B$44:$B$140,'14 Year_History_Results'!BX265)</f>
        <v>0</v>
      </c>
      <c r="BF265" s="2">
        <f>INDEX('2006'!$B$44:$B$140,'14 Year_History_Results'!BY265)</f>
        <v>5</v>
      </c>
      <c r="BG265" s="2">
        <f>INDEX('2007'!$B$44:$B$140,'14 Year_History_Results'!BZ265)</f>
        <v>0</v>
      </c>
      <c r="BH265" s="2">
        <f>INDEX('2008'!$B$44:$B$140,'14 Year_History_Results'!CA265)</f>
        <v>2</v>
      </c>
      <c r="BI265" s="2">
        <f>INDEX('2009'!$B$44:$B$140,'14 Year_History_Results'!CB265)</f>
        <v>0</v>
      </c>
      <c r="BJ265" s="2">
        <f>INDEX('2010'!$B$44:$B$140,'14 Year_History_Results'!CC265)</f>
        <v>0</v>
      </c>
      <c r="BK265" s="2">
        <f>INDEX('2011'!$B$44:$B$140,'14 Year_History_Results'!CD265)</f>
        <v>0</v>
      </c>
      <c r="BL265" s="2">
        <f>INDEX('2012'!$B$44:$B$140,'14 Year_History_Results'!CE265)</f>
        <v>0</v>
      </c>
      <c r="BM265" s="2">
        <f>INDEX('2013'!$B$44:$B$140,'14 Year_History_Results'!CF265)</f>
        <v>0</v>
      </c>
      <c r="BN265" s="149">
        <f>INDEX('2014'!$B$52:$B$180,'14 Year_History_Results'!CG265)</f>
        <v>0</v>
      </c>
      <c r="BO265" s="308">
        <f t="shared" si="169"/>
        <v>0</v>
      </c>
      <c r="BQ265">
        <f t="shared" si="170"/>
        <v>384</v>
      </c>
      <c r="BR265" s="112"/>
      <c r="BS265" s="2"/>
      <c r="BT265" s="148">
        <f>IF(ISNA(MATCH($BQ265,'2001'!$A$44:$A$139,0)),97,MATCH($BQ265,'2001'!$A$44:$A$139,0))</f>
        <v>97</v>
      </c>
      <c r="BU265" s="2">
        <f>IF(ISNA(MATCH($BQ265,'2002'!$A$44:$A$139,0)),97,MATCH($BQ265,'2002'!$A$44:$A$139,0))</f>
        <v>97</v>
      </c>
      <c r="BV265" s="2">
        <f>IF(ISNA(MATCH($BQ265,'2003'!$A$44:$A$139,0)),97,MATCH($BQ265,'2003'!$A$44:$A$139,0))</f>
        <v>67</v>
      </c>
      <c r="BW265" s="2">
        <f>IF(ISNA(MATCH($BQ265,'2004'!$A$44:$A$139,0)),97,MATCH($BQ265,'2004'!$A$44:$A$139,0))</f>
        <v>97</v>
      </c>
      <c r="BX265" s="2">
        <f>IF(ISNA(MATCH($BQ265,'2005'!$A$44:$A$139,0)),97,MATCH($BQ265,'2005'!$A$44:$A$139,0))</f>
        <v>97</v>
      </c>
      <c r="BY265" s="2">
        <f>IF(ISNA(MATCH($BQ265,'2006'!$A$44:$A$139,0)),97,MATCH($BQ265,'2006'!$A$44:$A$139,0))</f>
        <v>58</v>
      </c>
      <c r="BZ265" s="2">
        <f>IF(ISNA(MATCH($BQ265,'2007'!$A$44:$A$139,0)),97,MATCH($BQ265,'2007'!$A$44:$A$139,0))</f>
        <v>97</v>
      </c>
      <c r="CA265" s="2">
        <f>IF(ISNA(MATCH($BQ265,'2008'!$A$44:$A$139,0)),97,MATCH($BQ265,'2008'!$A$44:$A$139,0))</f>
        <v>50</v>
      </c>
      <c r="CB265" s="2">
        <f>IF(ISNA(MATCH($BQ265,'2009'!$A$44:$A$139,0)),97,MATCH($BQ265,'2009'!$A$44:$A$139,0))</f>
        <v>97</v>
      </c>
      <c r="CC265" s="2">
        <f>IF(ISNA(MATCH($BQ265,'2010'!$A$44:$A$139,0)),97,MATCH($BQ265,'2010'!$A$44:$A$139,0))</f>
        <v>97</v>
      </c>
      <c r="CD265" s="2">
        <f>IF(ISNA(MATCH($BQ265,'2011'!$A$44:$A$139,0)),97,MATCH($BQ265,'2011'!$A$44:$A$139,0))</f>
        <v>97</v>
      </c>
      <c r="CE265" s="2">
        <f>IF(ISNA(MATCH($BQ265,'2012'!$A$44:$A$139,0)),97,MATCH($BQ265,'2012'!$A$44:$A$139,0))</f>
        <v>97</v>
      </c>
      <c r="CF265" s="2">
        <f>IF(ISNA(MATCH($BQ265,'2013'!$A$44:$A$139,0)),97,MATCH($BQ265,'2013'!$A$44:$A$139,0))</f>
        <v>97</v>
      </c>
      <c r="CG265" s="149">
        <f>IF(ISNA(MATCH($BQ265,'2014'!$A$52:$A$179,0)),129,MATCH($BQ265,'2014'!$A$52:$A$179,0))</f>
        <v>129</v>
      </c>
      <c r="CI265">
        <f t="shared" si="171"/>
        <v>384</v>
      </c>
      <c r="CJ265" s="284"/>
      <c r="CK265" s="282"/>
      <c r="CL265" s="281">
        <f t="shared" si="172"/>
        <v>0</v>
      </c>
      <c r="CM265" s="282">
        <f t="shared" si="158"/>
        <v>0</v>
      </c>
      <c r="CN265" s="282">
        <f t="shared" si="159"/>
        <v>10</v>
      </c>
      <c r="CO265" s="282">
        <f t="shared" si="160"/>
        <v>6.6659999999999995</v>
      </c>
      <c r="CP265" s="282">
        <f t="shared" si="161"/>
        <v>4.4435555999999998</v>
      </c>
      <c r="CQ265" s="282">
        <f t="shared" si="162"/>
        <v>7.9620741629599996</v>
      </c>
      <c r="CR265" s="282">
        <f t="shared" si="163"/>
        <v>5.3075186370291352</v>
      </c>
      <c r="CS265" s="282">
        <f t="shared" si="164"/>
        <v>25.53799192344362</v>
      </c>
      <c r="CT265" s="282">
        <f t="shared" si="165"/>
        <v>17.023625416167516</v>
      </c>
      <c r="CU265" s="282">
        <f t="shared" si="173"/>
        <v>11.347948702417264</v>
      </c>
      <c r="CV265" s="282">
        <f t="shared" si="174"/>
        <v>7.564542605031348</v>
      </c>
      <c r="CW265" s="282">
        <f t="shared" si="175"/>
        <v>5.0425241005138961</v>
      </c>
      <c r="CX265" s="282">
        <f t="shared" si="176"/>
        <v>3.3613465654025632</v>
      </c>
      <c r="CY265" s="283">
        <f t="shared" si="177"/>
        <v>2.2406736204973483</v>
      </c>
      <c r="DA265" s="282">
        <f t="shared" si="178"/>
        <v>384</v>
      </c>
      <c r="DB265" s="97"/>
      <c r="DC265" s="156"/>
      <c r="DD265" s="270">
        <f t="shared" si="179"/>
        <v>0</v>
      </c>
      <c r="DE265" s="156">
        <f t="shared" si="180"/>
        <v>0</v>
      </c>
      <c r="DF265" s="156">
        <f t="shared" si="181"/>
        <v>10</v>
      </c>
      <c r="DG265" s="156">
        <f t="shared" si="182"/>
        <v>10</v>
      </c>
      <c r="DH265" s="156">
        <f t="shared" si="183"/>
        <v>10</v>
      </c>
      <c r="DI265" s="156">
        <f t="shared" si="184"/>
        <v>15</v>
      </c>
      <c r="DJ265" s="156">
        <f t="shared" si="185"/>
        <v>15</v>
      </c>
      <c r="DK265" s="156">
        <f t="shared" si="186"/>
        <v>37</v>
      </c>
      <c r="DL265" s="156">
        <f t="shared" si="187"/>
        <v>37</v>
      </c>
      <c r="DM265" s="156">
        <f t="shared" si="188"/>
        <v>37</v>
      </c>
      <c r="DN265" s="156">
        <f t="shared" si="189"/>
        <v>37</v>
      </c>
      <c r="DO265" s="156">
        <f t="shared" si="190"/>
        <v>37</v>
      </c>
      <c r="DP265" s="156">
        <f t="shared" si="191"/>
        <v>37</v>
      </c>
      <c r="DQ265" s="267">
        <f t="shared" si="192"/>
        <v>37</v>
      </c>
      <c r="DR265" s="156">
        <f t="shared" si="193"/>
        <v>185</v>
      </c>
    </row>
    <row r="266" spans="2:122" ht="13.5" thickBot="1" x14ac:dyDescent="0.25">
      <c r="B266" s="133">
        <v>126</v>
      </c>
      <c r="C266" s="50">
        <f t="shared" si="156"/>
        <v>1</v>
      </c>
      <c r="D266" s="50">
        <f t="shared" si="166"/>
        <v>0</v>
      </c>
      <c r="E266" s="97"/>
      <c r="F266" s="2">
        <f t="shared" si="194"/>
        <v>261</v>
      </c>
      <c r="G266" s="164">
        <v>3256</v>
      </c>
      <c r="H266" s="164">
        <f>14- COUNTIF(L266:AA266,"#N/A")</f>
        <v>1</v>
      </c>
      <c r="I266" s="133">
        <f>SUM(AF266:AU266)+SUM(BA266:BM266)</f>
        <v>11</v>
      </c>
      <c r="J266" s="405">
        <f>CY266</f>
        <v>2.1719705007320487</v>
      </c>
      <c r="K266" s="466" t="str">
        <f>IF(ISNUMBER(MATCH(G266,'[4]OPR data'!$A$3:$A$2541,0)),"Y","N")</f>
        <v>Y</v>
      </c>
      <c r="L266" s="112"/>
      <c r="M266" s="236"/>
      <c r="N266" s="236" t="e">
        <f>(INDEX(Finish_table!R$4:R$83,MATCH('14 Year_History_Results'!$G266,Finish_table!S$4:S$83,0),1))</f>
        <v>#N/A</v>
      </c>
      <c r="O266" s="236" t="e">
        <f>(INDEX(Finish_table!Z$4:Z$99,MATCH('14 Year_History_Results'!$G266,Finish_table!AA$4:AA$99,0),1))</f>
        <v>#N/A</v>
      </c>
      <c r="P266" s="236" t="e">
        <f>(INDEX(Finish_table!AI$4:AI$99,MATCH('14 Year_History_Results'!$G266,Finish_table!AJ$4:AJ$99,0),1))</f>
        <v>#N/A</v>
      </c>
      <c r="Q266" s="236" t="e">
        <f>(INDEX(Finish_table!AR$4:AR$99,MATCH('14 Year_History_Results'!$G266,Finish_table!AS$4:AS$99,0),1))</f>
        <v>#N/A</v>
      </c>
      <c r="R266" s="236" t="e">
        <f>(INDEX(Finish_table!BA$4:BA$99,MATCH('14 Year_History_Results'!$G266,Finish_table!BB$4:BB$99,0),1))</f>
        <v>#N/A</v>
      </c>
      <c r="S266" s="236" t="e">
        <f>(INDEX(Finish_table!BJ$4:BJ$99,MATCH('14 Year_History_Results'!$G266,Finish_table!BK$4:BK$99,0),1))</f>
        <v>#N/A</v>
      </c>
      <c r="T266" s="236" t="e">
        <f>(INDEX(Finish_table!BS$4:BS$99,MATCH('14 Year_History_Results'!$G266,Finish_table!BT$4:BT$99,0),1))</f>
        <v>#N/A</v>
      </c>
      <c r="U266" s="236" t="e">
        <f>(INDEX(Finish_table!CB$4:CB$99,MATCH('14 Year_History_Results'!$G266,Finish_table!CC$4:CC$99,0),1))</f>
        <v>#N/A</v>
      </c>
      <c r="V266" s="236" t="e">
        <f>(INDEX(Finish_table!CK$4:CK$99,MATCH('14 Year_History_Results'!$G266,Finish_table!CL$4:CL$99,0),1))</f>
        <v>#N/A</v>
      </c>
      <c r="W266" s="236" t="str">
        <f>(INDEX(Finish_table!CT$4:CT$99,MATCH('14 Year_History_Results'!$G266,Finish_table!CU$4:CU$99,0),1))</f>
        <v>QF</v>
      </c>
      <c r="X266" s="236" t="e">
        <f>(INDEX(Finish_table!DC$4:DC$99,MATCH('14 Year_History_Results'!$G266,Finish_table!DD$4:DD$99,0),1))</f>
        <v>#N/A</v>
      </c>
      <c r="Y266" s="236" t="e">
        <f>(INDEX(Finish_table!DL$4:DL$99,MATCH('14 Year_History_Results'!$G266,Finish_table!DM$4:DM$99,0),1))</f>
        <v>#N/A</v>
      </c>
      <c r="Z266" s="236" t="e">
        <f>(INDEX(Finish_table!DU$4:DU$99,MATCH('14 Year_History_Results'!$G266,Finish_table!DV$4:DV$99,0),1))</f>
        <v>#N/A</v>
      </c>
      <c r="AA266" s="256" t="e">
        <f>(INDEX(Finish_table!ED$4:ED$140,MATCH('14 Year_History_Results'!$G266,Finish_table!EE$4:EE$140,0),1))</f>
        <v>#N/A</v>
      </c>
      <c r="AB266" s="2"/>
      <c r="AC266" s="97"/>
      <c r="AE266">
        <f t="shared" si="157"/>
        <v>3256</v>
      </c>
      <c r="AF266" s="112"/>
      <c r="AG266" s="2"/>
      <c r="AH266" s="148">
        <f>INDEX('2001'!$C$44:$C$140,'14 Year_History_Results'!BT266)</f>
        <v>0</v>
      </c>
      <c r="AI266" s="2">
        <f>INDEX('2002'!$C$44:$C$140,'14 Year_History_Results'!BU266)</f>
        <v>0</v>
      </c>
      <c r="AJ266" s="2">
        <f>INDEX('2003'!$C$44:$C$140,'14 Year_History_Results'!BV266)</f>
        <v>0</v>
      </c>
      <c r="AK266" s="2">
        <f>INDEX('2004'!$C$44:$C$140,'14 Year_History_Results'!BW266)</f>
        <v>0</v>
      </c>
      <c r="AL266" s="2">
        <f>INDEX('2005'!$C$44:$C$140,'14 Year_History_Results'!BX266)</f>
        <v>0</v>
      </c>
      <c r="AM266" s="2">
        <f>INDEX('2006'!$C$44:$C$140,'14 Year_History_Results'!BY266)</f>
        <v>0</v>
      </c>
      <c r="AN266" s="2">
        <f>INDEX('2007'!$C$44:$C$140,'14 Year_History_Results'!BZ266)</f>
        <v>0</v>
      </c>
      <c r="AO266" s="2">
        <f>INDEX('2008'!$C$44:$C$140,'14 Year_History_Results'!CA266)</f>
        <v>0</v>
      </c>
      <c r="AP266" s="2">
        <f>INDEX('2009'!$C$44:$C$140,'14 Year_History_Results'!CB266)</f>
        <v>0</v>
      </c>
      <c r="AQ266" s="2">
        <f>INDEX('2010'!$C$44:$C$140,'14 Year_History_Results'!CC266)</f>
        <v>0</v>
      </c>
      <c r="AR266" s="2">
        <f>INDEX('2011'!$C$44:$C$140,'14 Year_History_Results'!CD266)</f>
        <v>0</v>
      </c>
      <c r="AS266" s="2">
        <f>INDEX('2012'!$C$44:$C$140,'14 Year_History_Results'!CE266)</f>
        <v>0</v>
      </c>
      <c r="AT266" s="2">
        <f>INDEX('2013'!$C$44:$C$140,'14 Year_History_Results'!CF266)</f>
        <v>0</v>
      </c>
      <c r="AU266" s="149">
        <f>INDEX('2014'!$C$52:$C$180,'14 Year_History_Results'!CG266)</f>
        <v>0</v>
      </c>
      <c r="AV266" s="2">
        <f t="shared" si="167"/>
        <v>0</v>
      </c>
      <c r="AW266" s="2"/>
      <c r="AX266">
        <f t="shared" si="168"/>
        <v>3256</v>
      </c>
      <c r="AY266" s="112"/>
      <c r="AZ266" s="2"/>
      <c r="BA266" s="148">
        <f>INDEX('2001'!$B$44:$B$140,'14 Year_History_Results'!BT266)</f>
        <v>0</v>
      </c>
      <c r="BB266" s="2">
        <f>INDEX('2002'!$B$44:$B$140,'14 Year_History_Results'!BU266)</f>
        <v>0</v>
      </c>
      <c r="BC266" s="2">
        <f>INDEX('2003'!$B$44:$B$140,'14 Year_History_Results'!BV266)</f>
        <v>0</v>
      </c>
      <c r="BD266" s="2">
        <f>INDEX('2004'!$B$44:$B$140,'14 Year_History_Results'!BW266)</f>
        <v>0</v>
      </c>
      <c r="BE266" s="2">
        <f>INDEX('2005'!$B$44:$B$140,'14 Year_History_Results'!BX266)</f>
        <v>0</v>
      </c>
      <c r="BF266" s="2">
        <f>INDEX('2006'!$B$44:$B$140,'14 Year_History_Results'!BY266)</f>
        <v>0</v>
      </c>
      <c r="BG266" s="2">
        <f>INDEX('2007'!$B$44:$B$140,'14 Year_History_Results'!BZ266)</f>
        <v>0</v>
      </c>
      <c r="BH266" s="2">
        <f>INDEX('2008'!$B$44:$B$140,'14 Year_History_Results'!CA266)</f>
        <v>0</v>
      </c>
      <c r="BI266" s="2">
        <f>INDEX('2009'!$B$44:$B$140,'14 Year_History_Results'!CB266)</f>
        <v>0</v>
      </c>
      <c r="BJ266" s="2">
        <f>INDEX('2010'!$B$44:$B$140,'14 Year_History_Results'!CC266)</f>
        <v>11</v>
      </c>
      <c r="BK266" s="2">
        <f>INDEX('2011'!$B$44:$B$140,'14 Year_History_Results'!CD266)</f>
        <v>0</v>
      </c>
      <c r="BL266" s="2">
        <f>INDEX('2012'!$B$44:$B$140,'14 Year_History_Results'!CE266)</f>
        <v>0</v>
      </c>
      <c r="BM266" s="2">
        <f>INDEX('2013'!$B$44:$B$140,'14 Year_History_Results'!CF266)</f>
        <v>0</v>
      </c>
      <c r="BN266" s="149">
        <f>INDEX('2014'!$B$52:$B$180,'14 Year_History_Results'!CG266)</f>
        <v>0</v>
      </c>
      <c r="BO266" s="308">
        <f t="shared" si="169"/>
        <v>0</v>
      </c>
      <c r="BQ266">
        <f t="shared" si="170"/>
        <v>3256</v>
      </c>
      <c r="BR266" s="112"/>
      <c r="BS266" s="2"/>
      <c r="BT266" s="148">
        <f>IF(ISNA(MATCH($BQ266,'2001'!$A$44:$A$139,0)),97,MATCH($BQ266,'2001'!$A$44:$A$139,0))</f>
        <v>97</v>
      </c>
      <c r="BU266" s="2">
        <f>IF(ISNA(MATCH($BQ266,'2002'!$A$44:$A$139,0)),97,MATCH($BQ266,'2002'!$A$44:$A$139,0))</f>
        <v>97</v>
      </c>
      <c r="BV266" s="2">
        <f>IF(ISNA(MATCH($BQ266,'2003'!$A$44:$A$139,0)),97,MATCH($BQ266,'2003'!$A$44:$A$139,0))</f>
        <v>97</v>
      </c>
      <c r="BW266" s="2">
        <f>IF(ISNA(MATCH($BQ266,'2004'!$A$44:$A$139,0)),97,MATCH($BQ266,'2004'!$A$44:$A$139,0))</f>
        <v>97</v>
      </c>
      <c r="BX266" s="2">
        <f>IF(ISNA(MATCH($BQ266,'2005'!$A$44:$A$139,0)),97,MATCH($BQ266,'2005'!$A$44:$A$139,0))</f>
        <v>97</v>
      </c>
      <c r="BY266" s="2">
        <f>IF(ISNA(MATCH($BQ266,'2006'!$A$44:$A$139,0)),97,MATCH($BQ266,'2006'!$A$44:$A$139,0))</f>
        <v>97</v>
      </c>
      <c r="BZ266" s="2">
        <f>IF(ISNA(MATCH($BQ266,'2007'!$A$44:$A$139,0)),97,MATCH($BQ266,'2007'!$A$44:$A$139,0))</f>
        <v>97</v>
      </c>
      <c r="CA266" s="2">
        <f>IF(ISNA(MATCH($BQ266,'2008'!$A$44:$A$139,0)),97,MATCH($BQ266,'2008'!$A$44:$A$139,0))</f>
        <v>97</v>
      </c>
      <c r="CB266" s="2">
        <f>IF(ISNA(MATCH($BQ266,'2009'!$A$44:$A$139,0)),97,MATCH($BQ266,'2009'!$A$44:$A$139,0))</f>
        <v>97</v>
      </c>
      <c r="CC266" s="2">
        <f>IF(ISNA(MATCH($BQ266,'2010'!$A$44:$A$139,0)),97,MATCH($BQ266,'2010'!$A$44:$A$139,0))</f>
        <v>94</v>
      </c>
      <c r="CD266" s="2">
        <f>IF(ISNA(MATCH($BQ266,'2011'!$A$44:$A$139,0)),97,MATCH($BQ266,'2011'!$A$44:$A$139,0))</f>
        <v>97</v>
      </c>
      <c r="CE266" s="2">
        <f>IF(ISNA(MATCH($BQ266,'2012'!$A$44:$A$139,0)),97,MATCH($BQ266,'2012'!$A$44:$A$139,0))</f>
        <v>97</v>
      </c>
      <c r="CF266" s="2">
        <f>IF(ISNA(MATCH($BQ266,'2013'!$A$44:$A$139,0)),97,MATCH($BQ266,'2013'!$A$44:$A$139,0))</f>
        <v>97</v>
      </c>
      <c r="CG266" s="149">
        <f>IF(ISNA(MATCH($BQ266,'2014'!$A$52:$A$179,0)),129,MATCH($BQ266,'2014'!$A$52:$A$179,0))</f>
        <v>129</v>
      </c>
      <c r="CI266">
        <f t="shared" si="171"/>
        <v>3256</v>
      </c>
      <c r="CJ266" s="284"/>
      <c r="CK266" s="282"/>
      <c r="CL266" s="281">
        <f t="shared" si="172"/>
        <v>0</v>
      </c>
      <c r="CM266" s="282">
        <f t="shared" si="158"/>
        <v>0</v>
      </c>
      <c r="CN266" s="282">
        <f t="shared" si="159"/>
        <v>0</v>
      </c>
      <c r="CO266" s="282">
        <f t="shared" si="160"/>
        <v>0</v>
      </c>
      <c r="CP266" s="282">
        <f t="shared" si="161"/>
        <v>0</v>
      </c>
      <c r="CQ266" s="282">
        <f t="shared" si="162"/>
        <v>0</v>
      </c>
      <c r="CR266" s="282">
        <f t="shared" si="163"/>
        <v>0</v>
      </c>
      <c r="CS266" s="282">
        <f t="shared" si="164"/>
        <v>0</v>
      </c>
      <c r="CT266" s="282">
        <f t="shared" si="165"/>
        <v>0</v>
      </c>
      <c r="CU266" s="282">
        <f t="shared" si="173"/>
        <v>11</v>
      </c>
      <c r="CV266" s="282">
        <f t="shared" si="174"/>
        <v>7.3325999999999993</v>
      </c>
      <c r="CW266" s="282">
        <f t="shared" si="175"/>
        <v>4.8879111599999989</v>
      </c>
      <c r="CX266" s="282">
        <f t="shared" si="176"/>
        <v>3.2582815792559989</v>
      </c>
      <c r="CY266" s="283">
        <f t="shared" si="177"/>
        <v>2.1719705007320487</v>
      </c>
      <c r="DA266" s="282">
        <f t="shared" si="178"/>
        <v>3256</v>
      </c>
      <c r="DB266" s="97"/>
      <c r="DC266" s="156"/>
      <c r="DD266" s="270">
        <f t="shared" si="179"/>
        <v>0</v>
      </c>
      <c r="DE266" s="156">
        <f t="shared" si="180"/>
        <v>0</v>
      </c>
      <c r="DF266" s="156">
        <f t="shared" si="181"/>
        <v>0</v>
      </c>
      <c r="DG266" s="156">
        <f t="shared" si="182"/>
        <v>0</v>
      </c>
      <c r="DH266" s="156">
        <f t="shared" si="183"/>
        <v>0</v>
      </c>
      <c r="DI266" s="156">
        <f t="shared" si="184"/>
        <v>0</v>
      </c>
      <c r="DJ266" s="156">
        <f t="shared" si="185"/>
        <v>0</v>
      </c>
      <c r="DK266" s="156">
        <f t="shared" si="186"/>
        <v>0</v>
      </c>
      <c r="DL266" s="156">
        <f t="shared" si="187"/>
        <v>0</v>
      </c>
      <c r="DM266" s="156">
        <f t="shared" si="188"/>
        <v>11</v>
      </c>
      <c r="DN266" s="156">
        <f t="shared" si="189"/>
        <v>11</v>
      </c>
      <c r="DO266" s="156">
        <f t="shared" si="190"/>
        <v>11</v>
      </c>
      <c r="DP266" s="156">
        <f t="shared" si="191"/>
        <v>11</v>
      </c>
      <c r="DQ266" s="267">
        <f t="shared" si="192"/>
        <v>11</v>
      </c>
      <c r="DR266" s="156">
        <f t="shared" si="193"/>
        <v>388</v>
      </c>
    </row>
    <row r="267" spans="2:122" ht="13.5" thickBot="1" x14ac:dyDescent="0.25">
      <c r="B267" s="133">
        <v>126</v>
      </c>
      <c r="C267" s="50">
        <f t="shared" si="156"/>
        <v>2</v>
      </c>
      <c r="D267" s="50">
        <f t="shared" si="166"/>
        <v>0</v>
      </c>
      <c r="E267" s="97"/>
      <c r="F267" s="2">
        <f t="shared" si="194"/>
        <v>262</v>
      </c>
      <c r="G267" s="164">
        <v>716</v>
      </c>
      <c r="H267" s="164">
        <f>14- COUNTIF(L267:AA267,"#N/A")</f>
        <v>5</v>
      </c>
      <c r="I267" s="133">
        <f>SUM(AF267:AU267)+SUM(BA267:BM267)</f>
        <v>90</v>
      </c>
      <c r="J267" s="405">
        <f>CY267</f>
        <v>2.1638619351501545</v>
      </c>
      <c r="K267" s="466" t="str">
        <f>IF(ISNUMBER(MATCH(G267,'[4]OPR data'!$A$3:$A$2541,0)),"Y","N")</f>
        <v>Y</v>
      </c>
      <c r="L267" s="112"/>
      <c r="M267" s="236"/>
      <c r="N267" s="236" t="e">
        <f>(INDEX(Finish_table!R$4:R$83,MATCH('14 Year_History_Results'!$G267,Finish_table!S$4:S$83,0),1))</f>
        <v>#N/A</v>
      </c>
      <c r="O267" s="236" t="str">
        <f>(INDEX(Finish_table!Z$4:Z$99,MATCH('14 Year_History_Results'!$G267,Finish_table!AA$4:AA$99,0),1))</f>
        <v>F</v>
      </c>
      <c r="P267" s="236" t="str">
        <f>(INDEX(Finish_table!AI$4:AI$99,MATCH('14 Year_History_Results'!$G267,Finish_table!AJ$4:AJ$99,0),1))</f>
        <v>QF</v>
      </c>
      <c r="Q267" s="236" t="str">
        <f>(INDEX(Finish_table!AR$4:AR$99,MATCH('14 Year_History_Results'!$G267,Finish_table!AS$4:AS$99,0),1))</f>
        <v>F</v>
      </c>
      <c r="R267" s="236" t="str">
        <f>(INDEX(Finish_table!BA$4:BA$99,MATCH('14 Year_History_Results'!$G267,Finish_table!BB$4:BB$99,0),1))</f>
        <v>QF</v>
      </c>
      <c r="S267" s="236" t="e">
        <f>(INDEX(Finish_table!BJ$4:BJ$99,MATCH('14 Year_History_Results'!$G267,Finish_table!BK$4:BK$99,0),1))</f>
        <v>#N/A</v>
      </c>
      <c r="T267" s="236" t="e">
        <f>(INDEX(Finish_table!BS$4:BS$99,MATCH('14 Year_History_Results'!$G267,Finish_table!BT$4:BT$99,0),1))</f>
        <v>#N/A</v>
      </c>
      <c r="U267" s="236" t="e">
        <f>(INDEX(Finish_table!CB$4:CB$99,MATCH('14 Year_History_Results'!$G267,Finish_table!CC$4:CC$99,0),1))</f>
        <v>#N/A</v>
      </c>
      <c r="V267" s="236" t="str">
        <f>(INDEX(Finish_table!CK$4:CK$99,MATCH('14 Year_History_Results'!$G267,Finish_table!CL$4:CL$99,0),1))</f>
        <v>QF</v>
      </c>
      <c r="W267" s="236" t="e">
        <f>(INDEX(Finish_table!CT$4:CT$99,MATCH('14 Year_History_Results'!$G267,Finish_table!CU$4:CU$99,0),1))</f>
        <v>#N/A</v>
      </c>
      <c r="X267" s="236" t="e">
        <f>(INDEX(Finish_table!DC$4:DC$99,MATCH('14 Year_History_Results'!$G267,Finish_table!DD$4:DD$99,0),1))</f>
        <v>#N/A</v>
      </c>
      <c r="Y267" s="236" t="e">
        <f>(INDEX(Finish_table!DL$4:DL$99,MATCH('14 Year_History_Results'!$G267,Finish_table!DM$4:DM$99,0),1))</f>
        <v>#N/A</v>
      </c>
      <c r="Z267" s="236" t="e">
        <f>(INDEX(Finish_table!DU$4:DU$99,MATCH('14 Year_History_Results'!$G267,Finish_table!DV$4:DV$99,0),1))</f>
        <v>#N/A</v>
      </c>
      <c r="AA267" s="256" t="e">
        <f>(INDEX(Finish_table!ED$4:ED$140,MATCH('14 Year_History_Results'!$G267,Finish_table!EE$4:EE$140,0),1))</f>
        <v>#N/A</v>
      </c>
      <c r="AB267" s="2"/>
      <c r="AC267" s="97"/>
      <c r="AE267">
        <f t="shared" si="157"/>
        <v>716</v>
      </c>
      <c r="AF267" s="112"/>
      <c r="AG267" s="2"/>
      <c r="AH267" s="148">
        <f>INDEX('2001'!$C$44:$C$140,'14 Year_History_Results'!BT267)</f>
        <v>0</v>
      </c>
      <c r="AI267" s="2">
        <f>INDEX('2002'!$C$44:$C$140,'14 Year_History_Results'!BU267)</f>
        <v>20</v>
      </c>
      <c r="AJ267" s="2">
        <f>INDEX('2003'!$C$44:$C$140,'14 Year_History_Results'!BV267)</f>
        <v>0</v>
      </c>
      <c r="AK267" s="2">
        <f>INDEX('2004'!$C$44:$C$140,'14 Year_History_Results'!BW267)</f>
        <v>20</v>
      </c>
      <c r="AL267" s="2">
        <f>INDEX('2005'!$C$44:$C$140,'14 Year_History_Results'!BX267)</f>
        <v>0</v>
      </c>
      <c r="AM267" s="2">
        <f>INDEX('2006'!$C$44:$C$140,'14 Year_History_Results'!BY267)</f>
        <v>0</v>
      </c>
      <c r="AN267" s="2">
        <f>INDEX('2007'!$C$44:$C$140,'14 Year_History_Results'!BZ267)</f>
        <v>0</v>
      </c>
      <c r="AO267" s="2">
        <f>INDEX('2008'!$C$44:$C$140,'14 Year_History_Results'!CA267)</f>
        <v>0</v>
      </c>
      <c r="AP267" s="2">
        <f>INDEX('2009'!$C$44:$C$140,'14 Year_History_Results'!CB267)</f>
        <v>0</v>
      </c>
      <c r="AQ267" s="2">
        <f>INDEX('2010'!$C$44:$C$140,'14 Year_History_Results'!CC267)</f>
        <v>0</v>
      </c>
      <c r="AR267" s="2">
        <f>INDEX('2011'!$C$44:$C$140,'14 Year_History_Results'!CD267)</f>
        <v>0</v>
      </c>
      <c r="AS267" s="2">
        <f>INDEX('2012'!$C$44:$C$140,'14 Year_History_Results'!CE267)</f>
        <v>0</v>
      </c>
      <c r="AT267" s="2">
        <f>INDEX('2013'!$C$44:$C$140,'14 Year_History_Results'!CF267)</f>
        <v>0</v>
      </c>
      <c r="AU267" s="149">
        <f>INDEX('2014'!$C$52:$C$180,'14 Year_History_Results'!CG267)</f>
        <v>0</v>
      </c>
      <c r="AV267" s="2">
        <f t="shared" si="167"/>
        <v>7.2627303920256292</v>
      </c>
      <c r="AW267" s="2"/>
      <c r="AX267">
        <f t="shared" si="168"/>
        <v>716</v>
      </c>
      <c r="AY267" s="112"/>
      <c r="AZ267" s="2"/>
      <c r="BA267" s="148">
        <f>INDEX('2001'!$B$44:$B$140,'14 Year_History_Results'!BT267)</f>
        <v>0</v>
      </c>
      <c r="BB267" s="2">
        <f>INDEX('2002'!$B$44:$B$140,'14 Year_History_Results'!BU267)</f>
        <v>6</v>
      </c>
      <c r="BC267" s="2">
        <f>INDEX('2003'!$B$44:$B$140,'14 Year_History_Results'!BV267)</f>
        <v>10</v>
      </c>
      <c r="BD267" s="2">
        <f>INDEX('2004'!$B$44:$B$140,'14 Year_History_Results'!BW267)</f>
        <v>14</v>
      </c>
      <c r="BE267" s="2">
        <f>INDEX('2005'!$B$44:$B$140,'14 Year_History_Results'!BX267)</f>
        <v>13</v>
      </c>
      <c r="BF267" s="2">
        <f>INDEX('2006'!$B$44:$B$140,'14 Year_History_Results'!BY267)</f>
        <v>0</v>
      </c>
      <c r="BG267" s="2">
        <f>INDEX('2007'!$B$44:$B$140,'14 Year_History_Results'!BZ267)</f>
        <v>0</v>
      </c>
      <c r="BH267" s="2">
        <f>INDEX('2008'!$B$44:$B$140,'14 Year_History_Results'!CA267)</f>
        <v>0</v>
      </c>
      <c r="BI267" s="2">
        <f>INDEX('2009'!$B$44:$B$140,'14 Year_History_Results'!CB267)</f>
        <v>7</v>
      </c>
      <c r="BJ267" s="2">
        <f>INDEX('2010'!$B$44:$B$140,'14 Year_History_Results'!CC267)</f>
        <v>0</v>
      </c>
      <c r="BK267" s="2">
        <f>INDEX('2011'!$B$44:$B$140,'14 Year_History_Results'!CD267)</f>
        <v>0</v>
      </c>
      <c r="BL267" s="2">
        <f>INDEX('2012'!$B$44:$B$140,'14 Year_History_Results'!CE267)</f>
        <v>0</v>
      </c>
      <c r="BM267" s="2">
        <f>INDEX('2013'!$B$44:$B$140,'14 Year_History_Results'!CF267)</f>
        <v>0</v>
      </c>
      <c r="BN267" s="149">
        <f>INDEX('2014'!$B$52:$B$180,'14 Year_History_Results'!CG267)</f>
        <v>0</v>
      </c>
      <c r="BO267" s="308">
        <f t="shared" si="169"/>
        <v>0</v>
      </c>
      <c r="BQ267">
        <f t="shared" si="170"/>
        <v>716</v>
      </c>
      <c r="BR267" s="112"/>
      <c r="BS267" s="2"/>
      <c r="BT267" s="148">
        <f>IF(ISNA(MATCH($BQ267,'2001'!$A$44:$A$139,0)),97,MATCH($BQ267,'2001'!$A$44:$A$139,0))</f>
        <v>97</v>
      </c>
      <c r="BU267" s="2">
        <f>IF(ISNA(MATCH($BQ267,'2002'!$A$44:$A$139,0)),97,MATCH($BQ267,'2002'!$A$44:$A$139,0))</f>
        <v>89</v>
      </c>
      <c r="BV267" s="2">
        <f>IF(ISNA(MATCH($BQ267,'2003'!$A$44:$A$139,0)),97,MATCH($BQ267,'2003'!$A$44:$A$139,0))</f>
        <v>87</v>
      </c>
      <c r="BW267" s="2">
        <f>IF(ISNA(MATCH($BQ267,'2004'!$A$44:$A$139,0)),97,MATCH($BQ267,'2004'!$A$44:$A$139,0))</f>
        <v>75</v>
      </c>
      <c r="BX267" s="2">
        <f>IF(ISNA(MATCH($BQ267,'2005'!$A$44:$A$139,0)),97,MATCH($BQ267,'2005'!$A$44:$A$139,0))</f>
        <v>70</v>
      </c>
      <c r="BY267" s="2">
        <f>IF(ISNA(MATCH($BQ267,'2006'!$A$44:$A$139,0)),97,MATCH($BQ267,'2006'!$A$44:$A$139,0))</f>
        <v>97</v>
      </c>
      <c r="BZ267" s="2">
        <f>IF(ISNA(MATCH($BQ267,'2007'!$A$44:$A$139,0)),97,MATCH($BQ267,'2007'!$A$44:$A$139,0))</f>
        <v>97</v>
      </c>
      <c r="CA267" s="2">
        <f>IF(ISNA(MATCH($BQ267,'2008'!$A$44:$A$139,0)),97,MATCH($BQ267,'2008'!$A$44:$A$139,0))</f>
        <v>97</v>
      </c>
      <c r="CB267" s="2">
        <f>IF(ISNA(MATCH($BQ267,'2009'!$A$44:$A$139,0)),97,MATCH($BQ267,'2009'!$A$44:$A$139,0))</f>
        <v>52</v>
      </c>
      <c r="CC267" s="2">
        <f>IF(ISNA(MATCH($BQ267,'2010'!$A$44:$A$139,0)),97,MATCH($BQ267,'2010'!$A$44:$A$139,0))</f>
        <v>97</v>
      </c>
      <c r="CD267" s="2">
        <f>IF(ISNA(MATCH($BQ267,'2011'!$A$44:$A$139,0)),97,MATCH($BQ267,'2011'!$A$44:$A$139,0))</f>
        <v>97</v>
      </c>
      <c r="CE267" s="2">
        <f>IF(ISNA(MATCH($BQ267,'2012'!$A$44:$A$139,0)),97,MATCH($BQ267,'2012'!$A$44:$A$139,0))</f>
        <v>97</v>
      </c>
      <c r="CF267" s="2">
        <f>IF(ISNA(MATCH($BQ267,'2013'!$A$44:$A$139,0)),97,MATCH($BQ267,'2013'!$A$44:$A$139,0))</f>
        <v>97</v>
      </c>
      <c r="CG267" s="149">
        <f>IF(ISNA(MATCH($BQ267,'2014'!$A$52:$A$179,0)),129,MATCH($BQ267,'2014'!$A$52:$A$179,0))</f>
        <v>129</v>
      </c>
      <c r="CI267">
        <f t="shared" si="171"/>
        <v>716</v>
      </c>
      <c r="CJ267" s="284"/>
      <c r="CK267" s="282"/>
      <c r="CL267" s="281">
        <f t="shared" si="172"/>
        <v>0</v>
      </c>
      <c r="CM267" s="282">
        <f t="shared" si="158"/>
        <v>26</v>
      </c>
      <c r="CN267" s="282">
        <f t="shared" si="159"/>
        <v>27.331599999999998</v>
      </c>
      <c r="CO267" s="282">
        <f t="shared" si="160"/>
        <v>52.219244559999993</v>
      </c>
      <c r="CP267" s="282">
        <f t="shared" si="161"/>
        <v>47.809348423695994</v>
      </c>
      <c r="CQ267" s="282">
        <f t="shared" si="162"/>
        <v>31.869711659235747</v>
      </c>
      <c r="CR267" s="282">
        <f t="shared" si="163"/>
        <v>21.244349792046549</v>
      </c>
      <c r="CS267" s="282">
        <f t="shared" si="164"/>
        <v>14.161483571378229</v>
      </c>
      <c r="CT267" s="282">
        <f t="shared" si="165"/>
        <v>16.440044948680729</v>
      </c>
      <c r="CU267" s="282">
        <f t="shared" si="173"/>
        <v>10.958933962790573</v>
      </c>
      <c r="CV267" s="282">
        <f t="shared" si="174"/>
        <v>7.3052253795961954</v>
      </c>
      <c r="CW267" s="282">
        <f t="shared" si="175"/>
        <v>4.8696632380388234</v>
      </c>
      <c r="CX267" s="282">
        <f t="shared" si="176"/>
        <v>3.2461175144766794</v>
      </c>
      <c r="CY267" s="283">
        <f t="shared" si="177"/>
        <v>2.1638619351501545</v>
      </c>
      <c r="DA267" s="282">
        <f t="shared" si="178"/>
        <v>716</v>
      </c>
      <c r="DB267" s="97"/>
      <c r="DC267" s="156"/>
      <c r="DD267" s="270">
        <f t="shared" si="179"/>
        <v>0</v>
      </c>
      <c r="DE267" s="156">
        <f t="shared" si="180"/>
        <v>26</v>
      </c>
      <c r="DF267" s="156">
        <f t="shared" si="181"/>
        <v>36</v>
      </c>
      <c r="DG267" s="156">
        <f t="shared" si="182"/>
        <v>70</v>
      </c>
      <c r="DH267" s="156">
        <f t="shared" si="183"/>
        <v>83</v>
      </c>
      <c r="DI267" s="156">
        <f t="shared" si="184"/>
        <v>83</v>
      </c>
      <c r="DJ267" s="156">
        <f t="shared" si="185"/>
        <v>83</v>
      </c>
      <c r="DK267" s="156">
        <f t="shared" si="186"/>
        <v>83</v>
      </c>
      <c r="DL267" s="156">
        <f t="shared" si="187"/>
        <v>90</v>
      </c>
      <c r="DM267" s="156">
        <f t="shared" si="188"/>
        <v>90</v>
      </c>
      <c r="DN267" s="156">
        <f t="shared" si="189"/>
        <v>90</v>
      </c>
      <c r="DO267" s="156">
        <f t="shared" si="190"/>
        <v>90</v>
      </c>
      <c r="DP267" s="156">
        <f t="shared" si="191"/>
        <v>90</v>
      </c>
      <c r="DQ267" s="267">
        <f t="shared" si="192"/>
        <v>90</v>
      </c>
      <c r="DR267" s="156">
        <f t="shared" si="193"/>
        <v>87</v>
      </c>
    </row>
    <row r="268" spans="2:122" ht="13.5" thickBot="1" x14ac:dyDescent="0.25">
      <c r="B268" s="133">
        <v>126</v>
      </c>
      <c r="C268" s="50">
        <f t="shared" si="156"/>
        <v>3</v>
      </c>
      <c r="D268" s="50">
        <f t="shared" si="166"/>
        <v>0</v>
      </c>
      <c r="E268" s="97"/>
      <c r="F268" s="2">
        <f t="shared" si="194"/>
        <v>263</v>
      </c>
      <c r="G268" s="164">
        <v>522</v>
      </c>
      <c r="H268" s="164">
        <f>14- COUNTIF(L268:AA268,"#N/A")</f>
        <v>4</v>
      </c>
      <c r="I268" s="133">
        <f>SUM(AF268:AU268)+SUM(BA268:BM268)</f>
        <v>86</v>
      </c>
      <c r="J268" s="405">
        <f>CY268</f>
        <v>2.1624390371140905</v>
      </c>
      <c r="K268" s="466" t="str">
        <f>IF(ISNUMBER(MATCH(G268,'[4]OPR data'!$A$3:$A$2541,0)),"Y","N")</f>
        <v>Y</v>
      </c>
      <c r="L268" s="112"/>
      <c r="M268" s="236"/>
      <c r="N268" s="236" t="e">
        <f>(INDEX(Finish_table!R$4:R$83,MATCH('14 Year_History_Results'!$G268,Finish_table!S$4:S$83,0),1))</f>
        <v>#N/A</v>
      </c>
      <c r="O268" s="236" t="str">
        <f>(INDEX(Finish_table!Z$4:Z$99,MATCH('14 Year_History_Results'!$G268,Finish_table!AA$4:AA$99,0),1))</f>
        <v>SF</v>
      </c>
      <c r="P268" s="236" t="str">
        <f>(INDEX(Finish_table!AI$4:AI$99,MATCH('14 Year_History_Results'!$G268,Finish_table!AJ$4:AJ$99,0),1))</f>
        <v>QF</v>
      </c>
      <c r="Q268" s="236" t="str">
        <f>(INDEX(Finish_table!AR$4:AR$99,MATCH('14 Year_History_Results'!$G268,Finish_table!AS$4:AS$99,0),1))</f>
        <v>SF</v>
      </c>
      <c r="R268" s="236" t="e">
        <f>(INDEX(Finish_table!BA$4:BA$99,MATCH('14 Year_History_Results'!$G268,Finish_table!BB$4:BB$99,0),1))</f>
        <v>#N/A</v>
      </c>
      <c r="S268" s="236" t="str">
        <f>(INDEX(Finish_table!BJ$4:BJ$99,MATCH('14 Year_History_Results'!$G268,Finish_table!BK$4:BK$99,0),1))</f>
        <v>WC</v>
      </c>
      <c r="T268" s="236" t="e">
        <f>(INDEX(Finish_table!BS$4:BS$99,MATCH('14 Year_History_Results'!$G268,Finish_table!BT$4:BT$99,0),1))</f>
        <v>#N/A</v>
      </c>
      <c r="U268" s="236" t="e">
        <f>(INDEX(Finish_table!CB$4:CB$99,MATCH('14 Year_History_Results'!$G268,Finish_table!CC$4:CC$99,0),1))</f>
        <v>#N/A</v>
      </c>
      <c r="V268" s="236" t="e">
        <f>(INDEX(Finish_table!CK$4:CK$99,MATCH('14 Year_History_Results'!$G268,Finish_table!CL$4:CL$99,0),1))</f>
        <v>#N/A</v>
      </c>
      <c r="W268" s="236" t="e">
        <f>(INDEX(Finish_table!CT$4:CT$99,MATCH('14 Year_History_Results'!$G268,Finish_table!CU$4:CU$99,0),1))</f>
        <v>#N/A</v>
      </c>
      <c r="X268" s="236" t="e">
        <f>(INDEX(Finish_table!DC$4:DC$99,MATCH('14 Year_History_Results'!$G268,Finish_table!DD$4:DD$99,0),1))</f>
        <v>#N/A</v>
      </c>
      <c r="Y268" s="236" t="e">
        <f>(INDEX(Finish_table!DL$4:DL$99,MATCH('14 Year_History_Results'!$G268,Finish_table!DM$4:DM$99,0),1))</f>
        <v>#N/A</v>
      </c>
      <c r="Z268" s="236" t="e">
        <f>(INDEX(Finish_table!DU$4:DU$99,MATCH('14 Year_History_Results'!$G268,Finish_table!DV$4:DV$99,0),1))</f>
        <v>#N/A</v>
      </c>
      <c r="AA268" s="256" t="e">
        <f>(INDEX(Finish_table!ED$4:ED$140,MATCH('14 Year_History_Results'!$G268,Finish_table!EE$4:EE$140,0),1))</f>
        <v>#N/A</v>
      </c>
      <c r="AB268" s="2"/>
      <c r="AC268" s="97"/>
      <c r="AE268">
        <f t="shared" si="157"/>
        <v>522</v>
      </c>
      <c r="AF268" s="112"/>
      <c r="AG268" s="2"/>
      <c r="AH268" s="148">
        <f>INDEX('2001'!$C$44:$C$140,'14 Year_History_Results'!BT268)</f>
        <v>0</v>
      </c>
      <c r="AI268" s="2">
        <f>INDEX('2002'!$C$44:$C$140,'14 Year_History_Results'!BU268)</f>
        <v>10</v>
      </c>
      <c r="AJ268" s="2">
        <f>INDEX('2003'!$C$44:$C$140,'14 Year_History_Results'!BV268)</f>
        <v>0</v>
      </c>
      <c r="AK268" s="2">
        <f>INDEX('2004'!$C$44:$C$140,'14 Year_History_Results'!BW268)</f>
        <v>10</v>
      </c>
      <c r="AL268" s="2">
        <f>INDEX('2005'!$C$44:$C$140,'14 Year_History_Results'!BX268)</f>
        <v>0</v>
      </c>
      <c r="AM268" s="2">
        <f>INDEX('2006'!$C$44:$C$140,'14 Year_History_Results'!BY268)</f>
        <v>40</v>
      </c>
      <c r="AN268" s="2">
        <f>INDEX('2007'!$C$44:$C$140,'14 Year_History_Results'!BZ268)</f>
        <v>0</v>
      </c>
      <c r="AO268" s="2">
        <f>INDEX('2008'!$C$44:$C$140,'14 Year_History_Results'!CA268)</f>
        <v>0</v>
      </c>
      <c r="AP268" s="2">
        <f>INDEX('2009'!$C$44:$C$140,'14 Year_History_Results'!CB268)</f>
        <v>0</v>
      </c>
      <c r="AQ268" s="2">
        <f>INDEX('2010'!$C$44:$C$140,'14 Year_History_Results'!CC268)</f>
        <v>0</v>
      </c>
      <c r="AR268" s="2">
        <f>INDEX('2011'!$C$44:$C$140,'14 Year_History_Results'!CD268)</f>
        <v>0</v>
      </c>
      <c r="AS268" s="2">
        <f>INDEX('2012'!$C$44:$C$140,'14 Year_History_Results'!CE268)</f>
        <v>0</v>
      </c>
      <c r="AT268" s="2">
        <f>INDEX('2013'!$C$44:$C$140,'14 Year_History_Results'!CF268)</f>
        <v>0</v>
      </c>
      <c r="AU268" s="149">
        <f>INDEX('2014'!$C$52:$C$180,'14 Year_History_Results'!CG268)</f>
        <v>0</v>
      </c>
      <c r="AV268" s="2">
        <f t="shared" si="167"/>
        <v>10.894095588038443</v>
      </c>
      <c r="AW268" s="2"/>
      <c r="AX268">
        <f t="shared" si="168"/>
        <v>522</v>
      </c>
      <c r="AY268" s="112"/>
      <c r="AZ268" s="2"/>
      <c r="BA268" s="148">
        <f>INDEX('2001'!$B$44:$B$140,'14 Year_History_Results'!BT268)</f>
        <v>0</v>
      </c>
      <c r="BB268" s="2">
        <f>INDEX('2002'!$B$44:$B$140,'14 Year_History_Results'!BU268)</f>
        <v>7</v>
      </c>
      <c r="BC268" s="2">
        <f>INDEX('2003'!$B$44:$B$140,'14 Year_History_Results'!BV268)</f>
        <v>9</v>
      </c>
      <c r="BD268" s="2">
        <f>INDEX('2004'!$B$44:$B$140,'14 Year_History_Results'!BW268)</f>
        <v>9</v>
      </c>
      <c r="BE268" s="2">
        <f>INDEX('2005'!$B$44:$B$140,'14 Year_History_Results'!BX268)</f>
        <v>0</v>
      </c>
      <c r="BF268" s="2">
        <f>INDEX('2006'!$B$44:$B$140,'14 Year_History_Results'!BY268)</f>
        <v>1</v>
      </c>
      <c r="BG268" s="2">
        <f>INDEX('2007'!$B$44:$B$140,'14 Year_History_Results'!BZ268)</f>
        <v>0</v>
      </c>
      <c r="BH268" s="2">
        <f>INDEX('2008'!$B$44:$B$140,'14 Year_History_Results'!CA268)</f>
        <v>0</v>
      </c>
      <c r="BI268" s="2">
        <f>INDEX('2009'!$B$44:$B$140,'14 Year_History_Results'!CB268)</f>
        <v>0</v>
      </c>
      <c r="BJ268" s="2">
        <f>INDEX('2010'!$B$44:$B$140,'14 Year_History_Results'!CC268)</f>
        <v>0</v>
      </c>
      <c r="BK268" s="2">
        <f>INDEX('2011'!$B$44:$B$140,'14 Year_History_Results'!CD268)</f>
        <v>0</v>
      </c>
      <c r="BL268" s="2">
        <f>INDEX('2012'!$B$44:$B$140,'14 Year_History_Results'!CE268)</f>
        <v>0</v>
      </c>
      <c r="BM268" s="2">
        <f>INDEX('2013'!$B$44:$B$140,'14 Year_History_Results'!CF268)</f>
        <v>0</v>
      </c>
      <c r="BN268" s="149">
        <f>INDEX('2014'!$B$52:$B$180,'14 Year_History_Results'!CG268)</f>
        <v>0</v>
      </c>
      <c r="BO268" s="308">
        <f t="shared" si="169"/>
        <v>0</v>
      </c>
      <c r="BQ268">
        <f t="shared" si="170"/>
        <v>522</v>
      </c>
      <c r="BR268" s="112"/>
      <c r="BS268" s="2"/>
      <c r="BT268" s="148">
        <f>IF(ISNA(MATCH($BQ268,'2001'!$A$44:$A$139,0)),97,MATCH($BQ268,'2001'!$A$44:$A$139,0))</f>
        <v>97</v>
      </c>
      <c r="BU268" s="2">
        <f>IF(ISNA(MATCH($BQ268,'2002'!$A$44:$A$139,0)),97,MATCH($BQ268,'2002'!$A$44:$A$139,0))</f>
        <v>83</v>
      </c>
      <c r="BV268" s="2">
        <f>IF(ISNA(MATCH($BQ268,'2003'!$A$44:$A$139,0)),97,MATCH($BQ268,'2003'!$A$44:$A$139,0))</f>
        <v>73</v>
      </c>
      <c r="BW268" s="2">
        <f>IF(ISNA(MATCH($BQ268,'2004'!$A$44:$A$139,0)),97,MATCH($BQ268,'2004'!$A$44:$A$139,0))</f>
        <v>68</v>
      </c>
      <c r="BX268" s="2">
        <f>IF(ISNA(MATCH($BQ268,'2005'!$A$44:$A$139,0)),97,MATCH($BQ268,'2005'!$A$44:$A$139,0))</f>
        <v>97</v>
      </c>
      <c r="BY268" s="2">
        <f>IF(ISNA(MATCH($BQ268,'2006'!$A$44:$A$139,0)),97,MATCH($BQ268,'2006'!$A$44:$A$139,0))</f>
        <v>66</v>
      </c>
      <c r="BZ268" s="2">
        <f>IF(ISNA(MATCH($BQ268,'2007'!$A$44:$A$139,0)),97,MATCH($BQ268,'2007'!$A$44:$A$139,0))</f>
        <v>97</v>
      </c>
      <c r="CA268" s="2">
        <f>IF(ISNA(MATCH($BQ268,'2008'!$A$44:$A$139,0)),97,MATCH($BQ268,'2008'!$A$44:$A$139,0))</f>
        <v>97</v>
      </c>
      <c r="CB268" s="2">
        <f>IF(ISNA(MATCH($BQ268,'2009'!$A$44:$A$139,0)),97,MATCH($BQ268,'2009'!$A$44:$A$139,0))</f>
        <v>97</v>
      </c>
      <c r="CC268" s="2">
        <f>IF(ISNA(MATCH($BQ268,'2010'!$A$44:$A$139,0)),97,MATCH($BQ268,'2010'!$A$44:$A$139,0))</f>
        <v>97</v>
      </c>
      <c r="CD268" s="2">
        <f>IF(ISNA(MATCH($BQ268,'2011'!$A$44:$A$139,0)),97,MATCH($BQ268,'2011'!$A$44:$A$139,0))</f>
        <v>97</v>
      </c>
      <c r="CE268" s="2">
        <f>IF(ISNA(MATCH($BQ268,'2012'!$A$44:$A$139,0)),97,MATCH($BQ268,'2012'!$A$44:$A$139,0))</f>
        <v>97</v>
      </c>
      <c r="CF268" s="2">
        <f>IF(ISNA(MATCH($BQ268,'2013'!$A$44:$A$139,0)),97,MATCH($BQ268,'2013'!$A$44:$A$139,0))</f>
        <v>97</v>
      </c>
      <c r="CG268" s="149">
        <f>IF(ISNA(MATCH($BQ268,'2014'!$A$52:$A$179,0)),129,MATCH($BQ268,'2014'!$A$52:$A$179,0))</f>
        <v>129</v>
      </c>
      <c r="CI268">
        <f t="shared" si="171"/>
        <v>522</v>
      </c>
      <c r="CJ268" s="284"/>
      <c r="CK268" s="282"/>
      <c r="CL268" s="281">
        <f t="shared" si="172"/>
        <v>0</v>
      </c>
      <c r="CM268" s="282">
        <f t="shared" si="158"/>
        <v>17</v>
      </c>
      <c r="CN268" s="282">
        <f t="shared" si="159"/>
        <v>20.3322</v>
      </c>
      <c r="CO268" s="282">
        <f t="shared" si="160"/>
        <v>32.553444519999999</v>
      </c>
      <c r="CP268" s="282">
        <f t="shared" si="161"/>
        <v>21.700126117031999</v>
      </c>
      <c r="CQ268" s="282">
        <f t="shared" si="162"/>
        <v>55.465304069613531</v>
      </c>
      <c r="CR268" s="282">
        <f t="shared" si="163"/>
        <v>36.973171692804378</v>
      </c>
      <c r="CS268" s="282">
        <f t="shared" si="164"/>
        <v>24.646316250423396</v>
      </c>
      <c r="CT268" s="282">
        <f t="shared" si="165"/>
        <v>16.429234412532235</v>
      </c>
      <c r="CU268" s="282">
        <f t="shared" si="173"/>
        <v>10.951727659393988</v>
      </c>
      <c r="CV268" s="282">
        <f t="shared" si="174"/>
        <v>7.3004216577520324</v>
      </c>
      <c r="CW268" s="282">
        <f t="shared" si="175"/>
        <v>4.8664610770575045</v>
      </c>
      <c r="CX268" s="282">
        <f t="shared" si="176"/>
        <v>3.2439829539665324</v>
      </c>
      <c r="CY268" s="283">
        <f t="shared" si="177"/>
        <v>2.1624390371140905</v>
      </c>
      <c r="DA268" s="282">
        <f t="shared" si="178"/>
        <v>522</v>
      </c>
      <c r="DB268" s="97"/>
      <c r="DC268" s="156"/>
      <c r="DD268" s="270">
        <f t="shared" si="179"/>
        <v>0</v>
      </c>
      <c r="DE268" s="156">
        <f t="shared" si="180"/>
        <v>17</v>
      </c>
      <c r="DF268" s="156">
        <f t="shared" si="181"/>
        <v>26</v>
      </c>
      <c r="DG268" s="156">
        <f t="shared" si="182"/>
        <v>45</v>
      </c>
      <c r="DH268" s="156">
        <f t="shared" si="183"/>
        <v>45</v>
      </c>
      <c r="DI268" s="156">
        <f t="shared" si="184"/>
        <v>86</v>
      </c>
      <c r="DJ268" s="156">
        <f t="shared" si="185"/>
        <v>86</v>
      </c>
      <c r="DK268" s="156">
        <f t="shared" si="186"/>
        <v>86</v>
      </c>
      <c r="DL268" s="156">
        <f t="shared" si="187"/>
        <v>86</v>
      </c>
      <c r="DM268" s="156">
        <f t="shared" si="188"/>
        <v>86</v>
      </c>
      <c r="DN268" s="156">
        <f t="shared" si="189"/>
        <v>86</v>
      </c>
      <c r="DO268" s="156">
        <f t="shared" si="190"/>
        <v>86</v>
      </c>
      <c r="DP268" s="156">
        <f t="shared" si="191"/>
        <v>86</v>
      </c>
      <c r="DQ268" s="267">
        <f t="shared" si="192"/>
        <v>86</v>
      </c>
      <c r="DR268" s="156">
        <f t="shared" si="193"/>
        <v>91</v>
      </c>
    </row>
    <row r="269" spans="2:122" ht="13.5" thickBot="1" x14ac:dyDescent="0.25">
      <c r="B269" s="133">
        <v>126</v>
      </c>
      <c r="C269" s="50">
        <f t="shared" si="156"/>
        <v>4</v>
      </c>
      <c r="D269" s="50">
        <f t="shared" si="166"/>
        <v>0</v>
      </c>
      <c r="E269" s="97"/>
      <c r="F269" s="2">
        <f t="shared" si="194"/>
        <v>264</v>
      </c>
      <c r="G269" s="164">
        <v>1319</v>
      </c>
      <c r="H269" s="164">
        <f>14- COUNTIF(L269:AA269,"#N/A")</f>
        <v>2</v>
      </c>
      <c r="I269" s="133">
        <f>SUM(AF269:AU269)+SUM(BA269:BM269)</f>
        <v>47</v>
      </c>
      <c r="J269" s="405">
        <f>CY269</f>
        <v>2.1314375473015081</v>
      </c>
      <c r="K269" s="466" t="str">
        <f>IF(ISNUMBER(MATCH(G269,'[4]OPR data'!$A$3:$A$2541,0)),"Y","N")</f>
        <v>Y</v>
      </c>
      <c r="L269" s="112"/>
      <c r="M269" s="236"/>
      <c r="N269" s="236" t="e">
        <f>(INDEX(Finish_table!R$4:R$83,MATCH('14 Year_History_Results'!$G269,Finish_table!S$4:S$83,0),1))</f>
        <v>#N/A</v>
      </c>
      <c r="O269" s="236" t="e">
        <f>(INDEX(Finish_table!Z$4:Z$99,MATCH('14 Year_History_Results'!$G269,Finish_table!AA$4:AA$99,0),1))</f>
        <v>#N/A</v>
      </c>
      <c r="P269" s="236" t="e">
        <f>(INDEX(Finish_table!AI$4:AI$99,MATCH('14 Year_History_Results'!$G269,Finish_table!AJ$4:AJ$99,0),1))</f>
        <v>#N/A</v>
      </c>
      <c r="Q269" s="236" t="str">
        <f>(INDEX(Finish_table!AR$4:AR$99,MATCH('14 Year_History_Results'!$G269,Finish_table!AS$4:AS$99,0),1))</f>
        <v>QF</v>
      </c>
      <c r="R269" s="236" t="e">
        <f>(INDEX(Finish_table!BA$4:BA$99,MATCH('14 Year_History_Results'!$G269,Finish_table!BB$4:BB$99,0),1))</f>
        <v>#N/A</v>
      </c>
      <c r="S269" s="236" t="e">
        <f>(INDEX(Finish_table!BJ$4:BJ$99,MATCH('14 Year_History_Results'!$G269,Finish_table!BK$4:BK$99,0),1))</f>
        <v>#N/A</v>
      </c>
      <c r="T269" s="236" t="str">
        <f>(INDEX(Finish_table!BS$4:BS$99,MATCH('14 Year_History_Results'!$G269,Finish_table!BT$4:BT$99,0),1))</f>
        <v>W</v>
      </c>
      <c r="U269" s="236" t="e">
        <f>(INDEX(Finish_table!CB$4:CB$99,MATCH('14 Year_History_Results'!$G269,Finish_table!CC$4:CC$99,0),1))</f>
        <v>#N/A</v>
      </c>
      <c r="V269" s="236" t="e">
        <f>(INDEX(Finish_table!CK$4:CK$99,MATCH('14 Year_History_Results'!$G269,Finish_table!CL$4:CL$99,0),1))</f>
        <v>#N/A</v>
      </c>
      <c r="W269" s="236" t="e">
        <f>(INDEX(Finish_table!CT$4:CT$99,MATCH('14 Year_History_Results'!$G269,Finish_table!CU$4:CU$99,0),1))</f>
        <v>#N/A</v>
      </c>
      <c r="X269" s="236" t="e">
        <f>(INDEX(Finish_table!DC$4:DC$99,MATCH('14 Year_History_Results'!$G269,Finish_table!DD$4:DD$99,0),1))</f>
        <v>#N/A</v>
      </c>
      <c r="Y269" s="236" t="e">
        <f>(INDEX(Finish_table!DL$4:DL$99,MATCH('14 Year_History_Results'!$G269,Finish_table!DM$4:DM$99,0),1))</f>
        <v>#N/A</v>
      </c>
      <c r="Z269" s="236" t="e">
        <f>(INDEX(Finish_table!DU$4:DU$99,MATCH('14 Year_History_Results'!$G269,Finish_table!DV$4:DV$99,0),1))</f>
        <v>#N/A</v>
      </c>
      <c r="AA269" s="256" t="e">
        <f>(INDEX(Finish_table!ED$4:ED$140,MATCH('14 Year_History_Results'!$G269,Finish_table!EE$4:EE$140,0),1))</f>
        <v>#N/A</v>
      </c>
      <c r="AB269" s="2"/>
      <c r="AC269" s="97"/>
      <c r="AE269">
        <f t="shared" si="157"/>
        <v>1319</v>
      </c>
      <c r="AF269" s="112"/>
      <c r="AG269" s="2"/>
      <c r="AH269" s="148">
        <f>INDEX('2001'!$C$44:$C$140,'14 Year_History_Results'!BT269)</f>
        <v>0</v>
      </c>
      <c r="AI269" s="2">
        <f>INDEX('2002'!$C$44:$C$140,'14 Year_History_Results'!BU269)</f>
        <v>0</v>
      </c>
      <c r="AJ269" s="2">
        <f>INDEX('2003'!$C$44:$C$140,'14 Year_History_Results'!BV269)</f>
        <v>0</v>
      </c>
      <c r="AK269" s="2">
        <f>INDEX('2004'!$C$44:$C$140,'14 Year_History_Results'!BW269)</f>
        <v>0</v>
      </c>
      <c r="AL269" s="2">
        <f>INDEX('2005'!$C$44:$C$140,'14 Year_History_Results'!BX269)</f>
        <v>0</v>
      </c>
      <c r="AM269" s="2">
        <f>INDEX('2006'!$C$44:$C$140,'14 Year_History_Results'!BY269)</f>
        <v>0</v>
      </c>
      <c r="AN269" s="2">
        <f>INDEX('2007'!$C$44:$C$140,'14 Year_History_Results'!BZ269)</f>
        <v>30</v>
      </c>
      <c r="AO269" s="2">
        <f>INDEX('2008'!$C$44:$C$140,'14 Year_History_Results'!CA269)</f>
        <v>0</v>
      </c>
      <c r="AP269" s="2">
        <f>INDEX('2009'!$C$44:$C$140,'14 Year_History_Results'!CB269)</f>
        <v>0</v>
      </c>
      <c r="AQ269" s="2">
        <f>INDEX('2010'!$C$44:$C$140,'14 Year_History_Results'!CC269)</f>
        <v>0</v>
      </c>
      <c r="AR269" s="2">
        <f>INDEX('2011'!$C$44:$C$140,'14 Year_History_Results'!CD269)</f>
        <v>0</v>
      </c>
      <c r="AS269" s="2">
        <f>INDEX('2012'!$C$44:$C$140,'14 Year_History_Results'!CE269)</f>
        <v>0</v>
      </c>
      <c r="AT269" s="2">
        <f>INDEX('2013'!$C$44:$C$140,'14 Year_History_Results'!CF269)</f>
        <v>0</v>
      </c>
      <c r="AU269" s="149">
        <f>INDEX('2014'!$C$52:$C$180,'14 Year_History_Results'!CG269)</f>
        <v>0</v>
      </c>
      <c r="AV269" s="2">
        <f t="shared" si="167"/>
        <v>8.0178372573727312</v>
      </c>
      <c r="AW269" s="2"/>
      <c r="AX269">
        <f t="shared" si="168"/>
        <v>1319</v>
      </c>
      <c r="AY269" s="112"/>
      <c r="AZ269" s="2"/>
      <c r="BA269" s="148">
        <f>INDEX('2001'!$B$44:$B$140,'14 Year_History_Results'!BT269)</f>
        <v>0</v>
      </c>
      <c r="BB269" s="2">
        <f>INDEX('2002'!$B$44:$B$140,'14 Year_History_Results'!BU269)</f>
        <v>0</v>
      </c>
      <c r="BC269" s="2">
        <f>INDEX('2003'!$B$44:$B$140,'14 Year_History_Results'!BV269)</f>
        <v>0</v>
      </c>
      <c r="BD269" s="2">
        <f>INDEX('2004'!$B$44:$B$140,'14 Year_History_Results'!BW269)</f>
        <v>15</v>
      </c>
      <c r="BE269" s="2">
        <f>INDEX('2005'!$B$44:$B$140,'14 Year_History_Results'!BX269)</f>
        <v>0</v>
      </c>
      <c r="BF269" s="2">
        <f>INDEX('2006'!$B$44:$B$140,'14 Year_History_Results'!BY269)</f>
        <v>0</v>
      </c>
      <c r="BG269" s="2">
        <f>INDEX('2007'!$B$44:$B$140,'14 Year_History_Results'!BZ269)</f>
        <v>2</v>
      </c>
      <c r="BH269" s="2">
        <f>INDEX('2008'!$B$44:$B$140,'14 Year_History_Results'!CA269)</f>
        <v>0</v>
      </c>
      <c r="BI269" s="2">
        <f>INDEX('2009'!$B$44:$B$140,'14 Year_History_Results'!CB269)</f>
        <v>0</v>
      </c>
      <c r="BJ269" s="2">
        <f>INDEX('2010'!$B$44:$B$140,'14 Year_History_Results'!CC269)</f>
        <v>0</v>
      </c>
      <c r="BK269" s="2">
        <f>INDEX('2011'!$B$44:$B$140,'14 Year_History_Results'!CD269)</f>
        <v>0</v>
      </c>
      <c r="BL269" s="2">
        <f>INDEX('2012'!$B$44:$B$140,'14 Year_History_Results'!CE269)</f>
        <v>0</v>
      </c>
      <c r="BM269" s="2">
        <f>INDEX('2013'!$B$44:$B$140,'14 Year_History_Results'!CF269)</f>
        <v>0</v>
      </c>
      <c r="BN269" s="149">
        <f>INDEX('2014'!$B$52:$B$180,'14 Year_History_Results'!CG269)</f>
        <v>0</v>
      </c>
      <c r="BO269" s="308">
        <f t="shared" si="169"/>
        <v>0</v>
      </c>
      <c r="BQ269">
        <f t="shared" si="170"/>
        <v>1319</v>
      </c>
      <c r="BR269" s="112"/>
      <c r="BS269" s="2"/>
      <c r="BT269" s="148">
        <f>IF(ISNA(MATCH($BQ269,'2001'!$A$44:$A$139,0)),97,MATCH($BQ269,'2001'!$A$44:$A$139,0))</f>
        <v>97</v>
      </c>
      <c r="BU269" s="2">
        <f>IF(ISNA(MATCH($BQ269,'2002'!$A$44:$A$139,0)),97,MATCH($BQ269,'2002'!$A$44:$A$139,0))</f>
        <v>97</v>
      </c>
      <c r="BV269" s="2">
        <f>IF(ISNA(MATCH($BQ269,'2003'!$A$44:$A$139,0)),97,MATCH($BQ269,'2003'!$A$44:$A$139,0))</f>
        <v>97</v>
      </c>
      <c r="BW269" s="2">
        <f>IF(ISNA(MATCH($BQ269,'2004'!$A$44:$A$139,0)),97,MATCH($BQ269,'2004'!$A$44:$A$139,0))</f>
        <v>92</v>
      </c>
      <c r="BX269" s="2">
        <f>IF(ISNA(MATCH($BQ269,'2005'!$A$44:$A$139,0)),97,MATCH($BQ269,'2005'!$A$44:$A$139,0))</f>
        <v>97</v>
      </c>
      <c r="BY269" s="2">
        <f>IF(ISNA(MATCH($BQ269,'2006'!$A$44:$A$139,0)),97,MATCH($BQ269,'2006'!$A$44:$A$139,0))</f>
        <v>97</v>
      </c>
      <c r="BZ269" s="2">
        <f>IF(ISNA(MATCH($BQ269,'2007'!$A$44:$A$139,0)),97,MATCH($BQ269,'2007'!$A$44:$A$139,0))</f>
        <v>71</v>
      </c>
      <c r="CA269" s="2">
        <f>IF(ISNA(MATCH($BQ269,'2008'!$A$44:$A$139,0)),97,MATCH($BQ269,'2008'!$A$44:$A$139,0))</f>
        <v>97</v>
      </c>
      <c r="CB269" s="2">
        <f>IF(ISNA(MATCH($BQ269,'2009'!$A$44:$A$139,0)),97,MATCH($BQ269,'2009'!$A$44:$A$139,0))</f>
        <v>97</v>
      </c>
      <c r="CC269" s="2">
        <f>IF(ISNA(MATCH($BQ269,'2010'!$A$44:$A$139,0)),97,MATCH($BQ269,'2010'!$A$44:$A$139,0))</f>
        <v>97</v>
      </c>
      <c r="CD269" s="2">
        <f>IF(ISNA(MATCH($BQ269,'2011'!$A$44:$A$139,0)),97,MATCH($BQ269,'2011'!$A$44:$A$139,0))</f>
        <v>97</v>
      </c>
      <c r="CE269" s="2">
        <f>IF(ISNA(MATCH($BQ269,'2012'!$A$44:$A$139,0)),97,MATCH($BQ269,'2012'!$A$44:$A$139,0))</f>
        <v>97</v>
      </c>
      <c r="CF269" s="2">
        <f>IF(ISNA(MATCH($BQ269,'2013'!$A$44:$A$139,0)),97,MATCH($BQ269,'2013'!$A$44:$A$139,0))</f>
        <v>97</v>
      </c>
      <c r="CG269" s="149">
        <f>IF(ISNA(MATCH($BQ269,'2014'!$A$52:$A$179,0)),129,MATCH($BQ269,'2014'!$A$52:$A$179,0))</f>
        <v>129</v>
      </c>
      <c r="CI269">
        <f t="shared" si="171"/>
        <v>1319</v>
      </c>
      <c r="CJ269" s="284"/>
      <c r="CK269" s="282"/>
      <c r="CL269" s="281">
        <f t="shared" si="172"/>
        <v>0</v>
      </c>
      <c r="CM269" s="282">
        <f t="shared" si="158"/>
        <v>0</v>
      </c>
      <c r="CN269" s="282">
        <f t="shared" si="159"/>
        <v>0</v>
      </c>
      <c r="CO269" s="282">
        <f t="shared" si="160"/>
        <v>15</v>
      </c>
      <c r="CP269" s="282">
        <f t="shared" si="161"/>
        <v>9.9989999999999988</v>
      </c>
      <c r="CQ269" s="282">
        <f t="shared" si="162"/>
        <v>6.6653333999999989</v>
      </c>
      <c r="CR269" s="282">
        <f t="shared" si="163"/>
        <v>36.443111244439997</v>
      </c>
      <c r="CS269" s="282">
        <f t="shared" si="164"/>
        <v>24.292977955543702</v>
      </c>
      <c r="CT269" s="282">
        <f t="shared" si="165"/>
        <v>16.193699105165432</v>
      </c>
      <c r="CU269" s="282">
        <f t="shared" si="173"/>
        <v>10.794719823503277</v>
      </c>
      <c r="CV269" s="282">
        <f t="shared" si="174"/>
        <v>7.1957602343472837</v>
      </c>
      <c r="CW269" s="282">
        <f t="shared" si="175"/>
        <v>4.7966937722158995</v>
      </c>
      <c r="CX269" s="282">
        <f t="shared" si="176"/>
        <v>3.1974760685591184</v>
      </c>
      <c r="CY269" s="283">
        <f t="shared" si="177"/>
        <v>2.1314375473015081</v>
      </c>
      <c r="DA269" s="282">
        <f t="shared" si="178"/>
        <v>1319</v>
      </c>
      <c r="DB269" s="97"/>
      <c r="DC269" s="156"/>
      <c r="DD269" s="270">
        <f t="shared" si="179"/>
        <v>0</v>
      </c>
      <c r="DE269" s="156">
        <f t="shared" si="180"/>
        <v>0</v>
      </c>
      <c r="DF269" s="156">
        <f t="shared" si="181"/>
        <v>0</v>
      </c>
      <c r="DG269" s="156">
        <f t="shared" si="182"/>
        <v>15</v>
      </c>
      <c r="DH269" s="156">
        <f t="shared" si="183"/>
        <v>15</v>
      </c>
      <c r="DI269" s="156">
        <f t="shared" si="184"/>
        <v>15</v>
      </c>
      <c r="DJ269" s="156">
        <f t="shared" si="185"/>
        <v>47</v>
      </c>
      <c r="DK269" s="156">
        <f t="shared" si="186"/>
        <v>47</v>
      </c>
      <c r="DL269" s="156">
        <f t="shared" si="187"/>
        <v>47</v>
      </c>
      <c r="DM269" s="156">
        <f t="shared" si="188"/>
        <v>47</v>
      </c>
      <c r="DN269" s="156">
        <f t="shared" si="189"/>
        <v>47</v>
      </c>
      <c r="DO269" s="156">
        <f t="shared" si="190"/>
        <v>47</v>
      </c>
      <c r="DP269" s="156">
        <f t="shared" si="191"/>
        <v>47</v>
      </c>
      <c r="DQ269" s="267">
        <f t="shared" si="192"/>
        <v>47</v>
      </c>
      <c r="DR269" s="156">
        <f t="shared" si="193"/>
        <v>155</v>
      </c>
    </row>
    <row r="270" spans="2:122" ht="13.5" thickBot="1" x14ac:dyDescent="0.25">
      <c r="B270" s="144">
        <v>126</v>
      </c>
      <c r="C270" s="50">
        <f t="shared" si="156"/>
        <v>5</v>
      </c>
      <c r="D270" s="50">
        <f t="shared" si="166"/>
        <v>0</v>
      </c>
      <c r="E270" s="97"/>
      <c r="F270" s="2">
        <f t="shared" si="194"/>
        <v>265</v>
      </c>
      <c r="G270" s="164">
        <v>346</v>
      </c>
      <c r="H270" s="164">
        <f>14- COUNTIF(L270:AA270,"#N/A")</f>
        <v>1</v>
      </c>
      <c r="I270" s="133">
        <f>SUM(AF270:AU270)+SUM(BA270:BM270)</f>
        <v>16</v>
      </c>
      <c r="J270" s="405">
        <f>CY270</f>
        <v>2.1059425975097947</v>
      </c>
      <c r="K270" s="466" t="str">
        <f>IF(ISNUMBER(MATCH(G270,'[4]OPR data'!$A$3:$A$2541,0)),"Y","N")</f>
        <v>Y</v>
      </c>
      <c r="L270" s="112"/>
      <c r="M270" s="236"/>
      <c r="N270" s="236" t="e">
        <f>(INDEX(Finish_table!R$4:R$83,MATCH('14 Year_History_Results'!$G270,Finish_table!S$4:S$83,0),1))</f>
        <v>#N/A</v>
      </c>
      <c r="O270" s="236" t="e">
        <f>(INDEX(Finish_table!Z$4:Z$99,MATCH('14 Year_History_Results'!$G270,Finish_table!AA$4:AA$99,0),1))</f>
        <v>#N/A</v>
      </c>
      <c r="P270" s="236" t="e">
        <f>(INDEX(Finish_table!AI$4:AI$99,MATCH('14 Year_History_Results'!$G270,Finish_table!AJ$4:AJ$99,0),1))</f>
        <v>#N/A</v>
      </c>
      <c r="Q270" s="236" t="e">
        <f>(INDEX(Finish_table!AR$4:AR$99,MATCH('14 Year_History_Results'!$G270,Finish_table!AS$4:AS$99,0),1))</f>
        <v>#N/A</v>
      </c>
      <c r="R270" s="236" t="e">
        <f>(INDEX(Finish_table!BA$4:BA$99,MATCH('14 Year_History_Results'!$G270,Finish_table!BB$4:BB$99,0),1))</f>
        <v>#N/A</v>
      </c>
      <c r="S270" s="236" t="e">
        <f>(INDEX(Finish_table!BJ$4:BJ$99,MATCH('14 Year_History_Results'!$G270,Finish_table!BK$4:BK$99,0),1))</f>
        <v>#N/A</v>
      </c>
      <c r="T270" s="236" t="e">
        <f>(INDEX(Finish_table!BS$4:BS$99,MATCH('14 Year_History_Results'!$G270,Finish_table!BT$4:BT$99,0),1))</f>
        <v>#N/A</v>
      </c>
      <c r="U270" s="236" t="e">
        <f>(INDEX(Finish_table!CB$4:CB$99,MATCH('14 Year_History_Results'!$G270,Finish_table!CC$4:CC$99,0),1))</f>
        <v>#N/A</v>
      </c>
      <c r="V270" s="236" t="str">
        <f>(INDEX(Finish_table!CK$4:CK$99,MATCH('14 Year_History_Results'!$G270,Finish_table!CL$4:CL$99,0),1))</f>
        <v>QF</v>
      </c>
      <c r="W270" s="236" t="e">
        <f>(INDEX(Finish_table!CT$4:CT$99,MATCH('14 Year_History_Results'!$G270,Finish_table!CU$4:CU$99,0),1))</f>
        <v>#N/A</v>
      </c>
      <c r="X270" s="236" t="e">
        <f>(INDEX(Finish_table!DC$4:DC$99,MATCH('14 Year_History_Results'!$G270,Finish_table!DD$4:DD$99,0),1))</f>
        <v>#N/A</v>
      </c>
      <c r="Y270" s="236" t="e">
        <f>(INDEX(Finish_table!DL$4:DL$99,MATCH('14 Year_History_Results'!$G270,Finish_table!DM$4:DM$99,0),1))</f>
        <v>#N/A</v>
      </c>
      <c r="Z270" s="236" t="e">
        <f>(INDEX(Finish_table!DU$4:DU$99,MATCH('14 Year_History_Results'!$G270,Finish_table!DV$4:DV$99,0),1))</f>
        <v>#N/A</v>
      </c>
      <c r="AA270" s="256" t="e">
        <f>(INDEX(Finish_table!ED$4:ED$140,MATCH('14 Year_History_Results'!$G270,Finish_table!EE$4:EE$140,0),1))</f>
        <v>#N/A</v>
      </c>
      <c r="AB270" s="2"/>
      <c r="AC270" s="97"/>
      <c r="AE270">
        <f t="shared" si="157"/>
        <v>346</v>
      </c>
      <c r="AF270" s="112"/>
      <c r="AG270" s="2"/>
      <c r="AH270" s="148">
        <f>INDEX('2001'!$C$44:$C$140,'14 Year_History_Results'!BT270)</f>
        <v>0</v>
      </c>
      <c r="AI270" s="2">
        <f>INDEX('2002'!$C$44:$C$140,'14 Year_History_Results'!BU270)</f>
        <v>0</v>
      </c>
      <c r="AJ270" s="2">
        <f>INDEX('2003'!$C$44:$C$140,'14 Year_History_Results'!BV270)</f>
        <v>0</v>
      </c>
      <c r="AK270" s="2">
        <f>INDEX('2004'!$C$44:$C$140,'14 Year_History_Results'!BW270)</f>
        <v>0</v>
      </c>
      <c r="AL270" s="2">
        <f>INDEX('2005'!$C$44:$C$140,'14 Year_History_Results'!BX270)</f>
        <v>0</v>
      </c>
      <c r="AM270" s="2">
        <f>INDEX('2006'!$C$44:$C$140,'14 Year_History_Results'!BY270)</f>
        <v>0</v>
      </c>
      <c r="AN270" s="2">
        <f>INDEX('2007'!$C$44:$C$140,'14 Year_History_Results'!BZ270)</f>
        <v>0</v>
      </c>
      <c r="AO270" s="2">
        <f>INDEX('2008'!$C$44:$C$140,'14 Year_History_Results'!CA270)</f>
        <v>0</v>
      </c>
      <c r="AP270" s="2">
        <f>INDEX('2009'!$C$44:$C$140,'14 Year_History_Results'!CB270)</f>
        <v>0</v>
      </c>
      <c r="AQ270" s="2">
        <f>INDEX('2010'!$C$44:$C$140,'14 Year_History_Results'!CC270)</f>
        <v>0</v>
      </c>
      <c r="AR270" s="2">
        <f>INDEX('2011'!$C$44:$C$140,'14 Year_History_Results'!CD270)</f>
        <v>0</v>
      </c>
      <c r="AS270" s="2">
        <f>INDEX('2012'!$C$44:$C$140,'14 Year_History_Results'!CE270)</f>
        <v>0</v>
      </c>
      <c r="AT270" s="2">
        <f>INDEX('2013'!$C$44:$C$140,'14 Year_History_Results'!CF270)</f>
        <v>0</v>
      </c>
      <c r="AU270" s="149">
        <f>INDEX('2014'!$C$52:$C$180,'14 Year_History_Results'!CG270)</f>
        <v>0</v>
      </c>
      <c r="AV270" s="2">
        <f t="shared" si="167"/>
        <v>0</v>
      </c>
      <c r="AW270" s="2"/>
      <c r="AX270">
        <f t="shared" si="168"/>
        <v>346</v>
      </c>
      <c r="AY270" s="112"/>
      <c r="AZ270" s="2"/>
      <c r="BA270" s="148">
        <f>INDEX('2001'!$B$44:$B$140,'14 Year_History_Results'!BT270)</f>
        <v>0</v>
      </c>
      <c r="BB270" s="2">
        <f>INDEX('2002'!$B$44:$B$140,'14 Year_History_Results'!BU270)</f>
        <v>0</v>
      </c>
      <c r="BC270" s="2">
        <f>INDEX('2003'!$B$44:$B$140,'14 Year_History_Results'!BV270)</f>
        <v>0</v>
      </c>
      <c r="BD270" s="2">
        <f>INDEX('2004'!$B$44:$B$140,'14 Year_History_Results'!BW270)</f>
        <v>0</v>
      </c>
      <c r="BE270" s="2">
        <f>INDEX('2005'!$B$44:$B$140,'14 Year_History_Results'!BX270)</f>
        <v>0</v>
      </c>
      <c r="BF270" s="2">
        <f>INDEX('2006'!$B$44:$B$140,'14 Year_History_Results'!BY270)</f>
        <v>0</v>
      </c>
      <c r="BG270" s="2">
        <f>INDEX('2007'!$B$44:$B$140,'14 Year_History_Results'!BZ270)</f>
        <v>0</v>
      </c>
      <c r="BH270" s="2">
        <f>INDEX('2008'!$B$44:$B$140,'14 Year_History_Results'!CA270)</f>
        <v>0</v>
      </c>
      <c r="BI270" s="2">
        <f>INDEX('2009'!$B$44:$B$140,'14 Year_History_Results'!CB270)</f>
        <v>16</v>
      </c>
      <c r="BJ270" s="2">
        <f>INDEX('2010'!$B$44:$B$140,'14 Year_History_Results'!CC270)</f>
        <v>0</v>
      </c>
      <c r="BK270" s="2">
        <f>INDEX('2011'!$B$44:$B$140,'14 Year_History_Results'!CD270)</f>
        <v>0</v>
      </c>
      <c r="BL270" s="2">
        <f>INDEX('2012'!$B$44:$B$140,'14 Year_History_Results'!CE270)</f>
        <v>0</v>
      </c>
      <c r="BM270" s="2">
        <f>INDEX('2013'!$B$44:$B$140,'14 Year_History_Results'!CF270)</f>
        <v>0</v>
      </c>
      <c r="BN270" s="149">
        <f>INDEX('2014'!$B$52:$B$180,'14 Year_History_Results'!CG270)</f>
        <v>0</v>
      </c>
      <c r="BO270" s="308">
        <f t="shared" si="169"/>
        <v>0</v>
      </c>
      <c r="BQ270">
        <f t="shared" si="170"/>
        <v>346</v>
      </c>
      <c r="BR270" s="112"/>
      <c r="BS270" s="2"/>
      <c r="BT270" s="148">
        <f>IF(ISNA(MATCH($BQ270,'2001'!$A$44:$A$139,0)),97,MATCH($BQ270,'2001'!$A$44:$A$139,0))</f>
        <v>97</v>
      </c>
      <c r="BU270" s="2">
        <f>IF(ISNA(MATCH($BQ270,'2002'!$A$44:$A$139,0)),97,MATCH($BQ270,'2002'!$A$44:$A$139,0))</f>
        <v>97</v>
      </c>
      <c r="BV270" s="2">
        <f>IF(ISNA(MATCH($BQ270,'2003'!$A$44:$A$139,0)),97,MATCH($BQ270,'2003'!$A$44:$A$139,0))</f>
        <v>97</v>
      </c>
      <c r="BW270" s="2">
        <f>IF(ISNA(MATCH($BQ270,'2004'!$A$44:$A$139,0)),97,MATCH($BQ270,'2004'!$A$44:$A$139,0))</f>
        <v>97</v>
      </c>
      <c r="BX270" s="2">
        <f>IF(ISNA(MATCH($BQ270,'2005'!$A$44:$A$139,0)),97,MATCH($BQ270,'2005'!$A$44:$A$139,0))</f>
        <v>97</v>
      </c>
      <c r="BY270" s="2">
        <f>IF(ISNA(MATCH($BQ270,'2006'!$A$44:$A$139,0)),97,MATCH($BQ270,'2006'!$A$44:$A$139,0))</f>
        <v>97</v>
      </c>
      <c r="BZ270" s="2">
        <f>IF(ISNA(MATCH($BQ270,'2007'!$A$44:$A$139,0)),97,MATCH($BQ270,'2007'!$A$44:$A$139,0))</f>
        <v>97</v>
      </c>
      <c r="CA270" s="2">
        <f>IF(ISNA(MATCH($BQ270,'2008'!$A$44:$A$139,0)),97,MATCH($BQ270,'2008'!$A$44:$A$139,0))</f>
        <v>97</v>
      </c>
      <c r="CB270" s="2">
        <f>IF(ISNA(MATCH($BQ270,'2009'!$A$44:$A$139,0)),97,MATCH($BQ270,'2009'!$A$44:$A$139,0))</f>
        <v>39</v>
      </c>
      <c r="CC270" s="2">
        <f>IF(ISNA(MATCH($BQ270,'2010'!$A$44:$A$139,0)),97,MATCH($BQ270,'2010'!$A$44:$A$139,0))</f>
        <v>97</v>
      </c>
      <c r="CD270" s="2">
        <f>IF(ISNA(MATCH($BQ270,'2011'!$A$44:$A$139,0)),97,MATCH($BQ270,'2011'!$A$44:$A$139,0))</f>
        <v>97</v>
      </c>
      <c r="CE270" s="2">
        <f>IF(ISNA(MATCH($BQ270,'2012'!$A$44:$A$139,0)),97,MATCH($BQ270,'2012'!$A$44:$A$139,0))</f>
        <v>97</v>
      </c>
      <c r="CF270" s="2">
        <f>IF(ISNA(MATCH($BQ270,'2013'!$A$44:$A$139,0)),97,MATCH($BQ270,'2013'!$A$44:$A$139,0))</f>
        <v>97</v>
      </c>
      <c r="CG270" s="149">
        <f>IF(ISNA(MATCH($BQ270,'2014'!$A$52:$A$179,0)),129,MATCH($BQ270,'2014'!$A$52:$A$179,0))</f>
        <v>129</v>
      </c>
      <c r="CI270">
        <f t="shared" si="171"/>
        <v>346</v>
      </c>
      <c r="CJ270" s="284"/>
      <c r="CK270" s="282"/>
      <c r="CL270" s="281">
        <f t="shared" si="172"/>
        <v>0</v>
      </c>
      <c r="CM270" s="282">
        <f t="shared" si="158"/>
        <v>0</v>
      </c>
      <c r="CN270" s="282">
        <f t="shared" si="159"/>
        <v>0</v>
      </c>
      <c r="CO270" s="282">
        <f t="shared" si="160"/>
        <v>0</v>
      </c>
      <c r="CP270" s="282">
        <f t="shared" si="161"/>
        <v>0</v>
      </c>
      <c r="CQ270" s="282">
        <f t="shared" si="162"/>
        <v>0</v>
      </c>
      <c r="CR270" s="282">
        <f t="shared" si="163"/>
        <v>0</v>
      </c>
      <c r="CS270" s="282">
        <f t="shared" si="164"/>
        <v>0</v>
      </c>
      <c r="CT270" s="282">
        <f t="shared" si="165"/>
        <v>16</v>
      </c>
      <c r="CU270" s="282">
        <f t="shared" si="173"/>
        <v>10.6656</v>
      </c>
      <c r="CV270" s="282">
        <f t="shared" si="174"/>
        <v>7.1096889599999997</v>
      </c>
      <c r="CW270" s="282">
        <f t="shared" si="175"/>
        <v>4.7393186607359992</v>
      </c>
      <c r="CX270" s="282">
        <f t="shared" si="176"/>
        <v>3.1592298192466171</v>
      </c>
      <c r="CY270" s="283">
        <f t="shared" si="177"/>
        <v>2.1059425975097947</v>
      </c>
      <c r="DA270" s="282">
        <f t="shared" si="178"/>
        <v>346</v>
      </c>
      <c r="DB270" s="97"/>
      <c r="DC270" s="156"/>
      <c r="DD270" s="270">
        <f t="shared" si="179"/>
        <v>0</v>
      </c>
      <c r="DE270" s="156">
        <f t="shared" si="180"/>
        <v>0</v>
      </c>
      <c r="DF270" s="156">
        <f t="shared" si="181"/>
        <v>0</v>
      </c>
      <c r="DG270" s="156">
        <f t="shared" si="182"/>
        <v>0</v>
      </c>
      <c r="DH270" s="156">
        <f t="shared" si="183"/>
        <v>0</v>
      </c>
      <c r="DI270" s="156">
        <f t="shared" si="184"/>
        <v>0</v>
      </c>
      <c r="DJ270" s="156">
        <f t="shared" si="185"/>
        <v>0</v>
      </c>
      <c r="DK270" s="156">
        <f t="shared" si="186"/>
        <v>0</v>
      </c>
      <c r="DL270" s="156">
        <f t="shared" si="187"/>
        <v>16</v>
      </c>
      <c r="DM270" s="156">
        <f t="shared" si="188"/>
        <v>16</v>
      </c>
      <c r="DN270" s="156">
        <f t="shared" si="189"/>
        <v>16</v>
      </c>
      <c r="DO270" s="156">
        <f t="shared" si="190"/>
        <v>16</v>
      </c>
      <c r="DP270" s="156">
        <f t="shared" si="191"/>
        <v>16</v>
      </c>
      <c r="DQ270" s="267">
        <f t="shared" si="192"/>
        <v>16</v>
      </c>
      <c r="DR270" s="156">
        <f t="shared" si="193"/>
        <v>330</v>
      </c>
    </row>
    <row r="271" spans="2:122" ht="13.5" thickBot="1" x14ac:dyDescent="0.25">
      <c r="B271" s="133">
        <v>126</v>
      </c>
      <c r="C271" s="50">
        <f t="shared" si="156"/>
        <v>6</v>
      </c>
      <c r="D271" s="50">
        <f t="shared" si="166"/>
        <v>0</v>
      </c>
      <c r="E271" s="97"/>
      <c r="F271" s="2">
        <f t="shared" si="194"/>
        <v>266</v>
      </c>
      <c r="G271" s="164">
        <v>2171</v>
      </c>
      <c r="H271" s="164">
        <f>14- COUNTIF(L271:AA271,"#N/A")</f>
        <v>1</v>
      </c>
      <c r="I271" s="133">
        <f>SUM(AF271:AU271)+SUM(BA271:BM271)</f>
        <v>24</v>
      </c>
      <c r="J271" s="405">
        <f>CY271</f>
        <v>2.1057320032500439</v>
      </c>
      <c r="K271" s="466" t="str">
        <f>IF(ISNUMBER(MATCH(G271,'[4]OPR data'!$A$3:$A$2541,0)),"Y","N")</f>
        <v>Y</v>
      </c>
      <c r="L271" s="112"/>
      <c r="M271" s="236"/>
      <c r="N271" s="236" t="e">
        <f>(INDEX(Finish_table!R$4:R$83,MATCH('14 Year_History_Results'!$G271,Finish_table!S$4:S$83,0),1))</f>
        <v>#N/A</v>
      </c>
      <c r="O271" s="236" t="e">
        <f>(INDEX(Finish_table!Z$4:Z$99,MATCH('14 Year_History_Results'!$G271,Finish_table!AA$4:AA$99,0),1))</f>
        <v>#N/A</v>
      </c>
      <c r="P271" s="236" t="e">
        <f>(INDEX(Finish_table!AI$4:AI$99,MATCH('14 Year_History_Results'!$G271,Finish_table!AJ$4:AJ$99,0),1))</f>
        <v>#N/A</v>
      </c>
      <c r="Q271" s="236" t="e">
        <f>(INDEX(Finish_table!AR$4:AR$99,MATCH('14 Year_History_Results'!$G271,Finish_table!AS$4:AS$99,0),1))</f>
        <v>#N/A</v>
      </c>
      <c r="R271" s="236" t="e">
        <f>(INDEX(Finish_table!BA$4:BA$99,MATCH('14 Year_History_Results'!$G271,Finish_table!BB$4:BB$99,0),1))</f>
        <v>#N/A</v>
      </c>
      <c r="S271" s="236" t="e">
        <f>(INDEX(Finish_table!BJ$4:BJ$99,MATCH('14 Year_History_Results'!$G271,Finish_table!BK$4:BK$99,0),1))</f>
        <v>#N/A</v>
      </c>
      <c r="T271" s="236" t="e">
        <f>(INDEX(Finish_table!BS$4:BS$99,MATCH('14 Year_History_Results'!$G271,Finish_table!BT$4:BT$99,0),1))</f>
        <v>#N/A</v>
      </c>
      <c r="U271" s="236" t="str">
        <f>(INDEX(Finish_table!CB$4:CB$99,MATCH('14 Year_History_Results'!$G271,Finish_table!CC$4:CC$99,0),1))</f>
        <v>F</v>
      </c>
      <c r="V271" s="236" t="e">
        <f>(INDEX(Finish_table!CK$4:CK$99,MATCH('14 Year_History_Results'!$G271,Finish_table!CL$4:CL$99,0),1))</f>
        <v>#N/A</v>
      </c>
      <c r="W271" s="236" t="e">
        <f>(INDEX(Finish_table!CT$4:CT$99,MATCH('14 Year_History_Results'!$G271,Finish_table!CU$4:CU$99,0),1))</f>
        <v>#N/A</v>
      </c>
      <c r="X271" s="236" t="e">
        <f>(INDEX(Finish_table!DC$4:DC$99,MATCH('14 Year_History_Results'!$G271,Finish_table!DD$4:DD$99,0),1))</f>
        <v>#N/A</v>
      </c>
      <c r="Y271" s="236" t="e">
        <f>(INDEX(Finish_table!DL$4:DL$99,MATCH('14 Year_History_Results'!$G271,Finish_table!DM$4:DM$99,0),1))</f>
        <v>#N/A</v>
      </c>
      <c r="Z271" s="236" t="e">
        <f>(INDEX(Finish_table!DU$4:DU$99,MATCH('14 Year_History_Results'!$G271,Finish_table!DV$4:DV$99,0),1))</f>
        <v>#N/A</v>
      </c>
      <c r="AA271" s="256" t="e">
        <f>(INDEX(Finish_table!ED$4:ED$140,MATCH('14 Year_History_Results'!$G271,Finish_table!EE$4:EE$140,0),1))</f>
        <v>#N/A</v>
      </c>
      <c r="AB271" s="2"/>
      <c r="AC271" s="97"/>
      <c r="AE271">
        <f t="shared" si="157"/>
        <v>2171</v>
      </c>
      <c r="AF271" s="112"/>
      <c r="AG271" s="2"/>
      <c r="AH271" s="148">
        <f>INDEX('2001'!$C$44:$C$140,'14 Year_History_Results'!BT271)</f>
        <v>0</v>
      </c>
      <c r="AI271" s="2">
        <f>INDEX('2002'!$C$44:$C$140,'14 Year_History_Results'!BU271)</f>
        <v>0</v>
      </c>
      <c r="AJ271" s="2">
        <f>INDEX('2003'!$C$44:$C$140,'14 Year_History_Results'!BV271)</f>
        <v>0</v>
      </c>
      <c r="AK271" s="2">
        <f>INDEX('2004'!$C$44:$C$140,'14 Year_History_Results'!BW271)</f>
        <v>0</v>
      </c>
      <c r="AL271" s="2">
        <f>INDEX('2005'!$C$44:$C$140,'14 Year_History_Results'!BX271)</f>
        <v>0</v>
      </c>
      <c r="AM271" s="2">
        <f>INDEX('2006'!$C$44:$C$140,'14 Year_History_Results'!BY271)</f>
        <v>0</v>
      </c>
      <c r="AN271" s="2">
        <f>INDEX('2007'!$C$44:$C$140,'14 Year_History_Results'!BZ271)</f>
        <v>0</v>
      </c>
      <c r="AO271" s="2">
        <f>INDEX('2008'!$C$44:$C$140,'14 Year_History_Results'!CA271)</f>
        <v>20</v>
      </c>
      <c r="AP271" s="2">
        <f>INDEX('2009'!$C$44:$C$140,'14 Year_History_Results'!CB271)</f>
        <v>0</v>
      </c>
      <c r="AQ271" s="2">
        <f>INDEX('2010'!$C$44:$C$140,'14 Year_History_Results'!CC271)</f>
        <v>0</v>
      </c>
      <c r="AR271" s="2">
        <f>INDEX('2011'!$C$44:$C$140,'14 Year_History_Results'!CD271)</f>
        <v>0</v>
      </c>
      <c r="AS271" s="2">
        <f>INDEX('2012'!$C$44:$C$140,'14 Year_History_Results'!CE271)</f>
        <v>0</v>
      </c>
      <c r="AT271" s="2">
        <f>INDEX('2013'!$C$44:$C$140,'14 Year_History_Results'!CF271)</f>
        <v>0</v>
      </c>
      <c r="AU271" s="149">
        <f>INDEX('2014'!$C$52:$C$180,'14 Year_History_Results'!CG271)</f>
        <v>0</v>
      </c>
      <c r="AV271" s="2">
        <f t="shared" si="167"/>
        <v>5.3452248382484875</v>
      </c>
      <c r="AW271" s="2"/>
      <c r="AX271">
        <f t="shared" si="168"/>
        <v>2171</v>
      </c>
      <c r="AY271" s="112"/>
      <c r="AZ271" s="2"/>
      <c r="BA271" s="148">
        <f>INDEX('2001'!$B$44:$B$140,'14 Year_History_Results'!BT271)</f>
        <v>0</v>
      </c>
      <c r="BB271" s="2">
        <f>INDEX('2002'!$B$44:$B$140,'14 Year_History_Results'!BU271)</f>
        <v>0</v>
      </c>
      <c r="BC271" s="2">
        <f>INDEX('2003'!$B$44:$B$140,'14 Year_History_Results'!BV271)</f>
        <v>0</v>
      </c>
      <c r="BD271" s="2">
        <f>INDEX('2004'!$B$44:$B$140,'14 Year_History_Results'!BW271)</f>
        <v>0</v>
      </c>
      <c r="BE271" s="2">
        <f>INDEX('2005'!$B$44:$B$140,'14 Year_History_Results'!BX271)</f>
        <v>0</v>
      </c>
      <c r="BF271" s="2">
        <f>INDEX('2006'!$B$44:$B$140,'14 Year_History_Results'!BY271)</f>
        <v>0</v>
      </c>
      <c r="BG271" s="2">
        <f>INDEX('2007'!$B$44:$B$140,'14 Year_History_Results'!BZ271)</f>
        <v>0</v>
      </c>
      <c r="BH271" s="2">
        <f>INDEX('2008'!$B$44:$B$140,'14 Year_History_Results'!CA271)</f>
        <v>4</v>
      </c>
      <c r="BI271" s="2">
        <f>INDEX('2009'!$B$44:$B$140,'14 Year_History_Results'!CB271)</f>
        <v>0</v>
      </c>
      <c r="BJ271" s="2">
        <f>INDEX('2010'!$B$44:$B$140,'14 Year_History_Results'!CC271)</f>
        <v>0</v>
      </c>
      <c r="BK271" s="2">
        <f>INDEX('2011'!$B$44:$B$140,'14 Year_History_Results'!CD271)</f>
        <v>0</v>
      </c>
      <c r="BL271" s="2">
        <f>INDEX('2012'!$B$44:$B$140,'14 Year_History_Results'!CE271)</f>
        <v>0</v>
      </c>
      <c r="BM271" s="2">
        <f>INDEX('2013'!$B$44:$B$140,'14 Year_History_Results'!CF271)</f>
        <v>0</v>
      </c>
      <c r="BN271" s="149">
        <f>INDEX('2014'!$B$52:$B$180,'14 Year_History_Results'!CG271)</f>
        <v>0</v>
      </c>
      <c r="BO271" s="308">
        <f t="shared" si="169"/>
        <v>0</v>
      </c>
      <c r="BQ271">
        <f t="shared" si="170"/>
        <v>2171</v>
      </c>
      <c r="BR271" s="112"/>
      <c r="BS271" s="2"/>
      <c r="BT271" s="148">
        <f>IF(ISNA(MATCH($BQ271,'2001'!$A$44:$A$139,0)),97,MATCH($BQ271,'2001'!$A$44:$A$139,0))</f>
        <v>97</v>
      </c>
      <c r="BU271" s="2">
        <f>IF(ISNA(MATCH($BQ271,'2002'!$A$44:$A$139,0)),97,MATCH($BQ271,'2002'!$A$44:$A$139,0))</f>
        <v>97</v>
      </c>
      <c r="BV271" s="2">
        <f>IF(ISNA(MATCH($BQ271,'2003'!$A$44:$A$139,0)),97,MATCH($BQ271,'2003'!$A$44:$A$139,0))</f>
        <v>97</v>
      </c>
      <c r="BW271" s="2">
        <f>IF(ISNA(MATCH($BQ271,'2004'!$A$44:$A$139,0)),97,MATCH($BQ271,'2004'!$A$44:$A$139,0))</f>
        <v>97</v>
      </c>
      <c r="BX271" s="2">
        <f>IF(ISNA(MATCH($BQ271,'2005'!$A$44:$A$139,0)),97,MATCH($BQ271,'2005'!$A$44:$A$139,0))</f>
        <v>97</v>
      </c>
      <c r="BY271" s="2">
        <f>IF(ISNA(MATCH($BQ271,'2006'!$A$44:$A$139,0)),97,MATCH($BQ271,'2006'!$A$44:$A$139,0))</f>
        <v>97</v>
      </c>
      <c r="BZ271" s="2">
        <f>IF(ISNA(MATCH($BQ271,'2007'!$A$44:$A$139,0)),97,MATCH($BQ271,'2007'!$A$44:$A$139,0))</f>
        <v>97</v>
      </c>
      <c r="CA271" s="2">
        <f>IF(ISNA(MATCH($BQ271,'2008'!$A$44:$A$139,0)),97,MATCH($BQ271,'2008'!$A$44:$A$139,0))</f>
        <v>91</v>
      </c>
      <c r="CB271" s="2">
        <f>IF(ISNA(MATCH($BQ271,'2009'!$A$44:$A$139,0)),97,MATCH($BQ271,'2009'!$A$44:$A$139,0))</f>
        <v>97</v>
      </c>
      <c r="CC271" s="2">
        <f>IF(ISNA(MATCH($BQ271,'2010'!$A$44:$A$139,0)),97,MATCH($BQ271,'2010'!$A$44:$A$139,0))</f>
        <v>97</v>
      </c>
      <c r="CD271" s="2">
        <f>IF(ISNA(MATCH($BQ271,'2011'!$A$44:$A$139,0)),97,MATCH($BQ271,'2011'!$A$44:$A$139,0))</f>
        <v>97</v>
      </c>
      <c r="CE271" s="2">
        <f>IF(ISNA(MATCH($BQ271,'2012'!$A$44:$A$139,0)),97,MATCH($BQ271,'2012'!$A$44:$A$139,0))</f>
        <v>97</v>
      </c>
      <c r="CF271" s="2">
        <f>IF(ISNA(MATCH($BQ271,'2013'!$A$44:$A$139,0)),97,MATCH($BQ271,'2013'!$A$44:$A$139,0))</f>
        <v>97</v>
      </c>
      <c r="CG271" s="149">
        <f>IF(ISNA(MATCH($BQ271,'2014'!$A$52:$A$179,0)),129,MATCH($BQ271,'2014'!$A$52:$A$179,0))</f>
        <v>129</v>
      </c>
      <c r="CI271">
        <f t="shared" si="171"/>
        <v>2171</v>
      </c>
      <c r="CJ271" s="284"/>
      <c r="CK271" s="282"/>
      <c r="CL271" s="281">
        <f t="shared" si="172"/>
        <v>0</v>
      </c>
      <c r="CM271" s="282">
        <f t="shared" si="158"/>
        <v>0</v>
      </c>
      <c r="CN271" s="282">
        <f t="shared" si="159"/>
        <v>0</v>
      </c>
      <c r="CO271" s="282">
        <f t="shared" si="160"/>
        <v>0</v>
      </c>
      <c r="CP271" s="282">
        <f t="shared" si="161"/>
        <v>0</v>
      </c>
      <c r="CQ271" s="282">
        <f t="shared" si="162"/>
        <v>0</v>
      </c>
      <c r="CR271" s="282">
        <f t="shared" si="163"/>
        <v>0</v>
      </c>
      <c r="CS271" s="282">
        <f t="shared" si="164"/>
        <v>24</v>
      </c>
      <c r="CT271" s="282">
        <f t="shared" si="165"/>
        <v>15.9984</v>
      </c>
      <c r="CU271" s="282">
        <f t="shared" si="173"/>
        <v>10.66453344</v>
      </c>
      <c r="CV271" s="282">
        <f t="shared" si="174"/>
        <v>7.1089779911039992</v>
      </c>
      <c r="CW271" s="282">
        <f t="shared" si="175"/>
        <v>4.7388447288699256</v>
      </c>
      <c r="CX271" s="282">
        <f t="shared" si="176"/>
        <v>3.1589138962646923</v>
      </c>
      <c r="CY271" s="283">
        <f t="shared" si="177"/>
        <v>2.1057320032500439</v>
      </c>
      <c r="DA271" s="282">
        <f t="shared" si="178"/>
        <v>2171</v>
      </c>
      <c r="DB271" s="97"/>
      <c r="DC271" s="156"/>
      <c r="DD271" s="270">
        <f t="shared" si="179"/>
        <v>0</v>
      </c>
      <c r="DE271" s="156">
        <f t="shared" si="180"/>
        <v>0</v>
      </c>
      <c r="DF271" s="156">
        <f t="shared" si="181"/>
        <v>0</v>
      </c>
      <c r="DG271" s="156">
        <f t="shared" si="182"/>
        <v>0</v>
      </c>
      <c r="DH271" s="156">
        <f t="shared" si="183"/>
        <v>0</v>
      </c>
      <c r="DI271" s="156">
        <f t="shared" si="184"/>
        <v>0</v>
      </c>
      <c r="DJ271" s="156">
        <f t="shared" si="185"/>
        <v>0</v>
      </c>
      <c r="DK271" s="156">
        <f t="shared" si="186"/>
        <v>24</v>
      </c>
      <c r="DL271" s="156">
        <f t="shared" si="187"/>
        <v>24</v>
      </c>
      <c r="DM271" s="156">
        <f t="shared" si="188"/>
        <v>24</v>
      </c>
      <c r="DN271" s="156">
        <f t="shared" si="189"/>
        <v>24</v>
      </c>
      <c r="DO271" s="156">
        <f t="shared" si="190"/>
        <v>24</v>
      </c>
      <c r="DP271" s="156">
        <f t="shared" si="191"/>
        <v>24</v>
      </c>
      <c r="DQ271" s="267">
        <f t="shared" si="192"/>
        <v>24</v>
      </c>
      <c r="DR271" s="156">
        <f t="shared" si="193"/>
        <v>254</v>
      </c>
    </row>
    <row r="272" spans="2:122" ht="13.5" thickBot="1" x14ac:dyDescent="0.25">
      <c r="B272" s="144">
        <v>126</v>
      </c>
      <c r="C272" s="50">
        <f t="shared" si="156"/>
        <v>7</v>
      </c>
      <c r="D272" s="50">
        <f t="shared" si="166"/>
        <v>0</v>
      </c>
      <c r="E272" s="97"/>
      <c r="F272" s="2">
        <f t="shared" si="194"/>
        <v>267</v>
      </c>
      <c r="G272" s="164">
        <v>935</v>
      </c>
      <c r="H272" s="164">
        <f>14- COUNTIF(L272:AA272,"#N/A")</f>
        <v>1</v>
      </c>
      <c r="I272" s="133">
        <f>SUM(AF272:AU272)+SUM(BA272:BM272)</f>
        <v>7</v>
      </c>
      <c r="J272" s="405">
        <f>CY272</f>
        <v>2.0734519140719998</v>
      </c>
      <c r="K272" s="466" t="str">
        <f>IF(ISNUMBER(MATCH(G272,'[4]OPR data'!$A$3:$A$2541,0)),"Y","N")</f>
        <v>Y</v>
      </c>
      <c r="L272" s="112"/>
      <c r="M272" s="236"/>
      <c r="N272" s="236" t="e">
        <f>(INDEX(Finish_table!R$4:R$83,MATCH('14 Year_History_Results'!$G272,Finish_table!S$4:S$83,0),1))</f>
        <v>#N/A</v>
      </c>
      <c r="O272" s="236" t="e">
        <f>(INDEX(Finish_table!Z$4:Z$99,MATCH('14 Year_History_Results'!$G272,Finish_table!AA$4:AA$99,0),1))</f>
        <v>#N/A</v>
      </c>
      <c r="P272" s="236" t="e">
        <f>(INDEX(Finish_table!AI$4:AI$99,MATCH('14 Year_History_Results'!$G272,Finish_table!AJ$4:AJ$99,0),1))</f>
        <v>#N/A</v>
      </c>
      <c r="Q272" s="236" t="e">
        <f>(INDEX(Finish_table!AR$4:AR$99,MATCH('14 Year_History_Results'!$G272,Finish_table!AS$4:AS$99,0),1))</f>
        <v>#N/A</v>
      </c>
      <c r="R272" s="236" t="e">
        <f>(INDEX(Finish_table!BA$4:BA$99,MATCH('14 Year_History_Results'!$G272,Finish_table!BB$4:BB$99,0),1))</f>
        <v>#N/A</v>
      </c>
      <c r="S272" s="236" t="e">
        <f>(INDEX(Finish_table!BJ$4:BJ$99,MATCH('14 Year_History_Results'!$G272,Finish_table!BK$4:BK$99,0),1))</f>
        <v>#N/A</v>
      </c>
      <c r="T272" s="236" t="e">
        <f>(INDEX(Finish_table!BS$4:BS$99,MATCH('14 Year_History_Results'!$G272,Finish_table!BT$4:BT$99,0),1))</f>
        <v>#N/A</v>
      </c>
      <c r="U272" s="236" t="e">
        <f>(INDEX(Finish_table!CB$4:CB$99,MATCH('14 Year_History_Results'!$G272,Finish_table!CC$4:CC$99,0),1))</f>
        <v>#N/A</v>
      </c>
      <c r="V272" s="236" t="e">
        <f>(INDEX(Finish_table!CK$4:CK$99,MATCH('14 Year_History_Results'!$G272,Finish_table!CL$4:CL$99,0),1))</f>
        <v>#N/A</v>
      </c>
      <c r="W272" s="236" t="e">
        <f>(INDEX(Finish_table!CT$4:CT$99,MATCH('14 Year_History_Results'!$G272,Finish_table!CU$4:CU$99,0),1))</f>
        <v>#N/A</v>
      </c>
      <c r="X272" s="236" t="str">
        <f>(INDEX(Finish_table!DC$4:DC$99,MATCH('14 Year_History_Results'!$G272,Finish_table!DD$4:DD$99,0),1))</f>
        <v>QF</v>
      </c>
      <c r="Y272" s="236" t="e">
        <f>(INDEX(Finish_table!DL$4:DL$99,MATCH('14 Year_History_Results'!$G272,Finish_table!DM$4:DM$99,0),1))</f>
        <v>#N/A</v>
      </c>
      <c r="Z272" s="236" t="e">
        <f>(INDEX(Finish_table!DU$4:DU$99,MATCH('14 Year_History_Results'!$G272,Finish_table!DV$4:DV$99,0),1))</f>
        <v>#N/A</v>
      </c>
      <c r="AA272" s="256" t="e">
        <f>(INDEX(Finish_table!ED$4:ED$140,MATCH('14 Year_History_Results'!$G272,Finish_table!EE$4:EE$140,0),1))</f>
        <v>#N/A</v>
      </c>
      <c r="AB272" s="2"/>
      <c r="AC272" s="97"/>
      <c r="AE272">
        <f t="shared" si="157"/>
        <v>935</v>
      </c>
      <c r="AF272" s="112"/>
      <c r="AG272" s="2"/>
      <c r="AH272" s="148">
        <f>INDEX('2001'!$C$44:$C$140,'14 Year_History_Results'!BT272)</f>
        <v>0</v>
      </c>
      <c r="AI272" s="2">
        <f>INDEX('2002'!$C$44:$C$140,'14 Year_History_Results'!BU272)</f>
        <v>0</v>
      </c>
      <c r="AJ272" s="2">
        <f>INDEX('2003'!$C$44:$C$140,'14 Year_History_Results'!BV272)</f>
        <v>0</v>
      </c>
      <c r="AK272" s="2">
        <f>INDEX('2004'!$C$44:$C$140,'14 Year_History_Results'!BW272)</f>
        <v>0</v>
      </c>
      <c r="AL272" s="2">
        <f>INDEX('2005'!$C$44:$C$140,'14 Year_History_Results'!BX272)</f>
        <v>0</v>
      </c>
      <c r="AM272" s="2">
        <f>INDEX('2006'!$C$44:$C$140,'14 Year_History_Results'!BY272)</f>
        <v>0</v>
      </c>
      <c r="AN272" s="2">
        <f>INDEX('2007'!$C$44:$C$140,'14 Year_History_Results'!BZ272)</f>
        <v>0</v>
      </c>
      <c r="AO272" s="2">
        <f>INDEX('2008'!$C$44:$C$140,'14 Year_History_Results'!CA272)</f>
        <v>0</v>
      </c>
      <c r="AP272" s="2">
        <f>INDEX('2009'!$C$44:$C$140,'14 Year_History_Results'!CB272)</f>
        <v>0</v>
      </c>
      <c r="AQ272" s="2">
        <f>INDEX('2010'!$C$44:$C$140,'14 Year_History_Results'!CC272)</f>
        <v>0</v>
      </c>
      <c r="AR272" s="2">
        <f>INDEX('2011'!$C$44:$C$140,'14 Year_History_Results'!CD272)</f>
        <v>0</v>
      </c>
      <c r="AS272" s="2">
        <f>INDEX('2012'!$C$44:$C$140,'14 Year_History_Results'!CE272)</f>
        <v>0</v>
      </c>
      <c r="AT272" s="2">
        <f>INDEX('2013'!$C$44:$C$140,'14 Year_History_Results'!CF272)</f>
        <v>0</v>
      </c>
      <c r="AU272" s="149">
        <f>INDEX('2014'!$C$52:$C$180,'14 Year_History_Results'!CG272)</f>
        <v>0</v>
      </c>
      <c r="AV272" s="2">
        <f t="shared" si="167"/>
        <v>0</v>
      </c>
      <c r="AW272" s="2"/>
      <c r="AX272">
        <f t="shared" si="168"/>
        <v>935</v>
      </c>
      <c r="AY272" s="112"/>
      <c r="AZ272" s="2"/>
      <c r="BA272" s="148">
        <f>INDEX('2001'!$B$44:$B$140,'14 Year_History_Results'!BT272)</f>
        <v>0</v>
      </c>
      <c r="BB272" s="2">
        <f>INDEX('2002'!$B$44:$B$140,'14 Year_History_Results'!BU272)</f>
        <v>0</v>
      </c>
      <c r="BC272" s="2">
        <f>INDEX('2003'!$B$44:$B$140,'14 Year_History_Results'!BV272)</f>
        <v>0</v>
      </c>
      <c r="BD272" s="2">
        <f>INDEX('2004'!$B$44:$B$140,'14 Year_History_Results'!BW272)</f>
        <v>0</v>
      </c>
      <c r="BE272" s="2">
        <f>INDEX('2005'!$B$44:$B$140,'14 Year_History_Results'!BX272)</f>
        <v>0</v>
      </c>
      <c r="BF272" s="2">
        <f>INDEX('2006'!$B$44:$B$140,'14 Year_History_Results'!BY272)</f>
        <v>0</v>
      </c>
      <c r="BG272" s="2">
        <f>INDEX('2007'!$B$44:$B$140,'14 Year_History_Results'!BZ272)</f>
        <v>0</v>
      </c>
      <c r="BH272" s="2">
        <f>INDEX('2008'!$B$44:$B$140,'14 Year_History_Results'!CA272)</f>
        <v>0</v>
      </c>
      <c r="BI272" s="2">
        <f>INDEX('2009'!$B$44:$B$140,'14 Year_History_Results'!CB272)</f>
        <v>0</v>
      </c>
      <c r="BJ272" s="2">
        <f>INDEX('2010'!$B$44:$B$140,'14 Year_History_Results'!CC272)</f>
        <v>0</v>
      </c>
      <c r="BK272" s="2">
        <f>INDEX('2011'!$B$44:$B$140,'14 Year_History_Results'!CD272)</f>
        <v>7</v>
      </c>
      <c r="BL272" s="2">
        <f>INDEX('2012'!$B$44:$B$140,'14 Year_History_Results'!CE272)</f>
        <v>0</v>
      </c>
      <c r="BM272" s="2">
        <f>INDEX('2013'!$B$44:$B$140,'14 Year_History_Results'!CF272)</f>
        <v>0</v>
      </c>
      <c r="BN272" s="149">
        <f>INDEX('2014'!$B$52:$B$180,'14 Year_History_Results'!CG272)</f>
        <v>0</v>
      </c>
      <c r="BO272" s="308">
        <f t="shared" si="169"/>
        <v>0</v>
      </c>
      <c r="BQ272">
        <f t="shared" si="170"/>
        <v>935</v>
      </c>
      <c r="BR272" s="112"/>
      <c r="BS272" s="2"/>
      <c r="BT272" s="148">
        <f>IF(ISNA(MATCH($BQ272,'2001'!$A$44:$A$139,0)),97,MATCH($BQ272,'2001'!$A$44:$A$139,0))</f>
        <v>97</v>
      </c>
      <c r="BU272" s="2">
        <f>IF(ISNA(MATCH($BQ272,'2002'!$A$44:$A$139,0)),97,MATCH($BQ272,'2002'!$A$44:$A$139,0))</f>
        <v>97</v>
      </c>
      <c r="BV272" s="2">
        <f>IF(ISNA(MATCH($BQ272,'2003'!$A$44:$A$139,0)),97,MATCH($BQ272,'2003'!$A$44:$A$139,0))</f>
        <v>97</v>
      </c>
      <c r="BW272" s="2">
        <f>IF(ISNA(MATCH($BQ272,'2004'!$A$44:$A$139,0)),97,MATCH($BQ272,'2004'!$A$44:$A$139,0))</f>
        <v>97</v>
      </c>
      <c r="BX272" s="2">
        <f>IF(ISNA(MATCH($BQ272,'2005'!$A$44:$A$139,0)),97,MATCH($BQ272,'2005'!$A$44:$A$139,0))</f>
        <v>97</v>
      </c>
      <c r="BY272" s="2">
        <f>IF(ISNA(MATCH($BQ272,'2006'!$A$44:$A$139,0)),97,MATCH($BQ272,'2006'!$A$44:$A$139,0))</f>
        <v>97</v>
      </c>
      <c r="BZ272" s="2">
        <f>IF(ISNA(MATCH($BQ272,'2007'!$A$44:$A$139,0)),97,MATCH($BQ272,'2007'!$A$44:$A$139,0))</f>
        <v>97</v>
      </c>
      <c r="CA272" s="2">
        <f>IF(ISNA(MATCH($BQ272,'2008'!$A$44:$A$139,0)),97,MATCH($BQ272,'2008'!$A$44:$A$139,0))</f>
        <v>97</v>
      </c>
      <c r="CB272" s="2">
        <f>IF(ISNA(MATCH($BQ272,'2009'!$A$44:$A$139,0)),97,MATCH($BQ272,'2009'!$A$44:$A$139,0))</f>
        <v>97</v>
      </c>
      <c r="CC272" s="2">
        <f>IF(ISNA(MATCH($BQ272,'2010'!$A$44:$A$139,0)),97,MATCH($BQ272,'2010'!$A$44:$A$139,0))</f>
        <v>97</v>
      </c>
      <c r="CD272" s="2">
        <f>IF(ISNA(MATCH($BQ272,'2011'!$A$44:$A$139,0)),97,MATCH($BQ272,'2011'!$A$44:$A$139,0))</f>
        <v>46</v>
      </c>
      <c r="CE272" s="2">
        <f>IF(ISNA(MATCH($BQ272,'2012'!$A$44:$A$139,0)),97,MATCH($BQ272,'2012'!$A$44:$A$139,0))</f>
        <v>97</v>
      </c>
      <c r="CF272" s="2">
        <f>IF(ISNA(MATCH($BQ272,'2013'!$A$44:$A$139,0)),97,MATCH($BQ272,'2013'!$A$44:$A$139,0))</f>
        <v>97</v>
      </c>
      <c r="CG272" s="149">
        <f>IF(ISNA(MATCH($BQ272,'2014'!$A$52:$A$179,0)),129,MATCH($BQ272,'2014'!$A$52:$A$179,0))</f>
        <v>129</v>
      </c>
      <c r="CI272">
        <f t="shared" si="171"/>
        <v>935</v>
      </c>
      <c r="CJ272" s="284"/>
      <c r="CK272" s="282"/>
      <c r="CL272" s="281">
        <f t="shared" si="172"/>
        <v>0</v>
      </c>
      <c r="CM272" s="282">
        <f t="shared" si="158"/>
        <v>0</v>
      </c>
      <c r="CN272" s="282">
        <f t="shared" si="159"/>
        <v>0</v>
      </c>
      <c r="CO272" s="282">
        <f t="shared" si="160"/>
        <v>0</v>
      </c>
      <c r="CP272" s="282">
        <f t="shared" si="161"/>
        <v>0</v>
      </c>
      <c r="CQ272" s="282">
        <f t="shared" si="162"/>
        <v>0</v>
      </c>
      <c r="CR272" s="282">
        <f t="shared" si="163"/>
        <v>0</v>
      </c>
      <c r="CS272" s="282">
        <f t="shared" si="164"/>
        <v>0</v>
      </c>
      <c r="CT272" s="282">
        <f t="shared" si="165"/>
        <v>0</v>
      </c>
      <c r="CU272" s="282">
        <f t="shared" si="173"/>
        <v>0</v>
      </c>
      <c r="CV272" s="282">
        <f t="shared" si="174"/>
        <v>7</v>
      </c>
      <c r="CW272" s="282">
        <f t="shared" si="175"/>
        <v>4.6661999999999999</v>
      </c>
      <c r="CX272" s="282">
        <f t="shared" si="176"/>
        <v>3.1104889199999999</v>
      </c>
      <c r="CY272" s="283">
        <f t="shared" si="177"/>
        <v>2.0734519140719998</v>
      </c>
      <c r="DA272" s="282">
        <f t="shared" si="178"/>
        <v>935</v>
      </c>
      <c r="DB272" s="97"/>
      <c r="DC272" s="156"/>
      <c r="DD272" s="270">
        <f t="shared" si="179"/>
        <v>0</v>
      </c>
      <c r="DE272" s="156">
        <f t="shared" si="180"/>
        <v>0</v>
      </c>
      <c r="DF272" s="156">
        <f t="shared" si="181"/>
        <v>0</v>
      </c>
      <c r="DG272" s="156">
        <f t="shared" si="182"/>
        <v>0</v>
      </c>
      <c r="DH272" s="156">
        <f t="shared" si="183"/>
        <v>0</v>
      </c>
      <c r="DI272" s="156">
        <f t="shared" si="184"/>
        <v>0</v>
      </c>
      <c r="DJ272" s="156">
        <f t="shared" si="185"/>
        <v>0</v>
      </c>
      <c r="DK272" s="156">
        <f t="shared" si="186"/>
        <v>0</v>
      </c>
      <c r="DL272" s="156">
        <f t="shared" si="187"/>
        <v>0</v>
      </c>
      <c r="DM272" s="156">
        <f t="shared" si="188"/>
        <v>0</v>
      </c>
      <c r="DN272" s="156">
        <f t="shared" si="189"/>
        <v>7</v>
      </c>
      <c r="DO272" s="156">
        <f t="shared" si="190"/>
        <v>7</v>
      </c>
      <c r="DP272" s="156">
        <f t="shared" si="191"/>
        <v>7</v>
      </c>
      <c r="DQ272" s="267">
        <f t="shared" si="192"/>
        <v>7</v>
      </c>
      <c r="DR272" s="156">
        <f t="shared" si="193"/>
        <v>451</v>
      </c>
    </row>
    <row r="273" spans="2:122" ht="13.5" thickBot="1" x14ac:dyDescent="0.25">
      <c r="B273" s="133">
        <v>126</v>
      </c>
      <c r="C273" s="50">
        <f t="shared" si="156"/>
        <v>8</v>
      </c>
      <c r="D273" s="50">
        <f t="shared" si="166"/>
        <v>0</v>
      </c>
      <c r="E273" s="97"/>
      <c r="F273" s="2">
        <f t="shared" si="194"/>
        <v>268</v>
      </c>
      <c r="G273" s="164">
        <v>1559</v>
      </c>
      <c r="H273" s="164">
        <f>14- COUNTIF(L273:AA273,"#N/A")</f>
        <v>1</v>
      </c>
      <c r="I273" s="133">
        <f>SUM(AF273:AU273)+SUM(BA273:BM273)</f>
        <v>7</v>
      </c>
      <c r="J273" s="405">
        <f>CY273</f>
        <v>2.0734519140719998</v>
      </c>
      <c r="K273" s="466" t="str">
        <f>IF(ISNUMBER(MATCH(G273,'[4]OPR data'!$A$3:$A$2541,0)),"Y","N")</f>
        <v>Y</v>
      </c>
      <c r="L273" s="112"/>
      <c r="M273" s="236"/>
      <c r="N273" s="236" t="e">
        <f>(INDEX(Finish_table!R$4:R$83,MATCH('14 Year_History_Results'!$G273,Finish_table!S$4:S$83,0),1))</f>
        <v>#N/A</v>
      </c>
      <c r="O273" s="236" t="e">
        <f>(INDEX(Finish_table!Z$4:Z$99,MATCH('14 Year_History_Results'!$G273,Finish_table!AA$4:AA$99,0),1))</f>
        <v>#N/A</v>
      </c>
      <c r="P273" s="236" t="e">
        <f>(INDEX(Finish_table!AI$4:AI$99,MATCH('14 Year_History_Results'!$G273,Finish_table!AJ$4:AJ$99,0),1))</f>
        <v>#N/A</v>
      </c>
      <c r="Q273" s="236" t="e">
        <f>(INDEX(Finish_table!AR$4:AR$99,MATCH('14 Year_History_Results'!$G273,Finish_table!AS$4:AS$99,0),1))</f>
        <v>#N/A</v>
      </c>
      <c r="R273" s="236" t="e">
        <f>(INDEX(Finish_table!BA$4:BA$99,MATCH('14 Year_History_Results'!$G273,Finish_table!BB$4:BB$99,0),1))</f>
        <v>#N/A</v>
      </c>
      <c r="S273" s="236" t="e">
        <f>(INDEX(Finish_table!BJ$4:BJ$99,MATCH('14 Year_History_Results'!$G273,Finish_table!BK$4:BK$99,0),1))</f>
        <v>#N/A</v>
      </c>
      <c r="T273" s="236" t="e">
        <f>(INDEX(Finish_table!BS$4:BS$99,MATCH('14 Year_History_Results'!$G273,Finish_table!BT$4:BT$99,0),1))</f>
        <v>#N/A</v>
      </c>
      <c r="U273" s="236" t="e">
        <f>(INDEX(Finish_table!CB$4:CB$99,MATCH('14 Year_History_Results'!$G273,Finish_table!CC$4:CC$99,0),1))</f>
        <v>#N/A</v>
      </c>
      <c r="V273" s="236" t="e">
        <f>(INDEX(Finish_table!CK$4:CK$99,MATCH('14 Year_History_Results'!$G273,Finish_table!CL$4:CL$99,0),1))</f>
        <v>#N/A</v>
      </c>
      <c r="W273" s="236" t="e">
        <f>(INDEX(Finish_table!CT$4:CT$99,MATCH('14 Year_History_Results'!$G273,Finish_table!CU$4:CU$99,0),1))</f>
        <v>#N/A</v>
      </c>
      <c r="X273" s="236" t="str">
        <f>(INDEX(Finish_table!DC$4:DC$99,MATCH('14 Year_History_Results'!$G273,Finish_table!DD$4:DD$99,0),1))</f>
        <v>QF</v>
      </c>
      <c r="Y273" s="236" t="e">
        <f>(INDEX(Finish_table!DL$4:DL$99,MATCH('14 Year_History_Results'!$G273,Finish_table!DM$4:DM$99,0),1))</f>
        <v>#N/A</v>
      </c>
      <c r="Z273" s="236" t="e">
        <f>(INDEX(Finish_table!DU$4:DU$99,MATCH('14 Year_History_Results'!$G273,Finish_table!DV$4:DV$99,0),1))</f>
        <v>#N/A</v>
      </c>
      <c r="AA273" s="256" t="e">
        <f>(INDEX(Finish_table!ED$4:ED$140,MATCH('14 Year_History_Results'!$G273,Finish_table!EE$4:EE$140,0),1))</f>
        <v>#N/A</v>
      </c>
      <c r="AB273" s="2"/>
      <c r="AC273" s="97"/>
      <c r="AE273">
        <f t="shared" si="157"/>
        <v>1559</v>
      </c>
      <c r="AF273" s="112"/>
      <c r="AG273" s="2"/>
      <c r="AH273" s="148">
        <f>INDEX('2001'!$C$44:$C$140,'14 Year_History_Results'!BT273)</f>
        <v>0</v>
      </c>
      <c r="AI273" s="2">
        <f>INDEX('2002'!$C$44:$C$140,'14 Year_History_Results'!BU273)</f>
        <v>0</v>
      </c>
      <c r="AJ273" s="2">
        <f>INDEX('2003'!$C$44:$C$140,'14 Year_History_Results'!BV273)</f>
        <v>0</v>
      </c>
      <c r="AK273" s="2">
        <f>INDEX('2004'!$C$44:$C$140,'14 Year_History_Results'!BW273)</f>
        <v>0</v>
      </c>
      <c r="AL273" s="2">
        <f>INDEX('2005'!$C$44:$C$140,'14 Year_History_Results'!BX273)</f>
        <v>0</v>
      </c>
      <c r="AM273" s="2">
        <f>INDEX('2006'!$C$44:$C$140,'14 Year_History_Results'!BY273)</f>
        <v>0</v>
      </c>
      <c r="AN273" s="2">
        <f>INDEX('2007'!$C$44:$C$140,'14 Year_History_Results'!BZ273)</f>
        <v>0</v>
      </c>
      <c r="AO273" s="2">
        <f>INDEX('2008'!$C$44:$C$140,'14 Year_History_Results'!CA273)</f>
        <v>0</v>
      </c>
      <c r="AP273" s="2">
        <f>INDEX('2009'!$C$44:$C$140,'14 Year_History_Results'!CB273)</f>
        <v>0</v>
      </c>
      <c r="AQ273" s="2">
        <f>INDEX('2010'!$C$44:$C$140,'14 Year_History_Results'!CC273)</f>
        <v>0</v>
      </c>
      <c r="AR273" s="2">
        <f>INDEX('2011'!$C$44:$C$140,'14 Year_History_Results'!CD273)</f>
        <v>0</v>
      </c>
      <c r="AS273" s="2">
        <f>INDEX('2012'!$C$44:$C$140,'14 Year_History_Results'!CE273)</f>
        <v>0</v>
      </c>
      <c r="AT273" s="2">
        <f>INDEX('2013'!$C$44:$C$140,'14 Year_History_Results'!CF273)</f>
        <v>0</v>
      </c>
      <c r="AU273" s="149">
        <f>INDEX('2014'!$C$52:$C$180,'14 Year_History_Results'!CG273)</f>
        <v>0</v>
      </c>
      <c r="AV273" s="2">
        <f t="shared" si="167"/>
        <v>0</v>
      </c>
      <c r="AW273" s="2"/>
      <c r="AX273">
        <f t="shared" si="168"/>
        <v>1559</v>
      </c>
      <c r="AY273" s="112"/>
      <c r="AZ273" s="2"/>
      <c r="BA273" s="148">
        <f>INDEX('2001'!$B$44:$B$140,'14 Year_History_Results'!BT273)</f>
        <v>0</v>
      </c>
      <c r="BB273" s="2">
        <f>INDEX('2002'!$B$44:$B$140,'14 Year_History_Results'!BU273)</f>
        <v>0</v>
      </c>
      <c r="BC273" s="2">
        <f>INDEX('2003'!$B$44:$B$140,'14 Year_History_Results'!BV273)</f>
        <v>0</v>
      </c>
      <c r="BD273" s="2">
        <f>INDEX('2004'!$B$44:$B$140,'14 Year_History_Results'!BW273)</f>
        <v>0</v>
      </c>
      <c r="BE273" s="2">
        <f>INDEX('2005'!$B$44:$B$140,'14 Year_History_Results'!BX273)</f>
        <v>0</v>
      </c>
      <c r="BF273" s="2">
        <f>INDEX('2006'!$B$44:$B$140,'14 Year_History_Results'!BY273)</f>
        <v>0</v>
      </c>
      <c r="BG273" s="2">
        <f>INDEX('2007'!$B$44:$B$140,'14 Year_History_Results'!BZ273)</f>
        <v>0</v>
      </c>
      <c r="BH273" s="2">
        <f>INDEX('2008'!$B$44:$B$140,'14 Year_History_Results'!CA273)</f>
        <v>0</v>
      </c>
      <c r="BI273" s="2">
        <f>INDEX('2009'!$B$44:$B$140,'14 Year_History_Results'!CB273)</f>
        <v>0</v>
      </c>
      <c r="BJ273" s="2">
        <f>INDEX('2010'!$B$44:$B$140,'14 Year_History_Results'!CC273)</f>
        <v>0</v>
      </c>
      <c r="BK273" s="2">
        <f>INDEX('2011'!$B$44:$B$140,'14 Year_History_Results'!CD273)</f>
        <v>7</v>
      </c>
      <c r="BL273" s="2">
        <f>INDEX('2012'!$B$44:$B$140,'14 Year_History_Results'!CE273)</f>
        <v>0</v>
      </c>
      <c r="BM273" s="2">
        <f>INDEX('2013'!$B$44:$B$140,'14 Year_History_Results'!CF273)</f>
        <v>0</v>
      </c>
      <c r="BN273" s="149">
        <f>INDEX('2014'!$B$52:$B$180,'14 Year_History_Results'!CG273)</f>
        <v>0</v>
      </c>
      <c r="BO273" s="308">
        <f t="shared" si="169"/>
        <v>0</v>
      </c>
      <c r="BQ273">
        <f t="shared" si="170"/>
        <v>1559</v>
      </c>
      <c r="BR273" s="112"/>
      <c r="BS273" s="2"/>
      <c r="BT273" s="148">
        <f>IF(ISNA(MATCH($BQ273,'2001'!$A$44:$A$139,0)),97,MATCH($BQ273,'2001'!$A$44:$A$139,0))</f>
        <v>97</v>
      </c>
      <c r="BU273" s="2">
        <f>IF(ISNA(MATCH($BQ273,'2002'!$A$44:$A$139,0)),97,MATCH($BQ273,'2002'!$A$44:$A$139,0))</f>
        <v>97</v>
      </c>
      <c r="BV273" s="2">
        <f>IF(ISNA(MATCH($BQ273,'2003'!$A$44:$A$139,0)),97,MATCH($BQ273,'2003'!$A$44:$A$139,0))</f>
        <v>97</v>
      </c>
      <c r="BW273" s="2">
        <f>IF(ISNA(MATCH($BQ273,'2004'!$A$44:$A$139,0)),97,MATCH($BQ273,'2004'!$A$44:$A$139,0))</f>
        <v>97</v>
      </c>
      <c r="BX273" s="2">
        <f>IF(ISNA(MATCH($BQ273,'2005'!$A$44:$A$139,0)),97,MATCH($BQ273,'2005'!$A$44:$A$139,0))</f>
        <v>97</v>
      </c>
      <c r="BY273" s="2">
        <f>IF(ISNA(MATCH($BQ273,'2006'!$A$44:$A$139,0)),97,MATCH($BQ273,'2006'!$A$44:$A$139,0))</f>
        <v>97</v>
      </c>
      <c r="BZ273" s="2">
        <f>IF(ISNA(MATCH($BQ273,'2007'!$A$44:$A$139,0)),97,MATCH($BQ273,'2007'!$A$44:$A$139,0))</f>
        <v>97</v>
      </c>
      <c r="CA273" s="2">
        <f>IF(ISNA(MATCH($BQ273,'2008'!$A$44:$A$139,0)),97,MATCH($BQ273,'2008'!$A$44:$A$139,0))</f>
        <v>97</v>
      </c>
      <c r="CB273" s="2">
        <f>IF(ISNA(MATCH($BQ273,'2009'!$A$44:$A$139,0)),97,MATCH($BQ273,'2009'!$A$44:$A$139,0))</f>
        <v>97</v>
      </c>
      <c r="CC273" s="2">
        <f>IF(ISNA(MATCH($BQ273,'2010'!$A$44:$A$139,0)),97,MATCH($BQ273,'2010'!$A$44:$A$139,0))</f>
        <v>97</v>
      </c>
      <c r="CD273" s="2">
        <f>IF(ISNA(MATCH($BQ273,'2011'!$A$44:$A$139,0)),97,MATCH($BQ273,'2011'!$A$44:$A$139,0))</f>
        <v>61</v>
      </c>
      <c r="CE273" s="2">
        <f>IF(ISNA(MATCH($BQ273,'2012'!$A$44:$A$139,0)),97,MATCH($BQ273,'2012'!$A$44:$A$139,0))</f>
        <v>97</v>
      </c>
      <c r="CF273" s="2">
        <f>IF(ISNA(MATCH($BQ273,'2013'!$A$44:$A$139,0)),97,MATCH($BQ273,'2013'!$A$44:$A$139,0))</f>
        <v>97</v>
      </c>
      <c r="CG273" s="149">
        <f>IF(ISNA(MATCH($BQ273,'2014'!$A$52:$A$179,0)),129,MATCH($BQ273,'2014'!$A$52:$A$179,0))</f>
        <v>129</v>
      </c>
      <c r="CI273">
        <f t="shared" si="171"/>
        <v>1559</v>
      </c>
      <c r="CJ273" s="284"/>
      <c r="CK273" s="282"/>
      <c r="CL273" s="281">
        <f t="shared" si="172"/>
        <v>0</v>
      </c>
      <c r="CM273" s="282">
        <f t="shared" si="158"/>
        <v>0</v>
      </c>
      <c r="CN273" s="282">
        <f t="shared" si="159"/>
        <v>0</v>
      </c>
      <c r="CO273" s="282">
        <f t="shared" si="160"/>
        <v>0</v>
      </c>
      <c r="CP273" s="282">
        <f t="shared" si="161"/>
        <v>0</v>
      </c>
      <c r="CQ273" s="282">
        <f t="shared" si="162"/>
        <v>0</v>
      </c>
      <c r="CR273" s="282">
        <f t="shared" si="163"/>
        <v>0</v>
      </c>
      <c r="CS273" s="282">
        <f t="shared" si="164"/>
        <v>0</v>
      </c>
      <c r="CT273" s="282">
        <f t="shared" si="165"/>
        <v>0</v>
      </c>
      <c r="CU273" s="282">
        <f t="shared" si="173"/>
        <v>0</v>
      </c>
      <c r="CV273" s="282">
        <f t="shared" si="174"/>
        <v>7</v>
      </c>
      <c r="CW273" s="282">
        <f t="shared" si="175"/>
        <v>4.6661999999999999</v>
      </c>
      <c r="CX273" s="282">
        <f t="shared" si="176"/>
        <v>3.1104889199999999</v>
      </c>
      <c r="CY273" s="283">
        <f t="shared" si="177"/>
        <v>2.0734519140719998</v>
      </c>
      <c r="DA273" s="282">
        <f t="shared" si="178"/>
        <v>1559</v>
      </c>
      <c r="DB273" s="97"/>
      <c r="DC273" s="156"/>
      <c r="DD273" s="270">
        <f t="shared" si="179"/>
        <v>0</v>
      </c>
      <c r="DE273" s="156">
        <f t="shared" si="180"/>
        <v>0</v>
      </c>
      <c r="DF273" s="156">
        <f t="shared" si="181"/>
        <v>0</v>
      </c>
      <c r="DG273" s="156">
        <f t="shared" si="182"/>
        <v>0</v>
      </c>
      <c r="DH273" s="156">
        <f t="shared" si="183"/>
        <v>0</v>
      </c>
      <c r="DI273" s="156">
        <f t="shared" si="184"/>
        <v>0</v>
      </c>
      <c r="DJ273" s="156">
        <f t="shared" si="185"/>
        <v>0</v>
      </c>
      <c r="DK273" s="156">
        <f t="shared" si="186"/>
        <v>0</v>
      </c>
      <c r="DL273" s="156">
        <f t="shared" si="187"/>
        <v>0</v>
      </c>
      <c r="DM273" s="156">
        <f t="shared" si="188"/>
        <v>0</v>
      </c>
      <c r="DN273" s="156">
        <f t="shared" si="189"/>
        <v>7</v>
      </c>
      <c r="DO273" s="156">
        <f t="shared" si="190"/>
        <v>7</v>
      </c>
      <c r="DP273" s="156">
        <f t="shared" si="191"/>
        <v>7</v>
      </c>
      <c r="DQ273" s="267">
        <f t="shared" si="192"/>
        <v>7</v>
      </c>
      <c r="DR273" s="156">
        <f t="shared" si="193"/>
        <v>451</v>
      </c>
    </row>
    <row r="274" spans="2:122" ht="13.5" thickBot="1" x14ac:dyDescent="0.25">
      <c r="B274" s="133">
        <v>126</v>
      </c>
      <c r="C274" s="50">
        <f t="shared" si="156"/>
        <v>9</v>
      </c>
      <c r="D274" s="50">
        <f t="shared" si="166"/>
        <v>9</v>
      </c>
      <c r="E274" s="97"/>
      <c r="F274" s="2">
        <f t="shared" si="194"/>
        <v>269</v>
      </c>
      <c r="G274" s="164">
        <v>271</v>
      </c>
      <c r="H274" s="164">
        <f>14- COUNTIF(L274:AA274,"#N/A")</f>
        <v>4</v>
      </c>
      <c r="I274" s="133">
        <f>SUM(AF274:AU274)+SUM(BA274:BM274)</f>
        <v>65</v>
      </c>
      <c r="J274" s="405">
        <f>CY274</f>
        <v>2.0493205337102616</v>
      </c>
      <c r="K274" s="466" t="str">
        <f>IF(ISNUMBER(MATCH(G274,'[4]OPR data'!$A$3:$A$2541,0)),"Y","N")</f>
        <v>Y</v>
      </c>
      <c r="L274" s="112"/>
      <c r="M274" s="236"/>
      <c r="N274" s="236" t="e">
        <f>(INDEX(Finish_table!R$4:R$83,MATCH('14 Year_History_Results'!$G274,Finish_table!S$4:S$83,0),1))</f>
        <v>#N/A</v>
      </c>
      <c r="O274" s="236" t="str">
        <f>(INDEX(Finish_table!Z$4:Z$99,MATCH('14 Year_History_Results'!$G274,Finish_table!AA$4:AA$99,0),1))</f>
        <v>F</v>
      </c>
      <c r="P274" s="236" t="str">
        <f>(INDEX(Finish_table!AI$4:AI$99,MATCH('14 Year_History_Results'!$G274,Finish_table!AJ$4:AJ$99,0),1))</f>
        <v>QF</v>
      </c>
      <c r="Q274" s="236" t="e">
        <f>(INDEX(Finish_table!AR$4:AR$99,MATCH('14 Year_History_Results'!$G274,Finish_table!AS$4:AS$99,0),1))</f>
        <v>#N/A</v>
      </c>
      <c r="R274" s="236" t="e">
        <f>(INDEX(Finish_table!BA$4:BA$99,MATCH('14 Year_History_Results'!$G274,Finish_table!BB$4:BB$99,0),1))</f>
        <v>#N/A</v>
      </c>
      <c r="S274" s="236" t="str">
        <f>(INDEX(Finish_table!BJ$4:BJ$99,MATCH('14 Year_History_Results'!$G274,Finish_table!BK$4:BK$99,0),1))</f>
        <v>SF</v>
      </c>
      <c r="T274" s="236" t="e">
        <f>(INDEX(Finish_table!BS$4:BS$99,MATCH('14 Year_History_Results'!$G274,Finish_table!BT$4:BT$99,0),1))</f>
        <v>#N/A</v>
      </c>
      <c r="U274" s="236" t="e">
        <f>(INDEX(Finish_table!CB$4:CB$99,MATCH('14 Year_History_Results'!$G274,Finish_table!CC$4:CC$99,0),1))</f>
        <v>#N/A</v>
      </c>
      <c r="V274" s="236" t="e">
        <f>(INDEX(Finish_table!CK$4:CK$99,MATCH('14 Year_History_Results'!$G274,Finish_table!CL$4:CL$99,0),1))</f>
        <v>#N/A</v>
      </c>
      <c r="W274" s="236" t="str">
        <f>(INDEX(Finish_table!CT$4:CT$99,MATCH('14 Year_History_Results'!$G274,Finish_table!CU$4:CU$99,0),1))</f>
        <v>QF</v>
      </c>
      <c r="X274" s="236" t="e">
        <f>(INDEX(Finish_table!DC$4:DC$99,MATCH('14 Year_History_Results'!$G274,Finish_table!DD$4:DD$99,0),1))</f>
        <v>#N/A</v>
      </c>
      <c r="Y274" s="236" t="e">
        <f>(INDEX(Finish_table!DL$4:DL$99,MATCH('14 Year_History_Results'!$G274,Finish_table!DM$4:DM$99,0),1))</f>
        <v>#N/A</v>
      </c>
      <c r="Z274" s="236" t="e">
        <f>(INDEX(Finish_table!DU$4:DU$99,MATCH('14 Year_History_Results'!$G274,Finish_table!DV$4:DV$99,0),1))</f>
        <v>#N/A</v>
      </c>
      <c r="AA274" s="256" t="e">
        <f>(INDEX(Finish_table!ED$4:ED$140,MATCH('14 Year_History_Results'!$G274,Finish_table!EE$4:EE$140,0),1))</f>
        <v>#N/A</v>
      </c>
      <c r="AB274" s="2"/>
      <c r="AC274" s="97"/>
      <c r="AE274">
        <f t="shared" si="157"/>
        <v>271</v>
      </c>
      <c r="AF274" s="112"/>
      <c r="AG274" s="2"/>
      <c r="AH274" s="148">
        <f>INDEX('2001'!$C$44:$C$140,'14 Year_History_Results'!BT274)</f>
        <v>0</v>
      </c>
      <c r="AI274" s="2">
        <f>INDEX('2002'!$C$44:$C$140,'14 Year_History_Results'!BU274)</f>
        <v>20</v>
      </c>
      <c r="AJ274" s="2">
        <f>INDEX('2003'!$C$44:$C$140,'14 Year_History_Results'!BV274)</f>
        <v>0</v>
      </c>
      <c r="AK274" s="2">
        <f>INDEX('2004'!$C$44:$C$140,'14 Year_History_Results'!BW274)</f>
        <v>0</v>
      </c>
      <c r="AL274" s="2">
        <f>INDEX('2005'!$C$44:$C$140,'14 Year_History_Results'!BX274)</f>
        <v>0</v>
      </c>
      <c r="AM274" s="2">
        <f>INDEX('2006'!$C$44:$C$140,'14 Year_History_Results'!BY274)</f>
        <v>10</v>
      </c>
      <c r="AN274" s="2">
        <f>INDEX('2007'!$C$44:$C$140,'14 Year_History_Results'!BZ274)</f>
        <v>0</v>
      </c>
      <c r="AO274" s="2">
        <f>INDEX('2008'!$C$44:$C$140,'14 Year_History_Results'!CA274)</f>
        <v>0</v>
      </c>
      <c r="AP274" s="2">
        <f>INDEX('2009'!$C$44:$C$140,'14 Year_History_Results'!CB274)</f>
        <v>0</v>
      </c>
      <c r="AQ274" s="2">
        <f>INDEX('2010'!$C$44:$C$140,'14 Year_History_Results'!CC274)</f>
        <v>0</v>
      </c>
      <c r="AR274" s="2">
        <f>INDEX('2011'!$C$44:$C$140,'14 Year_History_Results'!CD274)</f>
        <v>0</v>
      </c>
      <c r="AS274" s="2">
        <f>INDEX('2012'!$C$44:$C$140,'14 Year_History_Results'!CE274)</f>
        <v>0</v>
      </c>
      <c r="AT274" s="2">
        <f>INDEX('2013'!$C$44:$C$140,'14 Year_History_Results'!CF274)</f>
        <v>0</v>
      </c>
      <c r="AU274" s="149">
        <f>INDEX('2014'!$C$52:$C$180,'14 Year_History_Results'!CG274)</f>
        <v>0</v>
      </c>
      <c r="AV274" s="2">
        <f t="shared" si="167"/>
        <v>5.7893422352183945</v>
      </c>
      <c r="AW274" s="2"/>
      <c r="AX274">
        <f t="shared" si="168"/>
        <v>271</v>
      </c>
      <c r="AY274" s="112"/>
      <c r="AZ274" s="2"/>
      <c r="BA274" s="148">
        <f>INDEX('2001'!$B$44:$B$140,'14 Year_History_Results'!BT274)</f>
        <v>0</v>
      </c>
      <c r="BB274" s="2">
        <f>INDEX('2002'!$B$44:$B$140,'14 Year_History_Results'!BU274)</f>
        <v>14</v>
      </c>
      <c r="BC274" s="2">
        <f>INDEX('2003'!$B$44:$B$140,'14 Year_History_Results'!BV274)</f>
        <v>2</v>
      </c>
      <c r="BD274" s="2">
        <f>INDEX('2004'!$B$44:$B$140,'14 Year_History_Results'!BW274)</f>
        <v>0</v>
      </c>
      <c r="BE274" s="2">
        <f>INDEX('2005'!$B$44:$B$140,'14 Year_History_Results'!BX274)</f>
        <v>0</v>
      </c>
      <c r="BF274" s="2">
        <f>INDEX('2006'!$B$44:$B$140,'14 Year_History_Results'!BY274)</f>
        <v>15</v>
      </c>
      <c r="BG274" s="2">
        <f>INDEX('2007'!$B$44:$B$140,'14 Year_History_Results'!BZ274)</f>
        <v>0</v>
      </c>
      <c r="BH274" s="2">
        <f>INDEX('2008'!$B$44:$B$140,'14 Year_History_Results'!CA274)</f>
        <v>0</v>
      </c>
      <c r="BI274" s="2">
        <f>INDEX('2009'!$B$44:$B$140,'14 Year_History_Results'!CB274)</f>
        <v>0</v>
      </c>
      <c r="BJ274" s="2">
        <f>INDEX('2010'!$B$44:$B$140,'14 Year_History_Results'!CC274)</f>
        <v>4</v>
      </c>
      <c r="BK274" s="2">
        <f>INDEX('2011'!$B$44:$B$140,'14 Year_History_Results'!CD274)</f>
        <v>0</v>
      </c>
      <c r="BL274" s="2">
        <f>INDEX('2012'!$B$44:$B$140,'14 Year_History_Results'!CE274)</f>
        <v>0</v>
      </c>
      <c r="BM274" s="2">
        <f>INDEX('2013'!$B$44:$B$140,'14 Year_History_Results'!CF274)</f>
        <v>0</v>
      </c>
      <c r="BN274" s="149">
        <f>INDEX('2014'!$B$52:$B$180,'14 Year_History_Results'!CG274)</f>
        <v>0</v>
      </c>
      <c r="BO274" s="308">
        <f t="shared" si="169"/>
        <v>0</v>
      </c>
      <c r="BQ274">
        <f t="shared" si="170"/>
        <v>271</v>
      </c>
      <c r="BR274" s="112"/>
      <c r="BS274" s="2"/>
      <c r="BT274" s="148">
        <f>IF(ISNA(MATCH($BQ274,'2001'!$A$44:$A$139,0)),97,MATCH($BQ274,'2001'!$A$44:$A$139,0))</f>
        <v>97</v>
      </c>
      <c r="BU274" s="2">
        <f>IF(ISNA(MATCH($BQ274,'2002'!$A$44:$A$139,0)),97,MATCH($BQ274,'2002'!$A$44:$A$139,0))</f>
        <v>56</v>
      </c>
      <c r="BV274" s="2">
        <f>IF(ISNA(MATCH($BQ274,'2003'!$A$44:$A$139,0)),97,MATCH($BQ274,'2003'!$A$44:$A$139,0))</f>
        <v>51</v>
      </c>
      <c r="BW274" s="2">
        <f>IF(ISNA(MATCH($BQ274,'2004'!$A$44:$A$139,0)),97,MATCH($BQ274,'2004'!$A$44:$A$139,0))</f>
        <v>97</v>
      </c>
      <c r="BX274" s="2">
        <f>IF(ISNA(MATCH($BQ274,'2005'!$A$44:$A$139,0)),97,MATCH($BQ274,'2005'!$A$44:$A$139,0))</f>
        <v>97</v>
      </c>
      <c r="BY274" s="2">
        <f>IF(ISNA(MATCH($BQ274,'2006'!$A$44:$A$139,0)),97,MATCH($BQ274,'2006'!$A$44:$A$139,0))</f>
        <v>49</v>
      </c>
      <c r="BZ274" s="2">
        <f>IF(ISNA(MATCH($BQ274,'2007'!$A$44:$A$139,0)),97,MATCH($BQ274,'2007'!$A$44:$A$139,0))</f>
        <v>97</v>
      </c>
      <c r="CA274" s="2">
        <f>IF(ISNA(MATCH($BQ274,'2008'!$A$44:$A$139,0)),97,MATCH($BQ274,'2008'!$A$44:$A$139,0))</f>
        <v>97</v>
      </c>
      <c r="CB274" s="2">
        <f>IF(ISNA(MATCH($BQ274,'2009'!$A$44:$A$139,0)),97,MATCH($BQ274,'2009'!$A$44:$A$139,0))</f>
        <v>97</v>
      </c>
      <c r="CC274" s="2">
        <f>IF(ISNA(MATCH($BQ274,'2010'!$A$44:$A$139,0)),97,MATCH($BQ274,'2010'!$A$44:$A$139,0))</f>
        <v>29</v>
      </c>
      <c r="CD274" s="2">
        <f>IF(ISNA(MATCH($BQ274,'2011'!$A$44:$A$139,0)),97,MATCH($BQ274,'2011'!$A$44:$A$139,0))</f>
        <v>97</v>
      </c>
      <c r="CE274" s="2">
        <f>IF(ISNA(MATCH($BQ274,'2012'!$A$44:$A$139,0)),97,MATCH($BQ274,'2012'!$A$44:$A$139,0))</f>
        <v>97</v>
      </c>
      <c r="CF274" s="2">
        <f>IF(ISNA(MATCH($BQ274,'2013'!$A$44:$A$139,0)),97,MATCH($BQ274,'2013'!$A$44:$A$139,0))</f>
        <v>97</v>
      </c>
      <c r="CG274" s="149">
        <f>IF(ISNA(MATCH($BQ274,'2014'!$A$52:$A$179,0)),129,MATCH($BQ274,'2014'!$A$52:$A$179,0))</f>
        <v>129</v>
      </c>
      <c r="CI274">
        <f t="shared" si="171"/>
        <v>271</v>
      </c>
      <c r="CJ274" s="284"/>
      <c r="CK274" s="282"/>
      <c r="CL274" s="281">
        <f t="shared" si="172"/>
        <v>0</v>
      </c>
      <c r="CM274" s="282">
        <f t="shared" si="158"/>
        <v>34</v>
      </c>
      <c r="CN274" s="282">
        <f t="shared" si="159"/>
        <v>24.664400000000001</v>
      </c>
      <c r="CO274" s="282">
        <f t="shared" si="160"/>
        <v>16.441289040000001</v>
      </c>
      <c r="CP274" s="282">
        <f t="shared" si="161"/>
        <v>10.959763274064001</v>
      </c>
      <c r="CQ274" s="282">
        <f t="shared" si="162"/>
        <v>32.305778198491062</v>
      </c>
      <c r="CR274" s="282">
        <f t="shared" si="163"/>
        <v>21.535031747114139</v>
      </c>
      <c r="CS274" s="282">
        <f t="shared" si="164"/>
        <v>14.355252162626284</v>
      </c>
      <c r="CT274" s="282">
        <f t="shared" si="165"/>
        <v>9.5692110916066806</v>
      </c>
      <c r="CU274" s="282">
        <f t="shared" si="173"/>
        <v>10.378836113665013</v>
      </c>
      <c r="CV274" s="282">
        <f t="shared" si="174"/>
        <v>6.9185321533690978</v>
      </c>
      <c r="CW274" s="282">
        <f t="shared" si="175"/>
        <v>4.6118935334358406</v>
      </c>
      <c r="CX274" s="282">
        <f t="shared" si="176"/>
        <v>3.0742882293883311</v>
      </c>
      <c r="CY274" s="283">
        <f t="shared" si="177"/>
        <v>2.0493205337102616</v>
      </c>
      <c r="DA274" s="282">
        <f t="shared" si="178"/>
        <v>271</v>
      </c>
      <c r="DB274" s="97"/>
      <c r="DC274" s="156"/>
      <c r="DD274" s="270">
        <f t="shared" si="179"/>
        <v>0</v>
      </c>
      <c r="DE274" s="156">
        <f t="shared" si="180"/>
        <v>34</v>
      </c>
      <c r="DF274" s="156">
        <f t="shared" si="181"/>
        <v>36</v>
      </c>
      <c r="DG274" s="156">
        <f t="shared" si="182"/>
        <v>36</v>
      </c>
      <c r="DH274" s="156">
        <f t="shared" si="183"/>
        <v>36</v>
      </c>
      <c r="DI274" s="156">
        <f t="shared" si="184"/>
        <v>61</v>
      </c>
      <c r="DJ274" s="156">
        <f t="shared" si="185"/>
        <v>61</v>
      </c>
      <c r="DK274" s="156">
        <f t="shared" si="186"/>
        <v>61</v>
      </c>
      <c r="DL274" s="156">
        <f t="shared" si="187"/>
        <v>61</v>
      </c>
      <c r="DM274" s="156">
        <f t="shared" si="188"/>
        <v>65</v>
      </c>
      <c r="DN274" s="156">
        <f t="shared" si="189"/>
        <v>65</v>
      </c>
      <c r="DO274" s="156">
        <f t="shared" si="190"/>
        <v>65</v>
      </c>
      <c r="DP274" s="156">
        <f t="shared" si="191"/>
        <v>65</v>
      </c>
      <c r="DQ274" s="267">
        <f t="shared" si="192"/>
        <v>65</v>
      </c>
      <c r="DR274" s="156">
        <f t="shared" si="193"/>
        <v>125</v>
      </c>
    </row>
    <row r="275" spans="2:122" ht="13.5" thickBot="1" x14ac:dyDescent="0.25">
      <c r="B275" s="133">
        <v>128</v>
      </c>
      <c r="C275" s="50">
        <f t="shared" si="156"/>
        <v>1</v>
      </c>
      <c r="D275" s="50">
        <f t="shared" si="166"/>
        <v>1</v>
      </c>
      <c r="E275" s="97"/>
      <c r="F275" s="2">
        <f t="shared" si="194"/>
        <v>270</v>
      </c>
      <c r="G275" s="164">
        <v>3234</v>
      </c>
      <c r="H275" s="164">
        <f>14- COUNTIF(L275:AA275,"#N/A")</f>
        <v>1</v>
      </c>
      <c r="I275" s="133">
        <f>SUM(AF275:AU275)+SUM(BA275:BM275)</f>
        <v>10</v>
      </c>
      <c r="J275" s="405">
        <f>CY275</f>
        <v>1.9745186370291357</v>
      </c>
      <c r="K275" s="466" t="str">
        <f>IF(ISNUMBER(MATCH(G275,'[4]OPR data'!$A$3:$A$2541,0)),"Y","N")</f>
        <v>Y</v>
      </c>
      <c r="L275" s="112"/>
      <c r="M275" s="236"/>
      <c r="N275" s="236" t="e">
        <f>(INDEX(Finish_table!R$4:R$83,MATCH('14 Year_History_Results'!$G275,Finish_table!S$4:S$83,0),1))</f>
        <v>#N/A</v>
      </c>
      <c r="O275" s="236" t="e">
        <f>(INDEX(Finish_table!Z$4:Z$99,MATCH('14 Year_History_Results'!$G275,Finish_table!AA$4:AA$99,0),1))</f>
        <v>#N/A</v>
      </c>
      <c r="P275" s="236" t="e">
        <f>(INDEX(Finish_table!AI$4:AI$99,MATCH('14 Year_History_Results'!$G275,Finish_table!AJ$4:AJ$99,0),1))</f>
        <v>#N/A</v>
      </c>
      <c r="Q275" s="236" t="e">
        <f>(INDEX(Finish_table!AR$4:AR$99,MATCH('14 Year_History_Results'!$G275,Finish_table!AS$4:AS$99,0),1))</f>
        <v>#N/A</v>
      </c>
      <c r="R275" s="236" t="e">
        <f>(INDEX(Finish_table!BA$4:BA$99,MATCH('14 Year_History_Results'!$G275,Finish_table!BB$4:BB$99,0),1))</f>
        <v>#N/A</v>
      </c>
      <c r="S275" s="236" t="e">
        <f>(INDEX(Finish_table!BJ$4:BJ$99,MATCH('14 Year_History_Results'!$G275,Finish_table!BK$4:BK$99,0),1))</f>
        <v>#N/A</v>
      </c>
      <c r="T275" s="236" t="e">
        <f>(INDEX(Finish_table!BS$4:BS$99,MATCH('14 Year_History_Results'!$G275,Finish_table!BT$4:BT$99,0),1))</f>
        <v>#N/A</v>
      </c>
      <c r="U275" s="236" t="e">
        <f>(INDEX(Finish_table!CB$4:CB$99,MATCH('14 Year_History_Results'!$G275,Finish_table!CC$4:CC$99,0),1))</f>
        <v>#N/A</v>
      </c>
      <c r="V275" s="236" t="e">
        <f>(INDEX(Finish_table!CK$4:CK$99,MATCH('14 Year_History_Results'!$G275,Finish_table!CL$4:CL$99,0),1))</f>
        <v>#N/A</v>
      </c>
      <c r="W275" s="236" t="str">
        <f>(INDEX(Finish_table!CT$4:CT$99,MATCH('14 Year_History_Results'!$G275,Finish_table!CU$4:CU$99,0),1))</f>
        <v>QF</v>
      </c>
      <c r="X275" s="236" t="e">
        <f>(INDEX(Finish_table!DC$4:DC$99,MATCH('14 Year_History_Results'!$G275,Finish_table!DD$4:DD$99,0),1))</f>
        <v>#N/A</v>
      </c>
      <c r="Y275" s="236" t="e">
        <f>(INDEX(Finish_table!DL$4:DL$99,MATCH('14 Year_History_Results'!$G275,Finish_table!DM$4:DM$99,0),1))</f>
        <v>#N/A</v>
      </c>
      <c r="Z275" s="236" t="e">
        <f>(INDEX(Finish_table!DU$4:DU$99,MATCH('14 Year_History_Results'!$G275,Finish_table!DV$4:DV$99,0),1))</f>
        <v>#N/A</v>
      </c>
      <c r="AA275" s="256" t="e">
        <f>(INDEX(Finish_table!ED$4:ED$140,MATCH('14 Year_History_Results'!$G275,Finish_table!EE$4:EE$140,0),1))</f>
        <v>#N/A</v>
      </c>
      <c r="AB275" s="2"/>
      <c r="AC275" s="97"/>
      <c r="AE275">
        <f t="shared" si="157"/>
        <v>3234</v>
      </c>
      <c r="AF275" s="112"/>
      <c r="AG275" s="2"/>
      <c r="AH275" s="148">
        <f>INDEX('2001'!$C$44:$C$140,'14 Year_History_Results'!BT275)</f>
        <v>0</v>
      </c>
      <c r="AI275" s="2">
        <f>INDEX('2002'!$C$44:$C$140,'14 Year_History_Results'!BU275)</f>
        <v>0</v>
      </c>
      <c r="AJ275" s="2">
        <f>INDEX('2003'!$C$44:$C$140,'14 Year_History_Results'!BV275)</f>
        <v>0</v>
      </c>
      <c r="AK275" s="2">
        <f>INDEX('2004'!$C$44:$C$140,'14 Year_History_Results'!BW275)</f>
        <v>0</v>
      </c>
      <c r="AL275" s="2">
        <f>INDEX('2005'!$C$44:$C$140,'14 Year_History_Results'!BX275)</f>
        <v>0</v>
      </c>
      <c r="AM275" s="2">
        <f>INDEX('2006'!$C$44:$C$140,'14 Year_History_Results'!BY275)</f>
        <v>0</v>
      </c>
      <c r="AN275" s="2">
        <f>INDEX('2007'!$C$44:$C$140,'14 Year_History_Results'!BZ275)</f>
        <v>0</v>
      </c>
      <c r="AO275" s="2">
        <f>INDEX('2008'!$C$44:$C$140,'14 Year_History_Results'!CA275)</f>
        <v>0</v>
      </c>
      <c r="AP275" s="2">
        <f>INDEX('2009'!$C$44:$C$140,'14 Year_History_Results'!CB275)</f>
        <v>0</v>
      </c>
      <c r="AQ275" s="2">
        <f>INDEX('2010'!$C$44:$C$140,'14 Year_History_Results'!CC275)</f>
        <v>0</v>
      </c>
      <c r="AR275" s="2">
        <f>INDEX('2011'!$C$44:$C$140,'14 Year_History_Results'!CD275)</f>
        <v>0</v>
      </c>
      <c r="AS275" s="2">
        <f>INDEX('2012'!$C$44:$C$140,'14 Year_History_Results'!CE275)</f>
        <v>0</v>
      </c>
      <c r="AT275" s="2">
        <f>INDEX('2013'!$C$44:$C$140,'14 Year_History_Results'!CF275)</f>
        <v>0</v>
      </c>
      <c r="AU275" s="149">
        <f>INDEX('2014'!$C$52:$C$180,'14 Year_History_Results'!CG275)</f>
        <v>0</v>
      </c>
      <c r="AV275" s="2">
        <f t="shared" si="167"/>
        <v>0</v>
      </c>
      <c r="AW275" s="2"/>
      <c r="AX275">
        <f t="shared" si="168"/>
        <v>3234</v>
      </c>
      <c r="AY275" s="112"/>
      <c r="AZ275" s="2"/>
      <c r="BA275" s="148">
        <f>INDEX('2001'!$B$44:$B$140,'14 Year_History_Results'!BT275)</f>
        <v>0</v>
      </c>
      <c r="BB275" s="2">
        <f>INDEX('2002'!$B$44:$B$140,'14 Year_History_Results'!BU275)</f>
        <v>0</v>
      </c>
      <c r="BC275" s="2">
        <f>INDEX('2003'!$B$44:$B$140,'14 Year_History_Results'!BV275)</f>
        <v>0</v>
      </c>
      <c r="BD275" s="2">
        <f>INDEX('2004'!$B$44:$B$140,'14 Year_History_Results'!BW275)</f>
        <v>0</v>
      </c>
      <c r="BE275" s="2">
        <f>INDEX('2005'!$B$44:$B$140,'14 Year_History_Results'!BX275)</f>
        <v>0</v>
      </c>
      <c r="BF275" s="2">
        <f>INDEX('2006'!$B$44:$B$140,'14 Year_History_Results'!BY275)</f>
        <v>0</v>
      </c>
      <c r="BG275" s="2">
        <f>INDEX('2007'!$B$44:$B$140,'14 Year_History_Results'!BZ275)</f>
        <v>0</v>
      </c>
      <c r="BH275" s="2">
        <f>INDEX('2008'!$B$44:$B$140,'14 Year_History_Results'!CA275)</f>
        <v>0</v>
      </c>
      <c r="BI275" s="2">
        <f>INDEX('2009'!$B$44:$B$140,'14 Year_History_Results'!CB275)</f>
        <v>0</v>
      </c>
      <c r="BJ275" s="2">
        <f>INDEX('2010'!$B$44:$B$140,'14 Year_History_Results'!CC275)</f>
        <v>10</v>
      </c>
      <c r="BK275" s="2">
        <f>INDEX('2011'!$B$44:$B$140,'14 Year_History_Results'!CD275)</f>
        <v>0</v>
      </c>
      <c r="BL275" s="2">
        <f>INDEX('2012'!$B$44:$B$140,'14 Year_History_Results'!CE275)</f>
        <v>0</v>
      </c>
      <c r="BM275" s="2">
        <f>INDEX('2013'!$B$44:$B$140,'14 Year_History_Results'!CF275)</f>
        <v>0</v>
      </c>
      <c r="BN275" s="149">
        <f>INDEX('2014'!$B$52:$B$180,'14 Year_History_Results'!CG275)</f>
        <v>0</v>
      </c>
      <c r="BO275" s="308">
        <f t="shared" si="169"/>
        <v>0</v>
      </c>
      <c r="BQ275">
        <f t="shared" si="170"/>
        <v>3234</v>
      </c>
      <c r="BR275" s="112"/>
      <c r="BS275" s="2"/>
      <c r="BT275" s="148">
        <f>IF(ISNA(MATCH($BQ275,'2001'!$A$44:$A$139,0)),97,MATCH($BQ275,'2001'!$A$44:$A$139,0))</f>
        <v>97</v>
      </c>
      <c r="BU275" s="2">
        <f>IF(ISNA(MATCH($BQ275,'2002'!$A$44:$A$139,0)),97,MATCH($BQ275,'2002'!$A$44:$A$139,0))</f>
        <v>97</v>
      </c>
      <c r="BV275" s="2">
        <f>IF(ISNA(MATCH($BQ275,'2003'!$A$44:$A$139,0)),97,MATCH($BQ275,'2003'!$A$44:$A$139,0))</f>
        <v>97</v>
      </c>
      <c r="BW275" s="2">
        <f>IF(ISNA(MATCH($BQ275,'2004'!$A$44:$A$139,0)),97,MATCH($BQ275,'2004'!$A$44:$A$139,0))</f>
        <v>97</v>
      </c>
      <c r="BX275" s="2">
        <f>IF(ISNA(MATCH($BQ275,'2005'!$A$44:$A$139,0)),97,MATCH($BQ275,'2005'!$A$44:$A$139,0))</f>
        <v>97</v>
      </c>
      <c r="BY275" s="2">
        <f>IF(ISNA(MATCH($BQ275,'2006'!$A$44:$A$139,0)),97,MATCH($BQ275,'2006'!$A$44:$A$139,0))</f>
        <v>97</v>
      </c>
      <c r="BZ275" s="2">
        <f>IF(ISNA(MATCH($BQ275,'2007'!$A$44:$A$139,0)),97,MATCH($BQ275,'2007'!$A$44:$A$139,0))</f>
        <v>97</v>
      </c>
      <c r="CA275" s="2">
        <f>IF(ISNA(MATCH($BQ275,'2008'!$A$44:$A$139,0)),97,MATCH($BQ275,'2008'!$A$44:$A$139,0))</f>
        <v>97</v>
      </c>
      <c r="CB275" s="2">
        <f>IF(ISNA(MATCH($BQ275,'2009'!$A$44:$A$139,0)),97,MATCH($BQ275,'2009'!$A$44:$A$139,0))</f>
        <v>97</v>
      </c>
      <c r="CC275" s="2">
        <f>IF(ISNA(MATCH($BQ275,'2010'!$A$44:$A$139,0)),97,MATCH($BQ275,'2010'!$A$44:$A$139,0))</f>
        <v>93</v>
      </c>
      <c r="CD275" s="2">
        <f>IF(ISNA(MATCH($BQ275,'2011'!$A$44:$A$139,0)),97,MATCH($BQ275,'2011'!$A$44:$A$139,0))</f>
        <v>97</v>
      </c>
      <c r="CE275" s="2">
        <f>IF(ISNA(MATCH($BQ275,'2012'!$A$44:$A$139,0)),97,MATCH($BQ275,'2012'!$A$44:$A$139,0))</f>
        <v>97</v>
      </c>
      <c r="CF275" s="2">
        <f>IF(ISNA(MATCH($BQ275,'2013'!$A$44:$A$139,0)),97,MATCH($BQ275,'2013'!$A$44:$A$139,0))</f>
        <v>97</v>
      </c>
      <c r="CG275" s="149">
        <f>IF(ISNA(MATCH($BQ275,'2014'!$A$52:$A$179,0)),129,MATCH($BQ275,'2014'!$A$52:$A$179,0))</f>
        <v>129</v>
      </c>
      <c r="CI275">
        <f t="shared" si="171"/>
        <v>3234</v>
      </c>
      <c r="CJ275" s="284"/>
      <c r="CK275" s="282"/>
      <c r="CL275" s="281">
        <f t="shared" si="172"/>
        <v>0</v>
      </c>
      <c r="CM275" s="282">
        <f t="shared" si="158"/>
        <v>0</v>
      </c>
      <c r="CN275" s="282">
        <f t="shared" si="159"/>
        <v>0</v>
      </c>
      <c r="CO275" s="282">
        <f t="shared" si="160"/>
        <v>0</v>
      </c>
      <c r="CP275" s="282">
        <f t="shared" si="161"/>
        <v>0</v>
      </c>
      <c r="CQ275" s="282">
        <f t="shared" si="162"/>
        <v>0</v>
      </c>
      <c r="CR275" s="282">
        <f t="shared" si="163"/>
        <v>0</v>
      </c>
      <c r="CS275" s="282">
        <f t="shared" si="164"/>
        <v>0</v>
      </c>
      <c r="CT275" s="282">
        <f t="shared" si="165"/>
        <v>0</v>
      </c>
      <c r="CU275" s="282">
        <f t="shared" si="173"/>
        <v>10</v>
      </c>
      <c r="CV275" s="282">
        <f t="shared" si="174"/>
        <v>6.6659999999999995</v>
      </c>
      <c r="CW275" s="282">
        <f t="shared" si="175"/>
        <v>4.4435555999999998</v>
      </c>
      <c r="CX275" s="282">
        <f t="shared" si="176"/>
        <v>2.9620741629599996</v>
      </c>
      <c r="CY275" s="283">
        <f t="shared" si="177"/>
        <v>1.9745186370291357</v>
      </c>
      <c r="DA275" s="282">
        <f t="shared" si="178"/>
        <v>3234</v>
      </c>
      <c r="DB275" s="97"/>
      <c r="DC275" s="156"/>
      <c r="DD275" s="270">
        <f t="shared" si="179"/>
        <v>0</v>
      </c>
      <c r="DE275" s="156">
        <f t="shared" si="180"/>
        <v>0</v>
      </c>
      <c r="DF275" s="156">
        <f t="shared" si="181"/>
        <v>0</v>
      </c>
      <c r="DG275" s="156">
        <f t="shared" si="182"/>
        <v>0</v>
      </c>
      <c r="DH275" s="156">
        <f t="shared" si="183"/>
        <v>0</v>
      </c>
      <c r="DI275" s="156">
        <f t="shared" si="184"/>
        <v>0</v>
      </c>
      <c r="DJ275" s="156">
        <f t="shared" si="185"/>
        <v>0</v>
      </c>
      <c r="DK275" s="156">
        <f t="shared" si="186"/>
        <v>0</v>
      </c>
      <c r="DL275" s="156">
        <f t="shared" si="187"/>
        <v>0</v>
      </c>
      <c r="DM275" s="156">
        <f t="shared" si="188"/>
        <v>10</v>
      </c>
      <c r="DN275" s="156">
        <f t="shared" si="189"/>
        <v>10</v>
      </c>
      <c r="DO275" s="156">
        <f t="shared" si="190"/>
        <v>10</v>
      </c>
      <c r="DP275" s="156">
        <f t="shared" si="191"/>
        <v>10</v>
      </c>
      <c r="DQ275" s="267">
        <f t="shared" si="192"/>
        <v>10</v>
      </c>
      <c r="DR275" s="156">
        <f t="shared" si="193"/>
        <v>401</v>
      </c>
    </row>
    <row r="276" spans="2:122" ht="13.5" thickBot="1" x14ac:dyDescent="0.25">
      <c r="B276" s="133">
        <v>131</v>
      </c>
      <c r="C276" s="50">
        <f t="shared" si="156"/>
        <v>1</v>
      </c>
      <c r="D276" s="50">
        <f t="shared" si="166"/>
        <v>0</v>
      </c>
      <c r="E276" s="97"/>
      <c r="F276" s="2">
        <f t="shared" si="194"/>
        <v>271</v>
      </c>
      <c r="G276" s="164">
        <v>3280</v>
      </c>
      <c r="H276" s="164">
        <f>14- COUNTIF(L276:AA276,"#N/A")</f>
        <v>1</v>
      </c>
      <c r="I276" s="133">
        <f>SUM(AF276:AU276)+SUM(BA276:BM276)</f>
        <v>10</v>
      </c>
      <c r="J276" s="405">
        <f>CY276</f>
        <v>1.9745186370291357</v>
      </c>
      <c r="K276" s="466" t="str">
        <f>IF(ISNUMBER(MATCH(G276,'[4]OPR data'!$A$3:$A$2541,0)),"Y","N")</f>
        <v>Y</v>
      </c>
      <c r="L276" s="112"/>
      <c r="M276" s="236"/>
      <c r="N276" s="236" t="e">
        <f>(INDEX(Finish_table!R$4:R$83,MATCH('14 Year_History_Results'!$G276,Finish_table!S$4:S$83,0),1))</f>
        <v>#N/A</v>
      </c>
      <c r="O276" s="236" t="e">
        <f>(INDEX(Finish_table!Z$4:Z$99,MATCH('14 Year_History_Results'!$G276,Finish_table!AA$4:AA$99,0),1))</f>
        <v>#N/A</v>
      </c>
      <c r="P276" s="236" t="e">
        <f>(INDEX(Finish_table!AI$4:AI$99,MATCH('14 Year_History_Results'!$G276,Finish_table!AJ$4:AJ$99,0),1))</f>
        <v>#N/A</v>
      </c>
      <c r="Q276" s="236" t="e">
        <f>(INDEX(Finish_table!AR$4:AR$99,MATCH('14 Year_History_Results'!$G276,Finish_table!AS$4:AS$99,0),1))</f>
        <v>#N/A</v>
      </c>
      <c r="R276" s="236" t="e">
        <f>(INDEX(Finish_table!BA$4:BA$99,MATCH('14 Year_History_Results'!$G276,Finish_table!BB$4:BB$99,0),1))</f>
        <v>#N/A</v>
      </c>
      <c r="S276" s="236" t="e">
        <f>(INDEX(Finish_table!BJ$4:BJ$99,MATCH('14 Year_History_Results'!$G276,Finish_table!BK$4:BK$99,0),1))</f>
        <v>#N/A</v>
      </c>
      <c r="T276" s="236" t="e">
        <f>(INDEX(Finish_table!BS$4:BS$99,MATCH('14 Year_History_Results'!$G276,Finish_table!BT$4:BT$99,0),1))</f>
        <v>#N/A</v>
      </c>
      <c r="U276" s="236" t="e">
        <f>(INDEX(Finish_table!CB$4:CB$99,MATCH('14 Year_History_Results'!$G276,Finish_table!CC$4:CC$99,0),1))</f>
        <v>#N/A</v>
      </c>
      <c r="V276" s="236" t="e">
        <f>(INDEX(Finish_table!CK$4:CK$99,MATCH('14 Year_History_Results'!$G276,Finish_table!CL$4:CL$99,0),1))</f>
        <v>#N/A</v>
      </c>
      <c r="W276" s="236" t="str">
        <f>(INDEX(Finish_table!CT$4:CT$99,MATCH('14 Year_History_Results'!$G276,Finish_table!CU$4:CU$99,0),1))</f>
        <v>QF</v>
      </c>
      <c r="X276" s="236" t="e">
        <f>(INDEX(Finish_table!DC$4:DC$99,MATCH('14 Year_History_Results'!$G276,Finish_table!DD$4:DD$99,0),1))</f>
        <v>#N/A</v>
      </c>
      <c r="Y276" s="236" t="e">
        <f>(INDEX(Finish_table!DL$4:DL$99,MATCH('14 Year_History_Results'!$G276,Finish_table!DM$4:DM$99,0),1))</f>
        <v>#N/A</v>
      </c>
      <c r="Z276" s="236" t="e">
        <f>(INDEX(Finish_table!DU$4:DU$99,MATCH('14 Year_History_Results'!$G276,Finish_table!DV$4:DV$99,0),1))</f>
        <v>#N/A</v>
      </c>
      <c r="AA276" s="256" t="e">
        <f>(INDEX(Finish_table!ED$4:ED$140,MATCH('14 Year_History_Results'!$G276,Finish_table!EE$4:EE$140,0),1))</f>
        <v>#N/A</v>
      </c>
      <c r="AB276" s="2"/>
      <c r="AC276" s="97"/>
      <c r="AE276">
        <f t="shared" si="157"/>
        <v>3280</v>
      </c>
      <c r="AF276" s="112"/>
      <c r="AG276" s="2"/>
      <c r="AH276" s="148">
        <f>INDEX('2001'!$C$44:$C$140,'14 Year_History_Results'!BT276)</f>
        <v>0</v>
      </c>
      <c r="AI276" s="2">
        <f>INDEX('2002'!$C$44:$C$140,'14 Year_History_Results'!BU276)</f>
        <v>0</v>
      </c>
      <c r="AJ276" s="2">
        <f>INDEX('2003'!$C$44:$C$140,'14 Year_History_Results'!BV276)</f>
        <v>0</v>
      </c>
      <c r="AK276" s="2">
        <f>INDEX('2004'!$C$44:$C$140,'14 Year_History_Results'!BW276)</f>
        <v>0</v>
      </c>
      <c r="AL276" s="2">
        <f>INDEX('2005'!$C$44:$C$140,'14 Year_History_Results'!BX276)</f>
        <v>0</v>
      </c>
      <c r="AM276" s="2">
        <f>INDEX('2006'!$C$44:$C$140,'14 Year_History_Results'!BY276)</f>
        <v>0</v>
      </c>
      <c r="AN276" s="2">
        <f>INDEX('2007'!$C$44:$C$140,'14 Year_History_Results'!BZ276)</f>
        <v>0</v>
      </c>
      <c r="AO276" s="2">
        <f>INDEX('2008'!$C$44:$C$140,'14 Year_History_Results'!CA276)</f>
        <v>0</v>
      </c>
      <c r="AP276" s="2">
        <f>INDEX('2009'!$C$44:$C$140,'14 Year_History_Results'!CB276)</f>
        <v>0</v>
      </c>
      <c r="AQ276" s="2">
        <f>INDEX('2010'!$C$44:$C$140,'14 Year_History_Results'!CC276)</f>
        <v>0</v>
      </c>
      <c r="AR276" s="2">
        <f>INDEX('2011'!$C$44:$C$140,'14 Year_History_Results'!CD276)</f>
        <v>0</v>
      </c>
      <c r="AS276" s="2">
        <f>INDEX('2012'!$C$44:$C$140,'14 Year_History_Results'!CE276)</f>
        <v>0</v>
      </c>
      <c r="AT276" s="2">
        <f>INDEX('2013'!$C$44:$C$140,'14 Year_History_Results'!CF276)</f>
        <v>0</v>
      </c>
      <c r="AU276" s="149">
        <f>INDEX('2014'!$C$52:$C$180,'14 Year_History_Results'!CG276)</f>
        <v>0</v>
      </c>
      <c r="AV276" s="2">
        <f t="shared" si="167"/>
        <v>0</v>
      </c>
      <c r="AW276" s="2"/>
      <c r="AX276">
        <f t="shared" si="168"/>
        <v>3280</v>
      </c>
      <c r="AY276" s="112"/>
      <c r="AZ276" s="2"/>
      <c r="BA276" s="148">
        <f>INDEX('2001'!$B$44:$B$140,'14 Year_History_Results'!BT276)</f>
        <v>0</v>
      </c>
      <c r="BB276" s="2">
        <f>INDEX('2002'!$B$44:$B$140,'14 Year_History_Results'!BU276)</f>
        <v>0</v>
      </c>
      <c r="BC276" s="2">
        <f>INDEX('2003'!$B$44:$B$140,'14 Year_History_Results'!BV276)</f>
        <v>0</v>
      </c>
      <c r="BD276" s="2">
        <f>INDEX('2004'!$B$44:$B$140,'14 Year_History_Results'!BW276)</f>
        <v>0</v>
      </c>
      <c r="BE276" s="2">
        <f>INDEX('2005'!$B$44:$B$140,'14 Year_History_Results'!BX276)</f>
        <v>0</v>
      </c>
      <c r="BF276" s="2">
        <f>INDEX('2006'!$B$44:$B$140,'14 Year_History_Results'!BY276)</f>
        <v>0</v>
      </c>
      <c r="BG276" s="2">
        <f>INDEX('2007'!$B$44:$B$140,'14 Year_History_Results'!BZ276)</f>
        <v>0</v>
      </c>
      <c r="BH276" s="2">
        <f>INDEX('2008'!$B$44:$B$140,'14 Year_History_Results'!CA276)</f>
        <v>0</v>
      </c>
      <c r="BI276" s="2">
        <f>INDEX('2009'!$B$44:$B$140,'14 Year_History_Results'!CB276)</f>
        <v>0</v>
      </c>
      <c r="BJ276" s="2">
        <f>INDEX('2010'!$B$44:$B$140,'14 Year_History_Results'!CC276)</f>
        <v>10</v>
      </c>
      <c r="BK276" s="2">
        <f>INDEX('2011'!$B$44:$B$140,'14 Year_History_Results'!CD276)</f>
        <v>0</v>
      </c>
      <c r="BL276" s="2">
        <f>INDEX('2012'!$B$44:$B$140,'14 Year_History_Results'!CE276)</f>
        <v>0</v>
      </c>
      <c r="BM276" s="2">
        <f>INDEX('2013'!$B$44:$B$140,'14 Year_History_Results'!CF276)</f>
        <v>0</v>
      </c>
      <c r="BN276" s="149">
        <f>INDEX('2014'!$B$52:$B$180,'14 Year_History_Results'!CG276)</f>
        <v>0</v>
      </c>
      <c r="BO276" s="308">
        <f t="shared" si="169"/>
        <v>0</v>
      </c>
      <c r="BQ276">
        <f t="shared" si="170"/>
        <v>3280</v>
      </c>
      <c r="BR276" s="112"/>
      <c r="BS276" s="2"/>
      <c r="BT276" s="148">
        <f>IF(ISNA(MATCH($BQ276,'2001'!$A$44:$A$139,0)),97,MATCH($BQ276,'2001'!$A$44:$A$139,0))</f>
        <v>97</v>
      </c>
      <c r="BU276" s="2">
        <f>IF(ISNA(MATCH($BQ276,'2002'!$A$44:$A$139,0)),97,MATCH($BQ276,'2002'!$A$44:$A$139,0))</f>
        <v>97</v>
      </c>
      <c r="BV276" s="2">
        <f>IF(ISNA(MATCH($BQ276,'2003'!$A$44:$A$139,0)),97,MATCH($BQ276,'2003'!$A$44:$A$139,0))</f>
        <v>97</v>
      </c>
      <c r="BW276" s="2">
        <f>IF(ISNA(MATCH($BQ276,'2004'!$A$44:$A$139,0)),97,MATCH($BQ276,'2004'!$A$44:$A$139,0))</f>
        <v>97</v>
      </c>
      <c r="BX276" s="2">
        <f>IF(ISNA(MATCH($BQ276,'2005'!$A$44:$A$139,0)),97,MATCH($BQ276,'2005'!$A$44:$A$139,0))</f>
        <v>97</v>
      </c>
      <c r="BY276" s="2">
        <f>IF(ISNA(MATCH($BQ276,'2006'!$A$44:$A$139,0)),97,MATCH($BQ276,'2006'!$A$44:$A$139,0))</f>
        <v>97</v>
      </c>
      <c r="BZ276" s="2">
        <f>IF(ISNA(MATCH($BQ276,'2007'!$A$44:$A$139,0)),97,MATCH($BQ276,'2007'!$A$44:$A$139,0))</f>
        <v>97</v>
      </c>
      <c r="CA276" s="2">
        <f>IF(ISNA(MATCH($BQ276,'2008'!$A$44:$A$139,0)),97,MATCH($BQ276,'2008'!$A$44:$A$139,0))</f>
        <v>97</v>
      </c>
      <c r="CB276" s="2">
        <f>IF(ISNA(MATCH($BQ276,'2009'!$A$44:$A$139,0)),97,MATCH($BQ276,'2009'!$A$44:$A$139,0))</f>
        <v>97</v>
      </c>
      <c r="CC276" s="2">
        <f>IF(ISNA(MATCH($BQ276,'2010'!$A$44:$A$139,0)),97,MATCH($BQ276,'2010'!$A$44:$A$139,0))</f>
        <v>95</v>
      </c>
      <c r="CD276" s="2">
        <f>IF(ISNA(MATCH($BQ276,'2011'!$A$44:$A$139,0)),97,MATCH($BQ276,'2011'!$A$44:$A$139,0))</f>
        <v>97</v>
      </c>
      <c r="CE276" s="2">
        <f>IF(ISNA(MATCH($BQ276,'2012'!$A$44:$A$139,0)),97,MATCH($BQ276,'2012'!$A$44:$A$139,0))</f>
        <v>97</v>
      </c>
      <c r="CF276" s="2">
        <f>IF(ISNA(MATCH($BQ276,'2013'!$A$44:$A$139,0)),97,MATCH($BQ276,'2013'!$A$44:$A$139,0))</f>
        <v>97</v>
      </c>
      <c r="CG276" s="149">
        <f>IF(ISNA(MATCH($BQ276,'2014'!$A$52:$A$179,0)),129,MATCH($BQ276,'2014'!$A$52:$A$179,0))</f>
        <v>129</v>
      </c>
      <c r="CI276">
        <f t="shared" si="171"/>
        <v>3280</v>
      </c>
      <c r="CJ276" s="284"/>
      <c r="CK276" s="282"/>
      <c r="CL276" s="281">
        <f t="shared" si="172"/>
        <v>0</v>
      </c>
      <c r="CM276" s="282">
        <f t="shared" si="158"/>
        <v>0</v>
      </c>
      <c r="CN276" s="282">
        <f t="shared" si="159"/>
        <v>0</v>
      </c>
      <c r="CO276" s="282">
        <f t="shared" si="160"/>
        <v>0</v>
      </c>
      <c r="CP276" s="282">
        <f t="shared" si="161"/>
        <v>0</v>
      </c>
      <c r="CQ276" s="282">
        <f t="shared" si="162"/>
        <v>0</v>
      </c>
      <c r="CR276" s="282">
        <f t="shared" si="163"/>
        <v>0</v>
      </c>
      <c r="CS276" s="282">
        <f t="shared" si="164"/>
        <v>0</v>
      </c>
      <c r="CT276" s="282">
        <f t="shared" si="165"/>
        <v>0</v>
      </c>
      <c r="CU276" s="282">
        <f t="shared" si="173"/>
        <v>10</v>
      </c>
      <c r="CV276" s="282">
        <f t="shared" si="174"/>
        <v>6.6659999999999995</v>
      </c>
      <c r="CW276" s="282">
        <f t="shared" si="175"/>
        <v>4.4435555999999998</v>
      </c>
      <c r="CX276" s="282">
        <f t="shared" si="176"/>
        <v>2.9620741629599996</v>
      </c>
      <c r="CY276" s="283">
        <f t="shared" si="177"/>
        <v>1.9745186370291357</v>
      </c>
      <c r="DA276" s="282">
        <f t="shared" si="178"/>
        <v>3280</v>
      </c>
      <c r="DB276" s="97"/>
      <c r="DC276" s="156"/>
      <c r="DD276" s="270">
        <f t="shared" si="179"/>
        <v>0</v>
      </c>
      <c r="DE276" s="156">
        <f t="shared" si="180"/>
        <v>0</v>
      </c>
      <c r="DF276" s="156">
        <f t="shared" si="181"/>
        <v>0</v>
      </c>
      <c r="DG276" s="156">
        <f t="shared" si="182"/>
        <v>0</v>
      </c>
      <c r="DH276" s="156">
        <f t="shared" si="183"/>
        <v>0</v>
      </c>
      <c r="DI276" s="156">
        <f t="shared" si="184"/>
        <v>0</v>
      </c>
      <c r="DJ276" s="156">
        <f t="shared" si="185"/>
        <v>0</v>
      </c>
      <c r="DK276" s="156">
        <f t="shared" si="186"/>
        <v>0</v>
      </c>
      <c r="DL276" s="156">
        <f t="shared" si="187"/>
        <v>0</v>
      </c>
      <c r="DM276" s="156">
        <f t="shared" si="188"/>
        <v>10</v>
      </c>
      <c r="DN276" s="156">
        <f t="shared" si="189"/>
        <v>10</v>
      </c>
      <c r="DO276" s="156">
        <f t="shared" si="190"/>
        <v>10</v>
      </c>
      <c r="DP276" s="156">
        <f t="shared" si="191"/>
        <v>10</v>
      </c>
      <c r="DQ276" s="267">
        <f t="shared" si="192"/>
        <v>10</v>
      </c>
      <c r="DR276" s="156">
        <f t="shared" si="193"/>
        <v>401</v>
      </c>
    </row>
    <row r="277" spans="2:122" ht="13.5" thickBot="1" x14ac:dyDescent="0.25">
      <c r="B277" s="133">
        <v>131</v>
      </c>
      <c r="C277" s="50">
        <f t="shared" si="156"/>
        <v>2</v>
      </c>
      <c r="D277" s="50">
        <f t="shared" si="166"/>
        <v>2</v>
      </c>
      <c r="E277" s="97"/>
      <c r="F277" s="2">
        <f t="shared" si="194"/>
        <v>272</v>
      </c>
      <c r="G277" s="164">
        <v>2039</v>
      </c>
      <c r="H277" s="164">
        <f>14- COUNTIF(L277:AA277,"#N/A")</f>
        <v>1</v>
      </c>
      <c r="I277" s="133">
        <f>SUM(AF277:AU277)+SUM(BA277:BM277)</f>
        <v>15</v>
      </c>
      <c r="J277" s="405">
        <f>CY277</f>
        <v>1.9743211851654325</v>
      </c>
      <c r="K277" s="466" t="str">
        <f>IF(ISNUMBER(MATCH(G277,'[4]OPR data'!$A$3:$A$2541,0)),"Y","N")</f>
        <v>Y</v>
      </c>
      <c r="L277" s="112"/>
      <c r="M277" s="236"/>
      <c r="N277" s="236" t="e">
        <f>(INDEX(Finish_table!R$4:R$83,MATCH('14 Year_History_Results'!$G277,Finish_table!S$4:S$83,0),1))</f>
        <v>#N/A</v>
      </c>
      <c r="O277" s="236" t="e">
        <f>(INDEX(Finish_table!Z$4:Z$99,MATCH('14 Year_History_Results'!$G277,Finish_table!AA$4:AA$99,0),1))</f>
        <v>#N/A</v>
      </c>
      <c r="P277" s="236" t="e">
        <f>(INDEX(Finish_table!AI$4:AI$99,MATCH('14 Year_History_Results'!$G277,Finish_table!AJ$4:AJ$99,0),1))</f>
        <v>#N/A</v>
      </c>
      <c r="Q277" s="236" t="e">
        <f>(INDEX(Finish_table!AR$4:AR$99,MATCH('14 Year_History_Results'!$G277,Finish_table!AS$4:AS$99,0),1))</f>
        <v>#N/A</v>
      </c>
      <c r="R277" s="236" t="e">
        <f>(INDEX(Finish_table!BA$4:BA$99,MATCH('14 Year_History_Results'!$G277,Finish_table!BB$4:BB$99,0),1))</f>
        <v>#N/A</v>
      </c>
      <c r="S277" s="236" t="e">
        <f>(INDEX(Finish_table!BJ$4:BJ$99,MATCH('14 Year_History_Results'!$G277,Finish_table!BK$4:BK$99,0),1))</f>
        <v>#N/A</v>
      </c>
      <c r="T277" s="236" t="e">
        <f>(INDEX(Finish_table!BS$4:BS$99,MATCH('14 Year_History_Results'!$G277,Finish_table!BT$4:BT$99,0),1))</f>
        <v>#N/A</v>
      </c>
      <c r="U277" s="236" t="e">
        <f>(INDEX(Finish_table!CB$4:CB$99,MATCH('14 Year_History_Results'!$G277,Finish_table!CC$4:CC$99,0),1))</f>
        <v>#N/A</v>
      </c>
      <c r="V277" s="236" t="str">
        <f>(INDEX(Finish_table!CK$4:CK$99,MATCH('14 Year_History_Results'!$G277,Finish_table!CL$4:CL$99,0),1))</f>
        <v>QF</v>
      </c>
      <c r="W277" s="236" t="e">
        <f>(INDEX(Finish_table!CT$4:CT$99,MATCH('14 Year_History_Results'!$G277,Finish_table!CU$4:CU$99,0),1))</f>
        <v>#N/A</v>
      </c>
      <c r="X277" s="236" t="e">
        <f>(INDEX(Finish_table!DC$4:DC$99,MATCH('14 Year_History_Results'!$G277,Finish_table!DD$4:DD$99,0),1))</f>
        <v>#N/A</v>
      </c>
      <c r="Y277" s="236" t="e">
        <f>(INDEX(Finish_table!DL$4:DL$99,MATCH('14 Year_History_Results'!$G277,Finish_table!DM$4:DM$99,0),1))</f>
        <v>#N/A</v>
      </c>
      <c r="Z277" s="236" t="e">
        <f>(INDEX(Finish_table!DU$4:DU$99,MATCH('14 Year_History_Results'!$G277,Finish_table!DV$4:DV$99,0),1))</f>
        <v>#N/A</v>
      </c>
      <c r="AA277" s="256" t="e">
        <f>(INDEX(Finish_table!ED$4:ED$140,MATCH('14 Year_History_Results'!$G277,Finish_table!EE$4:EE$140,0),1))</f>
        <v>#N/A</v>
      </c>
      <c r="AB277" s="2"/>
      <c r="AC277" s="97"/>
      <c r="AE277">
        <f t="shared" si="157"/>
        <v>2039</v>
      </c>
      <c r="AF277" s="112"/>
      <c r="AG277" s="2"/>
      <c r="AH277" s="148">
        <f>INDEX('2001'!$C$44:$C$140,'14 Year_History_Results'!BT277)</f>
        <v>0</v>
      </c>
      <c r="AI277" s="2">
        <f>INDEX('2002'!$C$44:$C$140,'14 Year_History_Results'!BU277)</f>
        <v>0</v>
      </c>
      <c r="AJ277" s="2">
        <f>INDEX('2003'!$C$44:$C$140,'14 Year_History_Results'!BV277)</f>
        <v>0</v>
      </c>
      <c r="AK277" s="2">
        <f>INDEX('2004'!$C$44:$C$140,'14 Year_History_Results'!BW277)</f>
        <v>0</v>
      </c>
      <c r="AL277" s="2">
        <f>INDEX('2005'!$C$44:$C$140,'14 Year_History_Results'!BX277)</f>
        <v>0</v>
      </c>
      <c r="AM277" s="2">
        <f>INDEX('2006'!$C$44:$C$140,'14 Year_History_Results'!BY277)</f>
        <v>0</v>
      </c>
      <c r="AN277" s="2">
        <f>INDEX('2007'!$C$44:$C$140,'14 Year_History_Results'!BZ277)</f>
        <v>0</v>
      </c>
      <c r="AO277" s="2">
        <f>INDEX('2008'!$C$44:$C$140,'14 Year_History_Results'!CA277)</f>
        <v>0</v>
      </c>
      <c r="AP277" s="2">
        <f>INDEX('2009'!$C$44:$C$140,'14 Year_History_Results'!CB277)</f>
        <v>0</v>
      </c>
      <c r="AQ277" s="2">
        <f>INDEX('2010'!$C$44:$C$140,'14 Year_History_Results'!CC277)</f>
        <v>0</v>
      </c>
      <c r="AR277" s="2">
        <f>INDEX('2011'!$C$44:$C$140,'14 Year_History_Results'!CD277)</f>
        <v>0</v>
      </c>
      <c r="AS277" s="2">
        <f>INDEX('2012'!$C$44:$C$140,'14 Year_History_Results'!CE277)</f>
        <v>0</v>
      </c>
      <c r="AT277" s="2">
        <f>INDEX('2013'!$C$44:$C$140,'14 Year_History_Results'!CF277)</f>
        <v>0</v>
      </c>
      <c r="AU277" s="149">
        <f>INDEX('2014'!$C$52:$C$180,'14 Year_History_Results'!CG277)</f>
        <v>0</v>
      </c>
      <c r="AV277" s="2">
        <f t="shared" si="167"/>
        <v>0</v>
      </c>
      <c r="AW277" s="2"/>
      <c r="AX277">
        <f t="shared" si="168"/>
        <v>2039</v>
      </c>
      <c r="AY277" s="112"/>
      <c r="AZ277" s="2"/>
      <c r="BA277" s="148">
        <f>INDEX('2001'!$B$44:$B$140,'14 Year_History_Results'!BT277)</f>
        <v>0</v>
      </c>
      <c r="BB277" s="2">
        <f>INDEX('2002'!$B$44:$B$140,'14 Year_History_Results'!BU277)</f>
        <v>0</v>
      </c>
      <c r="BC277" s="2">
        <f>INDEX('2003'!$B$44:$B$140,'14 Year_History_Results'!BV277)</f>
        <v>0</v>
      </c>
      <c r="BD277" s="2">
        <f>INDEX('2004'!$B$44:$B$140,'14 Year_History_Results'!BW277)</f>
        <v>0</v>
      </c>
      <c r="BE277" s="2">
        <f>INDEX('2005'!$B$44:$B$140,'14 Year_History_Results'!BX277)</f>
        <v>0</v>
      </c>
      <c r="BF277" s="2">
        <f>INDEX('2006'!$B$44:$B$140,'14 Year_History_Results'!BY277)</f>
        <v>0</v>
      </c>
      <c r="BG277" s="2">
        <f>INDEX('2007'!$B$44:$B$140,'14 Year_History_Results'!BZ277)</f>
        <v>0</v>
      </c>
      <c r="BH277" s="2">
        <f>INDEX('2008'!$B$44:$B$140,'14 Year_History_Results'!CA277)</f>
        <v>0</v>
      </c>
      <c r="BI277" s="2">
        <f>INDEX('2009'!$B$44:$B$140,'14 Year_History_Results'!CB277)</f>
        <v>15</v>
      </c>
      <c r="BJ277" s="2">
        <f>INDEX('2010'!$B$44:$B$140,'14 Year_History_Results'!CC277)</f>
        <v>0</v>
      </c>
      <c r="BK277" s="2">
        <f>INDEX('2011'!$B$44:$B$140,'14 Year_History_Results'!CD277)</f>
        <v>0</v>
      </c>
      <c r="BL277" s="2">
        <f>INDEX('2012'!$B$44:$B$140,'14 Year_History_Results'!CE277)</f>
        <v>0</v>
      </c>
      <c r="BM277" s="2">
        <f>INDEX('2013'!$B$44:$B$140,'14 Year_History_Results'!CF277)</f>
        <v>0</v>
      </c>
      <c r="BN277" s="149">
        <f>INDEX('2014'!$B$52:$B$180,'14 Year_History_Results'!CG277)</f>
        <v>0</v>
      </c>
      <c r="BO277" s="308">
        <f t="shared" si="169"/>
        <v>0</v>
      </c>
      <c r="BQ277">
        <f t="shared" si="170"/>
        <v>2039</v>
      </c>
      <c r="BR277" s="112"/>
      <c r="BS277" s="2"/>
      <c r="BT277" s="148">
        <f>IF(ISNA(MATCH($BQ277,'2001'!$A$44:$A$139,0)),97,MATCH($BQ277,'2001'!$A$44:$A$139,0))</f>
        <v>97</v>
      </c>
      <c r="BU277" s="2">
        <f>IF(ISNA(MATCH($BQ277,'2002'!$A$44:$A$139,0)),97,MATCH($BQ277,'2002'!$A$44:$A$139,0))</f>
        <v>97</v>
      </c>
      <c r="BV277" s="2">
        <f>IF(ISNA(MATCH($BQ277,'2003'!$A$44:$A$139,0)),97,MATCH($BQ277,'2003'!$A$44:$A$139,0))</f>
        <v>97</v>
      </c>
      <c r="BW277" s="2">
        <f>IF(ISNA(MATCH($BQ277,'2004'!$A$44:$A$139,0)),97,MATCH($BQ277,'2004'!$A$44:$A$139,0))</f>
        <v>97</v>
      </c>
      <c r="BX277" s="2">
        <f>IF(ISNA(MATCH($BQ277,'2005'!$A$44:$A$139,0)),97,MATCH($BQ277,'2005'!$A$44:$A$139,0))</f>
        <v>97</v>
      </c>
      <c r="BY277" s="2">
        <f>IF(ISNA(MATCH($BQ277,'2006'!$A$44:$A$139,0)),97,MATCH($BQ277,'2006'!$A$44:$A$139,0))</f>
        <v>97</v>
      </c>
      <c r="BZ277" s="2">
        <f>IF(ISNA(MATCH($BQ277,'2007'!$A$44:$A$139,0)),97,MATCH($BQ277,'2007'!$A$44:$A$139,0))</f>
        <v>97</v>
      </c>
      <c r="CA277" s="2">
        <f>IF(ISNA(MATCH($BQ277,'2008'!$A$44:$A$139,0)),97,MATCH($BQ277,'2008'!$A$44:$A$139,0))</f>
        <v>97</v>
      </c>
      <c r="CB277" s="2">
        <f>IF(ISNA(MATCH($BQ277,'2009'!$A$44:$A$139,0)),97,MATCH($BQ277,'2009'!$A$44:$A$139,0))</f>
        <v>88</v>
      </c>
      <c r="CC277" s="2">
        <f>IF(ISNA(MATCH($BQ277,'2010'!$A$44:$A$139,0)),97,MATCH($BQ277,'2010'!$A$44:$A$139,0))</f>
        <v>97</v>
      </c>
      <c r="CD277" s="2">
        <f>IF(ISNA(MATCH($BQ277,'2011'!$A$44:$A$139,0)),97,MATCH($BQ277,'2011'!$A$44:$A$139,0))</f>
        <v>97</v>
      </c>
      <c r="CE277" s="2">
        <f>IF(ISNA(MATCH($BQ277,'2012'!$A$44:$A$139,0)),97,MATCH($BQ277,'2012'!$A$44:$A$139,0))</f>
        <v>97</v>
      </c>
      <c r="CF277" s="2">
        <f>IF(ISNA(MATCH($BQ277,'2013'!$A$44:$A$139,0)),97,MATCH($BQ277,'2013'!$A$44:$A$139,0))</f>
        <v>97</v>
      </c>
      <c r="CG277" s="149">
        <f>IF(ISNA(MATCH($BQ277,'2014'!$A$52:$A$179,0)),129,MATCH($BQ277,'2014'!$A$52:$A$179,0))</f>
        <v>129</v>
      </c>
      <c r="CI277">
        <f t="shared" si="171"/>
        <v>2039</v>
      </c>
      <c r="CJ277" s="284"/>
      <c r="CK277" s="282"/>
      <c r="CL277" s="281">
        <f t="shared" si="172"/>
        <v>0</v>
      </c>
      <c r="CM277" s="282">
        <f t="shared" si="158"/>
        <v>0</v>
      </c>
      <c r="CN277" s="282">
        <f t="shared" si="159"/>
        <v>0</v>
      </c>
      <c r="CO277" s="282">
        <f t="shared" si="160"/>
        <v>0</v>
      </c>
      <c r="CP277" s="282">
        <f t="shared" si="161"/>
        <v>0</v>
      </c>
      <c r="CQ277" s="282">
        <f t="shared" si="162"/>
        <v>0</v>
      </c>
      <c r="CR277" s="282">
        <f t="shared" si="163"/>
        <v>0</v>
      </c>
      <c r="CS277" s="282">
        <f t="shared" si="164"/>
        <v>0</v>
      </c>
      <c r="CT277" s="282">
        <f t="shared" si="165"/>
        <v>15</v>
      </c>
      <c r="CU277" s="282">
        <f t="shared" si="173"/>
        <v>9.9989999999999988</v>
      </c>
      <c r="CV277" s="282">
        <f t="shared" si="174"/>
        <v>6.6653333999999989</v>
      </c>
      <c r="CW277" s="282">
        <f t="shared" si="175"/>
        <v>4.4431112444399989</v>
      </c>
      <c r="CX277" s="282">
        <f t="shared" si="176"/>
        <v>2.9617779555437034</v>
      </c>
      <c r="CY277" s="283">
        <f t="shared" si="177"/>
        <v>1.9743211851654325</v>
      </c>
      <c r="DA277" s="282">
        <f t="shared" si="178"/>
        <v>2039</v>
      </c>
      <c r="DB277" s="97"/>
      <c r="DC277" s="156"/>
      <c r="DD277" s="270">
        <f t="shared" si="179"/>
        <v>0</v>
      </c>
      <c r="DE277" s="156">
        <f t="shared" si="180"/>
        <v>0</v>
      </c>
      <c r="DF277" s="156">
        <f t="shared" si="181"/>
        <v>0</v>
      </c>
      <c r="DG277" s="156">
        <f t="shared" si="182"/>
        <v>0</v>
      </c>
      <c r="DH277" s="156">
        <f t="shared" si="183"/>
        <v>0</v>
      </c>
      <c r="DI277" s="156">
        <f t="shared" si="184"/>
        <v>0</v>
      </c>
      <c r="DJ277" s="156">
        <f t="shared" si="185"/>
        <v>0</v>
      </c>
      <c r="DK277" s="156">
        <f t="shared" si="186"/>
        <v>0</v>
      </c>
      <c r="DL277" s="156">
        <f t="shared" si="187"/>
        <v>15</v>
      </c>
      <c r="DM277" s="156">
        <f t="shared" si="188"/>
        <v>15</v>
      </c>
      <c r="DN277" s="156">
        <f t="shared" si="189"/>
        <v>15</v>
      </c>
      <c r="DO277" s="156">
        <f t="shared" si="190"/>
        <v>15</v>
      </c>
      <c r="DP277" s="156">
        <f t="shared" si="191"/>
        <v>15</v>
      </c>
      <c r="DQ277" s="267">
        <f t="shared" si="192"/>
        <v>15</v>
      </c>
      <c r="DR277" s="156">
        <f t="shared" si="193"/>
        <v>335</v>
      </c>
    </row>
    <row r="278" spans="2:122" ht="13.5" thickBot="1" x14ac:dyDescent="0.25">
      <c r="B278" s="133">
        <v>133</v>
      </c>
      <c r="C278" s="50">
        <f t="shared" si="156"/>
        <v>1</v>
      </c>
      <c r="D278" s="50">
        <f t="shared" si="166"/>
        <v>1</v>
      </c>
      <c r="E278" s="97"/>
      <c r="F278" s="2">
        <f t="shared" si="194"/>
        <v>273</v>
      </c>
      <c r="G278" s="164">
        <v>64</v>
      </c>
      <c r="H278" s="164">
        <f>14- COUNTIF(L278:AA278,"#N/A")</f>
        <v>3</v>
      </c>
      <c r="I278" s="133">
        <f>SUM(AF278:AU278)+SUM(BA278:BM278)</f>
        <v>109</v>
      </c>
      <c r="J278" s="405">
        <f>CY278</f>
        <v>1.9297865976603581</v>
      </c>
      <c r="K278" s="466" t="str">
        <f>IF(ISNUMBER(MATCH(G278,'[4]OPR data'!$A$3:$A$2541,0)),"Y","N")</f>
        <v>N</v>
      </c>
      <c r="L278" s="112"/>
      <c r="M278" s="236"/>
      <c r="N278" s="236" t="e">
        <f>(INDEX(Finish_table!R$4:R$83,MATCH('14 Year_History_Results'!$G278,Finish_table!S$4:S$83,0),1))</f>
        <v>#N/A</v>
      </c>
      <c r="O278" s="236" t="str">
        <f>(INDEX(Finish_table!Z$4:Z$99,MATCH('14 Year_History_Results'!$G278,Finish_table!AA$4:AA$99,0),1))</f>
        <v>W</v>
      </c>
      <c r="P278" s="236" t="e">
        <f>(INDEX(Finish_table!AI$4:AI$99,MATCH('14 Year_History_Results'!$G278,Finish_table!AJ$4:AJ$99,0),1))</f>
        <v>#N/A</v>
      </c>
      <c r="Q278" s="236" t="str">
        <f>(INDEX(Finish_table!AR$4:AR$99,MATCH('14 Year_History_Results'!$G278,Finish_table!AS$4:AS$99,0),1))</f>
        <v>SF</v>
      </c>
      <c r="R278" s="236" t="str">
        <f>(INDEX(Finish_table!BA$4:BA$99,MATCH('14 Year_History_Results'!$G278,Finish_table!BB$4:BB$99,0),1))</f>
        <v>WF</v>
      </c>
      <c r="S278" s="236" t="e">
        <f>(INDEX(Finish_table!BJ$4:BJ$99,MATCH('14 Year_History_Results'!$G278,Finish_table!BK$4:BK$99,0),1))</f>
        <v>#N/A</v>
      </c>
      <c r="T278" s="236" t="e">
        <f>(INDEX(Finish_table!BS$4:BS$99,MATCH('14 Year_History_Results'!$G278,Finish_table!BT$4:BT$99,0),1))</f>
        <v>#N/A</v>
      </c>
      <c r="U278" s="236" t="e">
        <f>(INDEX(Finish_table!CB$4:CB$99,MATCH('14 Year_History_Results'!$G278,Finish_table!CC$4:CC$99,0),1))</f>
        <v>#N/A</v>
      </c>
      <c r="V278" s="236" t="e">
        <f>(INDEX(Finish_table!CK$4:CK$99,MATCH('14 Year_History_Results'!$G278,Finish_table!CL$4:CL$99,0),1))</f>
        <v>#N/A</v>
      </c>
      <c r="W278" s="236" t="e">
        <f>(INDEX(Finish_table!CT$4:CT$99,MATCH('14 Year_History_Results'!$G278,Finish_table!CU$4:CU$99,0),1))</f>
        <v>#N/A</v>
      </c>
      <c r="X278" s="236" t="e">
        <f>(INDEX(Finish_table!DC$4:DC$99,MATCH('14 Year_History_Results'!$G278,Finish_table!DD$4:DD$99,0),1))</f>
        <v>#N/A</v>
      </c>
      <c r="Y278" s="236" t="e">
        <f>(INDEX(Finish_table!DL$4:DL$99,MATCH('14 Year_History_Results'!$G278,Finish_table!DM$4:DM$99,0),1))</f>
        <v>#N/A</v>
      </c>
      <c r="Z278" s="236" t="e">
        <f>(INDEX(Finish_table!DU$4:DU$99,MATCH('14 Year_History_Results'!$G278,Finish_table!DV$4:DV$99,0),1))</f>
        <v>#N/A</v>
      </c>
      <c r="AA278" s="256" t="e">
        <f>(INDEX(Finish_table!ED$4:ED$140,MATCH('14 Year_History_Results'!$G278,Finish_table!EE$4:EE$140,0),1))</f>
        <v>#N/A</v>
      </c>
      <c r="AB278" s="2"/>
      <c r="AC278" s="97"/>
      <c r="AE278">
        <f t="shared" si="157"/>
        <v>64</v>
      </c>
      <c r="AF278" s="112"/>
      <c r="AG278" s="2"/>
      <c r="AH278" s="148">
        <f>INDEX('2001'!$C$44:$C$140,'14 Year_History_Results'!BT278)</f>
        <v>0</v>
      </c>
      <c r="AI278" s="2">
        <f>INDEX('2002'!$C$44:$C$140,'14 Year_History_Results'!BU278)</f>
        <v>30</v>
      </c>
      <c r="AJ278" s="2">
        <f>INDEX('2003'!$C$44:$C$140,'14 Year_History_Results'!BV278)</f>
        <v>0</v>
      </c>
      <c r="AK278" s="2">
        <f>INDEX('2004'!$C$44:$C$140,'14 Year_History_Results'!BW278)</f>
        <v>10</v>
      </c>
      <c r="AL278" s="2">
        <f>INDEX('2005'!$C$44:$C$140,'14 Year_History_Results'!BX278)</f>
        <v>40</v>
      </c>
      <c r="AM278" s="2">
        <f>INDEX('2006'!$C$44:$C$140,'14 Year_History_Results'!BY278)</f>
        <v>0</v>
      </c>
      <c r="AN278" s="2">
        <f>INDEX('2007'!$C$44:$C$140,'14 Year_History_Results'!BZ278)</f>
        <v>0</v>
      </c>
      <c r="AO278" s="2">
        <f>INDEX('2008'!$C$44:$C$140,'14 Year_History_Results'!CA278)</f>
        <v>0</v>
      </c>
      <c r="AP278" s="2">
        <f>INDEX('2009'!$C$44:$C$140,'14 Year_History_Results'!CB278)</f>
        <v>0</v>
      </c>
      <c r="AQ278" s="2">
        <f>INDEX('2010'!$C$44:$C$140,'14 Year_History_Results'!CC278)</f>
        <v>0</v>
      </c>
      <c r="AR278" s="2">
        <f>INDEX('2011'!$C$44:$C$140,'14 Year_History_Results'!CD278)</f>
        <v>0</v>
      </c>
      <c r="AS278" s="2">
        <f>INDEX('2012'!$C$44:$C$140,'14 Year_History_Results'!CE278)</f>
        <v>0</v>
      </c>
      <c r="AT278" s="2">
        <f>INDEX('2013'!$C$44:$C$140,'14 Year_History_Results'!CF278)</f>
        <v>0</v>
      </c>
      <c r="AU278" s="149">
        <f>INDEX('2014'!$C$52:$C$180,'14 Year_History_Results'!CG278)</f>
        <v>0</v>
      </c>
      <c r="AV278" s="2">
        <f t="shared" si="167"/>
        <v>12.838814775327387</v>
      </c>
      <c r="AW278" s="2"/>
      <c r="AX278">
        <f t="shared" si="168"/>
        <v>64</v>
      </c>
      <c r="AY278" s="112"/>
      <c r="AZ278" s="2"/>
      <c r="BA278" s="148">
        <f>INDEX('2001'!$B$44:$B$140,'14 Year_History_Results'!BT278)</f>
        <v>0</v>
      </c>
      <c r="BB278" s="2">
        <f>INDEX('2002'!$B$44:$B$140,'14 Year_History_Results'!BU278)</f>
        <v>8</v>
      </c>
      <c r="BC278" s="2">
        <f>INDEX('2003'!$B$44:$B$140,'14 Year_History_Results'!BV278)</f>
        <v>0</v>
      </c>
      <c r="BD278" s="2">
        <f>INDEX('2004'!$B$44:$B$140,'14 Year_History_Results'!BW278)</f>
        <v>14</v>
      </c>
      <c r="BE278" s="2">
        <f>INDEX('2005'!$B$44:$B$140,'14 Year_History_Results'!BX278)</f>
        <v>7</v>
      </c>
      <c r="BF278" s="2">
        <f>INDEX('2006'!$B$44:$B$140,'14 Year_History_Results'!BY278)</f>
        <v>0</v>
      </c>
      <c r="BG278" s="2">
        <f>INDEX('2007'!$B$44:$B$140,'14 Year_History_Results'!BZ278)</f>
        <v>0</v>
      </c>
      <c r="BH278" s="2">
        <f>INDEX('2008'!$B$44:$B$140,'14 Year_History_Results'!CA278)</f>
        <v>0</v>
      </c>
      <c r="BI278" s="2">
        <f>INDEX('2009'!$B$44:$B$140,'14 Year_History_Results'!CB278)</f>
        <v>0</v>
      </c>
      <c r="BJ278" s="2">
        <f>INDEX('2010'!$B$44:$B$140,'14 Year_History_Results'!CC278)</f>
        <v>0</v>
      </c>
      <c r="BK278" s="2">
        <f>INDEX('2011'!$B$44:$B$140,'14 Year_History_Results'!CD278)</f>
        <v>0</v>
      </c>
      <c r="BL278" s="2">
        <f>INDEX('2012'!$B$44:$B$140,'14 Year_History_Results'!CE278)</f>
        <v>0</v>
      </c>
      <c r="BM278" s="2">
        <f>INDEX('2013'!$B$44:$B$140,'14 Year_History_Results'!CF278)</f>
        <v>0</v>
      </c>
      <c r="BN278" s="149">
        <f>INDEX('2014'!$B$52:$B$180,'14 Year_History_Results'!CG278)</f>
        <v>0</v>
      </c>
      <c r="BO278" s="308">
        <f t="shared" si="169"/>
        <v>0</v>
      </c>
      <c r="BQ278">
        <f t="shared" si="170"/>
        <v>64</v>
      </c>
      <c r="BR278" s="112"/>
      <c r="BS278" s="2"/>
      <c r="BT278" s="148">
        <f>IF(ISNA(MATCH($BQ278,'2001'!$A$44:$A$139,0)),97,MATCH($BQ278,'2001'!$A$44:$A$139,0))</f>
        <v>97</v>
      </c>
      <c r="BU278" s="2">
        <f>IF(ISNA(MATCH($BQ278,'2002'!$A$44:$A$139,0)),97,MATCH($BQ278,'2002'!$A$44:$A$139,0))</f>
        <v>12</v>
      </c>
      <c r="BV278" s="2">
        <f>IF(ISNA(MATCH($BQ278,'2003'!$A$44:$A$139,0)),97,MATCH($BQ278,'2003'!$A$44:$A$139,0))</f>
        <v>97</v>
      </c>
      <c r="BW278" s="2">
        <f>IF(ISNA(MATCH($BQ278,'2004'!$A$44:$A$139,0)),97,MATCH($BQ278,'2004'!$A$44:$A$139,0))</f>
        <v>12</v>
      </c>
      <c r="BX278" s="2">
        <f>IF(ISNA(MATCH($BQ278,'2005'!$A$44:$A$139,0)),97,MATCH($BQ278,'2005'!$A$44:$A$139,0))</f>
        <v>9</v>
      </c>
      <c r="BY278" s="2">
        <f>IF(ISNA(MATCH($BQ278,'2006'!$A$44:$A$139,0)),97,MATCH($BQ278,'2006'!$A$44:$A$139,0))</f>
        <v>97</v>
      </c>
      <c r="BZ278" s="2">
        <f>IF(ISNA(MATCH($BQ278,'2007'!$A$44:$A$139,0)),97,MATCH($BQ278,'2007'!$A$44:$A$139,0))</f>
        <v>97</v>
      </c>
      <c r="CA278" s="2">
        <f>IF(ISNA(MATCH($BQ278,'2008'!$A$44:$A$139,0)),97,MATCH($BQ278,'2008'!$A$44:$A$139,0))</f>
        <v>97</v>
      </c>
      <c r="CB278" s="2">
        <f>IF(ISNA(MATCH($BQ278,'2009'!$A$44:$A$139,0)),97,MATCH($BQ278,'2009'!$A$44:$A$139,0))</f>
        <v>97</v>
      </c>
      <c r="CC278" s="2">
        <f>IF(ISNA(MATCH($BQ278,'2010'!$A$44:$A$139,0)),97,MATCH($BQ278,'2010'!$A$44:$A$139,0))</f>
        <v>97</v>
      </c>
      <c r="CD278" s="2">
        <f>IF(ISNA(MATCH($BQ278,'2011'!$A$44:$A$139,0)),97,MATCH($BQ278,'2011'!$A$44:$A$139,0))</f>
        <v>97</v>
      </c>
      <c r="CE278" s="2">
        <f>IF(ISNA(MATCH($BQ278,'2012'!$A$44:$A$139,0)),97,MATCH($BQ278,'2012'!$A$44:$A$139,0))</f>
        <v>97</v>
      </c>
      <c r="CF278" s="2">
        <f>IF(ISNA(MATCH($BQ278,'2013'!$A$44:$A$139,0)),97,MATCH($BQ278,'2013'!$A$44:$A$139,0))</f>
        <v>97</v>
      </c>
      <c r="CG278" s="149">
        <f>IF(ISNA(MATCH($BQ278,'2014'!$A$52:$A$179,0)),129,MATCH($BQ278,'2014'!$A$52:$A$179,0))</f>
        <v>129</v>
      </c>
      <c r="CI278">
        <f t="shared" si="171"/>
        <v>64</v>
      </c>
      <c r="CJ278" s="284"/>
      <c r="CK278" s="282"/>
      <c r="CL278" s="281">
        <f t="shared" si="172"/>
        <v>0</v>
      </c>
      <c r="CM278" s="282">
        <f t="shared" si="158"/>
        <v>38</v>
      </c>
      <c r="CN278" s="282">
        <f t="shared" si="159"/>
        <v>25.3308</v>
      </c>
      <c r="CO278" s="282">
        <f t="shared" si="160"/>
        <v>40.885511280000003</v>
      </c>
      <c r="CP278" s="282">
        <f t="shared" si="161"/>
        <v>74.254281819248007</v>
      </c>
      <c r="CQ278" s="282">
        <f t="shared" si="162"/>
        <v>49.497904260710719</v>
      </c>
      <c r="CR278" s="282">
        <f t="shared" si="163"/>
        <v>32.995302980189763</v>
      </c>
      <c r="CS278" s="282">
        <f t="shared" si="164"/>
        <v>21.994668966594496</v>
      </c>
      <c r="CT278" s="282">
        <f t="shared" si="165"/>
        <v>14.661646333131891</v>
      </c>
      <c r="CU278" s="282">
        <f t="shared" si="173"/>
        <v>9.7734534456657176</v>
      </c>
      <c r="CV278" s="282">
        <f t="shared" si="174"/>
        <v>6.5149840668807668</v>
      </c>
      <c r="CW278" s="282">
        <f t="shared" si="175"/>
        <v>4.3428883789827193</v>
      </c>
      <c r="CX278" s="282">
        <f t="shared" si="176"/>
        <v>2.8949693934298804</v>
      </c>
      <c r="CY278" s="283">
        <f t="shared" si="177"/>
        <v>1.9297865976603581</v>
      </c>
      <c r="DA278" s="282">
        <f t="shared" si="178"/>
        <v>64</v>
      </c>
      <c r="DB278" s="97"/>
      <c r="DC278" s="156"/>
      <c r="DD278" s="270">
        <f t="shared" si="179"/>
        <v>0</v>
      </c>
      <c r="DE278" s="156">
        <f t="shared" si="180"/>
        <v>38</v>
      </c>
      <c r="DF278" s="156">
        <f t="shared" si="181"/>
        <v>38</v>
      </c>
      <c r="DG278" s="156">
        <f t="shared" si="182"/>
        <v>62</v>
      </c>
      <c r="DH278" s="156">
        <f t="shared" si="183"/>
        <v>109</v>
      </c>
      <c r="DI278" s="156">
        <f t="shared" si="184"/>
        <v>109</v>
      </c>
      <c r="DJ278" s="156">
        <f t="shared" si="185"/>
        <v>109</v>
      </c>
      <c r="DK278" s="156">
        <f t="shared" si="186"/>
        <v>109</v>
      </c>
      <c r="DL278" s="156">
        <f t="shared" si="187"/>
        <v>109</v>
      </c>
      <c r="DM278" s="156">
        <f t="shared" si="188"/>
        <v>109</v>
      </c>
      <c r="DN278" s="156">
        <f t="shared" si="189"/>
        <v>109</v>
      </c>
      <c r="DO278" s="156">
        <f t="shared" si="190"/>
        <v>109</v>
      </c>
      <c r="DP278" s="156">
        <f t="shared" si="191"/>
        <v>109</v>
      </c>
      <c r="DQ278" s="267">
        <f t="shared" si="192"/>
        <v>109</v>
      </c>
      <c r="DR278" s="156">
        <f t="shared" si="193"/>
        <v>63</v>
      </c>
    </row>
    <row r="279" spans="2:122" ht="13.5" thickBot="1" x14ac:dyDescent="0.25">
      <c r="B279" s="133">
        <v>135</v>
      </c>
      <c r="C279" s="50">
        <f t="shared" si="156"/>
        <v>1</v>
      </c>
      <c r="D279" s="50">
        <f t="shared" si="166"/>
        <v>0</v>
      </c>
      <c r="E279" s="97"/>
      <c r="F279" s="2">
        <f t="shared" si="194"/>
        <v>274</v>
      </c>
      <c r="G279" s="164">
        <v>768</v>
      </c>
      <c r="H279" s="164">
        <f>14- COUNTIF(L279:AA279,"#N/A")</f>
        <v>2</v>
      </c>
      <c r="I279" s="133">
        <f>SUM(AF279:AU279)+SUM(BA279:BM279)</f>
        <v>19</v>
      </c>
      <c r="J279" s="405">
        <f>CY279</f>
        <v>1.9157291869101438</v>
      </c>
      <c r="K279" s="466" t="str">
        <f>IF(ISNUMBER(MATCH(G279,'[4]OPR data'!$A$3:$A$2541,0)),"Y","N")</f>
        <v>N</v>
      </c>
      <c r="L279" s="112"/>
      <c r="M279" s="236"/>
      <c r="N279" s="236" t="e">
        <f>(INDEX(Finish_table!R$4:R$83,MATCH('14 Year_History_Results'!$G279,Finish_table!S$4:S$83,0),1))</f>
        <v>#N/A</v>
      </c>
      <c r="O279" s="236" t="e">
        <f>(INDEX(Finish_table!Z$4:Z$99,MATCH('14 Year_History_Results'!$G279,Finish_table!AA$4:AA$99,0),1))</f>
        <v>#N/A</v>
      </c>
      <c r="P279" s="236" t="e">
        <f>(INDEX(Finish_table!AI$4:AI$99,MATCH('14 Year_History_Results'!$G279,Finish_table!AJ$4:AJ$99,0),1))</f>
        <v>#N/A</v>
      </c>
      <c r="Q279" s="236" t="e">
        <f>(INDEX(Finish_table!AR$4:AR$99,MATCH('14 Year_History_Results'!$G279,Finish_table!AS$4:AS$99,0),1))</f>
        <v>#N/A</v>
      </c>
      <c r="R279" s="236" t="e">
        <f>(INDEX(Finish_table!BA$4:BA$99,MATCH('14 Year_History_Results'!$G279,Finish_table!BB$4:BB$99,0),1))</f>
        <v>#N/A</v>
      </c>
      <c r="S279" s="236" t="e">
        <f>(INDEX(Finish_table!BJ$4:BJ$99,MATCH('14 Year_History_Results'!$G279,Finish_table!BK$4:BK$99,0),1))</f>
        <v>#N/A</v>
      </c>
      <c r="T279" s="236" t="str">
        <f>(INDEX(Finish_table!BS$4:BS$99,MATCH('14 Year_History_Results'!$G279,Finish_table!BT$4:BT$99,0),1))</f>
        <v>QF</v>
      </c>
      <c r="U279" s="236" t="e">
        <f>(INDEX(Finish_table!CB$4:CB$99,MATCH('14 Year_History_Results'!$G279,Finish_table!CC$4:CC$99,0),1))</f>
        <v>#N/A</v>
      </c>
      <c r="V279" s="236" t="str">
        <f>(INDEX(Finish_table!CK$4:CK$99,MATCH('14 Year_History_Results'!$G279,Finish_table!CL$4:CL$99,0),1))</f>
        <v>SF</v>
      </c>
      <c r="W279" s="236" t="e">
        <f>(INDEX(Finish_table!CT$4:CT$99,MATCH('14 Year_History_Results'!$G279,Finish_table!CU$4:CU$99,0),1))</f>
        <v>#N/A</v>
      </c>
      <c r="X279" s="236" t="e">
        <f>(INDEX(Finish_table!DC$4:DC$99,MATCH('14 Year_History_Results'!$G279,Finish_table!DD$4:DD$99,0),1))</f>
        <v>#N/A</v>
      </c>
      <c r="Y279" s="236" t="e">
        <f>(INDEX(Finish_table!DL$4:DL$99,MATCH('14 Year_History_Results'!$G279,Finish_table!DM$4:DM$99,0),1))</f>
        <v>#N/A</v>
      </c>
      <c r="Z279" s="236" t="e">
        <f>(INDEX(Finish_table!DU$4:DU$99,MATCH('14 Year_History_Results'!$G279,Finish_table!DV$4:DV$99,0),1))</f>
        <v>#N/A</v>
      </c>
      <c r="AA279" s="256" t="e">
        <f>(INDEX(Finish_table!ED$4:ED$140,MATCH('14 Year_History_Results'!$G279,Finish_table!EE$4:EE$140,0),1))</f>
        <v>#N/A</v>
      </c>
      <c r="AB279" s="2"/>
      <c r="AC279" s="97"/>
      <c r="AE279">
        <f t="shared" si="157"/>
        <v>768</v>
      </c>
      <c r="AF279" s="112"/>
      <c r="AG279" s="2"/>
      <c r="AH279" s="148">
        <f>INDEX('2001'!$C$44:$C$140,'14 Year_History_Results'!BT279)</f>
        <v>0</v>
      </c>
      <c r="AI279" s="2">
        <f>INDEX('2002'!$C$44:$C$140,'14 Year_History_Results'!BU279)</f>
        <v>0</v>
      </c>
      <c r="AJ279" s="2">
        <f>INDEX('2003'!$C$44:$C$140,'14 Year_History_Results'!BV279)</f>
        <v>0</v>
      </c>
      <c r="AK279" s="2">
        <f>INDEX('2004'!$C$44:$C$140,'14 Year_History_Results'!BW279)</f>
        <v>0</v>
      </c>
      <c r="AL279" s="2">
        <f>INDEX('2005'!$C$44:$C$140,'14 Year_History_Results'!BX279)</f>
        <v>0</v>
      </c>
      <c r="AM279" s="2">
        <f>INDEX('2006'!$C$44:$C$140,'14 Year_History_Results'!BY279)</f>
        <v>0</v>
      </c>
      <c r="AN279" s="2">
        <f>INDEX('2007'!$C$44:$C$140,'14 Year_History_Results'!BZ279)</f>
        <v>0</v>
      </c>
      <c r="AO279" s="2">
        <f>INDEX('2008'!$C$44:$C$140,'14 Year_History_Results'!CA279)</f>
        <v>0</v>
      </c>
      <c r="AP279" s="2">
        <f>INDEX('2009'!$C$44:$C$140,'14 Year_History_Results'!CB279)</f>
        <v>10</v>
      </c>
      <c r="AQ279" s="2">
        <f>INDEX('2010'!$C$44:$C$140,'14 Year_History_Results'!CC279)</f>
        <v>0</v>
      </c>
      <c r="AR279" s="2">
        <f>INDEX('2011'!$C$44:$C$140,'14 Year_History_Results'!CD279)</f>
        <v>0</v>
      </c>
      <c r="AS279" s="2">
        <f>INDEX('2012'!$C$44:$C$140,'14 Year_History_Results'!CE279)</f>
        <v>0</v>
      </c>
      <c r="AT279" s="2">
        <f>INDEX('2013'!$C$44:$C$140,'14 Year_History_Results'!CF279)</f>
        <v>0</v>
      </c>
      <c r="AU279" s="149">
        <f>INDEX('2014'!$C$52:$C$180,'14 Year_History_Results'!CG279)</f>
        <v>0</v>
      </c>
      <c r="AV279" s="2">
        <f t="shared" si="167"/>
        <v>2.6726124191242437</v>
      </c>
      <c r="AW279" s="2"/>
      <c r="AX279">
        <f t="shared" si="168"/>
        <v>768</v>
      </c>
      <c r="AY279" s="112"/>
      <c r="AZ279" s="2"/>
      <c r="BA279" s="148">
        <f>INDEX('2001'!$B$44:$B$140,'14 Year_History_Results'!BT279)</f>
        <v>0</v>
      </c>
      <c r="BB279" s="2">
        <f>INDEX('2002'!$B$44:$B$140,'14 Year_History_Results'!BU279)</f>
        <v>0</v>
      </c>
      <c r="BC279" s="2">
        <f>INDEX('2003'!$B$44:$B$140,'14 Year_History_Results'!BV279)</f>
        <v>0</v>
      </c>
      <c r="BD279" s="2">
        <f>INDEX('2004'!$B$44:$B$140,'14 Year_History_Results'!BW279)</f>
        <v>0</v>
      </c>
      <c r="BE279" s="2">
        <f>INDEX('2005'!$B$44:$B$140,'14 Year_History_Results'!BX279)</f>
        <v>0</v>
      </c>
      <c r="BF279" s="2">
        <f>INDEX('2006'!$B$44:$B$140,'14 Year_History_Results'!BY279)</f>
        <v>0</v>
      </c>
      <c r="BG279" s="2">
        <f>INDEX('2007'!$B$44:$B$140,'14 Year_History_Results'!BZ279)</f>
        <v>8</v>
      </c>
      <c r="BH279" s="2">
        <f>INDEX('2008'!$B$44:$B$140,'14 Year_History_Results'!CA279)</f>
        <v>0</v>
      </c>
      <c r="BI279" s="2">
        <f>INDEX('2009'!$B$44:$B$140,'14 Year_History_Results'!CB279)</f>
        <v>1</v>
      </c>
      <c r="BJ279" s="2">
        <f>INDEX('2010'!$B$44:$B$140,'14 Year_History_Results'!CC279)</f>
        <v>0</v>
      </c>
      <c r="BK279" s="2">
        <f>INDEX('2011'!$B$44:$B$140,'14 Year_History_Results'!CD279)</f>
        <v>0</v>
      </c>
      <c r="BL279" s="2">
        <f>INDEX('2012'!$B$44:$B$140,'14 Year_History_Results'!CE279)</f>
        <v>0</v>
      </c>
      <c r="BM279" s="2">
        <f>INDEX('2013'!$B$44:$B$140,'14 Year_History_Results'!CF279)</f>
        <v>0</v>
      </c>
      <c r="BN279" s="149">
        <f>INDEX('2014'!$B$52:$B$180,'14 Year_History_Results'!CG279)</f>
        <v>0</v>
      </c>
      <c r="BO279" s="308">
        <f t="shared" si="169"/>
        <v>0</v>
      </c>
      <c r="BQ279">
        <f t="shared" si="170"/>
        <v>768</v>
      </c>
      <c r="BR279" s="112"/>
      <c r="BS279" s="2"/>
      <c r="BT279" s="148">
        <f>IF(ISNA(MATCH($BQ279,'2001'!$A$44:$A$139,0)),97,MATCH($BQ279,'2001'!$A$44:$A$139,0))</f>
        <v>97</v>
      </c>
      <c r="BU279" s="2">
        <f>IF(ISNA(MATCH($BQ279,'2002'!$A$44:$A$139,0)),97,MATCH($BQ279,'2002'!$A$44:$A$139,0))</f>
        <v>97</v>
      </c>
      <c r="BV279" s="2">
        <f>IF(ISNA(MATCH($BQ279,'2003'!$A$44:$A$139,0)),97,MATCH($BQ279,'2003'!$A$44:$A$139,0))</f>
        <v>97</v>
      </c>
      <c r="BW279" s="2">
        <f>IF(ISNA(MATCH($BQ279,'2004'!$A$44:$A$139,0)),97,MATCH($BQ279,'2004'!$A$44:$A$139,0))</f>
        <v>97</v>
      </c>
      <c r="BX279" s="2">
        <f>IF(ISNA(MATCH($BQ279,'2005'!$A$44:$A$139,0)),97,MATCH($BQ279,'2005'!$A$44:$A$139,0))</f>
        <v>97</v>
      </c>
      <c r="BY279" s="2">
        <f>IF(ISNA(MATCH($BQ279,'2006'!$A$44:$A$139,0)),97,MATCH($BQ279,'2006'!$A$44:$A$139,0))</f>
        <v>97</v>
      </c>
      <c r="BZ279" s="2">
        <f>IF(ISNA(MATCH($BQ279,'2007'!$A$44:$A$139,0)),97,MATCH($BQ279,'2007'!$A$44:$A$139,0))</f>
        <v>55</v>
      </c>
      <c r="CA279" s="2">
        <f>IF(ISNA(MATCH($BQ279,'2008'!$A$44:$A$139,0)),97,MATCH($BQ279,'2008'!$A$44:$A$139,0))</f>
        <v>97</v>
      </c>
      <c r="CB279" s="2">
        <f>IF(ISNA(MATCH($BQ279,'2009'!$A$44:$A$139,0)),97,MATCH($BQ279,'2009'!$A$44:$A$139,0))</f>
        <v>53</v>
      </c>
      <c r="CC279" s="2">
        <f>IF(ISNA(MATCH($BQ279,'2010'!$A$44:$A$139,0)),97,MATCH($BQ279,'2010'!$A$44:$A$139,0))</f>
        <v>97</v>
      </c>
      <c r="CD279" s="2">
        <f>IF(ISNA(MATCH($BQ279,'2011'!$A$44:$A$139,0)),97,MATCH($BQ279,'2011'!$A$44:$A$139,0))</f>
        <v>97</v>
      </c>
      <c r="CE279" s="2">
        <f>IF(ISNA(MATCH($BQ279,'2012'!$A$44:$A$139,0)),97,MATCH($BQ279,'2012'!$A$44:$A$139,0))</f>
        <v>97</v>
      </c>
      <c r="CF279" s="2">
        <f>IF(ISNA(MATCH($BQ279,'2013'!$A$44:$A$139,0)),97,MATCH($BQ279,'2013'!$A$44:$A$139,0))</f>
        <v>97</v>
      </c>
      <c r="CG279" s="149">
        <f>IF(ISNA(MATCH($BQ279,'2014'!$A$52:$A$179,0)),129,MATCH($BQ279,'2014'!$A$52:$A$179,0))</f>
        <v>129</v>
      </c>
      <c r="CI279">
        <f t="shared" si="171"/>
        <v>768</v>
      </c>
      <c r="CJ279" s="284"/>
      <c r="CK279" s="282"/>
      <c r="CL279" s="281">
        <f t="shared" si="172"/>
        <v>0</v>
      </c>
      <c r="CM279" s="282">
        <f t="shared" si="158"/>
        <v>0</v>
      </c>
      <c r="CN279" s="282">
        <f t="shared" si="159"/>
        <v>0</v>
      </c>
      <c r="CO279" s="282">
        <f t="shared" si="160"/>
        <v>0</v>
      </c>
      <c r="CP279" s="282">
        <f t="shared" si="161"/>
        <v>0</v>
      </c>
      <c r="CQ279" s="282">
        <f t="shared" si="162"/>
        <v>0</v>
      </c>
      <c r="CR279" s="282">
        <f t="shared" si="163"/>
        <v>8</v>
      </c>
      <c r="CS279" s="282">
        <f t="shared" si="164"/>
        <v>5.3327999999999998</v>
      </c>
      <c r="CT279" s="282">
        <f t="shared" si="165"/>
        <v>14.55484448</v>
      </c>
      <c r="CU279" s="282">
        <f t="shared" si="173"/>
        <v>9.7022593303679994</v>
      </c>
      <c r="CV279" s="282">
        <f t="shared" si="174"/>
        <v>6.4675260696233083</v>
      </c>
      <c r="CW279" s="282">
        <f t="shared" si="175"/>
        <v>4.3112528780108974</v>
      </c>
      <c r="CX279" s="282">
        <f t="shared" si="176"/>
        <v>2.8738811684820642</v>
      </c>
      <c r="CY279" s="283">
        <f t="shared" si="177"/>
        <v>1.9157291869101438</v>
      </c>
      <c r="DA279" s="282">
        <f t="shared" si="178"/>
        <v>768</v>
      </c>
      <c r="DB279" s="97"/>
      <c r="DC279" s="156"/>
      <c r="DD279" s="270">
        <f t="shared" si="179"/>
        <v>0</v>
      </c>
      <c r="DE279" s="156">
        <f t="shared" si="180"/>
        <v>0</v>
      </c>
      <c r="DF279" s="156">
        <f t="shared" si="181"/>
        <v>0</v>
      </c>
      <c r="DG279" s="156">
        <f t="shared" si="182"/>
        <v>0</v>
      </c>
      <c r="DH279" s="156">
        <f t="shared" si="183"/>
        <v>0</v>
      </c>
      <c r="DI279" s="156">
        <f t="shared" si="184"/>
        <v>0</v>
      </c>
      <c r="DJ279" s="156">
        <f t="shared" si="185"/>
        <v>8</v>
      </c>
      <c r="DK279" s="156">
        <f t="shared" si="186"/>
        <v>8</v>
      </c>
      <c r="DL279" s="156">
        <f t="shared" si="187"/>
        <v>19</v>
      </c>
      <c r="DM279" s="156">
        <f t="shared" si="188"/>
        <v>19</v>
      </c>
      <c r="DN279" s="156">
        <f t="shared" si="189"/>
        <v>19</v>
      </c>
      <c r="DO279" s="156">
        <f t="shared" si="190"/>
        <v>19</v>
      </c>
      <c r="DP279" s="156">
        <f t="shared" si="191"/>
        <v>19</v>
      </c>
      <c r="DQ279" s="267">
        <f t="shared" si="192"/>
        <v>19</v>
      </c>
      <c r="DR279" s="156">
        <f t="shared" si="193"/>
        <v>318</v>
      </c>
    </row>
    <row r="280" spans="2:122" ht="13.5" thickBot="1" x14ac:dyDescent="0.25">
      <c r="B280" s="133">
        <v>135</v>
      </c>
      <c r="C280" s="50">
        <f t="shared" si="156"/>
        <v>2</v>
      </c>
      <c r="D280" s="50">
        <f t="shared" si="166"/>
        <v>0</v>
      </c>
      <c r="E280" s="97"/>
      <c r="F280" s="2">
        <f t="shared" si="194"/>
        <v>275</v>
      </c>
      <c r="G280" s="164">
        <v>292</v>
      </c>
      <c r="H280" s="164">
        <f>14- COUNTIF(L280:AA280,"#N/A")</f>
        <v>5</v>
      </c>
      <c r="I280" s="133">
        <f>SUM(AF280:AU280)+SUM(BA280:BM280)</f>
        <v>96</v>
      </c>
      <c r="J280" s="405">
        <f>CY280</f>
        <v>1.8785829262745162</v>
      </c>
      <c r="K280" s="466" t="str">
        <f>IF(ISNUMBER(MATCH(G280,'[4]OPR data'!$A$3:$A$2541,0)),"Y","N")</f>
        <v>Y</v>
      </c>
      <c r="L280" s="112"/>
      <c r="M280" s="236"/>
      <c r="N280" s="236" t="str">
        <f>(INDEX(Finish_table!R$4:R$83,MATCH('14 Year_History_Results'!$G280,Finish_table!S$4:S$83,0),1))</f>
        <v>QF</v>
      </c>
      <c r="O280" s="236" t="e">
        <f>(INDEX(Finish_table!Z$4:Z$99,MATCH('14 Year_History_Results'!$G280,Finish_table!AA$4:AA$99,0),1))</f>
        <v>#N/A</v>
      </c>
      <c r="P280" s="236" t="str">
        <f>(INDEX(Finish_table!AI$4:AI$99,MATCH('14 Year_History_Results'!$G280,Finish_table!AJ$4:AJ$99,0),1))</f>
        <v>W</v>
      </c>
      <c r="Q280" s="236" t="str">
        <f>(INDEX(Finish_table!AR$4:AR$99,MATCH('14 Year_History_Results'!$G280,Finish_table!AS$4:AS$99,0),1))</f>
        <v>SF</v>
      </c>
      <c r="R280" s="236" t="str">
        <f>(INDEX(Finish_table!BA$4:BA$99,MATCH('14 Year_History_Results'!$G280,Finish_table!BB$4:BB$99,0),1))</f>
        <v>QF</v>
      </c>
      <c r="S280" s="236" t="e">
        <f>(INDEX(Finish_table!BJ$4:BJ$99,MATCH('14 Year_History_Results'!$G280,Finish_table!BK$4:BK$99,0),1))</f>
        <v>#N/A</v>
      </c>
      <c r="T280" s="236" t="e">
        <f>(INDEX(Finish_table!BS$4:BS$99,MATCH('14 Year_History_Results'!$G280,Finish_table!BT$4:BT$99,0),1))</f>
        <v>#N/A</v>
      </c>
      <c r="U280" s="236" t="str">
        <f>(INDEX(Finish_table!CB$4:CB$99,MATCH('14 Year_History_Results'!$G280,Finish_table!CC$4:CC$99,0),1))</f>
        <v>QF</v>
      </c>
      <c r="V280" s="236" t="e">
        <f>(INDEX(Finish_table!CK$4:CK$99,MATCH('14 Year_History_Results'!$G280,Finish_table!CL$4:CL$99,0),1))</f>
        <v>#N/A</v>
      </c>
      <c r="W280" s="236" t="e">
        <f>(INDEX(Finish_table!CT$4:CT$99,MATCH('14 Year_History_Results'!$G280,Finish_table!CU$4:CU$99,0),1))</f>
        <v>#N/A</v>
      </c>
      <c r="X280" s="236" t="e">
        <f>(INDEX(Finish_table!DC$4:DC$99,MATCH('14 Year_History_Results'!$G280,Finish_table!DD$4:DD$99,0),1))</f>
        <v>#N/A</v>
      </c>
      <c r="Y280" s="236" t="e">
        <f>(INDEX(Finish_table!DL$4:DL$99,MATCH('14 Year_History_Results'!$G280,Finish_table!DM$4:DM$99,0),1))</f>
        <v>#N/A</v>
      </c>
      <c r="Z280" s="236" t="e">
        <f>(INDEX(Finish_table!DU$4:DU$99,MATCH('14 Year_History_Results'!$G280,Finish_table!DV$4:DV$99,0),1))</f>
        <v>#N/A</v>
      </c>
      <c r="AA280" s="256" t="e">
        <f>(INDEX(Finish_table!ED$4:ED$140,MATCH('14 Year_History_Results'!$G280,Finish_table!EE$4:EE$140,0),1))</f>
        <v>#N/A</v>
      </c>
      <c r="AB280" s="2"/>
      <c r="AC280" s="97"/>
      <c r="AE280">
        <f t="shared" si="157"/>
        <v>292</v>
      </c>
      <c r="AF280" s="112"/>
      <c r="AG280" s="2"/>
      <c r="AH280" s="148">
        <f>INDEX('2001'!$C$44:$C$140,'14 Year_History_Results'!BT280)</f>
        <v>10</v>
      </c>
      <c r="AI280" s="2">
        <f>INDEX('2002'!$C$44:$C$140,'14 Year_History_Results'!BU280)</f>
        <v>0</v>
      </c>
      <c r="AJ280" s="2">
        <f>INDEX('2003'!$C$44:$C$140,'14 Year_History_Results'!BV280)</f>
        <v>30</v>
      </c>
      <c r="AK280" s="2">
        <f>INDEX('2004'!$C$44:$C$140,'14 Year_History_Results'!BW280)</f>
        <v>10</v>
      </c>
      <c r="AL280" s="2">
        <f>INDEX('2005'!$C$44:$C$140,'14 Year_History_Results'!BX280)</f>
        <v>0</v>
      </c>
      <c r="AM280" s="2">
        <f>INDEX('2006'!$C$44:$C$140,'14 Year_History_Results'!BY280)</f>
        <v>0</v>
      </c>
      <c r="AN280" s="2">
        <f>INDEX('2007'!$C$44:$C$140,'14 Year_History_Results'!BZ280)</f>
        <v>0</v>
      </c>
      <c r="AO280" s="2">
        <f>INDEX('2008'!$C$44:$C$140,'14 Year_History_Results'!CA280)</f>
        <v>0</v>
      </c>
      <c r="AP280" s="2">
        <f>INDEX('2009'!$C$44:$C$140,'14 Year_History_Results'!CB280)</f>
        <v>0</v>
      </c>
      <c r="AQ280" s="2">
        <f>INDEX('2010'!$C$44:$C$140,'14 Year_History_Results'!CC280)</f>
        <v>0</v>
      </c>
      <c r="AR280" s="2">
        <f>INDEX('2011'!$C$44:$C$140,'14 Year_History_Results'!CD280)</f>
        <v>0</v>
      </c>
      <c r="AS280" s="2">
        <f>INDEX('2012'!$C$44:$C$140,'14 Year_History_Results'!CE280)</f>
        <v>0</v>
      </c>
      <c r="AT280" s="2">
        <f>INDEX('2013'!$C$44:$C$140,'14 Year_History_Results'!CF280)</f>
        <v>0</v>
      </c>
      <c r="AU280" s="149">
        <f>INDEX('2014'!$C$52:$C$180,'14 Year_History_Results'!CG280)</f>
        <v>0</v>
      </c>
      <c r="AV280" s="2">
        <f t="shared" si="167"/>
        <v>8.4189738614109544</v>
      </c>
      <c r="AW280" s="2"/>
      <c r="AX280">
        <f t="shared" si="168"/>
        <v>292</v>
      </c>
      <c r="AY280" s="112"/>
      <c r="AZ280" s="2"/>
      <c r="BA280" s="148">
        <f>INDEX('2001'!$B$44:$B$140,'14 Year_History_Results'!BT280)</f>
        <v>9</v>
      </c>
      <c r="BB280" s="2">
        <f>INDEX('2002'!$B$44:$B$140,'14 Year_History_Results'!BU280)</f>
        <v>0</v>
      </c>
      <c r="BC280" s="2">
        <f>INDEX('2003'!$B$44:$B$140,'14 Year_History_Results'!BV280)</f>
        <v>16</v>
      </c>
      <c r="BD280" s="2">
        <f>INDEX('2004'!$B$44:$B$140,'14 Year_History_Results'!BW280)</f>
        <v>10</v>
      </c>
      <c r="BE280" s="2">
        <f>INDEX('2005'!$B$44:$B$140,'14 Year_History_Results'!BX280)</f>
        <v>1</v>
      </c>
      <c r="BF280" s="2">
        <f>INDEX('2006'!$B$44:$B$140,'14 Year_History_Results'!BY280)</f>
        <v>0</v>
      </c>
      <c r="BG280" s="2">
        <f>INDEX('2007'!$B$44:$B$140,'14 Year_History_Results'!BZ280)</f>
        <v>0</v>
      </c>
      <c r="BH280" s="2">
        <f>INDEX('2008'!$B$44:$B$140,'14 Year_History_Results'!CA280)</f>
        <v>10</v>
      </c>
      <c r="BI280" s="2">
        <f>INDEX('2009'!$B$44:$B$140,'14 Year_History_Results'!CB280)</f>
        <v>0</v>
      </c>
      <c r="BJ280" s="2">
        <f>INDEX('2010'!$B$44:$B$140,'14 Year_History_Results'!CC280)</f>
        <v>0</v>
      </c>
      <c r="BK280" s="2">
        <f>INDEX('2011'!$B$44:$B$140,'14 Year_History_Results'!CD280)</f>
        <v>0</v>
      </c>
      <c r="BL280" s="2">
        <f>INDEX('2012'!$B$44:$B$140,'14 Year_History_Results'!CE280)</f>
        <v>0</v>
      </c>
      <c r="BM280" s="2">
        <f>INDEX('2013'!$B$44:$B$140,'14 Year_History_Results'!CF280)</f>
        <v>0</v>
      </c>
      <c r="BN280" s="149">
        <f>INDEX('2014'!$B$52:$B$180,'14 Year_History_Results'!CG280)</f>
        <v>0</v>
      </c>
      <c r="BO280" s="308">
        <f t="shared" si="169"/>
        <v>0</v>
      </c>
      <c r="BQ280">
        <f t="shared" si="170"/>
        <v>292</v>
      </c>
      <c r="BR280" s="112"/>
      <c r="BS280" s="2"/>
      <c r="BT280" s="148">
        <f>IF(ISNA(MATCH($BQ280,'2001'!$A$44:$A$139,0)),97,MATCH($BQ280,'2001'!$A$44:$A$139,0))</f>
        <v>58</v>
      </c>
      <c r="BU280" s="2">
        <f>IF(ISNA(MATCH($BQ280,'2002'!$A$44:$A$139,0)),97,MATCH($BQ280,'2002'!$A$44:$A$139,0))</f>
        <v>97</v>
      </c>
      <c r="BV280" s="2">
        <f>IF(ISNA(MATCH($BQ280,'2003'!$A$44:$A$139,0)),97,MATCH($BQ280,'2003'!$A$44:$A$139,0))</f>
        <v>52</v>
      </c>
      <c r="BW280" s="2">
        <f>IF(ISNA(MATCH($BQ280,'2004'!$A$44:$A$139,0)),97,MATCH($BQ280,'2004'!$A$44:$A$139,0))</f>
        <v>44</v>
      </c>
      <c r="BX280" s="2">
        <f>IF(ISNA(MATCH($BQ280,'2005'!$A$44:$A$139,0)),97,MATCH($BQ280,'2005'!$A$44:$A$139,0))</f>
        <v>46</v>
      </c>
      <c r="BY280" s="2">
        <f>IF(ISNA(MATCH($BQ280,'2006'!$A$44:$A$139,0)),97,MATCH($BQ280,'2006'!$A$44:$A$139,0))</f>
        <v>97</v>
      </c>
      <c r="BZ280" s="2">
        <f>IF(ISNA(MATCH($BQ280,'2007'!$A$44:$A$139,0)),97,MATCH($BQ280,'2007'!$A$44:$A$139,0))</f>
        <v>97</v>
      </c>
      <c r="CA280" s="2">
        <f>IF(ISNA(MATCH($BQ280,'2008'!$A$44:$A$139,0)),97,MATCH($BQ280,'2008'!$A$44:$A$139,0))</f>
        <v>42</v>
      </c>
      <c r="CB280" s="2">
        <f>IF(ISNA(MATCH($BQ280,'2009'!$A$44:$A$139,0)),97,MATCH($BQ280,'2009'!$A$44:$A$139,0))</f>
        <v>97</v>
      </c>
      <c r="CC280" s="2">
        <f>IF(ISNA(MATCH($BQ280,'2010'!$A$44:$A$139,0)),97,MATCH($BQ280,'2010'!$A$44:$A$139,0))</f>
        <v>97</v>
      </c>
      <c r="CD280" s="2">
        <f>IF(ISNA(MATCH($BQ280,'2011'!$A$44:$A$139,0)),97,MATCH($BQ280,'2011'!$A$44:$A$139,0))</f>
        <v>97</v>
      </c>
      <c r="CE280" s="2">
        <f>IF(ISNA(MATCH($BQ280,'2012'!$A$44:$A$139,0)),97,MATCH($BQ280,'2012'!$A$44:$A$139,0))</f>
        <v>97</v>
      </c>
      <c r="CF280" s="2">
        <f>IF(ISNA(MATCH($BQ280,'2013'!$A$44:$A$139,0)),97,MATCH($BQ280,'2013'!$A$44:$A$139,0))</f>
        <v>97</v>
      </c>
      <c r="CG280" s="149">
        <f>IF(ISNA(MATCH($BQ280,'2014'!$A$52:$A$179,0)),129,MATCH($BQ280,'2014'!$A$52:$A$179,0))</f>
        <v>129</v>
      </c>
      <c r="CI280">
        <f t="shared" si="171"/>
        <v>292</v>
      </c>
      <c r="CJ280" s="284"/>
      <c r="CK280" s="282"/>
      <c r="CL280" s="281">
        <f t="shared" si="172"/>
        <v>19</v>
      </c>
      <c r="CM280" s="282">
        <f t="shared" si="158"/>
        <v>12.6654</v>
      </c>
      <c r="CN280" s="282">
        <f t="shared" si="159"/>
        <v>54.442755640000001</v>
      </c>
      <c r="CO280" s="282">
        <f t="shared" si="160"/>
        <v>56.291540909623997</v>
      </c>
      <c r="CP280" s="282">
        <f t="shared" si="161"/>
        <v>38.523941170355357</v>
      </c>
      <c r="CQ280" s="282">
        <f t="shared" si="162"/>
        <v>25.680059184158878</v>
      </c>
      <c r="CR280" s="282">
        <f t="shared" si="163"/>
        <v>17.118327452160308</v>
      </c>
      <c r="CS280" s="282">
        <f t="shared" si="164"/>
        <v>21.41107707961006</v>
      </c>
      <c r="CT280" s="282">
        <f t="shared" si="165"/>
        <v>14.272623981268065</v>
      </c>
      <c r="CU280" s="282">
        <f t="shared" si="173"/>
        <v>9.5141311459132911</v>
      </c>
      <c r="CV280" s="282">
        <f t="shared" si="174"/>
        <v>6.3421198218657997</v>
      </c>
      <c r="CW280" s="282">
        <f t="shared" si="175"/>
        <v>4.2276570732557417</v>
      </c>
      <c r="CX280" s="282">
        <f t="shared" si="176"/>
        <v>2.8181562050322775</v>
      </c>
      <c r="CY280" s="283">
        <f t="shared" si="177"/>
        <v>1.8785829262745162</v>
      </c>
      <c r="DA280" s="282">
        <f t="shared" si="178"/>
        <v>292</v>
      </c>
      <c r="DB280" s="97"/>
      <c r="DC280" s="156"/>
      <c r="DD280" s="270">
        <f t="shared" si="179"/>
        <v>19</v>
      </c>
      <c r="DE280" s="156">
        <f t="shared" si="180"/>
        <v>19</v>
      </c>
      <c r="DF280" s="156">
        <f t="shared" si="181"/>
        <v>65</v>
      </c>
      <c r="DG280" s="156">
        <f t="shared" si="182"/>
        <v>85</v>
      </c>
      <c r="DH280" s="156">
        <f t="shared" si="183"/>
        <v>86</v>
      </c>
      <c r="DI280" s="156">
        <f t="shared" si="184"/>
        <v>86</v>
      </c>
      <c r="DJ280" s="156">
        <f t="shared" si="185"/>
        <v>86</v>
      </c>
      <c r="DK280" s="156">
        <f t="shared" si="186"/>
        <v>96</v>
      </c>
      <c r="DL280" s="156">
        <f t="shared" si="187"/>
        <v>96</v>
      </c>
      <c r="DM280" s="156">
        <f t="shared" si="188"/>
        <v>96</v>
      </c>
      <c r="DN280" s="156">
        <f t="shared" si="189"/>
        <v>96</v>
      </c>
      <c r="DO280" s="156">
        <f t="shared" si="190"/>
        <v>96</v>
      </c>
      <c r="DP280" s="156">
        <f t="shared" si="191"/>
        <v>96</v>
      </c>
      <c r="DQ280" s="267">
        <f t="shared" si="192"/>
        <v>96</v>
      </c>
      <c r="DR280" s="156">
        <f t="shared" si="193"/>
        <v>76</v>
      </c>
    </row>
    <row r="281" spans="2:122" ht="13.5" thickBot="1" x14ac:dyDescent="0.25">
      <c r="B281" s="144">
        <v>135</v>
      </c>
      <c r="C281" s="50">
        <f t="shared" si="156"/>
        <v>3</v>
      </c>
      <c r="D281" s="50">
        <f t="shared" si="166"/>
        <v>0</v>
      </c>
      <c r="E281" s="97"/>
      <c r="F281" s="2">
        <f t="shared" si="194"/>
        <v>276</v>
      </c>
      <c r="G281" s="164">
        <v>1270</v>
      </c>
      <c r="H281" s="164">
        <f>14- COUNTIF(L281:AA281,"#N/A")</f>
        <v>1</v>
      </c>
      <c r="I281" s="133">
        <f>SUM(AF281:AU281)+SUM(BA281:BM281)</f>
        <v>32</v>
      </c>
      <c r="J281" s="405">
        <f>CY281</f>
        <v>1.8715746044886388</v>
      </c>
      <c r="K281" s="466" t="str">
        <f>IF(ISNUMBER(MATCH(G281,'[4]OPR data'!$A$3:$A$2541,0)),"Y","N")</f>
        <v>N</v>
      </c>
      <c r="L281" s="112"/>
      <c r="M281" s="236"/>
      <c r="N281" s="236" t="e">
        <f>(INDEX(Finish_table!R$4:R$83,MATCH('14 Year_History_Results'!$G281,Finish_table!S$4:S$83,0),1))</f>
        <v>#N/A</v>
      </c>
      <c r="O281" s="236" t="e">
        <f>(INDEX(Finish_table!Z$4:Z$99,MATCH('14 Year_History_Results'!$G281,Finish_table!AA$4:AA$99,0),1))</f>
        <v>#N/A</v>
      </c>
      <c r="P281" s="236" t="e">
        <f>(INDEX(Finish_table!AI$4:AI$99,MATCH('14 Year_History_Results'!$G281,Finish_table!AJ$4:AJ$99,0),1))</f>
        <v>#N/A</v>
      </c>
      <c r="Q281" s="236" t="e">
        <f>(INDEX(Finish_table!AR$4:AR$99,MATCH('14 Year_History_Results'!$G281,Finish_table!AS$4:AS$99,0),1))</f>
        <v>#N/A</v>
      </c>
      <c r="R281" s="236" t="e">
        <f>(INDEX(Finish_table!BA$4:BA$99,MATCH('14 Year_History_Results'!$G281,Finish_table!BB$4:BB$99,0),1))</f>
        <v>#N/A</v>
      </c>
      <c r="S281" s="236" t="e">
        <f>(INDEX(Finish_table!BJ$4:BJ$99,MATCH('14 Year_History_Results'!$G281,Finish_table!BK$4:BK$99,0),1))</f>
        <v>#N/A</v>
      </c>
      <c r="T281" s="236" t="str">
        <f>(INDEX(Finish_table!BS$4:BS$99,MATCH('14 Year_History_Results'!$G281,Finish_table!BT$4:BT$99,0),1))</f>
        <v>W</v>
      </c>
      <c r="U281" s="236" t="e">
        <f>(INDEX(Finish_table!CB$4:CB$99,MATCH('14 Year_History_Results'!$G281,Finish_table!CC$4:CC$99,0),1))</f>
        <v>#N/A</v>
      </c>
      <c r="V281" s="236" t="e">
        <f>(INDEX(Finish_table!CK$4:CK$99,MATCH('14 Year_History_Results'!$G281,Finish_table!CL$4:CL$99,0),1))</f>
        <v>#N/A</v>
      </c>
      <c r="W281" s="236" t="e">
        <f>(INDEX(Finish_table!CT$4:CT$99,MATCH('14 Year_History_Results'!$G281,Finish_table!CU$4:CU$99,0),1))</f>
        <v>#N/A</v>
      </c>
      <c r="X281" s="236" t="e">
        <f>(INDEX(Finish_table!DC$4:DC$99,MATCH('14 Year_History_Results'!$G281,Finish_table!DD$4:DD$99,0),1))</f>
        <v>#N/A</v>
      </c>
      <c r="Y281" s="236" t="e">
        <f>(INDEX(Finish_table!DL$4:DL$99,MATCH('14 Year_History_Results'!$G281,Finish_table!DM$4:DM$99,0),1))</f>
        <v>#N/A</v>
      </c>
      <c r="Z281" s="236" t="e">
        <f>(INDEX(Finish_table!DU$4:DU$99,MATCH('14 Year_History_Results'!$G281,Finish_table!DV$4:DV$99,0),1))</f>
        <v>#N/A</v>
      </c>
      <c r="AA281" s="256" t="e">
        <f>(INDEX(Finish_table!ED$4:ED$140,MATCH('14 Year_History_Results'!$G281,Finish_table!EE$4:EE$140,0),1))</f>
        <v>#N/A</v>
      </c>
      <c r="AB281" s="2"/>
      <c r="AC281" s="97"/>
      <c r="AE281">
        <f t="shared" si="157"/>
        <v>1270</v>
      </c>
      <c r="AF281" s="112"/>
      <c r="AG281" s="2"/>
      <c r="AH281" s="148">
        <f>INDEX('2001'!$C$44:$C$140,'14 Year_History_Results'!BT281)</f>
        <v>0</v>
      </c>
      <c r="AI281" s="2">
        <f>INDEX('2002'!$C$44:$C$140,'14 Year_History_Results'!BU281)</f>
        <v>0</v>
      </c>
      <c r="AJ281" s="2">
        <f>INDEX('2003'!$C$44:$C$140,'14 Year_History_Results'!BV281)</f>
        <v>0</v>
      </c>
      <c r="AK281" s="2">
        <f>INDEX('2004'!$C$44:$C$140,'14 Year_History_Results'!BW281)</f>
        <v>0</v>
      </c>
      <c r="AL281" s="2">
        <f>INDEX('2005'!$C$44:$C$140,'14 Year_History_Results'!BX281)</f>
        <v>0</v>
      </c>
      <c r="AM281" s="2">
        <f>INDEX('2006'!$C$44:$C$140,'14 Year_History_Results'!BY281)</f>
        <v>0</v>
      </c>
      <c r="AN281" s="2">
        <f>INDEX('2007'!$C$44:$C$140,'14 Year_History_Results'!BZ281)</f>
        <v>30</v>
      </c>
      <c r="AO281" s="2">
        <f>INDEX('2008'!$C$44:$C$140,'14 Year_History_Results'!CA281)</f>
        <v>0</v>
      </c>
      <c r="AP281" s="2">
        <f>INDEX('2009'!$C$44:$C$140,'14 Year_History_Results'!CB281)</f>
        <v>0</v>
      </c>
      <c r="AQ281" s="2">
        <f>INDEX('2010'!$C$44:$C$140,'14 Year_History_Results'!CC281)</f>
        <v>0</v>
      </c>
      <c r="AR281" s="2">
        <f>INDEX('2011'!$C$44:$C$140,'14 Year_History_Results'!CD281)</f>
        <v>0</v>
      </c>
      <c r="AS281" s="2">
        <f>INDEX('2012'!$C$44:$C$140,'14 Year_History_Results'!CE281)</f>
        <v>0</v>
      </c>
      <c r="AT281" s="2">
        <f>INDEX('2013'!$C$44:$C$140,'14 Year_History_Results'!CF281)</f>
        <v>0</v>
      </c>
      <c r="AU281" s="149">
        <f>INDEX('2014'!$C$52:$C$180,'14 Year_History_Results'!CG281)</f>
        <v>0</v>
      </c>
      <c r="AV281" s="2">
        <f t="shared" si="167"/>
        <v>8.0178372573727312</v>
      </c>
      <c r="AW281" s="2"/>
      <c r="AX281">
        <f t="shared" si="168"/>
        <v>1270</v>
      </c>
      <c r="AY281" s="112"/>
      <c r="AZ281" s="2"/>
      <c r="BA281" s="148">
        <f>INDEX('2001'!$B$44:$B$140,'14 Year_History_Results'!BT281)</f>
        <v>0</v>
      </c>
      <c r="BB281" s="2">
        <f>INDEX('2002'!$B$44:$B$140,'14 Year_History_Results'!BU281)</f>
        <v>0</v>
      </c>
      <c r="BC281" s="2">
        <f>INDEX('2003'!$B$44:$B$140,'14 Year_History_Results'!BV281)</f>
        <v>0</v>
      </c>
      <c r="BD281" s="2">
        <f>INDEX('2004'!$B$44:$B$140,'14 Year_History_Results'!BW281)</f>
        <v>0</v>
      </c>
      <c r="BE281" s="2">
        <f>INDEX('2005'!$B$44:$B$140,'14 Year_History_Results'!BX281)</f>
        <v>0</v>
      </c>
      <c r="BF281" s="2">
        <f>INDEX('2006'!$B$44:$B$140,'14 Year_History_Results'!BY281)</f>
        <v>0</v>
      </c>
      <c r="BG281" s="2">
        <f>INDEX('2007'!$B$44:$B$140,'14 Year_History_Results'!BZ281)</f>
        <v>2</v>
      </c>
      <c r="BH281" s="2">
        <f>INDEX('2008'!$B$44:$B$140,'14 Year_History_Results'!CA281)</f>
        <v>0</v>
      </c>
      <c r="BI281" s="2">
        <f>INDEX('2009'!$B$44:$B$140,'14 Year_History_Results'!CB281)</f>
        <v>0</v>
      </c>
      <c r="BJ281" s="2">
        <f>INDEX('2010'!$B$44:$B$140,'14 Year_History_Results'!CC281)</f>
        <v>0</v>
      </c>
      <c r="BK281" s="2">
        <f>INDEX('2011'!$B$44:$B$140,'14 Year_History_Results'!CD281)</f>
        <v>0</v>
      </c>
      <c r="BL281" s="2">
        <f>INDEX('2012'!$B$44:$B$140,'14 Year_History_Results'!CE281)</f>
        <v>0</v>
      </c>
      <c r="BM281" s="2">
        <f>INDEX('2013'!$B$44:$B$140,'14 Year_History_Results'!CF281)</f>
        <v>0</v>
      </c>
      <c r="BN281" s="149">
        <f>INDEX('2014'!$B$52:$B$180,'14 Year_History_Results'!CG281)</f>
        <v>0</v>
      </c>
      <c r="BO281" s="308">
        <f t="shared" si="169"/>
        <v>0</v>
      </c>
      <c r="BQ281">
        <f t="shared" si="170"/>
        <v>1270</v>
      </c>
      <c r="BR281" s="112"/>
      <c r="BS281" s="2"/>
      <c r="BT281" s="148">
        <f>IF(ISNA(MATCH($BQ281,'2001'!$A$44:$A$139,0)),97,MATCH($BQ281,'2001'!$A$44:$A$139,0))</f>
        <v>97</v>
      </c>
      <c r="BU281" s="2">
        <f>IF(ISNA(MATCH($BQ281,'2002'!$A$44:$A$139,0)),97,MATCH($BQ281,'2002'!$A$44:$A$139,0))</f>
        <v>97</v>
      </c>
      <c r="BV281" s="2">
        <f>IF(ISNA(MATCH($BQ281,'2003'!$A$44:$A$139,0)),97,MATCH($BQ281,'2003'!$A$44:$A$139,0))</f>
        <v>97</v>
      </c>
      <c r="BW281" s="2">
        <f>IF(ISNA(MATCH($BQ281,'2004'!$A$44:$A$139,0)),97,MATCH($BQ281,'2004'!$A$44:$A$139,0))</f>
        <v>97</v>
      </c>
      <c r="BX281" s="2">
        <f>IF(ISNA(MATCH($BQ281,'2005'!$A$44:$A$139,0)),97,MATCH($BQ281,'2005'!$A$44:$A$139,0))</f>
        <v>97</v>
      </c>
      <c r="BY281" s="2">
        <f>IF(ISNA(MATCH($BQ281,'2006'!$A$44:$A$139,0)),97,MATCH($BQ281,'2006'!$A$44:$A$139,0))</f>
        <v>97</v>
      </c>
      <c r="BZ281" s="2">
        <f>IF(ISNA(MATCH($BQ281,'2007'!$A$44:$A$139,0)),97,MATCH($BQ281,'2007'!$A$44:$A$139,0))</f>
        <v>67</v>
      </c>
      <c r="CA281" s="2">
        <f>IF(ISNA(MATCH($BQ281,'2008'!$A$44:$A$139,0)),97,MATCH($BQ281,'2008'!$A$44:$A$139,0))</f>
        <v>97</v>
      </c>
      <c r="CB281" s="2">
        <f>IF(ISNA(MATCH($BQ281,'2009'!$A$44:$A$139,0)),97,MATCH($BQ281,'2009'!$A$44:$A$139,0))</f>
        <v>97</v>
      </c>
      <c r="CC281" s="2">
        <f>IF(ISNA(MATCH($BQ281,'2010'!$A$44:$A$139,0)),97,MATCH($BQ281,'2010'!$A$44:$A$139,0))</f>
        <v>97</v>
      </c>
      <c r="CD281" s="2">
        <f>IF(ISNA(MATCH($BQ281,'2011'!$A$44:$A$139,0)),97,MATCH($BQ281,'2011'!$A$44:$A$139,0))</f>
        <v>97</v>
      </c>
      <c r="CE281" s="2">
        <f>IF(ISNA(MATCH($BQ281,'2012'!$A$44:$A$139,0)),97,MATCH($BQ281,'2012'!$A$44:$A$139,0))</f>
        <v>97</v>
      </c>
      <c r="CF281" s="2">
        <f>IF(ISNA(MATCH($BQ281,'2013'!$A$44:$A$139,0)),97,MATCH($BQ281,'2013'!$A$44:$A$139,0))</f>
        <v>97</v>
      </c>
      <c r="CG281" s="149">
        <f>IF(ISNA(MATCH($BQ281,'2014'!$A$52:$A$179,0)),129,MATCH($BQ281,'2014'!$A$52:$A$179,0))</f>
        <v>129</v>
      </c>
      <c r="CI281">
        <f t="shared" si="171"/>
        <v>1270</v>
      </c>
      <c r="CJ281" s="284"/>
      <c r="CK281" s="282"/>
      <c r="CL281" s="281">
        <f t="shared" si="172"/>
        <v>0</v>
      </c>
      <c r="CM281" s="282">
        <f t="shared" si="158"/>
        <v>0</v>
      </c>
      <c r="CN281" s="282">
        <f t="shared" si="159"/>
        <v>0</v>
      </c>
      <c r="CO281" s="282">
        <f t="shared" si="160"/>
        <v>0</v>
      </c>
      <c r="CP281" s="282">
        <f t="shared" si="161"/>
        <v>0</v>
      </c>
      <c r="CQ281" s="282">
        <f t="shared" si="162"/>
        <v>0</v>
      </c>
      <c r="CR281" s="282">
        <f t="shared" si="163"/>
        <v>32</v>
      </c>
      <c r="CS281" s="282">
        <f t="shared" si="164"/>
        <v>21.331199999999999</v>
      </c>
      <c r="CT281" s="282">
        <f t="shared" si="165"/>
        <v>14.219377919999999</v>
      </c>
      <c r="CU281" s="282">
        <f t="shared" si="173"/>
        <v>9.4786373214719983</v>
      </c>
      <c r="CV281" s="282">
        <f t="shared" si="174"/>
        <v>6.3184596384932341</v>
      </c>
      <c r="CW281" s="282">
        <f t="shared" si="175"/>
        <v>4.2118851950195895</v>
      </c>
      <c r="CX281" s="282">
        <f t="shared" si="176"/>
        <v>2.8076426710000582</v>
      </c>
      <c r="CY281" s="283">
        <f t="shared" si="177"/>
        <v>1.8715746044886388</v>
      </c>
      <c r="DA281" s="282">
        <f t="shared" si="178"/>
        <v>1270</v>
      </c>
      <c r="DB281" s="97"/>
      <c r="DC281" s="156"/>
      <c r="DD281" s="270">
        <f t="shared" si="179"/>
        <v>0</v>
      </c>
      <c r="DE281" s="156">
        <f t="shared" si="180"/>
        <v>0</v>
      </c>
      <c r="DF281" s="156">
        <f t="shared" si="181"/>
        <v>0</v>
      </c>
      <c r="DG281" s="156">
        <f t="shared" si="182"/>
        <v>0</v>
      </c>
      <c r="DH281" s="156">
        <f t="shared" si="183"/>
        <v>0</v>
      </c>
      <c r="DI281" s="156">
        <f t="shared" si="184"/>
        <v>0</v>
      </c>
      <c r="DJ281" s="156">
        <f t="shared" si="185"/>
        <v>32</v>
      </c>
      <c r="DK281" s="156">
        <f t="shared" si="186"/>
        <v>32</v>
      </c>
      <c r="DL281" s="156">
        <f t="shared" si="187"/>
        <v>32</v>
      </c>
      <c r="DM281" s="156">
        <f t="shared" si="188"/>
        <v>32</v>
      </c>
      <c r="DN281" s="156">
        <f t="shared" si="189"/>
        <v>32</v>
      </c>
      <c r="DO281" s="156">
        <f t="shared" si="190"/>
        <v>32</v>
      </c>
      <c r="DP281" s="156">
        <f t="shared" si="191"/>
        <v>32</v>
      </c>
      <c r="DQ281" s="267">
        <f t="shared" si="192"/>
        <v>32</v>
      </c>
      <c r="DR281" s="156">
        <f t="shared" si="193"/>
        <v>217</v>
      </c>
    </row>
    <row r="282" spans="2:122" ht="13.5" thickBot="1" x14ac:dyDescent="0.25">
      <c r="B282" s="133">
        <v>135</v>
      </c>
      <c r="C282" s="50">
        <f t="shared" si="156"/>
        <v>4</v>
      </c>
      <c r="D282" s="50">
        <f t="shared" si="166"/>
        <v>0</v>
      </c>
      <c r="E282" s="97"/>
      <c r="F282" s="2">
        <f t="shared" si="194"/>
        <v>277</v>
      </c>
      <c r="G282" s="164">
        <v>708</v>
      </c>
      <c r="H282" s="164">
        <f>14- COUNTIF(L282:AA282,"#N/A")</f>
        <v>1</v>
      </c>
      <c r="I282" s="133">
        <f>SUM(AF282:AU282)+SUM(BA282:BM282)</f>
        <v>14</v>
      </c>
      <c r="J282" s="405">
        <f>CY282</f>
        <v>1.8426997728210706</v>
      </c>
      <c r="K282" s="466" t="str">
        <f>IF(ISNUMBER(MATCH(G282,'[4]OPR data'!$A$3:$A$2541,0)),"Y","N")</f>
        <v>Y</v>
      </c>
      <c r="L282" s="112"/>
      <c r="M282" s="236"/>
      <c r="N282" s="236" t="e">
        <f>(INDEX(Finish_table!R$4:R$83,MATCH('14 Year_History_Results'!$G282,Finish_table!S$4:S$83,0),1))</f>
        <v>#N/A</v>
      </c>
      <c r="O282" s="236" t="e">
        <f>(INDEX(Finish_table!Z$4:Z$99,MATCH('14 Year_History_Results'!$G282,Finish_table!AA$4:AA$99,0),1))</f>
        <v>#N/A</v>
      </c>
      <c r="P282" s="236" t="e">
        <f>(INDEX(Finish_table!AI$4:AI$99,MATCH('14 Year_History_Results'!$G282,Finish_table!AJ$4:AJ$99,0),1))</f>
        <v>#N/A</v>
      </c>
      <c r="Q282" s="236" t="e">
        <f>(INDEX(Finish_table!AR$4:AR$99,MATCH('14 Year_History_Results'!$G282,Finish_table!AS$4:AS$99,0),1))</f>
        <v>#N/A</v>
      </c>
      <c r="R282" s="236" t="e">
        <f>(INDEX(Finish_table!BA$4:BA$99,MATCH('14 Year_History_Results'!$G282,Finish_table!BB$4:BB$99,0),1))</f>
        <v>#N/A</v>
      </c>
      <c r="S282" s="236" t="e">
        <f>(INDEX(Finish_table!BJ$4:BJ$99,MATCH('14 Year_History_Results'!$G282,Finish_table!BK$4:BK$99,0),1))</f>
        <v>#N/A</v>
      </c>
      <c r="T282" s="236" t="e">
        <f>(INDEX(Finish_table!BS$4:BS$99,MATCH('14 Year_History_Results'!$G282,Finish_table!BT$4:BT$99,0),1))</f>
        <v>#N/A</v>
      </c>
      <c r="U282" s="236" t="e">
        <f>(INDEX(Finish_table!CB$4:CB$99,MATCH('14 Year_History_Results'!$G282,Finish_table!CC$4:CC$99,0),1))</f>
        <v>#N/A</v>
      </c>
      <c r="V282" s="236" t="str">
        <f>(INDEX(Finish_table!CK$4:CK$99,MATCH('14 Year_History_Results'!$G282,Finish_table!CL$4:CL$99,0),1))</f>
        <v>QF</v>
      </c>
      <c r="W282" s="236" t="e">
        <f>(INDEX(Finish_table!CT$4:CT$99,MATCH('14 Year_History_Results'!$G282,Finish_table!CU$4:CU$99,0),1))</f>
        <v>#N/A</v>
      </c>
      <c r="X282" s="236" t="e">
        <f>(INDEX(Finish_table!DC$4:DC$99,MATCH('14 Year_History_Results'!$G282,Finish_table!DD$4:DD$99,0),1))</f>
        <v>#N/A</v>
      </c>
      <c r="Y282" s="236" t="e">
        <f>(INDEX(Finish_table!DL$4:DL$99,MATCH('14 Year_History_Results'!$G282,Finish_table!DM$4:DM$99,0),1))</f>
        <v>#N/A</v>
      </c>
      <c r="Z282" s="236" t="e">
        <f>(INDEX(Finish_table!DU$4:DU$99,MATCH('14 Year_History_Results'!$G282,Finish_table!DV$4:DV$99,0),1))</f>
        <v>#N/A</v>
      </c>
      <c r="AA282" s="256" t="e">
        <f>(INDEX(Finish_table!ED$4:ED$140,MATCH('14 Year_History_Results'!$G282,Finish_table!EE$4:EE$140,0),1))</f>
        <v>#N/A</v>
      </c>
      <c r="AB282" s="2"/>
      <c r="AC282" s="97"/>
      <c r="AE282">
        <f t="shared" si="157"/>
        <v>708</v>
      </c>
      <c r="AF282" s="112"/>
      <c r="AG282" s="2"/>
      <c r="AH282" s="148">
        <f>INDEX('2001'!$C$44:$C$140,'14 Year_History_Results'!BT282)</f>
        <v>0</v>
      </c>
      <c r="AI282" s="2">
        <f>INDEX('2002'!$C$44:$C$140,'14 Year_History_Results'!BU282)</f>
        <v>0</v>
      </c>
      <c r="AJ282" s="2">
        <f>INDEX('2003'!$C$44:$C$140,'14 Year_History_Results'!BV282)</f>
        <v>0</v>
      </c>
      <c r="AK282" s="2">
        <f>INDEX('2004'!$C$44:$C$140,'14 Year_History_Results'!BW282)</f>
        <v>0</v>
      </c>
      <c r="AL282" s="2">
        <f>INDEX('2005'!$C$44:$C$140,'14 Year_History_Results'!BX282)</f>
        <v>0</v>
      </c>
      <c r="AM282" s="2">
        <f>INDEX('2006'!$C$44:$C$140,'14 Year_History_Results'!BY282)</f>
        <v>0</v>
      </c>
      <c r="AN282" s="2">
        <f>INDEX('2007'!$C$44:$C$140,'14 Year_History_Results'!BZ282)</f>
        <v>0</v>
      </c>
      <c r="AO282" s="2">
        <f>INDEX('2008'!$C$44:$C$140,'14 Year_History_Results'!CA282)</f>
        <v>0</v>
      </c>
      <c r="AP282" s="2">
        <f>INDEX('2009'!$C$44:$C$140,'14 Year_History_Results'!CB282)</f>
        <v>0</v>
      </c>
      <c r="AQ282" s="2">
        <f>INDEX('2010'!$C$44:$C$140,'14 Year_History_Results'!CC282)</f>
        <v>0</v>
      </c>
      <c r="AR282" s="2">
        <f>INDEX('2011'!$C$44:$C$140,'14 Year_History_Results'!CD282)</f>
        <v>0</v>
      </c>
      <c r="AS282" s="2">
        <f>INDEX('2012'!$C$44:$C$140,'14 Year_History_Results'!CE282)</f>
        <v>0</v>
      </c>
      <c r="AT282" s="2">
        <f>INDEX('2013'!$C$44:$C$140,'14 Year_History_Results'!CF282)</f>
        <v>0</v>
      </c>
      <c r="AU282" s="149">
        <f>INDEX('2014'!$C$52:$C$180,'14 Year_History_Results'!CG282)</f>
        <v>0</v>
      </c>
      <c r="AV282" s="2">
        <f t="shared" si="167"/>
        <v>0</v>
      </c>
      <c r="AW282" s="2"/>
      <c r="AX282">
        <f t="shared" si="168"/>
        <v>708</v>
      </c>
      <c r="AY282" s="112"/>
      <c r="AZ282" s="2"/>
      <c r="BA282" s="148">
        <f>INDEX('2001'!$B$44:$B$140,'14 Year_History_Results'!BT282)</f>
        <v>0</v>
      </c>
      <c r="BB282" s="2">
        <f>INDEX('2002'!$B$44:$B$140,'14 Year_History_Results'!BU282)</f>
        <v>0</v>
      </c>
      <c r="BC282" s="2">
        <f>INDEX('2003'!$B$44:$B$140,'14 Year_History_Results'!BV282)</f>
        <v>0</v>
      </c>
      <c r="BD282" s="2">
        <f>INDEX('2004'!$B$44:$B$140,'14 Year_History_Results'!BW282)</f>
        <v>0</v>
      </c>
      <c r="BE282" s="2">
        <f>INDEX('2005'!$B$44:$B$140,'14 Year_History_Results'!BX282)</f>
        <v>0</v>
      </c>
      <c r="BF282" s="2">
        <f>INDEX('2006'!$B$44:$B$140,'14 Year_History_Results'!BY282)</f>
        <v>0</v>
      </c>
      <c r="BG282" s="2">
        <f>INDEX('2007'!$B$44:$B$140,'14 Year_History_Results'!BZ282)</f>
        <v>0</v>
      </c>
      <c r="BH282" s="2">
        <f>INDEX('2008'!$B$44:$B$140,'14 Year_History_Results'!CA282)</f>
        <v>0</v>
      </c>
      <c r="BI282" s="2">
        <f>INDEX('2009'!$B$44:$B$140,'14 Year_History_Results'!CB282)</f>
        <v>14</v>
      </c>
      <c r="BJ282" s="2">
        <f>INDEX('2010'!$B$44:$B$140,'14 Year_History_Results'!CC282)</f>
        <v>0</v>
      </c>
      <c r="BK282" s="2">
        <f>INDEX('2011'!$B$44:$B$140,'14 Year_History_Results'!CD282)</f>
        <v>0</v>
      </c>
      <c r="BL282" s="2">
        <f>INDEX('2012'!$B$44:$B$140,'14 Year_History_Results'!CE282)</f>
        <v>0</v>
      </c>
      <c r="BM282" s="2">
        <f>INDEX('2013'!$B$44:$B$140,'14 Year_History_Results'!CF282)</f>
        <v>0</v>
      </c>
      <c r="BN282" s="149">
        <f>INDEX('2014'!$B$52:$B$180,'14 Year_History_Results'!CG282)</f>
        <v>0</v>
      </c>
      <c r="BO282" s="308">
        <f t="shared" si="169"/>
        <v>0</v>
      </c>
      <c r="BQ282">
        <f t="shared" si="170"/>
        <v>708</v>
      </c>
      <c r="BR282" s="112"/>
      <c r="BS282" s="2"/>
      <c r="BT282" s="148">
        <f>IF(ISNA(MATCH($BQ282,'2001'!$A$44:$A$139,0)),97,MATCH($BQ282,'2001'!$A$44:$A$139,0))</f>
        <v>97</v>
      </c>
      <c r="BU282" s="2">
        <f>IF(ISNA(MATCH($BQ282,'2002'!$A$44:$A$139,0)),97,MATCH($BQ282,'2002'!$A$44:$A$139,0))</f>
        <v>97</v>
      </c>
      <c r="BV282" s="2">
        <f>IF(ISNA(MATCH($BQ282,'2003'!$A$44:$A$139,0)),97,MATCH($BQ282,'2003'!$A$44:$A$139,0))</f>
        <v>97</v>
      </c>
      <c r="BW282" s="2">
        <f>IF(ISNA(MATCH($BQ282,'2004'!$A$44:$A$139,0)),97,MATCH($BQ282,'2004'!$A$44:$A$139,0))</f>
        <v>97</v>
      </c>
      <c r="BX282" s="2">
        <f>IF(ISNA(MATCH($BQ282,'2005'!$A$44:$A$139,0)),97,MATCH($BQ282,'2005'!$A$44:$A$139,0))</f>
        <v>97</v>
      </c>
      <c r="BY282" s="2">
        <f>IF(ISNA(MATCH($BQ282,'2006'!$A$44:$A$139,0)),97,MATCH($BQ282,'2006'!$A$44:$A$139,0))</f>
        <v>97</v>
      </c>
      <c r="BZ282" s="2">
        <f>IF(ISNA(MATCH($BQ282,'2007'!$A$44:$A$139,0)),97,MATCH($BQ282,'2007'!$A$44:$A$139,0))</f>
        <v>97</v>
      </c>
      <c r="CA282" s="2">
        <f>IF(ISNA(MATCH($BQ282,'2008'!$A$44:$A$139,0)),97,MATCH($BQ282,'2008'!$A$44:$A$139,0))</f>
        <v>97</v>
      </c>
      <c r="CB282" s="2">
        <f>IF(ISNA(MATCH($BQ282,'2009'!$A$44:$A$139,0)),97,MATCH($BQ282,'2009'!$A$44:$A$139,0))</f>
        <v>51</v>
      </c>
      <c r="CC282" s="2">
        <f>IF(ISNA(MATCH($BQ282,'2010'!$A$44:$A$139,0)),97,MATCH($BQ282,'2010'!$A$44:$A$139,0))</f>
        <v>97</v>
      </c>
      <c r="CD282" s="2">
        <f>IF(ISNA(MATCH($BQ282,'2011'!$A$44:$A$139,0)),97,MATCH($BQ282,'2011'!$A$44:$A$139,0))</f>
        <v>97</v>
      </c>
      <c r="CE282" s="2">
        <f>IF(ISNA(MATCH($BQ282,'2012'!$A$44:$A$139,0)),97,MATCH($BQ282,'2012'!$A$44:$A$139,0))</f>
        <v>97</v>
      </c>
      <c r="CF282" s="2">
        <f>IF(ISNA(MATCH($BQ282,'2013'!$A$44:$A$139,0)),97,MATCH($BQ282,'2013'!$A$44:$A$139,0))</f>
        <v>97</v>
      </c>
      <c r="CG282" s="149">
        <f>IF(ISNA(MATCH($BQ282,'2014'!$A$52:$A$179,0)),129,MATCH($BQ282,'2014'!$A$52:$A$179,0))</f>
        <v>129</v>
      </c>
      <c r="CI282">
        <f t="shared" si="171"/>
        <v>708</v>
      </c>
      <c r="CJ282" s="284"/>
      <c r="CK282" s="282"/>
      <c r="CL282" s="281">
        <f t="shared" si="172"/>
        <v>0</v>
      </c>
      <c r="CM282" s="282">
        <f t="shared" si="158"/>
        <v>0</v>
      </c>
      <c r="CN282" s="282">
        <f t="shared" si="159"/>
        <v>0</v>
      </c>
      <c r="CO282" s="282">
        <f t="shared" si="160"/>
        <v>0</v>
      </c>
      <c r="CP282" s="282">
        <f t="shared" si="161"/>
        <v>0</v>
      </c>
      <c r="CQ282" s="282">
        <f t="shared" si="162"/>
        <v>0</v>
      </c>
      <c r="CR282" s="282">
        <f t="shared" si="163"/>
        <v>0</v>
      </c>
      <c r="CS282" s="282">
        <f t="shared" si="164"/>
        <v>0</v>
      </c>
      <c r="CT282" s="282">
        <f t="shared" si="165"/>
        <v>14</v>
      </c>
      <c r="CU282" s="282">
        <f t="shared" si="173"/>
        <v>9.3323999999999998</v>
      </c>
      <c r="CV282" s="282">
        <f t="shared" si="174"/>
        <v>6.2209778399999998</v>
      </c>
      <c r="CW282" s="282">
        <f t="shared" si="175"/>
        <v>4.1469038281439996</v>
      </c>
      <c r="CX282" s="282">
        <f t="shared" si="176"/>
        <v>2.7643260918407901</v>
      </c>
      <c r="CY282" s="283">
        <f t="shared" si="177"/>
        <v>1.8426997728210706</v>
      </c>
      <c r="DA282" s="282">
        <f t="shared" si="178"/>
        <v>708</v>
      </c>
      <c r="DB282" s="97"/>
      <c r="DC282" s="156"/>
      <c r="DD282" s="270">
        <f t="shared" si="179"/>
        <v>0</v>
      </c>
      <c r="DE282" s="156">
        <f t="shared" si="180"/>
        <v>0</v>
      </c>
      <c r="DF282" s="156">
        <f t="shared" si="181"/>
        <v>0</v>
      </c>
      <c r="DG282" s="156">
        <f t="shared" si="182"/>
        <v>0</v>
      </c>
      <c r="DH282" s="156">
        <f t="shared" si="183"/>
        <v>0</v>
      </c>
      <c r="DI282" s="156">
        <f t="shared" si="184"/>
        <v>0</v>
      </c>
      <c r="DJ282" s="156">
        <f t="shared" si="185"/>
        <v>0</v>
      </c>
      <c r="DK282" s="156">
        <f t="shared" si="186"/>
        <v>0</v>
      </c>
      <c r="DL282" s="156">
        <f t="shared" si="187"/>
        <v>14</v>
      </c>
      <c r="DM282" s="156">
        <f t="shared" si="188"/>
        <v>14</v>
      </c>
      <c r="DN282" s="156">
        <f t="shared" si="189"/>
        <v>14</v>
      </c>
      <c r="DO282" s="156">
        <f t="shared" si="190"/>
        <v>14</v>
      </c>
      <c r="DP282" s="156">
        <f t="shared" si="191"/>
        <v>14</v>
      </c>
      <c r="DQ282" s="267">
        <f t="shared" si="192"/>
        <v>14</v>
      </c>
      <c r="DR282" s="156">
        <f t="shared" si="193"/>
        <v>343</v>
      </c>
    </row>
    <row r="283" spans="2:122" ht="13.5" thickBot="1" x14ac:dyDescent="0.25">
      <c r="B283" s="133">
        <v>135</v>
      </c>
      <c r="C283" s="50">
        <f t="shared" si="156"/>
        <v>5</v>
      </c>
      <c r="D283" s="50">
        <f t="shared" si="166"/>
        <v>0</v>
      </c>
      <c r="E283" s="97"/>
      <c r="F283" s="2">
        <f t="shared" si="194"/>
        <v>278</v>
      </c>
      <c r="G283" s="164">
        <v>1987</v>
      </c>
      <c r="H283" s="164">
        <f>14- COUNTIF(L283:AA283,"#N/A")</f>
        <v>1</v>
      </c>
      <c r="I283" s="133">
        <f>SUM(AF283:AU283)+SUM(BA283:BM283)</f>
        <v>14</v>
      </c>
      <c r="J283" s="405">
        <f>CY283</f>
        <v>1.8426997728210706</v>
      </c>
      <c r="K283" s="466" t="str">
        <f>IF(ISNUMBER(MATCH(G283,'[4]OPR data'!$A$3:$A$2541,0)),"Y","N")</f>
        <v>Y</v>
      </c>
      <c r="L283" s="112"/>
      <c r="M283" s="236"/>
      <c r="N283" s="236" t="e">
        <f>(INDEX(Finish_table!R$4:R$83,MATCH('14 Year_History_Results'!$G283,Finish_table!S$4:S$83,0),1))</f>
        <v>#N/A</v>
      </c>
      <c r="O283" s="236" t="e">
        <f>(INDEX(Finish_table!Z$4:Z$99,MATCH('14 Year_History_Results'!$G283,Finish_table!AA$4:AA$99,0),1))</f>
        <v>#N/A</v>
      </c>
      <c r="P283" s="236" t="e">
        <f>(INDEX(Finish_table!AI$4:AI$99,MATCH('14 Year_History_Results'!$G283,Finish_table!AJ$4:AJ$99,0),1))</f>
        <v>#N/A</v>
      </c>
      <c r="Q283" s="236" t="e">
        <f>(INDEX(Finish_table!AR$4:AR$99,MATCH('14 Year_History_Results'!$G283,Finish_table!AS$4:AS$99,0),1))</f>
        <v>#N/A</v>
      </c>
      <c r="R283" s="236" t="e">
        <f>(INDEX(Finish_table!BA$4:BA$99,MATCH('14 Year_History_Results'!$G283,Finish_table!BB$4:BB$99,0),1))</f>
        <v>#N/A</v>
      </c>
      <c r="S283" s="236" t="e">
        <f>(INDEX(Finish_table!BJ$4:BJ$99,MATCH('14 Year_History_Results'!$G283,Finish_table!BK$4:BK$99,0),1))</f>
        <v>#N/A</v>
      </c>
      <c r="T283" s="236" t="e">
        <f>(INDEX(Finish_table!BS$4:BS$99,MATCH('14 Year_History_Results'!$G283,Finish_table!BT$4:BT$99,0),1))</f>
        <v>#N/A</v>
      </c>
      <c r="U283" s="236" t="e">
        <f>(INDEX(Finish_table!CB$4:CB$99,MATCH('14 Year_History_Results'!$G283,Finish_table!CC$4:CC$99,0),1))</f>
        <v>#N/A</v>
      </c>
      <c r="V283" s="236" t="str">
        <f>(INDEX(Finish_table!CK$4:CK$99,MATCH('14 Year_History_Results'!$G283,Finish_table!CL$4:CL$99,0),1))</f>
        <v>QF</v>
      </c>
      <c r="W283" s="236" t="e">
        <f>(INDEX(Finish_table!CT$4:CT$99,MATCH('14 Year_History_Results'!$G283,Finish_table!CU$4:CU$99,0),1))</f>
        <v>#N/A</v>
      </c>
      <c r="X283" s="236" t="e">
        <f>(INDEX(Finish_table!DC$4:DC$99,MATCH('14 Year_History_Results'!$G283,Finish_table!DD$4:DD$99,0),1))</f>
        <v>#N/A</v>
      </c>
      <c r="Y283" s="236" t="e">
        <f>(INDEX(Finish_table!DL$4:DL$99,MATCH('14 Year_History_Results'!$G283,Finish_table!DM$4:DM$99,0),1))</f>
        <v>#N/A</v>
      </c>
      <c r="Z283" s="236" t="e">
        <f>(INDEX(Finish_table!DU$4:DU$99,MATCH('14 Year_History_Results'!$G283,Finish_table!DV$4:DV$99,0),1))</f>
        <v>#N/A</v>
      </c>
      <c r="AA283" s="256" t="e">
        <f>(INDEX(Finish_table!ED$4:ED$140,MATCH('14 Year_History_Results'!$G283,Finish_table!EE$4:EE$140,0),1))</f>
        <v>#N/A</v>
      </c>
      <c r="AB283" s="2"/>
      <c r="AC283" s="97"/>
      <c r="AE283">
        <f t="shared" si="157"/>
        <v>1987</v>
      </c>
      <c r="AF283" s="112"/>
      <c r="AG283" s="2"/>
      <c r="AH283" s="148">
        <f>INDEX('2001'!$C$44:$C$140,'14 Year_History_Results'!BT283)</f>
        <v>0</v>
      </c>
      <c r="AI283" s="2">
        <f>INDEX('2002'!$C$44:$C$140,'14 Year_History_Results'!BU283)</f>
        <v>0</v>
      </c>
      <c r="AJ283" s="2">
        <f>INDEX('2003'!$C$44:$C$140,'14 Year_History_Results'!BV283)</f>
        <v>0</v>
      </c>
      <c r="AK283" s="2">
        <f>INDEX('2004'!$C$44:$C$140,'14 Year_History_Results'!BW283)</f>
        <v>0</v>
      </c>
      <c r="AL283" s="2">
        <f>INDEX('2005'!$C$44:$C$140,'14 Year_History_Results'!BX283)</f>
        <v>0</v>
      </c>
      <c r="AM283" s="2">
        <f>INDEX('2006'!$C$44:$C$140,'14 Year_History_Results'!BY283)</f>
        <v>0</v>
      </c>
      <c r="AN283" s="2">
        <f>INDEX('2007'!$C$44:$C$140,'14 Year_History_Results'!BZ283)</f>
        <v>0</v>
      </c>
      <c r="AO283" s="2">
        <f>INDEX('2008'!$C$44:$C$140,'14 Year_History_Results'!CA283)</f>
        <v>0</v>
      </c>
      <c r="AP283" s="2">
        <f>INDEX('2009'!$C$44:$C$140,'14 Year_History_Results'!CB283)</f>
        <v>0</v>
      </c>
      <c r="AQ283" s="2">
        <f>INDEX('2010'!$C$44:$C$140,'14 Year_History_Results'!CC283)</f>
        <v>0</v>
      </c>
      <c r="AR283" s="2">
        <f>INDEX('2011'!$C$44:$C$140,'14 Year_History_Results'!CD283)</f>
        <v>0</v>
      </c>
      <c r="AS283" s="2">
        <f>INDEX('2012'!$C$44:$C$140,'14 Year_History_Results'!CE283)</f>
        <v>0</v>
      </c>
      <c r="AT283" s="2">
        <f>INDEX('2013'!$C$44:$C$140,'14 Year_History_Results'!CF283)</f>
        <v>0</v>
      </c>
      <c r="AU283" s="149">
        <f>INDEX('2014'!$C$52:$C$180,'14 Year_History_Results'!CG283)</f>
        <v>0</v>
      </c>
      <c r="AV283" s="2">
        <f t="shared" si="167"/>
        <v>0</v>
      </c>
      <c r="AW283" s="2"/>
      <c r="AX283">
        <f t="shared" si="168"/>
        <v>1987</v>
      </c>
      <c r="AY283" s="112"/>
      <c r="AZ283" s="2"/>
      <c r="BA283" s="148">
        <f>INDEX('2001'!$B$44:$B$140,'14 Year_History_Results'!BT283)</f>
        <v>0</v>
      </c>
      <c r="BB283" s="2">
        <f>INDEX('2002'!$B$44:$B$140,'14 Year_History_Results'!BU283)</f>
        <v>0</v>
      </c>
      <c r="BC283" s="2">
        <f>INDEX('2003'!$B$44:$B$140,'14 Year_History_Results'!BV283)</f>
        <v>0</v>
      </c>
      <c r="BD283" s="2">
        <f>INDEX('2004'!$B$44:$B$140,'14 Year_History_Results'!BW283)</f>
        <v>0</v>
      </c>
      <c r="BE283" s="2">
        <f>INDEX('2005'!$B$44:$B$140,'14 Year_History_Results'!BX283)</f>
        <v>0</v>
      </c>
      <c r="BF283" s="2">
        <f>INDEX('2006'!$B$44:$B$140,'14 Year_History_Results'!BY283)</f>
        <v>0</v>
      </c>
      <c r="BG283" s="2">
        <f>INDEX('2007'!$B$44:$B$140,'14 Year_History_Results'!BZ283)</f>
        <v>0</v>
      </c>
      <c r="BH283" s="2">
        <f>INDEX('2008'!$B$44:$B$140,'14 Year_History_Results'!CA283)</f>
        <v>0</v>
      </c>
      <c r="BI283" s="2">
        <f>INDEX('2009'!$B$44:$B$140,'14 Year_History_Results'!CB283)</f>
        <v>14</v>
      </c>
      <c r="BJ283" s="2">
        <f>INDEX('2010'!$B$44:$B$140,'14 Year_History_Results'!CC283)</f>
        <v>0</v>
      </c>
      <c r="BK283" s="2">
        <f>INDEX('2011'!$B$44:$B$140,'14 Year_History_Results'!CD283)</f>
        <v>0</v>
      </c>
      <c r="BL283" s="2">
        <f>INDEX('2012'!$B$44:$B$140,'14 Year_History_Results'!CE283)</f>
        <v>0</v>
      </c>
      <c r="BM283" s="2">
        <f>INDEX('2013'!$B$44:$B$140,'14 Year_History_Results'!CF283)</f>
        <v>0</v>
      </c>
      <c r="BN283" s="149">
        <f>INDEX('2014'!$B$52:$B$180,'14 Year_History_Results'!CG283)</f>
        <v>0</v>
      </c>
      <c r="BO283" s="308">
        <f t="shared" si="169"/>
        <v>0</v>
      </c>
      <c r="BQ283">
        <f t="shared" si="170"/>
        <v>1987</v>
      </c>
      <c r="BR283" s="112"/>
      <c r="BS283" s="2"/>
      <c r="BT283" s="148">
        <f>IF(ISNA(MATCH($BQ283,'2001'!$A$44:$A$139,0)),97,MATCH($BQ283,'2001'!$A$44:$A$139,0))</f>
        <v>97</v>
      </c>
      <c r="BU283" s="2">
        <f>IF(ISNA(MATCH($BQ283,'2002'!$A$44:$A$139,0)),97,MATCH($BQ283,'2002'!$A$44:$A$139,0))</f>
        <v>97</v>
      </c>
      <c r="BV283" s="2">
        <f>IF(ISNA(MATCH($BQ283,'2003'!$A$44:$A$139,0)),97,MATCH($BQ283,'2003'!$A$44:$A$139,0))</f>
        <v>97</v>
      </c>
      <c r="BW283" s="2">
        <f>IF(ISNA(MATCH($BQ283,'2004'!$A$44:$A$139,0)),97,MATCH($BQ283,'2004'!$A$44:$A$139,0))</f>
        <v>97</v>
      </c>
      <c r="BX283" s="2">
        <f>IF(ISNA(MATCH($BQ283,'2005'!$A$44:$A$139,0)),97,MATCH($BQ283,'2005'!$A$44:$A$139,0))</f>
        <v>97</v>
      </c>
      <c r="BY283" s="2">
        <f>IF(ISNA(MATCH($BQ283,'2006'!$A$44:$A$139,0)),97,MATCH($BQ283,'2006'!$A$44:$A$139,0))</f>
        <v>97</v>
      </c>
      <c r="BZ283" s="2">
        <f>IF(ISNA(MATCH($BQ283,'2007'!$A$44:$A$139,0)),97,MATCH($BQ283,'2007'!$A$44:$A$139,0))</f>
        <v>97</v>
      </c>
      <c r="CA283" s="2">
        <f>IF(ISNA(MATCH($BQ283,'2008'!$A$44:$A$139,0)),97,MATCH($BQ283,'2008'!$A$44:$A$139,0))</f>
        <v>97</v>
      </c>
      <c r="CB283" s="2">
        <f>IF(ISNA(MATCH($BQ283,'2009'!$A$44:$A$139,0)),97,MATCH($BQ283,'2009'!$A$44:$A$139,0))</f>
        <v>87</v>
      </c>
      <c r="CC283" s="2">
        <f>IF(ISNA(MATCH($BQ283,'2010'!$A$44:$A$139,0)),97,MATCH($BQ283,'2010'!$A$44:$A$139,0))</f>
        <v>97</v>
      </c>
      <c r="CD283" s="2">
        <f>IF(ISNA(MATCH($BQ283,'2011'!$A$44:$A$139,0)),97,MATCH($BQ283,'2011'!$A$44:$A$139,0))</f>
        <v>97</v>
      </c>
      <c r="CE283" s="2">
        <f>IF(ISNA(MATCH($BQ283,'2012'!$A$44:$A$139,0)),97,MATCH($BQ283,'2012'!$A$44:$A$139,0))</f>
        <v>97</v>
      </c>
      <c r="CF283" s="2">
        <f>IF(ISNA(MATCH($BQ283,'2013'!$A$44:$A$139,0)),97,MATCH($BQ283,'2013'!$A$44:$A$139,0))</f>
        <v>97</v>
      </c>
      <c r="CG283" s="149">
        <f>IF(ISNA(MATCH($BQ283,'2014'!$A$52:$A$179,0)),129,MATCH($BQ283,'2014'!$A$52:$A$179,0))</f>
        <v>129</v>
      </c>
      <c r="CI283">
        <f t="shared" si="171"/>
        <v>1987</v>
      </c>
      <c r="CJ283" s="284"/>
      <c r="CK283" s="282"/>
      <c r="CL283" s="281">
        <f t="shared" si="172"/>
        <v>0</v>
      </c>
      <c r="CM283" s="282">
        <f t="shared" si="158"/>
        <v>0</v>
      </c>
      <c r="CN283" s="282">
        <f t="shared" si="159"/>
        <v>0</v>
      </c>
      <c r="CO283" s="282">
        <f t="shared" si="160"/>
        <v>0</v>
      </c>
      <c r="CP283" s="282">
        <f t="shared" si="161"/>
        <v>0</v>
      </c>
      <c r="CQ283" s="282">
        <f t="shared" si="162"/>
        <v>0</v>
      </c>
      <c r="CR283" s="282">
        <f t="shared" si="163"/>
        <v>0</v>
      </c>
      <c r="CS283" s="282">
        <f t="shared" si="164"/>
        <v>0</v>
      </c>
      <c r="CT283" s="282">
        <f t="shared" si="165"/>
        <v>14</v>
      </c>
      <c r="CU283" s="282">
        <f t="shared" si="173"/>
        <v>9.3323999999999998</v>
      </c>
      <c r="CV283" s="282">
        <f t="shared" si="174"/>
        <v>6.2209778399999998</v>
      </c>
      <c r="CW283" s="282">
        <f t="shared" si="175"/>
        <v>4.1469038281439996</v>
      </c>
      <c r="CX283" s="282">
        <f t="shared" si="176"/>
        <v>2.7643260918407901</v>
      </c>
      <c r="CY283" s="283">
        <f t="shared" si="177"/>
        <v>1.8426997728210706</v>
      </c>
      <c r="DA283" s="282">
        <f t="shared" si="178"/>
        <v>1987</v>
      </c>
      <c r="DB283" s="97"/>
      <c r="DC283" s="156"/>
      <c r="DD283" s="270">
        <f t="shared" si="179"/>
        <v>0</v>
      </c>
      <c r="DE283" s="156">
        <f t="shared" si="180"/>
        <v>0</v>
      </c>
      <c r="DF283" s="156">
        <f t="shared" si="181"/>
        <v>0</v>
      </c>
      <c r="DG283" s="156">
        <f t="shared" si="182"/>
        <v>0</v>
      </c>
      <c r="DH283" s="156">
        <f t="shared" si="183"/>
        <v>0</v>
      </c>
      <c r="DI283" s="156">
        <f t="shared" si="184"/>
        <v>0</v>
      </c>
      <c r="DJ283" s="156">
        <f t="shared" si="185"/>
        <v>0</v>
      </c>
      <c r="DK283" s="156">
        <f t="shared" si="186"/>
        <v>0</v>
      </c>
      <c r="DL283" s="156">
        <f t="shared" si="187"/>
        <v>14</v>
      </c>
      <c r="DM283" s="156">
        <f t="shared" si="188"/>
        <v>14</v>
      </c>
      <c r="DN283" s="156">
        <f t="shared" si="189"/>
        <v>14</v>
      </c>
      <c r="DO283" s="156">
        <f t="shared" si="190"/>
        <v>14</v>
      </c>
      <c r="DP283" s="156">
        <f t="shared" si="191"/>
        <v>14</v>
      </c>
      <c r="DQ283" s="267">
        <f t="shared" si="192"/>
        <v>14</v>
      </c>
      <c r="DR283" s="156">
        <f t="shared" si="193"/>
        <v>343</v>
      </c>
    </row>
    <row r="284" spans="2:122" ht="13.5" thickBot="1" x14ac:dyDescent="0.25">
      <c r="B284" s="133">
        <v>135</v>
      </c>
      <c r="C284" s="50">
        <f t="shared" si="156"/>
        <v>6</v>
      </c>
      <c r="D284" s="50">
        <f t="shared" si="166"/>
        <v>6</v>
      </c>
      <c r="E284" s="97"/>
      <c r="F284" s="2">
        <f t="shared" si="194"/>
        <v>279</v>
      </c>
      <c r="G284" s="164">
        <v>2377</v>
      </c>
      <c r="H284" s="164">
        <f>14- COUNTIF(L284:AA284,"#N/A")</f>
        <v>1</v>
      </c>
      <c r="I284" s="133">
        <f>SUM(AF284:AU284)+SUM(BA284:BM284)</f>
        <v>14</v>
      </c>
      <c r="J284" s="405">
        <f>CY284</f>
        <v>1.8426997728210706</v>
      </c>
      <c r="K284" s="466" t="str">
        <f>IF(ISNUMBER(MATCH(G284,'[4]OPR data'!$A$3:$A$2541,0)),"Y","N")</f>
        <v>Y</v>
      </c>
      <c r="L284" s="112"/>
      <c r="M284" s="236"/>
      <c r="N284" s="236" t="e">
        <f>(INDEX(Finish_table!R$4:R$83,MATCH('14 Year_History_Results'!$G284,Finish_table!S$4:S$83,0),1))</f>
        <v>#N/A</v>
      </c>
      <c r="O284" s="236" t="e">
        <f>(INDEX(Finish_table!Z$4:Z$99,MATCH('14 Year_History_Results'!$G284,Finish_table!AA$4:AA$99,0),1))</f>
        <v>#N/A</v>
      </c>
      <c r="P284" s="236" t="e">
        <f>(INDEX(Finish_table!AI$4:AI$99,MATCH('14 Year_History_Results'!$G284,Finish_table!AJ$4:AJ$99,0),1))</f>
        <v>#N/A</v>
      </c>
      <c r="Q284" s="236" t="e">
        <f>(INDEX(Finish_table!AR$4:AR$99,MATCH('14 Year_History_Results'!$G284,Finish_table!AS$4:AS$99,0),1))</f>
        <v>#N/A</v>
      </c>
      <c r="R284" s="236" t="e">
        <f>(INDEX(Finish_table!BA$4:BA$99,MATCH('14 Year_History_Results'!$G284,Finish_table!BB$4:BB$99,0),1))</f>
        <v>#N/A</v>
      </c>
      <c r="S284" s="236" t="e">
        <f>(INDEX(Finish_table!BJ$4:BJ$99,MATCH('14 Year_History_Results'!$G284,Finish_table!BK$4:BK$99,0),1))</f>
        <v>#N/A</v>
      </c>
      <c r="T284" s="236" t="e">
        <f>(INDEX(Finish_table!BS$4:BS$99,MATCH('14 Year_History_Results'!$G284,Finish_table!BT$4:BT$99,0),1))</f>
        <v>#N/A</v>
      </c>
      <c r="U284" s="236" t="e">
        <f>(INDEX(Finish_table!CB$4:CB$99,MATCH('14 Year_History_Results'!$G284,Finish_table!CC$4:CC$99,0),1))</f>
        <v>#N/A</v>
      </c>
      <c r="V284" s="236" t="str">
        <f>(INDEX(Finish_table!CK$4:CK$99,MATCH('14 Year_History_Results'!$G284,Finish_table!CL$4:CL$99,0),1))</f>
        <v>QF</v>
      </c>
      <c r="W284" s="236" t="e">
        <f>(INDEX(Finish_table!CT$4:CT$99,MATCH('14 Year_History_Results'!$G284,Finish_table!CU$4:CU$99,0),1))</f>
        <v>#N/A</v>
      </c>
      <c r="X284" s="236" t="e">
        <f>(INDEX(Finish_table!DC$4:DC$99,MATCH('14 Year_History_Results'!$G284,Finish_table!DD$4:DD$99,0),1))</f>
        <v>#N/A</v>
      </c>
      <c r="Y284" s="236" t="e">
        <f>(INDEX(Finish_table!DL$4:DL$99,MATCH('14 Year_History_Results'!$G284,Finish_table!DM$4:DM$99,0),1))</f>
        <v>#N/A</v>
      </c>
      <c r="Z284" s="236" t="e">
        <f>(INDEX(Finish_table!DU$4:DU$99,MATCH('14 Year_History_Results'!$G284,Finish_table!DV$4:DV$99,0),1))</f>
        <v>#N/A</v>
      </c>
      <c r="AA284" s="256" t="e">
        <f>(INDEX(Finish_table!ED$4:ED$140,MATCH('14 Year_History_Results'!$G284,Finish_table!EE$4:EE$140,0),1))</f>
        <v>#N/A</v>
      </c>
      <c r="AB284" s="2"/>
      <c r="AC284" s="97"/>
      <c r="AE284">
        <f t="shared" si="157"/>
        <v>2377</v>
      </c>
      <c r="AF284" s="112"/>
      <c r="AG284" s="2"/>
      <c r="AH284" s="148">
        <f>INDEX('2001'!$C$44:$C$140,'14 Year_History_Results'!BT284)</f>
        <v>0</v>
      </c>
      <c r="AI284" s="2">
        <f>INDEX('2002'!$C$44:$C$140,'14 Year_History_Results'!BU284)</f>
        <v>0</v>
      </c>
      <c r="AJ284" s="2">
        <f>INDEX('2003'!$C$44:$C$140,'14 Year_History_Results'!BV284)</f>
        <v>0</v>
      </c>
      <c r="AK284" s="2">
        <f>INDEX('2004'!$C$44:$C$140,'14 Year_History_Results'!BW284)</f>
        <v>0</v>
      </c>
      <c r="AL284" s="2">
        <f>INDEX('2005'!$C$44:$C$140,'14 Year_History_Results'!BX284)</f>
        <v>0</v>
      </c>
      <c r="AM284" s="2">
        <f>INDEX('2006'!$C$44:$C$140,'14 Year_History_Results'!BY284)</f>
        <v>0</v>
      </c>
      <c r="AN284" s="2">
        <f>INDEX('2007'!$C$44:$C$140,'14 Year_History_Results'!BZ284)</f>
        <v>0</v>
      </c>
      <c r="AO284" s="2">
        <f>INDEX('2008'!$C$44:$C$140,'14 Year_History_Results'!CA284)</f>
        <v>0</v>
      </c>
      <c r="AP284" s="2">
        <f>INDEX('2009'!$C$44:$C$140,'14 Year_History_Results'!CB284)</f>
        <v>0</v>
      </c>
      <c r="AQ284" s="2">
        <f>INDEX('2010'!$C$44:$C$140,'14 Year_History_Results'!CC284)</f>
        <v>0</v>
      </c>
      <c r="AR284" s="2">
        <f>INDEX('2011'!$C$44:$C$140,'14 Year_History_Results'!CD284)</f>
        <v>0</v>
      </c>
      <c r="AS284" s="2">
        <f>INDEX('2012'!$C$44:$C$140,'14 Year_History_Results'!CE284)</f>
        <v>0</v>
      </c>
      <c r="AT284" s="2">
        <f>INDEX('2013'!$C$44:$C$140,'14 Year_History_Results'!CF284)</f>
        <v>0</v>
      </c>
      <c r="AU284" s="149">
        <f>INDEX('2014'!$C$52:$C$180,'14 Year_History_Results'!CG284)</f>
        <v>0</v>
      </c>
      <c r="AV284" s="2">
        <f t="shared" si="167"/>
        <v>0</v>
      </c>
      <c r="AW284" s="2"/>
      <c r="AX284">
        <f t="shared" si="168"/>
        <v>2377</v>
      </c>
      <c r="AY284" s="112"/>
      <c r="AZ284" s="2"/>
      <c r="BA284" s="148">
        <f>INDEX('2001'!$B$44:$B$140,'14 Year_History_Results'!BT284)</f>
        <v>0</v>
      </c>
      <c r="BB284" s="2">
        <f>INDEX('2002'!$B$44:$B$140,'14 Year_History_Results'!BU284)</f>
        <v>0</v>
      </c>
      <c r="BC284" s="2">
        <f>INDEX('2003'!$B$44:$B$140,'14 Year_History_Results'!BV284)</f>
        <v>0</v>
      </c>
      <c r="BD284" s="2">
        <f>INDEX('2004'!$B$44:$B$140,'14 Year_History_Results'!BW284)</f>
        <v>0</v>
      </c>
      <c r="BE284" s="2">
        <f>INDEX('2005'!$B$44:$B$140,'14 Year_History_Results'!BX284)</f>
        <v>0</v>
      </c>
      <c r="BF284" s="2">
        <f>INDEX('2006'!$B$44:$B$140,'14 Year_History_Results'!BY284)</f>
        <v>0</v>
      </c>
      <c r="BG284" s="2">
        <f>INDEX('2007'!$B$44:$B$140,'14 Year_History_Results'!BZ284)</f>
        <v>0</v>
      </c>
      <c r="BH284" s="2">
        <f>INDEX('2008'!$B$44:$B$140,'14 Year_History_Results'!CA284)</f>
        <v>0</v>
      </c>
      <c r="BI284" s="2">
        <f>INDEX('2009'!$B$44:$B$140,'14 Year_History_Results'!CB284)</f>
        <v>14</v>
      </c>
      <c r="BJ284" s="2">
        <f>INDEX('2010'!$B$44:$B$140,'14 Year_History_Results'!CC284)</f>
        <v>0</v>
      </c>
      <c r="BK284" s="2">
        <f>INDEX('2011'!$B$44:$B$140,'14 Year_History_Results'!CD284)</f>
        <v>0</v>
      </c>
      <c r="BL284" s="2">
        <f>INDEX('2012'!$B$44:$B$140,'14 Year_History_Results'!CE284)</f>
        <v>0</v>
      </c>
      <c r="BM284" s="2">
        <f>INDEX('2013'!$B$44:$B$140,'14 Year_History_Results'!CF284)</f>
        <v>0</v>
      </c>
      <c r="BN284" s="149">
        <f>INDEX('2014'!$B$52:$B$180,'14 Year_History_Results'!CG284)</f>
        <v>0</v>
      </c>
      <c r="BO284" s="308">
        <f t="shared" si="169"/>
        <v>0</v>
      </c>
      <c r="BQ284">
        <f t="shared" si="170"/>
        <v>2377</v>
      </c>
      <c r="BR284" s="112"/>
      <c r="BS284" s="2"/>
      <c r="BT284" s="148">
        <f>IF(ISNA(MATCH($BQ284,'2001'!$A$44:$A$139,0)),97,MATCH($BQ284,'2001'!$A$44:$A$139,0))</f>
        <v>97</v>
      </c>
      <c r="BU284" s="2">
        <f>IF(ISNA(MATCH($BQ284,'2002'!$A$44:$A$139,0)),97,MATCH($BQ284,'2002'!$A$44:$A$139,0))</f>
        <v>97</v>
      </c>
      <c r="BV284" s="2">
        <f>IF(ISNA(MATCH($BQ284,'2003'!$A$44:$A$139,0)),97,MATCH($BQ284,'2003'!$A$44:$A$139,0))</f>
        <v>97</v>
      </c>
      <c r="BW284" s="2">
        <f>IF(ISNA(MATCH($BQ284,'2004'!$A$44:$A$139,0)),97,MATCH($BQ284,'2004'!$A$44:$A$139,0))</f>
        <v>97</v>
      </c>
      <c r="BX284" s="2">
        <f>IF(ISNA(MATCH($BQ284,'2005'!$A$44:$A$139,0)),97,MATCH($BQ284,'2005'!$A$44:$A$139,0))</f>
        <v>97</v>
      </c>
      <c r="BY284" s="2">
        <f>IF(ISNA(MATCH($BQ284,'2006'!$A$44:$A$139,0)),97,MATCH($BQ284,'2006'!$A$44:$A$139,0))</f>
        <v>97</v>
      </c>
      <c r="BZ284" s="2">
        <f>IF(ISNA(MATCH($BQ284,'2007'!$A$44:$A$139,0)),97,MATCH($BQ284,'2007'!$A$44:$A$139,0))</f>
        <v>97</v>
      </c>
      <c r="CA284" s="2">
        <f>IF(ISNA(MATCH($BQ284,'2008'!$A$44:$A$139,0)),97,MATCH($BQ284,'2008'!$A$44:$A$139,0))</f>
        <v>97</v>
      </c>
      <c r="CB284" s="2">
        <f>IF(ISNA(MATCH($BQ284,'2009'!$A$44:$A$139,0)),97,MATCH($BQ284,'2009'!$A$44:$A$139,0))</f>
        <v>91</v>
      </c>
      <c r="CC284" s="2">
        <f>IF(ISNA(MATCH($BQ284,'2010'!$A$44:$A$139,0)),97,MATCH($BQ284,'2010'!$A$44:$A$139,0))</f>
        <v>97</v>
      </c>
      <c r="CD284" s="2">
        <f>IF(ISNA(MATCH($BQ284,'2011'!$A$44:$A$139,0)),97,MATCH($BQ284,'2011'!$A$44:$A$139,0))</f>
        <v>97</v>
      </c>
      <c r="CE284" s="2">
        <f>IF(ISNA(MATCH($BQ284,'2012'!$A$44:$A$139,0)),97,MATCH($BQ284,'2012'!$A$44:$A$139,0))</f>
        <v>97</v>
      </c>
      <c r="CF284" s="2">
        <f>IF(ISNA(MATCH($BQ284,'2013'!$A$44:$A$139,0)),97,MATCH($BQ284,'2013'!$A$44:$A$139,0))</f>
        <v>97</v>
      </c>
      <c r="CG284" s="149">
        <f>IF(ISNA(MATCH($BQ284,'2014'!$A$52:$A$179,0)),129,MATCH($BQ284,'2014'!$A$52:$A$179,0))</f>
        <v>129</v>
      </c>
      <c r="CI284">
        <f t="shared" si="171"/>
        <v>2377</v>
      </c>
      <c r="CJ284" s="284"/>
      <c r="CK284" s="282"/>
      <c r="CL284" s="281">
        <f t="shared" si="172"/>
        <v>0</v>
      </c>
      <c r="CM284" s="282">
        <f t="shared" si="158"/>
        <v>0</v>
      </c>
      <c r="CN284" s="282">
        <f t="shared" si="159"/>
        <v>0</v>
      </c>
      <c r="CO284" s="282">
        <f t="shared" si="160"/>
        <v>0</v>
      </c>
      <c r="CP284" s="282">
        <f t="shared" si="161"/>
        <v>0</v>
      </c>
      <c r="CQ284" s="282">
        <f t="shared" si="162"/>
        <v>0</v>
      </c>
      <c r="CR284" s="282">
        <f t="shared" si="163"/>
        <v>0</v>
      </c>
      <c r="CS284" s="282">
        <f t="shared" si="164"/>
        <v>0</v>
      </c>
      <c r="CT284" s="282">
        <f t="shared" si="165"/>
        <v>14</v>
      </c>
      <c r="CU284" s="282">
        <f t="shared" si="173"/>
        <v>9.3323999999999998</v>
      </c>
      <c r="CV284" s="282">
        <f t="shared" si="174"/>
        <v>6.2209778399999998</v>
      </c>
      <c r="CW284" s="282">
        <f t="shared" si="175"/>
        <v>4.1469038281439996</v>
      </c>
      <c r="CX284" s="282">
        <f t="shared" si="176"/>
        <v>2.7643260918407901</v>
      </c>
      <c r="CY284" s="283">
        <f t="shared" si="177"/>
        <v>1.8426997728210706</v>
      </c>
      <c r="DA284" s="282">
        <f t="shared" si="178"/>
        <v>2377</v>
      </c>
      <c r="DB284" s="97"/>
      <c r="DC284" s="156"/>
      <c r="DD284" s="270">
        <f t="shared" si="179"/>
        <v>0</v>
      </c>
      <c r="DE284" s="156">
        <f t="shared" si="180"/>
        <v>0</v>
      </c>
      <c r="DF284" s="156">
        <f t="shared" si="181"/>
        <v>0</v>
      </c>
      <c r="DG284" s="156">
        <f t="shared" si="182"/>
        <v>0</v>
      </c>
      <c r="DH284" s="156">
        <f t="shared" si="183"/>
        <v>0</v>
      </c>
      <c r="DI284" s="156">
        <f t="shared" si="184"/>
        <v>0</v>
      </c>
      <c r="DJ284" s="156">
        <f t="shared" si="185"/>
        <v>0</v>
      </c>
      <c r="DK284" s="156">
        <f t="shared" si="186"/>
        <v>0</v>
      </c>
      <c r="DL284" s="156">
        <f t="shared" si="187"/>
        <v>14</v>
      </c>
      <c r="DM284" s="156">
        <f t="shared" si="188"/>
        <v>14</v>
      </c>
      <c r="DN284" s="156">
        <f t="shared" si="189"/>
        <v>14</v>
      </c>
      <c r="DO284" s="156">
        <f t="shared" si="190"/>
        <v>14</v>
      </c>
      <c r="DP284" s="156">
        <f t="shared" si="191"/>
        <v>14</v>
      </c>
      <c r="DQ284" s="267">
        <f t="shared" si="192"/>
        <v>14</v>
      </c>
      <c r="DR284" s="156">
        <f t="shared" si="193"/>
        <v>343</v>
      </c>
    </row>
    <row r="285" spans="2:122" ht="13.5" thickBot="1" x14ac:dyDescent="0.25">
      <c r="B285" s="133">
        <v>138</v>
      </c>
      <c r="C285" s="50">
        <f t="shared" si="156"/>
        <v>1</v>
      </c>
      <c r="D285" s="50">
        <f t="shared" si="166"/>
        <v>0</v>
      </c>
      <c r="E285" s="97"/>
      <c r="F285" s="2">
        <f t="shared" si="194"/>
        <v>280</v>
      </c>
      <c r="G285" s="164">
        <v>279</v>
      </c>
      <c r="H285" s="164">
        <f>14- COUNTIF(L285:AA285,"#N/A")</f>
        <v>6</v>
      </c>
      <c r="I285" s="133">
        <f>SUM(AF285:AU285)+SUM(BA285:BM285)</f>
        <v>119</v>
      </c>
      <c r="J285" s="405">
        <f>CY285</f>
        <v>1.8389553923007436</v>
      </c>
      <c r="K285" s="466" t="str">
        <f>IF(ISNUMBER(MATCH(G285,'[4]OPR data'!$A$3:$A$2541,0)),"Y","N")</f>
        <v>Y</v>
      </c>
      <c r="L285" s="112"/>
      <c r="M285" s="236"/>
      <c r="N285" s="236" t="str">
        <f>(INDEX(Finish_table!R$4:R$83,MATCH('14 Year_History_Results'!$G285,Finish_table!S$4:S$83,0),1))</f>
        <v>WF</v>
      </c>
      <c r="O285" s="236" t="str">
        <f>(INDEX(Finish_table!Z$4:Z$99,MATCH('14 Year_History_Results'!$G285,Finish_table!AA$4:AA$99,0),1))</f>
        <v>QF</v>
      </c>
      <c r="P285" s="236" t="e">
        <f>(INDEX(Finish_table!AI$4:AI$99,MATCH('14 Year_History_Results'!$G285,Finish_table!AJ$4:AJ$99,0),1))</f>
        <v>#N/A</v>
      </c>
      <c r="Q285" s="236" t="str">
        <f>(INDEX(Finish_table!AR$4:AR$99,MATCH('14 Year_History_Results'!$G285,Finish_table!AS$4:AS$99,0),1))</f>
        <v>F</v>
      </c>
      <c r="R285" s="236" t="str">
        <f>(INDEX(Finish_table!BA$4:BA$99,MATCH('14 Year_History_Results'!$G285,Finish_table!BB$4:BB$99,0),1))</f>
        <v>QF</v>
      </c>
      <c r="S285" s="236" t="str">
        <f>(INDEX(Finish_table!BJ$4:BJ$99,MATCH('14 Year_History_Results'!$G285,Finish_table!BK$4:BK$99,0),1))</f>
        <v>QF</v>
      </c>
      <c r="T285" s="236" t="str">
        <f>(INDEX(Finish_table!BS$4:BS$99,MATCH('14 Year_History_Results'!$G285,Finish_table!BT$4:BT$99,0),1))</f>
        <v>QF</v>
      </c>
      <c r="U285" s="236" t="e">
        <f>(INDEX(Finish_table!CB$4:CB$99,MATCH('14 Year_History_Results'!$G285,Finish_table!CC$4:CC$99,0),1))</f>
        <v>#N/A</v>
      </c>
      <c r="V285" s="236" t="e">
        <f>(INDEX(Finish_table!CK$4:CK$99,MATCH('14 Year_History_Results'!$G285,Finish_table!CL$4:CL$99,0),1))</f>
        <v>#N/A</v>
      </c>
      <c r="W285" s="236" t="e">
        <f>(INDEX(Finish_table!CT$4:CT$99,MATCH('14 Year_History_Results'!$G285,Finish_table!CU$4:CU$99,0),1))</f>
        <v>#N/A</v>
      </c>
      <c r="X285" s="236" t="e">
        <f>(INDEX(Finish_table!DC$4:DC$99,MATCH('14 Year_History_Results'!$G285,Finish_table!DD$4:DD$99,0),1))</f>
        <v>#N/A</v>
      </c>
      <c r="Y285" s="236" t="e">
        <f>(INDEX(Finish_table!DL$4:DL$99,MATCH('14 Year_History_Results'!$G285,Finish_table!DM$4:DM$99,0),1))</f>
        <v>#N/A</v>
      </c>
      <c r="Z285" s="236" t="e">
        <f>(INDEX(Finish_table!DU$4:DU$99,MATCH('14 Year_History_Results'!$G285,Finish_table!DV$4:DV$99,0),1))</f>
        <v>#N/A</v>
      </c>
      <c r="AA285" s="256" t="e">
        <f>(INDEX(Finish_table!ED$4:ED$140,MATCH('14 Year_History_Results'!$G285,Finish_table!EE$4:EE$140,0),1))</f>
        <v>#N/A</v>
      </c>
      <c r="AB285" s="2"/>
      <c r="AC285" s="97"/>
      <c r="AE285">
        <f t="shared" si="157"/>
        <v>279</v>
      </c>
      <c r="AF285" s="112"/>
      <c r="AG285" s="2"/>
      <c r="AH285" s="148">
        <f>INDEX('2001'!$C$44:$C$140,'14 Year_History_Results'!BT285)</f>
        <v>50</v>
      </c>
      <c r="AI285" s="2">
        <f>INDEX('2002'!$C$44:$C$140,'14 Year_History_Results'!BU285)</f>
        <v>0</v>
      </c>
      <c r="AJ285" s="2">
        <f>INDEX('2003'!$C$44:$C$140,'14 Year_History_Results'!BV285)</f>
        <v>0</v>
      </c>
      <c r="AK285" s="2">
        <f>INDEX('2004'!$C$44:$C$140,'14 Year_History_Results'!BW285)</f>
        <v>20</v>
      </c>
      <c r="AL285" s="2">
        <f>INDEX('2005'!$C$44:$C$140,'14 Year_History_Results'!BX285)</f>
        <v>0</v>
      </c>
      <c r="AM285" s="2">
        <f>INDEX('2006'!$C$44:$C$140,'14 Year_History_Results'!BY285)</f>
        <v>0</v>
      </c>
      <c r="AN285" s="2">
        <f>INDEX('2007'!$C$44:$C$140,'14 Year_History_Results'!BZ285)</f>
        <v>0</v>
      </c>
      <c r="AO285" s="2">
        <f>INDEX('2008'!$C$44:$C$140,'14 Year_History_Results'!CA285)</f>
        <v>0</v>
      </c>
      <c r="AP285" s="2">
        <f>INDEX('2009'!$C$44:$C$140,'14 Year_History_Results'!CB285)</f>
        <v>0</v>
      </c>
      <c r="AQ285" s="2">
        <f>INDEX('2010'!$C$44:$C$140,'14 Year_History_Results'!CC285)</f>
        <v>0</v>
      </c>
      <c r="AR285" s="2">
        <f>INDEX('2011'!$C$44:$C$140,'14 Year_History_Results'!CD285)</f>
        <v>0</v>
      </c>
      <c r="AS285" s="2">
        <f>INDEX('2012'!$C$44:$C$140,'14 Year_History_Results'!CE285)</f>
        <v>0</v>
      </c>
      <c r="AT285" s="2">
        <f>INDEX('2013'!$C$44:$C$140,'14 Year_History_Results'!CF285)</f>
        <v>0</v>
      </c>
      <c r="AU285" s="149">
        <f>INDEX('2014'!$C$52:$C$180,'14 Year_History_Results'!CG285)</f>
        <v>0</v>
      </c>
      <c r="AV285" s="2">
        <f t="shared" si="167"/>
        <v>14.005493427717788</v>
      </c>
      <c r="AW285" s="2"/>
      <c r="AX285">
        <f t="shared" si="168"/>
        <v>279</v>
      </c>
      <c r="AY285" s="112"/>
      <c r="AZ285" s="2"/>
      <c r="BA285" s="148">
        <f>INDEX('2001'!$B$44:$B$140,'14 Year_History_Results'!BT285)</f>
        <v>8</v>
      </c>
      <c r="BB285" s="2">
        <f>INDEX('2002'!$B$44:$B$140,'14 Year_History_Results'!BU285)</f>
        <v>3</v>
      </c>
      <c r="BC285" s="2">
        <f>INDEX('2003'!$B$44:$B$140,'14 Year_History_Results'!BV285)</f>
        <v>0</v>
      </c>
      <c r="BD285" s="2">
        <f>INDEX('2004'!$B$44:$B$140,'14 Year_History_Results'!BW285)</f>
        <v>14</v>
      </c>
      <c r="BE285" s="2">
        <f>INDEX('2005'!$B$44:$B$140,'14 Year_History_Results'!BX285)</f>
        <v>11</v>
      </c>
      <c r="BF285" s="2">
        <f>INDEX('2006'!$B$44:$B$140,'14 Year_History_Results'!BY285)</f>
        <v>6</v>
      </c>
      <c r="BG285" s="2">
        <f>INDEX('2007'!$B$44:$B$140,'14 Year_History_Results'!BZ285)</f>
        <v>7</v>
      </c>
      <c r="BH285" s="2">
        <f>INDEX('2008'!$B$44:$B$140,'14 Year_History_Results'!CA285)</f>
        <v>0</v>
      </c>
      <c r="BI285" s="2">
        <f>INDEX('2009'!$B$44:$B$140,'14 Year_History_Results'!CB285)</f>
        <v>0</v>
      </c>
      <c r="BJ285" s="2">
        <f>INDEX('2010'!$B$44:$B$140,'14 Year_History_Results'!CC285)</f>
        <v>0</v>
      </c>
      <c r="BK285" s="2">
        <f>INDEX('2011'!$B$44:$B$140,'14 Year_History_Results'!CD285)</f>
        <v>0</v>
      </c>
      <c r="BL285" s="2">
        <f>INDEX('2012'!$B$44:$B$140,'14 Year_History_Results'!CE285)</f>
        <v>0</v>
      </c>
      <c r="BM285" s="2">
        <f>INDEX('2013'!$B$44:$B$140,'14 Year_History_Results'!CF285)</f>
        <v>0</v>
      </c>
      <c r="BN285" s="149">
        <f>INDEX('2014'!$B$52:$B$180,'14 Year_History_Results'!CG285)</f>
        <v>0</v>
      </c>
      <c r="BO285" s="308">
        <f t="shared" si="169"/>
        <v>0</v>
      </c>
      <c r="BQ285">
        <f t="shared" si="170"/>
        <v>279</v>
      </c>
      <c r="BR285" s="112"/>
      <c r="BS285" s="2"/>
      <c r="BT285" s="148">
        <f>IF(ISNA(MATCH($BQ285,'2001'!$A$44:$A$139,0)),97,MATCH($BQ285,'2001'!$A$44:$A$139,0))</f>
        <v>56</v>
      </c>
      <c r="BU285" s="2">
        <f>IF(ISNA(MATCH($BQ285,'2002'!$A$44:$A$139,0)),97,MATCH($BQ285,'2002'!$A$44:$A$139,0))</f>
        <v>57</v>
      </c>
      <c r="BV285" s="2">
        <f>IF(ISNA(MATCH($BQ285,'2003'!$A$44:$A$139,0)),97,MATCH($BQ285,'2003'!$A$44:$A$139,0))</f>
        <v>97</v>
      </c>
      <c r="BW285" s="2">
        <f>IF(ISNA(MATCH($BQ285,'2004'!$A$44:$A$139,0)),97,MATCH($BQ285,'2004'!$A$44:$A$139,0))</f>
        <v>41</v>
      </c>
      <c r="BX285" s="2">
        <f>IF(ISNA(MATCH($BQ285,'2005'!$A$44:$A$139,0)),97,MATCH($BQ285,'2005'!$A$44:$A$139,0))</f>
        <v>45</v>
      </c>
      <c r="BY285" s="2">
        <f>IF(ISNA(MATCH($BQ285,'2006'!$A$44:$A$139,0)),97,MATCH($BQ285,'2006'!$A$44:$A$139,0))</f>
        <v>50</v>
      </c>
      <c r="BZ285" s="2">
        <f>IF(ISNA(MATCH($BQ285,'2007'!$A$44:$A$139,0)),97,MATCH($BQ285,'2007'!$A$44:$A$139,0))</f>
        <v>41</v>
      </c>
      <c r="CA285" s="2">
        <f>IF(ISNA(MATCH($BQ285,'2008'!$A$44:$A$139,0)),97,MATCH($BQ285,'2008'!$A$44:$A$139,0))</f>
        <v>97</v>
      </c>
      <c r="CB285" s="2">
        <f>IF(ISNA(MATCH($BQ285,'2009'!$A$44:$A$139,0)),97,MATCH($BQ285,'2009'!$A$44:$A$139,0))</f>
        <v>97</v>
      </c>
      <c r="CC285" s="2">
        <f>IF(ISNA(MATCH($BQ285,'2010'!$A$44:$A$139,0)),97,MATCH($BQ285,'2010'!$A$44:$A$139,0))</f>
        <v>97</v>
      </c>
      <c r="CD285" s="2">
        <f>IF(ISNA(MATCH($BQ285,'2011'!$A$44:$A$139,0)),97,MATCH($BQ285,'2011'!$A$44:$A$139,0))</f>
        <v>97</v>
      </c>
      <c r="CE285" s="2">
        <f>IF(ISNA(MATCH($BQ285,'2012'!$A$44:$A$139,0)),97,MATCH($BQ285,'2012'!$A$44:$A$139,0))</f>
        <v>97</v>
      </c>
      <c r="CF285" s="2">
        <f>IF(ISNA(MATCH($BQ285,'2013'!$A$44:$A$139,0)),97,MATCH($BQ285,'2013'!$A$44:$A$139,0))</f>
        <v>97</v>
      </c>
      <c r="CG285" s="149">
        <f>IF(ISNA(MATCH($BQ285,'2014'!$A$52:$A$179,0)),129,MATCH($BQ285,'2014'!$A$52:$A$179,0))</f>
        <v>129</v>
      </c>
      <c r="CI285">
        <f t="shared" si="171"/>
        <v>279</v>
      </c>
      <c r="CJ285" s="284"/>
      <c r="CK285" s="282"/>
      <c r="CL285" s="281">
        <f t="shared" si="172"/>
        <v>58</v>
      </c>
      <c r="CM285" s="282">
        <f t="shared" si="158"/>
        <v>41.662799999999997</v>
      </c>
      <c r="CN285" s="282">
        <f t="shared" si="159"/>
        <v>27.772422479999996</v>
      </c>
      <c r="CO285" s="282">
        <f t="shared" si="160"/>
        <v>52.513096825167992</v>
      </c>
      <c r="CP285" s="282">
        <f t="shared" si="161"/>
        <v>46.005230343656983</v>
      </c>
      <c r="CQ285" s="282">
        <f t="shared" si="162"/>
        <v>36.667086547081745</v>
      </c>
      <c r="CR285" s="282">
        <f t="shared" si="163"/>
        <v>31.442279892284692</v>
      </c>
      <c r="CS285" s="282">
        <f t="shared" si="164"/>
        <v>20.959423776196974</v>
      </c>
      <c r="CT285" s="282">
        <f t="shared" si="165"/>
        <v>13.971551889212902</v>
      </c>
      <c r="CU285" s="282">
        <f t="shared" si="173"/>
        <v>9.3134364893493196</v>
      </c>
      <c r="CV285" s="282">
        <f t="shared" si="174"/>
        <v>6.208336763800256</v>
      </c>
      <c r="CW285" s="282">
        <f t="shared" si="175"/>
        <v>4.1384772867492501</v>
      </c>
      <c r="CX285" s="282">
        <f t="shared" si="176"/>
        <v>2.7587089593470502</v>
      </c>
      <c r="CY285" s="283">
        <f t="shared" si="177"/>
        <v>1.8389553923007436</v>
      </c>
      <c r="DA285" s="282">
        <f t="shared" si="178"/>
        <v>279</v>
      </c>
      <c r="DB285" s="97"/>
      <c r="DC285" s="156"/>
      <c r="DD285" s="270">
        <f t="shared" si="179"/>
        <v>58</v>
      </c>
      <c r="DE285" s="156">
        <f t="shared" si="180"/>
        <v>61</v>
      </c>
      <c r="DF285" s="156">
        <f t="shared" si="181"/>
        <v>61</v>
      </c>
      <c r="DG285" s="156">
        <f t="shared" si="182"/>
        <v>95</v>
      </c>
      <c r="DH285" s="156">
        <f t="shared" si="183"/>
        <v>106</v>
      </c>
      <c r="DI285" s="156">
        <f t="shared" si="184"/>
        <v>112</v>
      </c>
      <c r="DJ285" s="156">
        <f t="shared" si="185"/>
        <v>119</v>
      </c>
      <c r="DK285" s="156">
        <f t="shared" si="186"/>
        <v>119</v>
      </c>
      <c r="DL285" s="156">
        <f t="shared" si="187"/>
        <v>119</v>
      </c>
      <c r="DM285" s="156">
        <f t="shared" si="188"/>
        <v>119</v>
      </c>
      <c r="DN285" s="156">
        <f t="shared" si="189"/>
        <v>119</v>
      </c>
      <c r="DO285" s="156">
        <f t="shared" si="190"/>
        <v>119</v>
      </c>
      <c r="DP285" s="156">
        <f t="shared" si="191"/>
        <v>119</v>
      </c>
      <c r="DQ285" s="267">
        <f t="shared" si="192"/>
        <v>119</v>
      </c>
      <c r="DR285" s="156">
        <f t="shared" si="193"/>
        <v>51</v>
      </c>
    </row>
    <row r="286" spans="2:122" ht="13.5" thickBot="1" x14ac:dyDescent="0.25">
      <c r="B286" s="133">
        <v>138</v>
      </c>
      <c r="C286" s="50">
        <f t="shared" si="156"/>
        <v>2</v>
      </c>
      <c r="D286" s="50">
        <f t="shared" si="166"/>
        <v>2</v>
      </c>
      <c r="E286" s="97"/>
      <c r="F286" s="2">
        <f t="shared" si="194"/>
        <v>281</v>
      </c>
      <c r="G286" s="164">
        <v>2200</v>
      </c>
      <c r="H286" s="164">
        <f>14- COUNTIF(L286:AA286,"#N/A")</f>
        <v>1</v>
      </c>
      <c r="I286" s="133">
        <f>SUM(AF286:AU286)+SUM(BA286:BM286)</f>
        <v>4</v>
      </c>
      <c r="J286" s="405">
        <f>CY286</f>
        <v>1.7774222399999999</v>
      </c>
      <c r="K286" s="466" t="str">
        <f>IF(ISNUMBER(MATCH(G286,'[4]OPR data'!$A$3:$A$2541,0)),"Y","N")</f>
        <v>Y</v>
      </c>
      <c r="L286" s="112"/>
      <c r="M286" s="236"/>
      <c r="N286" s="236" t="e">
        <f>(INDEX(Finish_table!R$4:R$83,MATCH('14 Year_History_Results'!$G286,Finish_table!S$4:S$83,0),1))</f>
        <v>#N/A</v>
      </c>
      <c r="O286" s="236" t="e">
        <f>(INDEX(Finish_table!Z$4:Z$99,MATCH('14 Year_History_Results'!$G286,Finish_table!AA$4:AA$99,0),1))</f>
        <v>#N/A</v>
      </c>
      <c r="P286" s="236" t="e">
        <f>(INDEX(Finish_table!AI$4:AI$99,MATCH('14 Year_History_Results'!$G286,Finish_table!AJ$4:AJ$99,0),1))</f>
        <v>#N/A</v>
      </c>
      <c r="Q286" s="236" t="e">
        <f>(INDEX(Finish_table!AR$4:AR$99,MATCH('14 Year_History_Results'!$G286,Finish_table!AS$4:AS$99,0),1))</f>
        <v>#N/A</v>
      </c>
      <c r="R286" s="236" t="e">
        <f>(INDEX(Finish_table!BA$4:BA$99,MATCH('14 Year_History_Results'!$G286,Finish_table!BB$4:BB$99,0),1))</f>
        <v>#N/A</v>
      </c>
      <c r="S286" s="236" t="e">
        <f>(INDEX(Finish_table!BJ$4:BJ$99,MATCH('14 Year_History_Results'!$G286,Finish_table!BK$4:BK$99,0),1))</f>
        <v>#N/A</v>
      </c>
      <c r="T286" s="236" t="e">
        <f>(INDEX(Finish_table!BS$4:BS$99,MATCH('14 Year_History_Results'!$G286,Finish_table!BT$4:BT$99,0),1))</f>
        <v>#N/A</v>
      </c>
      <c r="U286" s="236" t="e">
        <f>(INDEX(Finish_table!CB$4:CB$99,MATCH('14 Year_History_Results'!$G286,Finish_table!CC$4:CC$99,0),1))</f>
        <v>#N/A</v>
      </c>
      <c r="V286" s="236" t="e">
        <f>(INDEX(Finish_table!CK$4:CK$99,MATCH('14 Year_History_Results'!$G286,Finish_table!CL$4:CL$99,0),1))</f>
        <v>#N/A</v>
      </c>
      <c r="W286" s="236" t="e">
        <f>(INDEX(Finish_table!CT$4:CT$99,MATCH('14 Year_History_Results'!$G286,Finish_table!CU$4:CU$99,0),1))</f>
        <v>#N/A</v>
      </c>
      <c r="X286" s="236" t="e">
        <f>(INDEX(Finish_table!DC$4:DC$99,MATCH('14 Year_History_Results'!$G286,Finish_table!DD$4:DD$99,0),1))</f>
        <v>#N/A</v>
      </c>
      <c r="Y286" s="236" t="str">
        <f>(INDEX(Finish_table!DL$4:DL$99,MATCH('14 Year_History_Results'!$G286,Finish_table!DM$4:DM$99,0),1))</f>
        <v>QF</v>
      </c>
      <c r="Z286" s="236" t="e">
        <f>(INDEX(Finish_table!DU$4:DU$99,MATCH('14 Year_History_Results'!$G286,Finish_table!DV$4:DV$99,0),1))</f>
        <v>#N/A</v>
      </c>
      <c r="AA286" s="256" t="e">
        <f>(INDEX(Finish_table!ED$4:ED$140,MATCH('14 Year_History_Results'!$G286,Finish_table!EE$4:EE$140,0),1))</f>
        <v>#N/A</v>
      </c>
      <c r="AB286" s="2"/>
      <c r="AC286" s="97"/>
      <c r="AE286">
        <f t="shared" si="157"/>
        <v>2200</v>
      </c>
      <c r="AF286" s="112"/>
      <c r="AG286" s="2"/>
      <c r="AH286" s="148">
        <f>INDEX('2001'!$C$44:$C$140,'14 Year_History_Results'!BT286)</f>
        <v>0</v>
      </c>
      <c r="AI286" s="2">
        <f>INDEX('2002'!$C$44:$C$140,'14 Year_History_Results'!BU286)</f>
        <v>0</v>
      </c>
      <c r="AJ286" s="2">
        <f>INDEX('2003'!$C$44:$C$140,'14 Year_History_Results'!BV286)</f>
        <v>0</v>
      </c>
      <c r="AK286" s="2">
        <f>INDEX('2004'!$C$44:$C$140,'14 Year_History_Results'!BW286)</f>
        <v>0</v>
      </c>
      <c r="AL286" s="2">
        <f>INDEX('2005'!$C$44:$C$140,'14 Year_History_Results'!BX286)</f>
        <v>0</v>
      </c>
      <c r="AM286" s="2">
        <f>INDEX('2006'!$C$44:$C$140,'14 Year_History_Results'!BY286)</f>
        <v>0</v>
      </c>
      <c r="AN286" s="2">
        <f>INDEX('2007'!$C$44:$C$140,'14 Year_History_Results'!BZ286)</f>
        <v>0</v>
      </c>
      <c r="AO286" s="2">
        <f>INDEX('2008'!$C$44:$C$140,'14 Year_History_Results'!CA286)</f>
        <v>0</v>
      </c>
      <c r="AP286" s="2">
        <f>INDEX('2009'!$C$44:$C$140,'14 Year_History_Results'!CB286)</f>
        <v>0</v>
      </c>
      <c r="AQ286" s="2">
        <f>INDEX('2010'!$C$44:$C$140,'14 Year_History_Results'!CC286)</f>
        <v>0</v>
      </c>
      <c r="AR286" s="2">
        <f>INDEX('2011'!$C$44:$C$140,'14 Year_History_Results'!CD286)</f>
        <v>0</v>
      </c>
      <c r="AS286" s="2">
        <f>INDEX('2012'!$C$44:$C$140,'14 Year_History_Results'!CE286)</f>
        <v>0</v>
      </c>
      <c r="AT286" s="2">
        <f>INDEX('2013'!$C$44:$C$140,'14 Year_History_Results'!CF286)</f>
        <v>0</v>
      </c>
      <c r="AU286" s="149">
        <f>INDEX('2014'!$C$52:$C$180,'14 Year_History_Results'!CG286)</f>
        <v>0</v>
      </c>
      <c r="AV286" s="2">
        <f t="shared" si="167"/>
        <v>0</v>
      </c>
      <c r="AW286" s="2"/>
      <c r="AX286">
        <f t="shared" si="168"/>
        <v>2200</v>
      </c>
      <c r="AY286" s="112"/>
      <c r="AZ286" s="2"/>
      <c r="BA286" s="148">
        <f>INDEX('2001'!$B$44:$B$140,'14 Year_History_Results'!BT286)</f>
        <v>0</v>
      </c>
      <c r="BB286" s="2">
        <f>INDEX('2002'!$B$44:$B$140,'14 Year_History_Results'!BU286)</f>
        <v>0</v>
      </c>
      <c r="BC286" s="2">
        <f>INDEX('2003'!$B$44:$B$140,'14 Year_History_Results'!BV286)</f>
        <v>0</v>
      </c>
      <c r="BD286" s="2">
        <f>INDEX('2004'!$B$44:$B$140,'14 Year_History_Results'!BW286)</f>
        <v>0</v>
      </c>
      <c r="BE286" s="2">
        <f>INDEX('2005'!$B$44:$B$140,'14 Year_History_Results'!BX286)</f>
        <v>0</v>
      </c>
      <c r="BF286" s="2">
        <f>INDEX('2006'!$B$44:$B$140,'14 Year_History_Results'!BY286)</f>
        <v>0</v>
      </c>
      <c r="BG286" s="2">
        <f>INDEX('2007'!$B$44:$B$140,'14 Year_History_Results'!BZ286)</f>
        <v>0</v>
      </c>
      <c r="BH286" s="2">
        <f>INDEX('2008'!$B$44:$B$140,'14 Year_History_Results'!CA286)</f>
        <v>0</v>
      </c>
      <c r="BI286" s="2">
        <f>INDEX('2009'!$B$44:$B$140,'14 Year_History_Results'!CB286)</f>
        <v>0</v>
      </c>
      <c r="BJ286" s="2">
        <f>INDEX('2010'!$B$44:$B$140,'14 Year_History_Results'!CC286)</f>
        <v>0</v>
      </c>
      <c r="BK286" s="2">
        <f>INDEX('2011'!$B$44:$B$140,'14 Year_History_Results'!CD286)</f>
        <v>0</v>
      </c>
      <c r="BL286" s="2">
        <f>INDEX('2012'!$B$44:$B$140,'14 Year_History_Results'!CE286)</f>
        <v>4</v>
      </c>
      <c r="BM286" s="2">
        <f>INDEX('2013'!$B$44:$B$140,'14 Year_History_Results'!CF286)</f>
        <v>0</v>
      </c>
      <c r="BN286" s="149">
        <f>INDEX('2014'!$B$52:$B$180,'14 Year_History_Results'!CG286)</f>
        <v>0</v>
      </c>
      <c r="BO286" s="308">
        <f t="shared" si="169"/>
        <v>0</v>
      </c>
      <c r="BQ286">
        <f t="shared" si="170"/>
        <v>2200</v>
      </c>
      <c r="BR286" s="112"/>
      <c r="BS286" s="2"/>
      <c r="BT286" s="148">
        <f>IF(ISNA(MATCH($BQ286,'2001'!$A$44:$A$139,0)),97,MATCH($BQ286,'2001'!$A$44:$A$139,0))</f>
        <v>97</v>
      </c>
      <c r="BU286" s="2">
        <f>IF(ISNA(MATCH($BQ286,'2002'!$A$44:$A$139,0)),97,MATCH($BQ286,'2002'!$A$44:$A$139,0))</f>
        <v>97</v>
      </c>
      <c r="BV286" s="2">
        <f>IF(ISNA(MATCH($BQ286,'2003'!$A$44:$A$139,0)),97,MATCH($BQ286,'2003'!$A$44:$A$139,0))</f>
        <v>97</v>
      </c>
      <c r="BW286" s="2">
        <f>IF(ISNA(MATCH($BQ286,'2004'!$A$44:$A$139,0)),97,MATCH($BQ286,'2004'!$A$44:$A$139,0))</f>
        <v>97</v>
      </c>
      <c r="BX286" s="2">
        <f>IF(ISNA(MATCH($BQ286,'2005'!$A$44:$A$139,0)),97,MATCH($BQ286,'2005'!$A$44:$A$139,0))</f>
        <v>97</v>
      </c>
      <c r="BY286" s="2">
        <f>IF(ISNA(MATCH($BQ286,'2006'!$A$44:$A$139,0)),97,MATCH($BQ286,'2006'!$A$44:$A$139,0))</f>
        <v>97</v>
      </c>
      <c r="BZ286" s="2">
        <f>IF(ISNA(MATCH($BQ286,'2007'!$A$44:$A$139,0)),97,MATCH($BQ286,'2007'!$A$44:$A$139,0))</f>
        <v>97</v>
      </c>
      <c r="CA286" s="2">
        <f>IF(ISNA(MATCH($BQ286,'2008'!$A$44:$A$139,0)),97,MATCH($BQ286,'2008'!$A$44:$A$139,0))</f>
        <v>97</v>
      </c>
      <c r="CB286" s="2">
        <f>IF(ISNA(MATCH($BQ286,'2009'!$A$44:$A$139,0)),97,MATCH($BQ286,'2009'!$A$44:$A$139,0))</f>
        <v>97</v>
      </c>
      <c r="CC286" s="2">
        <f>IF(ISNA(MATCH($BQ286,'2010'!$A$44:$A$139,0)),97,MATCH($BQ286,'2010'!$A$44:$A$139,0))</f>
        <v>97</v>
      </c>
      <c r="CD286" s="2">
        <f>IF(ISNA(MATCH($BQ286,'2011'!$A$44:$A$139,0)),97,MATCH($BQ286,'2011'!$A$44:$A$139,0))</f>
        <v>97</v>
      </c>
      <c r="CE286" s="2">
        <f>IF(ISNA(MATCH($BQ286,'2012'!$A$44:$A$139,0)),97,MATCH($BQ286,'2012'!$A$44:$A$139,0))</f>
        <v>77</v>
      </c>
      <c r="CF286" s="2">
        <f>IF(ISNA(MATCH($BQ286,'2013'!$A$44:$A$139,0)),97,MATCH($BQ286,'2013'!$A$44:$A$139,0))</f>
        <v>97</v>
      </c>
      <c r="CG286" s="149">
        <f>IF(ISNA(MATCH($BQ286,'2014'!$A$52:$A$179,0)),129,MATCH($BQ286,'2014'!$A$52:$A$179,0))</f>
        <v>129</v>
      </c>
      <c r="CI286">
        <f t="shared" si="171"/>
        <v>2200</v>
      </c>
      <c r="CJ286" s="284"/>
      <c r="CK286" s="282"/>
      <c r="CL286" s="281">
        <f t="shared" si="172"/>
        <v>0</v>
      </c>
      <c r="CM286" s="282">
        <f t="shared" si="158"/>
        <v>0</v>
      </c>
      <c r="CN286" s="282">
        <f t="shared" si="159"/>
        <v>0</v>
      </c>
      <c r="CO286" s="282">
        <f t="shared" si="160"/>
        <v>0</v>
      </c>
      <c r="CP286" s="282">
        <f t="shared" si="161"/>
        <v>0</v>
      </c>
      <c r="CQ286" s="282">
        <f t="shared" si="162"/>
        <v>0</v>
      </c>
      <c r="CR286" s="282">
        <f t="shared" si="163"/>
        <v>0</v>
      </c>
      <c r="CS286" s="282">
        <f t="shared" si="164"/>
        <v>0</v>
      </c>
      <c r="CT286" s="282">
        <f t="shared" si="165"/>
        <v>0</v>
      </c>
      <c r="CU286" s="282">
        <f t="shared" si="173"/>
        <v>0</v>
      </c>
      <c r="CV286" s="282">
        <f t="shared" si="174"/>
        <v>0</v>
      </c>
      <c r="CW286" s="282">
        <f t="shared" si="175"/>
        <v>4</v>
      </c>
      <c r="CX286" s="282">
        <f t="shared" si="176"/>
        <v>2.6663999999999999</v>
      </c>
      <c r="CY286" s="283">
        <f t="shared" si="177"/>
        <v>1.7774222399999999</v>
      </c>
      <c r="DA286" s="282">
        <f t="shared" si="178"/>
        <v>2200</v>
      </c>
      <c r="DB286" s="97"/>
      <c r="DC286" s="156"/>
      <c r="DD286" s="270">
        <f t="shared" si="179"/>
        <v>0</v>
      </c>
      <c r="DE286" s="156">
        <f t="shared" si="180"/>
        <v>0</v>
      </c>
      <c r="DF286" s="156">
        <f t="shared" si="181"/>
        <v>0</v>
      </c>
      <c r="DG286" s="156">
        <f t="shared" si="182"/>
        <v>0</v>
      </c>
      <c r="DH286" s="156">
        <f t="shared" si="183"/>
        <v>0</v>
      </c>
      <c r="DI286" s="156">
        <f t="shared" si="184"/>
        <v>0</v>
      </c>
      <c r="DJ286" s="156">
        <f t="shared" si="185"/>
        <v>0</v>
      </c>
      <c r="DK286" s="156">
        <f t="shared" si="186"/>
        <v>0</v>
      </c>
      <c r="DL286" s="156">
        <f t="shared" si="187"/>
        <v>0</v>
      </c>
      <c r="DM286" s="156">
        <f t="shared" si="188"/>
        <v>0</v>
      </c>
      <c r="DN286" s="156">
        <f t="shared" si="189"/>
        <v>0</v>
      </c>
      <c r="DO286" s="156">
        <f t="shared" si="190"/>
        <v>4</v>
      </c>
      <c r="DP286" s="156">
        <f t="shared" si="191"/>
        <v>4</v>
      </c>
      <c r="DQ286" s="267">
        <f t="shared" si="192"/>
        <v>4</v>
      </c>
      <c r="DR286" s="156">
        <f t="shared" si="193"/>
        <v>471</v>
      </c>
    </row>
    <row r="287" spans="2:122" ht="13.5" thickBot="1" x14ac:dyDescent="0.25">
      <c r="B287" s="133">
        <v>140</v>
      </c>
      <c r="C287" s="50">
        <f t="shared" si="156"/>
        <v>1</v>
      </c>
      <c r="D287" s="50">
        <f t="shared" si="166"/>
        <v>1</v>
      </c>
      <c r="E287" s="97"/>
      <c r="F287" s="2">
        <f t="shared" si="194"/>
        <v>282</v>
      </c>
      <c r="G287" s="164">
        <v>2363</v>
      </c>
      <c r="H287" s="164">
        <f>14- COUNTIF(L287:AA287,"#N/A")</f>
        <v>1</v>
      </c>
      <c r="I287" s="133">
        <f>SUM(AF287:AU287)+SUM(BA287:BM287)</f>
        <v>6</v>
      </c>
      <c r="J287" s="405">
        <f>CY287</f>
        <v>1.7772444977759998</v>
      </c>
      <c r="K287" s="466" t="str">
        <f>IF(ISNUMBER(MATCH(G287,'[4]OPR data'!$A$3:$A$2541,0)),"Y","N")</f>
        <v>Y</v>
      </c>
      <c r="L287" s="112"/>
      <c r="M287" s="236"/>
      <c r="N287" s="236" t="e">
        <f>(INDEX(Finish_table!R$4:R$83,MATCH('14 Year_History_Results'!$G287,Finish_table!S$4:S$83,0),1))</f>
        <v>#N/A</v>
      </c>
      <c r="O287" s="236" t="e">
        <f>(INDEX(Finish_table!Z$4:Z$99,MATCH('14 Year_History_Results'!$G287,Finish_table!AA$4:AA$99,0),1))</f>
        <v>#N/A</v>
      </c>
      <c r="P287" s="236" t="e">
        <f>(INDEX(Finish_table!AI$4:AI$99,MATCH('14 Year_History_Results'!$G287,Finish_table!AJ$4:AJ$99,0),1))</f>
        <v>#N/A</v>
      </c>
      <c r="Q287" s="236" t="e">
        <f>(INDEX(Finish_table!AR$4:AR$99,MATCH('14 Year_History_Results'!$G287,Finish_table!AS$4:AS$99,0),1))</f>
        <v>#N/A</v>
      </c>
      <c r="R287" s="236" t="e">
        <f>(INDEX(Finish_table!BA$4:BA$99,MATCH('14 Year_History_Results'!$G287,Finish_table!BB$4:BB$99,0),1))</f>
        <v>#N/A</v>
      </c>
      <c r="S287" s="236" t="e">
        <f>(INDEX(Finish_table!BJ$4:BJ$99,MATCH('14 Year_History_Results'!$G287,Finish_table!BK$4:BK$99,0),1))</f>
        <v>#N/A</v>
      </c>
      <c r="T287" s="236" t="e">
        <f>(INDEX(Finish_table!BS$4:BS$99,MATCH('14 Year_History_Results'!$G287,Finish_table!BT$4:BT$99,0),1))</f>
        <v>#N/A</v>
      </c>
      <c r="U287" s="236" t="e">
        <f>(INDEX(Finish_table!CB$4:CB$99,MATCH('14 Year_History_Results'!$G287,Finish_table!CC$4:CC$99,0),1))</f>
        <v>#N/A</v>
      </c>
      <c r="V287" s="236" t="e">
        <f>(INDEX(Finish_table!CK$4:CK$99,MATCH('14 Year_History_Results'!$G287,Finish_table!CL$4:CL$99,0),1))</f>
        <v>#N/A</v>
      </c>
      <c r="W287" s="236" t="e">
        <f>(INDEX(Finish_table!CT$4:CT$99,MATCH('14 Year_History_Results'!$G287,Finish_table!CU$4:CU$99,0),1))</f>
        <v>#N/A</v>
      </c>
      <c r="X287" s="236" t="str">
        <f>(INDEX(Finish_table!DC$4:DC$99,MATCH('14 Year_History_Results'!$G287,Finish_table!DD$4:DD$99,0),1))</f>
        <v>QF</v>
      </c>
      <c r="Y287" s="236" t="e">
        <f>(INDEX(Finish_table!DL$4:DL$99,MATCH('14 Year_History_Results'!$G287,Finish_table!DM$4:DM$99,0),1))</f>
        <v>#N/A</v>
      </c>
      <c r="Z287" s="236" t="e">
        <f>(INDEX(Finish_table!DU$4:DU$99,MATCH('14 Year_History_Results'!$G287,Finish_table!DV$4:DV$99,0),1))</f>
        <v>#N/A</v>
      </c>
      <c r="AA287" s="256" t="e">
        <f>(INDEX(Finish_table!ED$4:ED$140,MATCH('14 Year_History_Results'!$G287,Finish_table!EE$4:EE$140,0),1))</f>
        <v>#N/A</v>
      </c>
      <c r="AB287" s="2"/>
      <c r="AC287" s="97"/>
      <c r="AE287">
        <f t="shared" si="157"/>
        <v>2363</v>
      </c>
      <c r="AF287" s="112"/>
      <c r="AG287" s="2"/>
      <c r="AH287" s="148">
        <f>INDEX('2001'!$C$44:$C$140,'14 Year_History_Results'!BT287)</f>
        <v>0</v>
      </c>
      <c r="AI287" s="2">
        <f>INDEX('2002'!$C$44:$C$140,'14 Year_History_Results'!BU287)</f>
        <v>0</v>
      </c>
      <c r="AJ287" s="2">
        <f>INDEX('2003'!$C$44:$C$140,'14 Year_History_Results'!BV287)</f>
        <v>0</v>
      </c>
      <c r="AK287" s="2">
        <f>INDEX('2004'!$C$44:$C$140,'14 Year_History_Results'!BW287)</f>
        <v>0</v>
      </c>
      <c r="AL287" s="2">
        <f>INDEX('2005'!$C$44:$C$140,'14 Year_History_Results'!BX287)</f>
        <v>0</v>
      </c>
      <c r="AM287" s="2">
        <f>INDEX('2006'!$C$44:$C$140,'14 Year_History_Results'!BY287)</f>
        <v>0</v>
      </c>
      <c r="AN287" s="2">
        <f>INDEX('2007'!$C$44:$C$140,'14 Year_History_Results'!BZ287)</f>
        <v>0</v>
      </c>
      <c r="AO287" s="2">
        <f>INDEX('2008'!$C$44:$C$140,'14 Year_History_Results'!CA287)</f>
        <v>0</v>
      </c>
      <c r="AP287" s="2">
        <f>INDEX('2009'!$C$44:$C$140,'14 Year_History_Results'!CB287)</f>
        <v>0</v>
      </c>
      <c r="AQ287" s="2">
        <f>INDEX('2010'!$C$44:$C$140,'14 Year_History_Results'!CC287)</f>
        <v>0</v>
      </c>
      <c r="AR287" s="2">
        <f>INDEX('2011'!$C$44:$C$140,'14 Year_History_Results'!CD287)</f>
        <v>0</v>
      </c>
      <c r="AS287" s="2">
        <f>INDEX('2012'!$C$44:$C$140,'14 Year_History_Results'!CE287)</f>
        <v>0</v>
      </c>
      <c r="AT287" s="2">
        <f>INDEX('2013'!$C$44:$C$140,'14 Year_History_Results'!CF287)</f>
        <v>0</v>
      </c>
      <c r="AU287" s="149">
        <f>INDEX('2014'!$C$52:$C$180,'14 Year_History_Results'!CG287)</f>
        <v>0</v>
      </c>
      <c r="AV287" s="2">
        <f t="shared" si="167"/>
        <v>0</v>
      </c>
      <c r="AW287" s="2"/>
      <c r="AX287">
        <f t="shared" si="168"/>
        <v>2363</v>
      </c>
      <c r="AY287" s="112"/>
      <c r="AZ287" s="2"/>
      <c r="BA287" s="148">
        <f>INDEX('2001'!$B$44:$B$140,'14 Year_History_Results'!BT287)</f>
        <v>0</v>
      </c>
      <c r="BB287" s="2">
        <f>INDEX('2002'!$B$44:$B$140,'14 Year_History_Results'!BU287)</f>
        <v>0</v>
      </c>
      <c r="BC287" s="2">
        <f>INDEX('2003'!$B$44:$B$140,'14 Year_History_Results'!BV287)</f>
        <v>0</v>
      </c>
      <c r="BD287" s="2">
        <f>INDEX('2004'!$B$44:$B$140,'14 Year_History_Results'!BW287)</f>
        <v>0</v>
      </c>
      <c r="BE287" s="2">
        <f>INDEX('2005'!$B$44:$B$140,'14 Year_History_Results'!BX287)</f>
        <v>0</v>
      </c>
      <c r="BF287" s="2">
        <f>INDEX('2006'!$B$44:$B$140,'14 Year_History_Results'!BY287)</f>
        <v>0</v>
      </c>
      <c r="BG287" s="2">
        <f>INDEX('2007'!$B$44:$B$140,'14 Year_History_Results'!BZ287)</f>
        <v>0</v>
      </c>
      <c r="BH287" s="2">
        <f>INDEX('2008'!$B$44:$B$140,'14 Year_History_Results'!CA287)</f>
        <v>0</v>
      </c>
      <c r="BI287" s="2">
        <f>INDEX('2009'!$B$44:$B$140,'14 Year_History_Results'!CB287)</f>
        <v>0</v>
      </c>
      <c r="BJ287" s="2">
        <f>INDEX('2010'!$B$44:$B$140,'14 Year_History_Results'!CC287)</f>
        <v>0</v>
      </c>
      <c r="BK287" s="2">
        <f>INDEX('2011'!$B$44:$B$140,'14 Year_History_Results'!CD287)</f>
        <v>6</v>
      </c>
      <c r="BL287" s="2">
        <f>INDEX('2012'!$B$44:$B$140,'14 Year_History_Results'!CE287)</f>
        <v>0</v>
      </c>
      <c r="BM287" s="2">
        <f>INDEX('2013'!$B$44:$B$140,'14 Year_History_Results'!CF287)</f>
        <v>0</v>
      </c>
      <c r="BN287" s="149">
        <f>INDEX('2014'!$B$52:$B$180,'14 Year_History_Results'!CG287)</f>
        <v>0</v>
      </c>
      <c r="BO287" s="308">
        <f t="shared" si="169"/>
        <v>0</v>
      </c>
      <c r="BQ287">
        <f t="shared" si="170"/>
        <v>2363</v>
      </c>
      <c r="BR287" s="112"/>
      <c r="BS287" s="2"/>
      <c r="BT287" s="148">
        <f>IF(ISNA(MATCH($BQ287,'2001'!$A$44:$A$139,0)),97,MATCH($BQ287,'2001'!$A$44:$A$139,0))</f>
        <v>97</v>
      </c>
      <c r="BU287" s="2">
        <f>IF(ISNA(MATCH($BQ287,'2002'!$A$44:$A$139,0)),97,MATCH($BQ287,'2002'!$A$44:$A$139,0))</f>
        <v>97</v>
      </c>
      <c r="BV287" s="2">
        <f>IF(ISNA(MATCH($BQ287,'2003'!$A$44:$A$139,0)),97,MATCH($BQ287,'2003'!$A$44:$A$139,0))</f>
        <v>97</v>
      </c>
      <c r="BW287" s="2">
        <f>IF(ISNA(MATCH($BQ287,'2004'!$A$44:$A$139,0)),97,MATCH($BQ287,'2004'!$A$44:$A$139,0))</f>
        <v>97</v>
      </c>
      <c r="BX287" s="2">
        <f>IF(ISNA(MATCH($BQ287,'2005'!$A$44:$A$139,0)),97,MATCH($BQ287,'2005'!$A$44:$A$139,0))</f>
        <v>97</v>
      </c>
      <c r="BY287" s="2">
        <f>IF(ISNA(MATCH($BQ287,'2006'!$A$44:$A$139,0)),97,MATCH($BQ287,'2006'!$A$44:$A$139,0))</f>
        <v>97</v>
      </c>
      <c r="BZ287" s="2">
        <f>IF(ISNA(MATCH($BQ287,'2007'!$A$44:$A$139,0)),97,MATCH($BQ287,'2007'!$A$44:$A$139,0))</f>
        <v>97</v>
      </c>
      <c r="CA287" s="2">
        <f>IF(ISNA(MATCH($BQ287,'2008'!$A$44:$A$139,0)),97,MATCH($BQ287,'2008'!$A$44:$A$139,0))</f>
        <v>97</v>
      </c>
      <c r="CB287" s="2">
        <f>IF(ISNA(MATCH($BQ287,'2009'!$A$44:$A$139,0)),97,MATCH($BQ287,'2009'!$A$44:$A$139,0))</f>
        <v>97</v>
      </c>
      <c r="CC287" s="2">
        <f>IF(ISNA(MATCH($BQ287,'2010'!$A$44:$A$139,0)),97,MATCH($BQ287,'2010'!$A$44:$A$139,0))</f>
        <v>97</v>
      </c>
      <c r="CD287" s="2">
        <f>IF(ISNA(MATCH($BQ287,'2011'!$A$44:$A$139,0)),97,MATCH($BQ287,'2011'!$A$44:$A$139,0))</f>
        <v>84</v>
      </c>
      <c r="CE287" s="2">
        <f>IF(ISNA(MATCH($BQ287,'2012'!$A$44:$A$139,0)),97,MATCH($BQ287,'2012'!$A$44:$A$139,0))</f>
        <v>97</v>
      </c>
      <c r="CF287" s="2">
        <f>IF(ISNA(MATCH($BQ287,'2013'!$A$44:$A$139,0)),97,MATCH($BQ287,'2013'!$A$44:$A$139,0))</f>
        <v>97</v>
      </c>
      <c r="CG287" s="149">
        <f>IF(ISNA(MATCH($BQ287,'2014'!$A$52:$A$179,0)),129,MATCH($BQ287,'2014'!$A$52:$A$179,0))</f>
        <v>96</v>
      </c>
      <c r="CI287">
        <f t="shared" si="171"/>
        <v>2363</v>
      </c>
      <c r="CJ287" s="284"/>
      <c r="CK287" s="282"/>
      <c r="CL287" s="281">
        <f t="shared" si="172"/>
        <v>0</v>
      </c>
      <c r="CM287" s="282">
        <f t="shared" si="158"/>
        <v>0</v>
      </c>
      <c r="CN287" s="282">
        <f t="shared" si="159"/>
        <v>0</v>
      </c>
      <c r="CO287" s="282">
        <f t="shared" si="160"/>
        <v>0</v>
      </c>
      <c r="CP287" s="282">
        <f t="shared" si="161"/>
        <v>0</v>
      </c>
      <c r="CQ287" s="282">
        <f t="shared" si="162"/>
        <v>0</v>
      </c>
      <c r="CR287" s="282">
        <f t="shared" si="163"/>
        <v>0</v>
      </c>
      <c r="CS287" s="282">
        <f t="shared" si="164"/>
        <v>0</v>
      </c>
      <c r="CT287" s="282">
        <f t="shared" si="165"/>
        <v>0</v>
      </c>
      <c r="CU287" s="282">
        <f t="shared" si="173"/>
        <v>0</v>
      </c>
      <c r="CV287" s="282">
        <f t="shared" si="174"/>
        <v>6</v>
      </c>
      <c r="CW287" s="282">
        <f t="shared" si="175"/>
        <v>3.9996</v>
      </c>
      <c r="CX287" s="282">
        <f t="shared" si="176"/>
        <v>2.6661333599999999</v>
      </c>
      <c r="CY287" s="283">
        <f t="shared" si="177"/>
        <v>1.7772444977759998</v>
      </c>
      <c r="DA287" s="282">
        <f t="shared" si="178"/>
        <v>2363</v>
      </c>
      <c r="DB287" s="97"/>
      <c r="DC287" s="156"/>
      <c r="DD287" s="270">
        <f t="shared" si="179"/>
        <v>0</v>
      </c>
      <c r="DE287" s="156">
        <f t="shared" si="180"/>
        <v>0</v>
      </c>
      <c r="DF287" s="156">
        <f t="shared" si="181"/>
        <v>0</v>
      </c>
      <c r="DG287" s="156">
        <f t="shared" si="182"/>
        <v>0</v>
      </c>
      <c r="DH287" s="156">
        <f t="shared" si="183"/>
        <v>0</v>
      </c>
      <c r="DI287" s="156">
        <f t="shared" si="184"/>
        <v>0</v>
      </c>
      <c r="DJ287" s="156">
        <f t="shared" si="185"/>
        <v>0</v>
      </c>
      <c r="DK287" s="156">
        <f t="shared" si="186"/>
        <v>0</v>
      </c>
      <c r="DL287" s="156">
        <f t="shared" si="187"/>
        <v>0</v>
      </c>
      <c r="DM287" s="156">
        <f t="shared" si="188"/>
        <v>0</v>
      </c>
      <c r="DN287" s="156">
        <f t="shared" si="189"/>
        <v>6</v>
      </c>
      <c r="DO287" s="156">
        <f t="shared" si="190"/>
        <v>6</v>
      </c>
      <c r="DP287" s="156">
        <f t="shared" si="191"/>
        <v>6</v>
      </c>
      <c r="DQ287" s="267">
        <f t="shared" si="192"/>
        <v>6</v>
      </c>
      <c r="DR287" s="156">
        <f t="shared" si="193"/>
        <v>459</v>
      </c>
    </row>
    <row r="288" spans="2:122" ht="13.5" thickBot="1" x14ac:dyDescent="0.25">
      <c r="B288" s="133">
        <v>141</v>
      </c>
      <c r="C288" s="50">
        <f t="shared" si="156"/>
        <v>1</v>
      </c>
      <c r="D288" s="50">
        <f t="shared" si="166"/>
        <v>0</v>
      </c>
      <c r="E288" s="97"/>
      <c r="F288" s="2">
        <f t="shared" si="194"/>
        <v>283</v>
      </c>
      <c r="G288" s="164">
        <v>2619</v>
      </c>
      <c r="H288" s="164">
        <f>14- COUNTIF(L288:AA288,"#N/A")</f>
        <v>1</v>
      </c>
      <c r="I288" s="133">
        <f>SUM(AF288:AU288)+SUM(BA288:BM288)</f>
        <v>9</v>
      </c>
      <c r="J288" s="405">
        <f>CY288</f>
        <v>1.777066773326222</v>
      </c>
      <c r="K288" s="466" t="str">
        <f>IF(ISNUMBER(MATCH(G288,'[4]OPR data'!$A$3:$A$2541,0)),"Y","N")</f>
        <v>Y</v>
      </c>
      <c r="L288" s="112"/>
      <c r="M288" s="236"/>
      <c r="N288" s="236" t="e">
        <f>(INDEX(Finish_table!R$4:R$83,MATCH('14 Year_History_Results'!$G288,Finish_table!S$4:S$83,0),1))</f>
        <v>#N/A</v>
      </c>
      <c r="O288" s="236" t="e">
        <f>(INDEX(Finish_table!Z$4:Z$99,MATCH('14 Year_History_Results'!$G288,Finish_table!AA$4:AA$99,0),1))</f>
        <v>#N/A</v>
      </c>
      <c r="P288" s="236" t="e">
        <f>(INDEX(Finish_table!AI$4:AI$99,MATCH('14 Year_History_Results'!$G288,Finish_table!AJ$4:AJ$99,0),1))</f>
        <v>#N/A</v>
      </c>
      <c r="Q288" s="236" t="e">
        <f>(INDEX(Finish_table!AR$4:AR$99,MATCH('14 Year_History_Results'!$G288,Finish_table!AS$4:AS$99,0),1))</f>
        <v>#N/A</v>
      </c>
      <c r="R288" s="236" t="e">
        <f>(INDEX(Finish_table!BA$4:BA$99,MATCH('14 Year_History_Results'!$G288,Finish_table!BB$4:BB$99,0),1))</f>
        <v>#N/A</v>
      </c>
      <c r="S288" s="236" t="e">
        <f>(INDEX(Finish_table!BJ$4:BJ$99,MATCH('14 Year_History_Results'!$G288,Finish_table!BK$4:BK$99,0),1))</f>
        <v>#N/A</v>
      </c>
      <c r="T288" s="236" t="e">
        <f>(INDEX(Finish_table!BS$4:BS$99,MATCH('14 Year_History_Results'!$G288,Finish_table!BT$4:BT$99,0),1))</f>
        <v>#N/A</v>
      </c>
      <c r="U288" s="236" t="e">
        <f>(INDEX(Finish_table!CB$4:CB$99,MATCH('14 Year_History_Results'!$G288,Finish_table!CC$4:CC$99,0),1))</f>
        <v>#N/A</v>
      </c>
      <c r="V288" s="236" t="e">
        <f>(INDEX(Finish_table!CK$4:CK$99,MATCH('14 Year_History_Results'!$G288,Finish_table!CL$4:CL$99,0),1))</f>
        <v>#N/A</v>
      </c>
      <c r="W288" s="236" t="str">
        <f>(INDEX(Finish_table!CT$4:CT$99,MATCH('14 Year_History_Results'!$G288,Finish_table!CU$4:CU$99,0),1))</f>
        <v>QF</v>
      </c>
      <c r="X288" s="236" t="e">
        <f>(INDEX(Finish_table!DC$4:DC$99,MATCH('14 Year_History_Results'!$G288,Finish_table!DD$4:DD$99,0),1))</f>
        <v>#N/A</v>
      </c>
      <c r="Y288" s="236" t="e">
        <f>(INDEX(Finish_table!DL$4:DL$99,MATCH('14 Year_History_Results'!$G288,Finish_table!DM$4:DM$99,0),1))</f>
        <v>#N/A</v>
      </c>
      <c r="Z288" s="236" t="e">
        <f>(INDEX(Finish_table!DU$4:DU$99,MATCH('14 Year_History_Results'!$G288,Finish_table!DV$4:DV$99,0),1))</f>
        <v>#N/A</v>
      </c>
      <c r="AA288" s="256" t="e">
        <f>(INDEX(Finish_table!ED$4:ED$140,MATCH('14 Year_History_Results'!$G288,Finish_table!EE$4:EE$140,0),1))</f>
        <v>#N/A</v>
      </c>
      <c r="AB288" s="2"/>
      <c r="AC288" s="97"/>
      <c r="AE288">
        <f t="shared" si="157"/>
        <v>2619</v>
      </c>
      <c r="AF288" s="112"/>
      <c r="AG288" s="2"/>
      <c r="AH288" s="148">
        <f>INDEX('2001'!$C$44:$C$140,'14 Year_History_Results'!BT288)</f>
        <v>0</v>
      </c>
      <c r="AI288" s="2">
        <f>INDEX('2002'!$C$44:$C$140,'14 Year_History_Results'!BU288)</f>
        <v>0</v>
      </c>
      <c r="AJ288" s="2">
        <f>INDEX('2003'!$C$44:$C$140,'14 Year_History_Results'!BV288)</f>
        <v>0</v>
      </c>
      <c r="AK288" s="2">
        <f>INDEX('2004'!$C$44:$C$140,'14 Year_History_Results'!BW288)</f>
        <v>0</v>
      </c>
      <c r="AL288" s="2">
        <f>INDEX('2005'!$C$44:$C$140,'14 Year_History_Results'!BX288)</f>
        <v>0</v>
      </c>
      <c r="AM288" s="2">
        <f>INDEX('2006'!$C$44:$C$140,'14 Year_History_Results'!BY288)</f>
        <v>0</v>
      </c>
      <c r="AN288" s="2">
        <f>INDEX('2007'!$C$44:$C$140,'14 Year_History_Results'!BZ288)</f>
        <v>0</v>
      </c>
      <c r="AO288" s="2">
        <f>INDEX('2008'!$C$44:$C$140,'14 Year_History_Results'!CA288)</f>
        <v>0</v>
      </c>
      <c r="AP288" s="2">
        <f>INDEX('2009'!$C$44:$C$140,'14 Year_History_Results'!CB288)</f>
        <v>0</v>
      </c>
      <c r="AQ288" s="2">
        <f>INDEX('2010'!$C$44:$C$140,'14 Year_History_Results'!CC288)</f>
        <v>0</v>
      </c>
      <c r="AR288" s="2">
        <f>INDEX('2011'!$C$44:$C$140,'14 Year_History_Results'!CD288)</f>
        <v>0</v>
      </c>
      <c r="AS288" s="2">
        <f>INDEX('2012'!$C$44:$C$140,'14 Year_History_Results'!CE288)</f>
        <v>0</v>
      </c>
      <c r="AT288" s="2">
        <f>INDEX('2013'!$C$44:$C$140,'14 Year_History_Results'!CF288)</f>
        <v>0</v>
      </c>
      <c r="AU288" s="149">
        <f>INDEX('2014'!$C$52:$C$180,'14 Year_History_Results'!CG288)</f>
        <v>0</v>
      </c>
      <c r="AV288" s="2">
        <f t="shared" si="167"/>
        <v>0</v>
      </c>
      <c r="AW288" s="2"/>
      <c r="AX288">
        <f t="shared" si="168"/>
        <v>2619</v>
      </c>
      <c r="AY288" s="112"/>
      <c r="AZ288" s="2"/>
      <c r="BA288" s="148">
        <f>INDEX('2001'!$B$44:$B$140,'14 Year_History_Results'!BT288)</f>
        <v>0</v>
      </c>
      <c r="BB288" s="2">
        <f>INDEX('2002'!$B$44:$B$140,'14 Year_History_Results'!BU288)</f>
        <v>0</v>
      </c>
      <c r="BC288" s="2">
        <f>INDEX('2003'!$B$44:$B$140,'14 Year_History_Results'!BV288)</f>
        <v>0</v>
      </c>
      <c r="BD288" s="2">
        <f>INDEX('2004'!$B$44:$B$140,'14 Year_History_Results'!BW288)</f>
        <v>0</v>
      </c>
      <c r="BE288" s="2">
        <f>INDEX('2005'!$B$44:$B$140,'14 Year_History_Results'!BX288)</f>
        <v>0</v>
      </c>
      <c r="BF288" s="2">
        <f>INDEX('2006'!$B$44:$B$140,'14 Year_History_Results'!BY288)</f>
        <v>0</v>
      </c>
      <c r="BG288" s="2">
        <f>INDEX('2007'!$B$44:$B$140,'14 Year_History_Results'!BZ288)</f>
        <v>0</v>
      </c>
      <c r="BH288" s="2">
        <f>INDEX('2008'!$B$44:$B$140,'14 Year_History_Results'!CA288)</f>
        <v>0</v>
      </c>
      <c r="BI288" s="2">
        <f>INDEX('2009'!$B$44:$B$140,'14 Year_History_Results'!CB288)</f>
        <v>0</v>
      </c>
      <c r="BJ288" s="2">
        <f>INDEX('2010'!$B$44:$B$140,'14 Year_History_Results'!CC288)</f>
        <v>9</v>
      </c>
      <c r="BK288" s="2">
        <f>INDEX('2011'!$B$44:$B$140,'14 Year_History_Results'!CD288)</f>
        <v>0</v>
      </c>
      <c r="BL288" s="2">
        <f>INDEX('2012'!$B$44:$B$140,'14 Year_History_Results'!CE288)</f>
        <v>0</v>
      </c>
      <c r="BM288" s="2">
        <f>INDEX('2013'!$B$44:$B$140,'14 Year_History_Results'!CF288)</f>
        <v>0</v>
      </c>
      <c r="BN288" s="149">
        <f>INDEX('2014'!$B$52:$B$180,'14 Year_History_Results'!CG288)</f>
        <v>0</v>
      </c>
      <c r="BO288" s="308">
        <f t="shared" si="169"/>
        <v>0</v>
      </c>
      <c r="BQ288">
        <f t="shared" si="170"/>
        <v>2619</v>
      </c>
      <c r="BR288" s="112"/>
      <c r="BS288" s="2"/>
      <c r="BT288" s="148">
        <f>IF(ISNA(MATCH($BQ288,'2001'!$A$44:$A$139,0)),97,MATCH($BQ288,'2001'!$A$44:$A$139,0))</f>
        <v>97</v>
      </c>
      <c r="BU288" s="2">
        <f>IF(ISNA(MATCH($BQ288,'2002'!$A$44:$A$139,0)),97,MATCH($BQ288,'2002'!$A$44:$A$139,0))</f>
        <v>97</v>
      </c>
      <c r="BV288" s="2">
        <f>IF(ISNA(MATCH($BQ288,'2003'!$A$44:$A$139,0)),97,MATCH($BQ288,'2003'!$A$44:$A$139,0))</f>
        <v>97</v>
      </c>
      <c r="BW288" s="2">
        <f>IF(ISNA(MATCH($BQ288,'2004'!$A$44:$A$139,0)),97,MATCH($BQ288,'2004'!$A$44:$A$139,0))</f>
        <v>97</v>
      </c>
      <c r="BX288" s="2">
        <f>IF(ISNA(MATCH($BQ288,'2005'!$A$44:$A$139,0)),97,MATCH($BQ288,'2005'!$A$44:$A$139,0))</f>
        <v>97</v>
      </c>
      <c r="BY288" s="2">
        <f>IF(ISNA(MATCH($BQ288,'2006'!$A$44:$A$139,0)),97,MATCH($BQ288,'2006'!$A$44:$A$139,0))</f>
        <v>97</v>
      </c>
      <c r="BZ288" s="2">
        <f>IF(ISNA(MATCH($BQ288,'2007'!$A$44:$A$139,0)),97,MATCH($BQ288,'2007'!$A$44:$A$139,0))</f>
        <v>97</v>
      </c>
      <c r="CA288" s="2">
        <f>IF(ISNA(MATCH($BQ288,'2008'!$A$44:$A$139,0)),97,MATCH($BQ288,'2008'!$A$44:$A$139,0))</f>
        <v>97</v>
      </c>
      <c r="CB288" s="2">
        <f>IF(ISNA(MATCH($BQ288,'2009'!$A$44:$A$139,0)),97,MATCH($BQ288,'2009'!$A$44:$A$139,0))</f>
        <v>97</v>
      </c>
      <c r="CC288" s="2">
        <f>IF(ISNA(MATCH($BQ288,'2010'!$A$44:$A$139,0)),97,MATCH($BQ288,'2010'!$A$44:$A$139,0))</f>
        <v>87</v>
      </c>
      <c r="CD288" s="2">
        <f>IF(ISNA(MATCH($BQ288,'2011'!$A$44:$A$139,0)),97,MATCH($BQ288,'2011'!$A$44:$A$139,0))</f>
        <v>97</v>
      </c>
      <c r="CE288" s="2">
        <f>IF(ISNA(MATCH($BQ288,'2012'!$A$44:$A$139,0)),97,MATCH($BQ288,'2012'!$A$44:$A$139,0))</f>
        <v>97</v>
      </c>
      <c r="CF288" s="2">
        <f>IF(ISNA(MATCH($BQ288,'2013'!$A$44:$A$139,0)),97,MATCH($BQ288,'2013'!$A$44:$A$139,0))</f>
        <v>97</v>
      </c>
      <c r="CG288" s="149">
        <f>IF(ISNA(MATCH($BQ288,'2014'!$A$52:$A$179,0)),129,MATCH($BQ288,'2014'!$A$52:$A$179,0))</f>
        <v>129</v>
      </c>
      <c r="CI288">
        <f t="shared" si="171"/>
        <v>2619</v>
      </c>
      <c r="CJ288" s="284"/>
      <c r="CK288" s="282"/>
      <c r="CL288" s="281">
        <f t="shared" si="172"/>
        <v>0</v>
      </c>
      <c r="CM288" s="282">
        <f t="shared" si="158"/>
        <v>0</v>
      </c>
      <c r="CN288" s="282">
        <f t="shared" si="159"/>
        <v>0</v>
      </c>
      <c r="CO288" s="282">
        <f t="shared" si="160"/>
        <v>0</v>
      </c>
      <c r="CP288" s="282">
        <f t="shared" si="161"/>
        <v>0</v>
      </c>
      <c r="CQ288" s="282">
        <f t="shared" si="162"/>
        <v>0</v>
      </c>
      <c r="CR288" s="282">
        <f t="shared" si="163"/>
        <v>0</v>
      </c>
      <c r="CS288" s="282">
        <f t="shared" si="164"/>
        <v>0</v>
      </c>
      <c r="CT288" s="282">
        <f t="shared" si="165"/>
        <v>0</v>
      </c>
      <c r="CU288" s="282">
        <f t="shared" si="173"/>
        <v>9</v>
      </c>
      <c r="CV288" s="282">
        <f t="shared" si="174"/>
        <v>5.9993999999999996</v>
      </c>
      <c r="CW288" s="282">
        <f t="shared" si="175"/>
        <v>3.9992000399999994</v>
      </c>
      <c r="CX288" s="282">
        <f t="shared" si="176"/>
        <v>2.6658667466639994</v>
      </c>
      <c r="CY288" s="283">
        <f t="shared" si="177"/>
        <v>1.777066773326222</v>
      </c>
      <c r="DA288" s="282">
        <f t="shared" si="178"/>
        <v>2619</v>
      </c>
      <c r="DB288" s="97"/>
      <c r="DC288" s="156"/>
      <c r="DD288" s="270">
        <f t="shared" si="179"/>
        <v>0</v>
      </c>
      <c r="DE288" s="156">
        <f t="shared" si="180"/>
        <v>0</v>
      </c>
      <c r="DF288" s="156">
        <f t="shared" si="181"/>
        <v>0</v>
      </c>
      <c r="DG288" s="156">
        <f t="shared" si="182"/>
        <v>0</v>
      </c>
      <c r="DH288" s="156">
        <f t="shared" si="183"/>
        <v>0</v>
      </c>
      <c r="DI288" s="156">
        <f t="shared" si="184"/>
        <v>0</v>
      </c>
      <c r="DJ288" s="156">
        <f t="shared" si="185"/>
        <v>0</v>
      </c>
      <c r="DK288" s="156">
        <f t="shared" si="186"/>
        <v>0</v>
      </c>
      <c r="DL288" s="156">
        <f t="shared" si="187"/>
        <v>0</v>
      </c>
      <c r="DM288" s="156">
        <f t="shared" si="188"/>
        <v>9</v>
      </c>
      <c r="DN288" s="156">
        <f t="shared" si="189"/>
        <v>9</v>
      </c>
      <c r="DO288" s="156">
        <f t="shared" si="190"/>
        <v>9</v>
      </c>
      <c r="DP288" s="156">
        <f t="shared" si="191"/>
        <v>9</v>
      </c>
      <c r="DQ288" s="267">
        <f t="shared" si="192"/>
        <v>9</v>
      </c>
      <c r="DR288" s="156">
        <f t="shared" si="193"/>
        <v>421</v>
      </c>
    </row>
    <row r="289" spans="2:122" ht="13.5" thickBot="1" x14ac:dyDescent="0.25">
      <c r="B289" s="133">
        <v>141</v>
      </c>
      <c r="C289" s="50">
        <f t="shared" si="156"/>
        <v>2</v>
      </c>
      <c r="D289" s="50">
        <f t="shared" si="166"/>
        <v>0</v>
      </c>
      <c r="E289" s="97"/>
      <c r="F289" s="2">
        <f t="shared" si="194"/>
        <v>284</v>
      </c>
      <c r="G289" s="164">
        <v>66</v>
      </c>
      <c r="H289" s="164">
        <f>14- COUNTIF(L289:AA289,"#N/A")</f>
        <v>4</v>
      </c>
      <c r="I289" s="133">
        <f>SUM(AF289:AU289)+SUM(BA289:BM289)</f>
        <v>115</v>
      </c>
      <c r="J289" s="405">
        <f>CY289</f>
        <v>1.7762389798109055</v>
      </c>
      <c r="K289" s="466" t="str">
        <f>IF(ISNUMBER(MATCH(G289,'[4]OPR data'!$A$3:$A$2541,0)),"Y","N")</f>
        <v>Y</v>
      </c>
      <c r="L289" s="112"/>
      <c r="M289" s="236"/>
      <c r="N289" s="236" t="e">
        <f>(INDEX(Finish_table!R$4:R$83,MATCH('14 Year_History_Results'!$G289,Finish_table!S$4:S$83,0),1))</f>
        <v>#N/A</v>
      </c>
      <c r="O289" s="236" t="str">
        <f>(INDEX(Finish_table!Z$4:Z$99,MATCH('14 Year_History_Results'!$G289,Finish_table!AA$4:AA$99,0),1))</f>
        <v>WC</v>
      </c>
      <c r="P289" s="236" t="e">
        <f>(INDEX(Finish_table!AI$4:AI$99,MATCH('14 Year_History_Results'!$G289,Finish_table!AJ$4:AJ$99,0),1))</f>
        <v>#N/A</v>
      </c>
      <c r="Q289" s="236" t="str">
        <f>(INDEX(Finish_table!AR$4:AR$99,MATCH('14 Year_History_Results'!$G289,Finish_table!AS$4:AS$99,0),1))</f>
        <v>F</v>
      </c>
      <c r="R289" s="236" t="str">
        <f>(INDEX(Finish_table!BA$4:BA$99,MATCH('14 Year_History_Results'!$G289,Finish_table!BB$4:BB$99,0),1))</f>
        <v>QF</v>
      </c>
      <c r="S289" s="236" t="str">
        <f>(INDEX(Finish_table!BJ$4:BJ$99,MATCH('14 Year_History_Results'!$G289,Finish_table!BK$4:BK$99,0),1))</f>
        <v>QF</v>
      </c>
      <c r="T289" s="236" t="e">
        <f>(INDEX(Finish_table!BS$4:BS$99,MATCH('14 Year_History_Results'!$G289,Finish_table!BT$4:BT$99,0),1))</f>
        <v>#N/A</v>
      </c>
      <c r="U289" s="236" t="e">
        <f>(INDEX(Finish_table!CB$4:CB$99,MATCH('14 Year_History_Results'!$G289,Finish_table!CC$4:CC$99,0),1))</f>
        <v>#N/A</v>
      </c>
      <c r="V289" s="236" t="e">
        <f>(INDEX(Finish_table!CK$4:CK$99,MATCH('14 Year_History_Results'!$G289,Finish_table!CL$4:CL$99,0),1))</f>
        <v>#N/A</v>
      </c>
      <c r="W289" s="236" t="e">
        <f>(INDEX(Finish_table!CT$4:CT$99,MATCH('14 Year_History_Results'!$G289,Finish_table!CU$4:CU$99,0),1))</f>
        <v>#N/A</v>
      </c>
      <c r="X289" s="236" t="e">
        <f>(INDEX(Finish_table!DC$4:DC$99,MATCH('14 Year_History_Results'!$G289,Finish_table!DD$4:DD$99,0),1))</f>
        <v>#N/A</v>
      </c>
      <c r="Y289" s="236" t="e">
        <f>(INDEX(Finish_table!DL$4:DL$99,MATCH('14 Year_History_Results'!$G289,Finish_table!DM$4:DM$99,0),1))</f>
        <v>#N/A</v>
      </c>
      <c r="Z289" s="236" t="e">
        <f>(INDEX(Finish_table!DU$4:DU$99,MATCH('14 Year_History_Results'!$G289,Finish_table!DV$4:DV$99,0),1))</f>
        <v>#N/A</v>
      </c>
      <c r="AA289" s="256" t="e">
        <f>(INDEX(Finish_table!ED$4:ED$140,MATCH('14 Year_History_Results'!$G289,Finish_table!EE$4:EE$140,0),1))</f>
        <v>#N/A</v>
      </c>
      <c r="AB289" s="2"/>
      <c r="AC289" s="97"/>
      <c r="AE289">
        <f t="shared" si="157"/>
        <v>66</v>
      </c>
      <c r="AF289" s="112"/>
      <c r="AG289" s="2"/>
      <c r="AH289" s="148">
        <f>INDEX('2001'!$C$44:$C$140,'14 Year_History_Results'!BT289)</f>
        <v>0</v>
      </c>
      <c r="AI289" s="2">
        <f>INDEX('2002'!$C$44:$C$140,'14 Year_History_Results'!BU289)</f>
        <v>50</v>
      </c>
      <c r="AJ289" s="2">
        <f>INDEX('2003'!$C$44:$C$140,'14 Year_History_Results'!BV289)</f>
        <v>0</v>
      </c>
      <c r="AK289" s="2">
        <f>INDEX('2004'!$C$44:$C$140,'14 Year_History_Results'!BW289)</f>
        <v>20</v>
      </c>
      <c r="AL289" s="2">
        <f>INDEX('2005'!$C$44:$C$140,'14 Year_History_Results'!BX289)</f>
        <v>0</v>
      </c>
      <c r="AM289" s="2">
        <f>INDEX('2006'!$C$44:$C$140,'14 Year_History_Results'!BY289)</f>
        <v>0</v>
      </c>
      <c r="AN289" s="2">
        <f>INDEX('2007'!$C$44:$C$140,'14 Year_History_Results'!BZ289)</f>
        <v>0</v>
      </c>
      <c r="AO289" s="2">
        <f>INDEX('2008'!$C$44:$C$140,'14 Year_History_Results'!CA289)</f>
        <v>0</v>
      </c>
      <c r="AP289" s="2">
        <f>INDEX('2009'!$C$44:$C$140,'14 Year_History_Results'!CB289)</f>
        <v>0</v>
      </c>
      <c r="AQ289" s="2">
        <f>INDEX('2010'!$C$44:$C$140,'14 Year_History_Results'!CC289)</f>
        <v>0</v>
      </c>
      <c r="AR289" s="2">
        <f>INDEX('2011'!$C$44:$C$140,'14 Year_History_Results'!CD289)</f>
        <v>0</v>
      </c>
      <c r="AS289" s="2">
        <f>INDEX('2012'!$C$44:$C$140,'14 Year_History_Results'!CE289)</f>
        <v>0</v>
      </c>
      <c r="AT289" s="2">
        <f>INDEX('2013'!$C$44:$C$140,'14 Year_History_Results'!CF289)</f>
        <v>0</v>
      </c>
      <c r="AU289" s="149">
        <f>INDEX('2014'!$C$52:$C$180,'14 Year_History_Results'!CG289)</f>
        <v>0</v>
      </c>
      <c r="AV289" s="2">
        <f t="shared" si="167"/>
        <v>14.005493427717788</v>
      </c>
      <c r="AW289" s="2"/>
      <c r="AX289">
        <f t="shared" si="168"/>
        <v>66</v>
      </c>
      <c r="AY289" s="112"/>
      <c r="AZ289" s="2"/>
      <c r="BA289" s="148">
        <f>INDEX('2001'!$B$44:$B$140,'14 Year_History_Results'!BT289)</f>
        <v>0</v>
      </c>
      <c r="BB289" s="2">
        <f>INDEX('2002'!$B$44:$B$140,'14 Year_History_Results'!BU289)</f>
        <v>8</v>
      </c>
      <c r="BC289" s="2">
        <f>INDEX('2003'!$B$44:$B$140,'14 Year_History_Results'!BV289)</f>
        <v>0</v>
      </c>
      <c r="BD289" s="2">
        <f>INDEX('2004'!$B$44:$B$140,'14 Year_History_Results'!BW289)</f>
        <v>14</v>
      </c>
      <c r="BE289" s="2">
        <f>INDEX('2005'!$B$44:$B$140,'14 Year_History_Results'!BX289)</f>
        <v>12</v>
      </c>
      <c r="BF289" s="2">
        <f>INDEX('2006'!$B$44:$B$140,'14 Year_History_Results'!BY289)</f>
        <v>11</v>
      </c>
      <c r="BG289" s="2">
        <f>INDEX('2007'!$B$44:$B$140,'14 Year_History_Results'!BZ289)</f>
        <v>0</v>
      </c>
      <c r="BH289" s="2">
        <f>INDEX('2008'!$B$44:$B$140,'14 Year_History_Results'!CA289)</f>
        <v>0</v>
      </c>
      <c r="BI289" s="2">
        <f>INDEX('2009'!$B$44:$B$140,'14 Year_History_Results'!CB289)</f>
        <v>0</v>
      </c>
      <c r="BJ289" s="2">
        <f>INDEX('2010'!$B$44:$B$140,'14 Year_History_Results'!CC289)</f>
        <v>0</v>
      </c>
      <c r="BK289" s="2">
        <f>INDEX('2011'!$B$44:$B$140,'14 Year_History_Results'!CD289)</f>
        <v>0</v>
      </c>
      <c r="BL289" s="2">
        <f>INDEX('2012'!$B$44:$B$140,'14 Year_History_Results'!CE289)</f>
        <v>0</v>
      </c>
      <c r="BM289" s="2">
        <f>INDEX('2013'!$B$44:$B$140,'14 Year_History_Results'!CF289)</f>
        <v>0</v>
      </c>
      <c r="BN289" s="149">
        <f>INDEX('2014'!$B$52:$B$180,'14 Year_History_Results'!CG289)</f>
        <v>0</v>
      </c>
      <c r="BO289" s="308">
        <f t="shared" si="169"/>
        <v>0</v>
      </c>
      <c r="BQ289">
        <f t="shared" si="170"/>
        <v>66</v>
      </c>
      <c r="BR289" s="112"/>
      <c r="BS289" s="2"/>
      <c r="BT289" s="148">
        <f>IF(ISNA(MATCH($BQ289,'2001'!$A$44:$A$139,0)),97,MATCH($BQ289,'2001'!$A$44:$A$139,0))</f>
        <v>97</v>
      </c>
      <c r="BU289" s="2">
        <f>IF(ISNA(MATCH($BQ289,'2002'!$A$44:$A$139,0)),97,MATCH($BQ289,'2002'!$A$44:$A$139,0))</f>
        <v>14</v>
      </c>
      <c r="BV289" s="2">
        <f>IF(ISNA(MATCH($BQ289,'2003'!$A$44:$A$139,0)),97,MATCH($BQ289,'2003'!$A$44:$A$139,0))</f>
        <v>97</v>
      </c>
      <c r="BW289" s="2">
        <f>IF(ISNA(MATCH($BQ289,'2004'!$A$44:$A$139,0)),97,MATCH($BQ289,'2004'!$A$44:$A$139,0))</f>
        <v>14</v>
      </c>
      <c r="BX289" s="2">
        <f>IF(ISNA(MATCH($BQ289,'2005'!$A$44:$A$139,0)),97,MATCH($BQ289,'2005'!$A$44:$A$139,0))</f>
        <v>11</v>
      </c>
      <c r="BY289" s="2">
        <f>IF(ISNA(MATCH($BQ289,'2006'!$A$44:$A$139,0)),97,MATCH($BQ289,'2006'!$A$44:$A$139,0))</f>
        <v>11</v>
      </c>
      <c r="BZ289" s="2">
        <f>IF(ISNA(MATCH($BQ289,'2007'!$A$44:$A$139,0)),97,MATCH($BQ289,'2007'!$A$44:$A$139,0))</f>
        <v>97</v>
      </c>
      <c r="CA289" s="2">
        <f>IF(ISNA(MATCH($BQ289,'2008'!$A$44:$A$139,0)),97,MATCH($BQ289,'2008'!$A$44:$A$139,0))</f>
        <v>97</v>
      </c>
      <c r="CB289" s="2">
        <f>IF(ISNA(MATCH($BQ289,'2009'!$A$44:$A$139,0)),97,MATCH($BQ289,'2009'!$A$44:$A$139,0))</f>
        <v>97</v>
      </c>
      <c r="CC289" s="2">
        <f>IF(ISNA(MATCH($BQ289,'2010'!$A$44:$A$139,0)),97,MATCH($BQ289,'2010'!$A$44:$A$139,0))</f>
        <v>97</v>
      </c>
      <c r="CD289" s="2">
        <f>IF(ISNA(MATCH($BQ289,'2011'!$A$44:$A$139,0)),97,MATCH($BQ289,'2011'!$A$44:$A$139,0))</f>
        <v>97</v>
      </c>
      <c r="CE289" s="2">
        <f>IF(ISNA(MATCH($BQ289,'2012'!$A$44:$A$139,0)),97,MATCH($BQ289,'2012'!$A$44:$A$139,0))</f>
        <v>97</v>
      </c>
      <c r="CF289" s="2">
        <f>IF(ISNA(MATCH($BQ289,'2013'!$A$44:$A$139,0)),97,MATCH($BQ289,'2013'!$A$44:$A$139,0))</f>
        <v>97</v>
      </c>
      <c r="CG289" s="149">
        <f>IF(ISNA(MATCH($BQ289,'2014'!$A$52:$A$179,0)),129,MATCH($BQ289,'2014'!$A$52:$A$179,0))</f>
        <v>129</v>
      </c>
      <c r="CI289">
        <f t="shared" si="171"/>
        <v>66</v>
      </c>
      <c r="CJ289" s="284"/>
      <c r="CK289" s="282"/>
      <c r="CL289" s="281">
        <f t="shared" si="172"/>
        <v>0</v>
      </c>
      <c r="CM289" s="282">
        <f t="shared" si="158"/>
        <v>58</v>
      </c>
      <c r="CN289" s="282">
        <f t="shared" si="159"/>
        <v>38.662799999999997</v>
      </c>
      <c r="CO289" s="282">
        <f t="shared" si="160"/>
        <v>59.772622479999995</v>
      </c>
      <c r="CP289" s="282">
        <f t="shared" si="161"/>
        <v>51.844430145167998</v>
      </c>
      <c r="CQ289" s="282">
        <f t="shared" si="162"/>
        <v>45.559497134768989</v>
      </c>
      <c r="CR289" s="282">
        <f t="shared" si="163"/>
        <v>30.369960790037005</v>
      </c>
      <c r="CS289" s="282">
        <f t="shared" si="164"/>
        <v>20.244615862638668</v>
      </c>
      <c r="CT289" s="282">
        <f t="shared" si="165"/>
        <v>13.495060934034935</v>
      </c>
      <c r="CU289" s="282">
        <f t="shared" si="173"/>
        <v>8.995807618627687</v>
      </c>
      <c r="CV289" s="282">
        <f t="shared" si="174"/>
        <v>5.9966053585772157</v>
      </c>
      <c r="CW289" s="282">
        <f t="shared" si="175"/>
        <v>3.9973371320275719</v>
      </c>
      <c r="CX289" s="282">
        <f t="shared" si="176"/>
        <v>2.6646249322095792</v>
      </c>
      <c r="CY289" s="283">
        <f t="shared" si="177"/>
        <v>1.7762389798109055</v>
      </c>
      <c r="DA289" s="282">
        <f t="shared" si="178"/>
        <v>66</v>
      </c>
      <c r="DB289" s="97"/>
      <c r="DC289" s="156"/>
      <c r="DD289" s="270">
        <f t="shared" si="179"/>
        <v>0</v>
      </c>
      <c r="DE289" s="156">
        <f t="shared" si="180"/>
        <v>58</v>
      </c>
      <c r="DF289" s="156">
        <f t="shared" si="181"/>
        <v>58</v>
      </c>
      <c r="DG289" s="156">
        <f t="shared" si="182"/>
        <v>92</v>
      </c>
      <c r="DH289" s="156">
        <f t="shared" si="183"/>
        <v>104</v>
      </c>
      <c r="DI289" s="156">
        <f t="shared" si="184"/>
        <v>115</v>
      </c>
      <c r="DJ289" s="156">
        <f t="shared" si="185"/>
        <v>115</v>
      </c>
      <c r="DK289" s="156">
        <f t="shared" si="186"/>
        <v>115</v>
      </c>
      <c r="DL289" s="156">
        <f t="shared" si="187"/>
        <v>115</v>
      </c>
      <c r="DM289" s="156">
        <f t="shared" si="188"/>
        <v>115</v>
      </c>
      <c r="DN289" s="156">
        <f t="shared" si="189"/>
        <v>115</v>
      </c>
      <c r="DO289" s="156">
        <f t="shared" si="190"/>
        <v>115</v>
      </c>
      <c r="DP289" s="156">
        <f t="shared" si="191"/>
        <v>115</v>
      </c>
      <c r="DQ289" s="267">
        <f t="shared" si="192"/>
        <v>115</v>
      </c>
      <c r="DR289" s="156">
        <f t="shared" si="193"/>
        <v>55</v>
      </c>
    </row>
    <row r="290" spans="2:122" ht="13.5" thickBot="1" x14ac:dyDescent="0.25">
      <c r="B290" s="133">
        <v>141</v>
      </c>
      <c r="C290" s="50">
        <f t="shared" si="156"/>
        <v>3</v>
      </c>
      <c r="D290" s="50">
        <f t="shared" si="166"/>
        <v>3</v>
      </c>
      <c r="E290" s="97"/>
      <c r="F290" s="2">
        <f t="shared" si="194"/>
        <v>285</v>
      </c>
      <c r="G290" s="164">
        <v>1816</v>
      </c>
      <c r="H290" s="164">
        <f>14- COUNTIF(L290:AA290,"#N/A")</f>
        <v>2</v>
      </c>
      <c r="I290" s="133">
        <f>SUM(AF290:AU290)+SUM(BA290:BM290)</f>
        <v>34</v>
      </c>
      <c r="J290" s="405">
        <f>CY290</f>
        <v>1.7740538702535027</v>
      </c>
      <c r="K290" s="466" t="str">
        <f>IF(ISNUMBER(MATCH(G290,'[4]OPR data'!$A$3:$A$2541,0)),"Y","N")</f>
        <v>Y</v>
      </c>
      <c r="L290" s="112"/>
      <c r="M290" s="236"/>
      <c r="N290" s="236" t="e">
        <f>(INDEX(Finish_table!R$4:R$83,MATCH('14 Year_History_Results'!$G290,Finish_table!S$4:S$83,0),1))</f>
        <v>#N/A</v>
      </c>
      <c r="O290" s="236" t="e">
        <f>(INDEX(Finish_table!Z$4:Z$99,MATCH('14 Year_History_Results'!$G290,Finish_table!AA$4:AA$99,0),1))</f>
        <v>#N/A</v>
      </c>
      <c r="P290" s="236" t="e">
        <f>(INDEX(Finish_table!AI$4:AI$99,MATCH('14 Year_History_Results'!$G290,Finish_table!AJ$4:AJ$99,0),1))</f>
        <v>#N/A</v>
      </c>
      <c r="Q290" s="236" t="e">
        <f>(INDEX(Finish_table!AR$4:AR$99,MATCH('14 Year_History_Results'!$G290,Finish_table!AS$4:AS$99,0),1))</f>
        <v>#N/A</v>
      </c>
      <c r="R290" s="236" t="e">
        <f>(INDEX(Finish_table!BA$4:BA$99,MATCH('14 Year_History_Results'!$G290,Finish_table!BB$4:BB$99,0),1))</f>
        <v>#N/A</v>
      </c>
      <c r="S290" s="236" t="str">
        <f>(INDEX(Finish_table!BJ$4:BJ$99,MATCH('14 Year_History_Results'!$G290,Finish_table!BK$4:BK$99,0),1))</f>
        <v>QF</v>
      </c>
      <c r="T290" s="236" t="str">
        <f>(INDEX(Finish_table!BS$4:BS$99,MATCH('14 Year_History_Results'!$G290,Finish_table!BT$4:BT$99,0),1))</f>
        <v>F</v>
      </c>
      <c r="U290" s="236" t="e">
        <f>(INDEX(Finish_table!CB$4:CB$99,MATCH('14 Year_History_Results'!$G290,Finish_table!CC$4:CC$99,0),1))</f>
        <v>#N/A</v>
      </c>
      <c r="V290" s="236" t="e">
        <f>(INDEX(Finish_table!CK$4:CK$99,MATCH('14 Year_History_Results'!$G290,Finish_table!CL$4:CL$99,0),1))</f>
        <v>#N/A</v>
      </c>
      <c r="W290" s="236" t="e">
        <f>(INDEX(Finish_table!CT$4:CT$99,MATCH('14 Year_History_Results'!$G290,Finish_table!CU$4:CU$99,0),1))</f>
        <v>#N/A</v>
      </c>
      <c r="X290" s="236" t="e">
        <f>(INDEX(Finish_table!DC$4:DC$99,MATCH('14 Year_History_Results'!$G290,Finish_table!DD$4:DD$99,0),1))</f>
        <v>#N/A</v>
      </c>
      <c r="Y290" s="236" t="e">
        <f>(INDEX(Finish_table!DL$4:DL$99,MATCH('14 Year_History_Results'!$G290,Finish_table!DM$4:DM$99,0),1))</f>
        <v>#N/A</v>
      </c>
      <c r="Z290" s="236" t="e">
        <f>(INDEX(Finish_table!DU$4:DU$99,MATCH('14 Year_History_Results'!$G290,Finish_table!DV$4:DV$99,0),1))</f>
        <v>#N/A</v>
      </c>
      <c r="AA290" s="256" t="e">
        <f>(INDEX(Finish_table!ED$4:ED$140,MATCH('14 Year_History_Results'!$G290,Finish_table!EE$4:EE$140,0),1))</f>
        <v>#N/A</v>
      </c>
      <c r="AB290" s="2"/>
      <c r="AC290" s="97"/>
      <c r="AE290">
        <f t="shared" si="157"/>
        <v>1816</v>
      </c>
      <c r="AF290" s="112"/>
      <c r="AG290" s="2"/>
      <c r="AH290" s="148">
        <f>INDEX('2001'!$C$44:$C$140,'14 Year_History_Results'!BT290)</f>
        <v>0</v>
      </c>
      <c r="AI290" s="2">
        <f>INDEX('2002'!$C$44:$C$140,'14 Year_History_Results'!BU290)</f>
        <v>0</v>
      </c>
      <c r="AJ290" s="2">
        <f>INDEX('2003'!$C$44:$C$140,'14 Year_History_Results'!BV290)</f>
        <v>0</v>
      </c>
      <c r="AK290" s="2">
        <f>INDEX('2004'!$C$44:$C$140,'14 Year_History_Results'!BW290)</f>
        <v>0</v>
      </c>
      <c r="AL290" s="2">
        <f>INDEX('2005'!$C$44:$C$140,'14 Year_History_Results'!BX290)</f>
        <v>0</v>
      </c>
      <c r="AM290" s="2">
        <f>INDEX('2006'!$C$44:$C$140,'14 Year_History_Results'!BY290)</f>
        <v>0</v>
      </c>
      <c r="AN290" s="2">
        <f>INDEX('2007'!$C$44:$C$140,'14 Year_History_Results'!BZ290)</f>
        <v>20</v>
      </c>
      <c r="AO290" s="2">
        <f>INDEX('2008'!$C$44:$C$140,'14 Year_History_Results'!CA290)</f>
        <v>0</v>
      </c>
      <c r="AP290" s="2">
        <f>INDEX('2009'!$C$44:$C$140,'14 Year_History_Results'!CB290)</f>
        <v>0</v>
      </c>
      <c r="AQ290" s="2">
        <f>INDEX('2010'!$C$44:$C$140,'14 Year_History_Results'!CC290)</f>
        <v>0</v>
      </c>
      <c r="AR290" s="2">
        <f>INDEX('2011'!$C$44:$C$140,'14 Year_History_Results'!CD290)</f>
        <v>0</v>
      </c>
      <c r="AS290" s="2">
        <f>INDEX('2012'!$C$44:$C$140,'14 Year_History_Results'!CE290)</f>
        <v>0</v>
      </c>
      <c r="AT290" s="2">
        <f>INDEX('2013'!$C$44:$C$140,'14 Year_History_Results'!CF290)</f>
        <v>0</v>
      </c>
      <c r="AU290" s="149">
        <f>INDEX('2014'!$C$52:$C$180,'14 Year_History_Results'!CG290)</f>
        <v>0</v>
      </c>
      <c r="AV290" s="2">
        <f t="shared" si="167"/>
        <v>5.3452248382484875</v>
      </c>
      <c r="AW290" s="2"/>
      <c r="AX290">
        <f t="shared" si="168"/>
        <v>1816</v>
      </c>
      <c r="AY290" s="112"/>
      <c r="AZ290" s="2"/>
      <c r="BA290" s="148">
        <f>INDEX('2001'!$B$44:$B$140,'14 Year_History_Results'!BT290)</f>
        <v>0</v>
      </c>
      <c r="BB290" s="2">
        <f>INDEX('2002'!$B$44:$B$140,'14 Year_History_Results'!BU290)</f>
        <v>0</v>
      </c>
      <c r="BC290" s="2">
        <f>INDEX('2003'!$B$44:$B$140,'14 Year_History_Results'!BV290)</f>
        <v>0</v>
      </c>
      <c r="BD290" s="2">
        <f>INDEX('2004'!$B$44:$B$140,'14 Year_History_Results'!BW290)</f>
        <v>0</v>
      </c>
      <c r="BE290" s="2">
        <f>INDEX('2005'!$B$44:$B$140,'14 Year_History_Results'!BX290)</f>
        <v>0</v>
      </c>
      <c r="BF290" s="2">
        <f>INDEX('2006'!$B$44:$B$140,'14 Year_History_Results'!BY290)</f>
        <v>11</v>
      </c>
      <c r="BG290" s="2">
        <f>INDEX('2007'!$B$44:$B$140,'14 Year_History_Results'!BZ290)</f>
        <v>3</v>
      </c>
      <c r="BH290" s="2">
        <f>INDEX('2008'!$B$44:$B$140,'14 Year_History_Results'!CA290)</f>
        <v>0</v>
      </c>
      <c r="BI290" s="2">
        <f>INDEX('2009'!$B$44:$B$140,'14 Year_History_Results'!CB290)</f>
        <v>0</v>
      </c>
      <c r="BJ290" s="2">
        <f>INDEX('2010'!$B$44:$B$140,'14 Year_History_Results'!CC290)</f>
        <v>0</v>
      </c>
      <c r="BK290" s="2">
        <f>INDEX('2011'!$B$44:$B$140,'14 Year_History_Results'!CD290)</f>
        <v>0</v>
      </c>
      <c r="BL290" s="2">
        <f>INDEX('2012'!$B$44:$B$140,'14 Year_History_Results'!CE290)</f>
        <v>0</v>
      </c>
      <c r="BM290" s="2">
        <f>INDEX('2013'!$B$44:$B$140,'14 Year_History_Results'!CF290)</f>
        <v>0</v>
      </c>
      <c r="BN290" s="149">
        <f>INDEX('2014'!$B$52:$B$180,'14 Year_History_Results'!CG290)</f>
        <v>0</v>
      </c>
      <c r="BO290" s="308">
        <f t="shared" si="169"/>
        <v>0</v>
      </c>
      <c r="BQ290">
        <f t="shared" si="170"/>
        <v>1816</v>
      </c>
      <c r="BR290" s="112"/>
      <c r="BS290" s="2"/>
      <c r="BT290" s="148">
        <f>IF(ISNA(MATCH($BQ290,'2001'!$A$44:$A$139,0)),97,MATCH($BQ290,'2001'!$A$44:$A$139,0))</f>
        <v>97</v>
      </c>
      <c r="BU290" s="2">
        <f>IF(ISNA(MATCH($BQ290,'2002'!$A$44:$A$139,0)),97,MATCH($BQ290,'2002'!$A$44:$A$139,0))</f>
        <v>97</v>
      </c>
      <c r="BV290" s="2">
        <f>IF(ISNA(MATCH($BQ290,'2003'!$A$44:$A$139,0)),97,MATCH($BQ290,'2003'!$A$44:$A$139,0))</f>
        <v>97</v>
      </c>
      <c r="BW290" s="2">
        <f>IF(ISNA(MATCH($BQ290,'2004'!$A$44:$A$139,0)),97,MATCH($BQ290,'2004'!$A$44:$A$139,0))</f>
        <v>97</v>
      </c>
      <c r="BX290" s="2">
        <f>IF(ISNA(MATCH($BQ290,'2005'!$A$44:$A$139,0)),97,MATCH($BQ290,'2005'!$A$44:$A$139,0))</f>
        <v>97</v>
      </c>
      <c r="BY290" s="2">
        <f>IF(ISNA(MATCH($BQ290,'2006'!$A$44:$A$139,0)),97,MATCH($BQ290,'2006'!$A$44:$A$139,0))</f>
        <v>95</v>
      </c>
      <c r="BZ290" s="2">
        <f>IF(ISNA(MATCH($BQ290,'2007'!$A$44:$A$139,0)),97,MATCH($BQ290,'2007'!$A$44:$A$139,0))</f>
        <v>86</v>
      </c>
      <c r="CA290" s="2">
        <f>IF(ISNA(MATCH($BQ290,'2008'!$A$44:$A$139,0)),97,MATCH($BQ290,'2008'!$A$44:$A$139,0))</f>
        <v>97</v>
      </c>
      <c r="CB290" s="2">
        <f>IF(ISNA(MATCH($BQ290,'2009'!$A$44:$A$139,0)),97,MATCH($BQ290,'2009'!$A$44:$A$139,0))</f>
        <v>97</v>
      </c>
      <c r="CC290" s="2">
        <f>IF(ISNA(MATCH($BQ290,'2010'!$A$44:$A$139,0)),97,MATCH($BQ290,'2010'!$A$44:$A$139,0))</f>
        <v>97</v>
      </c>
      <c r="CD290" s="2">
        <f>IF(ISNA(MATCH($BQ290,'2011'!$A$44:$A$139,0)),97,MATCH($BQ290,'2011'!$A$44:$A$139,0))</f>
        <v>97</v>
      </c>
      <c r="CE290" s="2">
        <f>IF(ISNA(MATCH($BQ290,'2012'!$A$44:$A$139,0)),97,MATCH($BQ290,'2012'!$A$44:$A$139,0))</f>
        <v>97</v>
      </c>
      <c r="CF290" s="2">
        <f>IF(ISNA(MATCH($BQ290,'2013'!$A$44:$A$139,0)),97,MATCH($BQ290,'2013'!$A$44:$A$139,0))</f>
        <v>97</v>
      </c>
      <c r="CG290" s="149">
        <f>IF(ISNA(MATCH($BQ290,'2014'!$A$52:$A$179,0)),129,MATCH($BQ290,'2014'!$A$52:$A$179,0))</f>
        <v>129</v>
      </c>
      <c r="CI290">
        <f t="shared" si="171"/>
        <v>1816</v>
      </c>
      <c r="CJ290" s="284"/>
      <c r="CK290" s="282"/>
      <c r="CL290" s="281">
        <f t="shared" si="172"/>
        <v>0</v>
      </c>
      <c r="CM290" s="282">
        <f t="shared" si="158"/>
        <v>0</v>
      </c>
      <c r="CN290" s="282">
        <f t="shared" si="159"/>
        <v>0</v>
      </c>
      <c r="CO290" s="282">
        <f t="shared" si="160"/>
        <v>0</v>
      </c>
      <c r="CP290" s="282">
        <f t="shared" si="161"/>
        <v>0</v>
      </c>
      <c r="CQ290" s="282">
        <f t="shared" si="162"/>
        <v>11</v>
      </c>
      <c r="CR290" s="282">
        <f t="shared" si="163"/>
        <v>30.332599999999999</v>
      </c>
      <c r="CS290" s="282">
        <f t="shared" si="164"/>
        <v>20.219711159999999</v>
      </c>
      <c r="CT290" s="282">
        <f t="shared" si="165"/>
        <v>13.478459459255999</v>
      </c>
      <c r="CU290" s="282">
        <f t="shared" si="173"/>
        <v>8.9847410755400485</v>
      </c>
      <c r="CV290" s="282">
        <f t="shared" si="174"/>
        <v>5.9892284009549961</v>
      </c>
      <c r="CW290" s="282">
        <f t="shared" si="175"/>
        <v>3.9924196520766002</v>
      </c>
      <c r="CX290" s="282">
        <f t="shared" si="176"/>
        <v>2.6613469400742615</v>
      </c>
      <c r="CY290" s="283">
        <f t="shared" si="177"/>
        <v>1.7740538702535027</v>
      </c>
      <c r="DA290" s="282">
        <f t="shared" si="178"/>
        <v>1816</v>
      </c>
      <c r="DB290" s="97"/>
      <c r="DC290" s="156"/>
      <c r="DD290" s="270">
        <f t="shared" si="179"/>
        <v>0</v>
      </c>
      <c r="DE290" s="156">
        <f t="shared" si="180"/>
        <v>0</v>
      </c>
      <c r="DF290" s="156">
        <f t="shared" si="181"/>
        <v>0</v>
      </c>
      <c r="DG290" s="156">
        <f t="shared" si="182"/>
        <v>0</v>
      </c>
      <c r="DH290" s="156">
        <f t="shared" si="183"/>
        <v>0</v>
      </c>
      <c r="DI290" s="156">
        <f t="shared" si="184"/>
        <v>11</v>
      </c>
      <c r="DJ290" s="156">
        <f t="shared" si="185"/>
        <v>34</v>
      </c>
      <c r="DK290" s="156">
        <f t="shared" si="186"/>
        <v>34</v>
      </c>
      <c r="DL290" s="156">
        <f t="shared" si="187"/>
        <v>34</v>
      </c>
      <c r="DM290" s="156">
        <f t="shared" si="188"/>
        <v>34</v>
      </c>
      <c r="DN290" s="156">
        <f t="shared" si="189"/>
        <v>34</v>
      </c>
      <c r="DO290" s="156">
        <f t="shared" si="190"/>
        <v>34</v>
      </c>
      <c r="DP290" s="156">
        <f t="shared" si="191"/>
        <v>34</v>
      </c>
      <c r="DQ290" s="267">
        <f t="shared" si="192"/>
        <v>34</v>
      </c>
      <c r="DR290" s="156">
        <f t="shared" si="193"/>
        <v>204</v>
      </c>
    </row>
    <row r="291" spans="2:122" ht="13.5" thickBot="1" x14ac:dyDescent="0.25">
      <c r="B291" s="133">
        <v>144</v>
      </c>
      <c r="C291" s="50">
        <f t="shared" si="156"/>
        <v>1</v>
      </c>
      <c r="D291" s="50">
        <f t="shared" si="166"/>
        <v>0</v>
      </c>
      <c r="E291" s="97"/>
      <c r="F291" s="2">
        <f t="shared" si="194"/>
        <v>286</v>
      </c>
      <c r="G291" s="164">
        <v>1516</v>
      </c>
      <c r="H291" s="164">
        <f>14- COUNTIF(L291:AA291,"#N/A")</f>
        <v>2</v>
      </c>
      <c r="I291" s="133">
        <f>SUM(AF291:AU291)+SUM(BA291:BM291)</f>
        <v>19</v>
      </c>
      <c r="J291" s="405">
        <f>CY291</f>
        <v>1.7694597750019594</v>
      </c>
      <c r="K291" s="466" t="str">
        <f>IF(ISNUMBER(MATCH(G291,'[4]OPR data'!$A$3:$A$2541,0)),"Y","N")</f>
        <v>N</v>
      </c>
      <c r="L291" s="112"/>
      <c r="M291" s="236"/>
      <c r="N291" s="236" t="e">
        <f>(INDEX(Finish_table!R$4:R$83,MATCH('14 Year_History_Results'!$G291,Finish_table!S$4:S$83,0),1))</f>
        <v>#N/A</v>
      </c>
      <c r="O291" s="236" t="e">
        <f>(INDEX(Finish_table!Z$4:Z$99,MATCH('14 Year_History_Results'!$G291,Finish_table!AA$4:AA$99,0),1))</f>
        <v>#N/A</v>
      </c>
      <c r="P291" s="236" t="e">
        <f>(INDEX(Finish_table!AI$4:AI$99,MATCH('14 Year_History_Results'!$G291,Finish_table!AJ$4:AJ$99,0),1))</f>
        <v>#N/A</v>
      </c>
      <c r="Q291" s="236" t="e">
        <f>(INDEX(Finish_table!AR$4:AR$99,MATCH('14 Year_History_Results'!$G291,Finish_table!AS$4:AS$99,0),1))</f>
        <v>#N/A</v>
      </c>
      <c r="R291" s="236" t="e">
        <f>(INDEX(Finish_table!BA$4:BA$99,MATCH('14 Year_History_Results'!$G291,Finish_table!BB$4:BB$99,0),1))</f>
        <v>#N/A</v>
      </c>
      <c r="S291" s="236" t="e">
        <f>(INDEX(Finish_table!BJ$4:BJ$99,MATCH('14 Year_History_Results'!$G291,Finish_table!BK$4:BK$99,0),1))</f>
        <v>#N/A</v>
      </c>
      <c r="T291" s="236" t="str">
        <f>(INDEX(Finish_table!BS$4:BS$99,MATCH('14 Year_History_Results'!$G291,Finish_table!BT$4:BT$99,0),1))</f>
        <v>QF</v>
      </c>
      <c r="U291" s="236" t="e">
        <f>(INDEX(Finish_table!CB$4:CB$99,MATCH('14 Year_History_Results'!$G291,Finish_table!CC$4:CC$99,0),1))</f>
        <v>#N/A</v>
      </c>
      <c r="V291" s="236" t="str">
        <f>(INDEX(Finish_table!CK$4:CK$99,MATCH('14 Year_History_Results'!$G291,Finish_table!CL$4:CL$99,0),1))</f>
        <v>QF</v>
      </c>
      <c r="W291" s="236" t="e">
        <f>(INDEX(Finish_table!CT$4:CT$99,MATCH('14 Year_History_Results'!$G291,Finish_table!CU$4:CU$99,0),1))</f>
        <v>#N/A</v>
      </c>
      <c r="X291" s="236" t="e">
        <f>(INDEX(Finish_table!DC$4:DC$99,MATCH('14 Year_History_Results'!$G291,Finish_table!DD$4:DD$99,0),1))</f>
        <v>#N/A</v>
      </c>
      <c r="Y291" s="236" t="e">
        <f>(INDEX(Finish_table!DL$4:DL$99,MATCH('14 Year_History_Results'!$G291,Finish_table!DM$4:DM$99,0),1))</f>
        <v>#N/A</v>
      </c>
      <c r="Z291" s="236" t="e">
        <f>(INDEX(Finish_table!DU$4:DU$99,MATCH('14 Year_History_Results'!$G291,Finish_table!DV$4:DV$99,0),1))</f>
        <v>#N/A</v>
      </c>
      <c r="AA291" s="256" t="e">
        <f>(INDEX(Finish_table!ED$4:ED$140,MATCH('14 Year_History_Results'!$G291,Finish_table!EE$4:EE$140,0),1))</f>
        <v>#N/A</v>
      </c>
      <c r="AB291" s="2"/>
      <c r="AC291" s="97"/>
      <c r="AE291">
        <f t="shared" si="157"/>
        <v>1516</v>
      </c>
      <c r="AF291" s="112"/>
      <c r="AG291" s="2"/>
      <c r="AH291" s="148">
        <f>INDEX('2001'!$C$44:$C$140,'14 Year_History_Results'!BT291)</f>
        <v>0</v>
      </c>
      <c r="AI291" s="2">
        <f>INDEX('2002'!$C$44:$C$140,'14 Year_History_Results'!BU291)</f>
        <v>0</v>
      </c>
      <c r="AJ291" s="2">
        <f>INDEX('2003'!$C$44:$C$140,'14 Year_History_Results'!BV291)</f>
        <v>0</v>
      </c>
      <c r="AK291" s="2">
        <f>INDEX('2004'!$C$44:$C$140,'14 Year_History_Results'!BW291)</f>
        <v>0</v>
      </c>
      <c r="AL291" s="2">
        <f>INDEX('2005'!$C$44:$C$140,'14 Year_History_Results'!BX291)</f>
        <v>0</v>
      </c>
      <c r="AM291" s="2">
        <f>INDEX('2006'!$C$44:$C$140,'14 Year_History_Results'!BY291)</f>
        <v>0</v>
      </c>
      <c r="AN291" s="2">
        <f>INDEX('2007'!$C$44:$C$140,'14 Year_History_Results'!BZ291)</f>
        <v>0</v>
      </c>
      <c r="AO291" s="2">
        <f>INDEX('2008'!$C$44:$C$140,'14 Year_History_Results'!CA291)</f>
        <v>0</v>
      </c>
      <c r="AP291" s="2">
        <f>INDEX('2009'!$C$44:$C$140,'14 Year_History_Results'!CB291)</f>
        <v>0</v>
      </c>
      <c r="AQ291" s="2">
        <f>INDEX('2010'!$C$44:$C$140,'14 Year_History_Results'!CC291)</f>
        <v>0</v>
      </c>
      <c r="AR291" s="2">
        <f>INDEX('2011'!$C$44:$C$140,'14 Year_History_Results'!CD291)</f>
        <v>0</v>
      </c>
      <c r="AS291" s="2">
        <f>INDEX('2012'!$C$44:$C$140,'14 Year_History_Results'!CE291)</f>
        <v>0</v>
      </c>
      <c r="AT291" s="2">
        <f>INDEX('2013'!$C$44:$C$140,'14 Year_History_Results'!CF291)</f>
        <v>0</v>
      </c>
      <c r="AU291" s="149">
        <f>INDEX('2014'!$C$52:$C$180,'14 Year_History_Results'!CG291)</f>
        <v>0</v>
      </c>
      <c r="AV291" s="2">
        <f t="shared" si="167"/>
        <v>0</v>
      </c>
      <c r="AW291" s="2"/>
      <c r="AX291">
        <f t="shared" si="168"/>
        <v>1516</v>
      </c>
      <c r="AY291" s="112"/>
      <c r="AZ291" s="2"/>
      <c r="BA291" s="148">
        <f>INDEX('2001'!$B$44:$B$140,'14 Year_History_Results'!BT291)</f>
        <v>0</v>
      </c>
      <c r="BB291" s="2">
        <f>INDEX('2002'!$B$44:$B$140,'14 Year_History_Results'!BU291)</f>
        <v>0</v>
      </c>
      <c r="BC291" s="2">
        <f>INDEX('2003'!$B$44:$B$140,'14 Year_History_Results'!BV291)</f>
        <v>0</v>
      </c>
      <c r="BD291" s="2">
        <f>INDEX('2004'!$B$44:$B$140,'14 Year_History_Results'!BW291)</f>
        <v>0</v>
      </c>
      <c r="BE291" s="2">
        <f>INDEX('2005'!$B$44:$B$140,'14 Year_History_Results'!BX291)</f>
        <v>0</v>
      </c>
      <c r="BF291" s="2">
        <f>INDEX('2006'!$B$44:$B$140,'14 Year_History_Results'!BY291)</f>
        <v>0</v>
      </c>
      <c r="BG291" s="2">
        <f>INDEX('2007'!$B$44:$B$140,'14 Year_History_Results'!BZ291)</f>
        <v>10</v>
      </c>
      <c r="BH291" s="2">
        <f>INDEX('2008'!$B$44:$B$140,'14 Year_History_Results'!CA291)</f>
        <v>0</v>
      </c>
      <c r="BI291" s="2">
        <f>INDEX('2009'!$B$44:$B$140,'14 Year_History_Results'!CB291)</f>
        <v>9</v>
      </c>
      <c r="BJ291" s="2">
        <f>INDEX('2010'!$B$44:$B$140,'14 Year_History_Results'!CC291)</f>
        <v>0</v>
      </c>
      <c r="BK291" s="2">
        <f>INDEX('2011'!$B$44:$B$140,'14 Year_History_Results'!CD291)</f>
        <v>0</v>
      </c>
      <c r="BL291" s="2">
        <f>INDEX('2012'!$B$44:$B$140,'14 Year_History_Results'!CE291)</f>
        <v>0</v>
      </c>
      <c r="BM291" s="2">
        <f>INDEX('2013'!$B$44:$B$140,'14 Year_History_Results'!CF291)</f>
        <v>0</v>
      </c>
      <c r="BN291" s="149">
        <f>INDEX('2014'!$B$52:$B$180,'14 Year_History_Results'!CG291)</f>
        <v>0</v>
      </c>
      <c r="BO291" s="308">
        <f t="shared" si="169"/>
        <v>0</v>
      </c>
      <c r="BQ291">
        <f t="shared" si="170"/>
        <v>1516</v>
      </c>
      <c r="BR291" s="112"/>
      <c r="BS291" s="2"/>
      <c r="BT291" s="148">
        <f>IF(ISNA(MATCH($BQ291,'2001'!$A$44:$A$139,0)),97,MATCH($BQ291,'2001'!$A$44:$A$139,0))</f>
        <v>97</v>
      </c>
      <c r="BU291" s="2">
        <f>IF(ISNA(MATCH($BQ291,'2002'!$A$44:$A$139,0)),97,MATCH($BQ291,'2002'!$A$44:$A$139,0))</f>
        <v>97</v>
      </c>
      <c r="BV291" s="2">
        <f>IF(ISNA(MATCH($BQ291,'2003'!$A$44:$A$139,0)),97,MATCH($BQ291,'2003'!$A$44:$A$139,0))</f>
        <v>97</v>
      </c>
      <c r="BW291" s="2">
        <f>IF(ISNA(MATCH($BQ291,'2004'!$A$44:$A$139,0)),97,MATCH($BQ291,'2004'!$A$44:$A$139,0))</f>
        <v>97</v>
      </c>
      <c r="BX291" s="2">
        <f>IF(ISNA(MATCH($BQ291,'2005'!$A$44:$A$139,0)),97,MATCH($BQ291,'2005'!$A$44:$A$139,0))</f>
        <v>97</v>
      </c>
      <c r="BY291" s="2">
        <f>IF(ISNA(MATCH($BQ291,'2006'!$A$44:$A$139,0)),97,MATCH($BQ291,'2006'!$A$44:$A$139,0))</f>
        <v>97</v>
      </c>
      <c r="BZ291" s="2">
        <f>IF(ISNA(MATCH($BQ291,'2007'!$A$44:$A$139,0)),97,MATCH($BQ291,'2007'!$A$44:$A$139,0))</f>
        <v>77</v>
      </c>
      <c r="CA291" s="2">
        <f>IF(ISNA(MATCH($BQ291,'2008'!$A$44:$A$139,0)),97,MATCH($BQ291,'2008'!$A$44:$A$139,0))</f>
        <v>97</v>
      </c>
      <c r="CB291" s="2">
        <f>IF(ISNA(MATCH($BQ291,'2009'!$A$44:$A$139,0)),97,MATCH($BQ291,'2009'!$A$44:$A$139,0))</f>
        <v>70</v>
      </c>
      <c r="CC291" s="2">
        <f>IF(ISNA(MATCH($BQ291,'2010'!$A$44:$A$139,0)),97,MATCH($BQ291,'2010'!$A$44:$A$139,0))</f>
        <v>97</v>
      </c>
      <c r="CD291" s="2">
        <f>IF(ISNA(MATCH($BQ291,'2011'!$A$44:$A$139,0)),97,MATCH($BQ291,'2011'!$A$44:$A$139,0))</f>
        <v>97</v>
      </c>
      <c r="CE291" s="2">
        <f>IF(ISNA(MATCH($BQ291,'2012'!$A$44:$A$139,0)),97,MATCH($BQ291,'2012'!$A$44:$A$139,0))</f>
        <v>97</v>
      </c>
      <c r="CF291" s="2">
        <f>IF(ISNA(MATCH($BQ291,'2013'!$A$44:$A$139,0)),97,MATCH($BQ291,'2013'!$A$44:$A$139,0))</f>
        <v>97</v>
      </c>
      <c r="CG291" s="149">
        <f>IF(ISNA(MATCH($BQ291,'2014'!$A$52:$A$179,0)),129,MATCH($BQ291,'2014'!$A$52:$A$179,0))</f>
        <v>129</v>
      </c>
      <c r="CI291">
        <f t="shared" si="171"/>
        <v>1516</v>
      </c>
      <c r="CJ291" s="284"/>
      <c r="CK291" s="282"/>
      <c r="CL291" s="281">
        <f t="shared" si="172"/>
        <v>0</v>
      </c>
      <c r="CM291" s="282">
        <f t="shared" si="158"/>
        <v>0</v>
      </c>
      <c r="CN291" s="282">
        <f t="shared" si="159"/>
        <v>0</v>
      </c>
      <c r="CO291" s="282">
        <f t="shared" si="160"/>
        <v>0</v>
      </c>
      <c r="CP291" s="282">
        <f t="shared" si="161"/>
        <v>0</v>
      </c>
      <c r="CQ291" s="282">
        <f t="shared" si="162"/>
        <v>0</v>
      </c>
      <c r="CR291" s="282">
        <f t="shared" si="163"/>
        <v>10</v>
      </c>
      <c r="CS291" s="282">
        <f t="shared" si="164"/>
        <v>6.6659999999999995</v>
      </c>
      <c r="CT291" s="282">
        <f t="shared" si="165"/>
        <v>13.4435556</v>
      </c>
      <c r="CU291" s="282">
        <f t="shared" si="173"/>
        <v>8.9614741629600001</v>
      </c>
      <c r="CV291" s="282">
        <f t="shared" si="174"/>
        <v>5.9737186770291357</v>
      </c>
      <c r="CW291" s="282">
        <f t="shared" si="175"/>
        <v>3.9820808701076218</v>
      </c>
      <c r="CX291" s="282">
        <f t="shared" si="176"/>
        <v>2.6544551080137406</v>
      </c>
      <c r="CY291" s="283">
        <f t="shared" si="177"/>
        <v>1.7694597750019594</v>
      </c>
      <c r="DA291" s="282">
        <f t="shared" si="178"/>
        <v>1516</v>
      </c>
      <c r="DB291" s="97"/>
      <c r="DC291" s="156"/>
      <c r="DD291" s="270">
        <f t="shared" si="179"/>
        <v>0</v>
      </c>
      <c r="DE291" s="156">
        <f t="shared" si="180"/>
        <v>0</v>
      </c>
      <c r="DF291" s="156">
        <f t="shared" si="181"/>
        <v>0</v>
      </c>
      <c r="DG291" s="156">
        <f t="shared" si="182"/>
        <v>0</v>
      </c>
      <c r="DH291" s="156">
        <f t="shared" si="183"/>
        <v>0</v>
      </c>
      <c r="DI291" s="156">
        <f t="shared" si="184"/>
        <v>0</v>
      </c>
      <c r="DJ291" s="156">
        <f t="shared" si="185"/>
        <v>10</v>
      </c>
      <c r="DK291" s="156">
        <f t="shared" si="186"/>
        <v>10</v>
      </c>
      <c r="DL291" s="156">
        <f t="shared" si="187"/>
        <v>19</v>
      </c>
      <c r="DM291" s="156">
        <f t="shared" si="188"/>
        <v>19</v>
      </c>
      <c r="DN291" s="156">
        <f t="shared" si="189"/>
        <v>19</v>
      </c>
      <c r="DO291" s="156">
        <f t="shared" si="190"/>
        <v>19</v>
      </c>
      <c r="DP291" s="156">
        <f t="shared" si="191"/>
        <v>19</v>
      </c>
      <c r="DQ291" s="267">
        <f t="shared" si="192"/>
        <v>19</v>
      </c>
      <c r="DR291" s="156">
        <f t="shared" si="193"/>
        <v>318</v>
      </c>
    </row>
    <row r="292" spans="2:122" ht="13.5" thickBot="1" x14ac:dyDescent="0.25">
      <c r="B292" s="133">
        <v>144</v>
      </c>
      <c r="C292" s="50">
        <f t="shared" si="156"/>
        <v>2</v>
      </c>
      <c r="D292" s="50">
        <f t="shared" si="166"/>
        <v>2</v>
      </c>
      <c r="E292" s="97"/>
      <c r="F292" s="2">
        <f t="shared" si="194"/>
        <v>287</v>
      </c>
      <c r="G292" s="164">
        <v>451</v>
      </c>
      <c r="H292" s="164">
        <f>14- COUNTIF(L292:AA292,"#N/A")</f>
        <v>1</v>
      </c>
      <c r="I292" s="133">
        <f>SUM(AF292:AU292)+SUM(BA292:BM292)</f>
        <v>44</v>
      </c>
      <c r="J292" s="405">
        <f>CY292</f>
        <v>1.7154384931091735</v>
      </c>
      <c r="K292" s="466" t="str">
        <f>IF(ISNUMBER(MATCH(G292,'[4]OPR data'!$A$3:$A$2541,0)),"Y","N")</f>
        <v>Y</v>
      </c>
      <c r="L292" s="112"/>
      <c r="M292" s="236"/>
      <c r="N292" s="236" t="e">
        <f>(INDEX(Finish_table!R$4:R$83,MATCH('14 Year_History_Results'!$G292,Finish_table!S$4:S$83,0),1))</f>
        <v>#N/A</v>
      </c>
      <c r="O292" s="236" t="e">
        <f>(INDEX(Finish_table!Z$4:Z$99,MATCH('14 Year_History_Results'!$G292,Finish_table!AA$4:AA$99,0),1))</f>
        <v>#N/A</v>
      </c>
      <c r="P292" s="236" t="e">
        <f>(INDEX(Finish_table!AI$4:AI$99,MATCH('14 Year_History_Results'!$G292,Finish_table!AJ$4:AJ$99,0),1))</f>
        <v>#N/A</v>
      </c>
      <c r="Q292" s="236" t="e">
        <f>(INDEX(Finish_table!AR$4:AR$99,MATCH('14 Year_History_Results'!$G292,Finish_table!AS$4:AS$99,0),1))</f>
        <v>#N/A</v>
      </c>
      <c r="R292" s="236" t="e">
        <f>(INDEX(Finish_table!BA$4:BA$99,MATCH('14 Year_History_Results'!$G292,Finish_table!BB$4:BB$99,0),1))</f>
        <v>#N/A</v>
      </c>
      <c r="S292" s="236" t="str">
        <f>(INDEX(Finish_table!BJ$4:BJ$99,MATCH('14 Year_History_Results'!$G292,Finish_table!BK$4:BK$99,0),1))</f>
        <v>W</v>
      </c>
      <c r="T292" s="236" t="e">
        <f>(INDEX(Finish_table!BS$4:BS$99,MATCH('14 Year_History_Results'!$G292,Finish_table!BT$4:BT$99,0),1))</f>
        <v>#N/A</v>
      </c>
      <c r="U292" s="236" t="e">
        <f>(INDEX(Finish_table!CB$4:CB$99,MATCH('14 Year_History_Results'!$G292,Finish_table!CC$4:CC$99,0),1))</f>
        <v>#N/A</v>
      </c>
      <c r="V292" s="236" t="e">
        <f>(INDEX(Finish_table!CK$4:CK$99,MATCH('14 Year_History_Results'!$G292,Finish_table!CL$4:CL$99,0),1))</f>
        <v>#N/A</v>
      </c>
      <c r="W292" s="236" t="e">
        <f>(INDEX(Finish_table!CT$4:CT$99,MATCH('14 Year_History_Results'!$G292,Finish_table!CU$4:CU$99,0),1))</f>
        <v>#N/A</v>
      </c>
      <c r="X292" s="236" t="e">
        <f>(INDEX(Finish_table!DC$4:DC$99,MATCH('14 Year_History_Results'!$G292,Finish_table!DD$4:DD$99,0),1))</f>
        <v>#N/A</v>
      </c>
      <c r="Y292" s="236" t="e">
        <f>(INDEX(Finish_table!DL$4:DL$99,MATCH('14 Year_History_Results'!$G292,Finish_table!DM$4:DM$99,0),1))</f>
        <v>#N/A</v>
      </c>
      <c r="Z292" s="236" t="e">
        <f>(INDEX(Finish_table!DU$4:DU$99,MATCH('14 Year_History_Results'!$G292,Finish_table!DV$4:DV$99,0),1))</f>
        <v>#N/A</v>
      </c>
      <c r="AA292" s="256" t="e">
        <f>(INDEX(Finish_table!ED$4:ED$140,MATCH('14 Year_History_Results'!$G292,Finish_table!EE$4:EE$140,0),1))</f>
        <v>#N/A</v>
      </c>
      <c r="AB292" s="2"/>
      <c r="AC292" s="97"/>
      <c r="AE292">
        <f t="shared" si="157"/>
        <v>451</v>
      </c>
      <c r="AF292" s="112"/>
      <c r="AG292" s="2"/>
      <c r="AH292" s="148">
        <f>INDEX('2001'!$C$44:$C$140,'14 Year_History_Results'!BT292)</f>
        <v>0</v>
      </c>
      <c r="AI292" s="2">
        <f>INDEX('2002'!$C$44:$C$140,'14 Year_History_Results'!BU292)</f>
        <v>0</v>
      </c>
      <c r="AJ292" s="2">
        <f>INDEX('2003'!$C$44:$C$140,'14 Year_History_Results'!BV292)</f>
        <v>0</v>
      </c>
      <c r="AK292" s="2">
        <f>INDEX('2004'!$C$44:$C$140,'14 Year_History_Results'!BW292)</f>
        <v>0</v>
      </c>
      <c r="AL292" s="2">
        <f>INDEX('2005'!$C$44:$C$140,'14 Year_History_Results'!BX292)</f>
        <v>0</v>
      </c>
      <c r="AM292" s="2">
        <f>INDEX('2006'!$C$44:$C$140,'14 Year_History_Results'!BY292)</f>
        <v>30</v>
      </c>
      <c r="AN292" s="2">
        <f>INDEX('2007'!$C$44:$C$140,'14 Year_History_Results'!BZ292)</f>
        <v>0</v>
      </c>
      <c r="AO292" s="2">
        <f>INDEX('2008'!$C$44:$C$140,'14 Year_History_Results'!CA292)</f>
        <v>0</v>
      </c>
      <c r="AP292" s="2">
        <f>INDEX('2009'!$C$44:$C$140,'14 Year_History_Results'!CB292)</f>
        <v>0</v>
      </c>
      <c r="AQ292" s="2">
        <f>INDEX('2010'!$C$44:$C$140,'14 Year_History_Results'!CC292)</f>
        <v>0</v>
      </c>
      <c r="AR292" s="2">
        <f>INDEX('2011'!$C$44:$C$140,'14 Year_History_Results'!CD292)</f>
        <v>0</v>
      </c>
      <c r="AS292" s="2">
        <f>INDEX('2012'!$C$44:$C$140,'14 Year_History_Results'!CE292)</f>
        <v>0</v>
      </c>
      <c r="AT292" s="2">
        <f>INDEX('2013'!$C$44:$C$140,'14 Year_History_Results'!CF292)</f>
        <v>0</v>
      </c>
      <c r="AU292" s="149">
        <f>INDEX('2014'!$C$52:$C$180,'14 Year_History_Results'!CG292)</f>
        <v>0</v>
      </c>
      <c r="AV292" s="2">
        <f t="shared" si="167"/>
        <v>8.0178372573727312</v>
      </c>
      <c r="AW292" s="2"/>
      <c r="AX292">
        <f t="shared" si="168"/>
        <v>451</v>
      </c>
      <c r="AY292" s="112"/>
      <c r="AZ292" s="2"/>
      <c r="BA292" s="148">
        <f>INDEX('2001'!$B$44:$B$140,'14 Year_History_Results'!BT292)</f>
        <v>0</v>
      </c>
      <c r="BB292" s="2">
        <f>INDEX('2002'!$B$44:$B$140,'14 Year_History_Results'!BU292)</f>
        <v>0</v>
      </c>
      <c r="BC292" s="2">
        <f>INDEX('2003'!$B$44:$B$140,'14 Year_History_Results'!BV292)</f>
        <v>0</v>
      </c>
      <c r="BD292" s="2">
        <f>INDEX('2004'!$B$44:$B$140,'14 Year_History_Results'!BW292)</f>
        <v>0</v>
      </c>
      <c r="BE292" s="2">
        <f>INDEX('2005'!$B$44:$B$140,'14 Year_History_Results'!BX292)</f>
        <v>0</v>
      </c>
      <c r="BF292" s="2">
        <f>INDEX('2006'!$B$44:$B$140,'14 Year_History_Results'!BY292)</f>
        <v>14</v>
      </c>
      <c r="BG292" s="2">
        <f>INDEX('2007'!$B$44:$B$140,'14 Year_History_Results'!BZ292)</f>
        <v>0</v>
      </c>
      <c r="BH292" s="2">
        <f>INDEX('2008'!$B$44:$B$140,'14 Year_History_Results'!CA292)</f>
        <v>0</v>
      </c>
      <c r="BI292" s="2">
        <f>INDEX('2009'!$B$44:$B$140,'14 Year_History_Results'!CB292)</f>
        <v>0</v>
      </c>
      <c r="BJ292" s="2">
        <f>INDEX('2010'!$B$44:$B$140,'14 Year_History_Results'!CC292)</f>
        <v>0</v>
      </c>
      <c r="BK292" s="2">
        <f>INDEX('2011'!$B$44:$B$140,'14 Year_History_Results'!CD292)</f>
        <v>0</v>
      </c>
      <c r="BL292" s="2">
        <f>INDEX('2012'!$B$44:$B$140,'14 Year_History_Results'!CE292)</f>
        <v>0</v>
      </c>
      <c r="BM292" s="2">
        <f>INDEX('2013'!$B$44:$B$140,'14 Year_History_Results'!CF292)</f>
        <v>0</v>
      </c>
      <c r="BN292" s="149">
        <f>INDEX('2014'!$B$52:$B$180,'14 Year_History_Results'!CG292)</f>
        <v>0</v>
      </c>
      <c r="BO292" s="308">
        <f t="shared" si="169"/>
        <v>0</v>
      </c>
      <c r="BQ292">
        <f t="shared" si="170"/>
        <v>451</v>
      </c>
      <c r="BR292" s="112"/>
      <c r="BS292" s="2"/>
      <c r="BT292" s="148">
        <f>IF(ISNA(MATCH($BQ292,'2001'!$A$44:$A$139,0)),97,MATCH($BQ292,'2001'!$A$44:$A$139,0))</f>
        <v>97</v>
      </c>
      <c r="BU292" s="2">
        <f>IF(ISNA(MATCH($BQ292,'2002'!$A$44:$A$139,0)),97,MATCH($BQ292,'2002'!$A$44:$A$139,0))</f>
        <v>97</v>
      </c>
      <c r="BV292" s="2">
        <f>IF(ISNA(MATCH($BQ292,'2003'!$A$44:$A$139,0)),97,MATCH($BQ292,'2003'!$A$44:$A$139,0))</f>
        <v>97</v>
      </c>
      <c r="BW292" s="2">
        <f>IF(ISNA(MATCH($BQ292,'2004'!$A$44:$A$139,0)),97,MATCH($BQ292,'2004'!$A$44:$A$139,0))</f>
        <v>97</v>
      </c>
      <c r="BX292" s="2">
        <f>IF(ISNA(MATCH($BQ292,'2005'!$A$44:$A$139,0)),97,MATCH($BQ292,'2005'!$A$44:$A$139,0))</f>
        <v>97</v>
      </c>
      <c r="BY292" s="2">
        <f>IF(ISNA(MATCH($BQ292,'2006'!$A$44:$A$139,0)),97,MATCH($BQ292,'2006'!$A$44:$A$139,0))</f>
        <v>62</v>
      </c>
      <c r="BZ292" s="2">
        <f>IF(ISNA(MATCH($BQ292,'2007'!$A$44:$A$139,0)),97,MATCH($BQ292,'2007'!$A$44:$A$139,0))</f>
        <v>97</v>
      </c>
      <c r="CA292" s="2">
        <f>IF(ISNA(MATCH($BQ292,'2008'!$A$44:$A$139,0)),97,MATCH($BQ292,'2008'!$A$44:$A$139,0))</f>
        <v>97</v>
      </c>
      <c r="CB292" s="2">
        <f>IF(ISNA(MATCH($BQ292,'2009'!$A$44:$A$139,0)),97,MATCH($BQ292,'2009'!$A$44:$A$139,0))</f>
        <v>97</v>
      </c>
      <c r="CC292" s="2">
        <f>IF(ISNA(MATCH($BQ292,'2010'!$A$44:$A$139,0)),97,MATCH($BQ292,'2010'!$A$44:$A$139,0))</f>
        <v>97</v>
      </c>
      <c r="CD292" s="2">
        <f>IF(ISNA(MATCH($BQ292,'2011'!$A$44:$A$139,0)),97,MATCH($BQ292,'2011'!$A$44:$A$139,0))</f>
        <v>97</v>
      </c>
      <c r="CE292" s="2">
        <f>IF(ISNA(MATCH($BQ292,'2012'!$A$44:$A$139,0)),97,MATCH($BQ292,'2012'!$A$44:$A$139,0))</f>
        <v>97</v>
      </c>
      <c r="CF292" s="2">
        <f>IF(ISNA(MATCH($BQ292,'2013'!$A$44:$A$139,0)),97,MATCH($BQ292,'2013'!$A$44:$A$139,0))</f>
        <v>97</v>
      </c>
      <c r="CG292" s="149">
        <f>IF(ISNA(MATCH($BQ292,'2014'!$A$52:$A$179,0)),129,MATCH($BQ292,'2014'!$A$52:$A$179,0))</f>
        <v>129</v>
      </c>
      <c r="CI292">
        <f t="shared" si="171"/>
        <v>451</v>
      </c>
      <c r="CJ292" s="284"/>
      <c r="CK292" s="282"/>
      <c r="CL292" s="281">
        <f t="shared" si="172"/>
        <v>0</v>
      </c>
      <c r="CM292" s="282">
        <f t="shared" si="158"/>
        <v>0</v>
      </c>
      <c r="CN292" s="282">
        <f t="shared" si="159"/>
        <v>0</v>
      </c>
      <c r="CO292" s="282">
        <f t="shared" si="160"/>
        <v>0</v>
      </c>
      <c r="CP292" s="282">
        <f t="shared" si="161"/>
        <v>0</v>
      </c>
      <c r="CQ292" s="282">
        <f t="shared" si="162"/>
        <v>44</v>
      </c>
      <c r="CR292" s="282">
        <f t="shared" si="163"/>
        <v>29.330399999999997</v>
      </c>
      <c r="CS292" s="282">
        <f t="shared" si="164"/>
        <v>19.551644639999996</v>
      </c>
      <c r="CT292" s="282">
        <f t="shared" si="165"/>
        <v>13.033126317023996</v>
      </c>
      <c r="CU292" s="282">
        <f t="shared" si="173"/>
        <v>8.6878820029281947</v>
      </c>
      <c r="CV292" s="282">
        <f t="shared" si="174"/>
        <v>5.7913421431519341</v>
      </c>
      <c r="CW292" s="282">
        <f t="shared" si="175"/>
        <v>3.860508672625079</v>
      </c>
      <c r="CX292" s="282">
        <f t="shared" si="176"/>
        <v>2.5734150811718774</v>
      </c>
      <c r="CY292" s="283">
        <f t="shared" si="177"/>
        <v>1.7154384931091735</v>
      </c>
      <c r="DA292" s="282">
        <f t="shared" si="178"/>
        <v>451</v>
      </c>
      <c r="DB292" s="97"/>
      <c r="DC292" s="156"/>
      <c r="DD292" s="270">
        <f t="shared" si="179"/>
        <v>0</v>
      </c>
      <c r="DE292" s="156">
        <f t="shared" si="180"/>
        <v>0</v>
      </c>
      <c r="DF292" s="156">
        <f t="shared" si="181"/>
        <v>0</v>
      </c>
      <c r="DG292" s="156">
        <f t="shared" si="182"/>
        <v>0</v>
      </c>
      <c r="DH292" s="156">
        <f t="shared" si="183"/>
        <v>0</v>
      </c>
      <c r="DI292" s="156">
        <f t="shared" si="184"/>
        <v>44</v>
      </c>
      <c r="DJ292" s="156">
        <f t="shared" si="185"/>
        <v>44</v>
      </c>
      <c r="DK292" s="156">
        <f t="shared" si="186"/>
        <v>44</v>
      </c>
      <c r="DL292" s="156">
        <f t="shared" si="187"/>
        <v>44</v>
      </c>
      <c r="DM292" s="156">
        <f t="shared" si="188"/>
        <v>44</v>
      </c>
      <c r="DN292" s="156">
        <f t="shared" si="189"/>
        <v>44</v>
      </c>
      <c r="DO292" s="156">
        <f t="shared" si="190"/>
        <v>44</v>
      </c>
      <c r="DP292" s="156">
        <f t="shared" si="191"/>
        <v>44</v>
      </c>
      <c r="DQ292" s="267">
        <f t="shared" si="192"/>
        <v>44</v>
      </c>
      <c r="DR292" s="156">
        <f t="shared" si="193"/>
        <v>163</v>
      </c>
    </row>
    <row r="293" spans="2:122" ht="13.5" thickBot="1" x14ac:dyDescent="0.25">
      <c r="B293" s="144">
        <v>145</v>
      </c>
      <c r="C293" s="50">
        <f t="shared" si="156"/>
        <v>1</v>
      </c>
      <c r="D293" s="50">
        <f t="shared" si="166"/>
        <v>1</v>
      </c>
      <c r="E293" s="97"/>
      <c r="F293" s="2">
        <f t="shared" si="194"/>
        <v>288</v>
      </c>
      <c r="G293" s="164">
        <v>1561</v>
      </c>
      <c r="H293" s="164">
        <f>14- COUNTIF(L293:AA293,"#N/A")</f>
        <v>1</v>
      </c>
      <c r="I293" s="133">
        <f>SUM(AF293:AU293)+SUM(BA293:BM293)</f>
        <v>13</v>
      </c>
      <c r="J293" s="405">
        <f>CY293</f>
        <v>1.7110783604767081</v>
      </c>
      <c r="K293" s="466" t="str">
        <f>IF(ISNUMBER(MATCH(G293,'[4]OPR data'!$A$3:$A$2541,0)),"Y","N")</f>
        <v>Y</v>
      </c>
      <c r="L293" s="112"/>
      <c r="M293" s="236"/>
      <c r="N293" s="236" t="e">
        <f>(INDEX(Finish_table!R$4:R$83,MATCH('14 Year_History_Results'!$G293,Finish_table!S$4:S$83,0),1))</f>
        <v>#N/A</v>
      </c>
      <c r="O293" s="236" t="e">
        <f>(INDEX(Finish_table!Z$4:Z$99,MATCH('14 Year_History_Results'!$G293,Finish_table!AA$4:AA$99,0),1))</f>
        <v>#N/A</v>
      </c>
      <c r="P293" s="236" t="e">
        <f>(INDEX(Finish_table!AI$4:AI$99,MATCH('14 Year_History_Results'!$G293,Finish_table!AJ$4:AJ$99,0),1))</f>
        <v>#N/A</v>
      </c>
      <c r="Q293" s="236" t="e">
        <f>(INDEX(Finish_table!AR$4:AR$99,MATCH('14 Year_History_Results'!$G293,Finish_table!AS$4:AS$99,0),1))</f>
        <v>#N/A</v>
      </c>
      <c r="R293" s="236" t="e">
        <f>(INDEX(Finish_table!BA$4:BA$99,MATCH('14 Year_History_Results'!$G293,Finish_table!BB$4:BB$99,0),1))</f>
        <v>#N/A</v>
      </c>
      <c r="S293" s="236" t="e">
        <f>(INDEX(Finish_table!BJ$4:BJ$99,MATCH('14 Year_History_Results'!$G293,Finish_table!BK$4:BK$99,0),1))</f>
        <v>#N/A</v>
      </c>
      <c r="T293" s="236" t="e">
        <f>(INDEX(Finish_table!BS$4:BS$99,MATCH('14 Year_History_Results'!$G293,Finish_table!BT$4:BT$99,0),1))</f>
        <v>#N/A</v>
      </c>
      <c r="U293" s="236" t="e">
        <f>(INDEX(Finish_table!CB$4:CB$99,MATCH('14 Year_History_Results'!$G293,Finish_table!CC$4:CC$99,0),1))</f>
        <v>#N/A</v>
      </c>
      <c r="V293" s="236" t="str">
        <f>(INDEX(Finish_table!CK$4:CK$99,MATCH('14 Year_History_Results'!$G293,Finish_table!CL$4:CL$99,0),1))</f>
        <v>QF</v>
      </c>
      <c r="W293" s="236" t="e">
        <f>(INDEX(Finish_table!CT$4:CT$99,MATCH('14 Year_History_Results'!$G293,Finish_table!CU$4:CU$99,0),1))</f>
        <v>#N/A</v>
      </c>
      <c r="X293" s="236" t="e">
        <f>(INDEX(Finish_table!DC$4:DC$99,MATCH('14 Year_History_Results'!$G293,Finish_table!DD$4:DD$99,0),1))</f>
        <v>#N/A</v>
      </c>
      <c r="Y293" s="236" t="e">
        <f>(INDEX(Finish_table!DL$4:DL$99,MATCH('14 Year_History_Results'!$G293,Finish_table!DM$4:DM$99,0),1))</f>
        <v>#N/A</v>
      </c>
      <c r="Z293" s="236" t="e">
        <f>(INDEX(Finish_table!DU$4:DU$99,MATCH('14 Year_History_Results'!$G293,Finish_table!DV$4:DV$99,0),1))</f>
        <v>#N/A</v>
      </c>
      <c r="AA293" s="256" t="e">
        <f>(INDEX(Finish_table!ED$4:ED$140,MATCH('14 Year_History_Results'!$G293,Finish_table!EE$4:EE$140,0),1))</f>
        <v>#N/A</v>
      </c>
      <c r="AB293" s="2"/>
      <c r="AC293" s="97"/>
      <c r="AE293">
        <f t="shared" si="157"/>
        <v>1561</v>
      </c>
      <c r="AF293" s="112"/>
      <c r="AG293" s="2"/>
      <c r="AH293" s="148">
        <f>INDEX('2001'!$C$44:$C$140,'14 Year_History_Results'!BT293)</f>
        <v>0</v>
      </c>
      <c r="AI293" s="2">
        <f>INDEX('2002'!$C$44:$C$140,'14 Year_History_Results'!BU293)</f>
        <v>0</v>
      </c>
      <c r="AJ293" s="2">
        <f>INDEX('2003'!$C$44:$C$140,'14 Year_History_Results'!BV293)</f>
        <v>0</v>
      </c>
      <c r="AK293" s="2">
        <f>INDEX('2004'!$C$44:$C$140,'14 Year_History_Results'!BW293)</f>
        <v>0</v>
      </c>
      <c r="AL293" s="2">
        <f>INDEX('2005'!$C$44:$C$140,'14 Year_History_Results'!BX293)</f>
        <v>0</v>
      </c>
      <c r="AM293" s="2">
        <f>INDEX('2006'!$C$44:$C$140,'14 Year_History_Results'!BY293)</f>
        <v>0</v>
      </c>
      <c r="AN293" s="2">
        <f>INDEX('2007'!$C$44:$C$140,'14 Year_History_Results'!BZ293)</f>
        <v>0</v>
      </c>
      <c r="AO293" s="2">
        <f>INDEX('2008'!$C$44:$C$140,'14 Year_History_Results'!CA293)</f>
        <v>0</v>
      </c>
      <c r="AP293" s="2">
        <f>INDEX('2009'!$C$44:$C$140,'14 Year_History_Results'!CB293)</f>
        <v>0</v>
      </c>
      <c r="AQ293" s="2">
        <f>INDEX('2010'!$C$44:$C$140,'14 Year_History_Results'!CC293)</f>
        <v>0</v>
      </c>
      <c r="AR293" s="2">
        <f>INDEX('2011'!$C$44:$C$140,'14 Year_History_Results'!CD293)</f>
        <v>0</v>
      </c>
      <c r="AS293" s="2">
        <f>INDEX('2012'!$C$44:$C$140,'14 Year_History_Results'!CE293)</f>
        <v>0</v>
      </c>
      <c r="AT293" s="2">
        <f>INDEX('2013'!$C$44:$C$140,'14 Year_History_Results'!CF293)</f>
        <v>0</v>
      </c>
      <c r="AU293" s="149">
        <f>INDEX('2014'!$C$52:$C$180,'14 Year_History_Results'!CG293)</f>
        <v>0</v>
      </c>
      <c r="AV293" s="2">
        <f t="shared" si="167"/>
        <v>0</v>
      </c>
      <c r="AW293" s="2"/>
      <c r="AX293">
        <f t="shared" si="168"/>
        <v>1561</v>
      </c>
      <c r="AY293" s="112"/>
      <c r="AZ293" s="2"/>
      <c r="BA293" s="148">
        <f>INDEX('2001'!$B$44:$B$140,'14 Year_History_Results'!BT293)</f>
        <v>0</v>
      </c>
      <c r="BB293" s="2">
        <f>INDEX('2002'!$B$44:$B$140,'14 Year_History_Results'!BU293)</f>
        <v>0</v>
      </c>
      <c r="BC293" s="2">
        <f>INDEX('2003'!$B$44:$B$140,'14 Year_History_Results'!BV293)</f>
        <v>0</v>
      </c>
      <c r="BD293" s="2">
        <f>INDEX('2004'!$B$44:$B$140,'14 Year_History_Results'!BW293)</f>
        <v>0</v>
      </c>
      <c r="BE293" s="2">
        <f>INDEX('2005'!$B$44:$B$140,'14 Year_History_Results'!BX293)</f>
        <v>0</v>
      </c>
      <c r="BF293" s="2">
        <f>INDEX('2006'!$B$44:$B$140,'14 Year_History_Results'!BY293)</f>
        <v>0</v>
      </c>
      <c r="BG293" s="2">
        <f>INDEX('2007'!$B$44:$B$140,'14 Year_History_Results'!BZ293)</f>
        <v>0</v>
      </c>
      <c r="BH293" s="2">
        <f>INDEX('2008'!$B$44:$B$140,'14 Year_History_Results'!CA293)</f>
        <v>0</v>
      </c>
      <c r="BI293" s="2">
        <f>INDEX('2009'!$B$44:$B$140,'14 Year_History_Results'!CB293)</f>
        <v>13</v>
      </c>
      <c r="BJ293" s="2">
        <f>INDEX('2010'!$B$44:$B$140,'14 Year_History_Results'!CC293)</f>
        <v>0</v>
      </c>
      <c r="BK293" s="2">
        <f>INDEX('2011'!$B$44:$B$140,'14 Year_History_Results'!CD293)</f>
        <v>0</v>
      </c>
      <c r="BL293" s="2">
        <f>INDEX('2012'!$B$44:$B$140,'14 Year_History_Results'!CE293)</f>
        <v>0</v>
      </c>
      <c r="BM293" s="2">
        <f>INDEX('2013'!$B$44:$B$140,'14 Year_History_Results'!CF293)</f>
        <v>0</v>
      </c>
      <c r="BN293" s="149">
        <f>INDEX('2014'!$B$52:$B$180,'14 Year_History_Results'!CG293)</f>
        <v>0</v>
      </c>
      <c r="BO293" s="308">
        <f t="shared" si="169"/>
        <v>0</v>
      </c>
      <c r="BQ293">
        <f t="shared" si="170"/>
        <v>1561</v>
      </c>
      <c r="BR293" s="112"/>
      <c r="BS293" s="2"/>
      <c r="BT293" s="148">
        <f>IF(ISNA(MATCH($BQ293,'2001'!$A$44:$A$139,0)),97,MATCH($BQ293,'2001'!$A$44:$A$139,0))</f>
        <v>97</v>
      </c>
      <c r="BU293" s="2">
        <f>IF(ISNA(MATCH($BQ293,'2002'!$A$44:$A$139,0)),97,MATCH($BQ293,'2002'!$A$44:$A$139,0))</f>
        <v>97</v>
      </c>
      <c r="BV293" s="2">
        <f>IF(ISNA(MATCH($BQ293,'2003'!$A$44:$A$139,0)),97,MATCH($BQ293,'2003'!$A$44:$A$139,0))</f>
        <v>97</v>
      </c>
      <c r="BW293" s="2">
        <f>IF(ISNA(MATCH($BQ293,'2004'!$A$44:$A$139,0)),97,MATCH($BQ293,'2004'!$A$44:$A$139,0))</f>
        <v>97</v>
      </c>
      <c r="BX293" s="2">
        <f>IF(ISNA(MATCH($BQ293,'2005'!$A$44:$A$139,0)),97,MATCH($BQ293,'2005'!$A$44:$A$139,0))</f>
        <v>97</v>
      </c>
      <c r="BY293" s="2">
        <f>IF(ISNA(MATCH($BQ293,'2006'!$A$44:$A$139,0)),97,MATCH($BQ293,'2006'!$A$44:$A$139,0))</f>
        <v>97</v>
      </c>
      <c r="BZ293" s="2">
        <f>IF(ISNA(MATCH($BQ293,'2007'!$A$44:$A$139,0)),97,MATCH($BQ293,'2007'!$A$44:$A$139,0))</f>
        <v>97</v>
      </c>
      <c r="CA293" s="2">
        <f>IF(ISNA(MATCH($BQ293,'2008'!$A$44:$A$139,0)),97,MATCH($BQ293,'2008'!$A$44:$A$139,0))</f>
        <v>97</v>
      </c>
      <c r="CB293" s="2">
        <f>IF(ISNA(MATCH($BQ293,'2009'!$A$44:$A$139,0)),97,MATCH($BQ293,'2009'!$A$44:$A$139,0))</f>
        <v>73</v>
      </c>
      <c r="CC293" s="2">
        <f>IF(ISNA(MATCH($BQ293,'2010'!$A$44:$A$139,0)),97,MATCH($BQ293,'2010'!$A$44:$A$139,0))</f>
        <v>97</v>
      </c>
      <c r="CD293" s="2">
        <f>IF(ISNA(MATCH($BQ293,'2011'!$A$44:$A$139,0)),97,MATCH($BQ293,'2011'!$A$44:$A$139,0))</f>
        <v>97</v>
      </c>
      <c r="CE293" s="2">
        <f>IF(ISNA(MATCH($BQ293,'2012'!$A$44:$A$139,0)),97,MATCH($BQ293,'2012'!$A$44:$A$139,0))</f>
        <v>97</v>
      </c>
      <c r="CF293" s="2">
        <f>IF(ISNA(MATCH($BQ293,'2013'!$A$44:$A$139,0)),97,MATCH($BQ293,'2013'!$A$44:$A$139,0))</f>
        <v>97</v>
      </c>
      <c r="CG293" s="149">
        <f>IF(ISNA(MATCH($BQ293,'2014'!$A$52:$A$179,0)),129,MATCH($BQ293,'2014'!$A$52:$A$179,0))</f>
        <v>129</v>
      </c>
      <c r="CI293">
        <f t="shared" si="171"/>
        <v>1561</v>
      </c>
      <c r="CJ293" s="284"/>
      <c r="CK293" s="282"/>
      <c r="CL293" s="281">
        <f t="shared" si="172"/>
        <v>0</v>
      </c>
      <c r="CM293" s="282">
        <f t="shared" si="158"/>
        <v>0</v>
      </c>
      <c r="CN293" s="282">
        <f t="shared" si="159"/>
        <v>0</v>
      </c>
      <c r="CO293" s="282">
        <f t="shared" si="160"/>
        <v>0</v>
      </c>
      <c r="CP293" s="282">
        <f t="shared" si="161"/>
        <v>0</v>
      </c>
      <c r="CQ293" s="282">
        <f t="shared" si="162"/>
        <v>0</v>
      </c>
      <c r="CR293" s="282">
        <f t="shared" si="163"/>
        <v>0</v>
      </c>
      <c r="CS293" s="282">
        <f t="shared" si="164"/>
        <v>0</v>
      </c>
      <c r="CT293" s="282">
        <f t="shared" si="165"/>
        <v>13</v>
      </c>
      <c r="CU293" s="282">
        <f t="shared" si="173"/>
        <v>8.6657999999999991</v>
      </c>
      <c r="CV293" s="282">
        <f t="shared" si="174"/>
        <v>5.7766222799999989</v>
      </c>
      <c r="CW293" s="282">
        <f t="shared" si="175"/>
        <v>3.8506964118479989</v>
      </c>
      <c r="CX293" s="282">
        <f t="shared" si="176"/>
        <v>2.566874228137876</v>
      </c>
      <c r="CY293" s="283">
        <f t="shared" si="177"/>
        <v>1.7110783604767081</v>
      </c>
      <c r="DA293" s="282">
        <f t="shared" si="178"/>
        <v>1561</v>
      </c>
      <c r="DB293" s="97"/>
      <c r="DC293" s="156"/>
      <c r="DD293" s="270">
        <f t="shared" si="179"/>
        <v>0</v>
      </c>
      <c r="DE293" s="156">
        <f t="shared" si="180"/>
        <v>0</v>
      </c>
      <c r="DF293" s="156">
        <f t="shared" si="181"/>
        <v>0</v>
      </c>
      <c r="DG293" s="156">
        <f t="shared" si="182"/>
        <v>0</v>
      </c>
      <c r="DH293" s="156">
        <f t="shared" si="183"/>
        <v>0</v>
      </c>
      <c r="DI293" s="156">
        <f t="shared" si="184"/>
        <v>0</v>
      </c>
      <c r="DJ293" s="156">
        <f t="shared" si="185"/>
        <v>0</v>
      </c>
      <c r="DK293" s="156">
        <f t="shared" si="186"/>
        <v>0</v>
      </c>
      <c r="DL293" s="156">
        <f t="shared" si="187"/>
        <v>13</v>
      </c>
      <c r="DM293" s="156">
        <f t="shared" si="188"/>
        <v>13</v>
      </c>
      <c r="DN293" s="156">
        <f t="shared" si="189"/>
        <v>13</v>
      </c>
      <c r="DO293" s="156">
        <f t="shared" si="190"/>
        <v>13</v>
      </c>
      <c r="DP293" s="156">
        <f t="shared" si="191"/>
        <v>13</v>
      </c>
      <c r="DQ293" s="267">
        <f t="shared" si="192"/>
        <v>13</v>
      </c>
      <c r="DR293" s="156">
        <f t="shared" si="193"/>
        <v>355</v>
      </c>
    </row>
    <row r="294" spans="2:122" ht="13.5" thickBot="1" x14ac:dyDescent="0.25">
      <c r="B294" s="133">
        <v>147</v>
      </c>
      <c r="C294" s="50">
        <f t="shared" si="156"/>
        <v>1</v>
      </c>
      <c r="D294" s="50">
        <f t="shared" si="166"/>
        <v>1</v>
      </c>
      <c r="E294" s="97"/>
      <c r="F294" s="2">
        <f t="shared" si="194"/>
        <v>289</v>
      </c>
      <c r="G294" s="164">
        <v>2771</v>
      </c>
      <c r="H294" s="164">
        <f>14- COUNTIF(L294:AA294,"#N/A")</f>
        <v>1</v>
      </c>
      <c r="I294" s="133">
        <f>SUM(AF294:AU294)+SUM(BA294:BM294)</f>
        <v>13</v>
      </c>
      <c r="J294" s="405">
        <f>CY294</f>
        <v>1.7110783604767081</v>
      </c>
      <c r="K294" s="466" t="str">
        <f>IF(ISNUMBER(MATCH(G294,'[4]OPR data'!$A$3:$A$2541,0)),"Y","N")</f>
        <v>Y</v>
      </c>
      <c r="L294" s="112"/>
      <c r="M294" s="236"/>
      <c r="N294" s="236" t="e">
        <f>(INDEX(Finish_table!R$4:R$83,MATCH('14 Year_History_Results'!$G294,Finish_table!S$4:S$83,0),1))</f>
        <v>#N/A</v>
      </c>
      <c r="O294" s="236" t="e">
        <f>(INDEX(Finish_table!Z$4:Z$99,MATCH('14 Year_History_Results'!$G294,Finish_table!AA$4:AA$99,0),1))</f>
        <v>#N/A</v>
      </c>
      <c r="P294" s="236" t="e">
        <f>(INDEX(Finish_table!AI$4:AI$99,MATCH('14 Year_History_Results'!$G294,Finish_table!AJ$4:AJ$99,0),1))</f>
        <v>#N/A</v>
      </c>
      <c r="Q294" s="236" t="e">
        <f>(INDEX(Finish_table!AR$4:AR$99,MATCH('14 Year_History_Results'!$G294,Finish_table!AS$4:AS$99,0),1))</f>
        <v>#N/A</v>
      </c>
      <c r="R294" s="236" t="e">
        <f>(INDEX(Finish_table!BA$4:BA$99,MATCH('14 Year_History_Results'!$G294,Finish_table!BB$4:BB$99,0),1))</f>
        <v>#N/A</v>
      </c>
      <c r="S294" s="236" t="e">
        <f>(INDEX(Finish_table!BJ$4:BJ$99,MATCH('14 Year_History_Results'!$G294,Finish_table!BK$4:BK$99,0),1))</f>
        <v>#N/A</v>
      </c>
      <c r="T294" s="236" t="e">
        <f>(INDEX(Finish_table!BS$4:BS$99,MATCH('14 Year_History_Results'!$G294,Finish_table!BT$4:BT$99,0),1))</f>
        <v>#N/A</v>
      </c>
      <c r="U294" s="236" t="e">
        <f>(INDEX(Finish_table!CB$4:CB$99,MATCH('14 Year_History_Results'!$G294,Finish_table!CC$4:CC$99,0),1))</f>
        <v>#N/A</v>
      </c>
      <c r="V294" s="236" t="str">
        <f>(INDEX(Finish_table!CK$4:CK$99,MATCH('14 Year_History_Results'!$G294,Finish_table!CL$4:CL$99,0),1))</f>
        <v>QF</v>
      </c>
      <c r="W294" s="236" t="e">
        <f>(INDEX(Finish_table!CT$4:CT$99,MATCH('14 Year_History_Results'!$G294,Finish_table!CU$4:CU$99,0),1))</f>
        <v>#N/A</v>
      </c>
      <c r="X294" s="236" t="e">
        <f>(INDEX(Finish_table!DC$4:DC$99,MATCH('14 Year_History_Results'!$G294,Finish_table!DD$4:DD$99,0),1))</f>
        <v>#N/A</v>
      </c>
      <c r="Y294" s="236" t="e">
        <f>(INDEX(Finish_table!DL$4:DL$99,MATCH('14 Year_History_Results'!$G294,Finish_table!DM$4:DM$99,0),1))</f>
        <v>#N/A</v>
      </c>
      <c r="Z294" s="236" t="e">
        <f>(INDEX(Finish_table!DU$4:DU$99,MATCH('14 Year_History_Results'!$G294,Finish_table!DV$4:DV$99,0),1))</f>
        <v>#N/A</v>
      </c>
      <c r="AA294" s="256" t="e">
        <f>(INDEX(Finish_table!ED$4:ED$140,MATCH('14 Year_History_Results'!$G294,Finish_table!EE$4:EE$140,0),1))</f>
        <v>#N/A</v>
      </c>
      <c r="AB294" s="2"/>
      <c r="AC294" s="97"/>
      <c r="AE294">
        <f t="shared" si="157"/>
        <v>2771</v>
      </c>
      <c r="AF294" s="112"/>
      <c r="AG294" s="2"/>
      <c r="AH294" s="148">
        <f>INDEX('2001'!$C$44:$C$140,'14 Year_History_Results'!BT294)</f>
        <v>0</v>
      </c>
      <c r="AI294" s="2">
        <f>INDEX('2002'!$C$44:$C$140,'14 Year_History_Results'!BU294)</f>
        <v>0</v>
      </c>
      <c r="AJ294" s="2">
        <f>INDEX('2003'!$C$44:$C$140,'14 Year_History_Results'!BV294)</f>
        <v>0</v>
      </c>
      <c r="AK294" s="2">
        <f>INDEX('2004'!$C$44:$C$140,'14 Year_History_Results'!BW294)</f>
        <v>0</v>
      </c>
      <c r="AL294" s="2">
        <f>INDEX('2005'!$C$44:$C$140,'14 Year_History_Results'!BX294)</f>
        <v>0</v>
      </c>
      <c r="AM294" s="2">
        <f>INDEX('2006'!$C$44:$C$140,'14 Year_History_Results'!BY294)</f>
        <v>0</v>
      </c>
      <c r="AN294" s="2">
        <f>INDEX('2007'!$C$44:$C$140,'14 Year_History_Results'!BZ294)</f>
        <v>0</v>
      </c>
      <c r="AO294" s="2">
        <f>INDEX('2008'!$C$44:$C$140,'14 Year_History_Results'!CA294)</f>
        <v>0</v>
      </c>
      <c r="AP294" s="2">
        <f>INDEX('2009'!$C$44:$C$140,'14 Year_History_Results'!CB294)</f>
        <v>0</v>
      </c>
      <c r="AQ294" s="2">
        <f>INDEX('2010'!$C$44:$C$140,'14 Year_History_Results'!CC294)</f>
        <v>0</v>
      </c>
      <c r="AR294" s="2">
        <f>INDEX('2011'!$C$44:$C$140,'14 Year_History_Results'!CD294)</f>
        <v>0</v>
      </c>
      <c r="AS294" s="2">
        <f>INDEX('2012'!$C$44:$C$140,'14 Year_History_Results'!CE294)</f>
        <v>0</v>
      </c>
      <c r="AT294" s="2">
        <f>INDEX('2013'!$C$44:$C$140,'14 Year_History_Results'!CF294)</f>
        <v>0</v>
      </c>
      <c r="AU294" s="149">
        <f>INDEX('2014'!$C$52:$C$180,'14 Year_History_Results'!CG294)</f>
        <v>0</v>
      </c>
      <c r="AV294" s="2">
        <f t="shared" si="167"/>
        <v>0</v>
      </c>
      <c r="AW294" s="2"/>
      <c r="AX294">
        <f t="shared" si="168"/>
        <v>2771</v>
      </c>
      <c r="AY294" s="112"/>
      <c r="AZ294" s="2"/>
      <c r="BA294" s="148">
        <f>INDEX('2001'!$B$44:$B$140,'14 Year_History_Results'!BT294)</f>
        <v>0</v>
      </c>
      <c r="BB294" s="2">
        <f>INDEX('2002'!$B$44:$B$140,'14 Year_History_Results'!BU294)</f>
        <v>0</v>
      </c>
      <c r="BC294" s="2">
        <f>INDEX('2003'!$B$44:$B$140,'14 Year_History_Results'!BV294)</f>
        <v>0</v>
      </c>
      <c r="BD294" s="2">
        <f>INDEX('2004'!$B$44:$B$140,'14 Year_History_Results'!BW294)</f>
        <v>0</v>
      </c>
      <c r="BE294" s="2">
        <f>INDEX('2005'!$B$44:$B$140,'14 Year_History_Results'!BX294)</f>
        <v>0</v>
      </c>
      <c r="BF294" s="2">
        <f>INDEX('2006'!$B$44:$B$140,'14 Year_History_Results'!BY294)</f>
        <v>0</v>
      </c>
      <c r="BG294" s="2">
        <f>INDEX('2007'!$B$44:$B$140,'14 Year_History_Results'!BZ294)</f>
        <v>0</v>
      </c>
      <c r="BH294" s="2">
        <f>INDEX('2008'!$B$44:$B$140,'14 Year_History_Results'!CA294)</f>
        <v>0</v>
      </c>
      <c r="BI294" s="2">
        <f>INDEX('2009'!$B$44:$B$140,'14 Year_History_Results'!CB294)</f>
        <v>13</v>
      </c>
      <c r="BJ294" s="2">
        <f>INDEX('2010'!$B$44:$B$140,'14 Year_History_Results'!CC294)</f>
        <v>0</v>
      </c>
      <c r="BK294" s="2">
        <f>INDEX('2011'!$B$44:$B$140,'14 Year_History_Results'!CD294)</f>
        <v>0</v>
      </c>
      <c r="BL294" s="2">
        <f>INDEX('2012'!$B$44:$B$140,'14 Year_History_Results'!CE294)</f>
        <v>0</v>
      </c>
      <c r="BM294" s="2">
        <f>INDEX('2013'!$B$44:$B$140,'14 Year_History_Results'!CF294)</f>
        <v>0</v>
      </c>
      <c r="BN294" s="149">
        <f>INDEX('2014'!$B$52:$B$180,'14 Year_History_Results'!CG294)</f>
        <v>0</v>
      </c>
      <c r="BO294" s="308">
        <f t="shared" si="169"/>
        <v>0</v>
      </c>
      <c r="BQ294">
        <f t="shared" si="170"/>
        <v>2771</v>
      </c>
      <c r="BR294" s="112"/>
      <c r="BS294" s="2"/>
      <c r="BT294" s="148">
        <f>IF(ISNA(MATCH($BQ294,'2001'!$A$44:$A$139,0)),97,MATCH($BQ294,'2001'!$A$44:$A$139,0))</f>
        <v>97</v>
      </c>
      <c r="BU294" s="2">
        <f>IF(ISNA(MATCH($BQ294,'2002'!$A$44:$A$139,0)),97,MATCH($BQ294,'2002'!$A$44:$A$139,0))</f>
        <v>97</v>
      </c>
      <c r="BV294" s="2">
        <f>IF(ISNA(MATCH($BQ294,'2003'!$A$44:$A$139,0)),97,MATCH($BQ294,'2003'!$A$44:$A$139,0))</f>
        <v>97</v>
      </c>
      <c r="BW294" s="2">
        <f>IF(ISNA(MATCH($BQ294,'2004'!$A$44:$A$139,0)),97,MATCH($BQ294,'2004'!$A$44:$A$139,0))</f>
        <v>97</v>
      </c>
      <c r="BX294" s="2">
        <f>IF(ISNA(MATCH($BQ294,'2005'!$A$44:$A$139,0)),97,MATCH($BQ294,'2005'!$A$44:$A$139,0))</f>
        <v>97</v>
      </c>
      <c r="BY294" s="2">
        <f>IF(ISNA(MATCH($BQ294,'2006'!$A$44:$A$139,0)),97,MATCH($BQ294,'2006'!$A$44:$A$139,0))</f>
        <v>97</v>
      </c>
      <c r="BZ294" s="2">
        <f>IF(ISNA(MATCH($BQ294,'2007'!$A$44:$A$139,0)),97,MATCH($BQ294,'2007'!$A$44:$A$139,0))</f>
        <v>97</v>
      </c>
      <c r="CA294" s="2">
        <f>IF(ISNA(MATCH($BQ294,'2008'!$A$44:$A$139,0)),97,MATCH($BQ294,'2008'!$A$44:$A$139,0))</f>
        <v>97</v>
      </c>
      <c r="CB294" s="2">
        <f>IF(ISNA(MATCH($BQ294,'2009'!$A$44:$A$139,0)),97,MATCH($BQ294,'2009'!$A$44:$A$139,0))</f>
        <v>94</v>
      </c>
      <c r="CC294" s="2">
        <f>IF(ISNA(MATCH($BQ294,'2010'!$A$44:$A$139,0)),97,MATCH($BQ294,'2010'!$A$44:$A$139,0))</f>
        <v>97</v>
      </c>
      <c r="CD294" s="2">
        <f>IF(ISNA(MATCH($BQ294,'2011'!$A$44:$A$139,0)),97,MATCH($BQ294,'2011'!$A$44:$A$139,0))</f>
        <v>97</v>
      </c>
      <c r="CE294" s="2">
        <f>IF(ISNA(MATCH($BQ294,'2012'!$A$44:$A$139,0)),97,MATCH($BQ294,'2012'!$A$44:$A$139,0))</f>
        <v>97</v>
      </c>
      <c r="CF294" s="2">
        <f>IF(ISNA(MATCH($BQ294,'2013'!$A$44:$A$139,0)),97,MATCH($BQ294,'2013'!$A$44:$A$139,0))</f>
        <v>97</v>
      </c>
      <c r="CG294" s="149">
        <f>IF(ISNA(MATCH($BQ294,'2014'!$A$52:$A$179,0)),129,MATCH($BQ294,'2014'!$A$52:$A$179,0))</f>
        <v>129</v>
      </c>
      <c r="CI294">
        <f t="shared" si="171"/>
        <v>2771</v>
      </c>
      <c r="CJ294" s="284"/>
      <c r="CK294" s="282"/>
      <c r="CL294" s="281">
        <f t="shared" si="172"/>
        <v>0</v>
      </c>
      <c r="CM294" s="282">
        <f t="shared" si="158"/>
        <v>0</v>
      </c>
      <c r="CN294" s="282">
        <f t="shared" si="159"/>
        <v>0</v>
      </c>
      <c r="CO294" s="282">
        <f t="shared" si="160"/>
        <v>0</v>
      </c>
      <c r="CP294" s="282">
        <f t="shared" si="161"/>
        <v>0</v>
      </c>
      <c r="CQ294" s="282">
        <f t="shared" si="162"/>
        <v>0</v>
      </c>
      <c r="CR294" s="282">
        <f t="shared" si="163"/>
        <v>0</v>
      </c>
      <c r="CS294" s="282">
        <f t="shared" si="164"/>
        <v>0</v>
      </c>
      <c r="CT294" s="282">
        <f t="shared" si="165"/>
        <v>13</v>
      </c>
      <c r="CU294" s="282">
        <f t="shared" si="173"/>
        <v>8.6657999999999991</v>
      </c>
      <c r="CV294" s="282">
        <f t="shared" si="174"/>
        <v>5.7766222799999989</v>
      </c>
      <c r="CW294" s="282">
        <f t="shared" si="175"/>
        <v>3.8506964118479989</v>
      </c>
      <c r="CX294" s="282">
        <f t="shared" si="176"/>
        <v>2.566874228137876</v>
      </c>
      <c r="CY294" s="283">
        <f t="shared" si="177"/>
        <v>1.7110783604767081</v>
      </c>
      <c r="DA294" s="282">
        <f t="shared" si="178"/>
        <v>2771</v>
      </c>
      <c r="DB294" s="97"/>
      <c r="DC294" s="156"/>
      <c r="DD294" s="270">
        <f t="shared" si="179"/>
        <v>0</v>
      </c>
      <c r="DE294" s="156">
        <f t="shared" si="180"/>
        <v>0</v>
      </c>
      <c r="DF294" s="156">
        <f t="shared" si="181"/>
        <v>0</v>
      </c>
      <c r="DG294" s="156">
        <f t="shared" si="182"/>
        <v>0</v>
      </c>
      <c r="DH294" s="156">
        <f t="shared" si="183"/>
        <v>0</v>
      </c>
      <c r="DI294" s="156">
        <f t="shared" si="184"/>
        <v>0</v>
      </c>
      <c r="DJ294" s="156">
        <f t="shared" si="185"/>
        <v>0</v>
      </c>
      <c r="DK294" s="156">
        <f t="shared" si="186"/>
        <v>0</v>
      </c>
      <c r="DL294" s="156">
        <f t="shared" si="187"/>
        <v>13</v>
      </c>
      <c r="DM294" s="156">
        <f t="shared" si="188"/>
        <v>13</v>
      </c>
      <c r="DN294" s="156">
        <f t="shared" si="189"/>
        <v>13</v>
      </c>
      <c r="DO294" s="156">
        <f t="shared" si="190"/>
        <v>13</v>
      </c>
      <c r="DP294" s="156">
        <f t="shared" si="191"/>
        <v>13</v>
      </c>
      <c r="DQ294" s="267">
        <f t="shared" si="192"/>
        <v>13</v>
      </c>
      <c r="DR294" s="156">
        <f t="shared" si="193"/>
        <v>355</v>
      </c>
    </row>
    <row r="295" spans="2:122" ht="13.5" thickBot="1" x14ac:dyDescent="0.25">
      <c r="B295" s="133">
        <v>148</v>
      </c>
      <c r="C295" s="50">
        <f t="shared" si="156"/>
        <v>1</v>
      </c>
      <c r="D295" s="50">
        <f t="shared" si="166"/>
        <v>0</v>
      </c>
      <c r="E295" s="97"/>
      <c r="F295" s="2">
        <f t="shared" si="194"/>
        <v>290</v>
      </c>
      <c r="G295" s="164">
        <v>65</v>
      </c>
      <c r="H295" s="164">
        <f>14- COUNTIF(L295:AA295,"#N/A")</f>
        <v>0</v>
      </c>
      <c r="I295" s="133">
        <f>SUM(AF295:AU295)+SUM(BA295:BM295)</f>
        <v>29</v>
      </c>
      <c r="J295" s="405">
        <f>CY295</f>
        <v>1.6961144853178287</v>
      </c>
      <c r="K295" s="466" t="str">
        <f>IF(ISNUMBER(MATCH(G295,'[4]OPR data'!$A$3:$A$2541,0)),"Y","N")</f>
        <v>N</v>
      </c>
      <c r="L295" s="112"/>
      <c r="M295" s="236"/>
      <c r="N295" s="236" t="e">
        <f>(INDEX(Finish_table!R$4:R$83,MATCH('14 Year_History_Results'!$G295,Finish_table!S$4:S$83,0),1))</f>
        <v>#N/A</v>
      </c>
      <c r="O295" s="236" t="e">
        <f>(INDEX(Finish_table!Z$4:Z$99,MATCH('14 Year_History_Results'!$G295,Finish_table!AA$4:AA$99,0),1))</f>
        <v>#N/A</v>
      </c>
      <c r="P295" s="236" t="e">
        <f>(INDEX(Finish_table!AI$4:AI$99,MATCH('14 Year_History_Results'!$G295,Finish_table!AJ$4:AJ$99,0),1))</f>
        <v>#N/A</v>
      </c>
      <c r="Q295" s="236" t="e">
        <f>(INDEX(Finish_table!AR$4:AR$99,MATCH('14 Year_History_Results'!$G295,Finish_table!AS$4:AS$99,0),1))</f>
        <v>#N/A</v>
      </c>
      <c r="R295" s="236" t="e">
        <f>(INDEX(Finish_table!BA$4:BA$99,MATCH('14 Year_History_Results'!$G295,Finish_table!BB$4:BB$99,0),1))</f>
        <v>#N/A</v>
      </c>
      <c r="S295" s="236" t="e">
        <f>(INDEX(Finish_table!BJ$4:BJ$99,MATCH('14 Year_History_Results'!$G295,Finish_table!BK$4:BK$99,0),1))</f>
        <v>#N/A</v>
      </c>
      <c r="T295" s="236" t="e">
        <f>(INDEX(Finish_table!BS$4:BS$99,MATCH('14 Year_History_Results'!$G295,Finish_table!BT$4:BT$99,0),1))</f>
        <v>#N/A</v>
      </c>
      <c r="U295" s="236" t="e">
        <f>(INDEX(Finish_table!CB$4:CB$99,MATCH('14 Year_History_Results'!$G295,Finish_table!CC$4:CC$99,0),1))</f>
        <v>#N/A</v>
      </c>
      <c r="V295" s="236" t="e">
        <f>(INDEX(Finish_table!CK$4:CK$99,MATCH('14 Year_History_Results'!$G295,Finish_table!CL$4:CL$99,0),1))</f>
        <v>#N/A</v>
      </c>
      <c r="W295" s="236" t="e">
        <f>(INDEX(Finish_table!CT$4:CT$99,MATCH('14 Year_History_Results'!$G295,Finish_table!CU$4:CU$99,0),1))</f>
        <v>#N/A</v>
      </c>
      <c r="X295" s="236" t="e">
        <f>(INDEX(Finish_table!DC$4:DC$99,MATCH('14 Year_History_Results'!$G295,Finish_table!DD$4:DD$99,0),1))</f>
        <v>#N/A</v>
      </c>
      <c r="Y295" s="236" t="e">
        <f>(INDEX(Finish_table!DL$4:DL$99,MATCH('14 Year_History_Results'!$G295,Finish_table!DM$4:DM$99,0),1))</f>
        <v>#N/A</v>
      </c>
      <c r="Z295" s="236" t="e">
        <f>(INDEX(Finish_table!DU$4:DU$99,MATCH('14 Year_History_Results'!$G295,Finish_table!DV$4:DV$99,0),1))</f>
        <v>#N/A</v>
      </c>
      <c r="AA295" s="256" t="e">
        <f>(INDEX(Finish_table!ED$4:ED$140,MATCH('14 Year_History_Results'!$G295,Finish_table!EE$4:EE$140,0),1))</f>
        <v>#N/A</v>
      </c>
      <c r="AB295" s="2"/>
      <c r="AC295" s="97"/>
      <c r="AE295">
        <f t="shared" si="157"/>
        <v>65</v>
      </c>
      <c r="AF295" s="112"/>
      <c r="AG295" s="2"/>
      <c r="AH295" s="148">
        <f>INDEX('2001'!$C$44:$C$140,'14 Year_History_Results'!BT295)</f>
        <v>0</v>
      </c>
      <c r="AI295" s="2">
        <f>INDEX('2002'!$C$44:$C$140,'14 Year_History_Results'!BU295)</f>
        <v>0</v>
      </c>
      <c r="AJ295" s="2">
        <f>INDEX('2003'!$C$44:$C$140,'14 Year_History_Results'!BV295)</f>
        <v>0</v>
      </c>
      <c r="AK295" s="2">
        <f>INDEX('2004'!$C$44:$C$140,'14 Year_History_Results'!BW295)</f>
        <v>0</v>
      </c>
      <c r="AL295" s="2">
        <f>INDEX('2005'!$C$44:$C$140,'14 Year_History_Results'!BX295)</f>
        <v>0</v>
      </c>
      <c r="AM295" s="2">
        <f>INDEX('2006'!$C$44:$C$140,'14 Year_History_Results'!BY295)</f>
        <v>0</v>
      </c>
      <c r="AN295" s="2">
        <f>INDEX('2007'!$C$44:$C$140,'14 Year_History_Results'!BZ295)</f>
        <v>20</v>
      </c>
      <c r="AO295" s="2">
        <f>INDEX('2008'!$C$44:$C$140,'14 Year_History_Results'!CA295)</f>
        <v>0</v>
      </c>
      <c r="AP295" s="2">
        <f>INDEX('2009'!$C$44:$C$140,'14 Year_History_Results'!CB295)</f>
        <v>0</v>
      </c>
      <c r="AQ295" s="2">
        <f>INDEX('2010'!$C$44:$C$140,'14 Year_History_Results'!CC295)</f>
        <v>0</v>
      </c>
      <c r="AR295" s="2">
        <f>INDEX('2011'!$C$44:$C$140,'14 Year_History_Results'!CD295)</f>
        <v>0</v>
      </c>
      <c r="AS295" s="2">
        <f>INDEX('2012'!$C$44:$C$140,'14 Year_History_Results'!CE295)</f>
        <v>0</v>
      </c>
      <c r="AT295" s="2">
        <f>INDEX('2013'!$C$44:$C$140,'14 Year_History_Results'!CF295)</f>
        <v>0</v>
      </c>
      <c r="AU295" s="149">
        <f>INDEX('2014'!$C$52:$C$180,'14 Year_History_Results'!CG295)</f>
        <v>0</v>
      </c>
      <c r="AV295" s="2">
        <f t="shared" si="167"/>
        <v>5.3452248382484875</v>
      </c>
      <c r="AW295" s="2"/>
      <c r="AX295">
        <f t="shared" si="168"/>
        <v>65</v>
      </c>
      <c r="AY295" s="112"/>
      <c r="AZ295" s="2"/>
      <c r="BA295" s="148">
        <f>INDEX('2001'!$B$44:$B$140,'14 Year_History_Results'!BT295)</f>
        <v>0</v>
      </c>
      <c r="BB295" s="2">
        <f>INDEX('2002'!$B$44:$B$140,'14 Year_History_Results'!BU295)</f>
        <v>0</v>
      </c>
      <c r="BC295" s="2">
        <f>INDEX('2003'!$B$44:$B$140,'14 Year_History_Results'!BV295)</f>
        <v>0</v>
      </c>
      <c r="BD295" s="2">
        <f>INDEX('2004'!$B$44:$B$140,'14 Year_History_Results'!BW295)</f>
        <v>0</v>
      </c>
      <c r="BE295" s="2">
        <f>INDEX('2005'!$B$44:$B$140,'14 Year_History_Results'!BX295)</f>
        <v>0</v>
      </c>
      <c r="BF295" s="2">
        <f>INDEX('2006'!$B$44:$B$140,'14 Year_History_Results'!BY295)</f>
        <v>0</v>
      </c>
      <c r="BG295" s="2">
        <f>INDEX('2007'!$B$44:$B$140,'14 Year_History_Results'!BZ295)</f>
        <v>9</v>
      </c>
      <c r="BH295" s="2">
        <f>INDEX('2008'!$B$44:$B$140,'14 Year_History_Results'!CA295)</f>
        <v>0</v>
      </c>
      <c r="BI295" s="2">
        <f>INDEX('2009'!$B$44:$B$140,'14 Year_History_Results'!CB295)</f>
        <v>0</v>
      </c>
      <c r="BJ295" s="2">
        <f>INDEX('2010'!$B$44:$B$140,'14 Year_History_Results'!CC295)</f>
        <v>0</v>
      </c>
      <c r="BK295" s="2">
        <f>INDEX('2011'!$B$44:$B$140,'14 Year_History_Results'!CD295)</f>
        <v>0</v>
      </c>
      <c r="BL295" s="2">
        <f>INDEX('2012'!$B$44:$B$140,'14 Year_History_Results'!CE295)</f>
        <v>0</v>
      </c>
      <c r="BM295" s="2">
        <f>INDEX('2013'!$B$44:$B$140,'14 Year_History_Results'!CF295)</f>
        <v>0</v>
      </c>
      <c r="BN295" s="149">
        <f>INDEX('2014'!$B$52:$B$180,'14 Year_History_Results'!CG295)</f>
        <v>0</v>
      </c>
      <c r="BO295" s="308">
        <f t="shared" si="169"/>
        <v>0</v>
      </c>
      <c r="BQ295">
        <f t="shared" si="170"/>
        <v>65</v>
      </c>
      <c r="BR295" s="112"/>
      <c r="BS295" s="2"/>
      <c r="BT295" s="148">
        <f>IF(ISNA(MATCH($BQ295,'2001'!$A$44:$A$139,0)),97,MATCH($BQ295,'2001'!$A$44:$A$139,0))</f>
        <v>97</v>
      </c>
      <c r="BU295" s="2">
        <f>IF(ISNA(MATCH($BQ295,'2002'!$A$44:$A$139,0)),97,MATCH($BQ295,'2002'!$A$44:$A$139,0))</f>
        <v>97</v>
      </c>
      <c r="BV295" s="2">
        <f>IF(ISNA(MATCH($BQ295,'2003'!$A$44:$A$139,0)),97,MATCH($BQ295,'2003'!$A$44:$A$139,0))</f>
        <v>97</v>
      </c>
      <c r="BW295" s="2">
        <f>IF(ISNA(MATCH($BQ295,'2004'!$A$44:$A$139,0)),97,MATCH($BQ295,'2004'!$A$44:$A$139,0))</f>
        <v>97</v>
      </c>
      <c r="BX295" s="2">
        <f>IF(ISNA(MATCH($BQ295,'2005'!$A$44:$A$139,0)),97,MATCH($BQ295,'2005'!$A$44:$A$139,0))</f>
        <v>97</v>
      </c>
      <c r="BY295" s="2">
        <f>IF(ISNA(MATCH($BQ295,'2006'!$A$44:$A$139,0)),97,MATCH($BQ295,'2006'!$A$44:$A$139,0))</f>
        <v>97</v>
      </c>
      <c r="BZ295" s="2">
        <f>IF(ISNA(MATCH($BQ295,'2007'!$A$44:$A$139,0)),97,MATCH($BQ295,'2007'!$A$44:$A$139,0))</f>
        <v>10</v>
      </c>
      <c r="CA295" s="2">
        <f>IF(ISNA(MATCH($BQ295,'2008'!$A$44:$A$139,0)),97,MATCH($BQ295,'2008'!$A$44:$A$139,0))</f>
        <v>97</v>
      </c>
      <c r="CB295" s="2">
        <f>IF(ISNA(MATCH($BQ295,'2009'!$A$44:$A$139,0)),97,MATCH($BQ295,'2009'!$A$44:$A$139,0))</f>
        <v>97</v>
      </c>
      <c r="CC295" s="2">
        <f>IF(ISNA(MATCH($BQ295,'2010'!$A$44:$A$139,0)),97,MATCH($BQ295,'2010'!$A$44:$A$139,0))</f>
        <v>97</v>
      </c>
      <c r="CD295" s="2">
        <f>IF(ISNA(MATCH($BQ295,'2011'!$A$44:$A$139,0)),97,MATCH($BQ295,'2011'!$A$44:$A$139,0))</f>
        <v>97</v>
      </c>
      <c r="CE295" s="2">
        <f>IF(ISNA(MATCH($BQ295,'2012'!$A$44:$A$139,0)),97,MATCH($BQ295,'2012'!$A$44:$A$139,0))</f>
        <v>97</v>
      </c>
      <c r="CF295" s="2">
        <f>IF(ISNA(MATCH($BQ295,'2013'!$A$44:$A$139,0)),97,MATCH($BQ295,'2013'!$A$44:$A$139,0))</f>
        <v>97</v>
      </c>
      <c r="CG295" s="149">
        <f>IF(ISNA(MATCH($BQ295,'2014'!$A$52:$A$179,0)),129,MATCH($BQ295,'2014'!$A$52:$A$179,0))</f>
        <v>129</v>
      </c>
      <c r="CI295">
        <f t="shared" si="171"/>
        <v>65</v>
      </c>
      <c r="CJ295" s="284"/>
      <c r="CK295" s="282"/>
      <c r="CL295" s="281">
        <f t="shared" si="172"/>
        <v>0</v>
      </c>
      <c r="CM295" s="282">
        <f t="shared" si="158"/>
        <v>0</v>
      </c>
      <c r="CN295" s="282">
        <f t="shared" si="159"/>
        <v>0</v>
      </c>
      <c r="CO295" s="282">
        <f t="shared" si="160"/>
        <v>0</v>
      </c>
      <c r="CP295" s="282">
        <f t="shared" si="161"/>
        <v>0</v>
      </c>
      <c r="CQ295" s="282">
        <f t="shared" si="162"/>
        <v>0</v>
      </c>
      <c r="CR295" s="282">
        <f t="shared" si="163"/>
        <v>29</v>
      </c>
      <c r="CS295" s="282">
        <f t="shared" si="164"/>
        <v>19.331399999999999</v>
      </c>
      <c r="CT295" s="282">
        <f t="shared" si="165"/>
        <v>12.886311239999998</v>
      </c>
      <c r="CU295" s="282">
        <f t="shared" si="173"/>
        <v>8.5900150725839985</v>
      </c>
      <c r="CV295" s="282">
        <f t="shared" si="174"/>
        <v>5.7261040473844931</v>
      </c>
      <c r="CW295" s="282">
        <f t="shared" si="175"/>
        <v>3.8170209579865029</v>
      </c>
      <c r="CX295" s="282">
        <f t="shared" si="176"/>
        <v>2.5444261705938027</v>
      </c>
      <c r="CY295" s="283">
        <f t="shared" si="177"/>
        <v>1.6961144853178287</v>
      </c>
      <c r="DA295" s="282">
        <f t="shared" si="178"/>
        <v>65</v>
      </c>
      <c r="DB295" s="97"/>
      <c r="DC295" s="156"/>
      <c r="DD295" s="270">
        <f t="shared" si="179"/>
        <v>0</v>
      </c>
      <c r="DE295" s="156">
        <f t="shared" si="180"/>
        <v>0</v>
      </c>
      <c r="DF295" s="156">
        <f t="shared" si="181"/>
        <v>0</v>
      </c>
      <c r="DG295" s="156">
        <f t="shared" si="182"/>
        <v>0</v>
      </c>
      <c r="DH295" s="156">
        <f t="shared" si="183"/>
        <v>0</v>
      </c>
      <c r="DI295" s="156">
        <f t="shared" si="184"/>
        <v>0</v>
      </c>
      <c r="DJ295" s="156">
        <f t="shared" si="185"/>
        <v>29</v>
      </c>
      <c r="DK295" s="156">
        <f t="shared" si="186"/>
        <v>29</v>
      </c>
      <c r="DL295" s="156">
        <f t="shared" si="187"/>
        <v>29</v>
      </c>
      <c r="DM295" s="156">
        <f t="shared" si="188"/>
        <v>29</v>
      </c>
      <c r="DN295" s="156">
        <f t="shared" si="189"/>
        <v>29</v>
      </c>
      <c r="DO295" s="156">
        <f t="shared" si="190"/>
        <v>29</v>
      </c>
      <c r="DP295" s="156">
        <f t="shared" si="191"/>
        <v>29</v>
      </c>
      <c r="DQ295" s="267">
        <f t="shared" si="192"/>
        <v>29</v>
      </c>
      <c r="DR295" s="156">
        <f t="shared" si="193"/>
        <v>234</v>
      </c>
    </row>
    <row r="296" spans="2:122" ht="13.5" thickBot="1" x14ac:dyDescent="0.25">
      <c r="B296" s="144">
        <v>148</v>
      </c>
      <c r="C296" s="50">
        <f t="shared" si="156"/>
        <v>2</v>
      </c>
      <c r="D296" s="50">
        <f t="shared" si="166"/>
        <v>0</v>
      </c>
      <c r="E296" s="97"/>
      <c r="F296" s="2">
        <f t="shared" si="194"/>
        <v>291</v>
      </c>
      <c r="G296" s="164">
        <v>122</v>
      </c>
      <c r="H296" s="164">
        <f>14- COUNTIF(L296:AA296,"#N/A")</f>
        <v>3</v>
      </c>
      <c r="I296" s="133">
        <f>SUM(AF296:AU296)+SUM(BA296:BM296)</f>
        <v>71</v>
      </c>
      <c r="J296" s="405">
        <f>CY296</f>
        <v>1.6833525480196092</v>
      </c>
      <c r="K296" s="466" t="str">
        <f>IF(ISNUMBER(MATCH(G296,'[4]OPR data'!$A$3:$A$2541,0)),"Y","N")</f>
        <v>Y</v>
      </c>
      <c r="L296" s="112"/>
      <c r="M296" s="236"/>
      <c r="N296" s="236" t="str">
        <f>(INDEX(Finish_table!R$4:R$83,MATCH('14 Year_History_Results'!$G296,Finish_table!S$4:S$83,0),1))</f>
        <v>F</v>
      </c>
      <c r="O296" s="236" t="e">
        <f>(INDEX(Finish_table!Z$4:Z$99,MATCH('14 Year_History_Results'!$G296,Finish_table!AA$4:AA$99,0),1))</f>
        <v>#N/A</v>
      </c>
      <c r="P296" s="236" t="e">
        <f>(INDEX(Finish_table!AI$4:AI$99,MATCH('14 Year_History_Results'!$G296,Finish_table!AJ$4:AJ$99,0),1))</f>
        <v>#N/A</v>
      </c>
      <c r="Q296" s="236" t="e">
        <f>(INDEX(Finish_table!AR$4:AR$99,MATCH('14 Year_History_Results'!$G296,Finish_table!AS$4:AS$99,0),1))</f>
        <v>#N/A</v>
      </c>
      <c r="R296" s="236" t="e">
        <f>(INDEX(Finish_table!BA$4:BA$99,MATCH('14 Year_History_Results'!$G296,Finish_table!BB$4:BB$99,0),1))</f>
        <v>#N/A</v>
      </c>
      <c r="S296" s="236" t="str">
        <f>(INDEX(Finish_table!BJ$4:BJ$99,MATCH('14 Year_History_Results'!$G296,Finish_table!BK$4:BK$99,0),1))</f>
        <v>F</v>
      </c>
      <c r="T296" s="236" t="e">
        <f>(INDEX(Finish_table!BS$4:BS$99,MATCH('14 Year_History_Results'!$G296,Finish_table!BT$4:BT$99,0),1))</f>
        <v>#N/A</v>
      </c>
      <c r="U296" s="236" t="str">
        <f>(INDEX(Finish_table!CB$4:CB$99,MATCH('14 Year_History_Results'!$G296,Finish_table!CC$4:CC$99,0),1))</f>
        <v>QF</v>
      </c>
      <c r="V296" s="236" t="e">
        <f>(INDEX(Finish_table!CK$4:CK$99,MATCH('14 Year_History_Results'!$G296,Finish_table!CL$4:CL$99,0),1))</f>
        <v>#N/A</v>
      </c>
      <c r="W296" s="236" t="e">
        <f>(INDEX(Finish_table!CT$4:CT$99,MATCH('14 Year_History_Results'!$G296,Finish_table!CU$4:CU$99,0),1))</f>
        <v>#N/A</v>
      </c>
      <c r="X296" s="236" t="e">
        <f>(INDEX(Finish_table!DC$4:DC$99,MATCH('14 Year_History_Results'!$G296,Finish_table!DD$4:DD$99,0),1))</f>
        <v>#N/A</v>
      </c>
      <c r="Y296" s="236" t="e">
        <f>(INDEX(Finish_table!DL$4:DL$99,MATCH('14 Year_History_Results'!$G296,Finish_table!DM$4:DM$99,0),1))</f>
        <v>#N/A</v>
      </c>
      <c r="Z296" s="236" t="e">
        <f>(INDEX(Finish_table!DU$4:DU$99,MATCH('14 Year_History_Results'!$G296,Finish_table!DV$4:DV$99,0),1))</f>
        <v>#N/A</v>
      </c>
      <c r="AA296" s="256" t="e">
        <f>(INDEX(Finish_table!ED$4:ED$140,MATCH('14 Year_History_Results'!$G296,Finish_table!EE$4:EE$140,0),1))</f>
        <v>#N/A</v>
      </c>
      <c r="AB296" s="2"/>
      <c r="AC296" s="97"/>
      <c r="AE296">
        <f t="shared" si="157"/>
        <v>122</v>
      </c>
      <c r="AF296" s="112"/>
      <c r="AG296" s="2"/>
      <c r="AH296" s="148">
        <f>INDEX('2001'!$C$44:$C$140,'14 Year_History_Results'!BT296)</f>
        <v>30</v>
      </c>
      <c r="AI296" s="2">
        <f>INDEX('2002'!$C$44:$C$140,'14 Year_History_Results'!BU296)</f>
        <v>0</v>
      </c>
      <c r="AJ296" s="2">
        <f>INDEX('2003'!$C$44:$C$140,'14 Year_History_Results'!BV296)</f>
        <v>0</v>
      </c>
      <c r="AK296" s="2">
        <f>INDEX('2004'!$C$44:$C$140,'14 Year_History_Results'!BW296)</f>
        <v>0</v>
      </c>
      <c r="AL296" s="2">
        <f>INDEX('2005'!$C$44:$C$140,'14 Year_History_Results'!BX296)</f>
        <v>0</v>
      </c>
      <c r="AM296" s="2">
        <f>INDEX('2006'!$C$44:$C$140,'14 Year_History_Results'!BY296)</f>
        <v>16</v>
      </c>
      <c r="AN296" s="2">
        <f>INDEX('2007'!$C$44:$C$140,'14 Year_History_Results'!BZ296)</f>
        <v>0</v>
      </c>
      <c r="AO296" s="2">
        <f>INDEX('2008'!$C$44:$C$140,'14 Year_History_Results'!CA296)</f>
        <v>0</v>
      </c>
      <c r="AP296" s="2">
        <f>INDEX('2009'!$C$44:$C$140,'14 Year_History_Results'!CB296)</f>
        <v>0</v>
      </c>
      <c r="AQ296" s="2">
        <f>INDEX('2010'!$C$44:$C$140,'14 Year_History_Results'!CC296)</f>
        <v>0</v>
      </c>
      <c r="AR296" s="2">
        <f>INDEX('2011'!$C$44:$C$140,'14 Year_History_Results'!CD296)</f>
        <v>0</v>
      </c>
      <c r="AS296" s="2">
        <f>INDEX('2012'!$C$44:$C$140,'14 Year_History_Results'!CE296)</f>
        <v>0</v>
      </c>
      <c r="AT296" s="2">
        <f>INDEX('2013'!$C$44:$C$140,'14 Year_History_Results'!CF296)</f>
        <v>0</v>
      </c>
      <c r="AU296" s="149">
        <f>INDEX('2014'!$C$52:$C$180,'14 Year_History_Results'!CG296)</f>
        <v>0</v>
      </c>
      <c r="AV296" s="2">
        <f t="shared" si="167"/>
        <v>8.7918543719003495</v>
      </c>
      <c r="AW296" s="2"/>
      <c r="AX296">
        <f t="shared" si="168"/>
        <v>122</v>
      </c>
      <c r="AY296" s="112"/>
      <c r="AZ296" s="2"/>
      <c r="BA296" s="148">
        <f>INDEX('2001'!$B$44:$B$140,'14 Year_History_Results'!BT296)</f>
        <v>15</v>
      </c>
      <c r="BB296" s="2">
        <f>INDEX('2002'!$B$44:$B$140,'14 Year_History_Results'!BU296)</f>
        <v>0</v>
      </c>
      <c r="BC296" s="2">
        <f>INDEX('2003'!$B$44:$B$140,'14 Year_History_Results'!BV296)</f>
        <v>0</v>
      </c>
      <c r="BD296" s="2">
        <f>INDEX('2004'!$B$44:$B$140,'14 Year_History_Results'!BW296)</f>
        <v>0</v>
      </c>
      <c r="BE296" s="2">
        <f>INDEX('2005'!$B$44:$B$140,'14 Year_History_Results'!BX296)</f>
        <v>0</v>
      </c>
      <c r="BF296" s="2">
        <f>INDEX('2006'!$B$44:$B$140,'14 Year_History_Results'!BY296)</f>
        <v>1</v>
      </c>
      <c r="BG296" s="2">
        <f>INDEX('2007'!$B$44:$B$140,'14 Year_History_Results'!BZ296)</f>
        <v>0</v>
      </c>
      <c r="BH296" s="2">
        <f>INDEX('2008'!$B$44:$B$140,'14 Year_History_Results'!CA296)</f>
        <v>9</v>
      </c>
      <c r="BI296" s="2">
        <f>INDEX('2009'!$B$44:$B$140,'14 Year_History_Results'!CB296)</f>
        <v>0</v>
      </c>
      <c r="BJ296" s="2">
        <f>INDEX('2010'!$B$44:$B$140,'14 Year_History_Results'!CC296)</f>
        <v>0</v>
      </c>
      <c r="BK296" s="2">
        <f>INDEX('2011'!$B$44:$B$140,'14 Year_History_Results'!CD296)</f>
        <v>0</v>
      </c>
      <c r="BL296" s="2">
        <f>INDEX('2012'!$B$44:$B$140,'14 Year_History_Results'!CE296)</f>
        <v>0</v>
      </c>
      <c r="BM296" s="2">
        <f>INDEX('2013'!$B$44:$B$140,'14 Year_History_Results'!CF296)</f>
        <v>0</v>
      </c>
      <c r="BN296" s="149">
        <f>INDEX('2014'!$B$52:$B$180,'14 Year_History_Results'!CG296)</f>
        <v>0</v>
      </c>
      <c r="BO296" s="308">
        <f t="shared" si="169"/>
        <v>0</v>
      </c>
      <c r="BQ296">
        <f t="shared" si="170"/>
        <v>122</v>
      </c>
      <c r="BR296" s="112"/>
      <c r="BS296" s="2"/>
      <c r="BT296" s="148">
        <f>IF(ISNA(MATCH($BQ296,'2001'!$A$44:$A$139,0)),97,MATCH($BQ296,'2001'!$A$44:$A$139,0))</f>
        <v>28</v>
      </c>
      <c r="BU296" s="2">
        <f>IF(ISNA(MATCH($BQ296,'2002'!$A$44:$A$139,0)),97,MATCH($BQ296,'2002'!$A$44:$A$139,0))</f>
        <v>97</v>
      </c>
      <c r="BV296" s="2">
        <f>IF(ISNA(MATCH($BQ296,'2003'!$A$44:$A$139,0)),97,MATCH($BQ296,'2003'!$A$44:$A$139,0))</f>
        <v>97</v>
      </c>
      <c r="BW296" s="2">
        <f>IF(ISNA(MATCH($BQ296,'2004'!$A$44:$A$139,0)),97,MATCH($BQ296,'2004'!$A$44:$A$139,0))</f>
        <v>97</v>
      </c>
      <c r="BX296" s="2">
        <f>IF(ISNA(MATCH($BQ296,'2005'!$A$44:$A$139,0)),97,MATCH($BQ296,'2005'!$A$44:$A$139,0))</f>
        <v>97</v>
      </c>
      <c r="BY296" s="2">
        <f>IF(ISNA(MATCH($BQ296,'2006'!$A$44:$A$139,0)),97,MATCH($BQ296,'2006'!$A$44:$A$139,0))</f>
        <v>25</v>
      </c>
      <c r="BZ296" s="2">
        <f>IF(ISNA(MATCH($BQ296,'2007'!$A$44:$A$139,0)),97,MATCH($BQ296,'2007'!$A$44:$A$139,0))</f>
        <v>97</v>
      </c>
      <c r="CA296" s="2">
        <f>IF(ISNA(MATCH($BQ296,'2008'!$A$44:$A$139,0)),97,MATCH($BQ296,'2008'!$A$44:$A$139,0))</f>
        <v>26</v>
      </c>
      <c r="CB296" s="2">
        <f>IF(ISNA(MATCH($BQ296,'2009'!$A$44:$A$139,0)),97,MATCH($BQ296,'2009'!$A$44:$A$139,0))</f>
        <v>97</v>
      </c>
      <c r="CC296" s="2">
        <f>IF(ISNA(MATCH($BQ296,'2010'!$A$44:$A$139,0)),97,MATCH($BQ296,'2010'!$A$44:$A$139,0))</f>
        <v>97</v>
      </c>
      <c r="CD296" s="2">
        <f>IF(ISNA(MATCH($BQ296,'2011'!$A$44:$A$139,0)),97,MATCH($BQ296,'2011'!$A$44:$A$139,0))</f>
        <v>97</v>
      </c>
      <c r="CE296" s="2">
        <f>IF(ISNA(MATCH($BQ296,'2012'!$A$44:$A$139,0)),97,MATCH($BQ296,'2012'!$A$44:$A$139,0))</f>
        <v>97</v>
      </c>
      <c r="CF296" s="2">
        <f>IF(ISNA(MATCH($BQ296,'2013'!$A$44:$A$139,0)),97,MATCH($BQ296,'2013'!$A$44:$A$139,0))</f>
        <v>97</v>
      </c>
      <c r="CG296" s="149">
        <f>IF(ISNA(MATCH($BQ296,'2014'!$A$52:$A$179,0)),129,MATCH($BQ296,'2014'!$A$52:$A$179,0))</f>
        <v>129</v>
      </c>
      <c r="CI296">
        <f t="shared" si="171"/>
        <v>122</v>
      </c>
      <c r="CJ296" s="284"/>
      <c r="CK296" s="282"/>
      <c r="CL296" s="281">
        <f t="shared" si="172"/>
        <v>45</v>
      </c>
      <c r="CM296" s="282">
        <f t="shared" si="158"/>
        <v>29.997</v>
      </c>
      <c r="CN296" s="282">
        <f t="shared" si="159"/>
        <v>19.996000199999997</v>
      </c>
      <c r="CO296" s="282">
        <f t="shared" si="160"/>
        <v>13.329333733319997</v>
      </c>
      <c r="CP296" s="282">
        <f t="shared" si="161"/>
        <v>8.8853338666311092</v>
      </c>
      <c r="CQ296" s="282">
        <f t="shared" si="162"/>
        <v>22.922963555496295</v>
      </c>
      <c r="CR296" s="282">
        <f t="shared" si="163"/>
        <v>15.280447506093831</v>
      </c>
      <c r="CS296" s="282">
        <f t="shared" si="164"/>
        <v>19.185946307562148</v>
      </c>
      <c r="CT296" s="282">
        <f t="shared" si="165"/>
        <v>12.789351808620927</v>
      </c>
      <c r="CU296" s="282">
        <f t="shared" si="173"/>
        <v>8.5253819156267099</v>
      </c>
      <c r="CV296" s="282">
        <f t="shared" si="174"/>
        <v>5.6830195849567646</v>
      </c>
      <c r="CW296" s="282">
        <f t="shared" si="175"/>
        <v>3.7883008553321793</v>
      </c>
      <c r="CX296" s="282">
        <f t="shared" si="176"/>
        <v>2.5252813501644304</v>
      </c>
      <c r="CY296" s="283">
        <f t="shared" si="177"/>
        <v>1.6833525480196092</v>
      </c>
      <c r="DA296" s="282">
        <f t="shared" si="178"/>
        <v>122</v>
      </c>
      <c r="DB296" s="97"/>
      <c r="DC296" s="156"/>
      <c r="DD296" s="270">
        <f t="shared" si="179"/>
        <v>45</v>
      </c>
      <c r="DE296" s="156">
        <f t="shared" si="180"/>
        <v>45</v>
      </c>
      <c r="DF296" s="156">
        <f t="shared" si="181"/>
        <v>45</v>
      </c>
      <c r="DG296" s="156">
        <f t="shared" si="182"/>
        <v>45</v>
      </c>
      <c r="DH296" s="156">
        <f t="shared" si="183"/>
        <v>45</v>
      </c>
      <c r="DI296" s="156">
        <f t="shared" si="184"/>
        <v>62</v>
      </c>
      <c r="DJ296" s="156">
        <f t="shared" si="185"/>
        <v>62</v>
      </c>
      <c r="DK296" s="156">
        <f t="shared" si="186"/>
        <v>71</v>
      </c>
      <c r="DL296" s="156">
        <f t="shared" si="187"/>
        <v>71</v>
      </c>
      <c r="DM296" s="156">
        <f t="shared" si="188"/>
        <v>71</v>
      </c>
      <c r="DN296" s="156">
        <f t="shared" si="189"/>
        <v>71</v>
      </c>
      <c r="DO296" s="156">
        <f t="shared" si="190"/>
        <v>71</v>
      </c>
      <c r="DP296" s="156">
        <f t="shared" si="191"/>
        <v>71</v>
      </c>
      <c r="DQ296" s="267">
        <f t="shared" si="192"/>
        <v>71</v>
      </c>
      <c r="DR296" s="156">
        <f t="shared" si="193"/>
        <v>112</v>
      </c>
    </row>
    <row r="297" spans="2:122" ht="13.5" thickBot="1" x14ac:dyDescent="0.25">
      <c r="B297" s="133">
        <v>148</v>
      </c>
      <c r="C297" s="50">
        <f t="shared" si="156"/>
        <v>3</v>
      </c>
      <c r="D297" s="50">
        <f t="shared" si="166"/>
        <v>0</v>
      </c>
      <c r="E297" s="97"/>
      <c r="F297" s="2">
        <f t="shared" si="194"/>
        <v>292</v>
      </c>
      <c r="G297" s="164">
        <v>47</v>
      </c>
      <c r="H297" s="164">
        <f>14- COUNTIF(L297:AA297,"#N/A")</f>
        <v>5</v>
      </c>
      <c r="I297" s="133">
        <f>SUM(AF297:AU297)+SUM(BA297:BM297)</f>
        <v>84</v>
      </c>
      <c r="J297" s="405">
        <f>CY297</f>
        <v>1.6120022705926964</v>
      </c>
      <c r="K297" s="466" t="str">
        <f>IF(ISNUMBER(MATCH(G297,'[4]OPR data'!$A$3:$A$2541,0)),"Y","N")</f>
        <v>N</v>
      </c>
      <c r="L297" s="112"/>
      <c r="M297" s="236"/>
      <c r="N297" s="236" t="e">
        <f>(INDEX(Finish_table!R$4:R$83,MATCH('14 Year_History_Results'!$G297,Finish_table!S$4:S$83,0),1))</f>
        <v>#N/A</v>
      </c>
      <c r="O297" s="236" t="str">
        <f>(INDEX(Finish_table!Z$4:Z$99,MATCH('14 Year_History_Results'!$G297,Finish_table!AA$4:AA$99,0),1))</f>
        <v>QF</v>
      </c>
      <c r="P297" s="236" t="str">
        <f>(INDEX(Finish_table!AI$4:AI$99,MATCH('14 Year_History_Results'!$G297,Finish_table!AJ$4:AJ$99,0),1))</f>
        <v>F</v>
      </c>
      <c r="Q297" s="236" t="str">
        <f>(INDEX(Finish_table!AR$4:AR$99,MATCH('14 Year_History_Results'!$G297,Finish_table!AS$4:AS$99,0),1))</f>
        <v>QF</v>
      </c>
      <c r="R297" s="236" t="str">
        <f>(INDEX(Finish_table!BA$4:BA$99,MATCH('14 Year_History_Results'!$G297,Finish_table!BB$4:BB$99,0),1))</f>
        <v>QF</v>
      </c>
      <c r="S297" s="236" t="e">
        <f>(INDEX(Finish_table!BJ$4:BJ$99,MATCH('14 Year_History_Results'!$G297,Finish_table!BK$4:BK$99,0),1))</f>
        <v>#N/A</v>
      </c>
      <c r="T297" s="236" t="str">
        <f>(INDEX(Finish_table!BS$4:BS$99,MATCH('14 Year_History_Results'!$G297,Finish_table!BT$4:BT$99,0),1))</f>
        <v>QF</v>
      </c>
      <c r="U297" s="236" t="e">
        <f>(INDEX(Finish_table!CB$4:CB$99,MATCH('14 Year_History_Results'!$G297,Finish_table!CC$4:CC$99,0),1))</f>
        <v>#N/A</v>
      </c>
      <c r="V297" s="236" t="e">
        <f>(INDEX(Finish_table!CK$4:CK$99,MATCH('14 Year_History_Results'!$G297,Finish_table!CL$4:CL$99,0),1))</f>
        <v>#N/A</v>
      </c>
      <c r="W297" s="236" t="e">
        <f>(INDEX(Finish_table!CT$4:CT$99,MATCH('14 Year_History_Results'!$G297,Finish_table!CU$4:CU$99,0),1))</f>
        <v>#N/A</v>
      </c>
      <c r="X297" s="236" t="e">
        <f>(INDEX(Finish_table!DC$4:DC$99,MATCH('14 Year_History_Results'!$G297,Finish_table!DD$4:DD$99,0),1))</f>
        <v>#N/A</v>
      </c>
      <c r="Y297" s="236" t="e">
        <f>(INDEX(Finish_table!DL$4:DL$99,MATCH('14 Year_History_Results'!$G297,Finish_table!DM$4:DM$99,0),1))</f>
        <v>#N/A</v>
      </c>
      <c r="Z297" s="236" t="e">
        <f>(INDEX(Finish_table!DU$4:DU$99,MATCH('14 Year_History_Results'!$G297,Finish_table!DV$4:DV$99,0),1))</f>
        <v>#N/A</v>
      </c>
      <c r="AA297" s="256" t="e">
        <f>(INDEX(Finish_table!ED$4:ED$140,MATCH('14 Year_History_Results'!$G297,Finish_table!EE$4:EE$140,0),1))</f>
        <v>#N/A</v>
      </c>
      <c r="AB297" s="2"/>
      <c r="AC297" s="97"/>
      <c r="AE297">
        <f t="shared" si="157"/>
        <v>47</v>
      </c>
      <c r="AF297" s="112"/>
      <c r="AG297" s="2"/>
      <c r="AH297" s="148">
        <f>INDEX('2001'!$C$44:$C$140,'14 Year_History_Results'!BT297)</f>
        <v>0</v>
      </c>
      <c r="AI297" s="2">
        <f>INDEX('2002'!$C$44:$C$140,'14 Year_History_Results'!BU297)</f>
        <v>0</v>
      </c>
      <c r="AJ297" s="2">
        <f>INDEX('2003'!$C$44:$C$140,'14 Year_History_Results'!BV297)</f>
        <v>20</v>
      </c>
      <c r="AK297" s="2">
        <f>INDEX('2004'!$C$44:$C$140,'14 Year_History_Results'!BW297)</f>
        <v>0</v>
      </c>
      <c r="AL297" s="2">
        <f>INDEX('2005'!$C$44:$C$140,'14 Year_History_Results'!BX297)</f>
        <v>0</v>
      </c>
      <c r="AM297" s="2">
        <f>INDEX('2006'!$C$44:$C$140,'14 Year_History_Results'!BY297)</f>
        <v>0</v>
      </c>
      <c r="AN297" s="2">
        <f>INDEX('2007'!$C$44:$C$140,'14 Year_History_Results'!BZ297)</f>
        <v>0</v>
      </c>
      <c r="AO297" s="2">
        <f>INDEX('2008'!$C$44:$C$140,'14 Year_History_Results'!CA297)</f>
        <v>0</v>
      </c>
      <c r="AP297" s="2">
        <f>INDEX('2009'!$C$44:$C$140,'14 Year_History_Results'!CB297)</f>
        <v>0</v>
      </c>
      <c r="AQ297" s="2">
        <f>INDEX('2010'!$C$44:$C$140,'14 Year_History_Results'!CC297)</f>
        <v>0</v>
      </c>
      <c r="AR297" s="2">
        <f>INDEX('2011'!$C$44:$C$140,'14 Year_History_Results'!CD297)</f>
        <v>0</v>
      </c>
      <c r="AS297" s="2">
        <f>INDEX('2012'!$C$44:$C$140,'14 Year_History_Results'!CE297)</f>
        <v>0</v>
      </c>
      <c r="AT297" s="2">
        <f>INDEX('2013'!$C$44:$C$140,'14 Year_History_Results'!CF297)</f>
        <v>0</v>
      </c>
      <c r="AU297" s="149">
        <f>INDEX('2014'!$C$52:$C$180,'14 Year_History_Results'!CG297)</f>
        <v>0</v>
      </c>
      <c r="AV297" s="2">
        <f t="shared" si="167"/>
        <v>5.3452248382484875</v>
      </c>
      <c r="AW297" s="2"/>
      <c r="AX297">
        <f t="shared" si="168"/>
        <v>47</v>
      </c>
      <c r="AY297" s="112"/>
      <c r="AZ297" s="2"/>
      <c r="BA297" s="148">
        <f>INDEX('2001'!$B$44:$B$140,'14 Year_History_Results'!BT297)</f>
        <v>0</v>
      </c>
      <c r="BB297" s="2">
        <f>INDEX('2002'!$B$44:$B$140,'14 Year_History_Results'!BU297)</f>
        <v>12</v>
      </c>
      <c r="BC297" s="2">
        <f>INDEX('2003'!$B$44:$B$140,'14 Year_History_Results'!BV297)</f>
        <v>15</v>
      </c>
      <c r="BD297" s="2">
        <f>INDEX('2004'!$B$44:$B$140,'14 Year_History_Results'!BW297)</f>
        <v>16</v>
      </c>
      <c r="BE297" s="2">
        <f>INDEX('2005'!$B$44:$B$140,'14 Year_History_Results'!BX297)</f>
        <v>12</v>
      </c>
      <c r="BF297" s="2">
        <f>INDEX('2006'!$B$44:$B$140,'14 Year_History_Results'!BY297)</f>
        <v>0</v>
      </c>
      <c r="BG297" s="2">
        <f>INDEX('2007'!$B$44:$B$140,'14 Year_History_Results'!BZ297)</f>
        <v>9</v>
      </c>
      <c r="BH297" s="2">
        <f>INDEX('2008'!$B$44:$B$140,'14 Year_History_Results'!CA297)</f>
        <v>0</v>
      </c>
      <c r="BI297" s="2">
        <f>INDEX('2009'!$B$44:$B$140,'14 Year_History_Results'!CB297)</f>
        <v>0</v>
      </c>
      <c r="BJ297" s="2">
        <f>INDEX('2010'!$B$44:$B$140,'14 Year_History_Results'!CC297)</f>
        <v>0</v>
      </c>
      <c r="BK297" s="2">
        <f>INDEX('2011'!$B$44:$B$140,'14 Year_History_Results'!CD297)</f>
        <v>0</v>
      </c>
      <c r="BL297" s="2">
        <f>INDEX('2012'!$B$44:$B$140,'14 Year_History_Results'!CE297)</f>
        <v>0</v>
      </c>
      <c r="BM297" s="2">
        <f>INDEX('2013'!$B$44:$B$140,'14 Year_History_Results'!CF297)</f>
        <v>0</v>
      </c>
      <c r="BN297" s="149">
        <f>INDEX('2014'!$B$52:$B$180,'14 Year_History_Results'!CG297)</f>
        <v>0</v>
      </c>
      <c r="BO297" s="308">
        <f t="shared" si="169"/>
        <v>0</v>
      </c>
      <c r="BQ297">
        <f t="shared" si="170"/>
        <v>47</v>
      </c>
      <c r="BR297" s="112"/>
      <c r="BS297" s="2"/>
      <c r="BT297" s="148">
        <f>IF(ISNA(MATCH($BQ297,'2001'!$A$44:$A$139,0)),97,MATCH($BQ297,'2001'!$A$44:$A$139,0))</f>
        <v>97</v>
      </c>
      <c r="BU297" s="2">
        <f>IF(ISNA(MATCH($BQ297,'2002'!$A$44:$A$139,0)),97,MATCH($BQ297,'2002'!$A$44:$A$139,0))</f>
        <v>7</v>
      </c>
      <c r="BV297" s="2">
        <f>IF(ISNA(MATCH($BQ297,'2003'!$A$44:$A$139,0)),97,MATCH($BQ297,'2003'!$A$44:$A$139,0))</f>
        <v>8</v>
      </c>
      <c r="BW297" s="2">
        <f>IF(ISNA(MATCH($BQ297,'2004'!$A$44:$A$139,0)),97,MATCH($BQ297,'2004'!$A$44:$A$139,0))</f>
        <v>6</v>
      </c>
      <c r="BX297" s="2">
        <f>IF(ISNA(MATCH($BQ297,'2005'!$A$44:$A$139,0)),97,MATCH($BQ297,'2005'!$A$44:$A$139,0))</f>
        <v>7</v>
      </c>
      <c r="BY297" s="2">
        <f>IF(ISNA(MATCH($BQ297,'2006'!$A$44:$A$139,0)),97,MATCH($BQ297,'2006'!$A$44:$A$139,0))</f>
        <v>97</v>
      </c>
      <c r="BZ297" s="2">
        <f>IF(ISNA(MATCH($BQ297,'2007'!$A$44:$A$139,0)),97,MATCH($BQ297,'2007'!$A$44:$A$139,0))</f>
        <v>6</v>
      </c>
      <c r="CA297" s="2">
        <f>IF(ISNA(MATCH($BQ297,'2008'!$A$44:$A$139,0)),97,MATCH($BQ297,'2008'!$A$44:$A$139,0))</f>
        <v>97</v>
      </c>
      <c r="CB297" s="2">
        <f>IF(ISNA(MATCH($BQ297,'2009'!$A$44:$A$139,0)),97,MATCH($BQ297,'2009'!$A$44:$A$139,0))</f>
        <v>97</v>
      </c>
      <c r="CC297" s="2">
        <f>IF(ISNA(MATCH($BQ297,'2010'!$A$44:$A$139,0)),97,MATCH($BQ297,'2010'!$A$44:$A$139,0))</f>
        <v>97</v>
      </c>
      <c r="CD297" s="2">
        <f>IF(ISNA(MATCH($BQ297,'2011'!$A$44:$A$139,0)),97,MATCH($BQ297,'2011'!$A$44:$A$139,0))</f>
        <v>97</v>
      </c>
      <c r="CE297" s="2">
        <f>IF(ISNA(MATCH($BQ297,'2012'!$A$44:$A$139,0)),97,MATCH($BQ297,'2012'!$A$44:$A$139,0))</f>
        <v>97</v>
      </c>
      <c r="CF297" s="2">
        <f>IF(ISNA(MATCH($BQ297,'2013'!$A$44:$A$139,0)),97,MATCH($BQ297,'2013'!$A$44:$A$139,0))</f>
        <v>97</v>
      </c>
      <c r="CG297" s="149">
        <f>IF(ISNA(MATCH($BQ297,'2014'!$A$52:$A$179,0)),129,MATCH($BQ297,'2014'!$A$52:$A$179,0))</f>
        <v>129</v>
      </c>
      <c r="CI297">
        <f t="shared" si="171"/>
        <v>47</v>
      </c>
      <c r="CJ297" s="284"/>
      <c r="CK297" s="282"/>
      <c r="CL297" s="281">
        <f t="shared" si="172"/>
        <v>0</v>
      </c>
      <c r="CM297" s="282">
        <f t="shared" si="158"/>
        <v>12</v>
      </c>
      <c r="CN297" s="282">
        <f t="shared" si="159"/>
        <v>42.999200000000002</v>
      </c>
      <c r="CO297" s="282">
        <f t="shared" si="160"/>
        <v>44.663266719999996</v>
      </c>
      <c r="CP297" s="282">
        <f t="shared" si="161"/>
        <v>41.772533595551991</v>
      </c>
      <c r="CQ297" s="282">
        <f t="shared" si="162"/>
        <v>27.845570894794957</v>
      </c>
      <c r="CR297" s="282">
        <f t="shared" si="163"/>
        <v>27.561857558470319</v>
      </c>
      <c r="CS297" s="282">
        <f t="shared" si="164"/>
        <v>18.372734248476313</v>
      </c>
      <c r="CT297" s="282">
        <f t="shared" si="165"/>
        <v>12.24726465003431</v>
      </c>
      <c r="CU297" s="282">
        <f t="shared" si="173"/>
        <v>8.1640266157128707</v>
      </c>
      <c r="CV297" s="282">
        <f t="shared" si="174"/>
        <v>5.4421401420341997</v>
      </c>
      <c r="CW297" s="282">
        <f t="shared" si="175"/>
        <v>3.6277306186799976</v>
      </c>
      <c r="CX297" s="282">
        <f t="shared" si="176"/>
        <v>2.4182452304120861</v>
      </c>
      <c r="CY297" s="283">
        <f t="shared" si="177"/>
        <v>1.6120022705926964</v>
      </c>
      <c r="DA297" s="282">
        <f t="shared" si="178"/>
        <v>47</v>
      </c>
      <c r="DB297" s="97"/>
      <c r="DC297" s="156"/>
      <c r="DD297" s="270">
        <f t="shared" si="179"/>
        <v>0</v>
      </c>
      <c r="DE297" s="156">
        <f t="shared" si="180"/>
        <v>12</v>
      </c>
      <c r="DF297" s="156">
        <f t="shared" si="181"/>
        <v>47</v>
      </c>
      <c r="DG297" s="156">
        <f t="shared" si="182"/>
        <v>63</v>
      </c>
      <c r="DH297" s="156">
        <f t="shared" si="183"/>
        <v>75</v>
      </c>
      <c r="DI297" s="156">
        <f t="shared" si="184"/>
        <v>75</v>
      </c>
      <c r="DJ297" s="156">
        <f t="shared" si="185"/>
        <v>84</v>
      </c>
      <c r="DK297" s="156">
        <f t="shared" si="186"/>
        <v>84</v>
      </c>
      <c r="DL297" s="156">
        <f t="shared" si="187"/>
        <v>84</v>
      </c>
      <c r="DM297" s="156">
        <f t="shared" si="188"/>
        <v>84</v>
      </c>
      <c r="DN297" s="156">
        <f t="shared" si="189"/>
        <v>84</v>
      </c>
      <c r="DO297" s="156">
        <f t="shared" si="190"/>
        <v>84</v>
      </c>
      <c r="DP297" s="156">
        <f t="shared" si="191"/>
        <v>84</v>
      </c>
      <c r="DQ297" s="267">
        <f t="shared" si="192"/>
        <v>84</v>
      </c>
      <c r="DR297" s="156">
        <f t="shared" si="193"/>
        <v>95</v>
      </c>
    </row>
    <row r="298" spans="2:122" ht="13.5" thickBot="1" x14ac:dyDescent="0.25">
      <c r="B298" s="133">
        <v>148</v>
      </c>
      <c r="C298" s="50">
        <f t="shared" si="156"/>
        <v>4</v>
      </c>
      <c r="D298" s="50">
        <f t="shared" si="166"/>
        <v>0</v>
      </c>
      <c r="E298" s="97"/>
      <c r="F298" s="2">
        <f t="shared" si="194"/>
        <v>293</v>
      </c>
      <c r="G298" s="164">
        <v>2130</v>
      </c>
      <c r="H298" s="164">
        <f>14- COUNTIF(L298:AA298,"#N/A")</f>
        <v>1</v>
      </c>
      <c r="I298" s="133">
        <f>SUM(AF298:AU298)+SUM(BA298:BM298)</f>
        <v>8</v>
      </c>
      <c r="J298" s="405">
        <f>CY298</f>
        <v>1.5796149096233085</v>
      </c>
      <c r="K298" s="466" t="str">
        <f>IF(ISNUMBER(MATCH(G298,'[4]OPR data'!$A$3:$A$2541,0)),"Y","N")</f>
        <v>Y</v>
      </c>
      <c r="L298" s="112"/>
      <c r="M298" s="236"/>
      <c r="N298" s="236" t="e">
        <f>(INDEX(Finish_table!R$4:R$83,MATCH('14 Year_History_Results'!$G298,Finish_table!S$4:S$83,0),1))</f>
        <v>#N/A</v>
      </c>
      <c r="O298" s="236" t="e">
        <f>(INDEX(Finish_table!Z$4:Z$99,MATCH('14 Year_History_Results'!$G298,Finish_table!AA$4:AA$99,0),1))</f>
        <v>#N/A</v>
      </c>
      <c r="P298" s="236" t="e">
        <f>(INDEX(Finish_table!AI$4:AI$99,MATCH('14 Year_History_Results'!$G298,Finish_table!AJ$4:AJ$99,0),1))</f>
        <v>#N/A</v>
      </c>
      <c r="Q298" s="236" t="e">
        <f>(INDEX(Finish_table!AR$4:AR$99,MATCH('14 Year_History_Results'!$G298,Finish_table!AS$4:AS$99,0),1))</f>
        <v>#N/A</v>
      </c>
      <c r="R298" s="236" t="e">
        <f>(INDEX(Finish_table!BA$4:BA$99,MATCH('14 Year_History_Results'!$G298,Finish_table!BB$4:BB$99,0),1))</f>
        <v>#N/A</v>
      </c>
      <c r="S298" s="236" t="e">
        <f>(INDEX(Finish_table!BJ$4:BJ$99,MATCH('14 Year_History_Results'!$G298,Finish_table!BK$4:BK$99,0),1))</f>
        <v>#N/A</v>
      </c>
      <c r="T298" s="236" t="e">
        <f>(INDEX(Finish_table!BS$4:BS$99,MATCH('14 Year_History_Results'!$G298,Finish_table!BT$4:BT$99,0),1))</f>
        <v>#N/A</v>
      </c>
      <c r="U298" s="236" t="e">
        <f>(INDEX(Finish_table!CB$4:CB$99,MATCH('14 Year_History_Results'!$G298,Finish_table!CC$4:CC$99,0),1))</f>
        <v>#N/A</v>
      </c>
      <c r="V298" s="236" t="e">
        <f>(INDEX(Finish_table!CK$4:CK$99,MATCH('14 Year_History_Results'!$G298,Finish_table!CL$4:CL$99,0),1))</f>
        <v>#N/A</v>
      </c>
      <c r="W298" s="236" t="str">
        <f>(INDEX(Finish_table!CT$4:CT$99,MATCH('14 Year_History_Results'!$G298,Finish_table!CU$4:CU$99,0),1))</f>
        <v>QF</v>
      </c>
      <c r="X298" s="236" t="e">
        <f>(INDEX(Finish_table!DC$4:DC$99,MATCH('14 Year_History_Results'!$G298,Finish_table!DD$4:DD$99,0),1))</f>
        <v>#N/A</v>
      </c>
      <c r="Y298" s="236" t="e">
        <f>(INDEX(Finish_table!DL$4:DL$99,MATCH('14 Year_History_Results'!$G298,Finish_table!DM$4:DM$99,0),1))</f>
        <v>#N/A</v>
      </c>
      <c r="Z298" s="236" t="e">
        <f>(INDEX(Finish_table!DU$4:DU$99,MATCH('14 Year_History_Results'!$G298,Finish_table!DV$4:DV$99,0),1))</f>
        <v>#N/A</v>
      </c>
      <c r="AA298" s="256" t="e">
        <f>(INDEX(Finish_table!ED$4:ED$140,MATCH('14 Year_History_Results'!$G298,Finish_table!EE$4:EE$140,0),1))</f>
        <v>#N/A</v>
      </c>
      <c r="AB298" s="2"/>
      <c r="AC298" s="97"/>
      <c r="AE298">
        <f t="shared" si="157"/>
        <v>2130</v>
      </c>
      <c r="AF298" s="112"/>
      <c r="AG298" s="2"/>
      <c r="AH298" s="148">
        <f>INDEX('2001'!$C$44:$C$140,'14 Year_History_Results'!BT298)</f>
        <v>0</v>
      </c>
      <c r="AI298" s="2">
        <f>INDEX('2002'!$C$44:$C$140,'14 Year_History_Results'!BU298)</f>
        <v>0</v>
      </c>
      <c r="AJ298" s="2">
        <f>INDEX('2003'!$C$44:$C$140,'14 Year_History_Results'!BV298)</f>
        <v>0</v>
      </c>
      <c r="AK298" s="2">
        <f>INDEX('2004'!$C$44:$C$140,'14 Year_History_Results'!BW298)</f>
        <v>0</v>
      </c>
      <c r="AL298" s="2">
        <f>INDEX('2005'!$C$44:$C$140,'14 Year_History_Results'!BX298)</f>
        <v>0</v>
      </c>
      <c r="AM298" s="2">
        <f>INDEX('2006'!$C$44:$C$140,'14 Year_History_Results'!BY298)</f>
        <v>0</v>
      </c>
      <c r="AN298" s="2">
        <f>INDEX('2007'!$C$44:$C$140,'14 Year_History_Results'!BZ298)</f>
        <v>0</v>
      </c>
      <c r="AO298" s="2">
        <f>INDEX('2008'!$C$44:$C$140,'14 Year_History_Results'!CA298)</f>
        <v>0</v>
      </c>
      <c r="AP298" s="2">
        <f>INDEX('2009'!$C$44:$C$140,'14 Year_History_Results'!CB298)</f>
        <v>0</v>
      </c>
      <c r="AQ298" s="2">
        <f>INDEX('2010'!$C$44:$C$140,'14 Year_History_Results'!CC298)</f>
        <v>0</v>
      </c>
      <c r="AR298" s="2">
        <f>INDEX('2011'!$C$44:$C$140,'14 Year_History_Results'!CD298)</f>
        <v>0</v>
      </c>
      <c r="AS298" s="2">
        <f>INDEX('2012'!$C$44:$C$140,'14 Year_History_Results'!CE298)</f>
        <v>0</v>
      </c>
      <c r="AT298" s="2">
        <f>INDEX('2013'!$C$44:$C$140,'14 Year_History_Results'!CF298)</f>
        <v>0</v>
      </c>
      <c r="AU298" s="149">
        <f>INDEX('2014'!$C$52:$C$180,'14 Year_History_Results'!CG298)</f>
        <v>0</v>
      </c>
      <c r="AV298" s="2">
        <f t="shared" si="167"/>
        <v>0</v>
      </c>
      <c r="AW298" s="2"/>
      <c r="AX298">
        <f t="shared" si="168"/>
        <v>2130</v>
      </c>
      <c r="AY298" s="112"/>
      <c r="AZ298" s="2"/>
      <c r="BA298" s="148">
        <f>INDEX('2001'!$B$44:$B$140,'14 Year_History_Results'!BT298)</f>
        <v>0</v>
      </c>
      <c r="BB298" s="2">
        <f>INDEX('2002'!$B$44:$B$140,'14 Year_History_Results'!BU298)</f>
        <v>0</v>
      </c>
      <c r="BC298" s="2">
        <f>INDEX('2003'!$B$44:$B$140,'14 Year_History_Results'!BV298)</f>
        <v>0</v>
      </c>
      <c r="BD298" s="2">
        <f>INDEX('2004'!$B$44:$B$140,'14 Year_History_Results'!BW298)</f>
        <v>0</v>
      </c>
      <c r="BE298" s="2">
        <f>INDEX('2005'!$B$44:$B$140,'14 Year_History_Results'!BX298)</f>
        <v>0</v>
      </c>
      <c r="BF298" s="2">
        <f>INDEX('2006'!$B$44:$B$140,'14 Year_History_Results'!BY298)</f>
        <v>0</v>
      </c>
      <c r="BG298" s="2">
        <f>INDEX('2007'!$B$44:$B$140,'14 Year_History_Results'!BZ298)</f>
        <v>0</v>
      </c>
      <c r="BH298" s="2">
        <f>INDEX('2008'!$B$44:$B$140,'14 Year_History_Results'!CA298)</f>
        <v>0</v>
      </c>
      <c r="BI298" s="2">
        <f>INDEX('2009'!$B$44:$B$140,'14 Year_History_Results'!CB298)</f>
        <v>0</v>
      </c>
      <c r="BJ298" s="2">
        <f>INDEX('2010'!$B$44:$B$140,'14 Year_History_Results'!CC298)</f>
        <v>8</v>
      </c>
      <c r="BK298" s="2">
        <f>INDEX('2011'!$B$44:$B$140,'14 Year_History_Results'!CD298)</f>
        <v>0</v>
      </c>
      <c r="BL298" s="2">
        <f>INDEX('2012'!$B$44:$B$140,'14 Year_History_Results'!CE298)</f>
        <v>0</v>
      </c>
      <c r="BM298" s="2">
        <f>INDEX('2013'!$B$44:$B$140,'14 Year_History_Results'!CF298)</f>
        <v>0</v>
      </c>
      <c r="BN298" s="149">
        <f>INDEX('2014'!$B$52:$B$180,'14 Year_History_Results'!CG298)</f>
        <v>0</v>
      </c>
      <c r="BO298" s="308">
        <f t="shared" si="169"/>
        <v>0</v>
      </c>
      <c r="BQ298">
        <f t="shared" si="170"/>
        <v>2130</v>
      </c>
      <c r="BR298" s="112"/>
      <c r="BS298" s="2"/>
      <c r="BT298" s="148">
        <f>IF(ISNA(MATCH($BQ298,'2001'!$A$44:$A$139,0)),97,MATCH($BQ298,'2001'!$A$44:$A$139,0))</f>
        <v>97</v>
      </c>
      <c r="BU298" s="2">
        <f>IF(ISNA(MATCH($BQ298,'2002'!$A$44:$A$139,0)),97,MATCH($BQ298,'2002'!$A$44:$A$139,0))</f>
        <v>97</v>
      </c>
      <c r="BV298" s="2">
        <f>IF(ISNA(MATCH($BQ298,'2003'!$A$44:$A$139,0)),97,MATCH($BQ298,'2003'!$A$44:$A$139,0))</f>
        <v>97</v>
      </c>
      <c r="BW298" s="2">
        <f>IF(ISNA(MATCH($BQ298,'2004'!$A$44:$A$139,0)),97,MATCH($BQ298,'2004'!$A$44:$A$139,0))</f>
        <v>97</v>
      </c>
      <c r="BX298" s="2">
        <f>IF(ISNA(MATCH($BQ298,'2005'!$A$44:$A$139,0)),97,MATCH($BQ298,'2005'!$A$44:$A$139,0))</f>
        <v>97</v>
      </c>
      <c r="BY298" s="2">
        <f>IF(ISNA(MATCH($BQ298,'2006'!$A$44:$A$139,0)),97,MATCH($BQ298,'2006'!$A$44:$A$139,0))</f>
        <v>97</v>
      </c>
      <c r="BZ298" s="2">
        <f>IF(ISNA(MATCH($BQ298,'2007'!$A$44:$A$139,0)),97,MATCH($BQ298,'2007'!$A$44:$A$139,0))</f>
        <v>97</v>
      </c>
      <c r="CA298" s="2">
        <f>IF(ISNA(MATCH($BQ298,'2008'!$A$44:$A$139,0)),97,MATCH($BQ298,'2008'!$A$44:$A$139,0))</f>
        <v>97</v>
      </c>
      <c r="CB298" s="2">
        <f>IF(ISNA(MATCH($BQ298,'2009'!$A$44:$A$139,0)),97,MATCH($BQ298,'2009'!$A$44:$A$139,0))</f>
        <v>97</v>
      </c>
      <c r="CC298" s="2">
        <f>IF(ISNA(MATCH($BQ298,'2010'!$A$44:$A$139,0)),97,MATCH($BQ298,'2010'!$A$44:$A$139,0))</f>
        <v>82</v>
      </c>
      <c r="CD298" s="2">
        <f>IF(ISNA(MATCH($BQ298,'2011'!$A$44:$A$139,0)),97,MATCH($BQ298,'2011'!$A$44:$A$139,0))</f>
        <v>97</v>
      </c>
      <c r="CE298" s="2">
        <f>IF(ISNA(MATCH($BQ298,'2012'!$A$44:$A$139,0)),97,MATCH($BQ298,'2012'!$A$44:$A$139,0))</f>
        <v>97</v>
      </c>
      <c r="CF298" s="2">
        <f>IF(ISNA(MATCH($BQ298,'2013'!$A$44:$A$139,0)),97,MATCH($BQ298,'2013'!$A$44:$A$139,0))</f>
        <v>97</v>
      </c>
      <c r="CG298" s="149">
        <f>IF(ISNA(MATCH($BQ298,'2014'!$A$52:$A$179,0)),129,MATCH($BQ298,'2014'!$A$52:$A$179,0))</f>
        <v>129</v>
      </c>
      <c r="CI298">
        <f t="shared" si="171"/>
        <v>2130</v>
      </c>
      <c r="CJ298" s="284"/>
      <c r="CK298" s="282"/>
      <c r="CL298" s="281">
        <f t="shared" si="172"/>
        <v>0</v>
      </c>
      <c r="CM298" s="282">
        <f t="shared" si="158"/>
        <v>0</v>
      </c>
      <c r="CN298" s="282">
        <f t="shared" si="159"/>
        <v>0</v>
      </c>
      <c r="CO298" s="282">
        <f t="shared" si="160"/>
        <v>0</v>
      </c>
      <c r="CP298" s="282">
        <f t="shared" si="161"/>
        <v>0</v>
      </c>
      <c r="CQ298" s="282">
        <f t="shared" si="162"/>
        <v>0</v>
      </c>
      <c r="CR298" s="282">
        <f t="shared" si="163"/>
        <v>0</v>
      </c>
      <c r="CS298" s="282">
        <f t="shared" si="164"/>
        <v>0</v>
      </c>
      <c r="CT298" s="282">
        <f t="shared" si="165"/>
        <v>0</v>
      </c>
      <c r="CU298" s="282">
        <f t="shared" si="173"/>
        <v>8</v>
      </c>
      <c r="CV298" s="282">
        <f t="shared" si="174"/>
        <v>5.3327999999999998</v>
      </c>
      <c r="CW298" s="282">
        <f t="shared" si="175"/>
        <v>3.5548444799999999</v>
      </c>
      <c r="CX298" s="282">
        <f t="shared" si="176"/>
        <v>2.3696593303679996</v>
      </c>
      <c r="CY298" s="283">
        <f t="shared" si="177"/>
        <v>1.5796149096233085</v>
      </c>
      <c r="DA298" s="282">
        <f t="shared" si="178"/>
        <v>2130</v>
      </c>
      <c r="DB298" s="97"/>
      <c r="DC298" s="156"/>
      <c r="DD298" s="270">
        <f t="shared" si="179"/>
        <v>0</v>
      </c>
      <c r="DE298" s="156">
        <f t="shared" si="180"/>
        <v>0</v>
      </c>
      <c r="DF298" s="156">
        <f t="shared" si="181"/>
        <v>0</v>
      </c>
      <c r="DG298" s="156">
        <f t="shared" si="182"/>
        <v>0</v>
      </c>
      <c r="DH298" s="156">
        <f t="shared" si="183"/>
        <v>0</v>
      </c>
      <c r="DI298" s="156">
        <f t="shared" si="184"/>
        <v>0</v>
      </c>
      <c r="DJ298" s="156">
        <f t="shared" si="185"/>
        <v>0</v>
      </c>
      <c r="DK298" s="156">
        <f t="shared" si="186"/>
        <v>0</v>
      </c>
      <c r="DL298" s="156">
        <f t="shared" si="187"/>
        <v>0</v>
      </c>
      <c r="DM298" s="156">
        <f t="shared" si="188"/>
        <v>8</v>
      </c>
      <c r="DN298" s="156">
        <f t="shared" si="189"/>
        <v>8</v>
      </c>
      <c r="DO298" s="156">
        <f t="shared" si="190"/>
        <v>8</v>
      </c>
      <c r="DP298" s="156">
        <f t="shared" si="191"/>
        <v>8</v>
      </c>
      <c r="DQ298" s="267">
        <f t="shared" si="192"/>
        <v>8</v>
      </c>
      <c r="DR298" s="156">
        <f t="shared" si="193"/>
        <v>442</v>
      </c>
    </row>
    <row r="299" spans="2:122" ht="13.5" thickBot="1" x14ac:dyDescent="0.25">
      <c r="B299" s="133">
        <v>148</v>
      </c>
      <c r="C299" s="50">
        <f t="shared" si="156"/>
        <v>5</v>
      </c>
      <c r="D299" s="50">
        <f t="shared" si="166"/>
        <v>0</v>
      </c>
      <c r="E299" s="97"/>
      <c r="F299" s="2">
        <f t="shared" si="194"/>
        <v>294</v>
      </c>
      <c r="G299" s="164">
        <v>375</v>
      </c>
      <c r="H299" s="164">
        <f>14- COUNTIF(L299:AA299,"#N/A")</f>
        <v>1</v>
      </c>
      <c r="I299" s="133">
        <f>SUM(AF299:AU299)+SUM(BA299:BM299)</f>
        <v>12</v>
      </c>
      <c r="J299" s="405">
        <f>CY299</f>
        <v>1.5794569481323462</v>
      </c>
      <c r="K299" s="466" t="str">
        <f>IF(ISNUMBER(MATCH(G299,'[4]OPR data'!$A$3:$A$2541,0)),"Y","N")</f>
        <v>Y</v>
      </c>
      <c r="L299" s="112"/>
      <c r="M299" s="236"/>
      <c r="N299" s="236" t="e">
        <f>(INDEX(Finish_table!R$4:R$83,MATCH('14 Year_History_Results'!$G299,Finish_table!S$4:S$83,0),1))</f>
        <v>#N/A</v>
      </c>
      <c r="O299" s="236" t="e">
        <f>(INDEX(Finish_table!Z$4:Z$99,MATCH('14 Year_History_Results'!$G299,Finish_table!AA$4:AA$99,0),1))</f>
        <v>#N/A</v>
      </c>
      <c r="P299" s="236" t="e">
        <f>(INDEX(Finish_table!AI$4:AI$99,MATCH('14 Year_History_Results'!$G299,Finish_table!AJ$4:AJ$99,0),1))</f>
        <v>#N/A</v>
      </c>
      <c r="Q299" s="236" t="e">
        <f>(INDEX(Finish_table!AR$4:AR$99,MATCH('14 Year_History_Results'!$G299,Finish_table!AS$4:AS$99,0),1))</f>
        <v>#N/A</v>
      </c>
      <c r="R299" s="236" t="e">
        <f>(INDEX(Finish_table!BA$4:BA$99,MATCH('14 Year_History_Results'!$G299,Finish_table!BB$4:BB$99,0),1))</f>
        <v>#N/A</v>
      </c>
      <c r="S299" s="236" t="e">
        <f>(INDEX(Finish_table!BJ$4:BJ$99,MATCH('14 Year_History_Results'!$G299,Finish_table!BK$4:BK$99,0),1))</f>
        <v>#N/A</v>
      </c>
      <c r="T299" s="236" t="e">
        <f>(INDEX(Finish_table!BS$4:BS$99,MATCH('14 Year_History_Results'!$G299,Finish_table!BT$4:BT$99,0),1))</f>
        <v>#N/A</v>
      </c>
      <c r="U299" s="236" t="e">
        <f>(INDEX(Finish_table!CB$4:CB$99,MATCH('14 Year_History_Results'!$G299,Finish_table!CC$4:CC$99,0),1))</f>
        <v>#N/A</v>
      </c>
      <c r="V299" s="236" t="str">
        <f>(INDEX(Finish_table!CK$4:CK$99,MATCH('14 Year_History_Results'!$G299,Finish_table!CL$4:CL$99,0),1))</f>
        <v>QF</v>
      </c>
      <c r="W299" s="236" t="e">
        <f>(INDEX(Finish_table!CT$4:CT$99,MATCH('14 Year_History_Results'!$G299,Finish_table!CU$4:CU$99,0),1))</f>
        <v>#N/A</v>
      </c>
      <c r="X299" s="236" t="e">
        <f>(INDEX(Finish_table!DC$4:DC$99,MATCH('14 Year_History_Results'!$G299,Finish_table!DD$4:DD$99,0),1))</f>
        <v>#N/A</v>
      </c>
      <c r="Y299" s="236" t="e">
        <f>(INDEX(Finish_table!DL$4:DL$99,MATCH('14 Year_History_Results'!$G299,Finish_table!DM$4:DM$99,0),1))</f>
        <v>#N/A</v>
      </c>
      <c r="Z299" s="236" t="e">
        <f>(INDEX(Finish_table!DU$4:DU$99,MATCH('14 Year_History_Results'!$G299,Finish_table!DV$4:DV$99,0),1))</f>
        <v>#N/A</v>
      </c>
      <c r="AA299" s="256" t="e">
        <f>(INDEX(Finish_table!ED$4:ED$140,MATCH('14 Year_History_Results'!$G299,Finish_table!EE$4:EE$140,0),1))</f>
        <v>#N/A</v>
      </c>
      <c r="AB299" s="2"/>
      <c r="AC299" s="97"/>
      <c r="AE299">
        <f t="shared" si="157"/>
        <v>375</v>
      </c>
      <c r="AF299" s="112"/>
      <c r="AG299" s="2"/>
      <c r="AH299" s="148">
        <f>INDEX('2001'!$C$44:$C$140,'14 Year_History_Results'!BT299)</f>
        <v>0</v>
      </c>
      <c r="AI299" s="2">
        <f>INDEX('2002'!$C$44:$C$140,'14 Year_History_Results'!BU299)</f>
        <v>0</v>
      </c>
      <c r="AJ299" s="2">
        <f>INDEX('2003'!$C$44:$C$140,'14 Year_History_Results'!BV299)</f>
        <v>0</v>
      </c>
      <c r="AK299" s="2">
        <f>INDEX('2004'!$C$44:$C$140,'14 Year_History_Results'!BW299)</f>
        <v>0</v>
      </c>
      <c r="AL299" s="2">
        <f>INDEX('2005'!$C$44:$C$140,'14 Year_History_Results'!BX299)</f>
        <v>0</v>
      </c>
      <c r="AM299" s="2">
        <f>INDEX('2006'!$C$44:$C$140,'14 Year_History_Results'!BY299)</f>
        <v>0</v>
      </c>
      <c r="AN299" s="2">
        <f>INDEX('2007'!$C$44:$C$140,'14 Year_History_Results'!BZ299)</f>
        <v>0</v>
      </c>
      <c r="AO299" s="2">
        <f>INDEX('2008'!$C$44:$C$140,'14 Year_History_Results'!CA299)</f>
        <v>0</v>
      </c>
      <c r="AP299" s="2">
        <f>INDEX('2009'!$C$44:$C$140,'14 Year_History_Results'!CB299)</f>
        <v>0</v>
      </c>
      <c r="AQ299" s="2">
        <f>INDEX('2010'!$C$44:$C$140,'14 Year_History_Results'!CC299)</f>
        <v>0</v>
      </c>
      <c r="AR299" s="2">
        <f>INDEX('2011'!$C$44:$C$140,'14 Year_History_Results'!CD299)</f>
        <v>0</v>
      </c>
      <c r="AS299" s="2">
        <f>INDEX('2012'!$C$44:$C$140,'14 Year_History_Results'!CE299)</f>
        <v>0</v>
      </c>
      <c r="AT299" s="2">
        <f>INDEX('2013'!$C$44:$C$140,'14 Year_History_Results'!CF299)</f>
        <v>0</v>
      </c>
      <c r="AU299" s="149">
        <f>INDEX('2014'!$C$52:$C$180,'14 Year_History_Results'!CG299)</f>
        <v>0</v>
      </c>
      <c r="AV299" s="2">
        <f t="shared" si="167"/>
        <v>0</v>
      </c>
      <c r="AW299" s="2"/>
      <c r="AX299">
        <f t="shared" si="168"/>
        <v>375</v>
      </c>
      <c r="AY299" s="112"/>
      <c r="AZ299" s="2"/>
      <c r="BA299" s="148">
        <f>INDEX('2001'!$B$44:$B$140,'14 Year_History_Results'!BT299)</f>
        <v>0</v>
      </c>
      <c r="BB299" s="2">
        <f>INDEX('2002'!$B$44:$B$140,'14 Year_History_Results'!BU299)</f>
        <v>0</v>
      </c>
      <c r="BC299" s="2">
        <f>INDEX('2003'!$B$44:$B$140,'14 Year_History_Results'!BV299)</f>
        <v>0</v>
      </c>
      <c r="BD299" s="2">
        <f>INDEX('2004'!$B$44:$B$140,'14 Year_History_Results'!BW299)</f>
        <v>0</v>
      </c>
      <c r="BE299" s="2">
        <f>INDEX('2005'!$B$44:$B$140,'14 Year_History_Results'!BX299)</f>
        <v>0</v>
      </c>
      <c r="BF299" s="2">
        <f>INDEX('2006'!$B$44:$B$140,'14 Year_History_Results'!BY299)</f>
        <v>0</v>
      </c>
      <c r="BG299" s="2">
        <f>INDEX('2007'!$B$44:$B$140,'14 Year_History_Results'!BZ299)</f>
        <v>0</v>
      </c>
      <c r="BH299" s="2">
        <f>INDEX('2008'!$B$44:$B$140,'14 Year_History_Results'!CA299)</f>
        <v>0</v>
      </c>
      <c r="BI299" s="2">
        <f>INDEX('2009'!$B$44:$B$140,'14 Year_History_Results'!CB299)</f>
        <v>12</v>
      </c>
      <c r="BJ299" s="2">
        <f>INDEX('2010'!$B$44:$B$140,'14 Year_History_Results'!CC299)</f>
        <v>0</v>
      </c>
      <c r="BK299" s="2">
        <f>INDEX('2011'!$B$44:$B$140,'14 Year_History_Results'!CD299)</f>
        <v>0</v>
      </c>
      <c r="BL299" s="2">
        <f>INDEX('2012'!$B$44:$B$140,'14 Year_History_Results'!CE299)</f>
        <v>0</v>
      </c>
      <c r="BM299" s="2">
        <f>INDEX('2013'!$B$44:$B$140,'14 Year_History_Results'!CF299)</f>
        <v>0</v>
      </c>
      <c r="BN299" s="149">
        <f>INDEX('2014'!$B$52:$B$180,'14 Year_History_Results'!CG299)</f>
        <v>0</v>
      </c>
      <c r="BO299" s="308">
        <f t="shared" si="169"/>
        <v>0</v>
      </c>
      <c r="BQ299">
        <f t="shared" si="170"/>
        <v>375</v>
      </c>
      <c r="BR299" s="112"/>
      <c r="BS299" s="2"/>
      <c r="BT299" s="148">
        <f>IF(ISNA(MATCH($BQ299,'2001'!$A$44:$A$139,0)),97,MATCH($BQ299,'2001'!$A$44:$A$139,0))</f>
        <v>97</v>
      </c>
      <c r="BU299" s="2">
        <f>IF(ISNA(MATCH($BQ299,'2002'!$A$44:$A$139,0)),97,MATCH($BQ299,'2002'!$A$44:$A$139,0))</f>
        <v>97</v>
      </c>
      <c r="BV299" s="2">
        <f>IF(ISNA(MATCH($BQ299,'2003'!$A$44:$A$139,0)),97,MATCH($BQ299,'2003'!$A$44:$A$139,0))</f>
        <v>97</v>
      </c>
      <c r="BW299" s="2">
        <f>IF(ISNA(MATCH($BQ299,'2004'!$A$44:$A$139,0)),97,MATCH($BQ299,'2004'!$A$44:$A$139,0))</f>
        <v>97</v>
      </c>
      <c r="BX299" s="2">
        <f>IF(ISNA(MATCH($BQ299,'2005'!$A$44:$A$139,0)),97,MATCH($BQ299,'2005'!$A$44:$A$139,0))</f>
        <v>97</v>
      </c>
      <c r="BY299" s="2">
        <f>IF(ISNA(MATCH($BQ299,'2006'!$A$44:$A$139,0)),97,MATCH($BQ299,'2006'!$A$44:$A$139,0))</f>
        <v>97</v>
      </c>
      <c r="BZ299" s="2">
        <f>IF(ISNA(MATCH($BQ299,'2007'!$A$44:$A$139,0)),97,MATCH($BQ299,'2007'!$A$44:$A$139,0))</f>
        <v>97</v>
      </c>
      <c r="CA299" s="2">
        <f>IF(ISNA(MATCH($BQ299,'2008'!$A$44:$A$139,0)),97,MATCH($BQ299,'2008'!$A$44:$A$139,0))</f>
        <v>97</v>
      </c>
      <c r="CB299" s="2">
        <f>IF(ISNA(MATCH($BQ299,'2009'!$A$44:$A$139,0)),97,MATCH($BQ299,'2009'!$A$44:$A$139,0))</f>
        <v>43</v>
      </c>
      <c r="CC299" s="2">
        <f>IF(ISNA(MATCH($BQ299,'2010'!$A$44:$A$139,0)),97,MATCH($BQ299,'2010'!$A$44:$A$139,0))</f>
        <v>97</v>
      </c>
      <c r="CD299" s="2">
        <f>IF(ISNA(MATCH($BQ299,'2011'!$A$44:$A$139,0)),97,MATCH($BQ299,'2011'!$A$44:$A$139,0))</f>
        <v>97</v>
      </c>
      <c r="CE299" s="2">
        <f>IF(ISNA(MATCH($BQ299,'2012'!$A$44:$A$139,0)),97,MATCH($BQ299,'2012'!$A$44:$A$139,0))</f>
        <v>97</v>
      </c>
      <c r="CF299" s="2">
        <f>IF(ISNA(MATCH($BQ299,'2013'!$A$44:$A$139,0)),97,MATCH($BQ299,'2013'!$A$44:$A$139,0))</f>
        <v>97</v>
      </c>
      <c r="CG299" s="149">
        <f>IF(ISNA(MATCH($BQ299,'2014'!$A$52:$A$179,0)),129,MATCH($BQ299,'2014'!$A$52:$A$179,0))</f>
        <v>129</v>
      </c>
      <c r="CI299">
        <f t="shared" si="171"/>
        <v>375</v>
      </c>
      <c r="CJ299" s="284"/>
      <c r="CK299" s="282"/>
      <c r="CL299" s="281">
        <f t="shared" si="172"/>
        <v>0</v>
      </c>
      <c r="CM299" s="282">
        <f t="shared" si="158"/>
        <v>0</v>
      </c>
      <c r="CN299" s="282">
        <f t="shared" si="159"/>
        <v>0</v>
      </c>
      <c r="CO299" s="282">
        <f t="shared" si="160"/>
        <v>0</v>
      </c>
      <c r="CP299" s="282">
        <f t="shared" si="161"/>
        <v>0</v>
      </c>
      <c r="CQ299" s="282">
        <f t="shared" si="162"/>
        <v>0</v>
      </c>
      <c r="CR299" s="282">
        <f t="shared" si="163"/>
        <v>0</v>
      </c>
      <c r="CS299" s="282">
        <f t="shared" si="164"/>
        <v>0</v>
      </c>
      <c r="CT299" s="282">
        <f t="shared" si="165"/>
        <v>12</v>
      </c>
      <c r="CU299" s="282">
        <f t="shared" si="173"/>
        <v>7.9992000000000001</v>
      </c>
      <c r="CV299" s="282">
        <f t="shared" si="174"/>
        <v>5.3322667199999998</v>
      </c>
      <c r="CW299" s="282">
        <f t="shared" si="175"/>
        <v>3.5544889955519996</v>
      </c>
      <c r="CX299" s="282">
        <f t="shared" si="176"/>
        <v>2.3694223644349628</v>
      </c>
      <c r="CY299" s="283">
        <f t="shared" si="177"/>
        <v>1.5794569481323462</v>
      </c>
      <c r="DA299" s="282">
        <f t="shared" si="178"/>
        <v>375</v>
      </c>
      <c r="DB299" s="97"/>
      <c r="DC299" s="156"/>
      <c r="DD299" s="270">
        <f t="shared" si="179"/>
        <v>0</v>
      </c>
      <c r="DE299" s="156">
        <f t="shared" si="180"/>
        <v>0</v>
      </c>
      <c r="DF299" s="156">
        <f t="shared" si="181"/>
        <v>0</v>
      </c>
      <c r="DG299" s="156">
        <f t="shared" si="182"/>
        <v>0</v>
      </c>
      <c r="DH299" s="156">
        <f t="shared" si="183"/>
        <v>0</v>
      </c>
      <c r="DI299" s="156">
        <f t="shared" si="184"/>
        <v>0</v>
      </c>
      <c r="DJ299" s="156">
        <f t="shared" si="185"/>
        <v>0</v>
      </c>
      <c r="DK299" s="156">
        <f t="shared" si="186"/>
        <v>0</v>
      </c>
      <c r="DL299" s="156">
        <f t="shared" si="187"/>
        <v>12</v>
      </c>
      <c r="DM299" s="156">
        <f t="shared" si="188"/>
        <v>12</v>
      </c>
      <c r="DN299" s="156">
        <f t="shared" si="189"/>
        <v>12</v>
      </c>
      <c r="DO299" s="156">
        <f t="shared" si="190"/>
        <v>12</v>
      </c>
      <c r="DP299" s="156">
        <f t="shared" si="191"/>
        <v>12</v>
      </c>
      <c r="DQ299" s="267">
        <f t="shared" si="192"/>
        <v>12</v>
      </c>
      <c r="DR299" s="156">
        <f t="shared" si="193"/>
        <v>373</v>
      </c>
    </row>
    <row r="300" spans="2:122" ht="13.5" thickBot="1" x14ac:dyDescent="0.25">
      <c r="B300" s="133">
        <v>148</v>
      </c>
      <c r="C300" s="50">
        <f t="shared" si="156"/>
        <v>6</v>
      </c>
      <c r="D300" s="50">
        <f t="shared" si="166"/>
        <v>0</v>
      </c>
      <c r="E300" s="97"/>
      <c r="F300" s="2">
        <f t="shared" si="194"/>
        <v>295</v>
      </c>
      <c r="G300" s="164">
        <v>1450</v>
      </c>
      <c r="H300" s="164">
        <f>14- COUNTIF(L300:AA300,"#N/A")</f>
        <v>2</v>
      </c>
      <c r="I300" s="133">
        <f>SUM(AF300:AU300)+SUM(BA300:BM300)</f>
        <v>23</v>
      </c>
      <c r="J300" s="405">
        <f>CY300</f>
        <v>1.4622437070979617</v>
      </c>
      <c r="K300" s="466" t="str">
        <f>IF(ISNUMBER(MATCH(G300,'[4]OPR data'!$A$3:$A$2541,0)),"Y","N")</f>
        <v>Y</v>
      </c>
      <c r="L300" s="112"/>
      <c r="M300" s="236"/>
      <c r="N300" s="236" t="e">
        <f>(INDEX(Finish_table!R$4:R$83,MATCH('14 Year_History_Results'!$G300,Finish_table!S$4:S$83,0),1))</f>
        <v>#N/A</v>
      </c>
      <c r="O300" s="236" t="e">
        <f>(INDEX(Finish_table!Z$4:Z$99,MATCH('14 Year_History_Results'!$G300,Finish_table!AA$4:AA$99,0),1))</f>
        <v>#N/A</v>
      </c>
      <c r="P300" s="236" t="e">
        <f>(INDEX(Finish_table!AI$4:AI$99,MATCH('14 Year_History_Results'!$G300,Finish_table!AJ$4:AJ$99,0),1))</f>
        <v>#N/A</v>
      </c>
      <c r="Q300" s="236" t="e">
        <f>(INDEX(Finish_table!AR$4:AR$99,MATCH('14 Year_History_Results'!$G300,Finish_table!AS$4:AS$99,0),1))</f>
        <v>#N/A</v>
      </c>
      <c r="R300" s="236" t="str">
        <f>(INDEX(Finish_table!BA$4:BA$99,MATCH('14 Year_History_Results'!$G300,Finish_table!BB$4:BB$99,0),1))</f>
        <v>QF</v>
      </c>
      <c r="S300" s="236" t="e">
        <f>(INDEX(Finish_table!BJ$4:BJ$99,MATCH('14 Year_History_Results'!$G300,Finish_table!BK$4:BK$99,0),1))</f>
        <v>#N/A</v>
      </c>
      <c r="T300" s="236" t="e">
        <f>(INDEX(Finish_table!BS$4:BS$99,MATCH('14 Year_History_Results'!$G300,Finish_table!BT$4:BT$99,0),1))</f>
        <v>#N/A</v>
      </c>
      <c r="U300" s="236" t="str">
        <f>(INDEX(Finish_table!CB$4:CB$99,MATCH('14 Year_History_Results'!$G300,Finish_table!CC$4:CC$99,0),1))</f>
        <v>QF</v>
      </c>
      <c r="V300" s="236" t="e">
        <f>(INDEX(Finish_table!CK$4:CK$99,MATCH('14 Year_History_Results'!$G300,Finish_table!CL$4:CL$99,0),1))</f>
        <v>#N/A</v>
      </c>
      <c r="W300" s="236" t="e">
        <f>(INDEX(Finish_table!CT$4:CT$99,MATCH('14 Year_History_Results'!$G300,Finish_table!CU$4:CU$99,0),1))</f>
        <v>#N/A</v>
      </c>
      <c r="X300" s="236" t="e">
        <f>(INDEX(Finish_table!DC$4:DC$99,MATCH('14 Year_History_Results'!$G300,Finish_table!DD$4:DD$99,0),1))</f>
        <v>#N/A</v>
      </c>
      <c r="Y300" s="236" t="e">
        <f>(INDEX(Finish_table!DL$4:DL$99,MATCH('14 Year_History_Results'!$G300,Finish_table!DM$4:DM$99,0),1))</f>
        <v>#N/A</v>
      </c>
      <c r="Z300" s="236" t="e">
        <f>(INDEX(Finish_table!DU$4:DU$99,MATCH('14 Year_History_Results'!$G300,Finish_table!DV$4:DV$99,0),1))</f>
        <v>#N/A</v>
      </c>
      <c r="AA300" s="256" t="e">
        <f>(INDEX(Finish_table!ED$4:ED$140,MATCH('14 Year_History_Results'!$G300,Finish_table!EE$4:EE$140,0),1))</f>
        <v>#N/A</v>
      </c>
      <c r="AB300" s="2"/>
      <c r="AC300" s="97"/>
      <c r="AE300">
        <f t="shared" si="157"/>
        <v>1450</v>
      </c>
      <c r="AF300" s="112"/>
      <c r="AG300" s="2"/>
      <c r="AH300" s="148">
        <f>INDEX('2001'!$C$44:$C$140,'14 Year_History_Results'!BT300)</f>
        <v>0</v>
      </c>
      <c r="AI300" s="2">
        <f>INDEX('2002'!$C$44:$C$140,'14 Year_History_Results'!BU300)</f>
        <v>0</v>
      </c>
      <c r="AJ300" s="2">
        <f>INDEX('2003'!$C$44:$C$140,'14 Year_History_Results'!BV300)</f>
        <v>0</v>
      </c>
      <c r="AK300" s="2">
        <f>INDEX('2004'!$C$44:$C$140,'14 Year_History_Results'!BW300)</f>
        <v>0</v>
      </c>
      <c r="AL300" s="2">
        <f>INDEX('2005'!$C$44:$C$140,'14 Year_History_Results'!BX300)</f>
        <v>0</v>
      </c>
      <c r="AM300" s="2">
        <f>INDEX('2006'!$C$44:$C$140,'14 Year_History_Results'!BY300)</f>
        <v>0</v>
      </c>
      <c r="AN300" s="2">
        <f>INDEX('2007'!$C$44:$C$140,'14 Year_History_Results'!BZ300)</f>
        <v>0</v>
      </c>
      <c r="AO300" s="2">
        <f>INDEX('2008'!$C$44:$C$140,'14 Year_History_Results'!CA300)</f>
        <v>0</v>
      </c>
      <c r="AP300" s="2">
        <f>INDEX('2009'!$C$44:$C$140,'14 Year_History_Results'!CB300)</f>
        <v>0</v>
      </c>
      <c r="AQ300" s="2">
        <f>INDEX('2010'!$C$44:$C$140,'14 Year_History_Results'!CC300)</f>
        <v>0</v>
      </c>
      <c r="AR300" s="2">
        <f>INDEX('2011'!$C$44:$C$140,'14 Year_History_Results'!CD300)</f>
        <v>0</v>
      </c>
      <c r="AS300" s="2">
        <f>INDEX('2012'!$C$44:$C$140,'14 Year_History_Results'!CE300)</f>
        <v>0</v>
      </c>
      <c r="AT300" s="2">
        <f>INDEX('2013'!$C$44:$C$140,'14 Year_History_Results'!CF300)</f>
        <v>0</v>
      </c>
      <c r="AU300" s="149">
        <f>INDEX('2014'!$C$52:$C$180,'14 Year_History_Results'!CG300)</f>
        <v>0</v>
      </c>
      <c r="AV300" s="2">
        <f t="shared" si="167"/>
        <v>0</v>
      </c>
      <c r="AW300" s="2"/>
      <c r="AX300">
        <f t="shared" si="168"/>
        <v>1450</v>
      </c>
      <c r="AY300" s="112"/>
      <c r="AZ300" s="2"/>
      <c r="BA300" s="148">
        <f>INDEX('2001'!$B$44:$B$140,'14 Year_History_Results'!BT300)</f>
        <v>0</v>
      </c>
      <c r="BB300" s="2">
        <f>INDEX('2002'!$B$44:$B$140,'14 Year_History_Results'!BU300)</f>
        <v>0</v>
      </c>
      <c r="BC300" s="2">
        <f>INDEX('2003'!$B$44:$B$140,'14 Year_History_Results'!BV300)</f>
        <v>0</v>
      </c>
      <c r="BD300" s="2">
        <f>INDEX('2004'!$B$44:$B$140,'14 Year_History_Results'!BW300)</f>
        <v>0</v>
      </c>
      <c r="BE300" s="2">
        <f>INDEX('2005'!$B$44:$B$140,'14 Year_History_Results'!BX300)</f>
        <v>9</v>
      </c>
      <c r="BF300" s="2">
        <f>INDEX('2006'!$B$44:$B$140,'14 Year_History_Results'!BY300)</f>
        <v>0</v>
      </c>
      <c r="BG300" s="2">
        <f>INDEX('2007'!$B$44:$B$140,'14 Year_History_Results'!BZ300)</f>
        <v>0</v>
      </c>
      <c r="BH300" s="2">
        <f>INDEX('2008'!$B$44:$B$140,'14 Year_History_Results'!CA300)</f>
        <v>14</v>
      </c>
      <c r="BI300" s="2">
        <f>INDEX('2009'!$B$44:$B$140,'14 Year_History_Results'!CB300)</f>
        <v>0</v>
      </c>
      <c r="BJ300" s="2">
        <f>INDEX('2010'!$B$44:$B$140,'14 Year_History_Results'!CC300)</f>
        <v>0</v>
      </c>
      <c r="BK300" s="2">
        <f>INDEX('2011'!$B$44:$B$140,'14 Year_History_Results'!CD300)</f>
        <v>0</v>
      </c>
      <c r="BL300" s="2">
        <f>INDEX('2012'!$B$44:$B$140,'14 Year_History_Results'!CE300)</f>
        <v>0</v>
      </c>
      <c r="BM300" s="2">
        <f>INDEX('2013'!$B$44:$B$140,'14 Year_History_Results'!CF300)</f>
        <v>0</v>
      </c>
      <c r="BN300" s="149">
        <f>INDEX('2014'!$B$52:$B$180,'14 Year_History_Results'!CG300)</f>
        <v>0</v>
      </c>
      <c r="BO300" s="308">
        <f t="shared" si="169"/>
        <v>0</v>
      </c>
      <c r="BQ300">
        <f t="shared" si="170"/>
        <v>1450</v>
      </c>
      <c r="BR300" s="112"/>
      <c r="BS300" s="2"/>
      <c r="BT300" s="148">
        <f>IF(ISNA(MATCH($BQ300,'2001'!$A$44:$A$139,0)),97,MATCH($BQ300,'2001'!$A$44:$A$139,0))</f>
        <v>97</v>
      </c>
      <c r="BU300" s="2">
        <f>IF(ISNA(MATCH($BQ300,'2002'!$A$44:$A$139,0)),97,MATCH($BQ300,'2002'!$A$44:$A$139,0))</f>
        <v>97</v>
      </c>
      <c r="BV300" s="2">
        <f>IF(ISNA(MATCH($BQ300,'2003'!$A$44:$A$139,0)),97,MATCH($BQ300,'2003'!$A$44:$A$139,0))</f>
        <v>97</v>
      </c>
      <c r="BW300" s="2">
        <f>IF(ISNA(MATCH($BQ300,'2004'!$A$44:$A$139,0)),97,MATCH($BQ300,'2004'!$A$44:$A$139,0))</f>
        <v>97</v>
      </c>
      <c r="BX300" s="2">
        <f>IF(ISNA(MATCH($BQ300,'2005'!$A$44:$A$139,0)),97,MATCH($BQ300,'2005'!$A$44:$A$139,0))</f>
        <v>89</v>
      </c>
      <c r="BY300" s="2">
        <f>IF(ISNA(MATCH($BQ300,'2006'!$A$44:$A$139,0)),97,MATCH($BQ300,'2006'!$A$44:$A$139,0))</f>
        <v>97</v>
      </c>
      <c r="BZ300" s="2">
        <f>IF(ISNA(MATCH($BQ300,'2007'!$A$44:$A$139,0)),97,MATCH($BQ300,'2007'!$A$44:$A$139,0))</f>
        <v>97</v>
      </c>
      <c r="CA300" s="2">
        <f>IF(ISNA(MATCH($BQ300,'2008'!$A$44:$A$139,0)),97,MATCH($BQ300,'2008'!$A$44:$A$139,0))</f>
        <v>72</v>
      </c>
      <c r="CB300" s="2">
        <f>IF(ISNA(MATCH($BQ300,'2009'!$A$44:$A$139,0)),97,MATCH($BQ300,'2009'!$A$44:$A$139,0))</f>
        <v>97</v>
      </c>
      <c r="CC300" s="2">
        <f>IF(ISNA(MATCH($BQ300,'2010'!$A$44:$A$139,0)),97,MATCH($BQ300,'2010'!$A$44:$A$139,0))</f>
        <v>97</v>
      </c>
      <c r="CD300" s="2">
        <f>IF(ISNA(MATCH($BQ300,'2011'!$A$44:$A$139,0)),97,MATCH($BQ300,'2011'!$A$44:$A$139,0))</f>
        <v>97</v>
      </c>
      <c r="CE300" s="2">
        <f>IF(ISNA(MATCH($BQ300,'2012'!$A$44:$A$139,0)),97,MATCH($BQ300,'2012'!$A$44:$A$139,0))</f>
        <v>97</v>
      </c>
      <c r="CF300" s="2">
        <f>IF(ISNA(MATCH($BQ300,'2013'!$A$44:$A$139,0)),97,MATCH($BQ300,'2013'!$A$44:$A$139,0))</f>
        <v>97</v>
      </c>
      <c r="CG300" s="149">
        <f>IF(ISNA(MATCH($BQ300,'2014'!$A$52:$A$179,0)),129,MATCH($BQ300,'2014'!$A$52:$A$179,0))</f>
        <v>129</v>
      </c>
      <c r="CI300">
        <f t="shared" si="171"/>
        <v>1450</v>
      </c>
      <c r="CJ300" s="284"/>
      <c r="CK300" s="282"/>
      <c r="CL300" s="281">
        <f t="shared" si="172"/>
        <v>0</v>
      </c>
      <c r="CM300" s="282">
        <f t="shared" si="158"/>
        <v>0</v>
      </c>
      <c r="CN300" s="282">
        <f t="shared" si="159"/>
        <v>0</v>
      </c>
      <c r="CO300" s="282">
        <f t="shared" si="160"/>
        <v>0</v>
      </c>
      <c r="CP300" s="282">
        <f t="shared" si="161"/>
        <v>9</v>
      </c>
      <c r="CQ300" s="282">
        <f t="shared" si="162"/>
        <v>5.9993999999999996</v>
      </c>
      <c r="CR300" s="282">
        <f t="shared" si="163"/>
        <v>3.9992000399999994</v>
      </c>
      <c r="CS300" s="282">
        <f t="shared" si="164"/>
        <v>16.665866746664001</v>
      </c>
      <c r="CT300" s="282">
        <f t="shared" si="165"/>
        <v>11.109466773326222</v>
      </c>
      <c r="CU300" s="282">
        <f t="shared" si="173"/>
        <v>7.4055705510992595</v>
      </c>
      <c r="CV300" s="282">
        <f t="shared" si="174"/>
        <v>4.9365533293627664</v>
      </c>
      <c r="CW300" s="282">
        <f t="shared" si="175"/>
        <v>3.2907064493532201</v>
      </c>
      <c r="CX300" s="282">
        <f t="shared" si="176"/>
        <v>2.1935849191388566</v>
      </c>
      <c r="CY300" s="283">
        <f t="shared" si="177"/>
        <v>1.4622437070979617</v>
      </c>
      <c r="DA300" s="282">
        <f t="shared" si="178"/>
        <v>1450</v>
      </c>
      <c r="DB300" s="97"/>
      <c r="DC300" s="156"/>
      <c r="DD300" s="270">
        <f t="shared" si="179"/>
        <v>0</v>
      </c>
      <c r="DE300" s="156">
        <f t="shared" si="180"/>
        <v>0</v>
      </c>
      <c r="DF300" s="156">
        <f t="shared" si="181"/>
        <v>0</v>
      </c>
      <c r="DG300" s="156">
        <f t="shared" si="182"/>
        <v>0</v>
      </c>
      <c r="DH300" s="156">
        <f t="shared" si="183"/>
        <v>9</v>
      </c>
      <c r="DI300" s="156">
        <f t="shared" si="184"/>
        <v>9</v>
      </c>
      <c r="DJ300" s="156">
        <f t="shared" si="185"/>
        <v>9</v>
      </c>
      <c r="DK300" s="156">
        <f t="shared" si="186"/>
        <v>23</v>
      </c>
      <c r="DL300" s="156">
        <f t="shared" si="187"/>
        <v>23</v>
      </c>
      <c r="DM300" s="156">
        <f t="shared" si="188"/>
        <v>23</v>
      </c>
      <c r="DN300" s="156">
        <f t="shared" si="189"/>
        <v>23</v>
      </c>
      <c r="DO300" s="156">
        <f t="shared" si="190"/>
        <v>23</v>
      </c>
      <c r="DP300" s="156">
        <f t="shared" si="191"/>
        <v>23</v>
      </c>
      <c r="DQ300" s="267">
        <f t="shared" si="192"/>
        <v>23</v>
      </c>
      <c r="DR300" s="156">
        <f t="shared" si="193"/>
        <v>267</v>
      </c>
    </row>
    <row r="301" spans="2:122" ht="13.5" thickBot="1" x14ac:dyDescent="0.25">
      <c r="B301" s="133">
        <v>148</v>
      </c>
      <c r="C301" s="50">
        <f t="shared" si="156"/>
        <v>7</v>
      </c>
      <c r="D301" s="50">
        <f t="shared" si="166"/>
        <v>0</v>
      </c>
      <c r="E301" s="97"/>
      <c r="F301" s="2">
        <f t="shared" si="194"/>
        <v>296</v>
      </c>
      <c r="G301" s="164">
        <v>1574</v>
      </c>
      <c r="H301" s="164">
        <f>14- COUNTIF(L301:AA301,"#N/A")</f>
        <v>1</v>
      </c>
      <c r="I301" s="133">
        <f>SUM(AF301:AU301)+SUM(BA301:BM301)</f>
        <v>25</v>
      </c>
      <c r="J301" s="405">
        <f>CY301</f>
        <v>1.462167659756749</v>
      </c>
      <c r="K301" s="466" t="str">
        <f>IF(ISNUMBER(MATCH(G301,'[4]OPR data'!$A$3:$A$2541,0)),"Y","N")</f>
        <v>Y</v>
      </c>
      <c r="L301" s="112"/>
      <c r="M301" s="236"/>
      <c r="N301" s="236" t="e">
        <f>(INDEX(Finish_table!R$4:R$83,MATCH('14 Year_History_Results'!$G301,Finish_table!S$4:S$83,0),1))</f>
        <v>#N/A</v>
      </c>
      <c r="O301" s="236" t="e">
        <f>(INDEX(Finish_table!Z$4:Z$99,MATCH('14 Year_History_Results'!$G301,Finish_table!AA$4:AA$99,0),1))</f>
        <v>#N/A</v>
      </c>
      <c r="P301" s="236" t="e">
        <f>(INDEX(Finish_table!AI$4:AI$99,MATCH('14 Year_History_Results'!$G301,Finish_table!AJ$4:AJ$99,0),1))</f>
        <v>#N/A</v>
      </c>
      <c r="Q301" s="236" t="e">
        <f>(INDEX(Finish_table!AR$4:AR$99,MATCH('14 Year_History_Results'!$G301,Finish_table!AS$4:AS$99,0),1))</f>
        <v>#N/A</v>
      </c>
      <c r="R301" s="236" t="e">
        <f>(INDEX(Finish_table!BA$4:BA$99,MATCH('14 Year_History_Results'!$G301,Finish_table!BB$4:BB$99,0),1))</f>
        <v>#N/A</v>
      </c>
      <c r="S301" s="236" t="e">
        <f>(INDEX(Finish_table!BJ$4:BJ$99,MATCH('14 Year_History_Results'!$G301,Finish_table!BK$4:BK$99,0),1))</f>
        <v>#N/A</v>
      </c>
      <c r="T301" s="236" t="str">
        <f>(INDEX(Finish_table!BS$4:BS$99,MATCH('14 Year_History_Results'!$G301,Finish_table!BT$4:BT$99,0),1))</f>
        <v>SF</v>
      </c>
      <c r="U301" s="236" t="e">
        <f>(INDEX(Finish_table!CB$4:CB$99,MATCH('14 Year_History_Results'!$G301,Finish_table!CC$4:CC$99,0),1))</f>
        <v>#N/A</v>
      </c>
      <c r="V301" s="236" t="e">
        <f>(INDEX(Finish_table!CK$4:CK$99,MATCH('14 Year_History_Results'!$G301,Finish_table!CL$4:CL$99,0),1))</f>
        <v>#N/A</v>
      </c>
      <c r="W301" s="236" t="e">
        <f>(INDEX(Finish_table!CT$4:CT$99,MATCH('14 Year_History_Results'!$G301,Finish_table!CU$4:CU$99,0),1))</f>
        <v>#N/A</v>
      </c>
      <c r="X301" s="236" t="e">
        <f>(INDEX(Finish_table!DC$4:DC$99,MATCH('14 Year_History_Results'!$G301,Finish_table!DD$4:DD$99,0),1))</f>
        <v>#N/A</v>
      </c>
      <c r="Y301" s="236" t="e">
        <f>(INDEX(Finish_table!DL$4:DL$99,MATCH('14 Year_History_Results'!$G301,Finish_table!DM$4:DM$99,0),1))</f>
        <v>#N/A</v>
      </c>
      <c r="Z301" s="236" t="e">
        <f>(INDEX(Finish_table!DU$4:DU$99,MATCH('14 Year_History_Results'!$G301,Finish_table!DV$4:DV$99,0),1))</f>
        <v>#N/A</v>
      </c>
      <c r="AA301" s="256" t="e">
        <f>(INDEX(Finish_table!ED$4:ED$140,MATCH('14 Year_History_Results'!$G301,Finish_table!EE$4:EE$140,0),1))</f>
        <v>#N/A</v>
      </c>
      <c r="AB301" s="2"/>
      <c r="AC301" s="97"/>
      <c r="AE301">
        <f t="shared" si="157"/>
        <v>1574</v>
      </c>
      <c r="AF301" s="112"/>
      <c r="AG301" s="2"/>
      <c r="AH301" s="148">
        <f>INDEX('2001'!$C$44:$C$140,'14 Year_History_Results'!BT301)</f>
        <v>0</v>
      </c>
      <c r="AI301" s="2">
        <f>INDEX('2002'!$C$44:$C$140,'14 Year_History_Results'!BU301)</f>
        <v>0</v>
      </c>
      <c r="AJ301" s="2">
        <f>INDEX('2003'!$C$44:$C$140,'14 Year_History_Results'!BV301)</f>
        <v>0</v>
      </c>
      <c r="AK301" s="2">
        <f>INDEX('2004'!$C$44:$C$140,'14 Year_History_Results'!BW301)</f>
        <v>0</v>
      </c>
      <c r="AL301" s="2">
        <f>INDEX('2005'!$C$44:$C$140,'14 Year_History_Results'!BX301)</f>
        <v>0</v>
      </c>
      <c r="AM301" s="2">
        <f>INDEX('2006'!$C$44:$C$140,'14 Year_History_Results'!BY301)</f>
        <v>0</v>
      </c>
      <c r="AN301" s="2">
        <f>INDEX('2007'!$C$44:$C$140,'14 Year_History_Results'!BZ301)</f>
        <v>10</v>
      </c>
      <c r="AO301" s="2">
        <f>INDEX('2008'!$C$44:$C$140,'14 Year_History_Results'!CA301)</f>
        <v>0</v>
      </c>
      <c r="AP301" s="2">
        <f>INDEX('2009'!$C$44:$C$140,'14 Year_History_Results'!CB301)</f>
        <v>0</v>
      </c>
      <c r="AQ301" s="2">
        <f>INDEX('2010'!$C$44:$C$140,'14 Year_History_Results'!CC301)</f>
        <v>0</v>
      </c>
      <c r="AR301" s="2">
        <f>INDEX('2011'!$C$44:$C$140,'14 Year_History_Results'!CD301)</f>
        <v>0</v>
      </c>
      <c r="AS301" s="2">
        <f>INDEX('2012'!$C$44:$C$140,'14 Year_History_Results'!CE301)</f>
        <v>0</v>
      </c>
      <c r="AT301" s="2">
        <f>INDEX('2013'!$C$44:$C$140,'14 Year_History_Results'!CF301)</f>
        <v>0</v>
      </c>
      <c r="AU301" s="149">
        <f>INDEX('2014'!$C$52:$C$180,'14 Year_History_Results'!CG301)</f>
        <v>0</v>
      </c>
      <c r="AV301" s="2">
        <f t="shared" si="167"/>
        <v>2.6726124191242437</v>
      </c>
      <c r="AW301" s="2"/>
      <c r="AX301">
        <f t="shared" si="168"/>
        <v>1574</v>
      </c>
      <c r="AY301" s="112"/>
      <c r="AZ301" s="2"/>
      <c r="BA301" s="148">
        <f>INDEX('2001'!$B$44:$B$140,'14 Year_History_Results'!BT301)</f>
        <v>0</v>
      </c>
      <c r="BB301" s="2">
        <f>INDEX('2002'!$B$44:$B$140,'14 Year_History_Results'!BU301)</f>
        <v>0</v>
      </c>
      <c r="BC301" s="2">
        <f>INDEX('2003'!$B$44:$B$140,'14 Year_History_Results'!BV301)</f>
        <v>0</v>
      </c>
      <c r="BD301" s="2">
        <f>INDEX('2004'!$B$44:$B$140,'14 Year_History_Results'!BW301)</f>
        <v>0</v>
      </c>
      <c r="BE301" s="2">
        <f>INDEX('2005'!$B$44:$B$140,'14 Year_History_Results'!BX301)</f>
        <v>0</v>
      </c>
      <c r="BF301" s="2">
        <f>INDEX('2006'!$B$44:$B$140,'14 Year_History_Results'!BY301)</f>
        <v>0</v>
      </c>
      <c r="BG301" s="2">
        <f>INDEX('2007'!$B$44:$B$140,'14 Year_History_Results'!BZ301)</f>
        <v>15</v>
      </c>
      <c r="BH301" s="2">
        <f>INDEX('2008'!$B$44:$B$140,'14 Year_History_Results'!CA301)</f>
        <v>0</v>
      </c>
      <c r="BI301" s="2">
        <f>INDEX('2009'!$B$44:$B$140,'14 Year_History_Results'!CB301)</f>
        <v>0</v>
      </c>
      <c r="BJ301" s="2">
        <f>INDEX('2010'!$B$44:$B$140,'14 Year_History_Results'!CC301)</f>
        <v>0</v>
      </c>
      <c r="BK301" s="2">
        <f>INDEX('2011'!$B$44:$B$140,'14 Year_History_Results'!CD301)</f>
        <v>0</v>
      </c>
      <c r="BL301" s="2">
        <f>INDEX('2012'!$B$44:$B$140,'14 Year_History_Results'!CE301)</f>
        <v>0</v>
      </c>
      <c r="BM301" s="2">
        <f>INDEX('2013'!$B$44:$B$140,'14 Year_History_Results'!CF301)</f>
        <v>0</v>
      </c>
      <c r="BN301" s="149">
        <f>INDEX('2014'!$B$52:$B$180,'14 Year_History_Results'!CG301)</f>
        <v>0</v>
      </c>
      <c r="BO301" s="308">
        <f t="shared" si="169"/>
        <v>0</v>
      </c>
      <c r="BQ301">
        <f t="shared" si="170"/>
        <v>1574</v>
      </c>
      <c r="BR301" s="112"/>
      <c r="BS301" s="2"/>
      <c r="BT301" s="148">
        <f>IF(ISNA(MATCH($BQ301,'2001'!$A$44:$A$139,0)),97,MATCH($BQ301,'2001'!$A$44:$A$139,0))</f>
        <v>97</v>
      </c>
      <c r="BU301" s="2">
        <f>IF(ISNA(MATCH($BQ301,'2002'!$A$44:$A$139,0)),97,MATCH($BQ301,'2002'!$A$44:$A$139,0))</f>
        <v>97</v>
      </c>
      <c r="BV301" s="2">
        <f>IF(ISNA(MATCH($BQ301,'2003'!$A$44:$A$139,0)),97,MATCH($BQ301,'2003'!$A$44:$A$139,0))</f>
        <v>97</v>
      </c>
      <c r="BW301" s="2">
        <f>IF(ISNA(MATCH($BQ301,'2004'!$A$44:$A$139,0)),97,MATCH($BQ301,'2004'!$A$44:$A$139,0))</f>
        <v>97</v>
      </c>
      <c r="BX301" s="2">
        <f>IF(ISNA(MATCH($BQ301,'2005'!$A$44:$A$139,0)),97,MATCH($BQ301,'2005'!$A$44:$A$139,0))</f>
        <v>97</v>
      </c>
      <c r="BY301" s="2">
        <f>IF(ISNA(MATCH($BQ301,'2006'!$A$44:$A$139,0)),97,MATCH($BQ301,'2006'!$A$44:$A$139,0))</f>
        <v>97</v>
      </c>
      <c r="BZ301" s="2">
        <f>IF(ISNA(MATCH($BQ301,'2007'!$A$44:$A$139,0)),97,MATCH($BQ301,'2007'!$A$44:$A$139,0))</f>
        <v>80</v>
      </c>
      <c r="CA301" s="2">
        <f>IF(ISNA(MATCH($BQ301,'2008'!$A$44:$A$139,0)),97,MATCH($BQ301,'2008'!$A$44:$A$139,0))</f>
        <v>97</v>
      </c>
      <c r="CB301" s="2">
        <f>IF(ISNA(MATCH($BQ301,'2009'!$A$44:$A$139,0)),97,MATCH($BQ301,'2009'!$A$44:$A$139,0))</f>
        <v>97</v>
      </c>
      <c r="CC301" s="2">
        <f>IF(ISNA(MATCH($BQ301,'2010'!$A$44:$A$139,0)),97,MATCH($BQ301,'2010'!$A$44:$A$139,0))</f>
        <v>97</v>
      </c>
      <c r="CD301" s="2">
        <f>IF(ISNA(MATCH($BQ301,'2011'!$A$44:$A$139,0)),97,MATCH($BQ301,'2011'!$A$44:$A$139,0))</f>
        <v>97</v>
      </c>
      <c r="CE301" s="2">
        <f>IF(ISNA(MATCH($BQ301,'2012'!$A$44:$A$139,0)),97,MATCH($BQ301,'2012'!$A$44:$A$139,0))</f>
        <v>97</v>
      </c>
      <c r="CF301" s="2">
        <f>IF(ISNA(MATCH($BQ301,'2013'!$A$44:$A$139,0)),97,MATCH($BQ301,'2013'!$A$44:$A$139,0))</f>
        <v>97</v>
      </c>
      <c r="CG301" s="149">
        <f>IF(ISNA(MATCH($BQ301,'2014'!$A$52:$A$179,0)),129,MATCH($BQ301,'2014'!$A$52:$A$179,0))</f>
        <v>129</v>
      </c>
      <c r="CI301">
        <f t="shared" si="171"/>
        <v>1574</v>
      </c>
      <c r="CJ301" s="284"/>
      <c r="CK301" s="282"/>
      <c r="CL301" s="281">
        <f t="shared" si="172"/>
        <v>0</v>
      </c>
      <c r="CM301" s="282">
        <f t="shared" si="158"/>
        <v>0</v>
      </c>
      <c r="CN301" s="282">
        <f t="shared" si="159"/>
        <v>0</v>
      </c>
      <c r="CO301" s="282">
        <f t="shared" si="160"/>
        <v>0</v>
      </c>
      <c r="CP301" s="282">
        <f t="shared" si="161"/>
        <v>0</v>
      </c>
      <c r="CQ301" s="282">
        <f t="shared" si="162"/>
        <v>0</v>
      </c>
      <c r="CR301" s="282">
        <f t="shared" si="163"/>
        <v>25</v>
      </c>
      <c r="CS301" s="282">
        <f t="shared" si="164"/>
        <v>16.664999999999999</v>
      </c>
      <c r="CT301" s="282">
        <f t="shared" si="165"/>
        <v>11.108889</v>
      </c>
      <c r="CU301" s="282">
        <f t="shared" si="173"/>
        <v>7.4051854073999994</v>
      </c>
      <c r="CV301" s="282">
        <f t="shared" si="174"/>
        <v>4.9362965925728393</v>
      </c>
      <c r="CW301" s="282">
        <f t="shared" si="175"/>
        <v>3.2905353086090545</v>
      </c>
      <c r="CX301" s="282">
        <f t="shared" si="176"/>
        <v>2.1934708367187956</v>
      </c>
      <c r="CY301" s="283">
        <f t="shared" si="177"/>
        <v>1.462167659756749</v>
      </c>
      <c r="DA301" s="282">
        <f t="shared" si="178"/>
        <v>1574</v>
      </c>
      <c r="DB301" s="97"/>
      <c r="DC301" s="156"/>
      <c r="DD301" s="270">
        <f t="shared" si="179"/>
        <v>0</v>
      </c>
      <c r="DE301" s="156">
        <f t="shared" si="180"/>
        <v>0</v>
      </c>
      <c r="DF301" s="156">
        <f t="shared" si="181"/>
        <v>0</v>
      </c>
      <c r="DG301" s="156">
        <f t="shared" si="182"/>
        <v>0</v>
      </c>
      <c r="DH301" s="156">
        <f t="shared" si="183"/>
        <v>0</v>
      </c>
      <c r="DI301" s="156">
        <f t="shared" si="184"/>
        <v>0</v>
      </c>
      <c r="DJ301" s="156">
        <f t="shared" si="185"/>
        <v>25</v>
      </c>
      <c r="DK301" s="156">
        <f t="shared" si="186"/>
        <v>25</v>
      </c>
      <c r="DL301" s="156">
        <f t="shared" si="187"/>
        <v>25</v>
      </c>
      <c r="DM301" s="156">
        <f t="shared" si="188"/>
        <v>25</v>
      </c>
      <c r="DN301" s="156">
        <f t="shared" si="189"/>
        <v>25</v>
      </c>
      <c r="DO301" s="156">
        <f t="shared" si="190"/>
        <v>25</v>
      </c>
      <c r="DP301" s="156">
        <f t="shared" si="191"/>
        <v>25</v>
      </c>
      <c r="DQ301" s="267">
        <f t="shared" si="192"/>
        <v>25</v>
      </c>
      <c r="DR301" s="156">
        <f t="shared" si="193"/>
        <v>246</v>
      </c>
    </row>
    <row r="302" spans="2:122" ht="13.5" thickBot="1" x14ac:dyDescent="0.25">
      <c r="B302" s="144">
        <v>148</v>
      </c>
      <c r="C302" s="50">
        <f t="shared" si="156"/>
        <v>8</v>
      </c>
      <c r="D302" s="50">
        <f t="shared" si="166"/>
        <v>0</v>
      </c>
      <c r="E302" s="97"/>
      <c r="F302" s="2">
        <f t="shared" si="194"/>
        <v>297</v>
      </c>
      <c r="G302" s="164">
        <v>322</v>
      </c>
      <c r="H302" s="164">
        <f>14- COUNTIF(L302:AA302,"#N/A")</f>
        <v>5</v>
      </c>
      <c r="I302" s="133">
        <f>SUM(AF302:AU302)+SUM(BA302:BM302)</f>
        <v>85</v>
      </c>
      <c r="J302" s="405">
        <f>CY302</f>
        <v>1.4562426887150792</v>
      </c>
      <c r="K302" s="466" t="str">
        <f>IF(ISNUMBER(MATCH(G302,'[4]OPR data'!$A$3:$A$2541,0)),"Y","N")</f>
        <v>Y</v>
      </c>
      <c r="L302" s="112"/>
      <c r="M302" s="236"/>
      <c r="N302" s="236" t="e">
        <f>(INDEX(Finish_table!R$4:R$83,MATCH('14 Year_History_Results'!$G302,Finish_table!S$4:S$83,0),1))</f>
        <v>#N/A</v>
      </c>
      <c r="O302" s="236" t="str">
        <f>(INDEX(Finish_table!Z$4:Z$99,MATCH('14 Year_History_Results'!$G302,Finish_table!AA$4:AA$99,0),1))</f>
        <v>SF</v>
      </c>
      <c r="P302" s="236" t="str">
        <f>(INDEX(Finish_table!AI$4:AI$99,MATCH('14 Year_History_Results'!$G302,Finish_table!AJ$4:AJ$99,0),1))</f>
        <v>SF</v>
      </c>
      <c r="Q302" s="236" t="str">
        <f>(INDEX(Finish_table!AR$4:AR$99,MATCH('14 Year_History_Results'!$G302,Finish_table!AS$4:AS$99,0),1))</f>
        <v>F</v>
      </c>
      <c r="R302" s="236" t="str">
        <f>(INDEX(Finish_table!BA$4:BA$99,MATCH('14 Year_History_Results'!$G302,Finish_table!BB$4:BB$99,0),1))</f>
        <v>QF</v>
      </c>
      <c r="S302" s="236" t="str">
        <f>(INDEX(Finish_table!BJ$4:BJ$99,MATCH('14 Year_History_Results'!$G302,Finish_table!BK$4:BK$99,0),1))</f>
        <v>QF</v>
      </c>
      <c r="T302" s="236" t="e">
        <f>(INDEX(Finish_table!BS$4:BS$99,MATCH('14 Year_History_Results'!$G302,Finish_table!BT$4:BT$99,0),1))</f>
        <v>#N/A</v>
      </c>
      <c r="U302" s="236" t="e">
        <f>(INDEX(Finish_table!CB$4:CB$99,MATCH('14 Year_History_Results'!$G302,Finish_table!CC$4:CC$99,0),1))</f>
        <v>#N/A</v>
      </c>
      <c r="V302" s="236" t="e">
        <f>(INDEX(Finish_table!CK$4:CK$99,MATCH('14 Year_History_Results'!$G302,Finish_table!CL$4:CL$99,0),1))</f>
        <v>#N/A</v>
      </c>
      <c r="W302" s="236" t="e">
        <f>(INDEX(Finish_table!CT$4:CT$99,MATCH('14 Year_History_Results'!$G302,Finish_table!CU$4:CU$99,0),1))</f>
        <v>#N/A</v>
      </c>
      <c r="X302" s="236" t="e">
        <f>(INDEX(Finish_table!DC$4:DC$99,MATCH('14 Year_History_Results'!$G302,Finish_table!DD$4:DD$99,0),1))</f>
        <v>#N/A</v>
      </c>
      <c r="Y302" s="236" t="e">
        <f>(INDEX(Finish_table!DL$4:DL$99,MATCH('14 Year_History_Results'!$G302,Finish_table!DM$4:DM$99,0),1))</f>
        <v>#N/A</v>
      </c>
      <c r="Z302" s="236" t="e">
        <f>(INDEX(Finish_table!DU$4:DU$99,MATCH('14 Year_History_Results'!$G302,Finish_table!DV$4:DV$99,0),1))</f>
        <v>#N/A</v>
      </c>
      <c r="AA302" s="256" t="e">
        <f>(INDEX(Finish_table!ED$4:ED$140,MATCH('14 Year_History_Results'!$G302,Finish_table!EE$4:EE$140,0),1))</f>
        <v>#N/A</v>
      </c>
      <c r="AB302" s="2"/>
      <c r="AC302" s="97"/>
      <c r="AE302">
        <f t="shared" si="157"/>
        <v>322</v>
      </c>
      <c r="AF302" s="112"/>
      <c r="AG302" s="2"/>
      <c r="AH302" s="148">
        <f>INDEX('2001'!$C$44:$C$140,'14 Year_History_Results'!BT302)</f>
        <v>0</v>
      </c>
      <c r="AI302" s="2">
        <f>INDEX('2002'!$C$44:$C$140,'14 Year_History_Results'!BU302)</f>
        <v>10</v>
      </c>
      <c r="AJ302" s="2">
        <f>INDEX('2003'!$C$44:$C$140,'14 Year_History_Results'!BV302)</f>
        <v>10</v>
      </c>
      <c r="AK302" s="2">
        <f>INDEX('2004'!$C$44:$C$140,'14 Year_History_Results'!BW302)</f>
        <v>20</v>
      </c>
      <c r="AL302" s="2">
        <f>INDEX('2005'!$C$44:$C$140,'14 Year_History_Results'!BX302)</f>
        <v>0</v>
      </c>
      <c r="AM302" s="2">
        <f>INDEX('2006'!$C$44:$C$140,'14 Year_History_Results'!BY302)</f>
        <v>0</v>
      </c>
      <c r="AN302" s="2">
        <f>INDEX('2007'!$C$44:$C$140,'14 Year_History_Results'!BZ302)</f>
        <v>0</v>
      </c>
      <c r="AO302" s="2">
        <f>INDEX('2008'!$C$44:$C$140,'14 Year_History_Results'!CA302)</f>
        <v>0</v>
      </c>
      <c r="AP302" s="2">
        <f>INDEX('2009'!$C$44:$C$140,'14 Year_History_Results'!CB302)</f>
        <v>0</v>
      </c>
      <c r="AQ302" s="2">
        <f>INDEX('2010'!$C$44:$C$140,'14 Year_History_Results'!CC302)</f>
        <v>0</v>
      </c>
      <c r="AR302" s="2">
        <f>INDEX('2011'!$C$44:$C$140,'14 Year_History_Results'!CD302)</f>
        <v>0</v>
      </c>
      <c r="AS302" s="2">
        <f>INDEX('2012'!$C$44:$C$140,'14 Year_History_Results'!CE302)</f>
        <v>0</v>
      </c>
      <c r="AT302" s="2">
        <f>INDEX('2013'!$C$44:$C$140,'14 Year_History_Results'!CF302)</f>
        <v>0</v>
      </c>
      <c r="AU302" s="149">
        <f>INDEX('2014'!$C$52:$C$180,'14 Year_History_Results'!CG302)</f>
        <v>0</v>
      </c>
      <c r="AV302" s="2">
        <f t="shared" si="167"/>
        <v>6.1124984550212664</v>
      </c>
      <c r="AW302" s="2"/>
      <c r="AX302">
        <f t="shared" si="168"/>
        <v>322</v>
      </c>
      <c r="AY302" s="112"/>
      <c r="AZ302" s="2"/>
      <c r="BA302" s="148">
        <f>INDEX('2001'!$B$44:$B$140,'14 Year_History_Results'!BT302)</f>
        <v>0</v>
      </c>
      <c r="BB302" s="2">
        <f>INDEX('2002'!$B$44:$B$140,'14 Year_History_Results'!BU302)</f>
        <v>10</v>
      </c>
      <c r="BC302" s="2">
        <f>INDEX('2003'!$B$44:$B$140,'14 Year_History_Results'!BV302)</f>
        <v>12</v>
      </c>
      <c r="BD302" s="2">
        <f>INDEX('2004'!$B$44:$B$140,'14 Year_History_Results'!BW302)</f>
        <v>3</v>
      </c>
      <c r="BE302" s="2">
        <f>INDEX('2005'!$B$44:$B$140,'14 Year_History_Results'!BX302)</f>
        <v>10</v>
      </c>
      <c r="BF302" s="2">
        <f>INDEX('2006'!$B$44:$B$140,'14 Year_History_Results'!BY302)</f>
        <v>10</v>
      </c>
      <c r="BG302" s="2">
        <f>INDEX('2007'!$B$44:$B$140,'14 Year_History_Results'!BZ302)</f>
        <v>0</v>
      </c>
      <c r="BH302" s="2">
        <f>INDEX('2008'!$B$44:$B$140,'14 Year_History_Results'!CA302)</f>
        <v>0</v>
      </c>
      <c r="BI302" s="2">
        <f>INDEX('2009'!$B$44:$B$140,'14 Year_History_Results'!CB302)</f>
        <v>0</v>
      </c>
      <c r="BJ302" s="2">
        <f>INDEX('2010'!$B$44:$B$140,'14 Year_History_Results'!CC302)</f>
        <v>0</v>
      </c>
      <c r="BK302" s="2">
        <f>INDEX('2011'!$B$44:$B$140,'14 Year_History_Results'!CD302)</f>
        <v>0</v>
      </c>
      <c r="BL302" s="2">
        <f>INDEX('2012'!$B$44:$B$140,'14 Year_History_Results'!CE302)</f>
        <v>0</v>
      </c>
      <c r="BM302" s="2">
        <f>INDEX('2013'!$B$44:$B$140,'14 Year_History_Results'!CF302)</f>
        <v>0</v>
      </c>
      <c r="BN302" s="149">
        <f>INDEX('2014'!$B$52:$B$180,'14 Year_History_Results'!CG302)</f>
        <v>0</v>
      </c>
      <c r="BO302" s="308">
        <f t="shared" si="169"/>
        <v>0</v>
      </c>
      <c r="BQ302">
        <f t="shared" si="170"/>
        <v>322</v>
      </c>
      <c r="BR302" s="112"/>
      <c r="BS302" s="2"/>
      <c r="BT302" s="148">
        <f>IF(ISNA(MATCH($BQ302,'2001'!$A$44:$A$139,0)),97,MATCH($BQ302,'2001'!$A$44:$A$139,0))</f>
        <v>97</v>
      </c>
      <c r="BU302" s="2">
        <f>IF(ISNA(MATCH($BQ302,'2002'!$A$44:$A$139,0)),97,MATCH($BQ302,'2002'!$A$44:$A$139,0))</f>
        <v>66</v>
      </c>
      <c r="BV302" s="2">
        <f>IF(ISNA(MATCH($BQ302,'2003'!$A$44:$A$139,0)),97,MATCH($BQ302,'2003'!$A$44:$A$139,0))</f>
        <v>60</v>
      </c>
      <c r="BW302" s="2">
        <f>IF(ISNA(MATCH($BQ302,'2004'!$A$44:$A$139,0)),97,MATCH($BQ302,'2004'!$A$44:$A$139,0))</f>
        <v>49</v>
      </c>
      <c r="BX302" s="2">
        <f>IF(ISNA(MATCH($BQ302,'2005'!$A$44:$A$139,0)),97,MATCH($BQ302,'2005'!$A$44:$A$139,0))</f>
        <v>50</v>
      </c>
      <c r="BY302" s="2">
        <f>IF(ISNA(MATCH($BQ302,'2006'!$A$44:$A$139,0)),97,MATCH($BQ302,'2006'!$A$44:$A$139,0))</f>
        <v>53</v>
      </c>
      <c r="BZ302" s="2">
        <f>IF(ISNA(MATCH($BQ302,'2007'!$A$44:$A$139,0)),97,MATCH($BQ302,'2007'!$A$44:$A$139,0))</f>
        <v>97</v>
      </c>
      <c r="CA302" s="2">
        <f>IF(ISNA(MATCH($BQ302,'2008'!$A$44:$A$139,0)),97,MATCH($BQ302,'2008'!$A$44:$A$139,0))</f>
        <v>97</v>
      </c>
      <c r="CB302" s="2">
        <f>IF(ISNA(MATCH($BQ302,'2009'!$A$44:$A$139,0)),97,MATCH($BQ302,'2009'!$A$44:$A$139,0))</f>
        <v>97</v>
      </c>
      <c r="CC302" s="2">
        <f>IF(ISNA(MATCH($BQ302,'2010'!$A$44:$A$139,0)),97,MATCH($BQ302,'2010'!$A$44:$A$139,0))</f>
        <v>97</v>
      </c>
      <c r="CD302" s="2">
        <f>IF(ISNA(MATCH($BQ302,'2011'!$A$44:$A$139,0)),97,MATCH($BQ302,'2011'!$A$44:$A$139,0))</f>
        <v>97</v>
      </c>
      <c r="CE302" s="2">
        <f>IF(ISNA(MATCH($BQ302,'2012'!$A$44:$A$139,0)),97,MATCH($BQ302,'2012'!$A$44:$A$139,0))</f>
        <v>97</v>
      </c>
      <c r="CF302" s="2">
        <f>IF(ISNA(MATCH($BQ302,'2013'!$A$44:$A$139,0)),97,MATCH($BQ302,'2013'!$A$44:$A$139,0))</f>
        <v>97</v>
      </c>
      <c r="CG302" s="149">
        <f>IF(ISNA(MATCH($BQ302,'2014'!$A$52:$A$179,0)),129,MATCH($BQ302,'2014'!$A$52:$A$179,0))</f>
        <v>129</v>
      </c>
      <c r="CI302">
        <f t="shared" si="171"/>
        <v>322</v>
      </c>
      <c r="CJ302" s="284"/>
      <c r="CK302" s="282"/>
      <c r="CL302" s="281">
        <f t="shared" si="172"/>
        <v>0</v>
      </c>
      <c r="CM302" s="282">
        <f t="shared" si="158"/>
        <v>20</v>
      </c>
      <c r="CN302" s="282">
        <f t="shared" si="159"/>
        <v>35.332000000000001</v>
      </c>
      <c r="CO302" s="282">
        <f t="shared" si="160"/>
        <v>46.552311199999998</v>
      </c>
      <c r="CP302" s="282">
        <f t="shared" si="161"/>
        <v>41.031770645919998</v>
      </c>
      <c r="CQ302" s="282">
        <f t="shared" si="162"/>
        <v>37.351778312570275</v>
      </c>
      <c r="CR302" s="282">
        <f t="shared" si="163"/>
        <v>24.898695423159346</v>
      </c>
      <c r="CS302" s="282">
        <f t="shared" si="164"/>
        <v>16.597470369078017</v>
      </c>
      <c r="CT302" s="282">
        <f t="shared" si="165"/>
        <v>11.063873748027406</v>
      </c>
      <c r="CU302" s="282">
        <f t="shared" si="173"/>
        <v>7.3751782404350683</v>
      </c>
      <c r="CV302" s="282">
        <f t="shared" si="174"/>
        <v>4.9162938150740167</v>
      </c>
      <c r="CW302" s="282">
        <f t="shared" si="175"/>
        <v>3.2772014571283394</v>
      </c>
      <c r="CX302" s="282">
        <f t="shared" si="176"/>
        <v>2.1845824913217511</v>
      </c>
      <c r="CY302" s="283">
        <f t="shared" si="177"/>
        <v>1.4562426887150792</v>
      </c>
      <c r="DA302" s="282">
        <f t="shared" si="178"/>
        <v>322</v>
      </c>
      <c r="DB302" s="97"/>
      <c r="DC302" s="156"/>
      <c r="DD302" s="270">
        <f t="shared" si="179"/>
        <v>0</v>
      </c>
      <c r="DE302" s="156">
        <f t="shared" si="180"/>
        <v>20</v>
      </c>
      <c r="DF302" s="156">
        <f t="shared" si="181"/>
        <v>42</v>
      </c>
      <c r="DG302" s="156">
        <f t="shared" si="182"/>
        <v>65</v>
      </c>
      <c r="DH302" s="156">
        <f t="shared" si="183"/>
        <v>75</v>
      </c>
      <c r="DI302" s="156">
        <f t="shared" si="184"/>
        <v>85</v>
      </c>
      <c r="DJ302" s="156">
        <f t="shared" si="185"/>
        <v>85</v>
      </c>
      <c r="DK302" s="156">
        <f t="shared" si="186"/>
        <v>85</v>
      </c>
      <c r="DL302" s="156">
        <f t="shared" si="187"/>
        <v>85</v>
      </c>
      <c r="DM302" s="156">
        <f t="shared" si="188"/>
        <v>85</v>
      </c>
      <c r="DN302" s="156">
        <f t="shared" si="189"/>
        <v>85</v>
      </c>
      <c r="DO302" s="156">
        <f t="shared" si="190"/>
        <v>85</v>
      </c>
      <c r="DP302" s="156">
        <f t="shared" si="191"/>
        <v>85</v>
      </c>
      <c r="DQ302" s="267">
        <f t="shared" si="192"/>
        <v>85</v>
      </c>
      <c r="DR302" s="156">
        <f t="shared" si="193"/>
        <v>94</v>
      </c>
    </row>
    <row r="303" spans="2:122" ht="13.5" thickBot="1" x14ac:dyDescent="0.25">
      <c r="B303" s="133">
        <v>148</v>
      </c>
      <c r="C303" s="50">
        <f t="shared" si="156"/>
        <v>9</v>
      </c>
      <c r="D303" s="50">
        <f t="shared" si="166"/>
        <v>9</v>
      </c>
      <c r="E303" s="97"/>
      <c r="F303" s="2">
        <f t="shared" si="194"/>
        <v>298</v>
      </c>
      <c r="G303" s="164">
        <v>1302</v>
      </c>
      <c r="H303" s="164">
        <f>14- COUNTIF(L303:AA303,"#N/A")</f>
        <v>1</v>
      </c>
      <c r="I303" s="133">
        <f>SUM(AF303:AU303)+SUM(BA303:BM303)</f>
        <v>24</v>
      </c>
      <c r="J303" s="405">
        <f>CY303</f>
        <v>1.4036809533664791</v>
      </c>
      <c r="K303" s="466" t="str">
        <f>IF(ISNUMBER(MATCH(G303,'[4]OPR data'!$A$3:$A$2541,0)),"Y","N")</f>
        <v>Y</v>
      </c>
      <c r="L303" s="112"/>
      <c r="M303" s="236"/>
      <c r="N303" s="236" t="e">
        <f>(INDEX(Finish_table!R$4:R$83,MATCH('14 Year_History_Results'!$G303,Finish_table!S$4:S$83,0),1))</f>
        <v>#N/A</v>
      </c>
      <c r="O303" s="236" t="e">
        <f>(INDEX(Finish_table!Z$4:Z$99,MATCH('14 Year_History_Results'!$G303,Finish_table!AA$4:AA$99,0),1))</f>
        <v>#N/A</v>
      </c>
      <c r="P303" s="236" t="e">
        <f>(INDEX(Finish_table!AI$4:AI$99,MATCH('14 Year_History_Results'!$G303,Finish_table!AJ$4:AJ$99,0),1))</f>
        <v>#N/A</v>
      </c>
      <c r="Q303" s="236" t="e">
        <f>(INDEX(Finish_table!AR$4:AR$99,MATCH('14 Year_History_Results'!$G303,Finish_table!AS$4:AS$99,0),1))</f>
        <v>#N/A</v>
      </c>
      <c r="R303" s="236" t="e">
        <f>(INDEX(Finish_table!BA$4:BA$99,MATCH('14 Year_History_Results'!$G303,Finish_table!BB$4:BB$99,0),1))</f>
        <v>#N/A</v>
      </c>
      <c r="S303" s="236" t="e">
        <f>(INDEX(Finish_table!BJ$4:BJ$99,MATCH('14 Year_History_Results'!$G303,Finish_table!BK$4:BK$99,0),1))</f>
        <v>#N/A</v>
      </c>
      <c r="T303" s="236" t="str">
        <f>(INDEX(Finish_table!BS$4:BS$99,MATCH('14 Year_History_Results'!$G303,Finish_table!BT$4:BT$99,0),1))</f>
        <v>SF</v>
      </c>
      <c r="U303" s="236" t="e">
        <f>(INDEX(Finish_table!CB$4:CB$99,MATCH('14 Year_History_Results'!$G303,Finish_table!CC$4:CC$99,0),1))</f>
        <v>#N/A</v>
      </c>
      <c r="V303" s="236" t="e">
        <f>(INDEX(Finish_table!CK$4:CK$99,MATCH('14 Year_History_Results'!$G303,Finish_table!CL$4:CL$99,0),1))</f>
        <v>#N/A</v>
      </c>
      <c r="W303" s="236" t="e">
        <f>(INDEX(Finish_table!CT$4:CT$99,MATCH('14 Year_History_Results'!$G303,Finish_table!CU$4:CU$99,0),1))</f>
        <v>#N/A</v>
      </c>
      <c r="X303" s="236" t="e">
        <f>(INDEX(Finish_table!DC$4:DC$99,MATCH('14 Year_History_Results'!$G303,Finish_table!DD$4:DD$99,0),1))</f>
        <v>#N/A</v>
      </c>
      <c r="Y303" s="236" t="e">
        <f>(INDEX(Finish_table!DL$4:DL$99,MATCH('14 Year_History_Results'!$G303,Finish_table!DM$4:DM$99,0),1))</f>
        <v>#N/A</v>
      </c>
      <c r="Z303" s="236" t="e">
        <f>(INDEX(Finish_table!DU$4:DU$99,MATCH('14 Year_History_Results'!$G303,Finish_table!DV$4:DV$99,0),1))</f>
        <v>#N/A</v>
      </c>
      <c r="AA303" s="256" t="e">
        <f>(INDEX(Finish_table!ED$4:ED$140,MATCH('14 Year_History_Results'!$G303,Finish_table!EE$4:EE$140,0),1))</f>
        <v>#N/A</v>
      </c>
      <c r="AB303" s="2"/>
      <c r="AC303" s="97"/>
      <c r="AE303">
        <f t="shared" si="157"/>
        <v>1302</v>
      </c>
      <c r="AF303" s="112"/>
      <c r="AG303" s="2"/>
      <c r="AH303" s="148">
        <f>INDEX('2001'!$C$44:$C$140,'14 Year_History_Results'!BT303)</f>
        <v>0</v>
      </c>
      <c r="AI303" s="2">
        <f>INDEX('2002'!$C$44:$C$140,'14 Year_History_Results'!BU303)</f>
        <v>0</v>
      </c>
      <c r="AJ303" s="2">
        <f>INDEX('2003'!$C$44:$C$140,'14 Year_History_Results'!BV303)</f>
        <v>0</v>
      </c>
      <c r="AK303" s="2">
        <f>INDEX('2004'!$C$44:$C$140,'14 Year_History_Results'!BW303)</f>
        <v>0</v>
      </c>
      <c r="AL303" s="2">
        <f>INDEX('2005'!$C$44:$C$140,'14 Year_History_Results'!BX303)</f>
        <v>0</v>
      </c>
      <c r="AM303" s="2">
        <f>INDEX('2006'!$C$44:$C$140,'14 Year_History_Results'!BY303)</f>
        <v>0</v>
      </c>
      <c r="AN303" s="2">
        <f>INDEX('2007'!$C$44:$C$140,'14 Year_History_Results'!BZ303)</f>
        <v>10</v>
      </c>
      <c r="AO303" s="2">
        <f>INDEX('2008'!$C$44:$C$140,'14 Year_History_Results'!CA303)</f>
        <v>0</v>
      </c>
      <c r="AP303" s="2">
        <f>INDEX('2009'!$C$44:$C$140,'14 Year_History_Results'!CB303)</f>
        <v>0</v>
      </c>
      <c r="AQ303" s="2">
        <f>INDEX('2010'!$C$44:$C$140,'14 Year_History_Results'!CC303)</f>
        <v>0</v>
      </c>
      <c r="AR303" s="2">
        <f>INDEX('2011'!$C$44:$C$140,'14 Year_History_Results'!CD303)</f>
        <v>0</v>
      </c>
      <c r="AS303" s="2">
        <f>INDEX('2012'!$C$44:$C$140,'14 Year_History_Results'!CE303)</f>
        <v>0</v>
      </c>
      <c r="AT303" s="2">
        <f>INDEX('2013'!$C$44:$C$140,'14 Year_History_Results'!CF303)</f>
        <v>0</v>
      </c>
      <c r="AU303" s="149">
        <f>INDEX('2014'!$C$52:$C$180,'14 Year_History_Results'!CG303)</f>
        <v>0</v>
      </c>
      <c r="AV303" s="2">
        <f t="shared" si="167"/>
        <v>2.6726124191242437</v>
      </c>
      <c r="AW303" s="2"/>
      <c r="AX303">
        <f t="shared" si="168"/>
        <v>1302</v>
      </c>
      <c r="AY303" s="112"/>
      <c r="AZ303" s="2"/>
      <c r="BA303" s="148">
        <f>INDEX('2001'!$B$44:$B$140,'14 Year_History_Results'!BT303)</f>
        <v>0</v>
      </c>
      <c r="BB303" s="2">
        <f>INDEX('2002'!$B$44:$B$140,'14 Year_History_Results'!BU303)</f>
        <v>0</v>
      </c>
      <c r="BC303" s="2">
        <f>INDEX('2003'!$B$44:$B$140,'14 Year_History_Results'!BV303)</f>
        <v>0</v>
      </c>
      <c r="BD303" s="2">
        <f>INDEX('2004'!$B$44:$B$140,'14 Year_History_Results'!BW303)</f>
        <v>0</v>
      </c>
      <c r="BE303" s="2">
        <f>INDEX('2005'!$B$44:$B$140,'14 Year_History_Results'!BX303)</f>
        <v>0</v>
      </c>
      <c r="BF303" s="2">
        <f>INDEX('2006'!$B$44:$B$140,'14 Year_History_Results'!BY303)</f>
        <v>0</v>
      </c>
      <c r="BG303" s="2">
        <f>INDEX('2007'!$B$44:$B$140,'14 Year_History_Results'!BZ303)</f>
        <v>14</v>
      </c>
      <c r="BH303" s="2">
        <f>INDEX('2008'!$B$44:$B$140,'14 Year_History_Results'!CA303)</f>
        <v>0</v>
      </c>
      <c r="BI303" s="2">
        <f>INDEX('2009'!$B$44:$B$140,'14 Year_History_Results'!CB303)</f>
        <v>0</v>
      </c>
      <c r="BJ303" s="2">
        <f>INDEX('2010'!$B$44:$B$140,'14 Year_History_Results'!CC303)</f>
        <v>0</v>
      </c>
      <c r="BK303" s="2">
        <f>INDEX('2011'!$B$44:$B$140,'14 Year_History_Results'!CD303)</f>
        <v>0</v>
      </c>
      <c r="BL303" s="2">
        <f>INDEX('2012'!$B$44:$B$140,'14 Year_History_Results'!CE303)</f>
        <v>0</v>
      </c>
      <c r="BM303" s="2">
        <f>INDEX('2013'!$B$44:$B$140,'14 Year_History_Results'!CF303)</f>
        <v>0</v>
      </c>
      <c r="BN303" s="149">
        <f>INDEX('2014'!$B$52:$B$180,'14 Year_History_Results'!CG303)</f>
        <v>0</v>
      </c>
      <c r="BO303" s="308">
        <f t="shared" si="169"/>
        <v>0</v>
      </c>
      <c r="BQ303">
        <f t="shared" si="170"/>
        <v>1302</v>
      </c>
      <c r="BR303" s="112"/>
      <c r="BS303" s="2"/>
      <c r="BT303" s="148">
        <f>IF(ISNA(MATCH($BQ303,'2001'!$A$44:$A$139,0)),97,MATCH($BQ303,'2001'!$A$44:$A$139,0))</f>
        <v>97</v>
      </c>
      <c r="BU303" s="2">
        <f>IF(ISNA(MATCH($BQ303,'2002'!$A$44:$A$139,0)),97,MATCH($BQ303,'2002'!$A$44:$A$139,0))</f>
        <v>97</v>
      </c>
      <c r="BV303" s="2">
        <f>IF(ISNA(MATCH($BQ303,'2003'!$A$44:$A$139,0)),97,MATCH($BQ303,'2003'!$A$44:$A$139,0))</f>
        <v>97</v>
      </c>
      <c r="BW303" s="2">
        <f>IF(ISNA(MATCH($BQ303,'2004'!$A$44:$A$139,0)),97,MATCH($BQ303,'2004'!$A$44:$A$139,0))</f>
        <v>97</v>
      </c>
      <c r="BX303" s="2">
        <f>IF(ISNA(MATCH($BQ303,'2005'!$A$44:$A$139,0)),97,MATCH($BQ303,'2005'!$A$44:$A$139,0))</f>
        <v>97</v>
      </c>
      <c r="BY303" s="2">
        <f>IF(ISNA(MATCH($BQ303,'2006'!$A$44:$A$139,0)),97,MATCH($BQ303,'2006'!$A$44:$A$139,0))</f>
        <v>97</v>
      </c>
      <c r="BZ303" s="2">
        <f>IF(ISNA(MATCH($BQ303,'2007'!$A$44:$A$139,0)),97,MATCH($BQ303,'2007'!$A$44:$A$139,0))</f>
        <v>68</v>
      </c>
      <c r="CA303" s="2">
        <f>IF(ISNA(MATCH($BQ303,'2008'!$A$44:$A$139,0)),97,MATCH($BQ303,'2008'!$A$44:$A$139,0))</f>
        <v>97</v>
      </c>
      <c r="CB303" s="2">
        <f>IF(ISNA(MATCH($BQ303,'2009'!$A$44:$A$139,0)),97,MATCH($BQ303,'2009'!$A$44:$A$139,0))</f>
        <v>97</v>
      </c>
      <c r="CC303" s="2">
        <f>IF(ISNA(MATCH($BQ303,'2010'!$A$44:$A$139,0)),97,MATCH($BQ303,'2010'!$A$44:$A$139,0))</f>
        <v>97</v>
      </c>
      <c r="CD303" s="2">
        <f>IF(ISNA(MATCH($BQ303,'2011'!$A$44:$A$139,0)),97,MATCH($BQ303,'2011'!$A$44:$A$139,0))</f>
        <v>97</v>
      </c>
      <c r="CE303" s="2">
        <f>IF(ISNA(MATCH($BQ303,'2012'!$A$44:$A$139,0)),97,MATCH($BQ303,'2012'!$A$44:$A$139,0))</f>
        <v>97</v>
      </c>
      <c r="CF303" s="2">
        <f>IF(ISNA(MATCH($BQ303,'2013'!$A$44:$A$139,0)),97,MATCH($BQ303,'2013'!$A$44:$A$139,0))</f>
        <v>97</v>
      </c>
      <c r="CG303" s="149">
        <f>IF(ISNA(MATCH($BQ303,'2014'!$A$52:$A$179,0)),129,MATCH($BQ303,'2014'!$A$52:$A$179,0))</f>
        <v>129</v>
      </c>
      <c r="CI303">
        <f t="shared" si="171"/>
        <v>1302</v>
      </c>
      <c r="CJ303" s="284"/>
      <c r="CK303" s="282"/>
      <c r="CL303" s="281">
        <f t="shared" si="172"/>
        <v>0</v>
      </c>
      <c r="CM303" s="282">
        <f t="shared" si="158"/>
        <v>0</v>
      </c>
      <c r="CN303" s="282">
        <f t="shared" si="159"/>
        <v>0</v>
      </c>
      <c r="CO303" s="282">
        <f t="shared" si="160"/>
        <v>0</v>
      </c>
      <c r="CP303" s="282">
        <f t="shared" si="161"/>
        <v>0</v>
      </c>
      <c r="CQ303" s="282">
        <f t="shared" si="162"/>
        <v>0</v>
      </c>
      <c r="CR303" s="282">
        <f t="shared" si="163"/>
        <v>24</v>
      </c>
      <c r="CS303" s="282">
        <f t="shared" si="164"/>
        <v>15.9984</v>
      </c>
      <c r="CT303" s="282">
        <f t="shared" si="165"/>
        <v>10.66453344</v>
      </c>
      <c r="CU303" s="282">
        <f t="shared" si="173"/>
        <v>7.1089779911039992</v>
      </c>
      <c r="CV303" s="282">
        <f t="shared" si="174"/>
        <v>4.7388447288699256</v>
      </c>
      <c r="CW303" s="282">
        <f t="shared" si="175"/>
        <v>3.1589138962646923</v>
      </c>
      <c r="CX303" s="282">
        <f t="shared" si="176"/>
        <v>2.1057320032500439</v>
      </c>
      <c r="CY303" s="283">
        <f t="shared" si="177"/>
        <v>1.4036809533664791</v>
      </c>
      <c r="DA303" s="282">
        <f t="shared" si="178"/>
        <v>1302</v>
      </c>
      <c r="DB303" s="97"/>
      <c r="DC303" s="156"/>
      <c r="DD303" s="270">
        <f t="shared" si="179"/>
        <v>0</v>
      </c>
      <c r="DE303" s="156">
        <f t="shared" si="180"/>
        <v>0</v>
      </c>
      <c r="DF303" s="156">
        <f t="shared" si="181"/>
        <v>0</v>
      </c>
      <c r="DG303" s="156">
        <f t="shared" si="182"/>
        <v>0</v>
      </c>
      <c r="DH303" s="156">
        <f t="shared" si="183"/>
        <v>0</v>
      </c>
      <c r="DI303" s="156">
        <f t="shared" si="184"/>
        <v>0</v>
      </c>
      <c r="DJ303" s="156">
        <f t="shared" si="185"/>
        <v>24</v>
      </c>
      <c r="DK303" s="156">
        <f t="shared" si="186"/>
        <v>24</v>
      </c>
      <c r="DL303" s="156">
        <f t="shared" si="187"/>
        <v>24</v>
      </c>
      <c r="DM303" s="156">
        <f t="shared" si="188"/>
        <v>24</v>
      </c>
      <c r="DN303" s="156">
        <f t="shared" si="189"/>
        <v>24</v>
      </c>
      <c r="DO303" s="156">
        <f t="shared" si="190"/>
        <v>24</v>
      </c>
      <c r="DP303" s="156">
        <f t="shared" si="191"/>
        <v>24</v>
      </c>
      <c r="DQ303" s="267">
        <f t="shared" si="192"/>
        <v>24</v>
      </c>
      <c r="DR303" s="156">
        <f t="shared" si="193"/>
        <v>254</v>
      </c>
    </row>
    <row r="304" spans="2:122" ht="13.5" thickBot="1" x14ac:dyDescent="0.25">
      <c r="B304" s="144">
        <v>151</v>
      </c>
      <c r="C304" s="50">
        <f t="shared" si="156"/>
        <v>1</v>
      </c>
      <c r="D304" s="50">
        <f t="shared" si="166"/>
        <v>1</v>
      </c>
      <c r="E304" s="97"/>
      <c r="F304" s="2">
        <f t="shared" si="194"/>
        <v>299</v>
      </c>
      <c r="G304" s="164">
        <v>1250</v>
      </c>
      <c r="H304" s="164">
        <f>14- COUNTIF(L304:AA304,"#N/A")</f>
        <v>1</v>
      </c>
      <c r="I304" s="133">
        <f>SUM(AF304:AU304)+SUM(BA304:BM304)</f>
        <v>10</v>
      </c>
      <c r="J304" s="405">
        <f>CY304</f>
        <v>1.3162141234436218</v>
      </c>
      <c r="K304" s="466" t="str">
        <f>IF(ISNUMBER(MATCH(G304,'[4]OPR data'!$A$3:$A$2541,0)),"Y","N")</f>
        <v>Y</v>
      </c>
      <c r="L304" s="112"/>
      <c r="M304" s="236"/>
      <c r="N304" s="236" t="e">
        <f>(INDEX(Finish_table!R$4:R$83,MATCH('14 Year_History_Results'!$G304,Finish_table!S$4:S$83,0),1))</f>
        <v>#N/A</v>
      </c>
      <c r="O304" s="236" t="e">
        <f>(INDEX(Finish_table!Z$4:Z$99,MATCH('14 Year_History_Results'!$G304,Finish_table!AA$4:AA$99,0),1))</f>
        <v>#N/A</v>
      </c>
      <c r="P304" s="236" t="e">
        <f>(INDEX(Finish_table!AI$4:AI$99,MATCH('14 Year_History_Results'!$G304,Finish_table!AJ$4:AJ$99,0),1))</f>
        <v>#N/A</v>
      </c>
      <c r="Q304" s="236" t="e">
        <f>(INDEX(Finish_table!AR$4:AR$99,MATCH('14 Year_History_Results'!$G304,Finish_table!AS$4:AS$99,0),1))</f>
        <v>#N/A</v>
      </c>
      <c r="R304" s="236" t="e">
        <f>(INDEX(Finish_table!BA$4:BA$99,MATCH('14 Year_History_Results'!$G304,Finish_table!BB$4:BB$99,0),1))</f>
        <v>#N/A</v>
      </c>
      <c r="S304" s="236" t="e">
        <f>(INDEX(Finish_table!BJ$4:BJ$99,MATCH('14 Year_History_Results'!$G304,Finish_table!BK$4:BK$99,0),1))</f>
        <v>#N/A</v>
      </c>
      <c r="T304" s="236" t="e">
        <f>(INDEX(Finish_table!BS$4:BS$99,MATCH('14 Year_History_Results'!$G304,Finish_table!BT$4:BT$99,0),1))</f>
        <v>#N/A</v>
      </c>
      <c r="U304" s="236" t="e">
        <f>(INDEX(Finish_table!CB$4:CB$99,MATCH('14 Year_History_Results'!$G304,Finish_table!CC$4:CC$99,0),1))</f>
        <v>#N/A</v>
      </c>
      <c r="V304" s="236" t="str">
        <f>(INDEX(Finish_table!CK$4:CK$99,MATCH('14 Year_History_Results'!$G304,Finish_table!CL$4:CL$99,0),1))</f>
        <v>QF</v>
      </c>
      <c r="W304" s="236" t="e">
        <f>(INDEX(Finish_table!CT$4:CT$99,MATCH('14 Year_History_Results'!$G304,Finish_table!CU$4:CU$99,0),1))</f>
        <v>#N/A</v>
      </c>
      <c r="X304" s="236" t="e">
        <f>(INDEX(Finish_table!DC$4:DC$99,MATCH('14 Year_History_Results'!$G304,Finish_table!DD$4:DD$99,0),1))</f>
        <v>#N/A</v>
      </c>
      <c r="Y304" s="236" t="e">
        <f>(INDEX(Finish_table!DL$4:DL$99,MATCH('14 Year_History_Results'!$G304,Finish_table!DM$4:DM$99,0),1))</f>
        <v>#N/A</v>
      </c>
      <c r="Z304" s="236" t="e">
        <f>(INDEX(Finish_table!DU$4:DU$99,MATCH('14 Year_History_Results'!$G304,Finish_table!DV$4:DV$99,0),1))</f>
        <v>#N/A</v>
      </c>
      <c r="AA304" s="256" t="e">
        <f>(INDEX(Finish_table!ED$4:ED$140,MATCH('14 Year_History_Results'!$G304,Finish_table!EE$4:EE$140,0),1))</f>
        <v>#N/A</v>
      </c>
      <c r="AB304" s="2"/>
      <c r="AC304" s="97"/>
      <c r="AE304">
        <f t="shared" si="157"/>
        <v>1250</v>
      </c>
      <c r="AF304" s="112"/>
      <c r="AG304" s="2"/>
      <c r="AH304" s="148">
        <f>INDEX('2001'!$C$44:$C$140,'14 Year_History_Results'!BT304)</f>
        <v>0</v>
      </c>
      <c r="AI304" s="2">
        <f>INDEX('2002'!$C$44:$C$140,'14 Year_History_Results'!BU304)</f>
        <v>0</v>
      </c>
      <c r="AJ304" s="2">
        <f>INDEX('2003'!$C$44:$C$140,'14 Year_History_Results'!BV304)</f>
        <v>0</v>
      </c>
      <c r="AK304" s="2">
        <f>INDEX('2004'!$C$44:$C$140,'14 Year_History_Results'!BW304)</f>
        <v>0</v>
      </c>
      <c r="AL304" s="2">
        <f>INDEX('2005'!$C$44:$C$140,'14 Year_History_Results'!BX304)</f>
        <v>0</v>
      </c>
      <c r="AM304" s="2">
        <f>INDEX('2006'!$C$44:$C$140,'14 Year_History_Results'!BY304)</f>
        <v>0</v>
      </c>
      <c r="AN304" s="2">
        <f>INDEX('2007'!$C$44:$C$140,'14 Year_History_Results'!BZ304)</f>
        <v>0</v>
      </c>
      <c r="AO304" s="2">
        <f>INDEX('2008'!$C$44:$C$140,'14 Year_History_Results'!CA304)</f>
        <v>0</v>
      </c>
      <c r="AP304" s="2">
        <f>INDEX('2009'!$C$44:$C$140,'14 Year_History_Results'!CB304)</f>
        <v>0</v>
      </c>
      <c r="AQ304" s="2">
        <f>INDEX('2010'!$C$44:$C$140,'14 Year_History_Results'!CC304)</f>
        <v>0</v>
      </c>
      <c r="AR304" s="2">
        <f>INDEX('2011'!$C$44:$C$140,'14 Year_History_Results'!CD304)</f>
        <v>0</v>
      </c>
      <c r="AS304" s="2">
        <f>INDEX('2012'!$C$44:$C$140,'14 Year_History_Results'!CE304)</f>
        <v>0</v>
      </c>
      <c r="AT304" s="2">
        <f>INDEX('2013'!$C$44:$C$140,'14 Year_History_Results'!CF304)</f>
        <v>0</v>
      </c>
      <c r="AU304" s="149">
        <f>INDEX('2014'!$C$52:$C$180,'14 Year_History_Results'!CG304)</f>
        <v>0</v>
      </c>
      <c r="AV304" s="2">
        <f t="shared" si="167"/>
        <v>0</v>
      </c>
      <c r="AW304" s="2"/>
      <c r="AX304">
        <f t="shared" si="168"/>
        <v>1250</v>
      </c>
      <c r="AY304" s="112"/>
      <c r="AZ304" s="2"/>
      <c r="BA304" s="148">
        <f>INDEX('2001'!$B$44:$B$140,'14 Year_History_Results'!BT304)</f>
        <v>0</v>
      </c>
      <c r="BB304" s="2">
        <f>INDEX('2002'!$B$44:$B$140,'14 Year_History_Results'!BU304)</f>
        <v>0</v>
      </c>
      <c r="BC304" s="2">
        <f>INDEX('2003'!$B$44:$B$140,'14 Year_History_Results'!BV304)</f>
        <v>0</v>
      </c>
      <c r="BD304" s="2">
        <f>INDEX('2004'!$B$44:$B$140,'14 Year_History_Results'!BW304)</f>
        <v>0</v>
      </c>
      <c r="BE304" s="2">
        <f>INDEX('2005'!$B$44:$B$140,'14 Year_History_Results'!BX304)</f>
        <v>0</v>
      </c>
      <c r="BF304" s="2">
        <f>INDEX('2006'!$B$44:$B$140,'14 Year_History_Results'!BY304)</f>
        <v>0</v>
      </c>
      <c r="BG304" s="2">
        <f>INDEX('2007'!$B$44:$B$140,'14 Year_History_Results'!BZ304)</f>
        <v>0</v>
      </c>
      <c r="BH304" s="2">
        <f>INDEX('2008'!$B$44:$B$140,'14 Year_History_Results'!CA304)</f>
        <v>0</v>
      </c>
      <c r="BI304" s="2">
        <f>INDEX('2009'!$B$44:$B$140,'14 Year_History_Results'!CB304)</f>
        <v>10</v>
      </c>
      <c r="BJ304" s="2">
        <f>INDEX('2010'!$B$44:$B$140,'14 Year_History_Results'!CC304)</f>
        <v>0</v>
      </c>
      <c r="BK304" s="2">
        <f>INDEX('2011'!$B$44:$B$140,'14 Year_History_Results'!CD304)</f>
        <v>0</v>
      </c>
      <c r="BL304" s="2">
        <f>INDEX('2012'!$B$44:$B$140,'14 Year_History_Results'!CE304)</f>
        <v>0</v>
      </c>
      <c r="BM304" s="2">
        <f>INDEX('2013'!$B$44:$B$140,'14 Year_History_Results'!CF304)</f>
        <v>0</v>
      </c>
      <c r="BN304" s="149">
        <f>INDEX('2014'!$B$52:$B$180,'14 Year_History_Results'!CG304)</f>
        <v>0</v>
      </c>
      <c r="BO304" s="308">
        <f t="shared" si="169"/>
        <v>0</v>
      </c>
      <c r="BQ304">
        <f t="shared" si="170"/>
        <v>1250</v>
      </c>
      <c r="BR304" s="112"/>
      <c r="BS304" s="2"/>
      <c r="BT304" s="148">
        <f>IF(ISNA(MATCH($BQ304,'2001'!$A$44:$A$139,0)),97,MATCH($BQ304,'2001'!$A$44:$A$139,0))</f>
        <v>97</v>
      </c>
      <c r="BU304" s="2">
        <f>IF(ISNA(MATCH($BQ304,'2002'!$A$44:$A$139,0)),97,MATCH($BQ304,'2002'!$A$44:$A$139,0))</f>
        <v>97</v>
      </c>
      <c r="BV304" s="2">
        <f>IF(ISNA(MATCH($BQ304,'2003'!$A$44:$A$139,0)),97,MATCH($BQ304,'2003'!$A$44:$A$139,0))</f>
        <v>97</v>
      </c>
      <c r="BW304" s="2">
        <f>IF(ISNA(MATCH($BQ304,'2004'!$A$44:$A$139,0)),97,MATCH($BQ304,'2004'!$A$44:$A$139,0))</f>
        <v>97</v>
      </c>
      <c r="BX304" s="2">
        <f>IF(ISNA(MATCH($BQ304,'2005'!$A$44:$A$139,0)),97,MATCH($BQ304,'2005'!$A$44:$A$139,0))</f>
        <v>97</v>
      </c>
      <c r="BY304" s="2">
        <f>IF(ISNA(MATCH($BQ304,'2006'!$A$44:$A$139,0)),97,MATCH($BQ304,'2006'!$A$44:$A$139,0))</f>
        <v>97</v>
      </c>
      <c r="BZ304" s="2">
        <f>IF(ISNA(MATCH($BQ304,'2007'!$A$44:$A$139,0)),97,MATCH($BQ304,'2007'!$A$44:$A$139,0))</f>
        <v>97</v>
      </c>
      <c r="CA304" s="2">
        <f>IF(ISNA(MATCH($BQ304,'2008'!$A$44:$A$139,0)),97,MATCH($BQ304,'2008'!$A$44:$A$139,0))</f>
        <v>97</v>
      </c>
      <c r="CB304" s="2">
        <f>IF(ISNA(MATCH($BQ304,'2009'!$A$44:$A$139,0)),97,MATCH($BQ304,'2009'!$A$44:$A$139,0))</f>
        <v>65</v>
      </c>
      <c r="CC304" s="2">
        <f>IF(ISNA(MATCH($BQ304,'2010'!$A$44:$A$139,0)),97,MATCH($BQ304,'2010'!$A$44:$A$139,0))</f>
        <v>97</v>
      </c>
      <c r="CD304" s="2">
        <f>IF(ISNA(MATCH($BQ304,'2011'!$A$44:$A$139,0)),97,MATCH($BQ304,'2011'!$A$44:$A$139,0))</f>
        <v>97</v>
      </c>
      <c r="CE304" s="2">
        <f>IF(ISNA(MATCH($BQ304,'2012'!$A$44:$A$139,0)),97,MATCH($BQ304,'2012'!$A$44:$A$139,0))</f>
        <v>97</v>
      </c>
      <c r="CF304" s="2">
        <f>IF(ISNA(MATCH($BQ304,'2013'!$A$44:$A$139,0)),97,MATCH($BQ304,'2013'!$A$44:$A$139,0))</f>
        <v>97</v>
      </c>
      <c r="CG304" s="149">
        <f>IF(ISNA(MATCH($BQ304,'2014'!$A$52:$A$179,0)),129,MATCH($BQ304,'2014'!$A$52:$A$179,0))</f>
        <v>129</v>
      </c>
      <c r="CI304">
        <f t="shared" si="171"/>
        <v>1250</v>
      </c>
      <c r="CJ304" s="284"/>
      <c r="CK304" s="282"/>
      <c r="CL304" s="281">
        <f t="shared" si="172"/>
        <v>0</v>
      </c>
      <c r="CM304" s="282">
        <f t="shared" si="158"/>
        <v>0</v>
      </c>
      <c r="CN304" s="282">
        <f t="shared" si="159"/>
        <v>0</v>
      </c>
      <c r="CO304" s="282">
        <f t="shared" si="160"/>
        <v>0</v>
      </c>
      <c r="CP304" s="282">
        <f t="shared" si="161"/>
        <v>0</v>
      </c>
      <c r="CQ304" s="282">
        <f t="shared" si="162"/>
        <v>0</v>
      </c>
      <c r="CR304" s="282">
        <f t="shared" si="163"/>
        <v>0</v>
      </c>
      <c r="CS304" s="282">
        <f t="shared" si="164"/>
        <v>0</v>
      </c>
      <c r="CT304" s="282">
        <f t="shared" si="165"/>
        <v>10</v>
      </c>
      <c r="CU304" s="282">
        <f t="shared" si="173"/>
        <v>6.6659999999999995</v>
      </c>
      <c r="CV304" s="282">
        <f t="shared" si="174"/>
        <v>4.4435555999999998</v>
      </c>
      <c r="CW304" s="282">
        <f t="shared" si="175"/>
        <v>2.9620741629599996</v>
      </c>
      <c r="CX304" s="282">
        <f t="shared" si="176"/>
        <v>1.9745186370291357</v>
      </c>
      <c r="CY304" s="283">
        <f t="shared" si="177"/>
        <v>1.3162141234436218</v>
      </c>
      <c r="DA304" s="282">
        <f t="shared" si="178"/>
        <v>1250</v>
      </c>
      <c r="DB304" s="97"/>
      <c r="DC304" s="156"/>
      <c r="DD304" s="270">
        <f t="shared" si="179"/>
        <v>0</v>
      </c>
      <c r="DE304" s="156">
        <f t="shared" si="180"/>
        <v>0</v>
      </c>
      <c r="DF304" s="156">
        <f t="shared" si="181"/>
        <v>0</v>
      </c>
      <c r="DG304" s="156">
        <f t="shared" si="182"/>
        <v>0</v>
      </c>
      <c r="DH304" s="156">
        <f t="shared" si="183"/>
        <v>0</v>
      </c>
      <c r="DI304" s="156">
        <f t="shared" si="184"/>
        <v>0</v>
      </c>
      <c r="DJ304" s="156">
        <f t="shared" si="185"/>
        <v>0</v>
      </c>
      <c r="DK304" s="156">
        <f t="shared" si="186"/>
        <v>0</v>
      </c>
      <c r="DL304" s="156">
        <f t="shared" si="187"/>
        <v>10</v>
      </c>
      <c r="DM304" s="156">
        <f t="shared" si="188"/>
        <v>10</v>
      </c>
      <c r="DN304" s="156">
        <f t="shared" si="189"/>
        <v>10</v>
      </c>
      <c r="DO304" s="156">
        <f t="shared" si="190"/>
        <v>10</v>
      </c>
      <c r="DP304" s="156">
        <f t="shared" si="191"/>
        <v>10</v>
      </c>
      <c r="DQ304" s="267">
        <f t="shared" si="192"/>
        <v>10</v>
      </c>
      <c r="DR304" s="156">
        <f t="shared" si="193"/>
        <v>401</v>
      </c>
    </row>
    <row r="305" spans="2:122" ht="13.5" thickBot="1" x14ac:dyDescent="0.25">
      <c r="B305" s="250">
        <v>155</v>
      </c>
      <c r="C305" s="50">
        <f t="shared" si="156"/>
        <v>1</v>
      </c>
      <c r="D305" s="50">
        <f t="shared" si="166"/>
        <v>0</v>
      </c>
      <c r="E305" s="97"/>
      <c r="F305" s="2">
        <f t="shared" si="194"/>
        <v>300</v>
      </c>
      <c r="G305" s="164">
        <v>1555</v>
      </c>
      <c r="H305" s="164">
        <f>14- COUNTIF(L305:AA305,"#N/A")</f>
        <v>1</v>
      </c>
      <c r="I305" s="133">
        <f>SUM(AF305:AU305)+SUM(BA305:BM305)</f>
        <v>10</v>
      </c>
      <c r="J305" s="405">
        <f>CY305</f>
        <v>1.3162141234436218</v>
      </c>
      <c r="K305" s="466" t="str">
        <f>IF(ISNUMBER(MATCH(G305,'[4]OPR data'!$A$3:$A$2541,0)),"Y","N")</f>
        <v>N</v>
      </c>
      <c r="L305" s="112"/>
      <c r="M305" s="236"/>
      <c r="N305" s="236" t="e">
        <f>(INDEX(Finish_table!R$4:R$83,MATCH('14 Year_History_Results'!$G305,Finish_table!S$4:S$83,0),1))</f>
        <v>#N/A</v>
      </c>
      <c r="O305" s="236" t="e">
        <f>(INDEX(Finish_table!Z$4:Z$99,MATCH('14 Year_History_Results'!$G305,Finish_table!AA$4:AA$99,0),1))</f>
        <v>#N/A</v>
      </c>
      <c r="P305" s="236" t="e">
        <f>(INDEX(Finish_table!AI$4:AI$99,MATCH('14 Year_History_Results'!$G305,Finish_table!AJ$4:AJ$99,0),1))</f>
        <v>#N/A</v>
      </c>
      <c r="Q305" s="236" t="e">
        <f>(INDEX(Finish_table!AR$4:AR$99,MATCH('14 Year_History_Results'!$G305,Finish_table!AS$4:AS$99,0),1))</f>
        <v>#N/A</v>
      </c>
      <c r="R305" s="236" t="e">
        <f>(INDEX(Finish_table!BA$4:BA$99,MATCH('14 Year_History_Results'!$G305,Finish_table!BB$4:BB$99,0),1))</f>
        <v>#N/A</v>
      </c>
      <c r="S305" s="236" t="e">
        <f>(INDEX(Finish_table!BJ$4:BJ$99,MATCH('14 Year_History_Results'!$G305,Finish_table!BK$4:BK$99,0),1))</f>
        <v>#N/A</v>
      </c>
      <c r="T305" s="236" t="e">
        <f>(INDEX(Finish_table!BS$4:BS$99,MATCH('14 Year_History_Results'!$G305,Finish_table!BT$4:BT$99,0),1))</f>
        <v>#N/A</v>
      </c>
      <c r="U305" s="236" t="e">
        <f>(INDEX(Finish_table!CB$4:CB$99,MATCH('14 Year_History_Results'!$G305,Finish_table!CC$4:CC$99,0),1))</f>
        <v>#N/A</v>
      </c>
      <c r="V305" s="236" t="str">
        <f>(INDEX(Finish_table!CK$4:CK$99,MATCH('14 Year_History_Results'!$G305,Finish_table!CL$4:CL$99,0),1))</f>
        <v>QF</v>
      </c>
      <c r="W305" s="236" t="e">
        <f>(INDEX(Finish_table!CT$4:CT$99,MATCH('14 Year_History_Results'!$G305,Finish_table!CU$4:CU$99,0),1))</f>
        <v>#N/A</v>
      </c>
      <c r="X305" s="236" t="e">
        <f>(INDEX(Finish_table!DC$4:DC$99,MATCH('14 Year_History_Results'!$G305,Finish_table!DD$4:DD$99,0),1))</f>
        <v>#N/A</v>
      </c>
      <c r="Y305" s="236" t="e">
        <f>(INDEX(Finish_table!DL$4:DL$99,MATCH('14 Year_History_Results'!$G305,Finish_table!DM$4:DM$99,0),1))</f>
        <v>#N/A</v>
      </c>
      <c r="Z305" s="236" t="e">
        <f>(INDEX(Finish_table!DU$4:DU$99,MATCH('14 Year_History_Results'!$G305,Finish_table!DV$4:DV$99,0),1))</f>
        <v>#N/A</v>
      </c>
      <c r="AA305" s="256" t="e">
        <f>(INDEX(Finish_table!ED$4:ED$140,MATCH('14 Year_History_Results'!$G305,Finish_table!EE$4:EE$140,0),1))</f>
        <v>#N/A</v>
      </c>
      <c r="AB305" s="2"/>
      <c r="AC305" s="97"/>
      <c r="AE305">
        <f t="shared" si="157"/>
        <v>1555</v>
      </c>
      <c r="AF305" s="112"/>
      <c r="AG305" s="2"/>
      <c r="AH305" s="148">
        <f>INDEX('2001'!$C$44:$C$140,'14 Year_History_Results'!BT305)</f>
        <v>0</v>
      </c>
      <c r="AI305" s="2">
        <f>INDEX('2002'!$C$44:$C$140,'14 Year_History_Results'!BU305)</f>
        <v>0</v>
      </c>
      <c r="AJ305" s="2">
        <f>INDEX('2003'!$C$44:$C$140,'14 Year_History_Results'!BV305)</f>
        <v>0</v>
      </c>
      <c r="AK305" s="2">
        <f>INDEX('2004'!$C$44:$C$140,'14 Year_History_Results'!BW305)</f>
        <v>0</v>
      </c>
      <c r="AL305" s="2">
        <f>INDEX('2005'!$C$44:$C$140,'14 Year_History_Results'!BX305)</f>
        <v>0</v>
      </c>
      <c r="AM305" s="2">
        <f>INDEX('2006'!$C$44:$C$140,'14 Year_History_Results'!BY305)</f>
        <v>0</v>
      </c>
      <c r="AN305" s="2">
        <f>INDEX('2007'!$C$44:$C$140,'14 Year_History_Results'!BZ305)</f>
        <v>0</v>
      </c>
      <c r="AO305" s="2">
        <f>INDEX('2008'!$C$44:$C$140,'14 Year_History_Results'!CA305)</f>
        <v>0</v>
      </c>
      <c r="AP305" s="2">
        <f>INDEX('2009'!$C$44:$C$140,'14 Year_History_Results'!CB305)</f>
        <v>0</v>
      </c>
      <c r="AQ305" s="2">
        <f>INDEX('2010'!$C$44:$C$140,'14 Year_History_Results'!CC305)</f>
        <v>0</v>
      </c>
      <c r="AR305" s="2">
        <f>INDEX('2011'!$C$44:$C$140,'14 Year_History_Results'!CD305)</f>
        <v>0</v>
      </c>
      <c r="AS305" s="2">
        <f>INDEX('2012'!$C$44:$C$140,'14 Year_History_Results'!CE305)</f>
        <v>0</v>
      </c>
      <c r="AT305" s="2">
        <f>INDEX('2013'!$C$44:$C$140,'14 Year_History_Results'!CF305)</f>
        <v>0</v>
      </c>
      <c r="AU305" s="149">
        <f>INDEX('2014'!$C$52:$C$180,'14 Year_History_Results'!CG305)</f>
        <v>0</v>
      </c>
      <c r="AV305" s="2">
        <f t="shared" si="167"/>
        <v>0</v>
      </c>
      <c r="AW305" s="2"/>
      <c r="AX305">
        <f t="shared" si="168"/>
        <v>1555</v>
      </c>
      <c r="AY305" s="112"/>
      <c r="AZ305" s="2"/>
      <c r="BA305" s="148">
        <f>INDEX('2001'!$B$44:$B$140,'14 Year_History_Results'!BT305)</f>
        <v>0</v>
      </c>
      <c r="BB305" s="2">
        <f>INDEX('2002'!$B$44:$B$140,'14 Year_History_Results'!BU305)</f>
        <v>0</v>
      </c>
      <c r="BC305" s="2">
        <f>INDEX('2003'!$B$44:$B$140,'14 Year_History_Results'!BV305)</f>
        <v>0</v>
      </c>
      <c r="BD305" s="2">
        <f>INDEX('2004'!$B$44:$B$140,'14 Year_History_Results'!BW305)</f>
        <v>0</v>
      </c>
      <c r="BE305" s="2">
        <f>INDEX('2005'!$B$44:$B$140,'14 Year_History_Results'!BX305)</f>
        <v>0</v>
      </c>
      <c r="BF305" s="2">
        <f>INDEX('2006'!$B$44:$B$140,'14 Year_History_Results'!BY305)</f>
        <v>0</v>
      </c>
      <c r="BG305" s="2">
        <f>INDEX('2007'!$B$44:$B$140,'14 Year_History_Results'!BZ305)</f>
        <v>0</v>
      </c>
      <c r="BH305" s="2">
        <f>INDEX('2008'!$B$44:$B$140,'14 Year_History_Results'!CA305)</f>
        <v>0</v>
      </c>
      <c r="BI305" s="2">
        <f>INDEX('2009'!$B$44:$B$140,'14 Year_History_Results'!CB305)</f>
        <v>10</v>
      </c>
      <c r="BJ305" s="2">
        <f>INDEX('2010'!$B$44:$B$140,'14 Year_History_Results'!CC305)</f>
        <v>0</v>
      </c>
      <c r="BK305" s="2">
        <f>INDEX('2011'!$B$44:$B$140,'14 Year_History_Results'!CD305)</f>
        <v>0</v>
      </c>
      <c r="BL305" s="2">
        <f>INDEX('2012'!$B$44:$B$140,'14 Year_History_Results'!CE305)</f>
        <v>0</v>
      </c>
      <c r="BM305" s="2">
        <f>INDEX('2013'!$B$44:$B$140,'14 Year_History_Results'!CF305)</f>
        <v>0</v>
      </c>
      <c r="BN305" s="149">
        <f>INDEX('2014'!$B$52:$B$180,'14 Year_History_Results'!CG305)</f>
        <v>0</v>
      </c>
      <c r="BO305" s="308">
        <f t="shared" si="169"/>
        <v>0</v>
      </c>
      <c r="BQ305">
        <f t="shared" si="170"/>
        <v>1555</v>
      </c>
      <c r="BR305" s="112"/>
      <c r="BS305" s="2"/>
      <c r="BT305" s="148">
        <f>IF(ISNA(MATCH($BQ305,'2001'!$A$44:$A$139,0)),97,MATCH($BQ305,'2001'!$A$44:$A$139,0))</f>
        <v>97</v>
      </c>
      <c r="BU305" s="2">
        <f>IF(ISNA(MATCH($BQ305,'2002'!$A$44:$A$139,0)),97,MATCH($BQ305,'2002'!$A$44:$A$139,0))</f>
        <v>97</v>
      </c>
      <c r="BV305" s="2">
        <f>IF(ISNA(MATCH($BQ305,'2003'!$A$44:$A$139,0)),97,MATCH($BQ305,'2003'!$A$44:$A$139,0))</f>
        <v>97</v>
      </c>
      <c r="BW305" s="2">
        <f>IF(ISNA(MATCH($BQ305,'2004'!$A$44:$A$139,0)),97,MATCH($BQ305,'2004'!$A$44:$A$139,0))</f>
        <v>97</v>
      </c>
      <c r="BX305" s="2">
        <f>IF(ISNA(MATCH($BQ305,'2005'!$A$44:$A$139,0)),97,MATCH($BQ305,'2005'!$A$44:$A$139,0))</f>
        <v>97</v>
      </c>
      <c r="BY305" s="2">
        <f>IF(ISNA(MATCH($BQ305,'2006'!$A$44:$A$139,0)),97,MATCH($BQ305,'2006'!$A$44:$A$139,0))</f>
        <v>97</v>
      </c>
      <c r="BZ305" s="2">
        <f>IF(ISNA(MATCH($BQ305,'2007'!$A$44:$A$139,0)),97,MATCH($BQ305,'2007'!$A$44:$A$139,0))</f>
        <v>97</v>
      </c>
      <c r="CA305" s="2">
        <f>IF(ISNA(MATCH($BQ305,'2008'!$A$44:$A$139,0)),97,MATCH($BQ305,'2008'!$A$44:$A$139,0))</f>
        <v>97</v>
      </c>
      <c r="CB305" s="2">
        <f>IF(ISNA(MATCH($BQ305,'2009'!$A$44:$A$139,0)),97,MATCH($BQ305,'2009'!$A$44:$A$139,0))</f>
        <v>72</v>
      </c>
      <c r="CC305" s="2">
        <f>IF(ISNA(MATCH($BQ305,'2010'!$A$44:$A$139,0)),97,MATCH($BQ305,'2010'!$A$44:$A$139,0))</f>
        <v>97</v>
      </c>
      <c r="CD305" s="2">
        <f>IF(ISNA(MATCH($BQ305,'2011'!$A$44:$A$139,0)),97,MATCH($BQ305,'2011'!$A$44:$A$139,0))</f>
        <v>97</v>
      </c>
      <c r="CE305" s="2">
        <f>IF(ISNA(MATCH($BQ305,'2012'!$A$44:$A$139,0)),97,MATCH($BQ305,'2012'!$A$44:$A$139,0))</f>
        <v>97</v>
      </c>
      <c r="CF305" s="2">
        <f>IF(ISNA(MATCH($BQ305,'2013'!$A$44:$A$139,0)),97,MATCH($BQ305,'2013'!$A$44:$A$139,0))</f>
        <v>97</v>
      </c>
      <c r="CG305" s="149">
        <f>IF(ISNA(MATCH($BQ305,'2014'!$A$52:$A$179,0)),129,MATCH($BQ305,'2014'!$A$52:$A$179,0))</f>
        <v>129</v>
      </c>
      <c r="CI305">
        <f t="shared" si="171"/>
        <v>1555</v>
      </c>
      <c r="CJ305" s="284"/>
      <c r="CK305" s="282"/>
      <c r="CL305" s="281">
        <f t="shared" si="172"/>
        <v>0</v>
      </c>
      <c r="CM305" s="282">
        <f t="shared" si="158"/>
        <v>0</v>
      </c>
      <c r="CN305" s="282">
        <f t="shared" si="159"/>
        <v>0</v>
      </c>
      <c r="CO305" s="282">
        <f t="shared" si="160"/>
        <v>0</v>
      </c>
      <c r="CP305" s="282">
        <f t="shared" si="161"/>
        <v>0</v>
      </c>
      <c r="CQ305" s="282">
        <f t="shared" si="162"/>
        <v>0</v>
      </c>
      <c r="CR305" s="282">
        <f t="shared" si="163"/>
        <v>0</v>
      </c>
      <c r="CS305" s="282">
        <f t="shared" si="164"/>
        <v>0</v>
      </c>
      <c r="CT305" s="282">
        <f t="shared" si="165"/>
        <v>10</v>
      </c>
      <c r="CU305" s="282">
        <f t="shared" si="173"/>
        <v>6.6659999999999995</v>
      </c>
      <c r="CV305" s="282">
        <f t="shared" si="174"/>
        <v>4.4435555999999998</v>
      </c>
      <c r="CW305" s="282">
        <f t="shared" si="175"/>
        <v>2.9620741629599996</v>
      </c>
      <c r="CX305" s="282">
        <f t="shared" si="176"/>
        <v>1.9745186370291357</v>
      </c>
      <c r="CY305" s="283">
        <f t="shared" si="177"/>
        <v>1.3162141234436218</v>
      </c>
      <c r="DA305" s="282">
        <f t="shared" si="178"/>
        <v>1555</v>
      </c>
      <c r="DB305" s="97"/>
      <c r="DC305" s="156"/>
      <c r="DD305" s="270">
        <f t="shared" si="179"/>
        <v>0</v>
      </c>
      <c r="DE305" s="156">
        <f t="shared" si="180"/>
        <v>0</v>
      </c>
      <c r="DF305" s="156">
        <f t="shared" si="181"/>
        <v>0</v>
      </c>
      <c r="DG305" s="156">
        <f t="shared" si="182"/>
        <v>0</v>
      </c>
      <c r="DH305" s="156">
        <f t="shared" si="183"/>
        <v>0</v>
      </c>
      <c r="DI305" s="156">
        <f t="shared" si="184"/>
        <v>0</v>
      </c>
      <c r="DJ305" s="156">
        <f t="shared" si="185"/>
        <v>0</v>
      </c>
      <c r="DK305" s="156">
        <f t="shared" si="186"/>
        <v>0</v>
      </c>
      <c r="DL305" s="156">
        <f t="shared" si="187"/>
        <v>10</v>
      </c>
      <c r="DM305" s="156">
        <f t="shared" si="188"/>
        <v>10</v>
      </c>
      <c r="DN305" s="156">
        <f t="shared" si="189"/>
        <v>10</v>
      </c>
      <c r="DO305" s="156">
        <f t="shared" si="190"/>
        <v>10</v>
      </c>
      <c r="DP305" s="156">
        <f t="shared" si="191"/>
        <v>10</v>
      </c>
      <c r="DQ305" s="267">
        <f t="shared" si="192"/>
        <v>10</v>
      </c>
      <c r="DR305" s="156">
        <f t="shared" si="193"/>
        <v>401</v>
      </c>
    </row>
    <row r="306" spans="2:122" ht="13.5" thickBot="1" x14ac:dyDescent="0.25">
      <c r="B306" s="133">
        <v>155</v>
      </c>
      <c r="C306" s="50">
        <f t="shared" si="156"/>
        <v>2</v>
      </c>
      <c r="D306" s="50">
        <f t="shared" si="166"/>
        <v>2</v>
      </c>
      <c r="E306" s="97"/>
      <c r="F306" s="2">
        <f t="shared" si="194"/>
        <v>301</v>
      </c>
      <c r="G306" s="164">
        <v>1629</v>
      </c>
      <c r="H306" s="164">
        <f>14- COUNTIF(L306:AA306,"#N/A")</f>
        <v>1</v>
      </c>
      <c r="I306" s="133">
        <f>SUM(AF306:AU306)+SUM(BA306:BM306)</f>
        <v>10</v>
      </c>
      <c r="J306" s="405">
        <f>CY306</f>
        <v>1.3162141234436218</v>
      </c>
      <c r="K306" s="466" t="str">
        <f>IF(ISNUMBER(MATCH(G306,'[4]OPR data'!$A$3:$A$2541,0)),"Y","N")</f>
        <v>Y</v>
      </c>
      <c r="L306" s="112"/>
      <c r="M306" s="236"/>
      <c r="N306" s="236" t="e">
        <f>(INDEX(Finish_table!R$4:R$83,MATCH('14 Year_History_Results'!$G306,Finish_table!S$4:S$83,0),1))</f>
        <v>#N/A</v>
      </c>
      <c r="O306" s="236" t="e">
        <f>(INDEX(Finish_table!Z$4:Z$99,MATCH('14 Year_History_Results'!$G306,Finish_table!AA$4:AA$99,0),1))</f>
        <v>#N/A</v>
      </c>
      <c r="P306" s="236" t="e">
        <f>(INDEX(Finish_table!AI$4:AI$99,MATCH('14 Year_History_Results'!$G306,Finish_table!AJ$4:AJ$99,0),1))</f>
        <v>#N/A</v>
      </c>
      <c r="Q306" s="236" t="e">
        <f>(INDEX(Finish_table!AR$4:AR$99,MATCH('14 Year_History_Results'!$G306,Finish_table!AS$4:AS$99,0),1))</f>
        <v>#N/A</v>
      </c>
      <c r="R306" s="236" t="e">
        <f>(INDEX(Finish_table!BA$4:BA$99,MATCH('14 Year_History_Results'!$G306,Finish_table!BB$4:BB$99,0),1))</f>
        <v>#N/A</v>
      </c>
      <c r="S306" s="236" t="e">
        <f>(INDEX(Finish_table!BJ$4:BJ$99,MATCH('14 Year_History_Results'!$G306,Finish_table!BK$4:BK$99,0),1))</f>
        <v>#N/A</v>
      </c>
      <c r="T306" s="236" t="e">
        <f>(INDEX(Finish_table!BS$4:BS$99,MATCH('14 Year_History_Results'!$G306,Finish_table!BT$4:BT$99,0),1))</f>
        <v>#N/A</v>
      </c>
      <c r="U306" s="236" t="e">
        <f>(INDEX(Finish_table!CB$4:CB$99,MATCH('14 Year_History_Results'!$G306,Finish_table!CC$4:CC$99,0),1))</f>
        <v>#N/A</v>
      </c>
      <c r="V306" s="236" t="str">
        <f>(INDEX(Finish_table!CK$4:CK$99,MATCH('14 Year_History_Results'!$G306,Finish_table!CL$4:CL$99,0),1))</f>
        <v>QF</v>
      </c>
      <c r="W306" s="236" t="e">
        <f>(INDEX(Finish_table!CT$4:CT$99,MATCH('14 Year_History_Results'!$G306,Finish_table!CU$4:CU$99,0),1))</f>
        <v>#N/A</v>
      </c>
      <c r="X306" s="236" t="e">
        <f>(INDEX(Finish_table!DC$4:DC$99,MATCH('14 Year_History_Results'!$G306,Finish_table!DD$4:DD$99,0),1))</f>
        <v>#N/A</v>
      </c>
      <c r="Y306" s="236" t="e">
        <f>(INDEX(Finish_table!DL$4:DL$99,MATCH('14 Year_History_Results'!$G306,Finish_table!DM$4:DM$99,0),1))</f>
        <v>#N/A</v>
      </c>
      <c r="Z306" s="236" t="e">
        <f>(INDEX(Finish_table!DU$4:DU$99,MATCH('14 Year_History_Results'!$G306,Finish_table!DV$4:DV$99,0),1))</f>
        <v>#N/A</v>
      </c>
      <c r="AA306" s="256" t="e">
        <f>(INDEX(Finish_table!ED$4:ED$140,MATCH('14 Year_History_Results'!$G306,Finish_table!EE$4:EE$140,0),1))</f>
        <v>#N/A</v>
      </c>
      <c r="AB306" s="2"/>
      <c r="AC306" s="97"/>
      <c r="AE306">
        <f t="shared" si="157"/>
        <v>1629</v>
      </c>
      <c r="AF306" s="112"/>
      <c r="AG306" s="2"/>
      <c r="AH306" s="148">
        <f>INDEX('2001'!$C$44:$C$140,'14 Year_History_Results'!BT306)</f>
        <v>0</v>
      </c>
      <c r="AI306" s="2">
        <f>INDEX('2002'!$C$44:$C$140,'14 Year_History_Results'!BU306)</f>
        <v>0</v>
      </c>
      <c r="AJ306" s="2">
        <f>INDEX('2003'!$C$44:$C$140,'14 Year_History_Results'!BV306)</f>
        <v>0</v>
      </c>
      <c r="AK306" s="2">
        <f>INDEX('2004'!$C$44:$C$140,'14 Year_History_Results'!BW306)</f>
        <v>0</v>
      </c>
      <c r="AL306" s="2">
        <f>INDEX('2005'!$C$44:$C$140,'14 Year_History_Results'!BX306)</f>
        <v>0</v>
      </c>
      <c r="AM306" s="2">
        <f>INDEX('2006'!$C$44:$C$140,'14 Year_History_Results'!BY306)</f>
        <v>0</v>
      </c>
      <c r="AN306" s="2">
        <f>INDEX('2007'!$C$44:$C$140,'14 Year_History_Results'!BZ306)</f>
        <v>0</v>
      </c>
      <c r="AO306" s="2">
        <f>INDEX('2008'!$C$44:$C$140,'14 Year_History_Results'!CA306)</f>
        <v>0</v>
      </c>
      <c r="AP306" s="2">
        <f>INDEX('2009'!$C$44:$C$140,'14 Year_History_Results'!CB306)</f>
        <v>0</v>
      </c>
      <c r="AQ306" s="2">
        <f>INDEX('2010'!$C$44:$C$140,'14 Year_History_Results'!CC306)</f>
        <v>0</v>
      </c>
      <c r="AR306" s="2">
        <f>INDEX('2011'!$C$44:$C$140,'14 Year_History_Results'!CD306)</f>
        <v>0</v>
      </c>
      <c r="AS306" s="2">
        <f>INDEX('2012'!$C$44:$C$140,'14 Year_History_Results'!CE306)</f>
        <v>0</v>
      </c>
      <c r="AT306" s="2">
        <f>INDEX('2013'!$C$44:$C$140,'14 Year_History_Results'!CF306)</f>
        <v>0</v>
      </c>
      <c r="AU306" s="149">
        <f>INDEX('2014'!$C$52:$C$180,'14 Year_History_Results'!CG306)</f>
        <v>0</v>
      </c>
      <c r="AV306" s="2">
        <f t="shared" si="167"/>
        <v>0</v>
      </c>
      <c r="AW306" s="2"/>
      <c r="AX306">
        <f t="shared" si="168"/>
        <v>1629</v>
      </c>
      <c r="AY306" s="112"/>
      <c r="AZ306" s="2"/>
      <c r="BA306" s="148">
        <f>INDEX('2001'!$B$44:$B$140,'14 Year_History_Results'!BT306)</f>
        <v>0</v>
      </c>
      <c r="BB306" s="2">
        <f>INDEX('2002'!$B$44:$B$140,'14 Year_History_Results'!BU306)</f>
        <v>0</v>
      </c>
      <c r="BC306" s="2">
        <f>INDEX('2003'!$B$44:$B$140,'14 Year_History_Results'!BV306)</f>
        <v>0</v>
      </c>
      <c r="BD306" s="2">
        <f>INDEX('2004'!$B$44:$B$140,'14 Year_History_Results'!BW306)</f>
        <v>0</v>
      </c>
      <c r="BE306" s="2">
        <f>INDEX('2005'!$B$44:$B$140,'14 Year_History_Results'!BX306)</f>
        <v>0</v>
      </c>
      <c r="BF306" s="2">
        <f>INDEX('2006'!$B$44:$B$140,'14 Year_History_Results'!BY306)</f>
        <v>0</v>
      </c>
      <c r="BG306" s="2">
        <f>INDEX('2007'!$B$44:$B$140,'14 Year_History_Results'!BZ306)</f>
        <v>0</v>
      </c>
      <c r="BH306" s="2">
        <f>INDEX('2008'!$B$44:$B$140,'14 Year_History_Results'!CA306)</f>
        <v>0</v>
      </c>
      <c r="BI306" s="2">
        <f>INDEX('2009'!$B$44:$B$140,'14 Year_History_Results'!CB306)</f>
        <v>10</v>
      </c>
      <c r="BJ306" s="2">
        <f>INDEX('2010'!$B$44:$B$140,'14 Year_History_Results'!CC306)</f>
        <v>0</v>
      </c>
      <c r="BK306" s="2">
        <f>INDEX('2011'!$B$44:$B$140,'14 Year_History_Results'!CD306)</f>
        <v>0</v>
      </c>
      <c r="BL306" s="2">
        <f>INDEX('2012'!$B$44:$B$140,'14 Year_History_Results'!CE306)</f>
        <v>0</v>
      </c>
      <c r="BM306" s="2">
        <f>INDEX('2013'!$B$44:$B$140,'14 Year_History_Results'!CF306)</f>
        <v>0</v>
      </c>
      <c r="BN306" s="149">
        <f>INDEX('2014'!$B$52:$B$180,'14 Year_History_Results'!CG306)</f>
        <v>0</v>
      </c>
      <c r="BO306" s="308">
        <f t="shared" si="169"/>
        <v>0</v>
      </c>
      <c r="BQ306">
        <f t="shared" si="170"/>
        <v>1629</v>
      </c>
      <c r="BR306" s="112"/>
      <c r="BS306" s="2"/>
      <c r="BT306" s="148">
        <f>IF(ISNA(MATCH($BQ306,'2001'!$A$44:$A$139,0)),97,MATCH($BQ306,'2001'!$A$44:$A$139,0))</f>
        <v>97</v>
      </c>
      <c r="BU306" s="2">
        <f>IF(ISNA(MATCH($BQ306,'2002'!$A$44:$A$139,0)),97,MATCH($BQ306,'2002'!$A$44:$A$139,0))</f>
        <v>97</v>
      </c>
      <c r="BV306" s="2">
        <f>IF(ISNA(MATCH($BQ306,'2003'!$A$44:$A$139,0)),97,MATCH($BQ306,'2003'!$A$44:$A$139,0))</f>
        <v>97</v>
      </c>
      <c r="BW306" s="2">
        <f>IF(ISNA(MATCH($BQ306,'2004'!$A$44:$A$139,0)),97,MATCH($BQ306,'2004'!$A$44:$A$139,0))</f>
        <v>97</v>
      </c>
      <c r="BX306" s="2">
        <f>IF(ISNA(MATCH($BQ306,'2005'!$A$44:$A$139,0)),97,MATCH($BQ306,'2005'!$A$44:$A$139,0))</f>
        <v>97</v>
      </c>
      <c r="BY306" s="2">
        <f>IF(ISNA(MATCH($BQ306,'2006'!$A$44:$A$139,0)),97,MATCH($BQ306,'2006'!$A$44:$A$139,0))</f>
        <v>97</v>
      </c>
      <c r="BZ306" s="2">
        <f>IF(ISNA(MATCH($BQ306,'2007'!$A$44:$A$139,0)),97,MATCH($BQ306,'2007'!$A$44:$A$139,0))</f>
        <v>97</v>
      </c>
      <c r="CA306" s="2">
        <f>IF(ISNA(MATCH($BQ306,'2008'!$A$44:$A$139,0)),97,MATCH($BQ306,'2008'!$A$44:$A$139,0))</f>
        <v>97</v>
      </c>
      <c r="CB306" s="2">
        <f>IF(ISNA(MATCH($BQ306,'2009'!$A$44:$A$139,0)),97,MATCH($BQ306,'2009'!$A$44:$A$139,0))</f>
        <v>76</v>
      </c>
      <c r="CC306" s="2">
        <f>IF(ISNA(MATCH($BQ306,'2010'!$A$44:$A$139,0)),97,MATCH($BQ306,'2010'!$A$44:$A$139,0))</f>
        <v>97</v>
      </c>
      <c r="CD306" s="2">
        <f>IF(ISNA(MATCH($BQ306,'2011'!$A$44:$A$139,0)),97,MATCH($BQ306,'2011'!$A$44:$A$139,0))</f>
        <v>97</v>
      </c>
      <c r="CE306" s="2">
        <f>IF(ISNA(MATCH($BQ306,'2012'!$A$44:$A$139,0)),97,MATCH($BQ306,'2012'!$A$44:$A$139,0))</f>
        <v>97</v>
      </c>
      <c r="CF306" s="2">
        <f>IF(ISNA(MATCH($BQ306,'2013'!$A$44:$A$139,0)),97,MATCH($BQ306,'2013'!$A$44:$A$139,0))</f>
        <v>97</v>
      </c>
      <c r="CG306" s="149">
        <f>IF(ISNA(MATCH($BQ306,'2014'!$A$52:$A$179,0)),129,MATCH($BQ306,'2014'!$A$52:$A$179,0))</f>
        <v>129</v>
      </c>
      <c r="CI306">
        <f t="shared" si="171"/>
        <v>1629</v>
      </c>
      <c r="CJ306" s="284"/>
      <c r="CK306" s="282"/>
      <c r="CL306" s="281">
        <f t="shared" si="172"/>
        <v>0</v>
      </c>
      <c r="CM306" s="282">
        <f t="shared" si="158"/>
        <v>0</v>
      </c>
      <c r="CN306" s="282">
        <f t="shared" si="159"/>
        <v>0</v>
      </c>
      <c r="CO306" s="282">
        <f t="shared" si="160"/>
        <v>0</v>
      </c>
      <c r="CP306" s="282">
        <f t="shared" si="161"/>
        <v>0</v>
      </c>
      <c r="CQ306" s="282">
        <f t="shared" si="162"/>
        <v>0</v>
      </c>
      <c r="CR306" s="282">
        <f t="shared" si="163"/>
        <v>0</v>
      </c>
      <c r="CS306" s="282">
        <f t="shared" si="164"/>
        <v>0</v>
      </c>
      <c r="CT306" s="282">
        <f t="shared" si="165"/>
        <v>10</v>
      </c>
      <c r="CU306" s="282">
        <f t="shared" si="173"/>
        <v>6.6659999999999995</v>
      </c>
      <c r="CV306" s="282">
        <f t="shared" si="174"/>
        <v>4.4435555999999998</v>
      </c>
      <c r="CW306" s="282">
        <f t="shared" si="175"/>
        <v>2.9620741629599996</v>
      </c>
      <c r="CX306" s="282">
        <f t="shared" si="176"/>
        <v>1.9745186370291357</v>
      </c>
      <c r="CY306" s="283">
        <f t="shared" si="177"/>
        <v>1.3162141234436218</v>
      </c>
      <c r="DA306" s="282">
        <f t="shared" si="178"/>
        <v>1629</v>
      </c>
      <c r="DB306" s="97"/>
      <c r="DC306" s="156"/>
      <c r="DD306" s="270">
        <f t="shared" si="179"/>
        <v>0</v>
      </c>
      <c r="DE306" s="156">
        <f t="shared" si="180"/>
        <v>0</v>
      </c>
      <c r="DF306" s="156">
        <f t="shared" si="181"/>
        <v>0</v>
      </c>
      <c r="DG306" s="156">
        <f t="shared" si="182"/>
        <v>0</v>
      </c>
      <c r="DH306" s="156">
        <f t="shared" si="183"/>
        <v>0</v>
      </c>
      <c r="DI306" s="156">
        <f t="shared" si="184"/>
        <v>0</v>
      </c>
      <c r="DJ306" s="156">
        <f t="shared" si="185"/>
        <v>0</v>
      </c>
      <c r="DK306" s="156">
        <f t="shared" si="186"/>
        <v>0</v>
      </c>
      <c r="DL306" s="156">
        <f t="shared" si="187"/>
        <v>10</v>
      </c>
      <c r="DM306" s="156">
        <f t="shared" si="188"/>
        <v>10</v>
      </c>
      <c r="DN306" s="156">
        <f t="shared" si="189"/>
        <v>10</v>
      </c>
      <c r="DO306" s="156">
        <f t="shared" si="190"/>
        <v>10</v>
      </c>
      <c r="DP306" s="156">
        <f t="shared" si="191"/>
        <v>10</v>
      </c>
      <c r="DQ306" s="267">
        <f t="shared" si="192"/>
        <v>10</v>
      </c>
      <c r="DR306" s="156">
        <f t="shared" si="193"/>
        <v>401</v>
      </c>
    </row>
    <row r="307" spans="2:122" ht="13.5" thickBot="1" x14ac:dyDescent="0.25">
      <c r="B307" s="133">
        <v>157</v>
      </c>
      <c r="C307" s="50">
        <f t="shared" si="156"/>
        <v>1</v>
      </c>
      <c r="D307" s="50">
        <f t="shared" si="166"/>
        <v>0</v>
      </c>
      <c r="E307" s="97"/>
      <c r="F307" s="2">
        <f t="shared" si="194"/>
        <v>302</v>
      </c>
      <c r="G307" s="164">
        <v>537</v>
      </c>
      <c r="H307" s="164">
        <f>14- COUNTIF(L307:AA307,"#N/A")</f>
        <v>2</v>
      </c>
      <c r="I307" s="133">
        <f>SUM(AF307:AU307)+SUM(BA307:BM307)</f>
        <v>38</v>
      </c>
      <c r="J307" s="405">
        <f>CY307</f>
        <v>1.3125560726796113</v>
      </c>
      <c r="K307" s="466" t="str">
        <f>IF(ISNUMBER(MATCH(G307,'[4]OPR data'!$A$3:$A$2541,0)),"Y","N")</f>
        <v>Y</v>
      </c>
      <c r="L307" s="112"/>
      <c r="M307" s="236"/>
      <c r="N307" s="236" t="e">
        <f>(INDEX(Finish_table!R$4:R$83,MATCH('14 Year_History_Results'!$G307,Finish_table!S$4:S$83,0),1))</f>
        <v>#N/A</v>
      </c>
      <c r="O307" s="236" t="e">
        <f>(INDEX(Finish_table!Z$4:Z$99,MATCH('14 Year_History_Results'!$G307,Finish_table!AA$4:AA$99,0),1))</f>
        <v>#N/A</v>
      </c>
      <c r="P307" s="236" t="e">
        <f>(INDEX(Finish_table!AI$4:AI$99,MATCH('14 Year_History_Results'!$G307,Finish_table!AJ$4:AJ$99,0),1))</f>
        <v>#N/A</v>
      </c>
      <c r="Q307" s="236" t="e">
        <f>(INDEX(Finish_table!AR$4:AR$99,MATCH('14 Year_History_Results'!$G307,Finish_table!AS$4:AS$99,0),1))</f>
        <v>#N/A</v>
      </c>
      <c r="R307" s="236" t="str">
        <f>(INDEX(Finish_table!BA$4:BA$99,MATCH('14 Year_History_Results'!$G307,Finish_table!BB$4:BB$99,0),1))</f>
        <v>F</v>
      </c>
      <c r="S307" s="236" t="e">
        <f>(INDEX(Finish_table!BJ$4:BJ$99,MATCH('14 Year_History_Results'!$G307,Finish_table!BK$4:BK$99,0),1))</f>
        <v>#N/A</v>
      </c>
      <c r="T307" s="236" t="str">
        <f>(INDEX(Finish_table!BS$4:BS$99,MATCH('14 Year_History_Results'!$G307,Finish_table!BT$4:BT$99,0),1))</f>
        <v>QF</v>
      </c>
      <c r="U307" s="236" t="e">
        <f>(INDEX(Finish_table!CB$4:CB$99,MATCH('14 Year_History_Results'!$G307,Finish_table!CC$4:CC$99,0),1))</f>
        <v>#N/A</v>
      </c>
      <c r="V307" s="236" t="e">
        <f>(INDEX(Finish_table!CK$4:CK$99,MATCH('14 Year_History_Results'!$G307,Finish_table!CL$4:CL$99,0),1))</f>
        <v>#N/A</v>
      </c>
      <c r="W307" s="236" t="e">
        <f>(INDEX(Finish_table!CT$4:CT$99,MATCH('14 Year_History_Results'!$G307,Finish_table!CU$4:CU$99,0),1))</f>
        <v>#N/A</v>
      </c>
      <c r="X307" s="236" t="e">
        <f>(INDEX(Finish_table!DC$4:DC$99,MATCH('14 Year_History_Results'!$G307,Finish_table!DD$4:DD$99,0),1))</f>
        <v>#N/A</v>
      </c>
      <c r="Y307" s="236" t="e">
        <f>(INDEX(Finish_table!DL$4:DL$99,MATCH('14 Year_History_Results'!$G307,Finish_table!DM$4:DM$99,0),1))</f>
        <v>#N/A</v>
      </c>
      <c r="Z307" s="236" t="e">
        <f>(INDEX(Finish_table!DU$4:DU$99,MATCH('14 Year_History_Results'!$G307,Finish_table!DV$4:DV$99,0),1))</f>
        <v>#N/A</v>
      </c>
      <c r="AA307" s="256" t="e">
        <f>(INDEX(Finish_table!ED$4:ED$140,MATCH('14 Year_History_Results'!$G307,Finish_table!EE$4:EE$140,0),1))</f>
        <v>#N/A</v>
      </c>
      <c r="AB307" s="2"/>
      <c r="AC307" s="97"/>
      <c r="AE307">
        <f t="shared" si="157"/>
        <v>537</v>
      </c>
      <c r="AF307" s="112"/>
      <c r="AG307" s="2"/>
      <c r="AH307" s="148">
        <f>INDEX('2001'!$C$44:$C$140,'14 Year_History_Results'!BT307)</f>
        <v>0</v>
      </c>
      <c r="AI307" s="2">
        <f>INDEX('2002'!$C$44:$C$140,'14 Year_History_Results'!BU307)</f>
        <v>0</v>
      </c>
      <c r="AJ307" s="2">
        <f>INDEX('2003'!$C$44:$C$140,'14 Year_History_Results'!BV307)</f>
        <v>0</v>
      </c>
      <c r="AK307" s="2">
        <f>INDEX('2004'!$C$44:$C$140,'14 Year_History_Results'!BW307)</f>
        <v>0</v>
      </c>
      <c r="AL307" s="2">
        <f>INDEX('2005'!$C$44:$C$140,'14 Year_History_Results'!BX307)</f>
        <v>20</v>
      </c>
      <c r="AM307" s="2">
        <f>INDEX('2006'!$C$44:$C$140,'14 Year_History_Results'!BY307)</f>
        <v>0</v>
      </c>
      <c r="AN307" s="2">
        <f>INDEX('2007'!$C$44:$C$140,'14 Year_History_Results'!BZ307)</f>
        <v>0</v>
      </c>
      <c r="AO307" s="2">
        <f>INDEX('2008'!$C$44:$C$140,'14 Year_History_Results'!CA307)</f>
        <v>0</v>
      </c>
      <c r="AP307" s="2">
        <f>INDEX('2009'!$C$44:$C$140,'14 Year_History_Results'!CB307)</f>
        <v>0</v>
      </c>
      <c r="AQ307" s="2">
        <f>INDEX('2010'!$C$44:$C$140,'14 Year_History_Results'!CC307)</f>
        <v>0</v>
      </c>
      <c r="AR307" s="2">
        <f>INDEX('2011'!$C$44:$C$140,'14 Year_History_Results'!CD307)</f>
        <v>0</v>
      </c>
      <c r="AS307" s="2">
        <f>INDEX('2012'!$C$44:$C$140,'14 Year_History_Results'!CE307)</f>
        <v>0</v>
      </c>
      <c r="AT307" s="2">
        <f>INDEX('2013'!$C$44:$C$140,'14 Year_History_Results'!CF307)</f>
        <v>0</v>
      </c>
      <c r="AU307" s="149">
        <f>INDEX('2014'!$C$52:$C$180,'14 Year_History_Results'!CG307)</f>
        <v>0</v>
      </c>
      <c r="AV307" s="2">
        <f t="shared" si="167"/>
        <v>5.3452248382484875</v>
      </c>
      <c r="AW307" s="2"/>
      <c r="AX307">
        <f t="shared" si="168"/>
        <v>537</v>
      </c>
      <c r="AY307" s="112"/>
      <c r="AZ307" s="2"/>
      <c r="BA307" s="148">
        <f>INDEX('2001'!$B$44:$B$140,'14 Year_History_Results'!BT307)</f>
        <v>0</v>
      </c>
      <c r="BB307" s="2">
        <f>INDEX('2002'!$B$44:$B$140,'14 Year_History_Results'!BU307)</f>
        <v>0</v>
      </c>
      <c r="BC307" s="2">
        <f>INDEX('2003'!$B$44:$B$140,'14 Year_History_Results'!BV307)</f>
        <v>0</v>
      </c>
      <c r="BD307" s="2">
        <f>INDEX('2004'!$B$44:$B$140,'14 Year_History_Results'!BW307)</f>
        <v>0</v>
      </c>
      <c r="BE307" s="2">
        <f>INDEX('2005'!$B$44:$B$140,'14 Year_History_Results'!BX307)</f>
        <v>8</v>
      </c>
      <c r="BF307" s="2">
        <f>INDEX('2006'!$B$44:$B$140,'14 Year_History_Results'!BY307)</f>
        <v>0</v>
      </c>
      <c r="BG307" s="2">
        <f>INDEX('2007'!$B$44:$B$140,'14 Year_History_Results'!BZ307)</f>
        <v>10</v>
      </c>
      <c r="BH307" s="2">
        <f>INDEX('2008'!$B$44:$B$140,'14 Year_History_Results'!CA307)</f>
        <v>0</v>
      </c>
      <c r="BI307" s="2">
        <f>INDEX('2009'!$B$44:$B$140,'14 Year_History_Results'!CB307)</f>
        <v>0</v>
      </c>
      <c r="BJ307" s="2">
        <f>INDEX('2010'!$B$44:$B$140,'14 Year_History_Results'!CC307)</f>
        <v>0</v>
      </c>
      <c r="BK307" s="2">
        <f>INDEX('2011'!$B$44:$B$140,'14 Year_History_Results'!CD307)</f>
        <v>0</v>
      </c>
      <c r="BL307" s="2">
        <f>INDEX('2012'!$B$44:$B$140,'14 Year_History_Results'!CE307)</f>
        <v>0</v>
      </c>
      <c r="BM307" s="2">
        <f>INDEX('2013'!$B$44:$B$140,'14 Year_History_Results'!CF307)</f>
        <v>0</v>
      </c>
      <c r="BN307" s="149">
        <f>INDEX('2014'!$B$52:$B$180,'14 Year_History_Results'!CG307)</f>
        <v>0</v>
      </c>
      <c r="BO307" s="308">
        <f t="shared" si="169"/>
        <v>0</v>
      </c>
      <c r="BQ307">
        <f t="shared" si="170"/>
        <v>537</v>
      </c>
      <c r="BR307" s="112"/>
      <c r="BS307" s="2"/>
      <c r="BT307" s="148">
        <f>IF(ISNA(MATCH($BQ307,'2001'!$A$44:$A$139,0)),97,MATCH($BQ307,'2001'!$A$44:$A$139,0))</f>
        <v>97</v>
      </c>
      <c r="BU307" s="2">
        <f>IF(ISNA(MATCH($BQ307,'2002'!$A$44:$A$139,0)),97,MATCH($BQ307,'2002'!$A$44:$A$139,0))</f>
        <v>97</v>
      </c>
      <c r="BV307" s="2">
        <f>IF(ISNA(MATCH($BQ307,'2003'!$A$44:$A$139,0)),97,MATCH($BQ307,'2003'!$A$44:$A$139,0))</f>
        <v>97</v>
      </c>
      <c r="BW307" s="2">
        <f>IF(ISNA(MATCH($BQ307,'2004'!$A$44:$A$139,0)),97,MATCH($BQ307,'2004'!$A$44:$A$139,0))</f>
        <v>97</v>
      </c>
      <c r="BX307" s="2">
        <f>IF(ISNA(MATCH($BQ307,'2005'!$A$44:$A$139,0)),97,MATCH($BQ307,'2005'!$A$44:$A$139,0))</f>
        <v>65</v>
      </c>
      <c r="BY307" s="2">
        <f>IF(ISNA(MATCH($BQ307,'2006'!$A$44:$A$139,0)),97,MATCH($BQ307,'2006'!$A$44:$A$139,0))</f>
        <v>97</v>
      </c>
      <c r="BZ307" s="2">
        <f>IF(ISNA(MATCH($BQ307,'2007'!$A$44:$A$139,0)),97,MATCH($BQ307,'2007'!$A$44:$A$139,0))</f>
        <v>52</v>
      </c>
      <c r="CA307" s="2">
        <f>IF(ISNA(MATCH($BQ307,'2008'!$A$44:$A$139,0)),97,MATCH($BQ307,'2008'!$A$44:$A$139,0))</f>
        <v>97</v>
      </c>
      <c r="CB307" s="2">
        <f>IF(ISNA(MATCH($BQ307,'2009'!$A$44:$A$139,0)),97,MATCH($BQ307,'2009'!$A$44:$A$139,0))</f>
        <v>97</v>
      </c>
      <c r="CC307" s="2">
        <f>IF(ISNA(MATCH($BQ307,'2010'!$A$44:$A$139,0)),97,MATCH($BQ307,'2010'!$A$44:$A$139,0))</f>
        <v>97</v>
      </c>
      <c r="CD307" s="2">
        <f>IF(ISNA(MATCH($BQ307,'2011'!$A$44:$A$139,0)),97,MATCH($BQ307,'2011'!$A$44:$A$139,0))</f>
        <v>97</v>
      </c>
      <c r="CE307" s="2">
        <f>IF(ISNA(MATCH($BQ307,'2012'!$A$44:$A$139,0)),97,MATCH($BQ307,'2012'!$A$44:$A$139,0))</f>
        <v>97</v>
      </c>
      <c r="CF307" s="2">
        <f>IF(ISNA(MATCH($BQ307,'2013'!$A$44:$A$139,0)),97,MATCH($BQ307,'2013'!$A$44:$A$139,0))</f>
        <v>97</v>
      </c>
      <c r="CG307" s="149">
        <f>IF(ISNA(MATCH($BQ307,'2014'!$A$52:$A$179,0)),129,MATCH($BQ307,'2014'!$A$52:$A$179,0))</f>
        <v>129</v>
      </c>
      <c r="CI307">
        <f t="shared" si="171"/>
        <v>537</v>
      </c>
      <c r="CJ307" s="284"/>
      <c r="CK307" s="282"/>
      <c r="CL307" s="281">
        <f t="shared" si="172"/>
        <v>0</v>
      </c>
      <c r="CM307" s="282">
        <f t="shared" si="158"/>
        <v>0</v>
      </c>
      <c r="CN307" s="282">
        <f t="shared" si="159"/>
        <v>0</v>
      </c>
      <c r="CO307" s="282">
        <f t="shared" si="160"/>
        <v>0</v>
      </c>
      <c r="CP307" s="282">
        <f t="shared" si="161"/>
        <v>28</v>
      </c>
      <c r="CQ307" s="282">
        <f t="shared" si="162"/>
        <v>18.6648</v>
      </c>
      <c r="CR307" s="282">
        <f t="shared" si="163"/>
        <v>22.44195568</v>
      </c>
      <c r="CS307" s="282">
        <f t="shared" si="164"/>
        <v>14.959807656288</v>
      </c>
      <c r="CT307" s="282">
        <f t="shared" si="165"/>
        <v>9.9722077836815792</v>
      </c>
      <c r="CU307" s="282">
        <f t="shared" si="173"/>
        <v>6.6474737086021403</v>
      </c>
      <c r="CV307" s="282">
        <f t="shared" si="174"/>
        <v>4.4312059741541869</v>
      </c>
      <c r="CW307" s="282">
        <f t="shared" si="175"/>
        <v>2.953841902371181</v>
      </c>
      <c r="CX307" s="282">
        <f t="shared" si="176"/>
        <v>1.9690310121206291</v>
      </c>
      <c r="CY307" s="283">
        <f t="shared" si="177"/>
        <v>1.3125560726796113</v>
      </c>
      <c r="DA307" s="282">
        <f t="shared" si="178"/>
        <v>537</v>
      </c>
      <c r="DB307" s="97"/>
      <c r="DC307" s="156"/>
      <c r="DD307" s="270">
        <f t="shared" si="179"/>
        <v>0</v>
      </c>
      <c r="DE307" s="156">
        <f t="shared" si="180"/>
        <v>0</v>
      </c>
      <c r="DF307" s="156">
        <f t="shared" si="181"/>
        <v>0</v>
      </c>
      <c r="DG307" s="156">
        <f t="shared" si="182"/>
        <v>0</v>
      </c>
      <c r="DH307" s="156">
        <f t="shared" si="183"/>
        <v>28</v>
      </c>
      <c r="DI307" s="156">
        <f t="shared" si="184"/>
        <v>28</v>
      </c>
      <c r="DJ307" s="156">
        <f t="shared" si="185"/>
        <v>38</v>
      </c>
      <c r="DK307" s="156">
        <f t="shared" si="186"/>
        <v>38</v>
      </c>
      <c r="DL307" s="156">
        <f t="shared" si="187"/>
        <v>38</v>
      </c>
      <c r="DM307" s="156">
        <f t="shared" si="188"/>
        <v>38</v>
      </c>
      <c r="DN307" s="156">
        <f t="shared" si="189"/>
        <v>38</v>
      </c>
      <c r="DO307" s="156">
        <f t="shared" si="190"/>
        <v>38</v>
      </c>
      <c r="DP307" s="156">
        <f t="shared" si="191"/>
        <v>38</v>
      </c>
      <c r="DQ307" s="267">
        <f t="shared" si="192"/>
        <v>38</v>
      </c>
      <c r="DR307" s="156">
        <f t="shared" si="193"/>
        <v>180</v>
      </c>
    </row>
    <row r="308" spans="2:122" ht="13.5" thickBot="1" x14ac:dyDescent="0.25">
      <c r="B308" s="144">
        <v>157</v>
      </c>
      <c r="C308" s="50">
        <f t="shared" si="156"/>
        <v>2</v>
      </c>
      <c r="D308" s="50">
        <f t="shared" si="166"/>
        <v>0</v>
      </c>
      <c r="E308" s="97"/>
      <c r="F308" s="2">
        <f t="shared" si="194"/>
        <v>303</v>
      </c>
      <c r="G308" s="164">
        <v>997</v>
      </c>
      <c r="H308" s="164">
        <f>14- COUNTIF(L308:AA308,"#N/A")</f>
        <v>2</v>
      </c>
      <c r="I308" s="133">
        <f>SUM(AF308:AU308)+SUM(BA308:BM308)</f>
        <v>36</v>
      </c>
      <c r="J308" s="405">
        <f>CY308</f>
        <v>1.2930760995580692</v>
      </c>
      <c r="K308" s="466" t="str">
        <f>IF(ISNUMBER(MATCH(G308,'[4]OPR data'!$A$3:$A$2541,0)),"Y","N")</f>
        <v>Y</v>
      </c>
      <c r="L308" s="112"/>
      <c r="M308" s="236"/>
      <c r="N308" s="236" t="e">
        <f>(INDEX(Finish_table!R$4:R$83,MATCH('14 Year_History_Results'!$G308,Finish_table!S$4:S$83,0),1))</f>
        <v>#N/A</v>
      </c>
      <c r="O308" s="236" t="e">
        <f>(INDEX(Finish_table!Z$4:Z$99,MATCH('14 Year_History_Results'!$G308,Finish_table!AA$4:AA$99,0),1))</f>
        <v>#N/A</v>
      </c>
      <c r="P308" s="236" t="e">
        <f>(INDEX(Finish_table!AI$4:AI$99,MATCH('14 Year_History_Results'!$G308,Finish_table!AJ$4:AJ$99,0),1))</f>
        <v>#N/A</v>
      </c>
      <c r="Q308" s="236" t="e">
        <f>(INDEX(Finish_table!AR$4:AR$99,MATCH('14 Year_History_Results'!$G308,Finish_table!AS$4:AS$99,0),1))</f>
        <v>#N/A</v>
      </c>
      <c r="R308" s="236" t="str">
        <f>(INDEX(Finish_table!BA$4:BA$99,MATCH('14 Year_History_Results'!$G308,Finish_table!BB$4:BB$99,0),1))</f>
        <v>SF</v>
      </c>
      <c r="S308" s="236" t="e">
        <f>(INDEX(Finish_table!BJ$4:BJ$99,MATCH('14 Year_History_Results'!$G308,Finish_table!BK$4:BK$99,0),1))</f>
        <v>#N/A</v>
      </c>
      <c r="T308" s="236" t="str">
        <f>(INDEX(Finish_table!BS$4:BS$99,MATCH('14 Year_History_Results'!$G308,Finish_table!BT$4:BT$99,0),1))</f>
        <v>SF</v>
      </c>
      <c r="U308" s="236" t="e">
        <f>(INDEX(Finish_table!CB$4:CB$99,MATCH('14 Year_History_Results'!$G308,Finish_table!CC$4:CC$99,0),1))</f>
        <v>#N/A</v>
      </c>
      <c r="V308" s="236" t="e">
        <f>(INDEX(Finish_table!CK$4:CK$99,MATCH('14 Year_History_Results'!$G308,Finish_table!CL$4:CL$99,0),1))</f>
        <v>#N/A</v>
      </c>
      <c r="W308" s="236" t="e">
        <f>(INDEX(Finish_table!CT$4:CT$99,MATCH('14 Year_History_Results'!$G308,Finish_table!CU$4:CU$99,0),1))</f>
        <v>#N/A</v>
      </c>
      <c r="X308" s="236" t="e">
        <f>(INDEX(Finish_table!DC$4:DC$99,MATCH('14 Year_History_Results'!$G308,Finish_table!DD$4:DD$99,0),1))</f>
        <v>#N/A</v>
      </c>
      <c r="Y308" s="236" t="e">
        <f>(INDEX(Finish_table!DL$4:DL$99,MATCH('14 Year_History_Results'!$G308,Finish_table!DM$4:DM$99,0),1))</f>
        <v>#N/A</v>
      </c>
      <c r="Z308" s="236" t="e">
        <f>(INDEX(Finish_table!DU$4:DU$99,MATCH('14 Year_History_Results'!$G308,Finish_table!DV$4:DV$99,0),1))</f>
        <v>#N/A</v>
      </c>
      <c r="AA308" s="256" t="e">
        <f>(INDEX(Finish_table!ED$4:ED$140,MATCH('14 Year_History_Results'!$G308,Finish_table!EE$4:EE$140,0),1))</f>
        <v>#N/A</v>
      </c>
      <c r="AB308" s="2"/>
      <c r="AC308" s="97"/>
      <c r="AE308">
        <f t="shared" si="157"/>
        <v>997</v>
      </c>
      <c r="AF308" s="112"/>
      <c r="AG308" s="2"/>
      <c r="AH308" s="148">
        <f>INDEX('2001'!$C$44:$C$140,'14 Year_History_Results'!BT308)</f>
        <v>0</v>
      </c>
      <c r="AI308" s="2">
        <f>INDEX('2002'!$C$44:$C$140,'14 Year_History_Results'!BU308)</f>
        <v>0</v>
      </c>
      <c r="AJ308" s="2">
        <f>INDEX('2003'!$C$44:$C$140,'14 Year_History_Results'!BV308)</f>
        <v>0</v>
      </c>
      <c r="AK308" s="2">
        <f>INDEX('2004'!$C$44:$C$140,'14 Year_History_Results'!BW308)</f>
        <v>0</v>
      </c>
      <c r="AL308" s="2">
        <f>INDEX('2005'!$C$44:$C$140,'14 Year_History_Results'!BX308)</f>
        <v>10</v>
      </c>
      <c r="AM308" s="2">
        <f>INDEX('2006'!$C$44:$C$140,'14 Year_History_Results'!BY308)</f>
        <v>0</v>
      </c>
      <c r="AN308" s="2">
        <f>INDEX('2007'!$C$44:$C$140,'14 Year_History_Results'!BZ308)</f>
        <v>10</v>
      </c>
      <c r="AO308" s="2">
        <f>INDEX('2008'!$C$44:$C$140,'14 Year_History_Results'!CA308)</f>
        <v>0</v>
      </c>
      <c r="AP308" s="2">
        <f>INDEX('2009'!$C$44:$C$140,'14 Year_History_Results'!CB308)</f>
        <v>0</v>
      </c>
      <c r="AQ308" s="2">
        <f>INDEX('2010'!$C$44:$C$140,'14 Year_History_Results'!CC308)</f>
        <v>0</v>
      </c>
      <c r="AR308" s="2">
        <f>INDEX('2011'!$C$44:$C$140,'14 Year_History_Results'!CD308)</f>
        <v>0</v>
      </c>
      <c r="AS308" s="2">
        <f>INDEX('2012'!$C$44:$C$140,'14 Year_History_Results'!CE308)</f>
        <v>0</v>
      </c>
      <c r="AT308" s="2">
        <f>INDEX('2013'!$C$44:$C$140,'14 Year_History_Results'!CF308)</f>
        <v>0</v>
      </c>
      <c r="AU308" s="149">
        <f>INDEX('2014'!$C$52:$C$180,'14 Year_History_Results'!CG308)</f>
        <v>0</v>
      </c>
      <c r="AV308" s="2">
        <f t="shared" si="167"/>
        <v>3.6313651960128146</v>
      </c>
      <c r="AW308" s="2"/>
      <c r="AX308">
        <f t="shared" si="168"/>
        <v>997</v>
      </c>
      <c r="AY308" s="112"/>
      <c r="AZ308" s="2"/>
      <c r="BA308" s="148">
        <f>INDEX('2001'!$B$44:$B$140,'14 Year_History_Results'!BT308)</f>
        <v>0</v>
      </c>
      <c r="BB308" s="2">
        <f>INDEX('2002'!$B$44:$B$140,'14 Year_History_Results'!BU308)</f>
        <v>0</v>
      </c>
      <c r="BC308" s="2">
        <f>INDEX('2003'!$B$44:$B$140,'14 Year_History_Results'!BV308)</f>
        <v>0</v>
      </c>
      <c r="BD308" s="2">
        <f>INDEX('2004'!$B$44:$B$140,'14 Year_History_Results'!BW308)</f>
        <v>0</v>
      </c>
      <c r="BE308" s="2">
        <f>INDEX('2005'!$B$44:$B$140,'14 Year_History_Results'!BX308)</f>
        <v>15</v>
      </c>
      <c r="BF308" s="2">
        <f>INDEX('2006'!$B$44:$B$140,'14 Year_History_Results'!BY308)</f>
        <v>0</v>
      </c>
      <c r="BG308" s="2">
        <f>INDEX('2007'!$B$44:$B$140,'14 Year_History_Results'!BZ308)</f>
        <v>1</v>
      </c>
      <c r="BH308" s="2">
        <f>INDEX('2008'!$B$44:$B$140,'14 Year_History_Results'!CA308)</f>
        <v>0</v>
      </c>
      <c r="BI308" s="2">
        <f>INDEX('2009'!$B$44:$B$140,'14 Year_History_Results'!CB308)</f>
        <v>0</v>
      </c>
      <c r="BJ308" s="2">
        <f>INDEX('2010'!$B$44:$B$140,'14 Year_History_Results'!CC308)</f>
        <v>0</v>
      </c>
      <c r="BK308" s="2">
        <f>INDEX('2011'!$B$44:$B$140,'14 Year_History_Results'!CD308)</f>
        <v>0</v>
      </c>
      <c r="BL308" s="2">
        <f>INDEX('2012'!$B$44:$B$140,'14 Year_History_Results'!CE308)</f>
        <v>0</v>
      </c>
      <c r="BM308" s="2">
        <f>INDEX('2013'!$B$44:$B$140,'14 Year_History_Results'!CF308)</f>
        <v>0</v>
      </c>
      <c r="BN308" s="149">
        <f>INDEX('2014'!$B$52:$B$180,'14 Year_History_Results'!CG308)</f>
        <v>0</v>
      </c>
      <c r="BO308" s="308">
        <f t="shared" si="169"/>
        <v>0</v>
      </c>
      <c r="BQ308">
        <f t="shared" si="170"/>
        <v>997</v>
      </c>
      <c r="BR308" s="112"/>
      <c r="BS308" s="2"/>
      <c r="BT308" s="148">
        <f>IF(ISNA(MATCH($BQ308,'2001'!$A$44:$A$139,0)),97,MATCH($BQ308,'2001'!$A$44:$A$139,0))</f>
        <v>97</v>
      </c>
      <c r="BU308" s="2">
        <f>IF(ISNA(MATCH($BQ308,'2002'!$A$44:$A$139,0)),97,MATCH($BQ308,'2002'!$A$44:$A$139,0))</f>
        <v>97</v>
      </c>
      <c r="BV308" s="2">
        <f>IF(ISNA(MATCH($BQ308,'2003'!$A$44:$A$139,0)),97,MATCH($BQ308,'2003'!$A$44:$A$139,0))</f>
        <v>97</v>
      </c>
      <c r="BW308" s="2">
        <f>IF(ISNA(MATCH($BQ308,'2004'!$A$44:$A$139,0)),97,MATCH($BQ308,'2004'!$A$44:$A$139,0))</f>
        <v>97</v>
      </c>
      <c r="BX308" s="2">
        <f>IF(ISNA(MATCH($BQ308,'2005'!$A$44:$A$139,0)),97,MATCH($BQ308,'2005'!$A$44:$A$139,0))</f>
        <v>76</v>
      </c>
      <c r="BY308" s="2">
        <f>IF(ISNA(MATCH($BQ308,'2006'!$A$44:$A$139,0)),97,MATCH($BQ308,'2006'!$A$44:$A$139,0))</f>
        <v>97</v>
      </c>
      <c r="BZ308" s="2">
        <f>IF(ISNA(MATCH($BQ308,'2007'!$A$44:$A$139,0)),97,MATCH($BQ308,'2007'!$A$44:$A$139,0))</f>
        <v>59</v>
      </c>
      <c r="CA308" s="2">
        <f>IF(ISNA(MATCH($BQ308,'2008'!$A$44:$A$139,0)),97,MATCH($BQ308,'2008'!$A$44:$A$139,0))</f>
        <v>97</v>
      </c>
      <c r="CB308" s="2">
        <f>IF(ISNA(MATCH($BQ308,'2009'!$A$44:$A$139,0)),97,MATCH($BQ308,'2009'!$A$44:$A$139,0))</f>
        <v>97</v>
      </c>
      <c r="CC308" s="2">
        <f>IF(ISNA(MATCH($BQ308,'2010'!$A$44:$A$139,0)),97,MATCH($BQ308,'2010'!$A$44:$A$139,0))</f>
        <v>97</v>
      </c>
      <c r="CD308" s="2">
        <f>IF(ISNA(MATCH($BQ308,'2011'!$A$44:$A$139,0)),97,MATCH($BQ308,'2011'!$A$44:$A$139,0))</f>
        <v>97</v>
      </c>
      <c r="CE308" s="2">
        <f>IF(ISNA(MATCH($BQ308,'2012'!$A$44:$A$139,0)),97,MATCH($BQ308,'2012'!$A$44:$A$139,0))</f>
        <v>97</v>
      </c>
      <c r="CF308" s="2">
        <f>IF(ISNA(MATCH($BQ308,'2013'!$A$44:$A$139,0)),97,MATCH($BQ308,'2013'!$A$44:$A$139,0))</f>
        <v>97</v>
      </c>
      <c r="CG308" s="149">
        <f>IF(ISNA(MATCH($BQ308,'2014'!$A$52:$A$179,0)),129,MATCH($BQ308,'2014'!$A$52:$A$179,0))</f>
        <v>129</v>
      </c>
      <c r="CI308">
        <f t="shared" si="171"/>
        <v>997</v>
      </c>
      <c r="CJ308" s="284"/>
      <c r="CK308" s="282"/>
      <c r="CL308" s="281">
        <f t="shared" si="172"/>
        <v>0</v>
      </c>
      <c r="CM308" s="282">
        <f t="shared" si="158"/>
        <v>0</v>
      </c>
      <c r="CN308" s="282">
        <f t="shared" si="159"/>
        <v>0</v>
      </c>
      <c r="CO308" s="282">
        <f t="shared" si="160"/>
        <v>0</v>
      </c>
      <c r="CP308" s="282">
        <f t="shared" si="161"/>
        <v>25</v>
      </c>
      <c r="CQ308" s="282">
        <f t="shared" si="162"/>
        <v>16.664999999999999</v>
      </c>
      <c r="CR308" s="282">
        <f t="shared" si="163"/>
        <v>22.108888999999998</v>
      </c>
      <c r="CS308" s="282">
        <f t="shared" si="164"/>
        <v>14.737785407399999</v>
      </c>
      <c r="CT308" s="282">
        <f t="shared" si="165"/>
        <v>9.8242077525728391</v>
      </c>
      <c r="CU308" s="282">
        <f t="shared" si="173"/>
        <v>6.5488168878650539</v>
      </c>
      <c r="CV308" s="282">
        <f t="shared" si="174"/>
        <v>4.3654413374508447</v>
      </c>
      <c r="CW308" s="282">
        <f t="shared" si="175"/>
        <v>2.910003195544733</v>
      </c>
      <c r="CX308" s="282">
        <f t="shared" si="176"/>
        <v>1.9398081301501189</v>
      </c>
      <c r="CY308" s="283">
        <f t="shared" si="177"/>
        <v>1.2930760995580692</v>
      </c>
      <c r="DA308" s="282">
        <f t="shared" si="178"/>
        <v>997</v>
      </c>
      <c r="DB308" s="97"/>
      <c r="DC308" s="156"/>
      <c r="DD308" s="270">
        <f t="shared" si="179"/>
        <v>0</v>
      </c>
      <c r="DE308" s="156">
        <f t="shared" si="180"/>
        <v>0</v>
      </c>
      <c r="DF308" s="156">
        <f t="shared" si="181"/>
        <v>0</v>
      </c>
      <c r="DG308" s="156">
        <f t="shared" si="182"/>
        <v>0</v>
      </c>
      <c r="DH308" s="156">
        <f t="shared" si="183"/>
        <v>25</v>
      </c>
      <c r="DI308" s="156">
        <f t="shared" si="184"/>
        <v>25</v>
      </c>
      <c r="DJ308" s="156">
        <f t="shared" si="185"/>
        <v>36</v>
      </c>
      <c r="DK308" s="156">
        <f t="shared" si="186"/>
        <v>36</v>
      </c>
      <c r="DL308" s="156">
        <f t="shared" si="187"/>
        <v>36</v>
      </c>
      <c r="DM308" s="156">
        <f t="shared" si="188"/>
        <v>36</v>
      </c>
      <c r="DN308" s="156">
        <f t="shared" si="189"/>
        <v>36</v>
      </c>
      <c r="DO308" s="156">
        <f t="shared" si="190"/>
        <v>36</v>
      </c>
      <c r="DP308" s="156">
        <f t="shared" si="191"/>
        <v>36</v>
      </c>
      <c r="DQ308" s="267">
        <f t="shared" si="192"/>
        <v>36</v>
      </c>
      <c r="DR308" s="156">
        <f t="shared" si="193"/>
        <v>189</v>
      </c>
    </row>
    <row r="309" spans="2:122" ht="13.5" thickBot="1" x14ac:dyDescent="0.25">
      <c r="B309" s="250">
        <v>157</v>
      </c>
      <c r="C309" s="50">
        <f t="shared" si="156"/>
        <v>3</v>
      </c>
      <c r="D309" s="50">
        <f t="shared" si="166"/>
        <v>0</v>
      </c>
      <c r="E309" s="97"/>
      <c r="F309" s="2">
        <f t="shared" si="194"/>
        <v>304</v>
      </c>
      <c r="G309" s="164">
        <v>1712</v>
      </c>
      <c r="H309" s="164">
        <f>14- COUNTIF(L309:AA309,"#N/A")</f>
        <v>1</v>
      </c>
      <c r="I309" s="133">
        <f>SUM(AF309:AU309)+SUM(BA309:BM309)</f>
        <v>22</v>
      </c>
      <c r="J309" s="405">
        <f>CY309</f>
        <v>1.2867075405859387</v>
      </c>
      <c r="K309" s="466" t="str">
        <f>IF(ISNUMBER(MATCH(G309,'[4]OPR data'!$A$3:$A$2541,0)),"Y","N")</f>
        <v>Y</v>
      </c>
      <c r="L309" s="112"/>
      <c r="M309" s="236"/>
      <c r="N309" s="236" t="e">
        <f>(INDEX(Finish_table!R$4:R$83,MATCH('14 Year_History_Results'!$G309,Finish_table!S$4:S$83,0),1))</f>
        <v>#N/A</v>
      </c>
      <c r="O309" s="236" t="e">
        <f>(INDEX(Finish_table!Z$4:Z$99,MATCH('14 Year_History_Results'!$G309,Finish_table!AA$4:AA$99,0),1))</f>
        <v>#N/A</v>
      </c>
      <c r="P309" s="236" t="e">
        <f>(INDEX(Finish_table!AI$4:AI$99,MATCH('14 Year_History_Results'!$G309,Finish_table!AJ$4:AJ$99,0),1))</f>
        <v>#N/A</v>
      </c>
      <c r="Q309" s="236" t="e">
        <f>(INDEX(Finish_table!AR$4:AR$99,MATCH('14 Year_History_Results'!$G309,Finish_table!AS$4:AS$99,0),1))</f>
        <v>#N/A</v>
      </c>
      <c r="R309" s="236" t="e">
        <f>(INDEX(Finish_table!BA$4:BA$99,MATCH('14 Year_History_Results'!$G309,Finish_table!BB$4:BB$99,0),1))</f>
        <v>#N/A</v>
      </c>
      <c r="S309" s="236" t="e">
        <f>(INDEX(Finish_table!BJ$4:BJ$99,MATCH('14 Year_History_Results'!$G309,Finish_table!BK$4:BK$99,0),1))</f>
        <v>#N/A</v>
      </c>
      <c r="T309" s="236" t="str">
        <f>(INDEX(Finish_table!BS$4:BS$99,MATCH('14 Year_History_Results'!$G309,Finish_table!BT$4:BT$99,0),1))</f>
        <v>SF</v>
      </c>
      <c r="U309" s="236" t="e">
        <f>(INDEX(Finish_table!CB$4:CB$99,MATCH('14 Year_History_Results'!$G309,Finish_table!CC$4:CC$99,0),1))</f>
        <v>#N/A</v>
      </c>
      <c r="V309" s="236" t="e">
        <f>(INDEX(Finish_table!CK$4:CK$99,MATCH('14 Year_History_Results'!$G309,Finish_table!CL$4:CL$99,0),1))</f>
        <v>#N/A</v>
      </c>
      <c r="W309" s="236" t="e">
        <f>(INDEX(Finish_table!CT$4:CT$99,MATCH('14 Year_History_Results'!$G309,Finish_table!CU$4:CU$99,0),1))</f>
        <v>#N/A</v>
      </c>
      <c r="X309" s="236" t="e">
        <f>(INDEX(Finish_table!DC$4:DC$99,MATCH('14 Year_History_Results'!$G309,Finish_table!DD$4:DD$99,0),1))</f>
        <v>#N/A</v>
      </c>
      <c r="Y309" s="236" t="e">
        <f>(INDEX(Finish_table!DL$4:DL$99,MATCH('14 Year_History_Results'!$G309,Finish_table!DM$4:DM$99,0),1))</f>
        <v>#N/A</v>
      </c>
      <c r="Z309" s="236" t="e">
        <f>(INDEX(Finish_table!DU$4:DU$99,MATCH('14 Year_History_Results'!$G309,Finish_table!DV$4:DV$99,0),1))</f>
        <v>#N/A</v>
      </c>
      <c r="AA309" s="256" t="e">
        <f>(INDEX(Finish_table!ED$4:ED$140,MATCH('14 Year_History_Results'!$G309,Finish_table!EE$4:EE$140,0),1))</f>
        <v>#N/A</v>
      </c>
      <c r="AB309" s="2"/>
      <c r="AC309" s="97"/>
      <c r="AE309">
        <f t="shared" si="157"/>
        <v>1712</v>
      </c>
      <c r="AF309" s="112"/>
      <c r="AG309" s="2"/>
      <c r="AH309" s="148">
        <f>INDEX('2001'!$C$44:$C$140,'14 Year_History_Results'!BT309)</f>
        <v>0</v>
      </c>
      <c r="AI309" s="2">
        <f>INDEX('2002'!$C$44:$C$140,'14 Year_History_Results'!BU309)</f>
        <v>0</v>
      </c>
      <c r="AJ309" s="2">
        <f>INDEX('2003'!$C$44:$C$140,'14 Year_History_Results'!BV309)</f>
        <v>0</v>
      </c>
      <c r="AK309" s="2">
        <f>INDEX('2004'!$C$44:$C$140,'14 Year_History_Results'!BW309)</f>
        <v>0</v>
      </c>
      <c r="AL309" s="2">
        <f>INDEX('2005'!$C$44:$C$140,'14 Year_History_Results'!BX309)</f>
        <v>0</v>
      </c>
      <c r="AM309" s="2">
        <f>INDEX('2006'!$C$44:$C$140,'14 Year_History_Results'!BY309)</f>
        <v>0</v>
      </c>
      <c r="AN309" s="2">
        <f>INDEX('2007'!$C$44:$C$140,'14 Year_History_Results'!BZ309)</f>
        <v>10</v>
      </c>
      <c r="AO309" s="2">
        <f>INDEX('2008'!$C$44:$C$140,'14 Year_History_Results'!CA309)</f>
        <v>0</v>
      </c>
      <c r="AP309" s="2">
        <f>INDEX('2009'!$C$44:$C$140,'14 Year_History_Results'!CB309)</f>
        <v>0</v>
      </c>
      <c r="AQ309" s="2">
        <f>INDEX('2010'!$C$44:$C$140,'14 Year_History_Results'!CC309)</f>
        <v>0</v>
      </c>
      <c r="AR309" s="2">
        <f>INDEX('2011'!$C$44:$C$140,'14 Year_History_Results'!CD309)</f>
        <v>0</v>
      </c>
      <c r="AS309" s="2">
        <f>INDEX('2012'!$C$44:$C$140,'14 Year_History_Results'!CE309)</f>
        <v>0</v>
      </c>
      <c r="AT309" s="2">
        <f>INDEX('2013'!$C$44:$C$140,'14 Year_History_Results'!CF309)</f>
        <v>0</v>
      </c>
      <c r="AU309" s="149">
        <f>INDEX('2014'!$C$52:$C$180,'14 Year_History_Results'!CG309)</f>
        <v>0</v>
      </c>
      <c r="AV309" s="2">
        <f t="shared" si="167"/>
        <v>2.6726124191242437</v>
      </c>
      <c r="AW309" s="2"/>
      <c r="AX309">
        <f t="shared" si="168"/>
        <v>1712</v>
      </c>
      <c r="AY309" s="112"/>
      <c r="AZ309" s="2"/>
      <c r="BA309" s="148">
        <f>INDEX('2001'!$B$44:$B$140,'14 Year_History_Results'!BT309)</f>
        <v>0</v>
      </c>
      <c r="BB309" s="2">
        <f>INDEX('2002'!$B$44:$B$140,'14 Year_History_Results'!BU309)</f>
        <v>0</v>
      </c>
      <c r="BC309" s="2">
        <f>INDEX('2003'!$B$44:$B$140,'14 Year_History_Results'!BV309)</f>
        <v>0</v>
      </c>
      <c r="BD309" s="2">
        <f>INDEX('2004'!$B$44:$B$140,'14 Year_History_Results'!BW309)</f>
        <v>0</v>
      </c>
      <c r="BE309" s="2">
        <f>INDEX('2005'!$B$44:$B$140,'14 Year_History_Results'!BX309)</f>
        <v>0</v>
      </c>
      <c r="BF309" s="2">
        <f>INDEX('2006'!$B$44:$B$140,'14 Year_History_Results'!BY309)</f>
        <v>0</v>
      </c>
      <c r="BG309" s="2">
        <f>INDEX('2007'!$B$44:$B$140,'14 Year_History_Results'!BZ309)</f>
        <v>12</v>
      </c>
      <c r="BH309" s="2">
        <f>INDEX('2008'!$B$44:$B$140,'14 Year_History_Results'!CA309)</f>
        <v>0</v>
      </c>
      <c r="BI309" s="2">
        <f>INDEX('2009'!$B$44:$B$140,'14 Year_History_Results'!CB309)</f>
        <v>0</v>
      </c>
      <c r="BJ309" s="2">
        <f>INDEX('2010'!$B$44:$B$140,'14 Year_History_Results'!CC309)</f>
        <v>0</v>
      </c>
      <c r="BK309" s="2">
        <f>INDEX('2011'!$B$44:$B$140,'14 Year_History_Results'!CD309)</f>
        <v>0</v>
      </c>
      <c r="BL309" s="2">
        <f>INDEX('2012'!$B$44:$B$140,'14 Year_History_Results'!CE309)</f>
        <v>0</v>
      </c>
      <c r="BM309" s="2">
        <f>INDEX('2013'!$B$44:$B$140,'14 Year_History_Results'!CF309)</f>
        <v>0</v>
      </c>
      <c r="BN309" s="149">
        <f>INDEX('2014'!$B$52:$B$180,'14 Year_History_Results'!CG309)</f>
        <v>0</v>
      </c>
      <c r="BO309" s="308">
        <f t="shared" si="169"/>
        <v>0</v>
      </c>
      <c r="BQ309">
        <f t="shared" si="170"/>
        <v>1712</v>
      </c>
      <c r="BR309" s="112"/>
      <c r="BS309" s="2"/>
      <c r="BT309" s="148">
        <f>IF(ISNA(MATCH($BQ309,'2001'!$A$44:$A$139,0)),97,MATCH($BQ309,'2001'!$A$44:$A$139,0))</f>
        <v>97</v>
      </c>
      <c r="BU309" s="2">
        <f>IF(ISNA(MATCH($BQ309,'2002'!$A$44:$A$139,0)),97,MATCH($BQ309,'2002'!$A$44:$A$139,0))</f>
        <v>97</v>
      </c>
      <c r="BV309" s="2">
        <f>IF(ISNA(MATCH($BQ309,'2003'!$A$44:$A$139,0)),97,MATCH($BQ309,'2003'!$A$44:$A$139,0))</f>
        <v>97</v>
      </c>
      <c r="BW309" s="2">
        <f>IF(ISNA(MATCH($BQ309,'2004'!$A$44:$A$139,0)),97,MATCH($BQ309,'2004'!$A$44:$A$139,0))</f>
        <v>97</v>
      </c>
      <c r="BX309" s="2">
        <f>IF(ISNA(MATCH($BQ309,'2005'!$A$44:$A$139,0)),97,MATCH($BQ309,'2005'!$A$44:$A$139,0))</f>
        <v>97</v>
      </c>
      <c r="BY309" s="2">
        <f>IF(ISNA(MATCH($BQ309,'2006'!$A$44:$A$139,0)),97,MATCH($BQ309,'2006'!$A$44:$A$139,0))</f>
        <v>97</v>
      </c>
      <c r="BZ309" s="2">
        <f>IF(ISNA(MATCH($BQ309,'2007'!$A$44:$A$139,0)),97,MATCH($BQ309,'2007'!$A$44:$A$139,0))</f>
        <v>84</v>
      </c>
      <c r="CA309" s="2">
        <f>IF(ISNA(MATCH($BQ309,'2008'!$A$44:$A$139,0)),97,MATCH($BQ309,'2008'!$A$44:$A$139,0))</f>
        <v>97</v>
      </c>
      <c r="CB309" s="2">
        <f>IF(ISNA(MATCH($BQ309,'2009'!$A$44:$A$139,0)),97,MATCH($BQ309,'2009'!$A$44:$A$139,0))</f>
        <v>97</v>
      </c>
      <c r="CC309" s="2">
        <f>IF(ISNA(MATCH($BQ309,'2010'!$A$44:$A$139,0)),97,MATCH($BQ309,'2010'!$A$44:$A$139,0))</f>
        <v>97</v>
      </c>
      <c r="CD309" s="2">
        <f>IF(ISNA(MATCH($BQ309,'2011'!$A$44:$A$139,0)),97,MATCH($BQ309,'2011'!$A$44:$A$139,0))</f>
        <v>97</v>
      </c>
      <c r="CE309" s="2">
        <f>IF(ISNA(MATCH($BQ309,'2012'!$A$44:$A$139,0)),97,MATCH($BQ309,'2012'!$A$44:$A$139,0))</f>
        <v>97</v>
      </c>
      <c r="CF309" s="2">
        <f>IF(ISNA(MATCH($BQ309,'2013'!$A$44:$A$139,0)),97,MATCH($BQ309,'2013'!$A$44:$A$139,0))</f>
        <v>97</v>
      </c>
      <c r="CG309" s="149">
        <f>IF(ISNA(MATCH($BQ309,'2014'!$A$52:$A$179,0)),129,MATCH($BQ309,'2014'!$A$52:$A$179,0))</f>
        <v>129</v>
      </c>
      <c r="CI309">
        <f t="shared" si="171"/>
        <v>1712</v>
      </c>
      <c r="CJ309" s="284"/>
      <c r="CK309" s="282"/>
      <c r="CL309" s="281">
        <f t="shared" si="172"/>
        <v>0</v>
      </c>
      <c r="CM309" s="282">
        <f t="shared" si="158"/>
        <v>0</v>
      </c>
      <c r="CN309" s="282">
        <f t="shared" si="159"/>
        <v>0</v>
      </c>
      <c r="CO309" s="282">
        <f t="shared" si="160"/>
        <v>0</v>
      </c>
      <c r="CP309" s="282">
        <f t="shared" si="161"/>
        <v>0</v>
      </c>
      <c r="CQ309" s="282">
        <f t="shared" si="162"/>
        <v>0</v>
      </c>
      <c r="CR309" s="282">
        <f t="shared" si="163"/>
        <v>22</v>
      </c>
      <c r="CS309" s="282">
        <f t="shared" si="164"/>
        <v>14.665199999999999</v>
      </c>
      <c r="CT309" s="282">
        <f t="shared" si="165"/>
        <v>9.7758223199999978</v>
      </c>
      <c r="CU309" s="282">
        <f t="shared" si="173"/>
        <v>6.5165631585119979</v>
      </c>
      <c r="CV309" s="282">
        <f t="shared" si="174"/>
        <v>4.3439410014640973</v>
      </c>
      <c r="CW309" s="282">
        <f t="shared" si="175"/>
        <v>2.895671071575967</v>
      </c>
      <c r="CX309" s="282">
        <f t="shared" si="176"/>
        <v>1.9302543363125395</v>
      </c>
      <c r="CY309" s="283">
        <f t="shared" si="177"/>
        <v>1.2867075405859387</v>
      </c>
      <c r="DA309" s="282">
        <f t="shared" si="178"/>
        <v>1712</v>
      </c>
      <c r="DB309" s="97"/>
      <c r="DC309" s="156"/>
      <c r="DD309" s="270">
        <f t="shared" si="179"/>
        <v>0</v>
      </c>
      <c r="DE309" s="156">
        <f t="shared" si="180"/>
        <v>0</v>
      </c>
      <c r="DF309" s="156">
        <f t="shared" si="181"/>
        <v>0</v>
      </c>
      <c r="DG309" s="156">
        <f t="shared" si="182"/>
        <v>0</v>
      </c>
      <c r="DH309" s="156">
        <f t="shared" si="183"/>
        <v>0</v>
      </c>
      <c r="DI309" s="156">
        <f t="shared" si="184"/>
        <v>0</v>
      </c>
      <c r="DJ309" s="156">
        <f t="shared" si="185"/>
        <v>22</v>
      </c>
      <c r="DK309" s="156">
        <f t="shared" si="186"/>
        <v>22</v>
      </c>
      <c r="DL309" s="156">
        <f t="shared" si="187"/>
        <v>22</v>
      </c>
      <c r="DM309" s="156">
        <f t="shared" si="188"/>
        <v>22</v>
      </c>
      <c r="DN309" s="156">
        <f t="shared" si="189"/>
        <v>22</v>
      </c>
      <c r="DO309" s="156">
        <f t="shared" si="190"/>
        <v>22</v>
      </c>
      <c r="DP309" s="156">
        <f t="shared" si="191"/>
        <v>22</v>
      </c>
      <c r="DQ309" s="267">
        <f t="shared" si="192"/>
        <v>22</v>
      </c>
      <c r="DR309" s="156">
        <f t="shared" si="193"/>
        <v>283</v>
      </c>
    </row>
    <row r="310" spans="2:122" ht="13.5" thickBot="1" x14ac:dyDescent="0.25">
      <c r="B310" s="133">
        <v>157</v>
      </c>
      <c r="C310" s="50">
        <f t="shared" si="156"/>
        <v>4</v>
      </c>
      <c r="D310" s="50">
        <f t="shared" si="166"/>
        <v>4</v>
      </c>
      <c r="E310" s="97"/>
      <c r="F310" s="2">
        <f t="shared" si="194"/>
        <v>305</v>
      </c>
      <c r="G310" s="164">
        <v>2340</v>
      </c>
      <c r="H310" s="164">
        <f>14- COUNTIF(L310:AA310,"#N/A")</f>
        <v>1</v>
      </c>
      <c r="I310" s="133">
        <f>SUM(AF310:AU310)+SUM(BA310:BM310)</f>
        <v>14</v>
      </c>
      <c r="J310" s="405">
        <f>CY310</f>
        <v>1.2283436685625255</v>
      </c>
      <c r="K310" s="466" t="str">
        <f>IF(ISNUMBER(MATCH(G310,'[4]OPR data'!$A$3:$A$2541,0)),"Y","N")</f>
        <v>Y</v>
      </c>
      <c r="L310" s="112"/>
      <c r="M310" s="236"/>
      <c r="N310" s="236" t="e">
        <f>(INDEX(Finish_table!R$4:R$83,MATCH('14 Year_History_Results'!$G310,Finish_table!S$4:S$83,0),1))</f>
        <v>#N/A</v>
      </c>
      <c r="O310" s="236" t="e">
        <f>(INDEX(Finish_table!Z$4:Z$99,MATCH('14 Year_History_Results'!$G310,Finish_table!AA$4:AA$99,0),1))</f>
        <v>#N/A</v>
      </c>
      <c r="P310" s="236" t="e">
        <f>(INDEX(Finish_table!AI$4:AI$99,MATCH('14 Year_History_Results'!$G310,Finish_table!AJ$4:AJ$99,0),1))</f>
        <v>#N/A</v>
      </c>
      <c r="Q310" s="236" t="e">
        <f>(INDEX(Finish_table!AR$4:AR$99,MATCH('14 Year_History_Results'!$G310,Finish_table!AS$4:AS$99,0),1))</f>
        <v>#N/A</v>
      </c>
      <c r="R310" s="236" t="e">
        <f>(INDEX(Finish_table!BA$4:BA$99,MATCH('14 Year_History_Results'!$G310,Finish_table!BB$4:BB$99,0),1))</f>
        <v>#N/A</v>
      </c>
      <c r="S310" s="236" t="e">
        <f>(INDEX(Finish_table!BJ$4:BJ$99,MATCH('14 Year_History_Results'!$G310,Finish_table!BK$4:BK$99,0),1))</f>
        <v>#N/A</v>
      </c>
      <c r="T310" s="236" t="e">
        <f>(INDEX(Finish_table!BS$4:BS$99,MATCH('14 Year_History_Results'!$G310,Finish_table!BT$4:BT$99,0),1))</f>
        <v>#N/A</v>
      </c>
      <c r="U310" s="236" t="str">
        <f>(INDEX(Finish_table!CB$4:CB$99,MATCH('14 Year_History_Results'!$G310,Finish_table!CC$4:CC$99,0),1))</f>
        <v>QF</v>
      </c>
      <c r="V310" s="236" t="e">
        <f>(INDEX(Finish_table!CK$4:CK$99,MATCH('14 Year_History_Results'!$G310,Finish_table!CL$4:CL$99,0),1))</f>
        <v>#N/A</v>
      </c>
      <c r="W310" s="236" t="e">
        <f>(INDEX(Finish_table!CT$4:CT$99,MATCH('14 Year_History_Results'!$G310,Finish_table!CU$4:CU$99,0),1))</f>
        <v>#N/A</v>
      </c>
      <c r="X310" s="236" t="e">
        <f>(INDEX(Finish_table!DC$4:DC$99,MATCH('14 Year_History_Results'!$G310,Finish_table!DD$4:DD$99,0),1))</f>
        <v>#N/A</v>
      </c>
      <c r="Y310" s="236" t="e">
        <f>(INDEX(Finish_table!DL$4:DL$99,MATCH('14 Year_History_Results'!$G310,Finish_table!DM$4:DM$99,0),1))</f>
        <v>#N/A</v>
      </c>
      <c r="Z310" s="236" t="e">
        <f>(INDEX(Finish_table!DU$4:DU$99,MATCH('14 Year_History_Results'!$G310,Finish_table!DV$4:DV$99,0),1))</f>
        <v>#N/A</v>
      </c>
      <c r="AA310" s="256" t="e">
        <f>(INDEX(Finish_table!ED$4:ED$140,MATCH('14 Year_History_Results'!$G310,Finish_table!EE$4:EE$140,0),1))</f>
        <v>#N/A</v>
      </c>
      <c r="AB310" s="2"/>
      <c r="AC310" s="97"/>
      <c r="AE310">
        <f t="shared" si="157"/>
        <v>2340</v>
      </c>
      <c r="AF310" s="112"/>
      <c r="AG310" s="2"/>
      <c r="AH310" s="148">
        <f>INDEX('2001'!$C$44:$C$140,'14 Year_History_Results'!BT310)</f>
        <v>0</v>
      </c>
      <c r="AI310" s="2">
        <f>INDEX('2002'!$C$44:$C$140,'14 Year_History_Results'!BU310)</f>
        <v>0</v>
      </c>
      <c r="AJ310" s="2">
        <f>INDEX('2003'!$C$44:$C$140,'14 Year_History_Results'!BV310)</f>
        <v>0</v>
      </c>
      <c r="AK310" s="2">
        <f>INDEX('2004'!$C$44:$C$140,'14 Year_History_Results'!BW310)</f>
        <v>0</v>
      </c>
      <c r="AL310" s="2">
        <f>INDEX('2005'!$C$44:$C$140,'14 Year_History_Results'!BX310)</f>
        <v>0</v>
      </c>
      <c r="AM310" s="2">
        <f>INDEX('2006'!$C$44:$C$140,'14 Year_History_Results'!BY310)</f>
        <v>0</v>
      </c>
      <c r="AN310" s="2">
        <f>INDEX('2007'!$C$44:$C$140,'14 Year_History_Results'!BZ310)</f>
        <v>0</v>
      </c>
      <c r="AO310" s="2">
        <f>INDEX('2008'!$C$44:$C$140,'14 Year_History_Results'!CA310)</f>
        <v>0</v>
      </c>
      <c r="AP310" s="2">
        <f>INDEX('2009'!$C$44:$C$140,'14 Year_History_Results'!CB310)</f>
        <v>0</v>
      </c>
      <c r="AQ310" s="2">
        <f>INDEX('2010'!$C$44:$C$140,'14 Year_History_Results'!CC310)</f>
        <v>0</v>
      </c>
      <c r="AR310" s="2">
        <f>INDEX('2011'!$C$44:$C$140,'14 Year_History_Results'!CD310)</f>
        <v>0</v>
      </c>
      <c r="AS310" s="2">
        <f>INDEX('2012'!$C$44:$C$140,'14 Year_History_Results'!CE310)</f>
        <v>0</v>
      </c>
      <c r="AT310" s="2">
        <f>INDEX('2013'!$C$44:$C$140,'14 Year_History_Results'!CF310)</f>
        <v>0</v>
      </c>
      <c r="AU310" s="149">
        <f>INDEX('2014'!$C$52:$C$180,'14 Year_History_Results'!CG310)</f>
        <v>0</v>
      </c>
      <c r="AV310" s="2">
        <f t="shared" si="167"/>
        <v>0</v>
      </c>
      <c r="AW310" s="2"/>
      <c r="AX310">
        <f t="shared" si="168"/>
        <v>2340</v>
      </c>
      <c r="AY310" s="112"/>
      <c r="AZ310" s="2"/>
      <c r="BA310" s="148">
        <f>INDEX('2001'!$B$44:$B$140,'14 Year_History_Results'!BT310)</f>
        <v>0</v>
      </c>
      <c r="BB310" s="2">
        <f>INDEX('2002'!$B$44:$B$140,'14 Year_History_Results'!BU310)</f>
        <v>0</v>
      </c>
      <c r="BC310" s="2">
        <f>INDEX('2003'!$B$44:$B$140,'14 Year_History_Results'!BV310)</f>
        <v>0</v>
      </c>
      <c r="BD310" s="2">
        <f>INDEX('2004'!$B$44:$B$140,'14 Year_History_Results'!BW310)</f>
        <v>0</v>
      </c>
      <c r="BE310" s="2">
        <f>INDEX('2005'!$B$44:$B$140,'14 Year_History_Results'!BX310)</f>
        <v>0</v>
      </c>
      <c r="BF310" s="2">
        <f>INDEX('2006'!$B$44:$B$140,'14 Year_History_Results'!BY310)</f>
        <v>0</v>
      </c>
      <c r="BG310" s="2">
        <f>INDEX('2007'!$B$44:$B$140,'14 Year_History_Results'!BZ310)</f>
        <v>0</v>
      </c>
      <c r="BH310" s="2">
        <f>INDEX('2008'!$B$44:$B$140,'14 Year_History_Results'!CA310)</f>
        <v>14</v>
      </c>
      <c r="BI310" s="2">
        <f>INDEX('2009'!$B$44:$B$140,'14 Year_History_Results'!CB310)</f>
        <v>0</v>
      </c>
      <c r="BJ310" s="2">
        <f>INDEX('2010'!$B$44:$B$140,'14 Year_History_Results'!CC310)</f>
        <v>0</v>
      </c>
      <c r="BK310" s="2">
        <f>INDEX('2011'!$B$44:$B$140,'14 Year_History_Results'!CD310)</f>
        <v>0</v>
      </c>
      <c r="BL310" s="2">
        <f>INDEX('2012'!$B$44:$B$140,'14 Year_History_Results'!CE310)</f>
        <v>0</v>
      </c>
      <c r="BM310" s="2">
        <f>INDEX('2013'!$B$44:$B$140,'14 Year_History_Results'!CF310)</f>
        <v>0</v>
      </c>
      <c r="BN310" s="149">
        <f>INDEX('2014'!$B$52:$B$180,'14 Year_History_Results'!CG310)</f>
        <v>0</v>
      </c>
      <c r="BO310" s="308">
        <f t="shared" si="169"/>
        <v>0</v>
      </c>
      <c r="BQ310">
        <f t="shared" si="170"/>
        <v>2340</v>
      </c>
      <c r="BR310" s="112"/>
      <c r="BS310" s="2"/>
      <c r="BT310" s="148">
        <f>IF(ISNA(MATCH($BQ310,'2001'!$A$44:$A$139,0)),97,MATCH($BQ310,'2001'!$A$44:$A$139,0))</f>
        <v>97</v>
      </c>
      <c r="BU310" s="2">
        <f>IF(ISNA(MATCH($BQ310,'2002'!$A$44:$A$139,0)),97,MATCH($BQ310,'2002'!$A$44:$A$139,0))</f>
        <v>97</v>
      </c>
      <c r="BV310" s="2">
        <f>IF(ISNA(MATCH($BQ310,'2003'!$A$44:$A$139,0)),97,MATCH($BQ310,'2003'!$A$44:$A$139,0))</f>
        <v>97</v>
      </c>
      <c r="BW310" s="2">
        <f>IF(ISNA(MATCH($BQ310,'2004'!$A$44:$A$139,0)),97,MATCH($BQ310,'2004'!$A$44:$A$139,0))</f>
        <v>97</v>
      </c>
      <c r="BX310" s="2">
        <f>IF(ISNA(MATCH($BQ310,'2005'!$A$44:$A$139,0)),97,MATCH($BQ310,'2005'!$A$44:$A$139,0))</f>
        <v>97</v>
      </c>
      <c r="BY310" s="2">
        <f>IF(ISNA(MATCH($BQ310,'2006'!$A$44:$A$139,0)),97,MATCH($BQ310,'2006'!$A$44:$A$139,0))</f>
        <v>97</v>
      </c>
      <c r="BZ310" s="2">
        <f>IF(ISNA(MATCH($BQ310,'2007'!$A$44:$A$139,0)),97,MATCH($BQ310,'2007'!$A$44:$A$139,0))</f>
        <v>97</v>
      </c>
      <c r="CA310" s="2">
        <f>IF(ISNA(MATCH($BQ310,'2008'!$A$44:$A$139,0)),97,MATCH($BQ310,'2008'!$A$44:$A$139,0))</f>
        <v>94</v>
      </c>
      <c r="CB310" s="2">
        <f>IF(ISNA(MATCH($BQ310,'2009'!$A$44:$A$139,0)),97,MATCH($BQ310,'2009'!$A$44:$A$139,0))</f>
        <v>97</v>
      </c>
      <c r="CC310" s="2">
        <f>IF(ISNA(MATCH($BQ310,'2010'!$A$44:$A$139,0)),97,MATCH($BQ310,'2010'!$A$44:$A$139,0))</f>
        <v>97</v>
      </c>
      <c r="CD310" s="2">
        <f>IF(ISNA(MATCH($BQ310,'2011'!$A$44:$A$139,0)),97,MATCH($BQ310,'2011'!$A$44:$A$139,0))</f>
        <v>97</v>
      </c>
      <c r="CE310" s="2">
        <f>IF(ISNA(MATCH($BQ310,'2012'!$A$44:$A$139,0)),97,MATCH($BQ310,'2012'!$A$44:$A$139,0))</f>
        <v>97</v>
      </c>
      <c r="CF310" s="2">
        <f>IF(ISNA(MATCH($BQ310,'2013'!$A$44:$A$139,0)),97,MATCH($BQ310,'2013'!$A$44:$A$139,0))</f>
        <v>97</v>
      </c>
      <c r="CG310" s="149">
        <f>IF(ISNA(MATCH($BQ310,'2014'!$A$52:$A$179,0)),129,MATCH($BQ310,'2014'!$A$52:$A$179,0))</f>
        <v>129</v>
      </c>
      <c r="CI310">
        <f t="shared" si="171"/>
        <v>2340</v>
      </c>
      <c r="CJ310" s="284"/>
      <c r="CK310" s="282"/>
      <c r="CL310" s="281">
        <f t="shared" si="172"/>
        <v>0</v>
      </c>
      <c r="CM310" s="282">
        <f t="shared" si="158"/>
        <v>0</v>
      </c>
      <c r="CN310" s="282">
        <f t="shared" si="159"/>
        <v>0</v>
      </c>
      <c r="CO310" s="282">
        <f t="shared" si="160"/>
        <v>0</v>
      </c>
      <c r="CP310" s="282">
        <f t="shared" si="161"/>
        <v>0</v>
      </c>
      <c r="CQ310" s="282">
        <f t="shared" si="162"/>
        <v>0</v>
      </c>
      <c r="CR310" s="282">
        <f t="shared" si="163"/>
        <v>0</v>
      </c>
      <c r="CS310" s="282">
        <f t="shared" si="164"/>
        <v>14</v>
      </c>
      <c r="CT310" s="282">
        <f t="shared" si="165"/>
        <v>9.3323999999999998</v>
      </c>
      <c r="CU310" s="282">
        <f t="shared" si="173"/>
        <v>6.2209778399999998</v>
      </c>
      <c r="CV310" s="282">
        <f t="shared" si="174"/>
        <v>4.1469038281439996</v>
      </c>
      <c r="CW310" s="282">
        <f t="shared" si="175"/>
        <v>2.7643260918407901</v>
      </c>
      <c r="CX310" s="282">
        <f t="shared" si="176"/>
        <v>1.8426997728210706</v>
      </c>
      <c r="CY310" s="283">
        <f t="shared" si="177"/>
        <v>1.2283436685625255</v>
      </c>
      <c r="DA310" s="282">
        <f t="shared" si="178"/>
        <v>2340</v>
      </c>
      <c r="DB310" s="97"/>
      <c r="DC310" s="156"/>
      <c r="DD310" s="270">
        <f t="shared" si="179"/>
        <v>0</v>
      </c>
      <c r="DE310" s="156">
        <f t="shared" si="180"/>
        <v>0</v>
      </c>
      <c r="DF310" s="156">
        <f t="shared" si="181"/>
        <v>0</v>
      </c>
      <c r="DG310" s="156">
        <f t="shared" si="182"/>
        <v>0</v>
      </c>
      <c r="DH310" s="156">
        <f t="shared" si="183"/>
        <v>0</v>
      </c>
      <c r="DI310" s="156">
        <f t="shared" si="184"/>
        <v>0</v>
      </c>
      <c r="DJ310" s="156">
        <f t="shared" si="185"/>
        <v>0</v>
      </c>
      <c r="DK310" s="156">
        <f t="shared" si="186"/>
        <v>14</v>
      </c>
      <c r="DL310" s="156">
        <f t="shared" si="187"/>
        <v>14</v>
      </c>
      <c r="DM310" s="156">
        <f t="shared" si="188"/>
        <v>14</v>
      </c>
      <c r="DN310" s="156">
        <f t="shared" si="189"/>
        <v>14</v>
      </c>
      <c r="DO310" s="156">
        <f t="shared" si="190"/>
        <v>14</v>
      </c>
      <c r="DP310" s="156">
        <f t="shared" si="191"/>
        <v>14</v>
      </c>
      <c r="DQ310" s="267">
        <f t="shared" si="192"/>
        <v>14</v>
      </c>
      <c r="DR310" s="156">
        <f t="shared" si="193"/>
        <v>343</v>
      </c>
    </row>
    <row r="311" spans="2:122" ht="13.5" thickBot="1" x14ac:dyDescent="0.25">
      <c r="B311" s="133">
        <v>159</v>
      </c>
      <c r="C311" s="50">
        <f t="shared" si="156"/>
        <v>1</v>
      </c>
      <c r="D311" s="50">
        <f t="shared" si="166"/>
        <v>0</v>
      </c>
      <c r="E311" s="97"/>
      <c r="F311" s="2">
        <f t="shared" si="194"/>
        <v>306</v>
      </c>
      <c r="G311" s="164">
        <v>116</v>
      </c>
      <c r="H311" s="164">
        <f>14- COUNTIF(L311:AA311,"#N/A")</f>
        <v>1</v>
      </c>
      <c r="I311" s="133">
        <f>SUM(AF311:AU311)+SUM(BA311:BM311)</f>
        <v>21</v>
      </c>
      <c r="J311" s="405">
        <f>CY311</f>
        <v>1.2282208341956693</v>
      </c>
      <c r="K311" s="466" t="str">
        <f>IF(ISNUMBER(MATCH(G311,'[4]OPR data'!$A$3:$A$2541,0)),"Y","N")</f>
        <v>Y</v>
      </c>
      <c r="L311" s="112"/>
      <c r="M311" s="236"/>
      <c r="N311" s="236" t="e">
        <f>(INDEX(Finish_table!R$4:R$83,MATCH('14 Year_History_Results'!$G311,Finish_table!S$4:S$83,0),1))</f>
        <v>#N/A</v>
      </c>
      <c r="O311" s="236" t="e">
        <f>(INDEX(Finish_table!Z$4:Z$99,MATCH('14 Year_History_Results'!$G311,Finish_table!AA$4:AA$99,0),1))</f>
        <v>#N/A</v>
      </c>
      <c r="P311" s="236" t="e">
        <f>(INDEX(Finish_table!AI$4:AI$99,MATCH('14 Year_History_Results'!$G311,Finish_table!AJ$4:AJ$99,0),1))</f>
        <v>#N/A</v>
      </c>
      <c r="Q311" s="236" t="e">
        <f>(INDEX(Finish_table!AR$4:AR$99,MATCH('14 Year_History_Results'!$G311,Finish_table!AS$4:AS$99,0),1))</f>
        <v>#N/A</v>
      </c>
      <c r="R311" s="236" t="e">
        <f>(INDEX(Finish_table!BA$4:BA$99,MATCH('14 Year_History_Results'!$G311,Finish_table!BB$4:BB$99,0),1))</f>
        <v>#N/A</v>
      </c>
      <c r="S311" s="236" t="e">
        <f>(INDEX(Finish_table!BJ$4:BJ$99,MATCH('14 Year_History_Results'!$G311,Finish_table!BK$4:BK$99,0),1))</f>
        <v>#N/A</v>
      </c>
      <c r="T311" s="236" t="str">
        <f>(INDEX(Finish_table!BS$4:BS$99,MATCH('14 Year_History_Results'!$G311,Finish_table!BT$4:BT$99,0),1))</f>
        <v>SF</v>
      </c>
      <c r="U311" s="236" t="e">
        <f>(INDEX(Finish_table!CB$4:CB$99,MATCH('14 Year_History_Results'!$G311,Finish_table!CC$4:CC$99,0),1))</f>
        <v>#N/A</v>
      </c>
      <c r="V311" s="236" t="e">
        <f>(INDEX(Finish_table!CK$4:CK$99,MATCH('14 Year_History_Results'!$G311,Finish_table!CL$4:CL$99,0),1))</f>
        <v>#N/A</v>
      </c>
      <c r="W311" s="236" t="e">
        <f>(INDEX(Finish_table!CT$4:CT$99,MATCH('14 Year_History_Results'!$G311,Finish_table!CU$4:CU$99,0),1))</f>
        <v>#N/A</v>
      </c>
      <c r="X311" s="236" t="e">
        <f>(INDEX(Finish_table!DC$4:DC$99,MATCH('14 Year_History_Results'!$G311,Finish_table!DD$4:DD$99,0),1))</f>
        <v>#N/A</v>
      </c>
      <c r="Y311" s="236" t="e">
        <f>(INDEX(Finish_table!DL$4:DL$99,MATCH('14 Year_History_Results'!$G311,Finish_table!DM$4:DM$99,0),1))</f>
        <v>#N/A</v>
      </c>
      <c r="Z311" s="236" t="e">
        <f>(INDEX(Finish_table!DU$4:DU$99,MATCH('14 Year_History_Results'!$G311,Finish_table!DV$4:DV$99,0),1))</f>
        <v>#N/A</v>
      </c>
      <c r="AA311" s="256" t="e">
        <f>(INDEX(Finish_table!ED$4:ED$140,MATCH('14 Year_History_Results'!$G311,Finish_table!EE$4:EE$140,0),1))</f>
        <v>#N/A</v>
      </c>
      <c r="AB311" s="2"/>
      <c r="AC311" s="97"/>
      <c r="AE311">
        <f t="shared" si="157"/>
        <v>116</v>
      </c>
      <c r="AF311" s="112"/>
      <c r="AG311" s="2"/>
      <c r="AH311" s="148">
        <f>INDEX('2001'!$C$44:$C$140,'14 Year_History_Results'!BT311)</f>
        <v>0</v>
      </c>
      <c r="AI311" s="2">
        <f>INDEX('2002'!$C$44:$C$140,'14 Year_History_Results'!BU311)</f>
        <v>0</v>
      </c>
      <c r="AJ311" s="2">
        <f>INDEX('2003'!$C$44:$C$140,'14 Year_History_Results'!BV311)</f>
        <v>0</v>
      </c>
      <c r="AK311" s="2">
        <f>INDEX('2004'!$C$44:$C$140,'14 Year_History_Results'!BW311)</f>
        <v>0</v>
      </c>
      <c r="AL311" s="2">
        <f>INDEX('2005'!$C$44:$C$140,'14 Year_History_Results'!BX311)</f>
        <v>0</v>
      </c>
      <c r="AM311" s="2">
        <f>INDEX('2006'!$C$44:$C$140,'14 Year_History_Results'!BY311)</f>
        <v>0</v>
      </c>
      <c r="AN311" s="2">
        <f>INDEX('2007'!$C$44:$C$140,'14 Year_History_Results'!BZ311)</f>
        <v>10</v>
      </c>
      <c r="AO311" s="2">
        <f>INDEX('2008'!$C$44:$C$140,'14 Year_History_Results'!CA311)</f>
        <v>0</v>
      </c>
      <c r="AP311" s="2">
        <f>INDEX('2009'!$C$44:$C$140,'14 Year_History_Results'!CB311)</f>
        <v>0</v>
      </c>
      <c r="AQ311" s="2">
        <f>INDEX('2010'!$C$44:$C$140,'14 Year_History_Results'!CC311)</f>
        <v>0</v>
      </c>
      <c r="AR311" s="2">
        <f>INDEX('2011'!$C$44:$C$140,'14 Year_History_Results'!CD311)</f>
        <v>0</v>
      </c>
      <c r="AS311" s="2">
        <f>INDEX('2012'!$C$44:$C$140,'14 Year_History_Results'!CE311)</f>
        <v>0</v>
      </c>
      <c r="AT311" s="2">
        <f>INDEX('2013'!$C$44:$C$140,'14 Year_History_Results'!CF311)</f>
        <v>0</v>
      </c>
      <c r="AU311" s="149">
        <f>INDEX('2014'!$C$52:$C$180,'14 Year_History_Results'!CG311)</f>
        <v>0</v>
      </c>
      <c r="AV311" s="2">
        <f t="shared" si="167"/>
        <v>2.6726124191242437</v>
      </c>
      <c r="AW311" s="2"/>
      <c r="AX311">
        <f t="shared" si="168"/>
        <v>116</v>
      </c>
      <c r="AY311" s="112"/>
      <c r="AZ311" s="2"/>
      <c r="BA311" s="148">
        <f>INDEX('2001'!$B$44:$B$140,'14 Year_History_Results'!BT311)</f>
        <v>0</v>
      </c>
      <c r="BB311" s="2">
        <f>INDEX('2002'!$B$44:$B$140,'14 Year_History_Results'!BU311)</f>
        <v>0</v>
      </c>
      <c r="BC311" s="2">
        <f>INDEX('2003'!$B$44:$B$140,'14 Year_History_Results'!BV311)</f>
        <v>0</v>
      </c>
      <c r="BD311" s="2">
        <f>INDEX('2004'!$B$44:$B$140,'14 Year_History_Results'!BW311)</f>
        <v>0</v>
      </c>
      <c r="BE311" s="2">
        <f>INDEX('2005'!$B$44:$B$140,'14 Year_History_Results'!BX311)</f>
        <v>0</v>
      </c>
      <c r="BF311" s="2">
        <f>INDEX('2006'!$B$44:$B$140,'14 Year_History_Results'!BY311)</f>
        <v>0</v>
      </c>
      <c r="BG311" s="2">
        <f>INDEX('2007'!$B$44:$B$140,'14 Year_History_Results'!BZ311)</f>
        <v>11</v>
      </c>
      <c r="BH311" s="2">
        <f>INDEX('2008'!$B$44:$B$140,'14 Year_History_Results'!CA311)</f>
        <v>0</v>
      </c>
      <c r="BI311" s="2">
        <f>INDEX('2009'!$B$44:$B$140,'14 Year_History_Results'!CB311)</f>
        <v>0</v>
      </c>
      <c r="BJ311" s="2">
        <f>INDEX('2010'!$B$44:$B$140,'14 Year_History_Results'!CC311)</f>
        <v>0</v>
      </c>
      <c r="BK311" s="2">
        <f>INDEX('2011'!$B$44:$B$140,'14 Year_History_Results'!CD311)</f>
        <v>0</v>
      </c>
      <c r="BL311" s="2">
        <f>INDEX('2012'!$B$44:$B$140,'14 Year_History_Results'!CE311)</f>
        <v>0</v>
      </c>
      <c r="BM311" s="2">
        <f>INDEX('2013'!$B$44:$B$140,'14 Year_History_Results'!CF311)</f>
        <v>0</v>
      </c>
      <c r="BN311" s="149">
        <f>INDEX('2014'!$B$52:$B$180,'14 Year_History_Results'!CG311)</f>
        <v>0</v>
      </c>
      <c r="BO311" s="308">
        <f t="shared" si="169"/>
        <v>0</v>
      </c>
      <c r="BQ311">
        <f t="shared" si="170"/>
        <v>116</v>
      </c>
      <c r="BR311" s="112"/>
      <c r="BS311" s="2"/>
      <c r="BT311" s="148">
        <f>IF(ISNA(MATCH($BQ311,'2001'!$A$44:$A$139,0)),97,MATCH($BQ311,'2001'!$A$44:$A$139,0))</f>
        <v>97</v>
      </c>
      <c r="BU311" s="2">
        <f>IF(ISNA(MATCH($BQ311,'2002'!$A$44:$A$139,0)),97,MATCH($BQ311,'2002'!$A$44:$A$139,0))</f>
        <v>97</v>
      </c>
      <c r="BV311" s="2">
        <f>IF(ISNA(MATCH($BQ311,'2003'!$A$44:$A$139,0)),97,MATCH($BQ311,'2003'!$A$44:$A$139,0))</f>
        <v>97</v>
      </c>
      <c r="BW311" s="2">
        <f>IF(ISNA(MATCH($BQ311,'2004'!$A$44:$A$139,0)),97,MATCH($BQ311,'2004'!$A$44:$A$139,0))</f>
        <v>97</v>
      </c>
      <c r="BX311" s="2">
        <f>IF(ISNA(MATCH($BQ311,'2005'!$A$44:$A$139,0)),97,MATCH($BQ311,'2005'!$A$44:$A$139,0))</f>
        <v>97</v>
      </c>
      <c r="BY311" s="2">
        <f>IF(ISNA(MATCH($BQ311,'2006'!$A$44:$A$139,0)),97,MATCH($BQ311,'2006'!$A$44:$A$139,0))</f>
        <v>97</v>
      </c>
      <c r="BZ311" s="2">
        <f>IF(ISNA(MATCH($BQ311,'2007'!$A$44:$A$139,0)),97,MATCH($BQ311,'2007'!$A$44:$A$139,0))</f>
        <v>20</v>
      </c>
      <c r="CA311" s="2">
        <f>IF(ISNA(MATCH($BQ311,'2008'!$A$44:$A$139,0)),97,MATCH($BQ311,'2008'!$A$44:$A$139,0))</f>
        <v>97</v>
      </c>
      <c r="CB311" s="2">
        <f>IF(ISNA(MATCH($BQ311,'2009'!$A$44:$A$139,0)),97,MATCH($BQ311,'2009'!$A$44:$A$139,0))</f>
        <v>97</v>
      </c>
      <c r="CC311" s="2">
        <f>IF(ISNA(MATCH($BQ311,'2010'!$A$44:$A$139,0)),97,MATCH($BQ311,'2010'!$A$44:$A$139,0))</f>
        <v>97</v>
      </c>
      <c r="CD311" s="2">
        <f>IF(ISNA(MATCH($BQ311,'2011'!$A$44:$A$139,0)),97,MATCH($BQ311,'2011'!$A$44:$A$139,0))</f>
        <v>97</v>
      </c>
      <c r="CE311" s="2">
        <f>IF(ISNA(MATCH($BQ311,'2012'!$A$44:$A$139,0)),97,MATCH($BQ311,'2012'!$A$44:$A$139,0))</f>
        <v>97</v>
      </c>
      <c r="CF311" s="2">
        <f>IF(ISNA(MATCH($BQ311,'2013'!$A$44:$A$139,0)),97,MATCH($BQ311,'2013'!$A$44:$A$139,0))</f>
        <v>97</v>
      </c>
      <c r="CG311" s="149">
        <f>IF(ISNA(MATCH($BQ311,'2014'!$A$52:$A$179,0)),129,MATCH($BQ311,'2014'!$A$52:$A$179,0))</f>
        <v>129</v>
      </c>
      <c r="CI311">
        <f t="shared" si="171"/>
        <v>116</v>
      </c>
      <c r="CJ311" s="284"/>
      <c r="CK311" s="282"/>
      <c r="CL311" s="281">
        <f t="shared" si="172"/>
        <v>0</v>
      </c>
      <c r="CM311" s="282">
        <f t="shared" si="158"/>
        <v>0</v>
      </c>
      <c r="CN311" s="282">
        <f t="shared" si="159"/>
        <v>0</v>
      </c>
      <c r="CO311" s="282">
        <f t="shared" si="160"/>
        <v>0</v>
      </c>
      <c r="CP311" s="282">
        <f t="shared" si="161"/>
        <v>0</v>
      </c>
      <c r="CQ311" s="282">
        <f t="shared" si="162"/>
        <v>0</v>
      </c>
      <c r="CR311" s="282">
        <f t="shared" si="163"/>
        <v>21</v>
      </c>
      <c r="CS311" s="282">
        <f t="shared" si="164"/>
        <v>13.9986</v>
      </c>
      <c r="CT311" s="282">
        <f t="shared" si="165"/>
        <v>9.3314667599999996</v>
      </c>
      <c r="CU311" s="282">
        <f t="shared" si="173"/>
        <v>6.2203557422159994</v>
      </c>
      <c r="CV311" s="282">
        <f t="shared" si="174"/>
        <v>4.1464891377611854</v>
      </c>
      <c r="CW311" s="282">
        <f t="shared" si="175"/>
        <v>2.7640496592316062</v>
      </c>
      <c r="CX311" s="282">
        <f t="shared" si="176"/>
        <v>1.8425155028437885</v>
      </c>
      <c r="CY311" s="283">
        <f t="shared" si="177"/>
        <v>1.2282208341956693</v>
      </c>
      <c r="DA311" s="282">
        <f t="shared" si="178"/>
        <v>116</v>
      </c>
      <c r="DB311" s="97"/>
      <c r="DC311" s="156"/>
      <c r="DD311" s="270">
        <f t="shared" si="179"/>
        <v>0</v>
      </c>
      <c r="DE311" s="156">
        <f t="shared" si="180"/>
        <v>0</v>
      </c>
      <c r="DF311" s="156">
        <f t="shared" si="181"/>
        <v>0</v>
      </c>
      <c r="DG311" s="156">
        <f t="shared" si="182"/>
        <v>0</v>
      </c>
      <c r="DH311" s="156">
        <f t="shared" si="183"/>
        <v>0</v>
      </c>
      <c r="DI311" s="156">
        <f t="shared" si="184"/>
        <v>0</v>
      </c>
      <c r="DJ311" s="156">
        <f t="shared" si="185"/>
        <v>21</v>
      </c>
      <c r="DK311" s="156">
        <f t="shared" si="186"/>
        <v>21</v>
      </c>
      <c r="DL311" s="156">
        <f t="shared" si="187"/>
        <v>21</v>
      </c>
      <c r="DM311" s="156">
        <f t="shared" si="188"/>
        <v>21</v>
      </c>
      <c r="DN311" s="156">
        <f t="shared" si="189"/>
        <v>21</v>
      </c>
      <c r="DO311" s="156">
        <f t="shared" si="190"/>
        <v>21</v>
      </c>
      <c r="DP311" s="156">
        <f t="shared" si="191"/>
        <v>21</v>
      </c>
      <c r="DQ311" s="267">
        <f t="shared" si="192"/>
        <v>21</v>
      </c>
      <c r="DR311" s="156">
        <f t="shared" si="193"/>
        <v>293</v>
      </c>
    </row>
    <row r="312" spans="2:122" ht="13.5" thickBot="1" x14ac:dyDescent="0.25">
      <c r="B312" s="133">
        <v>159</v>
      </c>
      <c r="C312" s="50">
        <f t="shared" si="156"/>
        <v>2</v>
      </c>
      <c r="D312" s="50">
        <f t="shared" si="166"/>
        <v>2</v>
      </c>
      <c r="E312" s="97"/>
      <c r="F312" s="2">
        <f t="shared" si="194"/>
        <v>307</v>
      </c>
      <c r="G312" s="164">
        <v>1595</v>
      </c>
      <c r="H312" s="164">
        <f>14- COUNTIF(L312:AA312,"#N/A")</f>
        <v>1</v>
      </c>
      <c r="I312" s="133">
        <f>SUM(AF312:AU312)+SUM(BA312:BM312)</f>
        <v>21</v>
      </c>
      <c r="J312" s="405">
        <f>CY312</f>
        <v>1.2282208341956693</v>
      </c>
      <c r="K312" s="466" t="str">
        <f>IF(ISNUMBER(MATCH(G312,'[4]OPR data'!$A$3:$A$2541,0)),"Y","N")</f>
        <v>Y</v>
      </c>
      <c r="L312" s="112"/>
      <c r="M312" s="236"/>
      <c r="N312" s="236" t="e">
        <f>(INDEX(Finish_table!R$4:R$83,MATCH('14 Year_History_Results'!$G312,Finish_table!S$4:S$83,0),1))</f>
        <v>#N/A</v>
      </c>
      <c r="O312" s="236" t="e">
        <f>(INDEX(Finish_table!Z$4:Z$99,MATCH('14 Year_History_Results'!$G312,Finish_table!AA$4:AA$99,0),1))</f>
        <v>#N/A</v>
      </c>
      <c r="P312" s="236" t="e">
        <f>(INDEX(Finish_table!AI$4:AI$99,MATCH('14 Year_History_Results'!$G312,Finish_table!AJ$4:AJ$99,0),1))</f>
        <v>#N/A</v>
      </c>
      <c r="Q312" s="236" t="e">
        <f>(INDEX(Finish_table!AR$4:AR$99,MATCH('14 Year_History_Results'!$G312,Finish_table!AS$4:AS$99,0),1))</f>
        <v>#N/A</v>
      </c>
      <c r="R312" s="236" t="e">
        <f>(INDEX(Finish_table!BA$4:BA$99,MATCH('14 Year_History_Results'!$G312,Finish_table!BB$4:BB$99,0),1))</f>
        <v>#N/A</v>
      </c>
      <c r="S312" s="236" t="e">
        <f>(INDEX(Finish_table!BJ$4:BJ$99,MATCH('14 Year_History_Results'!$G312,Finish_table!BK$4:BK$99,0),1))</f>
        <v>#N/A</v>
      </c>
      <c r="T312" s="236" t="str">
        <f>(INDEX(Finish_table!BS$4:BS$99,MATCH('14 Year_History_Results'!$G312,Finish_table!BT$4:BT$99,0),1))</f>
        <v>SF</v>
      </c>
      <c r="U312" s="236" t="e">
        <f>(INDEX(Finish_table!CB$4:CB$99,MATCH('14 Year_History_Results'!$G312,Finish_table!CC$4:CC$99,0),1))</f>
        <v>#N/A</v>
      </c>
      <c r="V312" s="236" t="e">
        <f>(INDEX(Finish_table!CK$4:CK$99,MATCH('14 Year_History_Results'!$G312,Finish_table!CL$4:CL$99,0),1))</f>
        <v>#N/A</v>
      </c>
      <c r="W312" s="236" t="e">
        <f>(INDEX(Finish_table!CT$4:CT$99,MATCH('14 Year_History_Results'!$G312,Finish_table!CU$4:CU$99,0),1))</f>
        <v>#N/A</v>
      </c>
      <c r="X312" s="236" t="e">
        <f>(INDEX(Finish_table!DC$4:DC$99,MATCH('14 Year_History_Results'!$G312,Finish_table!DD$4:DD$99,0),1))</f>
        <v>#N/A</v>
      </c>
      <c r="Y312" s="236" t="e">
        <f>(INDEX(Finish_table!DL$4:DL$99,MATCH('14 Year_History_Results'!$G312,Finish_table!DM$4:DM$99,0),1))</f>
        <v>#N/A</v>
      </c>
      <c r="Z312" s="236" t="e">
        <f>(INDEX(Finish_table!DU$4:DU$99,MATCH('14 Year_History_Results'!$G312,Finish_table!DV$4:DV$99,0),1))</f>
        <v>#N/A</v>
      </c>
      <c r="AA312" s="256" t="e">
        <f>(INDEX(Finish_table!ED$4:ED$140,MATCH('14 Year_History_Results'!$G312,Finish_table!EE$4:EE$140,0),1))</f>
        <v>#N/A</v>
      </c>
      <c r="AB312" s="2"/>
      <c r="AC312" s="97"/>
      <c r="AE312">
        <f t="shared" si="157"/>
        <v>1595</v>
      </c>
      <c r="AF312" s="112"/>
      <c r="AG312" s="2"/>
      <c r="AH312" s="148">
        <f>INDEX('2001'!$C$44:$C$140,'14 Year_History_Results'!BT312)</f>
        <v>0</v>
      </c>
      <c r="AI312" s="2">
        <f>INDEX('2002'!$C$44:$C$140,'14 Year_History_Results'!BU312)</f>
        <v>0</v>
      </c>
      <c r="AJ312" s="2">
        <f>INDEX('2003'!$C$44:$C$140,'14 Year_History_Results'!BV312)</f>
        <v>0</v>
      </c>
      <c r="AK312" s="2">
        <f>INDEX('2004'!$C$44:$C$140,'14 Year_History_Results'!BW312)</f>
        <v>0</v>
      </c>
      <c r="AL312" s="2">
        <f>INDEX('2005'!$C$44:$C$140,'14 Year_History_Results'!BX312)</f>
        <v>0</v>
      </c>
      <c r="AM312" s="2">
        <f>INDEX('2006'!$C$44:$C$140,'14 Year_History_Results'!BY312)</f>
        <v>0</v>
      </c>
      <c r="AN312" s="2">
        <f>INDEX('2007'!$C$44:$C$140,'14 Year_History_Results'!BZ312)</f>
        <v>10</v>
      </c>
      <c r="AO312" s="2">
        <f>INDEX('2008'!$C$44:$C$140,'14 Year_History_Results'!CA312)</f>
        <v>0</v>
      </c>
      <c r="AP312" s="2">
        <f>INDEX('2009'!$C$44:$C$140,'14 Year_History_Results'!CB312)</f>
        <v>0</v>
      </c>
      <c r="AQ312" s="2">
        <f>INDEX('2010'!$C$44:$C$140,'14 Year_History_Results'!CC312)</f>
        <v>0</v>
      </c>
      <c r="AR312" s="2">
        <f>INDEX('2011'!$C$44:$C$140,'14 Year_History_Results'!CD312)</f>
        <v>0</v>
      </c>
      <c r="AS312" s="2">
        <f>INDEX('2012'!$C$44:$C$140,'14 Year_History_Results'!CE312)</f>
        <v>0</v>
      </c>
      <c r="AT312" s="2">
        <f>INDEX('2013'!$C$44:$C$140,'14 Year_History_Results'!CF312)</f>
        <v>0</v>
      </c>
      <c r="AU312" s="149">
        <f>INDEX('2014'!$C$52:$C$180,'14 Year_History_Results'!CG312)</f>
        <v>0</v>
      </c>
      <c r="AV312" s="2">
        <f t="shared" si="167"/>
        <v>2.6726124191242437</v>
      </c>
      <c r="AW312" s="2"/>
      <c r="AX312">
        <f t="shared" si="168"/>
        <v>1595</v>
      </c>
      <c r="AY312" s="112"/>
      <c r="AZ312" s="2"/>
      <c r="BA312" s="148">
        <f>INDEX('2001'!$B$44:$B$140,'14 Year_History_Results'!BT312)</f>
        <v>0</v>
      </c>
      <c r="BB312" s="2">
        <f>INDEX('2002'!$B$44:$B$140,'14 Year_History_Results'!BU312)</f>
        <v>0</v>
      </c>
      <c r="BC312" s="2">
        <f>INDEX('2003'!$B$44:$B$140,'14 Year_History_Results'!BV312)</f>
        <v>0</v>
      </c>
      <c r="BD312" s="2">
        <f>INDEX('2004'!$B$44:$B$140,'14 Year_History_Results'!BW312)</f>
        <v>0</v>
      </c>
      <c r="BE312" s="2">
        <f>INDEX('2005'!$B$44:$B$140,'14 Year_History_Results'!BX312)</f>
        <v>0</v>
      </c>
      <c r="BF312" s="2">
        <f>INDEX('2006'!$B$44:$B$140,'14 Year_History_Results'!BY312)</f>
        <v>0</v>
      </c>
      <c r="BG312" s="2">
        <f>INDEX('2007'!$B$44:$B$140,'14 Year_History_Results'!BZ312)</f>
        <v>11</v>
      </c>
      <c r="BH312" s="2">
        <f>INDEX('2008'!$B$44:$B$140,'14 Year_History_Results'!CA312)</f>
        <v>0</v>
      </c>
      <c r="BI312" s="2">
        <f>INDEX('2009'!$B$44:$B$140,'14 Year_History_Results'!CB312)</f>
        <v>0</v>
      </c>
      <c r="BJ312" s="2">
        <f>INDEX('2010'!$B$44:$B$140,'14 Year_History_Results'!CC312)</f>
        <v>0</v>
      </c>
      <c r="BK312" s="2">
        <f>INDEX('2011'!$B$44:$B$140,'14 Year_History_Results'!CD312)</f>
        <v>0</v>
      </c>
      <c r="BL312" s="2">
        <f>INDEX('2012'!$B$44:$B$140,'14 Year_History_Results'!CE312)</f>
        <v>0</v>
      </c>
      <c r="BM312" s="2">
        <f>INDEX('2013'!$B$44:$B$140,'14 Year_History_Results'!CF312)</f>
        <v>0</v>
      </c>
      <c r="BN312" s="149">
        <f>INDEX('2014'!$B$52:$B$180,'14 Year_History_Results'!CG312)</f>
        <v>0</v>
      </c>
      <c r="BO312" s="308">
        <f t="shared" si="169"/>
        <v>0</v>
      </c>
      <c r="BQ312">
        <f t="shared" si="170"/>
        <v>1595</v>
      </c>
      <c r="BR312" s="112"/>
      <c r="BS312" s="2"/>
      <c r="BT312" s="148">
        <f>IF(ISNA(MATCH($BQ312,'2001'!$A$44:$A$139,0)),97,MATCH($BQ312,'2001'!$A$44:$A$139,0))</f>
        <v>97</v>
      </c>
      <c r="BU312" s="2">
        <f>IF(ISNA(MATCH($BQ312,'2002'!$A$44:$A$139,0)),97,MATCH($BQ312,'2002'!$A$44:$A$139,0))</f>
        <v>97</v>
      </c>
      <c r="BV312" s="2">
        <f>IF(ISNA(MATCH($BQ312,'2003'!$A$44:$A$139,0)),97,MATCH($BQ312,'2003'!$A$44:$A$139,0))</f>
        <v>97</v>
      </c>
      <c r="BW312" s="2">
        <f>IF(ISNA(MATCH($BQ312,'2004'!$A$44:$A$139,0)),97,MATCH($BQ312,'2004'!$A$44:$A$139,0))</f>
        <v>97</v>
      </c>
      <c r="BX312" s="2">
        <f>IF(ISNA(MATCH($BQ312,'2005'!$A$44:$A$139,0)),97,MATCH($BQ312,'2005'!$A$44:$A$139,0))</f>
        <v>97</v>
      </c>
      <c r="BY312" s="2">
        <f>IF(ISNA(MATCH($BQ312,'2006'!$A$44:$A$139,0)),97,MATCH($BQ312,'2006'!$A$44:$A$139,0))</f>
        <v>97</v>
      </c>
      <c r="BZ312" s="2">
        <f>IF(ISNA(MATCH($BQ312,'2007'!$A$44:$A$139,0)),97,MATCH($BQ312,'2007'!$A$44:$A$139,0))</f>
        <v>82</v>
      </c>
      <c r="CA312" s="2">
        <f>IF(ISNA(MATCH($BQ312,'2008'!$A$44:$A$139,0)),97,MATCH($BQ312,'2008'!$A$44:$A$139,0))</f>
        <v>97</v>
      </c>
      <c r="CB312" s="2">
        <f>IF(ISNA(MATCH($BQ312,'2009'!$A$44:$A$139,0)),97,MATCH($BQ312,'2009'!$A$44:$A$139,0))</f>
        <v>97</v>
      </c>
      <c r="CC312" s="2">
        <f>IF(ISNA(MATCH($BQ312,'2010'!$A$44:$A$139,0)),97,MATCH($BQ312,'2010'!$A$44:$A$139,0))</f>
        <v>97</v>
      </c>
      <c r="CD312" s="2">
        <f>IF(ISNA(MATCH($BQ312,'2011'!$A$44:$A$139,0)),97,MATCH($BQ312,'2011'!$A$44:$A$139,0))</f>
        <v>97</v>
      </c>
      <c r="CE312" s="2">
        <f>IF(ISNA(MATCH($BQ312,'2012'!$A$44:$A$139,0)),97,MATCH($BQ312,'2012'!$A$44:$A$139,0))</f>
        <v>97</v>
      </c>
      <c r="CF312" s="2">
        <f>IF(ISNA(MATCH($BQ312,'2013'!$A$44:$A$139,0)),97,MATCH($BQ312,'2013'!$A$44:$A$139,0))</f>
        <v>97</v>
      </c>
      <c r="CG312" s="149">
        <f>IF(ISNA(MATCH($BQ312,'2014'!$A$52:$A$179,0)),129,MATCH($BQ312,'2014'!$A$52:$A$179,0))</f>
        <v>129</v>
      </c>
      <c r="CI312">
        <f t="shared" si="171"/>
        <v>1595</v>
      </c>
      <c r="CJ312" s="284"/>
      <c r="CK312" s="282"/>
      <c r="CL312" s="281">
        <f t="shared" si="172"/>
        <v>0</v>
      </c>
      <c r="CM312" s="282">
        <f t="shared" si="158"/>
        <v>0</v>
      </c>
      <c r="CN312" s="282">
        <f t="shared" si="159"/>
        <v>0</v>
      </c>
      <c r="CO312" s="282">
        <f t="shared" si="160"/>
        <v>0</v>
      </c>
      <c r="CP312" s="282">
        <f t="shared" si="161"/>
        <v>0</v>
      </c>
      <c r="CQ312" s="282">
        <f t="shared" si="162"/>
        <v>0</v>
      </c>
      <c r="CR312" s="282">
        <f t="shared" si="163"/>
        <v>21</v>
      </c>
      <c r="CS312" s="282">
        <f t="shared" si="164"/>
        <v>13.9986</v>
      </c>
      <c r="CT312" s="282">
        <f t="shared" si="165"/>
        <v>9.3314667599999996</v>
      </c>
      <c r="CU312" s="282">
        <f t="shared" si="173"/>
        <v>6.2203557422159994</v>
      </c>
      <c r="CV312" s="282">
        <f t="shared" si="174"/>
        <v>4.1464891377611854</v>
      </c>
      <c r="CW312" s="282">
        <f t="shared" si="175"/>
        <v>2.7640496592316062</v>
      </c>
      <c r="CX312" s="282">
        <f t="shared" si="176"/>
        <v>1.8425155028437885</v>
      </c>
      <c r="CY312" s="283">
        <f t="shared" si="177"/>
        <v>1.2282208341956693</v>
      </c>
      <c r="DA312" s="282">
        <f t="shared" si="178"/>
        <v>1595</v>
      </c>
      <c r="DB312" s="97"/>
      <c r="DC312" s="156"/>
      <c r="DD312" s="270">
        <f t="shared" si="179"/>
        <v>0</v>
      </c>
      <c r="DE312" s="156">
        <f t="shared" si="180"/>
        <v>0</v>
      </c>
      <c r="DF312" s="156">
        <f t="shared" si="181"/>
        <v>0</v>
      </c>
      <c r="DG312" s="156">
        <f t="shared" si="182"/>
        <v>0</v>
      </c>
      <c r="DH312" s="156">
        <f t="shared" si="183"/>
        <v>0</v>
      </c>
      <c r="DI312" s="156">
        <f t="shared" si="184"/>
        <v>0</v>
      </c>
      <c r="DJ312" s="156">
        <f t="shared" si="185"/>
        <v>21</v>
      </c>
      <c r="DK312" s="156">
        <f t="shared" si="186"/>
        <v>21</v>
      </c>
      <c r="DL312" s="156">
        <f t="shared" si="187"/>
        <v>21</v>
      </c>
      <c r="DM312" s="156">
        <f t="shared" si="188"/>
        <v>21</v>
      </c>
      <c r="DN312" s="156">
        <f t="shared" si="189"/>
        <v>21</v>
      </c>
      <c r="DO312" s="156">
        <f t="shared" si="190"/>
        <v>21</v>
      </c>
      <c r="DP312" s="156">
        <f t="shared" si="191"/>
        <v>21</v>
      </c>
      <c r="DQ312" s="267">
        <f t="shared" si="192"/>
        <v>21</v>
      </c>
      <c r="DR312" s="156">
        <f t="shared" si="193"/>
        <v>293</v>
      </c>
    </row>
    <row r="313" spans="2:122" ht="13.5" thickBot="1" x14ac:dyDescent="0.25">
      <c r="B313" s="133">
        <v>167</v>
      </c>
      <c r="C313" s="50">
        <f t="shared" si="156"/>
        <v>1</v>
      </c>
      <c r="D313" s="50">
        <f t="shared" si="166"/>
        <v>1</v>
      </c>
      <c r="E313" s="97"/>
      <c r="F313" s="2">
        <f t="shared" si="194"/>
        <v>308</v>
      </c>
      <c r="G313" s="164">
        <v>1523</v>
      </c>
      <c r="H313" s="164">
        <f>14- COUNTIF(L313:AA313,"#N/A")</f>
        <v>2</v>
      </c>
      <c r="I313" s="133">
        <f>SUM(AF313:AU313)+SUM(BA313:BM313)</f>
        <v>24</v>
      </c>
      <c r="J313" s="405">
        <f>CY313</f>
        <v>1.2281857421718352</v>
      </c>
      <c r="K313" s="466" t="str">
        <f>IF(ISNUMBER(MATCH(G313,'[4]OPR data'!$A$3:$A$2541,0)),"Y","N")</f>
        <v>Y</v>
      </c>
      <c r="L313" s="112"/>
      <c r="M313" s="236"/>
      <c r="N313" s="236" t="e">
        <f>(INDEX(Finish_table!R$4:R$83,MATCH('14 Year_History_Results'!$G313,Finish_table!S$4:S$83,0),1))</f>
        <v>#N/A</v>
      </c>
      <c r="O313" s="236" t="e">
        <f>(INDEX(Finish_table!Z$4:Z$99,MATCH('14 Year_History_Results'!$G313,Finish_table!AA$4:AA$99,0),1))</f>
        <v>#N/A</v>
      </c>
      <c r="P313" s="236" t="e">
        <f>(INDEX(Finish_table!AI$4:AI$99,MATCH('14 Year_History_Results'!$G313,Finish_table!AJ$4:AJ$99,0),1))</f>
        <v>#N/A</v>
      </c>
      <c r="Q313" s="236" t="e">
        <f>(INDEX(Finish_table!AR$4:AR$99,MATCH('14 Year_History_Results'!$G313,Finish_table!AS$4:AS$99,0),1))</f>
        <v>#N/A</v>
      </c>
      <c r="R313" s="236" t="e">
        <f>(INDEX(Finish_table!BA$4:BA$99,MATCH('14 Year_History_Results'!$G313,Finish_table!BB$4:BB$99,0),1))</f>
        <v>#N/A</v>
      </c>
      <c r="S313" s="236" t="str">
        <f>(INDEX(Finish_table!BJ$4:BJ$99,MATCH('14 Year_History_Results'!$G313,Finish_table!BK$4:BK$99,0),1))</f>
        <v>QF</v>
      </c>
      <c r="T313" s="236" t="str">
        <f>(INDEX(Finish_table!BS$4:BS$99,MATCH('14 Year_History_Results'!$G313,Finish_table!BT$4:BT$99,0),1))</f>
        <v>SF</v>
      </c>
      <c r="U313" s="236" t="e">
        <f>(INDEX(Finish_table!CB$4:CB$99,MATCH('14 Year_History_Results'!$G313,Finish_table!CC$4:CC$99,0),1))</f>
        <v>#N/A</v>
      </c>
      <c r="V313" s="236" t="e">
        <f>(INDEX(Finish_table!CK$4:CK$99,MATCH('14 Year_History_Results'!$G313,Finish_table!CL$4:CL$99,0),1))</f>
        <v>#N/A</v>
      </c>
      <c r="W313" s="236" t="e">
        <f>(INDEX(Finish_table!CT$4:CT$99,MATCH('14 Year_History_Results'!$G313,Finish_table!CU$4:CU$99,0),1))</f>
        <v>#N/A</v>
      </c>
      <c r="X313" s="236" t="e">
        <f>(INDEX(Finish_table!DC$4:DC$99,MATCH('14 Year_History_Results'!$G313,Finish_table!DD$4:DD$99,0),1))</f>
        <v>#N/A</v>
      </c>
      <c r="Y313" s="236" t="e">
        <f>(INDEX(Finish_table!DL$4:DL$99,MATCH('14 Year_History_Results'!$G313,Finish_table!DM$4:DM$99,0),1))</f>
        <v>#N/A</v>
      </c>
      <c r="Z313" s="236" t="e">
        <f>(INDEX(Finish_table!DU$4:DU$99,MATCH('14 Year_History_Results'!$G313,Finish_table!DV$4:DV$99,0),1))</f>
        <v>#N/A</v>
      </c>
      <c r="AA313" s="256" t="e">
        <f>(INDEX(Finish_table!ED$4:ED$140,MATCH('14 Year_History_Results'!$G313,Finish_table!EE$4:EE$140,0),1))</f>
        <v>#N/A</v>
      </c>
      <c r="AB313" s="2"/>
      <c r="AC313" s="97"/>
      <c r="AE313">
        <f t="shared" si="157"/>
        <v>1523</v>
      </c>
      <c r="AF313" s="112"/>
      <c r="AG313" s="2"/>
      <c r="AH313" s="148">
        <f>INDEX('2001'!$C$44:$C$140,'14 Year_History_Results'!BT313)</f>
        <v>0</v>
      </c>
      <c r="AI313" s="2">
        <f>INDEX('2002'!$C$44:$C$140,'14 Year_History_Results'!BU313)</f>
        <v>0</v>
      </c>
      <c r="AJ313" s="2">
        <f>INDEX('2003'!$C$44:$C$140,'14 Year_History_Results'!BV313)</f>
        <v>0</v>
      </c>
      <c r="AK313" s="2">
        <f>INDEX('2004'!$C$44:$C$140,'14 Year_History_Results'!BW313)</f>
        <v>0</v>
      </c>
      <c r="AL313" s="2">
        <f>INDEX('2005'!$C$44:$C$140,'14 Year_History_Results'!BX313)</f>
        <v>0</v>
      </c>
      <c r="AM313" s="2">
        <f>INDEX('2006'!$C$44:$C$140,'14 Year_History_Results'!BY313)</f>
        <v>0</v>
      </c>
      <c r="AN313" s="2">
        <f>INDEX('2007'!$C$44:$C$140,'14 Year_History_Results'!BZ313)</f>
        <v>10</v>
      </c>
      <c r="AO313" s="2">
        <f>INDEX('2008'!$C$44:$C$140,'14 Year_History_Results'!CA313)</f>
        <v>0</v>
      </c>
      <c r="AP313" s="2">
        <f>INDEX('2009'!$C$44:$C$140,'14 Year_History_Results'!CB313)</f>
        <v>0</v>
      </c>
      <c r="AQ313" s="2">
        <f>INDEX('2010'!$C$44:$C$140,'14 Year_History_Results'!CC313)</f>
        <v>0</v>
      </c>
      <c r="AR313" s="2">
        <f>INDEX('2011'!$C$44:$C$140,'14 Year_History_Results'!CD313)</f>
        <v>0</v>
      </c>
      <c r="AS313" s="2">
        <f>INDEX('2012'!$C$44:$C$140,'14 Year_History_Results'!CE313)</f>
        <v>0</v>
      </c>
      <c r="AT313" s="2">
        <f>INDEX('2013'!$C$44:$C$140,'14 Year_History_Results'!CF313)</f>
        <v>0</v>
      </c>
      <c r="AU313" s="149">
        <f>INDEX('2014'!$C$52:$C$180,'14 Year_History_Results'!CG313)</f>
        <v>0</v>
      </c>
      <c r="AV313" s="2">
        <f t="shared" si="167"/>
        <v>2.6726124191242437</v>
      </c>
      <c r="AW313" s="2"/>
      <c r="AX313">
        <f t="shared" si="168"/>
        <v>1523</v>
      </c>
      <c r="AY313" s="112"/>
      <c r="AZ313" s="2"/>
      <c r="BA313" s="148">
        <f>INDEX('2001'!$B$44:$B$140,'14 Year_History_Results'!BT313)</f>
        <v>0</v>
      </c>
      <c r="BB313" s="2">
        <f>INDEX('2002'!$B$44:$B$140,'14 Year_History_Results'!BU313)</f>
        <v>0</v>
      </c>
      <c r="BC313" s="2">
        <f>INDEX('2003'!$B$44:$B$140,'14 Year_History_Results'!BV313)</f>
        <v>0</v>
      </c>
      <c r="BD313" s="2">
        <f>INDEX('2004'!$B$44:$B$140,'14 Year_History_Results'!BW313)</f>
        <v>0</v>
      </c>
      <c r="BE313" s="2">
        <f>INDEX('2005'!$B$44:$B$140,'14 Year_History_Results'!BX313)</f>
        <v>0</v>
      </c>
      <c r="BF313" s="2">
        <f>INDEX('2006'!$B$44:$B$140,'14 Year_History_Results'!BY313)</f>
        <v>9</v>
      </c>
      <c r="BG313" s="2">
        <f>INDEX('2007'!$B$44:$B$140,'14 Year_History_Results'!BZ313)</f>
        <v>5</v>
      </c>
      <c r="BH313" s="2">
        <f>INDEX('2008'!$B$44:$B$140,'14 Year_History_Results'!CA313)</f>
        <v>0</v>
      </c>
      <c r="BI313" s="2">
        <f>INDEX('2009'!$B$44:$B$140,'14 Year_History_Results'!CB313)</f>
        <v>0</v>
      </c>
      <c r="BJ313" s="2">
        <f>INDEX('2010'!$B$44:$B$140,'14 Year_History_Results'!CC313)</f>
        <v>0</v>
      </c>
      <c r="BK313" s="2">
        <f>INDEX('2011'!$B$44:$B$140,'14 Year_History_Results'!CD313)</f>
        <v>0</v>
      </c>
      <c r="BL313" s="2">
        <f>INDEX('2012'!$B$44:$B$140,'14 Year_History_Results'!CE313)</f>
        <v>0</v>
      </c>
      <c r="BM313" s="2">
        <f>INDEX('2013'!$B$44:$B$140,'14 Year_History_Results'!CF313)</f>
        <v>0</v>
      </c>
      <c r="BN313" s="149">
        <f>INDEX('2014'!$B$52:$B$180,'14 Year_History_Results'!CG313)</f>
        <v>0</v>
      </c>
      <c r="BO313" s="308">
        <f t="shared" si="169"/>
        <v>0</v>
      </c>
      <c r="BQ313">
        <f t="shared" si="170"/>
        <v>1523</v>
      </c>
      <c r="BR313" s="112"/>
      <c r="BS313" s="2"/>
      <c r="BT313" s="148">
        <f>IF(ISNA(MATCH($BQ313,'2001'!$A$44:$A$139,0)),97,MATCH($BQ313,'2001'!$A$44:$A$139,0))</f>
        <v>97</v>
      </c>
      <c r="BU313" s="2">
        <f>IF(ISNA(MATCH($BQ313,'2002'!$A$44:$A$139,0)),97,MATCH($BQ313,'2002'!$A$44:$A$139,0))</f>
        <v>97</v>
      </c>
      <c r="BV313" s="2">
        <f>IF(ISNA(MATCH($BQ313,'2003'!$A$44:$A$139,0)),97,MATCH($BQ313,'2003'!$A$44:$A$139,0))</f>
        <v>97</v>
      </c>
      <c r="BW313" s="2">
        <f>IF(ISNA(MATCH($BQ313,'2004'!$A$44:$A$139,0)),97,MATCH($BQ313,'2004'!$A$44:$A$139,0))</f>
        <v>97</v>
      </c>
      <c r="BX313" s="2">
        <f>IF(ISNA(MATCH($BQ313,'2005'!$A$44:$A$139,0)),97,MATCH($BQ313,'2005'!$A$44:$A$139,0))</f>
        <v>97</v>
      </c>
      <c r="BY313" s="2">
        <f>IF(ISNA(MATCH($BQ313,'2006'!$A$44:$A$139,0)),97,MATCH($BQ313,'2006'!$A$44:$A$139,0))</f>
        <v>88</v>
      </c>
      <c r="BZ313" s="2">
        <f>IF(ISNA(MATCH($BQ313,'2007'!$A$44:$A$139,0)),97,MATCH($BQ313,'2007'!$A$44:$A$139,0))</f>
        <v>78</v>
      </c>
      <c r="CA313" s="2">
        <f>IF(ISNA(MATCH($BQ313,'2008'!$A$44:$A$139,0)),97,MATCH($BQ313,'2008'!$A$44:$A$139,0))</f>
        <v>97</v>
      </c>
      <c r="CB313" s="2">
        <f>IF(ISNA(MATCH($BQ313,'2009'!$A$44:$A$139,0)),97,MATCH($BQ313,'2009'!$A$44:$A$139,0))</f>
        <v>97</v>
      </c>
      <c r="CC313" s="2">
        <f>IF(ISNA(MATCH($BQ313,'2010'!$A$44:$A$139,0)),97,MATCH($BQ313,'2010'!$A$44:$A$139,0))</f>
        <v>97</v>
      </c>
      <c r="CD313" s="2">
        <f>IF(ISNA(MATCH($BQ313,'2011'!$A$44:$A$139,0)),97,MATCH($BQ313,'2011'!$A$44:$A$139,0))</f>
        <v>97</v>
      </c>
      <c r="CE313" s="2">
        <f>IF(ISNA(MATCH($BQ313,'2012'!$A$44:$A$139,0)),97,MATCH($BQ313,'2012'!$A$44:$A$139,0))</f>
        <v>97</v>
      </c>
      <c r="CF313" s="2">
        <f>IF(ISNA(MATCH($BQ313,'2013'!$A$44:$A$139,0)),97,MATCH($BQ313,'2013'!$A$44:$A$139,0))</f>
        <v>97</v>
      </c>
      <c r="CG313" s="149">
        <f>IF(ISNA(MATCH($BQ313,'2014'!$A$52:$A$179,0)),129,MATCH($BQ313,'2014'!$A$52:$A$179,0))</f>
        <v>129</v>
      </c>
      <c r="CI313">
        <f t="shared" si="171"/>
        <v>1523</v>
      </c>
      <c r="CJ313" s="284"/>
      <c r="CK313" s="282"/>
      <c r="CL313" s="281">
        <f t="shared" si="172"/>
        <v>0</v>
      </c>
      <c r="CM313" s="282">
        <f t="shared" si="158"/>
        <v>0</v>
      </c>
      <c r="CN313" s="282">
        <f t="shared" si="159"/>
        <v>0</v>
      </c>
      <c r="CO313" s="282">
        <f t="shared" si="160"/>
        <v>0</v>
      </c>
      <c r="CP313" s="282">
        <f t="shared" si="161"/>
        <v>0</v>
      </c>
      <c r="CQ313" s="282">
        <f t="shared" si="162"/>
        <v>9</v>
      </c>
      <c r="CR313" s="282">
        <f t="shared" si="163"/>
        <v>20.999400000000001</v>
      </c>
      <c r="CS313" s="282">
        <f t="shared" si="164"/>
        <v>13.99820004</v>
      </c>
      <c r="CT313" s="282">
        <f t="shared" si="165"/>
        <v>9.3312001466639991</v>
      </c>
      <c r="CU313" s="282">
        <f t="shared" si="173"/>
        <v>6.2201780177662211</v>
      </c>
      <c r="CV313" s="282">
        <f t="shared" si="174"/>
        <v>4.1463706666429632</v>
      </c>
      <c r="CW313" s="282">
        <f t="shared" si="175"/>
        <v>2.7639706863841993</v>
      </c>
      <c r="CX313" s="282">
        <f t="shared" si="176"/>
        <v>1.8424628595437071</v>
      </c>
      <c r="CY313" s="283">
        <f t="shared" si="177"/>
        <v>1.2281857421718352</v>
      </c>
      <c r="DA313" s="282">
        <f t="shared" si="178"/>
        <v>1523</v>
      </c>
      <c r="DB313" s="97"/>
      <c r="DC313" s="156"/>
      <c r="DD313" s="270">
        <f t="shared" si="179"/>
        <v>0</v>
      </c>
      <c r="DE313" s="156">
        <f t="shared" si="180"/>
        <v>0</v>
      </c>
      <c r="DF313" s="156">
        <f t="shared" si="181"/>
        <v>0</v>
      </c>
      <c r="DG313" s="156">
        <f t="shared" si="182"/>
        <v>0</v>
      </c>
      <c r="DH313" s="156">
        <f t="shared" si="183"/>
        <v>0</v>
      </c>
      <c r="DI313" s="156">
        <f t="shared" si="184"/>
        <v>9</v>
      </c>
      <c r="DJ313" s="156">
        <f t="shared" si="185"/>
        <v>24</v>
      </c>
      <c r="DK313" s="156">
        <f t="shared" si="186"/>
        <v>24</v>
      </c>
      <c r="DL313" s="156">
        <f t="shared" si="187"/>
        <v>24</v>
      </c>
      <c r="DM313" s="156">
        <f t="shared" si="188"/>
        <v>24</v>
      </c>
      <c r="DN313" s="156">
        <f t="shared" si="189"/>
        <v>24</v>
      </c>
      <c r="DO313" s="156">
        <f t="shared" si="190"/>
        <v>24</v>
      </c>
      <c r="DP313" s="156">
        <f t="shared" si="191"/>
        <v>24</v>
      </c>
      <c r="DQ313" s="267">
        <f t="shared" si="192"/>
        <v>24</v>
      </c>
      <c r="DR313" s="156">
        <f t="shared" si="193"/>
        <v>254</v>
      </c>
    </row>
    <row r="314" spans="2:122" ht="13.5" thickBot="1" x14ac:dyDescent="0.25">
      <c r="B314" s="250">
        <v>168</v>
      </c>
      <c r="C314" s="50">
        <f t="shared" si="156"/>
        <v>1</v>
      </c>
      <c r="D314" s="50">
        <f t="shared" si="166"/>
        <v>0</v>
      </c>
      <c r="E314" s="97"/>
      <c r="F314" s="2">
        <f t="shared" si="194"/>
        <v>309</v>
      </c>
      <c r="G314" s="164">
        <v>1071</v>
      </c>
      <c r="H314" s="164">
        <f>14- COUNTIF(L314:AA314,"#N/A")</f>
        <v>2</v>
      </c>
      <c r="I314" s="133">
        <f>SUM(AF314:AU314)+SUM(BA314:BM314)</f>
        <v>21</v>
      </c>
      <c r="J314" s="405">
        <f>CY314</f>
        <v>1.2250160998623101</v>
      </c>
      <c r="K314" s="466" t="str">
        <f>IF(ISNUMBER(MATCH(G314,'[4]OPR data'!$A$3:$A$2541,0)),"Y","N")</f>
        <v>Y</v>
      </c>
      <c r="L314" s="112"/>
      <c r="M314" s="236"/>
      <c r="N314" s="236" t="e">
        <f>(INDEX(Finish_table!R$4:R$83,MATCH('14 Year_History_Results'!$G314,Finish_table!S$4:S$83,0),1))</f>
        <v>#N/A</v>
      </c>
      <c r="O314" s="236" t="e">
        <f>(INDEX(Finish_table!Z$4:Z$99,MATCH('14 Year_History_Results'!$G314,Finish_table!AA$4:AA$99,0),1))</f>
        <v>#N/A</v>
      </c>
      <c r="P314" s="236" t="e">
        <f>(INDEX(Finish_table!AI$4:AI$99,MATCH('14 Year_History_Results'!$G314,Finish_table!AJ$4:AJ$99,0),1))</f>
        <v>#N/A</v>
      </c>
      <c r="Q314" s="236" t="e">
        <f>(INDEX(Finish_table!AR$4:AR$99,MATCH('14 Year_History_Results'!$G314,Finish_table!AS$4:AS$99,0),1))</f>
        <v>#N/A</v>
      </c>
      <c r="R314" s="236" t="str">
        <f>(INDEX(Finish_table!BA$4:BA$99,MATCH('14 Year_History_Results'!$G314,Finish_table!BB$4:BB$99,0),1))</f>
        <v>QF</v>
      </c>
      <c r="S314" s="236" t="e">
        <f>(INDEX(Finish_table!BJ$4:BJ$99,MATCH('14 Year_History_Results'!$G314,Finish_table!BK$4:BK$99,0),1))</f>
        <v>#N/A</v>
      </c>
      <c r="T314" s="236" t="e">
        <f>(INDEX(Finish_table!BS$4:BS$99,MATCH('14 Year_History_Results'!$G314,Finish_table!BT$4:BT$99,0),1))</f>
        <v>#N/A</v>
      </c>
      <c r="U314" s="236" t="str">
        <f>(INDEX(Finish_table!CB$4:CB$99,MATCH('14 Year_History_Results'!$G314,Finish_table!CC$4:CC$99,0),1))</f>
        <v>QF</v>
      </c>
      <c r="V314" s="236" t="e">
        <f>(INDEX(Finish_table!CK$4:CK$99,MATCH('14 Year_History_Results'!$G314,Finish_table!CL$4:CL$99,0),1))</f>
        <v>#N/A</v>
      </c>
      <c r="W314" s="236" t="e">
        <f>(INDEX(Finish_table!CT$4:CT$99,MATCH('14 Year_History_Results'!$G314,Finish_table!CU$4:CU$99,0),1))</f>
        <v>#N/A</v>
      </c>
      <c r="X314" s="236" t="e">
        <f>(INDEX(Finish_table!DC$4:DC$99,MATCH('14 Year_History_Results'!$G314,Finish_table!DD$4:DD$99,0),1))</f>
        <v>#N/A</v>
      </c>
      <c r="Y314" s="236" t="e">
        <f>(INDEX(Finish_table!DL$4:DL$99,MATCH('14 Year_History_Results'!$G314,Finish_table!DM$4:DM$99,0),1))</f>
        <v>#N/A</v>
      </c>
      <c r="Z314" s="236" t="e">
        <f>(INDEX(Finish_table!DU$4:DU$99,MATCH('14 Year_History_Results'!$G314,Finish_table!DV$4:DV$99,0),1))</f>
        <v>#N/A</v>
      </c>
      <c r="AA314" s="256" t="e">
        <f>(INDEX(Finish_table!ED$4:ED$140,MATCH('14 Year_History_Results'!$G314,Finish_table!EE$4:EE$140,0),1))</f>
        <v>#N/A</v>
      </c>
      <c r="AB314" s="2"/>
      <c r="AC314" s="97"/>
      <c r="AE314">
        <f t="shared" si="157"/>
        <v>1071</v>
      </c>
      <c r="AF314" s="112"/>
      <c r="AG314" s="2"/>
      <c r="AH314" s="148">
        <f>INDEX('2001'!$C$44:$C$140,'14 Year_History_Results'!BT314)</f>
        <v>0</v>
      </c>
      <c r="AI314" s="2">
        <f>INDEX('2002'!$C$44:$C$140,'14 Year_History_Results'!BU314)</f>
        <v>0</v>
      </c>
      <c r="AJ314" s="2">
        <f>INDEX('2003'!$C$44:$C$140,'14 Year_History_Results'!BV314)</f>
        <v>0</v>
      </c>
      <c r="AK314" s="2">
        <f>INDEX('2004'!$C$44:$C$140,'14 Year_History_Results'!BW314)</f>
        <v>0</v>
      </c>
      <c r="AL314" s="2">
        <f>INDEX('2005'!$C$44:$C$140,'14 Year_History_Results'!BX314)</f>
        <v>0</v>
      </c>
      <c r="AM314" s="2">
        <f>INDEX('2006'!$C$44:$C$140,'14 Year_History_Results'!BY314)</f>
        <v>0</v>
      </c>
      <c r="AN314" s="2">
        <f>INDEX('2007'!$C$44:$C$140,'14 Year_History_Results'!BZ314)</f>
        <v>0</v>
      </c>
      <c r="AO314" s="2">
        <f>INDEX('2008'!$C$44:$C$140,'14 Year_History_Results'!CA314)</f>
        <v>0</v>
      </c>
      <c r="AP314" s="2">
        <f>INDEX('2009'!$C$44:$C$140,'14 Year_History_Results'!CB314)</f>
        <v>0</v>
      </c>
      <c r="AQ314" s="2">
        <f>INDEX('2010'!$C$44:$C$140,'14 Year_History_Results'!CC314)</f>
        <v>0</v>
      </c>
      <c r="AR314" s="2">
        <f>INDEX('2011'!$C$44:$C$140,'14 Year_History_Results'!CD314)</f>
        <v>0</v>
      </c>
      <c r="AS314" s="2">
        <f>INDEX('2012'!$C$44:$C$140,'14 Year_History_Results'!CE314)</f>
        <v>0</v>
      </c>
      <c r="AT314" s="2">
        <f>INDEX('2013'!$C$44:$C$140,'14 Year_History_Results'!CF314)</f>
        <v>0</v>
      </c>
      <c r="AU314" s="149">
        <f>INDEX('2014'!$C$52:$C$180,'14 Year_History_Results'!CG314)</f>
        <v>0</v>
      </c>
      <c r="AV314" s="2">
        <f t="shared" si="167"/>
        <v>0</v>
      </c>
      <c r="AW314" s="2"/>
      <c r="AX314">
        <f t="shared" si="168"/>
        <v>1071</v>
      </c>
      <c r="AY314" s="112"/>
      <c r="AZ314" s="2"/>
      <c r="BA314" s="148">
        <f>INDEX('2001'!$B$44:$B$140,'14 Year_History_Results'!BT314)</f>
        <v>0</v>
      </c>
      <c r="BB314" s="2">
        <f>INDEX('2002'!$B$44:$B$140,'14 Year_History_Results'!BU314)</f>
        <v>0</v>
      </c>
      <c r="BC314" s="2">
        <f>INDEX('2003'!$B$44:$B$140,'14 Year_History_Results'!BV314)</f>
        <v>0</v>
      </c>
      <c r="BD314" s="2">
        <f>INDEX('2004'!$B$44:$B$140,'14 Year_History_Results'!BW314)</f>
        <v>0</v>
      </c>
      <c r="BE314" s="2">
        <f>INDEX('2005'!$B$44:$B$140,'14 Year_History_Results'!BX314)</f>
        <v>10</v>
      </c>
      <c r="BF314" s="2">
        <f>INDEX('2006'!$B$44:$B$140,'14 Year_History_Results'!BY314)</f>
        <v>0</v>
      </c>
      <c r="BG314" s="2">
        <f>INDEX('2007'!$B$44:$B$140,'14 Year_History_Results'!BZ314)</f>
        <v>0</v>
      </c>
      <c r="BH314" s="2">
        <f>INDEX('2008'!$B$44:$B$140,'14 Year_History_Results'!CA314)</f>
        <v>11</v>
      </c>
      <c r="BI314" s="2">
        <f>INDEX('2009'!$B$44:$B$140,'14 Year_History_Results'!CB314)</f>
        <v>0</v>
      </c>
      <c r="BJ314" s="2">
        <f>INDEX('2010'!$B$44:$B$140,'14 Year_History_Results'!CC314)</f>
        <v>0</v>
      </c>
      <c r="BK314" s="2">
        <f>INDEX('2011'!$B$44:$B$140,'14 Year_History_Results'!CD314)</f>
        <v>0</v>
      </c>
      <c r="BL314" s="2">
        <f>INDEX('2012'!$B$44:$B$140,'14 Year_History_Results'!CE314)</f>
        <v>0</v>
      </c>
      <c r="BM314" s="2">
        <f>INDEX('2013'!$B$44:$B$140,'14 Year_History_Results'!CF314)</f>
        <v>0</v>
      </c>
      <c r="BN314" s="149">
        <f>INDEX('2014'!$B$52:$B$180,'14 Year_History_Results'!CG314)</f>
        <v>0</v>
      </c>
      <c r="BO314" s="308">
        <f t="shared" si="169"/>
        <v>0</v>
      </c>
      <c r="BQ314">
        <f t="shared" si="170"/>
        <v>1071</v>
      </c>
      <c r="BR314" s="112"/>
      <c r="BS314" s="2"/>
      <c r="BT314" s="148">
        <f>IF(ISNA(MATCH($BQ314,'2001'!$A$44:$A$139,0)),97,MATCH($BQ314,'2001'!$A$44:$A$139,0))</f>
        <v>97</v>
      </c>
      <c r="BU314" s="2">
        <f>IF(ISNA(MATCH($BQ314,'2002'!$A$44:$A$139,0)),97,MATCH($BQ314,'2002'!$A$44:$A$139,0))</f>
        <v>97</v>
      </c>
      <c r="BV314" s="2">
        <f>IF(ISNA(MATCH($BQ314,'2003'!$A$44:$A$139,0)),97,MATCH($BQ314,'2003'!$A$44:$A$139,0))</f>
        <v>97</v>
      </c>
      <c r="BW314" s="2">
        <f>IF(ISNA(MATCH($BQ314,'2004'!$A$44:$A$139,0)),97,MATCH($BQ314,'2004'!$A$44:$A$139,0))</f>
        <v>97</v>
      </c>
      <c r="BX314" s="2">
        <f>IF(ISNA(MATCH($BQ314,'2005'!$A$44:$A$139,0)),97,MATCH($BQ314,'2005'!$A$44:$A$139,0))</f>
        <v>79</v>
      </c>
      <c r="BY314" s="2">
        <f>IF(ISNA(MATCH($BQ314,'2006'!$A$44:$A$139,0)),97,MATCH($BQ314,'2006'!$A$44:$A$139,0))</f>
        <v>97</v>
      </c>
      <c r="BZ314" s="2">
        <f>IF(ISNA(MATCH($BQ314,'2007'!$A$44:$A$139,0)),97,MATCH($BQ314,'2007'!$A$44:$A$139,0))</f>
        <v>97</v>
      </c>
      <c r="CA314" s="2">
        <f>IF(ISNA(MATCH($BQ314,'2008'!$A$44:$A$139,0)),97,MATCH($BQ314,'2008'!$A$44:$A$139,0))</f>
        <v>64</v>
      </c>
      <c r="CB314" s="2">
        <f>IF(ISNA(MATCH($BQ314,'2009'!$A$44:$A$139,0)),97,MATCH($BQ314,'2009'!$A$44:$A$139,0))</f>
        <v>97</v>
      </c>
      <c r="CC314" s="2">
        <f>IF(ISNA(MATCH($BQ314,'2010'!$A$44:$A$139,0)),97,MATCH($BQ314,'2010'!$A$44:$A$139,0))</f>
        <v>97</v>
      </c>
      <c r="CD314" s="2">
        <f>IF(ISNA(MATCH($BQ314,'2011'!$A$44:$A$139,0)),97,MATCH($BQ314,'2011'!$A$44:$A$139,0))</f>
        <v>97</v>
      </c>
      <c r="CE314" s="2">
        <f>IF(ISNA(MATCH($BQ314,'2012'!$A$44:$A$139,0)),97,MATCH($BQ314,'2012'!$A$44:$A$139,0))</f>
        <v>97</v>
      </c>
      <c r="CF314" s="2">
        <f>IF(ISNA(MATCH($BQ314,'2013'!$A$44:$A$139,0)),97,MATCH($BQ314,'2013'!$A$44:$A$139,0))</f>
        <v>97</v>
      </c>
      <c r="CG314" s="149">
        <f>IF(ISNA(MATCH($BQ314,'2014'!$A$52:$A$179,0)),129,MATCH($BQ314,'2014'!$A$52:$A$179,0))</f>
        <v>129</v>
      </c>
      <c r="CI314">
        <f t="shared" si="171"/>
        <v>1071</v>
      </c>
      <c r="CJ314" s="284"/>
      <c r="CK314" s="282"/>
      <c r="CL314" s="281">
        <f t="shared" si="172"/>
        <v>0</v>
      </c>
      <c r="CM314" s="282">
        <f t="shared" si="158"/>
        <v>0</v>
      </c>
      <c r="CN314" s="282">
        <f t="shared" si="159"/>
        <v>0</v>
      </c>
      <c r="CO314" s="282">
        <f t="shared" si="160"/>
        <v>0</v>
      </c>
      <c r="CP314" s="282">
        <f t="shared" si="161"/>
        <v>10</v>
      </c>
      <c r="CQ314" s="282">
        <f t="shared" si="162"/>
        <v>6.6659999999999995</v>
      </c>
      <c r="CR314" s="282">
        <f t="shared" si="163"/>
        <v>4.4435555999999998</v>
      </c>
      <c r="CS314" s="282">
        <f t="shared" si="164"/>
        <v>13.96207416296</v>
      </c>
      <c r="CT314" s="282">
        <f t="shared" si="165"/>
        <v>9.3071186370291361</v>
      </c>
      <c r="CU314" s="282">
        <f t="shared" si="173"/>
        <v>6.2041252834436218</v>
      </c>
      <c r="CV314" s="282">
        <f t="shared" si="174"/>
        <v>4.1356699139435182</v>
      </c>
      <c r="CW314" s="282">
        <f t="shared" si="175"/>
        <v>2.7568375646347492</v>
      </c>
      <c r="CX314" s="282">
        <f t="shared" si="176"/>
        <v>1.8377079205855238</v>
      </c>
      <c r="CY314" s="283">
        <f t="shared" si="177"/>
        <v>1.2250160998623101</v>
      </c>
      <c r="DA314" s="282">
        <f t="shared" si="178"/>
        <v>1071</v>
      </c>
      <c r="DB314" s="97"/>
      <c r="DC314" s="156"/>
      <c r="DD314" s="270">
        <f t="shared" si="179"/>
        <v>0</v>
      </c>
      <c r="DE314" s="156">
        <f t="shared" si="180"/>
        <v>0</v>
      </c>
      <c r="DF314" s="156">
        <f t="shared" si="181"/>
        <v>0</v>
      </c>
      <c r="DG314" s="156">
        <f t="shared" si="182"/>
        <v>0</v>
      </c>
      <c r="DH314" s="156">
        <f t="shared" si="183"/>
        <v>10</v>
      </c>
      <c r="DI314" s="156">
        <f t="shared" si="184"/>
        <v>10</v>
      </c>
      <c r="DJ314" s="156">
        <f t="shared" si="185"/>
        <v>10</v>
      </c>
      <c r="DK314" s="156">
        <f t="shared" si="186"/>
        <v>21</v>
      </c>
      <c r="DL314" s="156">
        <f t="shared" si="187"/>
        <v>21</v>
      </c>
      <c r="DM314" s="156">
        <f t="shared" si="188"/>
        <v>21</v>
      </c>
      <c r="DN314" s="156">
        <f t="shared" si="189"/>
        <v>21</v>
      </c>
      <c r="DO314" s="156">
        <f t="shared" si="190"/>
        <v>21</v>
      </c>
      <c r="DP314" s="156">
        <f t="shared" si="191"/>
        <v>21</v>
      </c>
      <c r="DQ314" s="267">
        <f t="shared" si="192"/>
        <v>21</v>
      </c>
      <c r="DR314" s="156">
        <f t="shared" si="193"/>
        <v>293</v>
      </c>
    </row>
    <row r="315" spans="2:122" ht="13.5" thickBot="1" x14ac:dyDescent="0.25">
      <c r="B315" s="133">
        <v>168</v>
      </c>
      <c r="C315" s="50">
        <f t="shared" si="156"/>
        <v>2</v>
      </c>
      <c r="D315" s="50">
        <f t="shared" si="166"/>
        <v>2</v>
      </c>
      <c r="E315" s="97"/>
      <c r="F315" s="2">
        <f t="shared" si="194"/>
        <v>310</v>
      </c>
      <c r="G315" s="164">
        <v>2166</v>
      </c>
      <c r="H315" s="164">
        <f>14- COUNTIF(L315:AA315,"#N/A")</f>
        <v>2</v>
      </c>
      <c r="I315" s="133">
        <f>SUM(AF315:AU315)+SUM(BA315:BM315)</f>
        <v>15</v>
      </c>
      <c r="J315" s="405">
        <f>CY315</f>
        <v>1.19907399371735</v>
      </c>
      <c r="K315" s="466" t="str">
        <f>IF(ISNUMBER(MATCH(G315,'[4]OPR data'!$A$3:$A$2541,0)),"Y","N")</f>
        <v>N</v>
      </c>
      <c r="L315" s="112"/>
      <c r="M315" s="236"/>
      <c r="N315" s="236" t="e">
        <f>(INDEX(Finish_table!R$4:R$83,MATCH('14 Year_History_Results'!$G315,Finish_table!S$4:S$83,0),1))</f>
        <v>#N/A</v>
      </c>
      <c r="O315" s="236" t="e">
        <f>(INDEX(Finish_table!Z$4:Z$99,MATCH('14 Year_History_Results'!$G315,Finish_table!AA$4:AA$99,0),1))</f>
        <v>#N/A</v>
      </c>
      <c r="P315" s="236" t="e">
        <f>(INDEX(Finish_table!AI$4:AI$99,MATCH('14 Year_History_Results'!$G315,Finish_table!AJ$4:AJ$99,0),1))</f>
        <v>#N/A</v>
      </c>
      <c r="Q315" s="236" t="e">
        <f>(INDEX(Finish_table!AR$4:AR$99,MATCH('14 Year_History_Results'!$G315,Finish_table!AS$4:AS$99,0),1))</f>
        <v>#N/A</v>
      </c>
      <c r="R315" s="236" t="e">
        <f>(INDEX(Finish_table!BA$4:BA$99,MATCH('14 Year_History_Results'!$G315,Finish_table!BB$4:BB$99,0),1))</f>
        <v>#N/A</v>
      </c>
      <c r="S315" s="236" t="e">
        <f>(INDEX(Finish_table!BJ$4:BJ$99,MATCH('14 Year_History_Results'!$G315,Finish_table!BK$4:BK$99,0),1))</f>
        <v>#N/A</v>
      </c>
      <c r="T315" s="236" t="str">
        <f>(INDEX(Finish_table!BS$4:BS$99,MATCH('14 Year_History_Results'!$G315,Finish_table!BT$4:BT$99,0),1))</f>
        <v>QF</v>
      </c>
      <c r="U315" s="236" t="str">
        <f>(INDEX(Finish_table!CB$4:CB$99,MATCH('14 Year_History_Results'!$G315,Finish_table!CC$4:CC$99,0),1))</f>
        <v>SF</v>
      </c>
      <c r="V315" s="236" t="e">
        <f>(INDEX(Finish_table!CK$4:CK$99,MATCH('14 Year_History_Results'!$G315,Finish_table!CL$4:CL$99,0),1))</f>
        <v>#N/A</v>
      </c>
      <c r="W315" s="236" t="e">
        <f>(INDEX(Finish_table!CT$4:CT$99,MATCH('14 Year_History_Results'!$G315,Finish_table!CU$4:CU$99,0),1))</f>
        <v>#N/A</v>
      </c>
      <c r="X315" s="236" t="e">
        <f>(INDEX(Finish_table!DC$4:DC$99,MATCH('14 Year_History_Results'!$G315,Finish_table!DD$4:DD$99,0),1))</f>
        <v>#N/A</v>
      </c>
      <c r="Y315" s="236" t="e">
        <f>(INDEX(Finish_table!DL$4:DL$99,MATCH('14 Year_History_Results'!$G315,Finish_table!DM$4:DM$99,0),1))</f>
        <v>#N/A</v>
      </c>
      <c r="Z315" s="236" t="e">
        <f>(INDEX(Finish_table!DU$4:DU$99,MATCH('14 Year_History_Results'!$G315,Finish_table!DV$4:DV$99,0),1))</f>
        <v>#N/A</v>
      </c>
      <c r="AA315" s="256" t="e">
        <f>(INDEX(Finish_table!ED$4:ED$140,MATCH('14 Year_History_Results'!$G315,Finish_table!EE$4:EE$140,0),1))</f>
        <v>#N/A</v>
      </c>
      <c r="AB315" s="2"/>
      <c r="AC315" s="97"/>
      <c r="AE315">
        <f t="shared" si="157"/>
        <v>2166</v>
      </c>
      <c r="AF315" s="112"/>
      <c r="AG315" s="2"/>
      <c r="AH315" s="148">
        <f>INDEX('2001'!$C$44:$C$140,'14 Year_History_Results'!BT315)</f>
        <v>0</v>
      </c>
      <c r="AI315" s="2">
        <f>INDEX('2002'!$C$44:$C$140,'14 Year_History_Results'!BU315)</f>
        <v>0</v>
      </c>
      <c r="AJ315" s="2">
        <f>INDEX('2003'!$C$44:$C$140,'14 Year_History_Results'!BV315)</f>
        <v>0</v>
      </c>
      <c r="AK315" s="2">
        <f>INDEX('2004'!$C$44:$C$140,'14 Year_History_Results'!BW315)</f>
        <v>0</v>
      </c>
      <c r="AL315" s="2">
        <f>INDEX('2005'!$C$44:$C$140,'14 Year_History_Results'!BX315)</f>
        <v>0</v>
      </c>
      <c r="AM315" s="2">
        <f>INDEX('2006'!$C$44:$C$140,'14 Year_History_Results'!BY315)</f>
        <v>0</v>
      </c>
      <c r="AN315" s="2">
        <f>INDEX('2007'!$C$44:$C$140,'14 Year_History_Results'!BZ315)</f>
        <v>0</v>
      </c>
      <c r="AO315" s="2">
        <f>INDEX('2008'!$C$44:$C$140,'14 Year_History_Results'!CA315)</f>
        <v>10</v>
      </c>
      <c r="AP315" s="2">
        <f>INDEX('2009'!$C$44:$C$140,'14 Year_History_Results'!CB315)</f>
        <v>0</v>
      </c>
      <c r="AQ315" s="2">
        <f>INDEX('2010'!$C$44:$C$140,'14 Year_History_Results'!CC315)</f>
        <v>0</v>
      </c>
      <c r="AR315" s="2">
        <f>INDEX('2011'!$C$44:$C$140,'14 Year_History_Results'!CD315)</f>
        <v>0</v>
      </c>
      <c r="AS315" s="2">
        <f>INDEX('2012'!$C$44:$C$140,'14 Year_History_Results'!CE315)</f>
        <v>0</v>
      </c>
      <c r="AT315" s="2">
        <f>INDEX('2013'!$C$44:$C$140,'14 Year_History_Results'!CF315)</f>
        <v>0</v>
      </c>
      <c r="AU315" s="149">
        <f>INDEX('2014'!$C$52:$C$180,'14 Year_History_Results'!CG315)</f>
        <v>0</v>
      </c>
      <c r="AV315" s="2">
        <f t="shared" si="167"/>
        <v>2.6726124191242437</v>
      </c>
      <c r="AW315" s="2"/>
      <c r="AX315">
        <f t="shared" si="168"/>
        <v>2166</v>
      </c>
      <c r="AY315" s="112"/>
      <c r="AZ315" s="2"/>
      <c r="BA315" s="148">
        <f>INDEX('2001'!$B$44:$B$140,'14 Year_History_Results'!BT315)</f>
        <v>0</v>
      </c>
      <c r="BB315" s="2">
        <f>INDEX('2002'!$B$44:$B$140,'14 Year_History_Results'!BU315)</f>
        <v>0</v>
      </c>
      <c r="BC315" s="2">
        <f>INDEX('2003'!$B$44:$B$140,'14 Year_History_Results'!BV315)</f>
        <v>0</v>
      </c>
      <c r="BD315" s="2">
        <f>INDEX('2004'!$B$44:$B$140,'14 Year_History_Results'!BW315)</f>
        <v>0</v>
      </c>
      <c r="BE315" s="2">
        <f>INDEX('2005'!$B$44:$B$140,'14 Year_History_Results'!BX315)</f>
        <v>0</v>
      </c>
      <c r="BF315" s="2">
        <f>INDEX('2006'!$B$44:$B$140,'14 Year_History_Results'!BY315)</f>
        <v>0</v>
      </c>
      <c r="BG315" s="2">
        <f>INDEX('2007'!$B$44:$B$140,'14 Year_History_Results'!BZ315)</f>
        <v>4</v>
      </c>
      <c r="BH315" s="2">
        <f>INDEX('2008'!$B$44:$B$140,'14 Year_History_Results'!CA315)</f>
        <v>1</v>
      </c>
      <c r="BI315" s="2">
        <f>INDEX('2009'!$B$44:$B$140,'14 Year_History_Results'!CB315)</f>
        <v>0</v>
      </c>
      <c r="BJ315" s="2">
        <f>INDEX('2010'!$B$44:$B$140,'14 Year_History_Results'!CC315)</f>
        <v>0</v>
      </c>
      <c r="BK315" s="2">
        <f>INDEX('2011'!$B$44:$B$140,'14 Year_History_Results'!CD315)</f>
        <v>0</v>
      </c>
      <c r="BL315" s="2">
        <f>INDEX('2012'!$B$44:$B$140,'14 Year_History_Results'!CE315)</f>
        <v>0</v>
      </c>
      <c r="BM315" s="2">
        <f>INDEX('2013'!$B$44:$B$140,'14 Year_History_Results'!CF315)</f>
        <v>0</v>
      </c>
      <c r="BN315" s="149">
        <f>INDEX('2014'!$B$52:$B$180,'14 Year_History_Results'!CG315)</f>
        <v>0</v>
      </c>
      <c r="BO315" s="308">
        <f t="shared" si="169"/>
        <v>0</v>
      </c>
      <c r="BQ315">
        <f t="shared" si="170"/>
        <v>2166</v>
      </c>
      <c r="BR315" s="112"/>
      <c r="BS315" s="2"/>
      <c r="BT315" s="148">
        <f>IF(ISNA(MATCH($BQ315,'2001'!$A$44:$A$139,0)),97,MATCH($BQ315,'2001'!$A$44:$A$139,0))</f>
        <v>97</v>
      </c>
      <c r="BU315" s="2">
        <f>IF(ISNA(MATCH($BQ315,'2002'!$A$44:$A$139,0)),97,MATCH($BQ315,'2002'!$A$44:$A$139,0))</f>
        <v>97</v>
      </c>
      <c r="BV315" s="2">
        <f>IF(ISNA(MATCH($BQ315,'2003'!$A$44:$A$139,0)),97,MATCH($BQ315,'2003'!$A$44:$A$139,0))</f>
        <v>97</v>
      </c>
      <c r="BW315" s="2">
        <f>IF(ISNA(MATCH($BQ315,'2004'!$A$44:$A$139,0)),97,MATCH($BQ315,'2004'!$A$44:$A$139,0))</f>
        <v>97</v>
      </c>
      <c r="BX315" s="2">
        <f>IF(ISNA(MATCH($BQ315,'2005'!$A$44:$A$139,0)),97,MATCH($BQ315,'2005'!$A$44:$A$139,0))</f>
        <v>97</v>
      </c>
      <c r="BY315" s="2">
        <f>IF(ISNA(MATCH($BQ315,'2006'!$A$44:$A$139,0)),97,MATCH($BQ315,'2006'!$A$44:$A$139,0))</f>
        <v>97</v>
      </c>
      <c r="BZ315" s="2">
        <f>IF(ISNA(MATCH($BQ315,'2007'!$A$44:$A$139,0)),97,MATCH($BQ315,'2007'!$A$44:$A$139,0))</f>
        <v>94</v>
      </c>
      <c r="CA315" s="2">
        <f>IF(ISNA(MATCH($BQ315,'2008'!$A$44:$A$139,0)),97,MATCH($BQ315,'2008'!$A$44:$A$139,0))</f>
        <v>90</v>
      </c>
      <c r="CB315" s="2">
        <f>IF(ISNA(MATCH($BQ315,'2009'!$A$44:$A$139,0)),97,MATCH($BQ315,'2009'!$A$44:$A$139,0))</f>
        <v>97</v>
      </c>
      <c r="CC315" s="2">
        <f>IF(ISNA(MATCH($BQ315,'2010'!$A$44:$A$139,0)),97,MATCH($BQ315,'2010'!$A$44:$A$139,0))</f>
        <v>97</v>
      </c>
      <c r="CD315" s="2">
        <f>IF(ISNA(MATCH($BQ315,'2011'!$A$44:$A$139,0)),97,MATCH($BQ315,'2011'!$A$44:$A$139,0))</f>
        <v>97</v>
      </c>
      <c r="CE315" s="2">
        <f>IF(ISNA(MATCH($BQ315,'2012'!$A$44:$A$139,0)),97,MATCH($BQ315,'2012'!$A$44:$A$139,0))</f>
        <v>97</v>
      </c>
      <c r="CF315" s="2">
        <f>IF(ISNA(MATCH($BQ315,'2013'!$A$44:$A$139,0)),97,MATCH($BQ315,'2013'!$A$44:$A$139,0))</f>
        <v>97</v>
      </c>
      <c r="CG315" s="149">
        <f>IF(ISNA(MATCH($BQ315,'2014'!$A$52:$A$179,0)),129,MATCH($BQ315,'2014'!$A$52:$A$179,0))</f>
        <v>129</v>
      </c>
      <c r="CI315">
        <f t="shared" si="171"/>
        <v>2166</v>
      </c>
      <c r="CJ315" s="284"/>
      <c r="CK315" s="282"/>
      <c r="CL315" s="281">
        <f t="shared" si="172"/>
        <v>0</v>
      </c>
      <c r="CM315" s="282">
        <f t="shared" si="158"/>
        <v>0</v>
      </c>
      <c r="CN315" s="282">
        <f t="shared" si="159"/>
        <v>0</v>
      </c>
      <c r="CO315" s="282">
        <f t="shared" si="160"/>
        <v>0</v>
      </c>
      <c r="CP315" s="282">
        <f t="shared" si="161"/>
        <v>0</v>
      </c>
      <c r="CQ315" s="282">
        <f t="shared" si="162"/>
        <v>0</v>
      </c>
      <c r="CR315" s="282">
        <f t="shared" si="163"/>
        <v>4</v>
      </c>
      <c r="CS315" s="282">
        <f t="shared" si="164"/>
        <v>13.666399999999999</v>
      </c>
      <c r="CT315" s="282">
        <f t="shared" si="165"/>
        <v>9.1100222399999993</v>
      </c>
      <c r="CU315" s="282">
        <f t="shared" si="173"/>
        <v>6.0727408251839989</v>
      </c>
      <c r="CV315" s="282">
        <f t="shared" si="174"/>
        <v>4.0480890340676536</v>
      </c>
      <c r="CW315" s="282">
        <f t="shared" si="175"/>
        <v>2.6984561501094979</v>
      </c>
      <c r="CX315" s="282">
        <f t="shared" si="176"/>
        <v>1.7987908696629913</v>
      </c>
      <c r="CY315" s="283">
        <f t="shared" si="177"/>
        <v>1.19907399371735</v>
      </c>
      <c r="DA315" s="282">
        <f t="shared" si="178"/>
        <v>2166</v>
      </c>
      <c r="DB315" s="97"/>
      <c r="DC315" s="156"/>
      <c r="DD315" s="270">
        <f t="shared" si="179"/>
        <v>0</v>
      </c>
      <c r="DE315" s="156">
        <f t="shared" si="180"/>
        <v>0</v>
      </c>
      <c r="DF315" s="156">
        <f t="shared" si="181"/>
        <v>0</v>
      </c>
      <c r="DG315" s="156">
        <f t="shared" si="182"/>
        <v>0</v>
      </c>
      <c r="DH315" s="156">
        <f t="shared" si="183"/>
        <v>0</v>
      </c>
      <c r="DI315" s="156">
        <f t="shared" si="184"/>
        <v>0</v>
      </c>
      <c r="DJ315" s="156">
        <f t="shared" si="185"/>
        <v>4</v>
      </c>
      <c r="DK315" s="156">
        <f t="shared" si="186"/>
        <v>15</v>
      </c>
      <c r="DL315" s="156">
        <f t="shared" si="187"/>
        <v>15</v>
      </c>
      <c r="DM315" s="156">
        <f t="shared" si="188"/>
        <v>15</v>
      </c>
      <c r="DN315" s="156">
        <f t="shared" si="189"/>
        <v>15</v>
      </c>
      <c r="DO315" s="156">
        <f t="shared" si="190"/>
        <v>15</v>
      </c>
      <c r="DP315" s="156">
        <f t="shared" si="191"/>
        <v>15</v>
      </c>
      <c r="DQ315" s="267">
        <f t="shared" si="192"/>
        <v>15</v>
      </c>
      <c r="DR315" s="156">
        <f t="shared" si="193"/>
        <v>335</v>
      </c>
    </row>
    <row r="316" spans="2:122" ht="13.5" thickBot="1" x14ac:dyDescent="0.25">
      <c r="B316" s="133">
        <v>173</v>
      </c>
      <c r="C316" s="50">
        <f t="shared" si="156"/>
        <v>1</v>
      </c>
      <c r="D316" s="50">
        <f t="shared" si="166"/>
        <v>0</v>
      </c>
      <c r="E316" s="97"/>
      <c r="F316" s="2">
        <f t="shared" si="194"/>
        <v>311</v>
      </c>
      <c r="G316" s="164">
        <v>3494</v>
      </c>
      <c r="H316" s="164">
        <f>14- COUNTIF(L316:AA316,"#N/A")</f>
        <v>1</v>
      </c>
      <c r="I316" s="133">
        <f>SUM(AF316:AU316)+SUM(BA316:BM316)</f>
        <v>4</v>
      </c>
      <c r="J316" s="405">
        <f>CY316</f>
        <v>1.1848296651839998</v>
      </c>
      <c r="K316" s="466" t="str">
        <f>IF(ISNUMBER(MATCH(G316,'[4]OPR data'!$A$3:$A$2541,0)),"Y","N")</f>
        <v>Y</v>
      </c>
      <c r="L316" s="112"/>
      <c r="M316" s="236"/>
      <c r="N316" s="236" t="e">
        <f>(INDEX(Finish_table!R$4:R$83,MATCH('14 Year_History_Results'!$G316,Finish_table!S$4:S$83,0),1))</f>
        <v>#N/A</v>
      </c>
      <c r="O316" s="236" t="e">
        <f>(INDEX(Finish_table!Z$4:Z$99,MATCH('14 Year_History_Results'!$G316,Finish_table!AA$4:AA$99,0),1))</f>
        <v>#N/A</v>
      </c>
      <c r="P316" s="236" t="e">
        <f>(INDEX(Finish_table!AI$4:AI$99,MATCH('14 Year_History_Results'!$G316,Finish_table!AJ$4:AJ$99,0),1))</f>
        <v>#N/A</v>
      </c>
      <c r="Q316" s="236" t="e">
        <f>(INDEX(Finish_table!AR$4:AR$99,MATCH('14 Year_History_Results'!$G316,Finish_table!AS$4:AS$99,0),1))</f>
        <v>#N/A</v>
      </c>
      <c r="R316" s="236" t="e">
        <f>(INDEX(Finish_table!BA$4:BA$99,MATCH('14 Year_History_Results'!$G316,Finish_table!BB$4:BB$99,0),1))</f>
        <v>#N/A</v>
      </c>
      <c r="S316" s="236" t="e">
        <f>(INDEX(Finish_table!BJ$4:BJ$99,MATCH('14 Year_History_Results'!$G316,Finish_table!BK$4:BK$99,0),1))</f>
        <v>#N/A</v>
      </c>
      <c r="T316" s="236" t="e">
        <f>(INDEX(Finish_table!BS$4:BS$99,MATCH('14 Year_History_Results'!$G316,Finish_table!BT$4:BT$99,0),1))</f>
        <v>#N/A</v>
      </c>
      <c r="U316" s="236" t="e">
        <f>(INDEX(Finish_table!CB$4:CB$99,MATCH('14 Year_History_Results'!$G316,Finish_table!CC$4:CC$99,0),1))</f>
        <v>#N/A</v>
      </c>
      <c r="V316" s="236" t="e">
        <f>(INDEX(Finish_table!CK$4:CK$99,MATCH('14 Year_History_Results'!$G316,Finish_table!CL$4:CL$99,0),1))</f>
        <v>#N/A</v>
      </c>
      <c r="W316" s="236" t="e">
        <f>(INDEX(Finish_table!CT$4:CT$99,MATCH('14 Year_History_Results'!$G316,Finish_table!CU$4:CU$99,0),1))</f>
        <v>#N/A</v>
      </c>
      <c r="X316" s="236" t="str">
        <f>(INDEX(Finish_table!DC$4:DC$99,MATCH('14 Year_History_Results'!$G316,Finish_table!DD$4:DD$99,0),1))</f>
        <v>QF</v>
      </c>
      <c r="Y316" s="236" t="e">
        <f>(INDEX(Finish_table!DL$4:DL$99,MATCH('14 Year_History_Results'!$G316,Finish_table!DM$4:DM$99,0),1))</f>
        <v>#N/A</v>
      </c>
      <c r="Z316" s="236" t="e">
        <f>(INDEX(Finish_table!DU$4:DU$99,MATCH('14 Year_History_Results'!$G316,Finish_table!DV$4:DV$99,0),1))</f>
        <v>#N/A</v>
      </c>
      <c r="AA316" s="256" t="e">
        <f>(INDEX(Finish_table!ED$4:ED$140,MATCH('14 Year_History_Results'!$G316,Finish_table!EE$4:EE$140,0),1))</f>
        <v>#N/A</v>
      </c>
      <c r="AB316" s="2"/>
      <c r="AC316" s="97"/>
      <c r="AE316">
        <f t="shared" si="157"/>
        <v>3494</v>
      </c>
      <c r="AF316" s="112"/>
      <c r="AG316" s="2"/>
      <c r="AH316" s="148">
        <f>INDEX('2001'!$C$44:$C$140,'14 Year_History_Results'!BT316)</f>
        <v>0</v>
      </c>
      <c r="AI316" s="2">
        <f>INDEX('2002'!$C$44:$C$140,'14 Year_History_Results'!BU316)</f>
        <v>0</v>
      </c>
      <c r="AJ316" s="2">
        <f>INDEX('2003'!$C$44:$C$140,'14 Year_History_Results'!BV316)</f>
        <v>0</v>
      </c>
      <c r="AK316" s="2">
        <f>INDEX('2004'!$C$44:$C$140,'14 Year_History_Results'!BW316)</f>
        <v>0</v>
      </c>
      <c r="AL316" s="2">
        <f>INDEX('2005'!$C$44:$C$140,'14 Year_History_Results'!BX316)</f>
        <v>0</v>
      </c>
      <c r="AM316" s="2">
        <f>INDEX('2006'!$C$44:$C$140,'14 Year_History_Results'!BY316)</f>
        <v>0</v>
      </c>
      <c r="AN316" s="2">
        <f>INDEX('2007'!$C$44:$C$140,'14 Year_History_Results'!BZ316)</f>
        <v>0</v>
      </c>
      <c r="AO316" s="2">
        <f>INDEX('2008'!$C$44:$C$140,'14 Year_History_Results'!CA316)</f>
        <v>0</v>
      </c>
      <c r="AP316" s="2">
        <f>INDEX('2009'!$C$44:$C$140,'14 Year_History_Results'!CB316)</f>
        <v>0</v>
      </c>
      <c r="AQ316" s="2">
        <f>INDEX('2010'!$C$44:$C$140,'14 Year_History_Results'!CC316)</f>
        <v>0</v>
      </c>
      <c r="AR316" s="2">
        <f>INDEX('2011'!$C$44:$C$140,'14 Year_History_Results'!CD316)</f>
        <v>0</v>
      </c>
      <c r="AS316" s="2">
        <f>INDEX('2012'!$C$44:$C$140,'14 Year_History_Results'!CE316)</f>
        <v>0</v>
      </c>
      <c r="AT316" s="2">
        <f>INDEX('2013'!$C$44:$C$140,'14 Year_History_Results'!CF316)</f>
        <v>0</v>
      </c>
      <c r="AU316" s="149">
        <f>INDEX('2014'!$C$52:$C$180,'14 Year_History_Results'!CG316)</f>
        <v>0</v>
      </c>
      <c r="AV316" s="2">
        <f t="shared" si="167"/>
        <v>0</v>
      </c>
      <c r="AW316" s="2"/>
      <c r="AX316">
        <f t="shared" si="168"/>
        <v>3494</v>
      </c>
      <c r="AY316" s="112"/>
      <c r="AZ316" s="2"/>
      <c r="BA316" s="148">
        <f>INDEX('2001'!$B$44:$B$140,'14 Year_History_Results'!BT316)</f>
        <v>0</v>
      </c>
      <c r="BB316" s="2">
        <f>INDEX('2002'!$B$44:$B$140,'14 Year_History_Results'!BU316)</f>
        <v>0</v>
      </c>
      <c r="BC316" s="2">
        <f>INDEX('2003'!$B$44:$B$140,'14 Year_History_Results'!BV316)</f>
        <v>0</v>
      </c>
      <c r="BD316" s="2">
        <f>INDEX('2004'!$B$44:$B$140,'14 Year_History_Results'!BW316)</f>
        <v>0</v>
      </c>
      <c r="BE316" s="2">
        <f>INDEX('2005'!$B$44:$B$140,'14 Year_History_Results'!BX316)</f>
        <v>0</v>
      </c>
      <c r="BF316" s="2">
        <f>INDEX('2006'!$B$44:$B$140,'14 Year_History_Results'!BY316)</f>
        <v>0</v>
      </c>
      <c r="BG316" s="2">
        <f>INDEX('2007'!$B$44:$B$140,'14 Year_History_Results'!BZ316)</f>
        <v>0</v>
      </c>
      <c r="BH316" s="2">
        <f>INDEX('2008'!$B$44:$B$140,'14 Year_History_Results'!CA316)</f>
        <v>0</v>
      </c>
      <c r="BI316" s="2">
        <f>INDEX('2009'!$B$44:$B$140,'14 Year_History_Results'!CB316)</f>
        <v>0</v>
      </c>
      <c r="BJ316" s="2">
        <f>INDEX('2010'!$B$44:$B$140,'14 Year_History_Results'!CC316)</f>
        <v>0</v>
      </c>
      <c r="BK316" s="2">
        <f>INDEX('2011'!$B$44:$B$140,'14 Year_History_Results'!CD316)</f>
        <v>4</v>
      </c>
      <c r="BL316" s="2">
        <f>INDEX('2012'!$B$44:$B$140,'14 Year_History_Results'!CE316)</f>
        <v>0</v>
      </c>
      <c r="BM316" s="2">
        <f>INDEX('2013'!$B$44:$B$140,'14 Year_History_Results'!CF316)</f>
        <v>0</v>
      </c>
      <c r="BN316" s="149">
        <f>INDEX('2014'!$B$52:$B$180,'14 Year_History_Results'!CG316)</f>
        <v>0</v>
      </c>
      <c r="BO316" s="308">
        <f t="shared" si="169"/>
        <v>0</v>
      </c>
      <c r="BQ316">
        <f t="shared" si="170"/>
        <v>3494</v>
      </c>
      <c r="BR316" s="112"/>
      <c r="BS316" s="2"/>
      <c r="BT316" s="148">
        <f>IF(ISNA(MATCH($BQ316,'2001'!$A$44:$A$139,0)),97,MATCH($BQ316,'2001'!$A$44:$A$139,0))</f>
        <v>97</v>
      </c>
      <c r="BU316" s="2">
        <f>IF(ISNA(MATCH($BQ316,'2002'!$A$44:$A$139,0)),97,MATCH($BQ316,'2002'!$A$44:$A$139,0))</f>
        <v>97</v>
      </c>
      <c r="BV316" s="2">
        <f>IF(ISNA(MATCH($BQ316,'2003'!$A$44:$A$139,0)),97,MATCH($BQ316,'2003'!$A$44:$A$139,0))</f>
        <v>97</v>
      </c>
      <c r="BW316" s="2">
        <f>IF(ISNA(MATCH($BQ316,'2004'!$A$44:$A$139,0)),97,MATCH($BQ316,'2004'!$A$44:$A$139,0))</f>
        <v>97</v>
      </c>
      <c r="BX316" s="2">
        <f>IF(ISNA(MATCH($BQ316,'2005'!$A$44:$A$139,0)),97,MATCH($BQ316,'2005'!$A$44:$A$139,0))</f>
        <v>97</v>
      </c>
      <c r="BY316" s="2">
        <f>IF(ISNA(MATCH($BQ316,'2006'!$A$44:$A$139,0)),97,MATCH($BQ316,'2006'!$A$44:$A$139,0))</f>
        <v>97</v>
      </c>
      <c r="BZ316" s="2">
        <f>IF(ISNA(MATCH($BQ316,'2007'!$A$44:$A$139,0)),97,MATCH($BQ316,'2007'!$A$44:$A$139,0))</f>
        <v>97</v>
      </c>
      <c r="CA316" s="2">
        <f>IF(ISNA(MATCH($BQ316,'2008'!$A$44:$A$139,0)),97,MATCH($BQ316,'2008'!$A$44:$A$139,0))</f>
        <v>97</v>
      </c>
      <c r="CB316" s="2">
        <f>IF(ISNA(MATCH($BQ316,'2009'!$A$44:$A$139,0)),97,MATCH($BQ316,'2009'!$A$44:$A$139,0))</f>
        <v>97</v>
      </c>
      <c r="CC316" s="2">
        <f>IF(ISNA(MATCH($BQ316,'2010'!$A$44:$A$139,0)),97,MATCH($BQ316,'2010'!$A$44:$A$139,0))</f>
        <v>97</v>
      </c>
      <c r="CD316" s="2">
        <f>IF(ISNA(MATCH($BQ316,'2011'!$A$44:$A$139,0)),97,MATCH($BQ316,'2011'!$A$44:$A$139,0))</f>
        <v>94</v>
      </c>
      <c r="CE316" s="2">
        <f>IF(ISNA(MATCH($BQ316,'2012'!$A$44:$A$139,0)),97,MATCH($BQ316,'2012'!$A$44:$A$139,0))</f>
        <v>97</v>
      </c>
      <c r="CF316" s="2">
        <f>IF(ISNA(MATCH($BQ316,'2013'!$A$44:$A$139,0)),97,MATCH($BQ316,'2013'!$A$44:$A$139,0))</f>
        <v>97</v>
      </c>
      <c r="CG316" s="149">
        <f>IF(ISNA(MATCH($BQ316,'2014'!$A$52:$A$179,0)),129,MATCH($BQ316,'2014'!$A$52:$A$179,0))</f>
        <v>129</v>
      </c>
      <c r="CI316">
        <f t="shared" si="171"/>
        <v>3494</v>
      </c>
      <c r="CJ316" s="284"/>
      <c r="CK316" s="282"/>
      <c r="CL316" s="281">
        <f t="shared" si="172"/>
        <v>0</v>
      </c>
      <c r="CM316" s="282">
        <f t="shared" si="158"/>
        <v>0</v>
      </c>
      <c r="CN316" s="282">
        <f t="shared" si="159"/>
        <v>0</v>
      </c>
      <c r="CO316" s="282">
        <f t="shared" si="160"/>
        <v>0</v>
      </c>
      <c r="CP316" s="282">
        <f t="shared" si="161"/>
        <v>0</v>
      </c>
      <c r="CQ316" s="282">
        <f t="shared" si="162"/>
        <v>0</v>
      </c>
      <c r="CR316" s="282">
        <f t="shared" si="163"/>
        <v>0</v>
      </c>
      <c r="CS316" s="282">
        <f t="shared" si="164"/>
        <v>0</v>
      </c>
      <c r="CT316" s="282">
        <f t="shared" si="165"/>
        <v>0</v>
      </c>
      <c r="CU316" s="282">
        <f t="shared" si="173"/>
        <v>0</v>
      </c>
      <c r="CV316" s="282">
        <f t="shared" si="174"/>
        <v>4</v>
      </c>
      <c r="CW316" s="282">
        <f t="shared" si="175"/>
        <v>2.6663999999999999</v>
      </c>
      <c r="CX316" s="282">
        <f t="shared" si="176"/>
        <v>1.7774222399999999</v>
      </c>
      <c r="CY316" s="283">
        <f t="shared" si="177"/>
        <v>1.1848296651839998</v>
      </c>
      <c r="DA316" s="282">
        <f t="shared" si="178"/>
        <v>3494</v>
      </c>
      <c r="DB316" s="97"/>
      <c r="DC316" s="156"/>
      <c r="DD316" s="270">
        <f t="shared" si="179"/>
        <v>0</v>
      </c>
      <c r="DE316" s="156">
        <f t="shared" si="180"/>
        <v>0</v>
      </c>
      <c r="DF316" s="156">
        <f t="shared" si="181"/>
        <v>0</v>
      </c>
      <c r="DG316" s="156">
        <f t="shared" si="182"/>
        <v>0</v>
      </c>
      <c r="DH316" s="156">
        <f t="shared" si="183"/>
        <v>0</v>
      </c>
      <c r="DI316" s="156">
        <f t="shared" si="184"/>
        <v>0</v>
      </c>
      <c r="DJ316" s="156">
        <f t="shared" si="185"/>
        <v>0</v>
      </c>
      <c r="DK316" s="156">
        <f t="shared" si="186"/>
        <v>0</v>
      </c>
      <c r="DL316" s="156">
        <f t="shared" si="187"/>
        <v>0</v>
      </c>
      <c r="DM316" s="156">
        <f t="shared" si="188"/>
        <v>0</v>
      </c>
      <c r="DN316" s="156">
        <f t="shared" si="189"/>
        <v>4</v>
      </c>
      <c r="DO316" s="156">
        <f t="shared" si="190"/>
        <v>4</v>
      </c>
      <c r="DP316" s="156">
        <f t="shared" si="191"/>
        <v>4</v>
      </c>
      <c r="DQ316" s="267">
        <f t="shared" si="192"/>
        <v>4</v>
      </c>
      <c r="DR316" s="156">
        <f t="shared" si="193"/>
        <v>471</v>
      </c>
    </row>
    <row r="317" spans="2:122" ht="13.5" thickBot="1" x14ac:dyDescent="0.25">
      <c r="B317" s="133">
        <v>173</v>
      </c>
      <c r="C317" s="50">
        <f t="shared" si="156"/>
        <v>2</v>
      </c>
      <c r="D317" s="50">
        <f t="shared" si="166"/>
        <v>0</v>
      </c>
      <c r="E317" s="97"/>
      <c r="F317" s="2">
        <f t="shared" si="194"/>
        <v>312</v>
      </c>
      <c r="G317" s="164">
        <v>1058</v>
      </c>
      <c r="H317" s="164">
        <f>14- COUNTIF(L317:AA317,"#N/A")</f>
        <v>1</v>
      </c>
      <c r="I317" s="133">
        <f>SUM(AF317:AU317)+SUM(BA317:BM317)</f>
        <v>6</v>
      </c>
      <c r="J317" s="405">
        <f>CY317</f>
        <v>1.1847111822174814</v>
      </c>
      <c r="K317" s="466" t="str">
        <f>IF(ISNUMBER(MATCH(G317,'[4]OPR data'!$A$3:$A$2541,0)),"Y","N")</f>
        <v>Y</v>
      </c>
      <c r="L317" s="112"/>
      <c r="M317" s="236"/>
      <c r="N317" s="236" t="e">
        <f>(INDEX(Finish_table!R$4:R$83,MATCH('14 Year_History_Results'!$G317,Finish_table!S$4:S$83,0),1))</f>
        <v>#N/A</v>
      </c>
      <c r="O317" s="236" t="e">
        <f>(INDEX(Finish_table!Z$4:Z$99,MATCH('14 Year_History_Results'!$G317,Finish_table!AA$4:AA$99,0),1))</f>
        <v>#N/A</v>
      </c>
      <c r="P317" s="236" t="e">
        <f>(INDEX(Finish_table!AI$4:AI$99,MATCH('14 Year_History_Results'!$G317,Finish_table!AJ$4:AJ$99,0),1))</f>
        <v>#N/A</v>
      </c>
      <c r="Q317" s="236" t="e">
        <f>(INDEX(Finish_table!AR$4:AR$99,MATCH('14 Year_History_Results'!$G317,Finish_table!AS$4:AS$99,0),1))</f>
        <v>#N/A</v>
      </c>
      <c r="R317" s="236" t="e">
        <f>(INDEX(Finish_table!BA$4:BA$99,MATCH('14 Year_History_Results'!$G317,Finish_table!BB$4:BB$99,0),1))</f>
        <v>#N/A</v>
      </c>
      <c r="S317" s="236" t="e">
        <f>(INDEX(Finish_table!BJ$4:BJ$99,MATCH('14 Year_History_Results'!$G317,Finish_table!BK$4:BK$99,0),1))</f>
        <v>#N/A</v>
      </c>
      <c r="T317" s="236" t="e">
        <f>(INDEX(Finish_table!BS$4:BS$99,MATCH('14 Year_History_Results'!$G317,Finish_table!BT$4:BT$99,0),1))</f>
        <v>#N/A</v>
      </c>
      <c r="U317" s="236" t="e">
        <f>(INDEX(Finish_table!CB$4:CB$99,MATCH('14 Year_History_Results'!$G317,Finish_table!CC$4:CC$99,0),1))</f>
        <v>#N/A</v>
      </c>
      <c r="V317" s="236" t="e">
        <f>(INDEX(Finish_table!CK$4:CK$99,MATCH('14 Year_History_Results'!$G317,Finish_table!CL$4:CL$99,0),1))</f>
        <v>#N/A</v>
      </c>
      <c r="W317" s="236" t="str">
        <f>(INDEX(Finish_table!CT$4:CT$99,MATCH('14 Year_History_Results'!$G317,Finish_table!CU$4:CU$99,0),1))</f>
        <v>QF</v>
      </c>
      <c r="X317" s="236" t="e">
        <f>(INDEX(Finish_table!DC$4:DC$99,MATCH('14 Year_History_Results'!$G317,Finish_table!DD$4:DD$99,0),1))</f>
        <v>#N/A</v>
      </c>
      <c r="Y317" s="236" t="e">
        <f>(INDEX(Finish_table!DL$4:DL$99,MATCH('14 Year_History_Results'!$G317,Finish_table!DM$4:DM$99,0),1))</f>
        <v>#N/A</v>
      </c>
      <c r="Z317" s="236" t="e">
        <f>(INDEX(Finish_table!DU$4:DU$99,MATCH('14 Year_History_Results'!$G317,Finish_table!DV$4:DV$99,0),1))</f>
        <v>#N/A</v>
      </c>
      <c r="AA317" s="256" t="e">
        <f>(INDEX(Finish_table!ED$4:ED$140,MATCH('14 Year_History_Results'!$G317,Finish_table!EE$4:EE$140,0),1))</f>
        <v>#N/A</v>
      </c>
      <c r="AB317" s="2"/>
      <c r="AC317" s="97"/>
      <c r="AE317">
        <f t="shared" si="157"/>
        <v>1058</v>
      </c>
      <c r="AF317" s="112"/>
      <c r="AG317" s="2"/>
      <c r="AH317" s="148">
        <f>INDEX('2001'!$C$44:$C$140,'14 Year_History_Results'!BT317)</f>
        <v>0</v>
      </c>
      <c r="AI317" s="2">
        <f>INDEX('2002'!$C$44:$C$140,'14 Year_History_Results'!BU317)</f>
        <v>0</v>
      </c>
      <c r="AJ317" s="2">
        <f>INDEX('2003'!$C$44:$C$140,'14 Year_History_Results'!BV317)</f>
        <v>0</v>
      </c>
      <c r="AK317" s="2">
        <f>INDEX('2004'!$C$44:$C$140,'14 Year_History_Results'!BW317)</f>
        <v>0</v>
      </c>
      <c r="AL317" s="2">
        <f>INDEX('2005'!$C$44:$C$140,'14 Year_History_Results'!BX317)</f>
        <v>0</v>
      </c>
      <c r="AM317" s="2">
        <f>INDEX('2006'!$C$44:$C$140,'14 Year_History_Results'!BY317)</f>
        <v>0</v>
      </c>
      <c r="AN317" s="2">
        <f>INDEX('2007'!$C$44:$C$140,'14 Year_History_Results'!BZ317)</f>
        <v>0</v>
      </c>
      <c r="AO317" s="2">
        <f>INDEX('2008'!$C$44:$C$140,'14 Year_History_Results'!CA317)</f>
        <v>0</v>
      </c>
      <c r="AP317" s="2">
        <f>INDEX('2009'!$C$44:$C$140,'14 Year_History_Results'!CB317)</f>
        <v>0</v>
      </c>
      <c r="AQ317" s="2">
        <f>INDEX('2010'!$C$44:$C$140,'14 Year_History_Results'!CC317)</f>
        <v>0</v>
      </c>
      <c r="AR317" s="2">
        <f>INDEX('2011'!$C$44:$C$140,'14 Year_History_Results'!CD317)</f>
        <v>0</v>
      </c>
      <c r="AS317" s="2">
        <f>INDEX('2012'!$C$44:$C$140,'14 Year_History_Results'!CE317)</f>
        <v>0</v>
      </c>
      <c r="AT317" s="2">
        <f>INDEX('2013'!$C$44:$C$140,'14 Year_History_Results'!CF317)</f>
        <v>0</v>
      </c>
      <c r="AU317" s="149">
        <f>INDEX('2014'!$C$52:$C$180,'14 Year_History_Results'!CG317)</f>
        <v>0</v>
      </c>
      <c r="AV317" s="2">
        <f t="shared" si="167"/>
        <v>0</v>
      </c>
      <c r="AW317" s="2"/>
      <c r="AX317">
        <f t="shared" si="168"/>
        <v>1058</v>
      </c>
      <c r="AY317" s="112"/>
      <c r="AZ317" s="2"/>
      <c r="BA317" s="148">
        <f>INDEX('2001'!$B$44:$B$140,'14 Year_History_Results'!BT317)</f>
        <v>0</v>
      </c>
      <c r="BB317" s="2">
        <f>INDEX('2002'!$B$44:$B$140,'14 Year_History_Results'!BU317)</f>
        <v>0</v>
      </c>
      <c r="BC317" s="2">
        <f>INDEX('2003'!$B$44:$B$140,'14 Year_History_Results'!BV317)</f>
        <v>0</v>
      </c>
      <c r="BD317" s="2">
        <f>INDEX('2004'!$B$44:$B$140,'14 Year_History_Results'!BW317)</f>
        <v>0</v>
      </c>
      <c r="BE317" s="2">
        <f>INDEX('2005'!$B$44:$B$140,'14 Year_History_Results'!BX317)</f>
        <v>0</v>
      </c>
      <c r="BF317" s="2">
        <f>INDEX('2006'!$B$44:$B$140,'14 Year_History_Results'!BY317)</f>
        <v>0</v>
      </c>
      <c r="BG317" s="2">
        <f>INDEX('2007'!$B$44:$B$140,'14 Year_History_Results'!BZ317)</f>
        <v>0</v>
      </c>
      <c r="BH317" s="2">
        <f>INDEX('2008'!$B$44:$B$140,'14 Year_History_Results'!CA317)</f>
        <v>0</v>
      </c>
      <c r="BI317" s="2">
        <f>INDEX('2009'!$B$44:$B$140,'14 Year_History_Results'!CB317)</f>
        <v>0</v>
      </c>
      <c r="BJ317" s="2">
        <f>INDEX('2010'!$B$44:$B$140,'14 Year_History_Results'!CC317)</f>
        <v>6</v>
      </c>
      <c r="BK317" s="2">
        <f>INDEX('2011'!$B$44:$B$140,'14 Year_History_Results'!CD317)</f>
        <v>0</v>
      </c>
      <c r="BL317" s="2">
        <f>INDEX('2012'!$B$44:$B$140,'14 Year_History_Results'!CE317)</f>
        <v>0</v>
      </c>
      <c r="BM317" s="2">
        <f>INDEX('2013'!$B$44:$B$140,'14 Year_History_Results'!CF317)</f>
        <v>0</v>
      </c>
      <c r="BN317" s="149">
        <f>INDEX('2014'!$B$52:$B$180,'14 Year_History_Results'!CG317)</f>
        <v>0</v>
      </c>
      <c r="BO317" s="308">
        <f t="shared" si="169"/>
        <v>0</v>
      </c>
      <c r="BQ317">
        <f t="shared" si="170"/>
        <v>1058</v>
      </c>
      <c r="BR317" s="112"/>
      <c r="BS317" s="2"/>
      <c r="BT317" s="148">
        <f>IF(ISNA(MATCH($BQ317,'2001'!$A$44:$A$139,0)),97,MATCH($BQ317,'2001'!$A$44:$A$139,0))</f>
        <v>97</v>
      </c>
      <c r="BU317" s="2">
        <f>IF(ISNA(MATCH($BQ317,'2002'!$A$44:$A$139,0)),97,MATCH($BQ317,'2002'!$A$44:$A$139,0))</f>
        <v>97</v>
      </c>
      <c r="BV317" s="2">
        <f>IF(ISNA(MATCH($BQ317,'2003'!$A$44:$A$139,0)),97,MATCH($BQ317,'2003'!$A$44:$A$139,0))</f>
        <v>97</v>
      </c>
      <c r="BW317" s="2">
        <f>IF(ISNA(MATCH($BQ317,'2004'!$A$44:$A$139,0)),97,MATCH($BQ317,'2004'!$A$44:$A$139,0))</f>
        <v>97</v>
      </c>
      <c r="BX317" s="2">
        <f>IF(ISNA(MATCH($BQ317,'2005'!$A$44:$A$139,0)),97,MATCH($BQ317,'2005'!$A$44:$A$139,0))</f>
        <v>97</v>
      </c>
      <c r="BY317" s="2">
        <f>IF(ISNA(MATCH($BQ317,'2006'!$A$44:$A$139,0)),97,MATCH($BQ317,'2006'!$A$44:$A$139,0))</f>
        <v>97</v>
      </c>
      <c r="BZ317" s="2">
        <f>IF(ISNA(MATCH($BQ317,'2007'!$A$44:$A$139,0)),97,MATCH($BQ317,'2007'!$A$44:$A$139,0))</f>
        <v>97</v>
      </c>
      <c r="CA317" s="2">
        <f>IF(ISNA(MATCH($BQ317,'2008'!$A$44:$A$139,0)),97,MATCH($BQ317,'2008'!$A$44:$A$139,0))</f>
        <v>97</v>
      </c>
      <c r="CB317" s="2">
        <f>IF(ISNA(MATCH($BQ317,'2009'!$A$44:$A$139,0)),97,MATCH($BQ317,'2009'!$A$44:$A$139,0))</f>
        <v>97</v>
      </c>
      <c r="CC317" s="2">
        <f>IF(ISNA(MATCH($BQ317,'2010'!$A$44:$A$139,0)),97,MATCH($BQ317,'2010'!$A$44:$A$139,0))</f>
        <v>52</v>
      </c>
      <c r="CD317" s="2">
        <f>IF(ISNA(MATCH($BQ317,'2011'!$A$44:$A$139,0)),97,MATCH($BQ317,'2011'!$A$44:$A$139,0))</f>
        <v>97</v>
      </c>
      <c r="CE317" s="2">
        <f>IF(ISNA(MATCH($BQ317,'2012'!$A$44:$A$139,0)),97,MATCH($BQ317,'2012'!$A$44:$A$139,0))</f>
        <v>97</v>
      </c>
      <c r="CF317" s="2">
        <f>IF(ISNA(MATCH($BQ317,'2013'!$A$44:$A$139,0)),97,MATCH($BQ317,'2013'!$A$44:$A$139,0))</f>
        <v>97</v>
      </c>
      <c r="CG317" s="149">
        <f>IF(ISNA(MATCH($BQ317,'2014'!$A$52:$A$179,0)),129,MATCH($BQ317,'2014'!$A$52:$A$179,0))</f>
        <v>129</v>
      </c>
      <c r="CI317">
        <f t="shared" si="171"/>
        <v>1058</v>
      </c>
      <c r="CJ317" s="284"/>
      <c r="CK317" s="282"/>
      <c r="CL317" s="281">
        <f t="shared" si="172"/>
        <v>0</v>
      </c>
      <c r="CM317" s="282">
        <f t="shared" si="158"/>
        <v>0</v>
      </c>
      <c r="CN317" s="282">
        <f t="shared" si="159"/>
        <v>0</v>
      </c>
      <c r="CO317" s="282">
        <f t="shared" si="160"/>
        <v>0</v>
      </c>
      <c r="CP317" s="282">
        <f t="shared" si="161"/>
        <v>0</v>
      </c>
      <c r="CQ317" s="282">
        <f t="shared" si="162"/>
        <v>0</v>
      </c>
      <c r="CR317" s="282">
        <f t="shared" si="163"/>
        <v>0</v>
      </c>
      <c r="CS317" s="282">
        <f t="shared" si="164"/>
        <v>0</v>
      </c>
      <c r="CT317" s="282">
        <f t="shared" si="165"/>
        <v>0</v>
      </c>
      <c r="CU317" s="282">
        <f t="shared" si="173"/>
        <v>6</v>
      </c>
      <c r="CV317" s="282">
        <f t="shared" si="174"/>
        <v>3.9996</v>
      </c>
      <c r="CW317" s="282">
        <f t="shared" si="175"/>
        <v>2.6661333599999999</v>
      </c>
      <c r="CX317" s="282">
        <f t="shared" si="176"/>
        <v>1.7772444977759998</v>
      </c>
      <c r="CY317" s="283">
        <f t="shared" si="177"/>
        <v>1.1847111822174814</v>
      </c>
      <c r="DA317" s="282">
        <f t="shared" si="178"/>
        <v>1058</v>
      </c>
      <c r="DB317" s="97"/>
      <c r="DC317" s="156"/>
      <c r="DD317" s="270">
        <f t="shared" si="179"/>
        <v>0</v>
      </c>
      <c r="DE317" s="156">
        <f t="shared" si="180"/>
        <v>0</v>
      </c>
      <c r="DF317" s="156">
        <f t="shared" si="181"/>
        <v>0</v>
      </c>
      <c r="DG317" s="156">
        <f t="shared" si="182"/>
        <v>0</v>
      </c>
      <c r="DH317" s="156">
        <f t="shared" si="183"/>
        <v>0</v>
      </c>
      <c r="DI317" s="156">
        <f t="shared" si="184"/>
        <v>0</v>
      </c>
      <c r="DJ317" s="156">
        <f t="shared" si="185"/>
        <v>0</v>
      </c>
      <c r="DK317" s="156">
        <f t="shared" si="186"/>
        <v>0</v>
      </c>
      <c r="DL317" s="156">
        <f t="shared" si="187"/>
        <v>0</v>
      </c>
      <c r="DM317" s="156">
        <f t="shared" si="188"/>
        <v>6</v>
      </c>
      <c r="DN317" s="156">
        <f t="shared" si="189"/>
        <v>6</v>
      </c>
      <c r="DO317" s="156">
        <f t="shared" si="190"/>
        <v>6</v>
      </c>
      <c r="DP317" s="156">
        <f t="shared" si="191"/>
        <v>6</v>
      </c>
      <c r="DQ317" s="267">
        <f t="shared" si="192"/>
        <v>6</v>
      </c>
      <c r="DR317" s="156">
        <f t="shared" si="193"/>
        <v>459</v>
      </c>
    </row>
    <row r="318" spans="2:122" ht="13.5" thickBot="1" x14ac:dyDescent="0.25">
      <c r="B318" s="133">
        <v>173</v>
      </c>
      <c r="C318" s="50">
        <f t="shared" si="156"/>
        <v>3</v>
      </c>
      <c r="D318" s="50">
        <f t="shared" si="166"/>
        <v>0</v>
      </c>
      <c r="E318" s="97"/>
      <c r="F318" s="2">
        <f t="shared" si="194"/>
        <v>313</v>
      </c>
      <c r="G318" s="164">
        <v>1002</v>
      </c>
      <c r="H318" s="164">
        <f>14- COUNTIF(L318:AA318,"#N/A")</f>
        <v>1</v>
      </c>
      <c r="I318" s="133">
        <f>SUM(AF318:AU318)+SUM(BA318:BM318)</f>
        <v>9</v>
      </c>
      <c r="J318" s="405">
        <f>CY318</f>
        <v>1.1845927110992596</v>
      </c>
      <c r="K318" s="466" t="str">
        <f>IF(ISNUMBER(MATCH(G318,'[4]OPR data'!$A$3:$A$2541,0)),"Y","N")</f>
        <v>Y</v>
      </c>
      <c r="L318" s="112"/>
      <c r="M318" s="236"/>
      <c r="N318" s="236" t="e">
        <f>(INDEX(Finish_table!R$4:R$83,MATCH('14 Year_History_Results'!$G318,Finish_table!S$4:S$83,0),1))</f>
        <v>#N/A</v>
      </c>
      <c r="O318" s="236" t="e">
        <f>(INDEX(Finish_table!Z$4:Z$99,MATCH('14 Year_History_Results'!$G318,Finish_table!AA$4:AA$99,0),1))</f>
        <v>#N/A</v>
      </c>
      <c r="P318" s="236" t="e">
        <f>(INDEX(Finish_table!AI$4:AI$99,MATCH('14 Year_History_Results'!$G318,Finish_table!AJ$4:AJ$99,0),1))</f>
        <v>#N/A</v>
      </c>
      <c r="Q318" s="236" t="e">
        <f>(INDEX(Finish_table!AR$4:AR$99,MATCH('14 Year_History_Results'!$G318,Finish_table!AS$4:AS$99,0),1))</f>
        <v>#N/A</v>
      </c>
      <c r="R318" s="236" t="e">
        <f>(INDEX(Finish_table!BA$4:BA$99,MATCH('14 Year_History_Results'!$G318,Finish_table!BB$4:BB$99,0),1))</f>
        <v>#N/A</v>
      </c>
      <c r="S318" s="236" t="e">
        <f>(INDEX(Finish_table!BJ$4:BJ$99,MATCH('14 Year_History_Results'!$G318,Finish_table!BK$4:BK$99,0),1))</f>
        <v>#N/A</v>
      </c>
      <c r="T318" s="236" t="e">
        <f>(INDEX(Finish_table!BS$4:BS$99,MATCH('14 Year_History_Results'!$G318,Finish_table!BT$4:BT$99,0),1))</f>
        <v>#N/A</v>
      </c>
      <c r="U318" s="236" t="e">
        <f>(INDEX(Finish_table!CB$4:CB$99,MATCH('14 Year_History_Results'!$G318,Finish_table!CC$4:CC$99,0),1))</f>
        <v>#N/A</v>
      </c>
      <c r="V318" s="236" t="str">
        <f>(INDEX(Finish_table!CK$4:CK$99,MATCH('14 Year_History_Results'!$G318,Finish_table!CL$4:CL$99,0),1))</f>
        <v>QF</v>
      </c>
      <c r="W318" s="236" t="e">
        <f>(INDEX(Finish_table!CT$4:CT$99,MATCH('14 Year_History_Results'!$G318,Finish_table!CU$4:CU$99,0),1))</f>
        <v>#N/A</v>
      </c>
      <c r="X318" s="236" t="e">
        <f>(INDEX(Finish_table!DC$4:DC$99,MATCH('14 Year_History_Results'!$G318,Finish_table!DD$4:DD$99,0),1))</f>
        <v>#N/A</v>
      </c>
      <c r="Y318" s="236" t="e">
        <f>(INDEX(Finish_table!DL$4:DL$99,MATCH('14 Year_History_Results'!$G318,Finish_table!DM$4:DM$99,0),1))</f>
        <v>#N/A</v>
      </c>
      <c r="Z318" s="236" t="e">
        <f>(INDEX(Finish_table!DU$4:DU$99,MATCH('14 Year_History_Results'!$G318,Finish_table!DV$4:DV$99,0),1))</f>
        <v>#N/A</v>
      </c>
      <c r="AA318" s="256" t="e">
        <f>(INDEX(Finish_table!ED$4:ED$140,MATCH('14 Year_History_Results'!$G318,Finish_table!EE$4:EE$140,0),1))</f>
        <v>#N/A</v>
      </c>
      <c r="AB318" s="2"/>
      <c r="AC318" s="97"/>
      <c r="AE318">
        <f t="shared" si="157"/>
        <v>1002</v>
      </c>
      <c r="AF318" s="112"/>
      <c r="AG318" s="2"/>
      <c r="AH318" s="148">
        <f>INDEX('2001'!$C$44:$C$140,'14 Year_History_Results'!BT318)</f>
        <v>0</v>
      </c>
      <c r="AI318" s="2">
        <f>INDEX('2002'!$C$44:$C$140,'14 Year_History_Results'!BU318)</f>
        <v>0</v>
      </c>
      <c r="AJ318" s="2">
        <f>INDEX('2003'!$C$44:$C$140,'14 Year_History_Results'!BV318)</f>
        <v>0</v>
      </c>
      <c r="AK318" s="2">
        <f>INDEX('2004'!$C$44:$C$140,'14 Year_History_Results'!BW318)</f>
        <v>0</v>
      </c>
      <c r="AL318" s="2">
        <f>INDEX('2005'!$C$44:$C$140,'14 Year_History_Results'!BX318)</f>
        <v>0</v>
      </c>
      <c r="AM318" s="2">
        <f>INDEX('2006'!$C$44:$C$140,'14 Year_History_Results'!BY318)</f>
        <v>0</v>
      </c>
      <c r="AN318" s="2">
        <f>INDEX('2007'!$C$44:$C$140,'14 Year_History_Results'!BZ318)</f>
        <v>0</v>
      </c>
      <c r="AO318" s="2">
        <f>INDEX('2008'!$C$44:$C$140,'14 Year_History_Results'!CA318)</f>
        <v>0</v>
      </c>
      <c r="AP318" s="2">
        <f>INDEX('2009'!$C$44:$C$140,'14 Year_History_Results'!CB318)</f>
        <v>0</v>
      </c>
      <c r="AQ318" s="2">
        <f>INDEX('2010'!$C$44:$C$140,'14 Year_History_Results'!CC318)</f>
        <v>0</v>
      </c>
      <c r="AR318" s="2">
        <f>INDEX('2011'!$C$44:$C$140,'14 Year_History_Results'!CD318)</f>
        <v>0</v>
      </c>
      <c r="AS318" s="2">
        <f>INDEX('2012'!$C$44:$C$140,'14 Year_History_Results'!CE318)</f>
        <v>0</v>
      </c>
      <c r="AT318" s="2">
        <f>INDEX('2013'!$C$44:$C$140,'14 Year_History_Results'!CF318)</f>
        <v>0</v>
      </c>
      <c r="AU318" s="149">
        <f>INDEX('2014'!$C$52:$C$180,'14 Year_History_Results'!CG318)</f>
        <v>0</v>
      </c>
      <c r="AV318" s="2">
        <f t="shared" si="167"/>
        <v>0</v>
      </c>
      <c r="AW318" s="2"/>
      <c r="AX318">
        <f t="shared" si="168"/>
        <v>1002</v>
      </c>
      <c r="AY318" s="112"/>
      <c r="AZ318" s="2"/>
      <c r="BA318" s="148">
        <f>INDEX('2001'!$B$44:$B$140,'14 Year_History_Results'!BT318)</f>
        <v>0</v>
      </c>
      <c r="BB318" s="2">
        <f>INDEX('2002'!$B$44:$B$140,'14 Year_History_Results'!BU318)</f>
        <v>0</v>
      </c>
      <c r="BC318" s="2">
        <f>INDEX('2003'!$B$44:$B$140,'14 Year_History_Results'!BV318)</f>
        <v>0</v>
      </c>
      <c r="BD318" s="2">
        <f>INDEX('2004'!$B$44:$B$140,'14 Year_History_Results'!BW318)</f>
        <v>0</v>
      </c>
      <c r="BE318" s="2">
        <f>INDEX('2005'!$B$44:$B$140,'14 Year_History_Results'!BX318)</f>
        <v>0</v>
      </c>
      <c r="BF318" s="2">
        <f>INDEX('2006'!$B$44:$B$140,'14 Year_History_Results'!BY318)</f>
        <v>0</v>
      </c>
      <c r="BG318" s="2">
        <f>INDEX('2007'!$B$44:$B$140,'14 Year_History_Results'!BZ318)</f>
        <v>0</v>
      </c>
      <c r="BH318" s="2">
        <f>INDEX('2008'!$B$44:$B$140,'14 Year_History_Results'!CA318)</f>
        <v>0</v>
      </c>
      <c r="BI318" s="2">
        <f>INDEX('2009'!$B$44:$B$140,'14 Year_History_Results'!CB318)</f>
        <v>9</v>
      </c>
      <c r="BJ318" s="2">
        <f>INDEX('2010'!$B$44:$B$140,'14 Year_History_Results'!CC318)</f>
        <v>0</v>
      </c>
      <c r="BK318" s="2">
        <f>INDEX('2011'!$B$44:$B$140,'14 Year_History_Results'!CD318)</f>
        <v>0</v>
      </c>
      <c r="BL318" s="2">
        <f>INDEX('2012'!$B$44:$B$140,'14 Year_History_Results'!CE318)</f>
        <v>0</v>
      </c>
      <c r="BM318" s="2">
        <f>INDEX('2013'!$B$44:$B$140,'14 Year_History_Results'!CF318)</f>
        <v>0</v>
      </c>
      <c r="BN318" s="149">
        <f>INDEX('2014'!$B$52:$B$180,'14 Year_History_Results'!CG318)</f>
        <v>0</v>
      </c>
      <c r="BO318" s="308">
        <f t="shared" si="169"/>
        <v>0</v>
      </c>
      <c r="BQ318">
        <f t="shared" si="170"/>
        <v>1002</v>
      </c>
      <c r="BR318" s="112"/>
      <c r="BS318" s="2"/>
      <c r="BT318" s="148">
        <f>IF(ISNA(MATCH($BQ318,'2001'!$A$44:$A$139,0)),97,MATCH($BQ318,'2001'!$A$44:$A$139,0))</f>
        <v>97</v>
      </c>
      <c r="BU318" s="2">
        <f>IF(ISNA(MATCH($BQ318,'2002'!$A$44:$A$139,0)),97,MATCH($BQ318,'2002'!$A$44:$A$139,0))</f>
        <v>97</v>
      </c>
      <c r="BV318" s="2">
        <f>IF(ISNA(MATCH($BQ318,'2003'!$A$44:$A$139,0)),97,MATCH($BQ318,'2003'!$A$44:$A$139,0))</f>
        <v>97</v>
      </c>
      <c r="BW318" s="2">
        <f>IF(ISNA(MATCH($BQ318,'2004'!$A$44:$A$139,0)),97,MATCH($BQ318,'2004'!$A$44:$A$139,0))</f>
        <v>97</v>
      </c>
      <c r="BX318" s="2">
        <f>IF(ISNA(MATCH($BQ318,'2005'!$A$44:$A$139,0)),97,MATCH($BQ318,'2005'!$A$44:$A$139,0))</f>
        <v>97</v>
      </c>
      <c r="BY318" s="2">
        <f>IF(ISNA(MATCH($BQ318,'2006'!$A$44:$A$139,0)),97,MATCH($BQ318,'2006'!$A$44:$A$139,0))</f>
        <v>97</v>
      </c>
      <c r="BZ318" s="2">
        <f>IF(ISNA(MATCH($BQ318,'2007'!$A$44:$A$139,0)),97,MATCH($BQ318,'2007'!$A$44:$A$139,0))</f>
        <v>97</v>
      </c>
      <c r="CA318" s="2">
        <f>IF(ISNA(MATCH($BQ318,'2008'!$A$44:$A$139,0)),97,MATCH($BQ318,'2008'!$A$44:$A$139,0))</f>
        <v>97</v>
      </c>
      <c r="CB318" s="2">
        <f>IF(ISNA(MATCH($BQ318,'2009'!$A$44:$A$139,0)),97,MATCH($BQ318,'2009'!$A$44:$A$139,0))</f>
        <v>60</v>
      </c>
      <c r="CC318" s="2">
        <f>IF(ISNA(MATCH($BQ318,'2010'!$A$44:$A$139,0)),97,MATCH($BQ318,'2010'!$A$44:$A$139,0))</f>
        <v>97</v>
      </c>
      <c r="CD318" s="2">
        <f>IF(ISNA(MATCH($BQ318,'2011'!$A$44:$A$139,0)),97,MATCH($BQ318,'2011'!$A$44:$A$139,0))</f>
        <v>97</v>
      </c>
      <c r="CE318" s="2">
        <f>IF(ISNA(MATCH($BQ318,'2012'!$A$44:$A$139,0)),97,MATCH($BQ318,'2012'!$A$44:$A$139,0))</f>
        <v>97</v>
      </c>
      <c r="CF318" s="2">
        <f>IF(ISNA(MATCH($BQ318,'2013'!$A$44:$A$139,0)),97,MATCH($BQ318,'2013'!$A$44:$A$139,0))</f>
        <v>97</v>
      </c>
      <c r="CG318" s="149">
        <f>IF(ISNA(MATCH($BQ318,'2014'!$A$52:$A$179,0)),129,MATCH($BQ318,'2014'!$A$52:$A$179,0))</f>
        <v>129</v>
      </c>
      <c r="CI318">
        <f t="shared" si="171"/>
        <v>1002</v>
      </c>
      <c r="CJ318" s="284"/>
      <c r="CK318" s="282"/>
      <c r="CL318" s="281">
        <f t="shared" si="172"/>
        <v>0</v>
      </c>
      <c r="CM318" s="282">
        <f t="shared" si="158"/>
        <v>0</v>
      </c>
      <c r="CN318" s="282">
        <f t="shared" si="159"/>
        <v>0</v>
      </c>
      <c r="CO318" s="282">
        <f t="shared" si="160"/>
        <v>0</v>
      </c>
      <c r="CP318" s="282">
        <f t="shared" si="161"/>
        <v>0</v>
      </c>
      <c r="CQ318" s="282">
        <f t="shared" si="162"/>
        <v>0</v>
      </c>
      <c r="CR318" s="282">
        <f t="shared" si="163"/>
        <v>0</v>
      </c>
      <c r="CS318" s="282">
        <f t="shared" si="164"/>
        <v>0</v>
      </c>
      <c r="CT318" s="282">
        <f t="shared" si="165"/>
        <v>9</v>
      </c>
      <c r="CU318" s="282">
        <f t="shared" si="173"/>
        <v>5.9993999999999996</v>
      </c>
      <c r="CV318" s="282">
        <f t="shared" si="174"/>
        <v>3.9992000399999994</v>
      </c>
      <c r="CW318" s="282">
        <f t="shared" si="175"/>
        <v>2.6658667466639994</v>
      </c>
      <c r="CX318" s="282">
        <f t="shared" si="176"/>
        <v>1.777066773326222</v>
      </c>
      <c r="CY318" s="283">
        <f t="shared" si="177"/>
        <v>1.1845927110992596</v>
      </c>
      <c r="DA318" s="282">
        <f t="shared" si="178"/>
        <v>1002</v>
      </c>
      <c r="DB318" s="97"/>
      <c r="DC318" s="156"/>
      <c r="DD318" s="270">
        <f t="shared" si="179"/>
        <v>0</v>
      </c>
      <c r="DE318" s="156">
        <f t="shared" si="180"/>
        <v>0</v>
      </c>
      <c r="DF318" s="156">
        <f t="shared" si="181"/>
        <v>0</v>
      </c>
      <c r="DG318" s="156">
        <f t="shared" si="182"/>
        <v>0</v>
      </c>
      <c r="DH318" s="156">
        <f t="shared" si="183"/>
        <v>0</v>
      </c>
      <c r="DI318" s="156">
        <f t="shared" si="184"/>
        <v>0</v>
      </c>
      <c r="DJ318" s="156">
        <f t="shared" si="185"/>
        <v>0</v>
      </c>
      <c r="DK318" s="156">
        <f t="shared" si="186"/>
        <v>0</v>
      </c>
      <c r="DL318" s="156">
        <f t="shared" si="187"/>
        <v>9</v>
      </c>
      <c r="DM318" s="156">
        <f t="shared" si="188"/>
        <v>9</v>
      </c>
      <c r="DN318" s="156">
        <f t="shared" si="189"/>
        <v>9</v>
      </c>
      <c r="DO318" s="156">
        <f t="shared" si="190"/>
        <v>9</v>
      </c>
      <c r="DP318" s="156">
        <f t="shared" si="191"/>
        <v>9</v>
      </c>
      <c r="DQ318" s="267">
        <f t="shared" si="192"/>
        <v>9</v>
      </c>
      <c r="DR318" s="156">
        <f t="shared" si="193"/>
        <v>421</v>
      </c>
    </row>
    <row r="319" spans="2:122" ht="13.5" thickBot="1" x14ac:dyDescent="0.25">
      <c r="B319" s="250">
        <v>173</v>
      </c>
      <c r="C319" s="50">
        <f t="shared" si="156"/>
        <v>4</v>
      </c>
      <c r="D319" s="50">
        <f t="shared" si="166"/>
        <v>0</v>
      </c>
      <c r="E319" s="97"/>
      <c r="F319" s="2">
        <f t="shared" si="194"/>
        <v>314</v>
      </c>
      <c r="G319" s="164">
        <v>1208</v>
      </c>
      <c r="H319" s="164">
        <f>14- COUNTIF(L319:AA319,"#N/A")</f>
        <v>1</v>
      </c>
      <c r="I319" s="133">
        <f>SUM(AF319:AU319)+SUM(BA319:BM319)</f>
        <v>9</v>
      </c>
      <c r="J319" s="405">
        <f>CY319</f>
        <v>1.1845927110992596</v>
      </c>
      <c r="K319" s="466" t="str">
        <f>IF(ISNUMBER(MATCH(G319,'[4]OPR data'!$A$3:$A$2541,0)),"Y","N")</f>
        <v>Y</v>
      </c>
      <c r="L319" s="112"/>
      <c r="M319" s="236"/>
      <c r="N319" s="236" t="e">
        <f>(INDEX(Finish_table!R$4:R$83,MATCH('14 Year_History_Results'!$G319,Finish_table!S$4:S$83,0),1))</f>
        <v>#N/A</v>
      </c>
      <c r="O319" s="236" t="e">
        <f>(INDEX(Finish_table!Z$4:Z$99,MATCH('14 Year_History_Results'!$G319,Finish_table!AA$4:AA$99,0),1))</f>
        <v>#N/A</v>
      </c>
      <c r="P319" s="236" t="e">
        <f>(INDEX(Finish_table!AI$4:AI$99,MATCH('14 Year_History_Results'!$G319,Finish_table!AJ$4:AJ$99,0),1))</f>
        <v>#N/A</v>
      </c>
      <c r="Q319" s="236" t="e">
        <f>(INDEX(Finish_table!AR$4:AR$99,MATCH('14 Year_History_Results'!$G319,Finish_table!AS$4:AS$99,0),1))</f>
        <v>#N/A</v>
      </c>
      <c r="R319" s="236" t="e">
        <f>(INDEX(Finish_table!BA$4:BA$99,MATCH('14 Year_History_Results'!$G319,Finish_table!BB$4:BB$99,0),1))</f>
        <v>#N/A</v>
      </c>
      <c r="S319" s="236" t="e">
        <f>(INDEX(Finish_table!BJ$4:BJ$99,MATCH('14 Year_History_Results'!$G319,Finish_table!BK$4:BK$99,0),1))</f>
        <v>#N/A</v>
      </c>
      <c r="T319" s="236" t="e">
        <f>(INDEX(Finish_table!BS$4:BS$99,MATCH('14 Year_History_Results'!$G319,Finish_table!BT$4:BT$99,0),1))</f>
        <v>#N/A</v>
      </c>
      <c r="U319" s="236" t="e">
        <f>(INDEX(Finish_table!CB$4:CB$99,MATCH('14 Year_History_Results'!$G319,Finish_table!CC$4:CC$99,0),1))</f>
        <v>#N/A</v>
      </c>
      <c r="V319" s="236" t="str">
        <f>(INDEX(Finish_table!CK$4:CK$99,MATCH('14 Year_History_Results'!$G319,Finish_table!CL$4:CL$99,0),1))</f>
        <v>QF</v>
      </c>
      <c r="W319" s="236" t="e">
        <f>(INDEX(Finish_table!CT$4:CT$99,MATCH('14 Year_History_Results'!$G319,Finish_table!CU$4:CU$99,0),1))</f>
        <v>#N/A</v>
      </c>
      <c r="X319" s="236" t="e">
        <f>(INDEX(Finish_table!DC$4:DC$99,MATCH('14 Year_History_Results'!$G319,Finish_table!DD$4:DD$99,0),1))</f>
        <v>#N/A</v>
      </c>
      <c r="Y319" s="236" t="e">
        <f>(INDEX(Finish_table!DL$4:DL$99,MATCH('14 Year_History_Results'!$G319,Finish_table!DM$4:DM$99,0),1))</f>
        <v>#N/A</v>
      </c>
      <c r="Z319" s="236" t="e">
        <f>(INDEX(Finish_table!DU$4:DU$99,MATCH('14 Year_History_Results'!$G319,Finish_table!DV$4:DV$99,0),1))</f>
        <v>#N/A</v>
      </c>
      <c r="AA319" s="256" t="e">
        <f>(INDEX(Finish_table!ED$4:ED$140,MATCH('14 Year_History_Results'!$G319,Finish_table!EE$4:EE$140,0),1))</f>
        <v>#N/A</v>
      </c>
      <c r="AB319" s="2"/>
      <c r="AC319" s="97"/>
      <c r="AE319">
        <f t="shared" si="157"/>
        <v>1208</v>
      </c>
      <c r="AF319" s="112"/>
      <c r="AG319" s="2"/>
      <c r="AH319" s="148">
        <f>INDEX('2001'!$C$44:$C$140,'14 Year_History_Results'!BT319)</f>
        <v>0</v>
      </c>
      <c r="AI319" s="2">
        <f>INDEX('2002'!$C$44:$C$140,'14 Year_History_Results'!BU319)</f>
        <v>0</v>
      </c>
      <c r="AJ319" s="2">
        <f>INDEX('2003'!$C$44:$C$140,'14 Year_History_Results'!BV319)</f>
        <v>0</v>
      </c>
      <c r="AK319" s="2">
        <f>INDEX('2004'!$C$44:$C$140,'14 Year_History_Results'!BW319)</f>
        <v>0</v>
      </c>
      <c r="AL319" s="2">
        <f>INDEX('2005'!$C$44:$C$140,'14 Year_History_Results'!BX319)</f>
        <v>0</v>
      </c>
      <c r="AM319" s="2">
        <f>INDEX('2006'!$C$44:$C$140,'14 Year_History_Results'!BY319)</f>
        <v>0</v>
      </c>
      <c r="AN319" s="2">
        <f>INDEX('2007'!$C$44:$C$140,'14 Year_History_Results'!BZ319)</f>
        <v>0</v>
      </c>
      <c r="AO319" s="2">
        <f>INDEX('2008'!$C$44:$C$140,'14 Year_History_Results'!CA319)</f>
        <v>0</v>
      </c>
      <c r="AP319" s="2">
        <f>INDEX('2009'!$C$44:$C$140,'14 Year_History_Results'!CB319)</f>
        <v>0</v>
      </c>
      <c r="AQ319" s="2">
        <f>INDEX('2010'!$C$44:$C$140,'14 Year_History_Results'!CC319)</f>
        <v>0</v>
      </c>
      <c r="AR319" s="2">
        <f>INDEX('2011'!$C$44:$C$140,'14 Year_History_Results'!CD319)</f>
        <v>0</v>
      </c>
      <c r="AS319" s="2">
        <f>INDEX('2012'!$C$44:$C$140,'14 Year_History_Results'!CE319)</f>
        <v>0</v>
      </c>
      <c r="AT319" s="2">
        <f>INDEX('2013'!$C$44:$C$140,'14 Year_History_Results'!CF319)</f>
        <v>0</v>
      </c>
      <c r="AU319" s="149">
        <f>INDEX('2014'!$C$52:$C$180,'14 Year_History_Results'!CG319)</f>
        <v>0</v>
      </c>
      <c r="AV319" s="2">
        <f t="shared" si="167"/>
        <v>0</v>
      </c>
      <c r="AW319" s="2"/>
      <c r="AX319">
        <f t="shared" si="168"/>
        <v>1208</v>
      </c>
      <c r="AY319" s="112"/>
      <c r="AZ319" s="2"/>
      <c r="BA319" s="148">
        <f>INDEX('2001'!$B$44:$B$140,'14 Year_History_Results'!BT319)</f>
        <v>0</v>
      </c>
      <c r="BB319" s="2">
        <f>INDEX('2002'!$B$44:$B$140,'14 Year_History_Results'!BU319)</f>
        <v>0</v>
      </c>
      <c r="BC319" s="2">
        <f>INDEX('2003'!$B$44:$B$140,'14 Year_History_Results'!BV319)</f>
        <v>0</v>
      </c>
      <c r="BD319" s="2">
        <f>INDEX('2004'!$B$44:$B$140,'14 Year_History_Results'!BW319)</f>
        <v>0</v>
      </c>
      <c r="BE319" s="2">
        <f>INDEX('2005'!$B$44:$B$140,'14 Year_History_Results'!BX319)</f>
        <v>0</v>
      </c>
      <c r="BF319" s="2">
        <f>INDEX('2006'!$B$44:$B$140,'14 Year_History_Results'!BY319)</f>
        <v>0</v>
      </c>
      <c r="BG319" s="2">
        <f>INDEX('2007'!$B$44:$B$140,'14 Year_History_Results'!BZ319)</f>
        <v>0</v>
      </c>
      <c r="BH319" s="2">
        <f>INDEX('2008'!$B$44:$B$140,'14 Year_History_Results'!CA319)</f>
        <v>0</v>
      </c>
      <c r="BI319" s="2">
        <f>INDEX('2009'!$B$44:$B$140,'14 Year_History_Results'!CB319)</f>
        <v>9</v>
      </c>
      <c r="BJ319" s="2">
        <f>INDEX('2010'!$B$44:$B$140,'14 Year_History_Results'!CC319)</f>
        <v>0</v>
      </c>
      <c r="BK319" s="2">
        <f>INDEX('2011'!$B$44:$B$140,'14 Year_History_Results'!CD319)</f>
        <v>0</v>
      </c>
      <c r="BL319" s="2">
        <f>INDEX('2012'!$B$44:$B$140,'14 Year_History_Results'!CE319)</f>
        <v>0</v>
      </c>
      <c r="BM319" s="2">
        <f>INDEX('2013'!$B$44:$B$140,'14 Year_History_Results'!CF319)</f>
        <v>0</v>
      </c>
      <c r="BN319" s="149">
        <f>INDEX('2014'!$B$52:$B$180,'14 Year_History_Results'!CG319)</f>
        <v>0</v>
      </c>
      <c r="BO319" s="308">
        <f t="shared" si="169"/>
        <v>0</v>
      </c>
      <c r="BQ319">
        <f t="shared" si="170"/>
        <v>1208</v>
      </c>
      <c r="BR319" s="112"/>
      <c r="BS319" s="2"/>
      <c r="BT319" s="148">
        <f>IF(ISNA(MATCH($BQ319,'2001'!$A$44:$A$139,0)),97,MATCH($BQ319,'2001'!$A$44:$A$139,0))</f>
        <v>97</v>
      </c>
      <c r="BU319" s="2">
        <f>IF(ISNA(MATCH($BQ319,'2002'!$A$44:$A$139,0)),97,MATCH($BQ319,'2002'!$A$44:$A$139,0))</f>
        <v>97</v>
      </c>
      <c r="BV319" s="2">
        <f>IF(ISNA(MATCH($BQ319,'2003'!$A$44:$A$139,0)),97,MATCH($BQ319,'2003'!$A$44:$A$139,0))</f>
        <v>97</v>
      </c>
      <c r="BW319" s="2">
        <f>IF(ISNA(MATCH($BQ319,'2004'!$A$44:$A$139,0)),97,MATCH($BQ319,'2004'!$A$44:$A$139,0))</f>
        <v>97</v>
      </c>
      <c r="BX319" s="2">
        <f>IF(ISNA(MATCH($BQ319,'2005'!$A$44:$A$139,0)),97,MATCH($BQ319,'2005'!$A$44:$A$139,0))</f>
        <v>97</v>
      </c>
      <c r="BY319" s="2">
        <f>IF(ISNA(MATCH($BQ319,'2006'!$A$44:$A$139,0)),97,MATCH($BQ319,'2006'!$A$44:$A$139,0))</f>
        <v>97</v>
      </c>
      <c r="BZ319" s="2">
        <f>IF(ISNA(MATCH($BQ319,'2007'!$A$44:$A$139,0)),97,MATCH($BQ319,'2007'!$A$44:$A$139,0))</f>
        <v>97</v>
      </c>
      <c r="CA319" s="2">
        <f>IF(ISNA(MATCH($BQ319,'2008'!$A$44:$A$139,0)),97,MATCH($BQ319,'2008'!$A$44:$A$139,0))</f>
        <v>97</v>
      </c>
      <c r="CB319" s="2">
        <f>IF(ISNA(MATCH($BQ319,'2009'!$A$44:$A$139,0)),97,MATCH($BQ319,'2009'!$A$44:$A$139,0))</f>
        <v>63</v>
      </c>
      <c r="CC319" s="2">
        <f>IF(ISNA(MATCH($BQ319,'2010'!$A$44:$A$139,0)),97,MATCH($BQ319,'2010'!$A$44:$A$139,0))</f>
        <v>97</v>
      </c>
      <c r="CD319" s="2">
        <f>IF(ISNA(MATCH($BQ319,'2011'!$A$44:$A$139,0)),97,MATCH($BQ319,'2011'!$A$44:$A$139,0))</f>
        <v>97</v>
      </c>
      <c r="CE319" s="2">
        <f>IF(ISNA(MATCH($BQ319,'2012'!$A$44:$A$139,0)),97,MATCH($BQ319,'2012'!$A$44:$A$139,0))</f>
        <v>97</v>
      </c>
      <c r="CF319" s="2">
        <f>IF(ISNA(MATCH($BQ319,'2013'!$A$44:$A$139,0)),97,MATCH($BQ319,'2013'!$A$44:$A$139,0))</f>
        <v>97</v>
      </c>
      <c r="CG319" s="149">
        <f>IF(ISNA(MATCH($BQ319,'2014'!$A$52:$A$179,0)),129,MATCH($BQ319,'2014'!$A$52:$A$179,0))</f>
        <v>129</v>
      </c>
      <c r="CI319">
        <f t="shared" si="171"/>
        <v>1208</v>
      </c>
      <c r="CJ319" s="284"/>
      <c r="CK319" s="282"/>
      <c r="CL319" s="281">
        <f t="shared" si="172"/>
        <v>0</v>
      </c>
      <c r="CM319" s="282">
        <f t="shared" si="158"/>
        <v>0</v>
      </c>
      <c r="CN319" s="282">
        <f t="shared" si="159"/>
        <v>0</v>
      </c>
      <c r="CO319" s="282">
        <f t="shared" si="160"/>
        <v>0</v>
      </c>
      <c r="CP319" s="282">
        <f t="shared" si="161"/>
        <v>0</v>
      </c>
      <c r="CQ319" s="282">
        <f t="shared" si="162"/>
        <v>0</v>
      </c>
      <c r="CR319" s="282">
        <f t="shared" si="163"/>
        <v>0</v>
      </c>
      <c r="CS319" s="282">
        <f t="shared" si="164"/>
        <v>0</v>
      </c>
      <c r="CT319" s="282">
        <f t="shared" si="165"/>
        <v>9</v>
      </c>
      <c r="CU319" s="282">
        <f t="shared" si="173"/>
        <v>5.9993999999999996</v>
      </c>
      <c r="CV319" s="282">
        <f t="shared" si="174"/>
        <v>3.9992000399999994</v>
      </c>
      <c r="CW319" s="282">
        <f t="shared" si="175"/>
        <v>2.6658667466639994</v>
      </c>
      <c r="CX319" s="282">
        <f t="shared" si="176"/>
        <v>1.777066773326222</v>
      </c>
      <c r="CY319" s="283">
        <f t="shared" si="177"/>
        <v>1.1845927110992596</v>
      </c>
      <c r="DA319" s="282">
        <f t="shared" si="178"/>
        <v>1208</v>
      </c>
      <c r="DB319" s="97"/>
      <c r="DC319" s="156"/>
      <c r="DD319" s="270">
        <f t="shared" si="179"/>
        <v>0</v>
      </c>
      <c r="DE319" s="156">
        <f t="shared" si="180"/>
        <v>0</v>
      </c>
      <c r="DF319" s="156">
        <f t="shared" si="181"/>
        <v>0</v>
      </c>
      <c r="DG319" s="156">
        <f t="shared" si="182"/>
        <v>0</v>
      </c>
      <c r="DH319" s="156">
        <f t="shared" si="183"/>
        <v>0</v>
      </c>
      <c r="DI319" s="156">
        <f t="shared" si="184"/>
        <v>0</v>
      </c>
      <c r="DJ319" s="156">
        <f t="shared" si="185"/>
        <v>0</v>
      </c>
      <c r="DK319" s="156">
        <f t="shared" si="186"/>
        <v>0</v>
      </c>
      <c r="DL319" s="156">
        <f t="shared" si="187"/>
        <v>9</v>
      </c>
      <c r="DM319" s="156">
        <f t="shared" si="188"/>
        <v>9</v>
      </c>
      <c r="DN319" s="156">
        <f t="shared" si="189"/>
        <v>9</v>
      </c>
      <c r="DO319" s="156">
        <f t="shared" si="190"/>
        <v>9</v>
      </c>
      <c r="DP319" s="156">
        <f t="shared" si="191"/>
        <v>9</v>
      </c>
      <c r="DQ319" s="267">
        <f t="shared" si="192"/>
        <v>9</v>
      </c>
      <c r="DR319" s="156">
        <f t="shared" si="193"/>
        <v>421</v>
      </c>
    </row>
    <row r="320" spans="2:122" ht="13.5" thickBot="1" x14ac:dyDescent="0.25">
      <c r="B320" s="133">
        <v>173</v>
      </c>
      <c r="C320" s="50">
        <f t="shared" si="156"/>
        <v>5</v>
      </c>
      <c r="D320" s="50">
        <f t="shared" si="166"/>
        <v>0</v>
      </c>
      <c r="E320" s="97"/>
      <c r="F320" s="2">
        <f t="shared" si="194"/>
        <v>315</v>
      </c>
      <c r="G320" s="164">
        <v>312</v>
      </c>
      <c r="H320" s="164">
        <f>14- COUNTIF(L320:AA320,"#N/A")</f>
        <v>4</v>
      </c>
      <c r="I320" s="133">
        <f>SUM(AF320:AU320)+SUM(BA320:BM320)</f>
        <v>109</v>
      </c>
      <c r="J320" s="405">
        <f>CY320</f>
        <v>1.1792404648755743</v>
      </c>
      <c r="K320" s="466" t="str">
        <f>IF(ISNUMBER(MATCH(G320,'[4]OPR data'!$A$3:$A$2541,0)),"Y","N")</f>
        <v>N</v>
      </c>
      <c r="L320" s="112"/>
      <c r="M320" s="236"/>
      <c r="N320" s="236" t="str">
        <f>(INDEX(Finish_table!R$4:R$83,MATCH('14 Year_History_Results'!$G320,Finish_table!S$4:S$83,0),1))</f>
        <v>SF</v>
      </c>
      <c r="O320" s="236" t="str">
        <f>(INDEX(Finish_table!Z$4:Z$99,MATCH('14 Year_History_Results'!$G320,Finish_table!AA$4:AA$99,0),1))</f>
        <v>SF</v>
      </c>
      <c r="P320" s="236" t="str">
        <f>(INDEX(Finish_table!AI$4:AI$99,MATCH('14 Year_History_Results'!$G320,Finish_table!AJ$4:AJ$99,0),1))</f>
        <v>F</v>
      </c>
      <c r="Q320" s="236" t="e">
        <f>(INDEX(Finish_table!AR$4:AR$99,MATCH('14 Year_History_Results'!$G320,Finish_table!AS$4:AS$99,0),1))</f>
        <v>#N/A</v>
      </c>
      <c r="R320" s="236" t="str">
        <f>(INDEX(Finish_table!BA$4:BA$99,MATCH('14 Year_History_Results'!$G320,Finish_table!BB$4:BB$99,0),1))</f>
        <v>SF</v>
      </c>
      <c r="S320" s="236" t="e">
        <f>(INDEX(Finish_table!BJ$4:BJ$99,MATCH('14 Year_History_Results'!$G320,Finish_table!BK$4:BK$99,0),1))</f>
        <v>#N/A</v>
      </c>
      <c r="T320" s="236" t="e">
        <f>(INDEX(Finish_table!BS$4:BS$99,MATCH('14 Year_History_Results'!$G320,Finish_table!BT$4:BT$99,0),1))</f>
        <v>#N/A</v>
      </c>
      <c r="U320" s="236" t="e">
        <f>(INDEX(Finish_table!CB$4:CB$99,MATCH('14 Year_History_Results'!$G320,Finish_table!CC$4:CC$99,0),1))</f>
        <v>#N/A</v>
      </c>
      <c r="V320" s="236" t="e">
        <f>(INDEX(Finish_table!CK$4:CK$99,MATCH('14 Year_History_Results'!$G320,Finish_table!CL$4:CL$99,0),1))</f>
        <v>#N/A</v>
      </c>
      <c r="W320" s="236" t="e">
        <f>(INDEX(Finish_table!CT$4:CT$99,MATCH('14 Year_History_Results'!$G320,Finish_table!CU$4:CU$99,0),1))</f>
        <v>#N/A</v>
      </c>
      <c r="X320" s="236" t="e">
        <f>(INDEX(Finish_table!DC$4:DC$99,MATCH('14 Year_History_Results'!$G320,Finish_table!DD$4:DD$99,0),1))</f>
        <v>#N/A</v>
      </c>
      <c r="Y320" s="236" t="e">
        <f>(INDEX(Finish_table!DL$4:DL$99,MATCH('14 Year_History_Results'!$G320,Finish_table!DM$4:DM$99,0),1))</f>
        <v>#N/A</v>
      </c>
      <c r="Z320" s="236" t="e">
        <f>(INDEX(Finish_table!DU$4:DU$99,MATCH('14 Year_History_Results'!$G320,Finish_table!DV$4:DV$99,0),1))</f>
        <v>#N/A</v>
      </c>
      <c r="AA320" s="256" t="e">
        <f>(INDEX(Finish_table!ED$4:ED$140,MATCH('14 Year_History_Results'!$G320,Finish_table!EE$4:EE$140,0),1))</f>
        <v>#N/A</v>
      </c>
      <c r="AB320" s="2"/>
      <c r="AC320" s="97"/>
      <c r="AE320">
        <f t="shared" si="157"/>
        <v>312</v>
      </c>
      <c r="AF320" s="112"/>
      <c r="AG320" s="2"/>
      <c r="AH320" s="148">
        <f>INDEX('2001'!$C$44:$C$140,'14 Year_History_Results'!BT320)</f>
        <v>20</v>
      </c>
      <c r="AI320" s="2">
        <f>INDEX('2002'!$C$44:$C$140,'14 Year_History_Results'!BU320)</f>
        <v>10</v>
      </c>
      <c r="AJ320" s="2">
        <f>INDEX('2003'!$C$44:$C$140,'14 Year_History_Results'!BV320)</f>
        <v>20</v>
      </c>
      <c r="AK320" s="2">
        <f>INDEX('2004'!$C$44:$C$140,'14 Year_History_Results'!BW320)</f>
        <v>0</v>
      </c>
      <c r="AL320" s="2">
        <f>INDEX('2005'!$C$44:$C$140,'14 Year_History_Results'!BX320)</f>
        <v>10</v>
      </c>
      <c r="AM320" s="2">
        <f>INDEX('2006'!$C$44:$C$140,'14 Year_History_Results'!BY320)</f>
        <v>0</v>
      </c>
      <c r="AN320" s="2">
        <f>INDEX('2007'!$C$44:$C$140,'14 Year_History_Results'!BZ320)</f>
        <v>0</v>
      </c>
      <c r="AO320" s="2">
        <f>INDEX('2008'!$C$44:$C$140,'14 Year_History_Results'!CA320)</f>
        <v>0</v>
      </c>
      <c r="AP320" s="2">
        <f>INDEX('2009'!$C$44:$C$140,'14 Year_History_Results'!CB320)</f>
        <v>0</v>
      </c>
      <c r="AQ320" s="2">
        <f>INDEX('2010'!$C$44:$C$140,'14 Year_History_Results'!CC320)</f>
        <v>0</v>
      </c>
      <c r="AR320" s="2">
        <f>INDEX('2011'!$C$44:$C$140,'14 Year_History_Results'!CD320)</f>
        <v>0</v>
      </c>
      <c r="AS320" s="2">
        <f>INDEX('2012'!$C$44:$C$140,'14 Year_History_Results'!CE320)</f>
        <v>0</v>
      </c>
      <c r="AT320" s="2">
        <f>INDEX('2013'!$C$44:$C$140,'14 Year_History_Results'!CF320)</f>
        <v>0</v>
      </c>
      <c r="AU320" s="149">
        <f>INDEX('2014'!$C$52:$C$180,'14 Year_History_Results'!CG320)</f>
        <v>0</v>
      </c>
      <c r="AV320" s="2">
        <f t="shared" si="167"/>
        <v>7.5592894601845444</v>
      </c>
      <c r="AW320" s="2"/>
      <c r="AX320">
        <f t="shared" si="168"/>
        <v>312</v>
      </c>
      <c r="AY320" s="112"/>
      <c r="AZ320" s="2"/>
      <c r="BA320" s="148">
        <f>INDEX('2001'!$B$44:$B$140,'14 Year_History_Results'!BT320)</f>
        <v>14</v>
      </c>
      <c r="BB320" s="2">
        <f>INDEX('2002'!$B$44:$B$140,'14 Year_History_Results'!BU320)</f>
        <v>14</v>
      </c>
      <c r="BC320" s="2">
        <f>INDEX('2003'!$B$44:$B$140,'14 Year_History_Results'!BV320)</f>
        <v>15</v>
      </c>
      <c r="BD320" s="2">
        <f>INDEX('2004'!$B$44:$B$140,'14 Year_History_Results'!BW320)</f>
        <v>0</v>
      </c>
      <c r="BE320" s="2">
        <f>INDEX('2005'!$B$44:$B$140,'14 Year_History_Results'!BX320)</f>
        <v>6</v>
      </c>
      <c r="BF320" s="2">
        <f>INDEX('2006'!$B$44:$B$140,'14 Year_History_Results'!BY320)</f>
        <v>0</v>
      </c>
      <c r="BG320" s="2">
        <f>INDEX('2007'!$B$44:$B$140,'14 Year_History_Results'!BZ320)</f>
        <v>0</v>
      </c>
      <c r="BH320" s="2">
        <f>INDEX('2008'!$B$44:$B$140,'14 Year_History_Results'!CA320)</f>
        <v>0</v>
      </c>
      <c r="BI320" s="2">
        <f>INDEX('2009'!$B$44:$B$140,'14 Year_History_Results'!CB320)</f>
        <v>0</v>
      </c>
      <c r="BJ320" s="2">
        <f>INDEX('2010'!$B$44:$B$140,'14 Year_History_Results'!CC320)</f>
        <v>0</v>
      </c>
      <c r="BK320" s="2">
        <f>INDEX('2011'!$B$44:$B$140,'14 Year_History_Results'!CD320)</f>
        <v>0</v>
      </c>
      <c r="BL320" s="2">
        <f>INDEX('2012'!$B$44:$B$140,'14 Year_History_Results'!CE320)</f>
        <v>0</v>
      </c>
      <c r="BM320" s="2">
        <f>INDEX('2013'!$B$44:$B$140,'14 Year_History_Results'!CF320)</f>
        <v>0</v>
      </c>
      <c r="BN320" s="149">
        <f>INDEX('2014'!$B$52:$B$180,'14 Year_History_Results'!CG320)</f>
        <v>0</v>
      </c>
      <c r="BO320" s="308">
        <f t="shared" si="169"/>
        <v>0</v>
      </c>
      <c r="BQ320">
        <f t="shared" si="170"/>
        <v>312</v>
      </c>
      <c r="BR320" s="112"/>
      <c r="BS320" s="2"/>
      <c r="BT320" s="148">
        <f>IF(ISNA(MATCH($BQ320,'2001'!$A$44:$A$139,0)),97,MATCH($BQ320,'2001'!$A$44:$A$139,0))</f>
        <v>65</v>
      </c>
      <c r="BU320" s="2">
        <f>IF(ISNA(MATCH($BQ320,'2002'!$A$44:$A$139,0)),97,MATCH($BQ320,'2002'!$A$44:$A$139,0))</f>
        <v>64</v>
      </c>
      <c r="BV320" s="2">
        <f>IF(ISNA(MATCH($BQ320,'2003'!$A$44:$A$139,0)),97,MATCH($BQ320,'2003'!$A$44:$A$139,0))</f>
        <v>58</v>
      </c>
      <c r="BW320" s="2">
        <f>IF(ISNA(MATCH($BQ320,'2004'!$A$44:$A$139,0)),97,MATCH($BQ320,'2004'!$A$44:$A$139,0))</f>
        <v>97</v>
      </c>
      <c r="BX320" s="2">
        <f>IF(ISNA(MATCH($BQ320,'2005'!$A$44:$A$139,0)),97,MATCH($BQ320,'2005'!$A$44:$A$139,0))</f>
        <v>49</v>
      </c>
      <c r="BY320" s="2">
        <f>IF(ISNA(MATCH($BQ320,'2006'!$A$44:$A$139,0)),97,MATCH($BQ320,'2006'!$A$44:$A$139,0))</f>
        <v>97</v>
      </c>
      <c r="BZ320" s="2">
        <f>IF(ISNA(MATCH($BQ320,'2007'!$A$44:$A$139,0)),97,MATCH($BQ320,'2007'!$A$44:$A$139,0))</f>
        <v>97</v>
      </c>
      <c r="CA320" s="2">
        <f>IF(ISNA(MATCH($BQ320,'2008'!$A$44:$A$139,0)),97,MATCH($BQ320,'2008'!$A$44:$A$139,0))</f>
        <v>97</v>
      </c>
      <c r="CB320" s="2">
        <f>IF(ISNA(MATCH($BQ320,'2009'!$A$44:$A$139,0)),97,MATCH($BQ320,'2009'!$A$44:$A$139,0))</f>
        <v>97</v>
      </c>
      <c r="CC320" s="2">
        <f>IF(ISNA(MATCH($BQ320,'2010'!$A$44:$A$139,0)),97,MATCH($BQ320,'2010'!$A$44:$A$139,0))</f>
        <v>97</v>
      </c>
      <c r="CD320" s="2">
        <f>IF(ISNA(MATCH($BQ320,'2011'!$A$44:$A$139,0)),97,MATCH($BQ320,'2011'!$A$44:$A$139,0))</f>
        <v>97</v>
      </c>
      <c r="CE320" s="2">
        <f>IF(ISNA(MATCH($BQ320,'2012'!$A$44:$A$139,0)),97,MATCH($BQ320,'2012'!$A$44:$A$139,0))</f>
        <v>97</v>
      </c>
      <c r="CF320" s="2">
        <f>IF(ISNA(MATCH($BQ320,'2013'!$A$44:$A$139,0)),97,MATCH($BQ320,'2013'!$A$44:$A$139,0))</f>
        <v>97</v>
      </c>
      <c r="CG320" s="149">
        <f>IF(ISNA(MATCH($BQ320,'2014'!$A$52:$A$179,0)),129,MATCH($BQ320,'2014'!$A$52:$A$179,0))</f>
        <v>129</v>
      </c>
      <c r="CI320">
        <f t="shared" si="171"/>
        <v>312</v>
      </c>
      <c r="CJ320" s="284"/>
      <c r="CK320" s="282"/>
      <c r="CL320" s="281">
        <f t="shared" si="172"/>
        <v>34</v>
      </c>
      <c r="CM320" s="282">
        <f t="shared" si="158"/>
        <v>46.664400000000001</v>
      </c>
      <c r="CN320" s="282">
        <f t="shared" si="159"/>
        <v>66.10648904</v>
      </c>
      <c r="CO320" s="282">
        <f t="shared" si="160"/>
        <v>44.066585594063994</v>
      </c>
      <c r="CP320" s="282">
        <f t="shared" si="161"/>
        <v>45.374785957003056</v>
      </c>
      <c r="CQ320" s="282">
        <f t="shared" si="162"/>
        <v>30.246832318938235</v>
      </c>
      <c r="CR320" s="282">
        <f t="shared" si="163"/>
        <v>20.162538423804225</v>
      </c>
      <c r="CS320" s="282">
        <f t="shared" si="164"/>
        <v>13.440348113307897</v>
      </c>
      <c r="CT320" s="282">
        <f t="shared" si="165"/>
        <v>8.959336052331043</v>
      </c>
      <c r="CU320" s="282">
        <f t="shared" si="173"/>
        <v>5.9722934124838734</v>
      </c>
      <c r="CV320" s="282">
        <f t="shared" si="174"/>
        <v>3.98113078876175</v>
      </c>
      <c r="CW320" s="282">
        <f t="shared" si="175"/>
        <v>2.6538217837885822</v>
      </c>
      <c r="CX320" s="282">
        <f t="shared" si="176"/>
        <v>1.7690376010734687</v>
      </c>
      <c r="CY320" s="283">
        <f t="shared" si="177"/>
        <v>1.1792404648755743</v>
      </c>
      <c r="DA320" s="282">
        <f t="shared" si="178"/>
        <v>312</v>
      </c>
      <c r="DB320" s="97"/>
      <c r="DC320" s="156"/>
      <c r="DD320" s="270">
        <f t="shared" si="179"/>
        <v>34</v>
      </c>
      <c r="DE320" s="156">
        <f t="shared" si="180"/>
        <v>58</v>
      </c>
      <c r="DF320" s="156">
        <f t="shared" si="181"/>
        <v>93</v>
      </c>
      <c r="DG320" s="156">
        <f t="shared" si="182"/>
        <v>93</v>
      </c>
      <c r="DH320" s="156">
        <f t="shared" si="183"/>
        <v>109</v>
      </c>
      <c r="DI320" s="156">
        <f t="shared" si="184"/>
        <v>109</v>
      </c>
      <c r="DJ320" s="156">
        <f t="shared" si="185"/>
        <v>109</v>
      </c>
      <c r="DK320" s="156">
        <f t="shared" si="186"/>
        <v>109</v>
      </c>
      <c r="DL320" s="156">
        <f t="shared" si="187"/>
        <v>109</v>
      </c>
      <c r="DM320" s="156">
        <f t="shared" si="188"/>
        <v>109</v>
      </c>
      <c r="DN320" s="156">
        <f t="shared" si="189"/>
        <v>109</v>
      </c>
      <c r="DO320" s="156">
        <f t="shared" si="190"/>
        <v>109</v>
      </c>
      <c r="DP320" s="156">
        <f t="shared" si="191"/>
        <v>109</v>
      </c>
      <c r="DQ320" s="267">
        <f t="shared" si="192"/>
        <v>109</v>
      </c>
      <c r="DR320" s="156">
        <f t="shared" si="193"/>
        <v>63</v>
      </c>
    </row>
    <row r="321" spans="2:122" ht="13.5" thickBot="1" x14ac:dyDescent="0.25">
      <c r="B321" s="133">
        <v>173</v>
      </c>
      <c r="C321" s="50">
        <f t="shared" si="156"/>
        <v>6</v>
      </c>
      <c r="D321" s="50">
        <f t="shared" si="166"/>
        <v>0</v>
      </c>
      <c r="E321" s="97"/>
      <c r="F321" s="2">
        <f t="shared" si="194"/>
        <v>316</v>
      </c>
      <c r="G321" s="164">
        <v>401</v>
      </c>
      <c r="H321" s="164">
        <f>14- COUNTIF(L321:AA321,"#N/A")</f>
        <v>2</v>
      </c>
      <c r="I321" s="133">
        <f>SUM(AF321:AU321)+SUM(BA321:BM321)</f>
        <v>60</v>
      </c>
      <c r="J321" s="405">
        <f>CY321</f>
        <v>1.1542854007177579</v>
      </c>
      <c r="K321" s="466" t="str">
        <f>IF(ISNUMBER(MATCH(G321,'[4]OPR data'!$A$3:$A$2541,0)),"Y","N")</f>
        <v>Y</v>
      </c>
      <c r="L321" s="112"/>
      <c r="M321" s="236"/>
      <c r="N321" s="236" t="str">
        <f>(INDEX(Finish_table!R$4:R$83,MATCH('14 Year_History_Results'!$G321,Finish_table!S$4:S$83,0),1))</f>
        <v>SF</v>
      </c>
      <c r="O321" s="236" t="e">
        <f>(INDEX(Finish_table!Z$4:Z$99,MATCH('14 Year_History_Results'!$G321,Finish_table!AA$4:AA$99,0),1))</f>
        <v>#N/A</v>
      </c>
      <c r="P321" s="236" t="e">
        <f>(INDEX(Finish_table!AI$4:AI$99,MATCH('14 Year_History_Results'!$G321,Finish_table!AJ$4:AJ$99,0),1))</f>
        <v>#N/A</v>
      </c>
      <c r="Q321" s="236" t="e">
        <f>(INDEX(Finish_table!AR$4:AR$99,MATCH('14 Year_History_Results'!$G321,Finish_table!AS$4:AS$99,0),1))</f>
        <v>#N/A</v>
      </c>
      <c r="R321" s="236" t="e">
        <f>(INDEX(Finish_table!BA$4:BA$99,MATCH('14 Year_History_Results'!$G321,Finish_table!BB$4:BB$99,0),1))</f>
        <v>#N/A</v>
      </c>
      <c r="S321" s="236" t="str">
        <f>(INDEX(Finish_table!BJ$4:BJ$99,MATCH('14 Year_History_Results'!$G321,Finish_table!BK$4:BK$99,0),1))</f>
        <v>SF</v>
      </c>
      <c r="T321" s="236" t="e">
        <f>(INDEX(Finish_table!BS$4:BS$99,MATCH('14 Year_History_Results'!$G321,Finish_table!BT$4:BT$99,0),1))</f>
        <v>#N/A</v>
      </c>
      <c r="U321" s="236" t="e">
        <f>(INDEX(Finish_table!CB$4:CB$99,MATCH('14 Year_History_Results'!$G321,Finish_table!CC$4:CC$99,0),1))</f>
        <v>#N/A</v>
      </c>
      <c r="V321" s="236" t="e">
        <f>(INDEX(Finish_table!CK$4:CK$99,MATCH('14 Year_History_Results'!$G321,Finish_table!CL$4:CL$99,0),1))</f>
        <v>#N/A</v>
      </c>
      <c r="W321" s="236" t="e">
        <f>(INDEX(Finish_table!CT$4:CT$99,MATCH('14 Year_History_Results'!$G321,Finish_table!CU$4:CU$99,0),1))</f>
        <v>#N/A</v>
      </c>
      <c r="X321" s="236" t="e">
        <f>(INDEX(Finish_table!DC$4:DC$99,MATCH('14 Year_History_Results'!$G321,Finish_table!DD$4:DD$99,0),1))</f>
        <v>#N/A</v>
      </c>
      <c r="Y321" s="236" t="e">
        <f>(INDEX(Finish_table!DL$4:DL$99,MATCH('14 Year_History_Results'!$G321,Finish_table!DM$4:DM$99,0),1))</f>
        <v>#N/A</v>
      </c>
      <c r="Z321" s="236" t="e">
        <f>(INDEX(Finish_table!DU$4:DU$99,MATCH('14 Year_History_Results'!$G321,Finish_table!DV$4:DV$99,0),1))</f>
        <v>#N/A</v>
      </c>
      <c r="AA321" s="256" t="e">
        <f>(INDEX(Finish_table!ED$4:ED$140,MATCH('14 Year_History_Results'!$G321,Finish_table!EE$4:EE$140,0),1))</f>
        <v>#N/A</v>
      </c>
      <c r="AB321" s="2"/>
      <c r="AC321" s="97"/>
      <c r="AE321">
        <f t="shared" si="157"/>
        <v>401</v>
      </c>
      <c r="AF321" s="112"/>
      <c r="AG321" s="2"/>
      <c r="AH321" s="148">
        <f>INDEX('2001'!$C$44:$C$140,'14 Year_History_Results'!BT321)</f>
        <v>20</v>
      </c>
      <c r="AI321" s="2">
        <f>INDEX('2002'!$C$44:$C$140,'14 Year_History_Results'!BU321)</f>
        <v>0</v>
      </c>
      <c r="AJ321" s="2">
        <f>INDEX('2003'!$C$44:$C$140,'14 Year_History_Results'!BV321)</f>
        <v>0</v>
      </c>
      <c r="AK321" s="2">
        <f>INDEX('2004'!$C$44:$C$140,'14 Year_History_Results'!BW321)</f>
        <v>0</v>
      </c>
      <c r="AL321" s="2">
        <f>INDEX('2005'!$C$44:$C$140,'14 Year_History_Results'!BX321)</f>
        <v>0</v>
      </c>
      <c r="AM321" s="2">
        <f>INDEX('2006'!$C$44:$C$140,'14 Year_History_Results'!BY321)</f>
        <v>10</v>
      </c>
      <c r="AN321" s="2">
        <f>INDEX('2007'!$C$44:$C$140,'14 Year_History_Results'!BZ321)</f>
        <v>0</v>
      </c>
      <c r="AO321" s="2">
        <f>INDEX('2008'!$C$44:$C$140,'14 Year_History_Results'!CA321)</f>
        <v>0</v>
      </c>
      <c r="AP321" s="2">
        <f>INDEX('2009'!$C$44:$C$140,'14 Year_History_Results'!CB321)</f>
        <v>0</v>
      </c>
      <c r="AQ321" s="2">
        <f>INDEX('2010'!$C$44:$C$140,'14 Year_History_Results'!CC321)</f>
        <v>0</v>
      </c>
      <c r="AR321" s="2">
        <f>INDEX('2011'!$C$44:$C$140,'14 Year_History_Results'!CD321)</f>
        <v>0</v>
      </c>
      <c r="AS321" s="2">
        <f>INDEX('2012'!$C$44:$C$140,'14 Year_History_Results'!CE321)</f>
        <v>0</v>
      </c>
      <c r="AT321" s="2">
        <f>INDEX('2013'!$C$44:$C$140,'14 Year_History_Results'!CF321)</f>
        <v>0</v>
      </c>
      <c r="AU321" s="149">
        <f>INDEX('2014'!$C$52:$C$180,'14 Year_History_Results'!CG321)</f>
        <v>0</v>
      </c>
      <c r="AV321" s="2">
        <f t="shared" si="167"/>
        <v>5.7893422352183945</v>
      </c>
      <c r="AW321" s="2"/>
      <c r="AX321">
        <f t="shared" si="168"/>
        <v>401</v>
      </c>
      <c r="AY321" s="112"/>
      <c r="AZ321" s="2"/>
      <c r="BA321" s="148">
        <f>INDEX('2001'!$B$44:$B$140,'14 Year_History_Results'!BT321)</f>
        <v>15</v>
      </c>
      <c r="BB321" s="2">
        <f>INDEX('2002'!$B$44:$B$140,'14 Year_History_Results'!BU321)</f>
        <v>0</v>
      </c>
      <c r="BC321" s="2">
        <f>INDEX('2003'!$B$44:$B$140,'14 Year_History_Results'!BV321)</f>
        <v>0</v>
      </c>
      <c r="BD321" s="2">
        <f>INDEX('2004'!$B$44:$B$140,'14 Year_History_Results'!BW321)</f>
        <v>0</v>
      </c>
      <c r="BE321" s="2">
        <f>INDEX('2005'!$B$44:$B$140,'14 Year_History_Results'!BX321)</f>
        <v>0</v>
      </c>
      <c r="BF321" s="2">
        <f>INDEX('2006'!$B$44:$B$140,'14 Year_History_Results'!BY321)</f>
        <v>15</v>
      </c>
      <c r="BG321" s="2">
        <f>INDEX('2007'!$B$44:$B$140,'14 Year_History_Results'!BZ321)</f>
        <v>0</v>
      </c>
      <c r="BH321" s="2">
        <f>INDEX('2008'!$B$44:$B$140,'14 Year_History_Results'!CA321)</f>
        <v>0</v>
      </c>
      <c r="BI321" s="2">
        <f>INDEX('2009'!$B$44:$B$140,'14 Year_History_Results'!CB321)</f>
        <v>0</v>
      </c>
      <c r="BJ321" s="2">
        <f>INDEX('2010'!$B$44:$B$140,'14 Year_History_Results'!CC321)</f>
        <v>0</v>
      </c>
      <c r="BK321" s="2">
        <f>INDEX('2011'!$B$44:$B$140,'14 Year_History_Results'!CD321)</f>
        <v>0</v>
      </c>
      <c r="BL321" s="2">
        <f>INDEX('2012'!$B$44:$B$140,'14 Year_History_Results'!CE321)</f>
        <v>0</v>
      </c>
      <c r="BM321" s="2">
        <f>INDEX('2013'!$B$44:$B$140,'14 Year_History_Results'!CF321)</f>
        <v>0</v>
      </c>
      <c r="BN321" s="149">
        <f>INDEX('2014'!$B$52:$B$180,'14 Year_History_Results'!CG321)</f>
        <v>0</v>
      </c>
      <c r="BO321" s="308">
        <f t="shared" si="169"/>
        <v>0</v>
      </c>
      <c r="BQ321">
        <f t="shared" si="170"/>
        <v>401</v>
      </c>
      <c r="BR321" s="112"/>
      <c r="BS321" s="2"/>
      <c r="BT321" s="148">
        <f>IF(ISNA(MATCH($BQ321,'2001'!$A$44:$A$139,0)),97,MATCH($BQ321,'2001'!$A$44:$A$139,0))</f>
        <v>72</v>
      </c>
      <c r="BU321" s="2">
        <f>IF(ISNA(MATCH($BQ321,'2002'!$A$44:$A$139,0)),97,MATCH($BQ321,'2002'!$A$44:$A$139,0))</f>
        <v>97</v>
      </c>
      <c r="BV321" s="2">
        <f>IF(ISNA(MATCH($BQ321,'2003'!$A$44:$A$139,0)),97,MATCH($BQ321,'2003'!$A$44:$A$139,0))</f>
        <v>97</v>
      </c>
      <c r="BW321" s="2">
        <f>IF(ISNA(MATCH($BQ321,'2004'!$A$44:$A$139,0)),97,MATCH($BQ321,'2004'!$A$44:$A$139,0))</f>
        <v>97</v>
      </c>
      <c r="BX321" s="2">
        <f>IF(ISNA(MATCH($BQ321,'2005'!$A$44:$A$139,0)),97,MATCH($BQ321,'2005'!$A$44:$A$139,0))</f>
        <v>97</v>
      </c>
      <c r="BY321" s="2">
        <f>IF(ISNA(MATCH($BQ321,'2006'!$A$44:$A$139,0)),97,MATCH($BQ321,'2006'!$A$44:$A$139,0))</f>
        <v>61</v>
      </c>
      <c r="BZ321" s="2">
        <f>IF(ISNA(MATCH($BQ321,'2007'!$A$44:$A$139,0)),97,MATCH($BQ321,'2007'!$A$44:$A$139,0))</f>
        <v>97</v>
      </c>
      <c r="CA321" s="2">
        <f>IF(ISNA(MATCH($BQ321,'2008'!$A$44:$A$139,0)),97,MATCH($BQ321,'2008'!$A$44:$A$139,0))</f>
        <v>97</v>
      </c>
      <c r="CB321" s="2">
        <f>IF(ISNA(MATCH($BQ321,'2009'!$A$44:$A$139,0)),97,MATCH($BQ321,'2009'!$A$44:$A$139,0))</f>
        <v>97</v>
      </c>
      <c r="CC321" s="2">
        <f>IF(ISNA(MATCH($BQ321,'2010'!$A$44:$A$139,0)),97,MATCH($BQ321,'2010'!$A$44:$A$139,0))</f>
        <v>97</v>
      </c>
      <c r="CD321" s="2">
        <f>IF(ISNA(MATCH($BQ321,'2011'!$A$44:$A$139,0)),97,MATCH($BQ321,'2011'!$A$44:$A$139,0))</f>
        <v>97</v>
      </c>
      <c r="CE321" s="2">
        <f>IF(ISNA(MATCH($BQ321,'2012'!$A$44:$A$139,0)),97,MATCH($BQ321,'2012'!$A$44:$A$139,0))</f>
        <v>97</v>
      </c>
      <c r="CF321" s="2">
        <f>IF(ISNA(MATCH($BQ321,'2013'!$A$44:$A$139,0)),97,MATCH($BQ321,'2013'!$A$44:$A$139,0))</f>
        <v>97</v>
      </c>
      <c r="CG321" s="149">
        <f>IF(ISNA(MATCH($BQ321,'2014'!$A$52:$A$179,0)),129,MATCH($BQ321,'2014'!$A$52:$A$179,0))</f>
        <v>129</v>
      </c>
      <c r="CI321">
        <f t="shared" si="171"/>
        <v>401</v>
      </c>
      <c r="CJ321" s="284"/>
      <c r="CK321" s="282"/>
      <c r="CL321" s="281">
        <f t="shared" si="172"/>
        <v>35</v>
      </c>
      <c r="CM321" s="282">
        <f t="shared" si="158"/>
        <v>23.331</v>
      </c>
      <c r="CN321" s="282">
        <f t="shared" si="159"/>
        <v>15.552444599999999</v>
      </c>
      <c r="CO321" s="282">
        <f t="shared" si="160"/>
        <v>10.36725957036</v>
      </c>
      <c r="CP321" s="282">
        <f t="shared" si="161"/>
        <v>6.910815229601976</v>
      </c>
      <c r="CQ321" s="282">
        <f t="shared" si="162"/>
        <v>29.606749432052677</v>
      </c>
      <c r="CR321" s="282">
        <f t="shared" si="163"/>
        <v>19.735859171406315</v>
      </c>
      <c r="CS321" s="282">
        <f t="shared" si="164"/>
        <v>13.155923723659448</v>
      </c>
      <c r="CT321" s="282">
        <f t="shared" si="165"/>
        <v>8.7697387541913887</v>
      </c>
      <c r="CU321" s="282">
        <f t="shared" si="173"/>
        <v>5.845907853543979</v>
      </c>
      <c r="CV321" s="282">
        <f t="shared" si="174"/>
        <v>3.8968821751724163</v>
      </c>
      <c r="CW321" s="282">
        <f t="shared" si="175"/>
        <v>2.5976616579699328</v>
      </c>
      <c r="CX321" s="282">
        <f t="shared" si="176"/>
        <v>1.7316012612027571</v>
      </c>
      <c r="CY321" s="283">
        <f t="shared" si="177"/>
        <v>1.1542854007177579</v>
      </c>
      <c r="DA321" s="282">
        <f t="shared" si="178"/>
        <v>401</v>
      </c>
      <c r="DB321" s="97"/>
      <c r="DC321" s="156"/>
      <c r="DD321" s="270">
        <f t="shared" si="179"/>
        <v>35</v>
      </c>
      <c r="DE321" s="156">
        <f t="shared" si="180"/>
        <v>35</v>
      </c>
      <c r="DF321" s="156">
        <f t="shared" si="181"/>
        <v>35</v>
      </c>
      <c r="DG321" s="156">
        <f t="shared" si="182"/>
        <v>35</v>
      </c>
      <c r="DH321" s="156">
        <f t="shared" si="183"/>
        <v>35</v>
      </c>
      <c r="DI321" s="156">
        <f t="shared" si="184"/>
        <v>60</v>
      </c>
      <c r="DJ321" s="156">
        <f t="shared" si="185"/>
        <v>60</v>
      </c>
      <c r="DK321" s="156">
        <f t="shared" si="186"/>
        <v>60</v>
      </c>
      <c r="DL321" s="156">
        <f t="shared" si="187"/>
        <v>60</v>
      </c>
      <c r="DM321" s="156">
        <f t="shared" si="188"/>
        <v>60</v>
      </c>
      <c r="DN321" s="156">
        <f t="shared" si="189"/>
        <v>60</v>
      </c>
      <c r="DO321" s="156">
        <f t="shared" si="190"/>
        <v>60</v>
      </c>
      <c r="DP321" s="156">
        <f t="shared" si="191"/>
        <v>60</v>
      </c>
      <c r="DQ321" s="267">
        <f t="shared" si="192"/>
        <v>60</v>
      </c>
      <c r="DR321" s="156">
        <f t="shared" si="193"/>
        <v>130</v>
      </c>
    </row>
    <row r="322" spans="2:122" ht="13.5" thickBot="1" x14ac:dyDescent="0.25">
      <c r="B322" s="133">
        <v>173</v>
      </c>
      <c r="C322" s="50">
        <f t="shared" si="156"/>
        <v>7</v>
      </c>
      <c r="D322" s="50">
        <f t="shared" si="166"/>
        <v>7</v>
      </c>
      <c r="E322" s="97"/>
      <c r="F322" s="2">
        <f t="shared" si="194"/>
        <v>317</v>
      </c>
      <c r="G322" s="164">
        <v>236</v>
      </c>
      <c r="H322" s="164">
        <f>14- COUNTIF(L322:AA322,"#N/A")</f>
        <v>5</v>
      </c>
      <c r="I322" s="133">
        <f>SUM(AF322:AU322)+SUM(BA322:BM322)</f>
        <v>102</v>
      </c>
      <c r="J322" s="405">
        <f>CY322</f>
        <v>1.1417096120173553</v>
      </c>
      <c r="K322" s="466" t="str">
        <f>IF(ISNUMBER(MATCH(G322,'[4]OPR data'!$A$3:$A$2541,0)),"Y","N")</f>
        <v>Y</v>
      </c>
      <c r="L322" s="112"/>
      <c r="M322" s="236"/>
      <c r="N322" s="236" t="str">
        <f>(INDEX(Finish_table!R$4:R$83,MATCH('14 Year_History_Results'!$G322,Finish_table!S$4:S$83,0),1))</f>
        <v>SF</v>
      </c>
      <c r="O322" s="236" t="str">
        <f>(INDEX(Finish_table!Z$4:Z$99,MATCH('14 Year_History_Results'!$G322,Finish_table!AA$4:AA$99,0),1))</f>
        <v>QF</v>
      </c>
      <c r="P322" s="236" t="str">
        <f>(INDEX(Finish_table!AI$4:AI$99,MATCH('14 Year_History_Results'!$G322,Finish_table!AJ$4:AJ$99,0),1))</f>
        <v>W</v>
      </c>
      <c r="Q322" s="236" t="str">
        <f>(INDEX(Finish_table!AR$4:AR$99,MATCH('14 Year_History_Results'!$G322,Finish_table!AS$4:AS$99,0),1))</f>
        <v>QF</v>
      </c>
      <c r="R322" s="236" t="str">
        <f>(INDEX(Finish_table!BA$4:BA$99,MATCH('14 Year_History_Results'!$G322,Finish_table!BB$4:BB$99,0),1))</f>
        <v>QF</v>
      </c>
      <c r="S322" s="236" t="e">
        <f>(INDEX(Finish_table!BJ$4:BJ$99,MATCH('14 Year_History_Results'!$G322,Finish_table!BK$4:BK$99,0),1))</f>
        <v>#N/A</v>
      </c>
      <c r="T322" s="236" t="e">
        <f>(INDEX(Finish_table!BS$4:BS$99,MATCH('14 Year_History_Results'!$G322,Finish_table!BT$4:BT$99,0),1))</f>
        <v>#N/A</v>
      </c>
      <c r="U322" s="236" t="e">
        <f>(INDEX(Finish_table!CB$4:CB$99,MATCH('14 Year_History_Results'!$G322,Finish_table!CC$4:CC$99,0),1))</f>
        <v>#N/A</v>
      </c>
      <c r="V322" s="236" t="e">
        <f>(INDEX(Finish_table!CK$4:CK$99,MATCH('14 Year_History_Results'!$G322,Finish_table!CL$4:CL$99,0),1))</f>
        <v>#N/A</v>
      </c>
      <c r="W322" s="236" t="e">
        <f>(INDEX(Finish_table!CT$4:CT$99,MATCH('14 Year_History_Results'!$G322,Finish_table!CU$4:CU$99,0),1))</f>
        <v>#N/A</v>
      </c>
      <c r="X322" s="236" t="e">
        <f>(INDEX(Finish_table!DC$4:DC$99,MATCH('14 Year_History_Results'!$G322,Finish_table!DD$4:DD$99,0),1))</f>
        <v>#N/A</v>
      </c>
      <c r="Y322" s="236" t="e">
        <f>(INDEX(Finish_table!DL$4:DL$99,MATCH('14 Year_History_Results'!$G322,Finish_table!DM$4:DM$99,0),1))</f>
        <v>#N/A</v>
      </c>
      <c r="Z322" s="236" t="e">
        <f>(INDEX(Finish_table!DU$4:DU$99,MATCH('14 Year_History_Results'!$G322,Finish_table!DV$4:DV$99,0),1))</f>
        <v>#N/A</v>
      </c>
      <c r="AA322" s="256" t="e">
        <f>(INDEX(Finish_table!ED$4:ED$140,MATCH('14 Year_History_Results'!$G322,Finish_table!EE$4:EE$140,0),1))</f>
        <v>#N/A</v>
      </c>
      <c r="AB322" s="2"/>
      <c r="AC322" s="97"/>
      <c r="AE322">
        <f t="shared" si="157"/>
        <v>236</v>
      </c>
      <c r="AF322" s="112"/>
      <c r="AG322" s="2"/>
      <c r="AH322" s="148">
        <f>INDEX('2001'!$C$44:$C$140,'14 Year_History_Results'!BT322)</f>
        <v>20</v>
      </c>
      <c r="AI322" s="2">
        <f>INDEX('2002'!$C$44:$C$140,'14 Year_History_Results'!BU322)</f>
        <v>0</v>
      </c>
      <c r="AJ322" s="2">
        <f>INDEX('2003'!$C$44:$C$140,'14 Year_History_Results'!BV322)</f>
        <v>30</v>
      </c>
      <c r="AK322" s="2">
        <f>INDEX('2004'!$C$44:$C$140,'14 Year_History_Results'!BW322)</f>
        <v>0</v>
      </c>
      <c r="AL322" s="2">
        <f>INDEX('2005'!$C$44:$C$140,'14 Year_History_Results'!BX322)</f>
        <v>0</v>
      </c>
      <c r="AM322" s="2">
        <f>INDEX('2006'!$C$44:$C$140,'14 Year_History_Results'!BY322)</f>
        <v>0</v>
      </c>
      <c r="AN322" s="2">
        <f>INDEX('2007'!$C$44:$C$140,'14 Year_History_Results'!BZ322)</f>
        <v>0</v>
      </c>
      <c r="AO322" s="2">
        <f>INDEX('2008'!$C$44:$C$140,'14 Year_History_Results'!CA322)</f>
        <v>0</v>
      </c>
      <c r="AP322" s="2">
        <f>INDEX('2009'!$C$44:$C$140,'14 Year_History_Results'!CB322)</f>
        <v>0</v>
      </c>
      <c r="AQ322" s="2">
        <f>INDEX('2010'!$C$44:$C$140,'14 Year_History_Results'!CC322)</f>
        <v>0</v>
      </c>
      <c r="AR322" s="2">
        <f>INDEX('2011'!$C$44:$C$140,'14 Year_History_Results'!CD322)</f>
        <v>0</v>
      </c>
      <c r="AS322" s="2">
        <f>INDEX('2012'!$C$44:$C$140,'14 Year_History_Results'!CE322)</f>
        <v>0</v>
      </c>
      <c r="AT322" s="2">
        <f>INDEX('2013'!$C$44:$C$140,'14 Year_History_Results'!CF322)</f>
        <v>0</v>
      </c>
      <c r="AU322" s="149">
        <f>INDEX('2014'!$C$52:$C$180,'14 Year_History_Results'!CG322)</f>
        <v>0</v>
      </c>
      <c r="AV322" s="2">
        <f t="shared" si="167"/>
        <v>9.2878273166406498</v>
      </c>
      <c r="AW322" s="2"/>
      <c r="AX322">
        <f t="shared" si="168"/>
        <v>236</v>
      </c>
      <c r="AY322" s="112"/>
      <c r="AZ322" s="2"/>
      <c r="BA322" s="148">
        <f>INDEX('2001'!$B$44:$B$140,'14 Year_History_Results'!BT322)</f>
        <v>14</v>
      </c>
      <c r="BB322" s="2">
        <f>INDEX('2002'!$B$44:$B$140,'14 Year_History_Results'!BU322)</f>
        <v>9</v>
      </c>
      <c r="BC322" s="2">
        <f>INDEX('2003'!$B$44:$B$140,'14 Year_History_Results'!BV322)</f>
        <v>5</v>
      </c>
      <c r="BD322" s="2">
        <f>INDEX('2004'!$B$44:$B$140,'14 Year_History_Results'!BW322)</f>
        <v>15</v>
      </c>
      <c r="BE322" s="2">
        <f>INDEX('2005'!$B$44:$B$140,'14 Year_History_Results'!BX322)</f>
        <v>9</v>
      </c>
      <c r="BF322" s="2">
        <f>INDEX('2006'!$B$44:$B$140,'14 Year_History_Results'!BY322)</f>
        <v>0</v>
      </c>
      <c r="BG322" s="2">
        <f>INDEX('2007'!$B$44:$B$140,'14 Year_History_Results'!BZ322)</f>
        <v>0</v>
      </c>
      <c r="BH322" s="2">
        <f>INDEX('2008'!$B$44:$B$140,'14 Year_History_Results'!CA322)</f>
        <v>0</v>
      </c>
      <c r="BI322" s="2">
        <f>INDEX('2009'!$B$44:$B$140,'14 Year_History_Results'!CB322)</f>
        <v>0</v>
      </c>
      <c r="BJ322" s="2">
        <f>INDEX('2010'!$B$44:$B$140,'14 Year_History_Results'!CC322)</f>
        <v>0</v>
      </c>
      <c r="BK322" s="2">
        <f>INDEX('2011'!$B$44:$B$140,'14 Year_History_Results'!CD322)</f>
        <v>0</v>
      </c>
      <c r="BL322" s="2">
        <f>INDEX('2012'!$B$44:$B$140,'14 Year_History_Results'!CE322)</f>
        <v>0</v>
      </c>
      <c r="BM322" s="2">
        <f>INDEX('2013'!$B$44:$B$140,'14 Year_History_Results'!CF322)</f>
        <v>0</v>
      </c>
      <c r="BN322" s="149">
        <f>INDEX('2014'!$B$52:$B$180,'14 Year_History_Results'!CG322)</f>
        <v>0</v>
      </c>
      <c r="BO322" s="308">
        <f t="shared" si="169"/>
        <v>0</v>
      </c>
      <c r="BQ322">
        <f t="shared" si="170"/>
        <v>236</v>
      </c>
      <c r="BR322" s="112"/>
      <c r="BS322" s="2"/>
      <c r="BT322" s="148">
        <f>IF(ISNA(MATCH($BQ322,'2001'!$A$44:$A$139,0)),97,MATCH($BQ322,'2001'!$A$44:$A$139,0))</f>
        <v>51</v>
      </c>
      <c r="BU322" s="2">
        <f>IF(ISNA(MATCH($BQ322,'2002'!$A$44:$A$139,0)),97,MATCH($BQ322,'2002'!$A$44:$A$139,0))</f>
        <v>52</v>
      </c>
      <c r="BV322" s="2">
        <f>IF(ISNA(MATCH($BQ322,'2003'!$A$44:$A$139,0)),97,MATCH($BQ322,'2003'!$A$44:$A$139,0))</f>
        <v>44</v>
      </c>
      <c r="BW322" s="2">
        <f>IF(ISNA(MATCH($BQ322,'2004'!$A$44:$A$139,0)),97,MATCH($BQ322,'2004'!$A$44:$A$139,0))</f>
        <v>37</v>
      </c>
      <c r="BX322" s="2">
        <f>IF(ISNA(MATCH($BQ322,'2005'!$A$44:$A$139,0)),97,MATCH($BQ322,'2005'!$A$44:$A$139,0))</f>
        <v>41</v>
      </c>
      <c r="BY322" s="2">
        <f>IF(ISNA(MATCH($BQ322,'2006'!$A$44:$A$139,0)),97,MATCH($BQ322,'2006'!$A$44:$A$139,0))</f>
        <v>97</v>
      </c>
      <c r="BZ322" s="2">
        <f>IF(ISNA(MATCH($BQ322,'2007'!$A$44:$A$139,0)),97,MATCH($BQ322,'2007'!$A$44:$A$139,0))</f>
        <v>97</v>
      </c>
      <c r="CA322" s="2">
        <f>IF(ISNA(MATCH($BQ322,'2008'!$A$44:$A$139,0)),97,MATCH($BQ322,'2008'!$A$44:$A$139,0))</f>
        <v>97</v>
      </c>
      <c r="CB322" s="2">
        <f>IF(ISNA(MATCH($BQ322,'2009'!$A$44:$A$139,0)),97,MATCH($BQ322,'2009'!$A$44:$A$139,0))</f>
        <v>97</v>
      </c>
      <c r="CC322" s="2">
        <f>IF(ISNA(MATCH($BQ322,'2010'!$A$44:$A$139,0)),97,MATCH($BQ322,'2010'!$A$44:$A$139,0))</f>
        <v>97</v>
      </c>
      <c r="CD322" s="2">
        <f>IF(ISNA(MATCH($BQ322,'2011'!$A$44:$A$139,0)),97,MATCH($BQ322,'2011'!$A$44:$A$139,0))</f>
        <v>97</v>
      </c>
      <c r="CE322" s="2">
        <f>IF(ISNA(MATCH($BQ322,'2012'!$A$44:$A$139,0)),97,MATCH($BQ322,'2012'!$A$44:$A$139,0))</f>
        <v>97</v>
      </c>
      <c r="CF322" s="2">
        <f>IF(ISNA(MATCH($BQ322,'2013'!$A$44:$A$139,0)),97,MATCH($BQ322,'2013'!$A$44:$A$139,0))</f>
        <v>97</v>
      </c>
      <c r="CG322" s="149">
        <f>IF(ISNA(MATCH($BQ322,'2014'!$A$52:$A$179,0)),129,MATCH($BQ322,'2014'!$A$52:$A$179,0))</f>
        <v>129</v>
      </c>
      <c r="CI322">
        <f t="shared" si="171"/>
        <v>236</v>
      </c>
      <c r="CJ322" s="284"/>
      <c r="CK322" s="282"/>
      <c r="CL322" s="281">
        <f t="shared" si="172"/>
        <v>34</v>
      </c>
      <c r="CM322" s="282">
        <f t="shared" si="158"/>
        <v>31.664400000000001</v>
      </c>
      <c r="CN322" s="282">
        <f t="shared" si="159"/>
        <v>56.107489040000004</v>
      </c>
      <c r="CO322" s="282">
        <f t="shared" si="160"/>
        <v>52.401252194064</v>
      </c>
      <c r="CP322" s="282">
        <f t="shared" si="161"/>
        <v>43.930674712563061</v>
      </c>
      <c r="CQ322" s="282">
        <f t="shared" si="162"/>
        <v>29.284187763394534</v>
      </c>
      <c r="CR322" s="282">
        <f t="shared" si="163"/>
        <v>19.520839563078795</v>
      </c>
      <c r="CS322" s="282">
        <f t="shared" si="164"/>
        <v>13.012591652748323</v>
      </c>
      <c r="CT322" s="282">
        <f t="shared" si="165"/>
        <v>8.6741935957220324</v>
      </c>
      <c r="CU322" s="282">
        <f t="shared" si="173"/>
        <v>5.7822174509083064</v>
      </c>
      <c r="CV322" s="282">
        <f t="shared" si="174"/>
        <v>3.8544261527754768</v>
      </c>
      <c r="CW322" s="282">
        <f t="shared" si="175"/>
        <v>2.569360473440133</v>
      </c>
      <c r="CX322" s="282">
        <f t="shared" si="176"/>
        <v>1.7127356915951926</v>
      </c>
      <c r="CY322" s="283">
        <f t="shared" si="177"/>
        <v>1.1417096120173553</v>
      </c>
      <c r="DA322" s="282">
        <f t="shared" si="178"/>
        <v>236</v>
      </c>
      <c r="DB322" s="97"/>
      <c r="DC322" s="156"/>
      <c r="DD322" s="270">
        <f t="shared" si="179"/>
        <v>34</v>
      </c>
      <c r="DE322" s="156">
        <f t="shared" si="180"/>
        <v>43</v>
      </c>
      <c r="DF322" s="156">
        <f t="shared" si="181"/>
        <v>78</v>
      </c>
      <c r="DG322" s="156">
        <f t="shared" si="182"/>
        <v>93</v>
      </c>
      <c r="DH322" s="156">
        <f t="shared" si="183"/>
        <v>102</v>
      </c>
      <c r="DI322" s="156">
        <f t="shared" si="184"/>
        <v>102</v>
      </c>
      <c r="DJ322" s="156">
        <f t="shared" si="185"/>
        <v>102</v>
      </c>
      <c r="DK322" s="156">
        <f t="shared" si="186"/>
        <v>102</v>
      </c>
      <c r="DL322" s="156">
        <f t="shared" si="187"/>
        <v>102</v>
      </c>
      <c r="DM322" s="156">
        <f t="shared" si="188"/>
        <v>102</v>
      </c>
      <c r="DN322" s="156">
        <f t="shared" si="189"/>
        <v>102</v>
      </c>
      <c r="DO322" s="156">
        <f t="shared" si="190"/>
        <v>102</v>
      </c>
      <c r="DP322" s="156">
        <f t="shared" si="191"/>
        <v>102</v>
      </c>
      <c r="DQ322" s="267">
        <f t="shared" si="192"/>
        <v>102</v>
      </c>
      <c r="DR322" s="156">
        <f t="shared" si="193"/>
        <v>70</v>
      </c>
    </row>
    <row r="323" spans="2:122" ht="13.5" thickBot="1" x14ac:dyDescent="0.25">
      <c r="B323" s="133">
        <v>174</v>
      </c>
      <c r="C323" s="50">
        <f t="shared" si="156"/>
        <v>1</v>
      </c>
      <c r="D323" s="50">
        <f t="shared" si="166"/>
        <v>1</v>
      </c>
      <c r="E323" s="97"/>
      <c r="F323" s="2">
        <f t="shared" si="194"/>
        <v>318</v>
      </c>
      <c r="G323" s="164">
        <v>703</v>
      </c>
      <c r="H323" s="164">
        <f>14- COUNTIF(L323:AA323,"#N/A")</f>
        <v>2</v>
      </c>
      <c r="I323" s="133">
        <f>SUM(AF323:AU323)+SUM(BA323:BM323)</f>
        <v>25</v>
      </c>
      <c r="J323" s="405">
        <f>CY323</f>
        <v>1.1371895275600892</v>
      </c>
      <c r="K323" s="466" t="str">
        <f>IF(ISNUMBER(MATCH(G323,'[4]OPR data'!$A$3:$A$2541,0)),"Y","N")</f>
        <v>Y</v>
      </c>
      <c r="L323" s="112"/>
      <c r="M323" s="236"/>
      <c r="N323" s="236" t="e">
        <f>(INDEX(Finish_table!R$4:R$83,MATCH('14 Year_History_Results'!$G323,Finish_table!S$4:S$83,0),1))</f>
        <v>#N/A</v>
      </c>
      <c r="O323" s="236" t="e">
        <f>(INDEX(Finish_table!Z$4:Z$99,MATCH('14 Year_History_Results'!$G323,Finish_table!AA$4:AA$99,0),1))</f>
        <v>#N/A</v>
      </c>
      <c r="P323" s="236" t="e">
        <f>(INDEX(Finish_table!AI$4:AI$99,MATCH('14 Year_History_Results'!$G323,Finish_table!AJ$4:AJ$99,0),1))</f>
        <v>#N/A</v>
      </c>
      <c r="Q323" s="236" t="e">
        <f>(INDEX(Finish_table!AR$4:AR$99,MATCH('14 Year_History_Results'!$G323,Finish_table!AS$4:AS$99,0),1))</f>
        <v>#N/A</v>
      </c>
      <c r="R323" s="236" t="str">
        <f>(INDEX(Finish_table!BA$4:BA$99,MATCH('14 Year_History_Results'!$G323,Finish_table!BB$4:BB$99,0),1))</f>
        <v>QF</v>
      </c>
      <c r="S323" s="236" t="e">
        <f>(INDEX(Finish_table!BJ$4:BJ$99,MATCH('14 Year_History_Results'!$G323,Finish_table!BK$4:BK$99,0),1))</f>
        <v>#N/A</v>
      </c>
      <c r="T323" s="236" t="str">
        <f>(INDEX(Finish_table!BS$4:BS$99,MATCH('14 Year_History_Results'!$G323,Finish_table!BT$4:BT$99,0),1))</f>
        <v>SF</v>
      </c>
      <c r="U323" s="236" t="e">
        <f>(INDEX(Finish_table!CB$4:CB$99,MATCH('14 Year_History_Results'!$G323,Finish_table!CC$4:CC$99,0),1))</f>
        <v>#N/A</v>
      </c>
      <c r="V323" s="236" t="e">
        <f>(INDEX(Finish_table!CK$4:CK$99,MATCH('14 Year_History_Results'!$G323,Finish_table!CL$4:CL$99,0),1))</f>
        <v>#N/A</v>
      </c>
      <c r="W323" s="236" t="e">
        <f>(INDEX(Finish_table!CT$4:CT$99,MATCH('14 Year_History_Results'!$G323,Finish_table!CU$4:CU$99,0),1))</f>
        <v>#N/A</v>
      </c>
      <c r="X323" s="236" t="e">
        <f>(INDEX(Finish_table!DC$4:DC$99,MATCH('14 Year_History_Results'!$G323,Finish_table!DD$4:DD$99,0),1))</f>
        <v>#N/A</v>
      </c>
      <c r="Y323" s="236" t="e">
        <f>(INDEX(Finish_table!DL$4:DL$99,MATCH('14 Year_History_Results'!$G323,Finish_table!DM$4:DM$99,0),1))</f>
        <v>#N/A</v>
      </c>
      <c r="Z323" s="236" t="e">
        <f>(INDEX(Finish_table!DU$4:DU$99,MATCH('14 Year_History_Results'!$G323,Finish_table!DV$4:DV$99,0),1))</f>
        <v>#N/A</v>
      </c>
      <c r="AA323" s="256" t="e">
        <f>(INDEX(Finish_table!ED$4:ED$140,MATCH('14 Year_History_Results'!$G323,Finish_table!EE$4:EE$140,0),1))</f>
        <v>#N/A</v>
      </c>
      <c r="AB323" s="2"/>
      <c r="AC323" s="97"/>
      <c r="AE323">
        <f t="shared" si="157"/>
        <v>703</v>
      </c>
      <c r="AF323" s="112"/>
      <c r="AG323" s="2"/>
      <c r="AH323" s="148">
        <f>INDEX('2001'!$C$44:$C$140,'14 Year_History_Results'!BT323)</f>
        <v>0</v>
      </c>
      <c r="AI323" s="2">
        <f>INDEX('2002'!$C$44:$C$140,'14 Year_History_Results'!BU323)</f>
        <v>0</v>
      </c>
      <c r="AJ323" s="2">
        <f>INDEX('2003'!$C$44:$C$140,'14 Year_History_Results'!BV323)</f>
        <v>0</v>
      </c>
      <c r="AK323" s="2">
        <f>INDEX('2004'!$C$44:$C$140,'14 Year_History_Results'!BW323)</f>
        <v>0</v>
      </c>
      <c r="AL323" s="2">
        <f>INDEX('2005'!$C$44:$C$140,'14 Year_History_Results'!BX323)</f>
        <v>0</v>
      </c>
      <c r="AM323" s="2">
        <f>INDEX('2006'!$C$44:$C$140,'14 Year_History_Results'!BY323)</f>
        <v>0</v>
      </c>
      <c r="AN323" s="2">
        <f>INDEX('2007'!$C$44:$C$140,'14 Year_History_Results'!BZ323)</f>
        <v>10</v>
      </c>
      <c r="AO323" s="2">
        <f>INDEX('2008'!$C$44:$C$140,'14 Year_History_Results'!CA323)</f>
        <v>0</v>
      </c>
      <c r="AP323" s="2">
        <f>INDEX('2009'!$C$44:$C$140,'14 Year_History_Results'!CB323)</f>
        <v>0</v>
      </c>
      <c r="AQ323" s="2">
        <f>INDEX('2010'!$C$44:$C$140,'14 Year_History_Results'!CC323)</f>
        <v>0</v>
      </c>
      <c r="AR323" s="2">
        <f>INDEX('2011'!$C$44:$C$140,'14 Year_History_Results'!CD323)</f>
        <v>0</v>
      </c>
      <c r="AS323" s="2">
        <f>INDEX('2012'!$C$44:$C$140,'14 Year_History_Results'!CE323)</f>
        <v>0</v>
      </c>
      <c r="AT323" s="2">
        <f>INDEX('2013'!$C$44:$C$140,'14 Year_History_Results'!CF323)</f>
        <v>0</v>
      </c>
      <c r="AU323" s="149">
        <f>INDEX('2014'!$C$52:$C$180,'14 Year_History_Results'!CG323)</f>
        <v>0</v>
      </c>
      <c r="AV323" s="2">
        <f t="shared" si="167"/>
        <v>2.6726124191242437</v>
      </c>
      <c r="AW323" s="2"/>
      <c r="AX323">
        <f t="shared" si="168"/>
        <v>703</v>
      </c>
      <c r="AY323" s="112"/>
      <c r="AZ323" s="2"/>
      <c r="BA323" s="148">
        <f>INDEX('2001'!$B$44:$B$140,'14 Year_History_Results'!BT323)</f>
        <v>0</v>
      </c>
      <c r="BB323" s="2">
        <f>INDEX('2002'!$B$44:$B$140,'14 Year_History_Results'!BU323)</f>
        <v>0</v>
      </c>
      <c r="BC323" s="2">
        <f>INDEX('2003'!$B$44:$B$140,'14 Year_History_Results'!BV323)</f>
        <v>0</v>
      </c>
      <c r="BD323" s="2">
        <f>INDEX('2004'!$B$44:$B$140,'14 Year_History_Results'!BW323)</f>
        <v>0</v>
      </c>
      <c r="BE323" s="2">
        <f>INDEX('2005'!$B$44:$B$140,'14 Year_History_Results'!BX323)</f>
        <v>10</v>
      </c>
      <c r="BF323" s="2">
        <f>INDEX('2006'!$B$44:$B$140,'14 Year_History_Results'!BY323)</f>
        <v>0</v>
      </c>
      <c r="BG323" s="2">
        <f>INDEX('2007'!$B$44:$B$140,'14 Year_History_Results'!BZ323)</f>
        <v>5</v>
      </c>
      <c r="BH323" s="2">
        <f>INDEX('2008'!$B$44:$B$140,'14 Year_History_Results'!CA323)</f>
        <v>0</v>
      </c>
      <c r="BI323" s="2">
        <f>INDEX('2009'!$B$44:$B$140,'14 Year_History_Results'!CB323)</f>
        <v>0</v>
      </c>
      <c r="BJ323" s="2">
        <f>INDEX('2010'!$B$44:$B$140,'14 Year_History_Results'!CC323)</f>
        <v>0</v>
      </c>
      <c r="BK323" s="2">
        <f>INDEX('2011'!$B$44:$B$140,'14 Year_History_Results'!CD323)</f>
        <v>0</v>
      </c>
      <c r="BL323" s="2">
        <f>INDEX('2012'!$B$44:$B$140,'14 Year_History_Results'!CE323)</f>
        <v>0</v>
      </c>
      <c r="BM323" s="2">
        <f>INDEX('2013'!$B$44:$B$140,'14 Year_History_Results'!CF323)</f>
        <v>0</v>
      </c>
      <c r="BN323" s="149">
        <f>INDEX('2014'!$B$52:$B$180,'14 Year_History_Results'!CG323)</f>
        <v>0</v>
      </c>
      <c r="BO323" s="308">
        <f t="shared" si="169"/>
        <v>0</v>
      </c>
      <c r="BQ323">
        <f t="shared" si="170"/>
        <v>703</v>
      </c>
      <c r="BR323" s="112"/>
      <c r="BS323" s="2"/>
      <c r="BT323" s="148">
        <f>IF(ISNA(MATCH($BQ323,'2001'!$A$44:$A$139,0)),97,MATCH($BQ323,'2001'!$A$44:$A$139,0))</f>
        <v>97</v>
      </c>
      <c r="BU323" s="2">
        <f>IF(ISNA(MATCH($BQ323,'2002'!$A$44:$A$139,0)),97,MATCH($BQ323,'2002'!$A$44:$A$139,0))</f>
        <v>97</v>
      </c>
      <c r="BV323" s="2">
        <f>IF(ISNA(MATCH($BQ323,'2003'!$A$44:$A$139,0)),97,MATCH($BQ323,'2003'!$A$44:$A$139,0))</f>
        <v>97</v>
      </c>
      <c r="BW323" s="2">
        <f>IF(ISNA(MATCH($BQ323,'2004'!$A$44:$A$139,0)),97,MATCH($BQ323,'2004'!$A$44:$A$139,0))</f>
        <v>97</v>
      </c>
      <c r="BX323" s="2">
        <f>IF(ISNA(MATCH($BQ323,'2005'!$A$44:$A$139,0)),97,MATCH($BQ323,'2005'!$A$44:$A$139,0))</f>
        <v>68</v>
      </c>
      <c r="BY323" s="2">
        <f>IF(ISNA(MATCH($BQ323,'2006'!$A$44:$A$139,0)),97,MATCH($BQ323,'2006'!$A$44:$A$139,0))</f>
        <v>97</v>
      </c>
      <c r="BZ323" s="2">
        <f>IF(ISNA(MATCH($BQ323,'2007'!$A$44:$A$139,0)),97,MATCH($BQ323,'2007'!$A$44:$A$139,0))</f>
        <v>54</v>
      </c>
      <c r="CA323" s="2">
        <f>IF(ISNA(MATCH($BQ323,'2008'!$A$44:$A$139,0)),97,MATCH($BQ323,'2008'!$A$44:$A$139,0))</f>
        <v>97</v>
      </c>
      <c r="CB323" s="2">
        <f>IF(ISNA(MATCH($BQ323,'2009'!$A$44:$A$139,0)),97,MATCH($BQ323,'2009'!$A$44:$A$139,0))</f>
        <v>97</v>
      </c>
      <c r="CC323" s="2">
        <f>IF(ISNA(MATCH($BQ323,'2010'!$A$44:$A$139,0)),97,MATCH($BQ323,'2010'!$A$44:$A$139,0))</f>
        <v>97</v>
      </c>
      <c r="CD323" s="2">
        <f>IF(ISNA(MATCH($BQ323,'2011'!$A$44:$A$139,0)),97,MATCH($BQ323,'2011'!$A$44:$A$139,0))</f>
        <v>97</v>
      </c>
      <c r="CE323" s="2">
        <f>IF(ISNA(MATCH($BQ323,'2012'!$A$44:$A$139,0)),97,MATCH($BQ323,'2012'!$A$44:$A$139,0))</f>
        <v>97</v>
      </c>
      <c r="CF323" s="2">
        <f>IF(ISNA(MATCH($BQ323,'2013'!$A$44:$A$139,0)),97,MATCH($BQ323,'2013'!$A$44:$A$139,0))</f>
        <v>97</v>
      </c>
      <c r="CG323" s="149">
        <f>IF(ISNA(MATCH($BQ323,'2014'!$A$52:$A$179,0)),129,MATCH($BQ323,'2014'!$A$52:$A$179,0))</f>
        <v>129</v>
      </c>
      <c r="CI323">
        <f t="shared" si="171"/>
        <v>703</v>
      </c>
      <c r="CJ323" s="284"/>
      <c r="CK323" s="282"/>
      <c r="CL323" s="281">
        <f t="shared" si="172"/>
        <v>0</v>
      </c>
      <c r="CM323" s="282">
        <f t="shared" si="158"/>
        <v>0</v>
      </c>
      <c r="CN323" s="282">
        <f t="shared" si="159"/>
        <v>0</v>
      </c>
      <c r="CO323" s="282">
        <f t="shared" si="160"/>
        <v>0</v>
      </c>
      <c r="CP323" s="282">
        <f t="shared" si="161"/>
        <v>10</v>
      </c>
      <c r="CQ323" s="282">
        <f t="shared" si="162"/>
        <v>6.6659999999999995</v>
      </c>
      <c r="CR323" s="282">
        <f t="shared" si="163"/>
        <v>19.4435556</v>
      </c>
      <c r="CS323" s="282">
        <f t="shared" si="164"/>
        <v>12.961074162959999</v>
      </c>
      <c r="CT323" s="282">
        <f t="shared" si="165"/>
        <v>8.6398520370291347</v>
      </c>
      <c r="CU323" s="282">
        <f t="shared" si="173"/>
        <v>5.7593253678836209</v>
      </c>
      <c r="CV323" s="282">
        <f t="shared" si="174"/>
        <v>3.8391662902312214</v>
      </c>
      <c r="CW323" s="282">
        <f t="shared" si="175"/>
        <v>2.5591882490681321</v>
      </c>
      <c r="CX323" s="282">
        <f t="shared" si="176"/>
        <v>1.7059548868288168</v>
      </c>
      <c r="CY323" s="283">
        <f t="shared" si="177"/>
        <v>1.1371895275600892</v>
      </c>
      <c r="DA323" s="282">
        <f t="shared" si="178"/>
        <v>703</v>
      </c>
      <c r="DB323" s="97"/>
      <c r="DC323" s="156"/>
      <c r="DD323" s="270">
        <f t="shared" si="179"/>
        <v>0</v>
      </c>
      <c r="DE323" s="156">
        <f t="shared" si="180"/>
        <v>0</v>
      </c>
      <c r="DF323" s="156">
        <f t="shared" si="181"/>
        <v>0</v>
      </c>
      <c r="DG323" s="156">
        <f t="shared" si="182"/>
        <v>0</v>
      </c>
      <c r="DH323" s="156">
        <f t="shared" si="183"/>
        <v>10</v>
      </c>
      <c r="DI323" s="156">
        <f t="shared" si="184"/>
        <v>10</v>
      </c>
      <c r="DJ323" s="156">
        <f t="shared" si="185"/>
        <v>25</v>
      </c>
      <c r="DK323" s="156">
        <f t="shared" si="186"/>
        <v>25</v>
      </c>
      <c r="DL323" s="156">
        <f t="shared" si="187"/>
        <v>25</v>
      </c>
      <c r="DM323" s="156">
        <f t="shared" si="188"/>
        <v>25</v>
      </c>
      <c r="DN323" s="156">
        <f t="shared" si="189"/>
        <v>25</v>
      </c>
      <c r="DO323" s="156">
        <f t="shared" si="190"/>
        <v>25</v>
      </c>
      <c r="DP323" s="156">
        <f t="shared" si="191"/>
        <v>25</v>
      </c>
      <c r="DQ323" s="267">
        <f t="shared" si="192"/>
        <v>25</v>
      </c>
      <c r="DR323" s="156">
        <f t="shared" si="193"/>
        <v>246</v>
      </c>
    </row>
    <row r="324" spans="2:122" ht="13.5" thickBot="1" x14ac:dyDescent="0.25">
      <c r="B324" s="133">
        <v>175</v>
      </c>
      <c r="C324" s="50">
        <f t="shared" si="156"/>
        <v>1</v>
      </c>
      <c r="D324" s="50">
        <f t="shared" si="166"/>
        <v>0</v>
      </c>
      <c r="E324" s="97"/>
      <c r="F324" s="2">
        <f t="shared" si="194"/>
        <v>319</v>
      </c>
      <c r="G324" s="164">
        <v>555</v>
      </c>
      <c r="H324" s="164">
        <f>14- COUNTIF(L324:AA324,"#N/A")</f>
        <v>2</v>
      </c>
      <c r="I324" s="133">
        <f>SUM(AF324:AU324)+SUM(BA324:BM324)</f>
        <v>21</v>
      </c>
      <c r="J324" s="405">
        <f>CY324</f>
        <v>1.0806102599423091</v>
      </c>
      <c r="K324" s="466" t="str">
        <f>IF(ISNUMBER(MATCH(G324,'[4]OPR data'!$A$3:$A$2541,0)),"Y","N")</f>
        <v>Y</v>
      </c>
      <c r="L324" s="112"/>
      <c r="M324" s="236"/>
      <c r="N324" s="236" t="e">
        <f>(INDEX(Finish_table!R$4:R$83,MATCH('14 Year_History_Results'!$G324,Finish_table!S$4:S$83,0),1))</f>
        <v>#N/A</v>
      </c>
      <c r="O324" s="236" t="e">
        <f>(INDEX(Finish_table!Z$4:Z$99,MATCH('14 Year_History_Results'!$G324,Finish_table!AA$4:AA$99,0),1))</f>
        <v>#N/A</v>
      </c>
      <c r="P324" s="236" t="str">
        <f>(INDEX(Finish_table!AI$4:AI$99,MATCH('14 Year_History_Results'!$G324,Finish_table!AJ$4:AJ$99,0),1))</f>
        <v>QF</v>
      </c>
      <c r="Q324" s="236" t="e">
        <f>(INDEX(Finish_table!AR$4:AR$99,MATCH('14 Year_History_Results'!$G324,Finish_table!AS$4:AS$99,0),1))</f>
        <v>#N/A</v>
      </c>
      <c r="R324" s="236" t="e">
        <f>(INDEX(Finish_table!BA$4:BA$99,MATCH('14 Year_History_Results'!$G324,Finish_table!BB$4:BB$99,0),1))</f>
        <v>#N/A</v>
      </c>
      <c r="S324" s="236" t="e">
        <f>(INDEX(Finish_table!BJ$4:BJ$99,MATCH('14 Year_History_Results'!$G324,Finish_table!BK$4:BK$99,0),1))</f>
        <v>#N/A</v>
      </c>
      <c r="T324" s="236" t="e">
        <f>(INDEX(Finish_table!BS$4:BS$99,MATCH('14 Year_History_Results'!$G324,Finish_table!BT$4:BT$99,0),1))</f>
        <v>#N/A</v>
      </c>
      <c r="U324" s="236" t="str">
        <f>(INDEX(Finish_table!CB$4:CB$99,MATCH('14 Year_History_Results'!$G324,Finish_table!CC$4:CC$99,0),1))</f>
        <v>QF</v>
      </c>
      <c r="V324" s="236" t="e">
        <f>(INDEX(Finish_table!CK$4:CK$99,MATCH('14 Year_History_Results'!$G324,Finish_table!CL$4:CL$99,0),1))</f>
        <v>#N/A</v>
      </c>
      <c r="W324" s="236" t="e">
        <f>(INDEX(Finish_table!CT$4:CT$99,MATCH('14 Year_History_Results'!$G324,Finish_table!CU$4:CU$99,0),1))</f>
        <v>#N/A</v>
      </c>
      <c r="X324" s="236" t="e">
        <f>(INDEX(Finish_table!DC$4:DC$99,MATCH('14 Year_History_Results'!$G324,Finish_table!DD$4:DD$99,0),1))</f>
        <v>#N/A</v>
      </c>
      <c r="Y324" s="236" t="e">
        <f>(INDEX(Finish_table!DL$4:DL$99,MATCH('14 Year_History_Results'!$G324,Finish_table!DM$4:DM$99,0),1))</f>
        <v>#N/A</v>
      </c>
      <c r="Z324" s="236" t="e">
        <f>(INDEX(Finish_table!DU$4:DU$99,MATCH('14 Year_History_Results'!$G324,Finish_table!DV$4:DV$99,0),1))</f>
        <v>#N/A</v>
      </c>
      <c r="AA324" s="256" t="e">
        <f>(INDEX(Finish_table!ED$4:ED$140,MATCH('14 Year_History_Results'!$G324,Finish_table!EE$4:EE$140,0),1))</f>
        <v>#N/A</v>
      </c>
      <c r="AB324" s="2"/>
      <c r="AC324" s="97"/>
      <c r="AE324">
        <f t="shared" si="157"/>
        <v>555</v>
      </c>
      <c r="AF324" s="112"/>
      <c r="AG324" s="2"/>
      <c r="AH324" s="148">
        <f>INDEX('2001'!$C$44:$C$140,'14 Year_History_Results'!BT324)</f>
        <v>0</v>
      </c>
      <c r="AI324" s="2">
        <f>INDEX('2002'!$C$44:$C$140,'14 Year_History_Results'!BU324)</f>
        <v>0</v>
      </c>
      <c r="AJ324" s="2">
        <f>INDEX('2003'!$C$44:$C$140,'14 Year_History_Results'!BV324)</f>
        <v>0</v>
      </c>
      <c r="AK324" s="2">
        <f>INDEX('2004'!$C$44:$C$140,'14 Year_History_Results'!BW324)</f>
        <v>0</v>
      </c>
      <c r="AL324" s="2">
        <f>INDEX('2005'!$C$44:$C$140,'14 Year_History_Results'!BX324)</f>
        <v>0</v>
      </c>
      <c r="AM324" s="2">
        <f>INDEX('2006'!$C$44:$C$140,'14 Year_History_Results'!BY324)</f>
        <v>0</v>
      </c>
      <c r="AN324" s="2">
        <f>INDEX('2007'!$C$44:$C$140,'14 Year_History_Results'!BZ324)</f>
        <v>0</v>
      </c>
      <c r="AO324" s="2">
        <f>INDEX('2008'!$C$44:$C$140,'14 Year_History_Results'!CA324)</f>
        <v>0</v>
      </c>
      <c r="AP324" s="2">
        <f>INDEX('2009'!$C$44:$C$140,'14 Year_History_Results'!CB324)</f>
        <v>0</v>
      </c>
      <c r="AQ324" s="2">
        <f>INDEX('2010'!$C$44:$C$140,'14 Year_History_Results'!CC324)</f>
        <v>0</v>
      </c>
      <c r="AR324" s="2">
        <f>INDEX('2011'!$C$44:$C$140,'14 Year_History_Results'!CD324)</f>
        <v>0</v>
      </c>
      <c r="AS324" s="2">
        <f>INDEX('2012'!$C$44:$C$140,'14 Year_History_Results'!CE324)</f>
        <v>0</v>
      </c>
      <c r="AT324" s="2">
        <f>INDEX('2013'!$C$44:$C$140,'14 Year_History_Results'!CF324)</f>
        <v>0</v>
      </c>
      <c r="AU324" s="149">
        <f>INDEX('2014'!$C$52:$C$180,'14 Year_History_Results'!CG324)</f>
        <v>0</v>
      </c>
      <c r="AV324" s="2">
        <f t="shared" si="167"/>
        <v>0</v>
      </c>
      <c r="AW324" s="2"/>
      <c r="AX324">
        <f t="shared" si="168"/>
        <v>555</v>
      </c>
      <c r="AY324" s="112"/>
      <c r="AZ324" s="2"/>
      <c r="BA324" s="148">
        <f>INDEX('2001'!$B$44:$B$140,'14 Year_History_Results'!BT324)</f>
        <v>0</v>
      </c>
      <c r="BB324" s="2">
        <f>INDEX('2002'!$B$44:$B$140,'14 Year_History_Results'!BU324)</f>
        <v>0</v>
      </c>
      <c r="BC324" s="2">
        <f>INDEX('2003'!$B$44:$B$140,'14 Year_History_Results'!BV324)</f>
        <v>10</v>
      </c>
      <c r="BD324" s="2">
        <f>INDEX('2004'!$B$44:$B$140,'14 Year_History_Results'!BW324)</f>
        <v>0</v>
      </c>
      <c r="BE324" s="2">
        <f>INDEX('2005'!$B$44:$B$140,'14 Year_History_Results'!BX324)</f>
        <v>0</v>
      </c>
      <c r="BF324" s="2">
        <f>INDEX('2006'!$B$44:$B$140,'14 Year_History_Results'!BY324)</f>
        <v>0</v>
      </c>
      <c r="BG324" s="2">
        <f>INDEX('2007'!$B$44:$B$140,'14 Year_History_Results'!BZ324)</f>
        <v>0</v>
      </c>
      <c r="BH324" s="2">
        <f>INDEX('2008'!$B$44:$B$140,'14 Year_History_Results'!CA324)</f>
        <v>11</v>
      </c>
      <c r="BI324" s="2">
        <f>INDEX('2009'!$B$44:$B$140,'14 Year_History_Results'!CB324)</f>
        <v>0</v>
      </c>
      <c r="BJ324" s="2">
        <f>INDEX('2010'!$B$44:$B$140,'14 Year_History_Results'!CC324)</f>
        <v>0</v>
      </c>
      <c r="BK324" s="2">
        <f>INDEX('2011'!$B$44:$B$140,'14 Year_History_Results'!CD324)</f>
        <v>0</v>
      </c>
      <c r="BL324" s="2">
        <f>INDEX('2012'!$B$44:$B$140,'14 Year_History_Results'!CE324)</f>
        <v>0</v>
      </c>
      <c r="BM324" s="2">
        <f>INDEX('2013'!$B$44:$B$140,'14 Year_History_Results'!CF324)</f>
        <v>0</v>
      </c>
      <c r="BN324" s="149">
        <f>INDEX('2014'!$B$52:$B$180,'14 Year_History_Results'!CG324)</f>
        <v>0</v>
      </c>
      <c r="BO324" s="308">
        <f t="shared" si="169"/>
        <v>0</v>
      </c>
      <c r="BQ324">
        <f t="shared" si="170"/>
        <v>555</v>
      </c>
      <c r="BR324" s="112"/>
      <c r="BS324" s="2"/>
      <c r="BT324" s="148">
        <f>IF(ISNA(MATCH($BQ324,'2001'!$A$44:$A$139,0)),97,MATCH($BQ324,'2001'!$A$44:$A$139,0))</f>
        <v>97</v>
      </c>
      <c r="BU324" s="2">
        <f>IF(ISNA(MATCH($BQ324,'2002'!$A$44:$A$139,0)),97,MATCH($BQ324,'2002'!$A$44:$A$139,0))</f>
        <v>97</v>
      </c>
      <c r="BV324" s="2">
        <f>IF(ISNA(MATCH($BQ324,'2003'!$A$44:$A$139,0)),97,MATCH($BQ324,'2003'!$A$44:$A$139,0))</f>
        <v>78</v>
      </c>
      <c r="BW324" s="2">
        <f>IF(ISNA(MATCH($BQ324,'2004'!$A$44:$A$139,0)),97,MATCH($BQ324,'2004'!$A$44:$A$139,0))</f>
        <v>97</v>
      </c>
      <c r="BX324" s="2">
        <f>IF(ISNA(MATCH($BQ324,'2005'!$A$44:$A$139,0)),97,MATCH($BQ324,'2005'!$A$44:$A$139,0))</f>
        <v>97</v>
      </c>
      <c r="BY324" s="2">
        <f>IF(ISNA(MATCH($BQ324,'2006'!$A$44:$A$139,0)),97,MATCH($BQ324,'2006'!$A$44:$A$139,0))</f>
        <v>97</v>
      </c>
      <c r="BZ324" s="2">
        <f>IF(ISNA(MATCH($BQ324,'2007'!$A$44:$A$139,0)),97,MATCH($BQ324,'2007'!$A$44:$A$139,0))</f>
        <v>97</v>
      </c>
      <c r="CA324" s="2">
        <f>IF(ISNA(MATCH($BQ324,'2008'!$A$44:$A$139,0)),97,MATCH($BQ324,'2008'!$A$44:$A$139,0))</f>
        <v>56</v>
      </c>
      <c r="CB324" s="2">
        <f>IF(ISNA(MATCH($BQ324,'2009'!$A$44:$A$139,0)),97,MATCH($BQ324,'2009'!$A$44:$A$139,0))</f>
        <v>97</v>
      </c>
      <c r="CC324" s="2">
        <f>IF(ISNA(MATCH($BQ324,'2010'!$A$44:$A$139,0)),97,MATCH($BQ324,'2010'!$A$44:$A$139,0))</f>
        <v>97</v>
      </c>
      <c r="CD324" s="2">
        <f>IF(ISNA(MATCH($BQ324,'2011'!$A$44:$A$139,0)),97,MATCH($BQ324,'2011'!$A$44:$A$139,0))</f>
        <v>97</v>
      </c>
      <c r="CE324" s="2">
        <f>IF(ISNA(MATCH($BQ324,'2012'!$A$44:$A$139,0)),97,MATCH($BQ324,'2012'!$A$44:$A$139,0))</f>
        <v>97</v>
      </c>
      <c r="CF324" s="2">
        <f>IF(ISNA(MATCH($BQ324,'2013'!$A$44:$A$139,0)),97,MATCH($BQ324,'2013'!$A$44:$A$139,0))</f>
        <v>97</v>
      </c>
      <c r="CG324" s="149">
        <f>IF(ISNA(MATCH($BQ324,'2014'!$A$52:$A$179,0)),129,MATCH($BQ324,'2014'!$A$52:$A$179,0))</f>
        <v>129</v>
      </c>
      <c r="CI324">
        <f t="shared" si="171"/>
        <v>555</v>
      </c>
      <c r="CJ324" s="284"/>
      <c r="CK324" s="282"/>
      <c r="CL324" s="281">
        <f t="shared" si="172"/>
        <v>0</v>
      </c>
      <c r="CM324" s="282">
        <f t="shared" si="158"/>
        <v>0</v>
      </c>
      <c r="CN324" s="282">
        <f t="shared" si="159"/>
        <v>10</v>
      </c>
      <c r="CO324" s="282">
        <f t="shared" si="160"/>
        <v>6.6659999999999995</v>
      </c>
      <c r="CP324" s="282">
        <f t="shared" si="161"/>
        <v>4.4435555999999998</v>
      </c>
      <c r="CQ324" s="282">
        <f t="shared" si="162"/>
        <v>2.9620741629599996</v>
      </c>
      <c r="CR324" s="282">
        <f t="shared" si="163"/>
        <v>1.9745186370291357</v>
      </c>
      <c r="CS324" s="282">
        <f t="shared" si="164"/>
        <v>12.316214123443622</v>
      </c>
      <c r="CT324" s="282">
        <f t="shared" si="165"/>
        <v>8.2099883346875178</v>
      </c>
      <c r="CU324" s="282">
        <f t="shared" si="173"/>
        <v>5.472778223902699</v>
      </c>
      <c r="CV324" s="282">
        <f t="shared" si="174"/>
        <v>3.648153964053539</v>
      </c>
      <c r="CW324" s="282">
        <f t="shared" si="175"/>
        <v>2.4318594324380891</v>
      </c>
      <c r="CX324" s="282">
        <f t="shared" si="176"/>
        <v>1.6210774976632301</v>
      </c>
      <c r="CY324" s="283">
        <f t="shared" si="177"/>
        <v>1.0806102599423091</v>
      </c>
      <c r="DA324" s="282">
        <f t="shared" si="178"/>
        <v>555</v>
      </c>
      <c r="DB324" s="97"/>
      <c r="DC324" s="156"/>
      <c r="DD324" s="270">
        <f t="shared" si="179"/>
        <v>0</v>
      </c>
      <c r="DE324" s="156">
        <f t="shared" si="180"/>
        <v>0</v>
      </c>
      <c r="DF324" s="156">
        <f t="shared" si="181"/>
        <v>10</v>
      </c>
      <c r="DG324" s="156">
        <f t="shared" si="182"/>
        <v>10</v>
      </c>
      <c r="DH324" s="156">
        <f t="shared" si="183"/>
        <v>10</v>
      </c>
      <c r="DI324" s="156">
        <f t="shared" si="184"/>
        <v>10</v>
      </c>
      <c r="DJ324" s="156">
        <f t="shared" si="185"/>
        <v>10</v>
      </c>
      <c r="DK324" s="156">
        <f t="shared" si="186"/>
        <v>21</v>
      </c>
      <c r="DL324" s="156">
        <f t="shared" si="187"/>
        <v>21</v>
      </c>
      <c r="DM324" s="156">
        <f t="shared" si="188"/>
        <v>21</v>
      </c>
      <c r="DN324" s="156">
        <f t="shared" si="189"/>
        <v>21</v>
      </c>
      <c r="DO324" s="156">
        <f t="shared" si="190"/>
        <v>21</v>
      </c>
      <c r="DP324" s="156">
        <f t="shared" si="191"/>
        <v>21</v>
      </c>
      <c r="DQ324" s="267">
        <f t="shared" si="192"/>
        <v>21</v>
      </c>
      <c r="DR324" s="156">
        <f t="shared" si="193"/>
        <v>293</v>
      </c>
    </row>
    <row r="325" spans="2:122" ht="13.5" thickBot="1" x14ac:dyDescent="0.25">
      <c r="B325" s="134">
        <v>175</v>
      </c>
      <c r="C325" s="50">
        <f t="shared" si="156"/>
        <v>2</v>
      </c>
      <c r="D325" s="50">
        <f t="shared" si="166"/>
        <v>0</v>
      </c>
      <c r="E325" s="97"/>
      <c r="F325" s="2">
        <f t="shared" si="194"/>
        <v>320</v>
      </c>
      <c r="G325" s="164">
        <v>353</v>
      </c>
      <c r="H325" s="164">
        <f>14- COUNTIF(L325:AA325,"#N/A")</f>
        <v>3</v>
      </c>
      <c r="I325" s="133">
        <f>SUM(AF325:AU325)+SUM(BA325:BM325)</f>
        <v>53</v>
      </c>
      <c r="J325" s="405">
        <f>CY325</f>
        <v>1.0541312360381543</v>
      </c>
      <c r="K325" s="466" t="str">
        <f>IF(ISNUMBER(MATCH(G325,'[4]OPR data'!$A$3:$A$2541,0)),"Y","N")</f>
        <v>Y</v>
      </c>
      <c r="L325" s="112"/>
      <c r="M325" s="236"/>
      <c r="N325" s="236" t="e">
        <f>(INDEX(Finish_table!R$4:R$83,MATCH('14 Year_History_Results'!$G325,Finish_table!S$4:S$83,0),1))</f>
        <v>#N/A</v>
      </c>
      <c r="O325" s="236" t="str">
        <f>(INDEX(Finish_table!Z$4:Z$99,MATCH('14 Year_History_Results'!$G325,Finish_table!AA$4:AA$99,0),1))</f>
        <v>F</v>
      </c>
      <c r="P325" s="236" t="e">
        <f>(INDEX(Finish_table!AI$4:AI$99,MATCH('14 Year_History_Results'!$G325,Finish_table!AJ$4:AJ$99,0),1))</f>
        <v>#N/A</v>
      </c>
      <c r="Q325" s="236" t="e">
        <f>(INDEX(Finish_table!AR$4:AR$99,MATCH('14 Year_History_Results'!$G325,Finish_table!AS$4:AS$99,0),1))</f>
        <v>#N/A</v>
      </c>
      <c r="R325" s="236" t="str">
        <f>(INDEX(Finish_table!BA$4:BA$99,MATCH('14 Year_History_Results'!$G325,Finish_table!BB$4:BB$99,0),1))</f>
        <v>SF</v>
      </c>
      <c r="S325" s="236" t="e">
        <f>(INDEX(Finish_table!BJ$4:BJ$99,MATCH('14 Year_History_Results'!$G325,Finish_table!BK$4:BK$99,0),1))</f>
        <v>#N/A</v>
      </c>
      <c r="T325" s="236" t="e">
        <f>(INDEX(Finish_table!BS$4:BS$99,MATCH('14 Year_History_Results'!$G325,Finish_table!BT$4:BT$99,0),1))</f>
        <v>#N/A</v>
      </c>
      <c r="U325" s="236" t="e">
        <f>(INDEX(Finish_table!CB$4:CB$99,MATCH('14 Year_History_Results'!$G325,Finish_table!CC$4:CC$99,0),1))</f>
        <v>#N/A</v>
      </c>
      <c r="V325" s="236" t="str">
        <f>(INDEX(Finish_table!CK$4:CK$99,MATCH('14 Year_History_Results'!$G325,Finish_table!CL$4:CL$99,0),1))</f>
        <v>QF</v>
      </c>
      <c r="W325" s="236" t="e">
        <f>(INDEX(Finish_table!CT$4:CT$99,MATCH('14 Year_History_Results'!$G325,Finish_table!CU$4:CU$99,0),1))</f>
        <v>#N/A</v>
      </c>
      <c r="X325" s="236" t="e">
        <f>(INDEX(Finish_table!DC$4:DC$99,MATCH('14 Year_History_Results'!$G325,Finish_table!DD$4:DD$99,0),1))</f>
        <v>#N/A</v>
      </c>
      <c r="Y325" s="236" t="e">
        <f>(INDEX(Finish_table!DL$4:DL$99,MATCH('14 Year_History_Results'!$G325,Finish_table!DM$4:DM$99,0),1))</f>
        <v>#N/A</v>
      </c>
      <c r="Z325" s="236" t="e">
        <f>(INDEX(Finish_table!DU$4:DU$99,MATCH('14 Year_History_Results'!$G325,Finish_table!DV$4:DV$99,0),1))</f>
        <v>#N/A</v>
      </c>
      <c r="AA325" s="256" t="e">
        <f>(INDEX(Finish_table!ED$4:ED$140,MATCH('14 Year_History_Results'!$G325,Finish_table!EE$4:EE$140,0),1))</f>
        <v>#N/A</v>
      </c>
      <c r="AB325" s="2"/>
      <c r="AC325" s="97"/>
      <c r="AE325">
        <f t="shared" si="157"/>
        <v>353</v>
      </c>
      <c r="AF325" s="112"/>
      <c r="AG325" s="2"/>
      <c r="AH325" s="148">
        <f>INDEX('2001'!$C$44:$C$140,'14 Year_History_Results'!BT325)</f>
        <v>0</v>
      </c>
      <c r="AI325" s="2">
        <f>INDEX('2002'!$C$44:$C$140,'14 Year_History_Results'!BU325)</f>
        <v>20</v>
      </c>
      <c r="AJ325" s="2">
        <f>INDEX('2003'!$C$44:$C$140,'14 Year_History_Results'!BV325)</f>
        <v>0</v>
      </c>
      <c r="AK325" s="2">
        <f>INDEX('2004'!$C$44:$C$140,'14 Year_History_Results'!BW325)</f>
        <v>0</v>
      </c>
      <c r="AL325" s="2">
        <f>INDEX('2005'!$C$44:$C$140,'14 Year_History_Results'!BX325)</f>
        <v>10</v>
      </c>
      <c r="AM325" s="2">
        <f>INDEX('2006'!$C$44:$C$140,'14 Year_History_Results'!BY325)</f>
        <v>0</v>
      </c>
      <c r="AN325" s="2">
        <f>INDEX('2007'!$C$44:$C$140,'14 Year_History_Results'!BZ325)</f>
        <v>0</v>
      </c>
      <c r="AO325" s="2">
        <f>INDEX('2008'!$C$44:$C$140,'14 Year_History_Results'!CA325)</f>
        <v>0</v>
      </c>
      <c r="AP325" s="2">
        <f>INDEX('2009'!$C$44:$C$140,'14 Year_History_Results'!CB325)</f>
        <v>0</v>
      </c>
      <c r="AQ325" s="2">
        <f>INDEX('2010'!$C$44:$C$140,'14 Year_History_Results'!CC325)</f>
        <v>0</v>
      </c>
      <c r="AR325" s="2">
        <f>INDEX('2011'!$C$44:$C$140,'14 Year_History_Results'!CD325)</f>
        <v>0</v>
      </c>
      <c r="AS325" s="2">
        <f>INDEX('2012'!$C$44:$C$140,'14 Year_History_Results'!CE325)</f>
        <v>0</v>
      </c>
      <c r="AT325" s="2">
        <f>INDEX('2013'!$C$44:$C$140,'14 Year_History_Results'!CF325)</f>
        <v>0</v>
      </c>
      <c r="AU325" s="149">
        <f>INDEX('2014'!$C$52:$C$180,'14 Year_History_Results'!CG325)</f>
        <v>0</v>
      </c>
      <c r="AV325" s="2">
        <f t="shared" si="167"/>
        <v>5.7893422352183945</v>
      </c>
      <c r="AW325" s="2"/>
      <c r="AX325">
        <f t="shared" si="168"/>
        <v>353</v>
      </c>
      <c r="AY325" s="112"/>
      <c r="AZ325" s="2"/>
      <c r="BA325" s="148">
        <f>INDEX('2001'!$B$44:$B$140,'14 Year_History_Results'!BT325)</f>
        <v>0</v>
      </c>
      <c r="BB325" s="2">
        <f>INDEX('2002'!$B$44:$B$140,'14 Year_History_Results'!BU325)</f>
        <v>15</v>
      </c>
      <c r="BC325" s="2">
        <f>INDEX('2003'!$B$44:$B$140,'14 Year_History_Results'!BV325)</f>
        <v>0</v>
      </c>
      <c r="BD325" s="2">
        <f>INDEX('2004'!$B$44:$B$140,'14 Year_History_Results'!BW325)</f>
        <v>0</v>
      </c>
      <c r="BE325" s="2">
        <f>INDEX('2005'!$B$44:$B$140,'14 Year_History_Results'!BX325)</f>
        <v>5</v>
      </c>
      <c r="BF325" s="2">
        <f>INDEX('2006'!$B$44:$B$140,'14 Year_History_Results'!BY325)</f>
        <v>0</v>
      </c>
      <c r="BG325" s="2">
        <f>INDEX('2007'!$B$44:$B$140,'14 Year_History_Results'!BZ325)</f>
        <v>0</v>
      </c>
      <c r="BH325" s="2">
        <f>INDEX('2008'!$B$44:$B$140,'14 Year_History_Results'!CA325)</f>
        <v>0</v>
      </c>
      <c r="BI325" s="2">
        <f>INDEX('2009'!$B$44:$B$140,'14 Year_History_Results'!CB325)</f>
        <v>3</v>
      </c>
      <c r="BJ325" s="2">
        <f>INDEX('2010'!$B$44:$B$140,'14 Year_History_Results'!CC325)</f>
        <v>0</v>
      </c>
      <c r="BK325" s="2">
        <f>INDEX('2011'!$B$44:$B$140,'14 Year_History_Results'!CD325)</f>
        <v>0</v>
      </c>
      <c r="BL325" s="2">
        <f>INDEX('2012'!$B$44:$B$140,'14 Year_History_Results'!CE325)</f>
        <v>0</v>
      </c>
      <c r="BM325" s="2">
        <f>INDEX('2013'!$B$44:$B$140,'14 Year_History_Results'!CF325)</f>
        <v>0</v>
      </c>
      <c r="BN325" s="149">
        <f>INDEX('2014'!$B$52:$B$180,'14 Year_History_Results'!CG325)</f>
        <v>0</v>
      </c>
      <c r="BO325" s="308">
        <f t="shared" si="169"/>
        <v>0</v>
      </c>
      <c r="BQ325">
        <f t="shared" si="170"/>
        <v>353</v>
      </c>
      <c r="BR325" s="112"/>
      <c r="BS325" s="2"/>
      <c r="BT325" s="148">
        <f>IF(ISNA(MATCH($BQ325,'2001'!$A$44:$A$139,0)),97,MATCH($BQ325,'2001'!$A$44:$A$139,0))</f>
        <v>97</v>
      </c>
      <c r="BU325" s="2">
        <f>IF(ISNA(MATCH($BQ325,'2002'!$A$44:$A$139,0)),97,MATCH($BQ325,'2002'!$A$44:$A$139,0))</f>
        <v>71</v>
      </c>
      <c r="BV325" s="2">
        <f>IF(ISNA(MATCH($BQ325,'2003'!$A$44:$A$139,0)),97,MATCH($BQ325,'2003'!$A$44:$A$139,0))</f>
        <v>97</v>
      </c>
      <c r="BW325" s="2">
        <f>IF(ISNA(MATCH($BQ325,'2004'!$A$44:$A$139,0)),97,MATCH($BQ325,'2004'!$A$44:$A$139,0))</f>
        <v>97</v>
      </c>
      <c r="BX325" s="2">
        <f>IF(ISNA(MATCH($BQ325,'2005'!$A$44:$A$139,0)),97,MATCH($BQ325,'2005'!$A$44:$A$139,0))</f>
        <v>55</v>
      </c>
      <c r="BY325" s="2">
        <f>IF(ISNA(MATCH($BQ325,'2006'!$A$44:$A$139,0)),97,MATCH($BQ325,'2006'!$A$44:$A$139,0))</f>
        <v>97</v>
      </c>
      <c r="BZ325" s="2">
        <f>IF(ISNA(MATCH($BQ325,'2007'!$A$44:$A$139,0)),97,MATCH($BQ325,'2007'!$A$44:$A$139,0))</f>
        <v>97</v>
      </c>
      <c r="CA325" s="2">
        <f>IF(ISNA(MATCH($BQ325,'2008'!$A$44:$A$139,0)),97,MATCH($BQ325,'2008'!$A$44:$A$139,0))</f>
        <v>97</v>
      </c>
      <c r="CB325" s="2">
        <f>IF(ISNA(MATCH($BQ325,'2009'!$A$44:$A$139,0)),97,MATCH($BQ325,'2009'!$A$44:$A$139,0))</f>
        <v>40</v>
      </c>
      <c r="CC325" s="2">
        <f>IF(ISNA(MATCH($BQ325,'2010'!$A$44:$A$139,0)),97,MATCH($BQ325,'2010'!$A$44:$A$139,0))</f>
        <v>97</v>
      </c>
      <c r="CD325" s="2">
        <f>IF(ISNA(MATCH($BQ325,'2011'!$A$44:$A$139,0)),97,MATCH($BQ325,'2011'!$A$44:$A$139,0))</f>
        <v>97</v>
      </c>
      <c r="CE325" s="2">
        <f>IF(ISNA(MATCH($BQ325,'2012'!$A$44:$A$139,0)),97,MATCH($BQ325,'2012'!$A$44:$A$139,0))</f>
        <v>97</v>
      </c>
      <c r="CF325" s="2">
        <f>IF(ISNA(MATCH($BQ325,'2013'!$A$44:$A$139,0)),97,MATCH($BQ325,'2013'!$A$44:$A$139,0))</f>
        <v>97</v>
      </c>
      <c r="CG325" s="149">
        <f>IF(ISNA(MATCH($BQ325,'2014'!$A$52:$A$179,0)),129,MATCH($BQ325,'2014'!$A$52:$A$179,0))</f>
        <v>129</v>
      </c>
      <c r="CI325">
        <f t="shared" si="171"/>
        <v>353</v>
      </c>
      <c r="CJ325" s="284"/>
      <c r="CK325" s="282"/>
      <c r="CL325" s="281">
        <f t="shared" si="172"/>
        <v>0</v>
      </c>
      <c r="CM325" s="282">
        <f t="shared" si="158"/>
        <v>35</v>
      </c>
      <c r="CN325" s="282">
        <f t="shared" si="159"/>
        <v>23.331</v>
      </c>
      <c r="CO325" s="282">
        <f t="shared" si="160"/>
        <v>15.552444599999999</v>
      </c>
      <c r="CP325" s="282">
        <f t="shared" si="161"/>
        <v>25.367259570359998</v>
      </c>
      <c r="CQ325" s="282">
        <f t="shared" si="162"/>
        <v>16.909815229601975</v>
      </c>
      <c r="CR325" s="282">
        <f t="shared" si="163"/>
        <v>11.272082832052677</v>
      </c>
      <c r="CS325" s="282">
        <f t="shared" si="164"/>
        <v>7.5139704158463143</v>
      </c>
      <c r="CT325" s="282">
        <f t="shared" si="165"/>
        <v>8.0088126792031531</v>
      </c>
      <c r="CU325" s="282">
        <f t="shared" si="173"/>
        <v>5.3386745319568218</v>
      </c>
      <c r="CV325" s="282">
        <f t="shared" si="174"/>
        <v>3.5587604430024173</v>
      </c>
      <c r="CW325" s="282">
        <f t="shared" si="175"/>
        <v>2.3722697113054112</v>
      </c>
      <c r="CX325" s="282">
        <f t="shared" si="176"/>
        <v>1.5813549895561871</v>
      </c>
      <c r="CY325" s="283">
        <f t="shared" si="177"/>
        <v>1.0541312360381543</v>
      </c>
      <c r="DA325" s="282">
        <f t="shared" si="178"/>
        <v>353</v>
      </c>
      <c r="DB325" s="97"/>
      <c r="DC325" s="156"/>
      <c r="DD325" s="270">
        <f t="shared" si="179"/>
        <v>0</v>
      </c>
      <c r="DE325" s="156">
        <f t="shared" si="180"/>
        <v>35</v>
      </c>
      <c r="DF325" s="156">
        <f t="shared" si="181"/>
        <v>35</v>
      </c>
      <c r="DG325" s="156">
        <f t="shared" si="182"/>
        <v>35</v>
      </c>
      <c r="DH325" s="156">
        <f t="shared" si="183"/>
        <v>50</v>
      </c>
      <c r="DI325" s="156">
        <f t="shared" si="184"/>
        <v>50</v>
      </c>
      <c r="DJ325" s="156">
        <f t="shared" si="185"/>
        <v>50</v>
      </c>
      <c r="DK325" s="156">
        <f t="shared" si="186"/>
        <v>50</v>
      </c>
      <c r="DL325" s="156">
        <f t="shared" si="187"/>
        <v>53</v>
      </c>
      <c r="DM325" s="156">
        <f t="shared" si="188"/>
        <v>53</v>
      </c>
      <c r="DN325" s="156">
        <f t="shared" si="189"/>
        <v>53</v>
      </c>
      <c r="DO325" s="156">
        <f t="shared" si="190"/>
        <v>53</v>
      </c>
      <c r="DP325" s="156">
        <f t="shared" si="191"/>
        <v>53</v>
      </c>
      <c r="DQ325" s="267">
        <f t="shared" si="192"/>
        <v>53</v>
      </c>
      <c r="DR325" s="156">
        <f t="shared" si="193"/>
        <v>140</v>
      </c>
    </row>
    <row r="326" spans="2:122" ht="13.5" thickBot="1" x14ac:dyDescent="0.25">
      <c r="B326" s="251">
        <v>175</v>
      </c>
      <c r="C326" s="50">
        <f t="shared" ref="C326:C389" si="195">IF(B326&lt;&gt;B325,1,C325+1)</f>
        <v>3</v>
      </c>
      <c r="D326" s="50">
        <f t="shared" si="166"/>
        <v>0</v>
      </c>
      <c r="E326" s="97"/>
      <c r="F326" s="2">
        <f t="shared" si="194"/>
        <v>321</v>
      </c>
      <c r="G326" s="164">
        <v>304</v>
      </c>
      <c r="H326" s="164">
        <f>14- COUNTIF(L326:AA326,"#N/A")</f>
        <v>1</v>
      </c>
      <c r="I326" s="133">
        <f>SUM(AF326:AU326)+SUM(BA326:BM326)</f>
        <v>12</v>
      </c>
      <c r="J326" s="405">
        <f>CY326</f>
        <v>1.052866001625022</v>
      </c>
      <c r="K326" s="466" t="str">
        <f>IF(ISNUMBER(MATCH(G326,'[4]OPR data'!$A$3:$A$2541,0)),"Y","N")</f>
        <v>Y</v>
      </c>
      <c r="L326" s="112"/>
      <c r="M326" s="236"/>
      <c r="N326" s="236" t="e">
        <f>(INDEX(Finish_table!R$4:R$83,MATCH('14 Year_History_Results'!$G326,Finish_table!S$4:S$83,0),1))</f>
        <v>#N/A</v>
      </c>
      <c r="O326" s="236" t="e">
        <f>(INDEX(Finish_table!Z$4:Z$99,MATCH('14 Year_History_Results'!$G326,Finish_table!AA$4:AA$99,0),1))</f>
        <v>#N/A</v>
      </c>
      <c r="P326" s="236" t="e">
        <f>(INDEX(Finish_table!AI$4:AI$99,MATCH('14 Year_History_Results'!$G326,Finish_table!AJ$4:AJ$99,0),1))</f>
        <v>#N/A</v>
      </c>
      <c r="Q326" s="236" t="e">
        <f>(INDEX(Finish_table!AR$4:AR$99,MATCH('14 Year_History_Results'!$G326,Finish_table!AS$4:AS$99,0),1))</f>
        <v>#N/A</v>
      </c>
      <c r="R326" s="236" t="e">
        <f>(INDEX(Finish_table!BA$4:BA$99,MATCH('14 Year_History_Results'!$G326,Finish_table!BB$4:BB$99,0),1))</f>
        <v>#N/A</v>
      </c>
      <c r="S326" s="236" t="e">
        <f>(INDEX(Finish_table!BJ$4:BJ$99,MATCH('14 Year_History_Results'!$G326,Finish_table!BK$4:BK$99,0),1))</f>
        <v>#N/A</v>
      </c>
      <c r="T326" s="236" t="e">
        <f>(INDEX(Finish_table!BS$4:BS$99,MATCH('14 Year_History_Results'!$G326,Finish_table!BT$4:BT$99,0),1))</f>
        <v>#N/A</v>
      </c>
      <c r="U326" s="236" t="str">
        <f>(INDEX(Finish_table!CB$4:CB$99,MATCH('14 Year_History_Results'!$G326,Finish_table!CC$4:CC$99,0),1))</f>
        <v>QF</v>
      </c>
      <c r="V326" s="236" t="e">
        <f>(INDEX(Finish_table!CK$4:CK$99,MATCH('14 Year_History_Results'!$G326,Finish_table!CL$4:CL$99,0),1))</f>
        <v>#N/A</v>
      </c>
      <c r="W326" s="236" t="e">
        <f>(INDEX(Finish_table!CT$4:CT$99,MATCH('14 Year_History_Results'!$G326,Finish_table!CU$4:CU$99,0),1))</f>
        <v>#N/A</v>
      </c>
      <c r="X326" s="236" t="e">
        <f>(INDEX(Finish_table!DC$4:DC$99,MATCH('14 Year_History_Results'!$G326,Finish_table!DD$4:DD$99,0),1))</f>
        <v>#N/A</v>
      </c>
      <c r="Y326" s="236" t="e">
        <f>(INDEX(Finish_table!DL$4:DL$99,MATCH('14 Year_History_Results'!$G326,Finish_table!DM$4:DM$99,0),1))</f>
        <v>#N/A</v>
      </c>
      <c r="Z326" s="236" t="e">
        <f>(INDEX(Finish_table!DU$4:DU$99,MATCH('14 Year_History_Results'!$G326,Finish_table!DV$4:DV$99,0),1))</f>
        <v>#N/A</v>
      </c>
      <c r="AA326" s="256" t="e">
        <f>(INDEX(Finish_table!ED$4:ED$140,MATCH('14 Year_History_Results'!$G326,Finish_table!EE$4:EE$140,0),1))</f>
        <v>#N/A</v>
      </c>
      <c r="AB326" s="2"/>
      <c r="AC326" s="97"/>
      <c r="AE326">
        <f t="shared" ref="AE326:AE389" si="196">G326</f>
        <v>304</v>
      </c>
      <c r="AF326" s="112"/>
      <c r="AG326" s="2"/>
      <c r="AH326" s="148">
        <f>INDEX('2001'!$C$44:$C$140,'14 Year_History_Results'!BT326)</f>
        <v>0</v>
      </c>
      <c r="AI326" s="2">
        <f>INDEX('2002'!$C$44:$C$140,'14 Year_History_Results'!BU326)</f>
        <v>0</v>
      </c>
      <c r="AJ326" s="2">
        <f>INDEX('2003'!$C$44:$C$140,'14 Year_History_Results'!BV326)</f>
        <v>0</v>
      </c>
      <c r="AK326" s="2">
        <f>INDEX('2004'!$C$44:$C$140,'14 Year_History_Results'!BW326)</f>
        <v>0</v>
      </c>
      <c r="AL326" s="2">
        <f>INDEX('2005'!$C$44:$C$140,'14 Year_History_Results'!BX326)</f>
        <v>0</v>
      </c>
      <c r="AM326" s="2">
        <f>INDEX('2006'!$C$44:$C$140,'14 Year_History_Results'!BY326)</f>
        <v>0</v>
      </c>
      <c r="AN326" s="2">
        <f>INDEX('2007'!$C$44:$C$140,'14 Year_History_Results'!BZ326)</f>
        <v>0</v>
      </c>
      <c r="AO326" s="2">
        <f>INDEX('2008'!$C$44:$C$140,'14 Year_History_Results'!CA326)</f>
        <v>0</v>
      </c>
      <c r="AP326" s="2">
        <f>INDEX('2009'!$C$44:$C$140,'14 Year_History_Results'!CB326)</f>
        <v>0</v>
      </c>
      <c r="AQ326" s="2">
        <f>INDEX('2010'!$C$44:$C$140,'14 Year_History_Results'!CC326)</f>
        <v>0</v>
      </c>
      <c r="AR326" s="2">
        <f>INDEX('2011'!$C$44:$C$140,'14 Year_History_Results'!CD326)</f>
        <v>0</v>
      </c>
      <c r="AS326" s="2">
        <f>INDEX('2012'!$C$44:$C$140,'14 Year_History_Results'!CE326)</f>
        <v>0</v>
      </c>
      <c r="AT326" s="2">
        <f>INDEX('2013'!$C$44:$C$140,'14 Year_History_Results'!CF326)</f>
        <v>0</v>
      </c>
      <c r="AU326" s="149">
        <f>INDEX('2014'!$C$52:$C$180,'14 Year_History_Results'!CG326)</f>
        <v>0</v>
      </c>
      <c r="AV326" s="2">
        <f t="shared" si="167"/>
        <v>0</v>
      </c>
      <c r="AW326" s="2"/>
      <c r="AX326">
        <f t="shared" si="168"/>
        <v>304</v>
      </c>
      <c r="AY326" s="112"/>
      <c r="AZ326" s="2"/>
      <c r="BA326" s="148">
        <f>INDEX('2001'!$B$44:$B$140,'14 Year_History_Results'!BT326)</f>
        <v>0</v>
      </c>
      <c r="BB326" s="2">
        <f>INDEX('2002'!$B$44:$B$140,'14 Year_History_Results'!BU326)</f>
        <v>0</v>
      </c>
      <c r="BC326" s="2">
        <f>INDEX('2003'!$B$44:$B$140,'14 Year_History_Results'!BV326)</f>
        <v>0</v>
      </c>
      <c r="BD326" s="2">
        <f>INDEX('2004'!$B$44:$B$140,'14 Year_History_Results'!BW326)</f>
        <v>0</v>
      </c>
      <c r="BE326" s="2">
        <f>INDEX('2005'!$B$44:$B$140,'14 Year_History_Results'!BX326)</f>
        <v>0</v>
      </c>
      <c r="BF326" s="2">
        <f>INDEX('2006'!$B$44:$B$140,'14 Year_History_Results'!BY326)</f>
        <v>0</v>
      </c>
      <c r="BG326" s="2">
        <f>INDEX('2007'!$B$44:$B$140,'14 Year_History_Results'!BZ326)</f>
        <v>0</v>
      </c>
      <c r="BH326" s="2">
        <f>INDEX('2008'!$B$44:$B$140,'14 Year_History_Results'!CA326)</f>
        <v>12</v>
      </c>
      <c r="BI326" s="2">
        <f>INDEX('2009'!$B$44:$B$140,'14 Year_History_Results'!CB326)</f>
        <v>0</v>
      </c>
      <c r="BJ326" s="2">
        <f>INDEX('2010'!$B$44:$B$140,'14 Year_History_Results'!CC326)</f>
        <v>0</v>
      </c>
      <c r="BK326" s="2">
        <f>INDEX('2011'!$B$44:$B$140,'14 Year_History_Results'!CD326)</f>
        <v>0</v>
      </c>
      <c r="BL326" s="2">
        <f>INDEX('2012'!$B$44:$B$140,'14 Year_History_Results'!CE326)</f>
        <v>0</v>
      </c>
      <c r="BM326" s="2">
        <f>INDEX('2013'!$B$44:$B$140,'14 Year_History_Results'!CF326)</f>
        <v>0</v>
      </c>
      <c r="BN326" s="149">
        <f>INDEX('2014'!$B$52:$B$180,'14 Year_History_Results'!CG326)</f>
        <v>0</v>
      </c>
      <c r="BO326" s="308">
        <f t="shared" si="169"/>
        <v>0</v>
      </c>
      <c r="BQ326">
        <f t="shared" si="170"/>
        <v>304</v>
      </c>
      <c r="BR326" s="112"/>
      <c r="BS326" s="2"/>
      <c r="BT326" s="148">
        <f>IF(ISNA(MATCH($BQ326,'2001'!$A$44:$A$139,0)),97,MATCH($BQ326,'2001'!$A$44:$A$139,0))</f>
        <v>97</v>
      </c>
      <c r="BU326" s="2">
        <f>IF(ISNA(MATCH($BQ326,'2002'!$A$44:$A$139,0)),97,MATCH($BQ326,'2002'!$A$44:$A$139,0))</f>
        <v>97</v>
      </c>
      <c r="BV326" s="2">
        <f>IF(ISNA(MATCH($BQ326,'2003'!$A$44:$A$139,0)),97,MATCH($BQ326,'2003'!$A$44:$A$139,0))</f>
        <v>97</v>
      </c>
      <c r="BW326" s="2">
        <f>IF(ISNA(MATCH($BQ326,'2004'!$A$44:$A$139,0)),97,MATCH($BQ326,'2004'!$A$44:$A$139,0))</f>
        <v>97</v>
      </c>
      <c r="BX326" s="2">
        <f>IF(ISNA(MATCH($BQ326,'2005'!$A$44:$A$139,0)),97,MATCH($BQ326,'2005'!$A$44:$A$139,0))</f>
        <v>97</v>
      </c>
      <c r="BY326" s="2">
        <f>IF(ISNA(MATCH($BQ326,'2006'!$A$44:$A$139,0)),97,MATCH($BQ326,'2006'!$A$44:$A$139,0))</f>
        <v>97</v>
      </c>
      <c r="BZ326" s="2">
        <f>IF(ISNA(MATCH($BQ326,'2007'!$A$44:$A$139,0)),97,MATCH($BQ326,'2007'!$A$44:$A$139,0))</f>
        <v>97</v>
      </c>
      <c r="CA326" s="2">
        <f>IF(ISNA(MATCH($BQ326,'2008'!$A$44:$A$139,0)),97,MATCH($BQ326,'2008'!$A$44:$A$139,0))</f>
        <v>43</v>
      </c>
      <c r="CB326" s="2">
        <f>IF(ISNA(MATCH($BQ326,'2009'!$A$44:$A$139,0)),97,MATCH($BQ326,'2009'!$A$44:$A$139,0))</f>
        <v>97</v>
      </c>
      <c r="CC326" s="2">
        <f>IF(ISNA(MATCH($BQ326,'2010'!$A$44:$A$139,0)),97,MATCH($BQ326,'2010'!$A$44:$A$139,0))</f>
        <v>97</v>
      </c>
      <c r="CD326" s="2">
        <f>IF(ISNA(MATCH($BQ326,'2011'!$A$44:$A$139,0)),97,MATCH($BQ326,'2011'!$A$44:$A$139,0))</f>
        <v>97</v>
      </c>
      <c r="CE326" s="2">
        <f>IF(ISNA(MATCH($BQ326,'2012'!$A$44:$A$139,0)),97,MATCH($BQ326,'2012'!$A$44:$A$139,0))</f>
        <v>97</v>
      </c>
      <c r="CF326" s="2">
        <f>IF(ISNA(MATCH($BQ326,'2013'!$A$44:$A$139,0)),97,MATCH($BQ326,'2013'!$A$44:$A$139,0))</f>
        <v>97</v>
      </c>
      <c r="CG326" s="149">
        <f>IF(ISNA(MATCH($BQ326,'2014'!$A$52:$A$179,0)),129,MATCH($BQ326,'2014'!$A$52:$A$179,0))</f>
        <v>129</v>
      </c>
      <c r="CI326">
        <f t="shared" si="171"/>
        <v>304</v>
      </c>
      <c r="CJ326" s="284"/>
      <c r="CK326" s="282"/>
      <c r="CL326" s="281">
        <f t="shared" si="172"/>
        <v>0</v>
      </c>
      <c r="CM326" s="282">
        <f t="shared" ref="CM326:CM389" si="197">(BB326+AI326)+(CL326*$AC$1)</f>
        <v>0</v>
      </c>
      <c r="CN326" s="282">
        <f t="shared" ref="CN326:CN389" si="198">BC326+AJ326+(CM326*$AC$1)</f>
        <v>0</v>
      </c>
      <c r="CO326" s="282">
        <f t="shared" ref="CO326:CO389" si="199">BD326+AK326+(CN326*$AC$1)</f>
        <v>0</v>
      </c>
      <c r="CP326" s="282">
        <f t="shared" ref="CP326:CP389" si="200">BE326+AL326+(CO326*$AC$1)</f>
        <v>0</v>
      </c>
      <c r="CQ326" s="282">
        <f t="shared" ref="CQ326:CQ389" si="201">BF326+AM326+(CP326*$AC$1)</f>
        <v>0</v>
      </c>
      <c r="CR326" s="282">
        <f t="shared" ref="CR326:CR389" si="202">BG326+AN326+(CQ326*$AC$1)</f>
        <v>0</v>
      </c>
      <c r="CS326" s="282">
        <f t="shared" ref="CS326:CS389" si="203">BH326+AO326+(CR326*$AC$1)</f>
        <v>12</v>
      </c>
      <c r="CT326" s="282">
        <f t="shared" ref="CT326:CT389" si="204">BI326+AP326+(CS326*$AC$1)</f>
        <v>7.9992000000000001</v>
      </c>
      <c r="CU326" s="282">
        <f t="shared" si="173"/>
        <v>5.3322667199999998</v>
      </c>
      <c r="CV326" s="282">
        <f t="shared" si="174"/>
        <v>3.5544889955519996</v>
      </c>
      <c r="CW326" s="282">
        <f t="shared" si="175"/>
        <v>2.3694223644349628</v>
      </c>
      <c r="CX326" s="282">
        <f t="shared" si="176"/>
        <v>1.5794569481323462</v>
      </c>
      <c r="CY326" s="283">
        <f t="shared" si="177"/>
        <v>1.052866001625022</v>
      </c>
      <c r="DA326" s="282">
        <f t="shared" si="178"/>
        <v>304</v>
      </c>
      <c r="DB326" s="97"/>
      <c r="DC326" s="156"/>
      <c r="DD326" s="270">
        <f t="shared" si="179"/>
        <v>0</v>
      </c>
      <c r="DE326" s="156">
        <f t="shared" si="180"/>
        <v>0</v>
      </c>
      <c r="DF326" s="156">
        <f t="shared" si="181"/>
        <v>0</v>
      </c>
      <c r="DG326" s="156">
        <f t="shared" si="182"/>
        <v>0</v>
      </c>
      <c r="DH326" s="156">
        <f t="shared" si="183"/>
        <v>0</v>
      </c>
      <c r="DI326" s="156">
        <f t="shared" si="184"/>
        <v>0</v>
      </c>
      <c r="DJ326" s="156">
        <f t="shared" si="185"/>
        <v>0</v>
      </c>
      <c r="DK326" s="156">
        <f t="shared" si="186"/>
        <v>12</v>
      </c>
      <c r="DL326" s="156">
        <f t="shared" si="187"/>
        <v>12</v>
      </c>
      <c r="DM326" s="156">
        <f t="shared" si="188"/>
        <v>12</v>
      </c>
      <c r="DN326" s="156">
        <f t="shared" si="189"/>
        <v>12</v>
      </c>
      <c r="DO326" s="156">
        <f t="shared" si="190"/>
        <v>12</v>
      </c>
      <c r="DP326" s="156">
        <f t="shared" si="191"/>
        <v>12</v>
      </c>
      <c r="DQ326" s="267">
        <f t="shared" si="192"/>
        <v>12</v>
      </c>
      <c r="DR326" s="156">
        <f t="shared" si="193"/>
        <v>373</v>
      </c>
    </row>
    <row r="327" spans="2:122" ht="13.5" thickBot="1" x14ac:dyDescent="0.25">
      <c r="B327" s="133">
        <v>175</v>
      </c>
      <c r="C327" s="50">
        <f t="shared" si="195"/>
        <v>4</v>
      </c>
      <c r="D327" s="50">
        <f t="shared" ref="D327:D390" si="205">IF(C327&gt;=C328,C327,0)</f>
        <v>0</v>
      </c>
      <c r="E327" s="97"/>
      <c r="F327" s="2">
        <f t="shared" si="194"/>
        <v>322</v>
      </c>
      <c r="G327" s="164">
        <v>1251</v>
      </c>
      <c r="H327" s="164">
        <f>14- COUNTIF(L327:AA327,"#N/A")</f>
        <v>1</v>
      </c>
      <c r="I327" s="133">
        <f>SUM(AF327:AU327)+SUM(BA327:BM327)</f>
        <v>12</v>
      </c>
      <c r="J327" s="405">
        <f>CY327</f>
        <v>1.052866001625022</v>
      </c>
      <c r="K327" s="466" t="str">
        <f>IF(ISNUMBER(MATCH(G327,'[4]OPR data'!$A$3:$A$2541,0)),"Y","N")</f>
        <v>Y</v>
      </c>
      <c r="L327" s="112"/>
      <c r="M327" s="236"/>
      <c r="N327" s="236" t="e">
        <f>(INDEX(Finish_table!R$4:R$83,MATCH('14 Year_History_Results'!$G327,Finish_table!S$4:S$83,0),1))</f>
        <v>#N/A</v>
      </c>
      <c r="O327" s="236" t="e">
        <f>(INDEX(Finish_table!Z$4:Z$99,MATCH('14 Year_History_Results'!$G327,Finish_table!AA$4:AA$99,0),1))</f>
        <v>#N/A</v>
      </c>
      <c r="P327" s="236" t="e">
        <f>(INDEX(Finish_table!AI$4:AI$99,MATCH('14 Year_History_Results'!$G327,Finish_table!AJ$4:AJ$99,0),1))</f>
        <v>#N/A</v>
      </c>
      <c r="Q327" s="236" t="e">
        <f>(INDEX(Finish_table!AR$4:AR$99,MATCH('14 Year_History_Results'!$G327,Finish_table!AS$4:AS$99,0),1))</f>
        <v>#N/A</v>
      </c>
      <c r="R327" s="236" t="e">
        <f>(INDEX(Finish_table!BA$4:BA$99,MATCH('14 Year_History_Results'!$G327,Finish_table!BB$4:BB$99,0),1))</f>
        <v>#N/A</v>
      </c>
      <c r="S327" s="236" t="e">
        <f>(INDEX(Finish_table!BJ$4:BJ$99,MATCH('14 Year_History_Results'!$G327,Finish_table!BK$4:BK$99,0),1))</f>
        <v>#N/A</v>
      </c>
      <c r="T327" s="236" t="e">
        <f>(INDEX(Finish_table!BS$4:BS$99,MATCH('14 Year_History_Results'!$G327,Finish_table!BT$4:BT$99,0),1))</f>
        <v>#N/A</v>
      </c>
      <c r="U327" s="236" t="str">
        <f>(INDEX(Finish_table!CB$4:CB$99,MATCH('14 Year_History_Results'!$G327,Finish_table!CC$4:CC$99,0),1))</f>
        <v>QF</v>
      </c>
      <c r="V327" s="236" t="e">
        <f>(INDEX(Finish_table!CK$4:CK$99,MATCH('14 Year_History_Results'!$G327,Finish_table!CL$4:CL$99,0),1))</f>
        <v>#N/A</v>
      </c>
      <c r="W327" s="236" t="e">
        <f>(INDEX(Finish_table!CT$4:CT$99,MATCH('14 Year_History_Results'!$G327,Finish_table!CU$4:CU$99,0),1))</f>
        <v>#N/A</v>
      </c>
      <c r="X327" s="236" t="e">
        <f>(INDEX(Finish_table!DC$4:DC$99,MATCH('14 Year_History_Results'!$G327,Finish_table!DD$4:DD$99,0),1))</f>
        <v>#N/A</v>
      </c>
      <c r="Y327" s="236" t="e">
        <f>(INDEX(Finish_table!DL$4:DL$99,MATCH('14 Year_History_Results'!$G327,Finish_table!DM$4:DM$99,0),1))</f>
        <v>#N/A</v>
      </c>
      <c r="Z327" s="236" t="e">
        <f>(INDEX(Finish_table!DU$4:DU$99,MATCH('14 Year_History_Results'!$G327,Finish_table!DV$4:DV$99,0),1))</f>
        <v>#N/A</v>
      </c>
      <c r="AA327" s="256" t="e">
        <f>(INDEX(Finish_table!ED$4:ED$140,MATCH('14 Year_History_Results'!$G327,Finish_table!EE$4:EE$140,0),1))</f>
        <v>#N/A</v>
      </c>
      <c r="AB327" s="2"/>
      <c r="AC327" s="97"/>
      <c r="AE327">
        <f t="shared" si="196"/>
        <v>1251</v>
      </c>
      <c r="AF327" s="112"/>
      <c r="AG327" s="2"/>
      <c r="AH327" s="148">
        <f>INDEX('2001'!$C$44:$C$140,'14 Year_History_Results'!BT327)</f>
        <v>0</v>
      </c>
      <c r="AI327" s="2">
        <f>INDEX('2002'!$C$44:$C$140,'14 Year_History_Results'!BU327)</f>
        <v>0</v>
      </c>
      <c r="AJ327" s="2">
        <f>INDEX('2003'!$C$44:$C$140,'14 Year_History_Results'!BV327)</f>
        <v>0</v>
      </c>
      <c r="AK327" s="2">
        <f>INDEX('2004'!$C$44:$C$140,'14 Year_History_Results'!BW327)</f>
        <v>0</v>
      </c>
      <c r="AL327" s="2">
        <f>INDEX('2005'!$C$44:$C$140,'14 Year_History_Results'!BX327)</f>
        <v>0</v>
      </c>
      <c r="AM327" s="2">
        <f>INDEX('2006'!$C$44:$C$140,'14 Year_History_Results'!BY327)</f>
        <v>0</v>
      </c>
      <c r="AN327" s="2">
        <f>INDEX('2007'!$C$44:$C$140,'14 Year_History_Results'!BZ327)</f>
        <v>0</v>
      </c>
      <c r="AO327" s="2">
        <f>INDEX('2008'!$C$44:$C$140,'14 Year_History_Results'!CA327)</f>
        <v>0</v>
      </c>
      <c r="AP327" s="2">
        <f>INDEX('2009'!$C$44:$C$140,'14 Year_History_Results'!CB327)</f>
        <v>0</v>
      </c>
      <c r="AQ327" s="2">
        <f>INDEX('2010'!$C$44:$C$140,'14 Year_History_Results'!CC327)</f>
        <v>0</v>
      </c>
      <c r="AR327" s="2">
        <f>INDEX('2011'!$C$44:$C$140,'14 Year_History_Results'!CD327)</f>
        <v>0</v>
      </c>
      <c r="AS327" s="2">
        <f>INDEX('2012'!$C$44:$C$140,'14 Year_History_Results'!CE327)</f>
        <v>0</v>
      </c>
      <c r="AT327" s="2">
        <f>INDEX('2013'!$C$44:$C$140,'14 Year_History_Results'!CF327)</f>
        <v>0</v>
      </c>
      <c r="AU327" s="149">
        <f>INDEX('2014'!$C$52:$C$180,'14 Year_History_Results'!CG327)</f>
        <v>0</v>
      </c>
      <c r="AV327" s="2">
        <f t="shared" ref="AV327:AV390" si="206">STDEV(AG327:AU327)</f>
        <v>0</v>
      </c>
      <c r="AW327" s="2"/>
      <c r="AX327">
        <f t="shared" ref="AX327:AX390" si="207">$G327</f>
        <v>1251</v>
      </c>
      <c r="AY327" s="112"/>
      <c r="AZ327" s="2"/>
      <c r="BA327" s="148">
        <f>INDEX('2001'!$B$44:$B$140,'14 Year_History_Results'!BT327)</f>
        <v>0</v>
      </c>
      <c r="BB327" s="2">
        <f>INDEX('2002'!$B$44:$B$140,'14 Year_History_Results'!BU327)</f>
        <v>0</v>
      </c>
      <c r="BC327" s="2">
        <f>INDEX('2003'!$B$44:$B$140,'14 Year_History_Results'!BV327)</f>
        <v>0</v>
      </c>
      <c r="BD327" s="2">
        <f>INDEX('2004'!$B$44:$B$140,'14 Year_History_Results'!BW327)</f>
        <v>0</v>
      </c>
      <c r="BE327" s="2">
        <f>INDEX('2005'!$B$44:$B$140,'14 Year_History_Results'!BX327)</f>
        <v>0</v>
      </c>
      <c r="BF327" s="2">
        <f>INDEX('2006'!$B$44:$B$140,'14 Year_History_Results'!BY327)</f>
        <v>0</v>
      </c>
      <c r="BG327" s="2">
        <f>INDEX('2007'!$B$44:$B$140,'14 Year_History_Results'!BZ327)</f>
        <v>0</v>
      </c>
      <c r="BH327" s="2">
        <f>INDEX('2008'!$B$44:$B$140,'14 Year_History_Results'!CA327)</f>
        <v>12</v>
      </c>
      <c r="BI327" s="2">
        <f>INDEX('2009'!$B$44:$B$140,'14 Year_History_Results'!CB327)</f>
        <v>0</v>
      </c>
      <c r="BJ327" s="2">
        <f>INDEX('2010'!$B$44:$B$140,'14 Year_History_Results'!CC327)</f>
        <v>0</v>
      </c>
      <c r="BK327" s="2">
        <f>INDEX('2011'!$B$44:$B$140,'14 Year_History_Results'!CD327)</f>
        <v>0</v>
      </c>
      <c r="BL327" s="2">
        <f>INDEX('2012'!$B$44:$B$140,'14 Year_History_Results'!CE327)</f>
        <v>0</v>
      </c>
      <c r="BM327" s="2">
        <f>INDEX('2013'!$B$44:$B$140,'14 Year_History_Results'!CF327)</f>
        <v>0</v>
      </c>
      <c r="BN327" s="149">
        <f>INDEX('2014'!$B$52:$B$180,'14 Year_History_Results'!CG327)</f>
        <v>0</v>
      </c>
      <c r="BO327" s="308">
        <f t="shared" ref="BO327:BO390" si="208">BM327+AT327</f>
        <v>0</v>
      </c>
      <c r="BQ327">
        <f t="shared" ref="BQ327:BQ390" si="209">$G327</f>
        <v>1251</v>
      </c>
      <c r="BR327" s="112"/>
      <c r="BS327" s="2"/>
      <c r="BT327" s="148">
        <f>IF(ISNA(MATCH($BQ327,'2001'!$A$44:$A$139,0)),97,MATCH($BQ327,'2001'!$A$44:$A$139,0))</f>
        <v>97</v>
      </c>
      <c r="BU327" s="2">
        <f>IF(ISNA(MATCH($BQ327,'2002'!$A$44:$A$139,0)),97,MATCH($BQ327,'2002'!$A$44:$A$139,0))</f>
        <v>97</v>
      </c>
      <c r="BV327" s="2">
        <f>IF(ISNA(MATCH($BQ327,'2003'!$A$44:$A$139,0)),97,MATCH($BQ327,'2003'!$A$44:$A$139,0))</f>
        <v>97</v>
      </c>
      <c r="BW327" s="2">
        <f>IF(ISNA(MATCH($BQ327,'2004'!$A$44:$A$139,0)),97,MATCH($BQ327,'2004'!$A$44:$A$139,0))</f>
        <v>97</v>
      </c>
      <c r="BX327" s="2">
        <f>IF(ISNA(MATCH($BQ327,'2005'!$A$44:$A$139,0)),97,MATCH($BQ327,'2005'!$A$44:$A$139,0))</f>
        <v>97</v>
      </c>
      <c r="BY327" s="2">
        <f>IF(ISNA(MATCH($BQ327,'2006'!$A$44:$A$139,0)),97,MATCH($BQ327,'2006'!$A$44:$A$139,0))</f>
        <v>97</v>
      </c>
      <c r="BZ327" s="2">
        <f>IF(ISNA(MATCH($BQ327,'2007'!$A$44:$A$139,0)),97,MATCH($BQ327,'2007'!$A$44:$A$139,0))</f>
        <v>97</v>
      </c>
      <c r="CA327" s="2">
        <f>IF(ISNA(MATCH($BQ327,'2008'!$A$44:$A$139,0)),97,MATCH($BQ327,'2008'!$A$44:$A$139,0))</f>
        <v>71</v>
      </c>
      <c r="CB327" s="2">
        <f>IF(ISNA(MATCH($BQ327,'2009'!$A$44:$A$139,0)),97,MATCH($BQ327,'2009'!$A$44:$A$139,0))</f>
        <v>97</v>
      </c>
      <c r="CC327" s="2">
        <f>IF(ISNA(MATCH($BQ327,'2010'!$A$44:$A$139,0)),97,MATCH($BQ327,'2010'!$A$44:$A$139,0))</f>
        <v>97</v>
      </c>
      <c r="CD327" s="2">
        <f>IF(ISNA(MATCH($BQ327,'2011'!$A$44:$A$139,0)),97,MATCH($BQ327,'2011'!$A$44:$A$139,0))</f>
        <v>97</v>
      </c>
      <c r="CE327" s="2">
        <f>IF(ISNA(MATCH($BQ327,'2012'!$A$44:$A$139,0)),97,MATCH($BQ327,'2012'!$A$44:$A$139,0))</f>
        <v>97</v>
      </c>
      <c r="CF327" s="2">
        <f>IF(ISNA(MATCH($BQ327,'2013'!$A$44:$A$139,0)),97,MATCH($BQ327,'2013'!$A$44:$A$139,0))</f>
        <v>97</v>
      </c>
      <c r="CG327" s="149">
        <f>IF(ISNA(MATCH($BQ327,'2014'!$A$52:$A$179,0)),129,MATCH($BQ327,'2014'!$A$52:$A$179,0))</f>
        <v>129</v>
      </c>
      <c r="CI327">
        <f t="shared" ref="CI327:CI390" si="210">G327</f>
        <v>1251</v>
      </c>
      <c r="CJ327" s="284"/>
      <c r="CK327" s="282"/>
      <c r="CL327" s="281">
        <f t="shared" ref="CL327:CL390" si="211">BA327+AH327</f>
        <v>0</v>
      </c>
      <c r="CM327" s="282">
        <f t="shared" si="197"/>
        <v>0</v>
      </c>
      <c r="CN327" s="282">
        <f t="shared" si="198"/>
        <v>0</v>
      </c>
      <c r="CO327" s="282">
        <f t="shared" si="199"/>
        <v>0</v>
      </c>
      <c r="CP327" s="282">
        <f t="shared" si="200"/>
        <v>0</v>
      </c>
      <c r="CQ327" s="282">
        <f t="shared" si="201"/>
        <v>0</v>
      </c>
      <c r="CR327" s="282">
        <f t="shared" si="202"/>
        <v>0</v>
      </c>
      <c r="CS327" s="282">
        <f t="shared" si="203"/>
        <v>12</v>
      </c>
      <c r="CT327" s="282">
        <f t="shared" si="204"/>
        <v>7.9992000000000001</v>
      </c>
      <c r="CU327" s="282">
        <f t="shared" ref="CU327:CU390" si="212">BJ327+AQ327+(CT327*$AC$1)</f>
        <v>5.3322667199999998</v>
      </c>
      <c r="CV327" s="282">
        <f t="shared" ref="CV327:CV390" si="213">BK327+AR327+(CU327*$AC$1)</f>
        <v>3.5544889955519996</v>
      </c>
      <c r="CW327" s="282">
        <f t="shared" ref="CW327:CW390" si="214">BL327+AS327+(CV327*$AC$1)</f>
        <v>2.3694223644349628</v>
      </c>
      <c r="CX327" s="282">
        <f t="shared" ref="CX327:CX390" si="215">BM327+AT327+(CW327*$AC$1)</f>
        <v>1.5794569481323462</v>
      </c>
      <c r="CY327" s="283">
        <f t="shared" ref="CY327:CY390" si="216">BN327+AU327+(CX327*$AC$1)</f>
        <v>1.052866001625022</v>
      </c>
      <c r="DA327" s="282">
        <f t="shared" ref="DA327:DA390" si="217">G327</f>
        <v>1251</v>
      </c>
      <c r="DB327" s="97"/>
      <c r="DC327" s="156"/>
      <c r="DD327" s="270">
        <f t="shared" ref="DD327:DD390" si="218">BA327+AH327+DC327</f>
        <v>0</v>
      </c>
      <c r="DE327" s="156">
        <f t="shared" ref="DE327:DE390" si="219">BB327+AI327+DD327</f>
        <v>0</v>
      </c>
      <c r="DF327" s="156">
        <f t="shared" ref="DF327:DF390" si="220">BC327+AJ327+DE327</f>
        <v>0</v>
      </c>
      <c r="DG327" s="156">
        <f t="shared" ref="DG327:DG390" si="221">BD327+AK327+DF327</f>
        <v>0</v>
      </c>
      <c r="DH327" s="156">
        <f t="shared" ref="DH327:DH390" si="222">BE327+AL327+DG327</f>
        <v>0</v>
      </c>
      <c r="DI327" s="156">
        <f t="shared" ref="DI327:DI390" si="223">BF327+AM327+DH327</f>
        <v>0</v>
      </c>
      <c r="DJ327" s="156">
        <f t="shared" ref="DJ327:DJ390" si="224">BG327+AN327+DI327</f>
        <v>0</v>
      </c>
      <c r="DK327" s="156">
        <f t="shared" ref="DK327:DK390" si="225">BH327+AO327+DJ327</f>
        <v>12</v>
      </c>
      <c r="DL327" s="156">
        <f t="shared" ref="DL327:DL390" si="226">BI327+AP327+DK327</f>
        <v>12</v>
      </c>
      <c r="DM327" s="156">
        <f t="shared" ref="DM327:DM390" si="227">BJ327+AQ327+DL327</f>
        <v>12</v>
      </c>
      <c r="DN327" s="156">
        <f t="shared" ref="DN327:DN390" si="228">BK327+AR327+DM327</f>
        <v>12</v>
      </c>
      <c r="DO327" s="156">
        <f t="shared" ref="DO327:DO390" si="229">BL327+AS327+DN327</f>
        <v>12</v>
      </c>
      <c r="DP327" s="156">
        <f t="shared" ref="DP327:DP390" si="230">BM327+AT327+DO327</f>
        <v>12</v>
      </c>
      <c r="DQ327" s="267">
        <f t="shared" ref="DQ327:DQ390" si="231">BN327+AU327+DP327</f>
        <v>12</v>
      </c>
      <c r="DR327" s="156">
        <f t="shared" ref="DR327:DR390" si="232">RANK(DQ327,DQ$6:DQ$495)</f>
        <v>373</v>
      </c>
    </row>
    <row r="328" spans="2:122" ht="13.5" thickBot="1" x14ac:dyDescent="0.25">
      <c r="B328" s="133">
        <v>175</v>
      </c>
      <c r="C328" s="50">
        <f t="shared" si="195"/>
        <v>5</v>
      </c>
      <c r="D328" s="50">
        <f t="shared" si="205"/>
        <v>0</v>
      </c>
      <c r="E328" s="97"/>
      <c r="F328" s="2">
        <f t="shared" ref="F328:F391" si="233">F327+1</f>
        <v>323</v>
      </c>
      <c r="G328" s="164">
        <v>2081</v>
      </c>
      <c r="H328" s="164">
        <f>14- COUNTIF(L328:AA328,"#N/A")</f>
        <v>1</v>
      </c>
      <c r="I328" s="133">
        <f>SUM(AF328:AU328)+SUM(BA328:BM328)</f>
        <v>12</v>
      </c>
      <c r="J328" s="405">
        <f>CY328</f>
        <v>1.052866001625022</v>
      </c>
      <c r="K328" s="466" t="str">
        <f>IF(ISNUMBER(MATCH(G328,'[4]OPR data'!$A$3:$A$2541,0)),"Y","N")</f>
        <v>Y</v>
      </c>
      <c r="L328" s="112"/>
      <c r="M328" s="236"/>
      <c r="N328" s="236" t="e">
        <f>(INDEX(Finish_table!R$4:R$83,MATCH('14 Year_History_Results'!$G328,Finish_table!S$4:S$83,0),1))</f>
        <v>#N/A</v>
      </c>
      <c r="O328" s="236" t="e">
        <f>(INDEX(Finish_table!Z$4:Z$99,MATCH('14 Year_History_Results'!$G328,Finish_table!AA$4:AA$99,0),1))</f>
        <v>#N/A</v>
      </c>
      <c r="P328" s="236" t="e">
        <f>(INDEX(Finish_table!AI$4:AI$99,MATCH('14 Year_History_Results'!$G328,Finish_table!AJ$4:AJ$99,0),1))</f>
        <v>#N/A</v>
      </c>
      <c r="Q328" s="236" t="e">
        <f>(INDEX(Finish_table!AR$4:AR$99,MATCH('14 Year_History_Results'!$G328,Finish_table!AS$4:AS$99,0),1))</f>
        <v>#N/A</v>
      </c>
      <c r="R328" s="236" t="e">
        <f>(INDEX(Finish_table!BA$4:BA$99,MATCH('14 Year_History_Results'!$G328,Finish_table!BB$4:BB$99,0),1))</f>
        <v>#N/A</v>
      </c>
      <c r="S328" s="236" t="e">
        <f>(INDEX(Finish_table!BJ$4:BJ$99,MATCH('14 Year_History_Results'!$G328,Finish_table!BK$4:BK$99,0),1))</f>
        <v>#N/A</v>
      </c>
      <c r="T328" s="236" t="e">
        <f>(INDEX(Finish_table!BS$4:BS$99,MATCH('14 Year_History_Results'!$G328,Finish_table!BT$4:BT$99,0),1))</f>
        <v>#N/A</v>
      </c>
      <c r="U328" s="236" t="str">
        <f>(INDEX(Finish_table!CB$4:CB$99,MATCH('14 Year_History_Results'!$G328,Finish_table!CC$4:CC$99,0),1))</f>
        <v>QF</v>
      </c>
      <c r="V328" s="236" t="e">
        <f>(INDEX(Finish_table!CK$4:CK$99,MATCH('14 Year_History_Results'!$G328,Finish_table!CL$4:CL$99,0),1))</f>
        <v>#N/A</v>
      </c>
      <c r="W328" s="236" t="e">
        <f>(INDEX(Finish_table!CT$4:CT$99,MATCH('14 Year_History_Results'!$G328,Finish_table!CU$4:CU$99,0),1))</f>
        <v>#N/A</v>
      </c>
      <c r="X328" s="236" t="e">
        <f>(INDEX(Finish_table!DC$4:DC$99,MATCH('14 Year_History_Results'!$G328,Finish_table!DD$4:DD$99,0),1))</f>
        <v>#N/A</v>
      </c>
      <c r="Y328" s="236" t="e">
        <f>(INDEX(Finish_table!DL$4:DL$99,MATCH('14 Year_History_Results'!$G328,Finish_table!DM$4:DM$99,0),1))</f>
        <v>#N/A</v>
      </c>
      <c r="Z328" s="236" t="e">
        <f>(INDEX(Finish_table!DU$4:DU$99,MATCH('14 Year_History_Results'!$G328,Finish_table!DV$4:DV$99,0),1))</f>
        <v>#N/A</v>
      </c>
      <c r="AA328" s="256" t="e">
        <f>(INDEX(Finish_table!ED$4:ED$140,MATCH('14 Year_History_Results'!$G328,Finish_table!EE$4:EE$140,0),1))</f>
        <v>#N/A</v>
      </c>
      <c r="AB328" s="2"/>
      <c r="AC328" s="97"/>
      <c r="AE328">
        <f t="shared" si="196"/>
        <v>2081</v>
      </c>
      <c r="AF328" s="112"/>
      <c r="AG328" s="2"/>
      <c r="AH328" s="148">
        <f>INDEX('2001'!$C$44:$C$140,'14 Year_History_Results'!BT328)</f>
        <v>0</v>
      </c>
      <c r="AI328" s="2">
        <f>INDEX('2002'!$C$44:$C$140,'14 Year_History_Results'!BU328)</f>
        <v>0</v>
      </c>
      <c r="AJ328" s="2">
        <f>INDEX('2003'!$C$44:$C$140,'14 Year_History_Results'!BV328)</f>
        <v>0</v>
      </c>
      <c r="AK328" s="2">
        <f>INDEX('2004'!$C$44:$C$140,'14 Year_History_Results'!BW328)</f>
        <v>0</v>
      </c>
      <c r="AL328" s="2">
        <f>INDEX('2005'!$C$44:$C$140,'14 Year_History_Results'!BX328)</f>
        <v>0</v>
      </c>
      <c r="AM328" s="2">
        <f>INDEX('2006'!$C$44:$C$140,'14 Year_History_Results'!BY328)</f>
        <v>0</v>
      </c>
      <c r="AN328" s="2">
        <f>INDEX('2007'!$C$44:$C$140,'14 Year_History_Results'!BZ328)</f>
        <v>0</v>
      </c>
      <c r="AO328" s="2">
        <f>INDEX('2008'!$C$44:$C$140,'14 Year_History_Results'!CA328)</f>
        <v>0</v>
      </c>
      <c r="AP328" s="2">
        <f>INDEX('2009'!$C$44:$C$140,'14 Year_History_Results'!CB328)</f>
        <v>0</v>
      </c>
      <c r="AQ328" s="2">
        <f>INDEX('2010'!$C$44:$C$140,'14 Year_History_Results'!CC328)</f>
        <v>0</v>
      </c>
      <c r="AR328" s="2">
        <f>INDEX('2011'!$C$44:$C$140,'14 Year_History_Results'!CD328)</f>
        <v>0</v>
      </c>
      <c r="AS328" s="2">
        <f>INDEX('2012'!$C$44:$C$140,'14 Year_History_Results'!CE328)</f>
        <v>0</v>
      </c>
      <c r="AT328" s="2">
        <f>INDEX('2013'!$C$44:$C$140,'14 Year_History_Results'!CF328)</f>
        <v>0</v>
      </c>
      <c r="AU328" s="149">
        <f>INDEX('2014'!$C$52:$C$180,'14 Year_History_Results'!CG328)</f>
        <v>0</v>
      </c>
      <c r="AV328" s="2">
        <f t="shared" si="206"/>
        <v>0</v>
      </c>
      <c r="AW328" s="2"/>
      <c r="AX328">
        <f t="shared" si="207"/>
        <v>2081</v>
      </c>
      <c r="AY328" s="112"/>
      <c r="AZ328" s="2"/>
      <c r="BA328" s="148">
        <f>INDEX('2001'!$B$44:$B$140,'14 Year_History_Results'!BT328)</f>
        <v>0</v>
      </c>
      <c r="BB328" s="2">
        <f>INDEX('2002'!$B$44:$B$140,'14 Year_History_Results'!BU328)</f>
        <v>0</v>
      </c>
      <c r="BC328" s="2">
        <f>INDEX('2003'!$B$44:$B$140,'14 Year_History_Results'!BV328)</f>
        <v>0</v>
      </c>
      <c r="BD328" s="2">
        <f>INDEX('2004'!$B$44:$B$140,'14 Year_History_Results'!BW328)</f>
        <v>0</v>
      </c>
      <c r="BE328" s="2">
        <f>INDEX('2005'!$B$44:$B$140,'14 Year_History_Results'!BX328)</f>
        <v>0</v>
      </c>
      <c r="BF328" s="2">
        <f>INDEX('2006'!$B$44:$B$140,'14 Year_History_Results'!BY328)</f>
        <v>0</v>
      </c>
      <c r="BG328" s="2">
        <f>INDEX('2007'!$B$44:$B$140,'14 Year_History_Results'!BZ328)</f>
        <v>0</v>
      </c>
      <c r="BH328" s="2">
        <f>INDEX('2008'!$B$44:$B$140,'14 Year_History_Results'!CA328)</f>
        <v>12</v>
      </c>
      <c r="BI328" s="2">
        <f>INDEX('2009'!$B$44:$B$140,'14 Year_History_Results'!CB328)</f>
        <v>0</v>
      </c>
      <c r="BJ328" s="2">
        <f>INDEX('2010'!$B$44:$B$140,'14 Year_History_Results'!CC328)</f>
        <v>0</v>
      </c>
      <c r="BK328" s="2">
        <f>INDEX('2011'!$B$44:$B$140,'14 Year_History_Results'!CD328)</f>
        <v>0</v>
      </c>
      <c r="BL328" s="2">
        <f>INDEX('2012'!$B$44:$B$140,'14 Year_History_Results'!CE328)</f>
        <v>0</v>
      </c>
      <c r="BM328" s="2">
        <f>INDEX('2013'!$B$44:$B$140,'14 Year_History_Results'!CF328)</f>
        <v>0</v>
      </c>
      <c r="BN328" s="149">
        <f>INDEX('2014'!$B$52:$B$180,'14 Year_History_Results'!CG328)</f>
        <v>0</v>
      </c>
      <c r="BO328" s="308">
        <f t="shared" si="208"/>
        <v>0</v>
      </c>
      <c r="BQ328">
        <f t="shared" si="209"/>
        <v>2081</v>
      </c>
      <c r="BR328" s="112"/>
      <c r="BS328" s="2"/>
      <c r="BT328" s="148">
        <f>IF(ISNA(MATCH($BQ328,'2001'!$A$44:$A$139,0)),97,MATCH($BQ328,'2001'!$A$44:$A$139,0))</f>
        <v>97</v>
      </c>
      <c r="BU328" s="2">
        <f>IF(ISNA(MATCH($BQ328,'2002'!$A$44:$A$139,0)),97,MATCH($BQ328,'2002'!$A$44:$A$139,0))</f>
        <v>97</v>
      </c>
      <c r="BV328" s="2">
        <f>IF(ISNA(MATCH($BQ328,'2003'!$A$44:$A$139,0)),97,MATCH($BQ328,'2003'!$A$44:$A$139,0))</f>
        <v>97</v>
      </c>
      <c r="BW328" s="2">
        <f>IF(ISNA(MATCH($BQ328,'2004'!$A$44:$A$139,0)),97,MATCH($BQ328,'2004'!$A$44:$A$139,0))</f>
        <v>97</v>
      </c>
      <c r="BX328" s="2">
        <f>IF(ISNA(MATCH($BQ328,'2005'!$A$44:$A$139,0)),97,MATCH($BQ328,'2005'!$A$44:$A$139,0))</f>
        <v>97</v>
      </c>
      <c r="BY328" s="2">
        <f>IF(ISNA(MATCH($BQ328,'2006'!$A$44:$A$139,0)),97,MATCH($BQ328,'2006'!$A$44:$A$139,0))</f>
        <v>97</v>
      </c>
      <c r="BZ328" s="2">
        <f>IF(ISNA(MATCH($BQ328,'2007'!$A$44:$A$139,0)),97,MATCH($BQ328,'2007'!$A$44:$A$139,0))</f>
        <v>97</v>
      </c>
      <c r="CA328" s="2">
        <f>IF(ISNA(MATCH($BQ328,'2008'!$A$44:$A$139,0)),97,MATCH($BQ328,'2008'!$A$44:$A$139,0))</f>
        <v>89</v>
      </c>
      <c r="CB328" s="2">
        <f>IF(ISNA(MATCH($BQ328,'2009'!$A$44:$A$139,0)),97,MATCH($BQ328,'2009'!$A$44:$A$139,0))</f>
        <v>97</v>
      </c>
      <c r="CC328" s="2">
        <f>IF(ISNA(MATCH($BQ328,'2010'!$A$44:$A$139,0)),97,MATCH($BQ328,'2010'!$A$44:$A$139,0))</f>
        <v>97</v>
      </c>
      <c r="CD328" s="2">
        <f>IF(ISNA(MATCH($BQ328,'2011'!$A$44:$A$139,0)),97,MATCH($BQ328,'2011'!$A$44:$A$139,0))</f>
        <v>97</v>
      </c>
      <c r="CE328" s="2">
        <f>IF(ISNA(MATCH($BQ328,'2012'!$A$44:$A$139,0)),97,MATCH($BQ328,'2012'!$A$44:$A$139,0))</f>
        <v>97</v>
      </c>
      <c r="CF328" s="2">
        <f>IF(ISNA(MATCH($BQ328,'2013'!$A$44:$A$139,0)),97,MATCH($BQ328,'2013'!$A$44:$A$139,0))</f>
        <v>97</v>
      </c>
      <c r="CG328" s="149">
        <f>IF(ISNA(MATCH($BQ328,'2014'!$A$52:$A$179,0)),129,MATCH($BQ328,'2014'!$A$52:$A$179,0))</f>
        <v>129</v>
      </c>
      <c r="CI328">
        <f t="shared" si="210"/>
        <v>2081</v>
      </c>
      <c r="CJ328" s="284"/>
      <c r="CK328" s="282"/>
      <c r="CL328" s="281">
        <f t="shared" si="211"/>
        <v>0</v>
      </c>
      <c r="CM328" s="282">
        <f t="shared" si="197"/>
        <v>0</v>
      </c>
      <c r="CN328" s="282">
        <f t="shared" si="198"/>
        <v>0</v>
      </c>
      <c r="CO328" s="282">
        <f t="shared" si="199"/>
        <v>0</v>
      </c>
      <c r="CP328" s="282">
        <f t="shared" si="200"/>
        <v>0</v>
      </c>
      <c r="CQ328" s="282">
        <f t="shared" si="201"/>
        <v>0</v>
      </c>
      <c r="CR328" s="282">
        <f t="shared" si="202"/>
        <v>0</v>
      </c>
      <c r="CS328" s="282">
        <f t="shared" si="203"/>
        <v>12</v>
      </c>
      <c r="CT328" s="282">
        <f t="shared" si="204"/>
        <v>7.9992000000000001</v>
      </c>
      <c r="CU328" s="282">
        <f t="shared" si="212"/>
        <v>5.3322667199999998</v>
      </c>
      <c r="CV328" s="282">
        <f t="shared" si="213"/>
        <v>3.5544889955519996</v>
      </c>
      <c r="CW328" s="282">
        <f t="shared" si="214"/>
        <v>2.3694223644349628</v>
      </c>
      <c r="CX328" s="282">
        <f t="shared" si="215"/>
        <v>1.5794569481323462</v>
      </c>
      <c r="CY328" s="283">
        <f t="shared" si="216"/>
        <v>1.052866001625022</v>
      </c>
      <c r="DA328" s="282">
        <f t="shared" si="217"/>
        <v>2081</v>
      </c>
      <c r="DB328" s="97"/>
      <c r="DC328" s="156"/>
      <c r="DD328" s="270">
        <f t="shared" si="218"/>
        <v>0</v>
      </c>
      <c r="DE328" s="156">
        <f t="shared" si="219"/>
        <v>0</v>
      </c>
      <c r="DF328" s="156">
        <f t="shared" si="220"/>
        <v>0</v>
      </c>
      <c r="DG328" s="156">
        <f t="shared" si="221"/>
        <v>0</v>
      </c>
      <c r="DH328" s="156">
        <f t="shared" si="222"/>
        <v>0</v>
      </c>
      <c r="DI328" s="156">
        <f t="shared" si="223"/>
        <v>0</v>
      </c>
      <c r="DJ328" s="156">
        <f t="shared" si="224"/>
        <v>0</v>
      </c>
      <c r="DK328" s="156">
        <f t="shared" si="225"/>
        <v>12</v>
      </c>
      <c r="DL328" s="156">
        <f t="shared" si="226"/>
        <v>12</v>
      </c>
      <c r="DM328" s="156">
        <f t="shared" si="227"/>
        <v>12</v>
      </c>
      <c r="DN328" s="156">
        <f t="shared" si="228"/>
        <v>12</v>
      </c>
      <c r="DO328" s="156">
        <f t="shared" si="229"/>
        <v>12</v>
      </c>
      <c r="DP328" s="156">
        <f t="shared" si="230"/>
        <v>12</v>
      </c>
      <c r="DQ328" s="267">
        <f t="shared" si="231"/>
        <v>12</v>
      </c>
      <c r="DR328" s="156">
        <f t="shared" si="232"/>
        <v>373</v>
      </c>
    </row>
    <row r="329" spans="2:122" ht="13.5" thickBot="1" x14ac:dyDescent="0.25">
      <c r="B329" s="133">
        <v>175</v>
      </c>
      <c r="C329" s="50">
        <f t="shared" si="195"/>
        <v>6</v>
      </c>
      <c r="D329" s="50">
        <f t="shared" si="205"/>
        <v>0</v>
      </c>
      <c r="E329" s="97"/>
      <c r="F329" s="2">
        <f t="shared" si="233"/>
        <v>324</v>
      </c>
      <c r="G329" s="164">
        <v>1139</v>
      </c>
      <c r="H329" s="164">
        <f>14- COUNTIF(L329:AA329,"#N/A")</f>
        <v>1</v>
      </c>
      <c r="I329" s="133">
        <f>SUM(AF329:AU329)+SUM(BA329:BM329)</f>
        <v>27</v>
      </c>
      <c r="J329" s="405">
        <f>CY329</f>
        <v>1.0526554389533569</v>
      </c>
      <c r="K329" s="466" t="str">
        <f>IF(ISNUMBER(MATCH(G329,'[4]OPR data'!$A$3:$A$2541,0)),"Y","N")</f>
        <v>N</v>
      </c>
      <c r="L329" s="112"/>
      <c r="M329" s="236"/>
      <c r="N329" s="236" t="e">
        <f>(INDEX(Finish_table!R$4:R$83,MATCH('14 Year_History_Results'!$G329,Finish_table!S$4:S$83,0),1))</f>
        <v>#N/A</v>
      </c>
      <c r="O329" s="236" t="e">
        <f>(INDEX(Finish_table!Z$4:Z$99,MATCH('14 Year_History_Results'!$G329,Finish_table!AA$4:AA$99,0),1))</f>
        <v>#N/A</v>
      </c>
      <c r="P329" s="236" t="e">
        <f>(INDEX(Finish_table!AI$4:AI$99,MATCH('14 Year_History_Results'!$G329,Finish_table!AJ$4:AJ$99,0),1))</f>
        <v>#N/A</v>
      </c>
      <c r="Q329" s="236" t="e">
        <f>(INDEX(Finish_table!AR$4:AR$99,MATCH('14 Year_History_Results'!$G329,Finish_table!AS$4:AS$99,0),1))</f>
        <v>#N/A</v>
      </c>
      <c r="R329" s="236" t="e">
        <f>(INDEX(Finish_table!BA$4:BA$99,MATCH('14 Year_History_Results'!$G329,Finish_table!BB$4:BB$99,0),1))</f>
        <v>#N/A</v>
      </c>
      <c r="S329" s="236" t="str">
        <f>(INDEX(Finish_table!BJ$4:BJ$99,MATCH('14 Year_History_Results'!$G329,Finish_table!BK$4:BK$99,0),1))</f>
        <v>W</v>
      </c>
      <c r="T329" s="236" t="e">
        <f>(INDEX(Finish_table!BS$4:BS$99,MATCH('14 Year_History_Results'!$G329,Finish_table!BT$4:BT$99,0),1))</f>
        <v>#N/A</v>
      </c>
      <c r="U329" s="236" t="e">
        <f>(INDEX(Finish_table!CB$4:CB$99,MATCH('14 Year_History_Results'!$G329,Finish_table!CC$4:CC$99,0),1))</f>
        <v>#N/A</v>
      </c>
      <c r="V329" s="236" t="e">
        <f>(INDEX(Finish_table!CK$4:CK$99,MATCH('14 Year_History_Results'!$G329,Finish_table!CL$4:CL$99,0),1))</f>
        <v>#N/A</v>
      </c>
      <c r="W329" s="236" t="e">
        <f>(INDEX(Finish_table!CT$4:CT$99,MATCH('14 Year_History_Results'!$G329,Finish_table!CU$4:CU$99,0),1))</f>
        <v>#N/A</v>
      </c>
      <c r="X329" s="236" t="e">
        <f>(INDEX(Finish_table!DC$4:DC$99,MATCH('14 Year_History_Results'!$G329,Finish_table!DD$4:DD$99,0),1))</f>
        <v>#N/A</v>
      </c>
      <c r="Y329" s="236" t="e">
        <f>(INDEX(Finish_table!DL$4:DL$99,MATCH('14 Year_History_Results'!$G329,Finish_table!DM$4:DM$99,0),1))</f>
        <v>#N/A</v>
      </c>
      <c r="Z329" s="236" t="e">
        <f>(INDEX(Finish_table!DU$4:DU$99,MATCH('14 Year_History_Results'!$G329,Finish_table!DV$4:DV$99,0),1))</f>
        <v>#N/A</v>
      </c>
      <c r="AA329" s="256" t="e">
        <f>(INDEX(Finish_table!ED$4:ED$140,MATCH('14 Year_History_Results'!$G329,Finish_table!EE$4:EE$140,0),1))</f>
        <v>#N/A</v>
      </c>
      <c r="AB329" s="2"/>
      <c r="AC329" s="97"/>
      <c r="AE329">
        <f t="shared" si="196"/>
        <v>1139</v>
      </c>
      <c r="AF329" s="112"/>
      <c r="AG329" s="2"/>
      <c r="AH329" s="148">
        <f>INDEX('2001'!$C$44:$C$140,'14 Year_History_Results'!BT329)</f>
        <v>0</v>
      </c>
      <c r="AI329" s="2">
        <f>INDEX('2002'!$C$44:$C$140,'14 Year_History_Results'!BU329)</f>
        <v>0</v>
      </c>
      <c r="AJ329" s="2">
        <f>INDEX('2003'!$C$44:$C$140,'14 Year_History_Results'!BV329)</f>
        <v>0</v>
      </c>
      <c r="AK329" s="2">
        <f>INDEX('2004'!$C$44:$C$140,'14 Year_History_Results'!BW329)</f>
        <v>0</v>
      </c>
      <c r="AL329" s="2">
        <f>INDEX('2005'!$C$44:$C$140,'14 Year_History_Results'!BX329)</f>
        <v>0</v>
      </c>
      <c r="AM329" s="2">
        <f>INDEX('2006'!$C$44:$C$140,'14 Year_History_Results'!BY329)</f>
        <v>24</v>
      </c>
      <c r="AN329" s="2">
        <f>INDEX('2007'!$C$44:$C$140,'14 Year_History_Results'!BZ329)</f>
        <v>0</v>
      </c>
      <c r="AO329" s="2">
        <f>INDEX('2008'!$C$44:$C$140,'14 Year_History_Results'!CA329)</f>
        <v>0</v>
      </c>
      <c r="AP329" s="2">
        <f>INDEX('2009'!$C$44:$C$140,'14 Year_History_Results'!CB329)</f>
        <v>0</v>
      </c>
      <c r="AQ329" s="2">
        <f>INDEX('2010'!$C$44:$C$140,'14 Year_History_Results'!CC329)</f>
        <v>0</v>
      </c>
      <c r="AR329" s="2">
        <f>INDEX('2011'!$C$44:$C$140,'14 Year_History_Results'!CD329)</f>
        <v>0</v>
      </c>
      <c r="AS329" s="2">
        <f>INDEX('2012'!$C$44:$C$140,'14 Year_History_Results'!CE329)</f>
        <v>0</v>
      </c>
      <c r="AT329" s="2">
        <f>INDEX('2013'!$C$44:$C$140,'14 Year_History_Results'!CF329)</f>
        <v>0</v>
      </c>
      <c r="AU329" s="149">
        <f>INDEX('2014'!$C$52:$C$180,'14 Year_History_Results'!CG329)</f>
        <v>0</v>
      </c>
      <c r="AV329" s="2">
        <f t="shared" si="206"/>
        <v>6.4142698058981855</v>
      </c>
      <c r="AW329" s="2"/>
      <c r="AX329">
        <f t="shared" si="207"/>
        <v>1139</v>
      </c>
      <c r="AY329" s="112"/>
      <c r="AZ329" s="2"/>
      <c r="BA329" s="148">
        <f>INDEX('2001'!$B$44:$B$140,'14 Year_History_Results'!BT329)</f>
        <v>0</v>
      </c>
      <c r="BB329" s="2">
        <f>INDEX('2002'!$B$44:$B$140,'14 Year_History_Results'!BU329)</f>
        <v>0</v>
      </c>
      <c r="BC329" s="2">
        <f>INDEX('2003'!$B$44:$B$140,'14 Year_History_Results'!BV329)</f>
        <v>0</v>
      </c>
      <c r="BD329" s="2">
        <f>INDEX('2004'!$B$44:$B$140,'14 Year_History_Results'!BW329)</f>
        <v>0</v>
      </c>
      <c r="BE329" s="2">
        <f>INDEX('2005'!$B$44:$B$140,'14 Year_History_Results'!BX329)</f>
        <v>0</v>
      </c>
      <c r="BF329" s="2">
        <f>INDEX('2006'!$B$44:$B$140,'14 Year_History_Results'!BY329)</f>
        <v>3</v>
      </c>
      <c r="BG329" s="2">
        <f>INDEX('2007'!$B$44:$B$140,'14 Year_History_Results'!BZ329)</f>
        <v>0</v>
      </c>
      <c r="BH329" s="2">
        <f>INDEX('2008'!$B$44:$B$140,'14 Year_History_Results'!CA329)</f>
        <v>0</v>
      </c>
      <c r="BI329" s="2">
        <f>INDEX('2009'!$B$44:$B$140,'14 Year_History_Results'!CB329)</f>
        <v>0</v>
      </c>
      <c r="BJ329" s="2">
        <f>INDEX('2010'!$B$44:$B$140,'14 Year_History_Results'!CC329)</f>
        <v>0</v>
      </c>
      <c r="BK329" s="2">
        <f>INDEX('2011'!$B$44:$B$140,'14 Year_History_Results'!CD329)</f>
        <v>0</v>
      </c>
      <c r="BL329" s="2">
        <f>INDEX('2012'!$B$44:$B$140,'14 Year_History_Results'!CE329)</f>
        <v>0</v>
      </c>
      <c r="BM329" s="2">
        <f>INDEX('2013'!$B$44:$B$140,'14 Year_History_Results'!CF329)</f>
        <v>0</v>
      </c>
      <c r="BN329" s="149">
        <f>INDEX('2014'!$B$52:$B$180,'14 Year_History_Results'!CG329)</f>
        <v>0</v>
      </c>
      <c r="BO329" s="308">
        <f t="shared" si="208"/>
        <v>0</v>
      </c>
      <c r="BQ329">
        <f t="shared" si="209"/>
        <v>1139</v>
      </c>
      <c r="BR329" s="112"/>
      <c r="BS329" s="2"/>
      <c r="BT329" s="148">
        <f>IF(ISNA(MATCH($BQ329,'2001'!$A$44:$A$139,0)),97,MATCH($BQ329,'2001'!$A$44:$A$139,0))</f>
        <v>97</v>
      </c>
      <c r="BU329" s="2">
        <f>IF(ISNA(MATCH($BQ329,'2002'!$A$44:$A$139,0)),97,MATCH($BQ329,'2002'!$A$44:$A$139,0))</f>
        <v>97</v>
      </c>
      <c r="BV329" s="2">
        <f>IF(ISNA(MATCH($BQ329,'2003'!$A$44:$A$139,0)),97,MATCH($BQ329,'2003'!$A$44:$A$139,0))</f>
        <v>97</v>
      </c>
      <c r="BW329" s="2">
        <f>IF(ISNA(MATCH($BQ329,'2004'!$A$44:$A$139,0)),97,MATCH($BQ329,'2004'!$A$44:$A$139,0))</f>
        <v>97</v>
      </c>
      <c r="BX329" s="2">
        <f>IF(ISNA(MATCH($BQ329,'2005'!$A$44:$A$139,0)),97,MATCH($BQ329,'2005'!$A$44:$A$139,0))</f>
        <v>97</v>
      </c>
      <c r="BY329" s="2">
        <f>IF(ISNA(MATCH($BQ329,'2006'!$A$44:$A$139,0)),97,MATCH($BQ329,'2006'!$A$44:$A$139,0))</f>
        <v>80</v>
      </c>
      <c r="BZ329" s="2">
        <f>IF(ISNA(MATCH($BQ329,'2007'!$A$44:$A$139,0)),97,MATCH($BQ329,'2007'!$A$44:$A$139,0))</f>
        <v>97</v>
      </c>
      <c r="CA329" s="2">
        <f>IF(ISNA(MATCH($BQ329,'2008'!$A$44:$A$139,0)),97,MATCH($BQ329,'2008'!$A$44:$A$139,0))</f>
        <v>97</v>
      </c>
      <c r="CB329" s="2">
        <f>IF(ISNA(MATCH($BQ329,'2009'!$A$44:$A$139,0)),97,MATCH($BQ329,'2009'!$A$44:$A$139,0))</f>
        <v>97</v>
      </c>
      <c r="CC329" s="2">
        <f>IF(ISNA(MATCH($BQ329,'2010'!$A$44:$A$139,0)),97,MATCH($BQ329,'2010'!$A$44:$A$139,0))</f>
        <v>97</v>
      </c>
      <c r="CD329" s="2">
        <f>IF(ISNA(MATCH($BQ329,'2011'!$A$44:$A$139,0)),97,MATCH($BQ329,'2011'!$A$44:$A$139,0))</f>
        <v>97</v>
      </c>
      <c r="CE329" s="2">
        <f>IF(ISNA(MATCH($BQ329,'2012'!$A$44:$A$139,0)),97,MATCH($BQ329,'2012'!$A$44:$A$139,0))</f>
        <v>97</v>
      </c>
      <c r="CF329" s="2">
        <f>IF(ISNA(MATCH($BQ329,'2013'!$A$44:$A$139,0)),97,MATCH($BQ329,'2013'!$A$44:$A$139,0))</f>
        <v>97</v>
      </c>
      <c r="CG329" s="149">
        <f>IF(ISNA(MATCH($BQ329,'2014'!$A$52:$A$179,0)),129,MATCH($BQ329,'2014'!$A$52:$A$179,0))</f>
        <v>129</v>
      </c>
      <c r="CI329">
        <f t="shared" si="210"/>
        <v>1139</v>
      </c>
      <c r="CJ329" s="284"/>
      <c r="CK329" s="282"/>
      <c r="CL329" s="281">
        <f t="shared" si="211"/>
        <v>0</v>
      </c>
      <c r="CM329" s="282">
        <f t="shared" si="197"/>
        <v>0</v>
      </c>
      <c r="CN329" s="282">
        <f t="shared" si="198"/>
        <v>0</v>
      </c>
      <c r="CO329" s="282">
        <f t="shared" si="199"/>
        <v>0</v>
      </c>
      <c r="CP329" s="282">
        <f t="shared" si="200"/>
        <v>0</v>
      </c>
      <c r="CQ329" s="282">
        <f t="shared" si="201"/>
        <v>27</v>
      </c>
      <c r="CR329" s="282">
        <f t="shared" si="202"/>
        <v>17.998200000000001</v>
      </c>
      <c r="CS329" s="282">
        <f t="shared" si="203"/>
        <v>11.99760012</v>
      </c>
      <c r="CT329" s="282">
        <f t="shared" si="204"/>
        <v>7.997600239991999</v>
      </c>
      <c r="CU329" s="282">
        <f t="shared" si="212"/>
        <v>5.3312003199786666</v>
      </c>
      <c r="CV329" s="282">
        <f t="shared" si="213"/>
        <v>3.5537781332977789</v>
      </c>
      <c r="CW329" s="282">
        <f t="shared" si="214"/>
        <v>2.3689485036562994</v>
      </c>
      <c r="CX329" s="282">
        <f t="shared" si="215"/>
        <v>1.5791410725372892</v>
      </c>
      <c r="CY329" s="283">
        <f t="shared" si="216"/>
        <v>1.0526554389533569</v>
      </c>
      <c r="DA329" s="282">
        <f t="shared" si="217"/>
        <v>1139</v>
      </c>
      <c r="DB329" s="97"/>
      <c r="DC329" s="156"/>
      <c r="DD329" s="270">
        <f t="shared" si="218"/>
        <v>0</v>
      </c>
      <c r="DE329" s="156">
        <f t="shared" si="219"/>
        <v>0</v>
      </c>
      <c r="DF329" s="156">
        <f t="shared" si="220"/>
        <v>0</v>
      </c>
      <c r="DG329" s="156">
        <f t="shared" si="221"/>
        <v>0</v>
      </c>
      <c r="DH329" s="156">
        <f t="shared" si="222"/>
        <v>0</v>
      </c>
      <c r="DI329" s="156">
        <f t="shared" si="223"/>
        <v>27</v>
      </c>
      <c r="DJ329" s="156">
        <f t="shared" si="224"/>
        <v>27</v>
      </c>
      <c r="DK329" s="156">
        <f t="shared" si="225"/>
        <v>27</v>
      </c>
      <c r="DL329" s="156">
        <f t="shared" si="226"/>
        <v>27</v>
      </c>
      <c r="DM329" s="156">
        <f t="shared" si="227"/>
        <v>27</v>
      </c>
      <c r="DN329" s="156">
        <f t="shared" si="228"/>
        <v>27</v>
      </c>
      <c r="DO329" s="156">
        <f t="shared" si="229"/>
        <v>27</v>
      </c>
      <c r="DP329" s="156">
        <f t="shared" si="230"/>
        <v>27</v>
      </c>
      <c r="DQ329" s="267">
        <f t="shared" si="231"/>
        <v>27</v>
      </c>
      <c r="DR329" s="156">
        <f t="shared" si="232"/>
        <v>237</v>
      </c>
    </row>
    <row r="330" spans="2:122" ht="13.5" thickBot="1" x14ac:dyDescent="0.25">
      <c r="B330" s="133">
        <v>175</v>
      </c>
      <c r="C330" s="50">
        <f t="shared" si="195"/>
        <v>7</v>
      </c>
      <c r="D330" s="50">
        <f t="shared" si="205"/>
        <v>0</v>
      </c>
      <c r="E330" s="97"/>
      <c r="F330" s="2">
        <f t="shared" si="233"/>
        <v>325</v>
      </c>
      <c r="G330" s="164">
        <v>302</v>
      </c>
      <c r="H330" s="164">
        <f>14- COUNTIF(L330:AA330,"#N/A")</f>
        <v>5</v>
      </c>
      <c r="I330" s="133">
        <f>SUM(AF330:AU330)+SUM(BA330:BM330)</f>
        <v>98</v>
      </c>
      <c r="J330" s="405">
        <f>CY330</f>
        <v>1.0345381535575113</v>
      </c>
      <c r="K330" s="466" t="str">
        <f>IF(ISNUMBER(MATCH(G330,'[4]OPR data'!$A$3:$A$2541,0)),"Y","N")</f>
        <v>Y</v>
      </c>
      <c r="L330" s="112"/>
      <c r="M330" s="236"/>
      <c r="N330" s="236" t="str">
        <f>(INDEX(Finish_table!R$4:R$83,MATCH('14 Year_History_Results'!$G330,Finish_table!S$4:S$83,0),1))</f>
        <v>SF</v>
      </c>
      <c r="O330" s="236" t="str">
        <f>(INDEX(Finish_table!Z$4:Z$99,MATCH('14 Year_History_Results'!$G330,Finish_table!AA$4:AA$99,0),1))</f>
        <v>QF</v>
      </c>
      <c r="P330" s="236" t="str">
        <f>(INDEX(Finish_table!AI$4:AI$99,MATCH('14 Year_History_Results'!$G330,Finish_table!AJ$4:AJ$99,0),1))</f>
        <v>W</v>
      </c>
      <c r="Q330" s="236" t="str">
        <f>(INDEX(Finish_table!AR$4:AR$99,MATCH('14 Year_History_Results'!$G330,Finish_table!AS$4:AS$99,0),1))</f>
        <v>SF</v>
      </c>
      <c r="R330" s="236" t="str">
        <f>(INDEX(Finish_table!BA$4:BA$99,MATCH('14 Year_History_Results'!$G330,Finish_table!BB$4:BB$99,0),1))</f>
        <v>QF</v>
      </c>
      <c r="S330" s="236" t="e">
        <f>(INDEX(Finish_table!BJ$4:BJ$99,MATCH('14 Year_History_Results'!$G330,Finish_table!BK$4:BK$99,0),1))</f>
        <v>#N/A</v>
      </c>
      <c r="T330" s="236" t="e">
        <f>(INDEX(Finish_table!BS$4:BS$99,MATCH('14 Year_History_Results'!$G330,Finish_table!BT$4:BT$99,0),1))</f>
        <v>#N/A</v>
      </c>
      <c r="U330" s="236" t="e">
        <f>(INDEX(Finish_table!CB$4:CB$99,MATCH('14 Year_History_Results'!$G330,Finish_table!CC$4:CC$99,0),1))</f>
        <v>#N/A</v>
      </c>
      <c r="V330" s="236" t="e">
        <f>(INDEX(Finish_table!CK$4:CK$99,MATCH('14 Year_History_Results'!$G330,Finish_table!CL$4:CL$99,0),1))</f>
        <v>#N/A</v>
      </c>
      <c r="W330" s="236" t="e">
        <f>(INDEX(Finish_table!CT$4:CT$99,MATCH('14 Year_History_Results'!$G330,Finish_table!CU$4:CU$99,0),1))</f>
        <v>#N/A</v>
      </c>
      <c r="X330" s="236" t="e">
        <f>(INDEX(Finish_table!DC$4:DC$99,MATCH('14 Year_History_Results'!$G330,Finish_table!DD$4:DD$99,0),1))</f>
        <v>#N/A</v>
      </c>
      <c r="Y330" s="236" t="e">
        <f>(INDEX(Finish_table!DL$4:DL$99,MATCH('14 Year_History_Results'!$G330,Finish_table!DM$4:DM$99,0),1))</f>
        <v>#N/A</v>
      </c>
      <c r="Z330" s="236" t="e">
        <f>(INDEX(Finish_table!DU$4:DU$99,MATCH('14 Year_History_Results'!$G330,Finish_table!DV$4:DV$99,0),1))</f>
        <v>#N/A</v>
      </c>
      <c r="AA330" s="256" t="e">
        <f>(INDEX(Finish_table!ED$4:ED$140,MATCH('14 Year_History_Results'!$G330,Finish_table!EE$4:EE$140,0),1))</f>
        <v>#N/A</v>
      </c>
      <c r="AB330" s="2"/>
      <c r="AC330" s="97"/>
      <c r="AE330">
        <f t="shared" si="196"/>
        <v>302</v>
      </c>
      <c r="AF330" s="112"/>
      <c r="AG330" s="2"/>
      <c r="AH330" s="148">
        <f>INDEX('2001'!$C$44:$C$140,'14 Year_History_Results'!BT330)</f>
        <v>20</v>
      </c>
      <c r="AI330" s="2">
        <f>INDEX('2002'!$C$44:$C$140,'14 Year_History_Results'!BU330)</f>
        <v>0</v>
      </c>
      <c r="AJ330" s="2">
        <f>INDEX('2003'!$C$44:$C$140,'14 Year_History_Results'!BV330)</f>
        <v>30</v>
      </c>
      <c r="AK330" s="2">
        <f>INDEX('2004'!$C$44:$C$140,'14 Year_History_Results'!BW330)</f>
        <v>10</v>
      </c>
      <c r="AL330" s="2">
        <f>INDEX('2005'!$C$44:$C$140,'14 Year_History_Results'!BX330)</f>
        <v>0</v>
      </c>
      <c r="AM330" s="2">
        <f>INDEX('2006'!$C$44:$C$140,'14 Year_History_Results'!BY330)</f>
        <v>0</v>
      </c>
      <c r="AN330" s="2">
        <f>INDEX('2007'!$C$44:$C$140,'14 Year_History_Results'!BZ330)</f>
        <v>0</v>
      </c>
      <c r="AO330" s="2">
        <f>INDEX('2008'!$C$44:$C$140,'14 Year_History_Results'!CA330)</f>
        <v>0</v>
      </c>
      <c r="AP330" s="2">
        <f>INDEX('2009'!$C$44:$C$140,'14 Year_History_Results'!CB330)</f>
        <v>0</v>
      </c>
      <c r="AQ330" s="2">
        <f>INDEX('2010'!$C$44:$C$140,'14 Year_History_Results'!CC330)</f>
        <v>0</v>
      </c>
      <c r="AR330" s="2">
        <f>INDEX('2011'!$C$44:$C$140,'14 Year_History_Results'!CD330)</f>
        <v>0</v>
      </c>
      <c r="AS330" s="2">
        <f>INDEX('2012'!$C$44:$C$140,'14 Year_History_Results'!CE330)</f>
        <v>0</v>
      </c>
      <c r="AT330" s="2">
        <f>INDEX('2013'!$C$44:$C$140,'14 Year_History_Results'!CF330)</f>
        <v>0</v>
      </c>
      <c r="AU330" s="149">
        <f>INDEX('2014'!$C$52:$C$180,'14 Year_History_Results'!CG330)</f>
        <v>0</v>
      </c>
      <c r="AV330" s="2">
        <f t="shared" si="206"/>
        <v>9.3761446187699082</v>
      </c>
      <c r="AW330" s="2"/>
      <c r="AX330">
        <f t="shared" si="207"/>
        <v>302</v>
      </c>
      <c r="AY330" s="112"/>
      <c r="AZ330" s="2"/>
      <c r="BA330" s="148">
        <f>INDEX('2001'!$B$44:$B$140,'14 Year_History_Results'!BT330)</f>
        <v>10</v>
      </c>
      <c r="BB330" s="2">
        <f>INDEX('2002'!$B$44:$B$140,'14 Year_History_Results'!BU330)</f>
        <v>9</v>
      </c>
      <c r="BC330" s="2">
        <f>INDEX('2003'!$B$44:$B$140,'14 Year_History_Results'!BV330)</f>
        <v>8</v>
      </c>
      <c r="BD330" s="2">
        <f>INDEX('2004'!$B$44:$B$140,'14 Year_History_Results'!BW330)</f>
        <v>10</v>
      </c>
      <c r="BE330" s="2">
        <f>INDEX('2005'!$B$44:$B$140,'14 Year_History_Results'!BX330)</f>
        <v>1</v>
      </c>
      <c r="BF330" s="2">
        <f>INDEX('2006'!$B$44:$B$140,'14 Year_History_Results'!BY330)</f>
        <v>0</v>
      </c>
      <c r="BG330" s="2">
        <f>INDEX('2007'!$B$44:$B$140,'14 Year_History_Results'!BZ330)</f>
        <v>0</v>
      </c>
      <c r="BH330" s="2">
        <f>INDEX('2008'!$B$44:$B$140,'14 Year_History_Results'!CA330)</f>
        <v>0</v>
      </c>
      <c r="BI330" s="2">
        <f>INDEX('2009'!$B$44:$B$140,'14 Year_History_Results'!CB330)</f>
        <v>0</v>
      </c>
      <c r="BJ330" s="2">
        <f>INDEX('2010'!$B$44:$B$140,'14 Year_History_Results'!CC330)</f>
        <v>0</v>
      </c>
      <c r="BK330" s="2">
        <f>INDEX('2011'!$B$44:$B$140,'14 Year_History_Results'!CD330)</f>
        <v>0</v>
      </c>
      <c r="BL330" s="2">
        <f>INDEX('2012'!$B$44:$B$140,'14 Year_History_Results'!CE330)</f>
        <v>0</v>
      </c>
      <c r="BM330" s="2">
        <f>INDEX('2013'!$B$44:$B$140,'14 Year_History_Results'!CF330)</f>
        <v>0</v>
      </c>
      <c r="BN330" s="149">
        <f>INDEX('2014'!$B$52:$B$180,'14 Year_History_Results'!CG330)</f>
        <v>0</v>
      </c>
      <c r="BO330" s="308">
        <f t="shared" si="208"/>
        <v>0</v>
      </c>
      <c r="BQ330">
        <f t="shared" si="209"/>
        <v>302</v>
      </c>
      <c r="BR330" s="112"/>
      <c r="BS330" s="2"/>
      <c r="BT330" s="148">
        <f>IF(ISNA(MATCH($BQ330,'2001'!$A$44:$A$139,0)),97,MATCH($BQ330,'2001'!$A$44:$A$139,0))</f>
        <v>62</v>
      </c>
      <c r="BU330" s="2">
        <f>IF(ISNA(MATCH($BQ330,'2002'!$A$44:$A$139,0)),97,MATCH($BQ330,'2002'!$A$44:$A$139,0))</f>
        <v>60</v>
      </c>
      <c r="BV330" s="2">
        <f>IF(ISNA(MATCH($BQ330,'2003'!$A$44:$A$139,0)),97,MATCH($BQ330,'2003'!$A$44:$A$139,0))</f>
        <v>53</v>
      </c>
      <c r="BW330" s="2">
        <f>IF(ISNA(MATCH($BQ330,'2004'!$A$44:$A$139,0)),97,MATCH($BQ330,'2004'!$A$44:$A$139,0))</f>
        <v>46</v>
      </c>
      <c r="BX330" s="2">
        <f>IF(ISNA(MATCH($BQ330,'2005'!$A$44:$A$139,0)),97,MATCH($BQ330,'2005'!$A$44:$A$139,0))</f>
        <v>48</v>
      </c>
      <c r="BY330" s="2">
        <f>IF(ISNA(MATCH($BQ330,'2006'!$A$44:$A$139,0)),97,MATCH($BQ330,'2006'!$A$44:$A$139,0))</f>
        <v>97</v>
      </c>
      <c r="BZ330" s="2">
        <f>IF(ISNA(MATCH($BQ330,'2007'!$A$44:$A$139,0)),97,MATCH($BQ330,'2007'!$A$44:$A$139,0))</f>
        <v>97</v>
      </c>
      <c r="CA330" s="2">
        <f>IF(ISNA(MATCH($BQ330,'2008'!$A$44:$A$139,0)),97,MATCH($BQ330,'2008'!$A$44:$A$139,0))</f>
        <v>97</v>
      </c>
      <c r="CB330" s="2">
        <f>IF(ISNA(MATCH($BQ330,'2009'!$A$44:$A$139,0)),97,MATCH($BQ330,'2009'!$A$44:$A$139,0))</f>
        <v>97</v>
      </c>
      <c r="CC330" s="2">
        <f>IF(ISNA(MATCH($BQ330,'2010'!$A$44:$A$139,0)),97,MATCH($BQ330,'2010'!$A$44:$A$139,0))</f>
        <v>97</v>
      </c>
      <c r="CD330" s="2">
        <f>IF(ISNA(MATCH($BQ330,'2011'!$A$44:$A$139,0)),97,MATCH($BQ330,'2011'!$A$44:$A$139,0))</f>
        <v>97</v>
      </c>
      <c r="CE330" s="2">
        <f>IF(ISNA(MATCH($BQ330,'2012'!$A$44:$A$139,0)),97,MATCH($BQ330,'2012'!$A$44:$A$139,0))</f>
        <v>97</v>
      </c>
      <c r="CF330" s="2">
        <f>IF(ISNA(MATCH($BQ330,'2013'!$A$44:$A$139,0)),97,MATCH($BQ330,'2013'!$A$44:$A$139,0))</f>
        <v>97</v>
      </c>
      <c r="CG330" s="149">
        <f>IF(ISNA(MATCH($BQ330,'2014'!$A$52:$A$179,0)),129,MATCH($BQ330,'2014'!$A$52:$A$179,0))</f>
        <v>129</v>
      </c>
      <c r="CI330">
        <f t="shared" si="210"/>
        <v>302</v>
      </c>
      <c r="CJ330" s="284"/>
      <c r="CK330" s="282"/>
      <c r="CL330" s="281">
        <f t="shared" si="211"/>
        <v>30</v>
      </c>
      <c r="CM330" s="282">
        <f t="shared" si="197"/>
        <v>28.997999999999998</v>
      </c>
      <c r="CN330" s="282">
        <f t="shared" si="198"/>
        <v>57.330066799999997</v>
      </c>
      <c r="CO330" s="282">
        <f t="shared" si="199"/>
        <v>58.216222528879996</v>
      </c>
      <c r="CP330" s="282">
        <f t="shared" si="200"/>
        <v>39.806933937751403</v>
      </c>
      <c r="CQ330" s="282">
        <f t="shared" si="201"/>
        <v>26.535302162905083</v>
      </c>
      <c r="CR330" s="282">
        <f t="shared" si="202"/>
        <v>17.688432421792527</v>
      </c>
      <c r="CS330" s="282">
        <f t="shared" si="203"/>
        <v>11.791109052366897</v>
      </c>
      <c r="CT330" s="282">
        <f t="shared" si="204"/>
        <v>7.8599532943077737</v>
      </c>
      <c r="CU330" s="282">
        <f t="shared" si="212"/>
        <v>5.2394448659855621</v>
      </c>
      <c r="CV330" s="282">
        <f t="shared" si="213"/>
        <v>3.4926139476659754</v>
      </c>
      <c r="CW330" s="282">
        <f t="shared" si="214"/>
        <v>2.328176457514139</v>
      </c>
      <c r="CX330" s="282">
        <f t="shared" si="215"/>
        <v>1.5519624265789249</v>
      </c>
      <c r="CY330" s="283">
        <f t="shared" si="216"/>
        <v>1.0345381535575113</v>
      </c>
      <c r="DA330" s="282">
        <f t="shared" si="217"/>
        <v>302</v>
      </c>
      <c r="DB330" s="97"/>
      <c r="DC330" s="156"/>
      <c r="DD330" s="270">
        <f t="shared" si="218"/>
        <v>30</v>
      </c>
      <c r="DE330" s="156">
        <f t="shared" si="219"/>
        <v>39</v>
      </c>
      <c r="DF330" s="156">
        <f t="shared" si="220"/>
        <v>77</v>
      </c>
      <c r="DG330" s="156">
        <f t="shared" si="221"/>
        <v>97</v>
      </c>
      <c r="DH330" s="156">
        <f t="shared" si="222"/>
        <v>98</v>
      </c>
      <c r="DI330" s="156">
        <f t="shared" si="223"/>
        <v>98</v>
      </c>
      <c r="DJ330" s="156">
        <f t="shared" si="224"/>
        <v>98</v>
      </c>
      <c r="DK330" s="156">
        <f t="shared" si="225"/>
        <v>98</v>
      </c>
      <c r="DL330" s="156">
        <f t="shared" si="226"/>
        <v>98</v>
      </c>
      <c r="DM330" s="156">
        <f t="shared" si="227"/>
        <v>98</v>
      </c>
      <c r="DN330" s="156">
        <f t="shared" si="228"/>
        <v>98</v>
      </c>
      <c r="DO330" s="156">
        <f t="shared" si="229"/>
        <v>98</v>
      </c>
      <c r="DP330" s="156">
        <f t="shared" si="230"/>
        <v>98</v>
      </c>
      <c r="DQ330" s="267">
        <f t="shared" si="231"/>
        <v>98</v>
      </c>
      <c r="DR330" s="156">
        <f t="shared" si="232"/>
        <v>73</v>
      </c>
    </row>
    <row r="331" spans="2:122" ht="13.5" thickBot="1" x14ac:dyDescent="0.25">
      <c r="B331" s="144">
        <v>175</v>
      </c>
      <c r="C331" s="50">
        <f t="shared" si="195"/>
        <v>8</v>
      </c>
      <c r="D331" s="50">
        <f t="shared" si="205"/>
        <v>0</v>
      </c>
      <c r="E331" s="97"/>
      <c r="F331" s="2">
        <f t="shared" si="233"/>
        <v>326</v>
      </c>
      <c r="G331" s="164">
        <v>547</v>
      </c>
      <c r="H331" s="164">
        <f>14- COUNTIF(L331:AA331,"#N/A")</f>
        <v>3</v>
      </c>
      <c r="I331" s="133">
        <f>SUM(AF331:AU331)+SUM(BA331:BM331)</f>
        <v>49</v>
      </c>
      <c r="J331" s="405">
        <f>CY331</f>
        <v>1.0130779164704096</v>
      </c>
      <c r="K331" s="466" t="str">
        <f>IF(ISNUMBER(MATCH(G331,'[4]OPR data'!$A$3:$A$2541,0)),"Y","N")</f>
        <v>Y</v>
      </c>
      <c r="L331" s="112"/>
      <c r="M331" s="236"/>
      <c r="N331" s="236" t="e">
        <f>(INDEX(Finish_table!R$4:R$83,MATCH('14 Year_History_Results'!$G331,Finish_table!S$4:S$83,0),1))</f>
        <v>#N/A</v>
      </c>
      <c r="O331" s="236" t="str">
        <f>(INDEX(Finish_table!Z$4:Z$99,MATCH('14 Year_History_Results'!$G331,Finish_table!AA$4:AA$99,0),1))</f>
        <v>QF</v>
      </c>
      <c r="P331" s="236" t="str">
        <f>(INDEX(Finish_table!AI$4:AI$99,MATCH('14 Year_History_Results'!$G331,Finish_table!AJ$4:AJ$99,0),1))</f>
        <v>F</v>
      </c>
      <c r="Q331" s="236" t="e">
        <f>(INDEX(Finish_table!AR$4:AR$99,MATCH('14 Year_History_Results'!$G331,Finish_table!AS$4:AS$99,0),1))</f>
        <v>#N/A</v>
      </c>
      <c r="R331" s="236" t="e">
        <f>(INDEX(Finish_table!BA$4:BA$99,MATCH('14 Year_History_Results'!$G331,Finish_table!BB$4:BB$99,0),1))</f>
        <v>#N/A</v>
      </c>
      <c r="S331" s="236" t="str">
        <f>(INDEX(Finish_table!BJ$4:BJ$99,MATCH('14 Year_History_Results'!$G331,Finish_table!BK$4:BK$99,0),1))</f>
        <v>F</v>
      </c>
      <c r="T331" s="236" t="e">
        <f>(INDEX(Finish_table!BS$4:BS$99,MATCH('14 Year_History_Results'!$G331,Finish_table!BT$4:BT$99,0),1))</f>
        <v>#N/A</v>
      </c>
      <c r="U331" s="236" t="e">
        <f>(INDEX(Finish_table!CB$4:CB$99,MATCH('14 Year_History_Results'!$G331,Finish_table!CC$4:CC$99,0),1))</f>
        <v>#N/A</v>
      </c>
      <c r="V331" s="236" t="e">
        <f>(INDEX(Finish_table!CK$4:CK$99,MATCH('14 Year_History_Results'!$G331,Finish_table!CL$4:CL$99,0),1))</f>
        <v>#N/A</v>
      </c>
      <c r="W331" s="236" t="e">
        <f>(INDEX(Finish_table!CT$4:CT$99,MATCH('14 Year_History_Results'!$G331,Finish_table!CU$4:CU$99,0),1))</f>
        <v>#N/A</v>
      </c>
      <c r="X331" s="236" t="e">
        <f>(INDEX(Finish_table!DC$4:DC$99,MATCH('14 Year_History_Results'!$G331,Finish_table!DD$4:DD$99,0),1))</f>
        <v>#N/A</v>
      </c>
      <c r="Y331" s="236" t="e">
        <f>(INDEX(Finish_table!DL$4:DL$99,MATCH('14 Year_History_Results'!$G331,Finish_table!DM$4:DM$99,0),1))</f>
        <v>#N/A</v>
      </c>
      <c r="Z331" s="236" t="e">
        <f>(INDEX(Finish_table!DU$4:DU$99,MATCH('14 Year_History_Results'!$G331,Finish_table!DV$4:DV$99,0),1))</f>
        <v>#N/A</v>
      </c>
      <c r="AA331" s="256" t="e">
        <f>(INDEX(Finish_table!ED$4:ED$140,MATCH('14 Year_History_Results'!$G331,Finish_table!EE$4:EE$140,0),1))</f>
        <v>#N/A</v>
      </c>
      <c r="AB331" s="2"/>
      <c r="AC331" s="97"/>
      <c r="AE331">
        <f t="shared" si="196"/>
        <v>547</v>
      </c>
      <c r="AF331" s="112"/>
      <c r="AG331" s="2"/>
      <c r="AH331" s="148">
        <f>INDEX('2001'!$C$44:$C$140,'14 Year_History_Results'!BT331)</f>
        <v>0</v>
      </c>
      <c r="AI331" s="2">
        <f>INDEX('2002'!$C$44:$C$140,'14 Year_History_Results'!BU331)</f>
        <v>0</v>
      </c>
      <c r="AJ331" s="2">
        <f>INDEX('2003'!$C$44:$C$140,'14 Year_History_Results'!BV331)</f>
        <v>20</v>
      </c>
      <c r="AK331" s="2">
        <f>INDEX('2004'!$C$44:$C$140,'14 Year_History_Results'!BW331)</f>
        <v>0</v>
      </c>
      <c r="AL331" s="2">
        <f>INDEX('2005'!$C$44:$C$140,'14 Year_History_Results'!BX331)</f>
        <v>0</v>
      </c>
      <c r="AM331" s="2">
        <f>INDEX('2006'!$C$44:$C$140,'14 Year_History_Results'!BY331)</f>
        <v>16</v>
      </c>
      <c r="AN331" s="2">
        <f>INDEX('2007'!$C$44:$C$140,'14 Year_History_Results'!BZ331)</f>
        <v>0</v>
      </c>
      <c r="AO331" s="2">
        <f>INDEX('2008'!$C$44:$C$140,'14 Year_History_Results'!CA331)</f>
        <v>0</v>
      </c>
      <c r="AP331" s="2">
        <f>INDEX('2009'!$C$44:$C$140,'14 Year_History_Results'!CB331)</f>
        <v>0</v>
      </c>
      <c r="AQ331" s="2">
        <f>INDEX('2010'!$C$44:$C$140,'14 Year_History_Results'!CC331)</f>
        <v>0</v>
      </c>
      <c r="AR331" s="2">
        <f>INDEX('2011'!$C$44:$C$140,'14 Year_History_Results'!CD331)</f>
        <v>0</v>
      </c>
      <c r="AS331" s="2">
        <f>INDEX('2012'!$C$44:$C$140,'14 Year_History_Results'!CE331)</f>
        <v>0</v>
      </c>
      <c r="AT331" s="2">
        <f>INDEX('2013'!$C$44:$C$140,'14 Year_History_Results'!CF331)</f>
        <v>0</v>
      </c>
      <c r="AU331" s="149">
        <f>INDEX('2014'!$C$52:$C$180,'14 Year_History_Results'!CG331)</f>
        <v>0</v>
      </c>
      <c r="AV331" s="2">
        <f t="shared" si="206"/>
        <v>6.5833623127289096</v>
      </c>
      <c r="AW331" s="2"/>
      <c r="AX331">
        <f t="shared" si="207"/>
        <v>547</v>
      </c>
      <c r="AY331" s="112"/>
      <c r="AZ331" s="2"/>
      <c r="BA331" s="148">
        <f>INDEX('2001'!$B$44:$B$140,'14 Year_History_Results'!BT331)</f>
        <v>0</v>
      </c>
      <c r="BB331" s="2">
        <f>INDEX('2002'!$B$44:$B$140,'14 Year_History_Results'!BU331)</f>
        <v>5</v>
      </c>
      <c r="BC331" s="2">
        <f>INDEX('2003'!$B$44:$B$140,'14 Year_History_Results'!BV331)</f>
        <v>7</v>
      </c>
      <c r="BD331" s="2">
        <f>INDEX('2004'!$B$44:$B$140,'14 Year_History_Results'!BW331)</f>
        <v>0</v>
      </c>
      <c r="BE331" s="2">
        <f>INDEX('2005'!$B$44:$B$140,'14 Year_History_Results'!BX331)</f>
        <v>0</v>
      </c>
      <c r="BF331" s="2">
        <f>INDEX('2006'!$B$44:$B$140,'14 Year_History_Results'!BY331)</f>
        <v>1</v>
      </c>
      <c r="BG331" s="2">
        <f>INDEX('2007'!$B$44:$B$140,'14 Year_History_Results'!BZ331)</f>
        <v>0</v>
      </c>
      <c r="BH331" s="2">
        <f>INDEX('2008'!$B$44:$B$140,'14 Year_History_Results'!CA331)</f>
        <v>0</v>
      </c>
      <c r="BI331" s="2">
        <f>INDEX('2009'!$B$44:$B$140,'14 Year_History_Results'!CB331)</f>
        <v>0</v>
      </c>
      <c r="BJ331" s="2">
        <f>INDEX('2010'!$B$44:$B$140,'14 Year_History_Results'!CC331)</f>
        <v>0</v>
      </c>
      <c r="BK331" s="2">
        <f>INDEX('2011'!$B$44:$B$140,'14 Year_History_Results'!CD331)</f>
        <v>0</v>
      </c>
      <c r="BL331" s="2">
        <f>INDEX('2012'!$B$44:$B$140,'14 Year_History_Results'!CE331)</f>
        <v>0</v>
      </c>
      <c r="BM331" s="2">
        <f>INDEX('2013'!$B$44:$B$140,'14 Year_History_Results'!CF331)</f>
        <v>0</v>
      </c>
      <c r="BN331" s="149">
        <f>INDEX('2014'!$B$52:$B$180,'14 Year_History_Results'!CG331)</f>
        <v>0</v>
      </c>
      <c r="BO331" s="308">
        <f t="shared" si="208"/>
        <v>0</v>
      </c>
      <c r="BQ331">
        <f t="shared" si="209"/>
        <v>547</v>
      </c>
      <c r="BR331" s="112"/>
      <c r="BS331" s="2"/>
      <c r="BT331" s="148">
        <f>IF(ISNA(MATCH($BQ331,'2001'!$A$44:$A$139,0)),97,MATCH($BQ331,'2001'!$A$44:$A$139,0))</f>
        <v>97</v>
      </c>
      <c r="BU331" s="2">
        <f>IF(ISNA(MATCH($BQ331,'2002'!$A$44:$A$139,0)),97,MATCH($BQ331,'2002'!$A$44:$A$139,0))</f>
        <v>84</v>
      </c>
      <c r="BV331" s="2">
        <f>IF(ISNA(MATCH($BQ331,'2003'!$A$44:$A$139,0)),97,MATCH($BQ331,'2003'!$A$44:$A$139,0))</f>
        <v>77</v>
      </c>
      <c r="BW331" s="2">
        <f>IF(ISNA(MATCH($BQ331,'2004'!$A$44:$A$139,0)),97,MATCH($BQ331,'2004'!$A$44:$A$139,0))</f>
        <v>97</v>
      </c>
      <c r="BX331" s="2">
        <f>IF(ISNA(MATCH($BQ331,'2005'!$A$44:$A$139,0)),97,MATCH($BQ331,'2005'!$A$44:$A$139,0))</f>
        <v>97</v>
      </c>
      <c r="BY331" s="2">
        <f>IF(ISNA(MATCH($BQ331,'2006'!$A$44:$A$139,0)),97,MATCH($BQ331,'2006'!$A$44:$A$139,0))</f>
        <v>67</v>
      </c>
      <c r="BZ331" s="2">
        <f>IF(ISNA(MATCH($BQ331,'2007'!$A$44:$A$139,0)),97,MATCH($BQ331,'2007'!$A$44:$A$139,0))</f>
        <v>97</v>
      </c>
      <c r="CA331" s="2">
        <f>IF(ISNA(MATCH($BQ331,'2008'!$A$44:$A$139,0)),97,MATCH($BQ331,'2008'!$A$44:$A$139,0))</f>
        <v>97</v>
      </c>
      <c r="CB331" s="2">
        <f>IF(ISNA(MATCH($BQ331,'2009'!$A$44:$A$139,0)),97,MATCH($BQ331,'2009'!$A$44:$A$139,0))</f>
        <v>97</v>
      </c>
      <c r="CC331" s="2">
        <f>IF(ISNA(MATCH($BQ331,'2010'!$A$44:$A$139,0)),97,MATCH($BQ331,'2010'!$A$44:$A$139,0))</f>
        <v>97</v>
      </c>
      <c r="CD331" s="2">
        <f>IF(ISNA(MATCH($BQ331,'2011'!$A$44:$A$139,0)),97,MATCH($BQ331,'2011'!$A$44:$A$139,0))</f>
        <v>97</v>
      </c>
      <c r="CE331" s="2">
        <f>IF(ISNA(MATCH($BQ331,'2012'!$A$44:$A$139,0)),97,MATCH($BQ331,'2012'!$A$44:$A$139,0))</f>
        <v>97</v>
      </c>
      <c r="CF331" s="2">
        <f>IF(ISNA(MATCH($BQ331,'2013'!$A$44:$A$139,0)),97,MATCH($BQ331,'2013'!$A$44:$A$139,0))</f>
        <v>97</v>
      </c>
      <c r="CG331" s="149">
        <f>IF(ISNA(MATCH($BQ331,'2014'!$A$52:$A$179,0)),129,MATCH($BQ331,'2014'!$A$52:$A$179,0))</f>
        <v>129</v>
      </c>
      <c r="CI331">
        <f t="shared" si="210"/>
        <v>547</v>
      </c>
      <c r="CJ331" s="284"/>
      <c r="CK331" s="282"/>
      <c r="CL331" s="281">
        <f t="shared" si="211"/>
        <v>0</v>
      </c>
      <c r="CM331" s="282">
        <f t="shared" si="197"/>
        <v>5</v>
      </c>
      <c r="CN331" s="282">
        <f t="shared" si="198"/>
        <v>30.332999999999998</v>
      </c>
      <c r="CO331" s="282">
        <f t="shared" si="199"/>
        <v>20.219977799999999</v>
      </c>
      <c r="CP331" s="282">
        <f t="shared" si="200"/>
        <v>13.478637201479998</v>
      </c>
      <c r="CQ331" s="282">
        <f t="shared" si="201"/>
        <v>25.984859558506564</v>
      </c>
      <c r="CR331" s="282">
        <f t="shared" si="202"/>
        <v>17.321507381700474</v>
      </c>
      <c r="CS331" s="282">
        <f t="shared" si="203"/>
        <v>11.546516820641536</v>
      </c>
      <c r="CT331" s="282">
        <f t="shared" si="204"/>
        <v>7.6969081126396475</v>
      </c>
      <c r="CU331" s="282">
        <f t="shared" si="212"/>
        <v>5.1307589478855888</v>
      </c>
      <c r="CV331" s="282">
        <f t="shared" si="213"/>
        <v>3.4201639146605332</v>
      </c>
      <c r="CW331" s="282">
        <f t="shared" si="214"/>
        <v>2.2798812655127114</v>
      </c>
      <c r="CX331" s="282">
        <f t="shared" si="215"/>
        <v>1.5197688515907735</v>
      </c>
      <c r="CY331" s="283">
        <f t="shared" si="216"/>
        <v>1.0130779164704096</v>
      </c>
      <c r="DA331" s="282">
        <f t="shared" si="217"/>
        <v>547</v>
      </c>
      <c r="DB331" s="97"/>
      <c r="DC331" s="156"/>
      <c r="DD331" s="270">
        <f t="shared" si="218"/>
        <v>0</v>
      </c>
      <c r="DE331" s="156">
        <f t="shared" si="219"/>
        <v>5</v>
      </c>
      <c r="DF331" s="156">
        <f t="shared" si="220"/>
        <v>32</v>
      </c>
      <c r="DG331" s="156">
        <f t="shared" si="221"/>
        <v>32</v>
      </c>
      <c r="DH331" s="156">
        <f t="shared" si="222"/>
        <v>32</v>
      </c>
      <c r="DI331" s="156">
        <f t="shared" si="223"/>
        <v>49</v>
      </c>
      <c r="DJ331" s="156">
        <f t="shared" si="224"/>
        <v>49</v>
      </c>
      <c r="DK331" s="156">
        <f t="shared" si="225"/>
        <v>49</v>
      </c>
      <c r="DL331" s="156">
        <f t="shared" si="226"/>
        <v>49</v>
      </c>
      <c r="DM331" s="156">
        <f t="shared" si="227"/>
        <v>49</v>
      </c>
      <c r="DN331" s="156">
        <f t="shared" si="228"/>
        <v>49</v>
      </c>
      <c r="DO331" s="156">
        <f t="shared" si="229"/>
        <v>49</v>
      </c>
      <c r="DP331" s="156">
        <f t="shared" si="230"/>
        <v>49</v>
      </c>
      <c r="DQ331" s="267">
        <f t="shared" si="231"/>
        <v>49</v>
      </c>
      <c r="DR331" s="156">
        <f t="shared" si="232"/>
        <v>153</v>
      </c>
    </row>
    <row r="332" spans="2:122" ht="13.5" thickBot="1" x14ac:dyDescent="0.25">
      <c r="B332" s="133">
        <v>175</v>
      </c>
      <c r="C332" s="50">
        <f t="shared" si="195"/>
        <v>9</v>
      </c>
      <c r="D332" s="50">
        <f t="shared" si="205"/>
        <v>0</v>
      </c>
      <c r="E332" s="97"/>
      <c r="F332" s="2">
        <f t="shared" si="233"/>
        <v>327</v>
      </c>
      <c r="G332" s="164">
        <v>766</v>
      </c>
      <c r="H332" s="164">
        <f>14- COUNTIF(L332:AA332,"#N/A")</f>
        <v>1</v>
      </c>
      <c r="I332" s="133">
        <f>SUM(AF332:AU332)+SUM(BA332:BM332)</f>
        <v>38</v>
      </c>
      <c r="J332" s="405">
        <f>CY332</f>
        <v>0.98757794048295167</v>
      </c>
      <c r="K332" s="466" t="str">
        <f>IF(ISNUMBER(MATCH(G332,'[4]OPR data'!$A$3:$A$2541,0)),"Y","N")</f>
        <v>Y</v>
      </c>
      <c r="L332" s="112"/>
      <c r="M332" s="236"/>
      <c r="N332" s="236" t="e">
        <f>(INDEX(Finish_table!R$4:R$83,MATCH('14 Year_History_Results'!$G332,Finish_table!S$4:S$83,0),1))</f>
        <v>#N/A</v>
      </c>
      <c r="O332" s="236" t="e">
        <f>(INDEX(Finish_table!Z$4:Z$99,MATCH('14 Year_History_Results'!$G332,Finish_table!AA$4:AA$99,0),1))</f>
        <v>#N/A</v>
      </c>
      <c r="P332" s="236" t="e">
        <f>(INDEX(Finish_table!AI$4:AI$99,MATCH('14 Year_History_Results'!$G332,Finish_table!AJ$4:AJ$99,0),1))</f>
        <v>#N/A</v>
      </c>
      <c r="Q332" s="236" t="e">
        <f>(INDEX(Finish_table!AR$4:AR$99,MATCH('14 Year_History_Results'!$G332,Finish_table!AS$4:AS$99,0),1))</f>
        <v>#N/A</v>
      </c>
      <c r="R332" s="236" t="str">
        <f>(INDEX(Finish_table!BA$4:BA$99,MATCH('14 Year_History_Results'!$G332,Finish_table!BB$4:BB$99,0),1))</f>
        <v>W</v>
      </c>
      <c r="S332" s="236" t="e">
        <f>(INDEX(Finish_table!BJ$4:BJ$99,MATCH('14 Year_History_Results'!$G332,Finish_table!BK$4:BK$99,0),1))</f>
        <v>#N/A</v>
      </c>
      <c r="T332" s="236" t="e">
        <f>(INDEX(Finish_table!BS$4:BS$99,MATCH('14 Year_History_Results'!$G332,Finish_table!BT$4:BT$99,0),1))</f>
        <v>#N/A</v>
      </c>
      <c r="U332" s="236" t="e">
        <f>(INDEX(Finish_table!CB$4:CB$99,MATCH('14 Year_History_Results'!$G332,Finish_table!CC$4:CC$99,0),1))</f>
        <v>#N/A</v>
      </c>
      <c r="V332" s="236" t="e">
        <f>(INDEX(Finish_table!CK$4:CK$99,MATCH('14 Year_History_Results'!$G332,Finish_table!CL$4:CL$99,0),1))</f>
        <v>#N/A</v>
      </c>
      <c r="W332" s="236" t="e">
        <f>(INDEX(Finish_table!CT$4:CT$99,MATCH('14 Year_History_Results'!$G332,Finish_table!CU$4:CU$99,0),1))</f>
        <v>#N/A</v>
      </c>
      <c r="X332" s="236" t="e">
        <f>(INDEX(Finish_table!DC$4:DC$99,MATCH('14 Year_History_Results'!$G332,Finish_table!DD$4:DD$99,0),1))</f>
        <v>#N/A</v>
      </c>
      <c r="Y332" s="236" t="e">
        <f>(INDEX(Finish_table!DL$4:DL$99,MATCH('14 Year_History_Results'!$G332,Finish_table!DM$4:DM$99,0),1))</f>
        <v>#N/A</v>
      </c>
      <c r="Z332" s="236" t="e">
        <f>(INDEX(Finish_table!DU$4:DU$99,MATCH('14 Year_History_Results'!$G332,Finish_table!DV$4:DV$99,0),1))</f>
        <v>#N/A</v>
      </c>
      <c r="AA332" s="256" t="e">
        <f>(INDEX(Finish_table!ED$4:ED$140,MATCH('14 Year_History_Results'!$G332,Finish_table!EE$4:EE$140,0),1))</f>
        <v>#N/A</v>
      </c>
      <c r="AB332" s="2"/>
      <c r="AC332" s="97"/>
      <c r="AE332">
        <f t="shared" si="196"/>
        <v>766</v>
      </c>
      <c r="AF332" s="112"/>
      <c r="AG332" s="2"/>
      <c r="AH332" s="148">
        <f>INDEX('2001'!$C$44:$C$140,'14 Year_History_Results'!BT332)</f>
        <v>0</v>
      </c>
      <c r="AI332" s="2">
        <f>INDEX('2002'!$C$44:$C$140,'14 Year_History_Results'!BU332)</f>
        <v>0</v>
      </c>
      <c r="AJ332" s="2">
        <f>INDEX('2003'!$C$44:$C$140,'14 Year_History_Results'!BV332)</f>
        <v>0</v>
      </c>
      <c r="AK332" s="2">
        <f>INDEX('2004'!$C$44:$C$140,'14 Year_History_Results'!BW332)</f>
        <v>0</v>
      </c>
      <c r="AL332" s="2">
        <f>INDEX('2005'!$C$44:$C$140,'14 Year_History_Results'!BX332)</f>
        <v>30</v>
      </c>
      <c r="AM332" s="2">
        <f>INDEX('2006'!$C$44:$C$140,'14 Year_History_Results'!BY332)</f>
        <v>0</v>
      </c>
      <c r="AN332" s="2">
        <f>INDEX('2007'!$C$44:$C$140,'14 Year_History_Results'!BZ332)</f>
        <v>0</v>
      </c>
      <c r="AO332" s="2">
        <f>INDEX('2008'!$C$44:$C$140,'14 Year_History_Results'!CA332)</f>
        <v>0</v>
      </c>
      <c r="AP332" s="2">
        <f>INDEX('2009'!$C$44:$C$140,'14 Year_History_Results'!CB332)</f>
        <v>0</v>
      </c>
      <c r="AQ332" s="2">
        <f>INDEX('2010'!$C$44:$C$140,'14 Year_History_Results'!CC332)</f>
        <v>0</v>
      </c>
      <c r="AR332" s="2">
        <f>INDEX('2011'!$C$44:$C$140,'14 Year_History_Results'!CD332)</f>
        <v>0</v>
      </c>
      <c r="AS332" s="2">
        <f>INDEX('2012'!$C$44:$C$140,'14 Year_History_Results'!CE332)</f>
        <v>0</v>
      </c>
      <c r="AT332" s="2">
        <f>INDEX('2013'!$C$44:$C$140,'14 Year_History_Results'!CF332)</f>
        <v>0</v>
      </c>
      <c r="AU332" s="149">
        <f>INDEX('2014'!$C$52:$C$180,'14 Year_History_Results'!CG332)</f>
        <v>0</v>
      </c>
      <c r="AV332" s="2">
        <f t="shared" si="206"/>
        <v>8.0178372573727312</v>
      </c>
      <c r="AW332" s="2"/>
      <c r="AX332">
        <f t="shared" si="207"/>
        <v>766</v>
      </c>
      <c r="AY332" s="112"/>
      <c r="AZ332" s="2"/>
      <c r="BA332" s="148">
        <f>INDEX('2001'!$B$44:$B$140,'14 Year_History_Results'!BT332)</f>
        <v>0</v>
      </c>
      <c r="BB332" s="2">
        <f>INDEX('2002'!$B$44:$B$140,'14 Year_History_Results'!BU332)</f>
        <v>0</v>
      </c>
      <c r="BC332" s="2">
        <f>INDEX('2003'!$B$44:$B$140,'14 Year_History_Results'!BV332)</f>
        <v>0</v>
      </c>
      <c r="BD332" s="2">
        <f>INDEX('2004'!$B$44:$B$140,'14 Year_History_Results'!BW332)</f>
        <v>0</v>
      </c>
      <c r="BE332" s="2">
        <f>INDEX('2005'!$B$44:$B$140,'14 Year_History_Results'!BX332)</f>
        <v>8</v>
      </c>
      <c r="BF332" s="2">
        <f>INDEX('2006'!$B$44:$B$140,'14 Year_History_Results'!BY332)</f>
        <v>0</v>
      </c>
      <c r="BG332" s="2">
        <f>INDEX('2007'!$B$44:$B$140,'14 Year_History_Results'!BZ332)</f>
        <v>0</v>
      </c>
      <c r="BH332" s="2">
        <f>INDEX('2008'!$B$44:$B$140,'14 Year_History_Results'!CA332)</f>
        <v>0</v>
      </c>
      <c r="BI332" s="2">
        <f>INDEX('2009'!$B$44:$B$140,'14 Year_History_Results'!CB332)</f>
        <v>0</v>
      </c>
      <c r="BJ332" s="2">
        <f>INDEX('2010'!$B$44:$B$140,'14 Year_History_Results'!CC332)</f>
        <v>0</v>
      </c>
      <c r="BK332" s="2">
        <f>INDEX('2011'!$B$44:$B$140,'14 Year_History_Results'!CD332)</f>
        <v>0</v>
      </c>
      <c r="BL332" s="2">
        <f>INDEX('2012'!$B$44:$B$140,'14 Year_History_Results'!CE332)</f>
        <v>0</v>
      </c>
      <c r="BM332" s="2">
        <f>INDEX('2013'!$B$44:$B$140,'14 Year_History_Results'!CF332)</f>
        <v>0</v>
      </c>
      <c r="BN332" s="149">
        <f>INDEX('2014'!$B$52:$B$180,'14 Year_History_Results'!CG332)</f>
        <v>0</v>
      </c>
      <c r="BO332" s="308">
        <f t="shared" si="208"/>
        <v>0</v>
      </c>
      <c r="BQ332">
        <f t="shared" si="209"/>
        <v>766</v>
      </c>
      <c r="BR332" s="112"/>
      <c r="BS332" s="2"/>
      <c r="BT332" s="148">
        <f>IF(ISNA(MATCH($BQ332,'2001'!$A$44:$A$139,0)),97,MATCH($BQ332,'2001'!$A$44:$A$139,0))</f>
        <v>97</v>
      </c>
      <c r="BU332" s="2">
        <f>IF(ISNA(MATCH($BQ332,'2002'!$A$44:$A$139,0)),97,MATCH($BQ332,'2002'!$A$44:$A$139,0))</f>
        <v>97</v>
      </c>
      <c r="BV332" s="2">
        <f>IF(ISNA(MATCH($BQ332,'2003'!$A$44:$A$139,0)),97,MATCH($BQ332,'2003'!$A$44:$A$139,0))</f>
        <v>97</v>
      </c>
      <c r="BW332" s="2">
        <f>IF(ISNA(MATCH($BQ332,'2004'!$A$44:$A$139,0)),97,MATCH($BQ332,'2004'!$A$44:$A$139,0))</f>
        <v>97</v>
      </c>
      <c r="BX332" s="2">
        <f>IF(ISNA(MATCH($BQ332,'2005'!$A$44:$A$139,0)),97,MATCH($BQ332,'2005'!$A$44:$A$139,0))</f>
        <v>71</v>
      </c>
      <c r="BY332" s="2">
        <f>IF(ISNA(MATCH($BQ332,'2006'!$A$44:$A$139,0)),97,MATCH($BQ332,'2006'!$A$44:$A$139,0))</f>
        <v>97</v>
      </c>
      <c r="BZ332" s="2">
        <f>IF(ISNA(MATCH($BQ332,'2007'!$A$44:$A$139,0)),97,MATCH($BQ332,'2007'!$A$44:$A$139,0))</f>
        <v>97</v>
      </c>
      <c r="CA332" s="2">
        <f>IF(ISNA(MATCH($BQ332,'2008'!$A$44:$A$139,0)),97,MATCH($BQ332,'2008'!$A$44:$A$139,0))</f>
        <v>97</v>
      </c>
      <c r="CB332" s="2">
        <f>IF(ISNA(MATCH($BQ332,'2009'!$A$44:$A$139,0)),97,MATCH($BQ332,'2009'!$A$44:$A$139,0))</f>
        <v>97</v>
      </c>
      <c r="CC332" s="2">
        <f>IF(ISNA(MATCH($BQ332,'2010'!$A$44:$A$139,0)),97,MATCH($BQ332,'2010'!$A$44:$A$139,0))</f>
        <v>97</v>
      </c>
      <c r="CD332" s="2">
        <f>IF(ISNA(MATCH($BQ332,'2011'!$A$44:$A$139,0)),97,MATCH($BQ332,'2011'!$A$44:$A$139,0))</f>
        <v>97</v>
      </c>
      <c r="CE332" s="2">
        <f>IF(ISNA(MATCH($BQ332,'2012'!$A$44:$A$139,0)),97,MATCH($BQ332,'2012'!$A$44:$A$139,0))</f>
        <v>97</v>
      </c>
      <c r="CF332" s="2">
        <f>IF(ISNA(MATCH($BQ332,'2013'!$A$44:$A$139,0)),97,MATCH($BQ332,'2013'!$A$44:$A$139,0))</f>
        <v>97</v>
      </c>
      <c r="CG332" s="149">
        <f>IF(ISNA(MATCH($BQ332,'2014'!$A$52:$A$179,0)),129,MATCH($BQ332,'2014'!$A$52:$A$179,0))</f>
        <v>129</v>
      </c>
      <c r="CI332">
        <f t="shared" si="210"/>
        <v>766</v>
      </c>
      <c r="CJ332" s="284"/>
      <c r="CK332" s="282"/>
      <c r="CL332" s="281">
        <f t="shared" si="211"/>
        <v>0</v>
      </c>
      <c r="CM332" s="282">
        <f t="shared" si="197"/>
        <v>0</v>
      </c>
      <c r="CN332" s="282">
        <f t="shared" si="198"/>
        <v>0</v>
      </c>
      <c r="CO332" s="282">
        <f t="shared" si="199"/>
        <v>0</v>
      </c>
      <c r="CP332" s="282">
        <f t="shared" si="200"/>
        <v>38</v>
      </c>
      <c r="CQ332" s="282">
        <f t="shared" si="201"/>
        <v>25.3308</v>
      </c>
      <c r="CR332" s="282">
        <f t="shared" si="202"/>
        <v>16.885511279999999</v>
      </c>
      <c r="CS332" s="282">
        <f t="shared" si="203"/>
        <v>11.255881819248</v>
      </c>
      <c r="CT332" s="282">
        <f t="shared" si="204"/>
        <v>7.5031708207107162</v>
      </c>
      <c r="CU332" s="282">
        <f t="shared" si="212"/>
        <v>5.0016136690857635</v>
      </c>
      <c r="CV332" s="282">
        <f t="shared" si="213"/>
        <v>3.3340756718125699</v>
      </c>
      <c r="CW332" s="282">
        <f t="shared" si="214"/>
        <v>2.2224948428302591</v>
      </c>
      <c r="CX332" s="282">
        <f t="shared" si="215"/>
        <v>1.4815150622306505</v>
      </c>
      <c r="CY332" s="283">
        <f t="shared" si="216"/>
        <v>0.98757794048295167</v>
      </c>
      <c r="DA332" s="282">
        <f t="shared" si="217"/>
        <v>766</v>
      </c>
      <c r="DB332" s="97"/>
      <c r="DC332" s="156"/>
      <c r="DD332" s="270">
        <f t="shared" si="218"/>
        <v>0</v>
      </c>
      <c r="DE332" s="156">
        <f t="shared" si="219"/>
        <v>0</v>
      </c>
      <c r="DF332" s="156">
        <f t="shared" si="220"/>
        <v>0</v>
      </c>
      <c r="DG332" s="156">
        <f t="shared" si="221"/>
        <v>0</v>
      </c>
      <c r="DH332" s="156">
        <f t="shared" si="222"/>
        <v>38</v>
      </c>
      <c r="DI332" s="156">
        <f t="shared" si="223"/>
        <v>38</v>
      </c>
      <c r="DJ332" s="156">
        <f t="shared" si="224"/>
        <v>38</v>
      </c>
      <c r="DK332" s="156">
        <f t="shared" si="225"/>
        <v>38</v>
      </c>
      <c r="DL332" s="156">
        <f t="shared" si="226"/>
        <v>38</v>
      </c>
      <c r="DM332" s="156">
        <f t="shared" si="227"/>
        <v>38</v>
      </c>
      <c r="DN332" s="156">
        <f t="shared" si="228"/>
        <v>38</v>
      </c>
      <c r="DO332" s="156">
        <f t="shared" si="229"/>
        <v>38</v>
      </c>
      <c r="DP332" s="156">
        <f t="shared" si="230"/>
        <v>38</v>
      </c>
      <c r="DQ332" s="267">
        <f t="shared" si="231"/>
        <v>38</v>
      </c>
      <c r="DR332" s="156">
        <f t="shared" si="232"/>
        <v>180</v>
      </c>
    </row>
    <row r="333" spans="2:122" ht="13.5" thickBot="1" x14ac:dyDescent="0.25">
      <c r="B333" s="144">
        <v>175</v>
      </c>
      <c r="C333" s="50">
        <f t="shared" si="195"/>
        <v>10</v>
      </c>
      <c r="D333" s="50">
        <f t="shared" si="205"/>
        <v>0</v>
      </c>
      <c r="E333" s="97"/>
      <c r="F333" s="2">
        <f t="shared" si="233"/>
        <v>328</v>
      </c>
      <c r="G333" s="164">
        <v>435</v>
      </c>
      <c r="H333" s="164">
        <f>14- COUNTIF(L333:AA333,"#N/A")</f>
        <v>2</v>
      </c>
      <c r="I333" s="133">
        <f>SUM(AF333:AU333)+SUM(BA333:BM333)</f>
        <v>56</v>
      </c>
      <c r="J333" s="405">
        <f>CY333</f>
        <v>0.98748438046753728</v>
      </c>
      <c r="K333" s="466" t="str">
        <f>IF(ISNUMBER(MATCH(G333,'[4]OPR data'!$A$3:$A$2541,0)),"Y","N")</f>
        <v>Y</v>
      </c>
      <c r="L333" s="112"/>
      <c r="M333" s="236"/>
      <c r="N333" s="236" t="e">
        <f>(INDEX(Finish_table!R$4:R$83,MATCH('14 Year_History_Results'!$G333,Finish_table!S$4:S$83,0),1))</f>
        <v>#N/A</v>
      </c>
      <c r="O333" s="236" t="e">
        <f>(INDEX(Finish_table!Z$4:Z$99,MATCH('14 Year_History_Results'!$G333,Finish_table!AA$4:AA$99,0),1))</f>
        <v>#N/A</v>
      </c>
      <c r="P333" s="236" t="e">
        <f>(INDEX(Finish_table!AI$4:AI$99,MATCH('14 Year_History_Results'!$G333,Finish_table!AJ$4:AJ$99,0),1))</f>
        <v>#N/A</v>
      </c>
      <c r="Q333" s="236" t="str">
        <f>(INDEX(Finish_table!AR$4:AR$99,MATCH('14 Year_History_Results'!$G333,Finish_table!AS$4:AS$99,0),1))</f>
        <v>WC</v>
      </c>
      <c r="R333" s="236" t="str">
        <f>(INDEX(Finish_table!BA$4:BA$99,MATCH('14 Year_History_Results'!$G333,Finish_table!BB$4:BB$99,0),1))</f>
        <v>QF</v>
      </c>
      <c r="S333" s="236" t="e">
        <f>(INDEX(Finish_table!BJ$4:BJ$99,MATCH('14 Year_History_Results'!$G333,Finish_table!BK$4:BK$99,0),1))</f>
        <v>#N/A</v>
      </c>
      <c r="T333" s="236" t="e">
        <f>(INDEX(Finish_table!BS$4:BS$99,MATCH('14 Year_History_Results'!$G333,Finish_table!BT$4:BT$99,0),1))</f>
        <v>#N/A</v>
      </c>
      <c r="U333" s="236" t="e">
        <f>(INDEX(Finish_table!CB$4:CB$99,MATCH('14 Year_History_Results'!$G333,Finish_table!CC$4:CC$99,0),1))</f>
        <v>#N/A</v>
      </c>
      <c r="V333" s="236" t="e">
        <f>(INDEX(Finish_table!CK$4:CK$99,MATCH('14 Year_History_Results'!$G333,Finish_table!CL$4:CL$99,0),1))</f>
        <v>#N/A</v>
      </c>
      <c r="W333" s="236" t="e">
        <f>(INDEX(Finish_table!CT$4:CT$99,MATCH('14 Year_History_Results'!$G333,Finish_table!CU$4:CU$99,0),1))</f>
        <v>#N/A</v>
      </c>
      <c r="X333" s="236" t="e">
        <f>(INDEX(Finish_table!DC$4:DC$99,MATCH('14 Year_History_Results'!$G333,Finish_table!DD$4:DD$99,0),1))</f>
        <v>#N/A</v>
      </c>
      <c r="Y333" s="236" t="e">
        <f>(INDEX(Finish_table!DL$4:DL$99,MATCH('14 Year_History_Results'!$G333,Finish_table!DM$4:DM$99,0),1))</f>
        <v>#N/A</v>
      </c>
      <c r="Z333" s="236" t="e">
        <f>(INDEX(Finish_table!DU$4:DU$99,MATCH('14 Year_History_Results'!$G333,Finish_table!DV$4:DV$99,0),1))</f>
        <v>#N/A</v>
      </c>
      <c r="AA333" s="256" t="e">
        <f>(INDEX(Finish_table!ED$4:ED$140,MATCH('14 Year_History_Results'!$G333,Finish_table!EE$4:EE$140,0),1))</f>
        <v>#N/A</v>
      </c>
      <c r="AB333" s="2"/>
      <c r="AC333" s="97"/>
      <c r="AE333">
        <f t="shared" si="196"/>
        <v>435</v>
      </c>
      <c r="AF333" s="112"/>
      <c r="AG333" s="2"/>
      <c r="AH333" s="148">
        <f>INDEX('2001'!$C$44:$C$140,'14 Year_History_Results'!BT333)</f>
        <v>0</v>
      </c>
      <c r="AI333" s="2">
        <f>INDEX('2002'!$C$44:$C$140,'14 Year_History_Results'!BU333)</f>
        <v>0</v>
      </c>
      <c r="AJ333" s="2">
        <f>INDEX('2003'!$C$44:$C$140,'14 Year_History_Results'!BV333)</f>
        <v>0</v>
      </c>
      <c r="AK333" s="2">
        <f>INDEX('2004'!$C$44:$C$140,'14 Year_History_Results'!BW333)</f>
        <v>50</v>
      </c>
      <c r="AL333" s="2">
        <f>INDEX('2005'!$C$44:$C$140,'14 Year_History_Results'!BX333)</f>
        <v>0</v>
      </c>
      <c r="AM333" s="2">
        <f>INDEX('2006'!$C$44:$C$140,'14 Year_History_Results'!BY333)</f>
        <v>0</v>
      </c>
      <c r="AN333" s="2">
        <f>INDEX('2007'!$C$44:$C$140,'14 Year_History_Results'!BZ333)</f>
        <v>0</v>
      </c>
      <c r="AO333" s="2">
        <f>INDEX('2008'!$C$44:$C$140,'14 Year_History_Results'!CA333)</f>
        <v>0</v>
      </c>
      <c r="AP333" s="2">
        <f>INDEX('2009'!$C$44:$C$140,'14 Year_History_Results'!CB333)</f>
        <v>0</v>
      </c>
      <c r="AQ333" s="2">
        <f>INDEX('2010'!$C$44:$C$140,'14 Year_History_Results'!CC333)</f>
        <v>0</v>
      </c>
      <c r="AR333" s="2">
        <f>INDEX('2011'!$C$44:$C$140,'14 Year_History_Results'!CD333)</f>
        <v>0</v>
      </c>
      <c r="AS333" s="2">
        <f>INDEX('2012'!$C$44:$C$140,'14 Year_History_Results'!CE333)</f>
        <v>0</v>
      </c>
      <c r="AT333" s="2">
        <f>INDEX('2013'!$C$44:$C$140,'14 Year_History_Results'!CF333)</f>
        <v>0</v>
      </c>
      <c r="AU333" s="149">
        <f>INDEX('2014'!$C$52:$C$180,'14 Year_History_Results'!CG333)</f>
        <v>0</v>
      </c>
      <c r="AV333" s="2">
        <f t="shared" si="206"/>
        <v>13.36306209562122</v>
      </c>
      <c r="AW333" s="2"/>
      <c r="AX333">
        <f t="shared" si="207"/>
        <v>435</v>
      </c>
      <c r="AY333" s="112"/>
      <c r="AZ333" s="2"/>
      <c r="BA333" s="148">
        <f>INDEX('2001'!$B$44:$B$140,'14 Year_History_Results'!BT333)</f>
        <v>0</v>
      </c>
      <c r="BB333" s="2">
        <f>INDEX('2002'!$B$44:$B$140,'14 Year_History_Results'!BU333)</f>
        <v>0</v>
      </c>
      <c r="BC333" s="2">
        <f>INDEX('2003'!$B$44:$B$140,'14 Year_History_Results'!BV333)</f>
        <v>0</v>
      </c>
      <c r="BD333" s="2">
        <f>INDEX('2004'!$B$44:$B$140,'14 Year_History_Results'!BW333)</f>
        <v>4</v>
      </c>
      <c r="BE333" s="2">
        <f>INDEX('2005'!$B$44:$B$140,'14 Year_History_Results'!BX333)</f>
        <v>2</v>
      </c>
      <c r="BF333" s="2">
        <f>INDEX('2006'!$B$44:$B$140,'14 Year_History_Results'!BY333)</f>
        <v>0</v>
      </c>
      <c r="BG333" s="2">
        <f>INDEX('2007'!$B$44:$B$140,'14 Year_History_Results'!BZ333)</f>
        <v>0</v>
      </c>
      <c r="BH333" s="2">
        <f>INDEX('2008'!$B$44:$B$140,'14 Year_History_Results'!CA333)</f>
        <v>0</v>
      </c>
      <c r="BI333" s="2">
        <f>INDEX('2009'!$B$44:$B$140,'14 Year_History_Results'!CB333)</f>
        <v>0</v>
      </c>
      <c r="BJ333" s="2">
        <f>INDEX('2010'!$B$44:$B$140,'14 Year_History_Results'!CC333)</f>
        <v>0</v>
      </c>
      <c r="BK333" s="2">
        <f>INDEX('2011'!$B$44:$B$140,'14 Year_History_Results'!CD333)</f>
        <v>0</v>
      </c>
      <c r="BL333" s="2">
        <f>INDEX('2012'!$B$44:$B$140,'14 Year_History_Results'!CE333)</f>
        <v>0</v>
      </c>
      <c r="BM333" s="2">
        <f>INDEX('2013'!$B$44:$B$140,'14 Year_History_Results'!CF333)</f>
        <v>0</v>
      </c>
      <c r="BN333" s="149">
        <f>INDEX('2014'!$B$52:$B$180,'14 Year_History_Results'!CG333)</f>
        <v>0</v>
      </c>
      <c r="BO333" s="308">
        <f t="shared" si="208"/>
        <v>0</v>
      </c>
      <c r="BQ333">
        <f t="shared" si="209"/>
        <v>435</v>
      </c>
      <c r="BR333" s="112"/>
      <c r="BS333" s="2"/>
      <c r="BT333" s="148">
        <f>IF(ISNA(MATCH($BQ333,'2001'!$A$44:$A$139,0)),97,MATCH($BQ333,'2001'!$A$44:$A$139,0))</f>
        <v>97</v>
      </c>
      <c r="BU333" s="2">
        <f>IF(ISNA(MATCH($BQ333,'2002'!$A$44:$A$139,0)),97,MATCH($BQ333,'2002'!$A$44:$A$139,0))</f>
        <v>97</v>
      </c>
      <c r="BV333" s="2">
        <f>IF(ISNA(MATCH($BQ333,'2003'!$A$44:$A$139,0)),97,MATCH($BQ333,'2003'!$A$44:$A$139,0))</f>
        <v>97</v>
      </c>
      <c r="BW333" s="2">
        <f>IF(ISNA(MATCH($BQ333,'2004'!$A$44:$A$139,0)),97,MATCH($BQ333,'2004'!$A$44:$A$139,0))</f>
        <v>60</v>
      </c>
      <c r="BX333" s="2">
        <f>IF(ISNA(MATCH($BQ333,'2005'!$A$44:$A$139,0)),97,MATCH($BQ333,'2005'!$A$44:$A$139,0))</f>
        <v>59</v>
      </c>
      <c r="BY333" s="2">
        <f>IF(ISNA(MATCH($BQ333,'2006'!$A$44:$A$139,0)),97,MATCH($BQ333,'2006'!$A$44:$A$139,0))</f>
        <v>97</v>
      </c>
      <c r="BZ333" s="2">
        <f>IF(ISNA(MATCH($BQ333,'2007'!$A$44:$A$139,0)),97,MATCH($BQ333,'2007'!$A$44:$A$139,0))</f>
        <v>97</v>
      </c>
      <c r="CA333" s="2">
        <f>IF(ISNA(MATCH($BQ333,'2008'!$A$44:$A$139,0)),97,MATCH($BQ333,'2008'!$A$44:$A$139,0))</f>
        <v>97</v>
      </c>
      <c r="CB333" s="2">
        <f>IF(ISNA(MATCH($BQ333,'2009'!$A$44:$A$139,0)),97,MATCH($BQ333,'2009'!$A$44:$A$139,0))</f>
        <v>97</v>
      </c>
      <c r="CC333" s="2">
        <f>IF(ISNA(MATCH($BQ333,'2010'!$A$44:$A$139,0)),97,MATCH($BQ333,'2010'!$A$44:$A$139,0))</f>
        <v>97</v>
      </c>
      <c r="CD333" s="2">
        <f>IF(ISNA(MATCH($BQ333,'2011'!$A$44:$A$139,0)),97,MATCH($BQ333,'2011'!$A$44:$A$139,0))</f>
        <v>97</v>
      </c>
      <c r="CE333" s="2">
        <f>IF(ISNA(MATCH($BQ333,'2012'!$A$44:$A$139,0)),97,MATCH($BQ333,'2012'!$A$44:$A$139,0))</f>
        <v>97</v>
      </c>
      <c r="CF333" s="2">
        <f>IF(ISNA(MATCH($BQ333,'2013'!$A$44:$A$139,0)),97,MATCH($BQ333,'2013'!$A$44:$A$139,0))</f>
        <v>97</v>
      </c>
      <c r="CG333" s="149">
        <f>IF(ISNA(MATCH($BQ333,'2014'!$A$52:$A$179,0)),129,MATCH($BQ333,'2014'!$A$52:$A$179,0))</f>
        <v>129</v>
      </c>
      <c r="CI333">
        <f t="shared" si="210"/>
        <v>435</v>
      </c>
      <c r="CJ333" s="284"/>
      <c r="CK333" s="282"/>
      <c r="CL333" s="281">
        <f t="shared" si="211"/>
        <v>0</v>
      </c>
      <c r="CM333" s="282">
        <f t="shared" si="197"/>
        <v>0</v>
      </c>
      <c r="CN333" s="282">
        <f t="shared" si="198"/>
        <v>0</v>
      </c>
      <c r="CO333" s="282">
        <f t="shared" si="199"/>
        <v>54</v>
      </c>
      <c r="CP333" s="282">
        <f t="shared" si="200"/>
        <v>37.996400000000001</v>
      </c>
      <c r="CQ333" s="282">
        <f t="shared" si="201"/>
        <v>25.328400240000001</v>
      </c>
      <c r="CR333" s="282">
        <f t="shared" si="202"/>
        <v>16.883911599984</v>
      </c>
      <c r="CS333" s="282">
        <f t="shared" si="203"/>
        <v>11.254815472549334</v>
      </c>
      <c r="CT333" s="282">
        <f t="shared" si="204"/>
        <v>7.5024599940013852</v>
      </c>
      <c r="CU333" s="282">
        <f t="shared" si="212"/>
        <v>5.0011398320013232</v>
      </c>
      <c r="CV333" s="282">
        <f t="shared" si="213"/>
        <v>3.3337598120120817</v>
      </c>
      <c r="CW333" s="282">
        <f t="shared" si="214"/>
        <v>2.2222842906872535</v>
      </c>
      <c r="CX333" s="282">
        <f t="shared" si="215"/>
        <v>1.4813747081721231</v>
      </c>
      <c r="CY333" s="283">
        <f t="shared" si="216"/>
        <v>0.98748438046753728</v>
      </c>
      <c r="DA333" s="282">
        <f t="shared" si="217"/>
        <v>435</v>
      </c>
      <c r="DB333" s="97"/>
      <c r="DC333" s="156"/>
      <c r="DD333" s="270">
        <f t="shared" si="218"/>
        <v>0</v>
      </c>
      <c r="DE333" s="156">
        <f t="shared" si="219"/>
        <v>0</v>
      </c>
      <c r="DF333" s="156">
        <f t="shared" si="220"/>
        <v>0</v>
      </c>
      <c r="DG333" s="156">
        <f t="shared" si="221"/>
        <v>54</v>
      </c>
      <c r="DH333" s="156">
        <f t="shared" si="222"/>
        <v>56</v>
      </c>
      <c r="DI333" s="156">
        <f t="shared" si="223"/>
        <v>56</v>
      </c>
      <c r="DJ333" s="156">
        <f t="shared" si="224"/>
        <v>56</v>
      </c>
      <c r="DK333" s="156">
        <f t="shared" si="225"/>
        <v>56</v>
      </c>
      <c r="DL333" s="156">
        <f t="shared" si="226"/>
        <v>56</v>
      </c>
      <c r="DM333" s="156">
        <f t="shared" si="227"/>
        <v>56</v>
      </c>
      <c r="DN333" s="156">
        <f t="shared" si="228"/>
        <v>56</v>
      </c>
      <c r="DO333" s="156">
        <f t="shared" si="229"/>
        <v>56</v>
      </c>
      <c r="DP333" s="156">
        <f t="shared" si="230"/>
        <v>56</v>
      </c>
      <c r="DQ333" s="267">
        <f t="shared" si="231"/>
        <v>56</v>
      </c>
      <c r="DR333" s="156">
        <f t="shared" si="232"/>
        <v>136</v>
      </c>
    </row>
    <row r="334" spans="2:122" ht="13.5" thickBot="1" x14ac:dyDescent="0.25">
      <c r="B334" s="144">
        <v>175</v>
      </c>
      <c r="C334" s="50">
        <f t="shared" si="195"/>
        <v>11</v>
      </c>
      <c r="D334" s="50">
        <f t="shared" si="205"/>
        <v>11</v>
      </c>
      <c r="E334" s="97"/>
      <c r="F334" s="2">
        <f t="shared" si="233"/>
        <v>329</v>
      </c>
      <c r="G334" s="164">
        <v>86</v>
      </c>
      <c r="H334" s="164">
        <f>14- COUNTIF(L334:AA334,"#N/A")</f>
        <v>2</v>
      </c>
      <c r="I334" s="133">
        <f>SUM(AF334:AU334)+SUM(BA334:BM334)</f>
        <v>34</v>
      </c>
      <c r="J334" s="405">
        <f>CY334</f>
        <v>0.98138561691737169</v>
      </c>
      <c r="K334" s="466" t="str">
        <f>IF(ISNUMBER(MATCH(G334,'[4]OPR data'!$A$3:$A$2541,0)),"Y","N")</f>
        <v>Y</v>
      </c>
      <c r="L334" s="112"/>
      <c r="M334" s="236"/>
      <c r="N334" s="236" t="e">
        <f>(INDEX(Finish_table!R$4:R$83,MATCH('14 Year_History_Results'!$G334,Finish_table!S$4:S$83,0),1))</f>
        <v>#N/A</v>
      </c>
      <c r="O334" s="236" t="str">
        <f>(INDEX(Finish_table!Z$4:Z$99,MATCH('14 Year_History_Results'!$G334,Finish_table!AA$4:AA$99,0),1))</f>
        <v>QF</v>
      </c>
      <c r="P334" s="236" t="e">
        <f>(INDEX(Finish_table!AI$4:AI$99,MATCH('14 Year_History_Results'!$G334,Finish_table!AJ$4:AJ$99,0),1))</f>
        <v>#N/A</v>
      </c>
      <c r="Q334" s="236" t="e">
        <f>(INDEX(Finish_table!AR$4:AR$99,MATCH('14 Year_History_Results'!$G334,Finish_table!AS$4:AS$99,0),1))</f>
        <v>#N/A</v>
      </c>
      <c r="R334" s="236" t="e">
        <f>(INDEX(Finish_table!BA$4:BA$99,MATCH('14 Year_History_Results'!$G334,Finish_table!BB$4:BB$99,0),1))</f>
        <v>#N/A</v>
      </c>
      <c r="S334" s="236" t="str">
        <f>(INDEX(Finish_table!BJ$4:BJ$99,MATCH('14 Year_History_Results'!$G334,Finish_table!BK$4:BK$99,0),1))</f>
        <v>SF</v>
      </c>
      <c r="T334" s="236" t="e">
        <f>(INDEX(Finish_table!BS$4:BS$99,MATCH('14 Year_History_Results'!$G334,Finish_table!BT$4:BT$99,0),1))</f>
        <v>#N/A</v>
      </c>
      <c r="U334" s="236" t="e">
        <f>(INDEX(Finish_table!CB$4:CB$99,MATCH('14 Year_History_Results'!$G334,Finish_table!CC$4:CC$99,0),1))</f>
        <v>#N/A</v>
      </c>
      <c r="V334" s="236" t="e">
        <f>(INDEX(Finish_table!CK$4:CK$99,MATCH('14 Year_History_Results'!$G334,Finish_table!CL$4:CL$99,0),1))</f>
        <v>#N/A</v>
      </c>
      <c r="W334" s="236" t="e">
        <f>(INDEX(Finish_table!CT$4:CT$99,MATCH('14 Year_History_Results'!$G334,Finish_table!CU$4:CU$99,0),1))</f>
        <v>#N/A</v>
      </c>
      <c r="X334" s="236" t="e">
        <f>(INDEX(Finish_table!DC$4:DC$99,MATCH('14 Year_History_Results'!$G334,Finish_table!DD$4:DD$99,0),1))</f>
        <v>#N/A</v>
      </c>
      <c r="Y334" s="236" t="e">
        <f>(INDEX(Finish_table!DL$4:DL$99,MATCH('14 Year_History_Results'!$G334,Finish_table!DM$4:DM$99,0),1))</f>
        <v>#N/A</v>
      </c>
      <c r="Z334" s="236" t="e">
        <f>(INDEX(Finish_table!DU$4:DU$99,MATCH('14 Year_History_Results'!$G334,Finish_table!DV$4:DV$99,0),1))</f>
        <v>#N/A</v>
      </c>
      <c r="AA334" s="256" t="e">
        <f>(INDEX(Finish_table!ED$4:ED$140,MATCH('14 Year_History_Results'!$G334,Finish_table!EE$4:EE$140,0),1))</f>
        <v>#N/A</v>
      </c>
      <c r="AB334" s="2"/>
      <c r="AC334" s="97"/>
      <c r="AE334">
        <f t="shared" si="196"/>
        <v>86</v>
      </c>
      <c r="AF334" s="112"/>
      <c r="AG334" s="2"/>
      <c r="AH334" s="148">
        <f>INDEX('2001'!$C$44:$C$140,'14 Year_History_Results'!BT334)</f>
        <v>0</v>
      </c>
      <c r="AI334" s="2">
        <f>INDEX('2002'!$C$44:$C$140,'14 Year_History_Results'!BU334)</f>
        <v>0</v>
      </c>
      <c r="AJ334" s="2">
        <f>INDEX('2003'!$C$44:$C$140,'14 Year_History_Results'!BV334)</f>
        <v>0</v>
      </c>
      <c r="AK334" s="2">
        <f>INDEX('2004'!$C$44:$C$140,'14 Year_History_Results'!BW334)</f>
        <v>0</v>
      </c>
      <c r="AL334" s="2">
        <f>INDEX('2005'!$C$44:$C$140,'14 Year_History_Results'!BX334)</f>
        <v>0</v>
      </c>
      <c r="AM334" s="2">
        <f>INDEX('2006'!$C$44:$C$140,'14 Year_History_Results'!BY334)</f>
        <v>10</v>
      </c>
      <c r="AN334" s="2">
        <f>INDEX('2007'!$C$44:$C$140,'14 Year_History_Results'!BZ334)</f>
        <v>0</v>
      </c>
      <c r="AO334" s="2">
        <f>INDEX('2008'!$C$44:$C$140,'14 Year_History_Results'!CA334)</f>
        <v>0</v>
      </c>
      <c r="AP334" s="2">
        <f>INDEX('2009'!$C$44:$C$140,'14 Year_History_Results'!CB334)</f>
        <v>0</v>
      </c>
      <c r="AQ334" s="2">
        <f>INDEX('2010'!$C$44:$C$140,'14 Year_History_Results'!CC334)</f>
        <v>0</v>
      </c>
      <c r="AR334" s="2">
        <f>INDEX('2011'!$C$44:$C$140,'14 Year_History_Results'!CD334)</f>
        <v>0</v>
      </c>
      <c r="AS334" s="2">
        <f>INDEX('2012'!$C$44:$C$140,'14 Year_History_Results'!CE334)</f>
        <v>0</v>
      </c>
      <c r="AT334" s="2">
        <f>INDEX('2013'!$C$44:$C$140,'14 Year_History_Results'!CF334)</f>
        <v>0</v>
      </c>
      <c r="AU334" s="149">
        <f>INDEX('2014'!$C$52:$C$180,'14 Year_History_Results'!CG334)</f>
        <v>0</v>
      </c>
      <c r="AV334" s="2">
        <f t="shared" si="206"/>
        <v>2.6726124191242437</v>
      </c>
      <c r="AW334" s="2"/>
      <c r="AX334">
        <f t="shared" si="207"/>
        <v>86</v>
      </c>
      <c r="AY334" s="112"/>
      <c r="AZ334" s="2"/>
      <c r="BA334" s="148">
        <f>INDEX('2001'!$B$44:$B$140,'14 Year_History_Results'!BT334)</f>
        <v>0</v>
      </c>
      <c r="BB334" s="2">
        <f>INDEX('2002'!$B$44:$B$140,'14 Year_History_Results'!BU334)</f>
        <v>11</v>
      </c>
      <c r="BC334" s="2">
        <f>INDEX('2003'!$B$44:$B$140,'14 Year_History_Results'!BV334)</f>
        <v>0</v>
      </c>
      <c r="BD334" s="2">
        <f>INDEX('2004'!$B$44:$B$140,'14 Year_History_Results'!BW334)</f>
        <v>0</v>
      </c>
      <c r="BE334" s="2">
        <f>INDEX('2005'!$B$44:$B$140,'14 Year_History_Results'!BX334)</f>
        <v>0</v>
      </c>
      <c r="BF334" s="2">
        <f>INDEX('2006'!$B$44:$B$140,'14 Year_History_Results'!BY334)</f>
        <v>13</v>
      </c>
      <c r="BG334" s="2">
        <f>INDEX('2007'!$B$44:$B$140,'14 Year_History_Results'!BZ334)</f>
        <v>0</v>
      </c>
      <c r="BH334" s="2">
        <f>INDEX('2008'!$B$44:$B$140,'14 Year_History_Results'!CA334)</f>
        <v>0</v>
      </c>
      <c r="BI334" s="2">
        <f>INDEX('2009'!$B$44:$B$140,'14 Year_History_Results'!CB334)</f>
        <v>0</v>
      </c>
      <c r="BJ334" s="2">
        <f>INDEX('2010'!$B$44:$B$140,'14 Year_History_Results'!CC334)</f>
        <v>0</v>
      </c>
      <c r="BK334" s="2">
        <f>INDEX('2011'!$B$44:$B$140,'14 Year_History_Results'!CD334)</f>
        <v>0</v>
      </c>
      <c r="BL334" s="2">
        <f>INDEX('2012'!$B$44:$B$140,'14 Year_History_Results'!CE334)</f>
        <v>0</v>
      </c>
      <c r="BM334" s="2">
        <f>INDEX('2013'!$B$44:$B$140,'14 Year_History_Results'!CF334)</f>
        <v>0</v>
      </c>
      <c r="BN334" s="149">
        <f>INDEX('2014'!$B$52:$B$180,'14 Year_History_Results'!CG334)</f>
        <v>0</v>
      </c>
      <c r="BO334" s="308">
        <f t="shared" si="208"/>
        <v>0</v>
      </c>
      <c r="BQ334">
        <f t="shared" si="209"/>
        <v>86</v>
      </c>
      <c r="BR334" s="112"/>
      <c r="BS334" s="2"/>
      <c r="BT334" s="148">
        <f>IF(ISNA(MATCH($BQ334,'2001'!$A$44:$A$139,0)),97,MATCH($BQ334,'2001'!$A$44:$A$139,0))</f>
        <v>97</v>
      </c>
      <c r="BU334" s="2">
        <f>IF(ISNA(MATCH($BQ334,'2002'!$A$44:$A$139,0)),97,MATCH($BQ334,'2002'!$A$44:$A$139,0))</f>
        <v>20</v>
      </c>
      <c r="BV334" s="2">
        <f>IF(ISNA(MATCH($BQ334,'2003'!$A$44:$A$139,0)),97,MATCH($BQ334,'2003'!$A$44:$A$139,0))</f>
        <v>97</v>
      </c>
      <c r="BW334" s="2">
        <f>IF(ISNA(MATCH($BQ334,'2004'!$A$44:$A$139,0)),97,MATCH($BQ334,'2004'!$A$44:$A$139,0))</f>
        <v>97</v>
      </c>
      <c r="BX334" s="2">
        <f>IF(ISNA(MATCH($BQ334,'2005'!$A$44:$A$139,0)),97,MATCH($BQ334,'2005'!$A$44:$A$139,0))</f>
        <v>97</v>
      </c>
      <c r="BY334" s="2">
        <f>IF(ISNA(MATCH($BQ334,'2006'!$A$44:$A$139,0)),97,MATCH($BQ334,'2006'!$A$44:$A$139,0))</f>
        <v>17</v>
      </c>
      <c r="BZ334" s="2">
        <f>IF(ISNA(MATCH($BQ334,'2007'!$A$44:$A$139,0)),97,MATCH($BQ334,'2007'!$A$44:$A$139,0))</f>
        <v>97</v>
      </c>
      <c r="CA334" s="2">
        <f>IF(ISNA(MATCH($BQ334,'2008'!$A$44:$A$139,0)),97,MATCH($BQ334,'2008'!$A$44:$A$139,0))</f>
        <v>97</v>
      </c>
      <c r="CB334" s="2">
        <f>IF(ISNA(MATCH($BQ334,'2009'!$A$44:$A$139,0)),97,MATCH($BQ334,'2009'!$A$44:$A$139,0))</f>
        <v>97</v>
      </c>
      <c r="CC334" s="2">
        <f>IF(ISNA(MATCH($BQ334,'2010'!$A$44:$A$139,0)),97,MATCH($BQ334,'2010'!$A$44:$A$139,0))</f>
        <v>97</v>
      </c>
      <c r="CD334" s="2">
        <f>IF(ISNA(MATCH($BQ334,'2011'!$A$44:$A$139,0)),97,MATCH($BQ334,'2011'!$A$44:$A$139,0))</f>
        <v>97</v>
      </c>
      <c r="CE334" s="2">
        <f>IF(ISNA(MATCH($BQ334,'2012'!$A$44:$A$139,0)),97,MATCH($BQ334,'2012'!$A$44:$A$139,0))</f>
        <v>97</v>
      </c>
      <c r="CF334" s="2">
        <f>IF(ISNA(MATCH($BQ334,'2013'!$A$44:$A$139,0)),97,MATCH($BQ334,'2013'!$A$44:$A$139,0))</f>
        <v>97</v>
      </c>
      <c r="CG334" s="149">
        <f>IF(ISNA(MATCH($BQ334,'2014'!$A$52:$A$179,0)),129,MATCH($BQ334,'2014'!$A$52:$A$179,0))</f>
        <v>129</v>
      </c>
      <c r="CI334">
        <f t="shared" si="210"/>
        <v>86</v>
      </c>
      <c r="CJ334" s="284"/>
      <c r="CK334" s="282"/>
      <c r="CL334" s="281">
        <f t="shared" si="211"/>
        <v>0</v>
      </c>
      <c r="CM334" s="282">
        <f t="shared" si="197"/>
        <v>11</v>
      </c>
      <c r="CN334" s="282">
        <f t="shared" si="198"/>
        <v>7.3325999999999993</v>
      </c>
      <c r="CO334" s="282">
        <f t="shared" si="199"/>
        <v>4.8879111599999989</v>
      </c>
      <c r="CP334" s="282">
        <f t="shared" si="200"/>
        <v>3.2582815792559989</v>
      </c>
      <c r="CQ334" s="282">
        <f t="shared" si="201"/>
        <v>25.171970500732048</v>
      </c>
      <c r="CR334" s="282">
        <f t="shared" si="202"/>
        <v>16.779635535787982</v>
      </c>
      <c r="CS334" s="282">
        <f t="shared" si="203"/>
        <v>11.185305048156268</v>
      </c>
      <c r="CT334" s="282">
        <f t="shared" si="204"/>
        <v>7.4561243451009682</v>
      </c>
      <c r="CU334" s="282">
        <f t="shared" si="212"/>
        <v>4.9702524884443049</v>
      </c>
      <c r="CV334" s="282">
        <f t="shared" si="213"/>
        <v>3.3131703087969733</v>
      </c>
      <c r="CW334" s="282">
        <f t="shared" si="214"/>
        <v>2.2085593278440623</v>
      </c>
      <c r="CX334" s="282">
        <f t="shared" si="215"/>
        <v>1.4722256479408518</v>
      </c>
      <c r="CY334" s="283">
        <f t="shared" si="216"/>
        <v>0.98138561691737169</v>
      </c>
      <c r="DA334" s="282">
        <f t="shared" si="217"/>
        <v>86</v>
      </c>
      <c r="DB334" s="97"/>
      <c r="DC334" s="156"/>
      <c r="DD334" s="270">
        <f t="shared" si="218"/>
        <v>0</v>
      </c>
      <c r="DE334" s="156">
        <f t="shared" si="219"/>
        <v>11</v>
      </c>
      <c r="DF334" s="156">
        <f t="shared" si="220"/>
        <v>11</v>
      </c>
      <c r="DG334" s="156">
        <f t="shared" si="221"/>
        <v>11</v>
      </c>
      <c r="DH334" s="156">
        <f t="shared" si="222"/>
        <v>11</v>
      </c>
      <c r="DI334" s="156">
        <f t="shared" si="223"/>
        <v>34</v>
      </c>
      <c r="DJ334" s="156">
        <f t="shared" si="224"/>
        <v>34</v>
      </c>
      <c r="DK334" s="156">
        <f t="shared" si="225"/>
        <v>34</v>
      </c>
      <c r="DL334" s="156">
        <f t="shared" si="226"/>
        <v>34</v>
      </c>
      <c r="DM334" s="156">
        <f t="shared" si="227"/>
        <v>34</v>
      </c>
      <c r="DN334" s="156">
        <f t="shared" si="228"/>
        <v>34</v>
      </c>
      <c r="DO334" s="156">
        <f t="shared" si="229"/>
        <v>34</v>
      </c>
      <c r="DP334" s="156">
        <f t="shared" si="230"/>
        <v>34</v>
      </c>
      <c r="DQ334" s="267">
        <f t="shared" si="231"/>
        <v>34</v>
      </c>
      <c r="DR334" s="156">
        <f t="shared" si="232"/>
        <v>204</v>
      </c>
    </row>
    <row r="335" spans="2:122" ht="13.5" thickBot="1" x14ac:dyDescent="0.25">
      <c r="B335" s="133">
        <v>176</v>
      </c>
      <c r="C335" s="50">
        <f t="shared" si="195"/>
        <v>1</v>
      </c>
      <c r="D335" s="50">
        <f t="shared" si="205"/>
        <v>0</v>
      </c>
      <c r="E335" s="97"/>
      <c r="F335" s="2">
        <f t="shared" si="233"/>
        <v>330</v>
      </c>
      <c r="G335" s="164">
        <v>1502</v>
      </c>
      <c r="H335" s="164">
        <f>14- COUNTIF(L335:AA335,"#N/A")</f>
        <v>1</v>
      </c>
      <c r="I335" s="133">
        <f>SUM(AF335:AU335)+SUM(BA335:BM335)</f>
        <v>11</v>
      </c>
      <c r="J335" s="405">
        <f>CY335</f>
        <v>0.96512716815626975</v>
      </c>
      <c r="K335" s="466" t="str">
        <f>IF(ISNUMBER(MATCH(G335,'[4]OPR data'!$A$3:$A$2541,0)),"Y","N")</f>
        <v>Y</v>
      </c>
      <c r="L335" s="112"/>
      <c r="M335" s="236"/>
      <c r="N335" s="236" t="e">
        <f>(INDEX(Finish_table!R$4:R$83,MATCH('14 Year_History_Results'!$G335,Finish_table!S$4:S$83,0),1))</f>
        <v>#N/A</v>
      </c>
      <c r="O335" s="236" t="e">
        <f>(INDEX(Finish_table!Z$4:Z$99,MATCH('14 Year_History_Results'!$G335,Finish_table!AA$4:AA$99,0),1))</f>
        <v>#N/A</v>
      </c>
      <c r="P335" s="236" t="e">
        <f>(INDEX(Finish_table!AI$4:AI$99,MATCH('14 Year_History_Results'!$G335,Finish_table!AJ$4:AJ$99,0),1))</f>
        <v>#N/A</v>
      </c>
      <c r="Q335" s="236" t="e">
        <f>(INDEX(Finish_table!AR$4:AR$99,MATCH('14 Year_History_Results'!$G335,Finish_table!AS$4:AS$99,0),1))</f>
        <v>#N/A</v>
      </c>
      <c r="R335" s="236" t="e">
        <f>(INDEX(Finish_table!BA$4:BA$99,MATCH('14 Year_History_Results'!$G335,Finish_table!BB$4:BB$99,0),1))</f>
        <v>#N/A</v>
      </c>
      <c r="S335" s="236" t="e">
        <f>(INDEX(Finish_table!BJ$4:BJ$99,MATCH('14 Year_History_Results'!$G335,Finish_table!BK$4:BK$99,0),1))</f>
        <v>#N/A</v>
      </c>
      <c r="T335" s="236" t="e">
        <f>(INDEX(Finish_table!BS$4:BS$99,MATCH('14 Year_History_Results'!$G335,Finish_table!BT$4:BT$99,0),1))</f>
        <v>#N/A</v>
      </c>
      <c r="U335" s="236" t="str">
        <f>(INDEX(Finish_table!CB$4:CB$99,MATCH('14 Year_History_Results'!$G335,Finish_table!CC$4:CC$99,0),1))</f>
        <v>QF</v>
      </c>
      <c r="V335" s="236" t="e">
        <f>(INDEX(Finish_table!CK$4:CK$99,MATCH('14 Year_History_Results'!$G335,Finish_table!CL$4:CL$99,0),1))</f>
        <v>#N/A</v>
      </c>
      <c r="W335" s="236" t="e">
        <f>(INDEX(Finish_table!CT$4:CT$99,MATCH('14 Year_History_Results'!$G335,Finish_table!CU$4:CU$99,0),1))</f>
        <v>#N/A</v>
      </c>
      <c r="X335" s="236" t="e">
        <f>(INDEX(Finish_table!DC$4:DC$99,MATCH('14 Year_History_Results'!$G335,Finish_table!DD$4:DD$99,0),1))</f>
        <v>#N/A</v>
      </c>
      <c r="Y335" s="236" t="e">
        <f>(INDEX(Finish_table!DL$4:DL$99,MATCH('14 Year_History_Results'!$G335,Finish_table!DM$4:DM$99,0),1))</f>
        <v>#N/A</v>
      </c>
      <c r="Z335" s="236" t="e">
        <f>(INDEX(Finish_table!DU$4:DU$99,MATCH('14 Year_History_Results'!$G335,Finish_table!DV$4:DV$99,0),1))</f>
        <v>#N/A</v>
      </c>
      <c r="AA335" s="256" t="e">
        <f>(INDEX(Finish_table!ED$4:ED$140,MATCH('14 Year_History_Results'!$G335,Finish_table!EE$4:EE$140,0),1))</f>
        <v>#N/A</v>
      </c>
      <c r="AB335" s="2"/>
      <c r="AC335" s="97"/>
      <c r="AE335">
        <f t="shared" si="196"/>
        <v>1502</v>
      </c>
      <c r="AF335" s="112"/>
      <c r="AG335" s="2"/>
      <c r="AH335" s="148">
        <f>INDEX('2001'!$C$44:$C$140,'14 Year_History_Results'!BT335)</f>
        <v>0</v>
      </c>
      <c r="AI335" s="2">
        <f>INDEX('2002'!$C$44:$C$140,'14 Year_History_Results'!BU335)</f>
        <v>0</v>
      </c>
      <c r="AJ335" s="2">
        <f>INDEX('2003'!$C$44:$C$140,'14 Year_History_Results'!BV335)</f>
        <v>0</v>
      </c>
      <c r="AK335" s="2">
        <f>INDEX('2004'!$C$44:$C$140,'14 Year_History_Results'!BW335)</f>
        <v>0</v>
      </c>
      <c r="AL335" s="2">
        <f>INDEX('2005'!$C$44:$C$140,'14 Year_History_Results'!BX335)</f>
        <v>0</v>
      </c>
      <c r="AM335" s="2">
        <f>INDEX('2006'!$C$44:$C$140,'14 Year_History_Results'!BY335)</f>
        <v>0</v>
      </c>
      <c r="AN335" s="2">
        <f>INDEX('2007'!$C$44:$C$140,'14 Year_History_Results'!BZ335)</f>
        <v>0</v>
      </c>
      <c r="AO335" s="2">
        <f>INDEX('2008'!$C$44:$C$140,'14 Year_History_Results'!CA335)</f>
        <v>0</v>
      </c>
      <c r="AP335" s="2">
        <f>INDEX('2009'!$C$44:$C$140,'14 Year_History_Results'!CB335)</f>
        <v>0</v>
      </c>
      <c r="AQ335" s="2">
        <f>INDEX('2010'!$C$44:$C$140,'14 Year_History_Results'!CC335)</f>
        <v>0</v>
      </c>
      <c r="AR335" s="2">
        <f>INDEX('2011'!$C$44:$C$140,'14 Year_History_Results'!CD335)</f>
        <v>0</v>
      </c>
      <c r="AS335" s="2">
        <f>INDEX('2012'!$C$44:$C$140,'14 Year_History_Results'!CE335)</f>
        <v>0</v>
      </c>
      <c r="AT335" s="2">
        <f>INDEX('2013'!$C$44:$C$140,'14 Year_History_Results'!CF335)</f>
        <v>0</v>
      </c>
      <c r="AU335" s="149">
        <f>INDEX('2014'!$C$52:$C$180,'14 Year_History_Results'!CG335)</f>
        <v>0</v>
      </c>
      <c r="AV335" s="2">
        <f t="shared" si="206"/>
        <v>0</v>
      </c>
      <c r="AW335" s="2"/>
      <c r="AX335">
        <f t="shared" si="207"/>
        <v>1502</v>
      </c>
      <c r="AY335" s="112"/>
      <c r="AZ335" s="2"/>
      <c r="BA335" s="148">
        <f>INDEX('2001'!$B$44:$B$140,'14 Year_History_Results'!BT335)</f>
        <v>0</v>
      </c>
      <c r="BB335" s="2">
        <f>INDEX('2002'!$B$44:$B$140,'14 Year_History_Results'!BU335)</f>
        <v>0</v>
      </c>
      <c r="BC335" s="2">
        <f>INDEX('2003'!$B$44:$B$140,'14 Year_History_Results'!BV335)</f>
        <v>0</v>
      </c>
      <c r="BD335" s="2">
        <f>INDEX('2004'!$B$44:$B$140,'14 Year_History_Results'!BW335)</f>
        <v>0</v>
      </c>
      <c r="BE335" s="2">
        <f>INDEX('2005'!$B$44:$B$140,'14 Year_History_Results'!BX335)</f>
        <v>0</v>
      </c>
      <c r="BF335" s="2">
        <f>INDEX('2006'!$B$44:$B$140,'14 Year_History_Results'!BY335)</f>
        <v>0</v>
      </c>
      <c r="BG335" s="2">
        <f>INDEX('2007'!$B$44:$B$140,'14 Year_History_Results'!BZ335)</f>
        <v>0</v>
      </c>
      <c r="BH335" s="2">
        <f>INDEX('2008'!$B$44:$B$140,'14 Year_History_Results'!CA335)</f>
        <v>11</v>
      </c>
      <c r="BI335" s="2">
        <f>INDEX('2009'!$B$44:$B$140,'14 Year_History_Results'!CB335)</f>
        <v>0</v>
      </c>
      <c r="BJ335" s="2">
        <f>INDEX('2010'!$B$44:$B$140,'14 Year_History_Results'!CC335)</f>
        <v>0</v>
      </c>
      <c r="BK335" s="2">
        <f>INDEX('2011'!$B$44:$B$140,'14 Year_History_Results'!CD335)</f>
        <v>0</v>
      </c>
      <c r="BL335" s="2">
        <f>INDEX('2012'!$B$44:$B$140,'14 Year_History_Results'!CE335)</f>
        <v>0</v>
      </c>
      <c r="BM335" s="2">
        <f>INDEX('2013'!$B$44:$B$140,'14 Year_History_Results'!CF335)</f>
        <v>0</v>
      </c>
      <c r="BN335" s="149">
        <f>INDEX('2014'!$B$52:$B$180,'14 Year_History_Results'!CG335)</f>
        <v>0</v>
      </c>
      <c r="BO335" s="308">
        <f t="shared" si="208"/>
        <v>0</v>
      </c>
      <c r="BQ335">
        <f t="shared" si="209"/>
        <v>1502</v>
      </c>
      <c r="BR335" s="112"/>
      <c r="BS335" s="2"/>
      <c r="BT335" s="148">
        <f>IF(ISNA(MATCH($BQ335,'2001'!$A$44:$A$139,0)),97,MATCH($BQ335,'2001'!$A$44:$A$139,0))</f>
        <v>97</v>
      </c>
      <c r="BU335" s="2">
        <f>IF(ISNA(MATCH($BQ335,'2002'!$A$44:$A$139,0)),97,MATCH($BQ335,'2002'!$A$44:$A$139,0))</f>
        <v>97</v>
      </c>
      <c r="BV335" s="2">
        <f>IF(ISNA(MATCH($BQ335,'2003'!$A$44:$A$139,0)),97,MATCH($BQ335,'2003'!$A$44:$A$139,0))</f>
        <v>97</v>
      </c>
      <c r="BW335" s="2">
        <f>IF(ISNA(MATCH($BQ335,'2004'!$A$44:$A$139,0)),97,MATCH($BQ335,'2004'!$A$44:$A$139,0))</f>
        <v>97</v>
      </c>
      <c r="BX335" s="2">
        <f>IF(ISNA(MATCH($BQ335,'2005'!$A$44:$A$139,0)),97,MATCH($BQ335,'2005'!$A$44:$A$139,0))</f>
        <v>97</v>
      </c>
      <c r="BY335" s="2">
        <f>IF(ISNA(MATCH($BQ335,'2006'!$A$44:$A$139,0)),97,MATCH($BQ335,'2006'!$A$44:$A$139,0))</f>
        <v>97</v>
      </c>
      <c r="BZ335" s="2">
        <f>IF(ISNA(MATCH($BQ335,'2007'!$A$44:$A$139,0)),97,MATCH($BQ335,'2007'!$A$44:$A$139,0))</f>
        <v>97</v>
      </c>
      <c r="CA335" s="2">
        <f>IF(ISNA(MATCH($BQ335,'2008'!$A$44:$A$139,0)),97,MATCH($BQ335,'2008'!$A$44:$A$139,0))</f>
        <v>73</v>
      </c>
      <c r="CB335" s="2">
        <f>IF(ISNA(MATCH($BQ335,'2009'!$A$44:$A$139,0)),97,MATCH($BQ335,'2009'!$A$44:$A$139,0))</f>
        <v>97</v>
      </c>
      <c r="CC335" s="2">
        <f>IF(ISNA(MATCH($BQ335,'2010'!$A$44:$A$139,0)),97,MATCH($BQ335,'2010'!$A$44:$A$139,0))</f>
        <v>97</v>
      </c>
      <c r="CD335" s="2">
        <f>IF(ISNA(MATCH($BQ335,'2011'!$A$44:$A$139,0)),97,MATCH($BQ335,'2011'!$A$44:$A$139,0))</f>
        <v>97</v>
      </c>
      <c r="CE335" s="2">
        <f>IF(ISNA(MATCH($BQ335,'2012'!$A$44:$A$139,0)),97,MATCH($BQ335,'2012'!$A$44:$A$139,0))</f>
        <v>97</v>
      </c>
      <c r="CF335" s="2">
        <f>IF(ISNA(MATCH($BQ335,'2013'!$A$44:$A$139,0)),97,MATCH($BQ335,'2013'!$A$44:$A$139,0))</f>
        <v>97</v>
      </c>
      <c r="CG335" s="149">
        <f>IF(ISNA(MATCH($BQ335,'2014'!$A$52:$A$179,0)),129,MATCH($BQ335,'2014'!$A$52:$A$179,0))</f>
        <v>129</v>
      </c>
      <c r="CI335">
        <f t="shared" si="210"/>
        <v>1502</v>
      </c>
      <c r="CJ335" s="284"/>
      <c r="CK335" s="282"/>
      <c r="CL335" s="281">
        <f t="shared" si="211"/>
        <v>0</v>
      </c>
      <c r="CM335" s="282">
        <f t="shared" si="197"/>
        <v>0</v>
      </c>
      <c r="CN335" s="282">
        <f t="shared" si="198"/>
        <v>0</v>
      </c>
      <c r="CO335" s="282">
        <f t="shared" si="199"/>
        <v>0</v>
      </c>
      <c r="CP335" s="282">
        <f t="shared" si="200"/>
        <v>0</v>
      </c>
      <c r="CQ335" s="282">
        <f t="shared" si="201"/>
        <v>0</v>
      </c>
      <c r="CR335" s="282">
        <f t="shared" si="202"/>
        <v>0</v>
      </c>
      <c r="CS335" s="282">
        <f t="shared" si="203"/>
        <v>11</v>
      </c>
      <c r="CT335" s="282">
        <f t="shared" si="204"/>
        <v>7.3325999999999993</v>
      </c>
      <c r="CU335" s="282">
        <f t="shared" si="212"/>
        <v>4.8879111599999989</v>
      </c>
      <c r="CV335" s="282">
        <f t="shared" si="213"/>
        <v>3.2582815792559989</v>
      </c>
      <c r="CW335" s="282">
        <f t="shared" si="214"/>
        <v>2.1719705007320487</v>
      </c>
      <c r="CX335" s="282">
        <f t="shared" si="215"/>
        <v>1.4478355357879835</v>
      </c>
      <c r="CY335" s="283">
        <f t="shared" si="216"/>
        <v>0.96512716815626975</v>
      </c>
      <c r="DA335" s="282">
        <f t="shared" si="217"/>
        <v>1502</v>
      </c>
      <c r="DB335" s="97"/>
      <c r="DC335" s="156"/>
      <c r="DD335" s="270">
        <f t="shared" si="218"/>
        <v>0</v>
      </c>
      <c r="DE335" s="156">
        <f t="shared" si="219"/>
        <v>0</v>
      </c>
      <c r="DF335" s="156">
        <f t="shared" si="220"/>
        <v>0</v>
      </c>
      <c r="DG335" s="156">
        <f t="shared" si="221"/>
        <v>0</v>
      </c>
      <c r="DH335" s="156">
        <f t="shared" si="222"/>
        <v>0</v>
      </c>
      <c r="DI335" s="156">
        <f t="shared" si="223"/>
        <v>0</v>
      </c>
      <c r="DJ335" s="156">
        <f t="shared" si="224"/>
        <v>0</v>
      </c>
      <c r="DK335" s="156">
        <f t="shared" si="225"/>
        <v>11</v>
      </c>
      <c r="DL335" s="156">
        <f t="shared" si="226"/>
        <v>11</v>
      </c>
      <c r="DM335" s="156">
        <f t="shared" si="227"/>
        <v>11</v>
      </c>
      <c r="DN335" s="156">
        <f t="shared" si="228"/>
        <v>11</v>
      </c>
      <c r="DO335" s="156">
        <f t="shared" si="229"/>
        <v>11</v>
      </c>
      <c r="DP335" s="156">
        <f t="shared" si="230"/>
        <v>11</v>
      </c>
      <c r="DQ335" s="267">
        <f t="shared" si="231"/>
        <v>11</v>
      </c>
      <c r="DR335" s="156">
        <f t="shared" si="232"/>
        <v>388</v>
      </c>
    </row>
    <row r="336" spans="2:122" ht="13.5" thickBot="1" x14ac:dyDescent="0.25">
      <c r="B336" s="133">
        <v>176</v>
      </c>
      <c r="C336" s="50">
        <f t="shared" si="195"/>
        <v>2</v>
      </c>
      <c r="D336" s="50">
        <f t="shared" si="205"/>
        <v>0</v>
      </c>
      <c r="E336" s="97"/>
      <c r="F336" s="2">
        <f t="shared" si="233"/>
        <v>331</v>
      </c>
      <c r="G336" s="164">
        <v>1108</v>
      </c>
      <c r="H336" s="164">
        <f>14- COUNTIF(L336:AA336,"#N/A")</f>
        <v>3</v>
      </c>
      <c r="I336" s="133">
        <f>SUM(AF336:AU336)+SUM(BA336:BM336)</f>
        <v>44</v>
      </c>
      <c r="J336" s="405">
        <f>CY336</f>
        <v>0.9442302006533364</v>
      </c>
      <c r="K336" s="466" t="str">
        <f>IF(ISNUMBER(MATCH(G336,'[4]OPR data'!$A$3:$A$2541,0)),"Y","N")</f>
        <v>Y</v>
      </c>
      <c r="L336" s="112"/>
      <c r="M336" s="236"/>
      <c r="N336" s="236" t="e">
        <f>(INDEX(Finish_table!R$4:R$83,MATCH('14 Year_History_Results'!$G336,Finish_table!S$4:S$83,0),1))</f>
        <v>#N/A</v>
      </c>
      <c r="O336" s="236" t="e">
        <f>(INDEX(Finish_table!Z$4:Z$99,MATCH('14 Year_History_Results'!$G336,Finish_table!AA$4:AA$99,0),1))</f>
        <v>#N/A</v>
      </c>
      <c r="P336" s="236" t="str">
        <f>(INDEX(Finish_table!AI$4:AI$99,MATCH('14 Year_History_Results'!$G336,Finish_table!AJ$4:AJ$99,0),1))</f>
        <v>QF</v>
      </c>
      <c r="Q336" s="236" t="str">
        <f>(INDEX(Finish_table!AR$4:AR$99,MATCH('14 Year_History_Results'!$G336,Finish_table!AS$4:AS$99,0),1))</f>
        <v>QF</v>
      </c>
      <c r="R336" s="236" t="str">
        <f>(INDEX(Finish_table!BA$4:BA$99,MATCH('14 Year_History_Results'!$G336,Finish_table!BB$4:BB$99,0),1))</f>
        <v>F</v>
      </c>
      <c r="S336" s="236" t="e">
        <f>(INDEX(Finish_table!BJ$4:BJ$99,MATCH('14 Year_History_Results'!$G336,Finish_table!BK$4:BK$99,0),1))</f>
        <v>#N/A</v>
      </c>
      <c r="T336" s="236" t="e">
        <f>(INDEX(Finish_table!BS$4:BS$99,MATCH('14 Year_History_Results'!$G336,Finish_table!BT$4:BT$99,0),1))</f>
        <v>#N/A</v>
      </c>
      <c r="U336" s="236" t="e">
        <f>(INDEX(Finish_table!CB$4:CB$99,MATCH('14 Year_History_Results'!$G336,Finish_table!CC$4:CC$99,0),1))</f>
        <v>#N/A</v>
      </c>
      <c r="V336" s="236" t="e">
        <f>(INDEX(Finish_table!CK$4:CK$99,MATCH('14 Year_History_Results'!$G336,Finish_table!CL$4:CL$99,0),1))</f>
        <v>#N/A</v>
      </c>
      <c r="W336" s="236" t="e">
        <f>(INDEX(Finish_table!CT$4:CT$99,MATCH('14 Year_History_Results'!$G336,Finish_table!CU$4:CU$99,0),1))</f>
        <v>#N/A</v>
      </c>
      <c r="X336" s="236" t="e">
        <f>(INDEX(Finish_table!DC$4:DC$99,MATCH('14 Year_History_Results'!$G336,Finish_table!DD$4:DD$99,0),1))</f>
        <v>#N/A</v>
      </c>
      <c r="Y336" s="236" t="e">
        <f>(INDEX(Finish_table!DL$4:DL$99,MATCH('14 Year_History_Results'!$G336,Finish_table!DM$4:DM$99,0),1))</f>
        <v>#N/A</v>
      </c>
      <c r="Z336" s="236" t="e">
        <f>(INDEX(Finish_table!DU$4:DU$99,MATCH('14 Year_History_Results'!$G336,Finish_table!DV$4:DV$99,0),1))</f>
        <v>#N/A</v>
      </c>
      <c r="AA336" s="256" t="e">
        <f>(INDEX(Finish_table!ED$4:ED$140,MATCH('14 Year_History_Results'!$G336,Finish_table!EE$4:EE$140,0),1))</f>
        <v>#N/A</v>
      </c>
      <c r="AB336" s="2"/>
      <c r="AE336">
        <f t="shared" si="196"/>
        <v>1108</v>
      </c>
      <c r="AF336" s="112"/>
      <c r="AG336" s="2"/>
      <c r="AH336" s="148">
        <f>INDEX('2001'!$C$44:$C$140,'14 Year_History_Results'!BT336)</f>
        <v>0</v>
      </c>
      <c r="AI336" s="2">
        <f>INDEX('2002'!$C$44:$C$140,'14 Year_History_Results'!BU336)</f>
        <v>0</v>
      </c>
      <c r="AJ336" s="2">
        <f>INDEX('2003'!$C$44:$C$140,'14 Year_History_Results'!BV336)</f>
        <v>0</v>
      </c>
      <c r="AK336" s="2">
        <f>INDEX('2004'!$C$44:$C$140,'14 Year_History_Results'!BW336)</f>
        <v>0</v>
      </c>
      <c r="AL336" s="2">
        <f>INDEX('2005'!$C$44:$C$140,'14 Year_History_Results'!BX336)</f>
        <v>20</v>
      </c>
      <c r="AM336" s="2">
        <f>INDEX('2006'!$C$44:$C$140,'14 Year_History_Results'!BY336)</f>
        <v>0</v>
      </c>
      <c r="AN336" s="2">
        <f>INDEX('2007'!$C$44:$C$140,'14 Year_History_Results'!BZ336)</f>
        <v>0</v>
      </c>
      <c r="AO336" s="2">
        <f>INDEX('2008'!$C$44:$C$140,'14 Year_History_Results'!CA336)</f>
        <v>0</v>
      </c>
      <c r="AP336" s="2">
        <f>INDEX('2009'!$C$44:$C$140,'14 Year_History_Results'!CB336)</f>
        <v>0</v>
      </c>
      <c r="AQ336" s="2">
        <f>INDEX('2010'!$C$44:$C$140,'14 Year_History_Results'!CC336)</f>
        <v>0</v>
      </c>
      <c r="AR336" s="2">
        <f>INDEX('2011'!$C$44:$C$140,'14 Year_History_Results'!CD336)</f>
        <v>0</v>
      </c>
      <c r="AS336" s="2">
        <f>INDEX('2012'!$C$44:$C$140,'14 Year_History_Results'!CE336)</f>
        <v>0</v>
      </c>
      <c r="AT336" s="2">
        <f>INDEX('2013'!$C$44:$C$140,'14 Year_History_Results'!CF336)</f>
        <v>0</v>
      </c>
      <c r="AU336" s="149">
        <f>INDEX('2014'!$C$52:$C$180,'14 Year_History_Results'!CG336)</f>
        <v>0</v>
      </c>
      <c r="AV336" s="2">
        <f t="shared" si="206"/>
        <v>5.3452248382484875</v>
      </c>
      <c r="AW336" s="2"/>
      <c r="AX336">
        <f t="shared" si="207"/>
        <v>1108</v>
      </c>
      <c r="AY336" s="112"/>
      <c r="AZ336" s="2"/>
      <c r="BA336" s="148">
        <f>INDEX('2001'!$B$44:$B$140,'14 Year_History_Results'!BT336)</f>
        <v>0</v>
      </c>
      <c r="BB336" s="2">
        <f>INDEX('2002'!$B$44:$B$140,'14 Year_History_Results'!BU336)</f>
        <v>0</v>
      </c>
      <c r="BC336" s="2">
        <f>INDEX('2003'!$B$44:$B$140,'14 Year_History_Results'!BV336)</f>
        <v>12</v>
      </c>
      <c r="BD336" s="2">
        <f>INDEX('2004'!$B$44:$B$140,'14 Year_History_Results'!BW336)</f>
        <v>3</v>
      </c>
      <c r="BE336" s="2">
        <f>INDEX('2005'!$B$44:$B$140,'14 Year_History_Results'!BX336)</f>
        <v>9</v>
      </c>
      <c r="BF336" s="2">
        <f>INDEX('2006'!$B$44:$B$140,'14 Year_History_Results'!BY336)</f>
        <v>0</v>
      </c>
      <c r="BG336" s="2">
        <f>INDEX('2007'!$B$44:$B$140,'14 Year_History_Results'!BZ336)</f>
        <v>0</v>
      </c>
      <c r="BH336" s="2">
        <f>INDEX('2008'!$B$44:$B$140,'14 Year_History_Results'!CA336)</f>
        <v>0</v>
      </c>
      <c r="BI336" s="2">
        <f>INDEX('2009'!$B$44:$B$140,'14 Year_History_Results'!CB336)</f>
        <v>0</v>
      </c>
      <c r="BJ336" s="2">
        <f>INDEX('2010'!$B$44:$B$140,'14 Year_History_Results'!CC336)</f>
        <v>0</v>
      </c>
      <c r="BK336" s="2">
        <f>INDEX('2011'!$B$44:$B$140,'14 Year_History_Results'!CD336)</f>
        <v>0</v>
      </c>
      <c r="BL336" s="2">
        <f>INDEX('2012'!$B$44:$B$140,'14 Year_History_Results'!CE336)</f>
        <v>0</v>
      </c>
      <c r="BM336" s="2">
        <f>INDEX('2013'!$B$44:$B$140,'14 Year_History_Results'!CF336)</f>
        <v>0</v>
      </c>
      <c r="BN336" s="149">
        <f>INDEX('2014'!$B$52:$B$180,'14 Year_History_Results'!CG336)</f>
        <v>0</v>
      </c>
      <c r="BO336" s="308">
        <f t="shared" si="208"/>
        <v>0</v>
      </c>
      <c r="BQ336">
        <f t="shared" si="209"/>
        <v>1108</v>
      </c>
      <c r="BR336" s="112"/>
      <c r="BS336" s="2"/>
      <c r="BT336" s="148">
        <f>IF(ISNA(MATCH($BQ336,'2001'!$A$44:$A$139,0)),97,MATCH($BQ336,'2001'!$A$44:$A$139,0))</f>
        <v>97</v>
      </c>
      <c r="BU336" s="2">
        <f>IF(ISNA(MATCH($BQ336,'2002'!$A$44:$A$139,0)),97,MATCH($BQ336,'2002'!$A$44:$A$139,0))</f>
        <v>97</v>
      </c>
      <c r="BV336" s="2">
        <f>IF(ISNA(MATCH($BQ336,'2003'!$A$44:$A$139,0)),97,MATCH($BQ336,'2003'!$A$44:$A$139,0))</f>
        <v>95</v>
      </c>
      <c r="BW336" s="2">
        <f>IF(ISNA(MATCH($BQ336,'2004'!$A$44:$A$139,0)),97,MATCH($BQ336,'2004'!$A$44:$A$139,0))</f>
        <v>86</v>
      </c>
      <c r="BX336" s="2">
        <f>IF(ISNA(MATCH($BQ336,'2005'!$A$44:$A$139,0)),97,MATCH($BQ336,'2005'!$A$44:$A$139,0))</f>
        <v>81</v>
      </c>
      <c r="BY336" s="2">
        <f>IF(ISNA(MATCH($BQ336,'2006'!$A$44:$A$139,0)),97,MATCH($BQ336,'2006'!$A$44:$A$139,0))</f>
        <v>97</v>
      </c>
      <c r="BZ336" s="2">
        <f>IF(ISNA(MATCH($BQ336,'2007'!$A$44:$A$139,0)),97,MATCH($BQ336,'2007'!$A$44:$A$139,0))</f>
        <v>97</v>
      </c>
      <c r="CA336" s="2">
        <f>IF(ISNA(MATCH($BQ336,'2008'!$A$44:$A$139,0)),97,MATCH($BQ336,'2008'!$A$44:$A$139,0))</f>
        <v>97</v>
      </c>
      <c r="CB336" s="2">
        <f>IF(ISNA(MATCH($BQ336,'2009'!$A$44:$A$139,0)),97,MATCH($BQ336,'2009'!$A$44:$A$139,0))</f>
        <v>97</v>
      </c>
      <c r="CC336" s="2">
        <f>IF(ISNA(MATCH($BQ336,'2010'!$A$44:$A$139,0)),97,MATCH($BQ336,'2010'!$A$44:$A$139,0))</f>
        <v>97</v>
      </c>
      <c r="CD336" s="2">
        <f>IF(ISNA(MATCH($BQ336,'2011'!$A$44:$A$139,0)),97,MATCH($BQ336,'2011'!$A$44:$A$139,0))</f>
        <v>97</v>
      </c>
      <c r="CE336" s="2">
        <f>IF(ISNA(MATCH($BQ336,'2012'!$A$44:$A$139,0)),97,MATCH($BQ336,'2012'!$A$44:$A$139,0))</f>
        <v>97</v>
      </c>
      <c r="CF336" s="2">
        <f>IF(ISNA(MATCH($BQ336,'2013'!$A$44:$A$139,0)),97,MATCH($BQ336,'2013'!$A$44:$A$139,0))</f>
        <v>97</v>
      </c>
      <c r="CG336" s="149">
        <f>IF(ISNA(MATCH($BQ336,'2014'!$A$52:$A$179,0)),129,MATCH($BQ336,'2014'!$A$52:$A$179,0))</f>
        <v>129</v>
      </c>
      <c r="CI336">
        <f t="shared" si="210"/>
        <v>1108</v>
      </c>
      <c r="CJ336" s="284"/>
      <c r="CK336" s="282"/>
      <c r="CL336" s="281">
        <f t="shared" si="211"/>
        <v>0</v>
      </c>
      <c r="CM336" s="282">
        <f t="shared" si="197"/>
        <v>0</v>
      </c>
      <c r="CN336" s="282">
        <f t="shared" si="198"/>
        <v>12</v>
      </c>
      <c r="CO336" s="282">
        <f t="shared" si="199"/>
        <v>10.9992</v>
      </c>
      <c r="CP336" s="282">
        <f t="shared" si="200"/>
        <v>36.33206672</v>
      </c>
      <c r="CQ336" s="282">
        <f t="shared" si="201"/>
        <v>24.218955675551999</v>
      </c>
      <c r="CR336" s="282">
        <f t="shared" si="202"/>
        <v>16.144355853322963</v>
      </c>
      <c r="CS336" s="282">
        <f t="shared" si="203"/>
        <v>10.761827611825087</v>
      </c>
      <c r="CT336" s="282">
        <f t="shared" si="204"/>
        <v>7.1738342860426023</v>
      </c>
      <c r="CU336" s="282">
        <f t="shared" si="212"/>
        <v>4.7820779350759981</v>
      </c>
      <c r="CV336" s="282">
        <f t="shared" si="213"/>
        <v>3.1877331515216603</v>
      </c>
      <c r="CW336" s="282">
        <f t="shared" si="214"/>
        <v>2.1249429188043387</v>
      </c>
      <c r="CX336" s="282">
        <f t="shared" si="215"/>
        <v>1.4164869496749721</v>
      </c>
      <c r="CY336" s="283">
        <f t="shared" si="216"/>
        <v>0.9442302006533364</v>
      </c>
      <c r="DA336" s="282">
        <f t="shared" si="217"/>
        <v>1108</v>
      </c>
      <c r="DB336" s="97"/>
      <c r="DC336" s="156"/>
      <c r="DD336" s="270">
        <f t="shared" si="218"/>
        <v>0</v>
      </c>
      <c r="DE336" s="156">
        <f t="shared" si="219"/>
        <v>0</v>
      </c>
      <c r="DF336" s="156">
        <f t="shared" si="220"/>
        <v>12</v>
      </c>
      <c r="DG336" s="156">
        <f t="shared" si="221"/>
        <v>15</v>
      </c>
      <c r="DH336" s="156">
        <f t="shared" si="222"/>
        <v>44</v>
      </c>
      <c r="DI336" s="156">
        <f t="shared" si="223"/>
        <v>44</v>
      </c>
      <c r="DJ336" s="156">
        <f t="shared" si="224"/>
        <v>44</v>
      </c>
      <c r="DK336" s="156">
        <f t="shared" si="225"/>
        <v>44</v>
      </c>
      <c r="DL336" s="156">
        <f t="shared" si="226"/>
        <v>44</v>
      </c>
      <c r="DM336" s="156">
        <f t="shared" si="227"/>
        <v>44</v>
      </c>
      <c r="DN336" s="156">
        <f t="shared" si="228"/>
        <v>44</v>
      </c>
      <c r="DO336" s="156">
        <f t="shared" si="229"/>
        <v>44</v>
      </c>
      <c r="DP336" s="156">
        <f t="shared" si="230"/>
        <v>44</v>
      </c>
      <c r="DQ336" s="267">
        <f t="shared" si="231"/>
        <v>44</v>
      </c>
      <c r="DR336" s="156">
        <f t="shared" si="232"/>
        <v>163</v>
      </c>
    </row>
    <row r="337" spans="2:122" ht="13.5" thickBot="1" x14ac:dyDescent="0.25">
      <c r="B337" s="133">
        <v>176</v>
      </c>
      <c r="C337" s="50">
        <f t="shared" si="195"/>
        <v>3</v>
      </c>
      <c r="D337" s="50">
        <f t="shared" si="205"/>
        <v>0</v>
      </c>
      <c r="E337" s="97"/>
      <c r="F337" s="2">
        <f t="shared" si="233"/>
        <v>332</v>
      </c>
      <c r="G337" s="164">
        <v>1510</v>
      </c>
      <c r="H337" s="164">
        <f>14- COUNTIF(L337:AA337,"#N/A")</f>
        <v>1</v>
      </c>
      <c r="I337" s="133">
        <f>SUM(AF337:AU337)+SUM(BA337:BM337)</f>
        <v>36</v>
      </c>
      <c r="J337" s="405">
        <f>CY337</f>
        <v>0.93560015414174369</v>
      </c>
      <c r="K337" s="466" t="str">
        <f>IF(ISNUMBER(MATCH(G337,'[4]OPR data'!$A$3:$A$2541,0)),"Y","N")</f>
        <v>Y</v>
      </c>
      <c r="L337" s="112"/>
      <c r="M337" s="236"/>
      <c r="N337" s="236" t="e">
        <f>(INDEX(Finish_table!R$4:R$83,MATCH('14 Year_History_Results'!$G337,Finish_table!S$4:S$83,0),1))</f>
        <v>#N/A</v>
      </c>
      <c r="O337" s="236" t="e">
        <f>(INDEX(Finish_table!Z$4:Z$99,MATCH('14 Year_History_Results'!$G337,Finish_table!AA$4:AA$99,0),1))</f>
        <v>#N/A</v>
      </c>
      <c r="P337" s="236" t="e">
        <f>(INDEX(Finish_table!AI$4:AI$99,MATCH('14 Year_History_Results'!$G337,Finish_table!AJ$4:AJ$99,0),1))</f>
        <v>#N/A</v>
      </c>
      <c r="Q337" s="236" t="e">
        <f>(INDEX(Finish_table!AR$4:AR$99,MATCH('14 Year_History_Results'!$G337,Finish_table!AS$4:AS$99,0),1))</f>
        <v>#N/A</v>
      </c>
      <c r="R337" s="236" t="str">
        <f>(INDEX(Finish_table!BA$4:BA$99,MATCH('14 Year_History_Results'!$G337,Finish_table!BB$4:BB$99,0),1))</f>
        <v>F</v>
      </c>
      <c r="S337" s="236" t="e">
        <f>(INDEX(Finish_table!BJ$4:BJ$99,MATCH('14 Year_History_Results'!$G337,Finish_table!BK$4:BK$99,0),1))</f>
        <v>#N/A</v>
      </c>
      <c r="T337" s="236" t="e">
        <f>(INDEX(Finish_table!BS$4:BS$99,MATCH('14 Year_History_Results'!$G337,Finish_table!BT$4:BT$99,0),1))</f>
        <v>#N/A</v>
      </c>
      <c r="U337" s="236" t="e">
        <f>(INDEX(Finish_table!CB$4:CB$99,MATCH('14 Year_History_Results'!$G337,Finish_table!CC$4:CC$99,0),1))</f>
        <v>#N/A</v>
      </c>
      <c r="V337" s="236" t="e">
        <f>(INDEX(Finish_table!CK$4:CK$99,MATCH('14 Year_History_Results'!$G337,Finish_table!CL$4:CL$99,0),1))</f>
        <v>#N/A</v>
      </c>
      <c r="W337" s="236" t="e">
        <f>(INDEX(Finish_table!CT$4:CT$99,MATCH('14 Year_History_Results'!$G337,Finish_table!CU$4:CU$99,0),1))</f>
        <v>#N/A</v>
      </c>
      <c r="X337" s="236" t="e">
        <f>(INDEX(Finish_table!DC$4:DC$99,MATCH('14 Year_History_Results'!$G337,Finish_table!DD$4:DD$99,0),1))</f>
        <v>#N/A</v>
      </c>
      <c r="Y337" s="236" t="e">
        <f>(INDEX(Finish_table!DL$4:DL$99,MATCH('14 Year_History_Results'!$G337,Finish_table!DM$4:DM$99,0),1))</f>
        <v>#N/A</v>
      </c>
      <c r="Z337" s="236" t="e">
        <f>(INDEX(Finish_table!DU$4:DU$99,MATCH('14 Year_History_Results'!$G337,Finish_table!DV$4:DV$99,0),1))</f>
        <v>#N/A</v>
      </c>
      <c r="AA337" s="256" t="e">
        <f>(INDEX(Finish_table!ED$4:ED$140,MATCH('14 Year_History_Results'!$G337,Finish_table!EE$4:EE$140,0),1))</f>
        <v>#N/A</v>
      </c>
      <c r="AB337" s="2"/>
      <c r="AE337">
        <f t="shared" si="196"/>
        <v>1510</v>
      </c>
      <c r="AF337" s="112"/>
      <c r="AG337" s="2"/>
      <c r="AH337" s="148">
        <f>INDEX('2001'!$C$44:$C$140,'14 Year_History_Results'!BT337)</f>
        <v>0</v>
      </c>
      <c r="AI337" s="2">
        <f>INDEX('2002'!$C$44:$C$140,'14 Year_History_Results'!BU337)</f>
        <v>0</v>
      </c>
      <c r="AJ337" s="2">
        <f>INDEX('2003'!$C$44:$C$140,'14 Year_History_Results'!BV337)</f>
        <v>0</v>
      </c>
      <c r="AK337" s="2">
        <f>INDEX('2004'!$C$44:$C$140,'14 Year_History_Results'!BW337)</f>
        <v>0</v>
      </c>
      <c r="AL337" s="2">
        <f>INDEX('2005'!$C$44:$C$140,'14 Year_History_Results'!BX337)</f>
        <v>20</v>
      </c>
      <c r="AM337" s="2">
        <f>INDEX('2006'!$C$44:$C$140,'14 Year_History_Results'!BY337)</f>
        <v>0</v>
      </c>
      <c r="AN337" s="2">
        <f>INDEX('2007'!$C$44:$C$140,'14 Year_History_Results'!BZ337)</f>
        <v>0</v>
      </c>
      <c r="AO337" s="2">
        <f>INDEX('2008'!$C$44:$C$140,'14 Year_History_Results'!CA337)</f>
        <v>0</v>
      </c>
      <c r="AP337" s="2">
        <f>INDEX('2009'!$C$44:$C$140,'14 Year_History_Results'!CB337)</f>
        <v>0</v>
      </c>
      <c r="AQ337" s="2">
        <f>INDEX('2010'!$C$44:$C$140,'14 Year_History_Results'!CC337)</f>
        <v>0</v>
      </c>
      <c r="AR337" s="2">
        <f>INDEX('2011'!$C$44:$C$140,'14 Year_History_Results'!CD337)</f>
        <v>0</v>
      </c>
      <c r="AS337" s="2">
        <f>INDEX('2012'!$C$44:$C$140,'14 Year_History_Results'!CE337)</f>
        <v>0</v>
      </c>
      <c r="AT337" s="2">
        <f>INDEX('2013'!$C$44:$C$140,'14 Year_History_Results'!CF337)</f>
        <v>0</v>
      </c>
      <c r="AU337" s="149">
        <f>INDEX('2014'!$C$52:$C$180,'14 Year_History_Results'!CG337)</f>
        <v>0</v>
      </c>
      <c r="AV337" s="2">
        <f t="shared" si="206"/>
        <v>5.3452248382484875</v>
      </c>
      <c r="AW337" s="2"/>
      <c r="AX337">
        <f t="shared" si="207"/>
        <v>1510</v>
      </c>
      <c r="AY337" s="112"/>
      <c r="AZ337" s="2"/>
      <c r="BA337" s="148">
        <f>INDEX('2001'!$B$44:$B$140,'14 Year_History_Results'!BT337)</f>
        <v>0</v>
      </c>
      <c r="BB337" s="2">
        <f>INDEX('2002'!$B$44:$B$140,'14 Year_History_Results'!BU337)</f>
        <v>0</v>
      </c>
      <c r="BC337" s="2">
        <f>INDEX('2003'!$B$44:$B$140,'14 Year_History_Results'!BV337)</f>
        <v>0</v>
      </c>
      <c r="BD337" s="2">
        <f>INDEX('2004'!$B$44:$B$140,'14 Year_History_Results'!BW337)</f>
        <v>0</v>
      </c>
      <c r="BE337" s="2">
        <f>INDEX('2005'!$B$44:$B$140,'14 Year_History_Results'!BX337)</f>
        <v>16</v>
      </c>
      <c r="BF337" s="2">
        <f>INDEX('2006'!$B$44:$B$140,'14 Year_History_Results'!BY337)</f>
        <v>0</v>
      </c>
      <c r="BG337" s="2">
        <f>INDEX('2007'!$B$44:$B$140,'14 Year_History_Results'!BZ337)</f>
        <v>0</v>
      </c>
      <c r="BH337" s="2">
        <f>INDEX('2008'!$B$44:$B$140,'14 Year_History_Results'!CA337)</f>
        <v>0</v>
      </c>
      <c r="BI337" s="2">
        <f>INDEX('2009'!$B$44:$B$140,'14 Year_History_Results'!CB337)</f>
        <v>0</v>
      </c>
      <c r="BJ337" s="2">
        <f>INDEX('2010'!$B$44:$B$140,'14 Year_History_Results'!CC337)</f>
        <v>0</v>
      </c>
      <c r="BK337" s="2">
        <f>INDEX('2011'!$B$44:$B$140,'14 Year_History_Results'!CD337)</f>
        <v>0</v>
      </c>
      <c r="BL337" s="2">
        <f>INDEX('2012'!$B$44:$B$140,'14 Year_History_Results'!CE337)</f>
        <v>0</v>
      </c>
      <c r="BM337" s="2">
        <f>INDEX('2013'!$B$44:$B$140,'14 Year_History_Results'!CF337)</f>
        <v>0</v>
      </c>
      <c r="BN337" s="149">
        <f>INDEX('2014'!$B$52:$B$180,'14 Year_History_Results'!CG337)</f>
        <v>0</v>
      </c>
      <c r="BO337" s="308">
        <f t="shared" si="208"/>
        <v>0</v>
      </c>
      <c r="BQ337">
        <f t="shared" si="209"/>
        <v>1510</v>
      </c>
      <c r="BR337" s="112"/>
      <c r="BS337" s="2"/>
      <c r="BT337" s="148">
        <f>IF(ISNA(MATCH($BQ337,'2001'!$A$44:$A$139,0)),97,MATCH($BQ337,'2001'!$A$44:$A$139,0))</f>
        <v>97</v>
      </c>
      <c r="BU337" s="2">
        <f>IF(ISNA(MATCH($BQ337,'2002'!$A$44:$A$139,0)),97,MATCH($BQ337,'2002'!$A$44:$A$139,0))</f>
        <v>97</v>
      </c>
      <c r="BV337" s="2">
        <f>IF(ISNA(MATCH($BQ337,'2003'!$A$44:$A$139,0)),97,MATCH($BQ337,'2003'!$A$44:$A$139,0))</f>
        <v>97</v>
      </c>
      <c r="BW337" s="2">
        <f>IF(ISNA(MATCH($BQ337,'2004'!$A$44:$A$139,0)),97,MATCH($BQ337,'2004'!$A$44:$A$139,0))</f>
        <v>97</v>
      </c>
      <c r="BX337" s="2">
        <f>IF(ISNA(MATCH($BQ337,'2005'!$A$44:$A$139,0)),97,MATCH($BQ337,'2005'!$A$44:$A$139,0))</f>
        <v>92</v>
      </c>
      <c r="BY337" s="2">
        <f>IF(ISNA(MATCH($BQ337,'2006'!$A$44:$A$139,0)),97,MATCH($BQ337,'2006'!$A$44:$A$139,0))</f>
        <v>97</v>
      </c>
      <c r="BZ337" s="2">
        <f>IF(ISNA(MATCH($BQ337,'2007'!$A$44:$A$139,0)),97,MATCH($BQ337,'2007'!$A$44:$A$139,0))</f>
        <v>97</v>
      </c>
      <c r="CA337" s="2">
        <f>IF(ISNA(MATCH($BQ337,'2008'!$A$44:$A$139,0)),97,MATCH($BQ337,'2008'!$A$44:$A$139,0))</f>
        <v>97</v>
      </c>
      <c r="CB337" s="2">
        <f>IF(ISNA(MATCH($BQ337,'2009'!$A$44:$A$139,0)),97,MATCH($BQ337,'2009'!$A$44:$A$139,0))</f>
        <v>97</v>
      </c>
      <c r="CC337" s="2">
        <f>IF(ISNA(MATCH($BQ337,'2010'!$A$44:$A$139,0)),97,MATCH($BQ337,'2010'!$A$44:$A$139,0))</f>
        <v>97</v>
      </c>
      <c r="CD337" s="2">
        <f>IF(ISNA(MATCH($BQ337,'2011'!$A$44:$A$139,0)),97,MATCH($BQ337,'2011'!$A$44:$A$139,0))</f>
        <v>97</v>
      </c>
      <c r="CE337" s="2">
        <f>IF(ISNA(MATCH($BQ337,'2012'!$A$44:$A$139,0)),97,MATCH($BQ337,'2012'!$A$44:$A$139,0))</f>
        <v>97</v>
      </c>
      <c r="CF337" s="2">
        <f>IF(ISNA(MATCH($BQ337,'2013'!$A$44:$A$139,0)),97,MATCH($BQ337,'2013'!$A$44:$A$139,0))</f>
        <v>97</v>
      </c>
      <c r="CG337" s="149">
        <f>IF(ISNA(MATCH($BQ337,'2014'!$A$52:$A$179,0)),129,MATCH($BQ337,'2014'!$A$52:$A$179,0))</f>
        <v>129</v>
      </c>
      <c r="CI337">
        <f t="shared" si="210"/>
        <v>1510</v>
      </c>
      <c r="CJ337" s="284"/>
      <c r="CK337" s="282"/>
      <c r="CL337" s="281">
        <f t="shared" si="211"/>
        <v>0</v>
      </c>
      <c r="CM337" s="282">
        <f t="shared" si="197"/>
        <v>0</v>
      </c>
      <c r="CN337" s="282">
        <f t="shared" si="198"/>
        <v>0</v>
      </c>
      <c r="CO337" s="282">
        <f t="shared" si="199"/>
        <v>0</v>
      </c>
      <c r="CP337" s="282">
        <f t="shared" si="200"/>
        <v>36</v>
      </c>
      <c r="CQ337" s="282">
        <f t="shared" si="201"/>
        <v>23.997599999999998</v>
      </c>
      <c r="CR337" s="282">
        <f t="shared" si="202"/>
        <v>15.996800159999998</v>
      </c>
      <c r="CS337" s="282">
        <f t="shared" si="203"/>
        <v>10.663466986655997</v>
      </c>
      <c r="CT337" s="282">
        <f t="shared" si="204"/>
        <v>7.1082670933048879</v>
      </c>
      <c r="CU337" s="282">
        <f t="shared" si="212"/>
        <v>4.7383708443970383</v>
      </c>
      <c r="CV337" s="282">
        <f t="shared" si="213"/>
        <v>3.1585980048750657</v>
      </c>
      <c r="CW337" s="282">
        <f t="shared" si="214"/>
        <v>2.1055214300497189</v>
      </c>
      <c r="CX337" s="282">
        <f t="shared" si="215"/>
        <v>1.4035405852711427</v>
      </c>
      <c r="CY337" s="283">
        <f t="shared" si="216"/>
        <v>0.93560015414174369</v>
      </c>
      <c r="DA337" s="282">
        <f t="shared" si="217"/>
        <v>1510</v>
      </c>
      <c r="DB337" s="97"/>
      <c r="DC337" s="156"/>
      <c r="DD337" s="270">
        <f t="shared" si="218"/>
        <v>0</v>
      </c>
      <c r="DE337" s="156">
        <f t="shared" si="219"/>
        <v>0</v>
      </c>
      <c r="DF337" s="156">
        <f t="shared" si="220"/>
        <v>0</v>
      </c>
      <c r="DG337" s="156">
        <f t="shared" si="221"/>
        <v>0</v>
      </c>
      <c r="DH337" s="156">
        <f t="shared" si="222"/>
        <v>36</v>
      </c>
      <c r="DI337" s="156">
        <f t="shared" si="223"/>
        <v>36</v>
      </c>
      <c r="DJ337" s="156">
        <f t="shared" si="224"/>
        <v>36</v>
      </c>
      <c r="DK337" s="156">
        <f t="shared" si="225"/>
        <v>36</v>
      </c>
      <c r="DL337" s="156">
        <f t="shared" si="226"/>
        <v>36</v>
      </c>
      <c r="DM337" s="156">
        <f t="shared" si="227"/>
        <v>36</v>
      </c>
      <c r="DN337" s="156">
        <f t="shared" si="228"/>
        <v>36</v>
      </c>
      <c r="DO337" s="156">
        <f t="shared" si="229"/>
        <v>36</v>
      </c>
      <c r="DP337" s="156">
        <f t="shared" si="230"/>
        <v>36</v>
      </c>
      <c r="DQ337" s="267">
        <f t="shared" si="231"/>
        <v>36</v>
      </c>
      <c r="DR337" s="156">
        <f t="shared" si="232"/>
        <v>189</v>
      </c>
    </row>
    <row r="338" spans="2:122" ht="13.5" thickBot="1" x14ac:dyDescent="0.25">
      <c r="B338" s="133">
        <v>176</v>
      </c>
      <c r="C338" s="50">
        <f t="shared" si="195"/>
        <v>4</v>
      </c>
      <c r="D338" s="50">
        <f t="shared" si="205"/>
        <v>0</v>
      </c>
      <c r="E338" s="97"/>
      <c r="F338" s="2">
        <f t="shared" si="233"/>
        <v>333</v>
      </c>
      <c r="G338" s="164">
        <v>395</v>
      </c>
      <c r="H338" s="164">
        <f>14- COUNTIF(L338:AA338,"#N/A")</f>
        <v>3</v>
      </c>
      <c r="I338" s="133">
        <f>SUM(AF338:AU338)+SUM(BA338:BM338)</f>
        <v>34</v>
      </c>
      <c r="J338" s="405">
        <f>CY338</f>
        <v>0.92262780240423281</v>
      </c>
      <c r="K338" s="466" t="str">
        <f>IF(ISNUMBER(MATCH(G338,'[4]OPR data'!$A$3:$A$2541,0)),"Y","N")</f>
        <v>Y</v>
      </c>
      <c r="L338" s="112"/>
      <c r="M338" s="236"/>
      <c r="N338" s="236" t="e">
        <f>(INDEX(Finish_table!R$4:R$83,MATCH('14 Year_History_Results'!$G338,Finish_table!S$4:S$83,0),1))</f>
        <v>#N/A</v>
      </c>
      <c r="O338" s="236" t="e">
        <f>(INDEX(Finish_table!Z$4:Z$99,MATCH('14 Year_History_Results'!$G338,Finish_table!AA$4:AA$99,0),1))</f>
        <v>#N/A</v>
      </c>
      <c r="P338" s="236" t="e">
        <f>(INDEX(Finish_table!AI$4:AI$99,MATCH('14 Year_History_Results'!$G338,Finish_table!AJ$4:AJ$99,0),1))</f>
        <v>#N/A</v>
      </c>
      <c r="Q338" s="236" t="str">
        <f>(INDEX(Finish_table!AR$4:AR$99,MATCH('14 Year_History_Results'!$G338,Finish_table!AS$4:AS$99,0),1))</f>
        <v>QF</v>
      </c>
      <c r="R338" s="236" t="str">
        <f>(INDEX(Finish_table!BA$4:BA$99,MATCH('14 Year_History_Results'!$G338,Finish_table!BB$4:BB$99,0),1))</f>
        <v>QF</v>
      </c>
      <c r="S338" s="236" t="str">
        <f>(INDEX(Finish_table!BJ$4:BJ$99,MATCH('14 Year_History_Results'!$G338,Finish_table!BK$4:BK$99,0),1))</f>
        <v>QF</v>
      </c>
      <c r="T338" s="236" t="e">
        <f>(INDEX(Finish_table!BS$4:BS$99,MATCH('14 Year_History_Results'!$G338,Finish_table!BT$4:BT$99,0),1))</f>
        <v>#N/A</v>
      </c>
      <c r="U338" s="236" t="e">
        <f>(INDEX(Finish_table!CB$4:CB$99,MATCH('14 Year_History_Results'!$G338,Finish_table!CC$4:CC$99,0),1))</f>
        <v>#N/A</v>
      </c>
      <c r="V338" s="236" t="e">
        <f>(INDEX(Finish_table!CK$4:CK$99,MATCH('14 Year_History_Results'!$G338,Finish_table!CL$4:CL$99,0),1))</f>
        <v>#N/A</v>
      </c>
      <c r="W338" s="236" t="e">
        <f>(INDEX(Finish_table!CT$4:CT$99,MATCH('14 Year_History_Results'!$G338,Finish_table!CU$4:CU$99,0),1))</f>
        <v>#N/A</v>
      </c>
      <c r="X338" s="236" t="e">
        <f>(INDEX(Finish_table!DC$4:DC$99,MATCH('14 Year_History_Results'!$G338,Finish_table!DD$4:DD$99,0),1))</f>
        <v>#N/A</v>
      </c>
      <c r="Y338" s="236" t="e">
        <f>(INDEX(Finish_table!DL$4:DL$99,MATCH('14 Year_History_Results'!$G338,Finish_table!DM$4:DM$99,0),1))</f>
        <v>#N/A</v>
      </c>
      <c r="Z338" s="236" t="e">
        <f>(INDEX(Finish_table!DU$4:DU$99,MATCH('14 Year_History_Results'!$G338,Finish_table!DV$4:DV$99,0),1))</f>
        <v>#N/A</v>
      </c>
      <c r="AA338" s="256" t="e">
        <f>(INDEX(Finish_table!ED$4:ED$140,MATCH('14 Year_History_Results'!$G338,Finish_table!EE$4:EE$140,0),1))</f>
        <v>#N/A</v>
      </c>
      <c r="AB338" s="2"/>
      <c r="AE338">
        <f t="shared" si="196"/>
        <v>395</v>
      </c>
      <c r="AF338" s="112"/>
      <c r="AG338" s="2"/>
      <c r="AH338" s="148">
        <f>INDEX('2001'!$C$44:$C$140,'14 Year_History_Results'!BT338)</f>
        <v>0</v>
      </c>
      <c r="AI338" s="2">
        <f>INDEX('2002'!$C$44:$C$140,'14 Year_History_Results'!BU338)</f>
        <v>0</v>
      </c>
      <c r="AJ338" s="2">
        <f>INDEX('2003'!$C$44:$C$140,'14 Year_History_Results'!BV338)</f>
        <v>0</v>
      </c>
      <c r="AK338" s="2">
        <f>INDEX('2004'!$C$44:$C$140,'14 Year_History_Results'!BW338)</f>
        <v>0</v>
      </c>
      <c r="AL338" s="2">
        <f>INDEX('2005'!$C$44:$C$140,'14 Year_History_Results'!BX338)</f>
        <v>0</v>
      </c>
      <c r="AM338" s="2">
        <f>INDEX('2006'!$C$44:$C$140,'14 Year_History_Results'!BY338)</f>
        <v>0</v>
      </c>
      <c r="AN338" s="2">
        <f>INDEX('2007'!$C$44:$C$140,'14 Year_History_Results'!BZ338)</f>
        <v>0</v>
      </c>
      <c r="AO338" s="2">
        <f>INDEX('2008'!$C$44:$C$140,'14 Year_History_Results'!CA338)</f>
        <v>0</v>
      </c>
      <c r="AP338" s="2">
        <f>INDEX('2009'!$C$44:$C$140,'14 Year_History_Results'!CB338)</f>
        <v>0</v>
      </c>
      <c r="AQ338" s="2">
        <f>INDEX('2010'!$C$44:$C$140,'14 Year_History_Results'!CC338)</f>
        <v>0</v>
      </c>
      <c r="AR338" s="2">
        <f>INDEX('2011'!$C$44:$C$140,'14 Year_History_Results'!CD338)</f>
        <v>0</v>
      </c>
      <c r="AS338" s="2">
        <f>INDEX('2012'!$C$44:$C$140,'14 Year_History_Results'!CE338)</f>
        <v>0</v>
      </c>
      <c r="AT338" s="2">
        <f>INDEX('2013'!$C$44:$C$140,'14 Year_History_Results'!CF338)</f>
        <v>0</v>
      </c>
      <c r="AU338" s="149">
        <f>INDEX('2014'!$C$52:$C$180,'14 Year_History_Results'!CG338)</f>
        <v>0</v>
      </c>
      <c r="AV338" s="2">
        <f t="shared" si="206"/>
        <v>0</v>
      </c>
      <c r="AW338" s="2"/>
      <c r="AX338">
        <f t="shared" si="207"/>
        <v>395</v>
      </c>
      <c r="AY338" s="112"/>
      <c r="AZ338" s="2"/>
      <c r="BA338" s="148">
        <f>INDEX('2001'!$B$44:$B$140,'14 Year_History_Results'!BT338)</f>
        <v>0</v>
      </c>
      <c r="BB338" s="2">
        <f>INDEX('2002'!$B$44:$B$140,'14 Year_History_Results'!BU338)</f>
        <v>0</v>
      </c>
      <c r="BC338" s="2">
        <f>INDEX('2003'!$B$44:$B$140,'14 Year_History_Results'!BV338)</f>
        <v>0</v>
      </c>
      <c r="BD338" s="2">
        <f>INDEX('2004'!$B$44:$B$140,'14 Year_History_Results'!BW338)</f>
        <v>12</v>
      </c>
      <c r="BE338" s="2">
        <f>INDEX('2005'!$B$44:$B$140,'14 Year_History_Results'!BX338)</f>
        <v>11</v>
      </c>
      <c r="BF338" s="2">
        <f>INDEX('2006'!$B$44:$B$140,'14 Year_History_Results'!BY338)</f>
        <v>11</v>
      </c>
      <c r="BG338" s="2">
        <f>INDEX('2007'!$B$44:$B$140,'14 Year_History_Results'!BZ338)</f>
        <v>0</v>
      </c>
      <c r="BH338" s="2">
        <f>INDEX('2008'!$B$44:$B$140,'14 Year_History_Results'!CA338)</f>
        <v>0</v>
      </c>
      <c r="BI338" s="2">
        <f>INDEX('2009'!$B$44:$B$140,'14 Year_History_Results'!CB338)</f>
        <v>0</v>
      </c>
      <c r="BJ338" s="2">
        <f>INDEX('2010'!$B$44:$B$140,'14 Year_History_Results'!CC338)</f>
        <v>0</v>
      </c>
      <c r="BK338" s="2">
        <f>INDEX('2011'!$B$44:$B$140,'14 Year_History_Results'!CD338)</f>
        <v>0</v>
      </c>
      <c r="BL338" s="2">
        <f>INDEX('2012'!$B$44:$B$140,'14 Year_History_Results'!CE338)</f>
        <v>0</v>
      </c>
      <c r="BM338" s="2">
        <f>INDEX('2013'!$B$44:$B$140,'14 Year_History_Results'!CF338)</f>
        <v>0</v>
      </c>
      <c r="BN338" s="149">
        <f>INDEX('2014'!$B$52:$B$180,'14 Year_History_Results'!CG338)</f>
        <v>0</v>
      </c>
      <c r="BO338" s="308">
        <f t="shared" si="208"/>
        <v>0</v>
      </c>
      <c r="BQ338">
        <f t="shared" si="209"/>
        <v>395</v>
      </c>
      <c r="BR338" s="112"/>
      <c r="BS338" s="2"/>
      <c r="BT338" s="148">
        <f>IF(ISNA(MATCH($BQ338,'2001'!$A$44:$A$139,0)),97,MATCH($BQ338,'2001'!$A$44:$A$139,0))</f>
        <v>97</v>
      </c>
      <c r="BU338" s="2">
        <f>IF(ISNA(MATCH($BQ338,'2002'!$A$44:$A$139,0)),97,MATCH($BQ338,'2002'!$A$44:$A$139,0))</f>
        <v>97</v>
      </c>
      <c r="BV338" s="2">
        <f>IF(ISNA(MATCH($BQ338,'2003'!$A$44:$A$139,0)),97,MATCH($BQ338,'2003'!$A$44:$A$139,0))</f>
        <v>97</v>
      </c>
      <c r="BW338" s="2">
        <f>IF(ISNA(MATCH($BQ338,'2004'!$A$44:$A$139,0)),97,MATCH($BQ338,'2004'!$A$44:$A$139,0))</f>
        <v>59</v>
      </c>
      <c r="BX338" s="2">
        <f>IF(ISNA(MATCH($BQ338,'2005'!$A$44:$A$139,0)),97,MATCH($BQ338,'2005'!$A$44:$A$139,0))</f>
        <v>58</v>
      </c>
      <c r="BY338" s="2">
        <f>IF(ISNA(MATCH($BQ338,'2006'!$A$44:$A$139,0)),97,MATCH($BQ338,'2006'!$A$44:$A$139,0))</f>
        <v>59</v>
      </c>
      <c r="BZ338" s="2">
        <f>IF(ISNA(MATCH($BQ338,'2007'!$A$44:$A$139,0)),97,MATCH($BQ338,'2007'!$A$44:$A$139,0))</f>
        <v>97</v>
      </c>
      <c r="CA338" s="2">
        <f>IF(ISNA(MATCH($BQ338,'2008'!$A$44:$A$139,0)),97,MATCH($BQ338,'2008'!$A$44:$A$139,0))</f>
        <v>97</v>
      </c>
      <c r="CB338" s="2">
        <f>IF(ISNA(MATCH($BQ338,'2009'!$A$44:$A$139,0)),97,MATCH($BQ338,'2009'!$A$44:$A$139,0))</f>
        <v>97</v>
      </c>
      <c r="CC338" s="2">
        <f>IF(ISNA(MATCH($BQ338,'2010'!$A$44:$A$139,0)),97,MATCH($BQ338,'2010'!$A$44:$A$139,0))</f>
        <v>97</v>
      </c>
      <c r="CD338" s="2">
        <f>IF(ISNA(MATCH($BQ338,'2011'!$A$44:$A$139,0)),97,MATCH($BQ338,'2011'!$A$44:$A$139,0))</f>
        <v>97</v>
      </c>
      <c r="CE338" s="2">
        <f>IF(ISNA(MATCH($BQ338,'2012'!$A$44:$A$139,0)),97,MATCH($BQ338,'2012'!$A$44:$A$139,0))</f>
        <v>97</v>
      </c>
      <c r="CF338" s="2">
        <f>IF(ISNA(MATCH($BQ338,'2013'!$A$44:$A$139,0)),97,MATCH($BQ338,'2013'!$A$44:$A$139,0))</f>
        <v>97</v>
      </c>
      <c r="CG338" s="149">
        <f>IF(ISNA(MATCH($BQ338,'2014'!$A$52:$A$179,0)),129,MATCH($BQ338,'2014'!$A$52:$A$179,0))</f>
        <v>129</v>
      </c>
      <c r="CI338">
        <f t="shared" si="210"/>
        <v>395</v>
      </c>
      <c r="CJ338" s="284"/>
      <c r="CK338" s="282"/>
      <c r="CL338" s="281">
        <f t="shared" si="211"/>
        <v>0</v>
      </c>
      <c r="CM338" s="282">
        <f t="shared" si="197"/>
        <v>0</v>
      </c>
      <c r="CN338" s="282">
        <f t="shared" si="198"/>
        <v>0</v>
      </c>
      <c r="CO338" s="282">
        <f t="shared" si="199"/>
        <v>12</v>
      </c>
      <c r="CP338" s="282">
        <f t="shared" si="200"/>
        <v>18.999200000000002</v>
      </c>
      <c r="CQ338" s="282">
        <f t="shared" si="201"/>
        <v>23.664866719999999</v>
      </c>
      <c r="CR338" s="282">
        <f t="shared" si="202"/>
        <v>15.775000155551998</v>
      </c>
      <c r="CS338" s="282">
        <f t="shared" si="203"/>
        <v>10.515615103690962</v>
      </c>
      <c r="CT338" s="282">
        <f t="shared" si="204"/>
        <v>7.0097090281203949</v>
      </c>
      <c r="CU338" s="282">
        <f t="shared" si="212"/>
        <v>4.6726720381450546</v>
      </c>
      <c r="CV338" s="282">
        <f t="shared" si="213"/>
        <v>3.1148031806274932</v>
      </c>
      <c r="CW338" s="282">
        <f t="shared" si="214"/>
        <v>2.076327800206287</v>
      </c>
      <c r="CX338" s="282">
        <f t="shared" si="215"/>
        <v>1.384080111617511</v>
      </c>
      <c r="CY338" s="283">
        <f t="shared" si="216"/>
        <v>0.92262780240423281</v>
      </c>
      <c r="DA338" s="282">
        <f t="shared" si="217"/>
        <v>395</v>
      </c>
      <c r="DB338" s="97"/>
      <c r="DC338" s="156"/>
      <c r="DD338" s="270">
        <f t="shared" si="218"/>
        <v>0</v>
      </c>
      <c r="DE338" s="156">
        <f t="shared" si="219"/>
        <v>0</v>
      </c>
      <c r="DF338" s="156">
        <f t="shared" si="220"/>
        <v>0</v>
      </c>
      <c r="DG338" s="156">
        <f t="shared" si="221"/>
        <v>12</v>
      </c>
      <c r="DH338" s="156">
        <f t="shared" si="222"/>
        <v>23</v>
      </c>
      <c r="DI338" s="156">
        <f t="shared" si="223"/>
        <v>34</v>
      </c>
      <c r="DJ338" s="156">
        <f t="shared" si="224"/>
        <v>34</v>
      </c>
      <c r="DK338" s="156">
        <f t="shared" si="225"/>
        <v>34</v>
      </c>
      <c r="DL338" s="156">
        <f t="shared" si="226"/>
        <v>34</v>
      </c>
      <c r="DM338" s="156">
        <f t="shared" si="227"/>
        <v>34</v>
      </c>
      <c r="DN338" s="156">
        <f t="shared" si="228"/>
        <v>34</v>
      </c>
      <c r="DO338" s="156">
        <f t="shared" si="229"/>
        <v>34</v>
      </c>
      <c r="DP338" s="156">
        <f t="shared" si="230"/>
        <v>34</v>
      </c>
      <c r="DQ338" s="267">
        <f t="shared" si="231"/>
        <v>34</v>
      </c>
      <c r="DR338" s="156">
        <f t="shared" si="232"/>
        <v>204</v>
      </c>
    </row>
    <row r="339" spans="2:122" ht="13.5" thickBot="1" x14ac:dyDescent="0.25">
      <c r="B339" s="133">
        <v>176</v>
      </c>
      <c r="C339" s="50">
        <f t="shared" si="195"/>
        <v>5</v>
      </c>
      <c r="D339" s="50">
        <f t="shared" si="205"/>
        <v>0</v>
      </c>
      <c r="E339" s="97"/>
      <c r="F339" s="2">
        <f t="shared" si="233"/>
        <v>334</v>
      </c>
      <c r="G339" s="164">
        <v>931</v>
      </c>
      <c r="H339" s="164">
        <f>14- COUNTIF(L339:AA339,"#N/A")</f>
        <v>1</v>
      </c>
      <c r="I339" s="133">
        <f>SUM(AF339:AU339)+SUM(BA339:BM339)</f>
        <v>7</v>
      </c>
      <c r="J339" s="405">
        <f>CY339</f>
        <v>0.92134988641053528</v>
      </c>
      <c r="K339" s="466" t="str">
        <f>IF(ISNUMBER(MATCH(G339,'[4]OPR data'!$A$3:$A$2541,0)),"Y","N")</f>
        <v>Y</v>
      </c>
      <c r="L339" s="112"/>
      <c r="M339" s="236"/>
      <c r="N339" s="236" t="e">
        <f>(INDEX(Finish_table!R$4:R$83,MATCH('14 Year_History_Results'!$G339,Finish_table!S$4:S$83,0),1))</f>
        <v>#N/A</v>
      </c>
      <c r="O339" s="236" t="e">
        <f>(INDEX(Finish_table!Z$4:Z$99,MATCH('14 Year_History_Results'!$G339,Finish_table!AA$4:AA$99,0),1))</f>
        <v>#N/A</v>
      </c>
      <c r="P339" s="236" t="e">
        <f>(INDEX(Finish_table!AI$4:AI$99,MATCH('14 Year_History_Results'!$G339,Finish_table!AJ$4:AJ$99,0),1))</f>
        <v>#N/A</v>
      </c>
      <c r="Q339" s="236" t="e">
        <f>(INDEX(Finish_table!AR$4:AR$99,MATCH('14 Year_History_Results'!$G339,Finish_table!AS$4:AS$99,0),1))</f>
        <v>#N/A</v>
      </c>
      <c r="R339" s="236" t="e">
        <f>(INDEX(Finish_table!BA$4:BA$99,MATCH('14 Year_History_Results'!$G339,Finish_table!BB$4:BB$99,0),1))</f>
        <v>#N/A</v>
      </c>
      <c r="S339" s="236" t="e">
        <f>(INDEX(Finish_table!BJ$4:BJ$99,MATCH('14 Year_History_Results'!$G339,Finish_table!BK$4:BK$99,0),1))</f>
        <v>#N/A</v>
      </c>
      <c r="T339" s="236" t="e">
        <f>(INDEX(Finish_table!BS$4:BS$99,MATCH('14 Year_History_Results'!$G339,Finish_table!BT$4:BT$99,0),1))</f>
        <v>#N/A</v>
      </c>
      <c r="U339" s="236" t="e">
        <f>(INDEX(Finish_table!CB$4:CB$99,MATCH('14 Year_History_Results'!$G339,Finish_table!CC$4:CC$99,0),1))</f>
        <v>#N/A</v>
      </c>
      <c r="V339" s="236" t="str">
        <f>(INDEX(Finish_table!CK$4:CK$99,MATCH('14 Year_History_Results'!$G339,Finish_table!CL$4:CL$99,0),1))</f>
        <v>QF</v>
      </c>
      <c r="W339" s="236" t="e">
        <f>(INDEX(Finish_table!CT$4:CT$99,MATCH('14 Year_History_Results'!$G339,Finish_table!CU$4:CU$99,0),1))</f>
        <v>#N/A</v>
      </c>
      <c r="X339" s="236" t="e">
        <f>(INDEX(Finish_table!DC$4:DC$99,MATCH('14 Year_History_Results'!$G339,Finish_table!DD$4:DD$99,0),1))</f>
        <v>#N/A</v>
      </c>
      <c r="Y339" s="236" t="e">
        <f>(INDEX(Finish_table!DL$4:DL$99,MATCH('14 Year_History_Results'!$G339,Finish_table!DM$4:DM$99,0),1))</f>
        <v>#N/A</v>
      </c>
      <c r="Z339" s="236" t="e">
        <f>(INDEX(Finish_table!DU$4:DU$99,MATCH('14 Year_History_Results'!$G339,Finish_table!DV$4:DV$99,0),1))</f>
        <v>#N/A</v>
      </c>
      <c r="AA339" s="256" t="e">
        <f>(INDEX(Finish_table!ED$4:ED$140,MATCH('14 Year_History_Results'!$G339,Finish_table!EE$4:EE$140,0),1))</f>
        <v>#N/A</v>
      </c>
      <c r="AB339" s="2"/>
      <c r="AE339">
        <f t="shared" si="196"/>
        <v>931</v>
      </c>
      <c r="AF339" s="112"/>
      <c r="AG339" s="2"/>
      <c r="AH339" s="148">
        <f>INDEX('2001'!$C$44:$C$140,'14 Year_History_Results'!BT339)</f>
        <v>0</v>
      </c>
      <c r="AI339" s="2">
        <f>INDEX('2002'!$C$44:$C$140,'14 Year_History_Results'!BU339)</f>
        <v>0</v>
      </c>
      <c r="AJ339" s="2">
        <f>INDEX('2003'!$C$44:$C$140,'14 Year_History_Results'!BV339)</f>
        <v>0</v>
      </c>
      <c r="AK339" s="2">
        <f>INDEX('2004'!$C$44:$C$140,'14 Year_History_Results'!BW339)</f>
        <v>0</v>
      </c>
      <c r="AL339" s="2">
        <f>INDEX('2005'!$C$44:$C$140,'14 Year_History_Results'!BX339)</f>
        <v>0</v>
      </c>
      <c r="AM339" s="2">
        <f>INDEX('2006'!$C$44:$C$140,'14 Year_History_Results'!BY339)</f>
        <v>0</v>
      </c>
      <c r="AN339" s="2">
        <f>INDEX('2007'!$C$44:$C$140,'14 Year_History_Results'!BZ339)</f>
        <v>0</v>
      </c>
      <c r="AO339" s="2">
        <f>INDEX('2008'!$C$44:$C$140,'14 Year_History_Results'!CA339)</f>
        <v>0</v>
      </c>
      <c r="AP339" s="2">
        <f>INDEX('2009'!$C$44:$C$140,'14 Year_History_Results'!CB339)</f>
        <v>0</v>
      </c>
      <c r="AQ339" s="2">
        <f>INDEX('2010'!$C$44:$C$140,'14 Year_History_Results'!CC339)</f>
        <v>0</v>
      </c>
      <c r="AR339" s="2">
        <f>INDEX('2011'!$C$44:$C$140,'14 Year_History_Results'!CD339)</f>
        <v>0</v>
      </c>
      <c r="AS339" s="2">
        <f>INDEX('2012'!$C$44:$C$140,'14 Year_History_Results'!CE339)</f>
        <v>0</v>
      </c>
      <c r="AT339" s="2">
        <f>INDEX('2013'!$C$44:$C$140,'14 Year_History_Results'!CF339)</f>
        <v>0</v>
      </c>
      <c r="AU339" s="149">
        <f>INDEX('2014'!$C$52:$C$180,'14 Year_History_Results'!CG339)</f>
        <v>0</v>
      </c>
      <c r="AV339" s="2">
        <f t="shared" si="206"/>
        <v>0</v>
      </c>
      <c r="AW339" s="2"/>
      <c r="AX339">
        <f t="shared" si="207"/>
        <v>931</v>
      </c>
      <c r="AY339" s="112"/>
      <c r="AZ339" s="2"/>
      <c r="BA339" s="148">
        <f>INDEX('2001'!$B$44:$B$140,'14 Year_History_Results'!BT339)</f>
        <v>0</v>
      </c>
      <c r="BB339" s="2">
        <f>INDEX('2002'!$B$44:$B$140,'14 Year_History_Results'!BU339)</f>
        <v>0</v>
      </c>
      <c r="BC339" s="2">
        <f>INDEX('2003'!$B$44:$B$140,'14 Year_History_Results'!BV339)</f>
        <v>0</v>
      </c>
      <c r="BD339" s="2">
        <f>INDEX('2004'!$B$44:$B$140,'14 Year_History_Results'!BW339)</f>
        <v>0</v>
      </c>
      <c r="BE339" s="2">
        <f>INDEX('2005'!$B$44:$B$140,'14 Year_History_Results'!BX339)</f>
        <v>0</v>
      </c>
      <c r="BF339" s="2">
        <f>INDEX('2006'!$B$44:$B$140,'14 Year_History_Results'!BY339)</f>
        <v>0</v>
      </c>
      <c r="BG339" s="2">
        <f>INDEX('2007'!$B$44:$B$140,'14 Year_History_Results'!BZ339)</f>
        <v>0</v>
      </c>
      <c r="BH339" s="2">
        <f>INDEX('2008'!$B$44:$B$140,'14 Year_History_Results'!CA339)</f>
        <v>0</v>
      </c>
      <c r="BI339" s="2">
        <f>INDEX('2009'!$B$44:$B$140,'14 Year_History_Results'!CB339)</f>
        <v>7</v>
      </c>
      <c r="BJ339" s="2">
        <f>INDEX('2010'!$B$44:$B$140,'14 Year_History_Results'!CC339)</f>
        <v>0</v>
      </c>
      <c r="BK339" s="2">
        <f>INDEX('2011'!$B$44:$B$140,'14 Year_History_Results'!CD339)</f>
        <v>0</v>
      </c>
      <c r="BL339" s="2">
        <f>INDEX('2012'!$B$44:$B$140,'14 Year_History_Results'!CE339)</f>
        <v>0</v>
      </c>
      <c r="BM339" s="2">
        <f>INDEX('2013'!$B$44:$B$140,'14 Year_History_Results'!CF339)</f>
        <v>0</v>
      </c>
      <c r="BN339" s="149">
        <f>INDEX('2014'!$B$52:$B$180,'14 Year_History_Results'!CG339)</f>
        <v>0</v>
      </c>
      <c r="BO339" s="308">
        <f t="shared" si="208"/>
        <v>0</v>
      </c>
      <c r="BQ339">
        <f t="shared" si="209"/>
        <v>931</v>
      </c>
      <c r="BR339" s="112"/>
      <c r="BS339" s="2"/>
      <c r="BT339" s="148">
        <f>IF(ISNA(MATCH($BQ339,'2001'!$A$44:$A$139,0)),97,MATCH($BQ339,'2001'!$A$44:$A$139,0))</f>
        <v>97</v>
      </c>
      <c r="BU339" s="2">
        <f>IF(ISNA(MATCH($BQ339,'2002'!$A$44:$A$139,0)),97,MATCH($BQ339,'2002'!$A$44:$A$139,0))</f>
        <v>97</v>
      </c>
      <c r="BV339" s="2">
        <f>IF(ISNA(MATCH($BQ339,'2003'!$A$44:$A$139,0)),97,MATCH($BQ339,'2003'!$A$44:$A$139,0))</f>
        <v>97</v>
      </c>
      <c r="BW339" s="2">
        <f>IF(ISNA(MATCH($BQ339,'2004'!$A$44:$A$139,0)),97,MATCH($BQ339,'2004'!$A$44:$A$139,0))</f>
        <v>97</v>
      </c>
      <c r="BX339" s="2">
        <f>IF(ISNA(MATCH($BQ339,'2005'!$A$44:$A$139,0)),97,MATCH($BQ339,'2005'!$A$44:$A$139,0))</f>
        <v>97</v>
      </c>
      <c r="BY339" s="2">
        <f>IF(ISNA(MATCH($BQ339,'2006'!$A$44:$A$139,0)),97,MATCH($BQ339,'2006'!$A$44:$A$139,0))</f>
        <v>97</v>
      </c>
      <c r="BZ339" s="2">
        <f>IF(ISNA(MATCH($BQ339,'2007'!$A$44:$A$139,0)),97,MATCH($BQ339,'2007'!$A$44:$A$139,0))</f>
        <v>97</v>
      </c>
      <c r="CA339" s="2">
        <f>IF(ISNA(MATCH($BQ339,'2008'!$A$44:$A$139,0)),97,MATCH($BQ339,'2008'!$A$44:$A$139,0))</f>
        <v>97</v>
      </c>
      <c r="CB339" s="2">
        <f>IF(ISNA(MATCH($BQ339,'2009'!$A$44:$A$139,0)),97,MATCH($BQ339,'2009'!$A$44:$A$139,0))</f>
        <v>56</v>
      </c>
      <c r="CC339" s="2">
        <f>IF(ISNA(MATCH($BQ339,'2010'!$A$44:$A$139,0)),97,MATCH($BQ339,'2010'!$A$44:$A$139,0))</f>
        <v>97</v>
      </c>
      <c r="CD339" s="2">
        <f>IF(ISNA(MATCH($BQ339,'2011'!$A$44:$A$139,0)),97,MATCH($BQ339,'2011'!$A$44:$A$139,0))</f>
        <v>97</v>
      </c>
      <c r="CE339" s="2">
        <f>IF(ISNA(MATCH($BQ339,'2012'!$A$44:$A$139,0)),97,MATCH($BQ339,'2012'!$A$44:$A$139,0))</f>
        <v>97</v>
      </c>
      <c r="CF339" s="2">
        <f>IF(ISNA(MATCH($BQ339,'2013'!$A$44:$A$139,0)),97,MATCH($BQ339,'2013'!$A$44:$A$139,0))</f>
        <v>97</v>
      </c>
      <c r="CG339" s="149">
        <f>IF(ISNA(MATCH($BQ339,'2014'!$A$52:$A$179,0)),129,MATCH($BQ339,'2014'!$A$52:$A$179,0))</f>
        <v>129</v>
      </c>
      <c r="CI339">
        <f t="shared" si="210"/>
        <v>931</v>
      </c>
      <c r="CJ339" s="284"/>
      <c r="CK339" s="282"/>
      <c r="CL339" s="281">
        <f t="shared" si="211"/>
        <v>0</v>
      </c>
      <c r="CM339" s="282">
        <f t="shared" si="197"/>
        <v>0</v>
      </c>
      <c r="CN339" s="282">
        <f t="shared" si="198"/>
        <v>0</v>
      </c>
      <c r="CO339" s="282">
        <f t="shared" si="199"/>
        <v>0</v>
      </c>
      <c r="CP339" s="282">
        <f t="shared" si="200"/>
        <v>0</v>
      </c>
      <c r="CQ339" s="282">
        <f t="shared" si="201"/>
        <v>0</v>
      </c>
      <c r="CR339" s="282">
        <f t="shared" si="202"/>
        <v>0</v>
      </c>
      <c r="CS339" s="282">
        <f t="shared" si="203"/>
        <v>0</v>
      </c>
      <c r="CT339" s="282">
        <f t="shared" si="204"/>
        <v>7</v>
      </c>
      <c r="CU339" s="282">
        <f t="shared" si="212"/>
        <v>4.6661999999999999</v>
      </c>
      <c r="CV339" s="282">
        <f t="shared" si="213"/>
        <v>3.1104889199999999</v>
      </c>
      <c r="CW339" s="282">
        <f t="shared" si="214"/>
        <v>2.0734519140719998</v>
      </c>
      <c r="CX339" s="282">
        <f t="shared" si="215"/>
        <v>1.3821630459203951</v>
      </c>
      <c r="CY339" s="283">
        <f t="shared" si="216"/>
        <v>0.92134988641053528</v>
      </c>
      <c r="DA339" s="282">
        <f t="shared" si="217"/>
        <v>931</v>
      </c>
      <c r="DB339" s="97"/>
      <c r="DC339" s="156"/>
      <c r="DD339" s="270">
        <f t="shared" si="218"/>
        <v>0</v>
      </c>
      <c r="DE339" s="156">
        <f t="shared" si="219"/>
        <v>0</v>
      </c>
      <c r="DF339" s="156">
        <f t="shared" si="220"/>
        <v>0</v>
      </c>
      <c r="DG339" s="156">
        <f t="shared" si="221"/>
        <v>0</v>
      </c>
      <c r="DH339" s="156">
        <f t="shared" si="222"/>
        <v>0</v>
      </c>
      <c r="DI339" s="156">
        <f t="shared" si="223"/>
        <v>0</v>
      </c>
      <c r="DJ339" s="156">
        <f t="shared" si="224"/>
        <v>0</v>
      </c>
      <c r="DK339" s="156">
        <f t="shared" si="225"/>
        <v>0</v>
      </c>
      <c r="DL339" s="156">
        <f t="shared" si="226"/>
        <v>7</v>
      </c>
      <c r="DM339" s="156">
        <f t="shared" si="227"/>
        <v>7</v>
      </c>
      <c r="DN339" s="156">
        <f t="shared" si="228"/>
        <v>7</v>
      </c>
      <c r="DO339" s="156">
        <f t="shared" si="229"/>
        <v>7</v>
      </c>
      <c r="DP339" s="156">
        <f t="shared" si="230"/>
        <v>7</v>
      </c>
      <c r="DQ339" s="267">
        <f t="shared" si="231"/>
        <v>7</v>
      </c>
      <c r="DR339" s="156">
        <f t="shared" si="232"/>
        <v>451</v>
      </c>
    </row>
    <row r="340" spans="2:122" ht="13.5" thickBot="1" x14ac:dyDescent="0.25">
      <c r="B340" s="133">
        <v>176</v>
      </c>
      <c r="C340" s="50">
        <f t="shared" si="195"/>
        <v>6</v>
      </c>
      <c r="D340" s="50">
        <f t="shared" si="205"/>
        <v>0</v>
      </c>
      <c r="E340" s="97"/>
      <c r="F340" s="2">
        <f t="shared" si="233"/>
        <v>335</v>
      </c>
      <c r="G340" s="164">
        <v>980</v>
      </c>
      <c r="H340" s="164">
        <f>14- COUNTIF(L340:AA340,"#N/A")</f>
        <v>2</v>
      </c>
      <c r="I340" s="133">
        <f>SUM(AF340:AU340)+SUM(BA340:BM340)</f>
        <v>40</v>
      </c>
      <c r="J340" s="405">
        <f>CY340</f>
        <v>0.90958527207796891</v>
      </c>
      <c r="K340" s="466" t="str">
        <f>IF(ISNUMBER(MATCH(G340,'[4]OPR data'!$A$3:$A$2541,0)),"Y","N")</f>
        <v>Y</v>
      </c>
      <c r="L340" s="112"/>
      <c r="M340" s="236"/>
      <c r="N340" s="236" t="e">
        <f>(INDEX(Finish_table!R$4:R$83,MATCH('14 Year_History_Results'!$G340,Finish_table!S$4:S$83,0),1))</f>
        <v>#N/A</v>
      </c>
      <c r="O340" s="236" t="e">
        <f>(INDEX(Finish_table!Z$4:Z$99,MATCH('14 Year_History_Results'!$G340,Finish_table!AA$4:AA$99,0),1))</f>
        <v>#N/A</v>
      </c>
      <c r="P340" s="236" t="e">
        <f>(INDEX(Finish_table!AI$4:AI$99,MATCH('14 Year_History_Results'!$G340,Finish_table!AJ$4:AJ$99,0),1))</f>
        <v>#N/A</v>
      </c>
      <c r="Q340" s="236" t="str">
        <f>(INDEX(Finish_table!AR$4:AR$99,MATCH('14 Year_History_Results'!$G340,Finish_table!AS$4:AS$99,0),1))</f>
        <v>QF</v>
      </c>
      <c r="R340" s="236" t="str">
        <f>(INDEX(Finish_table!BA$4:BA$99,MATCH('14 Year_History_Results'!$G340,Finish_table!BB$4:BB$99,0),1))</f>
        <v>SF</v>
      </c>
      <c r="S340" s="236" t="e">
        <f>(INDEX(Finish_table!BJ$4:BJ$99,MATCH('14 Year_History_Results'!$G340,Finish_table!BK$4:BK$99,0),1))</f>
        <v>#N/A</v>
      </c>
      <c r="T340" s="236" t="e">
        <f>(INDEX(Finish_table!BS$4:BS$99,MATCH('14 Year_History_Results'!$G340,Finish_table!BT$4:BT$99,0),1))</f>
        <v>#N/A</v>
      </c>
      <c r="U340" s="236" t="e">
        <f>(INDEX(Finish_table!CB$4:CB$99,MATCH('14 Year_History_Results'!$G340,Finish_table!CC$4:CC$99,0),1))</f>
        <v>#N/A</v>
      </c>
      <c r="V340" s="236" t="e">
        <f>(INDEX(Finish_table!CK$4:CK$99,MATCH('14 Year_History_Results'!$G340,Finish_table!CL$4:CL$99,0),1))</f>
        <v>#N/A</v>
      </c>
      <c r="W340" s="236" t="e">
        <f>(INDEX(Finish_table!CT$4:CT$99,MATCH('14 Year_History_Results'!$G340,Finish_table!CU$4:CU$99,0),1))</f>
        <v>#N/A</v>
      </c>
      <c r="X340" s="236" t="e">
        <f>(INDEX(Finish_table!DC$4:DC$99,MATCH('14 Year_History_Results'!$G340,Finish_table!DD$4:DD$99,0),1))</f>
        <v>#N/A</v>
      </c>
      <c r="Y340" s="236" t="e">
        <f>(INDEX(Finish_table!DL$4:DL$99,MATCH('14 Year_History_Results'!$G340,Finish_table!DM$4:DM$99,0),1))</f>
        <v>#N/A</v>
      </c>
      <c r="Z340" s="236" t="e">
        <f>(INDEX(Finish_table!DU$4:DU$99,MATCH('14 Year_History_Results'!$G340,Finish_table!DV$4:DV$99,0),1))</f>
        <v>#N/A</v>
      </c>
      <c r="AA340" s="256" t="e">
        <f>(INDEX(Finish_table!ED$4:ED$140,MATCH('14 Year_History_Results'!$G340,Finish_table!EE$4:EE$140,0),1))</f>
        <v>#N/A</v>
      </c>
      <c r="AB340" s="2"/>
      <c r="AE340">
        <f t="shared" si="196"/>
        <v>980</v>
      </c>
      <c r="AF340" s="112"/>
      <c r="AG340" s="2"/>
      <c r="AH340" s="148">
        <f>INDEX('2001'!$C$44:$C$140,'14 Year_History_Results'!BT340)</f>
        <v>0</v>
      </c>
      <c r="AI340" s="2">
        <f>INDEX('2002'!$C$44:$C$140,'14 Year_History_Results'!BU340)</f>
        <v>0</v>
      </c>
      <c r="AJ340" s="2">
        <f>INDEX('2003'!$C$44:$C$140,'14 Year_History_Results'!BV340)</f>
        <v>0</v>
      </c>
      <c r="AK340" s="2">
        <f>INDEX('2004'!$C$44:$C$140,'14 Year_History_Results'!BW340)</f>
        <v>0</v>
      </c>
      <c r="AL340" s="2">
        <f>INDEX('2005'!$C$44:$C$140,'14 Year_History_Results'!BX340)</f>
        <v>10</v>
      </c>
      <c r="AM340" s="2">
        <f>INDEX('2006'!$C$44:$C$140,'14 Year_History_Results'!BY340)</f>
        <v>0</v>
      </c>
      <c r="AN340" s="2">
        <f>INDEX('2007'!$C$44:$C$140,'14 Year_History_Results'!BZ340)</f>
        <v>0</v>
      </c>
      <c r="AO340" s="2">
        <f>INDEX('2008'!$C$44:$C$140,'14 Year_History_Results'!CA340)</f>
        <v>0</v>
      </c>
      <c r="AP340" s="2">
        <f>INDEX('2009'!$C$44:$C$140,'14 Year_History_Results'!CB340)</f>
        <v>0</v>
      </c>
      <c r="AQ340" s="2">
        <f>INDEX('2010'!$C$44:$C$140,'14 Year_History_Results'!CC340)</f>
        <v>0</v>
      </c>
      <c r="AR340" s="2">
        <f>INDEX('2011'!$C$44:$C$140,'14 Year_History_Results'!CD340)</f>
        <v>0</v>
      </c>
      <c r="AS340" s="2">
        <f>INDEX('2012'!$C$44:$C$140,'14 Year_History_Results'!CE340)</f>
        <v>0</v>
      </c>
      <c r="AT340" s="2">
        <f>INDEX('2013'!$C$44:$C$140,'14 Year_History_Results'!CF340)</f>
        <v>0</v>
      </c>
      <c r="AU340" s="149">
        <f>INDEX('2014'!$C$52:$C$180,'14 Year_History_Results'!CG340)</f>
        <v>0</v>
      </c>
      <c r="AV340" s="2">
        <f t="shared" si="206"/>
        <v>2.6726124191242437</v>
      </c>
      <c r="AW340" s="2"/>
      <c r="AX340">
        <f t="shared" si="207"/>
        <v>980</v>
      </c>
      <c r="AY340" s="112"/>
      <c r="AZ340" s="2"/>
      <c r="BA340" s="148">
        <f>INDEX('2001'!$B$44:$B$140,'14 Year_History_Results'!BT340)</f>
        <v>0</v>
      </c>
      <c r="BB340" s="2">
        <f>INDEX('2002'!$B$44:$B$140,'14 Year_History_Results'!BU340)</f>
        <v>0</v>
      </c>
      <c r="BC340" s="2">
        <f>INDEX('2003'!$B$44:$B$140,'14 Year_History_Results'!BV340)</f>
        <v>0</v>
      </c>
      <c r="BD340" s="2">
        <f>INDEX('2004'!$B$44:$B$140,'14 Year_History_Results'!BW340)</f>
        <v>15</v>
      </c>
      <c r="BE340" s="2">
        <f>INDEX('2005'!$B$44:$B$140,'14 Year_History_Results'!BX340)</f>
        <v>15</v>
      </c>
      <c r="BF340" s="2">
        <f>INDEX('2006'!$B$44:$B$140,'14 Year_History_Results'!BY340)</f>
        <v>0</v>
      </c>
      <c r="BG340" s="2">
        <f>INDEX('2007'!$B$44:$B$140,'14 Year_History_Results'!BZ340)</f>
        <v>0</v>
      </c>
      <c r="BH340" s="2">
        <f>INDEX('2008'!$B$44:$B$140,'14 Year_History_Results'!CA340)</f>
        <v>0</v>
      </c>
      <c r="BI340" s="2">
        <f>INDEX('2009'!$B$44:$B$140,'14 Year_History_Results'!CB340)</f>
        <v>0</v>
      </c>
      <c r="BJ340" s="2">
        <f>INDEX('2010'!$B$44:$B$140,'14 Year_History_Results'!CC340)</f>
        <v>0</v>
      </c>
      <c r="BK340" s="2">
        <f>INDEX('2011'!$B$44:$B$140,'14 Year_History_Results'!CD340)</f>
        <v>0</v>
      </c>
      <c r="BL340" s="2">
        <f>INDEX('2012'!$B$44:$B$140,'14 Year_History_Results'!CE340)</f>
        <v>0</v>
      </c>
      <c r="BM340" s="2">
        <f>INDEX('2013'!$B$44:$B$140,'14 Year_History_Results'!CF340)</f>
        <v>0</v>
      </c>
      <c r="BN340" s="149">
        <f>INDEX('2014'!$B$52:$B$180,'14 Year_History_Results'!CG340)</f>
        <v>0</v>
      </c>
      <c r="BO340" s="308">
        <f t="shared" si="208"/>
        <v>0</v>
      </c>
      <c r="BQ340">
        <f t="shared" si="209"/>
        <v>980</v>
      </c>
      <c r="BR340" s="112"/>
      <c r="BS340" s="2"/>
      <c r="BT340" s="148">
        <f>IF(ISNA(MATCH($BQ340,'2001'!$A$44:$A$139,0)),97,MATCH($BQ340,'2001'!$A$44:$A$139,0))</f>
        <v>97</v>
      </c>
      <c r="BU340" s="2">
        <f>IF(ISNA(MATCH($BQ340,'2002'!$A$44:$A$139,0)),97,MATCH($BQ340,'2002'!$A$44:$A$139,0))</f>
        <v>97</v>
      </c>
      <c r="BV340" s="2">
        <f>IF(ISNA(MATCH($BQ340,'2003'!$A$44:$A$139,0)),97,MATCH($BQ340,'2003'!$A$44:$A$139,0))</f>
        <v>97</v>
      </c>
      <c r="BW340" s="2">
        <f>IF(ISNA(MATCH($BQ340,'2004'!$A$44:$A$139,0)),97,MATCH($BQ340,'2004'!$A$44:$A$139,0))</f>
        <v>83</v>
      </c>
      <c r="BX340" s="2">
        <f>IF(ISNA(MATCH($BQ340,'2005'!$A$44:$A$139,0)),97,MATCH($BQ340,'2005'!$A$44:$A$139,0))</f>
        <v>74</v>
      </c>
      <c r="BY340" s="2">
        <f>IF(ISNA(MATCH($BQ340,'2006'!$A$44:$A$139,0)),97,MATCH($BQ340,'2006'!$A$44:$A$139,0))</f>
        <v>97</v>
      </c>
      <c r="BZ340" s="2">
        <f>IF(ISNA(MATCH($BQ340,'2007'!$A$44:$A$139,0)),97,MATCH($BQ340,'2007'!$A$44:$A$139,0))</f>
        <v>97</v>
      </c>
      <c r="CA340" s="2">
        <f>IF(ISNA(MATCH($BQ340,'2008'!$A$44:$A$139,0)),97,MATCH($BQ340,'2008'!$A$44:$A$139,0))</f>
        <v>97</v>
      </c>
      <c r="CB340" s="2">
        <f>IF(ISNA(MATCH($BQ340,'2009'!$A$44:$A$139,0)),97,MATCH($BQ340,'2009'!$A$44:$A$139,0))</f>
        <v>97</v>
      </c>
      <c r="CC340" s="2">
        <f>IF(ISNA(MATCH($BQ340,'2010'!$A$44:$A$139,0)),97,MATCH($BQ340,'2010'!$A$44:$A$139,0))</f>
        <v>97</v>
      </c>
      <c r="CD340" s="2">
        <f>IF(ISNA(MATCH($BQ340,'2011'!$A$44:$A$139,0)),97,MATCH($BQ340,'2011'!$A$44:$A$139,0))</f>
        <v>97</v>
      </c>
      <c r="CE340" s="2">
        <f>IF(ISNA(MATCH($BQ340,'2012'!$A$44:$A$139,0)),97,MATCH($BQ340,'2012'!$A$44:$A$139,0))</f>
        <v>97</v>
      </c>
      <c r="CF340" s="2">
        <f>IF(ISNA(MATCH($BQ340,'2013'!$A$44:$A$139,0)),97,MATCH($BQ340,'2013'!$A$44:$A$139,0))</f>
        <v>97</v>
      </c>
      <c r="CG340" s="149">
        <f>IF(ISNA(MATCH($BQ340,'2014'!$A$52:$A$179,0)),129,MATCH($BQ340,'2014'!$A$52:$A$179,0))</f>
        <v>129</v>
      </c>
      <c r="CI340">
        <f t="shared" si="210"/>
        <v>980</v>
      </c>
      <c r="CJ340" s="284"/>
      <c r="CK340" s="282"/>
      <c r="CL340" s="281">
        <f t="shared" si="211"/>
        <v>0</v>
      </c>
      <c r="CM340" s="282">
        <f t="shared" si="197"/>
        <v>0</v>
      </c>
      <c r="CN340" s="282">
        <f t="shared" si="198"/>
        <v>0</v>
      </c>
      <c r="CO340" s="282">
        <f t="shared" si="199"/>
        <v>15</v>
      </c>
      <c r="CP340" s="282">
        <f t="shared" si="200"/>
        <v>34.998999999999995</v>
      </c>
      <c r="CQ340" s="282">
        <f t="shared" si="201"/>
        <v>23.330333399999997</v>
      </c>
      <c r="CR340" s="282">
        <f t="shared" si="202"/>
        <v>15.552000244439997</v>
      </c>
      <c r="CS340" s="282">
        <f t="shared" si="203"/>
        <v>10.366963362943702</v>
      </c>
      <c r="CT340" s="282">
        <f t="shared" si="204"/>
        <v>6.9106177777382714</v>
      </c>
      <c r="CU340" s="282">
        <f t="shared" si="212"/>
        <v>4.6066178106403317</v>
      </c>
      <c r="CV340" s="282">
        <f t="shared" si="213"/>
        <v>3.0707714325728448</v>
      </c>
      <c r="CW340" s="282">
        <f t="shared" si="214"/>
        <v>2.0469762369530584</v>
      </c>
      <c r="CX340" s="282">
        <f t="shared" si="215"/>
        <v>1.3645143595529088</v>
      </c>
      <c r="CY340" s="283">
        <f t="shared" si="216"/>
        <v>0.90958527207796891</v>
      </c>
      <c r="DA340" s="282">
        <f t="shared" si="217"/>
        <v>980</v>
      </c>
      <c r="DB340" s="97"/>
      <c r="DC340" s="156"/>
      <c r="DD340" s="270">
        <f t="shared" si="218"/>
        <v>0</v>
      </c>
      <c r="DE340" s="156">
        <f t="shared" si="219"/>
        <v>0</v>
      </c>
      <c r="DF340" s="156">
        <f t="shared" si="220"/>
        <v>0</v>
      </c>
      <c r="DG340" s="156">
        <f t="shared" si="221"/>
        <v>15</v>
      </c>
      <c r="DH340" s="156">
        <f t="shared" si="222"/>
        <v>40</v>
      </c>
      <c r="DI340" s="156">
        <f t="shared" si="223"/>
        <v>40</v>
      </c>
      <c r="DJ340" s="156">
        <f t="shared" si="224"/>
        <v>40</v>
      </c>
      <c r="DK340" s="156">
        <f t="shared" si="225"/>
        <v>40</v>
      </c>
      <c r="DL340" s="156">
        <f t="shared" si="226"/>
        <v>40</v>
      </c>
      <c r="DM340" s="156">
        <f t="shared" si="227"/>
        <v>40</v>
      </c>
      <c r="DN340" s="156">
        <f t="shared" si="228"/>
        <v>40</v>
      </c>
      <c r="DO340" s="156">
        <f t="shared" si="229"/>
        <v>40</v>
      </c>
      <c r="DP340" s="156">
        <f t="shared" si="230"/>
        <v>40</v>
      </c>
      <c r="DQ340" s="267">
        <f t="shared" si="231"/>
        <v>40</v>
      </c>
      <c r="DR340" s="156">
        <f t="shared" si="232"/>
        <v>173</v>
      </c>
    </row>
    <row r="341" spans="2:122" ht="13.5" thickBot="1" x14ac:dyDescent="0.25">
      <c r="B341" s="133">
        <v>176</v>
      </c>
      <c r="C341" s="50">
        <f t="shared" si="195"/>
        <v>7</v>
      </c>
      <c r="D341" s="50">
        <f t="shared" si="205"/>
        <v>7</v>
      </c>
      <c r="E341" s="97"/>
      <c r="F341" s="2">
        <f t="shared" si="233"/>
        <v>336</v>
      </c>
      <c r="G341" s="164">
        <v>811</v>
      </c>
      <c r="H341" s="164">
        <f>14- COUNTIF(L341:AA341,"#N/A")</f>
        <v>3</v>
      </c>
      <c r="I341" s="133">
        <f>SUM(AF341:AU341)+SUM(BA341:BM341)</f>
        <v>41</v>
      </c>
      <c r="J341" s="405">
        <f>CY341</f>
        <v>0.88722515965763249</v>
      </c>
      <c r="K341" s="466" t="str">
        <f>IF(ISNUMBER(MATCH(G341,'[4]OPR data'!$A$3:$A$2541,0)),"Y","N")</f>
        <v>Y</v>
      </c>
      <c r="L341" s="112"/>
      <c r="M341" s="236"/>
      <c r="N341" s="236" t="e">
        <f>(INDEX(Finish_table!R$4:R$83,MATCH('14 Year_History_Results'!$G341,Finish_table!S$4:S$83,0),1))</f>
        <v>#N/A</v>
      </c>
      <c r="O341" s="236" t="e">
        <f>(INDEX(Finish_table!Z$4:Z$99,MATCH('14 Year_History_Results'!$G341,Finish_table!AA$4:AA$99,0),1))</f>
        <v>#N/A</v>
      </c>
      <c r="P341" s="236" t="str">
        <f>(INDEX(Finish_table!AI$4:AI$99,MATCH('14 Year_History_Results'!$G341,Finish_table!AJ$4:AJ$99,0),1))</f>
        <v>QF</v>
      </c>
      <c r="Q341" s="236" t="str">
        <f>(INDEX(Finish_table!AR$4:AR$99,MATCH('14 Year_History_Results'!$G341,Finish_table!AS$4:AS$99,0),1))</f>
        <v>F</v>
      </c>
      <c r="R341" s="236" t="e">
        <f>(INDEX(Finish_table!BA$4:BA$99,MATCH('14 Year_History_Results'!$G341,Finish_table!BB$4:BB$99,0),1))</f>
        <v>#N/A</v>
      </c>
      <c r="S341" s="236" t="e">
        <f>(INDEX(Finish_table!BJ$4:BJ$99,MATCH('14 Year_History_Results'!$G341,Finish_table!BK$4:BK$99,0),1))</f>
        <v>#N/A</v>
      </c>
      <c r="T341" s="236" t="str">
        <f>(INDEX(Finish_table!BS$4:BS$99,MATCH('14 Year_History_Results'!$G341,Finish_table!BT$4:BT$99,0),1))</f>
        <v>QF</v>
      </c>
      <c r="U341" s="236" t="e">
        <f>(INDEX(Finish_table!CB$4:CB$99,MATCH('14 Year_History_Results'!$G341,Finish_table!CC$4:CC$99,0),1))</f>
        <v>#N/A</v>
      </c>
      <c r="V341" s="236" t="e">
        <f>(INDEX(Finish_table!CK$4:CK$99,MATCH('14 Year_History_Results'!$G341,Finish_table!CL$4:CL$99,0),1))</f>
        <v>#N/A</v>
      </c>
      <c r="W341" s="236" t="e">
        <f>(INDEX(Finish_table!CT$4:CT$99,MATCH('14 Year_History_Results'!$G341,Finish_table!CU$4:CU$99,0),1))</f>
        <v>#N/A</v>
      </c>
      <c r="X341" s="236" t="e">
        <f>(INDEX(Finish_table!DC$4:DC$99,MATCH('14 Year_History_Results'!$G341,Finish_table!DD$4:DD$99,0),1))</f>
        <v>#N/A</v>
      </c>
      <c r="Y341" s="236" t="e">
        <f>(INDEX(Finish_table!DL$4:DL$99,MATCH('14 Year_History_Results'!$G341,Finish_table!DM$4:DM$99,0),1))</f>
        <v>#N/A</v>
      </c>
      <c r="Z341" s="236" t="e">
        <f>(INDEX(Finish_table!DU$4:DU$99,MATCH('14 Year_History_Results'!$G341,Finish_table!DV$4:DV$99,0),1))</f>
        <v>#N/A</v>
      </c>
      <c r="AA341" s="256" t="e">
        <f>(INDEX(Finish_table!ED$4:ED$140,MATCH('14 Year_History_Results'!$G341,Finish_table!EE$4:EE$140,0),1))</f>
        <v>#N/A</v>
      </c>
      <c r="AB341" s="2"/>
      <c r="AE341">
        <f t="shared" si="196"/>
        <v>811</v>
      </c>
      <c r="AF341" s="112"/>
      <c r="AG341" s="2"/>
      <c r="AH341" s="148">
        <f>INDEX('2001'!$C$44:$C$140,'14 Year_History_Results'!BT341)</f>
        <v>0</v>
      </c>
      <c r="AI341" s="2">
        <f>INDEX('2002'!$C$44:$C$140,'14 Year_History_Results'!BU341)</f>
        <v>0</v>
      </c>
      <c r="AJ341" s="2">
        <f>INDEX('2003'!$C$44:$C$140,'14 Year_History_Results'!BV341)</f>
        <v>0</v>
      </c>
      <c r="AK341" s="2">
        <f>INDEX('2004'!$C$44:$C$140,'14 Year_History_Results'!BW341)</f>
        <v>20</v>
      </c>
      <c r="AL341" s="2">
        <f>INDEX('2005'!$C$44:$C$140,'14 Year_History_Results'!BX341)</f>
        <v>0</v>
      </c>
      <c r="AM341" s="2">
        <f>INDEX('2006'!$C$44:$C$140,'14 Year_History_Results'!BY341)</f>
        <v>0</v>
      </c>
      <c r="AN341" s="2">
        <f>INDEX('2007'!$C$44:$C$140,'14 Year_History_Results'!BZ341)</f>
        <v>0</v>
      </c>
      <c r="AO341" s="2">
        <f>INDEX('2008'!$C$44:$C$140,'14 Year_History_Results'!CA341)</f>
        <v>0</v>
      </c>
      <c r="AP341" s="2">
        <f>INDEX('2009'!$C$44:$C$140,'14 Year_History_Results'!CB341)</f>
        <v>0</v>
      </c>
      <c r="AQ341" s="2">
        <f>INDEX('2010'!$C$44:$C$140,'14 Year_History_Results'!CC341)</f>
        <v>0</v>
      </c>
      <c r="AR341" s="2">
        <f>INDEX('2011'!$C$44:$C$140,'14 Year_History_Results'!CD341)</f>
        <v>0</v>
      </c>
      <c r="AS341" s="2">
        <f>INDEX('2012'!$C$44:$C$140,'14 Year_History_Results'!CE341)</f>
        <v>0</v>
      </c>
      <c r="AT341" s="2">
        <f>INDEX('2013'!$C$44:$C$140,'14 Year_History_Results'!CF341)</f>
        <v>0</v>
      </c>
      <c r="AU341" s="149">
        <f>INDEX('2014'!$C$52:$C$180,'14 Year_History_Results'!CG341)</f>
        <v>0</v>
      </c>
      <c r="AV341" s="2">
        <f t="shared" si="206"/>
        <v>5.3452248382484875</v>
      </c>
      <c r="AW341" s="2"/>
      <c r="AX341">
        <f t="shared" si="207"/>
        <v>811</v>
      </c>
      <c r="AY341" s="112"/>
      <c r="AZ341" s="2"/>
      <c r="BA341" s="148">
        <f>INDEX('2001'!$B$44:$B$140,'14 Year_History_Results'!BT341)</f>
        <v>0</v>
      </c>
      <c r="BB341" s="2">
        <f>INDEX('2002'!$B$44:$B$140,'14 Year_History_Results'!BU341)</f>
        <v>0</v>
      </c>
      <c r="BC341" s="2">
        <f>INDEX('2003'!$B$44:$B$140,'14 Year_History_Results'!BV341)</f>
        <v>5</v>
      </c>
      <c r="BD341" s="2">
        <f>INDEX('2004'!$B$44:$B$140,'14 Year_History_Results'!BW341)</f>
        <v>11</v>
      </c>
      <c r="BE341" s="2">
        <f>INDEX('2005'!$B$44:$B$140,'14 Year_History_Results'!BX341)</f>
        <v>0</v>
      </c>
      <c r="BF341" s="2">
        <f>INDEX('2006'!$B$44:$B$140,'14 Year_History_Results'!BY341)</f>
        <v>0</v>
      </c>
      <c r="BG341" s="2">
        <f>INDEX('2007'!$B$44:$B$140,'14 Year_History_Results'!BZ341)</f>
        <v>5</v>
      </c>
      <c r="BH341" s="2">
        <f>INDEX('2008'!$B$44:$B$140,'14 Year_History_Results'!CA341)</f>
        <v>0</v>
      </c>
      <c r="BI341" s="2">
        <f>INDEX('2009'!$B$44:$B$140,'14 Year_History_Results'!CB341)</f>
        <v>0</v>
      </c>
      <c r="BJ341" s="2">
        <f>INDEX('2010'!$B$44:$B$140,'14 Year_History_Results'!CC341)</f>
        <v>0</v>
      </c>
      <c r="BK341" s="2">
        <f>INDEX('2011'!$B$44:$B$140,'14 Year_History_Results'!CD341)</f>
        <v>0</v>
      </c>
      <c r="BL341" s="2">
        <f>INDEX('2012'!$B$44:$B$140,'14 Year_History_Results'!CE341)</f>
        <v>0</v>
      </c>
      <c r="BM341" s="2">
        <f>INDEX('2013'!$B$44:$B$140,'14 Year_History_Results'!CF341)</f>
        <v>0</v>
      </c>
      <c r="BN341" s="149">
        <f>INDEX('2014'!$B$52:$B$180,'14 Year_History_Results'!CG341)</f>
        <v>0</v>
      </c>
      <c r="BO341" s="308">
        <f t="shared" si="208"/>
        <v>0</v>
      </c>
      <c r="BQ341">
        <f t="shared" si="209"/>
        <v>811</v>
      </c>
      <c r="BR341" s="112"/>
      <c r="BS341" s="2"/>
      <c r="BT341" s="148">
        <f>IF(ISNA(MATCH($BQ341,'2001'!$A$44:$A$139,0)),97,MATCH($BQ341,'2001'!$A$44:$A$139,0))</f>
        <v>97</v>
      </c>
      <c r="BU341" s="2">
        <f>IF(ISNA(MATCH($BQ341,'2002'!$A$44:$A$139,0)),97,MATCH($BQ341,'2002'!$A$44:$A$139,0))</f>
        <v>97</v>
      </c>
      <c r="BV341" s="2">
        <f>IF(ISNA(MATCH($BQ341,'2003'!$A$44:$A$139,0)),97,MATCH($BQ341,'2003'!$A$44:$A$139,0))</f>
        <v>90</v>
      </c>
      <c r="BW341" s="2">
        <f>IF(ISNA(MATCH($BQ341,'2004'!$A$44:$A$139,0)),97,MATCH($BQ341,'2004'!$A$44:$A$139,0))</f>
        <v>77</v>
      </c>
      <c r="BX341" s="2">
        <f>IF(ISNA(MATCH($BQ341,'2005'!$A$44:$A$139,0)),97,MATCH($BQ341,'2005'!$A$44:$A$139,0))</f>
        <v>97</v>
      </c>
      <c r="BY341" s="2">
        <f>IF(ISNA(MATCH($BQ341,'2006'!$A$44:$A$139,0)),97,MATCH($BQ341,'2006'!$A$44:$A$139,0))</f>
        <v>97</v>
      </c>
      <c r="BZ341" s="2">
        <f>IF(ISNA(MATCH($BQ341,'2007'!$A$44:$A$139,0)),97,MATCH($BQ341,'2007'!$A$44:$A$139,0))</f>
        <v>56</v>
      </c>
      <c r="CA341" s="2">
        <f>IF(ISNA(MATCH($BQ341,'2008'!$A$44:$A$139,0)),97,MATCH($BQ341,'2008'!$A$44:$A$139,0))</f>
        <v>97</v>
      </c>
      <c r="CB341" s="2">
        <f>IF(ISNA(MATCH($BQ341,'2009'!$A$44:$A$139,0)),97,MATCH($BQ341,'2009'!$A$44:$A$139,0))</f>
        <v>97</v>
      </c>
      <c r="CC341" s="2">
        <f>IF(ISNA(MATCH($BQ341,'2010'!$A$44:$A$139,0)),97,MATCH($BQ341,'2010'!$A$44:$A$139,0))</f>
        <v>97</v>
      </c>
      <c r="CD341" s="2">
        <f>IF(ISNA(MATCH($BQ341,'2011'!$A$44:$A$139,0)),97,MATCH($BQ341,'2011'!$A$44:$A$139,0))</f>
        <v>97</v>
      </c>
      <c r="CE341" s="2">
        <f>IF(ISNA(MATCH($BQ341,'2012'!$A$44:$A$139,0)),97,MATCH($BQ341,'2012'!$A$44:$A$139,0))</f>
        <v>97</v>
      </c>
      <c r="CF341" s="2">
        <f>IF(ISNA(MATCH($BQ341,'2013'!$A$44:$A$139,0)),97,MATCH($BQ341,'2013'!$A$44:$A$139,0))</f>
        <v>97</v>
      </c>
      <c r="CG341" s="149">
        <f>IF(ISNA(MATCH($BQ341,'2014'!$A$52:$A$179,0)),129,MATCH($BQ341,'2014'!$A$52:$A$179,0))</f>
        <v>129</v>
      </c>
      <c r="CI341">
        <f t="shared" si="210"/>
        <v>811</v>
      </c>
      <c r="CJ341" s="284"/>
      <c r="CK341" s="282"/>
      <c r="CL341" s="281">
        <f t="shared" si="211"/>
        <v>0</v>
      </c>
      <c r="CM341" s="282">
        <f t="shared" si="197"/>
        <v>0</v>
      </c>
      <c r="CN341" s="282">
        <f t="shared" si="198"/>
        <v>5</v>
      </c>
      <c r="CO341" s="282">
        <f t="shared" si="199"/>
        <v>34.332999999999998</v>
      </c>
      <c r="CP341" s="282">
        <f t="shared" si="200"/>
        <v>22.886377799999998</v>
      </c>
      <c r="CQ341" s="282">
        <f t="shared" si="201"/>
        <v>15.256059441479998</v>
      </c>
      <c r="CR341" s="282">
        <f t="shared" si="202"/>
        <v>15.169689223690566</v>
      </c>
      <c r="CS341" s="282">
        <f t="shared" si="203"/>
        <v>10.112114836512131</v>
      </c>
      <c r="CT341" s="282">
        <f t="shared" si="204"/>
        <v>6.7407357500189864</v>
      </c>
      <c r="CU341" s="282">
        <f t="shared" si="212"/>
        <v>4.4933744509626559</v>
      </c>
      <c r="CV341" s="282">
        <f t="shared" si="213"/>
        <v>2.9952834090117064</v>
      </c>
      <c r="CW341" s="282">
        <f t="shared" si="214"/>
        <v>1.9966559204472034</v>
      </c>
      <c r="CX341" s="282">
        <f t="shared" si="215"/>
        <v>1.3309708365701058</v>
      </c>
      <c r="CY341" s="283">
        <f t="shared" si="216"/>
        <v>0.88722515965763249</v>
      </c>
      <c r="DA341" s="282">
        <f t="shared" si="217"/>
        <v>811</v>
      </c>
      <c r="DB341" s="97"/>
      <c r="DC341" s="156"/>
      <c r="DD341" s="270">
        <f t="shared" si="218"/>
        <v>0</v>
      </c>
      <c r="DE341" s="156">
        <f t="shared" si="219"/>
        <v>0</v>
      </c>
      <c r="DF341" s="156">
        <f t="shared" si="220"/>
        <v>5</v>
      </c>
      <c r="DG341" s="156">
        <f t="shared" si="221"/>
        <v>36</v>
      </c>
      <c r="DH341" s="156">
        <f t="shared" si="222"/>
        <v>36</v>
      </c>
      <c r="DI341" s="156">
        <f t="shared" si="223"/>
        <v>36</v>
      </c>
      <c r="DJ341" s="156">
        <f t="shared" si="224"/>
        <v>41</v>
      </c>
      <c r="DK341" s="156">
        <f t="shared" si="225"/>
        <v>41</v>
      </c>
      <c r="DL341" s="156">
        <f t="shared" si="226"/>
        <v>41</v>
      </c>
      <c r="DM341" s="156">
        <f t="shared" si="227"/>
        <v>41</v>
      </c>
      <c r="DN341" s="156">
        <f t="shared" si="228"/>
        <v>41</v>
      </c>
      <c r="DO341" s="156">
        <f t="shared" si="229"/>
        <v>41</v>
      </c>
      <c r="DP341" s="156">
        <f t="shared" si="230"/>
        <v>41</v>
      </c>
      <c r="DQ341" s="267">
        <f t="shared" si="231"/>
        <v>41</v>
      </c>
      <c r="DR341" s="156">
        <f t="shared" si="232"/>
        <v>169</v>
      </c>
    </row>
    <row r="342" spans="2:122" ht="13.5" thickBot="1" x14ac:dyDescent="0.25">
      <c r="B342" s="133">
        <v>177</v>
      </c>
      <c r="C342" s="50">
        <f t="shared" si="195"/>
        <v>1</v>
      </c>
      <c r="D342" s="50">
        <f t="shared" si="205"/>
        <v>0</v>
      </c>
      <c r="E342" s="97"/>
      <c r="F342" s="2">
        <f t="shared" si="233"/>
        <v>337</v>
      </c>
      <c r="G342" s="164">
        <v>41</v>
      </c>
      <c r="H342" s="164">
        <f>14- COUNTIF(L342:AA342,"#N/A")</f>
        <v>1</v>
      </c>
      <c r="I342" s="133">
        <f>SUM(AF342:AU342)+SUM(BA342:BM342)</f>
        <v>10</v>
      </c>
      <c r="J342" s="405">
        <f>CY342</f>
        <v>0.8773883346875182</v>
      </c>
      <c r="K342" s="466" t="str">
        <f>IF(ISNUMBER(MATCH(G342,'[4]OPR data'!$A$3:$A$2541,0)),"Y","N")</f>
        <v>Y</v>
      </c>
      <c r="L342" s="112"/>
      <c r="M342" s="236"/>
      <c r="N342" s="236" t="e">
        <f>(INDEX(Finish_table!R$4:R$83,MATCH('14 Year_History_Results'!$G342,Finish_table!S$4:S$83,0),1))</f>
        <v>#N/A</v>
      </c>
      <c r="O342" s="236" t="e">
        <f>(INDEX(Finish_table!Z$4:Z$99,MATCH('14 Year_History_Results'!$G342,Finish_table!AA$4:AA$99,0),1))</f>
        <v>#N/A</v>
      </c>
      <c r="P342" s="236" t="e">
        <f>(INDEX(Finish_table!AI$4:AI$99,MATCH('14 Year_History_Results'!$G342,Finish_table!AJ$4:AJ$99,0),1))</f>
        <v>#N/A</v>
      </c>
      <c r="Q342" s="236" t="e">
        <f>(INDEX(Finish_table!AR$4:AR$99,MATCH('14 Year_History_Results'!$G342,Finish_table!AS$4:AS$99,0),1))</f>
        <v>#N/A</v>
      </c>
      <c r="R342" s="236" t="e">
        <f>(INDEX(Finish_table!BA$4:BA$99,MATCH('14 Year_History_Results'!$G342,Finish_table!BB$4:BB$99,0),1))</f>
        <v>#N/A</v>
      </c>
      <c r="S342" s="236" t="e">
        <f>(INDEX(Finish_table!BJ$4:BJ$99,MATCH('14 Year_History_Results'!$G342,Finish_table!BK$4:BK$99,0),1))</f>
        <v>#N/A</v>
      </c>
      <c r="T342" s="236" t="e">
        <f>(INDEX(Finish_table!BS$4:BS$99,MATCH('14 Year_History_Results'!$G342,Finish_table!BT$4:BT$99,0),1))</f>
        <v>#N/A</v>
      </c>
      <c r="U342" s="236" t="str">
        <f>(INDEX(Finish_table!CB$4:CB$99,MATCH('14 Year_History_Results'!$G342,Finish_table!CC$4:CC$99,0),1))</f>
        <v>QF</v>
      </c>
      <c r="V342" s="236" t="e">
        <f>(INDEX(Finish_table!CK$4:CK$99,MATCH('14 Year_History_Results'!$G342,Finish_table!CL$4:CL$99,0),1))</f>
        <v>#N/A</v>
      </c>
      <c r="W342" s="236" t="e">
        <f>(INDEX(Finish_table!CT$4:CT$99,MATCH('14 Year_History_Results'!$G342,Finish_table!CU$4:CU$99,0),1))</f>
        <v>#N/A</v>
      </c>
      <c r="X342" s="236" t="e">
        <f>(INDEX(Finish_table!DC$4:DC$99,MATCH('14 Year_History_Results'!$G342,Finish_table!DD$4:DD$99,0),1))</f>
        <v>#N/A</v>
      </c>
      <c r="Y342" s="236" t="e">
        <f>(INDEX(Finish_table!DL$4:DL$99,MATCH('14 Year_History_Results'!$G342,Finish_table!DM$4:DM$99,0),1))</f>
        <v>#N/A</v>
      </c>
      <c r="Z342" s="236" t="e">
        <f>(INDEX(Finish_table!DU$4:DU$99,MATCH('14 Year_History_Results'!$G342,Finish_table!DV$4:DV$99,0),1))</f>
        <v>#N/A</v>
      </c>
      <c r="AA342" s="256" t="e">
        <f>(INDEX(Finish_table!ED$4:ED$140,MATCH('14 Year_History_Results'!$G342,Finish_table!EE$4:EE$140,0),1))</f>
        <v>#N/A</v>
      </c>
      <c r="AB342" s="2"/>
      <c r="AE342">
        <f t="shared" si="196"/>
        <v>41</v>
      </c>
      <c r="AF342" s="112"/>
      <c r="AG342" s="2"/>
      <c r="AH342" s="148">
        <f>INDEX('2001'!$C$44:$C$140,'14 Year_History_Results'!BT342)</f>
        <v>0</v>
      </c>
      <c r="AI342" s="2">
        <f>INDEX('2002'!$C$44:$C$140,'14 Year_History_Results'!BU342)</f>
        <v>0</v>
      </c>
      <c r="AJ342" s="2">
        <f>INDEX('2003'!$C$44:$C$140,'14 Year_History_Results'!BV342)</f>
        <v>0</v>
      </c>
      <c r="AK342" s="2">
        <f>INDEX('2004'!$C$44:$C$140,'14 Year_History_Results'!BW342)</f>
        <v>0</v>
      </c>
      <c r="AL342" s="2">
        <f>INDEX('2005'!$C$44:$C$140,'14 Year_History_Results'!BX342)</f>
        <v>0</v>
      </c>
      <c r="AM342" s="2">
        <f>INDEX('2006'!$C$44:$C$140,'14 Year_History_Results'!BY342)</f>
        <v>0</v>
      </c>
      <c r="AN342" s="2">
        <f>INDEX('2007'!$C$44:$C$140,'14 Year_History_Results'!BZ342)</f>
        <v>0</v>
      </c>
      <c r="AO342" s="2">
        <f>INDEX('2008'!$C$44:$C$140,'14 Year_History_Results'!CA342)</f>
        <v>0</v>
      </c>
      <c r="AP342" s="2">
        <f>INDEX('2009'!$C$44:$C$140,'14 Year_History_Results'!CB342)</f>
        <v>0</v>
      </c>
      <c r="AQ342" s="2">
        <f>INDEX('2010'!$C$44:$C$140,'14 Year_History_Results'!CC342)</f>
        <v>0</v>
      </c>
      <c r="AR342" s="2">
        <f>INDEX('2011'!$C$44:$C$140,'14 Year_History_Results'!CD342)</f>
        <v>0</v>
      </c>
      <c r="AS342" s="2">
        <f>INDEX('2012'!$C$44:$C$140,'14 Year_History_Results'!CE342)</f>
        <v>0</v>
      </c>
      <c r="AT342" s="2">
        <f>INDEX('2013'!$C$44:$C$140,'14 Year_History_Results'!CF342)</f>
        <v>0</v>
      </c>
      <c r="AU342" s="149">
        <f>INDEX('2014'!$C$52:$C$180,'14 Year_History_Results'!CG342)</f>
        <v>0</v>
      </c>
      <c r="AV342" s="2">
        <f t="shared" si="206"/>
        <v>0</v>
      </c>
      <c r="AW342" s="2"/>
      <c r="AX342">
        <f t="shared" si="207"/>
        <v>41</v>
      </c>
      <c r="AY342" s="112"/>
      <c r="AZ342" s="2"/>
      <c r="BA342" s="148">
        <f>INDEX('2001'!$B$44:$B$140,'14 Year_History_Results'!BT342)</f>
        <v>0</v>
      </c>
      <c r="BB342" s="2">
        <f>INDEX('2002'!$B$44:$B$140,'14 Year_History_Results'!BU342)</f>
        <v>0</v>
      </c>
      <c r="BC342" s="2">
        <f>INDEX('2003'!$B$44:$B$140,'14 Year_History_Results'!BV342)</f>
        <v>0</v>
      </c>
      <c r="BD342" s="2">
        <f>INDEX('2004'!$B$44:$B$140,'14 Year_History_Results'!BW342)</f>
        <v>0</v>
      </c>
      <c r="BE342" s="2">
        <f>INDEX('2005'!$B$44:$B$140,'14 Year_History_Results'!BX342)</f>
        <v>0</v>
      </c>
      <c r="BF342" s="2">
        <f>INDEX('2006'!$B$44:$B$140,'14 Year_History_Results'!BY342)</f>
        <v>0</v>
      </c>
      <c r="BG342" s="2">
        <f>INDEX('2007'!$B$44:$B$140,'14 Year_History_Results'!BZ342)</f>
        <v>0</v>
      </c>
      <c r="BH342" s="2">
        <f>INDEX('2008'!$B$44:$B$140,'14 Year_History_Results'!CA342)</f>
        <v>10</v>
      </c>
      <c r="BI342" s="2">
        <f>INDEX('2009'!$B$44:$B$140,'14 Year_History_Results'!CB342)</f>
        <v>0</v>
      </c>
      <c r="BJ342" s="2">
        <f>INDEX('2010'!$B$44:$B$140,'14 Year_History_Results'!CC342)</f>
        <v>0</v>
      </c>
      <c r="BK342" s="2">
        <f>INDEX('2011'!$B$44:$B$140,'14 Year_History_Results'!CD342)</f>
        <v>0</v>
      </c>
      <c r="BL342" s="2">
        <f>INDEX('2012'!$B$44:$B$140,'14 Year_History_Results'!CE342)</f>
        <v>0</v>
      </c>
      <c r="BM342" s="2">
        <f>INDEX('2013'!$B$44:$B$140,'14 Year_History_Results'!CF342)</f>
        <v>0</v>
      </c>
      <c r="BN342" s="149">
        <f>INDEX('2014'!$B$52:$B$180,'14 Year_History_Results'!CG342)</f>
        <v>0</v>
      </c>
      <c r="BO342" s="308">
        <f t="shared" si="208"/>
        <v>0</v>
      </c>
      <c r="BQ342">
        <f t="shared" si="209"/>
        <v>41</v>
      </c>
      <c r="BR342" s="112"/>
      <c r="BS342" s="2"/>
      <c r="BT342" s="148">
        <f>IF(ISNA(MATCH($BQ342,'2001'!$A$44:$A$139,0)),97,MATCH($BQ342,'2001'!$A$44:$A$139,0))</f>
        <v>97</v>
      </c>
      <c r="BU342" s="2">
        <f>IF(ISNA(MATCH($BQ342,'2002'!$A$44:$A$139,0)),97,MATCH($BQ342,'2002'!$A$44:$A$139,0))</f>
        <v>97</v>
      </c>
      <c r="BV342" s="2">
        <f>IF(ISNA(MATCH($BQ342,'2003'!$A$44:$A$139,0)),97,MATCH($BQ342,'2003'!$A$44:$A$139,0))</f>
        <v>97</v>
      </c>
      <c r="BW342" s="2">
        <f>IF(ISNA(MATCH($BQ342,'2004'!$A$44:$A$139,0)),97,MATCH($BQ342,'2004'!$A$44:$A$139,0))</f>
        <v>97</v>
      </c>
      <c r="BX342" s="2">
        <f>IF(ISNA(MATCH($BQ342,'2005'!$A$44:$A$139,0)),97,MATCH($BQ342,'2005'!$A$44:$A$139,0))</f>
        <v>97</v>
      </c>
      <c r="BY342" s="2">
        <f>IF(ISNA(MATCH($BQ342,'2006'!$A$44:$A$139,0)),97,MATCH($BQ342,'2006'!$A$44:$A$139,0))</f>
        <v>97</v>
      </c>
      <c r="BZ342" s="2">
        <f>IF(ISNA(MATCH($BQ342,'2007'!$A$44:$A$139,0)),97,MATCH($BQ342,'2007'!$A$44:$A$139,0))</f>
        <v>97</v>
      </c>
      <c r="CA342" s="2">
        <f>IF(ISNA(MATCH($BQ342,'2008'!$A$44:$A$139,0)),97,MATCH($BQ342,'2008'!$A$44:$A$139,0))</f>
        <v>10</v>
      </c>
      <c r="CB342" s="2">
        <f>IF(ISNA(MATCH($BQ342,'2009'!$A$44:$A$139,0)),97,MATCH($BQ342,'2009'!$A$44:$A$139,0))</f>
        <v>97</v>
      </c>
      <c r="CC342" s="2">
        <f>IF(ISNA(MATCH($BQ342,'2010'!$A$44:$A$139,0)),97,MATCH($BQ342,'2010'!$A$44:$A$139,0))</f>
        <v>97</v>
      </c>
      <c r="CD342" s="2">
        <f>IF(ISNA(MATCH($BQ342,'2011'!$A$44:$A$139,0)),97,MATCH($BQ342,'2011'!$A$44:$A$139,0))</f>
        <v>97</v>
      </c>
      <c r="CE342" s="2">
        <f>IF(ISNA(MATCH($BQ342,'2012'!$A$44:$A$139,0)),97,MATCH($BQ342,'2012'!$A$44:$A$139,0))</f>
        <v>97</v>
      </c>
      <c r="CF342" s="2">
        <f>IF(ISNA(MATCH($BQ342,'2013'!$A$44:$A$139,0)),97,MATCH($BQ342,'2013'!$A$44:$A$139,0))</f>
        <v>97</v>
      </c>
      <c r="CG342" s="149">
        <f>IF(ISNA(MATCH($BQ342,'2014'!$A$52:$A$179,0)),129,MATCH($BQ342,'2014'!$A$52:$A$179,0))</f>
        <v>129</v>
      </c>
      <c r="CI342">
        <f t="shared" si="210"/>
        <v>41</v>
      </c>
      <c r="CJ342" s="284"/>
      <c r="CK342" s="282"/>
      <c r="CL342" s="281">
        <f t="shared" si="211"/>
        <v>0</v>
      </c>
      <c r="CM342" s="282">
        <f t="shared" si="197"/>
        <v>0</v>
      </c>
      <c r="CN342" s="282">
        <f t="shared" si="198"/>
        <v>0</v>
      </c>
      <c r="CO342" s="282">
        <f t="shared" si="199"/>
        <v>0</v>
      </c>
      <c r="CP342" s="282">
        <f t="shared" si="200"/>
        <v>0</v>
      </c>
      <c r="CQ342" s="282">
        <f t="shared" si="201"/>
        <v>0</v>
      </c>
      <c r="CR342" s="282">
        <f t="shared" si="202"/>
        <v>0</v>
      </c>
      <c r="CS342" s="282">
        <f t="shared" si="203"/>
        <v>10</v>
      </c>
      <c r="CT342" s="282">
        <f t="shared" si="204"/>
        <v>6.6659999999999995</v>
      </c>
      <c r="CU342" s="282">
        <f t="shared" si="212"/>
        <v>4.4435555999999998</v>
      </c>
      <c r="CV342" s="282">
        <f t="shared" si="213"/>
        <v>2.9620741629599996</v>
      </c>
      <c r="CW342" s="282">
        <f t="shared" si="214"/>
        <v>1.9745186370291357</v>
      </c>
      <c r="CX342" s="282">
        <f t="shared" si="215"/>
        <v>1.3162141234436218</v>
      </c>
      <c r="CY342" s="283">
        <f t="shared" si="216"/>
        <v>0.8773883346875182</v>
      </c>
      <c r="DA342" s="282">
        <f t="shared" si="217"/>
        <v>41</v>
      </c>
      <c r="DB342" s="97"/>
      <c r="DC342" s="156"/>
      <c r="DD342" s="270">
        <f t="shared" si="218"/>
        <v>0</v>
      </c>
      <c r="DE342" s="156">
        <f t="shared" si="219"/>
        <v>0</v>
      </c>
      <c r="DF342" s="156">
        <f t="shared" si="220"/>
        <v>0</v>
      </c>
      <c r="DG342" s="156">
        <f t="shared" si="221"/>
        <v>0</v>
      </c>
      <c r="DH342" s="156">
        <f t="shared" si="222"/>
        <v>0</v>
      </c>
      <c r="DI342" s="156">
        <f t="shared" si="223"/>
        <v>0</v>
      </c>
      <c r="DJ342" s="156">
        <f t="shared" si="224"/>
        <v>0</v>
      </c>
      <c r="DK342" s="156">
        <f t="shared" si="225"/>
        <v>10</v>
      </c>
      <c r="DL342" s="156">
        <f t="shared" si="226"/>
        <v>10</v>
      </c>
      <c r="DM342" s="156">
        <f t="shared" si="227"/>
        <v>10</v>
      </c>
      <c r="DN342" s="156">
        <f t="shared" si="228"/>
        <v>10</v>
      </c>
      <c r="DO342" s="156">
        <f t="shared" si="229"/>
        <v>10</v>
      </c>
      <c r="DP342" s="156">
        <f t="shared" si="230"/>
        <v>10</v>
      </c>
      <c r="DQ342" s="267">
        <f t="shared" si="231"/>
        <v>10</v>
      </c>
      <c r="DR342" s="156">
        <f t="shared" si="232"/>
        <v>401</v>
      </c>
    </row>
    <row r="343" spans="2:122" ht="13.5" thickBot="1" x14ac:dyDescent="0.25">
      <c r="B343" s="133">
        <v>177</v>
      </c>
      <c r="C343" s="50">
        <f t="shared" si="195"/>
        <v>2</v>
      </c>
      <c r="D343" s="50">
        <f t="shared" si="205"/>
        <v>0</v>
      </c>
      <c r="E343" s="97"/>
      <c r="F343" s="2">
        <f t="shared" si="233"/>
        <v>338</v>
      </c>
      <c r="G343" s="164">
        <v>527</v>
      </c>
      <c r="H343" s="164">
        <f>14- COUNTIF(L343:AA343,"#N/A")</f>
        <v>1</v>
      </c>
      <c r="I343" s="133">
        <f>SUM(AF343:AU343)+SUM(BA343:BM343)</f>
        <v>10</v>
      </c>
      <c r="J343" s="405">
        <f>CY343</f>
        <v>0.8773883346875182</v>
      </c>
      <c r="K343" s="466" t="str">
        <f>IF(ISNUMBER(MATCH(G343,'[4]OPR data'!$A$3:$A$2541,0)),"Y","N")</f>
        <v>Y</v>
      </c>
      <c r="L343" s="112"/>
      <c r="M343" s="236"/>
      <c r="N343" s="236" t="e">
        <f>(INDEX(Finish_table!R$4:R$83,MATCH('14 Year_History_Results'!$G343,Finish_table!S$4:S$83,0),1))</f>
        <v>#N/A</v>
      </c>
      <c r="O343" s="236" t="e">
        <f>(INDEX(Finish_table!Z$4:Z$99,MATCH('14 Year_History_Results'!$G343,Finish_table!AA$4:AA$99,0),1))</f>
        <v>#N/A</v>
      </c>
      <c r="P343" s="236" t="e">
        <f>(INDEX(Finish_table!AI$4:AI$99,MATCH('14 Year_History_Results'!$G343,Finish_table!AJ$4:AJ$99,0),1))</f>
        <v>#N/A</v>
      </c>
      <c r="Q343" s="236" t="e">
        <f>(INDEX(Finish_table!AR$4:AR$99,MATCH('14 Year_History_Results'!$G343,Finish_table!AS$4:AS$99,0),1))</f>
        <v>#N/A</v>
      </c>
      <c r="R343" s="236" t="e">
        <f>(INDEX(Finish_table!BA$4:BA$99,MATCH('14 Year_History_Results'!$G343,Finish_table!BB$4:BB$99,0),1))</f>
        <v>#N/A</v>
      </c>
      <c r="S343" s="236" t="e">
        <f>(INDEX(Finish_table!BJ$4:BJ$99,MATCH('14 Year_History_Results'!$G343,Finish_table!BK$4:BK$99,0),1))</f>
        <v>#N/A</v>
      </c>
      <c r="T343" s="236" t="e">
        <f>(INDEX(Finish_table!BS$4:BS$99,MATCH('14 Year_History_Results'!$G343,Finish_table!BT$4:BT$99,0),1))</f>
        <v>#N/A</v>
      </c>
      <c r="U343" s="236" t="str">
        <f>(INDEX(Finish_table!CB$4:CB$99,MATCH('14 Year_History_Results'!$G343,Finish_table!CC$4:CC$99,0),1))</f>
        <v>QF</v>
      </c>
      <c r="V343" s="236" t="e">
        <f>(INDEX(Finish_table!CK$4:CK$99,MATCH('14 Year_History_Results'!$G343,Finish_table!CL$4:CL$99,0),1))</f>
        <v>#N/A</v>
      </c>
      <c r="W343" s="236" t="e">
        <f>(INDEX(Finish_table!CT$4:CT$99,MATCH('14 Year_History_Results'!$G343,Finish_table!CU$4:CU$99,0),1))</f>
        <v>#N/A</v>
      </c>
      <c r="X343" s="236" t="e">
        <f>(INDEX(Finish_table!DC$4:DC$99,MATCH('14 Year_History_Results'!$G343,Finish_table!DD$4:DD$99,0),1))</f>
        <v>#N/A</v>
      </c>
      <c r="Y343" s="236" t="e">
        <f>(INDEX(Finish_table!DL$4:DL$99,MATCH('14 Year_History_Results'!$G343,Finish_table!DM$4:DM$99,0),1))</f>
        <v>#N/A</v>
      </c>
      <c r="Z343" s="236" t="e">
        <f>(INDEX(Finish_table!DU$4:DU$99,MATCH('14 Year_History_Results'!$G343,Finish_table!DV$4:DV$99,0),1))</f>
        <v>#N/A</v>
      </c>
      <c r="AA343" s="256" t="e">
        <f>(INDEX(Finish_table!ED$4:ED$140,MATCH('14 Year_History_Results'!$G343,Finish_table!EE$4:EE$140,0),1))</f>
        <v>#N/A</v>
      </c>
      <c r="AB343" s="2"/>
      <c r="AE343">
        <f t="shared" si="196"/>
        <v>527</v>
      </c>
      <c r="AF343" s="112"/>
      <c r="AG343" s="2"/>
      <c r="AH343" s="148">
        <f>INDEX('2001'!$C$44:$C$140,'14 Year_History_Results'!BT343)</f>
        <v>0</v>
      </c>
      <c r="AI343" s="2">
        <f>INDEX('2002'!$C$44:$C$140,'14 Year_History_Results'!BU343)</f>
        <v>0</v>
      </c>
      <c r="AJ343" s="2">
        <f>INDEX('2003'!$C$44:$C$140,'14 Year_History_Results'!BV343)</f>
        <v>0</v>
      </c>
      <c r="AK343" s="2">
        <f>INDEX('2004'!$C$44:$C$140,'14 Year_History_Results'!BW343)</f>
        <v>0</v>
      </c>
      <c r="AL343" s="2">
        <f>INDEX('2005'!$C$44:$C$140,'14 Year_History_Results'!BX343)</f>
        <v>0</v>
      </c>
      <c r="AM343" s="2">
        <f>INDEX('2006'!$C$44:$C$140,'14 Year_History_Results'!BY343)</f>
        <v>0</v>
      </c>
      <c r="AN343" s="2">
        <f>INDEX('2007'!$C$44:$C$140,'14 Year_History_Results'!BZ343)</f>
        <v>0</v>
      </c>
      <c r="AO343" s="2">
        <f>INDEX('2008'!$C$44:$C$140,'14 Year_History_Results'!CA343)</f>
        <v>0</v>
      </c>
      <c r="AP343" s="2">
        <f>INDEX('2009'!$C$44:$C$140,'14 Year_History_Results'!CB343)</f>
        <v>0</v>
      </c>
      <c r="AQ343" s="2">
        <f>INDEX('2010'!$C$44:$C$140,'14 Year_History_Results'!CC343)</f>
        <v>0</v>
      </c>
      <c r="AR343" s="2">
        <f>INDEX('2011'!$C$44:$C$140,'14 Year_History_Results'!CD343)</f>
        <v>0</v>
      </c>
      <c r="AS343" s="2">
        <f>INDEX('2012'!$C$44:$C$140,'14 Year_History_Results'!CE343)</f>
        <v>0</v>
      </c>
      <c r="AT343" s="2">
        <f>INDEX('2013'!$C$44:$C$140,'14 Year_History_Results'!CF343)</f>
        <v>0</v>
      </c>
      <c r="AU343" s="149">
        <f>INDEX('2014'!$C$52:$C$180,'14 Year_History_Results'!CG343)</f>
        <v>0</v>
      </c>
      <c r="AV343" s="2">
        <f t="shared" si="206"/>
        <v>0</v>
      </c>
      <c r="AW343" s="2"/>
      <c r="AX343">
        <f t="shared" si="207"/>
        <v>527</v>
      </c>
      <c r="AY343" s="112"/>
      <c r="AZ343" s="2"/>
      <c r="BA343" s="148">
        <f>INDEX('2001'!$B$44:$B$140,'14 Year_History_Results'!BT343)</f>
        <v>0</v>
      </c>
      <c r="BB343" s="2">
        <f>INDEX('2002'!$B$44:$B$140,'14 Year_History_Results'!BU343)</f>
        <v>0</v>
      </c>
      <c r="BC343" s="2">
        <f>INDEX('2003'!$B$44:$B$140,'14 Year_History_Results'!BV343)</f>
        <v>0</v>
      </c>
      <c r="BD343" s="2">
        <f>INDEX('2004'!$B$44:$B$140,'14 Year_History_Results'!BW343)</f>
        <v>0</v>
      </c>
      <c r="BE343" s="2">
        <f>INDEX('2005'!$B$44:$B$140,'14 Year_History_Results'!BX343)</f>
        <v>0</v>
      </c>
      <c r="BF343" s="2">
        <f>INDEX('2006'!$B$44:$B$140,'14 Year_History_Results'!BY343)</f>
        <v>0</v>
      </c>
      <c r="BG343" s="2">
        <f>INDEX('2007'!$B$44:$B$140,'14 Year_History_Results'!BZ343)</f>
        <v>0</v>
      </c>
      <c r="BH343" s="2">
        <f>INDEX('2008'!$B$44:$B$140,'14 Year_History_Results'!CA343)</f>
        <v>10</v>
      </c>
      <c r="BI343" s="2">
        <f>INDEX('2009'!$B$44:$B$140,'14 Year_History_Results'!CB343)</f>
        <v>0</v>
      </c>
      <c r="BJ343" s="2">
        <f>INDEX('2010'!$B$44:$B$140,'14 Year_History_Results'!CC343)</f>
        <v>0</v>
      </c>
      <c r="BK343" s="2">
        <f>INDEX('2011'!$B$44:$B$140,'14 Year_History_Results'!CD343)</f>
        <v>0</v>
      </c>
      <c r="BL343" s="2">
        <f>INDEX('2012'!$B$44:$B$140,'14 Year_History_Results'!CE343)</f>
        <v>0</v>
      </c>
      <c r="BM343" s="2">
        <f>INDEX('2013'!$B$44:$B$140,'14 Year_History_Results'!CF343)</f>
        <v>0</v>
      </c>
      <c r="BN343" s="149">
        <f>INDEX('2014'!$B$52:$B$180,'14 Year_History_Results'!CG343)</f>
        <v>0</v>
      </c>
      <c r="BO343" s="308">
        <f t="shared" si="208"/>
        <v>0</v>
      </c>
      <c r="BQ343">
        <f t="shared" si="209"/>
        <v>527</v>
      </c>
      <c r="BR343" s="112"/>
      <c r="BS343" s="2"/>
      <c r="BT343" s="148">
        <f>IF(ISNA(MATCH($BQ343,'2001'!$A$44:$A$139,0)),97,MATCH($BQ343,'2001'!$A$44:$A$139,0))</f>
        <v>97</v>
      </c>
      <c r="BU343" s="2">
        <f>IF(ISNA(MATCH($BQ343,'2002'!$A$44:$A$139,0)),97,MATCH($BQ343,'2002'!$A$44:$A$139,0))</f>
        <v>97</v>
      </c>
      <c r="BV343" s="2">
        <f>IF(ISNA(MATCH($BQ343,'2003'!$A$44:$A$139,0)),97,MATCH($BQ343,'2003'!$A$44:$A$139,0))</f>
        <v>97</v>
      </c>
      <c r="BW343" s="2">
        <f>IF(ISNA(MATCH($BQ343,'2004'!$A$44:$A$139,0)),97,MATCH($BQ343,'2004'!$A$44:$A$139,0))</f>
        <v>97</v>
      </c>
      <c r="BX343" s="2">
        <f>IF(ISNA(MATCH($BQ343,'2005'!$A$44:$A$139,0)),97,MATCH($BQ343,'2005'!$A$44:$A$139,0))</f>
        <v>97</v>
      </c>
      <c r="BY343" s="2">
        <f>IF(ISNA(MATCH($BQ343,'2006'!$A$44:$A$139,0)),97,MATCH($BQ343,'2006'!$A$44:$A$139,0))</f>
        <v>97</v>
      </c>
      <c r="BZ343" s="2">
        <f>IF(ISNA(MATCH($BQ343,'2007'!$A$44:$A$139,0)),97,MATCH($BQ343,'2007'!$A$44:$A$139,0))</f>
        <v>97</v>
      </c>
      <c r="CA343" s="2">
        <f>IF(ISNA(MATCH($BQ343,'2008'!$A$44:$A$139,0)),97,MATCH($BQ343,'2008'!$A$44:$A$139,0))</f>
        <v>55</v>
      </c>
      <c r="CB343" s="2">
        <f>IF(ISNA(MATCH($BQ343,'2009'!$A$44:$A$139,0)),97,MATCH($BQ343,'2009'!$A$44:$A$139,0))</f>
        <v>97</v>
      </c>
      <c r="CC343" s="2">
        <f>IF(ISNA(MATCH($BQ343,'2010'!$A$44:$A$139,0)),97,MATCH($BQ343,'2010'!$A$44:$A$139,0))</f>
        <v>97</v>
      </c>
      <c r="CD343" s="2">
        <f>IF(ISNA(MATCH($BQ343,'2011'!$A$44:$A$139,0)),97,MATCH($BQ343,'2011'!$A$44:$A$139,0))</f>
        <v>97</v>
      </c>
      <c r="CE343" s="2">
        <f>IF(ISNA(MATCH($BQ343,'2012'!$A$44:$A$139,0)),97,MATCH($BQ343,'2012'!$A$44:$A$139,0))</f>
        <v>97</v>
      </c>
      <c r="CF343" s="2">
        <f>IF(ISNA(MATCH($BQ343,'2013'!$A$44:$A$139,0)),97,MATCH($BQ343,'2013'!$A$44:$A$139,0))</f>
        <v>97</v>
      </c>
      <c r="CG343" s="149">
        <f>IF(ISNA(MATCH($BQ343,'2014'!$A$52:$A$179,0)),129,MATCH($BQ343,'2014'!$A$52:$A$179,0))</f>
        <v>129</v>
      </c>
      <c r="CI343">
        <f t="shared" si="210"/>
        <v>527</v>
      </c>
      <c r="CJ343" s="284"/>
      <c r="CK343" s="282"/>
      <c r="CL343" s="281">
        <f t="shared" si="211"/>
        <v>0</v>
      </c>
      <c r="CM343" s="282">
        <f t="shared" si="197"/>
        <v>0</v>
      </c>
      <c r="CN343" s="282">
        <f t="shared" si="198"/>
        <v>0</v>
      </c>
      <c r="CO343" s="282">
        <f t="shared" si="199"/>
        <v>0</v>
      </c>
      <c r="CP343" s="282">
        <f t="shared" si="200"/>
        <v>0</v>
      </c>
      <c r="CQ343" s="282">
        <f t="shared" si="201"/>
        <v>0</v>
      </c>
      <c r="CR343" s="282">
        <f t="shared" si="202"/>
        <v>0</v>
      </c>
      <c r="CS343" s="282">
        <f t="shared" si="203"/>
        <v>10</v>
      </c>
      <c r="CT343" s="282">
        <f t="shared" si="204"/>
        <v>6.6659999999999995</v>
      </c>
      <c r="CU343" s="282">
        <f t="shared" si="212"/>
        <v>4.4435555999999998</v>
      </c>
      <c r="CV343" s="282">
        <f t="shared" si="213"/>
        <v>2.9620741629599996</v>
      </c>
      <c r="CW343" s="282">
        <f t="shared" si="214"/>
        <v>1.9745186370291357</v>
      </c>
      <c r="CX343" s="282">
        <f t="shared" si="215"/>
        <v>1.3162141234436218</v>
      </c>
      <c r="CY343" s="283">
        <f t="shared" si="216"/>
        <v>0.8773883346875182</v>
      </c>
      <c r="DA343" s="282">
        <f t="shared" si="217"/>
        <v>527</v>
      </c>
      <c r="DB343" s="97"/>
      <c r="DC343" s="156"/>
      <c r="DD343" s="270">
        <f t="shared" si="218"/>
        <v>0</v>
      </c>
      <c r="DE343" s="156">
        <f t="shared" si="219"/>
        <v>0</v>
      </c>
      <c r="DF343" s="156">
        <f t="shared" si="220"/>
        <v>0</v>
      </c>
      <c r="DG343" s="156">
        <f t="shared" si="221"/>
        <v>0</v>
      </c>
      <c r="DH343" s="156">
        <f t="shared" si="222"/>
        <v>0</v>
      </c>
      <c r="DI343" s="156">
        <f t="shared" si="223"/>
        <v>0</v>
      </c>
      <c r="DJ343" s="156">
        <f t="shared" si="224"/>
        <v>0</v>
      </c>
      <c r="DK343" s="156">
        <f t="shared" si="225"/>
        <v>10</v>
      </c>
      <c r="DL343" s="156">
        <f t="shared" si="226"/>
        <v>10</v>
      </c>
      <c r="DM343" s="156">
        <f t="shared" si="227"/>
        <v>10</v>
      </c>
      <c r="DN343" s="156">
        <f t="shared" si="228"/>
        <v>10</v>
      </c>
      <c r="DO343" s="156">
        <f t="shared" si="229"/>
        <v>10</v>
      </c>
      <c r="DP343" s="156">
        <f t="shared" si="230"/>
        <v>10</v>
      </c>
      <c r="DQ343" s="267">
        <f t="shared" si="231"/>
        <v>10</v>
      </c>
      <c r="DR343" s="156">
        <f t="shared" si="232"/>
        <v>401</v>
      </c>
    </row>
    <row r="344" spans="2:122" ht="13.5" thickBot="1" x14ac:dyDescent="0.25">
      <c r="B344" s="133">
        <v>177</v>
      </c>
      <c r="C344" s="50">
        <f t="shared" si="195"/>
        <v>3</v>
      </c>
      <c r="D344" s="50">
        <f t="shared" si="205"/>
        <v>0</v>
      </c>
      <c r="E344" s="97"/>
      <c r="F344" s="2">
        <f t="shared" si="233"/>
        <v>339</v>
      </c>
      <c r="G344" s="164">
        <v>293</v>
      </c>
      <c r="H344" s="164">
        <f>14- COUNTIF(L344:AA344,"#N/A")</f>
        <v>3</v>
      </c>
      <c r="I344" s="133">
        <f>SUM(AF344:AU344)+SUM(BA344:BM344)</f>
        <v>32</v>
      </c>
      <c r="J344" s="405">
        <f>CY344</f>
        <v>0.85540312241977645</v>
      </c>
      <c r="K344" s="466" t="str">
        <f>IF(ISNUMBER(MATCH(G344,'[4]OPR data'!$A$3:$A$2541,0)),"Y","N")</f>
        <v>Y</v>
      </c>
      <c r="L344" s="112"/>
      <c r="M344" s="236"/>
      <c r="N344" s="236" t="str">
        <f>(INDEX(Finish_table!R$4:R$83,MATCH('14 Year_History_Results'!$G344,Finish_table!S$4:S$83,0),1))</f>
        <v>QF</v>
      </c>
      <c r="O344" s="236" t="e">
        <f>(INDEX(Finish_table!Z$4:Z$99,MATCH('14 Year_History_Results'!$G344,Finish_table!AA$4:AA$99,0),1))</f>
        <v>#N/A</v>
      </c>
      <c r="P344" s="236" t="e">
        <f>(INDEX(Finish_table!AI$4:AI$99,MATCH('14 Year_History_Results'!$G344,Finish_table!AJ$4:AJ$99,0),1))</f>
        <v>#N/A</v>
      </c>
      <c r="Q344" s="236" t="e">
        <f>(INDEX(Finish_table!AR$4:AR$99,MATCH('14 Year_History_Results'!$G344,Finish_table!AS$4:AS$99,0),1))</f>
        <v>#N/A</v>
      </c>
      <c r="R344" s="236" t="str">
        <f>(INDEX(Finish_table!BA$4:BA$99,MATCH('14 Year_History_Results'!$G344,Finish_table!BB$4:BB$99,0),1))</f>
        <v>QF</v>
      </c>
      <c r="S344" s="236" t="e">
        <f>(INDEX(Finish_table!BJ$4:BJ$99,MATCH('14 Year_History_Results'!$G344,Finish_table!BK$4:BK$99,0),1))</f>
        <v>#N/A</v>
      </c>
      <c r="T344" s="236" t="str">
        <f>(INDEX(Finish_table!BS$4:BS$99,MATCH('14 Year_History_Results'!$G344,Finish_table!BT$4:BT$99,0),1))</f>
        <v>QF</v>
      </c>
      <c r="U344" s="236" t="e">
        <f>(INDEX(Finish_table!CB$4:CB$99,MATCH('14 Year_History_Results'!$G344,Finish_table!CC$4:CC$99,0),1))</f>
        <v>#N/A</v>
      </c>
      <c r="V344" s="236" t="e">
        <f>(INDEX(Finish_table!CK$4:CK$99,MATCH('14 Year_History_Results'!$G344,Finish_table!CL$4:CL$99,0),1))</f>
        <v>#N/A</v>
      </c>
      <c r="W344" s="236" t="e">
        <f>(INDEX(Finish_table!CT$4:CT$99,MATCH('14 Year_History_Results'!$G344,Finish_table!CU$4:CU$99,0),1))</f>
        <v>#N/A</v>
      </c>
      <c r="X344" s="236" t="e">
        <f>(INDEX(Finish_table!DC$4:DC$99,MATCH('14 Year_History_Results'!$G344,Finish_table!DD$4:DD$99,0),1))</f>
        <v>#N/A</v>
      </c>
      <c r="Y344" s="236" t="e">
        <f>(INDEX(Finish_table!DL$4:DL$99,MATCH('14 Year_History_Results'!$G344,Finish_table!DM$4:DM$99,0),1))</f>
        <v>#N/A</v>
      </c>
      <c r="Z344" s="236" t="e">
        <f>(INDEX(Finish_table!DU$4:DU$99,MATCH('14 Year_History_Results'!$G344,Finish_table!DV$4:DV$99,0),1))</f>
        <v>#N/A</v>
      </c>
      <c r="AA344" s="256" t="e">
        <f>(INDEX(Finish_table!ED$4:ED$140,MATCH('14 Year_History_Results'!$G344,Finish_table!EE$4:EE$140,0),1))</f>
        <v>#N/A</v>
      </c>
      <c r="AB344" s="2"/>
      <c r="AE344">
        <f t="shared" si="196"/>
        <v>293</v>
      </c>
      <c r="AF344" s="112"/>
      <c r="AG344" s="2"/>
      <c r="AH344" s="148">
        <f>INDEX('2001'!$C$44:$C$140,'14 Year_History_Results'!BT344)</f>
        <v>10</v>
      </c>
      <c r="AI344" s="2">
        <f>INDEX('2002'!$C$44:$C$140,'14 Year_History_Results'!BU344)</f>
        <v>0</v>
      </c>
      <c r="AJ344" s="2">
        <f>INDEX('2003'!$C$44:$C$140,'14 Year_History_Results'!BV344)</f>
        <v>0</v>
      </c>
      <c r="AK344" s="2">
        <f>INDEX('2004'!$C$44:$C$140,'14 Year_History_Results'!BW344)</f>
        <v>0</v>
      </c>
      <c r="AL344" s="2">
        <f>INDEX('2005'!$C$44:$C$140,'14 Year_History_Results'!BX344)</f>
        <v>0</v>
      </c>
      <c r="AM344" s="2">
        <f>INDEX('2006'!$C$44:$C$140,'14 Year_History_Results'!BY344)</f>
        <v>0</v>
      </c>
      <c r="AN344" s="2">
        <f>INDEX('2007'!$C$44:$C$140,'14 Year_History_Results'!BZ344)</f>
        <v>0</v>
      </c>
      <c r="AO344" s="2">
        <f>INDEX('2008'!$C$44:$C$140,'14 Year_History_Results'!CA344)</f>
        <v>0</v>
      </c>
      <c r="AP344" s="2">
        <f>INDEX('2009'!$C$44:$C$140,'14 Year_History_Results'!CB344)</f>
        <v>0</v>
      </c>
      <c r="AQ344" s="2">
        <f>INDEX('2010'!$C$44:$C$140,'14 Year_History_Results'!CC344)</f>
        <v>0</v>
      </c>
      <c r="AR344" s="2">
        <f>INDEX('2011'!$C$44:$C$140,'14 Year_History_Results'!CD344)</f>
        <v>0</v>
      </c>
      <c r="AS344" s="2">
        <f>INDEX('2012'!$C$44:$C$140,'14 Year_History_Results'!CE344)</f>
        <v>0</v>
      </c>
      <c r="AT344" s="2">
        <f>INDEX('2013'!$C$44:$C$140,'14 Year_History_Results'!CF344)</f>
        <v>0</v>
      </c>
      <c r="AU344" s="149">
        <f>INDEX('2014'!$C$52:$C$180,'14 Year_History_Results'!CG344)</f>
        <v>0</v>
      </c>
      <c r="AV344" s="2">
        <f t="shared" si="206"/>
        <v>2.6726124191242437</v>
      </c>
      <c r="AW344" s="2"/>
      <c r="AX344">
        <f t="shared" si="207"/>
        <v>293</v>
      </c>
      <c r="AY344" s="112"/>
      <c r="AZ344" s="2"/>
      <c r="BA344" s="148">
        <f>INDEX('2001'!$B$44:$B$140,'14 Year_History_Results'!BT344)</f>
        <v>6</v>
      </c>
      <c r="BB344" s="2">
        <f>INDEX('2002'!$B$44:$B$140,'14 Year_History_Results'!BU344)</f>
        <v>0</v>
      </c>
      <c r="BC344" s="2">
        <f>INDEX('2003'!$B$44:$B$140,'14 Year_History_Results'!BV344)</f>
        <v>0</v>
      </c>
      <c r="BD344" s="2">
        <f>INDEX('2004'!$B$44:$B$140,'14 Year_History_Results'!BW344)</f>
        <v>0</v>
      </c>
      <c r="BE344" s="2">
        <f>INDEX('2005'!$B$44:$B$140,'14 Year_History_Results'!BX344)</f>
        <v>5</v>
      </c>
      <c r="BF344" s="2">
        <f>INDEX('2006'!$B$44:$B$140,'14 Year_History_Results'!BY344)</f>
        <v>0</v>
      </c>
      <c r="BG344" s="2">
        <f>INDEX('2007'!$B$44:$B$140,'14 Year_History_Results'!BZ344)</f>
        <v>11</v>
      </c>
      <c r="BH344" s="2">
        <f>INDEX('2008'!$B$44:$B$140,'14 Year_History_Results'!CA344)</f>
        <v>0</v>
      </c>
      <c r="BI344" s="2">
        <f>INDEX('2009'!$B$44:$B$140,'14 Year_History_Results'!CB344)</f>
        <v>0</v>
      </c>
      <c r="BJ344" s="2">
        <f>INDEX('2010'!$B$44:$B$140,'14 Year_History_Results'!CC344)</f>
        <v>0</v>
      </c>
      <c r="BK344" s="2">
        <f>INDEX('2011'!$B$44:$B$140,'14 Year_History_Results'!CD344)</f>
        <v>0</v>
      </c>
      <c r="BL344" s="2">
        <f>INDEX('2012'!$B$44:$B$140,'14 Year_History_Results'!CE344)</f>
        <v>0</v>
      </c>
      <c r="BM344" s="2">
        <f>INDEX('2013'!$B$44:$B$140,'14 Year_History_Results'!CF344)</f>
        <v>0</v>
      </c>
      <c r="BN344" s="149">
        <f>INDEX('2014'!$B$52:$B$180,'14 Year_History_Results'!CG344)</f>
        <v>0</v>
      </c>
      <c r="BO344" s="308">
        <f t="shared" si="208"/>
        <v>0</v>
      </c>
      <c r="BQ344">
        <f t="shared" si="209"/>
        <v>293</v>
      </c>
      <c r="BR344" s="112"/>
      <c r="BS344" s="2"/>
      <c r="BT344" s="148">
        <f>IF(ISNA(MATCH($BQ344,'2001'!$A$44:$A$139,0)),97,MATCH($BQ344,'2001'!$A$44:$A$139,0))</f>
        <v>59</v>
      </c>
      <c r="BU344" s="2">
        <f>IF(ISNA(MATCH($BQ344,'2002'!$A$44:$A$139,0)),97,MATCH($BQ344,'2002'!$A$44:$A$139,0))</f>
        <v>97</v>
      </c>
      <c r="BV344" s="2">
        <f>IF(ISNA(MATCH($BQ344,'2003'!$A$44:$A$139,0)),97,MATCH($BQ344,'2003'!$A$44:$A$139,0))</f>
        <v>97</v>
      </c>
      <c r="BW344" s="2">
        <f>IF(ISNA(MATCH($BQ344,'2004'!$A$44:$A$139,0)),97,MATCH($BQ344,'2004'!$A$44:$A$139,0))</f>
        <v>97</v>
      </c>
      <c r="BX344" s="2">
        <f>IF(ISNA(MATCH($BQ344,'2005'!$A$44:$A$139,0)),97,MATCH($BQ344,'2005'!$A$44:$A$139,0))</f>
        <v>47</v>
      </c>
      <c r="BY344" s="2">
        <f>IF(ISNA(MATCH($BQ344,'2006'!$A$44:$A$139,0)),97,MATCH($BQ344,'2006'!$A$44:$A$139,0))</f>
        <v>97</v>
      </c>
      <c r="BZ344" s="2">
        <f>IF(ISNA(MATCH($BQ344,'2007'!$A$44:$A$139,0)),97,MATCH($BQ344,'2007'!$A$44:$A$139,0))</f>
        <v>42</v>
      </c>
      <c r="CA344" s="2">
        <f>IF(ISNA(MATCH($BQ344,'2008'!$A$44:$A$139,0)),97,MATCH($BQ344,'2008'!$A$44:$A$139,0))</f>
        <v>97</v>
      </c>
      <c r="CB344" s="2">
        <f>IF(ISNA(MATCH($BQ344,'2009'!$A$44:$A$139,0)),97,MATCH($BQ344,'2009'!$A$44:$A$139,0))</f>
        <v>97</v>
      </c>
      <c r="CC344" s="2">
        <f>IF(ISNA(MATCH($BQ344,'2010'!$A$44:$A$139,0)),97,MATCH($BQ344,'2010'!$A$44:$A$139,0))</f>
        <v>97</v>
      </c>
      <c r="CD344" s="2">
        <f>IF(ISNA(MATCH($BQ344,'2011'!$A$44:$A$139,0)),97,MATCH($BQ344,'2011'!$A$44:$A$139,0))</f>
        <v>97</v>
      </c>
      <c r="CE344" s="2">
        <f>IF(ISNA(MATCH($BQ344,'2012'!$A$44:$A$139,0)),97,MATCH($BQ344,'2012'!$A$44:$A$139,0))</f>
        <v>97</v>
      </c>
      <c r="CF344" s="2">
        <f>IF(ISNA(MATCH($BQ344,'2013'!$A$44:$A$139,0)),97,MATCH($BQ344,'2013'!$A$44:$A$139,0))</f>
        <v>97</v>
      </c>
      <c r="CG344" s="149">
        <f>IF(ISNA(MATCH($BQ344,'2014'!$A$52:$A$179,0)),129,MATCH($BQ344,'2014'!$A$52:$A$179,0))</f>
        <v>129</v>
      </c>
      <c r="CI344">
        <f t="shared" si="210"/>
        <v>293</v>
      </c>
      <c r="CJ344" s="284"/>
      <c r="CK344" s="282"/>
      <c r="CL344" s="281">
        <f t="shared" si="211"/>
        <v>16</v>
      </c>
      <c r="CM344" s="282">
        <f t="shared" si="197"/>
        <v>10.6656</v>
      </c>
      <c r="CN344" s="282">
        <f t="shared" si="198"/>
        <v>7.1096889599999997</v>
      </c>
      <c r="CO344" s="282">
        <f t="shared" si="199"/>
        <v>4.7393186607359992</v>
      </c>
      <c r="CP344" s="282">
        <f t="shared" si="200"/>
        <v>8.1592298192466171</v>
      </c>
      <c r="CQ344" s="282">
        <f t="shared" si="201"/>
        <v>5.4389425975097945</v>
      </c>
      <c r="CR344" s="282">
        <f t="shared" si="202"/>
        <v>14.625599135500028</v>
      </c>
      <c r="CS344" s="282">
        <f t="shared" si="203"/>
        <v>9.7494243837243193</v>
      </c>
      <c r="CT344" s="282">
        <f t="shared" si="204"/>
        <v>6.4989662941906312</v>
      </c>
      <c r="CU344" s="282">
        <f t="shared" si="212"/>
        <v>4.3322109317074746</v>
      </c>
      <c r="CV344" s="282">
        <f t="shared" si="213"/>
        <v>2.8878518070762023</v>
      </c>
      <c r="CW344" s="282">
        <f t="shared" si="214"/>
        <v>1.9250420145969964</v>
      </c>
      <c r="CX344" s="282">
        <f t="shared" si="215"/>
        <v>1.2832330069303577</v>
      </c>
      <c r="CY344" s="283">
        <f t="shared" si="216"/>
        <v>0.85540312241977645</v>
      </c>
      <c r="DA344" s="282">
        <f t="shared" si="217"/>
        <v>293</v>
      </c>
      <c r="DB344" s="97"/>
      <c r="DC344" s="156"/>
      <c r="DD344" s="270">
        <f t="shared" si="218"/>
        <v>16</v>
      </c>
      <c r="DE344" s="156">
        <f t="shared" si="219"/>
        <v>16</v>
      </c>
      <c r="DF344" s="156">
        <f t="shared" si="220"/>
        <v>16</v>
      </c>
      <c r="DG344" s="156">
        <f t="shared" si="221"/>
        <v>16</v>
      </c>
      <c r="DH344" s="156">
        <f t="shared" si="222"/>
        <v>21</v>
      </c>
      <c r="DI344" s="156">
        <f t="shared" si="223"/>
        <v>21</v>
      </c>
      <c r="DJ344" s="156">
        <f t="shared" si="224"/>
        <v>32</v>
      </c>
      <c r="DK344" s="156">
        <f t="shared" si="225"/>
        <v>32</v>
      </c>
      <c r="DL344" s="156">
        <f t="shared" si="226"/>
        <v>32</v>
      </c>
      <c r="DM344" s="156">
        <f t="shared" si="227"/>
        <v>32</v>
      </c>
      <c r="DN344" s="156">
        <f t="shared" si="228"/>
        <v>32</v>
      </c>
      <c r="DO344" s="156">
        <f t="shared" si="229"/>
        <v>32</v>
      </c>
      <c r="DP344" s="156">
        <f t="shared" si="230"/>
        <v>32</v>
      </c>
      <c r="DQ344" s="267">
        <f t="shared" si="231"/>
        <v>32</v>
      </c>
      <c r="DR344" s="156">
        <f t="shared" si="232"/>
        <v>217</v>
      </c>
    </row>
    <row r="345" spans="2:122" ht="13.5" thickBot="1" x14ac:dyDescent="0.25">
      <c r="B345" s="133">
        <v>177</v>
      </c>
      <c r="C345" s="50">
        <f t="shared" si="195"/>
        <v>4</v>
      </c>
      <c r="D345" s="50">
        <f t="shared" si="205"/>
        <v>0</v>
      </c>
      <c r="E345" s="97"/>
      <c r="F345" s="2">
        <f t="shared" si="233"/>
        <v>340</v>
      </c>
      <c r="G345" s="164">
        <v>2272</v>
      </c>
      <c r="H345" s="164">
        <f>14- COUNTIF(L345:AA345,"#N/A")</f>
        <v>1</v>
      </c>
      <c r="I345" s="133">
        <f>SUM(AF345:AU345)+SUM(BA345:BM345)</f>
        <v>14</v>
      </c>
      <c r="J345" s="405">
        <f>CY345</f>
        <v>0.81881388946377953</v>
      </c>
      <c r="K345" s="466" t="str">
        <f>IF(ISNUMBER(MATCH(G345,'[4]OPR data'!$A$3:$A$2541,0)),"Y","N")</f>
        <v>N</v>
      </c>
      <c r="L345" s="112"/>
      <c r="M345" s="236"/>
      <c r="N345" s="236" t="e">
        <f>(INDEX(Finish_table!R$4:R$83,MATCH('14 Year_History_Results'!$G345,Finish_table!S$4:S$83,0),1))</f>
        <v>#N/A</v>
      </c>
      <c r="O345" s="236" t="e">
        <f>(INDEX(Finish_table!Z$4:Z$99,MATCH('14 Year_History_Results'!$G345,Finish_table!AA$4:AA$99,0),1))</f>
        <v>#N/A</v>
      </c>
      <c r="P345" s="236" t="e">
        <f>(INDEX(Finish_table!AI$4:AI$99,MATCH('14 Year_History_Results'!$G345,Finish_table!AJ$4:AJ$99,0),1))</f>
        <v>#N/A</v>
      </c>
      <c r="Q345" s="236" t="e">
        <f>(INDEX(Finish_table!AR$4:AR$99,MATCH('14 Year_History_Results'!$G345,Finish_table!AS$4:AS$99,0),1))</f>
        <v>#N/A</v>
      </c>
      <c r="R345" s="236" t="e">
        <f>(INDEX(Finish_table!BA$4:BA$99,MATCH('14 Year_History_Results'!$G345,Finish_table!BB$4:BB$99,0),1))</f>
        <v>#N/A</v>
      </c>
      <c r="S345" s="236" t="e">
        <f>(INDEX(Finish_table!BJ$4:BJ$99,MATCH('14 Year_History_Results'!$G345,Finish_table!BK$4:BK$99,0),1))</f>
        <v>#N/A</v>
      </c>
      <c r="T345" s="236" t="str">
        <f>(INDEX(Finish_table!BS$4:BS$99,MATCH('14 Year_History_Results'!$G345,Finish_table!BT$4:BT$99,0),1))</f>
        <v>QF</v>
      </c>
      <c r="U345" s="236" t="e">
        <f>(INDEX(Finish_table!CB$4:CB$99,MATCH('14 Year_History_Results'!$G345,Finish_table!CC$4:CC$99,0),1))</f>
        <v>#N/A</v>
      </c>
      <c r="V345" s="236" t="e">
        <f>(INDEX(Finish_table!CK$4:CK$99,MATCH('14 Year_History_Results'!$G345,Finish_table!CL$4:CL$99,0),1))</f>
        <v>#N/A</v>
      </c>
      <c r="W345" s="236" t="e">
        <f>(INDEX(Finish_table!CT$4:CT$99,MATCH('14 Year_History_Results'!$G345,Finish_table!CU$4:CU$99,0),1))</f>
        <v>#N/A</v>
      </c>
      <c r="X345" s="236" t="e">
        <f>(INDEX(Finish_table!DC$4:DC$99,MATCH('14 Year_History_Results'!$G345,Finish_table!DD$4:DD$99,0),1))</f>
        <v>#N/A</v>
      </c>
      <c r="Y345" s="236" t="e">
        <f>(INDEX(Finish_table!DL$4:DL$99,MATCH('14 Year_History_Results'!$G345,Finish_table!DM$4:DM$99,0),1))</f>
        <v>#N/A</v>
      </c>
      <c r="Z345" s="236" t="e">
        <f>(INDEX(Finish_table!DU$4:DU$99,MATCH('14 Year_History_Results'!$G345,Finish_table!DV$4:DV$99,0),1))</f>
        <v>#N/A</v>
      </c>
      <c r="AA345" s="256" t="e">
        <f>(INDEX(Finish_table!ED$4:ED$140,MATCH('14 Year_History_Results'!$G345,Finish_table!EE$4:EE$140,0),1))</f>
        <v>#N/A</v>
      </c>
      <c r="AB345" s="2"/>
      <c r="AE345">
        <f t="shared" si="196"/>
        <v>2272</v>
      </c>
      <c r="AF345" s="112"/>
      <c r="AG345" s="2"/>
      <c r="AH345" s="148">
        <f>INDEX('2001'!$C$44:$C$140,'14 Year_History_Results'!BT345)</f>
        <v>0</v>
      </c>
      <c r="AI345" s="2">
        <f>INDEX('2002'!$C$44:$C$140,'14 Year_History_Results'!BU345)</f>
        <v>0</v>
      </c>
      <c r="AJ345" s="2">
        <f>INDEX('2003'!$C$44:$C$140,'14 Year_History_Results'!BV345)</f>
        <v>0</v>
      </c>
      <c r="AK345" s="2">
        <f>INDEX('2004'!$C$44:$C$140,'14 Year_History_Results'!BW345)</f>
        <v>0</v>
      </c>
      <c r="AL345" s="2">
        <f>INDEX('2005'!$C$44:$C$140,'14 Year_History_Results'!BX345)</f>
        <v>0</v>
      </c>
      <c r="AM345" s="2">
        <f>INDEX('2006'!$C$44:$C$140,'14 Year_History_Results'!BY345)</f>
        <v>0</v>
      </c>
      <c r="AN345" s="2">
        <f>INDEX('2007'!$C$44:$C$140,'14 Year_History_Results'!BZ345)</f>
        <v>0</v>
      </c>
      <c r="AO345" s="2">
        <f>INDEX('2008'!$C$44:$C$140,'14 Year_History_Results'!CA345)</f>
        <v>0</v>
      </c>
      <c r="AP345" s="2">
        <f>INDEX('2009'!$C$44:$C$140,'14 Year_History_Results'!CB345)</f>
        <v>0</v>
      </c>
      <c r="AQ345" s="2">
        <f>INDEX('2010'!$C$44:$C$140,'14 Year_History_Results'!CC345)</f>
        <v>0</v>
      </c>
      <c r="AR345" s="2">
        <f>INDEX('2011'!$C$44:$C$140,'14 Year_History_Results'!CD345)</f>
        <v>0</v>
      </c>
      <c r="AS345" s="2">
        <f>INDEX('2012'!$C$44:$C$140,'14 Year_History_Results'!CE345)</f>
        <v>0</v>
      </c>
      <c r="AT345" s="2">
        <f>INDEX('2013'!$C$44:$C$140,'14 Year_History_Results'!CF345)</f>
        <v>0</v>
      </c>
      <c r="AU345" s="149">
        <f>INDEX('2014'!$C$52:$C$180,'14 Year_History_Results'!CG345)</f>
        <v>0</v>
      </c>
      <c r="AV345" s="2">
        <f t="shared" si="206"/>
        <v>0</v>
      </c>
      <c r="AW345" s="2"/>
      <c r="AX345">
        <f t="shared" si="207"/>
        <v>2272</v>
      </c>
      <c r="AY345" s="112"/>
      <c r="AZ345" s="2"/>
      <c r="BA345" s="148">
        <f>INDEX('2001'!$B$44:$B$140,'14 Year_History_Results'!BT345)</f>
        <v>0</v>
      </c>
      <c r="BB345" s="2">
        <f>INDEX('2002'!$B$44:$B$140,'14 Year_History_Results'!BU345)</f>
        <v>0</v>
      </c>
      <c r="BC345" s="2">
        <f>INDEX('2003'!$B$44:$B$140,'14 Year_History_Results'!BV345)</f>
        <v>0</v>
      </c>
      <c r="BD345" s="2">
        <f>INDEX('2004'!$B$44:$B$140,'14 Year_History_Results'!BW345)</f>
        <v>0</v>
      </c>
      <c r="BE345" s="2">
        <f>INDEX('2005'!$B$44:$B$140,'14 Year_History_Results'!BX345)</f>
        <v>0</v>
      </c>
      <c r="BF345" s="2">
        <f>INDEX('2006'!$B$44:$B$140,'14 Year_History_Results'!BY345)</f>
        <v>0</v>
      </c>
      <c r="BG345" s="2">
        <f>INDEX('2007'!$B$44:$B$140,'14 Year_History_Results'!BZ345)</f>
        <v>14</v>
      </c>
      <c r="BH345" s="2">
        <f>INDEX('2008'!$B$44:$B$140,'14 Year_History_Results'!CA345)</f>
        <v>0</v>
      </c>
      <c r="BI345" s="2">
        <f>INDEX('2009'!$B$44:$B$140,'14 Year_History_Results'!CB345)</f>
        <v>0</v>
      </c>
      <c r="BJ345" s="2">
        <f>INDEX('2010'!$B$44:$B$140,'14 Year_History_Results'!CC345)</f>
        <v>0</v>
      </c>
      <c r="BK345" s="2">
        <f>INDEX('2011'!$B$44:$B$140,'14 Year_History_Results'!CD345)</f>
        <v>0</v>
      </c>
      <c r="BL345" s="2">
        <f>INDEX('2012'!$B$44:$B$140,'14 Year_History_Results'!CE345)</f>
        <v>0</v>
      </c>
      <c r="BM345" s="2">
        <f>INDEX('2013'!$B$44:$B$140,'14 Year_History_Results'!CF345)</f>
        <v>0</v>
      </c>
      <c r="BN345" s="149">
        <f>INDEX('2014'!$B$52:$B$180,'14 Year_History_Results'!CG345)</f>
        <v>0</v>
      </c>
      <c r="BO345" s="308">
        <f t="shared" si="208"/>
        <v>0</v>
      </c>
      <c r="BQ345">
        <f t="shared" si="209"/>
        <v>2272</v>
      </c>
      <c r="BR345" s="112"/>
      <c r="BS345" s="2"/>
      <c r="BT345" s="148">
        <f>IF(ISNA(MATCH($BQ345,'2001'!$A$44:$A$139,0)),97,MATCH($BQ345,'2001'!$A$44:$A$139,0))</f>
        <v>97</v>
      </c>
      <c r="BU345" s="2">
        <f>IF(ISNA(MATCH($BQ345,'2002'!$A$44:$A$139,0)),97,MATCH($BQ345,'2002'!$A$44:$A$139,0))</f>
        <v>97</v>
      </c>
      <c r="BV345" s="2">
        <f>IF(ISNA(MATCH($BQ345,'2003'!$A$44:$A$139,0)),97,MATCH($BQ345,'2003'!$A$44:$A$139,0))</f>
        <v>97</v>
      </c>
      <c r="BW345" s="2">
        <f>IF(ISNA(MATCH($BQ345,'2004'!$A$44:$A$139,0)),97,MATCH($BQ345,'2004'!$A$44:$A$139,0))</f>
        <v>97</v>
      </c>
      <c r="BX345" s="2">
        <f>IF(ISNA(MATCH($BQ345,'2005'!$A$44:$A$139,0)),97,MATCH($BQ345,'2005'!$A$44:$A$139,0))</f>
        <v>97</v>
      </c>
      <c r="BY345" s="2">
        <f>IF(ISNA(MATCH($BQ345,'2006'!$A$44:$A$139,0)),97,MATCH($BQ345,'2006'!$A$44:$A$139,0))</f>
        <v>97</v>
      </c>
      <c r="BZ345" s="2">
        <f>IF(ISNA(MATCH($BQ345,'2007'!$A$44:$A$139,0)),97,MATCH($BQ345,'2007'!$A$44:$A$139,0))</f>
        <v>96</v>
      </c>
      <c r="CA345" s="2">
        <f>IF(ISNA(MATCH($BQ345,'2008'!$A$44:$A$139,0)),97,MATCH($BQ345,'2008'!$A$44:$A$139,0))</f>
        <v>97</v>
      </c>
      <c r="CB345" s="2">
        <f>IF(ISNA(MATCH($BQ345,'2009'!$A$44:$A$139,0)),97,MATCH($BQ345,'2009'!$A$44:$A$139,0))</f>
        <v>97</v>
      </c>
      <c r="CC345" s="2">
        <f>IF(ISNA(MATCH($BQ345,'2010'!$A$44:$A$139,0)),97,MATCH($BQ345,'2010'!$A$44:$A$139,0))</f>
        <v>97</v>
      </c>
      <c r="CD345" s="2">
        <f>IF(ISNA(MATCH($BQ345,'2011'!$A$44:$A$139,0)),97,MATCH($BQ345,'2011'!$A$44:$A$139,0))</f>
        <v>97</v>
      </c>
      <c r="CE345" s="2">
        <f>IF(ISNA(MATCH($BQ345,'2012'!$A$44:$A$139,0)),97,MATCH($BQ345,'2012'!$A$44:$A$139,0))</f>
        <v>97</v>
      </c>
      <c r="CF345" s="2">
        <f>IF(ISNA(MATCH($BQ345,'2013'!$A$44:$A$139,0)),97,MATCH($BQ345,'2013'!$A$44:$A$139,0))</f>
        <v>97</v>
      </c>
      <c r="CG345" s="149">
        <f>IF(ISNA(MATCH($BQ345,'2014'!$A$52:$A$179,0)),129,MATCH($BQ345,'2014'!$A$52:$A$179,0))</f>
        <v>129</v>
      </c>
      <c r="CI345">
        <f t="shared" si="210"/>
        <v>2272</v>
      </c>
      <c r="CJ345" s="284"/>
      <c r="CK345" s="282"/>
      <c r="CL345" s="281">
        <f t="shared" si="211"/>
        <v>0</v>
      </c>
      <c r="CM345" s="282">
        <f t="shared" si="197"/>
        <v>0</v>
      </c>
      <c r="CN345" s="282">
        <f t="shared" si="198"/>
        <v>0</v>
      </c>
      <c r="CO345" s="282">
        <f t="shared" si="199"/>
        <v>0</v>
      </c>
      <c r="CP345" s="282">
        <f t="shared" si="200"/>
        <v>0</v>
      </c>
      <c r="CQ345" s="282">
        <f t="shared" si="201"/>
        <v>0</v>
      </c>
      <c r="CR345" s="282">
        <f t="shared" si="202"/>
        <v>14</v>
      </c>
      <c r="CS345" s="282">
        <f t="shared" si="203"/>
        <v>9.3323999999999998</v>
      </c>
      <c r="CT345" s="282">
        <f t="shared" si="204"/>
        <v>6.2209778399999998</v>
      </c>
      <c r="CU345" s="282">
        <f t="shared" si="212"/>
        <v>4.1469038281439996</v>
      </c>
      <c r="CV345" s="282">
        <f t="shared" si="213"/>
        <v>2.7643260918407901</v>
      </c>
      <c r="CW345" s="282">
        <f t="shared" si="214"/>
        <v>1.8426997728210706</v>
      </c>
      <c r="CX345" s="282">
        <f t="shared" si="215"/>
        <v>1.2283436685625255</v>
      </c>
      <c r="CY345" s="283">
        <f t="shared" si="216"/>
        <v>0.81881388946377953</v>
      </c>
      <c r="DA345" s="282">
        <f t="shared" si="217"/>
        <v>2272</v>
      </c>
      <c r="DB345" s="97"/>
      <c r="DC345" s="156"/>
      <c r="DD345" s="270">
        <f t="shared" si="218"/>
        <v>0</v>
      </c>
      <c r="DE345" s="156">
        <f t="shared" si="219"/>
        <v>0</v>
      </c>
      <c r="DF345" s="156">
        <f t="shared" si="220"/>
        <v>0</v>
      </c>
      <c r="DG345" s="156">
        <f t="shared" si="221"/>
        <v>0</v>
      </c>
      <c r="DH345" s="156">
        <f t="shared" si="222"/>
        <v>0</v>
      </c>
      <c r="DI345" s="156">
        <f t="shared" si="223"/>
        <v>0</v>
      </c>
      <c r="DJ345" s="156">
        <f t="shared" si="224"/>
        <v>14</v>
      </c>
      <c r="DK345" s="156">
        <f t="shared" si="225"/>
        <v>14</v>
      </c>
      <c r="DL345" s="156">
        <f t="shared" si="226"/>
        <v>14</v>
      </c>
      <c r="DM345" s="156">
        <f t="shared" si="227"/>
        <v>14</v>
      </c>
      <c r="DN345" s="156">
        <f t="shared" si="228"/>
        <v>14</v>
      </c>
      <c r="DO345" s="156">
        <f t="shared" si="229"/>
        <v>14</v>
      </c>
      <c r="DP345" s="156">
        <f t="shared" si="230"/>
        <v>14</v>
      </c>
      <c r="DQ345" s="267">
        <f t="shared" si="231"/>
        <v>14</v>
      </c>
      <c r="DR345" s="156">
        <f t="shared" si="232"/>
        <v>343</v>
      </c>
    </row>
    <row r="346" spans="2:122" ht="13.5" thickBot="1" x14ac:dyDescent="0.25">
      <c r="B346" s="133">
        <v>177</v>
      </c>
      <c r="C346" s="50">
        <f t="shared" si="195"/>
        <v>5</v>
      </c>
      <c r="D346" s="50">
        <f t="shared" si="205"/>
        <v>0</v>
      </c>
      <c r="E346" s="97"/>
      <c r="F346" s="2">
        <f t="shared" si="233"/>
        <v>341</v>
      </c>
      <c r="G346" s="164">
        <v>2068</v>
      </c>
      <c r="H346" s="164">
        <f>14- COUNTIF(L346:AA346,"#N/A")</f>
        <v>1</v>
      </c>
      <c r="I346" s="133">
        <f>SUM(AF346:AU346)+SUM(BA346:BM346)</f>
        <v>14</v>
      </c>
      <c r="J346" s="405">
        <f>CY346</f>
        <v>0.81881388946377953</v>
      </c>
      <c r="K346" s="466" t="str">
        <f>IF(ISNUMBER(MATCH(G346,'[4]OPR data'!$A$3:$A$2541,0)),"Y","N")</f>
        <v>Y</v>
      </c>
      <c r="L346" s="112"/>
      <c r="M346" s="236"/>
      <c r="N346" s="236" t="e">
        <f>(INDEX(Finish_table!R$4:R$83,MATCH('14 Year_History_Results'!$G346,Finish_table!S$4:S$83,0),1))</f>
        <v>#N/A</v>
      </c>
      <c r="O346" s="236" t="e">
        <f>(INDEX(Finish_table!Z$4:Z$99,MATCH('14 Year_History_Results'!$G346,Finish_table!AA$4:AA$99,0),1))</f>
        <v>#N/A</v>
      </c>
      <c r="P346" s="236" t="e">
        <f>(INDEX(Finish_table!AI$4:AI$99,MATCH('14 Year_History_Results'!$G346,Finish_table!AJ$4:AJ$99,0),1))</f>
        <v>#N/A</v>
      </c>
      <c r="Q346" s="236" t="e">
        <f>(INDEX(Finish_table!AR$4:AR$99,MATCH('14 Year_History_Results'!$G346,Finish_table!AS$4:AS$99,0),1))</f>
        <v>#N/A</v>
      </c>
      <c r="R346" s="236" t="e">
        <f>(INDEX(Finish_table!BA$4:BA$99,MATCH('14 Year_History_Results'!$G346,Finish_table!BB$4:BB$99,0),1))</f>
        <v>#N/A</v>
      </c>
      <c r="S346" s="236" t="e">
        <f>(INDEX(Finish_table!BJ$4:BJ$99,MATCH('14 Year_History_Results'!$G346,Finish_table!BK$4:BK$99,0),1))</f>
        <v>#N/A</v>
      </c>
      <c r="T346" s="236" t="str">
        <f>(INDEX(Finish_table!BS$4:BS$99,MATCH('14 Year_History_Results'!$G346,Finish_table!BT$4:BT$99,0),1))</f>
        <v>SF</v>
      </c>
      <c r="U346" s="236" t="e">
        <f>(INDEX(Finish_table!CB$4:CB$99,MATCH('14 Year_History_Results'!$G346,Finish_table!CC$4:CC$99,0),1))</f>
        <v>#N/A</v>
      </c>
      <c r="V346" s="236" t="e">
        <f>(INDEX(Finish_table!CK$4:CK$99,MATCH('14 Year_History_Results'!$G346,Finish_table!CL$4:CL$99,0),1))</f>
        <v>#N/A</v>
      </c>
      <c r="W346" s="236" t="e">
        <f>(INDEX(Finish_table!CT$4:CT$99,MATCH('14 Year_History_Results'!$G346,Finish_table!CU$4:CU$99,0),1))</f>
        <v>#N/A</v>
      </c>
      <c r="X346" s="236" t="e">
        <f>(INDEX(Finish_table!DC$4:DC$99,MATCH('14 Year_History_Results'!$G346,Finish_table!DD$4:DD$99,0),1))</f>
        <v>#N/A</v>
      </c>
      <c r="Y346" s="236" t="e">
        <f>(INDEX(Finish_table!DL$4:DL$99,MATCH('14 Year_History_Results'!$G346,Finish_table!DM$4:DM$99,0),1))</f>
        <v>#N/A</v>
      </c>
      <c r="Z346" s="236" t="e">
        <f>(INDEX(Finish_table!DU$4:DU$99,MATCH('14 Year_History_Results'!$G346,Finish_table!DV$4:DV$99,0),1))</f>
        <v>#N/A</v>
      </c>
      <c r="AA346" s="256" t="e">
        <f>(INDEX(Finish_table!ED$4:ED$140,MATCH('14 Year_History_Results'!$G346,Finish_table!EE$4:EE$140,0),1))</f>
        <v>#N/A</v>
      </c>
      <c r="AB346" s="2"/>
      <c r="AE346">
        <f t="shared" si="196"/>
        <v>2068</v>
      </c>
      <c r="AF346" s="112"/>
      <c r="AG346" s="2"/>
      <c r="AH346" s="148">
        <f>INDEX('2001'!$C$44:$C$140,'14 Year_History_Results'!BT346)</f>
        <v>0</v>
      </c>
      <c r="AI346" s="2">
        <f>INDEX('2002'!$C$44:$C$140,'14 Year_History_Results'!BU346)</f>
        <v>0</v>
      </c>
      <c r="AJ346" s="2">
        <f>INDEX('2003'!$C$44:$C$140,'14 Year_History_Results'!BV346)</f>
        <v>0</v>
      </c>
      <c r="AK346" s="2">
        <f>INDEX('2004'!$C$44:$C$140,'14 Year_History_Results'!BW346)</f>
        <v>0</v>
      </c>
      <c r="AL346" s="2">
        <f>INDEX('2005'!$C$44:$C$140,'14 Year_History_Results'!BX346)</f>
        <v>0</v>
      </c>
      <c r="AM346" s="2">
        <f>INDEX('2006'!$C$44:$C$140,'14 Year_History_Results'!BY346)</f>
        <v>0</v>
      </c>
      <c r="AN346" s="2">
        <f>INDEX('2007'!$C$44:$C$140,'14 Year_History_Results'!BZ346)</f>
        <v>10</v>
      </c>
      <c r="AO346" s="2">
        <f>INDEX('2008'!$C$44:$C$140,'14 Year_History_Results'!CA346)</f>
        <v>0</v>
      </c>
      <c r="AP346" s="2">
        <f>INDEX('2009'!$C$44:$C$140,'14 Year_History_Results'!CB346)</f>
        <v>0</v>
      </c>
      <c r="AQ346" s="2">
        <f>INDEX('2010'!$C$44:$C$140,'14 Year_History_Results'!CC346)</f>
        <v>0</v>
      </c>
      <c r="AR346" s="2">
        <f>INDEX('2011'!$C$44:$C$140,'14 Year_History_Results'!CD346)</f>
        <v>0</v>
      </c>
      <c r="AS346" s="2">
        <f>INDEX('2012'!$C$44:$C$140,'14 Year_History_Results'!CE346)</f>
        <v>0</v>
      </c>
      <c r="AT346" s="2">
        <f>INDEX('2013'!$C$44:$C$140,'14 Year_History_Results'!CF346)</f>
        <v>0</v>
      </c>
      <c r="AU346" s="149">
        <f>INDEX('2014'!$C$52:$C$180,'14 Year_History_Results'!CG346)</f>
        <v>0</v>
      </c>
      <c r="AV346" s="2">
        <f t="shared" si="206"/>
        <v>2.6726124191242437</v>
      </c>
      <c r="AW346" s="2"/>
      <c r="AX346">
        <f t="shared" si="207"/>
        <v>2068</v>
      </c>
      <c r="AY346" s="112"/>
      <c r="AZ346" s="2"/>
      <c r="BA346" s="148">
        <f>INDEX('2001'!$B$44:$B$140,'14 Year_History_Results'!BT346)</f>
        <v>0</v>
      </c>
      <c r="BB346" s="2">
        <f>INDEX('2002'!$B$44:$B$140,'14 Year_History_Results'!BU346)</f>
        <v>0</v>
      </c>
      <c r="BC346" s="2">
        <f>INDEX('2003'!$B$44:$B$140,'14 Year_History_Results'!BV346)</f>
        <v>0</v>
      </c>
      <c r="BD346" s="2">
        <f>INDEX('2004'!$B$44:$B$140,'14 Year_History_Results'!BW346)</f>
        <v>0</v>
      </c>
      <c r="BE346" s="2">
        <f>INDEX('2005'!$B$44:$B$140,'14 Year_History_Results'!BX346)</f>
        <v>0</v>
      </c>
      <c r="BF346" s="2">
        <f>INDEX('2006'!$B$44:$B$140,'14 Year_History_Results'!BY346)</f>
        <v>0</v>
      </c>
      <c r="BG346" s="2">
        <f>INDEX('2007'!$B$44:$B$140,'14 Year_History_Results'!BZ346)</f>
        <v>4</v>
      </c>
      <c r="BH346" s="2">
        <f>INDEX('2008'!$B$44:$B$140,'14 Year_History_Results'!CA346)</f>
        <v>0</v>
      </c>
      <c r="BI346" s="2">
        <f>INDEX('2009'!$B$44:$B$140,'14 Year_History_Results'!CB346)</f>
        <v>0</v>
      </c>
      <c r="BJ346" s="2">
        <f>INDEX('2010'!$B$44:$B$140,'14 Year_History_Results'!CC346)</f>
        <v>0</v>
      </c>
      <c r="BK346" s="2">
        <f>INDEX('2011'!$B$44:$B$140,'14 Year_History_Results'!CD346)</f>
        <v>0</v>
      </c>
      <c r="BL346" s="2">
        <f>INDEX('2012'!$B$44:$B$140,'14 Year_History_Results'!CE346)</f>
        <v>0</v>
      </c>
      <c r="BM346" s="2">
        <f>INDEX('2013'!$B$44:$B$140,'14 Year_History_Results'!CF346)</f>
        <v>0</v>
      </c>
      <c r="BN346" s="149">
        <f>INDEX('2014'!$B$52:$B$180,'14 Year_History_Results'!CG346)</f>
        <v>0</v>
      </c>
      <c r="BO346" s="308">
        <f t="shared" si="208"/>
        <v>0</v>
      </c>
      <c r="BQ346">
        <f t="shared" si="209"/>
        <v>2068</v>
      </c>
      <c r="BR346" s="112"/>
      <c r="BS346" s="2"/>
      <c r="BT346" s="148">
        <f>IF(ISNA(MATCH($BQ346,'2001'!$A$44:$A$139,0)),97,MATCH($BQ346,'2001'!$A$44:$A$139,0))</f>
        <v>97</v>
      </c>
      <c r="BU346" s="2">
        <f>IF(ISNA(MATCH($BQ346,'2002'!$A$44:$A$139,0)),97,MATCH($BQ346,'2002'!$A$44:$A$139,0))</f>
        <v>97</v>
      </c>
      <c r="BV346" s="2">
        <f>IF(ISNA(MATCH($BQ346,'2003'!$A$44:$A$139,0)),97,MATCH($BQ346,'2003'!$A$44:$A$139,0))</f>
        <v>97</v>
      </c>
      <c r="BW346" s="2">
        <f>IF(ISNA(MATCH($BQ346,'2004'!$A$44:$A$139,0)),97,MATCH($BQ346,'2004'!$A$44:$A$139,0))</f>
        <v>97</v>
      </c>
      <c r="BX346" s="2">
        <f>IF(ISNA(MATCH($BQ346,'2005'!$A$44:$A$139,0)),97,MATCH($BQ346,'2005'!$A$44:$A$139,0))</f>
        <v>97</v>
      </c>
      <c r="BY346" s="2">
        <f>IF(ISNA(MATCH($BQ346,'2006'!$A$44:$A$139,0)),97,MATCH($BQ346,'2006'!$A$44:$A$139,0))</f>
        <v>97</v>
      </c>
      <c r="BZ346" s="2">
        <f>IF(ISNA(MATCH($BQ346,'2007'!$A$44:$A$139,0)),97,MATCH($BQ346,'2007'!$A$44:$A$139,0))</f>
        <v>92</v>
      </c>
      <c r="CA346" s="2">
        <f>IF(ISNA(MATCH($BQ346,'2008'!$A$44:$A$139,0)),97,MATCH($BQ346,'2008'!$A$44:$A$139,0))</f>
        <v>97</v>
      </c>
      <c r="CB346" s="2">
        <f>IF(ISNA(MATCH($BQ346,'2009'!$A$44:$A$139,0)),97,MATCH($BQ346,'2009'!$A$44:$A$139,0))</f>
        <v>97</v>
      </c>
      <c r="CC346" s="2">
        <f>IF(ISNA(MATCH($BQ346,'2010'!$A$44:$A$139,0)),97,MATCH($BQ346,'2010'!$A$44:$A$139,0))</f>
        <v>97</v>
      </c>
      <c r="CD346" s="2">
        <f>IF(ISNA(MATCH($BQ346,'2011'!$A$44:$A$139,0)),97,MATCH($BQ346,'2011'!$A$44:$A$139,0))</f>
        <v>97</v>
      </c>
      <c r="CE346" s="2">
        <f>IF(ISNA(MATCH($BQ346,'2012'!$A$44:$A$139,0)),97,MATCH($BQ346,'2012'!$A$44:$A$139,0))</f>
        <v>97</v>
      </c>
      <c r="CF346" s="2">
        <f>IF(ISNA(MATCH($BQ346,'2013'!$A$44:$A$139,0)),97,MATCH($BQ346,'2013'!$A$44:$A$139,0))</f>
        <v>97</v>
      </c>
      <c r="CG346" s="149">
        <f>IF(ISNA(MATCH($BQ346,'2014'!$A$52:$A$179,0)),129,MATCH($BQ346,'2014'!$A$52:$A$179,0))</f>
        <v>129</v>
      </c>
      <c r="CI346">
        <f t="shared" si="210"/>
        <v>2068</v>
      </c>
      <c r="CJ346" s="284"/>
      <c r="CK346" s="282"/>
      <c r="CL346" s="281">
        <f t="shared" si="211"/>
        <v>0</v>
      </c>
      <c r="CM346" s="282">
        <f t="shared" si="197"/>
        <v>0</v>
      </c>
      <c r="CN346" s="282">
        <f t="shared" si="198"/>
        <v>0</v>
      </c>
      <c r="CO346" s="282">
        <f t="shared" si="199"/>
        <v>0</v>
      </c>
      <c r="CP346" s="282">
        <f t="shared" si="200"/>
        <v>0</v>
      </c>
      <c r="CQ346" s="282">
        <f t="shared" si="201"/>
        <v>0</v>
      </c>
      <c r="CR346" s="282">
        <f t="shared" si="202"/>
        <v>14</v>
      </c>
      <c r="CS346" s="282">
        <f t="shared" si="203"/>
        <v>9.3323999999999998</v>
      </c>
      <c r="CT346" s="282">
        <f t="shared" si="204"/>
        <v>6.2209778399999998</v>
      </c>
      <c r="CU346" s="282">
        <f t="shared" si="212"/>
        <v>4.1469038281439996</v>
      </c>
      <c r="CV346" s="282">
        <f t="shared" si="213"/>
        <v>2.7643260918407901</v>
      </c>
      <c r="CW346" s="282">
        <f t="shared" si="214"/>
        <v>1.8426997728210706</v>
      </c>
      <c r="CX346" s="282">
        <f t="shared" si="215"/>
        <v>1.2283436685625255</v>
      </c>
      <c r="CY346" s="283">
        <f t="shared" si="216"/>
        <v>0.81881388946377953</v>
      </c>
      <c r="DA346" s="282">
        <f t="shared" si="217"/>
        <v>2068</v>
      </c>
      <c r="DB346" s="97"/>
      <c r="DC346" s="156"/>
      <c r="DD346" s="270">
        <f t="shared" si="218"/>
        <v>0</v>
      </c>
      <c r="DE346" s="156">
        <f t="shared" si="219"/>
        <v>0</v>
      </c>
      <c r="DF346" s="156">
        <f t="shared" si="220"/>
        <v>0</v>
      </c>
      <c r="DG346" s="156">
        <f t="shared" si="221"/>
        <v>0</v>
      </c>
      <c r="DH346" s="156">
        <f t="shared" si="222"/>
        <v>0</v>
      </c>
      <c r="DI346" s="156">
        <f t="shared" si="223"/>
        <v>0</v>
      </c>
      <c r="DJ346" s="156">
        <f t="shared" si="224"/>
        <v>14</v>
      </c>
      <c r="DK346" s="156">
        <f t="shared" si="225"/>
        <v>14</v>
      </c>
      <c r="DL346" s="156">
        <f t="shared" si="226"/>
        <v>14</v>
      </c>
      <c r="DM346" s="156">
        <f t="shared" si="227"/>
        <v>14</v>
      </c>
      <c r="DN346" s="156">
        <f t="shared" si="228"/>
        <v>14</v>
      </c>
      <c r="DO346" s="156">
        <f t="shared" si="229"/>
        <v>14</v>
      </c>
      <c r="DP346" s="156">
        <f t="shared" si="230"/>
        <v>14</v>
      </c>
      <c r="DQ346" s="267">
        <f t="shared" si="231"/>
        <v>14</v>
      </c>
      <c r="DR346" s="156">
        <f t="shared" si="232"/>
        <v>343</v>
      </c>
    </row>
    <row r="347" spans="2:122" ht="13.5" thickBot="1" x14ac:dyDescent="0.25">
      <c r="B347" s="144">
        <v>177</v>
      </c>
      <c r="C347" s="50">
        <f t="shared" si="195"/>
        <v>6</v>
      </c>
      <c r="D347" s="50">
        <f t="shared" si="205"/>
        <v>0</v>
      </c>
      <c r="E347" s="97"/>
      <c r="F347" s="2">
        <f t="shared" si="233"/>
        <v>342</v>
      </c>
      <c r="G347" s="164">
        <v>8</v>
      </c>
      <c r="H347" s="164">
        <f>14- COUNTIF(L347:AA347,"#N/A")</f>
        <v>2</v>
      </c>
      <c r="I347" s="133">
        <f>SUM(AF347:AU347)+SUM(BA347:BM347)</f>
        <v>28</v>
      </c>
      <c r="J347" s="405">
        <f>CY347</f>
        <v>0.80454177559224804</v>
      </c>
      <c r="K347" s="466" t="str">
        <f>IF(ISNUMBER(MATCH(G347,'[4]OPR data'!$A$3:$A$2541,0)),"Y","N")</f>
        <v>Y</v>
      </c>
      <c r="L347" s="112"/>
      <c r="M347" s="236"/>
      <c r="N347" s="236" t="str">
        <f>(INDEX(Finish_table!R$4:R$83,MATCH('14 Year_History_Results'!$G347,Finish_table!S$4:S$83,0),1))</f>
        <v>QF</v>
      </c>
      <c r="O347" s="236" t="e">
        <f>(INDEX(Finish_table!Z$4:Z$99,MATCH('14 Year_History_Results'!$G347,Finish_table!AA$4:AA$99,0),1))</f>
        <v>#N/A</v>
      </c>
      <c r="P347" s="236" t="e">
        <f>(INDEX(Finish_table!AI$4:AI$99,MATCH('14 Year_History_Results'!$G347,Finish_table!AJ$4:AJ$99,0),1))</f>
        <v>#N/A</v>
      </c>
      <c r="Q347" s="236" t="e">
        <f>(INDEX(Finish_table!AR$4:AR$99,MATCH('14 Year_History_Results'!$G347,Finish_table!AS$4:AS$99,0),1))</f>
        <v>#N/A</v>
      </c>
      <c r="R347" s="236" t="e">
        <f>(INDEX(Finish_table!BA$4:BA$99,MATCH('14 Year_History_Results'!$G347,Finish_table!BB$4:BB$99,0),1))</f>
        <v>#N/A</v>
      </c>
      <c r="S347" s="236" t="e">
        <f>(INDEX(Finish_table!BJ$4:BJ$99,MATCH('14 Year_History_Results'!$G347,Finish_table!BK$4:BK$99,0),1))</f>
        <v>#N/A</v>
      </c>
      <c r="T347" s="236" t="e">
        <f>(INDEX(Finish_table!BS$4:BS$99,MATCH('14 Year_History_Results'!$G347,Finish_table!BT$4:BT$99,0),1))</f>
        <v>#N/A</v>
      </c>
      <c r="U347" s="236" t="str">
        <f>(INDEX(Finish_table!CB$4:CB$99,MATCH('14 Year_History_Results'!$G347,Finish_table!CC$4:CC$99,0),1))</f>
        <v>QF</v>
      </c>
      <c r="V347" s="236" t="e">
        <f>(INDEX(Finish_table!CK$4:CK$99,MATCH('14 Year_History_Results'!$G347,Finish_table!CL$4:CL$99,0),1))</f>
        <v>#N/A</v>
      </c>
      <c r="W347" s="236" t="e">
        <f>(INDEX(Finish_table!CT$4:CT$99,MATCH('14 Year_History_Results'!$G347,Finish_table!CU$4:CU$99,0),1))</f>
        <v>#N/A</v>
      </c>
      <c r="X347" s="236" t="e">
        <f>(INDEX(Finish_table!DC$4:DC$99,MATCH('14 Year_History_Results'!$G347,Finish_table!DD$4:DD$99,0),1))</f>
        <v>#N/A</v>
      </c>
      <c r="Y347" s="236" t="e">
        <f>(INDEX(Finish_table!DL$4:DL$99,MATCH('14 Year_History_Results'!$G347,Finish_table!DM$4:DM$99,0),1))</f>
        <v>#N/A</v>
      </c>
      <c r="Z347" s="236" t="e">
        <f>(INDEX(Finish_table!DU$4:DU$99,MATCH('14 Year_History_Results'!$G347,Finish_table!DV$4:DV$99,0),1))</f>
        <v>#N/A</v>
      </c>
      <c r="AA347" s="256" t="e">
        <f>(INDEX(Finish_table!ED$4:ED$140,MATCH('14 Year_History_Results'!$G347,Finish_table!EE$4:EE$140,0),1))</f>
        <v>#N/A</v>
      </c>
      <c r="AB347" s="2"/>
      <c r="AE347">
        <f t="shared" si="196"/>
        <v>8</v>
      </c>
      <c r="AF347" s="112"/>
      <c r="AG347" s="2"/>
      <c r="AH347" s="148">
        <f>INDEX('2001'!$C$44:$C$140,'14 Year_History_Results'!BT347)</f>
        <v>10</v>
      </c>
      <c r="AI347" s="2">
        <f>INDEX('2002'!$C$44:$C$140,'14 Year_History_Results'!BU347)</f>
        <v>0</v>
      </c>
      <c r="AJ347" s="2">
        <f>INDEX('2003'!$C$44:$C$140,'14 Year_History_Results'!BV347)</f>
        <v>0</v>
      </c>
      <c r="AK347" s="2">
        <f>INDEX('2004'!$C$44:$C$140,'14 Year_History_Results'!BW347)</f>
        <v>0</v>
      </c>
      <c r="AL347" s="2">
        <f>INDEX('2005'!$C$44:$C$140,'14 Year_History_Results'!BX347)</f>
        <v>0</v>
      </c>
      <c r="AM347" s="2">
        <f>INDEX('2006'!$C$44:$C$140,'14 Year_History_Results'!BY347)</f>
        <v>0</v>
      </c>
      <c r="AN347" s="2">
        <f>INDEX('2007'!$C$44:$C$140,'14 Year_History_Results'!BZ347)</f>
        <v>0</v>
      </c>
      <c r="AO347" s="2">
        <f>INDEX('2008'!$C$44:$C$140,'14 Year_History_Results'!CA347)</f>
        <v>0</v>
      </c>
      <c r="AP347" s="2">
        <f>INDEX('2009'!$C$44:$C$140,'14 Year_History_Results'!CB347)</f>
        <v>0</v>
      </c>
      <c r="AQ347" s="2">
        <f>INDEX('2010'!$C$44:$C$140,'14 Year_History_Results'!CC347)</f>
        <v>0</v>
      </c>
      <c r="AR347" s="2">
        <f>INDEX('2011'!$C$44:$C$140,'14 Year_History_Results'!CD347)</f>
        <v>0</v>
      </c>
      <c r="AS347" s="2">
        <f>INDEX('2012'!$C$44:$C$140,'14 Year_History_Results'!CE347)</f>
        <v>0</v>
      </c>
      <c r="AT347" s="2">
        <f>INDEX('2013'!$C$44:$C$140,'14 Year_History_Results'!CF347)</f>
        <v>0</v>
      </c>
      <c r="AU347" s="149">
        <f>INDEX('2014'!$C$52:$C$180,'14 Year_History_Results'!CG347)</f>
        <v>0</v>
      </c>
      <c r="AV347" s="2">
        <f t="shared" si="206"/>
        <v>2.6726124191242437</v>
      </c>
      <c r="AW347" s="2"/>
      <c r="AX347">
        <f t="shared" si="207"/>
        <v>8</v>
      </c>
      <c r="AY347" s="112"/>
      <c r="AZ347" s="2"/>
      <c r="BA347" s="148">
        <f>INDEX('2001'!$B$44:$B$140,'14 Year_History_Results'!BT347)</f>
        <v>10</v>
      </c>
      <c r="BB347" s="2">
        <f>INDEX('2002'!$B$44:$B$140,'14 Year_History_Results'!BU347)</f>
        <v>0</v>
      </c>
      <c r="BC347" s="2">
        <f>INDEX('2003'!$B$44:$B$140,'14 Year_History_Results'!BV347)</f>
        <v>0</v>
      </c>
      <c r="BD347" s="2">
        <f>INDEX('2004'!$B$44:$B$140,'14 Year_History_Results'!BW347)</f>
        <v>0</v>
      </c>
      <c r="BE347" s="2">
        <f>INDEX('2005'!$B$44:$B$140,'14 Year_History_Results'!BX347)</f>
        <v>0</v>
      </c>
      <c r="BF347" s="2">
        <f>INDEX('2006'!$B$44:$B$140,'14 Year_History_Results'!BY347)</f>
        <v>0</v>
      </c>
      <c r="BG347" s="2">
        <f>INDEX('2007'!$B$44:$B$140,'14 Year_History_Results'!BZ347)</f>
        <v>0</v>
      </c>
      <c r="BH347" s="2">
        <f>INDEX('2008'!$B$44:$B$140,'14 Year_History_Results'!CA347)</f>
        <v>8</v>
      </c>
      <c r="BI347" s="2">
        <f>INDEX('2009'!$B$44:$B$140,'14 Year_History_Results'!CB347)</f>
        <v>0</v>
      </c>
      <c r="BJ347" s="2">
        <f>INDEX('2010'!$B$44:$B$140,'14 Year_History_Results'!CC347)</f>
        <v>0</v>
      </c>
      <c r="BK347" s="2">
        <f>INDEX('2011'!$B$44:$B$140,'14 Year_History_Results'!CD347)</f>
        <v>0</v>
      </c>
      <c r="BL347" s="2">
        <f>INDEX('2012'!$B$44:$B$140,'14 Year_History_Results'!CE347)</f>
        <v>0</v>
      </c>
      <c r="BM347" s="2">
        <f>INDEX('2013'!$B$44:$B$140,'14 Year_History_Results'!CF347)</f>
        <v>0</v>
      </c>
      <c r="BN347" s="149">
        <f>INDEX('2014'!$B$52:$B$180,'14 Year_History_Results'!CG347)</f>
        <v>0</v>
      </c>
      <c r="BO347" s="308">
        <f t="shared" si="208"/>
        <v>0</v>
      </c>
      <c r="BQ347">
        <f t="shared" si="209"/>
        <v>8</v>
      </c>
      <c r="BR347" s="112"/>
      <c r="BS347" s="2"/>
      <c r="BT347" s="148">
        <f>IF(ISNA(MATCH($BQ347,'2001'!$A$44:$A$139,0)),97,MATCH($BQ347,'2001'!$A$44:$A$139,0))</f>
        <v>1</v>
      </c>
      <c r="BU347" s="2">
        <f>IF(ISNA(MATCH($BQ347,'2002'!$A$44:$A$139,0)),97,MATCH($BQ347,'2002'!$A$44:$A$139,0))</f>
        <v>97</v>
      </c>
      <c r="BV347" s="2">
        <f>IF(ISNA(MATCH($BQ347,'2003'!$A$44:$A$139,0)),97,MATCH($BQ347,'2003'!$A$44:$A$139,0))</f>
        <v>97</v>
      </c>
      <c r="BW347" s="2">
        <f>IF(ISNA(MATCH($BQ347,'2004'!$A$44:$A$139,0)),97,MATCH($BQ347,'2004'!$A$44:$A$139,0))</f>
        <v>97</v>
      </c>
      <c r="BX347" s="2">
        <f>IF(ISNA(MATCH($BQ347,'2005'!$A$44:$A$139,0)),97,MATCH($BQ347,'2005'!$A$44:$A$139,0))</f>
        <v>97</v>
      </c>
      <c r="BY347" s="2">
        <f>IF(ISNA(MATCH($BQ347,'2006'!$A$44:$A$139,0)),97,MATCH($BQ347,'2006'!$A$44:$A$139,0))</f>
        <v>97</v>
      </c>
      <c r="BZ347" s="2">
        <f>IF(ISNA(MATCH($BQ347,'2007'!$A$44:$A$139,0)),97,MATCH($BQ347,'2007'!$A$44:$A$139,0))</f>
        <v>97</v>
      </c>
      <c r="CA347" s="2">
        <f>IF(ISNA(MATCH($BQ347,'2008'!$A$44:$A$139,0)),97,MATCH($BQ347,'2008'!$A$44:$A$139,0))</f>
        <v>1</v>
      </c>
      <c r="CB347" s="2">
        <f>IF(ISNA(MATCH($BQ347,'2009'!$A$44:$A$139,0)),97,MATCH($BQ347,'2009'!$A$44:$A$139,0))</f>
        <v>97</v>
      </c>
      <c r="CC347" s="2">
        <f>IF(ISNA(MATCH($BQ347,'2010'!$A$44:$A$139,0)),97,MATCH($BQ347,'2010'!$A$44:$A$139,0))</f>
        <v>97</v>
      </c>
      <c r="CD347" s="2">
        <f>IF(ISNA(MATCH($BQ347,'2011'!$A$44:$A$139,0)),97,MATCH($BQ347,'2011'!$A$44:$A$139,0))</f>
        <v>97</v>
      </c>
      <c r="CE347" s="2">
        <f>IF(ISNA(MATCH($BQ347,'2012'!$A$44:$A$139,0)),97,MATCH($BQ347,'2012'!$A$44:$A$139,0))</f>
        <v>97</v>
      </c>
      <c r="CF347" s="2">
        <f>IF(ISNA(MATCH($BQ347,'2013'!$A$44:$A$139,0)),97,MATCH($BQ347,'2013'!$A$44:$A$139,0))</f>
        <v>97</v>
      </c>
      <c r="CG347" s="149">
        <f>IF(ISNA(MATCH($BQ347,'2014'!$A$52:$A$179,0)),129,MATCH($BQ347,'2014'!$A$52:$A$179,0))</f>
        <v>129</v>
      </c>
      <c r="CI347">
        <f t="shared" si="210"/>
        <v>8</v>
      </c>
      <c r="CJ347" s="284"/>
      <c r="CK347" s="282"/>
      <c r="CL347" s="281">
        <f t="shared" si="211"/>
        <v>20</v>
      </c>
      <c r="CM347" s="282">
        <f t="shared" si="197"/>
        <v>13.331999999999999</v>
      </c>
      <c r="CN347" s="282">
        <f t="shared" si="198"/>
        <v>8.8871111999999997</v>
      </c>
      <c r="CO347" s="282">
        <f t="shared" si="199"/>
        <v>5.9241483259199992</v>
      </c>
      <c r="CP347" s="282">
        <f t="shared" si="200"/>
        <v>3.9490372740582713</v>
      </c>
      <c r="CQ347" s="282">
        <f t="shared" si="201"/>
        <v>2.6324282468872435</v>
      </c>
      <c r="CR347" s="282">
        <f t="shared" si="202"/>
        <v>1.7547766693750364</v>
      </c>
      <c r="CS347" s="282">
        <f t="shared" si="203"/>
        <v>9.1697341278053983</v>
      </c>
      <c r="CT347" s="282">
        <f t="shared" si="204"/>
        <v>6.1125447695950781</v>
      </c>
      <c r="CU347" s="282">
        <f t="shared" si="212"/>
        <v>4.074622343412079</v>
      </c>
      <c r="CV347" s="282">
        <f t="shared" si="213"/>
        <v>2.7161432541184918</v>
      </c>
      <c r="CW347" s="282">
        <f t="shared" si="214"/>
        <v>1.8105810931953865</v>
      </c>
      <c r="CX347" s="282">
        <f t="shared" si="215"/>
        <v>1.2069333567240446</v>
      </c>
      <c r="CY347" s="283">
        <f t="shared" si="216"/>
        <v>0.80454177559224804</v>
      </c>
      <c r="DA347" s="282">
        <f t="shared" si="217"/>
        <v>8</v>
      </c>
      <c r="DB347" s="97"/>
      <c r="DC347" s="156"/>
      <c r="DD347" s="270">
        <f t="shared" si="218"/>
        <v>20</v>
      </c>
      <c r="DE347" s="156">
        <f t="shared" si="219"/>
        <v>20</v>
      </c>
      <c r="DF347" s="156">
        <f t="shared" si="220"/>
        <v>20</v>
      </c>
      <c r="DG347" s="156">
        <f t="shared" si="221"/>
        <v>20</v>
      </c>
      <c r="DH347" s="156">
        <f t="shared" si="222"/>
        <v>20</v>
      </c>
      <c r="DI347" s="156">
        <f t="shared" si="223"/>
        <v>20</v>
      </c>
      <c r="DJ347" s="156">
        <f t="shared" si="224"/>
        <v>20</v>
      </c>
      <c r="DK347" s="156">
        <f t="shared" si="225"/>
        <v>28</v>
      </c>
      <c r="DL347" s="156">
        <f t="shared" si="226"/>
        <v>28</v>
      </c>
      <c r="DM347" s="156">
        <f t="shared" si="227"/>
        <v>28</v>
      </c>
      <c r="DN347" s="156">
        <f t="shared" si="228"/>
        <v>28</v>
      </c>
      <c r="DO347" s="156">
        <f t="shared" si="229"/>
        <v>28</v>
      </c>
      <c r="DP347" s="156">
        <f t="shared" si="230"/>
        <v>28</v>
      </c>
      <c r="DQ347" s="267">
        <f t="shared" si="231"/>
        <v>28</v>
      </c>
      <c r="DR347" s="156">
        <f t="shared" si="232"/>
        <v>235</v>
      </c>
    </row>
    <row r="348" spans="2:122" ht="13.5" thickBot="1" x14ac:dyDescent="0.25">
      <c r="B348" s="133">
        <v>177</v>
      </c>
      <c r="C348" s="50">
        <f t="shared" si="195"/>
        <v>7</v>
      </c>
      <c r="D348" s="50">
        <f t="shared" si="205"/>
        <v>0</v>
      </c>
      <c r="E348" s="97"/>
      <c r="F348" s="2">
        <f t="shared" si="233"/>
        <v>343</v>
      </c>
      <c r="G348" s="164">
        <v>237</v>
      </c>
      <c r="H348" s="164">
        <f>14- COUNTIF(L348:AA348,"#N/A")</f>
        <v>2</v>
      </c>
      <c r="I348" s="133">
        <f>SUM(AF348:AU348)+SUM(BA348:BM348)</f>
        <v>31</v>
      </c>
      <c r="J348" s="405">
        <f>CY348</f>
        <v>0.79700658932001534</v>
      </c>
      <c r="K348" s="466" t="str">
        <f>IF(ISNUMBER(MATCH(G348,'[4]OPR data'!$A$3:$A$2541,0)),"Y","N")</f>
        <v>Y</v>
      </c>
      <c r="L348" s="112"/>
      <c r="M348" s="236"/>
      <c r="N348" s="236" t="e">
        <f>(INDEX(Finish_table!R$4:R$83,MATCH('14 Year_History_Results'!$G348,Finish_table!S$4:S$83,0),1))</f>
        <v>#N/A</v>
      </c>
      <c r="O348" s="236" t="e">
        <f>(INDEX(Finish_table!Z$4:Z$99,MATCH('14 Year_History_Results'!$G348,Finish_table!AA$4:AA$99,0),1))</f>
        <v>#N/A</v>
      </c>
      <c r="P348" s="236" t="e">
        <f>(INDEX(Finish_table!AI$4:AI$99,MATCH('14 Year_History_Results'!$G348,Finish_table!AJ$4:AJ$99,0),1))</f>
        <v>#N/A</v>
      </c>
      <c r="Q348" s="236" t="str">
        <f>(INDEX(Finish_table!AR$4:AR$99,MATCH('14 Year_History_Results'!$G348,Finish_table!AS$4:AS$99,0),1))</f>
        <v>SF</v>
      </c>
      <c r="R348" s="236" t="e">
        <f>(INDEX(Finish_table!BA$4:BA$99,MATCH('14 Year_History_Results'!$G348,Finish_table!BB$4:BB$99,0),1))</f>
        <v>#N/A</v>
      </c>
      <c r="S348" s="236" t="str">
        <f>(INDEX(Finish_table!BJ$4:BJ$99,MATCH('14 Year_History_Results'!$G348,Finish_table!BK$4:BK$99,0),1))</f>
        <v>QF</v>
      </c>
      <c r="T348" s="236" t="e">
        <f>(INDEX(Finish_table!BS$4:BS$99,MATCH('14 Year_History_Results'!$G348,Finish_table!BT$4:BT$99,0),1))</f>
        <v>#N/A</v>
      </c>
      <c r="U348" s="236" t="e">
        <f>(INDEX(Finish_table!CB$4:CB$99,MATCH('14 Year_History_Results'!$G348,Finish_table!CC$4:CC$99,0),1))</f>
        <v>#N/A</v>
      </c>
      <c r="V348" s="236" t="e">
        <f>(INDEX(Finish_table!CK$4:CK$99,MATCH('14 Year_History_Results'!$G348,Finish_table!CL$4:CL$99,0),1))</f>
        <v>#N/A</v>
      </c>
      <c r="W348" s="236" t="e">
        <f>(INDEX(Finish_table!CT$4:CT$99,MATCH('14 Year_History_Results'!$G348,Finish_table!CU$4:CU$99,0),1))</f>
        <v>#N/A</v>
      </c>
      <c r="X348" s="236" t="e">
        <f>(INDEX(Finish_table!DC$4:DC$99,MATCH('14 Year_History_Results'!$G348,Finish_table!DD$4:DD$99,0),1))</f>
        <v>#N/A</v>
      </c>
      <c r="Y348" s="236" t="e">
        <f>(INDEX(Finish_table!DL$4:DL$99,MATCH('14 Year_History_Results'!$G348,Finish_table!DM$4:DM$99,0),1))</f>
        <v>#N/A</v>
      </c>
      <c r="Z348" s="236" t="e">
        <f>(INDEX(Finish_table!DU$4:DU$99,MATCH('14 Year_History_Results'!$G348,Finish_table!DV$4:DV$99,0),1))</f>
        <v>#N/A</v>
      </c>
      <c r="AA348" s="256" t="e">
        <f>(INDEX(Finish_table!ED$4:ED$140,MATCH('14 Year_History_Results'!$G348,Finish_table!EE$4:EE$140,0),1))</f>
        <v>#N/A</v>
      </c>
      <c r="AB348" s="2"/>
      <c r="AE348">
        <f t="shared" si="196"/>
        <v>237</v>
      </c>
      <c r="AF348" s="112"/>
      <c r="AG348" s="2"/>
      <c r="AH348" s="148">
        <f>INDEX('2001'!$C$44:$C$140,'14 Year_History_Results'!BT348)</f>
        <v>0</v>
      </c>
      <c r="AI348" s="2">
        <f>INDEX('2002'!$C$44:$C$140,'14 Year_History_Results'!BU348)</f>
        <v>0</v>
      </c>
      <c r="AJ348" s="2">
        <f>INDEX('2003'!$C$44:$C$140,'14 Year_History_Results'!BV348)</f>
        <v>0</v>
      </c>
      <c r="AK348" s="2">
        <f>INDEX('2004'!$C$44:$C$140,'14 Year_History_Results'!BW348)</f>
        <v>10</v>
      </c>
      <c r="AL348" s="2">
        <f>INDEX('2005'!$C$44:$C$140,'14 Year_History_Results'!BX348)</f>
        <v>0</v>
      </c>
      <c r="AM348" s="2">
        <f>INDEX('2006'!$C$44:$C$140,'14 Year_History_Results'!BY348)</f>
        <v>0</v>
      </c>
      <c r="AN348" s="2">
        <f>INDEX('2007'!$C$44:$C$140,'14 Year_History_Results'!BZ348)</f>
        <v>0</v>
      </c>
      <c r="AO348" s="2">
        <f>INDEX('2008'!$C$44:$C$140,'14 Year_History_Results'!CA348)</f>
        <v>0</v>
      </c>
      <c r="AP348" s="2">
        <f>INDEX('2009'!$C$44:$C$140,'14 Year_History_Results'!CB348)</f>
        <v>0</v>
      </c>
      <c r="AQ348" s="2">
        <f>INDEX('2010'!$C$44:$C$140,'14 Year_History_Results'!CC348)</f>
        <v>0</v>
      </c>
      <c r="AR348" s="2">
        <f>INDEX('2011'!$C$44:$C$140,'14 Year_History_Results'!CD348)</f>
        <v>0</v>
      </c>
      <c r="AS348" s="2">
        <f>INDEX('2012'!$C$44:$C$140,'14 Year_History_Results'!CE348)</f>
        <v>0</v>
      </c>
      <c r="AT348" s="2">
        <f>INDEX('2013'!$C$44:$C$140,'14 Year_History_Results'!CF348)</f>
        <v>0</v>
      </c>
      <c r="AU348" s="149">
        <f>INDEX('2014'!$C$52:$C$180,'14 Year_History_Results'!CG348)</f>
        <v>0</v>
      </c>
      <c r="AV348" s="2">
        <f t="shared" si="206"/>
        <v>2.6726124191242437</v>
      </c>
      <c r="AW348" s="2"/>
      <c r="AX348">
        <f t="shared" si="207"/>
        <v>237</v>
      </c>
      <c r="AY348" s="112"/>
      <c r="AZ348" s="2"/>
      <c r="BA348" s="148">
        <f>INDEX('2001'!$B$44:$B$140,'14 Year_History_Results'!BT348)</f>
        <v>0</v>
      </c>
      <c r="BB348" s="2">
        <f>INDEX('2002'!$B$44:$B$140,'14 Year_History_Results'!BU348)</f>
        <v>0</v>
      </c>
      <c r="BC348" s="2">
        <f>INDEX('2003'!$B$44:$B$140,'14 Year_History_Results'!BV348)</f>
        <v>0</v>
      </c>
      <c r="BD348" s="2">
        <f>INDEX('2004'!$B$44:$B$140,'14 Year_History_Results'!BW348)</f>
        <v>9</v>
      </c>
      <c r="BE348" s="2">
        <f>INDEX('2005'!$B$44:$B$140,'14 Year_History_Results'!BX348)</f>
        <v>0</v>
      </c>
      <c r="BF348" s="2">
        <f>INDEX('2006'!$B$44:$B$140,'14 Year_History_Results'!BY348)</f>
        <v>12</v>
      </c>
      <c r="BG348" s="2">
        <f>INDEX('2007'!$B$44:$B$140,'14 Year_History_Results'!BZ348)</f>
        <v>0</v>
      </c>
      <c r="BH348" s="2">
        <f>INDEX('2008'!$B$44:$B$140,'14 Year_History_Results'!CA348)</f>
        <v>0</v>
      </c>
      <c r="BI348" s="2">
        <f>INDEX('2009'!$B$44:$B$140,'14 Year_History_Results'!CB348)</f>
        <v>0</v>
      </c>
      <c r="BJ348" s="2">
        <f>INDEX('2010'!$B$44:$B$140,'14 Year_History_Results'!CC348)</f>
        <v>0</v>
      </c>
      <c r="BK348" s="2">
        <f>INDEX('2011'!$B$44:$B$140,'14 Year_History_Results'!CD348)</f>
        <v>0</v>
      </c>
      <c r="BL348" s="2">
        <f>INDEX('2012'!$B$44:$B$140,'14 Year_History_Results'!CE348)</f>
        <v>0</v>
      </c>
      <c r="BM348" s="2">
        <f>INDEX('2013'!$B$44:$B$140,'14 Year_History_Results'!CF348)</f>
        <v>0</v>
      </c>
      <c r="BN348" s="149">
        <f>INDEX('2014'!$B$52:$B$180,'14 Year_History_Results'!CG348)</f>
        <v>0</v>
      </c>
      <c r="BO348" s="308">
        <f t="shared" si="208"/>
        <v>0</v>
      </c>
      <c r="BQ348">
        <f t="shared" si="209"/>
        <v>237</v>
      </c>
      <c r="BR348" s="112"/>
      <c r="BS348" s="2"/>
      <c r="BT348" s="148">
        <f>IF(ISNA(MATCH($BQ348,'2001'!$A$44:$A$139,0)),97,MATCH($BQ348,'2001'!$A$44:$A$139,0))</f>
        <v>97</v>
      </c>
      <c r="BU348" s="2">
        <f>IF(ISNA(MATCH($BQ348,'2002'!$A$44:$A$139,0)),97,MATCH($BQ348,'2002'!$A$44:$A$139,0))</f>
        <v>97</v>
      </c>
      <c r="BV348" s="2">
        <f>IF(ISNA(MATCH($BQ348,'2003'!$A$44:$A$139,0)),97,MATCH($BQ348,'2003'!$A$44:$A$139,0))</f>
        <v>97</v>
      </c>
      <c r="BW348" s="2">
        <f>IF(ISNA(MATCH($BQ348,'2004'!$A$44:$A$139,0)),97,MATCH($BQ348,'2004'!$A$44:$A$139,0))</f>
        <v>38</v>
      </c>
      <c r="BX348" s="2">
        <f>IF(ISNA(MATCH($BQ348,'2005'!$A$44:$A$139,0)),97,MATCH($BQ348,'2005'!$A$44:$A$139,0))</f>
        <v>97</v>
      </c>
      <c r="BY348" s="2">
        <f>IF(ISNA(MATCH($BQ348,'2006'!$A$44:$A$139,0)),97,MATCH($BQ348,'2006'!$A$44:$A$139,0))</f>
        <v>46</v>
      </c>
      <c r="BZ348" s="2">
        <f>IF(ISNA(MATCH($BQ348,'2007'!$A$44:$A$139,0)),97,MATCH($BQ348,'2007'!$A$44:$A$139,0))</f>
        <v>97</v>
      </c>
      <c r="CA348" s="2">
        <f>IF(ISNA(MATCH($BQ348,'2008'!$A$44:$A$139,0)),97,MATCH($BQ348,'2008'!$A$44:$A$139,0))</f>
        <v>97</v>
      </c>
      <c r="CB348" s="2">
        <f>IF(ISNA(MATCH($BQ348,'2009'!$A$44:$A$139,0)),97,MATCH($BQ348,'2009'!$A$44:$A$139,0))</f>
        <v>97</v>
      </c>
      <c r="CC348" s="2">
        <f>IF(ISNA(MATCH($BQ348,'2010'!$A$44:$A$139,0)),97,MATCH($BQ348,'2010'!$A$44:$A$139,0))</f>
        <v>97</v>
      </c>
      <c r="CD348" s="2">
        <f>IF(ISNA(MATCH($BQ348,'2011'!$A$44:$A$139,0)),97,MATCH($BQ348,'2011'!$A$44:$A$139,0))</f>
        <v>97</v>
      </c>
      <c r="CE348" s="2">
        <f>IF(ISNA(MATCH($BQ348,'2012'!$A$44:$A$139,0)),97,MATCH($BQ348,'2012'!$A$44:$A$139,0))</f>
        <v>97</v>
      </c>
      <c r="CF348" s="2">
        <f>IF(ISNA(MATCH($BQ348,'2013'!$A$44:$A$139,0)),97,MATCH($BQ348,'2013'!$A$44:$A$139,0))</f>
        <v>97</v>
      </c>
      <c r="CG348" s="149">
        <f>IF(ISNA(MATCH($BQ348,'2014'!$A$52:$A$179,0)),129,MATCH($BQ348,'2014'!$A$52:$A$179,0))</f>
        <v>129</v>
      </c>
      <c r="CI348">
        <f t="shared" si="210"/>
        <v>237</v>
      </c>
      <c r="CJ348" s="284"/>
      <c r="CK348" s="282"/>
      <c r="CL348" s="281">
        <f t="shared" si="211"/>
        <v>0</v>
      </c>
      <c r="CM348" s="282">
        <f t="shared" si="197"/>
        <v>0</v>
      </c>
      <c r="CN348" s="282">
        <f t="shared" si="198"/>
        <v>0</v>
      </c>
      <c r="CO348" s="282">
        <f t="shared" si="199"/>
        <v>19</v>
      </c>
      <c r="CP348" s="282">
        <f t="shared" si="200"/>
        <v>12.6654</v>
      </c>
      <c r="CQ348" s="282">
        <f t="shared" si="201"/>
        <v>20.442755640000001</v>
      </c>
      <c r="CR348" s="282">
        <f t="shared" si="202"/>
        <v>13.627140909624</v>
      </c>
      <c r="CS348" s="282">
        <f t="shared" si="203"/>
        <v>9.0838521303553588</v>
      </c>
      <c r="CT348" s="282">
        <f t="shared" si="204"/>
        <v>6.0552958300948818</v>
      </c>
      <c r="CU348" s="282">
        <f t="shared" si="212"/>
        <v>4.0364602003412484</v>
      </c>
      <c r="CV348" s="282">
        <f t="shared" si="213"/>
        <v>2.6907043695474759</v>
      </c>
      <c r="CW348" s="282">
        <f t="shared" si="214"/>
        <v>1.7936235327403474</v>
      </c>
      <c r="CX348" s="282">
        <f t="shared" si="215"/>
        <v>1.1956294469247155</v>
      </c>
      <c r="CY348" s="283">
        <f t="shared" si="216"/>
        <v>0.79700658932001534</v>
      </c>
      <c r="DA348" s="282">
        <f t="shared" si="217"/>
        <v>237</v>
      </c>
      <c r="DB348" s="97"/>
      <c r="DC348" s="156"/>
      <c r="DD348" s="270">
        <f t="shared" si="218"/>
        <v>0</v>
      </c>
      <c r="DE348" s="156">
        <f t="shared" si="219"/>
        <v>0</v>
      </c>
      <c r="DF348" s="156">
        <f t="shared" si="220"/>
        <v>0</v>
      </c>
      <c r="DG348" s="156">
        <f t="shared" si="221"/>
        <v>19</v>
      </c>
      <c r="DH348" s="156">
        <f t="shared" si="222"/>
        <v>19</v>
      </c>
      <c r="DI348" s="156">
        <f t="shared" si="223"/>
        <v>31</v>
      </c>
      <c r="DJ348" s="156">
        <f t="shared" si="224"/>
        <v>31</v>
      </c>
      <c r="DK348" s="156">
        <f t="shared" si="225"/>
        <v>31</v>
      </c>
      <c r="DL348" s="156">
        <f t="shared" si="226"/>
        <v>31</v>
      </c>
      <c r="DM348" s="156">
        <f t="shared" si="227"/>
        <v>31</v>
      </c>
      <c r="DN348" s="156">
        <f t="shared" si="228"/>
        <v>31</v>
      </c>
      <c r="DO348" s="156">
        <f t="shared" si="229"/>
        <v>31</v>
      </c>
      <c r="DP348" s="156">
        <f t="shared" si="230"/>
        <v>31</v>
      </c>
      <c r="DQ348" s="267">
        <f t="shared" si="231"/>
        <v>31</v>
      </c>
      <c r="DR348" s="156">
        <f t="shared" si="232"/>
        <v>221</v>
      </c>
    </row>
    <row r="349" spans="2:122" ht="13.5" thickBot="1" x14ac:dyDescent="0.25">
      <c r="B349" s="144">
        <v>177</v>
      </c>
      <c r="C349" s="50">
        <f t="shared" si="195"/>
        <v>8</v>
      </c>
      <c r="D349" s="50">
        <f t="shared" si="205"/>
        <v>8</v>
      </c>
      <c r="E349" s="97"/>
      <c r="F349" s="2">
        <f t="shared" si="233"/>
        <v>344</v>
      </c>
      <c r="G349" s="164">
        <v>1598</v>
      </c>
      <c r="H349" s="164">
        <f>14- COUNTIF(L349:AA349,"#N/A")</f>
        <v>1</v>
      </c>
      <c r="I349" s="133">
        <f>SUM(AF349:AU349)+SUM(BA349:BM349)</f>
        <v>9</v>
      </c>
      <c r="J349" s="405">
        <f>CY349</f>
        <v>0.78964950121876643</v>
      </c>
      <c r="K349" s="466" t="str">
        <f>IF(ISNUMBER(MATCH(G349,'[4]OPR data'!$A$3:$A$2541,0)),"Y","N")</f>
        <v>Y</v>
      </c>
      <c r="L349" s="112"/>
      <c r="M349" s="236"/>
      <c r="N349" s="236" t="e">
        <f>(INDEX(Finish_table!R$4:R$83,MATCH('14 Year_History_Results'!$G349,Finish_table!S$4:S$83,0),1))</f>
        <v>#N/A</v>
      </c>
      <c r="O349" s="236" t="e">
        <f>(INDEX(Finish_table!Z$4:Z$99,MATCH('14 Year_History_Results'!$G349,Finish_table!AA$4:AA$99,0),1))</f>
        <v>#N/A</v>
      </c>
      <c r="P349" s="236" t="e">
        <f>(INDEX(Finish_table!AI$4:AI$99,MATCH('14 Year_History_Results'!$G349,Finish_table!AJ$4:AJ$99,0),1))</f>
        <v>#N/A</v>
      </c>
      <c r="Q349" s="236" t="e">
        <f>(INDEX(Finish_table!AR$4:AR$99,MATCH('14 Year_History_Results'!$G349,Finish_table!AS$4:AS$99,0),1))</f>
        <v>#N/A</v>
      </c>
      <c r="R349" s="236" t="e">
        <f>(INDEX(Finish_table!BA$4:BA$99,MATCH('14 Year_History_Results'!$G349,Finish_table!BB$4:BB$99,0),1))</f>
        <v>#N/A</v>
      </c>
      <c r="S349" s="236" t="e">
        <f>(INDEX(Finish_table!BJ$4:BJ$99,MATCH('14 Year_History_Results'!$G349,Finish_table!BK$4:BK$99,0),1))</f>
        <v>#N/A</v>
      </c>
      <c r="T349" s="236" t="e">
        <f>(INDEX(Finish_table!BS$4:BS$99,MATCH('14 Year_History_Results'!$G349,Finish_table!BT$4:BT$99,0),1))</f>
        <v>#N/A</v>
      </c>
      <c r="U349" s="236" t="str">
        <f>(INDEX(Finish_table!CB$4:CB$99,MATCH('14 Year_History_Results'!$G349,Finish_table!CC$4:CC$99,0),1))</f>
        <v>QF</v>
      </c>
      <c r="V349" s="236" t="e">
        <f>(INDEX(Finish_table!CK$4:CK$99,MATCH('14 Year_History_Results'!$G349,Finish_table!CL$4:CL$99,0),1))</f>
        <v>#N/A</v>
      </c>
      <c r="W349" s="236" t="e">
        <f>(INDEX(Finish_table!CT$4:CT$99,MATCH('14 Year_History_Results'!$G349,Finish_table!CU$4:CU$99,0),1))</f>
        <v>#N/A</v>
      </c>
      <c r="X349" s="236" t="e">
        <f>(INDEX(Finish_table!DC$4:DC$99,MATCH('14 Year_History_Results'!$G349,Finish_table!DD$4:DD$99,0),1))</f>
        <v>#N/A</v>
      </c>
      <c r="Y349" s="236" t="e">
        <f>(INDEX(Finish_table!DL$4:DL$99,MATCH('14 Year_History_Results'!$G349,Finish_table!DM$4:DM$99,0),1))</f>
        <v>#N/A</v>
      </c>
      <c r="Z349" s="236" t="e">
        <f>(INDEX(Finish_table!DU$4:DU$99,MATCH('14 Year_History_Results'!$G349,Finish_table!DV$4:DV$99,0),1))</f>
        <v>#N/A</v>
      </c>
      <c r="AA349" s="256" t="e">
        <f>(INDEX(Finish_table!ED$4:ED$140,MATCH('14 Year_History_Results'!$G349,Finish_table!EE$4:EE$140,0),1))</f>
        <v>#N/A</v>
      </c>
      <c r="AB349" s="2"/>
      <c r="AE349">
        <f t="shared" si="196"/>
        <v>1598</v>
      </c>
      <c r="AF349" s="112"/>
      <c r="AG349" s="2"/>
      <c r="AH349" s="148">
        <f>INDEX('2001'!$C$44:$C$140,'14 Year_History_Results'!BT349)</f>
        <v>0</v>
      </c>
      <c r="AI349" s="2">
        <f>INDEX('2002'!$C$44:$C$140,'14 Year_History_Results'!BU349)</f>
        <v>0</v>
      </c>
      <c r="AJ349" s="2">
        <f>INDEX('2003'!$C$44:$C$140,'14 Year_History_Results'!BV349)</f>
        <v>0</v>
      </c>
      <c r="AK349" s="2">
        <f>INDEX('2004'!$C$44:$C$140,'14 Year_History_Results'!BW349)</f>
        <v>0</v>
      </c>
      <c r="AL349" s="2">
        <f>INDEX('2005'!$C$44:$C$140,'14 Year_History_Results'!BX349)</f>
        <v>0</v>
      </c>
      <c r="AM349" s="2">
        <f>INDEX('2006'!$C$44:$C$140,'14 Year_History_Results'!BY349)</f>
        <v>0</v>
      </c>
      <c r="AN349" s="2">
        <f>INDEX('2007'!$C$44:$C$140,'14 Year_History_Results'!BZ349)</f>
        <v>0</v>
      </c>
      <c r="AO349" s="2">
        <f>INDEX('2008'!$C$44:$C$140,'14 Year_History_Results'!CA349)</f>
        <v>0</v>
      </c>
      <c r="AP349" s="2">
        <f>INDEX('2009'!$C$44:$C$140,'14 Year_History_Results'!CB349)</f>
        <v>0</v>
      </c>
      <c r="AQ349" s="2">
        <f>INDEX('2010'!$C$44:$C$140,'14 Year_History_Results'!CC349)</f>
        <v>0</v>
      </c>
      <c r="AR349" s="2">
        <f>INDEX('2011'!$C$44:$C$140,'14 Year_History_Results'!CD349)</f>
        <v>0</v>
      </c>
      <c r="AS349" s="2">
        <f>INDEX('2012'!$C$44:$C$140,'14 Year_History_Results'!CE349)</f>
        <v>0</v>
      </c>
      <c r="AT349" s="2">
        <f>INDEX('2013'!$C$44:$C$140,'14 Year_History_Results'!CF349)</f>
        <v>0</v>
      </c>
      <c r="AU349" s="149">
        <f>INDEX('2014'!$C$52:$C$180,'14 Year_History_Results'!CG349)</f>
        <v>0</v>
      </c>
      <c r="AV349" s="2">
        <f t="shared" si="206"/>
        <v>0</v>
      </c>
      <c r="AW349" s="2"/>
      <c r="AX349">
        <f t="shared" si="207"/>
        <v>1598</v>
      </c>
      <c r="AY349" s="112"/>
      <c r="AZ349" s="2"/>
      <c r="BA349" s="148">
        <f>INDEX('2001'!$B$44:$B$140,'14 Year_History_Results'!BT349)</f>
        <v>0</v>
      </c>
      <c r="BB349" s="2">
        <f>INDEX('2002'!$B$44:$B$140,'14 Year_History_Results'!BU349)</f>
        <v>0</v>
      </c>
      <c r="BC349" s="2">
        <f>INDEX('2003'!$B$44:$B$140,'14 Year_History_Results'!BV349)</f>
        <v>0</v>
      </c>
      <c r="BD349" s="2">
        <f>INDEX('2004'!$B$44:$B$140,'14 Year_History_Results'!BW349)</f>
        <v>0</v>
      </c>
      <c r="BE349" s="2">
        <f>INDEX('2005'!$B$44:$B$140,'14 Year_History_Results'!BX349)</f>
        <v>0</v>
      </c>
      <c r="BF349" s="2">
        <f>INDEX('2006'!$B$44:$B$140,'14 Year_History_Results'!BY349)</f>
        <v>0</v>
      </c>
      <c r="BG349" s="2">
        <f>INDEX('2007'!$B$44:$B$140,'14 Year_History_Results'!BZ349)</f>
        <v>0</v>
      </c>
      <c r="BH349" s="2">
        <f>INDEX('2008'!$B$44:$B$140,'14 Year_History_Results'!CA349)</f>
        <v>9</v>
      </c>
      <c r="BI349" s="2">
        <f>INDEX('2009'!$B$44:$B$140,'14 Year_History_Results'!CB349)</f>
        <v>0</v>
      </c>
      <c r="BJ349" s="2">
        <f>INDEX('2010'!$B$44:$B$140,'14 Year_History_Results'!CC349)</f>
        <v>0</v>
      </c>
      <c r="BK349" s="2">
        <f>INDEX('2011'!$B$44:$B$140,'14 Year_History_Results'!CD349)</f>
        <v>0</v>
      </c>
      <c r="BL349" s="2">
        <f>INDEX('2012'!$B$44:$B$140,'14 Year_History_Results'!CE349)</f>
        <v>0</v>
      </c>
      <c r="BM349" s="2">
        <f>INDEX('2013'!$B$44:$B$140,'14 Year_History_Results'!CF349)</f>
        <v>0</v>
      </c>
      <c r="BN349" s="149">
        <f>INDEX('2014'!$B$52:$B$180,'14 Year_History_Results'!CG349)</f>
        <v>0</v>
      </c>
      <c r="BO349" s="308">
        <f t="shared" si="208"/>
        <v>0</v>
      </c>
      <c r="BQ349">
        <f t="shared" si="209"/>
        <v>1598</v>
      </c>
      <c r="BR349" s="112"/>
      <c r="BS349" s="2"/>
      <c r="BT349" s="148">
        <f>IF(ISNA(MATCH($BQ349,'2001'!$A$44:$A$139,0)),97,MATCH($BQ349,'2001'!$A$44:$A$139,0))</f>
        <v>97</v>
      </c>
      <c r="BU349" s="2">
        <f>IF(ISNA(MATCH($BQ349,'2002'!$A$44:$A$139,0)),97,MATCH($BQ349,'2002'!$A$44:$A$139,0))</f>
        <v>97</v>
      </c>
      <c r="BV349" s="2">
        <f>IF(ISNA(MATCH($BQ349,'2003'!$A$44:$A$139,0)),97,MATCH($BQ349,'2003'!$A$44:$A$139,0))</f>
        <v>97</v>
      </c>
      <c r="BW349" s="2">
        <f>IF(ISNA(MATCH($BQ349,'2004'!$A$44:$A$139,0)),97,MATCH($BQ349,'2004'!$A$44:$A$139,0))</f>
        <v>97</v>
      </c>
      <c r="BX349" s="2">
        <f>IF(ISNA(MATCH($BQ349,'2005'!$A$44:$A$139,0)),97,MATCH($BQ349,'2005'!$A$44:$A$139,0))</f>
        <v>97</v>
      </c>
      <c r="BY349" s="2">
        <f>IF(ISNA(MATCH($BQ349,'2006'!$A$44:$A$139,0)),97,MATCH($BQ349,'2006'!$A$44:$A$139,0))</f>
        <v>97</v>
      </c>
      <c r="BZ349" s="2">
        <f>IF(ISNA(MATCH($BQ349,'2007'!$A$44:$A$139,0)),97,MATCH($BQ349,'2007'!$A$44:$A$139,0))</f>
        <v>97</v>
      </c>
      <c r="CA349" s="2">
        <f>IF(ISNA(MATCH($BQ349,'2008'!$A$44:$A$139,0)),97,MATCH($BQ349,'2008'!$A$44:$A$139,0))</f>
        <v>78</v>
      </c>
      <c r="CB349" s="2">
        <f>IF(ISNA(MATCH($BQ349,'2009'!$A$44:$A$139,0)),97,MATCH($BQ349,'2009'!$A$44:$A$139,0))</f>
        <v>97</v>
      </c>
      <c r="CC349" s="2">
        <f>IF(ISNA(MATCH($BQ349,'2010'!$A$44:$A$139,0)),97,MATCH($BQ349,'2010'!$A$44:$A$139,0))</f>
        <v>97</v>
      </c>
      <c r="CD349" s="2">
        <f>IF(ISNA(MATCH($BQ349,'2011'!$A$44:$A$139,0)),97,MATCH($BQ349,'2011'!$A$44:$A$139,0))</f>
        <v>97</v>
      </c>
      <c r="CE349" s="2">
        <f>IF(ISNA(MATCH($BQ349,'2012'!$A$44:$A$139,0)),97,MATCH($BQ349,'2012'!$A$44:$A$139,0))</f>
        <v>97</v>
      </c>
      <c r="CF349" s="2">
        <f>IF(ISNA(MATCH($BQ349,'2013'!$A$44:$A$139,0)),97,MATCH($BQ349,'2013'!$A$44:$A$139,0))</f>
        <v>97</v>
      </c>
      <c r="CG349" s="149">
        <f>IF(ISNA(MATCH($BQ349,'2014'!$A$52:$A$179,0)),129,MATCH($BQ349,'2014'!$A$52:$A$179,0))</f>
        <v>129</v>
      </c>
      <c r="CI349">
        <f t="shared" si="210"/>
        <v>1598</v>
      </c>
      <c r="CJ349" s="284"/>
      <c r="CK349" s="282"/>
      <c r="CL349" s="281">
        <f t="shared" si="211"/>
        <v>0</v>
      </c>
      <c r="CM349" s="282">
        <f t="shared" si="197"/>
        <v>0</v>
      </c>
      <c r="CN349" s="282">
        <f t="shared" si="198"/>
        <v>0</v>
      </c>
      <c r="CO349" s="282">
        <f t="shared" si="199"/>
        <v>0</v>
      </c>
      <c r="CP349" s="282">
        <f t="shared" si="200"/>
        <v>0</v>
      </c>
      <c r="CQ349" s="282">
        <f t="shared" si="201"/>
        <v>0</v>
      </c>
      <c r="CR349" s="282">
        <f t="shared" si="202"/>
        <v>0</v>
      </c>
      <c r="CS349" s="282">
        <f t="shared" si="203"/>
        <v>9</v>
      </c>
      <c r="CT349" s="282">
        <f t="shared" si="204"/>
        <v>5.9993999999999996</v>
      </c>
      <c r="CU349" s="282">
        <f t="shared" si="212"/>
        <v>3.9992000399999994</v>
      </c>
      <c r="CV349" s="282">
        <f t="shared" si="213"/>
        <v>2.6658667466639994</v>
      </c>
      <c r="CW349" s="282">
        <f t="shared" si="214"/>
        <v>1.777066773326222</v>
      </c>
      <c r="CX349" s="282">
        <f t="shared" si="215"/>
        <v>1.1845927110992596</v>
      </c>
      <c r="CY349" s="283">
        <f t="shared" si="216"/>
        <v>0.78964950121876643</v>
      </c>
      <c r="DA349" s="282">
        <f t="shared" si="217"/>
        <v>1598</v>
      </c>
      <c r="DB349" s="97"/>
      <c r="DC349" s="156"/>
      <c r="DD349" s="270">
        <f t="shared" si="218"/>
        <v>0</v>
      </c>
      <c r="DE349" s="156">
        <f t="shared" si="219"/>
        <v>0</v>
      </c>
      <c r="DF349" s="156">
        <f t="shared" si="220"/>
        <v>0</v>
      </c>
      <c r="DG349" s="156">
        <f t="shared" si="221"/>
        <v>0</v>
      </c>
      <c r="DH349" s="156">
        <f t="shared" si="222"/>
        <v>0</v>
      </c>
      <c r="DI349" s="156">
        <f t="shared" si="223"/>
        <v>0</v>
      </c>
      <c r="DJ349" s="156">
        <f t="shared" si="224"/>
        <v>0</v>
      </c>
      <c r="DK349" s="156">
        <f t="shared" si="225"/>
        <v>9</v>
      </c>
      <c r="DL349" s="156">
        <f t="shared" si="226"/>
        <v>9</v>
      </c>
      <c r="DM349" s="156">
        <f t="shared" si="227"/>
        <v>9</v>
      </c>
      <c r="DN349" s="156">
        <f t="shared" si="228"/>
        <v>9</v>
      </c>
      <c r="DO349" s="156">
        <f t="shared" si="229"/>
        <v>9</v>
      </c>
      <c r="DP349" s="156">
        <f t="shared" si="230"/>
        <v>9</v>
      </c>
      <c r="DQ349" s="267">
        <f t="shared" si="231"/>
        <v>9</v>
      </c>
      <c r="DR349" s="156">
        <f t="shared" si="232"/>
        <v>421</v>
      </c>
    </row>
    <row r="350" spans="2:122" ht="13.5" thickBot="1" x14ac:dyDescent="0.25">
      <c r="B350" s="133">
        <v>178</v>
      </c>
      <c r="C350" s="50">
        <f t="shared" si="195"/>
        <v>1</v>
      </c>
      <c r="D350" s="50">
        <f t="shared" si="205"/>
        <v>1</v>
      </c>
      <c r="E350" s="97"/>
      <c r="F350" s="2">
        <f t="shared" si="233"/>
        <v>345</v>
      </c>
      <c r="G350" s="164">
        <v>2344</v>
      </c>
      <c r="H350" s="164">
        <f>14- COUNTIF(L350:AA350,"#N/A")</f>
        <v>1</v>
      </c>
      <c r="I350" s="133">
        <f>SUM(AF350:AU350)+SUM(BA350:BM350)</f>
        <v>9</v>
      </c>
      <c r="J350" s="405">
        <f>CY350</f>
        <v>0.78964950121876643</v>
      </c>
      <c r="K350" s="466" t="str">
        <f>IF(ISNUMBER(MATCH(G350,'[4]OPR data'!$A$3:$A$2541,0)),"Y","N")</f>
        <v>Y</v>
      </c>
      <c r="L350" s="112"/>
      <c r="M350" s="236"/>
      <c r="N350" s="236" t="e">
        <f>(INDEX(Finish_table!R$4:R$83,MATCH('14 Year_History_Results'!$G350,Finish_table!S$4:S$83,0),1))</f>
        <v>#N/A</v>
      </c>
      <c r="O350" s="236" t="e">
        <f>(INDEX(Finish_table!Z$4:Z$99,MATCH('14 Year_History_Results'!$G350,Finish_table!AA$4:AA$99,0),1))</f>
        <v>#N/A</v>
      </c>
      <c r="P350" s="236" t="e">
        <f>(INDEX(Finish_table!AI$4:AI$99,MATCH('14 Year_History_Results'!$G350,Finish_table!AJ$4:AJ$99,0),1))</f>
        <v>#N/A</v>
      </c>
      <c r="Q350" s="236" t="e">
        <f>(INDEX(Finish_table!AR$4:AR$99,MATCH('14 Year_History_Results'!$G350,Finish_table!AS$4:AS$99,0),1))</f>
        <v>#N/A</v>
      </c>
      <c r="R350" s="236" t="e">
        <f>(INDEX(Finish_table!BA$4:BA$99,MATCH('14 Year_History_Results'!$G350,Finish_table!BB$4:BB$99,0),1))</f>
        <v>#N/A</v>
      </c>
      <c r="S350" s="236" t="e">
        <f>(INDEX(Finish_table!BJ$4:BJ$99,MATCH('14 Year_History_Results'!$G350,Finish_table!BK$4:BK$99,0),1))</f>
        <v>#N/A</v>
      </c>
      <c r="T350" s="236" t="e">
        <f>(INDEX(Finish_table!BS$4:BS$99,MATCH('14 Year_History_Results'!$G350,Finish_table!BT$4:BT$99,0),1))</f>
        <v>#N/A</v>
      </c>
      <c r="U350" s="236" t="str">
        <f>(INDEX(Finish_table!CB$4:CB$99,MATCH('14 Year_History_Results'!$G350,Finish_table!CC$4:CC$99,0),1))</f>
        <v>QF</v>
      </c>
      <c r="V350" s="236" t="e">
        <f>(INDEX(Finish_table!CK$4:CK$99,MATCH('14 Year_History_Results'!$G350,Finish_table!CL$4:CL$99,0),1))</f>
        <v>#N/A</v>
      </c>
      <c r="W350" s="236" t="e">
        <f>(INDEX(Finish_table!CT$4:CT$99,MATCH('14 Year_History_Results'!$G350,Finish_table!CU$4:CU$99,0),1))</f>
        <v>#N/A</v>
      </c>
      <c r="X350" s="236" t="e">
        <f>(INDEX(Finish_table!DC$4:DC$99,MATCH('14 Year_History_Results'!$G350,Finish_table!DD$4:DD$99,0),1))</f>
        <v>#N/A</v>
      </c>
      <c r="Y350" s="236" t="e">
        <f>(INDEX(Finish_table!DL$4:DL$99,MATCH('14 Year_History_Results'!$G350,Finish_table!DM$4:DM$99,0),1))</f>
        <v>#N/A</v>
      </c>
      <c r="Z350" s="236" t="e">
        <f>(INDEX(Finish_table!DU$4:DU$99,MATCH('14 Year_History_Results'!$G350,Finish_table!DV$4:DV$99,0),1))</f>
        <v>#N/A</v>
      </c>
      <c r="AA350" s="256" t="e">
        <f>(INDEX(Finish_table!ED$4:ED$140,MATCH('14 Year_History_Results'!$G350,Finish_table!EE$4:EE$140,0),1))</f>
        <v>#N/A</v>
      </c>
      <c r="AB350" s="2"/>
      <c r="AE350">
        <f t="shared" si="196"/>
        <v>2344</v>
      </c>
      <c r="AF350" s="112"/>
      <c r="AG350" s="2"/>
      <c r="AH350" s="148">
        <f>INDEX('2001'!$C$44:$C$140,'14 Year_History_Results'!BT350)</f>
        <v>0</v>
      </c>
      <c r="AI350" s="2">
        <f>INDEX('2002'!$C$44:$C$140,'14 Year_History_Results'!BU350)</f>
        <v>0</v>
      </c>
      <c r="AJ350" s="2">
        <f>INDEX('2003'!$C$44:$C$140,'14 Year_History_Results'!BV350)</f>
        <v>0</v>
      </c>
      <c r="AK350" s="2">
        <f>INDEX('2004'!$C$44:$C$140,'14 Year_History_Results'!BW350)</f>
        <v>0</v>
      </c>
      <c r="AL350" s="2">
        <f>INDEX('2005'!$C$44:$C$140,'14 Year_History_Results'!BX350)</f>
        <v>0</v>
      </c>
      <c r="AM350" s="2">
        <f>INDEX('2006'!$C$44:$C$140,'14 Year_History_Results'!BY350)</f>
        <v>0</v>
      </c>
      <c r="AN350" s="2">
        <f>INDEX('2007'!$C$44:$C$140,'14 Year_History_Results'!BZ350)</f>
        <v>0</v>
      </c>
      <c r="AO350" s="2">
        <f>INDEX('2008'!$C$44:$C$140,'14 Year_History_Results'!CA350)</f>
        <v>0</v>
      </c>
      <c r="AP350" s="2">
        <f>INDEX('2009'!$C$44:$C$140,'14 Year_History_Results'!CB350)</f>
        <v>0</v>
      </c>
      <c r="AQ350" s="2">
        <f>INDEX('2010'!$C$44:$C$140,'14 Year_History_Results'!CC350)</f>
        <v>0</v>
      </c>
      <c r="AR350" s="2">
        <f>INDEX('2011'!$C$44:$C$140,'14 Year_History_Results'!CD350)</f>
        <v>0</v>
      </c>
      <c r="AS350" s="2">
        <f>INDEX('2012'!$C$44:$C$140,'14 Year_History_Results'!CE350)</f>
        <v>0</v>
      </c>
      <c r="AT350" s="2">
        <f>INDEX('2013'!$C$44:$C$140,'14 Year_History_Results'!CF350)</f>
        <v>0</v>
      </c>
      <c r="AU350" s="149">
        <f>INDEX('2014'!$C$52:$C$180,'14 Year_History_Results'!CG350)</f>
        <v>0</v>
      </c>
      <c r="AV350" s="2">
        <f t="shared" si="206"/>
        <v>0</v>
      </c>
      <c r="AW350" s="2"/>
      <c r="AX350">
        <f t="shared" si="207"/>
        <v>2344</v>
      </c>
      <c r="AY350" s="112"/>
      <c r="AZ350" s="2"/>
      <c r="BA350" s="148">
        <f>INDEX('2001'!$B$44:$B$140,'14 Year_History_Results'!BT350)</f>
        <v>0</v>
      </c>
      <c r="BB350" s="2">
        <f>INDEX('2002'!$B$44:$B$140,'14 Year_History_Results'!BU350)</f>
        <v>0</v>
      </c>
      <c r="BC350" s="2">
        <f>INDEX('2003'!$B$44:$B$140,'14 Year_History_Results'!BV350)</f>
        <v>0</v>
      </c>
      <c r="BD350" s="2">
        <f>INDEX('2004'!$B$44:$B$140,'14 Year_History_Results'!BW350)</f>
        <v>0</v>
      </c>
      <c r="BE350" s="2">
        <f>INDEX('2005'!$B$44:$B$140,'14 Year_History_Results'!BX350)</f>
        <v>0</v>
      </c>
      <c r="BF350" s="2">
        <f>INDEX('2006'!$B$44:$B$140,'14 Year_History_Results'!BY350)</f>
        <v>0</v>
      </c>
      <c r="BG350" s="2">
        <f>INDEX('2007'!$B$44:$B$140,'14 Year_History_Results'!BZ350)</f>
        <v>0</v>
      </c>
      <c r="BH350" s="2">
        <f>INDEX('2008'!$B$44:$B$140,'14 Year_History_Results'!CA350)</f>
        <v>9</v>
      </c>
      <c r="BI350" s="2">
        <f>INDEX('2009'!$B$44:$B$140,'14 Year_History_Results'!CB350)</f>
        <v>0</v>
      </c>
      <c r="BJ350" s="2">
        <f>INDEX('2010'!$B$44:$B$140,'14 Year_History_Results'!CC350)</f>
        <v>0</v>
      </c>
      <c r="BK350" s="2">
        <f>INDEX('2011'!$B$44:$B$140,'14 Year_History_Results'!CD350)</f>
        <v>0</v>
      </c>
      <c r="BL350" s="2">
        <f>INDEX('2012'!$B$44:$B$140,'14 Year_History_Results'!CE350)</f>
        <v>0</v>
      </c>
      <c r="BM350" s="2">
        <f>INDEX('2013'!$B$44:$B$140,'14 Year_History_Results'!CF350)</f>
        <v>0</v>
      </c>
      <c r="BN350" s="149">
        <f>INDEX('2014'!$B$52:$B$180,'14 Year_History_Results'!CG350)</f>
        <v>0</v>
      </c>
      <c r="BO350" s="308">
        <f t="shared" si="208"/>
        <v>0</v>
      </c>
      <c r="BQ350">
        <f t="shared" si="209"/>
        <v>2344</v>
      </c>
      <c r="BR350" s="112"/>
      <c r="BS350" s="2"/>
      <c r="BT350" s="148">
        <f>IF(ISNA(MATCH($BQ350,'2001'!$A$44:$A$139,0)),97,MATCH($BQ350,'2001'!$A$44:$A$139,0))</f>
        <v>97</v>
      </c>
      <c r="BU350" s="2">
        <f>IF(ISNA(MATCH($BQ350,'2002'!$A$44:$A$139,0)),97,MATCH($BQ350,'2002'!$A$44:$A$139,0))</f>
        <v>97</v>
      </c>
      <c r="BV350" s="2">
        <f>IF(ISNA(MATCH($BQ350,'2003'!$A$44:$A$139,0)),97,MATCH($BQ350,'2003'!$A$44:$A$139,0))</f>
        <v>97</v>
      </c>
      <c r="BW350" s="2">
        <f>IF(ISNA(MATCH($BQ350,'2004'!$A$44:$A$139,0)),97,MATCH($BQ350,'2004'!$A$44:$A$139,0))</f>
        <v>97</v>
      </c>
      <c r="BX350" s="2">
        <f>IF(ISNA(MATCH($BQ350,'2005'!$A$44:$A$139,0)),97,MATCH($BQ350,'2005'!$A$44:$A$139,0))</f>
        <v>97</v>
      </c>
      <c r="BY350" s="2">
        <f>IF(ISNA(MATCH($BQ350,'2006'!$A$44:$A$139,0)),97,MATCH($BQ350,'2006'!$A$44:$A$139,0))</f>
        <v>97</v>
      </c>
      <c r="BZ350" s="2">
        <f>IF(ISNA(MATCH($BQ350,'2007'!$A$44:$A$139,0)),97,MATCH($BQ350,'2007'!$A$44:$A$139,0))</f>
        <v>97</v>
      </c>
      <c r="CA350" s="2">
        <f>IF(ISNA(MATCH($BQ350,'2008'!$A$44:$A$139,0)),97,MATCH($BQ350,'2008'!$A$44:$A$139,0))</f>
        <v>95</v>
      </c>
      <c r="CB350" s="2">
        <f>IF(ISNA(MATCH($BQ350,'2009'!$A$44:$A$139,0)),97,MATCH($BQ350,'2009'!$A$44:$A$139,0))</f>
        <v>97</v>
      </c>
      <c r="CC350" s="2">
        <f>IF(ISNA(MATCH($BQ350,'2010'!$A$44:$A$139,0)),97,MATCH($BQ350,'2010'!$A$44:$A$139,0))</f>
        <v>97</v>
      </c>
      <c r="CD350" s="2">
        <f>IF(ISNA(MATCH($BQ350,'2011'!$A$44:$A$139,0)),97,MATCH($BQ350,'2011'!$A$44:$A$139,0))</f>
        <v>97</v>
      </c>
      <c r="CE350" s="2">
        <f>IF(ISNA(MATCH($BQ350,'2012'!$A$44:$A$139,0)),97,MATCH($BQ350,'2012'!$A$44:$A$139,0))</f>
        <v>97</v>
      </c>
      <c r="CF350" s="2">
        <f>IF(ISNA(MATCH($BQ350,'2013'!$A$44:$A$139,0)),97,MATCH($BQ350,'2013'!$A$44:$A$139,0))</f>
        <v>97</v>
      </c>
      <c r="CG350" s="149">
        <f>IF(ISNA(MATCH($BQ350,'2014'!$A$52:$A$179,0)),129,MATCH($BQ350,'2014'!$A$52:$A$179,0))</f>
        <v>129</v>
      </c>
      <c r="CI350">
        <f t="shared" si="210"/>
        <v>2344</v>
      </c>
      <c r="CJ350" s="284"/>
      <c r="CK350" s="282"/>
      <c r="CL350" s="281">
        <f t="shared" si="211"/>
        <v>0</v>
      </c>
      <c r="CM350" s="282">
        <f t="shared" si="197"/>
        <v>0</v>
      </c>
      <c r="CN350" s="282">
        <f t="shared" si="198"/>
        <v>0</v>
      </c>
      <c r="CO350" s="282">
        <f t="shared" si="199"/>
        <v>0</v>
      </c>
      <c r="CP350" s="282">
        <f t="shared" si="200"/>
        <v>0</v>
      </c>
      <c r="CQ350" s="282">
        <f t="shared" si="201"/>
        <v>0</v>
      </c>
      <c r="CR350" s="282">
        <f t="shared" si="202"/>
        <v>0</v>
      </c>
      <c r="CS350" s="282">
        <f t="shared" si="203"/>
        <v>9</v>
      </c>
      <c r="CT350" s="282">
        <f t="shared" si="204"/>
        <v>5.9993999999999996</v>
      </c>
      <c r="CU350" s="282">
        <f t="shared" si="212"/>
        <v>3.9992000399999994</v>
      </c>
      <c r="CV350" s="282">
        <f t="shared" si="213"/>
        <v>2.6658667466639994</v>
      </c>
      <c r="CW350" s="282">
        <f t="shared" si="214"/>
        <v>1.777066773326222</v>
      </c>
      <c r="CX350" s="282">
        <f t="shared" si="215"/>
        <v>1.1845927110992596</v>
      </c>
      <c r="CY350" s="283">
        <f t="shared" si="216"/>
        <v>0.78964950121876643</v>
      </c>
      <c r="DA350" s="282">
        <f t="shared" si="217"/>
        <v>2344</v>
      </c>
      <c r="DB350" s="97"/>
      <c r="DC350" s="156"/>
      <c r="DD350" s="270">
        <f t="shared" si="218"/>
        <v>0</v>
      </c>
      <c r="DE350" s="156">
        <f t="shared" si="219"/>
        <v>0</v>
      </c>
      <c r="DF350" s="156">
        <f t="shared" si="220"/>
        <v>0</v>
      </c>
      <c r="DG350" s="156">
        <f t="shared" si="221"/>
        <v>0</v>
      </c>
      <c r="DH350" s="156">
        <f t="shared" si="222"/>
        <v>0</v>
      </c>
      <c r="DI350" s="156">
        <f t="shared" si="223"/>
        <v>0</v>
      </c>
      <c r="DJ350" s="156">
        <f t="shared" si="224"/>
        <v>0</v>
      </c>
      <c r="DK350" s="156">
        <f t="shared" si="225"/>
        <v>9</v>
      </c>
      <c r="DL350" s="156">
        <f t="shared" si="226"/>
        <v>9</v>
      </c>
      <c r="DM350" s="156">
        <f t="shared" si="227"/>
        <v>9</v>
      </c>
      <c r="DN350" s="156">
        <f t="shared" si="228"/>
        <v>9</v>
      </c>
      <c r="DO350" s="156">
        <f t="shared" si="229"/>
        <v>9</v>
      </c>
      <c r="DP350" s="156">
        <f t="shared" si="230"/>
        <v>9</v>
      </c>
      <c r="DQ350" s="267">
        <f t="shared" si="231"/>
        <v>9</v>
      </c>
      <c r="DR350" s="156">
        <f t="shared" si="232"/>
        <v>421</v>
      </c>
    </row>
    <row r="351" spans="2:122" ht="13.5" thickBot="1" x14ac:dyDescent="0.25">
      <c r="B351" s="133">
        <v>179</v>
      </c>
      <c r="C351" s="50">
        <f t="shared" si="195"/>
        <v>1</v>
      </c>
      <c r="D351" s="50">
        <f t="shared" si="205"/>
        <v>0</v>
      </c>
      <c r="E351" s="97"/>
      <c r="F351" s="2">
        <f t="shared" si="233"/>
        <v>346</v>
      </c>
      <c r="G351" s="164">
        <v>2591</v>
      </c>
      <c r="H351" s="164">
        <f>14- COUNTIF(L351:AA351,"#N/A")</f>
        <v>1</v>
      </c>
      <c r="I351" s="133">
        <f>SUM(AF351:AU351)+SUM(BA351:BM351)</f>
        <v>9</v>
      </c>
      <c r="J351" s="405">
        <f>CY351</f>
        <v>0.78964950121876643</v>
      </c>
      <c r="K351" s="466" t="str">
        <f>IF(ISNUMBER(MATCH(G351,'[4]OPR data'!$A$3:$A$2541,0)),"Y","N")</f>
        <v>Y</v>
      </c>
      <c r="L351" s="112"/>
      <c r="M351" s="236"/>
      <c r="N351" s="236" t="e">
        <f>(INDEX(Finish_table!R$4:R$83,MATCH('14 Year_History_Results'!$G351,Finish_table!S$4:S$83,0),1))</f>
        <v>#N/A</v>
      </c>
      <c r="O351" s="236" t="e">
        <f>(INDEX(Finish_table!Z$4:Z$99,MATCH('14 Year_History_Results'!$G351,Finish_table!AA$4:AA$99,0),1))</f>
        <v>#N/A</v>
      </c>
      <c r="P351" s="236" t="e">
        <f>(INDEX(Finish_table!AI$4:AI$99,MATCH('14 Year_History_Results'!$G351,Finish_table!AJ$4:AJ$99,0),1))</f>
        <v>#N/A</v>
      </c>
      <c r="Q351" s="236" t="e">
        <f>(INDEX(Finish_table!AR$4:AR$99,MATCH('14 Year_History_Results'!$G351,Finish_table!AS$4:AS$99,0),1))</f>
        <v>#N/A</v>
      </c>
      <c r="R351" s="236" t="e">
        <f>(INDEX(Finish_table!BA$4:BA$99,MATCH('14 Year_History_Results'!$G351,Finish_table!BB$4:BB$99,0),1))</f>
        <v>#N/A</v>
      </c>
      <c r="S351" s="236" t="e">
        <f>(INDEX(Finish_table!BJ$4:BJ$99,MATCH('14 Year_History_Results'!$G351,Finish_table!BK$4:BK$99,0),1))</f>
        <v>#N/A</v>
      </c>
      <c r="T351" s="236" t="e">
        <f>(INDEX(Finish_table!BS$4:BS$99,MATCH('14 Year_History_Results'!$G351,Finish_table!BT$4:BT$99,0),1))</f>
        <v>#N/A</v>
      </c>
      <c r="U351" s="236" t="str">
        <f>(INDEX(Finish_table!CB$4:CB$99,MATCH('14 Year_History_Results'!$G351,Finish_table!CC$4:CC$99,0),1))</f>
        <v>QF</v>
      </c>
      <c r="V351" s="236" t="e">
        <f>(INDEX(Finish_table!CK$4:CK$99,MATCH('14 Year_History_Results'!$G351,Finish_table!CL$4:CL$99,0),1))</f>
        <v>#N/A</v>
      </c>
      <c r="W351" s="236" t="e">
        <f>(INDEX(Finish_table!CT$4:CT$99,MATCH('14 Year_History_Results'!$G351,Finish_table!CU$4:CU$99,0),1))</f>
        <v>#N/A</v>
      </c>
      <c r="X351" s="236" t="e">
        <f>(INDEX(Finish_table!DC$4:DC$99,MATCH('14 Year_History_Results'!$G351,Finish_table!DD$4:DD$99,0),1))</f>
        <v>#N/A</v>
      </c>
      <c r="Y351" s="236" t="e">
        <f>(INDEX(Finish_table!DL$4:DL$99,MATCH('14 Year_History_Results'!$G351,Finish_table!DM$4:DM$99,0),1))</f>
        <v>#N/A</v>
      </c>
      <c r="Z351" s="236" t="e">
        <f>(INDEX(Finish_table!DU$4:DU$99,MATCH('14 Year_History_Results'!$G351,Finish_table!DV$4:DV$99,0),1))</f>
        <v>#N/A</v>
      </c>
      <c r="AA351" s="256" t="e">
        <f>(INDEX(Finish_table!ED$4:ED$140,MATCH('14 Year_History_Results'!$G351,Finish_table!EE$4:EE$140,0),1))</f>
        <v>#N/A</v>
      </c>
      <c r="AB351" s="2"/>
      <c r="AE351">
        <f t="shared" si="196"/>
        <v>2591</v>
      </c>
      <c r="AF351" s="112"/>
      <c r="AG351" s="2"/>
      <c r="AH351" s="148">
        <f>INDEX('2001'!$C$44:$C$140,'14 Year_History_Results'!BT351)</f>
        <v>0</v>
      </c>
      <c r="AI351" s="2">
        <f>INDEX('2002'!$C$44:$C$140,'14 Year_History_Results'!BU351)</f>
        <v>0</v>
      </c>
      <c r="AJ351" s="2">
        <f>INDEX('2003'!$C$44:$C$140,'14 Year_History_Results'!BV351)</f>
        <v>0</v>
      </c>
      <c r="AK351" s="2">
        <f>INDEX('2004'!$C$44:$C$140,'14 Year_History_Results'!BW351)</f>
        <v>0</v>
      </c>
      <c r="AL351" s="2">
        <f>INDEX('2005'!$C$44:$C$140,'14 Year_History_Results'!BX351)</f>
        <v>0</v>
      </c>
      <c r="AM351" s="2">
        <f>INDEX('2006'!$C$44:$C$140,'14 Year_History_Results'!BY351)</f>
        <v>0</v>
      </c>
      <c r="AN351" s="2">
        <f>INDEX('2007'!$C$44:$C$140,'14 Year_History_Results'!BZ351)</f>
        <v>0</v>
      </c>
      <c r="AO351" s="2">
        <f>INDEX('2008'!$C$44:$C$140,'14 Year_History_Results'!CA351)</f>
        <v>0</v>
      </c>
      <c r="AP351" s="2">
        <f>INDEX('2009'!$C$44:$C$140,'14 Year_History_Results'!CB351)</f>
        <v>0</v>
      </c>
      <c r="AQ351" s="2">
        <f>INDEX('2010'!$C$44:$C$140,'14 Year_History_Results'!CC351)</f>
        <v>0</v>
      </c>
      <c r="AR351" s="2">
        <f>INDEX('2011'!$C$44:$C$140,'14 Year_History_Results'!CD351)</f>
        <v>0</v>
      </c>
      <c r="AS351" s="2">
        <f>INDEX('2012'!$C$44:$C$140,'14 Year_History_Results'!CE351)</f>
        <v>0</v>
      </c>
      <c r="AT351" s="2">
        <f>INDEX('2013'!$C$44:$C$140,'14 Year_History_Results'!CF351)</f>
        <v>0</v>
      </c>
      <c r="AU351" s="149">
        <f>INDEX('2014'!$C$52:$C$180,'14 Year_History_Results'!CG351)</f>
        <v>0</v>
      </c>
      <c r="AV351" s="2">
        <f t="shared" si="206"/>
        <v>0</v>
      </c>
      <c r="AW351" s="2"/>
      <c r="AX351">
        <f t="shared" si="207"/>
        <v>2591</v>
      </c>
      <c r="AY351" s="112"/>
      <c r="AZ351" s="2"/>
      <c r="BA351" s="148">
        <f>INDEX('2001'!$B$44:$B$140,'14 Year_History_Results'!BT351)</f>
        <v>0</v>
      </c>
      <c r="BB351" s="2">
        <f>INDEX('2002'!$B$44:$B$140,'14 Year_History_Results'!BU351)</f>
        <v>0</v>
      </c>
      <c r="BC351" s="2">
        <f>INDEX('2003'!$B$44:$B$140,'14 Year_History_Results'!BV351)</f>
        <v>0</v>
      </c>
      <c r="BD351" s="2">
        <f>INDEX('2004'!$B$44:$B$140,'14 Year_History_Results'!BW351)</f>
        <v>0</v>
      </c>
      <c r="BE351" s="2">
        <f>INDEX('2005'!$B$44:$B$140,'14 Year_History_Results'!BX351)</f>
        <v>0</v>
      </c>
      <c r="BF351" s="2">
        <f>INDEX('2006'!$B$44:$B$140,'14 Year_History_Results'!BY351)</f>
        <v>0</v>
      </c>
      <c r="BG351" s="2">
        <f>INDEX('2007'!$B$44:$B$140,'14 Year_History_Results'!BZ351)</f>
        <v>0</v>
      </c>
      <c r="BH351" s="2">
        <f>INDEX('2008'!$B$44:$B$140,'14 Year_History_Results'!CA351)</f>
        <v>9</v>
      </c>
      <c r="BI351" s="2">
        <f>INDEX('2009'!$B$44:$B$140,'14 Year_History_Results'!CB351)</f>
        <v>0</v>
      </c>
      <c r="BJ351" s="2">
        <f>INDEX('2010'!$B$44:$B$140,'14 Year_History_Results'!CC351)</f>
        <v>0</v>
      </c>
      <c r="BK351" s="2">
        <f>INDEX('2011'!$B$44:$B$140,'14 Year_History_Results'!CD351)</f>
        <v>0</v>
      </c>
      <c r="BL351" s="2">
        <f>INDEX('2012'!$B$44:$B$140,'14 Year_History_Results'!CE351)</f>
        <v>0</v>
      </c>
      <c r="BM351" s="2">
        <f>INDEX('2013'!$B$44:$B$140,'14 Year_History_Results'!CF351)</f>
        <v>0</v>
      </c>
      <c r="BN351" s="149">
        <f>INDEX('2014'!$B$52:$B$180,'14 Year_History_Results'!CG351)</f>
        <v>0</v>
      </c>
      <c r="BO351" s="308">
        <f t="shared" si="208"/>
        <v>0</v>
      </c>
      <c r="BQ351">
        <f t="shared" si="209"/>
        <v>2591</v>
      </c>
      <c r="BR351" s="112"/>
      <c r="BS351" s="2"/>
      <c r="BT351" s="148">
        <f>IF(ISNA(MATCH($BQ351,'2001'!$A$44:$A$139,0)),97,MATCH($BQ351,'2001'!$A$44:$A$139,0))</f>
        <v>97</v>
      </c>
      <c r="BU351" s="2">
        <f>IF(ISNA(MATCH($BQ351,'2002'!$A$44:$A$139,0)),97,MATCH($BQ351,'2002'!$A$44:$A$139,0))</f>
        <v>97</v>
      </c>
      <c r="BV351" s="2">
        <f>IF(ISNA(MATCH($BQ351,'2003'!$A$44:$A$139,0)),97,MATCH($BQ351,'2003'!$A$44:$A$139,0))</f>
        <v>97</v>
      </c>
      <c r="BW351" s="2">
        <f>IF(ISNA(MATCH($BQ351,'2004'!$A$44:$A$139,0)),97,MATCH($BQ351,'2004'!$A$44:$A$139,0))</f>
        <v>97</v>
      </c>
      <c r="BX351" s="2">
        <f>IF(ISNA(MATCH($BQ351,'2005'!$A$44:$A$139,0)),97,MATCH($BQ351,'2005'!$A$44:$A$139,0))</f>
        <v>97</v>
      </c>
      <c r="BY351" s="2">
        <f>IF(ISNA(MATCH($BQ351,'2006'!$A$44:$A$139,0)),97,MATCH($BQ351,'2006'!$A$44:$A$139,0))</f>
        <v>97</v>
      </c>
      <c r="BZ351" s="2">
        <f>IF(ISNA(MATCH($BQ351,'2007'!$A$44:$A$139,0)),97,MATCH($BQ351,'2007'!$A$44:$A$139,0))</f>
        <v>97</v>
      </c>
      <c r="CA351" s="2">
        <f>IF(ISNA(MATCH($BQ351,'2008'!$A$44:$A$139,0)),97,MATCH($BQ351,'2008'!$A$44:$A$139,0))</f>
        <v>96</v>
      </c>
      <c r="CB351" s="2">
        <f>IF(ISNA(MATCH($BQ351,'2009'!$A$44:$A$139,0)),97,MATCH($BQ351,'2009'!$A$44:$A$139,0))</f>
        <v>97</v>
      </c>
      <c r="CC351" s="2">
        <f>IF(ISNA(MATCH($BQ351,'2010'!$A$44:$A$139,0)),97,MATCH($BQ351,'2010'!$A$44:$A$139,0))</f>
        <v>97</v>
      </c>
      <c r="CD351" s="2">
        <f>IF(ISNA(MATCH($BQ351,'2011'!$A$44:$A$139,0)),97,MATCH($BQ351,'2011'!$A$44:$A$139,0))</f>
        <v>97</v>
      </c>
      <c r="CE351" s="2">
        <f>IF(ISNA(MATCH($BQ351,'2012'!$A$44:$A$139,0)),97,MATCH($BQ351,'2012'!$A$44:$A$139,0))</f>
        <v>97</v>
      </c>
      <c r="CF351" s="2">
        <f>IF(ISNA(MATCH($BQ351,'2013'!$A$44:$A$139,0)),97,MATCH($BQ351,'2013'!$A$44:$A$139,0))</f>
        <v>97</v>
      </c>
      <c r="CG351" s="149">
        <f>IF(ISNA(MATCH($BQ351,'2014'!$A$52:$A$179,0)),129,MATCH($BQ351,'2014'!$A$52:$A$179,0))</f>
        <v>129</v>
      </c>
      <c r="CI351">
        <f t="shared" si="210"/>
        <v>2591</v>
      </c>
      <c r="CJ351" s="284"/>
      <c r="CK351" s="282"/>
      <c r="CL351" s="281">
        <f t="shared" si="211"/>
        <v>0</v>
      </c>
      <c r="CM351" s="282">
        <f t="shared" si="197"/>
        <v>0</v>
      </c>
      <c r="CN351" s="282">
        <f t="shared" si="198"/>
        <v>0</v>
      </c>
      <c r="CO351" s="282">
        <f t="shared" si="199"/>
        <v>0</v>
      </c>
      <c r="CP351" s="282">
        <f t="shared" si="200"/>
        <v>0</v>
      </c>
      <c r="CQ351" s="282">
        <f t="shared" si="201"/>
        <v>0</v>
      </c>
      <c r="CR351" s="282">
        <f t="shared" si="202"/>
        <v>0</v>
      </c>
      <c r="CS351" s="282">
        <f t="shared" si="203"/>
        <v>9</v>
      </c>
      <c r="CT351" s="282">
        <f t="shared" si="204"/>
        <v>5.9993999999999996</v>
      </c>
      <c r="CU351" s="282">
        <f t="shared" si="212"/>
        <v>3.9992000399999994</v>
      </c>
      <c r="CV351" s="282">
        <f t="shared" si="213"/>
        <v>2.6658667466639994</v>
      </c>
      <c r="CW351" s="282">
        <f t="shared" si="214"/>
        <v>1.777066773326222</v>
      </c>
      <c r="CX351" s="282">
        <f t="shared" si="215"/>
        <v>1.1845927110992596</v>
      </c>
      <c r="CY351" s="283">
        <f t="shared" si="216"/>
        <v>0.78964950121876643</v>
      </c>
      <c r="DA351" s="282">
        <f t="shared" si="217"/>
        <v>2591</v>
      </c>
      <c r="DB351" s="97"/>
      <c r="DC351" s="156"/>
      <c r="DD351" s="270">
        <f t="shared" si="218"/>
        <v>0</v>
      </c>
      <c r="DE351" s="156">
        <f t="shared" si="219"/>
        <v>0</v>
      </c>
      <c r="DF351" s="156">
        <f t="shared" si="220"/>
        <v>0</v>
      </c>
      <c r="DG351" s="156">
        <f t="shared" si="221"/>
        <v>0</v>
      </c>
      <c r="DH351" s="156">
        <f t="shared" si="222"/>
        <v>0</v>
      </c>
      <c r="DI351" s="156">
        <f t="shared" si="223"/>
        <v>0</v>
      </c>
      <c r="DJ351" s="156">
        <f t="shared" si="224"/>
        <v>0</v>
      </c>
      <c r="DK351" s="156">
        <f t="shared" si="225"/>
        <v>9</v>
      </c>
      <c r="DL351" s="156">
        <f t="shared" si="226"/>
        <v>9</v>
      </c>
      <c r="DM351" s="156">
        <f t="shared" si="227"/>
        <v>9</v>
      </c>
      <c r="DN351" s="156">
        <f t="shared" si="228"/>
        <v>9</v>
      </c>
      <c r="DO351" s="156">
        <f t="shared" si="229"/>
        <v>9</v>
      </c>
      <c r="DP351" s="156">
        <f t="shared" si="230"/>
        <v>9</v>
      </c>
      <c r="DQ351" s="267">
        <f t="shared" si="231"/>
        <v>9</v>
      </c>
      <c r="DR351" s="156">
        <f t="shared" si="232"/>
        <v>421</v>
      </c>
    </row>
    <row r="352" spans="2:122" ht="13.5" thickBot="1" x14ac:dyDescent="0.25">
      <c r="B352" s="133">
        <v>179</v>
      </c>
      <c r="C352" s="50">
        <f t="shared" si="195"/>
        <v>2</v>
      </c>
      <c r="D352" s="50">
        <f t="shared" si="205"/>
        <v>0</v>
      </c>
      <c r="E352" s="97"/>
      <c r="F352" s="2">
        <f t="shared" si="233"/>
        <v>347</v>
      </c>
      <c r="G352" s="164">
        <v>378</v>
      </c>
      <c r="H352" s="164">
        <f>14- COUNTIF(L352:AA352,"#N/A")</f>
        <v>3</v>
      </c>
      <c r="I352" s="133">
        <f>SUM(AF352:AU352)+SUM(BA352:BM352)</f>
        <v>71</v>
      </c>
      <c r="J352" s="405">
        <f>CY352</f>
        <v>0.7814375149727012</v>
      </c>
      <c r="K352" s="466" t="str">
        <f>IF(ISNUMBER(MATCH(G352,'[4]OPR data'!$A$3:$A$2541,0)),"Y","N")</f>
        <v>Y</v>
      </c>
      <c r="L352" s="112"/>
      <c r="M352" s="236"/>
      <c r="N352" s="236" t="str">
        <f>(INDEX(Finish_table!R$4:R$83,MATCH('14 Year_History_Results'!$G352,Finish_table!S$4:S$83,0),1))</f>
        <v>QF</v>
      </c>
      <c r="O352" s="236" t="e">
        <f>(INDEX(Finish_table!Z$4:Z$99,MATCH('14 Year_History_Results'!$G352,Finish_table!AA$4:AA$99,0),1))</f>
        <v>#N/A</v>
      </c>
      <c r="P352" s="236" t="str">
        <f>(INDEX(Finish_table!AI$4:AI$99,MATCH('14 Year_History_Results'!$G352,Finish_table!AJ$4:AJ$99,0),1))</f>
        <v>W</v>
      </c>
      <c r="Q352" s="236" t="str">
        <f>(INDEX(Finish_table!AR$4:AR$99,MATCH('14 Year_History_Results'!$G352,Finish_table!AS$4:AS$99,0),1))</f>
        <v>QF</v>
      </c>
      <c r="R352" s="236" t="e">
        <f>(INDEX(Finish_table!BA$4:BA$99,MATCH('14 Year_History_Results'!$G352,Finish_table!BB$4:BB$99,0),1))</f>
        <v>#N/A</v>
      </c>
      <c r="S352" s="236" t="e">
        <f>(INDEX(Finish_table!BJ$4:BJ$99,MATCH('14 Year_History_Results'!$G352,Finish_table!BK$4:BK$99,0),1))</f>
        <v>#N/A</v>
      </c>
      <c r="T352" s="236" t="e">
        <f>(INDEX(Finish_table!BS$4:BS$99,MATCH('14 Year_History_Results'!$G352,Finish_table!BT$4:BT$99,0),1))</f>
        <v>#N/A</v>
      </c>
      <c r="U352" s="236" t="e">
        <f>(INDEX(Finish_table!CB$4:CB$99,MATCH('14 Year_History_Results'!$G352,Finish_table!CC$4:CC$99,0),1))</f>
        <v>#N/A</v>
      </c>
      <c r="V352" s="236" t="e">
        <f>(INDEX(Finish_table!CK$4:CK$99,MATCH('14 Year_History_Results'!$G352,Finish_table!CL$4:CL$99,0),1))</f>
        <v>#N/A</v>
      </c>
      <c r="W352" s="236" t="e">
        <f>(INDEX(Finish_table!CT$4:CT$99,MATCH('14 Year_History_Results'!$G352,Finish_table!CU$4:CU$99,0),1))</f>
        <v>#N/A</v>
      </c>
      <c r="X352" s="236" t="e">
        <f>(INDEX(Finish_table!DC$4:DC$99,MATCH('14 Year_History_Results'!$G352,Finish_table!DD$4:DD$99,0),1))</f>
        <v>#N/A</v>
      </c>
      <c r="Y352" s="236" t="e">
        <f>(INDEX(Finish_table!DL$4:DL$99,MATCH('14 Year_History_Results'!$G352,Finish_table!DM$4:DM$99,0),1))</f>
        <v>#N/A</v>
      </c>
      <c r="Z352" s="236" t="e">
        <f>(INDEX(Finish_table!DU$4:DU$99,MATCH('14 Year_History_Results'!$G352,Finish_table!DV$4:DV$99,0),1))</f>
        <v>#N/A</v>
      </c>
      <c r="AA352" s="256" t="e">
        <f>(INDEX(Finish_table!ED$4:ED$140,MATCH('14 Year_History_Results'!$G352,Finish_table!EE$4:EE$140,0),1))</f>
        <v>#N/A</v>
      </c>
      <c r="AB352" s="2"/>
      <c r="AE352">
        <f t="shared" si="196"/>
        <v>378</v>
      </c>
      <c r="AF352" s="112"/>
      <c r="AG352" s="2"/>
      <c r="AH352" s="148">
        <f>INDEX('2001'!$C$44:$C$140,'14 Year_History_Results'!BT352)</f>
        <v>10</v>
      </c>
      <c r="AI352" s="2">
        <f>INDEX('2002'!$C$44:$C$140,'14 Year_History_Results'!BU352)</f>
        <v>0</v>
      </c>
      <c r="AJ352" s="2">
        <f>INDEX('2003'!$C$44:$C$140,'14 Year_History_Results'!BV352)</f>
        <v>30</v>
      </c>
      <c r="AK352" s="2">
        <f>INDEX('2004'!$C$44:$C$140,'14 Year_History_Results'!BW352)</f>
        <v>0</v>
      </c>
      <c r="AL352" s="2">
        <f>INDEX('2005'!$C$44:$C$140,'14 Year_History_Results'!BX352)</f>
        <v>0</v>
      </c>
      <c r="AM352" s="2">
        <f>INDEX('2006'!$C$44:$C$140,'14 Year_History_Results'!BY352)</f>
        <v>0</v>
      </c>
      <c r="AN352" s="2">
        <f>INDEX('2007'!$C$44:$C$140,'14 Year_History_Results'!BZ352)</f>
        <v>0</v>
      </c>
      <c r="AO352" s="2">
        <f>INDEX('2008'!$C$44:$C$140,'14 Year_History_Results'!CA352)</f>
        <v>0</v>
      </c>
      <c r="AP352" s="2">
        <f>INDEX('2009'!$C$44:$C$140,'14 Year_History_Results'!CB352)</f>
        <v>0</v>
      </c>
      <c r="AQ352" s="2">
        <f>INDEX('2010'!$C$44:$C$140,'14 Year_History_Results'!CC352)</f>
        <v>0</v>
      </c>
      <c r="AR352" s="2">
        <f>INDEX('2011'!$C$44:$C$140,'14 Year_History_Results'!CD352)</f>
        <v>0</v>
      </c>
      <c r="AS352" s="2">
        <f>INDEX('2012'!$C$44:$C$140,'14 Year_History_Results'!CE352)</f>
        <v>0</v>
      </c>
      <c r="AT352" s="2">
        <f>INDEX('2013'!$C$44:$C$140,'14 Year_History_Results'!CF352)</f>
        <v>0</v>
      </c>
      <c r="AU352" s="149">
        <f>INDEX('2014'!$C$52:$C$180,'14 Year_History_Results'!CG352)</f>
        <v>0</v>
      </c>
      <c r="AV352" s="2">
        <f t="shared" si="206"/>
        <v>8.2542030585555697</v>
      </c>
      <c r="AW352" s="2"/>
      <c r="AX352">
        <f t="shared" si="207"/>
        <v>378</v>
      </c>
      <c r="AY352" s="112"/>
      <c r="AZ352" s="2"/>
      <c r="BA352" s="148">
        <f>INDEX('2001'!$B$44:$B$140,'14 Year_History_Results'!BT352)</f>
        <v>5</v>
      </c>
      <c r="BB352" s="2">
        <f>INDEX('2002'!$B$44:$B$140,'14 Year_History_Results'!BU352)</f>
        <v>0</v>
      </c>
      <c r="BC352" s="2">
        <f>INDEX('2003'!$B$44:$B$140,'14 Year_History_Results'!BV352)</f>
        <v>16</v>
      </c>
      <c r="BD352" s="2">
        <f>INDEX('2004'!$B$44:$B$140,'14 Year_History_Results'!BW352)</f>
        <v>10</v>
      </c>
      <c r="BE352" s="2">
        <f>INDEX('2005'!$B$44:$B$140,'14 Year_History_Results'!BX352)</f>
        <v>0</v>
      </c>
      <c r="BF352" s="2">
        <f>INDEX('2006'!$B$44:$B$140,'14 Year_History_Results'!BY352)</f>
        <v>0</v>
      </c>
      <c r="BG352" s="2">
        <f>INDEX('2007'!$B$44:$B$140,'14 Year_History_Results'!BZ352)</f>
        <v>0</v>
      </c>
      <c r="BH352" s="2">
        <f>INDEX('2008'!$B$44:$B$140,'14 Year_History_Results'!CA352)</f>
        <v>0</v>
      </c>
      <c r="BI352" s="2">
        <f>INDEX('2009'!$B$44:$B$140,'14 Year_History_Results'!CB352)</f>
        <v>0</v>
      </c>
      <c r="BJ352" s="2">
        <f>INDEX('2010'!$B$44:$B$140,'14 Year_History_Results'!CC352)</f>
        <v>0</v>
      </c>
      <c r="BK352" s="2">
        <f>INDEX('2011'!$B$44:$B$140,'14 Year_History_Results'!CD352)</f>
        <v>0</v>
      </c>
      <c r="BL352" s="2">
        <f>INDEX('2012'!$B$44:$B$140,'14 Year_History_Results'!CE352)</f>
        <v>0</v>
      </c>
      <c r="BM352" s="2">
        <f>INDEX('2013'!$B$44:$B$140,'14 Year_History_Results'!CF352)</f>
        <v>0</v>
      </c>
      <c r="BN352" s="149">
        <f>INDEX('2014'!$B$52:$B$180,'14 Year_History_Results'!CG352)</f>
        <v>0</v>
      </c>
      <c r="BO352" s="308">
        <f t="shared" si="208"/>
        <v>0</v>
      </c>
      <c r="BQ352">
        <f t="shared" si="209"/>
        <v>378</v>
      </c>
      <c r="BR352" s="112"/>
      <c r="BS352" s="2"/>
      <c r="BT352" s="148">
        <f>IF(ISNA(MATCH($BQ352,'2001'!$A$44:$A$139,0)),97,MATCH($BQ352,'2001'!$A$44:$A$139,0))</f>
        <v>71</v>
      </c>
      <c r="BU352" s="2">
        <f>IF(ISNA(MATCH($BQ352,'2002'!$A$44:$A$139,0)),97,MATCH($BQ352,'2002'!$A$44:$A$139,0))</f>
        <v>97</v>
      </c>
      <c r="BV352" s="2">
        <f>IF(ISNA(MATCH($BQ352,'2003'!$A$44:$A$139,0)),97,MATCH($BQ352,'2003'!$A$44:$A$139,0))</f>
        <v>66</v>
      </c>
      <c r="BW352" s="2">
        <f>IF(ISNA(MATCH($BQ352,'2004'!$A$44:$A$139,0)),97,MATCH($BQ352,'2004'!$A$44:$A$139,0))</f>
        <v>57</v>
      </c>
      <c r="BX352" s="2">
        <f>IF(ISNA(MATCH($BQ352,'2005'!$A$44:$A$139,0)),97,MATCH($BQ352,'2005'!$A$44:$A$139,0))</f>
        <v>97</v>
      </c>
      <c r="BY352" s="2">
        <f>IF(ISNA(MATCH($BQ352,'2006'!$A$44:$A$139,0)),97,MATCH($BQ352,'2006'!$A$44:$A$139,0))</f>
        <v>97</v>
      </c>
      <c r="BZ352" s="2">
        <f>IF(ISNA(MATCH($BQ352,'2007'!$A$44:$A$139,0)),97,MATCH($BQ352,'2007'!$A$44:$A$139,0))</f>
        <v>97</v>
      </c>
      <c r="CA352" s="2">
        <f>IF(ISNA(MATCH($BQ352,'2008'!$A$44:$A$139,0)),97,MATCH($BQ352,'2008'!$A$44:$A$139,0))</f>
        <v>97</v>
      </c>
      <c r="CB352" s="2">
        <f>IF(ISNA(MATCH($BQ352,'2009'!$A$44:$A$139,0)),97,MATCH($BQ352,'2009'!$A$44:$A$139,0))</f>
        <v>97</v>
      </c>
      <c r="CC352" s="2">
        <f>IF(ISNA(MATCH($BQ352,'2010'!$A$44:$A$139,0)),97,MATCH($BQ352,'2010'!$A$44:$A$139,0))</f>
        <v>97</v>
      </c>
      <c r="CD352" s="2">
        <f>IF(ISNA(MATCH($BQ352,'2011'!$A$44:$A$139,0)),97,MATCH($BQ352,'2011'!$A$44:$A$139,0))</f>
        <v>97</v>
      </c>
      <c r="CE352" s="2">
        <f>IF(ISNA(MATCH($BQ352,'2012'!$A$44:$A$139,0)),97,MATCH($BQ352,'2012'!$A$44:$A$139,0))</f>
        <v>97</v>
      </c>
      <c r="CF352" s="2">
        <f>IF(ISNA(MATCH($BQ352,'2013'!$A$44:$A$139,0)),97,MATCH($BQ352,'2013'!$A$44:$A$139,0))</f>
        <v>97</v>
      </c>
      <c r="CG352" s="149">
        <f>IF(ISNA(MATCH($BQ352,'2014'!$A$52:$A$179,0)),129,MATCH($BQ352,'2014'!$A$52:$A$179,0))</f>
        <v>129</v>
      </c>
      <c r="CI352">
        <f t="shared" si="210"/>
        <v>378</v>
      </c>
      <c r="CJ352" s="284"/>
      <c r="CK352" s="282"/>
      <c r="CL352" s="281">
        <f t="shared" si="211"/>
        <v>15</v>
      </c>
      <c r="CM352" s="282">
        <f t="shared" si="197"/>
        <v>9.9989999999999988</v>
      </c>
      <c r="CN352" s="282">
        <f t="shared" si="198"/>
        <v>52.665333400000002</v>
      </c>
      <c r="CO352" s="282">
        <f t="shared" si="199"/>
        <v>45.10671124444</v>
      </c>
      <c r="CP352" s="282">
        <f t="shared" si="200"/>
        <v>30.068133715543702</v>
      </c>
      <c r="CQ352" s="282">
        <f t="shared" si="201"/>
        <v>20.043417934781431</v>
      </c>
      <c r="CR352" s="282">
        <f t="shared" si="202"/>
        <v>13.360942395325301</v>
      </c>
      <c r="CS352" s="282">
        <f t="shared" si="203"/>
        <v>8.9064042007238449</v>
      </c>
      <c r="CT352" s="282">
        <f t="shared" si="204"/>
        <v>5.9370090402025149</v>
      </c>
      <c r="CU352" s="282">
        <f t="shared" si="212"/>
        <v>3.9576102261989963</v>
      </c>
      <c r="CV352" s="282">
        <f t="shared" si="213"/>
        <v>2.6381429767842506</v>
      </c>
      <c r="CW352" s="282">
        <f t="shared" si="214"/>
        <v>1.7585861083243814</v>
      </c>
      <c r="CX352" s="282">
        <f t="shared" si="215"/>
        <v>1.1722734998090327</v>
      </c>
      <c r="CY352" s="283">
        <f t="shared" si="216"/>
        <v>0.7814375149727012</v>
      </c>
      <c r="DA352" s="282">
        <f t="shared" si="217"/>
        <v>378</v>
      </c>
      <c r="DB352" s="97"/>
      <c r="DC352" s="156"/>
      <c r="DD352" s="270">
        <f t="shared" si="218"/>
        <v>15</v>
      </c>
      <c r="DE352" s="156">
        <f t="shared" si="219"/>
        <v>15</v>
      </c>
      <c r="DF352" s="156">
        <f t="shared" si="220"/>
        <v>61</v>
      </c>
      <c r="DG352" s="156">
        <f t="shared" si="221"/>
        <v>71</v>
      </c>
      <c r="DH352" s="156">
        <f t="shared" si="222"/>
        <v>71</v>
      </c>
      <c r="DI352" s="156">
        <f t="shared" si="223"/>
        <v>71</v>
      </c>
      <c r="DJ352" s="156">
        <f t="shared" si="224"/>
        <v>71</v>
      </c>
      <c r="DK352" s="156">
        <f t="shared" si="225"/>
        <v>71</v>
      </c>
      <c r="DL352" s="156">
        <f t="shared" si="226"/>
        <v>71</v>
      </c>
      <c r="DM352" s="156">
        <f t="shared" si="227"/>
        <v>71</v>
      </c>
      <c r="DN352" s="156">
        <f t="shared" si="228"/>
        <v>71</v>
      </c>
      <c r="DO352" s="156">
        <f t="shared" si="229"/>
        <v>71</v>
      </c>
      <c r="DP352" s="156">
        <f t="shared" si="230"/>
        <v>71</v>
      </c>
      <c r="DQ352" s="267">
        <f t="shared" si="231"/>
        <v>71</v>
      </c>
      <c r="DR352" s="156">
        <f t="shared" si="232"/>
        <v>112</v>
      </c>
    </row>
    <row r="353" spans="2:122" ht="13.5" thickBot="1" x14ac:dyDescent="0.25">
      <c r="B353" s="133">
        <v>179</v>
      </c>
      <c r="C353" s="50">
        <f t="shared" si="195"/>
        <v>3</v>
      </c>
      <c r="D353" s="50">
        <f t="shared" si="205"/>
        <v>0</v>
      </c>
      <c r="E353" s="97"/>
      <c r="F353" s="2">
        <f t="shared" si="233"/>
        <v>348</v>
      </c>
      <c r="G353" s="164">
        <v>1680</v>
      </c>
      <c r="H353" s="164">
        <f>14- COUNTIF(L353:AA353,"#N/A")</f>
        <v>2</v>
      </c>
      <c r="I353" s="133">
        <f>SUM(AF353:AU353)+SUM(BA353:BM353)</f>
        <v>24</v>
      </c>
      <c r="J353" s="405">
        <f>CY353</f>
        <v>0.77971357980429534</v>
      </c>
      <c r="K353" s="466" t="str">
        <f>IF(ISNUMBER(MATCH(G353,'[4]OPR data'!$A$3:$A$2541,0)),"Y","N")</f>
        <v>N</v>
      </c>
      <c r="L353" s="112"/>
      <c r="M353" s="236"/>
      <c r="N353" s="236" t="e">
        <f>(INDEX(Finish_table!R$4:R$83,MATCH('14 Year_History_Results'!$G353,Finish_table!S$4:S$83,0),1))</f>
        <v>#N/A</v>
      </c>
      <c r="O353" s="236" t="e">
        <f>(INDEX(Finish_table!Z$4:Z$99,MATCH('14 Year_History_Results'!$G353,Finish_table!AA$4:AA$99,0),1))</f>
        <v>#N/A</v>
      </c>
      <c r="P353" s="236" t="e">
        <f>(INDEX(Finish_table!AI$4:AI$99,MATCH('14 Year_History_Results'!$G353,Finish_table!AJ$4:AJ$99,0),1))</f>
        <v>#N/A</v>
      </c>
      <c r="Q353" s="236" t="e">
        <f>(INDEX(Finish_table!AR$4:AR$99,MATCH('14 Year_History_Results'!$G353,Finish_table!AS$4:AS$99,0),1))</f>
        <v>#N/A</v>
      </c>
      <c r="R353" s="236" t="str">
        <f>(INDEX(Finish_table!BA$4:BA$99,MATCH('14 Year_History_Results'!$G353,Finish_table!BB$4:BB$99,0),1))</f>
        <v>QF</v>
      </c>
      <c r="S353" s="236" t="str">
        <f>(INDEX(Finish_table!BJ$4:BJ$99,MATCH('14 Year_History_Results'!$G353,Finish_table!BK$4:BK$99,0),1))</f>
        <v>QF</v>
      </c>
      <c r="T353" s="236" t="e">
        <f>(INDEX(Finish_table!BS$4:BS$99,MATCH('14 Year_History_Results'!$G353,Finish_table!BT$4:BT$99,0),1))</f>
        <v>#N/A</v>
      </c>
      <c r="U353" s="236" t="e">
        <f>(INDEX(Finish_table!CB$4:CB$99,MATCH('14 Year_History_Results'!$G353,Finish_table!CC$4:CC$99,0),1))</f>
        <v>#N/A</v>
      </c>
      <c r="V353" s="236" t="e">
        <f>(INDEX(Finish_table!CK$4:CK$99,MATCH('14 Year_History_Results'!$G353,Finish_table!CL$4:CL$99,0),1))</f>
        <v>#N/A</v>
      </c>
      <c r="W353" s="236" t="e">
        <f>(INDEX(Finish_table!CT$4:CT$99,MATCH('14 Year_History_Results'!$G353,Finish_table!CU$4:CU$99,0),1))</f>
        <v>#N/A</v>
      </c>
      <c r="X353" s="236" t="e">
        <f>(INDEX(Finish_table!DC$4:DC$99,MATCH('14 Year_History_Results'!$G353,Finish_table!DD$4:DD$99,0),1))</f>
        <v>#N/A</v>
      </c>
      <c r="Y353" s="236" t="e">
        <f>(INDEX(Finish_table!DL$4:DL$99,MATCH('14 Year_History_Results'!$G353,Finish_table!DM$4:DM$99,0),1))</f>
        <v>#N/A</v>
      </c>
      <c r="Z353" s="236" t="e">
        <f>(INDEX(Finish_table!DU$4:DU$99,MATCH('14 Year_History_Results'!$G353,Finish_table!DV$4:DV$99,0),1))</f>
        <v>#N/A</v>
      </c>
      <c r="AA353" s="256" t="e">
        <f>(INDEX(Finish_table!ED$4:ED$140,MATCH('14 Year_History_Results'!$G353,Finish_table!EE$4:EE$140,0),1))</f>
        <v>#N/A</v>
      </c>
      <c r="AB353" s="2"/>
      <c r="AE353">
        <f t="shared" si="196"/>
        <v>1680</v>
      </c>
      <c r="AF353" s="112"/>
      <c r="AG353" s="2"/>
      <c r="AH353" s="148">
        <f>INDEX('2001'!$C$44:$C$140,'14 Year_History_Results'!BT353)</f>
        <v>0</v>
      </c>
      <c r="AI353" s="2">
        <f>INDEX('2002'!$C$44:$C$140,'14 Year_History_Results'!BU353)</f>
        <v>0</v>
      </c>
      <c r="AJ353" s="2">
        <f>INDEX('2003'!$C$44:$C$140,'14 Year_History_Results'!BV353)</f>
        <v>0</v>
      </c>
      <c r="AK353" s="2">
        <f>INDEX('2004'!$C$44:$C$140,'14 Year_History_Results'!BW353)</f>
        <v>0</v>
      </c>
      <c r="AL353" s="2">
        <f>INDEX('2005'!$C$44:$C$140,'14 Year_History_Results'!BX353)</f>
        <v>0</v>
      </c>
      <c r="AM353" s="2">
        <f>INDEX('2006'!$C$44:$C$140,'14 Year_History_Results'!BY353)</f>
        <v>0</v>
      </c>
      <c r="AN353" s="2">
        <f>INDEX('2007'!$C$44:$C$140,'14 Year_History_Results'!BZ353)</f>
        <v>0</v>
      </c>
      <c r="AO353" s="2">
        <f>INDEX('2008'!$C$44:$C$140,'14 Year_History_Results'!CA353)</f>
        <v>0</v>
      </c>
      <c r="AP353" s="2">
        <f>INDEX('2009'!$C$44:$C$140,'14 Year_History_Results'!CB353)</f>
        <v>0</v>
      </c>
      <c r="AQ353" s="2">
        <f>INDEX('2010'!$C$44:$C$140,'14 Year_History_Results'!CC353)</f>
        <v>0</v>
      </c>
      <c r="AR353" s="2">
        <f>INDEX('2011'!$C$44:$C$140,'14 Year_History_Results'!CD353)</f>
        <v>0</v>
      </c>
      <c r="AS353" s="2">
        <f>INDEX('2012'!$C$44:$C$140,'14 Year_History_Results'!CE353)</f>
        <v>0</v>
      </c>
      <c r="AT353" s="2">
        <f>INDEX('2013'!$C$44:$C$140,'14 Year_History_Results'!CF353)</f>
        <v>0</v>
      </c>
      <c r="AU353" s="149">
        <f>INDEX('2014'!$C$52:$C$180,'14 Year_History_Results'!CG353)</f>
        <v>0</v>
      </c>
      <c r="AV353" s="2">
        <f t="shared" si="206"/>
        <v>0</v>
      </c>
      <c r="AW353" s="2"/>
      <c r="AX353">
        <f t="shared" si="207"/>
        <v>1680</v>
      </c>
      <c r="AY353" s="112"/>
      <c r="AZ353" s="2"/>
      <c r="BA353" s="148">
        <f>INDEX('2001'!$B$44:$B$140,'14 Year_History_Results'!BT353)</f>
        <v>0</v>
      </c>
      <c r="BB353" s="2">
        <f>INDEX('2002'!$B$44:$B$140,'14 Year_History_Results'!BU353)</f>
        <v>0</v>
      </c>
      <c r="BC353" s="2">
        <f>INDEX('2003'!$B$44:$B$140,'14 Year_History_Results'!BV353)</f>
        <v>0</v>
      </c>
      <c r="BD353" s="2">
        <f>INDEX('2004'!$B$44:$B$140,'14 Year_History_Results'!BW353)</f>
        <v>0</v>
      </c>
      <c r="BE353" s="2">
        <f>INDEX('2005'!$B$44:$B$140,'14 Year_History_Results'!BX353)</f>
        <v>12</v>
      </c>
      <c r="BF353" s="2">
        <f>INDEX('2006'!$B$44:$B$140,'14 Year_History_Results'!BY353)</f>
        <v>12</v>
      </c>
      <c r="BG353" s="2">
        <f>INDEX('2007'!$B$44:$B$140,'14 Year_History_Results'!BZ353)</f>
        <v>0</v>
      </c>
      <c r="BH353" s="2">
        <f>INDEX('2008'!$B$44:$B$140,'14 Year_History_Results'!CA353)</f>
        <v>0</v>
      </c>
      <c r="BI353" s="2">
        <f>INDEX('2009'!$B$44:$B$140,'14 Year_History_Results'!CB353)</f>
        <v>0</v>
      </c>
      <c r="BJ353" s="2">
        <f>INDEX('2010'!$B$44:$B$140,'14 Year_History_Results'!CC353)</f>
        <v>0</v>
      </c>
      <c r="BK353" s="2">
        <f>INDEX('2011'!$B$44:$B$140,'14 Year_History_Results'!CD353)</f>
        <v>0</v>
      </c>
      <c r="BL353" s="2">
        <f>INDEX('2012'!$B$44:$B$140,'14 Year_History_Results'!CE353)</f>
        <v>0</v>
      </c>
      <c r="BM353" s="2">
        <f>INDEX('2013'!$B$44:$B$140,'14 Year_History_Results'!CF353)</f>
        <v>0</v>
      </c>
      <c r="BN353" s="149">
        <f>INDEX('2014'!$B$52:$B$180,'14 Year_History_Results'!CG353)</f>
        <v>0</v>
      </c>
      <c r="BO353" s="308">
        <f t="shared" si="208"/>
        <v>0</v>
      </c>
      <c r="BQ353">
        <f t="shared" si="209"/>
        <v>1680</v>
      </c>
      <c r="BR353" s="112"/>
      <c r="BS353" s="2"/>
      <c r="BT353" s="148">
        <f>IF(ISNA(MATCH($BQ353,'2001'!$A$44:$A$139,0)),97,MATCH($BQ353,'2001'!$A$44:$A$139,0))</f>
        <v>97</v>
      </c>
      <c r="BU353" s="2">
        <f>IF(ISNA(MATCH($BQ353,'2002'!$A$44:$A$139,0)),97,MATCH($BQ353,'2002'!$A$44:$A$139,0))</f>
        <v>97</v>
      </c>
      <c r="BV353" s="2">
        <f>IF(ISNA(MATCH($BQ353,'2003'!$A$44:$A$139,0)),97,MATCH($BQ353,'2003'!$A$44:$A$139,0))</f>
        <v>97</v>
      </c>
      <c r="BW353" s="2">
        <f>IF(ISNA(MATCH($BQ353,'2004'!$A$44:$A$139,0)),97,MATCH($BQ353,'2004'!$A$44:$A$139,0))</f>
        <v>97</v>
      </c>
      <c r="BX353" s="2">
        <f>IF(ISNA(MATCH($BQ353,'2005'!$A$44:$A$139,0)),97,MATCH($BQ353,'2005'!$A$44:$A$139,0))</f>
        <v>96</v>
      </c>
      <c r="BY353" s="2">
        <f>IF(ISNA(MATCH($BQ353,'2006'!$A$44:$A$139,0)),97,MATCH($BQ353,'2006'!$A$44:$A$139,0))</f>
        <v>92</v>
      </c>
      <c r="BZ353" s="2">
        <f>IF(ISNA(MATCH($BQ353,'2007'!$A$44:$A$139,0)),97,MATCH($BQ353,'2007'!$A$44:$A$139,0))</f>
        <v>97</v>
      </c>
      <c r="CA353" s="2">
        <f>IF(ISNA(MATCH($BQ353,'2008'!$A$44:$A$139,0)),97,MATCH($BQ353,'2008'!$A$44:$A$139,0))</f>
        <v>97</v>
      </c>
      <c r="CB353" s="2">
        <f>IF(ISNA(MATCH($BQ353,'2009'!$A$44:$A$139,0)),97,MATCH($BQ353,'2009'!$A$44:$A$139,0))</f>
        <v>97</v>
      </c>
      <c r="CC353" s="2">
        <f>IF(ISNA(MATCH($BQ353,'2010'!$A$44:$A$139,0)),97,MATCH($BQ353,'2010'!$A$44:$A$139,0))</f>
        <v>97</v>
      </c>
      <c r="CD353" s="2">
        <f>IF(ISNA(MATCH($BQ353,'2011'!$A$44:$A$139,0)),97,MATCH($BQ353,'2011'!$A$44:$A$139,0))</f>
        <v>97</v>
      </c>
      <c r="CE353" s="2">
        <f>IF(ISNA(MATCH($BQ353,'2012'!$A$44:$A$139,0)),97,MATCH($BQ353,'2012'!$A$44:$A$139,0))</f>
        <v>97</v>
      </c>
      <c r="CF353" s="2">
        <f>IF(ISNA(MATCH($BQ353,'2013'!$A$44:$A$139,0)),97,MATCH($BQ353,'2013'!$A$44:$A$139,0))</f>
        <v>97</v>
      </c>
      <c r="CG353" s="149">
        <f>IF(ISNA(MATCH($BQ353,'2014'!$A$52:$A$179,0)),129,MATCH($BQ353,'2014'!$A$52:$A$179,0))</f>
        <v>129</v>
      </c>
      <c r="CI353">
        <f t="shared" si="210"/>
        <v>1680</v>
      </c>
      <c r="CJ353" s="284"/>
      <c r="CK353" s="282"/>
      <c r="CL353" s="281">
        <f t="shared" si="211"/>
        <v>0</v>
      </c>
      <c r="CM353" s="282">
        <f t="shared" si="197"/>
        <v>0</v>
      </c>
      <c r="CN353" s="282">
        <f t="shared" si="198"/>
        <v>0</v>
      </c>
      <c r="CO353" s="282">
        <f t="shared" si="199"/>
        <v>0</v>
      </c>
      <c r="CP353" s="282">
        <f t="shared" si="200"/>
        <v>12</v>
      </c>
      <c r="CQ353" s="282">
        <f t="shared" si="201"/>
        <v>19.999200000000002</v>
      </c>
      <c r="CR353" s="282">
        <f t="shared" si="202"/>
        <v>13.33146672</v>
      </c>
      <c r="CS353" s="282">
        <f t="shared" si="203"/>
        <v>8.8867557155519989</v>
      </c>
      <c r="CT353" s="282">
        <f t="shared" si="204"/>
        <v>5.9239113599869624</v>
      </c>
      <c r="CU353" s="282">
        <f t="shared" si="212"/>
        <v>3.9488793125673087</v>
      </c>
      <c r="CV353" s="282">
        <f t="shared" si="213"/>
        <v>2.6323229497573677</v>
      </c>
      <c r="CW353" s="282">
        <f t="shared" si="214"/>
        <v>1.7547064783082613</v>
      </c>
      <c r="CX353" s="282">
        <f t="shared" si="215"/>
        <v>1.169687338440287</v>
      </c>
      <c r="CY353" s="283">
        <f t="shared" si="216"/>
        <v>0.77971357980429534</v>
      </c>
      <c r="DA353" s="282">
        <f t="shared" si="217"/>
        <v>1680</v>
      </c>
      <c r="DB353" s="97"/>
      <c r="DC353" s="156"/>
      <c r="DD353" s="270">
        <f t="shared" si="218"/>
        <v>0</v>
      </c>
      <c r="DE353" s="156">
        <f t="shared" si="219"/>
        <v>0</v>
      </c>
      <c r="DF353" s="156">
        <f t="shared" si="220"/>
        <v>0</v>
      </c>
      <c r="DG353" s="156">
        <f t="shared" si="221"/>
        <v>0</v>
      </c>
      <c r="DH353" s="156">
        <f t="shared" si="222"/>
        <v>12</v>
      </c>
      <c r="DI353" s="156">
        <f t="shared" si="223"/>
        <v>24</v>
      </c>
      <c r="DJ353" s="156">
        <f t="shared" si="224"/>
        <v>24</v>
      </c>
      <c r="DK353" s="156">
        <f t="shared" si="225"/>
        <v>24</v>
      </c>
      <c r="DL353" s="156">
        <f t="shared" si="226"/>
        <v>24</v>
      </c>
      <c r="DM353" s="156">
        <f t="shared" si="227"/>
        <v>24</v>
      </c>
      <c r="DN353" s="156">
        <f t="shared" si="228"/>
        <v>24</v>
      </c>
      <c r="DO353" s="156">
        <f t="shared" si="229"/>
        <v>24</v>
      </c>
      <c r="DP353" s="156">
        <f t="shared" si="230"/>
        <v>24</v>
      </c>
      <c r="DQ353" s="267">
        <f t="shared" si="231"/>
        <v>24</v>
      </c>
      <c r="DR353" s="156">
        <f t="shared" si="232"/>
        <v>254</v>
      </c>
    </row>
    <row r="354" spans="2:122" ht="13.5" thickBot="1" x14ac:dyDescent="0.25">
      <c r="B354" s="133">
        <v>179</v>
      </c>
      <c r="C354" s="50">
        <f t="shared" si="195"/>
        <v>4</v>
      </c>
      <c r="D354" s="50">
        <f t="shared" si="205"/>
        <v>0</v>
      </c>
      <c r="E354" s="97"/>
      <c r="F354" s="2">
        <f t="shared" si="233"/>
        <v>349</v>
      </c>
      <c r="G354" s="164">
        <v>223</v>
      </c>
      <c r="H354" s="164">
        <f>14- COUNTIF(L354:AA354,"#N/A")</f>
        <v>2</v>
      </c>
      <c r="I354" s="133">
        <f>SUM(AF354:AU354)+SUM(BA354:BM354)</f>
        <v>14</v>
      </c>
      <c r="J354" s="405">
        <f>CY354</f>
        <v>0.77187549225211338</v>
      </c>
      <c r="K354" s="466" t="str">
        <f>IF(ISNUMBER(MATCH(G354,'[4]OPR data'!$A$3:$A$2541,0)),"Y","N")</f>
        <v>Y</v>
      </c>
      <c r="L354" s="112"/>
      <c r="M354" s="236"/>
      <c r="N354" s="236" t="e">
        <f>(INDEX(Finish_table!R$4:R$83,MATCH('14 Year_History_Results'!$G354,Finish_table!S$4:S$83,0),1))</f>
        <v>#N/A</v>
      </c>
      <c r="O354" s="236" t="e">
        <f>(INDEX(Finish_table!Z$4:Z$99,MATCH('14 Year_History_Results'!$G354,Finish_table!AA$4:AA$99,0),1))</f>
        <v>#N/A</v>
      </c>
      <c r="P354" s="236" t="str">
        <f>(INDEX(Finish_table!AI$4:AI$99,MATCH('14 Year_History_Results'!$G354,Finish_table!AJ$4:AJ$99,0),1))</f>
        <v>QF</v>
      </c>
      <c r="Q354" s="236" t="e">
        <f>(INDEX(Finish_table!AR$4:AR$99,MATCH('14 Year_History_Results'!$G354,Finish_table!AS$4:AS$99,0),1))</f>
        <v>#N/A</v>
      </c>
      <c r="R354" s="236" t="e">
        <f>(INDEX(Finish_table!BA$4:BA$99,MATCH('14 Year_History_Results'!$G354,Finish_table!BB$4:BB$99,0),1))</f>
        <v>#N/A</v>
      </c>
      <c r="S354" s="236" t="e">
        <f>(INDEX(Finish_table!BJ$4:BJ$99,MATCH('14 Year_History_Results'!$G354,Finish_table!BK$4:BK$99,0),1))</f>
        <v>#N/A</v>
      </c>
      <c r="T354" s="236" t="str">
        <f>(INDEX(Finish_table!BS$4:BS$99,MATCH('14 Year_History_Results'!$G354,Finish_table!BT$4:BT$99,0),1))</f>
        <v>SF</v>
      </c>
      <c r="U354" s="236" t="e">
        <f>(INDEX(Finish_table!CB$4:CB$99,MATCH('14 Year_History_Results'!$G354,Finish_table!CC$4:CC$99,0),1))</f>
        <v>#N/A</v>
      </c>
      <c r="V354" s="236" t="e">
        <f>(INDEX(Finish_table!CK$4:CK$99,MATCH('14 Year_History_Results'!$G354,Finish_table!CL$4:CL$99,0),1))</f>
        <v>#N/A</v>
      </c>
      <c r="W354" s="236" t="e">
        <f>(INDEX(Finish_table!CT$4:CT$99,MATCH('14 Year_History_Results'!$G354,Finish_table!CU$4:CU$99,0),1))</f>
        <v>#N/A</v>
      </c>
      <c r="X354" s="236" t="e">
        <f>(INDEX(Finish_table!DC$4:DC$99,MATCH('14 Year_History_Results'!$G354,Finish_table!DD$4:DD$99,0),1))</f>
        <v>#N/A</v>
      </c>
      <c r="Y354" s="236" t="e">
        <f>(INDEX(Finish_table!DL$4:DL$99,MATCH('14 Year_History_Results'!$G354,Finish_table!DM$4:DM$99,0),1))</f>
        <v>#N/A</v>
      </c>
      <c r="Z354" s="236" t="e">
        <f>(INDEX(Finish_table!DU$4:DU$99,MATCH('14 Year_History_Results'!$G354,Finish_table!DV$4:DV$99,0),1))</f>
        <v>#N/A</v>
      </c>
      <c r="AA354" s="256" t="e">
        <f>(INDEX(Finish_table!ED$4:ED$140,MATCH('14 Year_History_Results'!$G354,Finish_table!EE$4:EE$140,0),1))</f>
        <v>#N/A</v>
      </c>
      <c r="AB354" s="2"/>
      <c r="AE354">
        <f t="shared" si="196"/>
        <v>223</v>
      </c>
      <c r="AF354" s="112"/>
      <c r="AG354" s="2"/>
      <c r="AH354" s="148">
        <f>INDEX('2001'!$C$44:$C$140,'14 Year_History_Results'!BT354)</f>
        <v>0</v>
      </c>
      <c r="AI354" s="2">
        <f>INDEX('2002'!$C$44:$C$140,'14 Year_History_Results'!BU354)</f>
        <v>0</v>
      </c>
      <c r="AJ354" s="2">
        <f>INDEX('2003'!$C$44:$C$140,'14 Year_History_Results'!BV354)</f>
        <v>0</v>
      </c>
      <c r="AK354" s="2">
        <f>INDEX('2004'!$C$44:$C$140,'14 Year_History_Results'!BW354)</f>
        <v>0</v>
      </c>
      <c r="AL354" s="2">
        <f>INDEX('2005'!$C$44:$C$140,'14 Year_History_Results'!BX354)</f>
        <v>0</v>
      </c>
      <c r="AM354" s="2">
        <f>INDEX('2006'!$C$44:$C$140,'14 Year_History_Results'!BY354)</f>
        <v>0</v>
      </c>
      <c r="AN354" s="2">
        <f>INDEX('2007'!$C$44:$C$140,'14 Year_History_Results'!BZ354)</f>
        <v>10</v>
      </c>
      <c r="AO354" s="2">
        <f>INDEX('2008'!$C$44:$C$140,'14 Year_History_Results'!CA354)</f>
        <v>0</v>
      </c>
      <c r="AP354" s="2">
        <f>INDEX('2009'!$C$44:$C$140,'14 Year_History_Results'!CB354)</f>
        <v>0</v>
      </c>
      <c r="AQ354" s="2">
        <f>INDEX('2010'!$C$44:$C$140,'14 Year_History_Results'!CC354)</f>
        <v>0</v>
      </c>
      <c r="AR354" s="2">
        <f>INDEX('2011'!$C$44:$C$140,'14 Year_History_Results'!CD354)</f>
        <v>0</v>
      </c>
      <c r="AS354" s="2">
        <f>INDEX('2012'!$C$44:$C$140,'14 Year_History_Results'!CE354)</f>
        <v>0</v>
      </c>
      <c r="AT354" s="2">
        <f>INDEX('2013'!$C$44:$C$140,'14 Year_History_Results'!CF354)</f>
        <v>0</v>
      </c>
      <c r="AU354" s="149">
        <f>INDEX('2014'!$C$52:$C$180,'14 Year_History_Results'!CG354)</f>
        <v>0</v>
      </c>
      <c r="AV354" s="2">
        <f t="shared" si="206"/>
        <v>2.6726124191242437</v>
      </c>
      <c r="AW354" s="2"/>
      <c r="AX354">
        <f t="shared" si="207"/>
        <v>223</v>
      </c>
      <c r="AY354" s="112"/>
      <c r="AZ354" s="2"/>
      <c r="BA354" s="148">
        <f>INDEX('2001'!$B$44:$B$140,'14 Year_History_Results'!BT354)</f>
        <v>0</v>
      </c>
      <c r="BB354" s="2">
        <f>INDEX('2002'!$B$44:$B$140,'14 Year_History_Results'!BU354)</f>
        <v>0</v>
      </c>
      <c r="BC354" s="2">
        <f>INDEX('2003'!$B$44:$B$140,'14 Year_History_Results'!BV354)</f>
        <v>1</v>
      </c>
      <c r="BD354" s="2">
        <f>INDEX('2004'!$B$44:$B$140,'14 Year_History_Results'!BW354)</f>
        <v>0</v>
      </c>
      <c r="BE354" s="2">
        <f>INDEX('2005'!$B$44:$B$140,'14 Year_History_Results'!BX354)</f>
        <v>0</v>
      </c>
      <c r="BF354" s="2">
        <f>INDEX('2006'!$B$44:$B$140,'14 Year_History_Results'!BY354)</f>
        <v>0</v>
      </c>
      <c r="BG354" s="2">
        <f>INDEX('2007'!$B$44:$B$140,'14 Year_History_Results'!BZ354)</f>
        <v>3</v>
      </c>
      <c r="BH354" s="2">
        <f>INDEX('2008'!$B$44:$B$140,'14 Year_History_Results'!CA354)</f>
        <v>0</v>
      </c>
      <c r="BI354" s="2">
        <f>INDEX('2009'!$B$44:$B$140,'14 Year_History_Results'!CB354)</f>
        <v>0</v>
      </c>
      <c r="BJ354" s="2">
        <f>INDEX('2010'!$B$44:$B$140,'14 Year_History_Results'!CC354)</f>
        <v>0</v>
      </c>
      <c r="BK354" s="2">
        <f>INDEX('2011'!$B$44:$B$140,'14 Year_History_Results'!CD354)</f>
        <v>0</v>
      </c>
      <c r="BL354" s="2">
        <f>INDEX('2012'!$B$44:$B$140,'14 Year_History_Results'!CE354)</f>
        <v>0</v>
      </c>
      <c r="BM354" s="2">
        <f>INDEX('2013'!$B$44:$B$140,'14 Year_History_Results'!CF354)</f>
        <v>0</v>
      </c>
      <c r="BN354" s="149">
        <f>INDEX('2014'!$B$52:$B$180,'14 Year_History_Results'!CG354)</f>
        <v>0</v>
      </c>
      <c r="BO354" s="308">
        <f t="shared" si="208"/>
        <v>0</v>
      </c>
      <c r="BQ354">
        <f t="shared" si="209"/>
        <v>223</v>
      </c>
      <c r="BR354" s="112"/>
      <c r="BS354" s="2"/>
      <c r="BT354" s="148">
        <f>IF(ISNA(MATCH($BQ354,'2001'!$A$44:$A$139,0)),97,MATCH($BQ354,'2001'!$A$44:$A$139,0))</f>
        <v>97</v>
      </c>
      <c r="BU354" s="2">
        <f>IF(ISNA(MATCH($BQ354,'2002'!$A$44:$A$139,0)),97,MATCH($BQ354,'2002'!$A$44:$A$139,0))</f>
        <v>97</v>
      </c>
      <c r="BV354" s="2">
        <f>IF(ISNA(MATCH($BQ354,'2003'!$A$44:$A$139,0)),97,MATCH($BQ354,'2003'!$A$44:$A$139,0))</f>
        <v>40</v>
      </c>
      <c r="BW354" s="2">
        <f>IF(ISNA(MATCH($BQ354,'2004'!$A$44:$A$139,0)),97,MATCH($BQ354,'2004'!$A$44:$A$139,0))</f>
        <v>97</v>
      </c>
      <c r="BX354" s="2">
        <f>IF(ISNA(MATCH($BQ354,'2005'!$A$44:$A$139,0)),97,MATCH($BQ354,'2005'!$A$44:$A$139,0))</f>
        <v>97</v>
      </c>
      <c r="BY354" s="2">
        <f>IF(ISNA(MATCH($BQ354,'2006'!$A$44:$A$139,0)),97,MATCH($BQ354,'2006'!$A$44:$A$139,0))</f>
        <v>97</v>
      </c>
      <c r="BZ354" s="2">
        <f>IF(ISNA(MATCH($BQ354,'2007'!$A$44:$A$139,0)),97,MATCH($BQ354,'2007'!$A$44:$A$139,0))</f>
        <v>35</v>
      </c>
      <c r="CA354" s="2">
        <f>IF(ISNA(MATCH($BQ354,'2008'!$A$44:$A$139,0)),97,MATCH($BQ354,'2008'!$A$44:$A$139,0))</f>
        <v>97</v>
      </c>
      <c r="CB354" s="2">
        <f>IF(ISNA(MATCH($BQ354,'2009'!$A$44:$A$139,0)),97,MATCH($BQ354,'2009'!$A$44:$A$139,0))</f>
        <v>97</v>
      </c>
      <c r="CC354" s="2">
        <f>IF(ISNA(MATCH($BQ354,'2010'!$A$44:$A$139,0)),97,MATCH($BQ354,'2010'!$A$44:$A$139,0))</f>
        <v>97</v>
      </c>
      <c r="CD354" s="2">
        <f>IF(ISNA(MATCH($BQ354,'2011'!$A$44:$A$139,0)),97,MATCH($BQ354,'2011'!$A$44:$A$139,0))</f>
        <v>97</v>
      </c>
      <c r="CE354" s="2">
        <f>IF(ISNA(MATCH($BQ354,'2012'!$A$44:$A$139,0)),97,MATCH($BQ354,'2012'!$A$44:$A$139,0))</f>
        <v>97</v>
      </c>
      <c r="CF354" s="2">
        <f>IF(ISNA(MATCH($BQ354,'2013'!$A$44:$A$139,0)),97,MATCH($BQ354,'2013'!$A$44:$A$139,0))</f>
        <v>97</v>
      </c>
      <c r="CG354" s="149">
        <f>IF(ISNA(MATCH($BQ354,'2014'!$A$52:$A$179,0)),129,MATCH($BQ354,'2014'!$A$52:$A$179,0))</f>
        <v>129</v>
      </c>
      <c r="CI354">
        <f t="shared" si="210"/>
        <v>223</v>
      </c>
      <c r="CJ354" s="284"/>
      <c r="CK354" s="282"/>
      <c r="CL354" s="281">
        <f t="shared" si="211"/>
        <v>0</v>
      </c>
      <c r="CM354" s="282">
        <f t="shared" si="197"/>
        <v>0</v>
      </c>
      <c r="CN354" s="282">
        <f t="shared" si="198"/>
        <v>1</v>
      </c>
      <c r="CO354" s="282">
        <f t="shared" si="199"/>
        <v>0.66659999999999997</v>
      </c>
      <c r="CP354" s="282">
        <f t="shared" si="200"/>
        <v>0.44435555999999998</v>
      </c>
      <c r="CQ354" s="282">
        <f t="shared" si="201"/>
        <v>0.29620741629599995</v>
      </c>
      <c r="CR354" s="282">
        <f t="shared" si="202"/>
        <v>13.197451863702913</v>
      </c>
      <c r="CS354" s="282">
        <f t="shared" si="203"/>
        <v>8.7974214123443613</v>
      </c>
      <c r="CT354" s="282">
        <f t="shared" si="204"/>
        <v>5.8643611134687506</v>
      </c>
      <c r="CU354" s="282">
        <f t="shared" si="212"/>
        <v>3.909183118238269</v>
      </c>
      <c r="CV354" s="282">
        <f t="shared" si="213"/>
        <v>2.6058614666176299</v>
      </c>
      <c r="CW354" s="282">
        <f t="shared" si="214"/>
        <v>1.737067253647312</v>
      </c>
      <c r="CX354" s="282">
        <f t="shared" si="215"/>
        <v>1.1579290312812982</v>
      </c>
      <c r="CY354" s="283">
        <f t="shared" si="216"/>
        <v>0.77187549225211338</v>
      </c>
      <c r="DA354" s="282">
        <f t="shared" si="217"/>
        <v>223</v>
      </c>
      <c r="DB354" s="97"/>
      <c r="DC354" s="156"/>
      <c r="DD354" s="270">
        <f t="shared" si="218"/>
        <v>0</v>
      </c>
      <c r="DE354" s="156">
        <f t="shared" si="219"/>
        <v>0</v>
      </c>
      <c r="DF354" s="156">
        <f t="shared" si="220"/>
        <v>1</v>
      </c>
      <c r="DG354" s="156">
        <f t="shared" si="221"/>
        <v>1</v>
      </c>
      <c r="DH354" s="156">
        <f t="shared" si="222"/>
        <v>1</v>
      </c>
      <c r="DI354" s="156">
        <f t="shared" si="223"/>
        <v>1</v>
      </c>
      <c r="DJ354" s="156">
        <f t="shared" si="224"/>
        <v>14</v>
      </c>
      <c r="DK354" s="156">
        <f t="shared" si="225"/>
        <v>14</v>
      </c>
      <c r="DL354" s="156">
        <f t="shared" si="226"/>
        <v>14</v>
      </c>
      <c r="DM354" s="156">
        <f t="shared" si="227"/>
        <v>14</v>
      </c>
      <c r="DN354" s="156">
        <f t="shared" si="228"/>
        <v>14</v>
      </c>
      <c r="DO354" s="156">
        <f t="shared" si="229"/>
        <v>14</v>
      </c>
      <c r="DP354" s="156">
        <f t="shared" si="230"/>
        <v>14</v>
      </c>
      <c r="DQ354" s="267">
        <f t="shared" si="231"/>
        <v>14</v>
      </c>
      <c r="DR354" s="156">
        <f t="shared" si="232"/>
        <v>343</v>
      </c>
    </row>
    <row r="355" spans="2:122" ht="13.5" thickBot="1" x14ac:dyDescent="0.25">
      <c r="B355" s="133">
        <v>179</v>
      </c>
      <c r="C355" s="50">
        <f t="shared" si="195"/>
        <v>5</v>
      </c>
      <c r="D355" s="50">
        <f t="shared" si="205"/>
        <v>5</v>
      </c>
      <c r="E355" s="97"/>
      <c r="F355" s="2">
        <f t="shared" si="233"/>
        <v>350</v>
      </c>
      <c r="G355" s="164">
        <v>447</v>
      </c>
      <c r="H355" s="164">
        <f>14- COUNTIF(L355:AA355,"#N/A")</f>
        <v>2</v>
      </c>
      <c r="I355" s="133">
        <f>SUM(AF355:AU355)+SUM(BA355:BM355)</f>
        <v>30</v>
      </c>
      <c r="J355" s="405">
        <f>CY355</f>
        <v>0.76522621112611955</v>
      </c>
      <c r="K355" s="466" t="str">
        <f>IF(ISNUMBER(MATCH(G355,'[4]OPR data'!$A$3:$A$2541,0)),"Y","N")</f>
        <v>Y</v>
      </c>
      <c r="L355" s="112"/>
      <c r="M355" s="236"/>
      <c r="N355" s="236" t="e">
        <f>(INDEX(Finish_table!R$4:R$83,MATCH('14 Year_History_Results'!$G355,Finish_table!S$4:S$83,0),1))</f>
        <v>#N/A</v>
      </c>
      <c r="O355" s="236" t="e">
        <f>(INDEX(Finish_table!Z$4:Z$99,MATCH('14 Year_History_Results'!$G355,Finish_table!AA$4:AA$99,0),1))</f>
        <v>#N/A</v>
      </c>
      <c r="P355" s="236" t="str">
        <f>(INDEX(Finish_table!AI$4:AI$99,MATCH('14 Year_History_Results'!$G355,Finish_table!AJ$4:AJ$99,0),1))</f>
        <v>QF</v>
      </c>
      <c r="Q355" s="236" t="e">
        <f>(INDEX(Finish_table!AR$4:AR$99,MATCH('14 Year_History_Results'!$G355,Finish_table!AS$4:AS$99,0),1))</f>
        <v>#N/A</v>
      </c>
      <c r="R355" s="236" t="str">
        <f>(INDEX(Finish_table!BA$4:BA$99,MATCH('14 Year_History_Results'!$G355,Finish_table!BB$4:BB$99,0),1))</f>
        <v>F</v>
      </c>
      <c r="S355" s="236" t="e">
        <f>(INDEX(Finish_table!BJ$4:BJ$99,MATCH('14 Year_History_Results'!$G355,Finish_table!BK$4:BK$99,0),1))</f>
        <v>#N/A</v>
      </c>
      <c r="T355" s="236" t="e">
        <f>(INDEX(Finish_table!BS$4:BS$99,MATCH('14 Year_History_Results'!$G355,Finish_table!BT$4:BT$99,0),1))</f>
        <v>#N/A</v>
      </c>
      <c r="U355" s="236" t="e">
        <f>(INDEX(Finish_table!CB$4:CB$99,MATCH('14 Year_History_Results'!$G355,Finish_table!CC$4:CC$99,0),1))</f>
        <v>#N/A</v>
      </c>
      <c r="V355" s="236" t="e">
        <f>(INDEX(Finish_table!CK$4:CK$99,MATCH('14 Year_History_Results'!$G355,Finish_table!CL$4:CL$99,0),1))</f>
        <v>#N/A</v>
      </c>
      <c r="W355" s="236" t="e">
        <f>(INDEX(Finish_table!CT$4:CT$99,MATCH('14 Year_History_Results'!$G355,Finish_table!CU$4:CU$99,0),1))</f>
        <v>#N/A</v>
      </c>
      <c r="X355" s="236" t="e">
        <f>(INDEX(Finish_table!DC$4:DC$99,MATCH('14 Year_History_Results'!$G355,Finish_table!DD$4:DD$99,0),1))</f>
        <v>#N/A</v>
      </c>
      <c r="Y355" s="236" t="e">
        <f>(INDEX(Finish_table!DL$4:DL$99,MATCH('14 Year_History_Results'!$G355,Finish_table!DM$4:DM$99,0),1))</f>
        <v>#N/A</v>
      </c>
      <c r="Z355" s="236" t="e">
        <f>(INDEX(Finish_table!DU$4:DU$99,MATCH('14 Year_History_Results'!$G355,Finish_table!DV$4:DV$99,0),1))</f>
        <v>#N/A</v>
      </c>
      <c r="AA355" s="256" t="e">
        <f>(INDEX(Finish_table!ED$4:ED$140,MATCH('14 Year_History_Results'!$G355,Finish_table!EE$4:EE$140,0),1))</f>
        <v>#N/A</v>
      </c>
      <c r="AB355" s="2"/>
      <c r="AE355">
        <f t="shared" si="196"/>
        <v>447</v>
      </c>
      <c r="AF355" s="112"/>
      <c r="AG355" s="2"/>
      <c r="AH355" s="148">
        <f>INDEX('2001'!$C$44:$C$140,'14 Year_History_Results'!BT355)</f>
        <v>0</v>
      </c>
      <c r="AI355" s="2">
        <f>INDEX('2002'!$C$44:$C$140,'14 Year_History_Results'!BU355)</f>
        <v>0</v>
      </c>
      <c r="AJ355" s="2">
        <f>INDEX('2003'!$C$44:$C$140,'14 Year_History_Results'!BV355)</f>
        <v>0</v>
      </c>
      <c r="AK355" s="2">
        <f>INDEX('2004'!$C$44:$C$140,'14 Year_History_Results'!BW355)</f>
        <v>0</v>
      </c>
      <c r="AL355" s="2">
        <f>INDEX('2005'!$C$44:$C$140,'14 Year_History_Results'!BX355)</f>
        <v>20</v>
      </c>
      <c r="AM355" s="2">
        <f>INDEX('2006'!$C$44:$C$140,'14 Year_History_Results'!BY355)</f>
        <v>0</v>
      </c>
      <c r="AN355" s="2">
        <f>INDEX('2007'!$C$44:$C$140,'14 Year_History_Results'!BZ355)</f>
        <v>0</v>
      </c>
      <c r="AO355" s="2">
        <f>INDEX('2008'!$C$44:$C$140,'14 Year_History_Results'!CA355)</f>
        <v>0</v>
      </c>
      <c r="AP355" s="2">
        <f>INDEX('2009'!$C$44:$C$140,'14 Year_History_Results'!CB355)</f>
        <v>0</v>
      </c>
      <c r="AQ355" s="2">
        <f>INDEX('2010'!$C$44:$C$140,'14 Year_History_Results'!CC355)</f>
        <v>0</v>
      </c>
      <c r="AR355" s="2">
        <f>INDEX('2011'!$C$44:$C$140,'14 Year_History_Results'!CD355)</f>
        <v>0</v>
      </c>
      <c r="AS355" s="2">
        <f>INDEX('2012'!$C$44:$C$140,'14 Year_History_Results'!CE355)</f>
        <v>0</v>
      </c>
      <c r="AT355" s="2">
        <f>INDEX('2013'!$C$44:$C$140,'14 Year_History_Results'!CF355)</f>
        <v>0</v>
      </c>
      <c r="AU355" s="149">
        <f>INDEX('2014'!$C$52:$C$180,'14 Year_History_Results'!CG355)</f>
        <v>0</v>
      </c>
      <c r="AV355" s="2">
        <f t="shared" si="206"/>
        <v>5.3452248382484875</v>
      </c>
      <c r="AW355" s="2"/>
      <c r="AX355">
        <f t="shared" si="207"/>
        <v>447</v>
      </c>
      <c r="AY355" s="112"/>
      <c r="AZ355" s="2"/>
      <c r="BA355" s="148">
        <f>INDEX('2001'!$B$44:$B$140,'14 Year_History_Results'!BT355)</f>
        <v>0</v>
      </c>
      <c r="BB355" s="2">
        <f>INDEX('2002'!$B$44:$B$140,'14 Year_History_Results'!BU355)</f>
        <v>0</v>
      </c>
      <c r="BC355" s="2">
        <f>INDEX('2003'!$B$44:$B$140,'14 Year_History_Results'!BV355)</f>
        <v>1</v>
      </c>
      <c r="BD355" s="2">
        <f>INDEX('2004'!$B$44:$B$140,'14 Year_History_Results'!BW355)</f>
        <v>0</v>
      </c>
      <c r="BE355" s="2">
        <f>INDEX('2005'!$B$44:$B$140,'14 Year_History_Results'!BX355)</f>
        <v>9</v>
      </c>
      <c r="BF355" s="2">
        <f>INDEX('2006'!$B$44:$B$140,'14 Year_History_Results'!BY355)</f>
        <v>0</v>
      </c>
      <c r="BG355" s="2">
        <f>INDEX('2007'!$B$44:$B$140,'14 Year_History_Results'!BZ355)</f>
        <v>0</v>
      </c>
      <c r="BH355" s="2">
        <f>INDEX('2008'!$B$44:$B$140,'14 Year_History_Results'!CA355)</f>
        <v>0</v>
      </c>
      <c r="BI355" s="2">
        <f>INDEX('2009'!$B$44:$B$140,'14 Year_History_Results'!CB355)</f>
        <v>0</v>
      </c>
      <c r="BJ355" s="2">
        <f>INDEX('2010'!$B$44:$B$140,'14 Year_History_Results'!CC355)</f>
        <v>0</v>
      </c>
      <c r="BK355" s="2">
        <f>INDEX('2011'!$B$44:$B$140,'14 Year_History_Results'!CD355)</f>
        <v>0</v>
      </c>
      <c r="BL355" s="2">
        <f>INDEX('2012'!$B$44:$B$140,'14 Year_History_Results'!CE355)</f>
        <v>0</v>
      </c>
      <c r="BM355" s="2">
        <f>INDEX('2013'!$B$44:$B$140,'14 Year_History_Results'!CF355)</f>
        <v>0</v>
      </c>
      <c r="BN355" s="149">
        <f>INDEX('2014'!$B$52:$B$180,'14 Year_History_Results'!CG355)</f>
        <v>0</v>
      </c>
      <c r="BO355" s="308">
        <f t="shared" si="208"/>
        <v>0</v>
      </c>
      <c r="BQ355">
        <f t="shared" si="209"/>
        <v>447</v>
      </c>
      <c r="BR355" s="112"/>
      <c r="BS355" s="2"/>
      <c r="BT355" s="148">
        <f>IF(ISNA(MATCH($BQ355,'2001'!$A$44:$A$139,0)),97,MATCH($BQ355,'2001'!$A$44:$A$139,0))</f>
        <v>97</v>
      </c>
      <c r="BU355" s="2">
        <f>IF(ISNA(MATCH($BQ355,'2002'!$A$44:$A$139,0)),97,MATCH($BQ355,'2002'!$A$44:$A$139,0))</f>
        <v>97</v>
      </c>
      <c r="BV355" s="2">
        <f>IF(ISNA(MATCH($BQ355,'2003'!$A$44:$A$139,0)),97,MATCH($BQ355,'2003'!$A$44:$A$139,0))</f>
        <v>69</v>
      </c>
      <c r="BW355" s="2">
        <f>IF(ISNA(MATCH($BQ355,'2004'!$A$44:$A$139,0)),97,MATCH($BQ355,'2004'!$A$44:$A$139,0))</f>
        <v>97</v>
      </c>
      <c r="BX355" s="2">
        <f>IF(ISNA(MATCH($BQ355,'2005'!$A$44:$A$139,0)),97,MATCH($BQ355,'2005'!$A$44:$A$139,0))</f>
        <v>60</v>
      </c>
      <c r="BY355" s="2">
        <f>IF(ISNA(MATCH($BQ355,'2006'!$A$44:$A$139,0)),97,MATCH($BQ355,'2006'!$A$44:$A$139,0))</f>
        <v>97</v>
      </c>
      <c r="BZ355" s="2">
        <f>IF(ISNA(MATCH($BQ355,'2007'!$A$44:$A$139,0)),97,MATCH($BQ355,'2007'!$A$44:$A$139,0))</f>
        <v>97</v>
      </c>
      <c r="CA355" s="2">
        <f>IF(ISNA(MATCH($BQ355,'2008'!$A$44:$A$139,0)),97,MATCH($BQ355,'2008'!$A$44:$A$139,0))</f>
        <v>97</v>
      </c>
      <c r="CB355" s="2">
        <f>IF(ISNA(MATCH($BQ355,'2009'!$A$44:$A$139,0)),97,MATCH($BQ355,'2009'!$A$44:$A$139,0))</f>
        <v>97</v>
      </c>
      <c r="CC355" s="2">
        <f>IF(ISNA(MATCH($BQ355,'2010'!$A$44:$A$139,0)),97,MATCH($BQ355,'2010'!$A$44:$A$139,0))</f>
        <v>97</v>
      </c>
      <c r="CD355" s="2">
        <f>IF(ISNA(MATCH($BQ355,'2011'!$A$44:$A$139,0)),97,MATCH($BQ355,'2011'!$A$44:$A$139,0))</f>
        <v>97</v>
      </c>
      <c r="CE355" s="2">
        <f>IF(ISNA(MATCH($BQ355,'2012'!$A$44:$A$139,0)),97,MATCH($BQ355,'2012'!$A$44:$A$139,0))</f>
        <v>97</v>
      </c>
      <c r="CF355" s="2">
        <f>IF(ISNA(MATCH($BQ355,'2013'!$A$44:$A$139,0)),97,MATCH($BQ355,'2013'!$A$44:$A$139,0))</f>
        <v>97</v>
      </c>
      <c r="CG355" s="149">
        <f>IF(ISNA(MATCH($BQ355,'2014'!$A$52:$A$179,0)),129,MATCH($BQ355,'2014'!$A$52:$A$179,0))</f>
        <v>129</v>
      </c>
      <c r="CI355">
        <f t="shared" si="210"/>
        <v>447</v>
      </c>
      <c r="CJ355" s="284"/>
      <c r="CK355" s="282"/>
      <c r="CL355" s="281">
        <f t="shared" si="211"/>
        <v>0</v>
      </c>
      <c r="CM355" s="282">
        <f t="shared" si="197"/>
        <v>0</v>
      </c>
      <c r="CN355" s="282">
        <f t="shared" si="198"/>
        <v>1</v>
      </c>
      <c r="CO355" s="282">
        <f t="shared" si="199"/>
        <v>0.66659999999999997</v>
      </c>
      <c r="CP355" s="282">
        <f t="shared" si="200"/>
        <v>29.444355559999998</v>
      </c>
      <c r="CQ355" s="282">
        <f t="shared" si="201"/>
        <v>19.627607416295998</v>
      </c>
      <c r="CR355" s="282">
        <f t="shared" si="202"/>
        <v>13.083763103702912</v>
      </c>
      <c r="CS355" s="282">
        <f t="shared" si="203"/>
        <v>8.7216364849283607</v>
      </c>
      <c r="CT355" s="282">
        <f t="shared" si="204"/>
        <v>5.8138428808532447</v>
      </c>
      <c r="CU355" s="282">
        <f t="shared" si="212"/>
        <v>3.875507664376773</v>
      </c>
      <c r="CV355" s="282">
        <f t="shared" si="213"/>
        <v>2.5834134090735565</v>
      </c>
      <c r="CW355" s="282">
        <f t="shared" si="214"/>
        <v>1.7221033784884328</v>
      </c>
      <c r="CX355" s="282">
        <f t="shared" si="215"/>
        <v>1.1479541121003893</v>
      </c>
      <c r="CY355" s="283">
        <f t="shared" si="216"/>
        <v>0.76522621112611955</v>
      </c>
      <c r="DA355" s="282">
        <f t="shared" si="217"/>
        <v>447</v>
      </c>
      <c r="DB355" s="97"/>
      <c r="DC355" s="156"/>
      <c r="DD355" s="270">
        <f t="shared" si="218"/>
        <v>0</v>
      </c>
      <c r="DE355" s="156">
        <f t="shared" si="219"/>
        <v>0</v>
      </c>
      <c r="DF355" s="156">
        <f t="shared" si="220"/>
        <v>1</v>
      </c>
      <c r="DG355" s="156">
        <f t="shared" si="221"/>
        <v>1</v>
      </c>
      <c r="DH355" s="156">
        <f t="shared" si="222"/>
        <v>30</v>
      </c>
      <c r="DI355" s="156">
        <f t="shared" si="223"/>
        <v>30</v>
      </c>
      <c r="DJ355" s="156">
        <f t="shared" si="224"/>
        <v>30</v>
      </c>
      <c r="DK355" s="156">
        <f t="shared" si="225"/>
        <v>30</v>
      </c>
      <c r="DL355" s="156">
        <f t="shared" si="226"/>
        <v>30</v>
      </c>
      <c r="DM355" s="156">
        <f t="shared" si="227"/>
        <v>30</v>
      </c>
      <c r="DN355" s="156">
        <f t="shared" si="228"/>
        <v>30</v>
      </c>
      <c r="DO355" s="156">
        <f t="shared" si="229"/>
        <v>30</v>
      </c>
      <c r="DP355" s="156">
        <f t="shared" si="230"/>
        <v>30</v>
      </c>
      <c r="DQ355" s="267">
        <f t="shared" si="231"/>
        <v>30</v>
      </c>
      <c r="DR355" s="156">
        <f t="shared" si="232"/>
        <v>227</v>
      </c>
    </row>
    <row r="356" spans="2:122" ht="13.5" thickBot="1" x14ac:dyDescent="0.25">
      <c r="B356" s="250">
        <v>180</v>
      </c>
      <c r="C356" s="50">
        <f t="shared" si="195"/>
        <v>1</v>
      </c>
      <c r="D356" s="50">
        <f t="shared" si="205"/>
        <v>0</v>
      </c>
      <c r="E356" s="97"/>
      <c r="F356" s="2">
        <f t="shared" si="233"/>
        <v>351</v>
      </c>
      <c r="G356" s="164">
        <v>1824</v>
      </c>
      <c r="H356" s="164">
        <f>14- COUNTIF(L356:AA356,"#N/A")</f>
        <v>1</v>
      </c>
      <c r="I356" s="133">
        <f>SUM(AF356:AU356)+SUM(BA356:BM356)</f>
        <v>12</v>
      </c>
      <c r="J356" s="405">
        <f>CY356</f>
        <v>0.70184047668323957</v>
      </c>
      <c r="K356" s="466" t="str">
        <f>IF(ISNUMBER(MATCH(G356,'[4]OPR data'!$A$3:$A$2541,0)),"Y","N")</f>
        <v>N</v>
      </c>
      <c r="L356" s="112"/>
      <c r="M356" s="236"/>
      <c r="N356" s="236" t="e">
        <f>(INDEX(Finish_table!R$4:R$83,MATCH('14 Year_History_Results'!$G356,Finish_table!S$4:S$83,0),1))</f>
        <v>#N/A</v>
      </c>
      <c r="O356" s="236" t="e">
        <f>(INDEX(Finish_table!Z$4:Z$99,MATCH('14 Year_History_Results'!$G356,Finish_table!AA$4:AA$99,0),1))</f>
        <v>#N/A</v>
      </c>
      <c r="P356" s="236" t="e">
        <f>(INDEX(Finish_table!AI$4:AI$99,MATCH('14 Year_History_Results'!$G356,Finish_table!AJ$4:AJ$99,0),1))</f>
        <v>#N/A</v>
      </c>
      <c r="Q356" s="236" t="e">
        <f>(INDEX(Finish_table!AR$4:AR$99,MATCH('14 Year_History_Results'!$G356,Finish_table!AS$4:AS$99,0),1))</f>
        <v>#N/A</v>
      </c>
      <c r="R356" s="236" t="e">
        <f>(INDEX(Finish_table!BA$4:BA$99,MATCH('14 Year_History_Results'!$G356,Finish_table!BB$4:BB$99,0),1))</f>
        <v>#N/A</v>
      </c>
      <c r="S356" s="236" t="e">
        <f>(INDEX(Finish_table!BJ$4:BJ$99,MATCH('14 Year_History_Results'!$G356,Finish_table!BK$4:BK$99,0),1))</f>
        <v>#N/A</v>
      </c>
      <c r="T356" s="236" t="str">
        <f>(INDEX(Finish_table!BS$4:BS$99,MATCH('14 Year_History_Results'!$G356,Finish_table!BT$4:BT$99,0),1))</f>
        <v>QF</v>
      </c>
      <c r="U356" s="236" t="e">
        <f>(INDEX(Finish_table!CB$4:CB$99,MATCH('14 Year_History_Results'!$G356,Finish_table!CC$4:CC$99,0),1))</f>
        <v>#N/A</v>
      </c>
      <c r="V356" s="236" t="e">
        <f>(INDEX(Finish_table!CK$4:CK$99,MATCH('14 Year_History_Results'!$G356,Finish_table!CL$4:CL$99,0),1))</f>
        <v>#N/A</v>
      </c>
      <c r="W356" s="236" t="e">
        <f>(INDEX(Finish_table!CT$4:CT$99,MATCH('14 Year_History_Results'!$G356,Finish_table!CU$4:CU$99,0),1))</f>
        <v>#N/A</v>
      </c>
      <c r="X356" s="236" t="e">
        <f>(INDEX(Finish_table!DC$4:DC$99,MATCH('14 Year_History_Results'!$G356,Finish_table!DD$4:DD$99,0),1))</f>
        <v>#N/A</v>
      </c>
      <c r="Y356" s="236" t="e">
        <f>(INDEX(Finish_table!DL$4:DL$99,MATCH('14 Year_History_Results'!$G356,Finish_table!DM$4:DM$99,0),1))</f>
        <v>#N/A</v>
      </c>
      <c r="Z356" s="236" t="e">
        <f>(INDEX(Finish_table!DU$4:DU$99,MATCH('14 Year_History_Results'!$G356,Finish_table!DV$4:DV$99,0),1))</f>
        <v>#N/A</v>
      </c>
      <c r="AA356" s="256" t="e">
        <f>(INDEX(Finish_table!ED$4:ED$140,MATCH('14 Year_History_Results'!$G356,Finish_table!EE$4:EE$140,0),1))</f>
        <v>#N/A</v>
      </c>
      <c r="AB356" s="2"/>
      <c r="AE356">
        <f t="shared" si="196"/>
        <v>1824</v>
      </c>
      <c r="AF356" s="112"/>
      <c r="AG356" s="2"/>
      <c r="AH356" s="148">
        <f>INDEX('2001'!$C$44:$C$140,'14 Year_History_Results'!BT356)</f>
        <v>0</v>
      </c>
      <c r="AI356" s="2">
        <f>INDEX('2002'!$C$44:$C$140,'14 Year_History_Results'!BU356)</f>
        <v>0</v>
      </c>
      <c r="AJ356" s="2">
        <f>INDEX('2003'!$C$44:$C$140,'14 Year_History_Results'!BV356)</f>
        <v>0</v>
      </c>
      <c r="AK356" s="2">
        <f>INDEX('2004'!$C$44:$C$140,'14 Year_History_Results'!BW356)</f>
        <v>0</v>
      </c>
      <c r="AL356" s="2">
        <f>INDEX('2005'!$C$44:$C$140,'14 Year_History_Results'!BX356)</f>
        <v>0</v>
      </c>
      <c r="AM356" s="2">
        <f>INDEX('2006'!$C$44:$C$140,'14 Year_History_Results'!BY356)</f>
        <v>0</v>
      </c>
      <c r="AN356" s="2">
        <f>INDEX('2007'!$C$44:$C$140,'14 Year_History_Results'!BZ356)</f>
        <v>0</v>
      </c>
      <c r="AO356" s="2">
        <f>INDEX('2008'!$C$44:$C$140,'14 Year_History_Results'!CA356)</f>
        <v>0</v>
      </c>
      <c r="AP356" s="2">
        <f>INDEX('2009'!$C$44:$C$140,'14 Year_History_Results'!CB356)</f>
        <v>0</v>
      </c>
      <c r="AQ356" s="2">
        <f>INDEX('2010'!$C$44:$C$140,'14 Year_History_Results'!CC356)</f>
        <v>0</v>
      </c>
      <c r="AR356" s="2">
        <f>INDEX('2011'!$C$44:$C$140,'14 Year_History_Results'!CD356)</f>
        <v>0</v>
      </c>
      <c r="AS356" s="2">
        <f>INDEX('2012'!$C$44:$C$140,'14 Year_History_Results'!CE356)</f>
        <v>0</v>
      </c>
      <c r="AT356" s="2">
        <f>INDEX('2013'!$C$44:$C$140,'14 Year_History_Results'!CF356)</f>
        <v>0</v>
      </c>
      <c r="AU356" s="149">
        <f>INDEX('2014'!$C$52:$C$180,'14 Year_History_Results'!CG356)</f>
        <v>0</v>
      </c>
      <c r="AV356" s="2">
        <f t="shared" si="206"/>
        <v>0</v>
      </c>
      <c r="AW356" s="2"/>
      <c r="AX356">
        <f t="shared" si="207"/>
        <v>1824</v>
      </c>
      <c r="AY356" s="112"/>
      <c r="AZ356" s="2"/>
      <c r="BA356" s="148">
        <f>INDEX('2001'!$B$44:$B$140,'14 Year_History_Results'!BT356)</f>
        <v>0</v>
      </c>
      <c r="BB356" s="2">
        <f>INDEX('2002'!$B$44:$B$140,'14 Year_History_Results'!BU356)</f>
        <v>0</v>
      </c>
      <c r="BC356" s="2">
        <f>INDEX('2003'!$B$44:$B$140,'14 Year_History_Results'!BV356)</f>
        <v>0</v>
      </c>
      <c r="BD356" s="2">
        <f>INDEX('2004'!$B$44:$B$140,'14 Year_History_Results'!BW356)</f>
        <v>0</v>
      </c>
      <c r="BE356" s="2">
        <f>INDEX('2005'!$B$44:$B$140,'14 Year_History_Results'!BX356)</f>
        <v>0</v>
      </c>
      <c r="BF356" s="2">
        <f>INDEX('2006'!$B$44:$B$140,'14 Year_History_Results'!BY356)</f>
        <v>0</v>
      </c>
      <c r="BG356" s="2">
        <f>INDEX('2007'!$B$44:$B$140,'14 Year_History_Results'!BZ356)</f>
        <v>12</v>
      </c>
      <c r="BH356" s="2">
        <f>INDEX('2008'!$B$44:$B$140,'14 Year_History_Results'!CA356)</f>
        <v>0</v>
      </c>
      <c r="BI356" s="2">
        <f>INDEX('2009'!$B$44:$B$140,'14 Year_History_Results'!CB356)</f>
        <v>0</v>
      </c>
      <c r="BJ356" s="2">
        <f>INDEX('2010'!$B$44:$B$140,'14 Year_History_Results'!CC356)</f>
        <v>0</v>
      </c>
      <c r="BK356" s="2">
        <f>INDEX('2011'!$B$44:$B$140,'14 Year_History_Results'!CD356)</f>
        <v>0</v>
      </c>
      <c r="BL356" s="2">
        <f>INDEX('2012'!$B$44:$B$140,'14 Year_History_Results'!CE356)</f>
        <v>0</v>
      </c>
      <c r="BM356" s="2">
        <f>INDEX('2013'!$B$44:$B$140,'14 Year_History_Results'!CF356)</f>
        <v>0</v>
      </c>
      <c r="BN356" s="149">
        <f>INDEX('2014'!$B$52:$B$180,'14 Year_History_Results'!CG356)</f>
        <v>0</v>
      </c>
      <c r="BO356" s="308">
        <f t="shared" si="208"/>
        <v>0</v>
      </c>
      <c r="BQ356">
        <f t="shared" si="209"/>
        <v>1824</v>
      </c>
      <c r="BR356" s="112"/>
      <c r="BS356" s="2"/>
      <c r="BT356" s="148">
        <f>IF(ISNA(MATCH($BQ356,'2001'!$A$44:$A$139,0)),97,MATCH($BQ356,'2001'!$A$44:$A$139,0))</f>
        <v>97</v>
      </c>
      <c r="BU356" s="2">
        <f>IF(ISNA(MATCH($BQ356,'2002'!$A$44:$A$139,0)),97,MATCH($BQ356,'2002'!$A$44:$A$139,0))</f>
        <v>97</v>
      </c>
      <c r="BV356" s="2">
        <f>IF(ISNA(MATCH($BQ356,'2003'!$A$44:$A$139,0)),97,MATCH($BQ356,'2003'!$A$44:$A$139,0))</f>
        <v>97</v>
      </c>
      <c r="BW356" s="2">
        <f>IF(ISNA(MATCH($BQ356,'2004'!$A$44:$A$139,0)),97,MATCH($BQ356,'2004'!$A$44:$A$139,0))</f>
        <v>97</v>
      </c>
      <c r="BX356" s="2">
        <f>IF(ISNA(MATCH($BQ356,'2005'!$A$44:$A$139,0)),97,MATCH($BQ356,'2005'!$A$44:$A$139,0))</f>
        <v>97</v>
      </c>
      <c r="BY356" s="2">
        <f>IF(ISNA(MATCH($BQ356,'2006'!$A$44:$A$139,0)),97,MATCH($BQ356,'2006'!$A$44:$A$139,0))</f>
        <v>97</v>
      </c>
      <c r="BZ356" s="2">
        <f>IF(ISNA(MATCH($BQ356,'2007'!$A$44:$A$139,0)),97,MATCH($BQ356,'2007'!$A$44:$A$139,0))</f>
        <v>87</v>
      </c>
      <c r="CA356" s="2">
        <f>IF(ISNA(MATCH($BQ356,'2008'!$A$44:$A$139,0)),97,MATCH($BQ356,'2008'!$A$44:$A$139,0))</f>
        <v>97</v>
      </c>
      <c r="CB356" s="2">
        <f>IF(ISNA(MATCH($BQ356,'2009'!$A$44:$A$139,0)),97,MATCH($BQ356,'2009'!$A$44:$A$139,0))</f>
        <v>97</v>
      </c>
      <c r="CC356" s="2">
        <f>IF(ISNA(MATCH($BQ356,'2010'!$A$44:$A$139,0)),97,MATCH($BQ356,'2010'!$A$44:$A$139,0))</f>
        <v>97</v>
      </c>
      <c r="CD356" s="2">
        <f>IF(ISNA(MATCH($BQ356,'2011'!$A$44:$A$139,0)),97,MATCH($BQ356,'2011'!$A$44:$A$139,0))</f>
        <v>97</v>
      </c>
      <c r="CE356" s="2">
        <f>IF(ISNA(MATCH($BQ356,'2012'!$A$44:$A$139,0)),97,MATCH($BQ356,'2012'!$A$44:$A$139,0))</f>
        <v>97</v>
      </c>
      <c r="CF356" s="2">
        <f>IF(ISNA(MATCH($BQ356,'2013'!$A$44:$A$139,0)),97,MATCH($BQ356,'2013'!$A$44:$A$139,0))</f>
        <v>97</v>
      </c>
      <c r="CG356" s="149">
        <f>IF(ISNA(MATCH($BQ356,'2014'!$A$52:$A$179,0)),129,MATCH($BQ356,'2014'!$A$52:$A$179,0))</f>
        <v>129</v>
      </c>
      <c r="CI356">
        <f t="shared" si="210"/>
        <v>1824</v>
      </c>
      <c r="CJ356" s="284"/>
      <c r="CK356" s="282"/>
      <c r="CL356" s="281">
        <f t="shared" si="211"/>
        <v>0</v>
      </c>
      <c r="CM356" s="282">
        <f t="shared" si="197"/>
        <v>0</v>
      </c>
      <c r="CN356" s="282">
        <f t="shared" si="198"/>
        <v>0</v>
      </c>
      <c r="CO356" s="282">
        <f t="shared" si="199"/>
        <v>0</v>
      </c>
      <c r="CP356" s="282">
        <f t="shared" si="200"/>
        <v>0</v>
      </c>
      <c r="CQ356" s="282">
        <f t="shared" si="201"/>
        <v>0</v>
      </c>
      <c r="CR356" s="282">
        <f t="shared" si="202"/>
        <v>12</v>
      </c>
      <c r="CS356" s="282">
        <f t="shared" si="203"/>
        <v>7.9992000000000001</v>
      </c>
      <c r="CT356" s="282">
        <f t="shared" si="204"/>
        <v>5.3322667199999998</v>
      </c>
      <c r="CU356" s="282">
        <f t="shared" si="212"/>
        <v>3.5544889955519996</v>
      </c>
      <c r="CV356" s="282">
        <f t="shared" si="213"/>
        <v>2.3694223644349628</v>
      </c>
      <c r="CW356" s="282">
        <f t="shared" si="214"/>
        <v>1.5794569481323462</v>
      </c>
      <c r="CX356" s="282">
        <f t="shared" si="215"/>
        <v>1.052866001625022</v>
      </c>
      <c r="CY356" s="283">
        <f t="shared" si="216"/>
        <v>0.70184047668323957</v>
      </c>
      <c r="DA356" s="282">
        <f t="shared" si="217"/>
        <v>1824</v>
      </c>
      <c r="DB356" s="97"/>
      <c r="DC356" s="156"/>
      <c r="DD356" s="270">
        <f t="shared" si="218"/>
        <v>0</v>
      </c>
      <c r="DE356" s="156">
        <f t="shared" si="219"/>
        <v>0</v>
      </c>
      <c r="DF356" s="156">
        <f t="shared" si="220"/>
        <v>0</v>
      </c>
      <c r="DG356" s="156">
        <f t="shared" si="221"/>
        <v>0</v>
      </c>
      <c r="DH356" s="156">
        <f t="shared" si="222"/>
        <v>0</v>
      </c>
      <c r="DI356" s="156">
        <f t="shared" si="223"/>
        <v>0</v>
      </c>
      <c r="DJ356" s="156">
        <f t="shared" si="224"/>
        <v>12</v>
      </c>
      <c r="DK356" s="156">
        <f t="shared" si="225"/>
        <v>12</v>
      </c>
      <c r="DL356" s="156">
        <f t="shared" si="226"/>
        <v>12</v>
      </c>
      <c r="DM356" s="156">
        <f t="shared" si="227"/>
        <v>12</v>
      </c>
      <c r="DN356" s="156">
        <f t="shared" si="228"/>
        <v>12</v>
      </c>
      <c r="DO356" s="156">
        <f t="shared" si="229"/>
        <v>12</v>
      </c>
      <c r="DP356" s="156">
        <f t="shared" si="230"/>
        <v>12</v>
      </c>
      <c r="DQ356" s="267">
        <f t="shared" si="231"/>
        <v>12</v>
      </c>
      <c r="DR356" s="156">
        <f t="shared" si="232"/>
        <v>373</v>
      </c>
    </row>
    <row r="357" spans="2:122" ht="13.5" thickBot="1" x14ac:dyDescent="0.25">
      <c r="B357" s="250">
        <v>180</v>
      </c>
      <c r="C357" s="50">
        <f t="shared" si="195"/>
        <v>2</v>
      </c>
      <c r="D357" s="50">
        <f t="shared" si="205"/>
        <v>0</v>
      </c>
      <c r="E357" s="97"/>
      <c r="F357" s="2">
        <f t="shared" si="233"/>
        <v>352</v>
      </c>
      <c r="G357" s="164">
        <v>1102</v>
      </c>
      <c r="H357" s="164">
        <f>14- COUNTIF(L357:AA357,"#N/A")</f>
        <v>1</v>
      </c>
      <c r="I357" s="133">
        <f>SUM(AF357:AU357)+SUM(BA357:BM357)</f>
        <v>12</v>
      </c>
      <c r="J357" s="405">
        <f>CY357</f>
        <v>0.70184047668323957</v>
      </c>
      <c r="K357" s="466" t="str">
        <f>IF(ISNUMBER(MATCH(G357,'[4]OPR data'!$A$3:$A$2541,0)),"Y","N")</f>
        <v>Y</v>
      </c>
      <c r="L357" s="112"/>
      <c r="M357" s="236"/>
      <c r="N357" s="236" t="e">
        <f>(INDEX(Finish_table!R$4:R$83,MATCH('14 Year_History_Results'!$G357,Finish_table!S$4:S$83,0),1))</f>
        <v>#N/A</v>
      </c>
      <c r="O357" s="236" t="e">
        <f>(INDEX(Finish_table!Z$4:Z$99,MATCH('14 Year_History_Results'!$G357,Finish_table!AA$4:AA$99,0),1))</f>
        <v>#N/A</v>
      </c>
      <c r="P357" s="236" t="e">
        <f>(INDEX(Finish_table!AI$4:AI$99,MATCH('14 Year_History_Results'!$G357,Finish_table!AJ$4:AJ$99,0),1))</f>
        <v>#N/A</v>
      </c>
      <c r="Q357" s="236" t="e">
        <f>(INDEX(Finish_table!AR$4:AR$99,MATCH('14 Year_History_Results'!$G357,Finish_table!AS$4:AS$99,0),1))</f>
        <v>#N/A</v>
      </c>
      <c r="R357" s="236" t="e">
        <f>(INDEX(Finish_table!BA$4:BA$99,MATCH('14 Year_History_Results'!$G357,Finish_table!BB$4:BB$99,0),1))</f>
        <v>#N/A</v>
      </c>
      <c r="S357" s="236" t="e">
        <f>(INDEX(Finish_table!BJ$4:BJ$99,MATCH('14 Year_History_Results'!$G357,Finish_table!BK$4:BK$99,0),1))</f>
        <v>#N/A</v>
      </c>
      <c r="T357" s="236" t="str">
        <f>(INDEX(Finish_table!BS$4:BS$99,MATCH('14 Year_History_Results'!$G357,Finish_table!BT$4:BT$99,0),1))</f>
        <v>SF</v>
      </c>
      <c r="U357" s="236" t="e">
        <f>(INDEX(Finish_table!CB$4:CB$99,MATCH('14 Year_History_Results'!$G357,Finish_table!CC$4:CC$99,0),1))</f>
        <v>#N/A</v>
      </c>
      <c r="V357" s="236" t="e">
        <f>(INDEX(Finish_table!CK$4:CK$99,MATCH('14 Year_History_Results'!$G357,Finish_table!CL$4:CL$99,0),1))</f>
        <v>#N/A</v>
      </c>
      <c r="W357" s="236" t="e">
        <f>(INDEX(Finish_table!CT$4:CT$99,MATCH('14 Year_History_Results'!$G357,Finish_table!CU$4:CU$99,0),1))</f>
        <v>#N/A</v>
      </c>
      <c r="X357" s="236" t="e">
        <f>(INDEX(Finish_table!DC$4:DC$99,MATCH('14 Year_History_Results'!$G357,Finish_table!DD$4:DD$99,0),1))</f>
        <v>#N/A</v>
      </c>
      <c r="Y357" s="236" t="e">
        <f>(INDEX(Finish_table!DL$4:DL$99,MATCH('14 Year_History_Results'!$G357,Finish_table!DM$4:DM$99,0),1))</f>
        <v>#N/A</v>
      </c>
      <c r="Z357" s="236" t="e">
        <f>(INDEX(Finish_table!DU$4:DU$99,MATCH('14 Year_History_Results'!$G357,Finish_table!DV$4:DV$99,0),1))</f>
        <v>#N/A</v>
      </c>
      <c r="AA357" s="256" t="e">
        <f>(INDEX(Finish_table!ED$4:ED$140,MATCH('14 Year_History_Results'!$G357,Finish_table!EE$4:EE$140,0),1))</f>
        <v>#N/A</v>
      </c>
      <c r="AB357" s="2"/>
      <c r="AE357">
        <f t="shared" si="196"/>
        <v>1102</v>
      </c>
      <c r="AF357" s="112"/>
      <c r="AG357" s="2"/>
      <c r="AH357" s="148">
        <f>INDEX('2001'!$C$44:$C$140,'14 Year_History_Results'!BT357)</f>
        <v>0</v>
      </c>
      <c r="AI357" s="2">
        <f>INDEX('2002'!$C$44:$C$140,'14 Year_History_Results'!BU357)</f>
        <v>0</v>
      </c>
      <c r="AJ357" s="2">
        <f>INDEX('2003'!$C$44:$C$140,'14 Year_History_Results'!BV357)</f>
        <v>0</v>
      </c>
      <c r="AK357" s="2">
        <f>INDEX('2004'!$C$44:$C$140,'14 Year_History_Results'!BW357)</f>
        <v>0</v>
      </c>
      <c r="AL357" s="2">
        <f>INDEX('2005'!$C$44:$C$140,'14 Year_History_Results'!BX357)</f>
        <v>0</v>
      </c>
      <c r="AM357" s="2">
        <f>INDEX('2006'!$C$44:$C$140,'14 Year_History_Results'!BY357)</f>
        <v>0</v>
      </c>
      <c r="AN357" s="2">
        <f>INDEX('2007'!$C$44:$C$140,'14 Year_History_Results'!BZ357)</f>
        <v>10</v>
      </c>
      <c r="AO357" s="2">
        <f>INDEX('2008'!$C$44:$C$140,'14 Year_History_Results'!CA357)</f>
        <v>0</v>
      </c>
      <c r="AP357" s="2">
        <f>INDEX('2009'!$C$44:$C$140,'14 Year_History_Results'!CB357)</f>
        <v>0</v>
      </c>
      <c r="AQ357" s="2">
        <f>INDEX('2010'!$C$44:$C$140,'14 Year_History_Results'!CC357)</f>
        <v>0</v>
      </c>
      <c r="AR357" s="2">
        <f>INDEX('2011'!$C$44:$C$140,'14 Year_History_Results'!CD357)</f>
        <v>0</v>
      </c>
      <c r="AS357" s="2">
        <f>INDEX('2012'!$C$44:$C$140,'14 Year_History_Results'!CE357)</f>
        <v>0</v>
      </c>
      <c r="AT357" s="2">
        <f>INDEX('2013'!$C$44:$C$140,'14 Year_History_Results'!CF357)</f>
        <v>0</v>
      </c>
      <c r="AU357" s="149">
        <f>INDEX('2014'!$C$52:$C$180,'14 Year_History_Results'!CG357)</f>
        <v>0</v>
      </c>
      <c r="AV357" s="2">
        <f t="shared" si="206"/>
        <v>2.6726124191242437</v>
      </c>
      <c r="AW357" s="2"/>
      <c r="AX357">
        <f t="shared" si="207"/>
        <v>1102</v>
      </c>
      <c r="AY357" s="112"/>
      <c r="AZ357" s="2"/>
      <c r="BA357" s="148">
        <f>INDEX('2001'!$B$44:$B$140,'14 Year_History_Results'!BT357)</f>
        <v>0</v>
      </c>
      <c r="BB357" s="2">
        <f>INDEX('2002'!$B$44:$B$140,'14 Year_History_Results'!BU357)</f>
        <v>0</v>
      </c>
      <c r="BC357" s="2">
        <f>INDEX('2003'!$B$44:$B$140,'14 Year_History_Results'!BV357)</f>
        <v>0</v>
      </c>
      <c r="BD357" s="2">
        <f>INDEX('2004'!$B$44:$B$140,'14 Year_History_Results'!BW357)</f>
        <v>0</v>
      </c>
      <c r="BE357" s="2">
        <f>INDEX('2005'!$B$44:$B$140,'14 Year_History_Results'!BX357)</f>
        <v>0</v>
      </c>
      <c r="BF357" s="2">
        <f>INDEX('2006'!$B$44:$B$140,'14 Year_History_Results'!BY357)</f>
        <v>0</v>
      </c>
      <c r="BG357" s="2">
        <f>INDEX('2007'!$B$44:$B$140,'14 Year_History_Results'!BZ357)</f>
        <v>2</v>
      </c>
      <c r="BH357" s="2">
        <f>INDEX('2008'!$B$44:$B$140,'14 Year_History_Results'!CA357)</f>
        <v>0</v>
      </c>
      <c r="BI357" s="2">
        <f>INDEX('2009'!$B$44:$B$140,'14 Year_History_Results'!CB357)</f>
        <v>0</v>
      </c>
      <c r="BJ357" s="2">
        <f>INDEX('2010'!$B$44:$B$140,'14 Year_History_Results'!CC357)</f>
        <v>0</v>
      </c>
      <c r="BK357" s="2">
        <f>INDEX('2011'!$B$44:$B$140,'14 Year_History_Results'!CD357)</f>
        <v>0</v>
      </c>
      <c r="BL357" s="2">
        <f>INDEX('2012'!$B$44:$B$140,'14 Year_History_Results'!CE357)</f>
        <v>0</v>
      </c>
      <c r="BM357" s="2">
        <f>INDEX('2013'!$B$44:$B$140,'14 Year_History_Results'!CF357)</f>
        <v>0</v>
      </c>
      <c r="BN357" s="149">
        <f>INDEX('2014'!$B$52:$B$180,'14 Year_History_Results'!CG357)</f>
        <v>0</v>
      </c>
      <c r="BO357" s="308">
        <f t="shared" si="208"/>
        <v>0</v>
      </c>
      <c r="BQ357">
        <f t="shared" si="209"/>
        <v>1102</v>
      </c>
      <c r="BR357" s="112"/>
      <c r="BS357" s="2"/>
      <c r="BT357" s="148">
        <f>IF(ISNA(MATCH($BQ357,'2001'!$A$44:$A$139,0)),97,MATCH($BQ357,'2001'!$A$44:$A$139,0))</f>
        <v>97</v>
      </c>
      <c r="BU357" s="2">
        <f>IF(ISNA(MATCH($BQ357,'2002'!$A$44:$A$139,0)),97,MATCH($BQ357,'2002'!$A$44:$A$139,0))</f>
        <v>97</v>
      </c>
      <c r="BV357" s="2">
        <f>IF(ISNA(MATCH($BQ357,'2003'!$A$44:$A$139,0)),97,MATCH($BQ357,'2003'!$A$44:$A$139,0))</f>
        <v>97</v>
      </c>
      <c r="BW357" s="2">
        <f>IF(ISNA(MATCH($BQ357,'2004'!$A$44:$A$139,0)),97,MATCH($BQ357,'2004'!$A$44:$A$139,0))</f>
        <v>97</v>
      </c>
      <c r="BX357" s="2">
        <f>IF(ISNA(MATCH($BQ357,'2005'!$A$44:$A$139,0)),97,MATCH($BQ357,'2005'!$A$44:$A$139,0))</f>
        <v>97</v>
      </c>
      <c r="BY357" s="2">
        <f>IF(ISNA(MATCH($BQ357,'2006'!$A$44:$A$139,0)),97,MATCH($BQ357,'2006'!$A$44:$A$139,0))</f>
        <v>97</v>
      </c>
      <c r="BZ357" s="2">
        <f>IF(ISNA(MATCH($BQ357,'2007'!$A$44:$A$139,0)),97,MATCH($BQ357,'2007'!$A$44:$A$139,0))</f>
        <v>62</v>
      </c>
      <c r="CA357" s="2">
        <f>IF(ISNA(MATCH($BQ357,'2008'!$A$44:$A$139,0)),97,MATCH($BQ357,'2008'!$A$44:$A$139,0))</f>
        <v>97</v>
      </c>
      <c r="CB357" s="2">
        <f>IF(ISNA(MATCH($BQ357,'2009'!$A$44:$A$139,0)),97,MATCH($BQ357,'2009'!$A$44:$A$139,0))</f>
        <v>97</v>
      </c>
      <c r="CC357" s="2">
        <f>IF(ISNA(MATCH($BQ357,'2010'!$A$44:$A$139,0)),97,MATCH($BQ357,'2010'!$A$44:$A$139,0))</f>
        <v>97</v>
      </c>
      <c r="CD357" s="2">
        <f>IF(ISNA(MATCH($BQ357,'2011'!$A$44:$A$139,0)),97,MATCH($BQ357,'2011'!$A$44:$A$139,0))</f>
        <v>97</v>
      </c>
      <c r="CE357" s="2">
        <f>IF(ISNA(MATCH($BQ357,'2012'!$A$44:$A$139,0)),97,MATCH($BQ357,'2012'!$A$44:$A$139,0))</f>
        <v>97</v>
      </c>
      <c r="CF357" s="2">
        <f>IF(ISNA(MATCH($BQ357,'2013'!$A$44:$A$139,0)),97,MATCH($BQ357,'2013'!$A$44:$A$139,0))</f>
        <v>97</v>
      </c>
      <c r="CG357" s="149">
        <f>IF(ISNA(MATCH($BQ357,'2014'!$A$52:$A$179,0)),129,MATCH($BQ357,'2014'!$A$52:$A$179,0))</f>
        <v>129</v>
      </c>
      <c r="CI357">
        <f t="shared" si="210"/>
        <v>1102</v>
      </c>
      <c r="CJ357" s="284"/>
      <c r="CK357" s="282"/>
      <c r="CL357" s="281">
        <f t="shared" si="211"/>
        <v>0</v>
      </c>
      <c r="CM357" s="282">
        <f t="shared" si="197"/>
        <v>0</v>
      </c>
      <c r="CN357" s="282">
        <f t="shared" si="198"/>
        <v>0</v>
      </c>
      <c r="CO357" s="282">
        <f t="shared" si="199"/>
        <v>0</v>
      </c>
      <c r="CP357" s="282">
        <f t="shared" si="200"/>
        <v>0</v>
      </c>
      <c r="CQ357" s="282">
        <f t="shared" si="201"/>
        <v>0</v>
      </c>
      <c r="CR357" s="282">
        <f t="shared" si="202"/>
        <v>12</v>
      </c>
      <c r="CS357" s="282">
        <f t="shared" si="203"/>
        <v>7.9992000000000001</v>
      </c>
      <c r="CT357" s="282">
        <f t="shared" si="204"/>
        <v>5.3322667199999998</v>
      </c>
      <c r="CU357" s="282">
        <f t="shared" si="212"/>
        <v>3.5544889955519996</v>
      </c>
      <c r="CV357" s="282">
        <f t="shared" si="213"/>
        <v>2.3694223644349628</v>
      </c>
      <c r="CW357" s="282">
        <f t="shared" si="214"/>
        <v>1.5794569481323462</v>
      </c>
      <c r="CX357" s="282">
        <f t="shared" si="215"/>
        <v>1.052866001625022</v>
      </c>
      <c r="CY357" s="283">
        <f t="shared" si="216"/>
        <v>0.70184047668323957</v>
      </c>
      <c r="DA357" s="282">
        <f t="shared" si="217"/>
        <v>1102</v>
      </c>
      <c r="DB357" s="97"/>
      <c r="DC357" s="156"/>
      <c r="DD357" s="270">
        <f t="shared" si="218"/>
        <v>0</v>
      </c>
      <c r="DE357" s="156">
        <f t="shared" si="219"/>
        <v>0</v>
      </c>
      <c r="DF357" s="156">
        <f t="shared" si="220"/>
        <v>0</v>
      </c>
      <c r="DG357" s="156">
        <f t="shared" si="221"/>
        <v>0</v>
      </c>
      <c r="DH357" s="156">
        <f t="shared" si="222"/>
        <v>0</v>
      </c>
      <c r="DI357" s="156">
        <f t="shared" si="223"/>
        <v>0</v>
      </c>
      <c r="DJ357" s="156">
        <f t="shared" si="224"/>
        <v>12</v>
      </c>
      <c r="DK357" s="156">
        <f t="shared" si="225"/>
        <v>12</v>
      </c>
      <c r="DL357" s="156">
        <f t="shared" si="226"/>
        <v>12</v>
      </c>
      <c r="DM357" s="156">
        <f t="shared" si="227"/>
        <v>12</v>
      </c>
      <c r="DN357" s="156">
        <f t="shared" si="228"/>
        <v>12</v>
      </c>
      <c r="DO357" s="156">
        <f t="shared" si="229"/>
        <v>12</v>
      </c>
      <c r="DP357" s="156">
        <f t="shared" si="230"/>
        <v>12</v>
      </c>
      <c r="DQ357" s="267">
        <f t="shared" si="231"/>
        <v>12</v>
      </c>
      <c r="DR357" s="156">
        <f t="shared" si="232"/>
        <v>373</v>
      </c>
    </row>
    <row r="358" spans="2:122" ht="13.5" thickBot="1" x14ac:dyDescent="0.25">
      <c r="B358" s="133">
        <v>180</v>
      </c>
      <c r="C358" s="50">
        <f t="shared" si="195"/>
        <v>3</v>
      </c>
      <c r="D358" s="50">
        <f t="shared" si="205"/>
        <v>0</v>
      </c>
      <c r="E358" s="97"/>
      <c r="F358" s="2">
        <f t="shared" si="233"/>
        <v>353</v>
      </c>
      <c r="G358" s="164">
        <v>269</v>
      </c>
      <c r="H358" s="164">
        <f>14- COUNTIF(L358:AA358,"#N/A")</f>
        <v>2</v>
      </c>
      <c r="I358" s="133">
        <f>SUM(AF358:AU358)+SUM(BA358:BM358)</f>
        <v>20</v>
      </c>
      <c r="J358" s="405">
        <f>CY358</f>
        <v>0.66275966181272938</v>
      </c>
      <c r="K358" s="466" t="str">
        <f>IF(ISNUMBER(MATCH(G358,'[4]OPR data'!$A$3:$A$2541,0)),"Y","N")</f>
        <v>Y</v>
      </c>
      <c r="L358" s="112"/>
      <c r="M358" s="236"/>
      <c r="N358" s="236" t="e">
        <f>(INDEX(Finish_table!R$4:R$83,MATCH('14 Year_History_Results'!$G358,Finish_table!S$4:S$83,0),1))</f>
        <v>#N/A</v>
      </c>
      <c r="O358" s="236" t="e">
        <f>(INDEX(Finish_table!Z$4:Z$99,MATCH('14 Year_History_Results'!$G358,Finish_table!AA$4:AA$99,0),1))</f>
        <v>#N/A</v>
      </c>
      <c r="P358" s="236" t="e">
        <f>(INDEX(Finish_table!AI$4:AI$99,MATCH('14 Year_History_Results'!$G358,Finish_table!AJ$4:AJ$99,0),1))</f>
        <v>#N/A</v>
      </c>
      <c r="Q358" s="236" t="e">
        <f>(INDEX(Finish_table!AR$4:AR$99,MATCH('14 Year_History_Results'!$G358,Finish_table!AS$4:AS$99,0),1))</f>
        <v>#N/A</v>
      </c>
      <c r="R358" s="236" t="str">
        <f>(INDEX(Finish_table!BA$4:BA$99,MATCH('14 Year_History_Results'!$G358,Finish_table!BB$4:BB$99,0),1))</f>
        <v>QF</v>
      </c>
      <c r="S358" s="236" t="str">
        <f>(INDEX(Finish_table!BJ$4:BJ$99,MATCH('14 Year_History_Results'!$G358,Finish_table!BK$4:BK$99,0),1))</f>
        <v>QF</v>
      </c>
      <c r="T358" s="236" t="e">
        <f>(INDEX(Finish_table!BS$4:BS$99,MATCH('14 Year_History_Results'!$G358,Finish_table!BT$4:BT$99,0),1))</f>
        <v>#N/A</v>
      </c>
      <c r="U358" s="236" t="e">
        <f>(INDEX(Finish_table!CB$4:CB$99,MATCH('14 Year_History_Results'!$G358,Finish_table!CC$4:CC$99,0),1))</f>
        <v>#N/A</v>
      </c>
      <c r="V358" s="236" t="e">
        <f>(INDEX(Finish_table!CK$4:CK$99,MATCH('14 Year_History_Results'!$G358,Finish_table!CL$4:CL$99,0),1))</f>
        <v>#N/A</v>
      </c>
      <c r="W358" s="236" t="e">
        <f>(INDEX(Finish_table!CT$4:CT$99,MATCH('14 Year_History_Results'!$G358,Finish_table!CU$4:CU$99,0),1))</f>
        <v>#N/A</v>
      </c>
      <c r="X358" s="236" t="e">
        <f>(INDEX(Finish_table!DC$4:DC$99,MATCH('14 Year_History_Results'!$G358,Finish_table!DD$4:DD$99,0),1))</f>
        <v>#N/A</v>
      </c>
      <c r="Y358" s="236" t="e">
        <f>(INDEX(Finish_table!DL$4:DL$99,MATCH('14 Year_History_Results'!$G358,Finish_table!DM$4:DM$99,0),1))</f>
        <v>#N/A</v>
      </c>
      <c r="Z358" s="236" t="e">
        <f>(INDEX(Finish_table!DU$4:DU$99,MATCH('14 Year_History_Results'!$G358,Finish_table!DV$4:DV$99,0),1))</f>
        <v>#N/A</v>
      </c>
      <c r="AA358" s="256" t="e">
        <f>(INDEX(Finish_table!ED$4:ED$140,MATCH('14 Year_History_Results'!$G358,Finish_table!EE$4:EE$140,0),1))</f>
        <v>#N/A</v>
      </c>
      <c r="AB358" s="2"/>
      <c r="AE358">
        <f t="shared" si="196"/>
        <v>269</v>
      </c>
      <c r="AF358" s="112"/>
      <c r="AG358" s="2"/>
      <c r="AH358" s="148">
        <f>INDEX('2001'!$C$44:$C$140,'14 Year_History_Results'!BT358)</f>
        <v>0</v>
      </c>
      <c r="AI358" s="2">
        <f>INDEX('2002'!$C$44:$C$140,'14 Year_History_Results'!BU358)</f>
        <v>0</v>
      </c>
      <c r="AJ358" s="2">
        <f>INDEX('2003'!$C$44:$C$140,'14 Year_History_Results'!BV358)</f>
        <v>0</v>
      </c>
      <c r="AK358" s="2">
        <f>INDEX('2004'!$C$44:$C$140,'14 Year_History_Results'!BW358)</f>
        <v>0</v>
      </c>
      <c r="AL358" s="2">
        <f>INDEX('2005'!$C$44:$C$140,'14 Year_History_Results'!BX358)</f>
        <v>0</v>
      </c>
      <c r="AM358" s="2">
        <f>INDEX('2006'!$C$44:$C$140,'14 Year_History_Results'!BY358)</f>
        <v>0</v>
      </c>
      <c r="AN358" s="2">
        <f>INDEX('2007'!$C$44:$C$140,'14 Year_History_Results'!BZ358)</f>
        <v>0</v>
      </c>
      <c r="AO358" s="2">
        <f>INDEX('2008'!$C$44:$C$140,'14 Year_History_Results'!CA358)</f>
        <v>0</v>
      </c>
      <c r="AP358" s="2">
        <f>INDEX('2009'!$C$44:$C$140,'14 Year_History_Results'!CB358)</f>
        <v>0</v>
      </c>
      <c r="AQ358" s="2">
        <f>INDEX('2010'!$C$44:$C$140,'14 Year_History_Results'!CC358)</f>
        <v>0</v>
      </c>
      <c r="AR358" s="2">
        <f>INDEX('2011'!$C$44:$C$140,'14 Year_History_Results'!CD358)</f>
        <v>0</v>
      </c>
      <c r="AS358" s="2">
        <f>INDEX('2012'!$C$44:$C$140,'14 Year_History_Results'!CE358)</f>
        <v>0</v>
      </c>
      <c r="AT358" s="2">
        <f>INDEX('2013'!$C$44:$C$140,'14 Year_History_Results'!CF358)</f>
        <v>0</v>
      </c>
      <c r="AU358" s="149">
        <f>INDEX('2014'!$C$52:$C$180,'14 Year_History_Results'!CG358)</f>
        <v>0</v>
      </c>
      <c r="AV358" s="2">
        <f t="shared" si="206"/>
        <v>0</v>
      </c>
      <c r="AW358" s="2"/>
      <c r="AX358">
        <f t="shared" si="207"/>
        <v>269</v>
      </c>
      <c r="AY358" s="112"/>
      <c r="AZ358" s="2"/>
      <c r="BA358" s="148">
        <f>INDEX('2001'!$B$44:$B$140,'14 Year_History_Results'!BT358)</f>
        <v>0</v>
      </c>
      <c r="BB358" s="2">
        <f>INDEX('2002'!$B$44:$B$140,'14 Year_History_Results'!BU358)</f>
        <v>0</v>
      </c>
      <c r="BC358" s="2">
        <f>INDEX('2003'!$B$44:$B$140,'14 Year_History_Results'!BV358)</f>
        <v>0</v>
      </c>
      <c r="BD358" s="2">
        <f>INDEX('2004'!$B$44:$B$140,'14 Year_History_Results'!BW358)</f>
        <v>0</v>
      </c>
      <c r="BE358" s="2">
        <f>INDEX('2005'!$B$44:$B$140,'14 Year_History_Results'!BX358)</f>
        <v>9</v>
      </c>
      <c r="BF358" s="2">
        <f>INDEX('2006'!$B$44:$B$140,'14 Year_History_Results'!BY358)</f>
        <v>11</v>
      </c>
      <c r="BG358" s="2">
        <f>INDEX('2007'!$B$44:$B$140,'14 Year_History_Results'!BZ358)</f>
        <v>0</v>
      </c>
      <c r="BH358" s="2">
        <f>INDEX('2008'!$B$44:$B$140,'14 Year_History_Results'!CA358)</f>
        <v>0</v>
      </c>
      <c r="BI358" s="2">
        <f>INDEX('2009'!$B$44:$B$140,'14 Year_History_Results'!CB358)</f>
        <v>0</v>
      </c>
      <c r="BJ358" s="2">
        <f>INDEX('2010'!$B$44:$B$140,'14 Year_History_Results'!CC358)</f>
        <v>0</v>
      </c>
      <c r="BK358" s="2">
        <f>INDEX('2011'!$B$44:$B$140,'14 Year_History_Results'!CD358)</f>
        <v>0</v>
      </c>
      <c r="BL358" s="2">
        <f>INDEX('2012'!$B$44:$B$140,'14 Year_History_Results'!CE358)</f>
        <v>0</v>
      </c>
      <c r="BM358" s="2">
        <f>INDEX('2013'!$B$44:$B$140,'14 Year_History_Results'!CF358)</f>
        <v>0</v>
      </c>
      <c r="BN358" s="149">
        <f>INDEX('2014'!$B$52:$B$180,'14 Year_History_Results'!CG358)</f>
        <v>0</v>
      </c>
      <c r="BO358" s="308">
        <f t="shared" si="208"/>
        <v>0</v>
      </c>
      <c r="BQ358">
        <f t="shared" si="209"/>
        <v>269</v>
      </c>
      <c r="BR358" s="112"/>
      <c r="BS358" s="2"/>
      <c r="BT358" s="148">
        <f>IF(ISNA(MATCH($BQ358,'2001'!$A$44:$A$139,0)),97,MATCH($BQ358,'2001'!$A$44:$A$139,0))</f>
        <v>97</v>
      </c>
      <c r="BU358" s="2">
        <f>IF(ISNA(MATCH($BQ358,'2002'!$A$44:$A$139,0)),97,MATCH($BQ358,'2002'!$A$44:$A$139,0))</f>
        <v>97</v>
      </c>
      <c r="BV358" s="2">
        <f>IF(ISNA(MATCH($BQ358,'2003'!$A$44:$A$139,0)),97,MATCH($BQ358,'2003'!$A$44:$A$139,0))</f>
        <v>97</v>
      </c>
      <c r="BW358" s="2">
        <f>IF(ISNA(MATCH($BQ358,'2004'!$A$44:$A$139,0)),97,MATCH($BQ358,'2004'!$A$44:$A$139,0))</f>
        <v>97</v>
      </c>
      <c r="BX358" s="2">
        <f>IF(ISNA(MATCH($BQ358,'2005'!$A$44:$A$139,0)),97,MATCH($BQ358,'2005'!$A$44:$A$139,0))</f>
        <v>44</v>
      </c>
      <c r="BY358" s="2">
        <f>IF(ISNA(MATCH($BQ358,'2006'!$A$44:$A$139,0)),97,MATCH($BQ358,'2006'!$A$44:$A$139,0))</f>
        <v>48</v>
      </c>
      <c r="BZ358" s="2">
        <f>IF(ISNA(MATCH($BQ358,'2007'!$A$44:$A$139,0)),97,MATCH($BQ358,'2007'!$A$44:$A$139,0))</f>
        <v>97</v>
      </c>
      <c r="CA358" s="2">
        <f>IF(ISNA(MATCH($BQ358,'2008'!$A$44:$A$139,0)),97,MATCH($BQ358,'2008'!$A$44:$A$139,0))</f>
        <v>97</v>
      </c>
      <c r="CB358" s="2">
        <f>IF(ISNA(MATCH($BQ358,'2009'!$A$44:$A$139,0)),97,MATCH($BQ358,'2009'!$A$44:$A$139,0))</f>
        <v>97</v>
      </c>
      <c r="CC358" s="2">
        <f>IF(ISNA(MATCH($BQ358,'2010'!$A$44:$A$139,0)),97,MATCH($BQ358,'2010'!$A$44:$A$139,0))</f>
        <v>97</v>
      </c>
      <c r="CD358" s="2">
        <f>IF(ISNA(MATCH($BQ358,'2011'!$A$44:$A$139,0)),97,MATCH($BQ358,'2011'!$A$44:$A$139,0))</f>
        <v>97</v>
      </c>
      <c r="CE358" s="2">
        <f>IF(ISNA(MATCH($BQ358,'2012'!$A$44:$A$139,0)),97,MATCH($BQ358,'2012'!$A$44:$A$139,0))</f>
        <v>97</v>
      </c>
      <c r="CF358" s="2">
        <f>IF(ISNA(MATCH($BQ358,'2013'!$A$44:$A$139,0)),97,MATCH($BQ358,'2013'!$A$44:$A$139,0))</f>
        <v>97</v>
      </c>
      <c r="CG358" s="149">
        <f>IF(ISNA(MATCH($BQ358,'2014'!$A$52:$A$179,0)),129,MATCH($BQ358,'2014'!$A$52:$A$179,0))</f>
        <v>129</v>
      </c>
      <c r="CI358">
        <f t="shared" si="210"/>
        <v>269</v>
      </c>
      <c r="CJ358" s="284"/>
      <c r="CK358" s="282"/>
      <c r="CL358" s="281">
        <f t="shared" si="211"/>
        <v>0</v>
      </c>
      <c r="CM358" s="282">
        <f t="shared" si="197"/>
        <v>0</v>
      </c>
      <c r="CN358" s="282">
        <f t="shared" si="198"/>
        <v>0</v>
      </c>
      <c r="CO358" s="282">
        <f t="shared" si="199"/>
        <v>0</v>
      </c>
      <c r="CP358" s="282">
        <f t="shared" si="200"/>
        <v>9</v>
      </c>
      <c r="CQ358" s="282">
        <f t="shared" si="201"/>
        <v>16.999400000000001</v>
      </c>
      <c r="CR358" s="282">
        <f t="shared" si="202"/>
        <v>11.331800040000001</v>
      </c>
      <c r="CS358" s="282">
        <f t="shared" si="203"/>
        <v>7.5537779066640001</v>
      </c>
      <c r="CT358" s="282">
        <f t="shared" si="204"/>
        <v>5.035348352582222</v>
      </c>
      <c r="CU358" s="282">
        <f t="shared" si="212"/>
        <v>3.3565632118313089</v>
      </c>
      <c r="CV358" s="282">
        <f t="shared" si="213"/>
        <v>2.2374850370067505</v>
      </c>
      <c r="CW358" s="282">
        <f t="shared" si="214"/>
        <v>1.4915075256686998</v>
      </c>
      <c r="CX358" s="282">
        <f t="shared" si="215"/>
        <v>0.99423891661075525</v>
      </c>
      <c r="CY358" s="283">
        <f t="shared" si="216"/>
        <v>0.66275966181272938</v>
      </c>
      <c r="DA358" s="282">
        <f t="shared" si="217"/>
        <v>269</v>
      </c>
      <c r="DB358" s="97"/>
      <c r="DC358" s="156"/>
      <c r="DD358" s="270">
        <f t="shared" si="218"/>
        <v>0</v>
      </c>
      <c r="DE358" s="156">
        <f t="shared" si="219"/>
        <v>0</v>
      </c>
      <c r="DF358" s="156">
        <f t="shared" si="220"/>
        <v>0</v>
      </c>
      <c r="DG358" s="156">
        <f t="shared" si="221"/>
        <v>0</v>
      </c>
      <c r="DH358" s="156">
        <f t="shared" si="222"/>
        <v>9</v>
      </c>
      <c r="DI358" s="156">
        <f t="shared" si="223"/>
        <v>20</v>
      </c>
      <c r="DJ358" s="156">
        <f t="shared" si="224"/>
        <v>20</v>
      </c>
      <c r="DK358" s="156">
        <f t="shared" si="225"/>
        <v>20</v>
      </c>
      <c r="DL358" s="156">
        <f t="shared" si="226"/>
        <v>20</v>
      </c>
      <c r="DM358" s="156">
        <f t="shared" si="227"/>
        <v>20</v>
      </c>
      <c r="DN358" s="156">
        <f t="shared" si="228"/>
        <v>20</v>
      </c>
      <c r="DO358" s="156">
        <f t="shared" si="229"/>
        <v>20</v>
      </c>
      <c r="DP358" s="156">
        <f t="shared" si="230"/>
        <v>20</v>
      </c>
      <c r="DQ358" s="267">
        <f t="shared" si="231"/>
        <v>20</v>
      </c>
      <c r="DR358" s="156">
        <f t="shared" si="232"/>
        <v>313</v>
      </c>
    </row>
    <row r="359" spans="2:122" ht="13.5" thickBot="1" x14ac:dyDescent="0.25">
      <c r="B359" s="133">
        <v>180</v>
      </c>
      <c r="C359" s="50">
        <f t="shared" si="195"/>
        <v>4</v>
      </c>
      <c r="D359" s="50">
        <f t="shared" si="205"/>
        <v>0</v>
      </c>
      <c r="E359" s="97"/>
      <c r="F359" s="2">
        <f t="shared" si="233"/>
        <v>354</v>
      </c>
      <c r="G359" s="164">
        <v>1369</v>
      </c>
      <c r="H359" s="164">
        <f>14- COUNTIF(L359:AA359,"#N/A")</f>
        <v>1</v>
      </c>
      <c r="I359" s="133">
        <f>SUM(AF359:AU359)+SUM(BA359:BM359)</f>
        <v>11</v>
      </c>
      <c r="J359" s="405">
        <f>CY359</f>
        <v>0.64335377029296936</v>
      </c>
      <c r="K359" s="466" t="str">
        <f>IF(ISNUMBER(MATCH(G359,'[4]OPR data'!$A$3:$A$2541,0)),"Y","N")</f>
        <v>Y</v>
      </c>
      <c r="L359" s="112"/>
      <c r="M359" s="236"/>
      <c r="N359" s="236" t="e">
        <f>(INDEX(Finish_table!R$4:R$83,MATCH('14 Year_History_Results'!$G359,Finish_table!S$4:S$83,0),1))</f>
        <v>#N/A</v>
      </c>
      <c r="O359" s="236" t="e">
        <f>(INDEX(Finish_table!Z$4:Z$99,MATCH('14 Year_History_Results'!$G359,Finish_table!AA$4:AA$99,0),1))</f>
        <v>#N/A</v>
      </c>
      <c r="P359" s="236" t="e">
        <f>(INDEX(Finish_table!AI$4:AI$99,MATCH('14 Year_History_Results'!$G359,Finish_table!AJ$4:AJ$99,0),1))</f>
        <v>#N/A</v>
      </c>
      <c r="Q359" s="236" t="e">
        <f>(INDEX(Finish_table!AR$4:AR$99,MATCH('14 Year_History_Results'!$G359,Finish_table!AS$4:AS$99,0),1))</f>
        <v>#N/A</v>
      </c>
      <c r="R359" s="236" t="e">
        <f>(INDEX(Finish_table!BA$4:BA$99,MATCH('14 Year_History_Results'!$G359,Finish_table!BB$4:BB$99,0),1))</f>
        <v>#N/A</v>
      </c>
      <c r="S359" s="236" t="e">
        <f>(INDEX(Finish_table!BJ$4:BJ$99,MATCH('14 Year_History_Results'!$G359,Finish_table!BK$4:BK$99,0),1))</f>
        <v>#N/A</v>
      </c>
      <c r="T359" s="236" t="str">
        <f>(INDEX(Finish_table!BS$4:BS$99,MATCH('14 Year_History_Results'!$G359,Finish_table!BT$4:BT$99,0),1))</f>
        <v>QF</v>
      </c>
      <c r="U359" s="236" t="e">
        <f>(INDEX(Finish_table!CB$4:CB$99,MATCH('14 Year_History_Results'!$G359,Finish_table!CC$4:CC$99,0),1))</f>
        <v>#N/A</v>
      </c>
      <c r="V359" s="236" t="e">
        <f>(INDEX(Finish_table!CK$4:CK$99,MATCH('14 Year_History_Results'!$G359,Finish_table!CL$4:CL$99,0),1))</f>
        <v>#N/A</v>
      </c>
      <c r="W359" s="236" t="e">
        <f>(INDEX(Finish_table!CT$4:CT$99,MATCH('14 Year_History_Results'!$G359,Finish_table!CU$4:CU$99,0),1))</f>
        <v>#N/A</v>
      </c>
      <c r="X359" s="236" t="e">
        <f>(INDEX(Finish_table!DC$4:DC$99,MATCH('14 Year_History_Results'!$G359,Finish_table!DD$4:DD$99,0),1))</f>
        <v>#N/A</v>
      </c>
      <c r="Y359" s="236" t="e">
        <f>(INDEX(Finish_table!DL$4:DL$99,MATCH('14 Year_History_Results'!$G359,Finish_table!DM$4:DM$99,0),1))</f>
        <v>#N/A</v>
      </c>
      <c r="Z359" s="236" t="e">
        <f>(INDEX(Finish_table!DU$4:DU$99,MATCH('14 Year_History_Results'!$G359,Finish_table!DV$4:DV$99,0),1))</f>
        <v>#N/A</v>
      </c>
      <c r="AA359" s="256" t="e">
        <f>(INDEX(Finish_table!ED$4:ED$140,MATCH('14 Year_History_Results'!$G359,Finish_table!EE$4:EE$140,0),1))</f>
        <v>#N/A</v>
      </c>
      <c r="AB359" s="2"/>
      <c r="AE359">
        <f t="shared" si="196"/>
        <v>1369</v>
      </c>
      <c r="AF359" s="112"/>
      <c r="AG359" s="2"/>
      <c r="AH359" s="148">
        <f>INDEX('2001'!$C$44:$C$140,'14 Year_History_Results'!BT359)</f>
        <v>0</v>
      </c>
      <c r="AI359" s="2">
        <f>INDEX('2002'!$C$44:$C$140,'14 Year_History_Results'!BU359)</f>
        <v>0</v>
      </c>
      <c r="AJ359" s="2">
        <f>INDEX('2003'!$C$44:$C$140,'14 Year_History_Results'!BV359)</f>
        <v>0</v>
      </c>
      <c r="AK359" s="2">
        <f>INDEX('2004'!$C$44:$C$140,'14 Year_History_Results'!BW359)</f>
        <v>0</v>
      </c>
      <c r="AL359" s="2">
        <f>INDEX('2005'!$C$44:$C$140,'14 Year_History_Results'!BX359)</f>
        <v>0</v>
      </c>
      <c r="AM359" s="2">
        <f>INDEX('2006'!$C$44:$C$140,'14 Year_History_Results'!BY359)</f>
        <v>0</v>
      </c>
      <c r="AN359" s="2">
        <f>INDEX('2007'!$C$44:$C$140,'14 Year_History_Results'!BZ359)</f>
        <v>0</v>
      </c>
      <c r="AO359" s="2">
        <f>INDEX('2008'!$C$44:$C$140,'14 Year_History_Results'!CA359)</f>
        <v>0</v>
      </c>
      <c r="AP359" s="2">
        <f>INDEX('2009'!$C$44:$C$140,'14 Year_History_Results'!CB359)</f>
        <v>0</v>
      </c>
      <c r="AQ359" s="2">
        <f>INDEX('2010'!$C$44:$C$140,'14 Year_History_Results'!CC359)</f>
        <v>0</v>
      </c>
      <c r="AR359" s="2">
        <f>INDEX('2011'!$C$44:$C$140,'14 Year_History_Results'!CD359)</f>
        <v>0</v>
      </c>
      <c r="AS359" s="2">
        <f>INDEX('2012'!$C$44:$C$140,'14 Year_History_Results'!CE359)</f>
        <v>0</v>
      </c>
      <c r="AT359" s="2">
        <f>INDEX('2013'!$C$44:$C$140,'14 Year_History_Results'!CF359)</f>
        <v>0</v>
      </c>
      <c r="AU359" s="149">
        <f>INDEX('2014'!$C$52:$C$180,'14 Year_History_Results'!CG359)</f>
        <v>0</v>
      </c>
      <c r="AV359" s="2">
        <f t="shared" si="206"/>
        <v>0</v>
      </c>
      <c r="AW359" s="2"/>
      <c r="AX359">
        <f t="shared" si="207"/>
        <v>1369</v>
      </c>
      <c r="AY359" s="112"/>
      <c r="AZ359" s="2"/>
      <c r="BA359" s="148">
        <f>INDEX('2001'!$B$44:$B$140,'14 Year_History_Results'!BT359)</f>
        <v>0</v>
      </c>
      <c r="BB359" s="2">
        <f>INDEX('2002'!$B$44:$B$140,'14 Year_History_Results'!BU359)</f>
        <v>0</v>
      </c>
      <c r="BC359" s="2">
        <f>INDEX('2003'!$B$44:$B$140,'14 Year_History_Results'!BV359)</f>
        <v>0</v>
      </c>
      <c r="BD359" s="2">
        <f>INDEX('2004'!$B$44:$B$140,'14 Year_History_Results'!BW359)</f>
        <v>0</v>
      </c>
      <c r="BE359" s="2">
        <f>INDEX('2005'!$B$44:$B$140,'14 Year_History_Results'!BX359)</f>
        <v>0</v>
      </c>
      <c r="BF359" s="2">
        <f>INDEX('2006'!$B$44:$B$140,'14 Year_History_Results'!BY359)</f>
        <v>0</v>
      </c>
      <c r="BG359" s="2">
        <f>INDEX('2007'!$B$44:$B$140,'14 Year_History_Results'!BZ359)</f>
        <v>11</v>
      </c>
      <c r="BH359" s="2">
        <f>INDEX('2008'!$B$44:$B$140,'14 Year_History_Results'!CA359)</f>
        <v>0</v>
      </c>
      <c r="BI359" s="2">
        <f>INDEX('2009'!$B$44:$B$140,'14 Year_History_Results'!CB359)</f>
        <v>0</v>
      </c>
      <c r="BJ359" s="2">
        <f>INDEX('2010'!$B$44:$B$140,'14 Year_History_Results'!CC359)</f>
        <v>0</v>
      </c>
      <c r="BK359" s="2">
        <f>INDEX('2011'!$B$44:$B$140,'14 Year_History_Results'!CD359)</f>
        <v>0</v>
      </c>
      <c r="BL359" s="2">
        <f>INDEX('2012'!$B$44:$B$140,'14 Year_History_Results'!CE359)</f>
        <v>0</v>
      </c>
      <c r="BM359" s="2">
        <f>INDEX('2013'!$B$44:$B$140,'14 Year_History_Results'!CF359)</f>
        <v>0</v>
      </c>
      <c r="BN359" s="149">
        <f>INDEX('2014'!$B$52:$B$180,'14 Year_History_Results'!CG359)</f>
        <v>0</v>
      </c>
      <c r="BO359" s="308">
        <f t="shared" si="208"/>
        <v>0</v>
      </c>
      <c r="BQ359">
        <f t="shared" si="209"/>
        <v>1369</v>
      </c>
      <c r="BR359" s="112"/>
      <c r="BS359" s="2"/>
      <c r="BT359" s="148">
        <f>IF(ISNA(MATCH($BQ359,'2001'!$A$44:$A$139,0)),97,MATCH($BQ359,'2001'!$A$44:$A$139,0))</f>
        <v>97</v>
      </c>
      <c r="BU359" s="2">
        <f>IF(ISNA(MATCH($BQ359,'2002'!$A$44:$A$139,0)),97,MATCH($BQ359,'2002'!$A$44:$A$139,0))</f>
        <v>97</v>
      </c>
      <c r="BV359" s="2">
        <f>IF(ISNA(MATCH($BQ359,'2003'!$A$44:$A$139,0)),97,MATCH($BQ359,'2003'!$A$44:$A$139,0))</f>
        <v>97</v>
      </c>
      <c r="BW359" s="2">
        <f>IF(ISNA(MATCH($BQ359,'2004'!$A$44:$A$139,0)),97,MATCH($BQ359,'2004'!$A$44:$A$139,0))</f>
        <v>97</v>
      </c>
      <c r="BX359" s="2">
        <f>IF(ISNA(MATCH($BQ359,'2005'!$A$44:$A$139,0)),97,MATCH($BQ359,'2005'!$A$44:$A$139,0))</f>
        <v>97</v>
      </c>
      <c r="BY359" s="2">
        <f>IF(ISNA(MATCH($BQ359,'2006'!$A$44:$A$139,0)),97,MATCH($BQ359,'2006'!$A$44:$A$139,0))</f>
        <v>97</v>
      </c>
      <c r="BZ359" s="2">
        <f>IF(ISNA(MATCH($BQ359,'2007'!$A$44:$A$139,0)),97,MATCH($BQ359,'2007'!$A$44:$A$139,0))</f>
        <v>72</v>
      </c>
      <c r="CA359" s="2">
        <f>IF(ISNA(MATCH($BQ359,'2008'!$A$44:$A$139,0)),97,MATCH($BQ359,'2008'!$A$44:$A$139,0))</f>
        <v>97</v>
      </c>
      <c r="CB359" s="2">
        <f>IF(ISNA(MATCH($BQ359,'2009'!$A$44:$A$139,0)),97,MATCH($BQ359,'2009'!$A$44:$A$139,0))</f>
        <v>97</v>
      </c>
      <c r="CC359" s="2">
        <f>IF(ISNA(MATCH($BQ359,'2010'!$A$44:$A$139,0)),97,MATCH($BQ359,'2010'!$A$44:$A$139,0))</f>
        <v>97</v>
      </c>
      <c r="CD359" s="2">
        <f>IF(ISNA(MATCH($BQ359,'2011'!$A$44:$A$139,0)),97,MATCH($BQ359,'2011'!$A$44:$A$139,0))</f>
        <v>97</v>
      </c>
      <c r="CE359" s="2">
        <f>IF(ISNA(MATCH($BQ359,'2012'!$A$44:$A$139,0)),97,MATCH($BQ359,'2012'!$A$44:$A$139,0))</f>
        <v>97</v>
      </c>
      <c r="CF359" s="2">
        <f>IF(ISNA(MATCH($BQ359,'2013'!$A$44:$A$139,0)),97,MATCH($BQ359,'2013'!$A$44:$A$139,0))</f>
        <v>97</v>
      </c>
      <c r="CG359" s="149">
        <f>IF(ISNA(MATCH($BQ359,'2014'!$A$52:$A$179,0)),129,MATCH($BQ359,'2014'!$A$52:$A$179,0))</f>
        <v>129</v>
      </c>
      <c r="CI359">
        <f t="shared" si="210"/>
        <v>1369</v>
      </c>
      <c r="CJ359" s="284"/>
      <c r="CK359" s="282"/>
      <c r="CL359" s="281">
        <f t="shared" si="211"/>
        <v>0</v>
      </c>
      <c r="CM359" s="282">
        <f t="shared" si="197"/>
        <v>0</v>
      </c>
      <c r="CN359" s="282">
        <f t="shared" si="198"/>
        <v>0</v>
      </c>
      <c r="CO359" s="282">
        <f t="shared" si="199"/>
        <v>0</v>
      </c>
      <c r="CP359" s="282">
        <f t="shared" si="200"/>
        <v>0</v>
      </c>
      <c r="CQ359" s="282">
        <f t="shared" si="201"/>
        <v>0</v>
      </c>
      <c r="CR359" s="282">
        <f t="shared" si="202"/>
        <v>11</v>
      </c>
      <c r="CS359" s="282">
        <f t="shared" si="203"/>
        <v>7.3325999999999993</v>
      </c>
      <c r="CT359" s="282">
        <f t="shared" si="204"/>
        <v>4.8879111599999989</v>
      </c>
      <c r="CU359" s="282">
        <f t="shared" si="212"/>
        <v>3.2582815792559989</v>
      </c>
      <c r="CV359" s="282">
        <f t="shared" si="213"/>
        <v>2.1719705007320487</v>
      </c>
      <c r="CW359" s="282">
        <f t="shared" si="214"/>
        <v>1.4478355357879835</v>
      </c>
      <c r="CX359" s="282">
        <f t="shared" si="215"/>
        <v>0.96512716815626975</v>
      </c>
      <c r="CY359" s="283">
        <f t="shared" si="216"/>
        <v>0.64335377029296936</v>
      </c>
      <c r="DA359" s="282">
        <f t="shared" si="217"/>
        <v>1369</v>
      </c>
      <c r="DB359" s="97"/>
      <c r="DC359" s="156"/>
      <c r="DD359" s="270">
        <f t="shared" si="218"/>
        <v>0</v>
      </c>
      <c r="DE359" s="156">
        <f t="shared" si="219"/>
        <v>0</v>
      </c>
      <c r="DF359" s="156">
        <f t="shared" si="220"/>
        <v>0</v>
      </c>
      <c r="DG359" s="156">
        <f t="shared" si="221"/>
        <v>0</v>
      </c>
      <c r="DH359" s="156">
        <f t="shared" si="222"/>
        <v>0</v>
      </c>
      <c r="DI359" s="156">
        <f t="shared" si="223"/>
        <v>0</v>
      </c>
      <c r="DJ359" s="156">
        <f t="shared" si="224"/>
        <v>11</v>
      </c>
      <c r="DK359" s="156">
        <f t="shared" si="225"/>
        <v>11</v>
      </c>
      <c r="DL359" s="156">
        <f t="shared" si="226"/>
        <v>11</v>
      </c>
      <c r="DM359" s="156">
        <f t="shared" si="227"/>
        <v>11</v>
      </c>
      <c r="DN359" s="156">
        <f t="shared" si="228"/>
        <v>11</v>
      </c>
      <c r="DO359" s="156">
        <f t="shared" si="229"/>
        <v>11</v>
      </c>
      <c r="DP359" s="156">
        <f t="shared" si="230"/>
        <v>11</v>
      </c>
      <c r="DQ359" s="267">
        <f t="shared" si="231"/>
        <v>11</v>
      </c>
      <c r="DR359" s="156">
        <f t="shared" si="232"/>
        <v>388</v>
      </c>
    </row>
    <row r="360" spans="2:122" ht="13.5" thickBot="1" x14ac:dyDescent="0.25">
      <c r="B360" s="133">
        <v>180</v>
      </c>
      <c r="C360" s="50">
        <f t="shared" si="195"/>
        <v>5</v>
      </c>
      <c r="D360" s="50">
        <f t="shared" si="205"/>
        <v>5</v>
      </c>
      <c r="E360" s="97"/>
      <c r="F360" s="2">
        <f t="shared" si="233"/>
        <v>355</v>
      </c>
      <c r="G360" s="166">
        <v>1388</v>
      </c>
      <c r="H360" s="164">
        <f>14- COUNTIF(L360:AA360,"#N/A")</f>
        <v>1</v>
      </c>
      <c r="I360" s="133">
        <f>SUM(AF360:AU360)+SUM(BA360:BM360)</f>
        <v>35</v>
      </c>
      <c r="J360" s="405">
        <f>CY360</f>
        <v>0.60634686656336179</v>
      </c>
      <c r="K360" s="466" t="str">
        <f>IF(ISNUMBER(MATCH(G360,'[4]OPR data'!$A$3:$A$2541,0)),"Y","N")</f>
        <v>Y</v>
      </c>
      <c r="L360" s="112"/>
      <c r="M360" s="236"/>
      <c r="N360" s="236" t="e">
        <f>(INDEX(Finish_table!R$4:R$83,MATCH('14 Year_History_Results'!$G360,Finish_table!S$4:S$83,0),1))</f>
        <v>#N/A</v>
      </c>
      <c r="O360" s="236" t="e">
        <f>(INDEX(Finish_table!Z$4:Z$99,MATCH('14 Year_History_Results'!$G360,Finish_table!AA$4:AA$99,0),1))</f>
        <v>#N/A</v>
      </c>
      <c r="P360" s="236" t="e">
        <f>(INDEX(Finish_table!AI$4:AI$99,MATCH('14 Year_History_Results'!$G360,Finish_table!AJ$4:AJ$99,0),1))</f>
        <v>#N/A</v>
      </c>
      <c r="Q360" s="236" t="str">
        <f>(INDEX(Finish_table!AR$4:AR$99,MATCH('14 Year_History_Results'!$G360,Finish_table!AS$4:AS$99,0),1))</f>
        <v>W</v>
      </c>
      <c r="R360" s="236" t="e">
        <f>(INDEX(Finish_table!BA$4:BA$99,MATCH('14 Year_History_Results'!$G360,Finish_table!BB$4:BB$99,0),1))</f>
        <v>#N/A</v>
      </c>
      <c r="S360" s="236" t="e">
        <f>(INDEX(Finish_table!BJ$4:BJ$99,MATCH('14 Year_History_Results'!$G360,Finish_table!BK$4:BK$99,0),1))</f>
        <v>#N/A</v>
      </c>
      <c r="T360" s="236" t="e">
        <f>(INDEX(Finish_table!BS$4:BS$99,MATCH('14 Year_History_Results'!$G360,Finish_table!BT$4:BT$99,0),1))</f>
        <v>#N/A</v>
      </c>
      <c r="U360" s="236" t="e">
        <f>(INDEX(Finish_table!CB$4:CB$99,MATCH('14 Year_History_Results'!$G360,Finish_table!CC$4:CC$99,0),1))</f>
        <v>#N/A</v>
      </c>
      <c r="V360" s="236" t="e">
        <f>(INDEX(Finish_table!CK$4:CK$99,MATCH('14 Year_History_Results'!$G360,Finish_table!CL$4:CL$99,0),1))</f>
        <v>#N/A</v>
      </c>
      <c r="W360" s="236" t="e">
        <f>(INDEX(Finish_table!CT$4:CT$99,MATCH('14 Year_History_Results'!$G360,Finish_table!CU$4:CU$99,0),1))</f>
        <v>#N/A</v>
      </c>
      <c r="X360" s="236" t="e">
        <f>(INDEX(Finish_table!DC$4:DC$99,MATCH('14 Year_History_Results'!$G360,Finish_table!DD$4:DD$99,0),1))</f>
        <v>#N/A</v>
      </c>
      <c r="Y360" s="236" t="e">
        <f>(INDEX(Finish_table!DL$4:DL$99,MATCH('14 Year_History_Results'!$G360,Finish_table!DM$4:DM$99,0),1))</f>
        <v>#N/A</v>
      </c>
      <c r="Z360" s="236" t="e">
        <f>(INDEX(Finish_table!DU$4:DU$99,MATCH('14 Year_History_Results'!$G360,Finish_table!DV$4:DV$99,0),1))</f>
        <v>#N/A</v>
      </c>
      <c r="AA360" s="256" t="e">
        <f>(INDEX(Finish_table!ED$4:ED$140,MATCH('14 Year_History_Results'!$G360,Finish_table!EE$4:EE$140,0),1))</f>
        <v>#N/A</v>
      </c>
      <c r="AB360" s="2"/>
      <c r="AE360">
        <f t="shared" si="196"/>
        <v>1388</v>
      </c>
      <c r="AF360" s="112"/>
      <c r="AG360" s="2"/>
      <c r="AH360" s="148">
        <f>INDEX('2001'!$C$44:$C$140,'14 Year_History_Results'!BT360)</f>
        <v>0</v>
      </c>
      <c r="AI360" s="2">
        <f>INDEX('2002'!$C$44:$C$140,'14 Year_History_Results'!BU360)</f>
        <v>0</v>
      </c>
      <c r="AJ360" s="2">
        <f>INDEX('2003'!$C$44:$C$140,'14 Year_History_Results'!BV360)</f>
        <v>0</v>
      </c>
      <c r="AK360" s="2">
        <f>INDEX('2004'!$C$44:$C$140,'14 Year_History_Results'!BW360)</f>
        <v>30</v>
      </c>
      <c r="AL360" s="2">
        <f>INDEX('2005'!$C$44:$C$140,'14 Year_History_Results'!BX360)</f>
        <v>0</v>
      </c>
      <c r="AM360" s="2">
        <f>INDEX('2006'!$C$44:$C$140,'14 Year_History_Results'!BY360)</f>
        <v>0</v>
      </c>
      <c r="AN360" s="2">
        <f>INDEX('2007'!$C$44:$C$140,'14 Year_History_Results'!BZ360)</f>
        <v>0</v>
      </c>
      <c r="AO360" s="2">
        <f>INDEX('2008'!$C$44:$C$140,'14 Year_History_Results'!CA360)</f>
        <v>0</v>
      </c>
      <c r="AP360" s="2">
        <f>INDEX('2009'!$C$44:$C$140,'14 Year_History_Results'!CB360)</f>
        <v>0</v>
      </c>
      <c r="AQ360" s="2">
        <f>INDEX('2010'!$C$44:$C$140,'14 Year_History_Results'!CC360)</f>
        <v>0</v>
      </c>
      <c r="AR360" s="2">
        <f>INDEX('2011'!$C$44:$C$140,'14 Year_History_Results'!CD360)</f>
        <v>0</v>
      </c>
      <c r="AS360" s="2">
        <f>INDEX('2012'!$C$44:$C$140,'14 Year_History_Results'!CE360)</f>
        <v>0</v>
      </c>
      <c r="AT360" s="2">
        <f>INDEX('2013'!$C$44:$C$140,'14 Year_History_Results'!CF360)</f>
        <v>0</v>
      </c>
      <c r="AU360" s="149">
        <f>INDEX('2014'!$C$52:$C$180,'14 Year_History_Results'!CG360)</f>
        <v>0</v>
      </c>
      <c r="AV360" s="2">
        <f t="shared" si="206"/>
        <v>8.0178372573727312</v>
      </c>
      <c r="AW360" s="2"/>
      <c r="AX360">
        <f t="shared" si="207"/>
        <v>1388</v>
      </c>
      <c r="AY360" s="112"/>
      <c r="AZ360" s="2"/>
      <c r="BA360" s="148">
        <f>INDEX('2001'!$B$44:$B$140,'14 Year_History_Results'!BT360)</f>
        <v>0</v>
      </c>
      <c r="BB360" s="2">
        <f>INDEX('2002'!$B$44:$B$140,'14 Year_History_Results'!BU360)</f>
        <v>0</v>
      </c>
      <c r="BC360" s="2">
        <f>INDEX('2003'!$B$44:$B$140,'14 Year_History_Results'!BV360)</f>
        <v>0</v>
      </c>
      <c r="BD360" s="2">
        <f>INDEX('2004'!$B$44:$B$140,'14 Year_History_Results'!BW360)</f>
        <v>5</v>
      </c>
      <c r="BE360" s="2">
        <f>INDEX('2005'!$B$44:$B$140,'14 Year_History_Results'!BX360)</f>
        <v>0</v>
      </c>
      <c r="BF360" s="2">
        <f>INDEX('2006'!$B$44:$B$140,'14 Year_History_Results'!BY360)</f>
        <v>0</v>
      </c>
      <c r="BG360" s="2">
        <f>INDEX('2007'!$B$44:$B$140,'14 Year_History_Results'!BZ360)</f>
        <v>0</v>
      </c>
      <c r="BH360" s="2">
        <f>INDEX('2008'!$B$44:$B$140,'14 Year_History_Results'!CA360)</f>
        <v>0</v>
      </c>
      <c r="BI360" s="2">
        <f>INDEX('2009'!$B$44:$B$140,'14 Year_History_Results'!CB360)</f>
        <v>0</v>
      </c>
      <c r="BJ360" s="2">
        <f>INDEX('2010'!$B$44:$B$140,'14 Year_History_Results'!CC360)</f>
        <v>0</v>
      </c>
      <c r="BK360" s="2">
        <f>INDEX('2011'!$B$44:$B$140,'14 Year_History_Results'!CD360)</f>
        <v>0</v>
      </c>
      <c r="BL360" s="2">
        <f>INDEX('2012'!$B$44:$B$140,'14 Year_History_Results'!CE360)</f>
        <v>0</v>
      </c>
      <c r="BM360" s="2">
        <f>INDEX('2013'!$B$44:$B$140,'14 Year_History_Results'!CF360)</f>
        <v>0</v>
      </c>
      <c r="BN360" s="149">
        <f>INDEX('2014'!$B$52:$B$180,'14 Year_History_Results'!CG360)</f>
        <v>0</v>
      </c>
      <c r="BO360" s="308">
        <f t="shared" si="208"/>
        <v>0</v>
      </c>
      <c r="BQ360">
        <f t="shared" si="209"/>
        <v>1388</v>
      </c>
      <c r="BR360" s="112"/>
      <c r="BS360" s="2"/>
      <c r="BT360" s="148">
        <f>IF(ISNA(MATCH($BQ360,'2001'!$A$44:$A$139,0)),97,MATCH($BQ360,'2001'!$A$44:$A$139,0))</f>
        <v>97</v>
      </c>
      <c r="BU360" s="2">
        <f>IF(ISNA(MATCH($BQ360,'2002'!$A$44:$A$139,0)),97,MATCH($BQ360,'2002'!$A$44:$A$139,0))</f>
        <v>97</v>
      </c>
      <c r="BV360" s="2">
        <f>IF(ISNA(MATCH($BQ360,'2003'!$A$44:$A$139,0)),97,MATCH($BQ360,'2003'!$A$44:$A$139,0))</f>
        <v>97</v>
      </c>
      <c r="BW360" s="2">
        <f>IF(ISNA(MATCH($BQ360,'2004'!$A$44:$A$139,0)),97,MATCH($BQ360,'2004'!$A$44:$A$139,0))</f>
        <v>93</v>
      </c>
      <c r="BX360" s="2">
        <f>IF(ISNA(MATCH($BQ360,'2005'!$A$44:$A$139,0)),97,MATCH($BQ360,'2005'!$A$44:$A$139,0))</f>
        <v>97</v>
      </c>
      <c r="BY360" s="2">
        <f>IF(ISNA(MATCH($BQ360,'2006'!$A$44:$A$139,0)),97,MATCH($BQ360,'2006'!$A$44:$A$139,0))</f>
        <v>97</v>
      </c>
      <c r="BZ360" s="2">
        <f>IF(ISNA(MATCH($BQ360,'2007'!$A$44:$A$139,0)),97,MATCH($BQ360,'2007'!$A$44:$A$139,0))</f>
        <v>97</v>
      </c>
      <c r="CA360" s="2">
        <f>IF(ISNA(MATCH($BQ360,'2008'!$A$44:$A$139,0)),97,MATCH($BQ360,'2008'!$A$44:$A$139,0))</f>
        <v>97</v>
      </c>
      <c r="CB360" s="2">
        <f>IF(ISNA(MATCH($BQ360,'2009'!$A$44:$A$139,0)),97,MATCH($BQ360,'2009'!$A$44:$A$139,0))</f>
        <v>97</v>
      </c>
      <c r="CC360" s="2">
        <f>IF(ISNA(MATCH($BQ360,'2010'!$A$44:$A$139,0)),97,MATCH($BQ360,'2010'!$A$44:$A$139,0))</f>
        <v>97</v>
      </c>
      <c r="CD360" s="2">
        <f>IF(ISNA(MATCH($BQ360,'2011'!$A$44:$A$139,0)),97,MATCH($BQ360,'2011'!$A$44:$A$139,0))</f>
        <v>97</v>
      </c>
      <c r="CE360" s="2">
        <f>IF(ISNA(MATCH($BQ360,'2012'!$A$44:$A$139,0)),97,MATCH($BQ360,'2012'!$A$44:$A$139,0))</f>
        <v>97</v>
      </c>
      <c r="CF360" s="2">
        <f>IF(ISNA(MATCH($BQ360,'2013'!$A$44:$A$139,0)),97,MATCH($BQ360,'2013'!$A$44:$A$139,0))</f>
        <v>97</v>
      </c>
      <c r="CG360" s="149">
        <f>IF(ISNA(MATCH($BQ360,'2014'!$A$52:$A$179,0)),129,MATCH($BQ360,'2014'!$A$52:$A$179,0))</f>
        <v>129</v>
      </c>
      <c r="CI360">
        <f t="shared" si="210"/>
        <v>1388</v>
      </c>
      <c r="CJ360" s="284"/>
      <c r="CK360" s="282"/>
      <c r="CL360" s="281">
        <f t="shared" si="211"/>
        <v>0</v>
      </c>
      <c r="CM360" s="282">
        <f t="shared" si="197"/>
        <v>0</v>
      </c>
      <c r="CN360" s="282">
        <f t="shared" si="198"/>
        <v>0</v>
      </c>
      <c r="CO360" s="282">
        <f t="shared" si="199"/>
        <v>35</v>
      </c>
      <c r="CP360" s="282">
        <f t="shared" si="200"/>
        <v>23.331</v>
      </c>
      <c r="CQ360" s="282">
        <f t="shared" si="201"/>
        <v>15.552444599999999</v>
      </c>
      <c r="CR360" s="282">
        <f t="shared" si="202"/>
        <v>10.36725957036</v>
      </c>
      <c r="CS360" s="282">
        <f t="shared" si="203"/>
        <v>6.910815229601976</v>
      </c>
      <c r="CT360" s="282">
        <f t="shared" si="204"/>
        <v>4.606749432052677</v>
      </c>
      <c r="CU360" s="282">
        <f t="shared" si="212"/>
        <v>3.0708591714063145</v>
      </c>
      <c r="CV360" s="282">
        <f t="shared" si="213"/>
        <v>2.0470347236594493</v>
      </c>
      <c r="CW360" s="282">
        <f t="shared" si="214"/>
        <v>1.3645533467913888</v>
      </c>
      <c r="CX360" s="282">
        <f t="shared" si="215"/>
        <v>0.90961126097113976</v>
      </c>
      <c r="CY360" s="283">
        <f t="shared" si="216"/>
        <v>0.60634686656336179</v>
      </c>
      <c r="DA360" s="282">
        <f t="shared" si="217"/>
        <v>1388</v>
      </c>
      <c r="DB360" s="97"/>
      <c r="DC360" s="156"/>
      <c r="DD360" s="270">
        <f t="shared" si="218"/>
        <v>0</v>
      </c>
      <c r="DE360" s="156">
        <f t="shared" si="219"/>
        <v>0</v>
      </c>
      <c r="DF360" s="156">
        <f t="shared" si="220"/>
        <v>0</v>
      </c>
      <c r="DG360" s="156">
        <f t="shared" si="221"/>
        <v>35</v>
      </c>
      <c r="DH360" s="156">
        <f t="shared" si="222"/>
        <v>35</v>
      </c>
      <c r="DI360" s="156">
        <f t="shared" si="223"/>
        <v>35</v>
      </c>
      <c r="DJ360" s="156">
        <f t="shared" si="224"/>
        <v>35</v>
      </c>
      <c r="DK360" s="156">
        <f t="shared" si="225"/>
        <v>35</v>
      </c>
      <c r="DL360" s="156">
        <f t="shared" si="226"/>
        <v>35</v>
      </c>
      <c r="DM360" s="156">
        <f t="shared" si="227"/>
        <v>35</v>
      </c>
      <c r="DN360" s="156">
        <f t="shared" si="228"/>
        <v>35</v>
      </c>
      <c r="DO360" s="156">
        <f t="shared" si="229"/>
        <v>35</v>
      </c>
      <c r="DP360" s="156">
        <f t="shared" si="230"/>
        <v>35</v>
      </c>
      <c r="DQ360" s="267">
        <f t="shared" si="231"/>
        <v>35</v>
      </c>
      <c r="DR360" s="156">
        <f t="shared" si="232"/>
        <v>194</v>
      </c>
    </row>
    <row r="361" spans="2:122" ht="13.5" thickBot="1" x14ac:dyDescent="0.25">
      <c r="B361" s="133">
        <v>181</v>
      </c>
      <c r="C361" s="50">
        <f t="shared" si="195"/>
        <v>1</v>
      </c>
      <c r="D361" s="50">
        <f t="shared" si="205"/>
        <v>1</v>
      </c>
      <c r="E361" s="97"/>
      <c r="F361" s="2">
        <f t="shared" si="233"/>
        <v>356</v>
      </c>
      <c r="G361" s="164">
        <v>144</v>
      </c>
      <c r="H361" s="164">
        <f>14- COUNTIF(L361:AA361,"#N/A")</f>
        <v>2</v>
      </c>
      <c r="I361" s="133">
        <f>SUM(AF361:AU361)+SUM(BA361:BM361)</f>
        <v>94</v>
      </c>
      <c r="J361" s="405">
        <f>CY361</f>
        <v>0.60042739215039953</v>
      </c>
      <c r="K361" s="466" t="str">
        <f>IF(ISNUMBER(MATCH(G361,'[4]OPR data'!$A$3:$A$2541,0)),"Y","N")</f>
        <v>Y</v>
      </c>
      <c r="L361" s="112"/>
      <c r="M361" s="236"/>
      <c r="N361" s="236" t="str">
        <f>(INDEX(Finish_table!R$4:R$83,MATCH('14 Year_History_Results'!$G361,Finish_table!S$4:S$83,0),1))</f>
        <v>W</v>
      </c>
      <c r="O361" s="236" t="str">
        <f>(INDEX(Finish_table!Z$4:Z$99,MATCH('14 Year_History_Results'!$G361,Finish_table!AA$4:AA$99,0),1))</f>
        <v>W</v>
      </c>
      <c r="P361" s="236" t="e">
        <f>(INDEX(Finish_table!AI$4:AI$99,MATCH('14 Year_History_Results'!$G361,Finish_table!AJ$4:AJ$99,0),1))</f>
        <v>#N/A</v>
      </c>
      <c r="Q361" s="236" t="e">
        <f>(INDEX(Finish_table!AR$4:AR$99,MATCH('14 Year_History_Results'!$G361,Finish_table!AS$4:AS$99,0),1))</f>
        <v>#N/A</v>
      </c>
      <c r="R361" s="236" t="e">
        <f>(INDEX(Finish_table!BA$4:BA$99,MATCH('14 Year_History_Results'!$G361,Finish_table!BB$4:BB$99,0),1))</f>
        <v>#N/A</v>
      </c>
      <c r="S361" s="236" t="e">
        <f>(INDEX(Finish_table!BJ$4:BJ$99,MATCH('14 Year_History_Results'!$G361,Finish_table!BK$4:BK$99,0),1))</f>
        <v>#N/A</v>
      </c>
      <c r="T361" s="236" t="e">
        <f>(INDEX(Finish_table!BS$4:BS$99,MATCH('14 Year_History_Results'!$G361,Finish_table!BT$4:BT$99,0),1))</f>
        <v>#N/A</v>
      </c>
      <c r="U361" s="236" t="e">
        <f>(INDEX(Finish_table!CB$4:CB$99,MATCH('14 Year_History_Results'!$G361,Finish_table!CC$4:CC$99,0),1))</f>
        <v>#N/A</v>
      </c>
      <c r="V361" s="236" t="e">
        <f>(INDEX(Finish_table!CK$4:CK$99,MATCH('14 Year_History_Results'!$G361,Finish_table!CL$4:CL$99,0),1))</f>
        <v>#N/A</v>
      </c>
      <c r="W361" s="236" t="e">
        <f>(INDEX(Finish_table!CT$4:CT$99,MATCH('14 Year_History_Results'!$G361,Finish_table!CU$4:CU$99,0),1))</f>
        <v>#N/A</v>
      </c>
      <c r="X361" s="236" t="e">
        <f>(INDEX(Finish_table!DC$4:DC$99,MATCH('14 Year_History_Results'!$G361,Finish_table!DD$4:DD$99,0),1))</f>
        <v>#N/A</v>
      </c>
      <c r="Y361" s="236" t="e">
        <f>(INDEX(Finish_table!DL$4:DL$99,MATCH('14 Year_History_Results'!$G361,Finish_table!DM$4:DM$99,0),1))</f>
        <v>#N/A</v>
      </c>
      <c r="Z361" s="236" t="e">
        <f>(INDEX(Finish_table!DU$4:DU$99,MATCH('14 Year_History_Results'!$G361,Finish_table!DV$4:DV$99,0),1))</f>
        <v>#N/A</v>
      </c>
      <c r="AA361" s="256" t="e">
        <f>(INDEX(Finish_table!ED$4:ED$140,MATCH('14 Year_History_Results'!$G361,Finish_table!EE$4:EE$140,0),1))</f>
        <v>#N/A</v>
      </c>
      <c r="AB361" s="2"/>
      <c r="AE361">
        <f t="shared" si="196"/>
        <v>144</v>
      </c>
      <c r="AF361" s="112"/>
      <c r="AG361" s="2"/>
      <c r="AH361" s="148">
        <f>INDEX('2001'!$C$44:$C$140,'14 Year_History_Results'!BT361)</f>
        <v>40</v>
      </c>
      <c r="AI361" s="2">
        <f>INDEX('2002'!$C$44:$C$140,'14 Year_History_Results'!BU361)</f>
        <v>30</v>
      </c>
      <c r="AJ361" s="2">
        <f>INDEX('2003'!$C$44:$C$140,'14 Year_History_Results'!BV361)</f>
        <v>0</v>
      </c>
      <c r="AK361" s="2">
        <f>INDEX('2004'!$C$44:$C$140,'14 Year_History_Results'!BW361)</f>
        <v>0</v>
      </c>
      <c r="AL361" s="2">
        <f>INDEX('2005'!$C$44:$C$140,'14 Year_History_Results'!BX361)</f>
        <v>0</v>
      </c>
      <c r="AM361" s="2">
        <f>INDEX('2006'!$C$44:$C$140,'14 Year_History_Results'!BY361)</f>
        <v>0</v>
      </c>
      <c r="AN361" s="2">
        <f>INDEX('2007'!$C$44:$C$140,'14 Year_History_Results'!BZ361)</f>
        <v>0</v>
      </c>
      <c r="AO361" s="2">
        <f>INDEX('2008'!$C$44:$C$140,'14 Year_History_Results'!CA361)</f>
        <v>0</v>
      </c>
      <c r="AP361" s="2">
        <f>INDEX('2009'!$C$44:$C$140,'14 Year_History_Results'!CB361)</f>
        <v>0</v>
      </c>
      <c r="AQ361" s="2">
        <f>INDEX('2010'!$C$44:$C$140,'14 Year_History_Results'!CC361)</f>
        <v>0</v>
      </c>
      <c r="AR361" s="2">
        <f>INDEX('2011'!$C$44:$C$140,'14 Year_History_Results'!CD361)</f>
        <v>0</v>
      </c>
      <c r="AS361" s="2">
        <f>INDEX('2012'!$C$44:$C$140,'14 Year_History_Results'!CE361)</f>
        <v>0</v>
      </c>
      <c r="AT361" s="2">
        <f>INDEX('2013'!$C$44:$C$140,'14 Year_History_Results'!CF361)</f>
        <v>0</v>
      </c>
      <c r="AU361" s="149">
        <f>INDEX('2014'!$C$52:$C$180,'14 Year_History_Results'!CG361)</f>
        <v>0</v>
      </c>
      <c r="AV361" s="2">
        <f t="shared" si="206"/>
        <v>12.860194997923452</v>
      </c>
      <c r="AW361" s="2"/>
      <c r="AX361">
        <f t="shared" si="207"/>
        <v>144</v>
      </c>
      <c r="AY361" s="112"/>
      <c r="AZ361" s="2"/>
      <c r="BA361" s="148">
        <f>INDEX('2001'!$B$44:$B$140,'14 Year_History_Results'!BT361)</f>
        <v>8</v>
      </c>
      <c r="BB361" s="2">
        <f>INDEX('2002'!$B$44:$B$140,'14 Year_History_Results'!BU361)</f>
        <v>16</v>
      </c>
      <c r="BC361" s="2">
        <f>INDEX('2003'!$B$44:$B$140,'14 Year_History_Results'!BV361)</f>
        <v>0</v>
      </c>
      <c r="BD361" s="2">
        <f>INDEX('2004'!$B$44:$B$140,'14 Year_History_Results'!BW361)</f>
        <v>0</v>
      </c>
      <c r="BE361" s="2">
        <f>INDEX('2005'!$B$44:$B$140,'14 Year_History_Results'!BX361)</f>
        <v>0</v>
      </c>
      <c r="BF361" s="2">
        <f>INDEX('2006'!$B$44:$B$140,'14 Year_History_Results'!BY361)</f>
        <v>0</v>
      </c>
      <c r="BG361" s="2">
        <f>INDEX('2007'!$B$44:$B$140,'14 Year_History_Results'!BZ361)</f>
        <v>0</v>
      </c>
      <c r="BH361" s="2">
        <f>INDEX('2008'!$B$44:$B$140,'14 Year_History_Results'!CA361)</f>
        <v>0</v>
      </c>
      <c r="BI361" s="2">
        <f>INDEX('2009'!$B$44:$B$140,'14 Year_History_Results'!CB361)</f>
        <v>0</v>
      </c>
      <c r="BJ361" s="2">
        <f>INDEX('2010'!$B$44:$B$140,'14 Year_History_Results'!CC361)</f>
        <v>0</v>
      </c>
      <c r="BK361" s="2">
        <f>INDEX('2011'!$B$44:$B$140,'14 Year_History_Results'!CD361)</f>
        <v>0</v>
      </c>
      <c r="BL361" s="2">
        <f>INDEX('2012'!$B$44:$B$140,'14 Year_History_Results'!CE361)</f>
        <v>0</v>
      </c>
      <c r="BM361" s="2">
        <f>INDEX('2013'!$B$44:$B$140,'14 Year_History_Results'!CF361)</f>
        <v>0</v>
      </c>
      <c r="BN361" s="149">
        <f>INDEX('2014'!$B$52:$B$180,'14 Year_History_Results'!CG361)</f>
        <v>0</v>
      </c>
      <c r="BO361" s="308">
        <f t="shared" si="208"/>
        <v>0</v>
      </c>
      <c r="BQ361">
        <f t="shared" si="209"/>
        <v>144</v>
      </c>
      <c r="BR361" s="112"/>
      <c r="BS361" s="2"/>
      <c r="BT361" s="148">
        <f>IF(ISNA(MATCH($BQ361,'2001'!$A$44:$A$139,0)),97,MATCH($BQ361,'2001'!$A$44:$A$139,0))</f>
        <v>36</v>
      </c>
      <c r="BU361" s="2">
        <f>IF(ISNA(MATCH($BQ361,'2002'!$A$44:$A$139,0)),97,MATCH($BQ361,'2002'!$A$44:$A$139,0))</f>
        <v>31</v>
      </c>
      <c r="BV361" s="2">
        <f>IF(ISNA(MATCH($BQ361,'2003'!$A$44:$A$139,0)),97,MATCH($BQ361,'2003'!$A$44:$A$139,0))</f>
        <v>97</v>
      </c>
      <c r="BW361" s="2">
        <f>IF(ISNA(MATCH($BQ361,'2004'!$A$44:$A$139,0)),97,MATCH($BQ361,'2004'!$A$44:$A$139,0))</f>
        <v>97</v>
      </c>
      <c r="BX361" s="2">
        <f>IF(ISNA(MATCH($BQ361,'2005'!$A$44:$A$139,0)),97,MATCH($BQ361,'2005'!$A$44:$A$139,0))</f>
        <v>97</v>
      </c>
      <c r="BY361" s="2">
        <f>IF(ISNA(MATCH($BQ361,'2006'!$A$44:$A$139,0)),97,MATCH($BQ361,'2006'!$A$44:$A$139,0))</f>
        <v>97</v>
      </c>
      <c r="BZ361" s="2">
        <f>IF(ISNA(MATCH($BQ361,'2007'!$A$44:$A$139,0)),97,MATCH($BQ361,'2007'!$A$44:$A$139,0))</f>
        <v>97</v>
      </c>
      <c r="CA361" s="2">
        <f>IF(ISNA(MATCH($BQ361,'2008'!$A$44:$A$139,0)),97,MATCH($BQ361,'2008'!$A$44:$A$139,0))</f>
        <v>97</v>
      </c>
      <c r="CB361" s="2">
        <f>IF(ISNA(MATCH($BQ361,'2009'!$A$44:$A$139,0)),97,MATCH($BQ361,'2009'!$A$44:$A$139,0))</f>
        <v>97</v>
      </c>
      <c r="CC361" s="2">
        <f>IF(ISNA(MATCH($BQ361,'2010'!$A$44:$A$139,0)),97,MATCH($BQ361,'2010'!$A$44:$A$139,0))</f>
        <v>97</v>
      </c>
      <c r="CD361" s="2">
        <f>IF(ISNA(MATCH($BQ361,'2011'!$A$44:$A$139,0)),97,MATCH($BQ361,'2011'!$A$44:$A$139,0))</f>
        <v>97</v>
      </c>
      <c r="CE361" s="2">
        <f>IF(ISNA(MATCH($BQ361,'2012'!$A$44:$A$139,0)),97,MATCH($BQ361,'2012'!$A$44:$A$139,0))</f>
        <v>97</v>
      </c>
      <c r="CF361" s="2">
        <f>IF(ISNA(MATCH($BQ361,'2013'!$A$44:$A$139,0)),97,MATCH($BQ361,'2013'!$A$44:$A$139,0))</f>
        <v>97</v>
      </c>
      <c r="CG361" s="149">
        <f>IF(ISNA(MATCH($BQ361,'2014'!$A$52:$A$179,0)),129,MATCH($BQ361,'2014'!$A$52:$A$179,0))</f>
        <v>129</v>
      </c>
      <c r="CI361">
        <f t="shared" si="210"/>
        <v>144</v>
      </c>
      <c r="CJ361" s="284"/>
      <c r="CK361" s="282"/>
      <c r="CL361" s="281">
        <f t="shared" si="211"/>
        <v>48</v>
      </c>
      <c r="CM361" s="282">
        <f t="shared" si="197"/>
        <v>77.996800000000007</v>
      </c>
      <c r="CN361" s="282">
        <f t="shared" si="198"/>
        <v>51.992666880000002</v>
      </c>
      <c r="CO361" s="282">
        <f t="shared" si="199"/>
        <v>34.658311742207999</v>
      </c>
      <c r="CP361" s="282">
        <f t="shared" si="200"/>
        <v>23.103230607355851</v>
      </c>
      <c r="CQ361" s="282">
        <f t="shared" si="201"/>
        <v>15.400613522863409</v>
      </c>
      <c r="CR361" s="282">
        <f t="shared" si="202"/>
        <v>10.266048974340748</v>
      </c>
      <c r="CS361" s="282">
        <f t="shared" si="203"/>
        <v>6.8433482462955428</v>
      </c>
      <c r="CT361" s="282">
        <f t="shared" si="204"/>
        <v>4.5617759409806089</v>
      </c>
      <c r="CU361" s="282">
        <f t="shared" si="212"/>
        <v>3.0408798422576737</v>
      </c>
      <c r="CV361" s="282">
        <f t="shared" si="213"/>
        <v>2.0270505028489652</v>
      </c>
      <c r="CW361" s="282">
        <f t="shared" si="214"/>
        <v>1.3512318651991202</v>
      </c>
      <c r="CX361" s="282">
        <f t="shared" si="215"/>
        <v>0.90073116134173348</v>
      </c>
      <c r="CY361" s="283">
        <f t="shared" si="216"/>
        <v>0.60042739215039953</v>
      </c>
      <c r="DA361" s="282">
        <f t="shared" si="217"/>
        <v>144</v>
      </c>
      <c r="DB361" s="97"/>
      <c r="DC361" s="156"/>
      <c r="DD361" s="270">
        <f t="shared" si="218"/>
        <v>48</v>
      </c>
      <c r="DE361" s="156">
        <f t="shared" si="219"/>
        <v>94</v>
      </c>
      <c r="DF361" s="156">
        <f t="shared" si="220"/>
        <v>94</v>
      </c>
      <c r="DG361" s="156">
        <f t="shared" si="221"/>
        <v>94</v>
      </c>
      <c r="DH361" s="156">
        <f t="shared" si="222"/>
        <v>94</v>
      </c>
      <c r="DI361" s="156">
        <f t="shared" si="223"/>
        <v>94</v>
      </c>
      <c r="DJ361" s="156">
        <f t="shared" si="224"/>
        <v>94</v>
      </c>
      <c r="DK361" s="156">
        <f t="shared" si="225"/>
        <v>94</v>
      </c>
      <c r="DL361" s="156">
        <f t="shared" si="226"/>
        <v>94</v>
      </c>
      <c r="DM361" s="156">
        <f t="shared" si="227"/>
        <v>94</v>
      </c>
      <c r="DN361" s="156">
        <f t="shared" si="228"/>
        <v>94</v>
      </c>
      <c r="DO361" s="156">
        <f t="shared" si="229"/>
        <v>94</v>
      </c>
      <c r="DP361" s="156">
        <f t="shared" si="230"/>
        <v>94</v>
      </c>
      <c r="DQ361" s="267">
        <f t="shared" si="231"/>
        <v>94</v>
      </c>
      <c r="DR361" s="156">
        <f t="shared" si="232"/>
        <v>79</v>
      </c>
    </row>
    <row r="362" spans="2:122" ht="13.5" thickBot="1" x14ac:dyDescent="0.25">
      <c r="B362" s="133">
        <v>182</v>
      </c>
      <c r="C362" s="50">
        <f t="shared" si="195"/>
        <v>1</v>
      </c>
      <c r="D362" s="50">
        <f t="shared" si="205"/>
        <v>1</v>
      </c>
      <c r="E362" s="97"/>
      <c r="F362" s="2">
        <f t="shared" si="233"/>
        <v>357</v>
      </c>
      <c r="G362" s="164">
        <v>388</v>
      </c>
      <c r="H362" s="164">
        <f>14- COUNTIF(L362:AA362,"#N/A")</f>
        <v>1</v>
      </c>
      <c r="I362" s="133">
        <f>SUM(AF362:AU362)+SUM(BA362:BM362)</f>
        <v>23</v>
      </c>
      <c r="J362" s="405">
        <f>CY362</f>
        <v>0.5977445429238919</v>
      </c>
      <c r="K362" s="466" t="str">
        <f>IF(ISNUMBER(MATCH(G362,'[4]OPR data'!$A$3:$A$2541,0)),"Y","N")</f>
        <v>Y</v>
      </c>
      <c r="L362" s="112"/>
      <c r="M362" s="236"/>
      <c r="N362" s="236" t="e">
        <f>(INDEX(Finish_table!R$4:R$83,MATCH('14 Year_History_Results'!$G362,Finish_table!S$4:S$83,0),1))</f>
        <v>#N/A</v>
      </c>
      <c r="O362" s="236" t="e">
        <f>(INDEX(Finish_table!Z$4:Z$99,MATCH('14 Year_History_Results'!$G362,Finish_table!AA$4:AA$99,0),1))</f>
        <v>#N/A</v>
      </c>
      <c r="P362" s="236" t="e">
        <f>(INDEX(Finish_table!AI$4:AI$99,MATCH('14 Year_History_Results'!$G362,Finish_table!AJ$4:AJ$99,0),1))</f>
        <v>#N/A</v>
      </c>
      <c r="Q362" s="236" t="e">
        <f>(INDEX(Finish_table!AR$4:AR$99,MATCH('14 Year_History_Results'!$G362,Finish_table!AS$4:AS$99,0),1))</f>
        <v>#N/A</v>
      </c>
      <c r="R362" s="236" t="str">
        <f>(INDEX(Finish_table!BA$4:BA$99,MATCH('14 Year_History_Results'!$G362,Finish_table!BB$4:BB$99,0),1))</f>
        <v>SF</v>
      </c>
      <c r="S362" s="236" t="e">
        <f>(INDEX(Finish_table!BJ$4:BJ$99,MATCH('14 Year_History_Results'!$G362,Finish_table!BK$4:BK$99,0),1))</f>
        <v>#N/A</v>
      </c>
      <c r="T362" s="236" t="e">
        <f>(INDEX(Finish_table!BS$4:BS$99,MATCH('14 Year_History_Results'!$G362,Finish_table!BT$4:BT$99,0),1))</f>
        <v>#N/A</v>
      </c>
      <c r="U362" s="236" t="e">
        <f>(INDEX(Finish_table!CB$4:CB$99,MATCH('14 Year_History_Results'!$G362,Finish_table!CC$4:CC$99,0),1))</f>
        <v>#N/A</v>
      </c>
      <c r="V362" s="236" t="e">
        <f>(INDEX(Finish_table!CK$4:CK$99,MATCH('14 Year_History_Results'!$G362,Finish_table!CL$4:CL$99,0),1))</f>
        <v>#N/A</v>
      </c>
      <c r="W362" s="236" t="e">
        <f>(INDEX(Finish_table!CT$4:CT$99,MATCH('14 Year_History_Results'!$G362,Finish_table!CU$4:CU$99,0),1))</f>
        <v>#N/A</v>
      </c>
      <c r="X362" s="236" t="e">
        <f>(INDEX(Finish_table!DC$4:DC$99,MATCH('14 Year_History_Results'!$G362,Finish_table!DD$4:DD$99,0),1))</f>
        <v>#N/A</v>
      </c>
      <c r="Y362" s="236" t="e">
        <f>(INDEX(Finish_table!DL$4:DL$99,MATCH('14 Year_History_Results'!$G362,Finish_table!DM$4:DM$99,0),1))</f>
        <v>#N/A</v>
      </c>
      <c r="Z362" s="236" t="e">
        <f>(INDEX(Finish_table!DU$4:DU$99,MATCH('14 Year_History_Results'!$G362,Finish_table!DV$4:DV$99,0),1))</f>
        <v>#N/A</v>
      </c>
      <c r="AA362" s="256" t="e">
        <f>(INDEX(Finish_table!ED$4:ED$140,MATCH('14 Year_History_Results'!$G362,Finish_table!EE$4:EE$140,0),1))</f>
        <v>#N/A</v>
      </c>
      <c r="AB362" s="2"/>
      <c r="AE362">
        <f t="shared" si="196"/>
        <v>388</v>
      </c>
      <c r="AF362" s="112"/>
      <c r="AG362" s="2"/>
      <c r="AH362" s="148">
        <f>INDEX('2001'!$C$44:$C$140,'14 Year_History_Results'!BT362)</f>
        <v>0</v>
      </c>
      <c r="AI362" s="2">
        <f>INDEX('2002'!$C$44:$C$140,'14 Year_History_Results'!BU362)</f>
        <v>0</v>
      </c>
      <c r="AJ362" s="2">
        <f>INDEX('2003'!$C$44:$C$140,'14 Year_History_Results'!BV362)</f>
        <v>0</v>
      </c>
      <c r="AK362" s="2">
        <f>INDEX('2004'!$C$44:$C$140,'14 Year_History_Results'!BW362)</f>
        <v>0</v>
      </c>
      <c r="AL362" s="2">
        <f>INDEX('2005'!$C$44:$C$140,'14 Year_History_Results'!BX362)</f>
        <v>10</v>
      </c>
      <c r="AM362" s="2">
        <f>INDEX('2006'!$C$44:$C$140,'14 Year_History_Results'!BY362)</f>
        <v>0</v>
      </c>
      <c r="AN362" s="2">
        <f>INDEX('2007'!$C$44:$C$140,'14 Year_History_Results'!BZ362)</f>
        <v>0</v>
      </c>
      <c r="AO362" s="2">
        <f>INDEX('2008'!$C$44:$C$140,'14 Year_History_Results'!CA362)</f>
        <v>0</v>
      </c>
      <c r="AP362" s="2">
        <f>INDEX('2009'!$C$44:$C$140,'14 Year_History_Results'!CB362)</f>
        <v>0</v>
      </c>
      <c r="AQ362" s="2">
        <f>INDEX('2010'!$C$44:$C$140,'14 Year_History_Results'!CC362)</f>
        <v>0</v>
      </c>
      <c r="AR362" s="2">
        <f>INDEX('2011'!$C$44:$C$140,'14 Year_History_Results'!CD362)</f>
        <v>0</v>
      </c>
      <c r="AS362" s="2">
        <f>INDEX('2012'!$C$44:$C$140,'14 Year_History_Results'!CE362)</f>
        <v>0</v>
      </c>
      <c r="AT362" s="2">
        <f>INDEX('2013'!$C$44:$C$140,'14 Year_History_Results'!CF362)</f>
        <v>0</v>
      </c>
      <c r="AU362" s="149">
        <f>INDEX('2014'!$C$52:$C$180,'14 Year_History_Results'!CG362)</f>
        <v>0</v>
      </c>
      <c r="AV362" s="2">
        <f t="shared" si="206"/>
        <v>2.6726124191242437</v>
      </c>
      <c r="AW362" s="2"/>
      <c r="AX362">
        <f t="shared" si="207"/>
        <v>388</v>
      </c>
      <c r="AY362" s="112"/>
      <c r="AZ362" s="2"/>
      <c r="BA362" s="148">
        <f>INDEX('2001'!$B$44:$B$140,'14 Year_History_Results'!BT362)</f>
        <v>0</v>
      </c>
      <c r="BB362" s="2">
        <f>INDEX('2002'!$B$44:$B$140,'14 Year_History_Results'!BU362)</f>
        <v>0</v>
      </c>
      <c r="BC362" s="2">
        <f>INDEX('2003'!$B$44:$B$140,'14 Year_History_Results'!BV362)</f>
        <v>0</v>
      </c>
      <c r="BD362" s="2">
        <f>INDEX('2004'!$B$44:$B$140,'14 Year_History_Results'!BW362)</f>
        <v>0</v>
      </c>
      <c r="BE362" s="2">
        <f>INDEX('2005'!$B$44:$B$140,'14 Year_History_Results'!BX362)</f>
        <v>13</v>
      </c>
      <c r="BF362" s="2">
        <f>INDEX('2006'!$B$44:$B$140,'14 Year_History_Results'!BY362)</f>
        <v>0</v>
      </c>
      <c r="BG362" s="2">
        <f>INDEX('2007'!$B$44:$B$140,'14 Year_History_Results'!BZ362)</f>
        <v>0</v>
      </c>
      <c r="BH362" s="2">
        <f>INDEX('2008'!$B$44:$B$140,'14 Year_History_Results'!CA362)</f>
        <v>0</v>
      </c>
      <c r="BI362" s="2">
        <f>INDEX('2009'!$B$44:$B$140,'14 Year_History_Results'!CB362)</f>
        <v>0</v>
      </c>
      <c r="BJ362" s="2">
        <f>INDEX('2010'!$B$44:$B$140,'14 Year_History_Results'!CC362)</f>
        <v>0</v>
      </c>
      <c r="BK362" s="2">
        <f>INDEX('2011'!$B$44:$B$140,'14 Year_History_Results'!CD362)</f>
        <v>0</v>
      </c>
      <c r="BL362" s="2">
        <f>INDEX('2012'!$B$44:$B$140,'14 Year_History_Results'!CE362)</f>
        <v>0</v>
      </c>
      <c r="BM362" s="2">
        <f>INDEX('2013'!$B$44:$B$140,'14 Year_History_Results'!CF362)</f>
        <v>0</v>
      </c>
      <c r="BN362" s="149">
        <f>INDEX('2014'!$B$52:$B$180,'14 Year_History_Results'!CG362)</f>
        <v>0</v>
      </c>
      <c r="BO362" s="308">
        <f t="shared" si="208"/>
        <v>0</v>
      </c>
      <c r="BQ362">
        <f t="shared" si="209"/>
        <v>388</v>
      </c>
      <c r="BR362" s="112"/>
      <c r="BS362" s="2"/>
      <c r="BT362" s="148">
        <f>IF(ISNA(MATCH($BQ362,'2001'!$A$44:$A$139,0)),97,MATCH($BQ362,'2001'!$A$44:$A$139,0))</f>
        <v>97</v>
      </c>
      <c r="BU362" s="2">
        <f>IF(ISNA(MATCH($BQ362,'2002'!$A$44:$A$139,0)),97,MATCH($BQ362,'2002'!$A$44:$A$139,0))</f>
        <v>97</v>
      </c>
      <c r="BV362" s="2">
        <f>IF(ISNA(MATCH($BQ362,'2003'!$A$44:$A$139,0)),97,MATCH($BQ362,'2003'!$A$44:$A$139,0))</f>
        <v>97</v>
      </c>
      <c r="BW362" s="2">
        <f>IF(ISNA(MATCH($BQ362,'2004'!$A$44:$A$139,0)),97,MATCH($BQ362,'2004'!$A$44:$A$139,0))</f>
        <v>97</v>
      </c>
      <c r="BX362" s="2">
        <f>IF(ISNA(MATCH($BQ362,'2005'!$A$44:$A$139,0)),97,MATCH($BQ362,'2005'!$A$44:$A$139,0))</f>
        <v>57</v>
      </c>
      <c r="BY362" s="2">
        <f>IF(ISNA(MATCH($BQ362,'2006'!$A$44:$A$139,0)),97,MATCH($BQ362,'2006'!$A$44:$A$139,0))</f>
        <v>97</v>
      </c>
      <c r="BZ362" s="2">
        <f>IF(ISNA(MATCH($BQ362,'2007'!$A$44:$A$139,0)),97,MATCH($BQ362,'2007'!$A$44:$A$139,0))</f>
        <v>97</v>
      </c>
      <c r="CA362" s="2">
        <f>IF(ISNA(MATCH($BQ362,'2008'!$A$44:$A$139,0)),97,MATCH($BQ362,'2008'!$A$44:$A$139,0))</f>
        <v>97</v>
      </c>
      <c r="CB362" s="2">
        <f>IF(ISNA(MATCH($BQ362,'2009'!$A$44:$A$139,0)),97,MATCH($BQ362,'2009'!$A$44:$A$139,0))</f>
        <v>97</v>
      </c>
      <c r="CC362" s="2">
        <f>IF(ISNA(MATCH($BQ362,'2010'!$A$44:$A$139,0)),97,MATCH($BQ362,'2010'!$A$44:$A$139,0))</f>
        <v>97</v>
      </c>
      <c r="CD362" s="2">
        <f>IF(ISNA(MATCH($BQ362,'2011'!$A$44:$A$139,0)),97,MATCH($BQ362,'2011'!$A$44:$A$139,0))</f>
        <v>97</v>
      </c>
      <c r="CE362" s="2">
        <f>IF(ISNA(MATCH($BQ362,'2012'!$A$44:$A$139,0)),97,MATCH($BQ362,'2012'!$A$44:$A$139,0))</f>
        <v>97</v>
      </c>
      <c r="CF362" s="2">
        <f>IF(ISNA(MATCH($BQ362,'2013'!$A$44:$A$139,0)),97,MATCH($BQ362,'2013'!$A$44:$A$139,0))</f>
        <v>97</v>
      </c>
      <c r="CG362" s="149">
        <f>IF(ISNA(MATCH($BQ362,'2014'!$A$52:$A$179,0)),129,MATCH($BQ362,'2014'!$A$52:$A$179,0))</f>
        <v>129</v>
      </c>
      <c r="CI362">
        <f t="shared" si="210"/>
        <v>388</v>
      </c>
      <c r="CJ362" s="284"/>
      <c r="CK362" s="282"/>
      <c r="CL362" s="281">
        <f t="shared" si="211"/>
        <v>0</v>
      </c>
      <c r="CM362" s="282">
        <f t="shared" si="197"/>
        <v>0</v>
      </c>
      <c r="CN362" s="282">
        <f t="shared" si="198"/>
        <v>0</v>
      </c>
      <c r="CO362" s="282">
        <f t="shared" si="199"/>
        <v>0</v>
      </c>
      <c r="CP362" s="282">
        <f t="shared" si="200"/>
        <v>23</v>
      </c>
      <c r="CQ362" s="282">
        <f t="shared" si="201"/>
        <v>15.331799999999999</v>
      </c>
      <c r="CR362" s="282">
        <f t="shared" si="202"/>
        <v>10.22017788</v>
      </c>
      <c r="CS362" s="282">
        <f t="shared" si="203"/>
        <v>6.8127705748079999</v>
      </c>
      <c r="CT362" s="282">
        <f t="shared" si="204"/>
        <v>4.5413928651670128</v>
      </c>
      <c r="CU362" s="282">
        <f t="shared" si="212"/>
        <v>3.0272924839203306</v>
      </c>
      <c r="CV362" s="282">
        <f t="shared" si="213"/>
        <v>2.0179931697812923</v>
      </c>
      <c r="CW362" s="282">
        <f t="shared" si="214"/>
        <v>1.3451942469762095</v>
      </c>
      <c r="CX362" s="282">
        <f t="shared" si="215"/>
        <v>0.89670648503434125</v>
      </c>
      <c r="CY362" s="283">
        <f t="shared" si="216"/>
        <v>0.5977445429238919</v>
      </c>
      <c r="DA362" s="282">
        <f t="shared" si="217"/>
        <v>388</v>
      </c>
      <c r="DB362" s="97"/>
      <c r="DC362" s="156"/>
      <c r="DD362" s="270">
        <f t="shared" si="218"/>
        <v>0</v>
      </c>
      <c r="DE362" s="156">
        <f t="shared" si="219"/>
        <v>0</v>
      </c>
      <c r="DF362" s="156">
        <f t="shared" si="220"/>
        <v>0</v>
      </c>
      <c r="DG362" s="156">
        <f t="shared" si="221"/>
        <v>0</v>
      </c>
      <c r="DH362" s="156">
        <f t="shared" si="222"/>
        <v>23</v>
      </c>
      <c r="DI362" s="156">
        <f t="shared" si="223"/>
        <v>23</v>
      </c>
      <c r="DJ362" s="156">
        <f t="shared" si="224"/>
        <v>23</v>
      </c>
      <c r="DK362" s="156">
        <f t="shared" si="225"/>
        <v>23</v>
      </c>
      <c r="DL362" s="156">
        <f t="shared" si="226"/>
        <v>23</v>
      </c>
      <c r="DM362" s="156">
        <f t="shared" si="227"/>
        <v>23</v>
      </c>
      <c r="DN362" s="156">
        <f t="shared" si="228"/>
        <v>23</v>
      </c>
      <c r="DO362" s="156">
        <f t="shared" si="229"/>
        <v>23</v>
      </c>
      <c r="DP362" s="156">
        <f t="shared" si="230"/>
        <v>23</v>
      </c>
      <c r="DQ362" s="267">
        <f t="shared" si="231"/>
        <v>23</v>
      </c>
      <c r="DR362" s="156">
        <f t="shared" si="232"/>
        <v>267</v>
      </c>
    </row>
    <row r="363" spans="2:122" ht="13.5" thickBot="1" x14ac:dyDescent="0.25">
      <c r="B363" s="133">
        <v>188</v>
      </c>
      <c r="C363" s="50">
        <f t="shared" si="195"/>
        <v>1</v>
      </c>
      <c r="D363" s="50">
        <f t="shared" si="205"/>
        <v>0</v>
      </c>
      <c r="E363" s="97"/>
      <c r="F363" s="2">
        <f t="shared" si="233"/>
        <v>358</v>
      </c>
      <c r="G363" s="164">
        <v>1219</v>
      </c>
      <c r="H363" s="164">
        <f>14- COUNTIF(L363:AA363,"#N/A")</f>
        <v>1</v>
      </c>
      <c r="I363" s="133">
        <f>SUM(AF363:AU363)+SUM(BA363:BM363)</f>
        <v>23</v>
      </c>
      <c r="J363" s="405">
        <f>CY363</f>
        <v>0.5977445429238919</v>
      </c>
      <c r="K363" s="466" t="str">
        <f>IF(ISNUMBER(MATCH(G363,'[4]OPR data'!$A$3:$A$2541,0)),"Y","N")</f>
        <v>Y</v>
      </c>
      <c r="L363" s="112"/>
      <c r="M363" s="236"/>
      <c r="N363" s="236" t="e">
        <f>(INDEX(Finish_table!R$4:R$83,MATCH('14 Year_History_Results'!$G363,Finish_table!S$4:S$83,0),1))</f>
        <v>#N/A</v>
      </c>
      <c r="O363" s="236" t="e">
        <f>(INDEX(Finish_table!Z$4:Z$99,MATCH('14 Year_History_Results'!$G363,Finish_table!AA$4:AA$99,0),1))</f>
        <v>#N/A</v>
      </c>
      <c r="P363" s="236" t="e">
        <f>(INDEX(Finish_table!AI$4:AI$99,MATCH('14 Year_History_Results'!$G363,Finish_table!AJ$4:AJ$99,0),1))</f>
        <v>#N/A</v>
      </c>
      <c r="Q363" s="236" t="e">
        <f>(INDEX(Finish_table!AR$4:AR$99,MATCH('14 Year_History_Results'!$G363,Finish_table!AS$4:AS$99,0),1))</f>
        <v>#N/A</v>
      </c>
      <c r="R363" s="236" t="str">
        <f>(INDEX(Finish_table!BA$4:BA$99,MATCH('14 Year_History_Results'!$G363,Finish_table!BB$4:BB$99,0),1))</f>
        <v>SF</v>
      </c>
      <c r="S363" s="236" t="e">
        <f>(INDEX(Finish_table!BJ$4:BJ$99,MATCH('14 Year_History_Results'!$G363,Finish_table!BK$4:BK$99,0),1))</f>
        <v>#N/A</v>
      </c>
      <c r="T363" s="236" t="e">
        <f>(INDEX(Finish_table!BS$4:BS$99,MATCH('14 Year_History_Results'!$G363,Finish_table!BT$4:BT$99,0),1))</f>
        <v>#N/A</v>
      </c>
      <c r="U363" s="236" t="e">
        <f>(INDEX(Finish_table!CB$4:CB$99,MATCH('14 Year_History_Results'!$G363,Finish_table!CC$4:CC$99,0),1))</f>
        <v>#N/A</v>
      </c>
      <c r="V363" s="236" t="e">
        <f>(INDEX(Finish_table!CK$4:CK$99,MATCH('14 Year_History_Results'!$G363,Finish_table!CL$4:CL$99,0),1))</f>
        <v>#N/A</v>
      </c>
      <c r="W363" s="236" t="e">
        <f>(INDEX(Finish_table!CT$4:CT$99,MATCH('14 Year_History_Results'!$G363,Finish_table!CU$4:CU$99,0),1))</f>
        <v>#N/A</v>
      </c>
      <c r="X363" s="236" t="e">
        <f>(INDEX(Finish_table!DC$4:DC$99,MATCH('14 Year_History_Results'!$G363,Finish_table!DD$4:DD$99,0),1))</f>
        <v>#N/A</v>
      </c>
      <c r="Y363" s="236" t="e">
        <f>(INDEX(Finish_table!DL$4:DL$99,MATCH('14 Year_History_Results'!$G363,Finish_table!DM$4:DM$99,0),1))</f>
        <v>#N/A</v>
      </c>
      <c r="Z363" s="236" t="e">
        <f>(INDEX(Finish_table!DU$4:DU$99,MATCH('14 Year_History_Results'!$G363,Finish_table!DV$4:DV$99,0),1))</f>
        <v>#N/A</v>
      </c>
      <c r="AA363" s="256" t="e">
        <f>(INDEX(Finish_table!ED$4:ED$140,MATCH('14 Year_History_Results'!$G363,Finish_table!EE$4:EE$140,0),1))</f>
        <v>#N/A</v>
      </c>
      <c r="AB363" s="2"/>
      <c r="AE363">
        <f t="shared" si="196"/>
        <v>1219</v>
      </c>
      <c r="AF363" s="112"/>
      <c r="AG363" s="2"/>
      <c r="AH363" s="148">
        <f>INDEX('2001'!$C$44:$C$140,'14 Year_History_Results'!BT363)</f>
        <v>0</v>
      </c>
      <c r="AI363" s="2">
        <f>INDEX('2002'!$C$44:$C$140,'14 Year_History_Results'!BU363)</f>
        <v>0</v>
      </c>
      <c r="AJ363" s="2">
        <f>INDEX('2003'!$C$44:$C$140,'14 Year_History_Results'!BV363)</f>
        <v>0</v>
      </c>
      <c r="AK363" s="2">
        <f>INDEX('2004'!$C$44:$C$140,'14 Year_History_Results'!BW363)</f>
        <v>0</v>
      </c>
      <c r="AL363" s="2">
        <f>INDEX('2005'!$C$44:$C$140,'14 Year_History_Results'!BX363)</f>
        <v>10</v>
      </c>
      <c r="AM363" s="2">
        <f>INDEX('2006'!$C$44:$C$140,'14 Year_History_Results'!BY363)</f>
        <v>0</v>
      </c>
      <c r="AN363" s="2">
        <f>INDEX('2007'!$C$44:$C$140,'14 Year_History_Results'!BZ363)</f>
        <v>0</v>
      </c>
      <c r="AO363" s="2">
        <f>INDEX('2008'!$C$44:$C$140,'14 Year_History_Results'!CA363)</f>
        <v>0</v>
      </c>
      <c r="AP363" s="2">
        <f>INDEX('2009'!$C$44:$C$140,'14 Year_History_Results'!CB363)</f>
        <v>0</v>
      </c>
      <c r="AQ363" s="2">
        <f>INDEX('2010'!$C$44:$C$140,'14 Year_History_Results'!CC363)</f>
        <v>0</v>
      </c>
      <c r="AR363" s="2">
        <f>INDEX('2011'!$C$44:$C$140,'14 Year_History_Results'!CD363)</f>
        <v>0</v>
      </c>
      <c r="AS363" s="2">
        <f>INDEX('2012'!$C$44:$C$140,'14 Year_History_Results'!CE363)</f>
        <v>0</v>
      </c>
      <c r="AT363" s="2">
        <f>INDEX('2013'!$C$44:$C$140,'14 Year_History_Results'!CF363)</f>
        <v>0</v>
      </c>
      <c r="AU363" s="149">
        <f>INDEX('2014'!$C$52:$C$180,'14 Year_History_Results'!CG363)</f>
        <v>0</v>
      </c>
      <c r="AV363" s="2">
        <f t="shared" si="206"/>
        <v>2.6726124191242437</v>
      </c>
      <c r="AW363" s="2"/>
      <c r="AX363">
        <f t="shared" si="207"/>
        <v>1219</v>
      </c>
      <c r="AY363" s="112"/>
      <c r="AZ363" s="2"/>
      <c r="BA363" s="148">
        <f>INDEX('2001'!$B$44:$B$140,'14 Year_History_Results'!BT363)</f>
        <v>0</v>
      </c>
      <c r="BB363" s="2">
        <f>INDEX('2002'!$B$44:$B$140,'14 Year_History_Results'!BU363)</f>
        <v>0</v>
      </c>
      <c r="BC363" s="2">
        <f>INDEX('2003'!$B$44:$B$140,'14 Year_History_Results'!BV363)</f>
        <v>0</v>
      </c>
      <c r="BD363" s="2">
        <f>INDEX('2004'!$B$44:$B$140,'14 Year_History_Results'!BW363)</f>
        <v>0</v>
      </c>
      <c r="BE363" s="2">
        <f>INDEX('2005'!$B$44:$B$140,'14 Year_History_Results'!BX363)</f>
        <v>13</v>
      </c>
      <c r="BF363" s="2">
        <f>INDEX('2006'!$B$44:$B$140,'14 Year_History_Results'!BY363)</f>
        <v>0</v>
      </c>
      <c r="BG363" s="2">
        <f>INDEX('2007'!$B$44:$B$140,'14 Year_History_Results'!BZ363)</f>
        <v>0</v>
      </c>
      <c r="BH363" s="2">
        <f>INDEX('2008'!$B$44:$B$140,'14 Year_History_Results'!CA363)</f>
        <v>0</v>
      </c>
      <c r="BI363" s="2">
        <f>INDEX('2009'!$B$44:$B$140,'14 Year_History_Results'!CB363)</f>
        <v>0</v>
      </c>
      <c r="BJ363" s="2">
        <f>INDEX('2010'!$B$44:$B$140,'14 Year_History_Results'!CC363)</f>
        <v>0</v>
      </c>
      <c r="BK363" s="2">
        <f>INDEX('2011'!$B$44:$B$140,'14 Year_History_Results'!CD363)</f>
        <v>0</v>
      </c>
      <c r="BL363" s="2">
        <f>INDEX('2012'!$B$44:$B$140,'14 Year_History_Results'!CE363)</f>
        <v>0</v>
      </c>
      <c r="BM363" s="2">
        <f>INDEX('2013'!$B$44:$B$140,'14 Year_History_Results'!CF363)</f>
        <v>0</v>
      </c>
      <c r="BN363" s="149">
        <f>INDEX('2014'!$B$52:$B$180,'14 Year_History_Results'!CG363)</f>
        <v>0</v>
      </c>
      <c r="BO363" s="308">
        <f t="shared" si="208"/>
        <v>0</v>
      </c>
      <c r="BQ363">
        <f t="shared" si="209"/>
        <v>1219</v>
      </c>
      <c r="BR363" s="112"/>
      <c r="BS363" s="2"/>
      <c r="BT363" s="148">
        <f>IF(ISNA(MATCH($BQ363,'2001'!$A$44:$A$139,0)),97,MATCH($BQ363,'2001'!$A$44:$A$139,0))</f>
        <v>97</v>
      </c>
      <c r="BU363" s="2">
        <f>IF(ISNA(MATCH($BQ363,'2002'!$A$44:$A$139,0)),97,MATCH($BQ363,'2002'!$A$44:$A$139,0))</f>
        <v>97</v>
      </c>
      <c r="BV363" s="2">
        <f>IF(ISNA(MATCH($BQ363,'2003'!$A$44:$A$139,0)),97,MATCH($BQ363,'2003'!$A$44:$A$139,0))</f>
        <v>97</v>
      </c>
      <c r="BW363" s="2">
        <f>IF(ISNA(MATCH($BQ363,'2004'!$A$44:$A$139,0)),97,MATCH($BQ363,'2004'!$A$44:$A$139,0))</f>
        <v>97</v>
      </c>
      <c r="BX363" s="2">
        <f>IF(ISNA(MATCH($BQ363,'2005'!$A$44:$A$139,0)),97,MATCH($BQ363,'2005'!$A$44:$A$139,0))</f>
        <v>84</v>
      </c>
      <c r="BY363" s="2">
        <f>IF(ISNA(MATCH($BQ363,'2006'!$A$44:$A$139,0)),97,MATCH($BQ363,'2006'!$A$44:$A$139,0))</f>
        <v>97</v>
      </c>
      <c r="BZ363" s="2">
        <f>IF(ISNA(MATCH($BQ363,'2007'!$A$44:$A$139,0)),97,MATCH($BQ363,'2007'!$A$44:$A$139,0))</f>
        <v>97</v>
      </c>
      <c r="CA363" s="2">
        <f>IF(ISNA(MATCH($BQ363,'2008'!$A$44:$A$139,0)),97,MATCH($BQ363,'2008'!$A$44:$A$139,0))</f>
        <v>97</v>
      </c>
      <c r="CB363" s="2">
        <f>IF(ISNA(MATCH($BQ363,'2009'!$A$44:$A$139,0)),97,MATCH($BQ363,'2009'!$A$44:$A$139,0))</f>
        <v>97</v>
      </c>
      <c r="CC363" s="2">
        <f>IF(ISNA(MATCH($BQ363,'2010'!$A$44:$A$139,0)),97,MATCH($BQ363,'2010'!$A$44:$A$139,0))</f>
        <v>97</v>
      </c>
      <c r="CD363" s="2">
        <f>IF(ISNA(MATCH($BQ363,'2011'!$A$44:$A$139,0)),97,MATCH($BQ363,'2011'!$A$44:$A$139,0))</f>
        <v>97</v>
      </c>
      <c r="CE363" s="2">
        <f>IF(ISNA(MATCH($BQ363,'2012'!$A$44:$A$139,0)),97,MATCH($BQ363,'2012'!$A$44:$A$139,0))</f>
        <v>97</v>
      </c>
      <c r="CF363" s="2">
        <f>IF(ISNA(MATCH($BQ363,'2013'!$A$44:$A$139,0)),97,MATCH($BQ363,'2013'!$A$44:$A$139,0))</f>
        <v>97</v>
      </c>
      <c r="CG363" s="149">
        <f>IF(ISNA(MATCH($BQ363,'2014'!$A$52:$A$179,0)),129,MATCH($BQ363,'2014'!$A$52:$A$179,0))</f>
        <v>129</v>
      </c>
      <c r="CI363">
        <f t="shared" si="210"/>
        <v>1219</v>
      </c>
      <c r="CJ363" s="284"/>
      <c r="CK363" s="282"/>
      <c r="CL363" s="281">
        <f t="shared" si="211"/>
        <v>0</v>
      </c>
      <c r="CM363" s="282">
        <f t="shared" si="197"/>
        <v>0</v>
      </c>
      <c r="CN363" s="282">
        <f t="shared" si="198"/>
        <v>0</v>
      </c>
      <c r="CO363" s="282">
        <f t="shared" si="199"/>
        <v>0</v>
      </c>
      <c r="CP363" s="282">
        <f t="shared" si="200"/>
        <v>23</v>
      </c>
      <c r="CQ363" s="282">
        <f t="shared" si="201"/>
        <v>15.331799999999999</v>
      </c>
      <c r="CR363" s="282">
        <f t="shared" si="202"/>
        <v>10.22017788</v>
      </c>
      <c r="CS363" s="282">
        <f t="shared" si="203"/>
        <v>6.8127705748079999</v>
      </c>
      <c r="CT363" s="282">
        <f t="shared" si="204"/>
        <v>4.5413928651670128</v>
      </c>
      <c r="CU363" s="282">
        <f t="shared" si="212"/>
        <v>3.0272924839203306</v>
      </c>
      <c r="CV363" s="282">
        <f t="shared" si="213"/>
        <v>2.0179931697812923</v>
      </c>
      <c r="CW363" s="282">
        <f t="shared" si="214"/>
        <v>1.3451942469762095</v>
      </c>
      <c r="CX363" s="282">
        <f t="shared" si="215"/>
        <v>0.89670648503434125</v>
      </c>
      <c r="CY363" s="283">
        <f t="shared" si="216"/>
        <v>0.5977445429238919</v>
      </c>
      <c r="DA363" s="282">
        <f t="shared" si="217"/>
        <v>1219</v>
      </c>
      <c r="DB363" s="97"/>
      <c r="DC363" s="156"/>
      <c r="DD363" s="270">
        <f t="shared" si="218"/>
        <v>0</v>
      </c>
      <c r="DE363" s="156">
        <f t="shared" si="219"/>
        <v>0</v>
      </c>
      <c r="DF363" s="156">
        <f t="shared" si="220"/>
        <v>0</v>
      </c>
      <c r="DG363" s="156">
        <f t="shared" si="221"/>
        <v>0</v>
      </c>
      <c r="DH363" s="156">
        <f t="shared" si="222"/>
        <v>23</v>
      </c>
      <c r="DI363" s="156">
        <f t="shared" si="223"/>
        <v>23</v>
      </c>
      <c r="DJ363" s="156">
        <f t="shared" si="224"/>
        <v>23</v>
      </c>
      <c r="DK363" s="156">
        <f t="shared" si="225"/>
        <v>23</v>
      </c>
      <c r="DL363" s="156">
        <f t="shared" si="226"/>
        <v>23</v>
      </c>
      <c r="DM363" s="156">
        <f t="shared" si="227"/>
        <v>23</v>
      </c>
      <c r="DN363" s="156">
        <f t="shared" si="228"/>
        <v>23</v>
      </c>
      <c r="DO363" s="156">
        <f t="shared" si="229"/>
        <v>23</v>
      </c>
      <c r="DP363" s="156">
        <f t="shared" si="230"/>
        <v>23</v>
      </c>
      <c r="DQ363" s="267">
        <f t="shared" si="231"/>
        <v>23</v>
      </c>
      <c r="DR363" s="156">
        <f t="shared" si="232"/>
        <v>267</v>
      </c>
    </row>
    <row r="364" spans="2:122" ht="13.5" thickBot="1" x14ac:dyDescent="0.25">
      <c r="B364" s="133">
        <v>188</v>
      </c>
      <c r="C364" s="50">
        <f t="shared" si="195"/>
        <v>2</v>
      </c>
      <c r="D364" s="50">
        <f t="shared" si="205"/>
        <v>0</v>
      </c>
      <c r="E364" s="97"/>
      <c r="F364" s="2">
        <f t="shared" si="233"/>
        <v>359</v>
      </c>
      <c r="G364" s="164">
        <v>267</v>
      </c>
      <c r="H364" s="164">
        <f>14- COUNTIF(L364:AA364,"#N/A")</f>
        <v>3</v>
      </c>
      <c r="I364" s="133">
        <f>SUM(AF364:AU364)+SUM(BA364:BM364)</f>
        <v>80</v>
      </c>
      <c r="J364" s="405">
        <f>CY364</f>
        <v>0.59660490088841678</v>
      </c>
      <c r="K364" s="466" t="str">
        <f>IF(ISNUMBER(MATCH(G364,'[4]OPR data'!$A$3:$A$2541,0)),"Y","N")</f>
        <v>N</v>
      </c>
      <c r="L364" s="112"/>
      <c r="M364" s="236"/>
      <c r="N364" s="236" t="str">
        <f>(INDEX(Finish_table!R$4:R$83,MATCH('14 Year_History_Results'!$G364,Finish_table!S$4:S$83,0),1))</f>
        <v>SF</v>
      </c>
      <c r="O364" s="236" t="str">
        <f>(INDEX(Finish_table!Z$4:Z$99,MATCH('14 Year_History_Results'!$G364,Finish_table!AA$4:AA$99,0),1))</f>
        <v>F</v>
      </c>
      <c r="P364" s="236" t="str">
        <f>(INDEX(Finish_table!AI$4:AI$99,MATCH('14 Year_History_Results'!$G364,Finish_table!AJ$4:AJ$99,0),1))</f>
        <v>SF</v>
      </c>
      <c r="Q364" s="236" t="e">
        <f>(INDEX(Finish_table!AR$4:AR$99,MATCH('14 Year_History_Results'!$G364,Finish_table!AS$4:AS$99,0),1))</f>
        <v>#N/A</v>
      </c>
      <c r="R364" s="236" t="e">
        <f>(INDEX(Finish_table!BA$4:BA$99,MATCH('14 Year_History_Results'!$G364,Finish_table!BB$4:BB$99,0),1))</f>
        <v>#N/A</v>
      </c>
      <c r="S364" s="236" t="e">
        <f>(INDEX(Finish_table!BJ$4:BJ$99,MATCH('14 Year_History_Results'!$G364,Finish_table!BK$4:BK$99,0),1))</f>
        <v>#N/A</v>
      </c>
      <c r="T364" s="236" t="e">
        <f>(INDEX(Finish_table!BS$4:BS$99,MATCH('14 Year_History_Results'!$G364,Finish_table!BT$4:BT$99,0),1))</f>
        <v>#N/A</v>
      </c>
      <c r="U364" s="236" t="e">
        <f>(INDEX(Finish_table!CB$4:CB$99,MATCH('14 Year_History_Results'!$G364,Finish_table!CC$4:CC$99,0),1))</f>
        <v>#N/A</v>
      </c>
      <c r="V364" s="236" t="e">
        <f>(INDEX(Finish_table!CK$4:CK$99,MATCH('14 Year_History_Results'!$G364,Finish_table!CL$4:CL$99,0),1))</f>
        <v>#N/A</v>
      </c>
      <c r="W364" s="236" t="e">
        <f>(INDEX(Finish_table!CT$4:CT$99,MATCH('14 Year_History_Results'!$G364,Finish_table!CU$4:CU$99,0),1))</f>
        <v>#N/A</v>
      </c>
      <c r="X364" s="236" t="e">
        <f>(INDEX(Finish_table!DC$4:DC$99,MATCH('14 Year_History_Results'!$G364,Finish_table!DD$4:DD$99,0),1))</f>
        <v>#N/A</v>
      </c>
      <c r="Y364" s="236" t="e">
        <f>(INDEX(Finish_table!DL$4:DL$99,MATCH('14 Year_History_Results'!$G364,Finish_table!DM$4:DM$99,0),1))</f>
        <v>#N/A</v>
      </c>
      <c r="Z364" s="236" t="e">
        <f>(INDEX(Finish_table!DU$4:DU$99,MATCH('14 Year_History_Results'!$G364,Finish_table!DV$4:DV$99,0),1))</f>
        <v>#N/A</v>
      </c>
      <c r="AA364" s="256" t="e">
        <f>(INDEX(Finish_table!ED$4:ED$140,MATCH('14 Year_History_Results'!$G364,Finish_table!EE$4:EE$140,0),1))</f>
        <v>#N/A</v>
      </c>
      <c r="AB364" s="2"/>
      <c r="AE364">
        <f t="shared" si="196"/>
        <v>267</v>
      </c>
      <c r="AF364" s="112"/>
      <c r="AG364" s="2"/>
      <c r="AH364" s="148">
        <f>INDEX('2001'!$C$44:$C$140,'14 Year_History_Results'!BT364)</f>
        <v>20</v>
      </c>
      <c r="AI364" s="2">
        <f>INDEX('2002'!$C$44:$C$140,'14 Year_History_Results'!BU364)</f>
        <v>20</v>
      </c>
      <c r="AJ364" s="2">
        <f>INDEX('2003'!$C$44:$C$140,'14 Year_History_Results'!BV364)</f>
        <v>10</v>
      </c>
      <c r="AK364" s="2">
        <f>INDEX('2004'!$C$44:$C$140,'14 Year_History_Results'!BW364)</f>
        <v>0</v>
      </c>
      <c r="AL364" s="2">
        <f>INDEX('2005'!$C$44:$C$140,'14 Year_History_Results'!BX364)</f>
        <v>0</v>
      </c>
      <c r="AM364" s="2">
        <f>INDEX('2006'!$C$44:$C$140,'14 Year_History_Results'!BY364)</f>
        <v>0</v>
      </c>
      <c r="AN364" s="2">
        <f>INDEX('2007'!$C$44:$C$140,'14 Year_History_Results'!BZ364)</f>
        <v>0</v>
      </c>
      <c r="AO364" s="2">
        <f>INDEX('2008'!$C$44:$C$140,'14 Year_History_Results'!CA364)</f>
        <v>0</v>
      </c>
      <c r="AP364" s="2">
        <f>INDEX('2009'!$C$44:$C$140,'14 Year_History_Results'!CB364)</f>
        <v>0</v>
      </c>
      <c r="AQ364" s="2">
        <f>INDEX('2010'!$C$44:$C$140,'14 Year_History_Results'!CC364)</f>
        <v>0</v>
      </c>
      <c r="AR364" s="2">
        <f>INDEX('2011'!$C$44:$C$140,'14 Year_History_Results'!CD364)</f>
        <v>0</v>
      </c>
      <c r="AS364" s="2">
        <f>INDEX('2012'!$C$44:$C$140,'14 Year_History_Results'!CE364)</f>
        <v>0</v>
      </c>
      <c r="AT364" s="2">
        <f>INDEX('2013'!$C$44:$C$140,'14 Year_History_Results'!CF364)</f>
        <v>0</v>
      </c>
      <c r="AU364" s="149">
        <f>INDEX('2014'!$C$52:$C$180,'14 Year_History_Results'!CG364)</f>
        <v>0</v>
      </c>
      <c r="AV364" s="2">
        <f t="shared" si="206"/>
        <v>7.4494634366849199</v>
      </c>
      <c r="AW364" s="2"/>
      <c r="AX364">
        <f t="shared" si="207"/>
        <v>267</v>
      </c>
      <c r="AY364" s="112"/>
      <c r="AZ364" s="2"/>
      <c r="BA364" s="148">
        <f>INDEX('2001'!$B$44:$B$140,'14 Year_History_Results'!BT364)</f>
        <v>10</v>
      </c>
      <c r="BB364" s="2">
        <f>INDEX('2002'!$B$44:$B$140,'14 Year_History_Results'!BU364)</f>
        <v>15</v>
      </c>
      <c r="BC364" s="2">
        <f>INDEX('2003'!$B$44:$B$140,'14 Year_History_Results'!BV364)</f>
        <v>5</v>
      </c>
      <c r="BD364" s="2">
        <f>INDEX('2004'!$B$44:$B$140,'14 Year_History_Results'!BW364)</f>
        <v>0</v>
      </c>
      <c r="BE364" s="2">
        <f>INDEX('2005'!$B$44:$B$140,'14 Year_History_Results'!BX364)</f>
        <v>0</v>
      </c>
      <c r="BF364" s="2">
        <f>INDEX('2006'!$B$44:$B$140,'14 Year_History_Results'!BY364)</f>
        <v>0</v>
      </c>
      <c r="BG364" s="2">
        <f>INDEX('2007'!$B$44:$B$140,'14 Year_History_Results'!BZ364)</f>
        <v>0</v>
      </c>
      <c r="BH364" s="2">
        <f>INDEX('2008'!$B$44:$B$140,'14 Year_History_Results'!CA364)</f>
        <v>0</v>
      </c>
      <c r="BI364" s="2">
        <f>INDEX('2009'!$B$44:$B$140,'14 Year_History_Results'!CB364)</f>
        <v>0</v>
      </c>
      <c r="BJ364" s="2">
        <f>INDEX('2010'!$B$44:$B$140,'14 Year_History_Results'!CC364)</f>
        <v>0</v>
      </c>
      <c r="BK364" s="2">
        <f>INDEX('2011'!$B$44:$B$140,'14 Year_History_Results'!CD364)</f>
        <v>0</v>
      </c>
      <c r="BL364" s="2">
        <f>INDEX('2012'!$B$44:$B$140,'14 Year_History_Results'!CE364)</f>
        <v>0</v>
      </c>
      <c r="BM364" s="2">
        <f>INDEX('2013'!$B$44:$B$140,'14 Year_History_Results'!CF364)</f>
        <v>0</v>
      </c>
      <c r="BN364" s="149">
        <f>INDEX('2014'!$B$52:$B$180,'14 Year_History_Results'!CG364)</f>
        <v>0</v>
      </c>
      <c r="BO364" s="308">
        <f t="shared" si="208"/>
        <v>0</v>
      </c>
      <c r="BQ364">
        <f t="shared" si="209"/>
        <v>267</v>
      </c>
      <c r="BR364" s="112"/>
      <c r="BS364" s="2"/>
      <c r="BT364" s="148">
        <f>IF(ISNA(MATCH($BQ364,'2001'!$A$44:$A$139,0)),97,MATCH($BQ364,'2001'!$A$44:$A$139,0))</f>
        <v>54</v>
      </c>
      <c r="BU364" s="2">
        <f>IF(ISNA(MATCH($BQ364,'2002'!$A$44:$A$139,0)),97,MATCH($BQ364,'2002'!$A$44:$A$139,0))</f>
        <v>55</v>
      </c>
      <c r="BV364" s="2">
        <f>IF(ISNA(MATCH($BQ364,'2003'!$A$44:$A$139,0)),97,MATCH($BQ364,'2003'!$A$44:$A$139,0))</f>
        <v>50</v>
      </c>
      <c r="BW364" s="2">
        <f>IF(ISNA(MATCH($BQ364,'2004'!$A$44:$A$139,0)),97,MATCH($BQ364,'2004'!$A$44:$A$139,0))</f>
        <v>97</v>
      </c>
      <c r="BX364" s="2">
        <f>IF(ISNA(MATCH($BQ364,'2005'!$A$44:$A$139,0)),97,MATCH($BQ364,'2005'!$A$44:$A$139,0))</f>
        <v>97</v>
      </c>
      <c r="BY364" s="2">
        <f>IF(ISNA(MATCH($BQ364,'2006'!$A$44:$A$139,0)),97,MATCH($BQ364,'2006'!$A$44:$A$139,0))</f>
        <v>97</v>
      </c>
      <c r="BZ364" s="2">
        <f>IF(ISNA(MATCH($BQ364,'2007'!$A$44:$A$139,0)),97,MATCH($BQ364,'2007'!$A$44:$A$139,0))</f>
        <v>97</v>
      </c>
      <c r="CA364" s="2">
        <f>IF(ISNA(MATCH($BQ364,'2008'!$A$44:$A$139,0)),97,MATCH($BQ364,'2008'!$A$44:$A$139,0))</f>
        <v>97</v>
      </c>
      <c r="CB364" s="2">
        <f>IF(ISNA(MATCH($BQ364,'2009'!$A$44:$A$139,0)),97,MATCH($BQ364,'2009'!$A$44:$A$139,0))</f>
        <v>97</v>
      </c>
      <c r="CC364" s="2">
        <f>IF(ISNA(MATCH($BQ364,'2010'!$A$44:$A$139,0)),97,MATCH($BQ364,'2010'!$A$44:$A$139,0))</f>
        <v>97</v>
      </c>
      <c r="CD364" s="2">
        <f>IF(ISNA(MATCH($BQ364,'2011'!$A$44:$A$139,0)),97,MATCH($BQ364,'2011'!$A$44:$A$139,0))</f>
        <v>97</v>
      </c>
      <c r="CE364" s="2">
        <f>IF(ISNA(MATCH($BQ364,'2012'!$A$44:$A$139,0)),97,MATCH($BQ364,'2012'!$A$44:$A$139,0))</f>
        <v>97</v>
      </c>
      <c r="CF364" s="2">
        <f>IF(ISNA(MATCH($BQ364,'2013'!$A$44:$A$139,0)),97,MATCH($BQ364,'2013'!$A$44:$A$139,0))</f>
        <v>97</v>
      </c>
      <c r="CG364" s="149">
        <f>IF(ISNA(MATCH($BQ364,'2014'!$A$52:$A$179,0)),129,MATCH($BQ364,'2014'!$A$52:$A$179,0))</f>
        <v>129</v>
      </c>
      <c r="CI364">
        <f t="shared" si="210"/>
        <v>267</v>
      </c>
      <c r="CJ364" s="284"/>
      <c r="CK364" s="282"/>
      <c r="CL364" s="281">
        <f t="shared" si="211"/>
        <v>30</v>
      </c>
      <c r="CM364" s="282">
        <f t="shared" si="197"/>
        <v>54.997999999999998</v>
      </c>
      <c r="CN364" s="282">
        <f t="shared" si="198"/>
        <v>51.661666799999999</v>
      </c>
      <c r="CO364" s="282">
        <f t="shared" si="199"/>
        <v>34.437667088879998</v>
      </c>
      <c r="CP364" s="282">
        <f t="shared" si="200"/>
        <v>22.956148881447405</v>
      </c>
      <c r="CQ364" s="282">
        <f t="shared" si="201"/>
        <v>15.302568844372839</v>
      </c>
      <c r="CR364" s="282">
        <f t="shared" si="202"/>
        <v>10.200692391658935</v>
      </c>
      <c r="CS364" s="282">
        <f t="shared" si="203"/>
        <v>6.7997815482798458</v>
      </c>
      <c r="CT364" s="282">
        <f t="shared" si="204"/>
        <v>4.5327343800833448</v>
      </c>
      <c r="CU364" s="282">
        <f t="shared" si="212"/>
        <v>3.0215207377635576</v>
      </c>
      <c r="CV364" s="282">
        <f t="shared" si="213"/>
        <v>2.0141457237931872</v>
      </c>
      <c r="CW364" s="282">
        <f t="shared" si="214"/>
        <v>1.3426295394805385</v>
      </c>
      <c r="CX364" s="282">
        <f t="shared" si="215"/>
        <v>0.89499685101772697</v>
      </c>
      <c r="CY364" s="283">
        <f t="shared" si="216"/>
        <v>0.59660490088841678</v>
      </c>
      <c r="DA364" s="282">
        <f t="shared" si="217"/>
        <v>267</v>
      </c>
      <c r="DB364" s="97"/>
      <c r="DC364" s="156"/>
      <c r="DD364" s="270">
        <f t="shared" si="218"/>
        <v>30</v>
      </c>
      <c r="DE364" s="156">
        <f t="shared" si="219"/>
        <v>65</v>
      </c>
      <c r="DF364" s="156">
        <f t="shared" si="220"/>
        <v>80</v>
      </c>
      <c r="DG364" s="156">
        <f t="shared" si="221"/>
        <v>80</v>
      </c>
      <c r="DH364" s="156">
        <f t="shared" si="222"/>
        <v>80</v>
      </c>
      <c r="DI364" s="156">
        <f t="shared" si="223"/>
        <v>80</v>
      </c>
      <c r="DJ364" s="156">
        <f t="shared" si="224"/>
        <v>80</v>
      </c>
      <c r="DK364" s="156">
        <f t="shared" si="225"/>
        <v>80</v>
      </c>
      <c r="DL364" s="156">
        <f t="shared" si="226"/>
        <v>80</v>
      </c>
      <c r="DM364" s="156">
        <f t="shared" si="227"/>
        <v>80</v>
      </c>
      <c r="DN364" s="156">
        <f t="shared" si="228"/>
        <v>80</v>
      </c>
      <c r="DO364" s="156">
        <f t="shared" si="229"/>
        <v>80</v>
      </c>
      <c r="DP364" s="156">
        <f t="shared" si="230"/>
        <v>80</v>
      </c>
      <c r="DQ364" s="267">
        <f t="shared" si="231"/>
        <v>80</v>
      </c>
      <c r="DR364" s="156">
        <f t="shared" si="232"/>
        <v>99</v>
      </c>
    </row>
    <row r="365" spans="2:122" ht="13.5" thickBot="1" x14ac:dyDescent="0.25">
      <c r="B365" s="133">
        <v>188</v>
      </c>
      <c r="C365" s="50">
        <f t="shared" si="195"/>
        <v>3</v>
      </c>
      <c r="D365" s="50">
        <f t="shared" si="205"/>
        <v>0</v>
      </c>
      <c r="E365" s="97"/>
      <c r="F365" s="2">
        <f t="shared" si="233"/>
        <v>360</v>
      </c>
      <c r="G365" s="164">
        <v>706</v>
      </c>
      <c r="H365" s="164">
        <f>14- COUNTIF(L365:AA365,"#N/A")</f>
        <v>1</v>
      </c>
      <c r="I365" s="133">
        <f>SUM(AF365:AU365)+SUM(BA365:BM365)</f>
        <v>3</v>
      </c>
      <c r="J365" s="405">
        <f>CY365</f>
        <v>0.5923555911087407</v>
      </c>
      <c r="K365" s="466" t="str">
        <f>IF(ISNUMBER(MATCH(G365,'[4]OPR data'!$A$3:$A$2541,0)),"Y","N")</f>
        <v>Y</v>
      </c>
      <c r="L365" s="112"/>
      <c r="M365" s="236"/>
      <c r="N365" s="236" t="e">
        <f>(INDEX(Finish_table!R$4:R$83,MATCH('14 Year_History_Results'!$G365,Finish_table!S$4:S$83,0),1))</f>
        <v>#N/A</v>
      </c>
      <c r="O365" s="236" t="e">
        <f>(INDEX(Finish_table!Z$4:Z$99,MATCH('14 Year_History_Results'!$G365,Finish_table!AA$4:AA$99,0),1))</f>
        <v>#N/A</v>
      </c>
      <c r="P365" s="236" t="e">
        <f>(INDEX(Finish_table!AI$4:AI$99,MATCH('14 Year_History_Results'!$G365,Finish_table!AJ$4:AJ$99,0),1))</f>
        <v>#N/A</v>
      </c>
      <c r="Q365" s="236" t="e">
        <f>(INDEX(Finish_table!AR$4:AR$99,MATCH('14 Year_History_Results'!$G365,Finish_table!AS$4:AS$99,0),1))</f>
        <v>#N/A</v>
      </c>
      <c r="R365" s="236" t="e">
        <f>(INDEX(Finish_table!BA$4:BA$99,MATCH('14 Year_History_Results'!$G365,Finish_table!BB$4:BB$99,0),1))</f>
        <v>#N/A</v>
      </c>
      <c r="S365" s="236" t="e">
        <f>(INDEX(Finish_table!BJ$4:BJ$99,MATCH('14 Year_History_Results'!$G365,Finish_table!BK$4:BK$99,0),1))</f>
        <v>#N/A</v>
      </c>
      <c r="T365" s="236" t="e">
        <f>(INDEX(Finish_table!BS$4:BS$99,MATCH('14 Year_History_Results'!$G365,Finish_table!BT$4:BT$99,0),1))</f>
        <v>#N/A</v>
      </c>
      <c r="U365" s="236" t="e">
        <f>(INDEX(Finish_table!CB$4:CB$99,MATCH('14 Year_History_Results'!$G365,Finish_table!CC$4:CC$99,0),1))</f>
        <v>#N/A</v>
      </c>
      <c r="V365" s="236" t="e">
        <f>(INDEX(Finish_table!CK$4:CK$99,MATCH('14 Year_History_Results'!$G365,Finish_table!CL$4:CL$99,0),1))</f>
        <v>#N/A</v>
      </c>
      <c r="W365" s="236" t="str">
        <f>(INDEX(Finish_table!CT$4:CT$99,MATCH('14 Year_History_Results'!$G365,Finish_table!CU$4:CU$99,0),1))</f>
        <v>QF</v>
      </c>
      <c r="X365" s="236" t="e">
        <f>(INDEX(Finish_table!DC$4:DC$99,MATCH('14 Year_History_Results'!$G365,Finish_table!DD$4:DD$99,0),1))</f>
        <v>#N/A</v>
      </c>
      <c r="Y365" s="236" t="e">
        <f>(INDEX(Finish_table!DL$4:DL$99,MATCH('14 Year_History_Results'!$G365,Finish_table!DM$4:DM$99,0),1))</f>
        <v>#N/A</v>
      </c>
      <c r="Z365" s="236" t="e">
        <f>(INDEX(Finish_table!DU$4:DU$99,MATCH('14 Year_History_Results'!$G365,Finish_table!DV$4:DV$99,0),1))</f>
        <v>#N/A</v>
      </c>
      <c r="AA365" s="256" t="e">
        <f>(INDEX(Finish_table!ED$4:ED$140,MATCH('14 Year_History_Results'!$G365,Finish_table!EE$4:EE$140,0),1))</f>
        <v>#N/A</v>
      </c>
      <c r="AB365" s="2"/>
      <c r="AE365">
        <f t="shared" si="196"/>
        <v>706</v>
      </c>
      <c r="AF365" s="112"/>
      <c r="AG365" s="2"/>
      <c r="AH365" s="148">
        <f>INDEX('2001'!$C$44:$C$140,'14 Year_History_Results'!BT365)</f>
        <v>0</v>
      </c>
      <c r="AI365" s="2">
        <f>INDEX('2002'!$C$44:$C$140,'14 Year_History_Results'!BU365)</f>
        <v>0</v>
      </c>
      <c r="AJ365" s="2">
        <f>INDEX('2003'!$C$44:$C$140,'14 Year_History_Results'!BV365)</f>
        <v>0</v>
      </c>
      <c r="AK365" s="2">
        <f>INDEX('2004'!$C$44:$C$140,'14 Year_History_Results'!BW365)</f>
        <v>0</v>
      </c>
      <c r="AL365" s="2">
        <f>INDEX('2005'!$C$44:$C$140,'14 Year_History_Results'!BX365)</f>
        <v>0</v>
      </c>
      <c r="AM365" s="2">
        <f>INDEX('2006'!$C$44:$C$140,'14 Year_History_Results'!BY365)</f>
        <v>0</v>
      </c>
      <c r="AN365" s="2">
        <f>INDEX('2007'!$C$44:$C$140,'14 Year_History_Results'!BZ365)</f>
        <v>0</v>
      </c>
      <c r="AO365" s="2">
        <f>INDEX('2008'!$C$44:$C$140,'14 Year_History_Results'!CA365)</f>
        <v>0</v>
      </c>
      <c r="AP365" s="2">
        <f>INDEX('2009'!$C$44:$C$140,'14 Year_History_Results'!CB365)</f>
        <v>0</v>
      </c>
      <c r="AQ365" s="2">
        <f>INDEX('2010'!$C$44:$C$140,'14 Year_History_Results'!CC365)</f>
        <v>0</v>
      </c>
      <c r="AR365" s="2">
        <f>INDEX('2011'!$C$44:$C$140,'14 Year_History_Results'!CD365)</f>
        <v>0</v>
      </c>
      <c r="AS365" s="2">
        <f>INDEX('2012'!$C$44:$C$140,'14 Year_History_Results'!CE365)</f>
        <v>0</v>
      </c>
      <c r="AT365" s="2">
        <f>INDEX('2013'!$C$44:$C$140,'14 Year_History_Results'!CF365)</f>
        <v>0</v>
      </c>
      <c r="AU365" s="149">
        <f>INDEX('2014'!$C$52:$C$180,'14 Year_History_Results'!CG365)</f>
        <v>0</v>
      </c>
      <c r="AV365" s="2">
        <f t="shared" si="206"/>
        <v>0</v>
      </c>
      <c r="AW365" s="2"/>
      <c r="AX365">
        <f t="shared" si="207"/>
        <v>706</v>
      </c>
      <c r="AY365" s="112"/>
      <c r="AZ365" s="2"/>
      <c r="BA365" s="148">
        <f>INDEX('2001'!$B$44:$B$140,'14 Year_History_Results'!BT365)</f>
        <v>0</v>
      </c>
      <c r="BB365" s="2">
        <f>INDEX('2002'!$B$44:$B$140,'14 Year_History_Results'!BU365)</f>
        <v>0</v>
      </c>
      <c r="BC365" s="2">
        <f>INDEX('2003'!$B$44:$B$140,'14 Year_History_Results'!BV365)</f>
        <v>0</v>
      </c>
      <c r="BD365" s="2">
        <f>INDEX('2004'!$B$44:$B$140,'14 Year_History_Results'!BW365)</f>
        <v>0</v>
      </c>
      <c r="BE365" s="2">
        <f>INDEX('2005'!$B$44:$B$140,'14 Year_History_Results'!BX365)</f>
        <v>0</v>
      </c>
      <c r="BF365" s="2">
        <f>INDEX('2006'!$B$44:$B$140,'14 Year_History_Results'!BY365)</f>
        <v>0</v>
      </c>
      <c r="BG365" s="2">
        <f>INDEX('2007'!$B$44:$B$140,'14 Year_History_Results'!BZ365)</f>
        <v>0</v>
      </c>
      <c r="BH365" s="2">
        <f>INDEX('2008'!$B$44:$B$140,'14 Year_History_Results'!CA365)</f>
        <v>0</v>
      </c>
      <c r="BI365" s="2">
        <f>INDEX('2009'!$B$44:$B$140,'14 Year_History_Results'!CB365)</f>
        <v>0</v>
      </c>
      <c r="BJ365" s="2">
        <f>INDEX('2010'!$B$44:$B$140,'14 Year_History_Results'!CC365)</f>
        <v>3</v>
      </c>
      <c r="BK365" s="2">
        <f>INDEX('2011'!$B$44:$B$140,'14 Year_History_Results'!CD365)</f>
        <v>0</v>
      </c>
      <c r="BL365" s="2">
        <f>INDEX('2012'!$B$44:$B$140,'14 Year_History_Results'!CE365)</f>
        <v>0</v>
      </c>
      <c r="BM365" s="2">
        <f>INDEX('2013'!$B$44:$B$140,'14 Year_History_Results'!CF365)</f>
        <v>0</v>
      </c>
      <c r="BN365" s="149">
        <f>INDEX('2014'!$B$52:$B$180,'14 Year_History_Results'!CG365)</f>
        <v>0</v>
      </c>
      <c r="BO365" s="308">
        <f t="shared" si="208"/>
        <v>0</v>
      </c>
      <c r="BQ365">
        <f t="shared" si="209"/>
        <v>706</v>
      </c>
      <c r="BR365" s="112"/>
      <c r="BS365" s="2"/>
      <c r="BT365" s="148">
        <f>IF(ISNA(MATCH($BQ365,'2001'!$A$44:$A$139,0)),97,MATCH($BQ365,'2001'!$A$44:$A$139,0))</f>
        <v>97</v>
      </c>
      <c r="BU365" s="2">
        <f>IF(ISNA(MATCH($BQ365,'2002'!$A$44:$A$139,0)),97,MATCH($BQ365,'2002'!$A$44:$A$139,0))</f>
        <v>97</v>
      </c>
      <c r="BV365" s="2">
        <f>IF(ISNA(MATCH($BQ365,'2003'!$A$44:$A$139,0)),97,MATCH($BQ365,'2003'!$A$44:$A$139,0))</f>
        <v>97</v>
      </c>
      <c r="BW365" s="2">
        <f>IF(ISNA(MATCH($BQ365,'2004'!$A$44:$A$139,0)),97,MATCH($BQ365,'2004'!$A$44:$A$139,0))</f>
        <v>97</v>
      </c>
      <c r="BX365" s="2">
        <f>IF(ISNA(MATCH($BQ365,'2005'!$A$44:$A$139,0)),97,MATCH($BQ365,'2005'!$A$44:$A$139,0))</f>
        <v>97</v>
      </c>
      <c r="BY365" s="2">
        <f>IF(ISNA(MATCH($BQ365,'2006'!$A$44:$A$139,0)),97,MATCH($BQ365,'2006'!$A$44:$A$139,0))</f>
        <v>97</v>
      </c>
      <c r="BZ365" s="2">
        <f>IF(ISNA(MATCH($BQ365,'2007'!$A$44:$A$139,0)),97,MATCH($BQ365,'2007'!$A$44:$A$139,0))</f>
        <v>97</v>
      </c>
      <c r="CA365" s="2">
        <f>IF(ISNA(MATCH($BQ365,'2008'!$A$44:$A$139,0)),97,MATCH($BQ365,'2008'!$A$44:$A$139,0))</f>
        <v>97</v>
      </c>
      <c r="CB365" s="2">
        <f>IF(ISNA(MATCH($BQ365,'2009'!$A$44:$A$139,0)),97,MATCH($BQ365,'2009'!$A$44:$A$139,0))</f>
        <v>97</v>
      </c>
      <c r="CC365" s="2">
        <f>IF(ISNA(MATCH($BQ365,'2010'!$A$44:$A$139,0)),97,MATCH($BQ365,'2010'!$A$44:$A$139,0))</f>
        <v>46</v>
      </c>
      <c r="CD365" s="2">
        <f>IF(ISNA(MATCH($BQ365,'2011'!$A$44:$A$139,0)),97,MATCH($BQ365,'2011'!$A$44:$A$139,0))</f>
        <v>97</v>
      </c>
      <c r="CE365" s="2">
        <f>IF(ISNA(MATCH($BQ365,'2012'!$A$44:$A$139,0)),97,MATCH($BQ365,'2012'!$A$44:$A$139,0))</f>
        <v>97</v>
      </c>
      <c r="CF365" s="2">
        <f>IF(ISNA(MATCH($BQ365,'2013'!$A$44:$A$139,0)),97,MATCH($BQ365,'2013'!$A$44:$A$139,0))</f>
        <v>97</v>
      </c>
      <c r="CG365" s="149">
        <f>IF(ISNA(MATCH($BQ365,'2014'!$A$52:$A$179,0)),129,MATCH($BQ365,'2014'!$A$52:$A$179,0))</f>
        <v>129</v>
      </c>
      <c r="CI365">
        <f t="shared" si="210"/>
        <v>706</v>
      </c>
      <c r="CJ365" s="284"/>
      <c r="CK365" s="282"/>
      <c r="CL365" s="281">
        <f t="shared" si="211"/>
        <v>0</v>
      </c>
      <c r="CM365" s="282">
        <f t="shared" si="197"/>
        <v>0</v>
      </c>
      <c r="CN365" s="282">
        <f t="shared" si="198"/>
        <v>0</v>
      </c>
      <c r="CO365" s="282">
        <f t="shared" si="199"/>
        <v>0</v>
      </c>
      <c r="CP365" s="282">
        <f t="shared" si="200"/>
        <v>0</v>
      </c>
      <c r="CQ365" s="282">
        <f t="shared" si="201"/>
        <v>0</v>
      </c>
      <c r="CR365" s="282">
        <f t="shared" si="202"/>
        <v>0</v>
      </c>
      <c r="CS365" s="282">
        <f t="shared" si="203"/>
        <v>0</v>
      </c>
      <c r="CT365" s="282">
        <f t="shared" si="204"/>
        <v>0</v>
      </c>
      <c r="CU365" s="282">
        <f t="shared" si="212"/>
        <v>3</v>
      </c>
      <c r="CV365" s="282">
        <f t="shared" si="213"/>
        <v>1.9998</v>
      </c>
      <c r="CW365" s="282">
        <f t="shared" si="214"/>
        <v>1.3330666799999999</v>
      </c>
      <c r="CX365" s="282">
        <f t="shared" si="215"/>
        <v>0.8886222488879999</v>
      </c>
      <c r="CY365" s="283">
        <f t="shared" si="216"/>
        <v>0.5923555911087407</v>
      </c>
      <c r="DA365" s="282">
        <f t="shared" si="217"/>
        <v>706</v>
      </c>
      <c r="DB365" s="97"/>
      <c r="DC365" s="156"/>
      <c r="DD365" s="270">
        <f t="shared" si="218"/>
        <v>0</v>
      </c>
      <c r="DE365" s="156">
        <f t="shared" si="219"/>
        <v>0</v>
      </c>
      <c r="DF365" s="156">
        <f t="shared" si="220"/>
        <v>0</v>
      </c>
      <c r="DG365" s="156">
        <f t="shared" si="221"/>
        <v>0</v>
      </c>
      <c r="DH365" s="156">
        <f t="shared" si="222"/>
        <v>0</v>
      </c>
      <c r="DI365" s="156">
        <f t="shared" si="223"/>
        <v>0</v>
      </c>
      <c r="DJ365" s="156">
        <f t="shared" si="224"/>
        <v>0</v>
      </c>
      <c r="DK365" s="156">
        <f t="shared" si="225"/>
        <v>0</v>
      </c>
      <c r="DL365" s="156">
        <f t="shared" si="226"/>
        <v>0</v>
      </c>
      <c r="DM365" s="156">
        <f t="shared" si="227"/>
        <v>3</v>
      </c>
      <c r="DN365" s="156">
        <f t="shared" si="228"/>
        <v>3</v>
      </c>
      <c r="DO365" s="156">
        <f t="shared" si="229"/>
        <v>3</v>
      </c>
      <c r="DP365" s="156">
        <f t="shared" si="230"/>
        <v>3</v>
      </c>
      <c r="DQ365" s="267">
        <f t="shared" si="231"/>
        <v>3</v>
      </c>
      <c r="DR365" s="156">
        <f t="shared" si="232"/>
        <v>476</v>
      </c>
    </row>
    <row r="366" spans="2:122" ht="13.5" thickBot="1" x14ac:dyDescent="0.25">
      <c r="B366" s="133">
        <v>188</v>
      </c>
      <c r="C366" s="50">
        <f t="shared" si="195"/>
        <v>4</v>
      </c>
      <c r="D366" s="50">
        <f t="shared" si="205"/>
        <v>0</v>
      </c>
      <c r="E366" s="97"/>
      <c r="F366" s="2">
        <f t="shared" si="233"/>
        <v>361</v>
      </c>
      <c r="G366" s="164">
        <v>1700</v>
      </c>
      <c r="H366" s="164">
        <f>14- COUNTIF(L366:AA366,"#N/A")</f>
        <v>1</v>
      </c>
      <c r="I366" s="133">
        <f>SUM(AF366:AU366)+SUM(BA366:BM366)</f>
        <v>10</v>
      </c>
      <c r="J366" s="405">
        <f>CY366</f>
        <v>0.5848670639026996</v>
      </c>
      <c r="K366" s="466" t="str">
        <f>IF(ISNUMBER(MATCH(G366,'[4]OPR data'!$A$3:$A$2541,0)),"Y","N")</f>
        <v>Y</v>
      </c>
      <c r="L366" s="112"/>
      <c r="M366" s="236"/>
      <c r="N366" s="236" t="e">
        <f>(INDEX(Finish_table!R$4:R$83,MATCH('14 Year_History_Results'!$G366,Finish_table!S$4:S$83,0),1))</f>
        <v>#N/A</v>
      </c>
      <c r="O366" s="236" t="e">
        <f>(INDEX(Finish_table!Z$4:Z$99,MATCH('14 Year_History_Results'!$G366,Finish_table!AA$4:AA$99,0),1))</f>
        <v>#N/A</v>
      </c>
      <c r="P366" s="236" t="e">
        <f>(INDEX(Finish_table!AI$4:AI$99,MATCH('14 Year_History_Results'!$G366,Finish_table!AJ$4:AJ$99,0),1))</f>
        <v>#N/A</v>
      </c>
      <c r="Q366" s="236" t="e">
        <f>(INDEX(Finish_table!AR$4:AR$99,MATCH('14 Year_History_Results'!$G366,Finish_table!AS$4:AS$99,0),1))</f>
        <v>#N/A</v>
      </c>
      <c r="R366" s="236" t="e">
        <f>(INDEX(Finish_table!BA$4:BA$99,MATCH('14 Year_History_Results'!$G366,Finish_table!BB$4:BB$99,0),1))</f>
        <v>#N/A</v>
      </c>
      <c r="S366" s="236" t="e">
        <f>(INDEX(Finish_table!BJ$4:BJ$99,MATCH('14 Year_History_Results'!$G366,Finish_table!BK$4:BK$99,0),1))</f>
        <v>#N/A</v>
      </c>
      <c r="T366" s="236" t="str">
        <f>(INDEX(Finish_table!BS$4:BS$99,MATCH('14 Year_History_Results'!$G366,Finish_table!BT$4:BT$99,0),1))</f>
        <v>QF</v>
      </c>
      <c r="U366" s="236" t="e">
        <f>(INDEX(Finish_table!CB$4:CB$99,MATCH('14 Year_History_Results'!$G366,Finish_table!CC$4:CC$99,0),1))</f>
        <v>#N/A</v>
      </c>
      <c r="V366" s="236" t="e">
        <f>(INDEX(Finish_table!CK$4:CK$99,MATCH('14 Year_History_Results'!$G366,Finish_table!CL$4:CL$99,0),1))</f>
        <v>#N/A</v>
      </c>
      <c r="W366" s="236" t="e">
        <f>(INDEX(Finish_table!CT$4:CT$99,MATCH('14 Year_History_Results'!$G366,Finish_table!CU$4:CU$99,0),1))</f>
        <v>#N/A</v>
      </c>
      <c r="X366" s="236" t="e">
        <f>(INDEX(Finish_table!DC$4:DC$99,MATCH('14 Year_History_Results'!$G366,Finish_table!DD$4:DD$99,0),1))</f>
        <v>#N/A</v>
      </c>
      <c r="Y366" s="236" t="e">
        <f>(INDEX(Finish_table!DL$4:DL$99,MATCH('14 Year_History_Results'!$G366,Finish_table!DM$4:DM$99,0),1))</f>
        <v>#N/A</v>
      </c>
      <c r="Z366" s="236" t="e">
        <f>(INDEX(Finish_table!DU$4:DU$99,MATCH('14 Year_History_Results'!$G366,Finish_table!DV$4:DV$99,0),1))</f>
        <v>#N/A</v>
      </c>
      <c r="AA366" s="256" t="e">
        <f>(INDEX(Finish_table!ED$4:ED$140,MATCH('14 Year_History_Results'!$G366,Finish_table!EE$4:EE$140,0),1))</f>
        <v>#N/A</v>
      </c>
      <c r="AB366" s="2"/>
      <c r="AE366">
        <f t="shared" si="196"/>
        <v>1700</v>
      </c>
      <c r="AF366" s="112"/>
      <c r="AG366" s="2"/>
      <c r="AH366" s="148">
        <f>INDEX('2001'!$C$44:$C$140,'14 Year_History_Results'!BT366)</f>
        <v>0</v>
      </c>
      <c r="AI366" s="2">
        <f>INDEX('2002'!$C$44:$C$140,'14 Year_History_Results'!BU366)</f>
        <v>0</v>
      </c>
      <c r="AJ366" s="2">
        <f>INDEX('2003'!$C$44:$C$140,'14 Year_History_Results'!BV366)</f>
        <v>0</v>
      </c>
      <c r="AK366" s="2">
        <f>INDEX('2004'!$C$44:$C$140,'14 Year_History_Results'!BW366)</f>
        <v>0</v>
      </c>
      <c r="AL366" s="2">
        <f>INDEX('2005'!$C$44:$C$140,'14 Year_History_Results'!BX366)</f>
        <v>0</v>
      </c>
      <c r="AM366" s="2">
        <f>INDEX('2006'!$C$44:$C$140,'14 Year_History_Results'!BY366)</f>
        <v>0</v>
      </c>
      <c r="AN366" s="2">
        <f>INDEX('2007'!$C$44:$C$140,'14 Year_History_Results'!BZ366)</f>
        <v>0</v>
      </c>
      <c r="AO366" s="2">
        <f>INDEX('2008'!$C$44:$C$140,'14 Year_History_Results'!CA366)</f>
        <v>0</v>
      </c>
      <c r="AP366" s="2">
        <f>INDEX('2009'!$C$44:$C$140,'14 Year_History_Results'!CB366)</f>
        <v>0</v>
      </c>
      <c r="AQ366" s="2">
        <f>INDEX('2010'!$C$44:$C$140,'14 Year_History_Results'!CC366)</f>
        <v>0</v>
      </c>
      <c r="AR366" s="2">
        <f>INDEX('2011'!$C$44:$C$140,'14 Year_History_Results'!CD366)</f>
        <v>0</v>
      </c>
      <c r="AS366" s="2">
        <f>INDEX('2012'!$C$44:$C$140,'14 Year_History_Results'!CE366)</f>
        <v>0</v>
      </c>
      <c r="AT366" s="2">
        <f>INDEX('2013'!$C$44:$C$140,'14 Year_History_Results'!CF366)</f>
        <v>0</v>
      </c>
      <c r="AU366" s="149">
        <f>INDEX('2014'!$C$52:$C$180,'14 Year_History_Results'!CG366)</f>
        <v>0</v>
      </c>
      <c r="AV366" s="2">
        <f t="shared" si="206"/>
        <v>0</v>
      </c>
      <c r="AW366" s="2"/>
      <c r="AX366">
        <f t="shared" si="207"/>
        <v>1700</v>
      </c>
      <c r="AY366" s="112"/>
      <c r="AZ366" s="2"/>
      <c r="BA366" s="148">
        <f>INDEX('2001'!$B$44:$B$140,'14 Year_History_Results'!BT366)</f>
        <v>0</v>
      </c>
      <c r="BB366" s="2">
        <f>INDEX('2002'!$B$44:$B$140,'14 Year_History_Results'!BU366)</f>
        <v>0</v>
      </c>
      <c r="BC366" s="2">
        <f>INDEX('2003'!$B$44:$B$140,'14 Year_History_Results'!BV366)</f>
        <v>0</v>
      </c>
      <c r="BD366" s="2">
        <f>INDEX('2004'!$B$44:$B$140,'14 Year_History_Results'!BW366)</f>
        <v>0</v>
      </c>
      <c r="BE366" s="2">
        <f>INDEX('2005'!$B$44:$B$140,'14 Year_History_Results'!BX366)</f>
        <v>0</v>
      </c>
      <c r="BF366" s="2">
        <f>INDEX('2006'!$B$44:$B$140,'14 Year_History_Results'!BY366)</f>
        <v>0</v>
      </c>
      <c r="BG366" s="2">
        <f>INDEX('2007'!$B$44:$B$140,'14 Year_History_Results'!BZ366)</f>
        <v>10</v>
      </c>
      <c r="BH366" s="2">
        <f>INDEX('2008'!$B$44:$B$140,'14 Year_History_Results'!CA366)</f>
        <v>0</v>
      </c>
      <c r="BI366" s="2">
        <f>INDEX('2009'!$B$44:$B$140,'14 Year_History_Results'!CB366)</f>
        <v>0</v>
      </c>
      <c r="BJ366" s="2">
        <f>INDEX('2010'!$B$44:$B$140,'14 Year_History_Results'!CC366)</f>
        <v>0</v>
      </c>
      <c r="BK366" s="2">
        <f>INDEX('2011'!$B$44:$B$140,'14 Year_History_Results'!CD366)</f>
        <v>0</v>
      </c>
      <c r="BL366" s="2">
        <f>INDEX('2012'!$B$44:$B$140,'14 Year_History_Results'!CE366)</f>
        <v>0</v>
      </c>
      <c r="BM366" s="2">
        <f>INDEX('2013'!$B$44:$B$140,'14 Year_History_Results'!CF366)</f>
        <v>0</v>
      </c>
      <c r="BN366" s="149">
        <f>INDEX('2014'!$B$52:$B$180,'14 Year_History_Results'!CG366)</f>
        <v>0</v>
      </c>
      <c r="BO366" s="308">
        <f t="shared" si="208"/>
        <v>0</v>
      </c>
      <c r="BQ366">
        <f t="shared" si="209"/>
        <v>1700</v>
      </c>
      <c r="BR366" s="112"/>
      <c r="BS366" s="2"/>
      <c r="BT366" s="148">
        <f>IF(ISNA(MATCH($BQ366,'2001'!$A$44:$A$139,0)),97,MATCH($BQ366,'2001'!$A$44:$A$139,0))</f>
        <v>97</v>
      </c>
      <c r="BU366" s="2">
        <f>IF(ISNA(MATCH($BQ366,'2002'!$A$44:$A$139,0)),97,MATCH($BQ366,'2002'!$A$44:$A$139,0))</f>
        <v>97</v>
      </c>
      <c r="BV366" s="2">
        <f>IF(ISNA(MATCH($BQ366,'2003'!$A$44:$A$139,0)),97,MATCH($BQ366,'2003'!$A$44:$A$139,0))</f>
        <v>97</v>
      </c>
      <c r="BW366" s="2">
        <f>IF(ISNA(MATCH($BQ366,'2004'!$A$44:$A$139,0)),97,MATCH($BQ366,'2004'!$A$44:$A$139,0))</f>
        <v>97</v>
      </c>
      <c r="BX366" s="2">
        <f>IF(ISNA(MATCH($BQ366,'2005'!$A$44:$A$139,0)),97,MATCH($BQ366,'2005'!$A$44:$A$139,0))</f>
        <v>97</v>
      </c>
      <c r="BY366" s="2">
        <f>IF(ISNA(MATCH($BQ366,'2006'!$A$44:$A$139,0)),97,MATCH($BQ366,'2006'!$A$44:$A$139,0))</f>
        <v>97</v>
      </c>
      <c r="BZ366" s="2">
        <f>IF(ISNA(MATCH($BQ366,'2007'!$A$44:$A$139,0)),97,MATCH($BQ366,'2007'!$A$44:$A$139,0))</f>
        <v>83</v>
      </c>
      <c r="CA366" s="2">
        <f>IF(ISNA(MATCH($BQ366,'2008'!$A$44:$A$139,0)),97,MATCH($BQ366,'2008'!$A$44:$A$139,0))</f>
        <v>97</v>
      </c>
      <c r="CB366" s="2">
        <f>IF(ISNA(MATCH($BQ366,'2009'!$A$44:$A$139,0)),97,MATCH($BQ366,'2009'!$A$44:$A$139,0))</f>
        <v>97</v>
      </c>
      <c r="CC366" s="2">
        <f>IF(ISNA(MATCH($BQ366,'2010'!$A$44:$A$139,0)),97,MATCH($BQ366,'2010'!$A$44:$A$139,0))</f>
        <v>97</v>
      </c>
      <c r="CD366" s="2">
        <f>IF(ISNA(MATCH($BQ366,'2011'!$A$44:$A$139,0)),97,MATCH($BQ366,'2011'!$A$44:$A$139,0))</f>
        <v>97</v>
      </c>
      <c r="CE366" s="2">
        <f>IF(ISNA(MATCH($BQ366,'2012'!$A$44:$A$139,0)),97,MATCH($BQ366,'2012'!$A$44:$A$139,0))</f>
        <v>97</v>
      </c>
      <c r="CF366" s="2">
        <f>IF(ISNA(MATCH($BQ366,'2013'!$A$44:$A$139,0)),97,MATCH($BQ366,'2013'!$A$44:$A$139,0))</f>
        <v>97</v>
      </c>
      <c r="CG366" s="149">
        <f>IF(ISNA(MATCH($BQ366,'2014'!$A$52:$A$179,0)),129,MATCH($BQ366,'2014'!$A$52:$A$179,0))</f>
        <v>129</v>
      </c>
      <c r="CI366">
        <f t="shared" si="210"/>
        <v>1700</v>
      </c>
      <c r="CJ366" s="284"/>
      <c r="CK366" s="282"/>
      <c r="CL366" s="281">
        <f t="shared" si="211"/>
        <v>0</v>
      </c>
      <c r="CM366" s="282">
        <f t="shared" si="197"/>
        <v>0</v>
      </c>
      <c r="CN366" s="282">
        <f t="shared" si="198"/>
        <v>0</v>
      </c>
      <c r="CO366" s="282">
        <f t="shared" si="199"/>
        <v>0</v>
      </c>
      <c r="CP366" s="282">
        <f t="shared" si="200"/>
        <v>0</v>
      </c>
      <c r="CQ366" s="282">
        <f t="shared" si="201"/>
        <v>0</v>
      </c>
      <c r="CR366" s="282">
        <f t="shared" si="202"/>
        <v>10</v>
      </c>
      <c r="CS366" s="282">
        <f t="shared" si="203"/>
        <v>6.6659999999999995</v>
      </c>
      <c r="CT366" s="282">
        <f t="shared" si="204"/>
        <v>4.4435555999999998</v>
      </c>
      <c r="CU366" s="282">
        <f t="shared" si="212"/>
        <v>2.9620741629599996</v>
      </c>
      <c r="CV366" s="282">
        <f t="shared" si="213"/>
        <v>1.9745186370291357</v>
      </c>
      <c r="CW366" s="282">
        <f t="shared" si="214"/>
        <v>1.3162141234436218</v>
      </c>
      <c r="CX366" s="282">
        <f t="shared" si="215"/>
        <v>0.8773883346875182</v>
      </c>
      <c r="CY366" s="283">
        <f t="shared" si="216"/>
        <v>0.5848670639026996</v>
      </c>
      <c r="DA366" s="282">
        <f t="shared" si="217"/>
        <v>1700</v>
      </c>
      <c r="DB366" s="97"/>
      <c r="DC366" s="156"/>
      <c r="DD366" s="270">
        <f t="shared" si="218"/>
        <v>0</v>
      </c>
      <c r="DE366" s="156">
        <f t="shared" si="219"/>
        <v>0</v>
      </c>
      <c r="DF366" s="156">
        <f t="shared" si="220"/>
        <v>0</v>
      </c>
      <c r="DG366" s="156">
        <f t="shared" si="221"/>
        <v>0</v>
      </c>
      <c r="DH366" s="156">
        <f t="shared" si="222"/>
        <v>0</v>
      </c>
      <c r="DI366" s="156">
        <f t="shared" si="223"/>
        <v>0</v>
      </c>
      <c r="DJ366" s="156">
        <f t="shared" si="224"/>
        <v>10</v>
      </c>
      <c r="DK366" s="156">
        <f t="shared" si="225"/>
        <v>10</v>
      </c>
      <c r="DL366" s="156">
        <f t="shared" si="226"/>
        <v>10</v>
      </c>
      <c r="DM366" s="156">
        <f t="shared" si="227"/>
        <v>10</v>
      </c>
      <c r="DN366" s="156">
        <f t="shared" si="228"/>
        <v>10</v>
      </c>
      <c r="DO366" s="156">
        <f t="shared" si="229"/>
        <v>10</v>
      </c>
      <c r="DP366" s="156">
        <f t="shared" si="230"/>
        <v>10</v>
      </c>
      <c r="DQ366" s="267">
        <f t="shared" si="231"/>
        <v>10</v>
      </c>
      <c r="DR366" s="156">
        <f t="shared" si="232"/>
        <v>401</v>
      </c>
    </row>
    <row r="367" spans="2:122" ht="13.5" thickBot="1" x14ac:dyDescent="0.25">
      <c r="B367" s="133">
        <v>188</v>
      </c>
      <c r="C367" s="50">
        <f t="shared" si="195"/>
        <v>5</v>
      </c>
      <c r="D367" s="50">
        <f t="shared" si="205"/>
        <v>5</v>
      </c>
      <c r="E367" s="97"/>
      <c r="F367" s="2">
        <f t="shared" si="233"/>
        <v>362</v>
      </c>
      <c r="G367" s="164">
        <v>157</v>
      </c>
      <c r="H367" s="164">
        <f>14- COUNTIF(L367:AA367,"#N/A")</f>
        <v>3</v>
      </c>
      <c r="I367" s="133">
        <f>SUM(AF367:AU367)+SUM(BA367:BM367)</f>
        <v>50</v>
      </c>
      <c r="J367" s="405">
        <f>CY367</f>
        <v>0.57357333889186124</v>
      </c>
      <c r="K367" s="466" t="str">
        <f>IF(ISNUMBER(MATCH(G367,'[4]OPR data'!$A$3:$A$2541,0)),"Y","N")</f>
        <v>Y</v>
      </c>
      <c r="L367" s="112"/>
      <c r="M367" s="236"/>
      <c r="N367" s="236" t="e">
        <f>(INDEX(Finish_table!R$4:R$83,MATCH('14 Year_History_Results'!$G367,Finish_table!S$4:S$83,0),1))</f>
        <v>#N/A</v>
      </c>
      <c r="O367" s="236" t="str">
        <f>(INDEX(Finish_table!Z$4:Z$99,MATCH('14 Year_History_Results'!$G367,Finish_table!AA$4:AA$99,0),1))</f>
        <v>SF</v>
      </c>
      <c r="P367" s="236" t="str">
        <f>(INDEX(Finish_table!AI$4:AI$99,MATCH('14 Year_History_Results'!$G367,Finish_table!AJ$4:AJ$99,0),1))</f>
        <v>QF</v>
      </c>
      <c r="Q367" s="236" t="str">
        <f>(INDEX(Finish_table!AR$4:AR$99,MATCH('14 Year_History_Results'!$G367,Finish_table!AS$4:AS$99,0),1))</f>
        <v>SF</v>
      </c>
      <c r="R367" s="236" t="e">
        <f>(INDEX(Finish_table!BA$4:BA$99,MATCH('14 Year_History_Results'!$G367,Finish_table!BB$4:BB$99,0),1))</f>
        <v>#N/A</v>
      </c>
      <c r="S367" s="236" t="e">
        <f>(INDEX(Finish_table!BJ$4:BJ$99,MATCH('14 Year_History_Results'!$G367,Finish_table!BK$4:BK$99,0),1))</f>
        <v>#N/A</v>
      </c>
      <c r="T367" s="236" t="e">
        <f>(INDEX(Finish_table!BS$4:BS$99,MATCH('14 Year_History_Results'!$G367,Finish_table!BT$4:BT$99,0),1))</f>
        <v>#N/A</v>
      </c>
      <c r="U367" s="236" t="e">
        <f>(INDEX(Finish_table!CB$4:CB$99,MATCH('14 Year_History_Results'!$G367,Finish_table!CC$4:CC$99,0),1))</f>
        <v>#N/A</v>
      </c>
      <c r="V367" s="236" t="e">
        <f>(INDEX(Finish_table!CK$4:CK$99,MATCH('14 Year_History_Results'!$G367,Finish_table!CL$4:CL$99,0),1))</f>
        <v>#N/A</v>
      </c>
      <c r="W367" s="236" t="e">
        <f>(INDEX(Finish_table!CT$4:CT$99,MATCH('14 Year_History_Results'!$G367,Finish_table!CU$4:CU$99,0),1))</f>
        <v>#N/A</v>
      </c>
      <c r="X367" s="236" t="e">
        <f>(INDEX(Finish_table!DC$4:DC$99,MATCH('14 Year_History_Results'!$G367,Finish_table!DD$4:DD$99,0),1))</f>
        <v>#N/A</v>
      </c>
      <c r="Y367" s="236" t="e">
        <f>(INDEX(Finish_table!DL$4:DL$99,MATCH('14 Year_History_Results'!$G367,Finish_table!DM$4:DM$99,0),1))</f>
        <v>#N/A</v>
      </c>
      <c r="Z367" s="236" t="e">
        <f>(INDEX(Finish_table!DU$4:DU$99,MATCH('14 Year_History_Results'!$G367,Finish_table!DV$4:DV$99,0),1))</f>
        <v>#N/A</v>
      </c>
      <c r="AA367" s="256" t="e">
        <f>(INDEX(Finish_table!ED$4:ED$140,MATCH('14 Year_History_Results'!$G367,Finish_table!EE$4:EE$140,0),1))</f>
        <v>#N/A</v>
      </c>
      <c r="AB367" s="2"/>
      <c r="AE367">
        <f t="shared" si="196"/>
        <v>157</v>
      </c>
      <c r="AF367" s="112"/>
      <c r="AG367" s="2"/>
      <c r="AH367" s="148">
        <f>INDEX('2001'!$C$44:$C$140,'14 Year_History_Results'!BT367)</f>
        <v>0</v>
      </c>
      <c r="AI367" s="2">
        <f>INDEX('2002'!$C$44:$C$140,'14 Year_History_Results'!BU367)</f>
        <v>10</v>
      </c>
      <c r="AJ367" s="2">
        <f>INDEX('2003'!$C$44:$C$140,'14 Year_History_Results'!BV367)</f>
        <v>0</v>
      </c>
      <c r="AK367" s="2">
        <f>INDEX('2004'!$C$44:$C$140,'14 Year_History_Results'!BW367)</f>
        <v>10</v>
      </c>
      <c r="AL367" s="2">
        <f>INDEX('2005'!$C$44:$C$140,'14 Year_History_Results'!BX367)</f>
        <v>0</v>
      </c>
      <c r="AM367" s="2">
        <f>INDEX('2006'!$C$44:$C$140,'14 Year_History_Results'!BY367)</f>
        <v>0</v>
      </c>
      <c r="AN367" s="2">
        <f>INDEX('2007'!$C$44:$C$140,'14 Year_History_Results'!BZ367)</f>
        <v>0</v>
      </c>
      <c r="AO367" s="2">
        <f>INDEX('2008'!$C$44:$C$140,'14 Year_History_Results'!CA367)</f>
        <v>0</v>
      </c>
      <c r="AP367" s="2">
        <f>INDEX('2009'!$C$44:$C$140,'14 Year_History_Results'!CB367)</f>
        <v>0</v>
      </c>
      <c r="AQ367" s="2">
        <f>INDEX('2010'!$C$44:$C$140,'14 Year_History_Results'!CC367)</f>
        <v>0</v>
      </c>
      <c r="AR367" s="2">
        <f>INDEX('2011'!$C$44:$C$140,'14 Year_History_Results'!CD367)</f>
        <v>0</v>
      </c>
      <c r="AS367" s="2">
        <f>INDEX('2012'!$C$44:$C$140,'14 Year_History_Results'!CE367)</f>
        <v>0</v>
      </c>
      <c r="AT367" s="2">
        <f>INDEX('2013'!$C$44:$C$140,'14 Year_History_Results'!CF367)</f>
        <v>0</v>
      </c>
      <c r="AU367" s="149">
        <f>INDEX('2014'!$C$52:$C$180,'14 Year_History_Results'!CG367)</f>
        <v>0</v>
      </c>
      <c r="AV367" s="2">
        <f t="shared" si="206"/>
        <v>3.6313651960128146</v>
      </c>
      <c r="AW367" s="2"/>
      <c r="AX367">
        <f t="shared" si="207"/>
        <v>157</v>
      </c>
      <c r="AY367" s="112"/>
      <c r="AZ367" s="2"/>
      <c r="BA367" s="148">
        <f>INDEX('2001'!$B$44:$B$140,'14 Year_History_Results'!BT367)</f>
        <v>0</v>
      </c>
      <c r="BB367" s="2">
        <f>INDEX('2002'!$B$44:$B$140,'14 Year_History_Results'!BU367)</f>
        <v>12</v>
      </c>
      <c r="BC367" s="2">
        <f>INDEX('2003'!$B$44:$B$140,'14 Year_History_Results'!BV367)</f>
        <v>14</v>
      </c>
      <c r="BD367" s="2">
        <f>INDEX('2004'!$B$44:$B$140,'14 Year_History_Results'!BW367)</f>
        <v>4</v>
      </c>
      <c r="BE367" s="2">
        <f>INDEX('2005'!$B$44:$B$140,'14 Year_History_Results'!BX367)</f>
        <v>0</v>
      </c>
      <c r="BF367" s="2">
        <f>INDEX('2006'!$B$44:$B$140,'14 Year_History_Results'!BY367)</f>
        <v>0</v>
      </c>
      <c r="BG367" s="2">
        <f>INDEX('2007'!$B$44:$B$140,'14 Year_History_Results'!BZ367)</f>
        <v>0</v>
      </c>
      <c r="BH367" s="2">
        <f>INDEX('2008'!$B$44:$B$140,'14 Year_History_Results'!CA367)</f>
        <v>0</v>
      </c>
      <c r="BI367" s="2">
        <f>INDEX('2009'!$B$44:$B$140,'14 Year_History_Results'!CB367)</f>
        <v>0</v>
      </c>
      <c r="BJ367" s="2">
        <f>INDEX('2010'!$B$44:$B$140,'14 Year_History_Results'!CC367)</f>
        <v>0</v>
      </c>
      <c r="BK367" s="2">
        <f>INDEX('2011'!$B$44:$B$140,'14 Year_History_Results'!CD367)</f>
        <v>0</v>
      </c>
      <c r="BL367" s="2">
        <f>INDEX('2012'!$B$44:$B$140,'14 Year_History_Results'!CE367)</f>
        <v>0</v>
      </c>
      <c r="BM367" s="2">
        <f>INDEX('2013'!$B$44:$B$140,'14 Year_History_Results'!CF367)</f>
        <v>0</v>
      </c>
      <c r="BN367" s="149">
        <f>INDEX('2014'!$B$52:$B$180,'14 Year_History_Results'!CG367)</f>
        <v>0</v>
      </c>
      <c r="BO367" s="308">
        <f t="shared" si="208"/>
        <v>0</v>
      </c>
      <c r="BQ367">
        <f t="shared" si="209"/>
        <v>157</v>
      </c>
      <c r="BR367" s="112"/>
      <c r="BS367" s="2"/>
      <c r="BT367" s="148">
        <f>IF(ISNA(MATCH($BQ367,'2001'!$A$44:$A$139,0)),97,MATCH($BQ367,'2001'!$A$44:$A$139,0))</f>
        <v>97</v>
      </c>
      <c r="BU367" s="2">
        <f>IF(ISNA(MATCH($BQ367,'2002'!$A$44:$A$139,0)),97,MATCH($BQ367,'2002'!$A$44:$A$139,0))</f>
        <v>36</v>
      </c>
      <c r="BV367" s="2">
        <f>IF(ISNA(MATCH($BQ367,'2003'!$A$44:$A$139,0)),97,MATCH($BQ367,'2003'!$A$44:$A$139,0))</f>
        <v>27</v>
      </c>
      <c r="BW367" s="2">
        <f>IF(ISNA(MATCH($BQ367,'2004'!$A$44:$A$139,0)),97,MATCH($BQ367,'2004'!$A$44:$A$139,0))</f>
        <v>25</v>
      </c>
      <c r="BX367" s="2">
        <f>IF(ISNA(MATCH($BQ367,'2005'!$A$44:$A$139,0)),97,MATCH($BQ367,'2005'!$A$44:$A$139,0))</f>
        <v>97</v>
      </c>
      <c r="BY367" s="2">
        <f>IF(ISNA(MATCH($BQ367,'2006'!$A$44:$A$139,0)),97,MATCH($BQ367,'2006'!$A$44:$A$139,0))</f>
        <v>97</v>
      </c>
      <c r="BZ367" s="2">
        <f>IF(ISNA(MATCH($BQ367,'2007'!$A$44:$A$139,0)),97,MATCH($BQ367,'2007'!$A$44:$A$139,0))</f>
        <v>97</v>
      </c>
      <c r="CA367" s="2">
        <f>IF(ISNA(MATCH($BQ367,'2008'!$A$44:$A$139,0)),97,MATCH($BQ367,'2008'!$A$44:$A$139,0))</f>
        <v>97</v>
      </c>
      <c r="CB367" s="2">
        <f>IF(ISNA(MATCH($BQ367,'2009'!$A$44:$A$139,0)),97,MATCH($BQ367,'2009'!$A$44:$A$139,0))</f>
        <v>97</v>
      </c>
      <c r="CC367" s="2">
        <f>IF(ISNA(MATCH($BQ367,'2010'!$A$44:$A$139,0)),97,MATCH($BQ367,'2010'!$A$44:$A$139,0))</f>
        <v>97</v>
      </c>
      <c r="CD367" s="2">
        <f>IF(ISNA(MATCH($BQ367,'2011'!$A$44:$A$139,0)),97,MATCH($BQ367,'2011'!$A$44:$A$139,0))</f>
        <v>97</v>
      </c>
      <c r="CE367" s="2">
        <f>IF(ISNA(MATCH($BQ367,'2012'!$A$44:$A$139,0)),97,MATCH($BQ367,'2012'!$A$44:$A$139,0))</f>
        <v>97</v>
      </c>
      <c r="CF367" s="2">
        <f>IF(ISNA(MATCH($BQ367,'2013'!$A$44:$A$139,0)),97,MATCH($BQ367,'2013'!$A$44:$A$139,0))</f>
        <v>97</v>
      </c>
      <c r="CG367" s="149">
        <f>IF(ISNA(MATCH($BQ367,'2014'!$A$52:$A$179,0)),129,MATCH($BQ367,'2014'!$A$52:$A$179,0))</f>
        <v>129</v>
      </c>
      <c r="CI367">
        <f t="shared" si="210"/>
        <v>157</v>
      </c>
      <c r="CJ367" s="284"/>
      <c r="CK367" s="282"/>
      <c r="CL367" s="281">
        <f t="shared" si="211"/>
        <v>0</v>
      </c>
      <c r="CM367" s="282">
        <f t="shared" si="197"/>
        <v>22</v>
      </c>
      <c r="CN367" s="282">
        <f t="shared" si="198"/>
        <v>28.665199999999999</v>
      </c>
      <c r="CO367" s="282">
        <f t="shared" si="199"/>
        <v>33.108222319999996</v>
      </c>
      <c r="CP367" s="282">
        <f t="shared" si="200"/>
        <v>22.069940998511996</v>
      </c>
      <c r="CQ367" s="282">
        <f t="shared" si="201"/>
        <v>14.711822669608095</v>
      </c>
      <c r="CR367" s="282">
        <f t="shared" si="202"/>
        <v>9.8069009915607559</v>
      </c>
      <c r="CS367" s="282">
        <f t="shared" si="203"/>
        <v>6.5372802009743998</v>
      </c>
      <c r="CT367" s="282">
        <f t="shared" si="204"/>
        <v>4.3577509819695344</v>
      </c>
      <c r="CU367" s="282">
        <f t="shared" si="212"/>
        <v>2.9048768045808915</v>
      </c>
      <c r="CV367" s="282">
        <f t="shared" si="213"/>
        <v>1.9363908779336221</v>
      </c>
      <c r="CW367" s="282">
        <f t="shared" si="214"/>
        <v>1.2907981592305524</v>
      </c>
      <c r="CX367" s="282">
        <f t="shared" si="215"/>
        <v>0.86044605294308618</v>
      </c>
      <c r="CY367" s="283">
        <f t="shared" si="216"/>
        <v>0.57357333889186124</v>
      </c>
      <c r="DA367" s="282">
        <f t="shared" si="217"/>
        <v>157</v>
      </c>
      <c r="DB367" s="97"/>
      <c r="DC367" s="156"/>
      <c r="DD367" s="270">
        <f t="shared" si="218"/>
        <v>0</v>
      </c>
      <c r="DE367" s="156">
        <f t="shared" si="219"/>
        <v>22</v>
      </c>
      <c r="DF367" s="156">
        <f t="shared" si="220"/>
        <v>36</v>
      </c>
      <c r="DG367" s="156">
        <f t="shared" si="221"/>
        <v>50</v>
      </c>
      <c r="DH367" s="156">
        <f t="shared" si="222"/>
        <v>50</v>
      </c>
      <c r="DI367" s="156">
        <f t="shared" si="223"/>
        <v>50</v>
      </c>
      <c r="DJ367" s="156">
        <f t="shared" si="224"/>
        <v>50</v>
      </c>
      <c r="DK367" s="156">
        <f t="shared" si="225"/>
        <v>50</v>
      </c>
      <c r="DL367" s="156">
        <f t="shared" si="226"/>
        <v>50</v>
      </c>
      <c r="DM367" s="156">
        <f t="shared" si="227"/>
        <v>50</v>
      </c>
      <c r="DN367" s="156">
        <f t="shared" si="228"/>
        <v>50</v>
      </c>
      <c r="DO367" s="156">
        <f t="shared" si="229"/>
        <v>50</v>
      </c>
      <c r="DP367" s="156">
        <f t="shared" si="230"/>
        <v>50</v>
      </c>
      <c r="DQ367" s="267">
        <f t="shared" si="231"/>
        <v>50</v>
      </c>
      <c r="DR367" s="156">
        <f t="shared" si="232"/>
        <v>150</v>
      </c>
    </row>
    <row r="368" spans="2:122" ht="13.5" thickBot="1" x14ac:dyDescent="0.25">
      <c r="B368" s="133">
        <v>190</v>
      </c>
      <c r="C368" s="50">
        <f t="shared" si="195"/>
        <v>1</v>
      </c>
      <c r="D368" s="50">
        <f t="shared" si="205"/>
        <v>0</v>
      </c>
      <c r="E368" s="97"/>
      <c r="F368" s="2">
        <f t="shared" si="233"/>
        <v>363</v>
      </c>
      <c r="G368" s="164">
        <v>1259</v>
      </c>
      <c r="H368" s="164">
        <f>14- COUNTIF(L368:AA368,"#N/A")</f>
        <v>1</v>
      </c>
      <c r="I368" s="133">
        <f>SUM(AF368:AU368)+SUM(BA368:BM368)</f>
        <v>22</v>
      </c>
      <c r="J368" s="405">
        <f>CY368</f>
        <v>0.57175564975328752</v>
      </c>
      <c r="K368" s="466" t="str">
        <f>IF(ISNUMBER(MATCH(G368,'[4]OPR data'!$A$3:$A$2541,0)),"Y","N")</f>
        <v>Y</v>
      </c>
      <c r="L368" s="112"/>
      <c r="M368" s="236"/>
      <c r="N368" s="236" t="e">
        <f>(INDEX(Finish_table!R$4:R$83,MATCH('14 Year_History_Results'!$G368,Finish_table!S$4:S$83,0),1))</f>
        <v>#N/A</v>
      </c>
      <c r="O368" s="236" t="e">
        <f>(INDEX(Finish_table!Z$4:Z$99,MATCH('14 Year_History_Results'!$G368,Finish_table!AA$4:AA$99,0),1))</f>
        <v>#N/A</v>
      </c>
      <c r="P368" s="236" t="e">
        <f>(INDEX(Finish_table!AI$4:AI$99,MATCH('14 Year_History_Results'!$G368,Finish_table!AJ$4:AJ$99,0),1))</f>
        <v>#N/A</v>
      </c>
      <c r="Q368" s="236" t="e">
        <f>(INDEX(Finish_table!AR$4:AR$99,MATCH('14 Year_History_Results'!$G368,Finish_table!AS$4:AS$99,0),1))</f>
        <v>#N/A</v>
      </c>
      <c r="R368" s="236" t="str">
        <f>(INDEX(Finish_table!BA$4:BA$99,MATCH('14 Year_History_Results'!$G368,Finish_table!BB$4:BB$99,0),1))</f>
        <v>SF</v>
      </c>
      <c r="S368" s="236" t="e">
        <f>(INDEX(Finish_table!BJ$4:BJ$99,MATCH('14 Year_History_Results'!$G368,Finish_table!BK$4:BK$99,0),1))</f>
        <v>#N/A</v>
      </c>
      <c r="T368" s="236" t="e">
        <f>(INDEX(Finish_table!BS$4:BS$99,MATCH('14 Year_History_Results'!$G368,Finish_table!BT$4:BT$99,0),1))</f>
        <v>#N/A</v>
      </c>
      <c r="U368" s="236" t="e">
        <f>(INDEX(Finish_table!CB$4:CB$99,MATCH('14 Year_History_Results'!$G368,Finish_table!CC$4:CC$99,0),1))</f>
        <v>#N/A</v>
      </c>
      <c r="V368" s="236" t="e">
        <f>(INDEX(Finish_table!CK$4:CK$99,MATCH('14 Year_History_Results'!$G368,Finish_table!CL$4:CL$99,0),1))</f>
        <v>#N/A</v>
      </c>
      <c r="W368" s="236" t="e">
        <f>(INDEX(Finish_table!CT$4:CT$99,MATCH('14 Year_History_Results'!$G368,Finish_table!CU$4:CU$99,0),1))</f>
        <v>#N/A</v>
      </c>
      <c r="X368" s="236" t="e">
        <f>(INDEX(Finish_table!DC$4:DC$99,MATCH('14 Year_History_Results'!$G368,Finish_table!DD$4:DD$99,0),1))</f>
        <v>#N/A</v>
      </c>
      <c r="Y368" s="236" t="e">
        <f>(INDEX(Finish_table!DL$4:DL$99,MATCH('14 Year_History_Results'!$G368,Finish_table!DM$4:DM$99,0),1))</f>
        <v>#N/A</v>
      </c>
      <c r="Z368" s="236" t="e">
        <f>(INDEX(Finish_table!DU$4:DU$99,MATCH('14 Year_History_Results'!$G368,Finish_table!DV$4:DV$99,0),1))</f>
        <v>#N/A</v>
      </c>
      <c r="AA368" s="256" t="e">
        <f>(INDEX(Finish_table!ED$4:ED$140,MATCH('14 Year_History_Results'!$G368,Finish_table!EE$4:EE$140,0),1))</f>
        <v>#N/A</v>
      </c>
      <c r="AB368" s="2"/>
      <c r="AE368">
        <f t="shared" si="196"/>
        <v>1259</v>
      </c>
      <c r="AF368" s="112"/>
      <c r="AG368" s="2"/>
      <c r="AH368" s="148">
        <f>INDEX('2001'!$C$44:$C$140,'14 Year_History_Results'!BT368)</f>
        <v>0</v>
      </c>
      <c r="AI368" s="2">
        <f>INDEX('2002'!$C$44:$C$140,'14 Year_History_Results'!BU368)</f>
        <v>0</v>
      </c>
      <c r="AJ368" s="2">
        <f>INDEX('2003'!$C$44:$C$140,'14 Year_History_Results'!BV368)</f>
        <v>0</v>
      </c>
      <c r="AK368" s="2">
        <f>INDEX('2004'!$C$44:$C$140,'14 Year_History_Results'!BW368)</f>
        <v>0</v>
      </c>
      <c r="AL368" s="2">
        <f>INDEX('2005'!$C$44:$C$140,'14 Year_History_Results'!BX368)</f>
        <v>10</v>
      </c>
      <c r="AM368" s="2">
        <f>INDEX('2006'!$C$44:$C$140,'14 Year_History_Results'!BY368)</f>
        <v>0</v>
      </c>
      <c r="AN368" s="2">
        <f>INDEX('2007'!$C$44:$C$140,'14 Year_History_Results'!BZ368)</f>
        <v>0</v>
      </c>
      <c r="AO368" s="2">
        <f>INDEX('2008'!$C$44:$C$140,'14 Year_History_Results'!CA368)</f>
        <v>0</v>
      </c>
      <c r="AP368" s="2">
        <f>INDEX('2009'!$C$44:$C$140,'14 Year_History_Results'!CB368)</f>
        <v>0</v>
      </c>
      <c r="AQ368" s="2">
        <f>INDEX('2010'!$C$44:$C$140,'14 Year_History_Results'!CC368)</f>
        <v>0</v>
      </c>
      <c r="AR368" s="2">
        <f>INDEX('2011'!$C$44:$C$140,'14 Year_History_Results'!CD368)</f>
        <v>0</v>
      </c>
      <c r="AS368" s="2">
        <f>INDEX('2012'!$C$44:$C$140,'14 Year_History_Results'!CE368)</f>
        <v>0</v>
      </c>
      <c r="AT368" s="2">
        <f>INDEX('2013'!$C$44:$C$140,'14 Year_History_Results'!CF368)</f>
        <v>0</v>
      </c>
      <c r="AU368" s="149">
        <f>INDEX('2014'!$C$52:$C$180,'14 Year_History_Results'!CG368)</f>
        <v>0</v>
      </c>
      <c r="AV368" s="2">
        <f t="shared" si="206"/>
        <v>2.6726124191242437</v>
      </c>
      <c r="AW368" s="2"/>
      <c r="AX368">
        <f t="shared" si="207"/>
        <v>1259</v>
      </c>
      <c r="AY368" s="112"/>
      <c r="AZ368" s="2"/>
      <c r="BA368" s="148">
        <f>INDEX('2001'!$B$44:$B$140,'14 Year_History_Results'!BT368)</f>
        <v>0</v>
      </c>
      <c r="BB368" s="2">
        <f>INDEX('2002'!$B$44:$B$140,'14 Year_History_Results'!BU368)</f>
        <v>0</v>
      </c>
      <c r="BC368" s="2">
        <f>INDEX('2003'!$B$44:$B$140,'14 Year_History_Results'!BV368)</f>
        <v>0</v>
      </c>
      <c r="BD368" s="2">
        <f>INDEX('2004'!$B$44:$B$140,'14 Year_History_Results'!BW368)</f>
        <v>0</v>
      </c>
      <c r="BE368" s="2">
        <f>INDEX('2005'!$B$44:$B$140,'14 Year_History_Results'!BX368)</f>
        <v>12</v>
      </c>
      <c r="BF368" s="2">
        <f>INDEX('2006'!$B$44:$B$140,'14 Year_History_Results'!BY368)</f>
        <v>0</v>
      </c>
      <c r="BG368" s="2">
        <f>INDEX('2007'!$B$44:$B$140,'14 Year_History_Results'!BZ368)</f>
        <v>0</v>
      </c>
      <c r="BH368" s="2">
        <f>INDEX('2008'!$B$44:$B$140,'14 Year_History_Results'!CA368)</f>
        <v>0</v>
      </c>
      <c r="BI368" s="2">
        <f>INDEX('2009'!$B$44:$B$140,'14 Year_History_Results'!CB368)</f>
        <v>0</v>
      </c>
      <c r="BJ368" s="2">
        <f>INDEX('2010'!$B$44:$B$140,'14 Year_History_Results'!CC368)</f>
        <v>0</v>
      </c>
      <c r="BK368" s="2">
        <f>INDEX('2011'!$B$44:$B$140,'14 Year_History_Results'!CD368)</f>
        <v>0</v>
      </c>
      <c r="BL368" s="2">
        <f>INDEX('2012'!$B$44:$B$140,'14 Year_History_Results'!CE368)</f>
        <v>0</v>
      </c>
      <c r="BM368" s="2">
        <f>INDEX('2013'!$B$44:$B$140,'14 Year_History_Results'!CF368)</f>
        <v>0</v>
      </c>
      <c r="BN368" s="149">
        <f>INDEX('2014'!$B$52:$B$180,'14 Year_History_Results'!CG368)</f>
        <v>0</v>
      </c>
      <c r="BO368" s="308">
        <f t="shared" si="208"/>
        <v>0</v>
      </c>
      <c r="BQ368">
        <f t="shared" si="209"/>
        <v>1259</v>
      </c>
      <c r="BR368" s="112"/>
      <c r="BS368" s="2"/>
      <c r="BT368" s="148">
        <f>IF(ISNA(MATCH($BQ368,'2001'!$A$44:$A$139,0)),97,MATCH($BQ368,'2001'!$A$44:$A$139,0))</f>
        <v>97</v>
      </c>
      <c r="BU368" s="2">
        <f>IF(ISNA(MATCH($BQ368,'2002'!$A$44:$A$139,0)),97,MATCH($BQ368,'2002'!$A$44:$A$139,0))</f>
        <v>97</v>
      </c>
      <c r="BV368" s="2">
        <f>IF(ISNA(MATCH($BQ368,'2003'!$A$44:$A$139,0)),97,MATCH($BQ368,'2003'!$A$44:$A$139,0))</f>
        <v>97</v>
      </c>
      <c r="BW368" s="2">
        <f>IF(ISNA(MATCH($BQ368,'2004'!$A$44:$A$139,0)),97,MATCH($BQ368,'2004'!$A$44:$A$139,0))</f>
        <v>97</v>
      </c>
      <c r="BX368" s="2">
        <f>IF(ISNA(MATCH($BQ368,'2005'!$A$44:$A$139,0)),97,MATCH($BQ368,'2005'!$A$44:$A$139,0))</f>
        <v>85</v>
      </c>
      <c r="BY368" s="2">
        <f>IF(ISNA(MATCH($BQ368,'2006'!$A$44:$A$139,0)),97,MATCH($BQ368,'2006'!$A$44:$A$139,0))</f>
        <v>97</v>
      </c>
      <c r="BZ368" s="2">
        <f>IF(ISNA(MATCH($BQ368,'2007'!$A$44:$A$139,0)),97,MATCH($BQ368,'2007'!$A$44:$A$139,0))</f>
        <v>97</v>
      </c>
      <c r="CA368" s="2">
        <f>IF(ISNA(MATCH($BQ368,'2008'!$A$44:$A$139,0)),97,MATCH($BQ368,'2008'!$A$44:$A$139,0))</f>
        <v>97</v>
      </c>
      <c r="CB368" s="2">
        <f>IF(ISNA(MATCH($BQ368,'2009'!$A$44:$A$139,0)),97,MATCH($BQ368,'2009'!$A$44:$A$139,0))</f>
        <v>97</v>
      </c>
      <c r="CC368" s="2">
        <f>IF(ISNA(MATCH($BQ368,'2010'!$A$44:$A$139,0)),97,MATCH($BQ368,'2010'!$A$44:$A$139,0))</f>
        <v>97</v>
      </c>
      <c r="CD368" s="2">
        <f>IF(ISNA(MATCH($BQ368,'2011'!$A$44:$A$139,0)),97,MATCH($BQ368,'2011'!$A$44:$A$139,0))</f>
        <v>97</v>
      </c>
      <c r="CE368" s="2">
        <f>IF(ISNA(MATCH($BQ368,'2012'!$A$44:$A$139,0)),97,MATCH($BQ368,'2012'!$A$44:$A$139,0))</f>
        <v>97</v>
      </c>
      <c r="CF368" s="2">
        <f>IF(ISNA(MATCH($BQ368,'2013'!$A$44:$A$139,0)),97,MATCH($BQ368,'2013'!$A$44:$A$139,0))</f>
        <v>97</v>
      </c>
      <c r="CG368" s="149">
        <f>IF(ISNA(MATCH($BQ368,'2014'!$A$52:$A$179,0)),129,MATCH($BQ368,'2014'!$A$52:$A$179,0))</f>
        <v>129</v>
      </c>
      <c r="CI368">
        <f t="shared" si="210"/>
        <v>1259</v>
      </c>
      <c r="CJ368" s="284"/>
      <c r="CK368" s="282"/>
      <c r="CL368" s="281">
        <f t="shared" si="211"/>
        <v>0</v>
      </c>
      <c r="CM368" s="282">
        <f t="shared" si="197"/>
        <v>0</v>
      </c>
      <c r="CN368" s="282">
        <f t="shared" si="198"/>
        <v>0</v>
      </c>
      <c r="CO368" s="282">
        <f t="shared" si="199"/>
        <v>0</v>
      </c>
      <c r="CP368" s="282">
        <f t="shared" si="200"/>
        <v>22</v>
      </c>
      <c r="CQ368" s="282">
        <f t="shared" si="201"/>
        <v>14.665199999999999</v>
      </c>
      <c r="CR368" s="282">
        <f t="shared" si="202"/>
        <v>9.7758223199999978</v>
      </c>
      <c r="CS368" s="282">
        <f t="shared" si="203"/>
        <v>6.5165631585119979</v>
      </c>
      <c r="CT368" s="282">
        <f t="shared" si="204"/>
        <v>4.3439410014640973</v>
      </c>
      <c r="CU368" s="282">
        <f t="shared" si="212"/>
        <v>2.895671071575967</v>
      </c>
      <c r="CV368" s="282">
        <f t="shared" si="213"/>
        <v>1.9302543363125395</v>
      </c>
      <c r="CW368" s="282">
        <f t="shared" si="214"/>
        <v>1.2867075405859387</v>
      </c>
      <c r="CX368" s="282">
        <f t="shared" si="215"/>
        <v>0.85771924655458676</v>
      </c>
      <c r="CY368" s="283">
        <f t="shared" si="216"/>
        <v>0.57175564975328752</v>
      </c>
      <c r="DA368" s="282">
        <f t="shared" si="217"/>
        <v>1259</v>
      </c>
      <c r="DB368" s="97"/>
      <c r="DC368" s="156"/>
      <c r="DD368" s="270">
        <f t="shared" si="218"/>
        <v>0</v>
      </c>
      <c r="DE368" s="156">
        <f t="shared" si="219"/>
        <v>0</v>
      </c>
      <c r="DF368" s="156">
        <f t="shared" si="220"/>
        <v>0</v>
      </c>
      <c r="DG368" s="156">
        <f t="shared" si="221"/>
        <v>0</v>
      </c>
      <c r="DH368" s="156">
        <f t="shared" si="222"/>
        <v>22</v>
      </c>
      <c r="DI368" s="156">
        <f t="shared" si="223"/>
        <v>22</v>
      </c>
      <c r="DJ368" s="156">
        <f t="shared" si="224"/>
        <v>22</v>
      </c>
      <c r="DK368" s="156">
        <f t="shared" si="225"/>
        <v>22</v>
      </c>
      <c r="DL368" s="156">
        <f t="shared" si="226"/>
        <v>22</v>
      </c>
      <c r="DM368" s="156">
        <f t="shared" si="227"/>
        <v>22</v>
      </c>
      <c r="DN368" s="156">
        <f t="shared" si="228"/>
        <v>22</v>
      </c>
      <c r="DO368" s="156">
        <f t="shared" si="229"/>
        <v>22</v>
      </c>
      <c r="DP368" s="156">
        <f t="shared" si="230"/>
        <v>22</v>
      </c>
      <c r="DQ368" s="267">
        <f t="shared" si="231"/>
        <v>22</v>
      </c>
      <c r="DR368" s="156">
        <f t="shared" si="232"/>
        <v>283</v>
      </c>
    </row>
    <row r="369" spans="2:122" ht="13.5" thickBot="1" x14ac:dyDescent="0.25">
      <c r="B369" s="133">
        <v>190</v>
      </c>
      <c r="C369" s="50">
        <f t="shared" si="195"/>
        <v>2</v>
      </c>
      <c r="D369" s="50">
        <f t="shared" si="205"/>
        <v>0</v>
      </c>
      <c r="E369" s="97"/>
      <c r="F369" s="2">
        <f t="shared" si="233"/>
        <v>364</v>
      </c>
      <c r="G369" s="164">
        <v>710</v>
      </c>
      <c r="H369" s="164">
        <f>14- COUNTIF(L369:AA369,"#N/A")</f>
        <v>3</v>
      </c>
      <c r="I369" s="133">
        <f>SUM(AF369:AU369)+SUM(BA369:BM369)</f>
        <v>38</v>
      </c>
      <c r="J369" s="405">
        <f>CY369</f>
        <v>0.57074151000861439</v>
      </c>
      <c r="K369" s="466" t="str">
        <f>IF(ISNUMBER(MATCH(G369,'[4]OPR data'!$A$3:$A$2541,0)),"Y","N")</f>
        <v>N</v>
      </c>
      <c r="L369" s="112"/>
      <c r="M369" s="236"/>
      <c r="N369" s="236" t="str">
        <f>(INDEX(Finish_table!R$4:R$83,MATCH('14 Year_History_Results'!$G369,Finish_table!S$4:S$83,0),1))</f>
        <v>QF</v>
      </c>
      <c r="O369" s="236" t="e">
        <f>(INDEX(Finish_table!Z$4:Z$99,MATCH('14 Year_History_Results'!$G369,Finish_table!AA$4:AA$99,0),1))</f>
        <v>#N/A</v>
      </c>
      <c r="P369" s="236" t="e">
        <f>(INDEX(Finish_table!AI$4:AI$99,MATCH('14 Year_History_Results'!$G369,Finish_table!AJ$4:AJ$99,0),1))</f>
        <v>#N/A</v>
      </c>
      <c r="Q369" s="236" t="str">
        <f>(INDEX(Finish_table!AR$4:AR$99,MATCH('14 Year_History_Results'!$G369,Finish_table!AS$4:AS$99,0),1))</f>
        <v>SF</v>
      </c>
      <c r="R369" s="236" t="str">
        <f>(INDEX(Finish_table!BA$4:BA$99,MATCH('14 Year_History_Results'!$G369,Finish_table!BB$4:BB$99,0),1))</f>
        <v>QF</v>
      </c>
      <c r="S369" s="236" t="e">
        <f>(INDEX(Finish_table!BJ$4:BJ$99,MATCH('14 Year_History_Results'!$G369,Finish_table!BK$4:BK$99,0),1))</f>
        <v>#N/A</v>
      </c>
      <c r="T369" s="236" t="e">
        <f>(INDEX(Finish_table!BS$4:BS$99,MATCH('14 Year_History_Results'!$G369,Finish_table!BT$4:BT$99,0),1))</f>
        <v>#N/A</v>
      </c>
      <c r="U369" s="236" t="e">
        <f>(INDEX(Finish_table!CB$4:CB$99,MATCH('14 Year_History_Results'!$G369,Finish_table!CC$4:CC$99,0),1))</f>
        <v>#N/A</v>
      </c>
      <c r="V369" s="236" t="e">
        <f>(INDEX(Finish_table!CK$4:CK$99,MATCH('14 Year_History_Results'!$G369,Finish_table!CL$4:CL$99,0),1))</f>
        <v>#N/A</v>
      </c>
      <c r="W369" s="236" t="e">
        <f>(INDEX(Finish_table!CT$4:CT$99,MATCH('14 Year_History_Results'!$G369,Finish_table!CU$4:CU$99,0),1))</f>
        <v>#N/A</v>
      </c>
      <c r="X369" s="236" t="e">
        <f>(INDEX(Finish_table!DC$4:DC$99,MATCH('14 Year_History_Results'!$G369,Finish_table!DD$4:DD$99,0),1))</f>
        <v>#N/A</v>
      </c>
      <c r="Y369" s="236" t="e">
        <f>(INDEX(Finish_table!DL$4:DL$99,MATCH('14 Year_History_Results'!$G369,Finish_table!DM$4:DM$99,0),1))</f>
        <v>#N/A</v>
      </c>
      <c r="Z369" s="236" t="e">
        <f>(INDEX(Finish_table!DU$4:DU$99,MATCH('14 Year_History_Results'!$G369,Finish_table!DV$4:DV$99,0),1))</f>
        <v>#N/A</v>
      </c>
      <c r="AA369" s="256" t="e">
        <f>(INDEX(Finish_table!ED$4:ED$140,MATCH('14 Year_History_Results'!$G369,Finish_table!EE$4:EE$140,0),1))</f>
        <v>#N/A</v>
      </c>
      <c r="AB369" s="2"/>
      <c r="AE369">
        <f t="shared" si="196"/>
        <v>710</v>
      </c>
      <c r="AF369" s="112"/>
      <c r="AG369" s="2"/>
      <c r="AH369" s="148">
        <f>INDEX('2001'!$C$44:$C$140,'14 Year_History_Results'!BT369)</f>
        <v>10</v>
      </c>
      <c r="AI369" s="2">
        <f>INDEX('2002'!$C$44:$C$140,'14 Year_History_Results'!BU369)</f>
        <v>0</v>
      </c>
      <c r="AJ369" s="2">
        <f>INDEX('2003'!$C$44:$C$140,'14 Year_History_Results'!BV369)</f>
        <v>0</v>
      </c>
      <c r="AK369" s="2">
        <f>INDEX('2004'!$C$44:$C$140,'14 Year_History_Results'!BW369)</f>
        <v>10</v>
      </c>
      <c r="AL369" s="2">
        <f>INDEX('2005'!$C$44:$C$140,'14 Year_History_Results'!BX369)</f>
        <v>0</v>
      </c>
      <c r="AM369" s="2">
        <f>INDEX('2006'!$C$44:$C$140,'14 Year_History_Results'!BY369)</f>
        <v>0</v>
      </c>
      <c r="AN369" s="2">
        <f>INDEX('2007'!$C$44:$C$140,'14 Year_History_Results'!BZ369)</f>
        <v>0</v>
      </c>
      <c r="AO369" s="2">
        <f>INDEX('2008'!$C$44:$C$140,'14 Year_History_Results'!CA369)</f>
        <v>0</v>
      </c>
      <c r="AP369" s="2">
        <f>INDEX('2009'!$C$44:$C$140,'14 Year_History_Results'!CB369)</f>
        <v>0</v>
      </c>
      <c r="AQ369" s="2">
        <f>INDEX('2010'!$C$44:$C$140,'14 Year_History_Results'!CC369)</f>
        <v>0</v>
      </c>
      <c r="AR369" s="2">
        <f>INDEX('2011'!$C$44:$C$140,'14 Year_History_Results'!CD369)</f>
        <v>0</v>
      </c>
      <c r="AS369" s="2">
        <f>INDEX('2012'!$C$44:$C$140,'14 Year_History_Results'!CE369)</f>
        <v>0</v>
      </c>
      <c r="AT369" s="2">
        <f>INDEX('2013'!$C$44:$C$140,'14 Year_History_Results'!CF369)</f>
        <v>0</v>
      </c>
      <c r="AU369" s="149">
        <f>INDEX('2014'!$C$52:$C$180,'14 Year_History_Results'!CG369)</f>
        <v>0</v>
      </c>
      <c r="AV369" s="2">
        <f t="shared" si="206"/>
        <v>3.6313651960128146</v>
      </c>
      <c r="AW369" s="2"/>
      <c r="AX369">
        <f t="shared" si="207"/>
        <v>710</v>
      </c>
      <c r="AY369" s="112"/>
      <c r="AZ369" s="2"/>
      <c r="BA369" s="148">
        <f>INDEX('2001'!$B$44:$B$140,'14 Year_History_Results'!BT369)</f>
        <v>5</v>
      </c>
      <c r="BB369" s="2">
        <f>INDEX('2002'!$B$44:$B$140,'14 Year_History_Results'!BU369)</f>
        <v>0</v>
      </c>
      <c r="BC369" s="2">
        <f>INDEX('2003'!$B$44:$B$140,'14 Year_History_Results'!BV369)</f>
        <v>0</v>
      </c>
      <c r="BD369" s="2">
        <f>INDEX('2004'!$B$44:$B$140,'14 Year_History_Results'!BW369)</f>
        <v>2</v>
      </c>
      <c r="BE369" s="2">
        <f>INDEX('2005'!$B$44:$B$140,'14 Year_History_Results'!BX369)</f>
        <v>11</v>
      </c>
      <c r="BF369" s="2">
        <f>INDEX('2006'!$B$44:$B$140,'14 Year_History_Results'!BY369)</f>
        <v>0</v>
      </c>
      <c r="BG369" s="2">
        <f>INDEX('2007'!$B$44:$B$140,'14 Year_History_Results'!BZ369)</f>
        <v>0</v>
      </c>
      <c r="BH369" s="2">
        <f>INDEX('2008'!$B$44:$B$140,'14 Year_History_Results'!CA369)</f>
        <v>0</v>
      </c>
      <c r="BI369" s="2">
        <f>INDEX('2009'!$B$44:$B$140,'14 Year_History_Results'!CB369)</f>
        <v>0</v>
      </c>
      <c r="BJ369" s="2">
        <f>INDEX('2010'!$B$44:$B$140,'14 Year_History_Results'!CC369)</f>
        <v>0</v>
      </c>
      <c r="BK369" s="2">
        <f>INDEX('2011'!$B$44:$B$140,'14 Year_History_Results'!CD369)</f>
        <v>0</v>
      </c>
      <c r="BL369" s="2">
        <f>INDEX('2012'!$B$44:$B$140,'14 Year_History_Results'!CE369)</f>
        <v>0</v>
      </c>
      <c r="BM369" s="2">
        <f>INDEX('2013'!$B$44:$B$140,'14 Year_History_Results'!CF369)</f>
        <v>0</v>
      </c>
      <c r="BN369" s="149">
        <f>INDEX('2014'!$B$52:$B$180,'14 Year_History_Results'!CG369)</f>
        <v>0</v>
      </c>
      <c r="BO369" s="308">
        <f t="shared" si="208"/>
        <v>0</v>
      </c>
      <c r="BQ369">
        <f t="shared" si="209"/>
        <v>710</v>
      </c>
      <c r="BR369" s="112"/>
      <c r="BS369" s="2"/>
      <c r="BT369" s="148">
        <f>IF(ISNA(MATCH($BQ369,'2001'!$A$44:$A$139,0)),97,MATCH($BQ369,'2001'!$A$44:$A$139,0))</f>
        <v>80</v>
      </c>
      <c r="BU369" s="2">
        <f>IF(ISNA(MATCH($BQ369,'2002'!$A$44:$A$139,0)),97,MATCH($BQ369,'2002'!$A$44:$A$139,0))</f>
        <v>97</v>
      </c>
      <c r="BV369" s="2">
        <f>IF(ISNA(MATCH($BQ369,'2003'!$A$44:$A$139,0)),97,MATCH($BQ369,'2003'!$A$44:$A$139,0))</f>
        <v>97</v>
      </c>
      <c r="BW369" s="2">
        <f>IF(ISNA(MATCH($BQ369,'2004'!$A$44:$A$139,0)),97,MATCH($BQ369,'2004'!$A$44:$A$139,0))</f>
        <v>74</v>
      </c>
      <c r="BX369" s="2">
        <f>IF(ISNA(MATCH($BQ369,'2005'!$A$44:$A$139,0)),97,MATCH($BQ369,'2005'!$A$44:$A$139,0))</f>
        <v>69</v>
      </c>
      <c r="BY369" s="2">
        <f>IF(ISNA(MATCH($BQ369,'2006'!$A$44:$A$139,0)),97,MATCH($BQ369,'2006'!$A$44:$A$139,0))</f>
        <v>97</v>
      </c>
      <c r="BZ369" s="2">
        <f>IF(ISNA(MATCH($BQ369,'2007'!$A$44:$A$139,0)),97,MATCH($BQ369,'2007'!$A$44:$A$139,0))</f>
        <v>97</v>
      </c>
      <c r="CA369" s="2">
        <f>IF(ISNA(MATCH($BQ369,'2008'!$A$44:$A$139,0)),97,MATCH($BQ369,'2008'!$A$44:$A$139,0))</f>
        <v>97</v>
      </c>
      <c r="CB369" s="2">
        <f>IF(ISNA(MATCH($BQ369,'2009'!$A$44:$A$139,0)),97,MATCH($BQ369,'2009'!$A$44:$A$139,0))</f>
        <v>97</v>
      </c>
      <c r="CC369" s="2">
        <f>IF(ISNA(MATCH($BQ369,'2010'!$A$44:$A$139,0)),97,MATCH($BQ369,'2010'!$A$44:$A$139,0))</f>
        <v>97</v>
      </c>
      <c r="CD369" s="2">
        <f>IF(ISNA(MATCH($BQ369,'2011'!$A$44:$A$139,0)),97,MATCH($BQ369,'2011'!$A$44:$A$139,0))</f>
        <v>97</v>
      </c>
      <c r="CE369" s="2">
        <f>IF(ISNA(MATCH($BQ369,'2012'!$A$44:$A$139,0)),97,MATCH($BQ369,'2012'!$A$44:$A$139,0))</f>
        <v>97</v>
      </c>
      <c r="CF369" s="2">
        <f>IF(ISNA(MATCH($BQ369,'2013'!$A$44:$A$139,0)),97,MATCH($BQ369,'2013'!$A$44:$A$139,0))</f>
        <v>97</v>
      </c>
      <c r="CG369" s="149">
        <f>IF(ISNA(MATCH($BQ369,'2014'!$A$52:$A$179,0)),129,MATCH($BQ369,'2014'!$A$52:$A$179,0))</f>
        <v>129</v>
      </c>
      <c r="CI369">
        <f t="shared" si="210"/>
        <v>710</v>
      </c>
      <c r="CJ369" s="284"/>
      <c r="CK369" s="282"/>
      <c r="CL369" s="281">
        <f t="shared" si="211"/>
        <v>15</v>
      </c>
      <c r="CM369" s="282">
        <f t="shared" si="197"/>
        <v>9.9989999999999988</v>
      </c>
      <c r="CN369" s="282">
        <f t="shared" si="198"/>
        <v>6.6653333999999989</v>
      </c>
      <c r="CO369" s="282">
        <f t="shared" si="199"/>
        <v>16.443111244439997</v>
      </c>
      <c r="CP369" s="282">
        <f t="shared" si="200"/>
        <v>21.960977955543701</v>
      </c>
      <c r="CQ369" s="282">
        <f t="shared" si="201"/>
        <v>14.63918790516543</v>
      </c>
      <c r="CR369" s="282">
        <f t="shared" si="202"/>
        <v>9.7584826575832757</v>
      </c>
      <c r="CS369" s="282">
        <f t="shared" si="203"/>
        <v>6.5050045395450109</v>
      </c>
      <c r="CT369" s="282">
        <f t="shared" si="204"/>
        <v>4.3362360260607042</v>
      </c>
      <c r="CU369" s="282">
        <f t="shared" si="212"/>
        <v>2.8905349349720653</v>
      </c>
      <c r="CV369" s="282">
        <f t="shared" si="213"/>
        <v>1.9268305876523786</v>
      </c>
      <c r="CW369" s="282">
        <f t="shared" si="214"/>
        <v>1.2844252697290754</v>
      </c>
      <c r="CX369" s="282">
        <f t="shared" si="215"/>
        <v>0.85619788480140169</v>
      </c>
      <c r="CY369" s="283">
        <f t="shared" si="216"/>
        <v>0.57074151000861439</v>
      </c>
      <c r="DA369" s="282">
        <f t="shared" si="217"/>
        <v>710</v>
      </c>
      <c r="DB369" s="97"/>
      <c r="DC369" s="156"/>
      <c r="DD369" s="270">
        <f t="shared" si="218"/>
        <v>15</v>
      </c>
      <c r="DE369" s="156">
        <f t="shared" si="219"/>
        <v>15</v>
      </c>
      <c r="DF369" s="156">
        <f t="shared" si="220"/>
        <v>15</v>
      </c>
      <c r="DG369" s="156">
        <f t="shared" si="221"/>
        <v>27</v>
      </c>
      <c r="DH369" s="156">
        <f t="shared" si="222"/>
        <v>38</v>
      </c>
      <c r="DI369" s="156">
        <f t="shared" si="223"/>
        <v>38</v>
      </c>
      <c r="DJ369" s="156">
        <f t="shared" si="224"/>
        <v>38</v>
      </c>
      <c r="DK369" s="156">
        <f t="shared" si="225"/>
        <v>38</v>
      </c>
      <c r="DL369" s="156">
        <f t="shared" si="226"/>
        <v>38</v>
      </c>
      <c r="DM369" s="156">
        <f t="shared" si="227"/>
        <v>38</v>
      </c>
      <c r="DN369" s="156">
        <f t="shared" si="228"/>
        <v>38</v>
      </c>
      <c r="DO369" s="156">
        <f t="shared" si="229"/>
        <v>38</v>
      </c>
      <c r="DP369" s="156">
        <f t="shared" si="230"/>
        <v>38</v>
      </c>
      <c r="DQ369" s="267">
        <f t="shared" si="231"/>
        <v>38</v>
      </c>
      <c r="DR369" s="156">
        <f t="shared" si="232"/>
        <v>180</v>
      </c>
    </row>
    <row r="370" spans="2:122" ht="13.5" thickBot="1" x14ac:dyDescent="0.25">
      <c r="B370" s="144">
        <v>190</v>
      </c>
      <c r="C370" s="50">
        <f t="shared" si="195"/>
        <v>3</v>
      </c>
      <c r="D370" s="50">
        <f t="shared" si="205"/>
        <v>0</v>
      </c>
      <c r="E370" s="97"/>
      <c r="F370" s="2">
        <f t="shared" si="233"/>
        <v>365</v>
      </c>
      <c r="G370" s="164">
        <v>311</v>
      </c>
      <c r="H370" s="164">
        <f>14- COUNTIF(L370:AA370,"#N/A")</f>
        <v>3</v>
      </c>
      <c r="I370" s="133">
        <f>SUM(AF370:AU370)+SUM(BA370:BM370)</f>
        <v>67</v>
      </c>
      <c r="J370" s="405">
        <f>CY370</f>
        <v>0.56967693729609659</v>
      </c>
      <c r="K370" s="466" t="str">
        <f>IF(ISNUMBER(MATCH(G370,'[4]OPR data'!$A$3:$A$2541,0)),"Y","N")</f>
        <v>N</v>
      </c>
      <c r="L370" s="112"/>
      <c r="M370" s="236"/>
      <c r="N370" s="236" t="e">
        <f>(INDEX(Finish_table!R$4:R$83,MATCH('14 Year_History_Results'!$G370,Finish_table!S$4:S$83,0),1))</f>
        <v>#N/A</v>
      </c>
      <c r="O370" s="236" t="str">
        <f>(INDEX(Finish_table!Z$4:Z$99,MATCH('14 Year_History_Results'!$G370,Finish_table!AA$4:AA$99,0),1))</f>
        <v>WF</v>
      </c>
      <c r="P370" s="236" t="str">
        <f>(INDEX(Finish_table!AI$4:AI$99,MATCH('14 Year_History_Results'!$G370,Finish_table!AJ$4:AJ$99,0),1))</f>
        <v>QF</v>
      </c>
      <c r="Q370" s="236" t="str">
        <f>(INDEX(Finish_table!AR$4:AR$99,MATCH('14 Year_History_Results'!$G370,Finish_table!AS$4:AS$99,0),1))</f>
        <v>QF</v>
      </c>
      <c r="R370" s="236" t="e">
        <f>(INDEX(Finish_table!BA$4:BA$99,MATCH('14 Year_History_Results'!$G370,Finish_table!BB$4:BB$99,0),1))</f>
        <v>#N/A</v>
      </c>
      <c r="S370" s="236" t="e">
        <f>(INDEX(Finish_table!BJ$4:BJ$99,MATCH('14 Year_History_Results'!$G370,Finish_table!BK$4:BK$99,0),1))</f>
        <v>#N/A</v>
      </c>
      <c r="T370" s="236" t="e">
        <f>(INDEX(Finish_table!BS$4:BS$99,MATCH('14 Year_History_Results'!$G370,Finish_table!BT$4:BT$99,0),1))</f>
        <v>#N/A</v>
      </c>
      <c r="U370" s="236" t="e">
        <f>(INDEX(Finish_table!CB$4:CB$99,MATCH('14 Year_History_Results'!$G370,Finish_table!CC$4:CC$99,0),1))</f>
        <v>#N/A</v>
      </c>
      <c r="V370" s="236" t="e">
        <f>(INDEX(Finish_table!CK$4:CK$99,MATCH('14 Year_History_Results'!$G370,Finish_table!CL$4:CL$99,0),1))</f>
        <v>#N/A</v>
      </c>
      <c r="W370" s="236" t="e">
        <f>(INDEX(Finish_table!CT$4:CT$99,MATCH('14 Year_History_Results'!$G370,Finish_table!CU$4:CU$99,0),1))</f>
        <v>#N/A</v>
      </c>
      <c r="X370" s="236" t="e">
        <f>(INDEX(Finish_table!DC$4:DC$99,MATCH('14 Year_History_Results'!$G370,Finish_table!DD$4:DD$99,0),1))</f>
        <v>#N/A</v>
      </c>
      <c r="Y370" s="236" t="e">
        <f>(INDEX(Finish_table!DL$4:DL$99,MATCH('14 Year_History_Results'!$G370,Finish_table!DM$4:DM$99,0),1))</f>
        <v>#N/A</v>
      </c>
      <c r="Z370" s="236" t="e">
        <f>(INDEX(Finish_table!DU$4:DU$99,MATCH('14 Year_History_Results'!$G370,Finish_table!DV$4:DV$99,0),1))</f>
        <v>#N/A</v>
      </c>
      <c r="AA370" s="256" t="e">
        <f>(INDEX(Finish_table!ED$4:ED$140,MATCH('14 Year_History_Results'!$G370,Finish_table!EE$4:EE$140,0),1))</f>
        <v>#N/A</v>
      </c>
      <c r="AB370" s="2"/>
      <c r="AE370">
        <f t="shared" si="196"/>
        <v>311</v>
      </c>
      <c r="AF370" s="112"/>
      <c r="AG370" s="2"/>
      <c r="AH370" s="148">
        <f>INDEX('2001'!$C$44:$C$140,'14 Year_History_Results'!BT370)</f>
        <v>0</v>
      </c>
      <c r="AI370" s="2">
        <f>INDEX('2002'!$C$44:$C$140,'14 Year_History_Results'!BU370)</f>
        <v>40</v>
      </c>
      <c r="AJ370" s="2">
        <f>INDEX('2003'!$C$44:$C$140,'14 Year_History_Results'!BV370)</f>
        <v>0</v>
      </c>
      <c r="AK370" s="2">
        <f>INDEX('2004'!$C$44:$C$140,'14 Year_History_Results'!BW370)</f>
        <v>0</v>
      </c>
      <c r="AL370" s="2">
        <f>INDEX('2005'!$C$44:$C$140,'14 Year_History_Results'!BX370)</f>
        <v>0</v>
      </c>
      <c r="AM370" s="2">
        <f>INDEX('2006'!$C$44:$C$140,'14 Year_History_Results'!BY370)</f>
        <v>0</v>
      </c>
      <c r="AN370" s="2">
        <f>INDEX('2007'!$C$44:$C$140,'14 Year_History_Results'!BZ370)</f>
        <v>0</v>
      </c>
      <c r="AO370" s="2">
        <f>INDEX('2008'!$C$44:$C$140,'14 Year_History_Results'!CA370)</f>
        <v>0</v>
      </c>
      <c r="AP370" s="2">
        <f>INDEX('2009'!$C$44:$C$140,'14 Year_History_Results'!CB370)</f>
        <v>0</v>
      </c>
      <c r="AQ370" s="2">
        <f>INDEX('2010'!$C$44:$C$140,'14 Year_History_Results'!CC370)</f>
        <v>0</v>
      </c>
      <c r="AR370" s="2">
        <f>INDEX('2011'!$C$44:$C$140,'14 Year_History_Results'!CD370)</f>
        <v>0</v>
      </c>
      <c r="AS370" s="2">
        <f>INDEX('2012'!$C$44:$C$140,'14 Year_History_Results'!CE370)</f>
        <v>0</v>
      </c>
      <c r="AT370" s="2">
        <f>INDEX('2013'!$C$44:$C$140,'14 Year_History_Results'!CF370)</f>
        <v>0</v>
      </c>
      <c r="AU370" s="149">
        <f>INDEX('2014'!$C$52:$C$180,'14 Year_History_Results'!CG370)</f>
        <v>0</v>
      </c>
      <c r="AV370" s="2">
        <f t="shared" si="206"/>
        <v>10.690449676496975</v>
      </c>
      <c r="AW370" s="2"/>
      <c r="AX370">
        <f t="shared" si="207"/>
        <v>311</v>
      </c>
      <c r="AY370" s="112"/>
      <c r="AZ370" s="2"/>
      <c r="BA370" s="148">
        <f>INDEX('2001'!$B$44:$B$140,'14 Year_History_Results'!BT370)</f>
        <v>0</v>
      </c>
      <c r="BB370" s="2">
        <f>INDEX('2002'!$B$44:$B$140,'14 Year_History_Results'!BU370)</f>
        <v>16</v>
      </c>
      <c r="BC370" s="2">
        <f>INDEX('2003'!$B$44:$B$140,'14 Year_History_Results'!BV370)</f>
        <v>9</v>
      </c>
      <c r="BD370" s="2">
        <f>INDEX('2004'!$B$44:$B$140,'14 Year_History_Results'!BW370)</f>
        <v>2</v>
      </c>
      <c r="BE370" s="2">
        <f>INDEX('2005'!$B$44:$B$140,'14 Year_History_Results'!BX370)</f>
        <v>0</v>
      </c>
      <c r="BF370" s="2">
        <f>INDEX('2006'!$B$44:$B$140,'14 Year_History_Results'!BY370)</f>
        <v>0</v>
      </c>
      <c r="BG370" s="2">
        <f>INDEX('2007'!$B$44:$B$140,'14 Year_History_Results'!BZ370)</f>
        <v>0</v>
      </c>
      <c r="BH370" s="2">
        <f>INDEX('2008'!$B$44:$B$140,'14 Year_History_Results'!CA370)</f>
        <v>0</v>
      </c>
      <c r="BI370" s="2">
        <f>INDEX('2009'!$B$44:$B$140,'14 Year_History_Results'!CB370)</f>
        <v>0</v>
      </c>
      <c r="BJ370" s="2">
        <f>INDEX('2010'!$B$44:$B$140,'14 Year_History_Results'!CC370)</f>
        <v>0</v>
      </c>
      <c r="BK370" s="2">
        <f>INDEX('2011'!$B$44:$B$140,'14 Year_History_Results'!CD370)</f>
        <v>0</v>
      </c>
      <c r="BL370" s="2">
        <f>INDEX('2012'!$B$44:$B$140,'14 Year_History_Results'!CE370)</f>
        <v>0</v>
      </c>
      <c r="BM370" s="2">
        <f>INDEX('2013'!$B$44:$B$140,'14 Year_History_Results'!CF370)</f>
        <v>0</v>
      </c>
      <c r="BN370" s="149">
        <f>INDEX('2014'!$B$52:$B$180,'14 Year_History_Results'!CG370)</f>
        <v>0</v>
      </c>
      <c r="BO370" s="308">
        <f t="shared" si="208"/>
        <v>0</v>
      </c>
      <c r="BQ370">
        <f t="shared" si="209"/>
        <v>311</v>
      </c>
      <c r="BR370" s="112"/>
      <c r="BS370" s="2"/>
      <c r="BT370" s="148">
        <f>IF(ISNA(MATCH($BQ370,'2001'!$A$44:$A$139,0)),97,MATCH($BQ370,'2001'!$A$44:$A$139,0))</f>
        <v>97</v>
      </c>
      <c r="BU370" s="2">
        <f>IF(ISNA(MATCH($BQ370,'2002'!$A$44:$A$139,0)),97,MATCH($BQ370,'2002'!$A$44:$A$139,0))</f>
        <v>63</v>
      </c>
      <c r="BV370" s="2">
        <f>IF(ISNA(MATCH($BQ370,'2003'!$A$44:$A$139,0)),97,MATCH($BQ370,'2003'!$A$44:$A$139,0))</f>
        <v>57</v>
      </c>
      <c r="BW370" s="2">
        <f>IF(ISNA(MATCH($BQ370,'2004'!$A$44:$A$139,0)),97,MATCH($BQ370,'2004'!$A$44:$A$139,0))</f>
        <v>47</v>
      </c>
      <c r="BX370" s="2">
        <f>IF(ISNA(MATCH($BQ370,'2005'!$A$44:$A$139,0)),97,MATCH($BQ370,'2005'!$A$44:$A$139,0))</f>
        <v>97</v>
      </c>
      <c r="BY370" s="2">
        <f>IF(ISNA(MATCH($BQ370,'2006'!$A$44:$A$139,0)),97,MATCH($BQ370,'2006'!$A$44:$A$139,0))</f>
        <v>97</v>
      </c>
      <c r="BZ370" s="2">
        <f>IF(ISNA(MATCH($BQ370,'2007'!$A$44:$A$139,0)),97,MATCH($BQ370,'2007'!$A$44:$A$139,0))</f>
        <v>97</v>
      </c>
      <c r="CA370" s="2">
        <f>IF(ISNA(MATCH($BQ370,'2008'!$A$44:$A$139,0)),97,MATCH($BQ370,'2008'!$A$44:$A$139,0))</f>
        <v>97</v>
      </c>
      <c r="CB370" s="2">
        <f>IF(ISNA(MATCH($BQ370,'2009'!$A$44:$A$139,0)),97,MATCH($BQ370,'2009'!$A$44:$A$139,0))</f>
        <v>97</v>
      </c>
      <c r="CC370" s="2">
        <f>IF(ISNA(MATCH($BQ370,'2010'!$A$44:$A$139,0)),97,MATCH($BQ370,'2010'!$A$44:$A$139,0))</f>
        <v>97</v>
      </c>
      <c r="CD370" s="2">
        <f>IF(ISNA(MATCH($BQ370,'2011'!$A$44:$A$139,0)),97,MATCH($BQ370,'2011'!$A$44:$A$139,0))</f>
        <v>97</v>
      </c>
      <c r="CE370" s="2">
        <f>IF(ISNA(MATCH($BQ370,'2012'!$A$44:$A$139,0)),97,MATCH($BQ370,'2012'!$A$44:$A$139,0))</f>
        <v>97</v>
      </c>
      <c r="CF370" s="2">
        <f>IF(ISNA(MATCH($BQ370,'2013'!$A$44:$A$139,0)),97,MATCH($BQ370,'2013'!$A$44:$A$139,0))</f>
        <v>97</v>
      </c>
      <c r="CG370" s="149">
        <f>IF(ISNA(MATCH($BQ370,'2014'!$A$52:$A$179,0)),129,MATCH($BQ370,'2014'!$A$52:$A$179,0))</f>
        <v>129</v>
      </c>
      <c r="CI370">
        <f t="shared" si="210"/>
        <v>311</v>
      </c>
      <c r="CJ370" s="284"/>
      <c r="CK370" s="282"/>
      <c r="CL370" s="281">
        <f t="shared" si="211"/>
        <v>0</v>
      </c>
      <c r="CM370" s="282">
        <f t="shared" si="197"/>
        <v>56</v>
      </c>
      <c r="CN370" s="282">
        <f t="shared" si="198"/>
        <v>46.329599999999999</v>
      </c>
      <c r="CO370" s="282">
        <f t="shared" si="199"/>
        <v>32.883311359999993</v>
      </c>
      <c r="CP370" s="282">
        <f t="shared" si="200"/>
        <v>21.920015352575994</v>
      </c>
      <c r="CQ370" s="282">
        <f t="shared" si="201"/>
        <v>14.611882234027156</v>
      </c>
      <c r="CR370" s="282">
        <f t="shared" si="202"/>
        <v>9.7402806972025022</v>
      </c>
      <c r="CS370" s="282">
        <f t="shared" si="203"/>
        <v>6.4928711127551875</v>
      </c>
      <c r="CT370" s="282">
        <f t="shared" si="204"/>
        <v>4.3281478837626075</v>
      </c>
      <c r="CU370" s="282">
        <f t="shared" si="212"/>
        <v>2.8851433793161538</v>
      </c>
      <c r="CV370" s="282">
        <f t="shared" si="213"/>
        <v>1.923236576652148</v>
      </c>
      <c r="CW370" s="282">
        <f t="shared" si="214"/>
        <v>1.2820295019963217</v>
      </c>
      <c r="CX370" s="282">
        <f t="shared" si="215"/>
        <v>0.85460086603074803</v>
      </c>
      <c r="CY370" s="283">
        <f t="shared" si="216"/>
        <v>0.56967693729609659</v>
      </c>
      <c r="DA370" s="282">
        <f t="shared" si="217"/>
        <v>311</v>
      </c>
      <c r="DB370" s="97"/>
      <c r="DC370" s="156"/>
      <c r="DD370" s="270">
        <f t="shared" si="218"/>
        <v>0</v>
      </c>
      <c r="DE370" s="156">
        <f t="shared" si="219"/>
        <v>56</v>
      </c>
      <c r="DF370" s="156">
        <f t="shared" si="220"/>
        <v>65</v>
      </c>
      <c r="DG370" s="156">
        <f t="shared" si="221"/>
        <v>67</v>
      </c>
      <c r="DH370" s="156">
        <f t="shared" si="222"/>
        <v>67</v>
      </c>
      <c r="DI370" s="156">
        <f t="shared" si="223"/>
        <v>67</v>
      </c>
      <c r="DJ370" s="156">
        <f t="shared" si="224"/>
        <v>67</v>
      </c>
      <c r="DK370" s="156">
        <f t="shared" si="225"/>
        <v>67</v>
      </c>
      <c r="DL370" s="156">
        <f t="shared" si="226"/>
        <v>67</v>
      </c>
      <c r="DM370" s="156">
        <f t="shared" si="227"/>
        <v>67</v>
      </c>
      <c r="DN370" s="156">
        <f t="shared" si="228"/>
        <v>67</v>
      </c>
      <c r="DO370" s="156">
        <f t="shared" si="229"/>
        <v>67</v>
      </c>
      <c r="DP370" s="156">
        <f t="shared" si="230"/>
        <v>67</v>
      </c>
      <c r="DQ370" s="267">
        <f t="shared" si="231"/>
        <v>67</v>
      </c>
      <c r="DR370" s="156">
        <f t="shared" si="232"/>
        <v>122</v>
      </c>
    </row>
    <row r="371" spans="2:122" ht="13.5" thickBot="1" x14ac:dyDescent="0.25">
      <c r="B371" s="133">
        <v>190</v>
      </c>
      <c r="C371" s="50">
        <f t="shared" si="195"/>
        <v>4</v>
      </c>
      <c r="D371" s="50">
        <f t="shared" si="205"/>
        <v>0</v>
      </c>
      <c r="E371" s="97"/>
      <c r="F371" s="2">
        <f t="shared" si="233"/>
        <v>366</v>
      </c>
      <c r="G371" s="164">
        <v>571</v>
      </c>
      <c r="H371" s="164">
        <f>14- COUNTIF(L371:AA371,"#N/A")</f>
        <v>2</v>
      </c>
      <c r="I371" s="133">
        <f>SUM(AF371:AU371)+SUM(BA371:BM371)</f>
        <v>34</v>
      </c>
      <c r="J371" s="405">
        <f>CY371</f>
        <v>0.53703968729555063</v>
      </c>
      <c r="K371" s="466" t="str">
        <f>IF(ISNUMBER(MATCH(G371,'[4]OPR data'!$A$3:$A$2541,0)),"Y","N")</f>
        <v>Y</v>
      </c>
      <c r="L371" s="112"/>
      <c r="M371" s="236"/>
      <c r="N371" s="236" t="e">
        <f>(INDEX(Finish_table!R$4:R$83,MATCH('14 Year_History_Results'!$G371,Finish_table!S$4:S$83,0),1))</f>
        <v>#N/A</v>
      </c>
      <c r="O371" s="236" t="e">
        <f>(INDEX(Finish_table!Z$4:Z$99,MATCH('14 Year_History_Results'!$G371,Finish_table!AA$4:AA$99,0),1))</f>
        <v>#N/A</v>
      </c>
      <c r="P371" s="236" t="str">
        <f>(INDEX(Finish_table!AI$4:AI$99,MATCH('14 Year_History_Results'!$G371,Finish_table!AJ$4:AJ$99,0),1))</f>
        <v>QF</v>
      </c>
      <c r="Q371" s="236" t="str">
        <f>(INDEX(Finish_table!AR$4:AR$99,MATCH('14 Year_History_Results'!$G371,Finish_table!AS$4:AS$99,0),1))</f>
        <v>SF</v>
      </c>
      <c r="R371" s="236" t="e">
        <f>(INDEX(Finish_table!BA$4:BA$99,MATCH('14 Year_History_Results'!$G371,Finish_table!BB$4:BB$99,0),1))</f>
        <v>#N/A</v>
      </c>
      <c r="S371" s="236" t="e">
        <f>(INDEX(Finish_table!BJ$4:BJ$99,MATCH('14 Year_History_Results'!$G371,Finish_table!BK$4:BK$99,0),1))</f>
        <v>#N/A</v>
      </c>
      <c r="T371" s="236" t="e">
        <f>(INDEX(Finish_table!BS$4:BS$99,MATCH('14 Year_History_Results'!$G371,Finish_table!BT$4:BT$99,0),1))</f>
        <v>#N/A</v>
      </c>
      <c r="U371" s="236" t="e">
        <f>(INDEX(Finish_table!CB$4:CB$99,MATCH('14 Year_History_Results'!$G371,Finish_table!CC$4:CC$99,0),1))</f>
        <v>#N/A</v>
      </c>
      <c r="V371" s="236" t="e">
        <f>(INDEX(Finish_table!CK$4:CK$99,MATCH('14 Year_History_Results'!$G371,Finish_table!CL$4:CL$99,0),1))</f>
        <v>#N/A</v>
      </c>
      <c r="W371" s="236" t="e">
        <f>(INDEX(Finish_table!CT$4:CT$99,MATCH('14 Year_History_Results'!$G371,Finish_table!CU$4:CU$99,0),1))</f>
        <v>#N/A</v>
      </c>
      <c r="X371" s="236" t="e">
        <f>(INDEX(Finish_table!DC$4:DC$99,MATCH('14 Year_History_Results'!$G371,Finish_table!DD$4:DD$99,0),1))</f>
        <v>#N/A</v>
      </c>
      <c r="Y371" s="236" t="e">
        <f>(INDEX(Finish_table!DL$4:DL$99,MATCH('14 Year_History_Results'!$G371,Finish_table!DM$4:DM$99,0),1))</f>
        <v>#N/A</v>
      </c>
      <c r="Z371" s="236" t="e">
        <f>(INDEX(Finish_table!DU$4:DU$99,MATCH('14 Year_History_Results'!$G371,Finish_table!DV$4:DV$99,0),1))</f>
        <v>#N/A</v>
      </c>
      <c r="AA371" s="256" t="e">
        <f>(INDEX(Finish_table!ED$4:ED$140,MATCH('14 Year_History_Results'!$G371,Finish_table!EE$4:EE$140,0),1))</f>
        <v>#N/A</v>
      </c>
      <c r="AB371" s="2"/>
      <c r="AE371">
        <f t="shared" si="196"/>
        <v>571</v>
      </c>
      <c r="AF371" s="112"/>
      <c r="AG371" s="2"/>
      <c r="AH371" s="148">
        <f>INDEX('2001'!$C$44:$C$140,'14 Year_History_Results'!BT371)</f>
        <v>0</v>
      </c>
      <c r="AI371" s="2">
        <f>INDEX('2002'!$C$44:$C$140,'14 Year_History_Results'!BU371)</f>
        <v>0</v>
      </c>
      <c r="AJ371" s="2">
        <f>INDEX('2003'!$C$44:$C$140,'14 Year_History_Results'!BV371)</f>
        <v>0</v>
      </c>
      <c r="AK371" s="2">
        <f>INDEX('2004'!$C$44:$C$140,'14 Year_History_Results'!BW371)</f>
        <v>10</v>
      </c>
      <c r="AL371" s="2">
        <f>INDEX('2005'!$C$44:$C$140,'14 Year_History_Results'!BX371)</f>
        <v>0</v>
      </c>
      <c r="AM371" s="2">
        <f>INDEX('2006'!$C$44:$C$140,'14 Year_History_Results'!BY371)</f>
        <v>0</v>
      </c>
      <c r="AN371" s="2">
        <f>INDEX('2007'!$C$44:$C$140,'14 Year_History_Results'!BZ371)</f>
        <v>0</v>
      </c>
      <c r="AO371" s="2">
        <f>INDEX('2008'!$C$44:$C$140,'14 Year_History_Results'!CA371)</f>
        <v>0</v>
      </c>
      <c r="AP371" s="2">
        <f>INDEX('2009'!$C$44:$C$140,'14 Year_History_Results'!CB371)</f>
        <v>0</v>
      </c>
      <c r="AQ371" s="2">
        <f>INDEX('2010'!$C$44:$C$140,'14 Year_History_Results'!CC371)</f>
        <v>0</v>
      </c>
      <c r="AR371" s="2">
        <f>INDEX('2011'!$C$44:$C$140,'14 Year_History_Results'!CD371)</f>
        <v>0</v>
      </c>
      <c r="AS371" s="2">
        <f>INDEX('2012'!$C$44:$C$140,'14 Year_History_Results'!CE371)</f>
        <v>0</v>
      </c>
      <c r="AT371" s="2">
        <f>INDEX('2013'!$C$44:$C$140,'14 Year_History_Results'!CF371)</f>
        <v>0</v>
      </c>
      <c r="AU371" s="149">
        <f>INDEX('2014'!$C$52:$C$180,'14 Year_History_Results'!CG371)</f>
        <v>0</v>
      </c>
      <c r="AV371" s="2">
        <f t="shared" si="206"/>
        <v>2.6726124191242437</v>
      </c>
      <c r="AW371" s="2"/>
      <c r="AX371">
        <f t="shared" si="207"/>
        <v>571</v>
      </c>
      <c r="AY371" s="112"/>
      <c r="AZ371" s="2"/>
      <c r="BA371" s="148">
        <f>INDEX('2001'!$B$44:$B$140,'14 Year_History_Results'!BT371)</f>
        <v>0</v>
      </c>
      <c r="BB371" s="2">
        <f>INDEX('2002'!$B$44:$B$140,'14 Year_History_Results'!BU371)</f>
        <v>0</v>
      </c>
      <c r="BC371" s="2">
        <f>INDEX('2003'!$B$44:$B$140,'14 Year_History_Results'!BV371)</f>
        <v>9</v>
      </c>
      <c r="BD371" s="2">
        <f>INDEX('2004'!$B$44:$B$140,'14 Year_History_Results'!BW371)</f>
        <v>15</v>
      </c>
      <c r="BE371" s="2">
        <f>INDEX('2005'!$B$44:$B$140,'14 Year_History_Results'!BX371)</f>
        <v>0</v>
      </c>
      <c r="BF371" s="2">
        <f>INDEX('2006'!$B$44:$B$140,'14 Year_History_Results'!BY371)</f>
        <v>0</v>
      </c>
      <c r="BG371" s="2">
        <f>INDEX('2007'!$B$44:$B$140,'14 Year_History_Results'!BZ371)</f>
        <v>0</v>
      </c>
      <c r="BH371" s="2">
        <f>INDEX('2008'!$B$44:$B$140,'14 Year_History_Results'!CA371)</f>
        <v>0</v>
      </c>
      <c r="BI371" s="2">
        <f>INDEX('2009'!$B$44:$B$140,'14 Year_History_Results'!CB371)</f>
        <v>0</v>
      </c>
      <c r="BJ371" s="2">
        <f>INDEX('2010'!$B$44:$B$140,'14 Year_History_Results'!CC371)</f>
        <v>0</v>
      </c>
      <c r="BK371" s="2">
        <f>INDEX('2011'!$B$44:$B$140,'14 Year_History_Results'!CD371)</f>
        <v>0</v>
      </c>
      <c r="BL371" s="2">
        <f>INDEX('2012'!$B$44:$B$140,'14 Year_History_Results'!CE371)</f>
        <v>0</v>
      </c>
      <c r="BM371" s="2">
        <f>INDEX('2013'!$B$44:$B$140,'14 Year_History_Results'!CF371)</f>
        <v>0</v>
      </c>
      <c r="BN371" s="149">
        <f>INDEX('2014'!$B$52:$B$180,'14 Year_History_Results'!CG371)</f>
        <v>0</v>
      </c>
      <c r="BO371" s="308">
        <f t="shared" si="208"/>
        <v>0</v>
      </c>
      <c r="BQ371">
        <f t="shared" si="209"/>
        <v>571</v>
      </c>
      <c r="BR371" s="112"/>
      <c r="BS371" s="2"/>
      <c r="BT371" s="148">
        <f>IF(ISNA(MATCH($BQ371,'2001'!$A$44:$A$139,0)),97,MATCH($BQ371,'2001'!$A$44:$A$139,0))</f>
        <v>97</v>
      </c>
      <c r="BU371" s="2">
        <f>IF(ISNA(MATCH($BQ371,'2002'!$A$44:$A$139,0)),97,MATCH($BQ371,'2002'!$A$44:$A$139,0))</f>
        <v>97</v>
      </c>
      <c r="BV371" s="2">
        <f>IF(ISNA(MATCH($BQ371,'2003'!$A$44:$A$139,0)),97,MATCH($BQ371,'2003'!$A$44:$A$139,0))</f>
        <v>79</v>
      </c>
      <c r="BW371" s="2">
        <f>IF(ISNA(MATCH($BQ371,'2004'!$A$44:$A$139,0)),97,MATCH($BQ371,'2004'!$A$44:$A$139,0))</f>
        <v>70</v>
      </c>
      <c r="BX371" s="2">
        <f>IF(ISNA(MATCH($BQ371,'2005'!$A$44:$A$139,0)),97,MATCH($BQ371,'2005'!$A$44:$A$139,0))</f>
        <v>97</v>
      </c>
      <c r="BY371" s="2">
        <f>IF(ISNA(MATCH($BQ371,'2006'!$A$44:$A$139,0)),97,MATCH($BQ371,'2006'!$A$44:$A$139,0))</f>
        <v>97</v>
      </c>
      <c r="BZ371" s="2">
        <f>IF(ISNA(MATCH($BQ371,'2007'!$A$44:$A$139,0)),97,MATCH($BQ371,'2007'!$A$44:$A$139,0))</f>
        <v>97</v>
      </c>
      <c r="CA371" s="2">
        <f>IF(ISNA(MATCH($BQ371,'2008'!$A$44:$A$139,0)),97,MATCH($BQ371,'2008'!$A$44:$A$139,0))</f>
        <v>97</v>
      </c>
      <c r="CB371" s="2">
        <f>IF(ISNA(MATCH($BQ371,'2009'!$A$44:$A$139,0)),97,MATCH($BQ371,'2009'!$A$44:$A$139,0))</f>
        <v>97</v>
      </c>
      <c r="CC371" s="2">
        <f>IF(ISNA(MATCH($BQ371,'2010'!$A$44:$A$139,0)),97,MATCH($BQ371,'2010'!$A$44:$A$139,0))</f>
        <v>97</v>
      </c>
      <c r="CD371" s="2">
        <f>IF(ISNA(MATCH($BQ371,'2011'!$A$44:$A$139,0)),97,MATCH($BQ371,'2011'!$A$44:$A$139,0))</f>
        <v>97</v>
      </c>
      <c r="CE371" s="2">
        <f>IF(ISNA(MATCH($BQ371,'2012'!$A$44:$A$139,0)),97,MATCH($BQ371,'2012'!$A$44:$A$139,0))</f>
        <v>97</v>
      </c>
      <c r="CF371" s="2">
        <f>IF(ISNA(MATCH($BQ371,'2013'!$A$44:$A$139,0)),97,MATCH($BQ371,'2013'!$A$44:$A$139,0))</f>
        <v>97</v>
      </c>
      <c r="CG371" s="149">
        <f>IF(ISNA(MATCH($BQ371,'2014'!$A$52:$A$179,0)),129,MATCH($BQ371,'2014'!$A$52:$A$179,0))</f>
        <v>129</v>
      </c>
      <c r="CI371">
        <f t="shared" si="210"/>
        <v>571</v>
      </c>
      <c r="CJ371" s="284"/>
      <c r="CK371" s="282"/>
      <c r="CL371" s="281">
        <f t="shared" si="211"/>
        <v>0</v>
      </c>
      <c r="CM371" s="282">
        <f t="shared" si="197"/>
        <v>0</v>
      </c>
      <c r="CN371" s="282">
        <f t="shared" si="198"/>
        <v>9</v>
      </c>
      <c r="CO371" s="282">
        <f t="shared" si="199"/>
        <v>30.999400000000001</v>
      </c>
      <c r="CP371" s="282">
        <f t="shared" si="200"/>
        <v>20.664200040000001</v>
      </c>
      <c r="CQ371" s="282">
        <f t="shared" si="201"/>
        <v>13.774755746664001</v>
      </c>
      <c r="CR371" s="282">
        <f t="shared" si="202"/>
        <v>9.1822521807262216</v>
      </c>
      <c r="CS371" s="282">
        <f t="shared" si="203"/>
        <v>6.120889303672099</v>
      </c>
      <c r="CT371" s="282">
        <f t="shared" si="204"/>
        <v>4.0801848098278208</v>
      </c>
      <c r="CU371" s="282">
        <f t="shared" si="212"/>
        <v>2.7198511942312251</v>
      </c>
      <c r="CV371" s="282">
        <f t="shared" si="213"/>
        <v>1.8130528060745346</v>
      </c>
      <c r="CW371" s="282">
        <f t="shared" si="214"/>
        <v>1.2085810005292847</v>
      </c>
      <c r="CX371" s="282">
        <f t="shared" si="215"/>
        <v>0.80564009495282118</v>
      </c>
      <c r="CY371" s="283">
        <f t="shared" si="216"/>
        <v>0.53703968729555063</v>
      </c>
      <c r="DA371" s="282">
        <f t="shared" si="217"/>
        <v>571</v>
      </c>
      <c r="DB371" s="97"/>
      <c r="DC371" s="156"/>
      <c r="DD371" s="270">
        <f t="shared" si="218"/>
        <v>0</v>
      </c>
      <c r="DE371" s="156">
        <f t="shared" si="219"/>
        <v>0</v>
      </c>
      <c r="DF371" s="156">
        <f t="shared" si="220"/>
        <v>9</v>
      </c>
      <c r="DG371" s="156">
        <f t="shared" si="221"/>
        <v>34</v>
      </c>
      <c r="DH371" s="156">
        <f t="shared" si="222"/>
        <v>34</v>
      </c>
      <c r="DI371" s="156">
        <f t="shared" si="223"/>
        <v>34</v>
      </c>
      <c r="DJ371" s="156">
        <f t="shared" si="224"/>
        <v>34</v>
      </c>
      <c r="DK371" s="156">
        <f t="shared" si="225"/>
        <v>34</v>
      </c>
      <c r="DL371" s="156">
        <f t="shared" si="226"/>
        <v>34</v>
      </c>
      <c r="DM371" s="156">
        <f t="shared" si="227"/>
        <v>34</v>
      </c>
      <c r="DN371" s="156">
        <f t="shared" si="228"/>
        <v>34</v>
      </c>
      <c r="DO371" s="156">
        <f t="shared" si="229"/>
        <v>34</v>
      </c>
      <c r="DP371" s="156">
        <f t="shared" si="230"/>
        <v>34</v>
      </c>
      <c r="DQ371" s="267">
        <f t="shared" si="231"/>
        <v>34</v>
      </c>
      <c r="DR371" s="156">
        <f t="shared" si="232"/>
        <v>204</v>
      </c>
    </row>
    <row r="372" spans="2:122" ht="13.5" thickBot="1" x14ac:dyDescent="0.25">
      <c r="B372" s="133">
        <v>190</v>
      </c>
      <c r="C372" s="50">
        <f t="shared" si="195"/>
        <v>5</v>
      </c>
      <c r="D372" s="50">
        <f t="shared" si="205"/>
        <v>0</v>
      </c>
      <c r="E372" s="97"/>
      <c r="F372" s="2">
        <f t="shared" si="233"/>
        <v>367</v>
      </c>
      <c r="G372" s="164">
        <v>1726</v>
      </c>
      <c r="H372" s="164">
        <f>14- COUNTIF(L372:AA372,"#N/A")</f>
        <v>1</v>
      </c>
      <c r="I372" s="133">
        <f>SUM(AF372:AU372)+SUM(BA372:BM372)</f>
        <v>4</v>
      </c>
      <c r="J372" s="405">
        <f>CY372</f>
        <v>0.52648564937744868</v>
      </c>
      <c r="K372" s="466" t="str">
        <f>IF(ISNUMBER(MATCH(G372,'[4]OPR data'!$A$3:$A$2541,0)),"Y","N")</f>
        <v>Y</v>
      </c>
      <c r="L372" s="112"/>
      <c r="M372" s="236"/>
      <c r="N372" s="236" t="e">
        <f>(INDEX(Finish_table!R$4:R$83,MATCH('14 Year_History_Results'!$G372,Finish_table!S$4:S$83,0),1))</f>
        <v>#N/A</v>
      </c>
      <c r="O372" s="236" t="e">
        <f>(INDEX(Finish_table!Z$4:Z$99,MATCH('14 Year_History_Results'!$G372,Finish_table!AA$4:AA$99,0),1))</f>
        <v>#N/A</v>
      </c>
      <c r="P372" s="236" t="e">
        <f>(INDEX(Finish_table!AI$4:AI$99,MATCH('14 Year_History_Results'!$G372,Finish_table!AJ$4:AJ$99,0),1))</f>
        <v>#N/A</v>
      </c>
      <c r="Q372" s="236" t="e">
        <f>(INDEX(Finish_table!AR$4:AR$99,MATCH('14 Year_History_Results'!$G372,Finish_table!AS$4:AS$99,0),1))</f>
        <v>#N/A</v>
      </c>
      <c r="R372" s="236" t="e">
        <f>(INDEX(Finish_table!BA$4:BA$99,MATCH('14 Year_History_Results'!$G372,Finish_table!BB$4:BB$99,0),1))</f>
        <v>#N/A</v>
      </c>
      <c r="S372" s="236" t="e">
        <f>(INDEX(Finish_table!BJ$4:BJ$99,MATCH('14 Year_History_Results'!$G372,Finish_table!BK$4:BK$99,0),1))</f>
        <v>#N/A</v>
      </c>
      <c r="T372" s="236" t="e">
        <f>(INDEX(Finish_table!BS$4:BS$99,MATCH('14 Year_History_Results'!$G372,Finish_table!BT$4:BT$99,0),1))</f>
        <v>#N/A</v>
      </c>
      <c r="U372" s="236" t="e">
        <f>(INDEX(Finish_table!CB$4:CB$99,MATCH('14 Year_History_Results'!$G372,Finish_table!CC$4:CC$99,0),1))</f>
        <v>#N/A</v>
      </c>
      <c r="V372" s="236" t="str">
        <f>(INDEX(Finish_table!CK$4:CK$99,MATCH('14 Year_History_Results'!$G372,Finish_table!CL$4:CL$99,0),1))</f>
        <v>QF</v>
      </c>
      <c r="W372" s="236" t="e">
        <f>(INDEX(Finish_table!CT$4:CT$99,MATCH('14 Year_History_Results'!$G372,Finish_table!CU$4:CU$99,0),1))</f>
        <v>#N/A</v>
      </c>
      <c r="X372" s="236" t="e">
        <f>(INDEX(Finish_table!DC$4:DC$99,MATCH('14 Year_History_Results'!$G372,Finish_table!DD$4:DD$99,0),1))</f>
        <v>#N/A</v>
      </c>
      <c r="Y372" s="236" t="e">
        <f>(INDEX(Finish_table!DL$4:DL$99,MATCH('14 Year_History_Results'!$G372,Finish_table!DM$4:DM$99,0),1))</f>
        <v>#N/A</v>
      </c>
      <c r="Z372" s="236" t="e">
        <f>(INDEX(Finish_table!DU$4:DU$99,MATCH('14 Year_History_Results'!$G372,Finish_table!DV$4:DV$99,0),1))</f>
        <v>#N/A</v>
      </c>
      <c r="AA372" s="256" t="e">
        <f>(INDEX(Finish_table!ED$4:ED$140,MATCH('14 Year_History_Results'!$G372,Finish_table!EE$4:EE$140,0),1))</f>
        <v>#N/A</v>
      </c>
      <c r="AB372" s="2"/>
      <c r="AE372">
        <f t="shared" si="196"/>
        <v>1726</v>
      </c>
      <c r="AF372" s="112"/>
      <c r="AG372" s="2"/>
      <c r="AH372" s="148">
        <f>INDEX('2001'!$C$44:$C$140,'14 Year_History_Results'!BT372)</f>
        <v>0</v>
      </c>
      <c r="AI372" s="2">
        <f>INDEX('2002'!$C$44:$C$140,'14 Year_History_Results'!BU372)</f>
        <v>0</v>
      </c>
      <c r="AJ372" s="2">
        <f>INDEX('2003'!$C$44:$C$140,'14 Year_History_Results'!BV372)</f>
        <v>0</v>
      </c>
      <c r="AK372" s="2">
        <f>INDEX('2004'!$C$44:$C$140,'14 Year_History_Results'!BW372)</f>
        <v>0</v>
      </c>
      <c r="AL372" s="2">
        <f>INDEX('2005'!$C$44:$C$140,'14 Year_History_Results'!BX372)</f>
        <v>0</v>
      </c>
      <c r="AM372" s="2">
        <f>INDEX('2006'!$C$44:$C$140,'14 Year_History_Results'!BY372)</f>
        <v>0</v>
      </c>
      <c r="AN372" s="2">
        <f>INDEX('2007'!$C$44:$C$140,'14 Year_History_Results'!BZ372)</f>
        <v>0</v>
      </c>
      <c r="AO372" s="2">
        <f>INDEX('2008'!$C$44:$C$140,'14 Year_History_Results'!CA372)</f>
        <v>0</v>
      </c>
      <c r="AP372" s="2">
        <f>INDEX('2009'!$C$44:$C$140,'14 Year_History_Results'!CB372)</f>
        <v>0</v>
      </c>
      <c r="AQ372" s="2">
        <f>INDEX('2010'!$C$44:$C$140,'14 Year_History_Results'!CC372)</f>
        <v>0</v>
      </c>
      <c r="AR372" s="2">
        <f>INDEX('2011'!$C$44:$C$140,'14 Year_History_Results'!CD372)</f>
        <v>0</v>
      </c>
      <c r="AS372" s="2">
        <f>INDEX('2012'!$C$44:$C$140,'14 Year_History_Results'!CE372)</f>
        <v>0</v>
      </c>
      <c r="AT372" s="2">
        <f>INDEX('2013'!$C$44:$C$140,'14 Year_History_Results'!CF372)</f>
        <v>0</v>
      </c>
      <c r="AU372" s="149">
        <f>INDEX('2014'!$C$52:$C$180,'14 Year_History_Results'!CG372)</f>
        <v>0</v>
      </c>
      <c r="AV372" s="2">
        <f t="shared" si="206"/>
        <v>0</v>
      </c>
      <c r="AW372" s="2"/>
      <c r="AX372">
        <f t="shared" si="207"/>
        <v>1726</v>
      </c>
      <c r="AY372" s="112"/>
      <c r="AZ372" s="2"/>
      <c r="BA372" s="148">
        <f>INDEX('2001'!$B$44:$B$140,'14 Year_History_Results'!BT372)</f>
        <v>0</v>
      </c>
      <c r="BB372" s="2">
        <f>INDEX('2002'!$B$44:$B$140,'14 Year_History_Results'!BU372)</f>
        <v>0</v>
      </c>
      <c r="BC372" s="2">
        <f>INDEX('2003'!$B$44:$B$140,'14 Year_History_Results'!BV372)</f>
        <v>0</v>
      </c>
      <c r="BD372" s="2">
        <f>INDEX('2004'!$B$44:$B$140,'14 Year_History_Results'!BW372)</f>
        <v>0</v>
      </c>
      <c r="BE372" s="2">
        <f>INDEX('2005'!$B$44:$B$140,'14 Year_History_Results'!BX372)</f>
        <v>0</v>
      </c>
      <c r="BF372" s="2">
        <f>INDEX('2006'!$B$44:$B$140,'14 Year_History_Results'!BY372)</f>
        <v>0</v>
      </c>
      <c r="BG372" s="2">
        <f>INDEX('2007'!$B$44:$B$140,'14 Year_History_Results'!BZ372)</f>
        <v>0</v>
      </c>
      <c r="BH372" s="2">
        <f>INDEX('2008'!$B$44:$B$140,'14 Year_History_Results'!CA372)</f>
        <v>0</v>
      </c>
      <c r="BI372" s="2">
        <f>INDEX('2009'!$B$44:$B$140,'14 Year_History_Results'!CB372)</f>
        <v>4</v>
      </c>
      <c r="BJ372" s="2">
        <f>INDEX('2010'!$B$44:$B$140,'14 Year_History_Results'!CC372)</f>
        <v>0</v>
      </c>
      <c r="BK372" s="2">
        <f>INDEX('2011'!$B$44:$B$140,'14 Year_History_Results'!CD372)</f>
        <v>0</v>
      </c>
      <c r="BL372" s="2">
        <f>INDEX('2012'!$B$44:$B$140,'14 Year_History_Results'!CE372)</f>
        <v>0</v>
      </c>
      <c r="BM372" s="2">
        <f>INDEX('2013'!$B$44:$B$140,'14 Year_History_Results'!CF372)</f>
        <v>0</v>
      </c>
      <c r="BN372" s="149">
        <f>INDEX('2014'!$B$52:$B$180,'14 Year_History_Results'!CG372)</f>
        <v>0</v>
      </c>
      <c r="BO372" s="308">
        <f t="shared" si="208"/>
        <v>0</v>
      </c>
      <c r="BQ372">
        <f t="shared" si="209"/>
        <v>1726</v>
      </c>
      <c r="BR372" s="112"/>
      <c r="BS372" s="2"/>
      <c r="BT372" s="148">
        <f>IF(ISNA(MATCH($BQ372,'2001'!$A$44:$A$139,0)),97,MATCH($BQ372,'2001'!$A$44:$A$139,0))</f>
        <v>97</v>
      </c>
      <c r="BU372" s="2">
        <f>IF(ISNA(MATCH($BQ372,'2002'!$A$44:$A$139,0)),97,MATCH($BQ372,'2002'!$A$44:$A$139,0))</f>
        <v>97</v>
      </c>
      <c r="BV372" s="2">
        <f>IF(ISNA(MATCH($BQ372,'2003'!$A$44:$A$139,0)),97,MATCH($BQ372,'2003'!$A$44:$A$139,0))</f>
        <v>97</v>
      </c>
      <c r="BW372" s="2">
        <f>IF(ISNA(MATCH($BQ372,'2004'!$A$44:$A$139,0)),97,MATCH($BQ372,'2004'!$A$44:$A$139,0))</f>
        <v>97</v>
      </c>
      <c r="BX372" s="2">
        <f>IF(ISNA(MATCH($BQ372,'2005'!$A$44:$A$139,0)),97,MATCH($BQ372,'2005'!$A$44:$A$139,0))</f>
        <v>97</v>
      </c>
      <c r="BY372" s="2">
        <f>IF(ISNA(MATCH($BQ372,'2006'!$A$44:$A$139,0)),97,MATCH($BQ372,'2006'!$A$44:$A$139,0))</f>
        <v>97</v>
      </c>
      <c r="BZ372" s="2">
        <f>IF(ISNA(MATCH($BQ372,'2007'!$A$44:$A$139,0)),97,MATCH($BQ372,'2007'!$A$44:$A$139,0))</f>
        <v>97</v>
      </c>
      <c r="CA372" s="2">
        <f>IF(ISNA(MATCH($BQ372,'2008'!$A$44:$A$139,0)),97,MATCH($BQ372,'2008'!$A$44:$A$139,0))</f>
        <v>97</v>
      </c>
      <c r="CB372" s="2">
        <f>IF(ISNA(MATCH($BQ372,'2009'!$A$44:$A$139,0)),97,MATCH($BQ372,'2009'!$A$44:$A$139,0))</f>
        <v>79</v>
      </c>
      <c r="CC372" s="2">
        <f>IF(ISNA(MATCH($BQ372,'2010'!$A$44:$A$139,0)),97,MATCH($BQ372,'2010'!$A$44:$A$139,0))</f>
        <v>97</v>
      </c>
      <c r="CD372" s="2">
        <f>IF(ISNA(MATCH($BQ372,'2011'!$A$44:$A$139,0)),97,MATCH($BQ372,'2011'!$A$44:$A$139,0))</f>
        <v>97</v>
      </c>
      <c r="CE372" s="2">
        <f>IF(ISNA(MATCH($BQ372,'2012'!$A$44:$A$139,0)),97,MATCH($BQ372,'2012'!$A$44:$A$139,0))</f>
        <v>97</v>
      </c>
      <c r="CF372" s="2">
        <f>IF(ISNA(MATCH($BQ372,'2013'!$A$44:$A$139,0)),97,MATCH($BQ372,'2013'!$A$44:$A$139,0))</f>
        <v>97</v>
      </c>
      <c r="CG372" s="149">
        <f>IF(ISNA(MATCH($BQ372,'2014'!$A$52:$A$179,0)),129,MATCH($BQ372,'2014'!$A$52:$A$179,0))</f>
        <v>129</v>
      </c>
      <c r="CI372">
        <f t="shared" si="210"/>
        <v>1726</v>
      </c>
      <c r="CJ372" s="284"/>
      <c r="CK372" s="282"/>
      <c r="CL372" s="281">
        <f t="shared" si="211"/>
        <v>0</v>
      </c>
      <c r="CM372" s="282">
        <f t="shared" si="197"/>
        <v>0</v>
      </c>
      <c r="CN372" s="282">
        <f t="shared" si="198"/>
        <v>0</v>
      </c>
      <c r="CO372" s="282">
        <f t="shared" si="199"/>
        <v>0</v>
      </c>
      <c r="CP372" s="282">
        <f t="shared" si="200"/>
        <v>0</v>
      </c>
      <c r="CQ372" s="282">
        <f t="shared" si="201"/>
        <v>0</v>
      </c>
      <c r="CR372" s="282">
        <f t="shared" si="202"/>
        <v>0</v>
      </c>
      <c r="CS372" s="282">
        <f t="shared" si="203"/>
        <v>0</v>
      </c>
      <c r="CT372" s="282">
        <f t="shared" si="204"/>
        <v>4</v>
      </c>
      <c r="CU372" s="282">
        <f t="shared" si="212"/>
        <v>2.6663999999999999</v>
      </c>
      <c r="CV372" s="282">
        <f t="shared" si="213"/>
        <v>1.7774222399999999</v>
      </c>
      <c r="CW372" s="282">
        <f t="shared" si="214"/>
        <v>1.1848296651839998</v>
      </c>
      <c r="CX372" s="282">
        <f t="shared" si="215"/>
        <v>0.78980745481165426</v>
      </c>
      <c r="CY372" s="283">
        <f t="shared" si="216"/>
        <v>0.52648564937744868</v>
      </c>
      <c r="DA372" s="282">
        <f t="shared" si="217"/>
        <v>1726</v>
      </c>
      <c r="DB372" s="97"/>
      <c r="DC372" s="156"/>
      <c r="DD372" s="270">
        <f t="shared" si="218"/>
        <v>0</v>
      </c>
      <c r="DE372" s="156">
        <f t="shared" si="219"/>
        <v>0</v>
      </c>
      <c r="DF372" s="156">
        <f t="shared" si="220"/>
        <v>0</v>
      </c>
      <c r="DG372" s="156">
        <f t="shared" si="221"/>
        <v>0</v>
      </c>
      <c r="DH372" s="156">
        <f t="shared" si="222"/>
        <v>0</v>
      </c>
      <c r="DI372" s="156">
        <f t="shared" si="223"/>
        <v>0</v>
      </c>
      <c r="DJ372" s="156">
        <f t="shared" si="224"/>
        <v>0</v>
      </c>
      <c r="DK372" s="156">
        <f t="shared" si="225"/>
        <v>0</v>
      </c>
      <c r="DL372" s="156">
        <f t="shared" si="226"/>
        <v>4</v>
      </c>
      <c r="DM372" s="156">
        <f t="shared" si="227"/>
        <v>4</v>
      </c>
      <c r="DN372" s="156">
        <f t="shared" si="228"/>
        <v>4</v>
      </c>
      <c r="DO372" s="156">
        <f t="shared" si="229"/>
        <v>4</v>
      </c>
      <c r="DP372" s="156">
        <f t="shared" si="230"/>
        <v>4</v>
      </c>
      <c r="DQ372" s="267">
        <f t="shared" si="231"/>
        <v>4</v>
      </c>
      <c r="DR372" s="156">
        <f t="shared" si="232"/>
        <v>471</v>
      </c>
    </row>
    <row r="373" spans="2:122" ht="13.5" thickBot="1" x14ac:dyDescent="0.25">
      <c r="B373" s="133">
        <v>190</v>
      </c>
      <c r="C373" s="50">
        <f t="shared" si="195"/>
        <v>6</v>
      </c>
      <c r="D373" s="50">
        <f t="shared" si="205"/>
        <v>6</v>
      </c>
      <c r="E373" s="97"/>
      <c r="F373" s="2">
        <f t="shared" si="233"/>
        <v>368</v>
      </c>
      <c r="G373" s="164">
        <v>1533</v>
      </c>
      <c r="H373" s="164">
        <f>14- COUNTIF(L373:AA373,"#N/A")</f>
        <v>1</v>
      </c>
      <c r="I373" s="133">
        <f>SUM(AF373:AU373)+SUM(BA373:BM373)</f>
        <v>9</v>
      </c>
      <c r="J373" s="405">
        <f>CY373</f>
        <v>0.52638035751242973</v>
      </c>
      <c r="K373" s="466" t="str">
        <f>IF(ISNUMBER(MATCH(G373,'[4]OPR data'!$A$3:$A$2541,0)),"Y","N")</f>
        <v>Y</v>
      </c>
      <c r="L373" s="112"/>
      <c r="M373" s="236"/>
      <c r="N373" s="236" t="e">
        <f>(INDEX(Finish_table!R$4:R$83,MATCH('14 Year_History_Results'!$G373,Finish_table!S$4:S$83,0),1))</f>
        <v>#N/A</v>
      </c>
      <c r="O373" s="236" t="e">
        <f>(INDEX(Finish_table!Z$4:Z$99,MATCH('14 Year_History_Results'!$G373,Finish_table!AA$4:AA$99,0),1))</f>
        <v>#N/A</v>
      </c>
      <c r="P373" s="236" t="e">
        <f>(INDEX(Finish_table!AI$4:AI$99,MATCH('14 Year_History_Results'!$G373,Finish_table!AJ$4:AJ$99,0),1))</f>
        <v>#N/A</v>
      </c>
      <c r="Q373" s="236" t="e">
        <f>(INDEX(Finish_table!AR$4:AR$99,MATCH('14 Year_History_Results'!$G373,Finish_table!AS$4:AS$99,0),1))</f>
        <v>#N/A</v>
      </c>
      <c r="R373" s="236" t="e">
        <f>(INDEX(Finish_table!BA$4:BA$99,MATCH('14 Year_History_Results'!$G373,Finish_table!BB$4:BB$99,0),1))</f>
        <v>#N/A</v>
      </c>
      <c r="S373" s="236" t="e">
        <f>(INDEX(Finish_table!BJ$4:BJ$99,MATCH('14 Year_History_Results'!$G373,Finish_table!BK$4:BK$99,0),1))</f>
        <v>#N/A</v>
      </c>
      <c r="T373" s="236" t="str">
        <f>(INDEX(Finish_table!BS$4:BS$99,MATCH('14 Year_History_Results'!$G373,Finish_table!BT$4:BT$99,0),1))</f>
        <v>QF</v>
      </c>
      <c r="U373" s="236" t="e">
        <f>(INDEX(Finish_table!CB$4:CB$99,MATCH('14 Year_History_Results'!$G373,Finish_table!CC$4:CC$99,0),1))</f>
        <v>#N/A</v>
      </c>
      <c r="V373" s="236" t="e">
        <f>(INDEX(Finish_table!CK$4:CK$99,MATCH('14 Year_History_Results'!$G373,Finish_table!CL$4:CL$99,0),1))</f>
        <v>#N/A</v>
      </c>
      <c r="W373" s="236" t="e">
        <f>(INDEX(Finish_table!CT$4:CT$99,MATCH('14 Year_History_Results'!$G373,Finish_table!CU$4:CU$99,0),1))</f>
        <v>#N/A</v>
      </c>
      <c r="X373" s="236" t="e">
        <f>(INDEX(Finish_table!DC$4:DC$99,MATCH('14 Year_History_Results'!$G373,Finish_table!DD$4:DD$99,0),1))</f>
        <v>#N/A</v>
      </c>
      <c r="Y373" s="236" t="e">
        <f>(INDEX(Finish_table!DL$4:DL$99,MATCH('14 Year_History_Results'!$G373,Finish_table!DM$4:DM$99,0),1))</f>
        <v>#N/A</v>
      </c>
      <c r="Z373" s="236" t="e">
        <f>(INDEX(Finish_table!DU$4:DU$99,MATCH('14 Year_History_Results'!$G373,Finish_table!DV$4:DV$99,0),1))</f>
        <v>#N/A</v>
      </c>
      <c r="AA373" s="256" t="e">
        <f>(INDEX(Finish_table!ED$4:ED$140,MATCH('14 Year_History_Results'!$G373,Finish_table!EE$4:EE$140,0),1))</f>
        <v>#N/A</v>
      </c>
      <c r="AB373" s="2"/>
      <c r="AE373">
        <f t="shared" si="196"/>
        <v>1533</v>
      </c>
      <c r="AF373" s="112"/>
      <c r="AG373" s="2"/>
      <c r="AH373" s="148">
        <f>INDEX('2001'!$C$44:$C$140,'14 Year_History_Results'!BT373)</f>
        <v>0</v>
      </c>
      <c r="AI373" s="2">
        <f>INDEX('2002'!$C$44:$C$140,'14 Year_History_Results'!BU373)</f>
        <v>0</v>
      </c>
      <c r="AJ373" s="2">
        <f>INDEX('2003'!$C$44:$C$140,'14 Year_History_Results'!BV373)</f>
        <v>0</v>
      </c>
      <c r="AK373" s="2">
        <f>INDEX('2004'!$C$44:$C$140,'14 Year_History_Results'!BW373)</f>
        <v>0</v>
      </c>
      <c r="AL373" s="2">
        <f>INDEX('2005'!$C$44:$C$140,'14 Year_History_Results'!BX373)</f>
        <v>0</v>
      </c>
      <c r="AM373" s="2">
        <f>INDEX('2006'!$C$44:$C$140,'14 Year_History_Results'!BY373)</f>
        <v>0</v>
      </c>
      <c r="AN373" s="2">
        <f>INDEX('2007'!$C$44:$C$140,'14 Year_History_Results'!BZ373)</f>
        <v>0</v>
      </c>
      <c r="AO373" s="2">
        <f>INDEX('2008'!$C$44:$C$140,'14 Year_History_Results'!CA373)</f>
        <v>0</v>
      </c>
      <c r="AP373" s="2">
        <f>INDEX('2009'!$C$44:$C$140,'14 Year_History_Results'!CB373)</f>
        <v>0</v>
      </c>
      <c r="AQ373" s="2">
        <f>INDEX('2010'!$C$44:$C$140,'14 Year_History_Results'!CC373)</f>
        <v>0</v>
      </c>
      <c r="AR373" s="2">
        <f>INDEX('2011'!$C$44:$C$140,'14 Year_History_Results'!CD373)</f>
        <v>0</v>
      </c>
      <c r="AS373" s="2">
        <f>INDEX('2012'!$C$44:$C$140,'14 Year_History_Results'!CE373)</f>
        <v>0</v>
      </c>
      <c r="AT373" s="2">
        <f>INDEX('2013'!$C$44:$C$140,'14 Year_History_Results'!CF373)</f>
        <v>0</v>
      </c>
      <c r="AU373" s="149">
        <f>INDEX('2014'!$C$52:$C$180,'14 Year_History_Results'!CG373)</f>
        <v>0</v>
      </c>
      <c r="AV373" s="2">
        <f t="shared" si="206"/>
        <v>0</v>
      </c>
      <c r="AW373" s="2"/>
      <c r="AX373">
        <f t="shared" si="207"/>
        <v>1533</v>
      </c>
      <c r="AY373" s="112"/>
      <c r="AZ373" s="2"/>
      <c r="BA373" s="148">
        <f>INDEX('2001'!$B$44:$B$140,'14 Year_History_Results'!BT373)</f>
        <v>0</v>
      </c>
      <c r="BB373" s="2">
        <f>INDEX('2002'!$B$44:$B$140,'14 Year_History_Results'!BU373)</f>
        <v>0</v>
      </c>
      <c r="BC373" s="2">
        <f>INDEX('2003'!$B$44:$B$140,'14 Year_History_Results'!BV373)</f>
        <v>0</v>
      </c>
      <c r="BD373" s="2">
        <f>INDEX('2004'!$B$44:$B$140,'14 Year_History_Results'!BW373)</f>
        <v>0</v>
      </c>
      <c r="BE373" s="2">
        <f>INDEX('2005'!$B$44:$B$140,'14 Year_History_Results'!BX373)</f>
        <v>0</v>
      </c>
      <c r="BF373" s="2">
        <f>INDEX('2006'!$B$44:$B$140,'14 Year_History_Results'!BY373)</f>
        <v>0</v>
      </c>
      <c r="BG373" s="2">
        <f>INDEX('2007'!$B$44:$B$140,'14 Year_History_Results'!BZ373)</f>
        <v>9</v>
      </c>
      <c r="BH373" s="2">
        <f>INDEX('2008'!$B$44:$B$140,'14 Year_History_Results'!CA373)</f>
        <v>0</v>
      </c>
      <c r="BI373" s="2">
        <f>INDEX('2009'!$B$44:$B$140,'14 Year_History_Results'!CB373)</f>
        <v>0</v>
      </c>
      <c r="BJ373" s="2">
        <f>INDEX('2010'!$B$44:$B$140,'14 Year_History_Results'!CC373)</f>
        <v>0</v>
      </c>
      <c r="BK373" s="2">
        <f>INDEX('2011'!$B$44:$B$140,'14 Year_History_Results'!CD373)</f>
        <v>0</v>
      </c>
      <c r="BL373" s="2">
        <f>INDEX('2012'!$B$44:$B$140,'14 Year_History_Results'!CE373)</f>
        <v>0</v>
      </c>
      <c r="BM373" s="2">
        <f>INDEX('2013'!$B$44:$B$140,'14 Year_History_Results'!CF373)</f>
        <v>0</v>
      </c>
      <c r="BN373" s="149">
        <f>INDEX('2014'!$B$52:$B$180,'14 Year_History_Results'!CG373)</f>
        <v>0</v>
      </c>
      <c r="BO373" s="308">
        <f t="shared" si="208"/>
        <v>0</v>
      </c>
      <c r="BQ373">
        <f t="shared" si="209"/>
        <v>1533</v>
      </c>
      <c r="BR373" s="112"/>
      <c r="BS373" s="2"/>
      <c r="BT373" s="148">
        <f>IF(ISNA(MATCH($BQ373,'2001'!$A$44:$A$139,0)),97,MATCH($BQ373,'2001'!$A$44:$A$139,0))</f>
        <v>97</v>
      </c>
      <c r="BU373" s="2">
        <f>IF(ISNA(MATCH($BQ373,'2002'!$A$44:$A$139,0)),97,MATCH($BQ373,'2002'!$A$44:$A$139,0))</f>
        <v>97</v>
      </c>
      <c r="BV373" s="2">
        <f>IF(ISNA(MATCH($BQ373,'2003'!$A$44:$A$139,0)),97,MATCH($BQ373,'2003'!$A$44:$A$139,0))</f>
        <v>97</v>
      </c>
      <c r="BW373" s="2">
        <f>IF(ISNA(MATCH($BQ373,'2004'!$A$44:$A$139,0)),97,MATCH($BQ373,'2004'!$A$44:$A$139,0))</f>
        <v>97</v>
      </c>
      <c r="BX373" s="2">
        <f>IF(ISNA(MATCH($BQ373,'2005'!$A$44:$A$139,0)),97,MATCH($BQ373,'2005'!$A$44:$A$139,0))</f>
        <v>97</v>
      </c>
      <c r="BY373" s="2">
        <f>IF(ISNA(MATCH($BQ373,'2006'!$A$44:$A$139,0)),97,MATCH($BQ373,'2006'!$A$44:$A$139,0))</f>
        <v>97</v>
      </c>
      <c r="BZ373" s="2">
        <f>IF(ISNA(MATCH($BQ373,'2007'!$A$44:$A$139,0)),97,MATCH($BQ373,'2007'!$A$44:$A$139,0))</f>
        <v>79</v>
      </c>
      <c r="CA373" s="2">
        <f>IF(ISNA(MATCH($BQ373,'2008'!$A$44:$A$139,0)),97,MATCH($BQ373,'2008'!$A$44:$A$139,0))</f>
        <v>97</v>
      </c>
      <c r="CB373" s="2">
        <f>IF(ISNA(MATCH($BQ373,'2009'!$A$44:$A$139,0)),97,MATCH($BQ373,'2009'!$A$44:$A$139,0))</f>
        <v>97</v>
      </c>
      <c r="CC373" s="2">
        <f>IF(ISNA(MATCH($BQ373,'2010'!$A$44:$A$139,0)),97,MATCH($BQ373,'2010'!$A$44:$A$139,0))</f>
        <v>97</v>
      </c>
      <c r="CD373" s="2">
        <f>IF(ISNA(MATCH($BQ373,'2011'!$A$44:$A$139,0)),97,MATCH($BQ373,'2011'!$A$44:$A$139,0))</f>
        <v>97</v>
      </c>
      <c r="CE373" s="2">
        <f>IF(ISNA(MATCH($BQ373,'2012'!$A$44:$A$139,0)),97,MATCH($BQ373,'2012'!$A$44:$A$139,0))</f>
        <v>97</v>
      </c>
      <c r="CF373" s="2">
        <f>IF(ISNA(MATCH($BQ373,'2013'!$A$44:$A$139,0)),97,MATCH($BQ373,'2013'!$A$44:$A$139,0))</f>
        <v>97</v>
      </c>
      <c r="CG373" s="149">
        <f>IF(ISNA(MATCH($BQ373,'2014'!$A$52:$A$179,0)),129,MATCH($BQ373,'2014'!$A$52:$A$179,0))</f>
        <v>129</v>
      </c>
      <c r="CI373">
        <f t="shared" si="210"/>
        <v>1533</v>
      </c>
      <c r="CJ373" s="284"/>
      <c r="CK373" s="282"/>
      <c r="CL373" s="281">
        <f t="shared" si="211"/>
        <v>0</v>
      </c>
      <c r="CM373" s="282">
        <f t="shared" si="197"/>
        <v>0</v>
      </c>
      <c r="CN373" s="282">
        <f t="shared" si="198"/>
        <v>0</v>
      </c>
      <c r="CO373" s="282">
        <f t="shared" si="199"/>
        <v>0</v>
      </c>
      <c r="CP373" s="282">
        <f t="shared" si="200"/>
        <v>0</v>
      </c>
      <c r="CQ373" s="282">
        <f t="shared" si="201"/>
        <v>0</v>
      </c>
      <c r="CR373" s="282">
        <f t="shared" si="202"/>
        <v>9</v>
      </c>
      <c r="CS373" s="282">
        <f t="shared" si="203"/>
        <v>5.9993999999999996</v>
      </c>
      <c r="CT373" s="282">
        <f t="shared" si="204"/>
        <v>3.9992000399999994</v>
      </c>
      <c r="CU373" s="282">
        <f t="shared" si="212"/>
        <v>2.6658667466639994</v>
      </c>
      <c r="CV373" s="282">
        <f t="shared" si="213"/>
        <v>1.777066773326222</v>
      </c>
      <c r="CW373" s="282">
        <f t="shared" si="214"/>
        <v>1.1845927110992596</v>
      </c>
      <c r="CX373" s="282">
        <f t="shared" si="215"/>
        <v>0.78964950121876643</v>
      </c>
      <c r="CY373" s="283">
        <f t="shared" si="216"/>
        <v>0.52638035751242973</v>
      </c>
      <c r="DA373" s="282">
        <f t="shared" si="217"/>
        <v>1533</v>
      </c>
      <c r="DB373" s="97"/>
      <c r="DC373" s="156"/>
      <c r="DD373" s="270">
        <f t="shared" si="218"/>
        <v>0</v>
      </c>
      <c r="DE373" s="156">
        <f t="shared" si="219"/>
        <v>0</v>
      </c>
      <c r="DF373" s="156">
        <f t="shared" si="220"/>
        <v>0</v>
      </c>
      <c r="DG373" s="156">
        <f t="shared" si="221"/>
        <v>0</v>
      </c>
      <c r="DH373" s="156">
        <f t="shared" si="222"/>
        <v>0</v>
      </c>
      <c r="DI373" s="156">
        <f t="shared" si="223"/>
        <v>0</v>
      </c>
      <c r="DJ373" s="156">
        <f t="shared" si="224"/>
        <v>9</v>
      </c>
      <c r="DK373" s="156">
        <f t="shared" si="225"/>
        <v>9</v>
      </c>
      <c r="DL373" s="156">
        <f t="shared" si="226"/>
        <v>9</v>
      </c>
      <c r="DM373" s="156">
        <f t="shared" si="227"/>
        <v>9</v>
      </c>
      <c r="DN373" s="156">
        <f t="shared" si="228"/>
        <v>9</v>
      </c>
      <c r="DO373" s="156">
        <f t="shared" si="229"/>
        <v>9</v>
      </c>
      <c r="DP373" s="156">
        <f t="shared" si="230"/>
        <v>9</v>
      </c>
      <c r="DQ373" s="267">
        <f t="shared" si="231"/>
        <v>9</v>
      </c>
      <c r="DR373" s="156">
        <f t="shared" si="232"/>
        <v>421</v>
      </c>
    </row>
    <row r="374" spans="2:122" ht="13.5" thickBot="1" x14ac:dyDescent="0.25">
      <c r="B374" s="133">
        <v>191</v>
      </c>
      <c r="C374" s="50">
        <f t="shared" si="195"/>
        <v>1</v>
      </c>
      <c r="D374" s="50">
        <f t="shared" si="205"/>
        <v>0</v>
      </c>
      <c r="E374" s="97"/>
      <c r="F374" s="2">
        <f t="shared" si="233"/>
        <v>369</v>
      </c>
      <c r="G374" s="164">
        <v>2165</v>
      </c>
      <c r="H374" s="164">
        <f>14- COUNTIF(L374:AA374,"#N/A")</f>
        <v>1</v>
      </c>
      <c r="I374" s="133">
        <f>SUM(AF374:AU374)+SUM(BA374:BM374)</f>
        <v>9</v>
      </c>
      <c r="J374" s="405">
        <f>CY374</f>
        <v>0.52638035751242973</v>
      </c>
      <c r="K374" s="466" t="str">
        <f>IF(ISNUMBER(MATCH(G374,'[4]OPR data'!$A$3:$A$2541,0)),"Y","N")</f>
        <v>Y</v>
      </c>
      <c r="L374" s="112"/>
      <c r="M374" s="236"/>
      <c r="N374" s="236" t="e">
        <f>(INDEX(Finish_table!R$4:R$83,MATCH('14 Year_History_Results'!$G374,Finish_table!S$4:S$83,0),1))</f>
        <v>#N/A</v>
      </c>
      <c r="O374" s="236" t="e">
        <f>(INDEX(Finish_table!Z$4:Z$99,MATCH('14 Year_History_Results'!$G374,Finish_table!AA$4:AA$99,0),1))</f>
        <v>#N/A</v>
      </c>
      <c r="P374" s="236" t="e">
        <f>(INDEX(Finish_table!AI$4:AI$99,MATCH('14 Year_History_Results'!$G374,Finish_table!AJ$4:AJ$99,0),1))</f>
        <v>#N/A</v>
      </c>
      <c r="Q374" s="236" t="e">
        <f>(INDEX(Finish_table!AR$4:AR$99,MATCH('14 Year_History_Results'!$G374,Finish_table!AS$4:AS$99,0),1))</f>
        <v>#N/A</v>
      </c>
      <c r="R374" s="236" t="e">
        <f>(INDEX(Finish_table!BA$4:BA$99,MATCH('14 Year_History_Results'!$G374,Finish_table!BB$4:BB$99,0),1))</f>
        <v>#N/A</v>
      </c>
      <c r="S374" s="236" t="e">
        <f>(INDEX(Finish_table!BJ$4:BJ$99,MATCH('14 Year_History_Results'!$G374,Finish_table!BK$4:BK$99,0),1))</f>
        <v>#N/A</v>
      </c>
      <c r="T374" s="236" t="str">
        <f>(INDEX(Finish_table!BS$4:BS$99,MATCH('14 Year_History_Results'!$G374,Finish_table!BT$4:BT$99,0),1))</f>
        <v>QF</v>
      </c>
      <c r="U374" s="236" t="e">
        <f>(INDEX(Finish_table!CB$4:CB$99,MATCH('14 Year_History_Results'!$G374,Finish_table!CC$4:CC$99,0),1))</f>
        <v>#N/A</v>
      </c>
      <c r="V374" s="236" t="e">
        <f>(INDEX(Finish_table!CK$4:CK$99,MATCH('14 Year_History_Results'!$G374,Finish_table!CL$4:CL$99,0),1))</f>
        <v>#N/A</v>
      </c>
      <c r="W374" s="236" t="e">
        <f>(INDEX(Finish_table!CT$4:CT$99,MATCH('14 Year_History_Results'!$G374,Finish_table!CU$4:CU$99,0),1))</f>
        <v>#N/A</v>
      </c>
      <c r="X374" s="236" t="e">
        <f>(INDEX(Finish_table!DC$4:DC$99,MATCH('14 Year_History_Results'!$G374,Finish_table!DD$4:DD$99,0),1))</f>
        <v>#N/A</v>
      </c>
      <c r="Y374" s="236" t="e">
        <f>(INDEX(Finish_table!DL$4:DL$99,MATCH('14 Year_History_Results'!$G374,Finish_table!DM$4:DM$99,0),1))</f>
        <v>#N/A</v>
      </c>
      <c r="Z374" s="236" t="e">
        <f>(INDEX(Finish_table!DU$4:DU$99,MATCH('14 Year_History_Results'!$G374,Finish_table!DV$4:DV$99,0),1))</f>
        <v>#N/A</v>
      </c>
      <c r="AA374" s="256" t="e">
        <f>(INDEX(Finish_table!ED$4:ED$140,MATCH('14 Year_History_Results'!$G374,Finish_table!EE$4:EE$140,0),1))</f>
        <v>#N/A</v>
      </c>
      <c r="AB374" s="2"/>
      <c r="AE374">
        <f t="shared" si="196"/>
        <v>2165</v>
      </c>
      <c r="AF374" s="112"/>
      <c r="AG374" s="2"/>
      <c r="AH374" s="148">
        <f>INDEX('2001'!$C$44:$C$140,'14 Year_History_Results'!BT374)</f>
        <v>0</v>
      </c>
      <c r="AI374" s="2">
        <f>INDEX('2002'!$C$44:$C$140,'14 Year_History_Results'!BU374)</f>
        <v>0</v>
      </c>
      <c r="AJ374" s="2">
        <f>INDEX('2003'!$C$44:$C$140,'14 Year_History_Results'!BV374)</f>
        <v>0</v>
      </c>
      <c r="AK374" s="2">
        <f>INDEX('2004'!$C$44:$C$140,'14 Year_History_Results'!BW374)</f>
        <v>0</v>
      </c>
      <c r="AL374" s="2">
        <f>INDEX('2005'!$C$44:$C$140,'14 Year_History_Results'!BX374)</f>
        <v>0</v>
      </c>
      <c r="AM374" s="2">
        <f>INDEX('2006'!$C$44:$C$140,'14 Year_History_Results'!BY374)</f>
        <v>0</v>
      </c>
      <c r="AN374" s="2">
        <f>INDEX('2007'!$C$44:$C$140,'14 Year_History_Results'!BZ374)</f>
        <v>0</v>
      </c>
      <c r="AO374" s="2">
        <f>INDEX('2008'!$C$44:$C$140,'14 Year_History_Results'!CA374)</f>
        <v>0</v>
      </c>
      <c r="AP374" s="2">
        <f>INDEX('2009'!$C$44:$C$140,'14 Year_History_Results'!CB374)</f>
        <v>0</v>
      </c>
      <c r="AQ374" s="2">
        <f>INDEX('2010'!$C$44:$C$140,'14 Year_History_Results'!CC374)</f>
        <v>0</v>
      </c>
      <c r="AR374" s="2">
        <f>INDEX('2011'!$C$44:$C$140,'14 Year_History_Results'!CD374)</f>
        <v>0</v>
      </c>
      <c r="AS374" s="2">
        <f>INDEX('2012'!$C$44:$C$140,'14 Year_History_Results'!CE374)</f>
        <v>0</v>
      </c>
      <c r="AT374" s="2">
        <f>INDEX('2013'!$C$44:$C$140,'14 Year_History_Results'!CF374)</f>
        <v>0</v>
      </c>
      <c r="AU374" s="149">
        <f>INDEX('2014'!$C$52:$C$180,'14 Year_History_Results'!CG374)</f>
        <v>0</v>
      </c>
      <c r="AV374" s="2">
        <f t="shared" si="206"/>
        <v>0</v>
      </c>
      <c r="AW374" s="2"/>
      <c r="AX374">
        <f t="shared" si="207"/>
        <v>2165</v>
      </c>
      <c r="AY374" s="112"/>
      <c r="AZ374" s="2"/>
      <c r="BA374" s="148">
        <f>INDEX('2001'!$B$44:$B$140,'14 Year_History_Results'!BT374)</f>
        <v>0</v>
      </c>
      <c r="BB374" s="2">
        <f>INDEX('2002'!$B$44:$B$140,'14 Year_History_Results'!BU374)</f>
        <v>0</v>
      </c>
      <c r="BC374" s="2">
        <f>INDEX('2003'!$B$44:$B$140,'14 Year_History_Results'!BV374)</f>
        <v>0</v>
      </c>
      <c r="BD374" s="2">
        <f>INDEX('2004'!$B$44:$B$140,'14 Year_History_Results'!BW374)</f>
        <v>0</v>
      </c>
      <c r="BE374" s="2">
        <f>INDEX('2005'!$B$44:$B$140,'14 Year_History_Results'!BX374)</f>
        <v>0</v>
      </c>
      <c r="BF374" s="2">
        <f>INDEX('2006'!$B$44:$B$140,'14 Year_History_Results'!BY374)</f>
        <v>0</v>
      </c>
      <c r="BG374" s="2">
        <f>INDEX('2007'!$B$44:$B$140,'14 Year_History_Results'!BZ374)</f>
        <v>9</v>
      </c>
      <c r="BH374" s="2">
        <f>INDEX('2008'!$B$44:$B$140,'14 Year_History_Results'!CA374)</f>
        <v>0</v>
      </c>
      <c r="BI374" s="2">
        <f>INDEX('2009'!$B$44:$B$140,'14 Year_History_Results'!CB374)</f>
        <v>0</v>
      </c>
      <c r="BJ374" s="2">
        <f>INDEX('2010'!$B$44:$B$140,'14 Year_History_Results'!CC374)</f>
        <v>0</v>
      </c>
      <c r="BK374" s="2">
        <f>INDEX('2011'!$B$44:$B$140,'14 Year_History_Results'!CD374)</f>
        <v>0</v>
      </c>
      <c r="BL374" s="2">
        <f>INDEX('2012'!$B$44:$B$140,'14 Year_History_Results'!CE374)</f>
        <v>0</v>
      </c>
      <c r="BM374" s="2">
        <f>INDEX('2013'!$B$44:$B$140,'14 Year_History_Results'!CF374)</f>
        <v>0</v>
      </c>
      <c r="BN374" s="149">
        <f>INDEX('2014'!$B$52:$B$180,'14 Year_History_Results'!CG374)</f>
        <v>0</v>
      </c>
      <c r="BO374" s="308">
        <f t="shared" si="208"/>
        <v>0</v>
      </c>
      <c r="BQ374">
        <f t="shared" si="209"/>
        <v>2165</v>
      </c>
      <c r="BR374" s="112"/>
      <c r="BS374" s="2"/>
      <c r="BT374" s="148">
        <f>IF(ISNA(MATCH($BQ374,'2001'!$A$44:$A$139,0)),97,MATCH($BQ374,'2001'!$A$44:$A$139,0))</f>
        <v>97</v>
      </c>
      <c r="BU374" s="2">
        <f>IF(ISNA(MATCH($BQ374,'2002'!$A$44:$A$139,0)),97,MATCH($BQ374,'2002'!$A$44:$A$139,0))</f>
        <v>97</v>
      </c>
      <c r="BV374" s="2">
        <f>IF(ISNA(MATCH($BQ374,'2003'!$A$44:$A$139,0)),97,MATCH($BQ374,'2003'!$A$44:$A$139,0))</f>
        <v>97</v>
      </c>
      <c r="BW374" s="2">
        <f>IF(ISNA(MATCH($BQ374,'2004'!$A$44:$A$139,0)),97,MATCH($BQ374,'2004'!$A$44:$A$139,0))</f>
        <v>97</v>
      </c>
      <c r="BX374" s="2">
        <f>IF(ISNA(MATCH($BQ374,'2005'!$A$44:$A$139,0)),97,MATCH($BQ374,'2005'!$A$44:$A$139,0))</f>
        <v>97</v>
      </c>
      <c r="BY374" s="2">
        <f>IF(ISNA(MATCH($BQ374,'2006'!$A$44:$A$139,0)),97,MATCH($BQ374,'2006'!$A$44:$A$139,0))</f>
        <v>97</v>
      </c>
      <c r="BZ374" s="2">
        <f>IF(ISNA(MATCH($BQ374,'2007'!$A$44:$A$139,0)),97,MATCH($BQ374,'2007'!$A$44:$A$139,0))</f>
        <v>93</v>
      </c>
      <c r="CA374" s="2">
        <f>IF(ISNA(MATCH($BQ374,'2008'!$A$44:$A$139,0)),97,MATCH($BQ374,'2008'!$A$44:$A$139,0))</f>
        <v>97</v>
      </c>
      <c r="CB374" s="2">
        <f>IF(ISNA(MATCH($BQ374,'2009'!$A$44:$A$139,0)),97,MATCH($BQ374,'2009'!$A$44:$A$139,0))</f>
        <v>97</v>
      </c>
      <c r="CC374" s="2">
        <f>IF(ISNA(MATCH($BQ374,'2010'!$A$44:$A$139,0)),97,MATCH($BQ374,'2010'!$A$44:$A$139,0))</f>
        <v>97</v>
      </c>
      <c r="CD374" s="2">
        <f>IF(ISNA(MATCH($BQ374,'2011'!$A$44:$A$139,0)),97,MATCH($BQ374,'2011'!$A$44:$A$139,0))</f>
        <v>97</v>
      </c>
      <c r="CE374" s="2">
        <f>IF(ISNA(MATCH($BQ374,'2012'!$A$44:$A$139,0)),97,MATCH($BQ374,'2012'!$A$44:$A$139,0))</f>
        <v>97</v>
      </c>
      <c r="CF374" s="2">
        <f>IF(ISNA(MATCH($BQ374,'2013'!$A$44:$A$139,0)),97,MATCH($BQ374,'2013'!$A$44:$A$139,0))</f>
        <v>97</v>
      </c>
      <c r="CG374" s="149">
        <f>IF(ISNA(MATCH($BQ374,'2014'!$A$52:$A$179,0)),129,MATCH($BQ374,'2014'!$A$52:$A$179,0))</f>
        <v>129</v>
      </c>
      <c r="CI374">
        <f t="shared" si="210"/>
        <v>2165</v>
      </c>
      <c r="CJ374" s="284"/>
      <c r="CK374" s="282"/>
      <c r="CL374" s="281">
        <f t="shared" si="211"/>
        <v>0</v>
      </c>
      <c r="CM374" s="282">
        <f t="shared" si="197"/>
        <v>0</v>
      </c>
      <c r="CN374" s="282">
        <f t="shared" si="198"/>
        <v>0</v>
      </c>
      <c r="CO374" s="282">
        <f t="shared" si="199"/>
        <v>0</v>
      </c>
      <c r="CP374" s="282">
        <f t="shared" si="200"/>
        <v>0</v>
      </c>
      <c r="CQ374" s="282">
        <f t="shared" si="201"/>
        <v>0</v>
      </c>
      <c r="CR374" s="282">
        <f t="shared" si="202"/>
        <v>9</v>
      </c>
      <c r="CS374" s="282">
        <f t="shared" si="203"/>
        <v>5.9993999999999996</v>
      </c>
      <c r="CT374" s="282">
        <f t="shared" si="204"/>
        <v>3.9992000399999994</v>
      </c>
      <c r="CU374" s="282">
        <f t="shared" si="212"/>
        <v>2.6658667466639994</v>
      </c>
      <c r="CV374" s="282">
        <f t="shared" si="213"/>
        <v>1.777066773326222</v>
      </c>
      <c r="CW374" s="282">
        <f t="shared" si="214"/>
        <v>1.1845927110992596</v>
      </c>
      <c r="CX374" s="282">
        <f t="shared" si="215"/>
        <v>0.78964950121876643</v>
      </c>
      <c r="CY374" s="283">
        <f t="shared" si="216"/>
        <v>0.52638035751242973</v>
      </c>
      <c r="DA374" s="282">
        <f t="shared" si="217"/>
        <v>2165</v>
      </c>
      <c r="DB374" s="97"/>
      <c r="DC374" s="156"/>
      <c r="DD374" s="270">
        <f t="shared" si="218"/>
        <v>0</v>
      </c>
      <c r="DE374" s="156">
        <f t="shared" si="219"/>
        <v>0</v>
      </c>
      <c r="DF374" s="156">
        <f t="shared" si="220"/>
        <v>0</v>
      </c>
      <c r="DG374" s="156">
        <f t="shared" si="221"/>
        <v>0</v>
      </c>
      <c r="DH374" s="156">
        <f t="shared" si="222"/>
        <v>0</v>
      </c>
      <c r="DI374" s="156">
        <f t="shared" si="223"/>
        <v>0</v>
      </c>
      <c r="DJ374" s="156">
        <f t="shared" si="224"/>
        <v>9</v>
      </c>
      <c r="DK374" s="156">
        <f t="shared" si="225"/>
        <v>9</v>
      </c>
      <c r="DL374" s="156">
        <f t="shared" si="226"/>
        <v>9</v>
      </c>
      <c r="DM374" s="156">
        <f t="shared" si="227"/>
        <v>9</v>
      </c>
      <c r="DN374" s="156">
        <f t="shared" si="228"/>
        <v>9</v>
      </c>
      <c r="DO374" s="156">
        <f t="shared" si="229"/>
        <v>9</v>
      </c>
      <c r="DP374" s="156">
        <f t="shared" si="230"/>
        <v>9</v>
      </c>
      <c r="DQ374" s="267">
        <f t="shared" si="231"/>
        <v>9</v>
      </c>
      <c r="DR374" s="156">
        <f t="shared" si="232"/>
        <v>421</v>
      </c>
    </row>
    <row r="375" spans="2:122" ht="13.5" thickBot="1" x14ac:dyDescent="0.25">
      <c r="B375" s="133">
        <v>191</v>
      </c>
      <c r="C375" s="50">
        <f t="shared" si="195"/>
        <v>2</v>
      </c>
      <c r="D375" s="50">
        <f t="shared" si="205"/>
        <v>0</v>
      </c>
      <c r="E375" s="97"/>
      <c r="F375" s="2">
        <f t="shared" si="233"/>
        <v>370</v>
      </c>
      <c r="G375" s="164">
        <v>224</v>
      </c>
      <c r="H375" s="164">
        <f>14- COUNTIF(L375:AA375,"#N/A")</f>
        <v>3</v>
      </c>
      <c r="I375" s="133">
        <f>SUM(AF375:AU375)+SUM(BA375:BM375)</f>
        <v>39</v>
      </c>
      <c r="J375" s="405">
        <f>CY375</f>
        <v>0.51777364205343401</v>
      </c>
      <c r="K375" s="466" t="str">
        <f>IF(ISNUMBER(MATCH(G375,'[4]OPR data'!$A$3:$A$2541,0)),"Y","N")</f>
        <v>Y</v>
      </c>
      <c r="L375" s="112"/>
      <c r="M375" s="236"/>
      <c r="N375" s="236" t="e">
        <f>(INDEX(Finish_table!R$4:R$83,MATCH('14 Year_History_Results'!$G375,Finish_table!S$4:S$83,0),1))</f>
        <v>#N/A</v>
      </c>
      <c r="O375" s="236" t="str">
        <f>(INDEX(Finish_table!Z$4:Z$99,MATCH('14 Year_History_Results'!$G375,Finish_table!AA$4:AA$99,0),1))</f>
        <v>QF</v>
      </c>
      <c r="P375" s="236" t="str">
        <f>(INDEX(Finish_table!AI$4:AI$99,MATCH('14 Year_History_Results'!$G375,Finish_table!AJ$4:AJ$99,0),1))</f>
        <v>QF</v>
      </c>
      <c r="Q375" s="236" t="str">
        <f>(INDEX(Finish_table!AR$4:AR$99,MATCH('14 Year_History_Results'!$G375,Finish_table!AS$4:AS$99,0),1))</f>
        <v>SF</v>
      </c>
      <c r="R375" s="236" t="e">
        <f>(INDEX(Finish_table!BA$4:BA$99,MATCH('14 Year_History_Results'!$G375,Finish_table!BB$4:BB$99,0),1))</f>
        <v>#N/A</v>
      </c>
      <c r="S375" s="236" t="e">
        <f>(INDEX(Finish_table!BJ$4:BJ$99,MATCH('14 Year_History_Results'!$G375,Finish_table!BK$4:BK$99,0),1))</f>
        <v>#N/A</v>
      </c>
      <c r="T375" s="236" t="e">
        <f>(INDEX(Finish_table!BS$4:BS$99,MATCH('14 Year_History_Results'!$G375,Finish_table!BT$4:BT$99,0),1))</f>
        <v>#N/A</v>
      </c>
      <c r="U375" s="236" t="e">
        <f>(INDEX(Finish_table!CB$4:CB$99,MATCH('14 Year_History_Results'!$G375,Finish_table!CC$4:CC$99,0),1))</f>
        <v>#N/A</v>
      </c>
      <c r="V375" s="236" t="e">
        <f>(INDEX(Finish_table!CK$4:CK$99,MATCH('14 Year_History_Results'!$G375,Finish_table!CL$4:CL$99,0),1))</f>
        <v>#N/A</v>
      </c>
      <c r="W375" s="236" t="e">
        <f>(INDEX(Finish_table!CT$4:CT$99,MATCH('14 Year_History_Results'!$G375,Finish_table!CU$4:CU$99,0),1))</f>
        <v>#N/A</v>
      </c>
      <c r="X375" s="236" t="e">
        <f>(INDEX(Finish_table!DC$4:DC$99,MATCH('14 Year_History_Results'!$G375,Finish_table!DD$4:DD$99,0),1))</f>
        <v>#N/A</v>
      </c>
      <c r="Y375" s="236" t="e">
        <f>(INDEX(Finish_table!DL$4:DL$99,MATCH('14 Year_History_Results'!$G375,Finish_table!DM$4:DM$99,0),1))</f>
        <v>#N/A</v>
      </c>
      <c r="Z375" s="236" t="e">
        <f>(INDEX(Finish_table!DU$4:DU$99,MATCH('14 Year_History_Results'!$G375,Finish_table!DV$4:DV$99,0),1))</f>
        <v>#N/A</v>
      </c>
      <c r="AA375" s="256" t="e">
        <f>(INDEX(Finish_table!ED$4:ED$140,MATCH('14 Year_History_Results'!$G375,Finish_table!EE$4:EE$140,0),1))</f>
        <v>#N/A</v>
      </c>
      <c r="AB375" s="2"/>
      <c r="AE375">
        <f t="shared" si="196"/>
        <v>224</v>
      </c>
      <c r="AF375" s="112"/>
      <c r="AG375" s="2"/>
      <c r="AH375" s="148">
        <f>INDEX('2001'!$C$44:$C$140,'14 Year_History_Results'!BT375)</f>
        <v>0</v>
      </c>
      <c r="AI375" s="2">
        <f>INDEX('2002'!$C$44:$C$140,'14 Year_History_Results'!BU375)</f>
        <v>0</v>
      </c>
      <c r="AJ375" s="2">
        <f>INDEX('2003'!$C$44:$C$140,'14 Year_History_Results'!BV375)</f>
        <v>0</v>
      </c>
      <c r="AK375" s="2">
        <f>INDEX('2004'!$C$44:$C$140,'14 Year_History_Results'!BW375)</f>
        <v>10</v>
      </c>
      <c r="AL375" s="2">
        <f>INDEX('2005'!$C$44:$C$140,'14 Year_History_Results'!BX375)</f>
        <v>0</v>
      </c>
      <c r="AM375" s="2">
        <f>INDEX('2006'!$C$44:$C$140,'14 Year_History_Results'!BY375)</f>
        <v>0</v>
      </c>
      <c r="AN375" s="2">
        <f>INDEX('2007'!$C$44:$C$140,'14 Year_History_Results'!BZ375)</f>
        <v>0</v>
      </c>
      <c r="AO375" s="2">
        <f>INDEX('2008'!$C$44:$C$140,'14 Year_History_Results'!CA375)</f>
        <v>0</v>
      </c>
      <c r="AP375" s="2">
        <f>INDEX('2009'!$C$44:$C$140,'14 Year_History_Results'!CB375)</f>
        <v>0</v>
      </c>
      <c r="AQ375" s="2">
        <f>INDEX('2010'!$C$44:$C$140,'14 Year_History_Results'!CC375)</f>
        <v>0</v>
      </c>
      <c r="AR375" s="2">
        <f>INDEX('2011'!$C$44:$C$140,'14 Year_History_Results'!CD375)</f>
        <v>0</v>
      </c>
      <c r="AS375" s="2">
        <f>INDEX('2012'!$C$44:$C$140,'14 Year_History_Results'!CE375)</f>
        <v>0</v>
      </c>
      <c r="AT375" s="2">
        <f>INDEX('2013'!$C$44:$C$140,'14 Year_History_Results'!CF375)</f>
        <v>0</v>
      </c>
      <c r="AU375" s="149">
        <f>INDEX('2014'!$C$52:$C$180,'14 Year_History_Results'!CG375)</f>
        <v>0</v>
      </c>
      <c r="AV375" s="2">
        <f t="shared" si="206"/>
        <v>2.6726124191242437</v>
      </c>
      <c r="AW375" s="2"/>
      <c r="AX375">
        <f t="shared" si="207"/>
        <v>224</v>
      </c>
      <c r="AY375" s="112"/>
      <c r="AZ375" s="2"/>
      <c r="BA375" s="148">
        <f>INDEX('2001'!$B$44:$B$140,'14 Year_History_Results'!BT375)</f>
        <v>0</v>
      </c>
      <c r="BB375" s="2">
        <f>INDEX('2002'!$B$44:$B$140,'14 Year_History_Results'!BU375)</f>
        <v>11</v>
      </c>
      <c r="BC375" s="2">
        <f>INDEX('2003'!$B$44:$B$140,'14 Year_History_Results'!BV375)</f>
        <v>9</v>
      </c>
      <c r="BD375" s="2">
        <f>INDEX('2004'!$B$44:$B$140,'14 Year_History_Results'!BW375)</f>
        <v>9</v>
      </c>
      <c r="BE375" s="2">
        <f>INDEX('2005'!$B$44:$B$140,'14 Year_History_Results'!BX375)</f>
        <v>0</v>
      </c>
      <c r="BF375" s="2">
        <f>INDEX('2006'!$B$44:$B$140,'14 Year_History_Results'!BY375)</f>
        <v>0</v>
      </c>
      <c r="BG375" s="2">
        <f>INDEX('2007'!$B$44:$B$140,'14 Year_History_Results'!BZ375)</f>
        <v>0</v>
      </c>
      <c r="BH375" s="2">
        <f>INDEX('2008'!$B$44:$B$140,'14 Year_History_Results'!CA375)</f>
        <v>0</v>
      </c>
      <c r="BI375" s="2">
        <f>INDEX('2009'!$B$44:$B$140,'14 Year_History_Results'!CB375)</f>
        <v>0</v>
      </c>
      <c r="BJ375" s="2">
        <f>INDEX('2010'!$B$44:$B$140,'14 Year_History_Results'!CC375)</f>
        <v>0</v>
      </c>
      <c r="BK375" s="2">
        <f>INDEX('2011'!$B$44:$B$140,'14 Year_History_Results'!CD375)</f>
        <v>0</v>
      </c>
      <c r="BL375" s="2">
        <f>INDEX('2012'!$B$44:$B$140,'14 Year_History_Results'!CE375)</f>
        <v>0</v>
      </c>
      <c r="BM375" s="2">
        <f>INDEX('2013'!$B$44:$B$140,'14 Year_History_Results'!CF375)</f>
        <v>0</v>
      </c>
      <c r="BN375" s="149">
        <f>INDEX('2014'!$B$52:$B$180,'14 Year_History_Results'!CG375)</f>
        <v>0</v>
      </c>
      <c r="BO375" s="308">
        <f t="shared" si="208"/>
        <v>0</v>
      </c>
      <c r="BQ375">
        <f t="shared" si="209"/>
        <v>224</v>
      </c>
      <c r="BR375" s="112"/>
      <c r="BS375" s="2"/>
      <c r="BT375" s="148">
        <f>IF(ISNA(MATCH($BQ375,'2001'!$A$44:$A$139,0)),97,MATCH($BQ375,'2001'!$A$44:$A$139,0))</f>
        <v>97</v>
      </c>
      <c r="BU375" s="2">
        <f>IF(ISNA(MATCH($BQ375,'2002'!$A$44:$A$139,0)),97,MATCH($BQ375,'2002'!$A$44:$A$139,0))</f>
        <v>48</v>
      </c>
      <c r="BV375" s="2">
        <f>IF(ISNA(MATCH($BQ375,'2003'!$A$44:$A$139,0)),97,MATCH($BQ375,'2003'!$A$44:$A$139,0))</f>
        <v>41</v>
      </c>
      <c r="BW375" s="2">
        <f>IF(ISNA(MATCH($BQ375,'2004'!$A$44:$A$139,0)),97,MATCH($BQ375,'2004'!$A$44:$A$139,0))</f>
        <v>35</v>
      </c>
      <c r="BX375" s="2">
        <f>IF(ISNA(MATCH($BQ375,'2005'!$A$44:$A$139,0)),97,MATCH($BQ375,'2005'!$A$44:$A$139,0))</f>
        <v>97</v>
      </c>
      <c r="BY375" s="2">
        <f>IF(ISNA(MATCH($BQ375,'2006'!$A$44:$A$139,0)),97,MATCH($BQ375,'2006'!$A$44:$A$139,0))</f>
        <v>97</v>
      </c>
      <c r="BZ375" s="2">
        <f>IF(ISNA(MATCH($BQ375,'2007'!$A$44:$A$139,0)),97,MATCH($BQ375,'2007'!$A$44:$A$139,0))</f>
        <v>97</v>
      </c>
      <c r="CA375" s="2">
        <f>IF(ISNA(MATCH($BQ375,'2008'!$A$44:$A$139,0)),97,MATCH($BQ375,'2008'!$A$44:$A$139,0))</f>
        <v>97</v>
      </c>
      <c r="CB375" s="2">
        <f>IF(ISNA(MATCH($BQ375,'2009'!$A$44:$A$139,0)),97,MATCH($BQ375,'2009'!$A$44:$A$139,0))</f>
        <v>97</v>
      </c>
      <c r="CC375" s="2">
        <f>IF(ISNA(MATCH($BQ375,'2010'!$A$44:$A$139,0)),97,MATCH($BQ375,'2010'!$A$44:$A$139,0))</f>
        <v>97</v>
      </c>
      <c r="CD375" s="2">
        <f>IF(ISNA(MATCH($BQ375,'2011'!$A$44:$A$139,0)),97,MATCH($BQ375,'2011'!$A$44:$A$139,0))</f>
        <v>97</v>
      </c>
      <c r="CE375" s="2">
        <f>IF(ISNA(MATCH($BQ375,'2012'!$A$44:$A$139,0)),97,MATCH($BQ375,'2012'!$A$44:$A$139,0))</f>
        <v>97</v>
      </c>
      <c r="CF375" s="2">
        <f>IF(ISNA(MATCH($BQ375,'2013'!$A$44:$A$139,0)),97,MATCH($BQ375,'2013'!$A$44:$A$139,0))</f>
        <v>97</v>
      </c>
      <c r="CG375" s="149">
        <f>IF(ISNA(MATCH($BQ375,'2014'!$A$52:$A$179,0)),129,MATCH($BQ375,'2014'!$A$52:$A$179,0))</f>
        <v>129</v>
      </c>
      <c r="CI375">
        <f t="shared" si="210"/>
        <v>224</v>
      </c>
      <c r="CJ375" s="284"/>
      <c r="CK375" s="282"/>
      <c r="CL375" s="281">
        <f t="shared" si="211"/>
        <v>0</v>
      </c>
      <c r="CM375" s="282">
        <f t="shared" si="197"/>
        <v>11</v>
      </c>
      <c r="CN375" s="282">
        <f t="shared" si="198"/>
        <v>16.332599999999999</v>
      </c>
      <c r="CO375" s="282">
        <f t="shared" si="199"/>
        <v>29.887311159999999</v>
      </c>
      <c r="CP375" s="282">
        <f t="shared" si="200"/>
        <v>19.922881619256</v>
      </c>
      <c r="CQ375" s="282">
        <f t="shared" si="201"/>
        <v>13.280592887396049</v>
      </c>
      <c r="CR375" s="282">
        <f t="shared" si="202"/>
        <v>8.8528432187382062</v>
      </c>
      <c r="CS375" s="282">
        <f t="shared" si="203"/>
        <v>5.901305289610888</v>
      </c>
      <c r="CT375" s="282">
        <f t="shared" si="204"/>
        <v>3.9338101060546178</v>
      </c>
      <c r="CU375" s="282">
        <f t="shared" si="212"/>
        <v>2.6222778166960081</v>
      </c>
      <c r="CV375" s="282">
        <f t="shared" si="213"/>
        <v>1.7480103926095589</v>
      </c>
      <c r="CW375" s="282">
        <f t="shared" si="214"/>
        <v>1.165223727713532</v>
      </c>
      <c r="CX375" s="282">
        <f t="shared" si="215"/>
        <v>0.77673813689384041</v>
      </c>
      <c r="CY375" s="283">
        <f t="shared" si="216"/>
        <v>0.51777364205343401</v>
      </c>
      <c r="DA375" s="282">
        <f t="shared" si="217"/>
        <v>224</v>
      </c>
      <c r="DB375" s="97"/>
      <c r="DC375" s="156"/>
      <c r="DD375" s="270">
        <f t="shared" si="218"/>
        <v>0</v>
      </c>
      <c r="DE375" s="156">
        <f t="shared" si="219"/>
        <v>11</v>
      </c>
      <c r="DF375" s="156">
        <f t="shared" si="220"/>
        <v>20</v>
      </c>
      <c r="DG375" s="156">
        <f t="shared" si="221"/>
        <v>39</v>
      </c>
      <c r="DH375" s="156">
        <f t="shared" si="222"/>
        <v>39</v>
      </c>
      <c r="DI375" s="156">
        <f t="shared" si="223"/>
        <v>39</v>
      </c>
      <c r="DJ375" s="156">
        <f t="shared" si="224"/>
        <v>39</v>
      </c>
      <c r="DK375" s="156">
        <f t="shared" si="225"/>
        <v>39</v>
      </c>
      <c r="DL375" s="156">
        <f t="shared" si="226"/>
        <v>39</v>
      </c>
      <c r="DM375" s="156">
        <f t="shared" si="227"/>
        <v>39</v>
      </c>
      <c r="DN375" s="156">
        <f t="shared" si="228"/>
        <v>39</v>
      </c>
      <c r="DO375" s="156">
        <f t="shared" si="229"/>
        <v>39</v>
      </c>
      <c r="DP375" s="156">
        <f t="shared" si="230"/>
        <v>39</v>
      </c>
      <c r="DQ375" s="267">
        <f t="shared" si="231"/>
        <v>39</v>
      </c>
      <c r="DR375" s="156">
        <f t="shared" si="232"/>
        <v>176</v>
      </c>
    </row>
    <row r="376" spans="2:122" ht="13.5" thickBot="1" x14ac:dyDescent="0.25">
      <c r="B376" s="133">
        <v>191</v>
      </c>
      <c r="C376" s="50">
        <f t="shared" si="195"/>
        <v>3</v>
      </c>
      <c r="D376" s="50">
        <f t="shared" si="205"/>
        <v>0</v>
      </c>
      <c r="E376" s="97"/>
      <c r="F376" s="2">
        <f t="shared" si="233"/>
        <v>371</v>
      </c>
      <c r="G376" s="164">
        <v>138</v>
      </c>
      <c r="H376" s="164">
        <f>14- COUNTIF(L376:AA376,"#N/A")</f>
        <v>2</v>
      </c>
      <c r="I376" s="133">
        <f>SUM(AF376:AU376)+SUM(BA376:BM376)</f>
        <v>30</v>
      </c>
      <c r="J376" s="405">
        <f>CY376</f>
        <v>0.51254530718539026</v>
      </c>
      <c r="K376" s="466" t="str">
        <f>IF(ISNUMBER(MATCH(G376,'[4]OPR data'!$A$3:$A$2541,0)),"Y","N")</f>
        <v>Y</v>
      </c>
      <c r="L376" s="112"/>
      <c r="M376" s="236"/>
      <c r="N376" s="236" t="e">
        <f>(INDEX(Finish_table!R$4:R$83,MATCH('14 Year_History_Results'!$G376,Finish_table!S$4:S$83,0),1))</f>
        <v>#N/A</v>
      </c>
      <c r="O376" s="236" t="str">
        <f>(INDEX(Finish_table!Z$4:Z$99,MATCH('14 Year_History_Results'!$G376,Finish_table!AA$4:AA$99,0),1))</f>
        <v>SF</v>
      </c>
      <c r="P376" s="236" t="e">
        <f>(INDEX(Finish_table!AI$4:AI$99,MATCH('14 Year_History_Results'!$G376,Finish_table!AJ$4:AJ$99,0),1))</f>
        <v>#N/A</v>
      </c>
      <c r="Q376" s="236" t="e">
        <f>(INDEX(Finish_table!AR$4:AR$99,MATCH('14 Year_History_Results'!$G376,Finish_table!AS$4:AS$99,0),1))</f>
        <v>#N/A</v>
      </c>
      <c r="R376" s="236" t="e">
        <f>(INDEX(Finish_table!BA$4:BA$99,MATCH('14 Year_History_Results'!$G376,Finish_table!BB$4:BB$99,0),1))</f>
        <v>#N/A</v>
      </c>
      <c r="S376" s="236" t="str">
        <f>(INDEX(Finish_table!BJ$4:BJ$99,MATCH('14 Year_History_Results'!$G376,Finish_table!BK$4:BK$99,0),1))</f>
        <v>QF</v>
      </c>
      <c r="T376" s="236" t="e">
        <f>(INDEX(Finish_table!BS$4:BS$99,MATCH('14 Year_History_Results'!$G376,Finish_table!BT$4:BT$99,0),1))</f>
        <v>#N/A</v>
      </c>
      <c r="U376" s="236" t="e">
        <f>(INDEX(Finish_table!CB$4:CB$99,MATCH('14 Year_History_Results'!$G376,Finish_table!CC$4:CC$99,0),1))</f>
        <v>#N/A</v>
      </c>
      <c r="V376" s="236" t="e">
        <f>(INDEX(Finish_table!CK$4:CK$99,MATCH('14 Year_History_Results'!$G376,Finish_table!CL$4:CL$99,0),1))</f>
        <v>#N/A</v>
      </c>
      <c r="W376" s="236" t="e">
        <f>(INDEX(Finish_table!CT$4:CT$99,MATCH('14 Year_History_Results'!$G376,Finish_table!CU$4:CU$99,0),1))</f>
        <v>#N/A</v>
      </c>
      <c r="X376" s="236" t="e">
        <f>(INDEX(Finish_table!DC$4:DC$99,MATCH('14 Year_History_Results'!$G376,Finish_table!DD$4:DD$99,0),1))</f>
        <v>#N/A</v>
      </c>
      <c r="Y376" s="236" t="e">
        <f>(INDEX(Finish_table!DL$4:DL$99,MATCH('14 Year_History_Results'!$G376,Finish_table!DM$4:DM$99,0),1))</f>
        <v>#N/A</v>
      </c>
      <c r="Z376" s="236" t="e">
        <f>(INDEX(Finish_table!DU$4:DU$99,MATCH('14 Year_History_Results'!$G376,Finish_table!DV$4:DV$99,0),1))</f>
        <v>#N/A</v>
      </c>
      <c r="AA376" s="256" t="e">
        <f>(INDEX(Finish_table!ED$4:ED$140,MATCH('14 Year_History_Results'!$G376,Finish_table!EE$4:EE$140,0),1))</f>
        <v>#N/A</v>
      </c>
      <c r="AB376" s="2"/>
      <c r="AE376">
        <f t="shared" si="196"/>
        <v>138</v>
      </c>
      <c r="AF376" s="112"/>
      <c r="AG376" s="2"/>
      <c r="AH376" s="148">
        <f>INDEX('2001'!$C$44:$C$140,'14 Year_History_Results'!BT376)</f>
        <v>0</v>
      </c>
      <c r="AI376" s="2">
        <f>INDEX('2002'!$C$44:$C$140,'14 Year_History_Results'!BU376)</f>
        <v>10</v>
      </c>
      <c r="AJ376" s="2">
        <f>INDEX('2003'!$C$44:$C$140,'14 Year_History_Results'!BV376)</f>
        <v>0</v>
      </c>
      <c r="AK376" s="2">
        <f>INDEX('2004'!$C$44:$C$140,'14 Year_History_Results'!BW376)</f>
        <v>0</v>
      </c>
      <c r="AL376" s="2">
        <f>INDEX('2005'!$C$44:$C$140,'14 Year_History_Results'!BX376)</f>
        <v>0</v>
      </c>
      <c r="AM376" s="2">
        <f>INDEX('2006'!$C$44:$C$140,'14 Year_History_Results'!BY376)</f>
        <v>0</v>
      </c>
      <c r="AN376" s="2">
        <f>INDEX('2007'!$C$44:$C$140,'14 Year_History_Results'!BZ376)</f>
        <v>0</v>
      </c>
      <c r="AO376" s="2">
        <f>INDEX('2008'!$C$44:$C$140,'14 Year_History_Results'!CA376)</f>
        <v>0</v>
      </c>
      <c r="AP376" s="2">
        <f>INDEX('2009'!$C$44:$C$140,'14 Year_History_Results'!CB376)</f>
        <v>0</v>
      </c>
      <c r="AQ376" s="2">
        <f>INDEX('2010'!$C$44:$C$140,'14 Year_History_Results'!CC376)</f>
        <v>0</v>
      </c>
      <c r="AR376" s="2">
        <f>INDEX('2011'!$C$44:$C$140,'14 Year_History_Results'!CD376)</f>
        <v>0</v>
      </c>
      <c r="AS376" s="2">
        <f>INDEX('2012'!$C$44:$C$140,'14 Year_History_Results'!CE376)</f>
        <v>0</v>
      </c>
      <c r="AT376" s="2">
        <f>INDEX('2013'!$C$44:$C$140,'14 Year_History_Results'!CF376)</f>
        <v>0</v>
      </c>
      <c r="AU376" s="149">
        <f>INDEX('2014'!$C$52:$C$180,'14 Year_History_Results'!CG376)</f>
        <v>0</v>
      </c>
      <c r="AV376" s="2">
        <f t="shared" si="206"/>
        <v>2.6726124191242437</v>
      </c>
      <c r="AW376" s="2"/>
      <c r="AX376">
        <f t="shared" si="207"/>
        <v>138</v>
      </c>
      <c r="AY376" s="112"/>
      <c r="AZ376" s="2"/>
      <c r="BA376" s="148">
        <f>INDEX('2001'!$B$44:$B$140,'14 Year_History_Results'!BT376)</f>
        <v>0</v>
      </c>
      <c r="BB376" s="2">
        <f>INDEX('2002'!$B$44:$B$140,'14 Year_History_Results'!BU376)</f>
        <v>11</v>
      </c>
      <c r="BC376" s="2">
        <f>INDEX('2003'!$B$44:$B$140,'14 Year_History_Results'!BV376)</f>
        <v>0</v>
      </c>
      <c r="BD376" s="2">
        <f>INDEX('2004'!$B$44:$B$140,'14 Year_History_Results'!BW376)</f>
        <v>0</v>
      </c>
      <c r="BE376" s="2">
        <f>INDEX('2005'!$B$44:$B$140,'14 Year_History_Results'!BX376)</f>
        <v>0</v>
      </c>
      <c r="BF376" s="2">
        <f>INDEX('2006'!$B$44:$B$140,'14 Year_History_Results'!BY376)</f>
        <v>9</v>
      </c>
      <c r="BG376" s="2">
        <f>INDEX('2007'!$B$44:$B$140,'14 Year_History_Results'!BZ376)</f>
        <v>0</v>
      </c>
      <c r="BH376" s="2">
        <f>INDEX('2008'!$B$44:$B$140,'14 Year_History_Results'!CA376)</f>
        <v>0</v>
      </c>
      <c r="BI376" s="2">
        <f>INDEX('2009'!$B$44:$B$140,'14 Year_History_Results'!CB376)</f>
        <v>0</v>
      </c>
      <c r="BJ376" s="2">
        <f>INDEX('2010'!$B$44:$B$140,'14 Year_History_Results'!CC376)</f>
        <v>0</v>
      </c>
      <c r="BK376" s="2">
        <f>INDEX('2011'!$B$44:$B$140,'14 Year_History_Results'!CD376)</f>
        <v>0</v>
      </c>
      <c r="BL376" s="2">
        <f>INDEX('2012'!$B$44:$B$140,'14 Year_History_Results'!CE376)</f>
        <v>0</v>
      </c>
      <c r="BM376" s="2">
        <f>INDEX('2013'!$B$44:$B$140,'14 Year_History_Results'!CF376)</f>
        <v>0</v>
      </c>
      <c r="BN376" s="149">
        <f>INDEX('2014'!$B$52:$B$180,'14 Year_History_Results'!CG376)</f>
        <v>0</v>
      </c>
      <c r="BO376" s="308">
        <f t="shared" si="208"/>
        <v>0</v>
      </c>
      <c r="BQ376">
        <f t="shared" si="209"/>
        <v>138</v>
      </c>
      <c r="BR376" s="112"/>
      <c r="BS376" s="2"/>
      <c r="BT376" s="148">
        <f>IF(ISNA(MATCH($BQ376,'2001'!$A$44:$A$139,0)),97,MATCH($BQ376,'2001'!$A$44:$A$139,0))</f>
        <v>97</v>
      </c>
      <c r="BU376" s="2">
        <f>IF(ISNA(MATCH($BQ376,'2002'!$A$44:$A$139,0)),97,MATCH($BQ376,'2002'!$A$44:$A$139,0))</f>
        <v>30</v>
      </c>
      <c r="BV376" s="2">
        <f>IF(ISNA(MATCH($BQ376,'2003'!$A$44:$A$139,0)),97,MATCH($BQ376,'2003'!$A$44:$A$139,0))</f>
        <v>97</v>
      </c>
      <c r="BW376" s="2">
        <f>IF(ISNA(MATCH($BQ376,'2004'!$A$44:$A$139,0)),97,MATCH($BQ376,'2004'!$A$44:$A$139,0))</f>
        <v>97</v>
      </c>
      <c r="BX376" s="2">
        <f>IF(ISNA(MATCH($BQ376,'2005'!$A$44:$A$139,0)),97,MATCH($BQ376,'2005'!$A$44:$A$139,0))</f>
        <v>97</v>
      </c>
      <c r="BY376" s="2">
        <f>IF(ISNA(MATCH($BQ376,'2006'!$A$44:$A$139,0)),97,MATCH($BQ376,'2006'!$A$44:$A$139,0))</f>
        <v>29</v>
      </c>
      <c r="BZ376" s="2">
        <f>IF(ISNA(MATCH($BQ376,'2007'!$A$44:$A$139,0)),97,MATCH($BQ376,'2007'!$A$44:$A$139,0))</f>
        <v>97</v>
      </c>
      <c r="CA376" s="2">
        <f>IF(ISNA(MATCH($BQ376,'2008'!$A$44:$A$139,0)),97,MATCH($BQ376,'2008'!$A$44:$A$139,0))</f>
        <v>97</v>
      </c>
      <c r="CB376" s="2">
        <f>IF(ISNA(MATCH($BQ376,'2009'!$A$44:$A$139,0)),97,MATCH($BQ376,'2009'!$A$44:$A$139,0))</f>
        <v>97</v>
      </c>
      <c r="CC376" s="2">
        <f>IF(ISNA(MATCH($BQ376,'2010'!$A$44:$A$139,0)),97,MATCH($BQ376,'2010'!$A$44:$A$139,0))</f>
        <v>97</v>
      </c>
      <c r="CD376" s="2">
        <f>IF(ISNA(MATCH($BQ376,'2011'!$A$44:$A$139,0)),97,MATCH($BQ376,'2011'!$A$44:$A$139,0))</f>
        <v>97</v>
      </c>
      <c r="CE376" s="2">
        <f>IF(ISNA(MATCH($BQ376,'2012'!$A$44:$A$139,0)),97,MATCH($BQ376,'2012'!$A$44:$A$139,0))</f>
        <v>97</v>
      </c>
      <c r="CF376" s="2">
        <f>IF(ISNA(MATCH($BQ376,'2013'!$A$44:$A$139,0)),97,MATCH($BQ376,'2013'!$A$44:$A$139,0))</f>
        <v>97</v>
      </c>
      <c r="CG376" s="149">
        <f>IF(ISNA(MATCH($BQ376,'2014'!$A$52:$A$179,0)),129,MATCH($BQ376,'2014'!$A$52:$A$179,0))</f>
        <v>129</v>
      </c>
      <c r="CI376">
        <f t="shared" si="210"/>
        <v>138</v>
      </c>
      <c r="CJ376" s="284"/>
      <c r="CK376" s="282"/>
      <c r="CL376" s="281">
        <f t="shared" si="211"/>
        <v>0</v>
      </c>
      <c r="CM376" s="282">
        <f t="shared" si="197"/>
        <v>21</v>
      </c>
      <c r="CN376" s="282">
        <f t="shared" si="198"/>
        <v>13.9986</v>
      </c>
      <c r="CO376" s="282">
        <f t="shared" si="199"/>
        <v>9.3314667599999996</v>
      </c>
      <c r="CP376" s="282">
        <f t="shared" si="200"/>
        <v>6.2203557422159994</v>
      </c>
      <c r="CQ376" s="282">
        <f t="shared" si="201"/>
        <v>13.146489137761186</v>
      </c>
      <c r="CR376" s="282">
        <f t="shared" si="202"/>
        <v>8.7634496592316058</v>
      </c>
      <c r="CS376" s="282">
        <f t="shared" si="203"/>
        <v>5.8417155428437884</v>
      </c>
      <c r="CT376" s="282">
        <f t="shared" si="204"/>
        <v>3.8940875808596691</v>
      </c>
      <c r="CU376" s="282">
        <f t="shared" si="212"/>
        <v>2.5957987814010552</v>
      </c>
      <c r="CV376" s="282">
        <f t="shared" si="213"/>
        <v>1.7303594676819434</v>
      </c>
      <c r="CW376" s="282">
        <f t="shared" si="214"/>
        <v>1.1534576211567833</v>
      </c>
      <c r="CX376" s="282">
        <f t="shared" si="215"/>
        <v>0.76889485026311166</v>
      </c>
      <c r="CY376" s="283">
        <f t="shared" si="216"/>
        <v>0.51254530718539026</v>
      </c>
      <c r="DA376" s="282">
        <f t="shared" si="217"/>
        <v>138</v>
      </c>
      <c r="DB376" s="97"/>
      <c r="DC376" s="156"/>
      <c r="DD376" s="270">
        <f t="shared" si="218"/>
        <v>0</v>
      </c>
      <c r="DE376" s="156">
        <f t="shared" si="219"/>
        <v>21</v>
      </c>
      <c r="DF376" s="156">
        <f t="shared" si="220"/>
        <v>21</v>
      </c>
      <c r="DG376" s="156">
        <f t="shared" si="221"/>
        <v>21</v>
      </c>
      <c r="DH376" s="156">
        <f t="shared" si="222"/>
        <v>21</v>
      </c>
      <c r="DI376" s="156">
        <f t="shared" si="223"/>
        <v>30</v>
      </c>
      <c r="DJ376" s="156">
        <f t="shared" si="224"/>
        <v>30</v>
      </c>
      <c r="DK376" s="156">
        <f t="shared" si="225"/>
        <v>30</v>
      </c>
      <c r="DL376" s="156">
        <f t="shared" si="226"/>
        <v>30</v>
      </c>
      <c r="DM376" s="156">
        <f t="shared" si="227"/>
        <v>30</v>
      </c>
      <c r="DN376" s="156">
        <f t="shared" si="228"/>
        <v>30</v>
      </c>
      <c r="DO376" s="156">
        <f t="shared" si="229"/>
        <v>30</v>
      </c>
      <c r="DP376" s="156">
        <f t="shared" si="230"/>
        <v>30</v>
      </c>
      <c r="DQ376" s="267">
        <f t="shared" si="231"/>
        <v>30</v>
      </c>
      <c r="DR376" s="156">
        <f t="shared" si="232"/>
        <v>227</v>
      </c>
    </row>
    <row r="377" spans="2:122" ht="13.5" thickBot="1" x14ac:dyDescent="0.25">
      <c r="B377" s="133">
        <v>191</v>
      </c>
      <c r="C377" s="50">
        <f t="shared" si="195"/>
        <v>4</v>
      </c>
      <c r="D377" s="50">
        <f t="shared" si="205"/>
        <v>4</v>
      </c>
      <c r="E377" s="97"/>
      <c r="F377" s="2">
        <f t="shared" si="233"/>
        <v>372</v>
      </c>
      <c r="G377" s="164">
        <v>120</v>
      </c>
      <c r="H377" s="164">
        <f>14- COUNTIF(L377:AA377,"#N/A")</f>
        <v>1</v>
      </c>
      <c r="I377" s="133">
        <f>SUM(AF377:AU377)+SUM(BA377:BM377)</f>
        <v>13</v>
      </c>
      <c r="J377" s="405">
        <f>CY377</f>
        <v>0.50683410023680142</v>
      </c>
      <c r="K377" s="466" t="str">
        <f>IF(ISNUMBER(MATCH(G377,'[4]OPR data'!$A$3:$A$2541,0)),"Y","N")</f>
        <v>Y</v>
      </c>
      <c r="L377" s="112"/>
      <c r="M377" s="236"/>
      <c r="N377" s="236" t="e">
        <f>(INDEX(Finish_table!R$4:R$83,MATCH('14 Year_History_Results'!$G377,Finish_table!S$4:S$83,0),1))</f>
        <v>#N/A</v>
      </c>
      <c r="O377" s="236" t="e">
        <f>(INDEX(Finish_table!Z$4:Z$99,MATCH('14 Year_History_Results'!$G377,Finish_table!AA$4:AA$99,0),1))</f>
        <v>#N/A</v>
      </c>
      <c r="P377" s="236" t="e">
        <f>(INDEX(Finish_table!AI$4:AI$99,MATCH('14 Year_History_Results'!$G377,Finish_table!AJ$4:AJ$99,0),1))</f>
        <v>#N/A</v>
      </c>
      <c r="Q377" s="236" t="e">
        <f>(INDEX(Finish_table!AR$4:AR$99,MATCH('14 Year_History_Results'!$G377,Finish_table!AS$4:AS$99,0),1))</f>
        <v>#N/A</v>
      </c>
      <c r="R377" s="236" t="e">
        <f>(INDEX(Finish_table!BA$4:BA$99,MATCH('14 Year_History_Results'!$G377,Finish_table!BB$4:BB$99,0),1))</f>
        <v>#N/A</v>
      </c>
      <c r="S377" s="236" t="str">
        <f>(INDEX(Finish_table!BJ$4:BJ$99,MATCH('14 Year_History_Results'!$G377,Finish_table!BK$4:BK$99,0),1))</f>
        <v>QF</v>
      </c>
      <c r="T377" s="236" t="e">
        <f>(INDEX(Finish_table!BS$4:BS$99,MATCH('14 Year_History_Results'!$G377,Finish_table!BT$4:BT$99,0),1))</f>
        <v>#N/A</v>
      </c>
      <c r="U377" s="236" t="e">
        <f>(INDEX(Finish_table!CB$4:CB$99,MATCH('14 Year_History_Results'!$G377,Finish_table!CC$4:CC$99,0),1))</f>
        <v>#N/A</v>
      </c>
      <c r="V377" s="236" t="e">
        <f>(INDEX(Finish_table!CK$4:CK$99,MATCH('14 Year_History_Results'!$G377,Finish_table!CL$4:CL$99,0),1))</f>
        <v>#N/A</v>
      </c>
      <c r="W377" s="236" t="e">
        <f>(INDEX(Finish_table!CT$4:CT$99,MATCH('14 Year_History_Results'!$G377,Finish_table!CU$4:CU$99,0),1))</f>
        <v>#N/A</v>
      </c>
      <c r="X377" s="236" t="e">
        <f>(INDEX(Finish_table!DC$4:DC$99,MATCH('14 Year_History_Results'!$G377,Finish_table!DD$4:DD$99,0),1))</f>
        <v>#N/A</v>
      </c>
      <c r="Y377" s="236" t="e">
        <f>(INDEX(Finish_table!DL$4:DL$99,MATCH('14 Year_History_Results'!$G377,Finish_table!DM$4:DM$99,0),1))</f>
        <v>#N/A</v>
      </c>
      <c r="Z377" s="236" t="e">
        <f>(INDEX(Finish_table!DU$4:DU$99,MATCH('14 Year_History_Results'!$G377,Finish_table!DV$4:DV$99,0),1))</f>
        <v>#N/A</v>
      </c>
      <c r="AA377" s="256" t="e">
        <f>(INDEX(Finish_table!ED$4:ED$140,MATCH('14 Year_History_Results'!$G377,Finish_table!EE$4:EE$140,0),1))</f>
        <v>#N/A</v>
      </c>
      <c r="AB377" s="2"/>
      <c r="AE377">
        <f t="shared" si="196"/>
        <v>120</v>
      </c>
      <c r="AF377" s="112"/>
      <c r="AG377" s="2"/>
      <c r="AH377" s="148">
        <f>INDEX('2001'!$C$44:$C$140,'14 Year_History_Results'!BT377)</f>
        <v>0</v>
      </c>
      <c r="AI377" s="2">
        <f>INDEX('2002'!$C$44:$C$140,'14 Year_History_Results'!BU377)</f>
        <v>0</v>
      </c>
      <c r="AJ377" s="2">
        <f>INDEX('2003'!$C$44:$C$140,'14 Year_History_Results'!BV377)</f>
        <v>0</v>
      </c>
      <c r="AK377" s="2">
        <f>INDEX('2004'!$C$44:$C$140,'14 Year_History_Results'!BW377)</f>
        <v>0</v>
      </c>
      <c r="AL377" s="2">
        <f>INDEX('2005'!$C$44:$C$140,'14 Year_History_Results'!BX377)</f>
        <v>0</v>
      </c>
      <c r="AM377" s="2">
        <f>INDEX('2006'!$C$44:$C$140,'14 Year_History_Results'!BY377)</f>
        <v>0</v>
      </c>
      <c r="AN377" s="2">
        <f>INDEX('2007'!$C$44:$C$140,'14 Year_History_Results'!BZ377)</f>
        <v>0</v>
      </c>
      <c r="AO377" s="2">
        <f>INDEX('2008'!$C$44:$C$140,'14 Year_History_Results'!CA377)</f>
        <v>0</v>
      </c>
      <c r="AP377" s="2">
        <f>INDEX('2009'!$C$44:$C$140,'14 Year_History_Results'!CB377)</f>
        <v>0</v>
      </c>
      <c r="AQ377" s="2">
        <f>INDEX('2010'!$C$44:$C$140,'14 Year_History_Results'!CC377)</f>
        <v>0</v>
      </c>
      <c r="AR377" s="2">
        <f>INDEX('2011'!$C$44:$C$140,'14 Year_History_Results'!CD377)</f>
        <v>0</v>
      </c>
      <c r="AS377" s="2">
        <f>INDEX('2012'!$C$44:$C$140,'14 Year_History_Results'!CE377)</f>
        <v>0</v>
      </c>
      <c r="AT377" s="2">
        <f>INDEX('2013'!$C$44:$C$140,'14 Year_History_Results'!CF377)</f>
        <v>0</v>
      </c>
      <c r="AU377" s="149">
        <f>INDEX('2014'!$C$52:$C$180,'14 Year_History_Results'!CG377)</f>
        <v>0</v>
      </c>
      <c r="AV377" s="2">
        <f t="shared" si="206"/>
        <v>0</v>
      </c>
      <c r="AW377" s="2"/>
      <c r="AX377">
        <f t="shared" si="207"/>
        <v>120</v>
      </c>
      <c r="AY377" s="112"/>
      <c r="AZ377" s="2"/>
      <c r="BA377" s="148">
        <f>INDEX('2001'!$B$44:$B$140,'14 Year_History_Results'!BT377)</f>
        <v>0</v>
      </c>
      <c r="BB377" s="2">
        <f>INDEX('2002'!$B$44:$B$140,'14 Year_History_Results'!BU377)</f>
        <v>0</v>
      </c>
      <c r="BC377" s="2">
        <f>INDEX('2003'!$B$44:$B$140,'14 Year_History_Results'!BV377)</f>
        <v>0</v>
      </c>
      <c r="BD377" s="2">
        <f>INDEX('2004'!$B$44:$B$140,'14 Year_History_Results'!BW377)</f>
        <v>0</v>
      </c>
      <c r="BE377" s="2">
        <f>INDEX('2005'!$B$44:$B$140,'14 Year_History_Results'!BX377)</f>
        <v>0</v>
      </c>
      <c r="BF377" s="2">
        <f>INDEX('2006'!$B$44:$B$140,'14 Year_History_Results'!BY377)</f>
        <v>13</v>
      </c>
      <c r="BG377" s="2">
        <f>INDEX('2007'!$B$44:$B$140,'14 Year_History_Results'!BZ377)</f>
        <v>0</v>
      </c>
      <c r="BH377" s="2">
        <f>INDEX('2008'!$B$44:$B$140,'14 Year_History_Results'!CA377)</f>
        <v>0</v>
      </c>
      <c r="BI377" s="2">
        <f>INDEX('2009'!$B$44:$B$140,'14 Year_History_Results'!CB377)</f>
        <v>0</v>
      </c>
      <c r="BJ377" s="2">
        <f>INDEX('2010'!$B$44:$B$140,'14 Year_History_Results'!CC377)</f>
        <v>0</v>
      </c>
      <c r="BK377" s="2">
        <f>INDEX('2011'!$B$44:$B$140,'14 Year_History_Results'!CD377)</f>
        <v>0</v>
      </c>
      <c r="BL377" s="2">
        <f>INDEX('2012'!$B$44:$B$140,'14 Year_History_Results'!CE377)</f>
        <v>0</v>
      </c>
      <c r="BM377" s="2">
        <f>INDEX('2013'!$B$44:$B$140,'14 Year_History_Results'!CF377)</f>
        <v>0</v>
      </c>
      <c r="BN377" s="149">
        <f>INDEX('2014'!$B$52:$B$180,'14 Year_History_Results'!CG377)</f>
        <v>0</v>
      </c>
      <c r="BO377" s="308">
        <f t="shared" si="208"/>
        <v>0</v>
      </c>
      <c r="BQ377">
        <f t="shared" si="209"/>
        <v>120</v>
      </c>
      <c r="BR377" s="112"/>
      <c r="BS377" s="2"/>
      <c r="BT377" s="148">
        <f>IF(ISNA(MATCH($BQ377,'2001'!$A$44:$A$139,0)),97,MATCH($BQ377,'2001'!$A$44:$A$139,0))</f>
        <v>97</v>
      </c>
      <c r="BU377" s="2">
        <f>IF(ISNA(MATCH($BQ377,'2002'!$A$44:$A$139,0)),97,MATCH($BQ377,'2002'!$A$44:$A$139,0))</f>
        <v>97</v>
      </c>
      <c r="BV377" s="2">
        <f>IF(ISNA(MATCH($BQ377,'2003'!$A$44:$A$139,0)),97,MATCH($BQ377,'2003'!$A$44:$A$139,0))</f>
        <v>97</v>
      </c>
      <c r="BW377" s="2">
        <f>IF(ISNA(MATCH($BQ377,'2004'!$A$44:$A$139,0)),97,MATCH($BQ377,'2004'!$A$44:$A$139,0))</f>
        <v>97</v>
      </c>
      <c r="BX377" s="2">
        <f>IF(ISNA(MATCH($BQ377,'2005'!$A$44:$A$139,0)),97,MATCH($BQ377,'2005'!$A$44:$A$139,0))</f>
        <v>97</v>
      </c>
      <c r="BY377" s="2">
        <f>IF(ISNA(MATCH($BQ377,'2006'!$A$44:$A$139,0)),97,MATCH($BQ377,'2006'!$A$44:$A$139,0))</f>
        <v>23</v>
      </c>
      <c r="BZ377" s="2">
        <f>IF(ISNA(MATCH($BQ377,'2007'!$A$44:$A$139,0)),97,MATCH($BQ377,'2007'!$A$44:$A$139,0))</f>
        <v>97</v>
      </c>
      <c r="CA377" s="2">
        <f>IF(ISNA(MATCH($BQ377,'2008'!$A$44:$A$139,0)),97,MATCH($BQ377,'2008'!$A$44:$A$139,0))</f>
        <v>97</v>
      </c>
      <c r="CB377" s="2">
        <f>IF(ISNA(MATCH($BQ377,'2009'!$A$44:$A$139,0)),97,MATCH($BQ377,'2009'!$A$44:$A$139,0))</f>
        <v>97</v>
      </c>
      <c r="CC377" s="2">
        <f>IF(ISNA(MATCH($BQ377,'2010'!$A$44:$A$139,0)),97,MATCH($BQ377,'2010'!$A$44:$A$139,0))</f>
        <v>97</v>
      </c>
      <c r="CD377" s="2">
        <f>IF(ISNA(MATCH($BQ377,'2011'!$A$44:$A$139,0)),97,MATCH($BQ377,'2011'!$A$44:$A$139,0))</f>
        <v>97</v>
      </c>
      <c r="CE377" s="2">
        <f>IF(ISNA(MATCH($BQ377,'2012'!$A$44:$A$139,0)),97,MATCH($BQ377,'2012'!$A$44:$A$139,0))</f>
        <v>97</v>
      </c>
      <c r="CF377" s="2">
        <f>IF(ISNA(MATCH($BQ377,'2013'!$A$44:$A$139,0)),97,MATCH($BQ377,'2013'!$A$44:$A$139,0))</f>
        <v>97</v>
      </c>
      <c r="CG377" s="149">
        <f>IF(ISNA(MATCH($BQ377,'2014'!$A$52:$A$179,0)),129,MATCH($BQ377,'2014'!$A$52:$A$179,0))</f>
        <v>129</v>
      </c>
      <c r="CI377">
        <f t="shared" si="210"/>
        <v>120</v>
      </c>
      <c r="CJ377" s="284"/>
      <c r="CK377" s="282"/>
      <c r="CL377" s="281">
        <f t="shared" si="211"/>
        <v>0</v>
      </c>
      <c r="CM377" s="282">
        <f t="shared" si="197"/>
        <v>0</v>
      </c>
      <c r="CN377" s="282">
        <f t="shared" si="198"/>
        <v>0</v>
      </c>
      <c r="CO377" s="282">
        <f t="shared" si="199"/>
        <v>0</v>
      </c>
      <c r="CP377" s="282">
        <f t="shared" si="200"/>
        <v>0</v>
      </c>
      <c r="CQ377" s="282">
        <f t="shared" si="201"/>
        <v>13</v>
      </c>
      <c r="CR377" s="282">
        <f t="shared" si="202"/>
        <v>8.6657999999999991</v>
      </c>
      <c r="CS377" s="282">
        <f t="shared" si="203"/>
        <v>5.7766222799999989</v>
      </c>
      <c r="CT377" s="282">
        <f t="shared" si="204"/>
        <v>3.8506964118479989</v>
      </c>
      <c r="CU377" s="282">
        <f t="shared" si="212"/>
        <v>2.566874228137876</v>
      </c>
      <c r="CV377" s="282">
        <f t="shared" si="213"/>
        <v>1.7110783604767081</v>
      </c>
      <c r="CW377" s="282">
        <f t="shared" si="214"/>
        <v>1.1406048350937736</v>
      </c>
      <c r="CX377" s="282">
        <f t="shared" si="215"/>
        <v>0.76032718307350944</v>
      </c>
      <c r="CY377" s="283">
        <f t="shared" si="216"/>
        <v>0.50683410023680142</v>
      </c>
      <c r="DA377" s="282">
        <f t="shared" si="217"/>
        <v>120</v>
      </c>
      <c r="DB377" s="97"/>
      <c r="DC377" s="156"/>
      <c r="DD377" s="270">
        <f t="shared" si="218"/>
        <v>0</v>
      </c>
      <c r="DE377" s="156">
        <f t="shared" si="219"/>
        <v>0</v>
      </c>
      <c r="DF377" s="156">
        <f t="shared" si="220"/>
        <v>0</v>
      </c>
      <c r="DG377" s="156">
        <f t="shared" si="221"/>
        <v>0</v>
      </c>
      <c r="DH377" s="156">
        <f t="shared" si="222"/>
        <v>0</v>
      </c>
      <c r="DI377" s="156">
        <f t="shared" si="223"/>
        <v>13</v>
      </c>
      <c r="DJ377" s="156">
        <f t="shared" si="224"/>
        <v>13</v>
      </c>
      <c r="DK377" s="156">
        <f t="shared" si="225"/>
        <v>13</v>
      </c>
      <c r="DL377" s="156">
        <f t="shared" si="226"/>
        <v>13</v>
      </c>
      <c r="DM377" s="156">
        <f t="shared" si="227"/>
        <v>13</v>
      </c>
      <c r="DN377" s="156">
        <f t="shared" si="228"/>
        <v>13</v>
      </c>
      <c r="DO377" s="156">
        <f t="shared" si="229"/>
        <v>13</v>
      </c>
      <c r="DP377" s="156">
        <f t="shared" si="230"/>
        <v>13</v>
      </c>
      <c r="DQ377" s="267">
        <f t="shared" si="231"/>
        <v>13</v>
      </c>
      <c r="DR377" s="156">
        <f t="shared" si="232"/>
        <v>355</v>
      </c>
    </row>
    <row r="378" spans="2:122" ht="13.5" thickBot="1" x14ac:dyDescent="0.25">
      <c r="B378" s="133">
        <v>192</v>
      </c>
      <c r="C378" s="50">
        <f t="shared" si="195"/>
        <v>1</v>
      </c>
      <c r="D378" s="50">
        <f t="shared" si="205"/>
        <v>0</v>
      </c>
      <c r="E378" s="97"/>
      <c r="F378" s="2">
        <f t="shared" si="233"/>
        <v>373</v>
      </c>
      <c r="G378" s="164">
        <v>585</v>
      </c>
      <c r="H378" s="164">
        <f>14- COUNTIF(L378:AA378,"#N/A")</f>
        <v>1</v>
      </c>
      <c r="I378" s="133">
        <f>SUM(AF378:AU378)+SUM(BA378:BM378)</f>
        <v>13</v>
      </c>
      <c r="J378" s="405">
        <f>CY378</f>
        <v>0.50683410023680142</v>
      </c>
      <c r="K378" s="466" t="str">
        <f>IF(ISNUMBER(MATCH(G378,'[4]OPR data'!$A$3:$A$2541,0)),"Y","N")</f>
        <v>Y</v>
      </c>
      <c r="L378" s="112"/>
      <c r="M378" s="236"/>
      <c r="N378" s="236" t="e">
        <f>(INDEX(Finish_table!R$4:R$83,MATCH('14 Year_History_Results'!$G378,Finish_table!S$4:S$83,0),1))</f>
        <v>#N/A</v>
      </c>
      <c r="O378" s="236" t="e">
        <f>(INDEX(Finish_table!Z$4:Z$99,MATCH('14 Year_History_Results'!$G378,Finish_table!AA$4:AA$99,0),1))</f>
        <v>#N/A</v>
      </c>
      <c r="P378" s="236" t="e">
        <f>(INDEX(Finish_table!AI$4:AI$99,MATCH('14 Year_History_Results'!$G378,Finish_table!AJ$4:AJ$99,0),1))</f>
        <v>#N/A</v>
      </c>
      <c r="Q378" s="236" t="e">
        <f>(INDEX(Finish_table!AR$4:AR$99,MATCH('14 Year_History_Results'!$G378,Finish_table!AS$4:AS$99,0),1))</f>
        <v>#N/A</v>
      </c>
      <c r="R378" s="236" t="e">
        <f>(INDEX(Finish_table!BA$4:BA$99,MATCH('14 Year_History_Results'!$G378,Finish_table!BB$4:BB$99,0),1))</f>
        <v>#N/A</v>
      </c>
      <c r="S378" s="236" t="str">
        <f>(INDEX(Finish_table!BJ$4:BJ$99,MATCH('14 Year_History_Results'!$G378,Finish_table!BK$4:BK$99,0),1))</f>
        <v>SF</v>
      </c>
      <c r="T378" s="236" t="e">
        <f>(INDEX(Finish_table!BS$4:BS$99,MATCH('14 Year_History_Results'!$G378,Finish_table!BT$4:BT$99,0),1))</f>
        <v>#N/A</v>
      </c>
      <c r="U378" s="236" t="e">
        <f>(INDEX(Finish_table!CB$4:CB$99,MATCH('14 Year_History_Results'!$G378,Finish_table!CC$4:CC$99,0),1))</f>
        <v>#N/A</v>
      </c>
      <c r="V378" s="236" t="e">
        <f>(INDEX(Finish_table!CK$4:CK$99,MATCH('14 Year_History_Results'!$G378,Finish_table!CL$4:CL$99,0),1))</f>
        <v>#N/A</v>
      </c>
      <c r="W378" s="236" t="e">
        <f>(INDEX(Finish_table!CT$4:CT$99,MATCH('14 Year_History_Results'!$G378,Finish_table!CU$4:CU$99,0),1))</f>
        <v>#N/A</v>
      </c>
      <c r="X378" s="236" t="e">
        <f>(INDEX(Finish_table!DC$4:DC$99,MATCH('14 Year_History_Results'!$G378,Finish_table!DD$4:DD$99,0),1))</f>
        <v>#N/A</v>
      </c>
      <c r="Y378" s="236" t="e">
        <f>(INDEX(Finish_table!DL$4:DL$99,MATCH('14 Year_History_Results'!$G378,Finish_table!DM$4:DM$99,0),1))</f>
        <v>#N/A</v>
      </c>
      <c r="Z378" s="236" t="e">
        <f>(INDEX(Finish_table!DU$4:DU$99,MATCH('14 Year_History_Results'!$G378,Finish_table!DV$4:DV$99,0),1))</f>
        <v>#N/A</v>
      </c>
      <c r="AA378" s="256" t="e">
        <f>(INDEX(Finish_table!ED$4:ED$140,MATCH('14 Year_History_Results'!$G378,Finish_table!EE$4:EE$140,0),1))</f>
        <v>#N/A</v>
      </c>
      <c r="AB378" s="2"/>
      <c r="AE378">
        <f t="shared" si="196"/>
        <v>585</v>
      </c>
      <c r="AF378" s="112"/>
      <c r="AG378" s="2"/>
      <c r="AH378" s="148">
        <f>INDEX('2001'!$C$44:$C$140,'14 Year_History_Results'!BT378)</f>
        <v>0</v>
      </c>
      <c r="AI378" s="2">
        <f>INDEX('2002'!$C$44:$C$140,'14 Year_History_Results'!BU378)</f>
        <v>0</v>
      </c>
      <c r="AJ378" s="2">
        <f>INDEX('2003'!$C$44:$C$140,'14 Year_History_Results'!BV378)</f>
        <v>0</v>
      </c>
      <c r="AK378" s="2">
        <f>INDEX('2004'!$C$44:$C$140,'14 Year_History_Results'!BW378)</f>
        <v>0</v>
      </c>
      <c r="AL378" s="2">
        <f>INDEX('2005'!$C$44:$C$140,'14 Year_History_Results'!BX378)</f>
        <v>0</v>
      </c>
      <c r="AM378" s="2">
        <f>INDEX('2006'!$C$44:$C$140,'14 Year_History_Results'!BY378)</f>
        <v>8</v>
      </c>
      <c r="AN378" s="2">
        <f>INDEX('2007'!$C$44:$C$140,'14 Year_History_Results'!BZ378)</f>
        <v>0</v>
      </c>
      <c r="AO378" s="2">
        <f>INDEX('2008'!$C$44:$C$140,'14 Year_History_Results'!CA378)</f>
        <v>0</v>
      </c>
      <c r="AP378" s="2">
        <f>INDEX('2009'!$C$44:$C$140,'14 Year_History_Results'!CB378)</f>
        <v>0</v>
      </c>
      <c r="AQ378" s="2">
        <f>INDEX('2010'!$C$44:$C$140,'14 Year_History_Results'!CC378)</f>
        <v>0</v>
      </c>
      <c r="AR378" s="2">
        <f>INDEX('2011'!$C$44:$C$140,'14 Year_History_Results'!CD378)</f>
        <v>0</v>
      </c>
      <c r="AS378" s="2">
        <f>INDEX('2012'!$C$44:$C$140,'14 Year_History_Results'!CE378)</f>
        <v>0</v>
      </c>
      <c r="AT378" s="2">
        <f>INDEX('2013'!$C$44:$C$140,'14 Year_History_Results'!CF378)</f>
        <v>0</v>
      </c>
      <c r="AU378" s="149">
        <f>INDEX('2014'!$C$52:$C$180,'14 Year_History_Results'!CG378)</f>
        <v>0</v>
      </c>
      <c r="AV378" s="2">
        <f t="shared" si="206"/>
        <v>2.1380899352993952</v>
      </c>
      <c r="AW378" s="2"/>
      <c r="AX378">
        <f t="shared" si="207"/>
        <v>585</v>
      </c>
      <c r="AY378" s="112"/>
      <c r="AZ378" s="2"/>
      <c r="BA378" s="148">
        <f>INDEX('2001'!$B$44:$B$140,'14 Year_History_Results'!BT378)</f>
        <v>0</v>
      </c>
      <c r="BB378" s="2">
        <f>INDEX('2002'!$B$44:$B$140,'14 Year_History_Results'!BU378)</f>
        <v>0</v>
      </c>
      <c r="BC378" s="2">
        <f>INDEX('2003'!$B$44:$B$140,'14 Year_History_Results'!BV378)</f>
        <v>0</v>
      </c>
      <c r="BD378" s="2">
        <f>INDEX('2004'!$B$44:$B$140,'14 Year_History_Results'!BW378)</f>
        <v>0</v>
      </c>
      <c r="BE378" s="2">
        <f>INDEX('2005'!$B$44:$B$140,'14 Year_History_Results'!BX378)</f>
        <v>0</v>
      </c>
      <c r="BF378" s="2">
        <f>INDEX('2006'!$B$44:$B$140,'14 Year_History_Results'!BY378)</f>
        <v>5</v>
      </c>
      <c r="BG378" s="2">
        <f>INDEX('2007'!$B$44:$B$140,'14 Year_History_Results'!BZ378)</f>
        <v>0</v>
      </c>
      <c r="BH378" s="2">
        <f>INDEX('2008'!$B$44:$B$140,'14 Year_History_Results'!CA378)</f>
        <v>0</v>
      </c>
      <c r="BI378" s="2">
        <f>INDEX('2009'!$B$44:$B$140,'14 Year_History_Results'!CB378)</f>
        <v>0</v>
      </c>
      <c r="BJ378" s="2">
        <f>INDEX('2010'!$B$44:$B$140,'14 Year_History_Results'!CC378)</f>
        <v>0</v>
      </c>
      <c r="BK378" s="2">
        <f>INDEX('2011'!$B$44:$B$140,'14 Year_History_Results'!CD378)</f>
        <v>0</v>
      </c>
      <c r="BL378" s="2">
        <f>INDEX('2012'!$B$44:$B$140,'14 Year_History_Results'!CE378)</f>
        <v>0</v>
      </c>
      <c r="BM378" s="2">
        <f>INDEX('2013'!$B$44:$B$140,'14 Year_History_Results'!CF378)</f>
        <v>0</v>
      </c>
      <c r="BN378" s="149">
        <f>INDEX('2014'!$B$52:$B$180,'14 Year_History_Results'!CG378)</f>
        <v>0</v>
      </c>
      <c r="BO378" s="308">
        <f t="shared" si="208"/>
        <v>0</v>
      </c>
      <c r="BQ378">
        <f t="shared" si="209"/>
        <v>585</v>
      </c>
      <c r="BR378" s="112"/>
      <c r="BS378" s="2"/>
      <c r="BT378" s="148">
        <f>IF(ISNA(MATCH($BQ378,'2001'!$A$44:$A$139,0)),97,MATCH($BQ378,'2001'!$A$44:$A$139,0))</f>
        <v>97</v>
      </c>
      <c r="BU378" s="2">
        <f>IF(ISNA(MATCH($BQ378,'2002'!$A$44:$A$139,0)),97,MATCH($BQ378,'2002'!$A$44:$A$139,0))</f>
        <v>97</v>
      </c>
      <c r="BV378" s="2">
        <f>IF(ISNA(MATCH($BQ378,'2003'!$A$44:$A$139,0)),97,MATCH($BQ378,'2003'!$A$44:$A$139,0))</f>
        <v>97</v>
      </c>
      <c r="BW378" s="2">
        <f>IF(ISNA(MATCH($BQ378,'2004'!$A$44:$A$139,0)),97,MATCH($BQ378,'2004'!$A$44:$A$139,0))</f>
        <v>97</v>
      </c>
      <c r="BX378" s="2">
        <f>IF(ISNA(MATCH($BQ378,'2005'!$A$44:$A$139,0)),97,MATCH($BQ378,'2005'!$A$44:$A$139,0))</f>
        <v>97</v>
      </c>
      <c r="BY378" s="2">
        <f>IF(ISNA(MATCH($BQ378,'2006'!$A$44:$A$139,0)),97,MATCH($BQ378,'2006'!$A$44:$A$139,0))</f>
        <v>68</v>
      </c>
      <c r="BZ378" s="2">
        <f>IF(ISNA(MATCH($BQ378,'2007'!$A$44:$A$139,0)),97,MATCH($BQ378,'2007'!$A$44:$A$139,0))</f>
        <v>97</v>
      </c>
      <c r="CA378" s="2">
        <f>IF(ISNA(MATCH($BQ378,'2008'!$A$44:$A$139,0)),97,MATCH($BQ378,'2008'!$A$44:$A$139,0))</f>
        <v>97</v>
      </c>
      <c r="CB378" s="2">
        <f>IF(ISNA(MATCH($BQ378,'2009'!$A$44:$A$139,0)),97,MATCH($BQ378,'2009'!$A$44:$A$139,0))</f>
        <v>97</v>
      </c>
      <c r="CC378" s="2">
        <f>IF(ISNA(MATCH($BQ378,'2010'!$A$44:$A$139,0)),97,MATCH($BQ378,'2010'!$A$44:$A$139,0))</f>
        <v>97</v>
      </c>
      <c r="CD378" s="2">
        <f>IF(ISNA(MATCH($BQ378,'2011'!$A$44:$A$139,0)),97,MATCH($BQ378,'2011'!$A$44:$A$139,0))</f>
        <v>97</v>
      </c>
      <c r="CE378" s="2">
        <f>IF(ISNA(MATCH($BQ378,'2012'!$A$44:$A$139,0)),97,MATCH($BQ378,'2012'!$A$44:$A$139,0))</f>
        <v>97</v>
      </c>
      <c r="CF378" s="2">
        <f>IF(ISNA(MATCH($BQ378,'2013'!$A$44:$A$139,0)),97,MATCH($BQ378,'2013'!$A$44:$A$139,0))</f>
        <v>97</v>
      </c>
      <c r="CG378" s="149">
        <f>IF(ISNA(MATCH($BQ378,'2014'!$A$52:$A$179,0)),129,MATCH($BQ378,'2014'!$A$52:$A$179,0))</f>
        <v>129</v>
      </c>
      <c r="CI378">
        <f t="shared" si="210"/>
        <v>585</v>
      </c>
      <c r="CJ378" s="284"/>
      <c r="CK378" s="282"/>
      <c r="CL378" s="281">
        <f t="shared" si="211"/>
        <v>0</v>
      </c>
      <c r="CM378" s="282">
        <f t="shared" si="197"/>
        <v>0</v>
      </c>
      <c r="CN378" s="282">
        <f t="shared" si="198"/>
        <v>0</v>
      </c>
      <c r="CO378" s="282">
        <f t="shared" si="199"/>
        <v>0</v>
      </c>
      <c r="CP378" s="282">
        <f t="shared" si="200"/>
        <v>0</v>
      </c>
      <c r="CQ378" s="282">
        <f t="shared" si="201"/>
        <v>13</v>
      </c>
      <c r="CR378" s="282">
        <f t="shared" si="202"/>
        <v>8.6657999999999991</v>
      </c>
      <c r="CS378" s="282">
        <f t="shared" si="203"/>
        <v>5.7766222799999989</v>
      </c>
      <c r="CT378" s="282">
        <f t="shared" si="204"/>
        <v>3.8506964118479989</v>
      </c>
      <c r="CU378" s="282">
        <f t="shared" si="212"/>
        <v>2.566874228137876</v>
      </c>
      <c r="CV378" s="282">
        <f t="shared" si="213"/>
        <v>1.7110783604767081</v>
      </c>
      <c r="CW378" s="282">
        <f t="shared" si="214"/>
        <v>1.1406048350937736</v>
      </c>
      <c r="CX378" s="282">
        <f t="shared" si="215"/>
        <v>0.76032718307350944</v>
      </c>
      <c r="CY378" s="283">
        <f t="shared" si="216"/>
        <v>0.50683410023680142</v>
      </c>
      <c r="DA378" s="282">
        <f t="shared" si="217"/>
        <v>585</v>
      </c>
      <c r="DB378" s="97"/>
      <c r="DC378" s="156"/>
      <c r="DD378" s="270">
        <f t="shared" si="218"/>
        <v>0</v>
      </c>
      <c r="DE378" s="156">
        <f t="shared" si="219"/>
        <v>0</v>
      </c>
      <c r="DF378" s="156">
        <f t="shared" si="220"/>
        <v>0</v>
      </c>
      <c r="DG378" s="156">
        <f t="shared" si="221"/>
        <v>0</v>
      </c>
      <c r="DH378" s="156">
        <f t="shared" si="222"/>
        <v>0</v>
      </c>
      <c r="DI378" s="156">
        <f t="shared" si="223"/>
        <v>13</v>
      </c>
      <c r="DJ378" s="156">
        <f t="shared" si="224"/>
        <v>13</v>
      </c>
      <c r="DK378" s="156">
        <f t="shared" si="225"/>
        <v>13</v>
      </c>
      <c r="DL378" s="156">
        <f t="shared" si="226"/>
        <v>13</v>
      </c>
      <c r="DM378" s="156">
        <f t="shared" si="227"/>
        <v>13</v>
      </c>
      <c r="DN378" s="156">
        <f t="shared" si="228"/>
        <v>13</v>
      </c>
      <c r="DO378" s="156">
        <f t="shared" si="229"/>
        <v>13</v>
      </c>
      <c r="DP378" s="156">
        <f t="shared" si="230"/>
        <v>13</v>
      </c>
      <c r="DQ378" s="267">
        <f t="shared" si="231"/>
        <v>13</v>
      </c>
      <c r="DR378" s="156">
        <f t="shared" si="232"/>
        <v>355</v>
      </c>
    </row>
    <row r="379" spans="2:122" ht="13.5" thickBot="1" x14ac:dyDescent="0.25">
      <c r="B379" s="250">
        <v>192</v>
      </c>
      <c r="C379" s="50">
        <f t="shared" si="195"/>
        <v>2</v>
      </c>
      <c r="D379" s="50">
        <f t="shared" si="205"/>
        <v>2</v>
      </c>
      <c r="E379" s="97"/>
      <c r="F379" s="2">
        <f t="shared" si="233"/>
        <v>374</v>
      </c>
      <c r="G379" s="164">
        <v>69</v>
      </c>
      <c r="H379" s="164">
        <f>14- COUNTIF(L379:AA379,"#N/A")</f>
        <v>3</v>
      </c>
      <c r="I379" s="133">
        <f>SUM(AF379:AU379)+SUM(BA379:BM379)</f>
        <v>36</v>
      </c>
      <c r="J379" s="405">
        <f>CY379</f>
        <v>0.48589331359443877</v>
      </c>
      <c r="K379" s="466" t="str">
        <f>IF(ISNUMBER(MATCH(G379,'[4]OPR data'!$A$3:$A$2541,0)),"Y","N")</f>
        <v>Y</v>
      </c>
      <c r="L379" s="112"/>
      <c r="M379" s="236"/>
      <c r="N379" s="236" t="str">
        <f>(INDEX(Finish_table!R$4:R$83,MATCH('14 Year_History_Results'!$G379,Finish_table!S$4:S$83,0),1))</f>
        <v>QF</v>
      </c>
      <c r="O379" s="236" t="e">
        <f>(INDEX(Finish_table!Z$4:Z$99,MATCH('14 Year_History_Results'!$G379,Finish_table!AA$4:AA$99,0),1))</f>
        <v>#N/A</v>
      </c>
      <c r="P379" s="236" t="str">
        <f>(INDEX(Finish_table!AI$4:AI$99,MATCH('14 Year_History_Results'!$G379,Finish_table!AJ$4:AJ$99,0),1))</f>
        <v>QF</v>
      </c>
      <c r="Q379" s="236" t="e">
        <f>(INDEX(Finish_table!AR$4:AR$99,MATCH('14 Year_History_Results'!$G379,Finish_table!AS$4:AS$99,0),1))</f>
        <v>#N/A</v>
      </c>
      <c r="R379" s="236" t="e">
        <f>(INDEX(Finish_table!BA$4:BA$99,MATCH('14 Year_History_Results'!$G379,Finish_table!BB$4:BB$99,0),1))</f>
        <v>#N/A</v>
      </c>
      <c r="S379" s="236" t="str">
        <f>(INDEX(Finish_table!BJ$4:BJ$99,MATCH('14 Year_History_Results'!$G379,Finish_table!BK$4:BK$99,0),1))</f>
        <v>QF</v>
      </c>
      <c r="T379" s="236" t="e">
        <f>(INDEX(Finish_table!BS$4:BS$99,MATCH('14 Year_History_Results'!$G379,Finish_table!BT$4:BT$99,0),1))</f>
        <v>#N/A</v>
      </c>
      <c r="U379" s="236" t="e">
        <f>(INDEX(Finish_table!CB$4:CB$99,MATCH('14 Year_History_Results'!$G379,Finish_table!CC$4:CC$99,0),1))</f>
        <v>#N/A</v>
      </c>
      <c r="V379" s="236" t="e">
        <f>(INDEX(Finish_table!CK$4:CK$99,MATCH('14 Year_History_Results'!$G379,Finish_table!CL$4:CL$99,0),1))</f>
        <v>#N/A</v>
      </c>
      <c r="W379" s="236" t="e">
        <f>(INDEX(Finish_table!CT$4:CT$99,MATCH('14 Year_History_Results'!$G379,Finish_table!CU$4:CU$99,0),1))</f>
        <v>#N/A</v>
      </c>
      <c r="X379" s="236" t="e">
        <f>(INDEX(Finish_table!DC$4:DC$99,MATCH('14 Year_History_Results'!$G379,Finish_table!DD$4:DD$99,0),1))</f>
        <v>#N/A</v>
      </c>
      <c r="Y379" s="236" t="e">
        <f>(INDEX(Finish_table!DL$4:DL$99,MATCH('14 Year_History_Results'!$G379,Finish_table!DM$4:DM$99,0),1))</f>
        <v>#N/A</v>
      </c>
      <c r="Z379" s="236" t="e">
        <f>(INDEX(Finish_table!DU$4:DU$99,MATCH('14 Year_History_Results'!$G379,Finish_table!DV$4:DV$99,0),1))</f>
        <v>#N/A</v>
      </c>
      <c r="AA379" s="256" t="e">
        <f>(INDEX(Finish_table!ED$4:ED$140,MATCH('14 Year_History_Results'!$G379,Finish_table!EE$4:EE$140,0),1))</f>
        <v>#N/A</v>
      </c>
      <c r="AB379" s="2"/>
      <c r="AE379">
        <f t="shared" si="196"/>
        <v>69</v>
      </c>
      <c r="AF379" s="112"/>
      <c r="AG379" s="2"/>
      <c r="AH379" s="148">
        <f>INDEX('2001'!$C$44:$C$140,'14 Year_History_Results'!BT379)</f>
        <v>10</v>
      </c>
      <c r="AI379" s="2">
        <f>INDEX('2002'!$C$44:$C$140,'14 Year_History_Results'!BU379)</f>
        <v>0</v>
      </c>
      <c r="AJ379" s="2">
        <f>INDEX('2003'!$C$44:$C$140,'14 Year_History_Results'!BV379)</f>
        <v>0</v>
      </c>
      <c r="AK379" s="2">
        <f>INDEX('2004'!$C$44:$C$140,'14 Year_History_Results'!BW379)</f>
        <v>0</v>
      </c>
      <c r="AL379" s="2">
        <f>INDEX('2005'!$C$44:$C$140,'14 Year_History_Results'!BX379)</f>
        <v>0</v>
      </c>
      <c r="AM379" s="2">
        <f>INDEX('2006'!$C$44:$C$140,'14 Year_History_Results'!BY379)</f>
        <v>0</v>
      </c>
      <c r="AN379" s="2">
        <f>INDEX('2007'!$C$44:$C$140,'14 Year_History_Results'!BZ379)</f>
        <v>0</v>
      </c>
      <c r="AO379" s="2">
        <f>INDEX('2008'!$C$44:$C$140,'14 Year_History_Results'!CA379)</f>
        <v>0</v>
      </c>
      <c r="AP379" s="2">
        <f>INDEX('2009'!$C$44:$C$140,'14 Year_History_Results'!CB379)</f>
        <v>0</v>
      </c>
      <c r="AQ379" s="2">
        <f>INDEX('2010'!$C$44:$C$140,'14 Year_History_Results'!CC379)</f>
        <v>0</v>
      </c>
      <c r="AR379" s="2">
        <f>INDEX('2011'!$C$44:$C$140,'14 Year_History_Results'!CD379)</f>
        <v>0</v>
      </c>
      <c r="AS379" s="2">
        <f>INDEX('2012'!$C$44:$C$140,'14 Year_History_Results'!CE379)</f>
        <v>0</v>
      </c>
      <c r="AT379" s="2">
        <f>INDEX('2013'!$C$44:$C$140,'14 Year_History_Results'!CF379)</f>
        <v>0</v>
      </c>
      <c r="AU379" s="149">
        <f>INDEX('2014'!$C$52:$C$180,'14 Year_History_Results'!CG379)</f>
        <v>0</v>
      </c>
      <c r="AV379" s="2">
        <f t="shared" si="206"/>
        <v>2.6726124191242437</v>
      </c>
      <c r="AW379" s="2"/>
      <c r="AX379">
        <f t="shared" si="207"/>
        <v>69</v>
      </c>
      <c r="AY379" s="112"/>
      <c r="AZ379" s="2"/>
      <c r="BA379" s="148">
        <f>INDEX('2001'!$B$44:$B$140,'14 Year_History_Results'!BT379)</f>
        <v>9</v>
      </c>
      <c r="BB379" s="2">
        <f>INDEX('2002'!$B$44:$B$140,'14 Year_History_Results'!BU379)</f>
        <v>0</v>
      </c>
      <c r="BC379" s="2">
        <f>INDEX('2003'!$B$44:$B$140,'14 Year_History_Results'!BV379)</f>
        <v>10</v>
      </c>
      <c r="BD379" s="2">
        <f>INDEX('2004'!$B$44:$B$140,'14 Year_History_Results'!BW379)</f>
        <v>0</v>
      </c>
      <c r="BE379" s="2">
        <f>INDEX('2005'!$B$44:$B$140,'14 Year_History_Results'!BX379)</f>
        <v>0</v>
      </c>
      <c r="BF379" s="2">
        <f>INDEX('2006'!$B$44:$B$140,'14 Year_History_Results'!BY379)</f>
        <v>7</v>
      </c>
      <c r="BG379" s="2">
        <f>INDEX('2007'!$B$44:$B$140,'14 Year_History_Results'!BZ379)</f>
        <v>0</v>
      </c>
      <c r="BH379" s="2">
        <f>INDEX('2008'!$B$44:$B$140,'14 Year_History_Results'!CA379)</f>
        <v>0</v>
      </c>
      <c r="BI379" s="2">
        <f>INDEX('2009'!$B$44:$B$140,'14 Year_History_Results'!CB379)</f>
        <v>0</v>
      </c>
      <c r="BJ379" s="2">
        <f>INDEX('2010'!$B$44:$B$140,'14 Year_History_Results'!CC379)</f>
        <v>0</v>
      </c>
      <c r="BK379" s="2">
        <f>INDEX('2011'!$B$44:$B$140,'14 Year_History_Results'!CD379)</f>
        <v>0</v>
      </c>
      <c r="BL379" s="2">
        <f>INDEX('2012'!$B$44:$B$140,'14 Year_History_Results'!CE379)</f>
        <v>0</v>
      </c>
      <c r="BM379" s="2">
        <f>INDEX('2013'!$B$44:$B$140,'14 Year_History_Results'!CF379)</f>
        <v>0</v>
      </c>
      <c r="BN379" s="149">
        <f>INDEX('2014'!$B$52:$B$180,'14 Year_History_Results'!CG379)</f>
        <v>0</v>
      </c>
      <c r="BO379" s="308">
        <f t="shared" si="208"/>
        <v>0</v>
      </c>
      <c r="BQ379">
        <f t="shared" si="209"/>
        <v>69</v>
      </c>
      <c r="BR379" s="112"/>
      <c r="BS379" s="2"/>
      <c r="BT379" s="148">
        <f>IF(ISNA(MATCH($BQ379,'2001'!$A$44:$A$139,0)),97,MATCH($BQ379,'2001'!$A$44:$A$139,0))</f>
        <v>18</v>
      </c>
      <c r="BU379" s="2">
        <f>IF(ISNA(MATCH($BQ379,'2002'!$A$44:$A$139,0)),97,MATCH($BQ379,'2002'!$A$44:$A$139,0))</f>
        <v>97</v>
      </c>
      <c r="BV379" s="2">
        <f>IF(ISNA(MATCH($BQ379,'2003'!$A$44:$A$139,0)),97,MATCH($BQ379,'2003'!$A$44:$A$139,0))</f>
        <v>15</v>
      </c>
      <c r="BW379" s="2">
        <f>IF(ISNA(MATCH($BQ379,'2004'!$A$44:$A$139,0)),97,MATCH($BQ379,'2004'!$A$44:$A$139,0))</f>
        <v>97</v>
      </c>
      <c r="BX379" s="2">
        <f>IF(ISNA(MATCH($BQ379,'2005'!$A$44:$A$139,0)),97,MATCH($BQ379,'2005'!$A$44:$A$139,0))</f>
        <v>97</v>
      </c>
      <c r="BY379" s="2">
        <f>IF(ISNA(MATCH($BQ379,'2006'!$A$44:$A$139,0)),97,MATCH($BQ379,'2006'!$A$44:$A$139,0))</f>
        <v>12</v>
      </c>
      <c r="BZ379" s="2">
        <f>IF(ISNA(MATCH($BQ379,'2007'!$A$44:$A$139,0)),97,MATCH($BQ379,'2007'!$A$44:$A$139,0))</f>
        <v>97</v>
      </c>
      <c r="CA379" s="2">
        <f>IF(ISNA(MATCH($BQ379,'2008'!$A$44:$A$139,0)),97,MATCH($BQ379,'2008'!$A$44:$A$139,0))</f>
        <v>97</v>
      </c>
      <c r="CB379" s="2">
        <f>IF(ISNA(MATCH($BQ379,'2009'!$A$44:$A$139,0)),97,MATCH($BQ379,'2009'!$A$44:$A$139,0))</f>
        <v>97</v>
      </c>
      <c r="CC379" s="2">
        <f>IF(ISNA(MATCH($BQ379,'2010'!$A$44:$A$139,0)),97,MATCH($BQ379,'2010'!$A$44:$A$139,0))</f>
        <v>97</v>
      </c>
      <c r="CD379" s="2">
        <f>IF(ISNA(MATCH($BQ379,'2011'!$A$44:$A$139,0)),97,MATCH($BQ379,'2011'!$A$44:$A$139,0))</f>
        <v>97</v>
      </c>
      <c r="CE379" s="2">
        <f>IF(ISNA(MATCH($BQ379,'2012'!$A$44:$A$139,0)),97,MATCH($BQ379,'2012'!$A$44:$A$139,0))</f>
        <v>97</v>
      </c>
      <c r="CF379" s="2">
        <f>IF(ISNA(MATCH($BQ379,'2013'!$A$44:$A$139,0)),97,MATCH($BQ379,'2013'!$A$44:$A$139,0))</f>
        <v>97</v>
      </c>
      <c r="CG379" s="149">
        <f>IF(ISNA(MATCH($BQ379,'2014'!$A$52:$A$179,0)),129,MATCH($BQ379,'2014'!$A$52:$A$179,0))</f>
        <v>129</v>
      </c>
      <c r="CI379">
        <f t="shared" si="210"/>
        <v>69</v>
      </c>
      <c r="CJ379" s="284"/>
      <c r="CK379" s="282"/>
      <c r="CL379" s="281">
        <f t="shared" si="211"/>
        <v>19</v>
      </c>
      <c r="CM379" s="282">
        <f t="shared" si="197"/>
        <v>12.6654</v>
      </c>
      <c r="CN379" s="282">
        <f t="shared" si="198"/>
        <v>18.442755640000001</v>
      </c>
      <c r="CO379" s="282">
        <f t="shared" si="199"/>
        <v>12.293940909624</v>
      </c>
      <c r="CP379" s="282">
        <f t="shared" si="200"/>
        <v>8.1951410103553588</v>
      </c>
      <c r="CQ379" s="282">
        <f t="shared" si="201"/>
        <v>12.462880997502882</v>
      </c>
      <c r="CR379" s="282">
        <f t="shared" si="202"/>
        <v>8.3077564729354201</v>
      </c>
      <c r="CS379" s="282">
        <f t="shared" si="203"/>
        <v>5.537950464858751</v>
      </c>
      <c r="CT379" s="282">
        <f t="shared" si="204"/>
        <v>3.6915977798748432</v>
      </c>
      <c r="CU379" s="282">
        <f t="shared" si="212"/>
        <v>2.4608190800645704</v>
      </c>
      <c r="CV379" s="282">
        <f t="shared" si="213"/>
        <v>1.6403819987710426</v>
      </c>
      <c r="CW379" s="282">
        <f t="shared" si="214"/>
        <v>1.093478640380777</v>
      </c>
      <c r="CX379" s="282">
        <f t="shared" si="215"/>
        <v>0.72891286167782599</v>
      </c>
      <c r="CY379" s="283">
        <f t="shared" si="216"/>
        <v>0.48589331359443877</v>
      </c>
      <c r="DA379" s="282">
        <f t="shared" si="217"/>
        <v>69</v>
      </c>
      <c r="DB379" s="97"/>
      <c r="DC379" s="156"/>
      <c r="DD379" s="270">
        <f t="shared" si="218"/>
        <v>19</v>
      </c>
      <c r="DE379" s="156">
        <f t="shared" si="219"/>
        <v>19</v>
      </c>
      <c r="DF379" s="156">
        <f t="shared" si="220"/>
        <v>29</v>
      </c>
      <c r="DG379" s="156">
        <f t="shared" si="221"/>
        <v>29</v>
      </c>
      <c r="DH379" s="156">
        <f t="shared" si="222"/>
        <v>29</v>
      </c>
      <c r="DI379" s="156">
        <f t="shared" si="223"/>
        <v>36</v>
      </c>
      <c r="DJ379" s="156">
        <f t="shared" si="224"/>
        <v>36</v>
      </c>
      <c r="DK379" s="156">
        <f t="shared" si="225"/>
        <v>36</v>
      </c>
      <c r="DL379" s="156">
        <f t="shared" si="226"/>
        <v>36</v>
      </c>
      <c r="DM379" s="156">
        <f t="shared" si="227"/>
        <v>36</v>
      </c>
      <c r="DN379" s="156">
        <f t="shared" si="228"/>
        <v>36</v>
      </c>
      <c r="DO379" s="156">
        <f t="shared" si="229"/>
        <v>36</v>
      </c>
      <c r="DP379" s="156">
        <f t="shared" si="230"/>
        <v>36</v>
      </c>
      <c r="DQ379" s="267">
        <f t="shared" si="231"/>
        <v>36</v>
      </c>
      <c r="DR379" s="156">
        <f t="shared" si="232"/>
        <v>189</v>
      </c>
    </row>
    <row r="380" spans="2:122" ht="13.5" thickBot="1" x14ac:dyDescent="0.25">
      <c r="B380" s="133">
        <v>195</v>
      </c>
      <c r="C380" s="50">
        <f t="shared" si="195"/>
        <v>1</v>
      </c>
      <c r="D380" s="50">
        <f t="shared" si="205"/>
        <v>0</v>
      </c>
      <c r="E380" s="97"/>
      <c r="F380" s="2">
        <f t="shared" si="233"/>
        <v>375</v>
      </c>
      <c r="G380" s="164">
        <v>1087</v>
      </c>
      <c r="H380" s="164">
        <f>14- COUNTIF(L380:AA380,"#N/A")</f>
        <v>1</v>
      </c>
      <c r="I380" s="133">
        <f>SUM(AF380:AU380)+SUM(BA380:BM380)</f>
        <v>8</v>
      </c>
      <c r="J380" s="405">
        <f>CY380</f>
        <v>0.46789365112215969</v>
      </c>
      <c r="K380" s="466" t="str">
        <f>IF(ISNUMBER(MATCH(G380,'[4]OPR data'!$A$3:$A$2541,0)),"Y","N")</f>
        <v>N</v>
      </c>
      <c r="L380" s="112"/>
      <c r="M380" s="236"/>
      <c r="N380" s="236" t="e">
        <f>(INDEX(Finish_table!R$4:R$83,MATCH('14 Year_History_Results'!$G380,Finish_table!S$4:S$83,0),1))</f>
        <v>#N/A</v>
      </c>
      <c r="O380" s="236" t="e">
        <f>(INDEX(Finish_table!Z$4:Z$99,MATCH('14 Year_History_Results'!$G380,Finish_table!AA$4:AA$99,0),1))</f>
        <v>#N/A</v>
      </c>
      <c r="P380" s="236" t="e">
        <f>(INDEX(Finish_table!AI$4:AI$99,MATCH('14 Year_History_Results'!$G380,Finish_table!AJ$4:AJ$99,0),1))</f>
        <v>#N/A</v>
      </c>
      <c r="Q380" s="236" t="e">
        <f>(INDEX(Finish_table!AR$4:AR$99,MATCH('14 Year_History_Results'!$G380,Finish_table!AS$4:AS$99,0),1))</f>
        <v>#N/A</v>
      </c>
      <c r="R380" s="236" t="e">
        <f>(INDEX(Finish_table!BA$4:BA$99,MATCH('14 Year_History_Results'!$G380,Finish_table!BB$4:BB$99,0),1))</f>
        <v>#N/A</v>
      </c>
      <c r="S380" s="236" t="e">
        <f>(INDEX(Finish_table!BJ$4:BJ$99,MATCH('14 Year_History_Results'!$G380,Finish_table!BK$4:BK$99,0),1))</f>
        <v>#N/A</v>
      </c>
      <c r="T380" s="236" t="str">
        <f>(INDEX(Finish_table!BS$4:BS$99,MATCH('14 Year_History_Results'!$G380,Finish_table!BT$4:BT$99,0),1))</f>
        <v>QF</v>
      </c>
      <c r="U380" s="236" t="e">
        <f>(INDEX(Finish_table!CB$4:CB$99,MATCH('14 Year_History_Results'!$G380,Finish_table!CC$4:CC$99,0),1))</f>
        <v>#N/A</v>
      </c>
      <c r="V380" s="236" t="e">
        <f>(INDEX(Finish_table!CK$4:CK$99,MATCH('14 Year_History_Results'!$G380,Finish_table!CL$4:CL$99,0),1))</f>
        <v>#N/A</v>
      </c>
      <c r="W380" s="236" t="e">
        <f>(INDEX(Finish_table!CT$4:CT$99,MATCH('14 Year_History_Results'!$G380,Finish_table!CU$4:CU$99,0),1))</f>
        <v>#N/A</v>
      </c>
      <c r="X380" s="236" t="e">
        <f>(INDEX(Finish_table!DC$4:DC$99,MATCH('14 Year_History_Results'!$G380,Finish_table!DD$4:DD$99,0),1))</f>
        <v>#N/A</v>
      </c>
      <c r="Y380" s="236" t="e">
        <f>(INDEX(Finish_table!DL$4:DL$99,MATCH('14 Year_History_Results'!$G380,Finish_table!DM$4:DM$99,0),1))</f>
        <v>#N/A</v>
      </c>
      <c r="Z380" s="236" t="e">
        <f>(INDEX(Finish_table!DU$4:DU$99,MATCH('14 Year_History_Results'!$G380,Finish_table!DV$4:DV$99,0),1))</f>
        <v>#N/A</v>
      </c>
      <c r="AA380" s="256" t="e">
        <f>(INDEX(Finish_table!ED$4:ED$140,MATCH('14 Year_History_Results'!$G380,Finish_table!EE$4:EE$140,0),1))</f>
        <v>#N/A</v>
      </c>
      <c r="AB380" s="2"/>
      <c r="AE380">
        <f t="shared" si="196"/>
        <v>1087</v>
      </c>
      <c r="AF380" s="112"/>
      <c r="AG380" s="2"/>
      <c r="AH380" s="148">
        <f>INDEX('2001'!$C$44:$C$140,'14 Year_History_Results'!BT380)</f>
        <v>0</v>
      </c>
      <c r="AI380" s="2">
        <f>INDEX('2002'!$C$44:$C$140,'14 Year_History_Results'!BU380)</f>
        <v>0</v>
      </c>
      <c r="AJ380" s="2">
        <f>INDEX('2003'!$C$44:$C$140,'14 Year_History_Results'!BV380)</f>
        <v>0</v>
      </c>
      <c r="AK380" s="2">
        <f>INDEX('2004'!$C$44:$C$140,'14 Year_History_Results'!BW380)</f>
        <v>0</v>
      </c>
      <c r="AL380" s="2">
        <f>INDEX('2005'!$C$44:$C$140,'14 Year_History_Results'!BX380)</f>
        <v>0</v>
      </c>
      <c r="AM380" s="2">
        <f>INDEX('2006'!$C$44:$C$140,'14 Year_History_Results'!BY380)</f>
        <v>0</v>
      </c>
      <c r="AN380" s="2">
        <f>INDEX('2007'!$C$44:$C$140,'14 Year_History_Results'!BZ380)</f>
        <v>0</v>
      </c>
      <c r="AO380" s="2">
        <f>INDEX('2008'!$C$44:$C$140,'14 Year_History_Results'!CA380)</f>
        <v>0</v>
      </c>
      <c r="AP380" s="2">
        <f>INDEX('2009'!$C$44:$C$140,'14 Year_History_Results'!CB380)</f>
        <v>0</v>
      </c>
      <c r="AQ380" s="2">
        <f>INDEX('2010'!$C$44:$C$140,'14 Year_History_Results'!CC380)</f>
        <v>0</v>
      </c>
      <c r="AR380" s="2">
        <f>INDEX('2011'!$C$44:$C$140,'14 Year_History_Results'!CD380)</f>
        <v>0</v>
      </c>
      <c r="AS380" s="2">
        <f>INDEX('2012'!$C$44:$C$140,'14 Year_History_Results'!CE380)</f>
        <v>0</v>
      </c>
      <c r="AT380" s="2">
        <f>INDEX('2013'!$C$44:$C$140,'14 Year_History_Results'!CF380)</f>
        <v>0</v>
      </c>
      <c r="AU380" s="149">
        <f>INDEX('2014'!$C$52:$C$180,'14 Year_History_Results'!CG380)</f>
        <v>0</v>
      </c>
      <c r="AV380" s="2">
        <f t="shared" si="206"/>
        <v>0</v>
      </c>
      <c r="AW380" s="2"/>
      <c r="AX380">
        <f t="shared" si="207"/>
        <v>1087</v>
      </c>
      <c r="AY380" s="112"/>
      <c r="AZ380" s="2"/>
      <c r="BA380" s="148">
        <f>INDEX('2001'!$B$44:$B$140,'14 Year_History_Results'!BT380)</f>
        <v>0</v>
      </c>
      <c r="BB380" s="2">
        <f>INDEX('2002'!$B$44:$B$140,'14 Year_History_Results'!BU380)</f>
        <v>0</v>
      </c>
      <c r="BC380" s="2">
        <f>INDEX('2003'!$B$44:$B$140,'14 Year_History_Results'!BV380)</f>
        <v>0</v>
      </c>
      <c r="BD380" s="2">
        <f>INDEX('2004'!$B$44:$B$140,'14 Year_History_Results'!BW380)</f>
        <v>0</v>
      </c>
      <c r="BE380" s="2">
        <f>INDEX('2005'!$B$44:$B$140,'14 Year_History_Results'!BX380)</f>
        <v>0</v>
      </c>
      <c r="BF380" s="2">
        <f>INDEX('2006'!$B$44:$B$140,'14 Year_History_Results'!BY380)</f>
        <v>0</v>
      </c>
      <c r="BG380" s="2">
        <f>INDEX('2007'!$B$44:$B$140,'14 Year_History_Results'!BZ380)</f>
        <v>8</v>
      </c>
      <c r="BH380" s="2">
        <f>INDEX('2008'!$B$44:$B$140,'14 Year_History_Results'!CA380)</f>
        <v>0</v>
      </c>
      <c r="BI380" s="2">
        <f>INDEX('2009'!$B$44:$B$140,'14 Year_History_Results'!CB380)</f>
        <v>0</v>
      </c>
      <c r="BJ380" s="2">
        <f>INDEX('2010'!$B$44:$B$140,'14 Year_History_Results'!CC380)</f>
        <v>0</v>
      </c>
      <c r="BK380" s="2">
        <f>INDEX('2011'!$B$44:$B$140,'14 Year_History_Results'!CD380)</f>
        <v>0</v>
      </c>
      <c r="BL380" s="2">
        <f>INDEX('2012'!$B$44:$B$140,'14 Year_History_Results'!CE380)</f>
        <v>0</v>
      </c>
      <c r="BM380" s="2">
        <f>INDEX('2013'!$B$44:$B$140,'14 Year_History_Results'!CF380)</f>
        <v>0</v>
      </c>
      <c r="BN380" s="149">
        <f>INDEX('2014'!$B$52:$B$180,'14 Year_History_Results'!CG380)</f>
        <v>0</v>
      </c>
      <c r="BO380" s="308">
        <f t="shared" si="208"/>
        <v>0</v>
      </c>
      <c r="BQ380">
        <f t="shared" si="209"/>
        <v>1087</v>
      </c>
      <c r="BR380" s="112"/>
      <c r="BS380" s="2"/>
      <c r="BT380" s="148">
        <f>IF(ISNA(MATCH($BQ380,'2001'!$A$44:$A$139,0)),97,MATCH($BQ380,'2001'!$A$44:$A$139,0))</f>
        <v>97</v>
      </c>
      <c r="BU380" s="2">
        <f>IF(ISNA(MATCH($BQ380,'2002'!$A$44:$A$139,0)),97,MATCH($BQ380,'2002'!$A$44:$A$139,0))</f>
        <v>97</v>
      </c>
      <c r="BV380" s="2">
        <f>IF(ISNA(MATCH($BQ380,'2003'!$A$44:$A$139,0)),97,MATCH($BQ380,'2003'!$A$44:$A$139,0))</f>
        <v>97</v>
      </c>
      <c r="BW380" s="2">
        <f>IF(ISNA(MATCH($BQ380,'2004'!$A$44:$A$139,0)),97,MATCH($BQ380,'2004'!$A$44:$A$139,0))</f>
        <v>97</v>
      </c>
      <c r="BX380" s="2">
        <f>IF(ISNA(MATCH($BQ380,'2005'!$A$44:$A$139,0)),97,MATCH($BQ380,'2005'!$A$44:$A$139,0))</f>
        <v>97</v>
      </c>
      <c r="BY380" s="2">
        <f>IF(ISNA(MATCH($BQ380,'2006'!$A$44:$A$139,0)),97,MATCH($BQ380,'2006'!$A$44:$A$139,0))</f>
        <v>97</v>
      </c>
      <c r="BZ380" s="2">
        <f>IF(ISNA(MATCH($BQ380,'2007'!$A$44:$A$139,0)),97,MATCH($BQ380,'2007'!$A$44:$A$139,0))</f>
        <v>61</v>
      </c>
      <c r="CA380" s="2">
        <f>IF(ISNA(MATCH($BQ380,'2008'!$A$44:$A$139,0)),97,MATCH($BQ380,'2008'!$A$44:$A$139,0))</f>
        <v>97</v>
      </c>
      <c r="CB380" s="2">
        <f>IF(ISNA(MATCH($BQ380,'2009'!$A$44:$A$139,0)),97,MATCH($BQ380,'2009'!$A$44:$A$139,0))</f>
        <v>97</v>
      </c>
      <c r="CC380" s="2">
        <f>IF(ISNA(MATCH($BQ380,'2010'!$A$44:$A$139,0)),97,MATCH($BQ380,'2010'!$A$44:$A$139,0))</f>
        <v>97</v>
      </c>
      <c r="CD380" s="2">
        <f>IF(ISNA(MATCH($BQ380,'2011'!$A$44:$A$139,0)),97,MATCH($BQ380,'2011'!$A$44:$A$139,0))</f>
        <v>97</v>
      </c>
      <c r="CE380" s="2">
        <f>IF(ISNA(MATCH($BQ380,'2012'!$A$44:$A$139,0)),97,MATCH($BQ380,'2012'!$A$44:$A$139,0))</f>
        <v>97</v>
      </c>
      <c r="CF380" s="2">
        <f>IF(ISNA(MATCH($BQ380,'2013'!$A$44:$A$139,0)),97,MATCH($BQ380,'2013'!$A$44:$A$139,0))</f>
        <v>97</v>
      </c>
      <c r="CG380" s="149">
        <f>IF(ISNA(MATCH($BQ380,'2014'!$A$52:$A$179,0)),129,MATCH($BQ380,'2014'!$A$52:$A$179,0))</f>
        <v>129</v>
      </c>
      <c r="CI380">
        <f t="shared" si="210"/>
        <v>1087</v>
      </c>
      <c r="CJ380" s="284"/>
      <c r="CK380" s="282"/>
      <c r="CL380" s="281">
        <f t="shared" si="211"/>
        <v>0</v>
      </c>
      <c r="CM380" s="282">
        <f t="shared" si="197"/>
        <v>0</v>
      </c>
      <c r="CN380" s="282">
        <f t="shared" si="198"/>
        <v>0</v>
      </c>
      <c r="CO380" s="282">
        <f t="shared" si="199"/>
        <v>0</v>
      </c>
      <c r="CP380" s="282">
        <f t="shared" si="200"/>
        <v>0</v>
      </c>
      <c r="CQ380" s="282">
        <f t="shared" si="201"/>
        <v>0</v>
      </c>
      <c r="CR380" s="282">
        <f t="shared" si="202"/>
        <v>8</v>
      </c>
      <c r="CS380" s="282">
        <f t="shared" si="203"/>
        <v>5.3327999999999998</v>
      </c>
      <c r="CT380" s="282">
        <f t="shared" si="204"/>
        <v>3.5548444799999999</v>
      </c>
      <c r="CU380" s="282">
        <f t="shared" si="212"/>
        <v>2.3696593303679996</v>
      </c>
      <c r="CV380" s="282">
        <f t="shared" si="213"/>
        <v>1.5796149096233085</v>
      </c>
      <c r="CW380" s="282">
        <f t="shared" si="214"/>
        <v>1.0529712987548974</v>
      </c>
      <c r="CX380" s="282">
        <f t="shared" si="215"/>
        <v>0.70191066775001454</v>
      </c>
      <c r="CY380" s="283">
        <f t="shared" si="216"/>
        <v>0.46789365112215969</v>
      </c>
      <c r="DA380" s="282">
        <f t="shared" si="217"/>
        <v>1087</v>
      </c>
      <c r="DB380" s="97"/>
      <c r="DC380" s="156"/>
      <c r="DD380" s="270">
        <f t="shared" si="218"/>
        <v>0</v>
      </c>
      <c r="DE380" s="156">
        <f t="shared" si="219"/>
        <v>0</v>
      </c>
      <c r="DF380" s="156">
        <f t="shared" si="220"/>
        <v>0</v>
      </c>
      <c r="DG380" s="156">
        <f t="shared" si="221"/>
        <v>0</v>
      </c>
      <c r="DH380" s="156">
        <f t="shared" si="222"/>
        <v>0</v>
      </c>
      <c r="DI380" s="156">
        <f t="shared" si="223"/>
        <v>0</v>
      </c>
      <c r="DJ380" s="156">
        <f t="shared" si="224"/>
        <v>8</v>
      </c>
      <c r="DK380" s="156">
        <f t="shared" si="225"/>
        <v>8</v>
      </c>
      <c r="DL380" s="156">
        <f t="shared" si="226"/>
        <v>8</v>
      </c>
      <c r="DM380" s="156">
        <f t="shared" si="227"/>
        <v>8</v>
      </c>
      <c r="DN380" s="156">
        <f t="shared" si="228"/>
        <v>8</v>
      </c>
      <c r="DO380" s="156">
        <f t="shared" si="229"/>
        <v>8</v>
      </c>
      <c r="DP380" s="156">
        <f t="shared" si="230"/>
        <v>8</v>
      </c>
      <c r="DQ380" s="267">
        <f t="shared" si="231"/>
        <v>8</v>
      </c>
      <c r="DR380" s="156">
        <f t="shared" si="232"/>
        <v>442</v>
      </c>
    </row>
    <row r="381" spans="2:122" ht="13.5" thickBot="1" x14ac:dyDescent="0.25">
      <c r="B381" s="133">
        <v>195</v>
      </c>
      <c r="C381" s="50">
        <f t="shared" si="195"/>
        <v>2</v>
      </c>
      <c r="D381" s="50">
        <f t="shared" si="205"/>
        <v>0</v>
      </c>
      <c r="E381" s="97"/>
      <c r="F381" s="2">
        <f t="shared" si="233"/>
        <v>376</v>
      </c>
      <c r="G381" s="164">
        <v>753</v>
      </c>
      <c r="H381" s="164">
        <f>14- COUNTIF(L381:AA381,"#N/A")</f>
        <v>1</v>
      </c>
      <c r="I381" s="133">
        <f>SUM(AF381:AU381)+SUM(BA381:BM381)</f>
        <v>12</v>
      </c>
      <c r="J381" s="405">
        <f>CY381</f>
        <v>0.46784686175704748</v>
      </c>
      <c r="K381" s="466" t="str">
        <f>IF(ISNUMBER(MATCH(G381,'[4]OPR data'!$A$3:$A$2541,0)),"Y","N")</f>
        <v>Y</v>
      </c>
      <c r="L381" s="112"/>
      <c r="M381" s="236"/>
      <c r="N381" s="236" t="e">
        <f>(INDEX(Finish_table!R$4:R$83,MATCH('14 Year_History_Results'!$G381,Finish_table!S$4:S$83,0),1))</f>
        <v>#N/A</v>
      </c>
      <c r="O381" s="236" t="e">
        <f>(INDEX(Finish_table!Z$4:Z$99,MATCH('14 Year_History_Results'!$G381,Finish_table!AA$4:AA$99,0),1))</f>
        <v>#N/A</v>
      </c>
      <c r="P381" s="236" t="e">
        <f>(INDEX(Finish_table!AI$4:AI$99,MATCH('14 Year_History_Results'!$G381,Finish_table!AJ$4:AJ$99,0),1))</f>
        <v>#N/A</v>
      </c>
      <c r="Q381" s="236" t="e">
        <f>(INDEX(Finish_table!AR$4:AR$99,MATCH('14 Year_History_Results'!$G381,Finish_table!AS$4:AS$99,0),1))</f>
        <v>#N/A</v>
      </c>
      <c r="R381" s="236" t="e">
        <f>(INDEX(Finish_table!BA$4:BA$99,MATCH('14 Year_History_Results'!$G381,Finish_table!BB$4:BB$99,0),1))</f>
        <v>#N/A</v>
      </c>
      <c r="S381" s="236" t="str">
        <f>(INDEX(Finish_table!BJ$4:BJ$99,MATCH('14 Year_History_Results'!$G381,Finish_table!BK$4:BK$99,0),1))</f>
        <v>SF</v>
      </c>
      <c r="T381" s="236" t="e">
        <f>(INDEX(Finish_table!BS$4:BS$99,MATCH('14 Year_History_Results'!$G381,Finish_table!BT$4:BT$99,0),1))</f>
        <v>#N/A</v>
      </c>
      <c r="U381" s="236" t="e">
        <f>(INDEX(Finish_table!CB$4:CB$99,MATCH('14 Year_History_Results'!$G381,Finish_table!CC$4:CC$99,0),1))</f>
        <v>#N/A</v>
      </c>
      <c r="V381" s="236" t="e">
        <f>(INDEX(Finish_table!CK$4:CK$99,MATCH('14 Year_History_Results'!$G381,Finish_table!CL$4:CL$99,0),1))</f>
        <v>#N/A</v>
      </c>
      <c r="W381" s="236" t="e">
        <f>(INDEX(Finish_table!CT$4:CT$99,MATCH('14 Year_History_Results'!$G381,Finish_table!CU$4:CU$99,0),1))</f>
        <v>#N/A</v>
      </c>
      <c r="X381" s="236" t="e">
        <f>(INDEX(Finish_table!DC$4:DC$99,MATCH('14 Year_History_Results'!$G381,Finish_table!DD$4:DD$99,0),1))</f>
        <v>#N/A</v>
      </c>
      <c r="Y381" s="236" t="e">
        <f>(INDEX(Finish_table!DL$4:DL$99,MATCH('14 Year_History_Results'!$G381,Finish_table!DM$4:DM$99,0),1))</f>
        <v>#N/A</v>
      </c>
      <c r="Z381" s="236" t="e">
        <f>(INDEX(Finish_table!DU$4:DU$99,MATCH('14 Year_History_Results'!$G381,Finish_table!DV$4:DV$99,0),1))</f>
        <v>#N/A</v>
      </c>
      <c r="AA381" s="256" t="e">
        <f>(INDEX(Finish_table!ED$4:ED$140,MATCH('14 Year_History_Results'!$G381,Finish_table!EE$4:EE$140,0),1))</f>
        <v>#N/A</v>
      </c>
      <c r="AB381" s="2"/>
      <c r="AE381">
        <f t="shared" si="196"/>
        <v>753</v>
      </c>
      <c r="AF381" s="112"/>
      <c r="AG381" s="2"/>
      <c r="AH381" s="148">
        <f>INDEX('2001'!$C$44:$C$140,'14 Year_History_Results'!BT381)</f>
        <v>0</v>
      </c>
      <c r="AI381" s="2">
        <f>INDEX('2002'!$C$44:$C$140,'14 Year_History_Results'!BU381)</f>
        <v>0</v>
      </c>
      <c r="AJ381" s="2">
        <f>INDEX('2003'!$C$44:$C$140,'14 Year_History_Results'!BV381)</f>
        <v>0</v>
      </c>
      <c r="AK381" s="2">
        <f>INDEX('2004'!$C$44:$C$140,'14 Year_History_Results'!BW381)</f>
        <v>0</v>
      </c>
      <c r="AL381" s="2">
        <f>INDEX('2005'!$C$44:$C$140,'14 Year_History_Results'!BX381)</f>
        <v>0</v>
      </c>
      <c r="AM381" s="2">
        <f>INDEX('2006'!$C$44:$C$140,'14 Year_History_Results'!BY381)</f>
        <v>8</v>
      </c>
      <c r="AN381" s="2">
        <f>INDEX('2007'!$C$44:$C$140,'14 Year_History_Results'!BZ381)</f>
        <v>0</v>
      </c>
      <c r="AO381" s="2">
        <f>INDEX('2008'!$C$44:$C$140,'14 Year_History_Results'!CA381)</f>
        <v>0</v>
      </c>
      <c r="AP381" s="2">
        <f>INDEX('2009'!$C$44:$C$140,'14 Year_History_Results'!CB381)</f>
        <v>0</v>
      </c>
      <c r="AQ381" s="2">
        <f>INDEX('2010'!$C$44:$C$140,'14 Year_History_Results'!CC381)</f>
        <v>0</v>
      </c>
      <c r="AR381" s="2">
        <f>INDEX('2011'!$C$44:$C$140,'14 Year_History_Results'!CD381)</f>
        <v>0</v>
      </c>
      <c r="AS381" s="2">
        <f>INDEX('2012'!$C$44:$C$140,'14 Year_History_Results'!CE381)</f>
        <v>0</v>
      </c>
      <c r="AT381" s="2">
        <f>INDEX('2013'!$C$44:$C$140,'14 Year_History_Results'!CF381)</f>
        <v>0</v>
      </c>
      <c r="AU381" s="149">
        <f>INDEX('2014'!$C$52:$C$180,'14 Year_History_Results'!CG381)</f>
        <v>0</v>
      </c>
      <c r="AV381" s="2">
        <f t="shared" si="206"/>
        <v>2.1380899352993952</v>
      </c>
      <c r="AW381" s="2"/>
      <c r="AX381">
        <f t="shared" si="207"/>
        <v>753</v>
      </c>
      <c r="AY381" s="112"/>
      <c r="AZ381" s="2"/>
      <c r="BA381" s="148">
        <f>INDEX('2001'!$B$44:$B$140,'14 Year_History_Results'!BT381)</f>
        <v>0</v>
      </c>
      <c r="BB381" s="2">
        <f>INDEX('2002'!$B$44:$B$140,'14 Year_History_Results'!BU381)</f>
        <v>0</v>
      </c>
      <c r="BC381" s="2">
        <f>INDEX('2003'!$B$44:$B$140,'14 Year_History_Results'!BV381)</f>
        <v>0</v>
      </c>
      <c r="BD381" s="2">
        <f>INDEX('2004'!$B$44:$B$140,'14 Year_History_Results'!BW381)</f>
        <v>0</v>
      </c>
      <c r="BE381" s="2">
        <f>INDEX('2005'!$B$44:$B$140,'14 Year_History_Results'!BX381)</f>
        <v>0</v>
      </c>
      <c r="BF381" s="2">
        <f>INDEX('2006'!$B$44:$B$140,'14 Year_History_Results'!BY381)</f>
        <v>4</v>
      </c>
      <c r="BG381" s="2">
        <f>INDEX('2007'!$B$44:$B$140,'14 Year_History_Results'!BZ381)</f>
        <v>0</v>
      </c>
      <c r="BH381" s="2">
        <f>INDEX('2008'!$B$44:$B$140,'14 Year_History_Results'!CA381)</f>
        <v>0</v>
      </c>
      <c r="BI381" s="2">
        <f>INDEX('2009'!$B$44:$B$140,'14 Year_History_Results'!CB381)</f>
        <v>0</v>
      </c>
      <c r="BJ381" s="2">
        <f>INDEX('2010'!$B$44:$B$140,'14 Year_History_Results'!CC381)</f>
        <v>0</v>
      </c>
      <c r="BK381" s="2">
        <f>INDEX('2011'!$B$44:$B$140,'14 Year_History_Results'!CD381)</f>
        <v>0</v>
      </c>
      <c r="BL381" s="2">
        <f>INDEX('2012'!$B$44:$B$140,'14 Year_History_Results'!CE381)</f>
        <v>0</v>
      </c>
      <c r="BM381" s="2">
        <f>INDEX('2013'!$B$44:$B$140,'14 Year_History_Results'!CF381)</f>
        <v>0</v>
      </c>
      <c r="BN381" s="149">
        <f>INDEX('2014'!$B$52:$B$180,'14 Year_History_Results'!CG381)</f>
        <v>0</v>
      </c>
      <c r="BO381" s="308">
        <f t="shared" si="208"/>
        <v>0</v>
      </c>
      <c r="BQ381">
        <f t="shared" si="209"/>
        <v>753</v>
      </c>
      <c r="BR381" s="112"/>
      <c r="BS381" s="2"/>
      <c r="BT381" s="148">
        <f>IF(ISNA(MATCH($BQ381,'2001'!$A$44:$A$139,0)),97,MATCH($BQ381,'2001'!$A$44:$A$139,0))</f>
        <v>97</v>
      </c>
      <c r="BU381" s="2">
        <f>IF(ISNA(MATCH($BQ381,'2002'!$A$44:$A$139,0)),97,MATCH($BQ381,'2002'!$A$44:$A$139,0))</f>
        <v>97</v>
      </c>
      <c r="BV381" s="2">
        <f>IF(ISNA(MATCH($BQ381,'2003'!$A$44:$A$139,0)),97,MATCH($BQ381,'2003'!$A$44:$A$139,0))</f>
        <v>97</v>
      </c>
      <c r="BW381" s="2">
        <f>IF(ISNA(MATCH($BQ381,'2004'!$A$44:$A$139,0)),97,MATCH($BQ381,'2004'!$A$44:$A$139,0))</f>
        <v>97</v>
      </c>
      <c r="BX381" s="2">
        <f>IF(ISNA(MATCH($BQ381,'2005'!$A$44:$A$139,0)),97,MATCH($BQ381,'2005'!$A$44:$A$139,0))</f>
        <v>97</v>
      </c>
      <c r="BY381" s="2">
        <f>IF(ISNA(MATCH($BQ381,'2006'!$A$44:$A$139,0)),97,MATCH($BQ381,'2006'!$A$44:$A$139,0))</f>
        <v>70</v>
      </c>
      <c r="BZ381" s="2">
        <f>IF(ISNA(MATCH($BQ381,'2007'!$A$44:$A$139,0)),97,MATCH($BQ381,'2007'!$A$44:$A$139,0))</f>
        <v>97</v>
      </c>
      <c r="CA381" s="2">
        <f>IF(ISNA(MATCH($BQ381,'2008'!$A$44:$A$139,0)),97,MATCH($BQ381,'2008'!$A$44:$A$139,0))</f>
        <v>97</v>
      </c>
      <c r="CB381" s="2">
        <f>IF(ISNA(MATCH($BQ381,'2009'!$A$44:$A$139,0)),97,MATCH($BQ381,'2009'!$A$44:$A$139,0))</f>
        <v>97</v>
      </c>
      <c r="CC381" s="2">
        <f>IF(ISNA(MATCH($BQ381,'2010'!$A$44:$A$139,0)),97,MATCH($BQ381,'2010'!$A$44:$A$139,0))</f>
        <v>97</v>
      </c>
      <c r="CD381" s="2">
        <f>IF(ISNA(MATCH($BQ381,'2011'!$A$44:$A$139,0)),97,MATCH($BQ381,'2011'!$A$44:$A$139,0))</f>
        <v>97</v>
      </c>
      <c r="CE381" s="2">
        <f>IF(ISNA(MATCH($BQ381,'2012'!$A$44:$A$139,0)),97,MATCH($BQ381,'2012'!$A$44:$A$139,0))</f>
        <v>97</v>
      </c>
      <c r="CF381" s="2">
        <f>IF(ISNA(MATCH($BQ381,'2013'!$A$44:$A$139,0)),97,MATCH($BQ381,'2013'!$A$44:$A$139,0))</f>
        <v>97</v>
      </c>
      <c r="CG381" s="149">
        <f>IF(ISNA(MATCH($BQ381,'2014'!$A$52:$A$179,0)),129,MATCH($BQ381,'2014'!$A$52:$A$179,0))</f>
        <v>129</v>
      </c>
      <c r="CI381">
        <f t="shared" si="210"/>
        <v>753</v>
      </c>
      <c r="CJ381" s="284"/>
      <c r="CK381" s="282"/>
      <c r="CL381" s="281">
        <f t="shared" si="211"/>
        <v>0</v>
      </c>
      <c r="CM381" s="282">
        <f t="shared" si="197"/>
        <v>0</v>
      </c>
      <c r="CN381" s="282">
        <f t="shared" si="198"/>
        <v>0</v>
      </c>
      <c r="CO381" s="282">
        <f t="shared" si="199"/>
        <v>0</v>
      </c>
      <c r="CP381" s="282">
        <f t="shared" si="200"/>
        <v>0</v>
      </c>
      <c r="CQ381" s="282">
        <f t="shared" si="201"/>
        <v>12</v>
      </c>
      <c r="CR381" s="282">
        <f t="shared" si="202"/>
        <v>7.9992000000000001</v>
      </c>
      <c r="CS381" s="282">
        <f t="shared" si="203"/>
        <v>5.3322667199999998</v>
      </c>
      <c r="CT381" s="282">
        <f t="shared" si="204"/>
        <v>3.5544889955519996</v>
      </c>
      <c r="CU381" s="282">
        <f t="shared" si="212"/>
        <v>2.3694223644349628</v>
      </c>
      <c r="CV381" s="282">
        <f t="shared" si="213"/>
        <v>1.5794569481323462</v>
      </c>
      <c r="CW381" s="282">
        <f t="shared" si="214"/>
        <v>1.052866001625022</v>
      </c>
      <c r="CX381" s="282">
        <f t="shared" si="215"/>
        <v>0.70184047668323957</v>
      </c>
      <c r="CY381" s="283">
        <f t="shared" si="216"/>
        <v>0.46784686175704748</v>
      </c>
      <c r="DA381" s="282">
        <f t="shared" si="217"/>
        <v>753</v>
      </c>
      <c r="DB381" s="97"/>
      <c r="DC381" s="156"/>
      <c r="DD381" s="270">
        <f t="shared" si="218"/>
        <v>0</v>
      </c>
      <c r="DE381" s="156">
        <f t="shared" si="219"/>
        <v>0</v>
      </c>
      <c r="DF381" s="156">
        <f t="shared" si="220"/>
        <v>0</v>
      </c>
      <c r="DG381" s="156">
        <f t="shared" si="221"/>
        <v>0</v>
      </c>
      <c r="DH381" s="156">
        <f t="shared" si="222"/>
        <v>0</v>
      </c>
      <c r="DI381" s="156">
        <f t="shared" si="223"/>
        <v>12</v>
      </c>
      <c r="DJ381" s="156">
        <f t="shared" si="224"/>
        <v>12</v>
      </c>
      <c r="DK381" s="156">
        <f t="shared" si="225"/>
        <v>12</v>
      </c>
      <c r="DL381" s="156">
        <f t="shared" si="226"/>
        <v>12</v>
      </c>
      <c r="DM381" s="156">
        <f t="shared" si="227"/>
        <v>12</v>
      </c>
      <c r="DN381" s="156">
        <f t="shared" si="228"/>
        <v>12</v>
      </c>
      <c r="DO381" s="156">
        <f t="shared" si="229"/>
        <v>12</v>
      </c>
      <c r="DP381" s="156">
        <f t="shared" si="230"/>
        <v>12</v>
      </c>
      <c r="DQ381" s="267">
        <f t="shared" si="231"/>
        <v>12</v>
      </c>
      <c r="DR381" s="156">
        <f t="shared" si="232"/>
        <v>373</v>
      </c>
    </row>
    <row r="382" spans="2:122" ht="13.5" thickBot="1" x14ac:dyDescent="0.25">
      <c r="B382" s="144">
        <v>195</v>
      </c>
      <c r="C382" s="50">
        <f t="shared" si="195"/>
        <v>3</v>
      </c>
      <c r="D382" s="50">
        <f t="shared" si="205"/>
        <v>0</v>
      </c>
      <c r="E382" s="97"/>
      <c r="F382" s="2">
        <f t="shared" si="233"/>
        <v>377</v>
      </c>
      <c r="G382" s="164">
        <v>1276</v>
      </c>
      <c r="H382" s="164">
        <f>14- COUNTIF(L382:AA382,"#N/A")</f>
        <v>1</v>
      </c>
      <c r="I382" s="133">
        <f>SUM(AF382:AU382)+SUM(BA382:BM382)</f>
        <v>12</v>
      </c>
      <c r="J382" s="405">
        <f>CY382</f>
        <v>0.46784686175704748</v>
      </c>
      <c r="K382" s="466" t="str">
        <f>IF(ISNUMBER(MATCH(G382,'[4]OPR data'!$A$3:$A$2541,0)),"Y","N")</f>
        <v>N</v>
      </c>
      <c r="L382" s="112"/>
      <c r="M382" s="236"/>
      <c r="N382" s="236" t="e">
        <f>(INDEX(Finish_table!R$4:R$83,MATCH('14 Year_History_Results'!$G382,Finish_table!S$4:S$83,0),1))</f>
        <v>#N/A</v>
      </c>
      <c r="O382" s="236" t="e">
        <f>(INDEX(Finish_table!Z$4:Z$99,MATCH('14 Year_History_Results'!$G382,Finish_table!AA$4:AA$99,0),1))</f>
        <v>#N/A</v>
      </c>
      <c r="P382" s="236" t="e">
        <f>(INDEX(Finish_table!AI$4:AI$99,MATCH('14 Year_History_Results'!$G382,Finish_table!AJ$4:AJ$99,0),1))</f>
        <v>#N/A</v>
      </c>
      <c r="Q382" s="236" t="e">
        <f>(INDEX(Finish_table!AR$4:AR$99,MATCH('14 Year_History_Results'!$G382,Finish_table!AS$4:AS$99,0),1))</f>
        <v>#N/A</v>
      </c>
      <c r="R382" s="236" t="e">
        <f>(INDEX(Finish_table!BA$4:BA$99,MATCH('14 Year_History_Results'!$G382,Finish_table!BB$4:BB$99,0),1))</f>
        <v>#N/A</v>
      </c>
      <c r="S382" s="236" t="str">
        <f>(INDEX(Finish_table!BJ$4:BJ$99,MATCH('14 Year_History_Results'!$G382,Finish_table!BK$4:BK$99,0),1))</f>
        <v>QF</v>
      </c>
      <c r="T382" s="236" t="e">
        <f>(INDEX(Finish_table!BS$4:BS$99,MATCH('14 Year_History_Results'!$G382,Finish_table!BT$4:BT$99,0),1))</f>
        <v>#N/A</v>
      </c>
      <c r="U382" s="236" t="e">
        <f>(INDEX(Finish_table!CB$4:CB$99,MATCH('14 Year_History_Results'!$G382,Finish_table!CC$4:CC$99,0),1))</f>
        <v>#N/A</v>
      </c>
      <c r="V382" s="236" t="e">
        <f>(INDEX(Finish_table!CK$4:CK$99,MATCH('14 Year_History_Results'!$G382,Finish_table!CL$4:CL$99,0),1))</f>
        <v>#N/A</v>
      </c>
      <c r="W382" s="236" t="e">
        <f>(INDEX(Finish_table!CT$4:CT$99,MATCH('14 Year_History_Results'!$G382,Finish_table!CU$4:CU$99,0),1))</f>
        <v>#N/A</v>
      </c>
      <c r="X382" s="236" t="e">
        <f>(INDEX(Finish_table!DC$4:DC$99,MATCH('14 Year_History_Results'!$G382,Finish_table!DD$4:DD$99,0),1))</f>
        <v>#N/A</v>
      </c>
      <c r="Y382" s="236" t="e">
        <f>(INDEX(Finish_table!DL$4:DL$99,MATCH('14 Year_History_Results'!$G382,Finish_table!DM$4:DM$99,0),1))</f>
        <v>#N/A</v>
      </c>
      <c r="Z382" s="236" t="e">
        <f>(INDEX(Finish_table!DU$4:DU$99,MATCH('14 Year_History_Results'!$G382,Finish_table!DV$4:DV$99,0),1))</f>
        <v>#N/A</v>
      </c>
      <c r="AA382" s="256" t="e">
        <f>(INDEX(Finish_table!ED$4:ED$140,MATCH('14 Year_History_Results'!$G382,Finish_table!EE$4:EE$140,0),1))</f>
        <v>#N/A</v>
      </c>
      <c r="AB382" s="2"/>
      <c r="AE382">
        <f t="shared" si="196"/>
        <v>1276</v>
      </c>
      <c r="AF382" s="112"/>
      <c r="AG382" s="2"/>
      <c r="AH382" s="148">
        <f>INDEX('2001'!$C$44:$C$140,'14 Year_History_Results'!BT382)</f>
        <v>0</v>
      </c>
      <c r="AI382" s="2">
        <f>INDEX('2002'!$C$44:$C$140,'14 Year_History_Results'!BU382)</f>
        <v>0</v>
      </c>
      <c r="AJ382" s="2">
        <f>INDEX('2003'!$C$44:$C$140,'14 Year_History_Results'!BV382)</f>
        <v>0</v>
      </c>
      <c r="AK382" s="2">
        <f>INDEX('2004'!$C$44:$C$140,'14 Year_History_Results'!BW382)</f>
        <v>0</v>
      </c>
      <c r="AL382" s="2">
        <f>INDEX('2005'!$C$44:$C$140,'14 Year_History_Results'!BX382)</f>
        <v>0</v>
      </c>
      <c r="AM382" s="2">
        <f>INDEX('2006'!$C$44:$C$140,'14 Year_History_Results'!BY382)</f>
        <v>0</v>
      </c>
      <c r="AN382" s="2">
        <f>INDEX('2007'!$C$44:$C$140,'14 Year_History_Results'!BZ382)</f>
        <v>0</v>
      </c>
      <c r="AO382" s="2">
        <f>INDEX('2008'!$C$44:$C$140,'14 Year_History_Results'!CA382)</f>
        <v>0</v>
      </c>
      <c r="AP382" s="2">
        <f>INDEX('2009'!$C$44:$C$140,'14 Year_History_Results'!CB382)</f>
        <v>0</v>
      </c>
      <c r="AQ382" s="2">
        <f>INDEX('2010'!$C$44:$C$140,'14 Year_History_Results'!CC382)</f>
        <v>0</v>
      </c>
      <c r="AR382" s="2">
        <f>INDEX('2011'!$C$44:$C$140,'14 Year_History_Results'!CD382)</f>
        <v>0</v>
      </c>
      <c r="AS382" s="2">
        <f>INDEX('2012'!$C$44:$C$140,'14 Year_History_Results'!CE382)</f>
        <v>0</v>
      </c>
      <c r="AT382" s="2">
        <f>INDEX('2013'!$C$44:$C$140,'14 Year_History_Results'!CF382)</f>
        <v>0</v>
      </c>
      <c r="AU382" s="149">
        <f>INDEX('2014'!$C$52:$C$180,'14 Year_History_Results'!CG382)</f>
        <v>0</v>
      </c>
      <c r="AV382" s="2">
        <f t="shared" si="206"/>
        <v>0</v>
      </c>
      <c r="AW382" s="2"/>
      <c r="AX382">
        <f t="shared" si="207"/>
        <v>1276</v>
      </c>
      <c r="AY382" s="112"/>
      <c r="AZ382" s="2"/>
      <c r="BA382" s="148">
        <f>INDEX('2001'!$B$44:$B$140,'14 Year_History_Results'!BT382)</f>
        <v>0</v>
      </c>
      <c r="BB382" s="2">
        <f>INDEX('2002'!$B$44:$B$140,'14 Year_History_Results'!BU382)</f>
        <v>0</v>
      </c>
      <c r="BC382" s="2">
        <f>INDEX('2003'!$B$44:$B$140,'14 Year_History_Results'!BV382)</f>
        <v>0</v>
      </c>
      <c r="BD382" s="2">
        <f>INDEX('2004'!$B$44:$B$140,'14 Year_History_Results'!BW382)</f>
        <v>0</v>
      </c>
      <c r="BE382" s="2">
        <f>INDEX('2005'!$B$44:$B$140,'14 Year_History_Results'!BX382)</f>
        <v>0</v>
      </c>
      <c r="BF382" s="2">
        <f>INDEX('2006'!$B$44:$B$140,'14 Year_History_Results'!BY382)</f>
        <v>12</v>
      </c>
      <c r="BG382" s="2">
        <f>INDEX('2007'!$B$44:$B$140,'14 Year_History_Results'!BZ382)</f>
        <v>0</v>
      </c>
      <c r="BH382" s="2">
        <f>INDEX('2008'!$B$44:$B$140,'14 Year_History_Results'!CA382)</f>
        <v>0</v>
      </c>
      <c r="BI382" s="2">
        <f>INDEX('2009'!$B$44:$B$140,'14 Year_History_Results'!CB382)</f>
        <v>0</v>
      </c>
      <c r="BJ382" s="2">
        <f>INDEX('2010'!$B$44:$B$140,'14 Year_History_Results'!CC382)</f>
        <v>0</v>
      </c>
      <c r="BK382" s="2">
        <f>INDEX('2011'!$B$44:$B$140,'14 Year_History_Results'!CD382)</f>
        <v>0</v>
      </c>
      <c r="BL382" s="2">
        <f>INDEX('2012'!$B$44:$B$140,'14 Year_History_Results'!CE382)</f>
        <v>0</v>
      </c>
      <c r="BM382" s="2">
        <f>INDEX('2013'!$B$44:$B$140,'14 Year_History_Results'!CF382)</f>
        <v>0</v>
      </c>
      <c r="BN382" s="149">
        <f>INDEX('2014'!$B$52:$B$180,'14 Year_History_Results'!CG382)</f>
        <v>0</v>
      </c>
      <c r="BO382" s="308">
        <f t="shared" si="208"/>
        <v>0</v>
      </c>
      <c r="BQ382">
        <f t="shared" si="209"/>
        <v>1276</v>
      </c>
      <c r="BR382" s="112"/>
      <c r="BS382" s="2"/>
      <c r="BT382" s="148">
        <f>IF(ISNA(MATCH($BQ382,'2001'!$A$44:$A$139,0)),97,MATCH($BQ382,'2001'!$A$44:$A$139,0))</f>
        <v>97</v>
      </c>
      <c r="BU382" s="2">
        <f>IF(ISNA(MATCH($BQ382,'2002'!$A$44:$A$139,0)),97,MATCH($BQ382,'2002'!$A$44:$A$139,0))</f>
        <v>97</v>
      </c>
      <c r="BV382" s="2">
        <f>IF(ISNA(MATCH($BQ382,'2003'!$A$44:$A$139,0)),97,MATCH($BQ382,'2003'!$A$44:$A$139,0))</f>
        <v>97</v>
      </c>
      <c r="BW382" s="2">
        <f>IF(ISNA(MATCH($BQ382,'2004'!$A$44:$A$139,0)),97,MATCH($BQ382,'2004'!$A$44:$A$139,0))</f>
        <v>97</v>
      </c>
      <c r="BX382" s="2">
        <f>IF(ISNA(MATCH($BQ382,'2005'!$A$44:$A$139,0)),97,MATCH($BQ382,'2005'!$A$44:$A$139,0))</f>
        <v>97</v>
      </c>
      <c r="BY382" s="2">
        <f>IF(ISNA(MATCH($BQ382,'2006'!$A$44:$A$139,0)),97,MATCH($BQ382,'2006'!$A$44:$A$139,0))</f>
        <v>81</v>
      </c>
      <c r="BZ382" s="2">
        <f>IF(ISNA(MATCH($BQ382,'2007'!$A$44:$A$139,0)),97,MATCH($BQ382,'2007'!$A$44:$A$139,0))</f>
        <v>97</v>
      </c>
      <c r="CA382" s="2">
        <f>IF(ISNA(MATCH($BQ382,'2008'!$A$44:$A$139,0)),97,MATCH($BQ382,'2008'!$A$44:$A$139,0))</f>
        <v>97</v>
      </c>
      <c r="CB382" s="2">
        <f>IF(ISNA(MATCH($BQ382,'2009'!$A$44:$A$139,0)),97,MATCH($BQ382,'2009'!$A$44:$A$139,0))</f>
        <v>97</v>
      </c>
      <c r="CC382" s="2">
        <f>IF(ISNA(MATCH($BQ382,'2010'!$A$44:$A$139,0)),97,MATCH($BQ382,'2010'!$A$44:$A$139,0))</f>
        <v>97</v>
      </c>
      <c r="CD382" s="2">
        <f>IF(ISNA(MATCH($BQ382,'2011'!$A$44:$A$139,0)),97,MATCH($BQ382,'2011'!$A$44:$A$139,0))</f>
        <v>97</v>
      </c>
      <c r="CE382" s="2">
        <f>IF(ISNA(MATCH($BQ382,'2012'!$A$44:$A$139,0)),97,MATCH($BQ382,'2012'!$A$44:$A$139,0))</f>
        <v>97</v>
      </c>
      <c r="CF382" s="2">
        <f>IF(ISNA(MATCH($BQ382,'2013'!$A$44:$A$139,0)),97,MATCH($BQ382,'2013'!$A$44:$A$139,0))</f>
        <v>97</v>
      </c>
      <c r="CG382" s="149">
        <f>IF(ISNA(MATCH($BQ382,'2014'!$A$52:$A$179,0)),129,MATCH($BQ382,'2014'!$A$52:$A$179,0))</f>
        <v>129</v>
      </c>
      <c r="CI382">
        <f t="shared" si="210"/>
        <v>1276</v>
      </c>
      <c r="CJ382" s="284"/>
      <c r="CK382" s="282"/>
      <c r="CL382" s="281">
        <f t="shared" si="211"/>
        <v>0</v>
      </c>
      <c r="CM382" s="282">
        <f t="shared" si="197"/>
        <v>0</v>
      </c>
      <c r="CN382" s="282">
        <f t="shared" si="198"/>
        <v>0</v>
      </c>
      <c r="CO382" s="282">
        <f t="shared" si="199"/>
        <v>0</v>
      </c>
      <c r="CP382" s="282">
        <f t="shared" si="200"/>
        <v>0</v>
      </c>
      <c r="CQ382" s="282">
        <f t="shared" si="201"/>
        <v>12</v>
      </c>
      <c r="CR382" s="282">
        <f t="shared" si="202"/>
        <v>7.9992000000000001</v>
      </c>
      <c r="CS382" s="282">
        <f t="shared" si="203"/>
        <v>5.3322667199999998</v>
      </c>
      <c r="CT382" s="282">
        <f t="shared" si="204"/>
        <v>3.5544889955519996</v>
      </c>
      <c r="CU382" s="282">
        <f t="shared" si="212"/>
        <v>2.3694223644349628</v>
      </c>
      <c r="CV382" s="282">
        <f t="shared" si="213"/>
        <v>1.5794569481323462</v>
      </c>
      <c r="CW382" s="282">
        <f t="shared" si="214"/>
        <v>1.052866001625022</v>
      </c>
      <c r="CX382" s="282">
        <f t="shared" si="215"/>
        <v>0.70184047668323957</v>
      </c>
      <c r="CY382" s="283">
        <f t="shared" si="216"/>
        <v>0.46784686175704748</v>
      </c>
      <c r="DA382" s="282">
        <f t="shared" si="217"/>
        <v>1276</v>
      </c>
      <c r="DB382" s="97"/>
      <c r="DC382" s="156"/>
      <c r="DD382" s="270">
        <f t="shared" si="218"/>
        <v>0</v>
      </c>
      <c r="DE382" s="156">
        <f t="shared" si="219"/>
        <v>0</v>
      </c>
      <c r="DF382" s="156">
        <f t="shared" si="220"/>
        <v>0</v>
      </c>
      <c r="DG382" s="156">
        <f t="shared" si="221"/>
        <v>0</v>
      </c>
      <c r="DH382" s="156">
        <f t="shared" si="222"/>
        <v>0</v>
      </c>
      <c r="DI382" s="156">
        <f t="shared" si="223"/>
        <v>12</v>
      </c>
      <c r="DJ382" s="156">
        <f t="shared" si="224"/>
        <v>12</v>
      </c>
      <c r="DK382" s="156">
        <f t="shared" si="225"/>
        <v>12</v>
      </c>
      <c r="DL382" s="156">
        <f t="shared" si="226"/>
        <v>12</v>
      </c>
      <c r="DM382" s="156">
        <f t="shared" si="227"/>
        <v>12</v>
      </c>
      <c r="DN382" s="156">
        <f t="shared" si="228"/>
        <v>12</v>
      </c>
      <c r="DO382" s="156">
        <f t="shared" si="229"/>
        <v>12</v>
      </c>
      <c r="DP382" s="156">
        <f t="shared" si="230"/>
        <v>12</v>
      </c>
      <c r="DQ382" s="267">
        <f t="shared" si="231"/>
        <v>12</v>
      </c>
      <c r="DR382" s="156">
        <f t="shared" si="232"/>
        <v>373</v>
      </c>
    </row>
    <row r="383" spans="2:122" ht="13.5" thickBot="1" x14ac:dyDescent="0.25">
      <c r="B383" s="133">
        <v>195</v>
      </c>
      <c r="C383" s="50">
        <f t="shared" si="195"/>
        <v>4</v>
      </c>
      <c r="D383" s="50">
        <f t="shared" si="205"/>
        <v>4</v>
      </c>
      <c r="E383" s="97"/>
      <c r="F383" s="2">
        <f t="shared" si="233"/>
        <v>378</v>
      </c>
      <c r="G383" s="164">
        <v>1468</v>
      </c>
      <c r="H383" s="164">
        <f>14- COUNTIF(L383:AA383,"#N/A")</f>
        <v>1</v>
      </c>
      <c r="I383" s="133">
        <f>SUM(AF383:AU383)+SUM(BA383:BM383)</f>
        <v>12</v>
      </c>
      <c r="J383" s="405">
        <f>CY383</f>
        <v>0.46784686175704748</v>
      </c>
      <c r="K383" s="466" t="str">
        <f>IF(ISNUMBER(MATCH(G383,'[4]OPR data'!$A$3:$A$2541,0)),"Y","N")</f>
        <v>Y</v>
      </c>
      <c r="L383" s="112"/>
      <c r="M383" s="236"/>
      <c r="N383" s="236" t="e">
        <f>(INDEX(Finish_table!R$4:R$83,MATCH('14 Year_History_Results'!$G383,Finish_table!S$4:S$83,0),1))</f>
        <v>#N/A</v>
      </c>
      <c r="O383" s="236" t="e">
        <f>(INDEX(Finish_table!Z$4:Z$99,MATCH('14 Year_History_Results'!$G383,Finish_table!AA$4:AA$99,0),1))</f>
        <v>#N/A</v>
      </c>
      <c r="P383" s="236" t="e">
        <f>(INDEX(Finish_table!AI$4:AI$99,MATCH('14 Year_History_Results'!$G383,Finish_table!AJ$4:AJ$99,0),1))</f>
        <v>#N/A</v>
      </c>
      <c r="Q383" s="236" t="e">
        <f>(INDEX(Finish_table!AR$4:AR$99,MATCH('14 Year_History_Results'!$G383,Finish_table!AS$4:AS$99,0),1))</f>
        <v>#N/A</v>
      </c>
      <c r="R383" s="236" t="e">
        <f>(INDEX(Finish_table!BA$4:BA$99,MATCH('14 Year_History_Results'!$G383,Finish_table!BB$4:BB$99,0),1))</f>
        <v>#N/A</v>
      </c>
      <c r="S383" s="236" t="str">
        <f>(INDEX(Finish_table!BJ$4:BJ$99,MATCH('14 Year_History_Results'!$G383,Finish_table!BK$4:BK$99,0),1))</f>
        <v>QF</v>
      </c>
      <c r="T383" s="236" t="e">
        <f>(INDEX(Finish_table!BS$4:BS$99,MATCH('14 Year_History_Results'!$G383,Finish_table!BT$4:BT$99,0),1))</f>
        <v>#N/A</v>
      </c>
      <c r="U383" s="236" t="e">
        <f>(INDEX(Finish_table!CB$4:CB$99,MATCH('14 Year_History_Results'!$G383,Finish_table!CC$4:CC$99,0),1))</f>
        <v>#N/A</v>
      </c>
      <c r="V383" s="236" t="e">
        <f>(INDEX(Finish_table!CK$4:CK$99,MATCH('14 Year_History_Results'!$G383,Finish_table!CL$4:CL$99,0),1))</f>
        <v>#N/A</v>
      </c>
      <c r="W383" s="236" t="e">
        <f>(INDEX(Finish_table!CT$4:CT$99,MATCH('14 Year_History_Results'!$G383,Finish_table!CU$4:CU$99,0),1))</f>
        <v>#N/A</v>
      </c>
      <c r="X383" s="236" t="e">
        <f>(INDEX(Finish_table!DC$4:DC$99,MATCH('14 Year_History_Results'!$G383,Finish_table!DD$4:DD$99,0),1))</f>
        <v>#N/A</v>
      </c>
      <c r="Y383" s="236" t="e">
        <f>(INDEX(Finish_table!DL$4:DL$99,MATCH('14 Year_History_Results'!$G383,Finish_table!DM$4:DM$99,0),1))</f>
        <v>#N/A</v>
      </c>
      <c r="Z383" s="236" t="e">
        <f>(INDEX(Finish_table!DU$4:DU$99,MATCH('14 Year_History_Results'!$G383,Finish_table!DV$4:DV$99,0),1))</f>
        <v>#N/A</v>
      </c>
      <c r="AA383" s="256" t="e">
        <f>(INDEX(Finish_table!ED$4:ED$140,MATCH('14 Year_History_Results'!$G383,Finish_table!EE$4:EE$140,0),1))</f>
        <v>#N/A</v>
      </c>
      <c r="AB383" s="2"/>
      <c r="AE383">
        <f t="shared" si="196"/>
        <v>1468</v>
      </c>
      <c r="AF383" s="112"/>
      <c r="AG383" s="2"/>
      <c r="AH383" s="148">
        <f>INDEX('2001'!$C$44:$C$140,'14 Year_History_Results'!BT383)</f>
        <v>0</v>
      </c>
      <c r="AI383" s="2">
        <f>INDEX('2002'!$C$44:$C$140,'14 Year_History_Results'!BU383)</f>
        <v>0</v>
      </c>
      <c r="AJ383" s="2">
        <f>INDEX('2003'!$C$44:$C$140,'14 Year_History_Results'!BV383)</f>
        <v>0</v>
      </c>
      <c r="AK383" s="2">
        <f>INDEX('2004'!$C$44:$C$140,'14 Year_History_Results'!BW383)</f>
        <v>0</v>
      </c>
      <c r="AL383" s="2">
        <f>INDEX('2005'!$C$44:$C$140,'14 Year_History_Results'!BX383)</f>
        <v>0</v>
      </c>
      <c r="AM383" s="2">
        <f>INDEX('2006'!$C$44:$C$140,'14 Year_History_Results'!BY383)</f>
        <v>0</v>
      </c>
      <c r="AN383" s="2">
        <f>INDEX('2007'!$C$44:$C$140,'14 Year_History_Results'!BZ383)</f>
        <v>0</v>
      </c>
      <c r="AO383" s="2">
        <f>INDEX('2008'!$C$44:$C$140,'14 Year_History_Results'!CA383)</f>
        <v>0</v>
      </c>
      <c r="AP383" s="2">
        <f>INDEX('2009'!$C$44:$C$140,'14 Year_History_Results'!CB383)</f>
        <v>0</v>
      </c>
      <c r="AQ383" s="2">
        <f>INDEX('2010'!$C$44:$C$140,'14 Year_History_Results'!CC383)</f>
        <v>0</v>
      </c>
      <c r="AR383" s="2">
        <f>INDEX('2011'!$C$44:$C$140,'14 Year_History_Results'!CD383)</f>
        <v>0</v>
      </c>
      <c r="AS383" s="2">
        <f>INDEX('2012'!$C$44:$C$140,'14 Year_History_Results'!CE383)</f>
        <v>0</v>
      </c>
      <c r="AT383" s="2">
        <f>INDEX('2013'!$C$44:$C$140,'14 Year_History_Results'!CF383)</f>
        <v>0</v>
      </c>
      <c r="AU383" s="149">
        <f>INDEX('2014'!$C$52:$C$180,'14 Year_History_Results'!CG383)</f>
        <v>0</v>
      </c>
      <c r="AV383" s="2">
        <f t="shared" si="206"/>
        <v>0</v>
      </c>
      <c r="AW383" s="2"/>
      <c r="AX383">
        <f t="shared" si="207"/>
        <v>1468</v>
      </c>
      <c r="AY383" s="112"/>
      <c r="AZ383" s="2"/>
      <c r="BA383" s="148">
        <f>INDEX('2001'!$B$44:$B$140,'14 Year_History_Results'!BT383)</f>
        <v>0</v>
      </c>
      <c r="BB383" s="2">
        <f>INDEX('2002'!$B$44:$B$140,'14 Year_History_Results'!BU383)</f>
        <v>0</v>
      </c>
      <c r="BC383" s="2">
        <f>INDEX('2003'!$B$44:$B$140,'14 Year_History_Results'!BV383)</f>
        <v>0</v>
      </c>
      <c r="BD383" s="2">
        <f>INDEX('2004'!$B$44:$B$140,'14 Year_History_Results'!BW383)</f>
        <v>0</v>
      </c>
      <c r="BE383" s="2">
        <f>INDEX('2005'!$B$44:$B$140,'14 Year_History_Results'!BX383)</f>
        <v>0</v>
      </c>
      <c r="BF383" s="2">
        <f>INDEX('2006'!$B$44:$B$140,'14 Year_History_Results'!BY383)</f>
        <v>12</v>
      </c>
      <c r="BG383" s="2">
        <f>INDEX('2007'!$B$44:$B$140,'14 Year_History_Results'!BZ383)</f>
        <v>0</v>
      </c>
      <c r="BH383" s="2">
        <f>INDEX('2008'!$B$44:$B$140,'14 Year_History_Results'!CA383)</f>
        <v>0</v>
      </c>
      <c r="BI383" s="2">
        <f>INDEX('2009'!$B$44:$B$140,'14 Year_History_Results'!CB383)</f>
        <v>0</v>
      </c>
      <c r="BJ383" s="2">
        <f>INDEX('2010'!$B$44:$B$140,'14 Year_History_Results'!CC383)</f>
        <v>0</v>
      </c>
      <c r="BK383" s="2">
        <f>INDEX('2011'!$B$44:$B$140,'14 Year_History_Results'!CD383)</f>
        <v>0</v>
      </c>
      <c r="BL383" s="2">
        <f>INDEX('2012'!$B$44:$B$140,'14 Year_History_Results'!CE383)</f>
        <v>0</v>
      </c>
      <c r="BM383" s="2">
        <f>INDEX('2013'!$B$44:$B$140,'14 Year_History_Results'!CF383)</f>
        <v>0</v>
      </c>
      <c r="BN383" s="149">
        <f>INDEX('2014'!$B$52:$B$180,'14 Year_History_Results'!CG383)</f>
        <v>0</v>
      </c>
      <c r="BO383" s="308">
        <f t="shared" si="208"/>
        <v>0</v>
      </c>
      <c r="BQ383">
        <f t="shared" si="209"/>
        <v>1468</v>
      </c>
      <c r="BR383" s="112"/>
      <c r="BS383" s="2"/>
      <c r="BT383" s="148">
        <f>IF(ISNA(MATCH($BQ383,'2001'!$A$44:$A$139,0)),97,MATCH($BQ383,'2001'!$A$44:$A$139,0))</f>
        <v>97</v>
      </c>
      <c r="BU383" s="2">
        <f>IF(ISNA(MATCH($BQ383,'2002'!$A$44:$A$139,0)),97,MATCH($BQ383,'2002'!$A$44:$A$139,0))</f>
        <v>97</v>
      </c>
      <c r="BV383" s="2">
        <f>IF(ISNA(MATCH($BQ383,'2003'!$A$44:$A$139,0)),97,MATCH($BQ383,'2003'!$A$44:$A$139,0))</f>
        <v>97</v>
      </c>
      <c r="BW383" s="2">
        <f>IF(ISNA(MATCH($BQ383,'2004'!$A$44:$A$139,0)),97,MATCH($BQ383,'2004'!$A$44:$A$139,0))</f>
        <v>97</v>
      </c>
      <c r="BX383" s="2">
        <f>IF(ISNA(MATCH($BQ383,'2005'!$A$44:$A$139,0)),97,MATCH($BQ383,'2005'!$A$44:$A$139,0))</f>
        <v>97</v>
      </c>
      <c r="BY383" s="2">
        <f>IF(ISNA(MATCH($BQ383,'2006'!$A$44:$A$139,0)),97,MATCH($BQ383,'2006'!$A$44:$A$139,0))</f>
        <v>84</v>
      </c>
      <c r="BZ383" s="2">
        <f>IF(ISNA(MATCH($BQ383,'2007'!$A$44:$A$139,0)),97,MATCH($BQ383,'2007'!$A$44:$A$139,0))</f>
        <v>97</v>
      </c>
      <c r="CA383" s="2">
        <f>IF(ISNA(MATCH($BQ383,'2008'!$A$44:$A$139,0)),97,MATCH($BQ383,'2008'!$A$44:$A$139,0))</f>
        <v>97</v>
      </c>
      <c r="CB383" s="2">
        <f>IF(ISNA(MATCH($BQ383,'2009'!$A$44:$A$139,0)),97,MATCH($BQ383,'2009'!$A$44:$A$139,0))</f>
        <v>97</v>
      </c>
      <c r="CC383" s="2">
        <f>IF(ISNA(MATCH($BQ383,'2010'!$A$44:$A$139,0)),97,MATCH($BQ383,'2010'!$A$44:$A$139,0))</f>
        <v>97</v>
      </c>
      <c r="CD383" s="2">
        <f>IF(ISNA(MATCH($BQ383,'2011'!$A$44:$A$139,0)),97,MATCH($BQ383,'2011'!$A$44:$A$139,0))</f>
        <v>97</v>
      </c>
      <c r="CE383" s="2">
        <f>IF(ISNA(MATCH($BQ383,'2012'!$A$44:$A$139,0)),97,MATCH($BQ383,'2012'!$A$44:$A$139,0))</f>
        <v>97</v>
      </c>
      <c r="CF383" s="2">
        <f>IF(ISNA(MATCH($BQ383,'2013'!$A$44:$A$139,0)),97,MATCH($BQ383,'2013'!$A$44:$A$139,0))</f>
        <v>97</v>
      </c>
      <c r="CG383" s="149">
        <f>IF(ISNA(MATCH($BQ383,'2014'!$A$52:$A$179,0)),129,MATCH($BQ383,'2014'!$A$52:$A$179,0))</f>
        <v>129</v>
      </c>
      <c r="CI383">
        <f t="shared" si="210"/>
        <v>1468</v>
      </c>
      <c r="CJ383" s="284"/>
      <c r="CK383" s="282"/>
      <c r="CL383" s="281">
        <f t="shared" si="211"/>
        <v>0</v>
      </c>
      <c r="CM383" s="282">
        <f t="shared" si="197"/>
        <v>0</v>
      </c>
      <c r="CN383" s="282">
        <f t="shared" si="198"/>
        <v>0</v>
      </c>
      <c r="CO383" s="282">
        <f t="shared" si="199"/>
        <v>0</v>
      </c>
      <c r="CP383" s="282">
        <f t="shared" si="200"/>
        <v>0</v>
      </c>
      <c r="CQ383" s="282">
        <f t="shared" si="201"/>
        <v>12</v>
      </c>
      <c r="CR383" s="282">
        <f t="shared" si="202"/>
        <v>7.9992000000000001</v>
      </c>
      <c r="CS383" s="282">
        <f t="shared" si="203"/>
        <v>5.3322667199999998</v>
      </c>
      <c r="CT383" s="282">
        <f t="shared" si="204"/>
        <v>3.5544889955519996</v>
      </c>
      <c r="CU383" s="282">
        <f t="shared" si="212"/>
        <v>2.3694223644349628</v>
      </c>
      <c r="CV383" s="282">
        <f t="shared" si="213"/>
        <v>1.5794569481323462</v>
      </c>
      <c r="CW383" s="282">
        <f t="shared" si="214"/>
        <v>1.052866001625022</v>
      </c>
      <c r="CX383" s="282">
        <f t="shared" si="215"/>
        <v>0.70184047668323957</v>
      </c>
      <c r="CY383" s="283">
        <f t="shared" si="216"/>
        <v>0.46784686175704748</v>
      </c>
      <c r="DA383" s="282">
        <f t="shared" si="217"/>
        <v>1468</v>
      </c>
      <c r="DB383" s="97"/>
      <c r="DC383" s="156"/>
      <c r="DD383" s="270">
        <f t="shared" si="218"/>
        <v>0</v>
      </c>
      <c r="DE383" s="156">
        <f t="shared" si="219"/>
        <v>0</v>
      </c>
      <c r="DF383" s="156">
        <f t="shared" si="220"/>
        <v>0</v>
      </c>
      <c r="DG383" s="156">
        <f t="shared" si="221"/>
        <v>0</v>
      </c>
      <c r="DH383" s="156">
        <f t="shared" si="222"/>
        <v>0</v>
      </c>
      <c r="DI383" s="156">
        <f t="shared" si="223"/>
        <v>12</v>
      </c>
      <c r="DJ383" s="156">
        <f t="shared" si="224"/>
        <v>12</v>
      </c>
      <c r="DK383" s="156">
        <f t="shared" si="225"/>
        <v>12</v>
      </c>
      <c r="DL383" s="156">
        <f t="shared" si="226"/>
        <v>12</v>
      </c>
      <c r="DM383" s="156">
        <f t="shared" si="227"/>
        <v>12</v>
      </c>
      <c r="DN383" s="156">
        <f t="shared" si="228"/>
        <v>12</v>
      </c>
      <c r="DO383" s="156">
        <f t="shared" si="229"/>
        <v>12</v>
      </c>
      <c r="DP383" s="156">
        <f t="shared" si="230"/>
        <v>12</v>
      </c>
      <c r="DQ383" s="267">
        <f t="shared" si="231"/>
        <v>12</v>
      </c>
      <c r="DR383" s="156">
        <f t="shared" si="232"/>
        <v>373</v>
      </c>
    </row>
    <row r="384" spans="2:122" ht="13.5" thickBot="1" x14ac:dyDescent="0.25">
      <c r="B384" s="133">
        <v>201</v>
      </c>
      <c r="C384" s="50">
        <f t="shared" si="195"/>
        <v>1</v>
      </c>
      <c r="D384" s="50">
        <f t="shared" si="205"/>
        <v>0</v>
      </c>
      <c r="E384" s="97"/>
      <c r="F384" s="2">
        <f t="shared" si="233"/>
        <v>379</v>
      </c>
      <c r="G384" s="164">
        <v>461</v>
      </c>
      <c r="H384" s="164">
        <f>14- COUNTIF(L384:AA384,"#N/A")</f>
        <v>1</v>
      </c>
      <c r="I384" s="133">
        <f>SUM(AF384:AU384)+SUM(BA384:BM384)</f>
        <v>26</v>
      </c>
      <c r="J384" s="405">
        <f>CY384</f>
        <v>0.45042910087563998</v>
      </c>
      <c r="K384" s="466" t="str">
        <f>IF(ISNUMBER(MATCH(G384,'[4]OPR data'!$A$3:$A$2541,0)),"Y","N")</f>
        <v>Y</v>
      </c>
      <c r="L384" s="112"/>
      <c r="M384" s="236"/>
      <c r="N384" s="236" t="e">
        <f>(INDEX(Finish_table!R$4:R$83,MATCH('14 Year_History_Results'!$G384,Finish_table!S$4:S$83,0),1))</f>
        <v>#N/A</v>
      </c>
      <c r="O384" s="236" t="e">
        <f>(INDEX(Finish_table!Z$4:Z$99,MATCH('14 Year_History_Results'!$G384,Finish_table!AA$4:AA$99,0),1))</f>
        <v>#N/A</v>
      </c>
      <c r="P384" s="236" t="e">
        <f>(INDEX(Finish_table!AI$4:AI$99,MATCH('14 Year_History_Results'!$G384,Finish_table!AJ$4:AJ$99,0),1))</f>
        <v>#N/A</v>
      </c>
      <c r="Q384" s="236" t="str">
        <f>(INDEX(Finish_table!AR$4:AR$99,MATCH('14 Year_History_Results'!$G384,Finish_table!AS$4:AS$99,0),1))</f>
        <v>F</v>
      </c>
      <c r="R384" s="236" t="e">
        <f>(INDEX(Finish_table!BA$4:BA$99,MATCH('14 Year_History_Results'!$G384,Finish_table!BB$4:BB$99,0),1))</f>
        <v>#N/A</v>
      </c>
      <c r="S384" s="236" t="e">
        <f>(INDEX(Finish_table!BJ$4:BJ$99,MATCH('14 Year_History_Results'!$G384,Finish_table!BK$4:BK$99,0),1))</f>
        <v>#N/A</v>
      </c>
      <c r="T384" s="236" t="e">
        <f>(INDEX(Finish_table!BS$4:BS$99,MATCH('14 Year_History_Results'!$G384,Finish_table!BT$4:BT$99,0),1))</f>
        <v>#N/A</v>
      </c>
      <c r="U384" s="236" t="e">
        <f>(INDEX(Finish_table!CB$4:CB$99,MATCH('14 Year_History_Results'!$G384,Finish_table!CC$4:CC$99,0),1))</f>
        <v>#N/A</v>
      </c>
      <c r="V384" s="236" t="e">
        <f>(INDEX(Finish_table!CK$4:CK$99,MATCH('14 Year_History_Results'!$G384,Finish_table!CL$4:CL$99,0),1))</f>
        <v>#N/A</v>
      </c>
      <c r="W384" s="236" t="e">
        <f>(INDEX(Finish_table!CT$4:CT$99,MATCH('14 Year_History_Results'!$G384,Finish_table!CU$4:CU$99,0),1))</f>
        <v>#N/A</v>
      </c>
      <c r="X384" s="236" t="e">
        <f>(INDEX(Finish_table!DC$4:DC$99,MATCH('14 Year_History_Results'!$G384,Finish_table!DD$4:DD$99,0),1))</f>
        <v>#N/A</v>
      </c>
      <c r="Y384" s="236" t="e">
        <f>(INDEX(Finish_table!DL$4:DL$99,MATCH('14 Year_History_Results'!$G384,Finish_table!DM$4:DM$99,0),1))</f>
        <v>#N/A</v>
      </c>
      <c r="Z384" s="236" t="e">
        <f>(INDEX(Finish_table!DU$4:DU$99,MATCH('14 Year_History_Results'!$G384,Finish_table!DV$4:DV$99,0),1))</f>
        <v>#N/A</v>
      </c>
      <c r="AA384" s="256" t="e">
        <f>(INDEX(Finish_table!ED$4:ED$140,MATCH('14 Year_History_Results'!$G384,Finish_table!EE$4:EE$140,0),1))</f>
        <v>#N/A</v>
      </c>
      <c r="AB384" s="2"/>
      <c r="AE384">
        <f t="shared" si="196"/>
        <v>461</v>
      </c>
      <c r="AF384" s="112"/>
      <c r="AG384" s="2"/>
      <c r="AH384" s="148">
        <f>INDEX('2001'!$C$44:$C$140,'14 Year_History_Results'!BT384)</f>
        <v>0</v>
      </c>
      <c r="AI384" s="2">
        <f>INDEX('2002'!$C$44:$C$140,'14 Year_History_Results'!BU384)</f>
        <v>0</v>
      </c>
      <c r="AJ384" s="2">
        <f>INDEX('2003'!$C$44:$C$140,'14 Year_History_Results'!BV384)</f>
        <v>0</v>
      </c>
      <c r="AK384" s="2">
        <f>INDEX('2004'!$C$44:$C$140,'14 Year_History_Results'!BW384)</f>
        <v>20</v>
      </c>
      <c r="AL384" s="2">
        <f>INDEX('2005'!$C$44:$C$140,'14 Year_History_Results'!BX384)</f>
        <v>0</v>
      </c>
      <c r="AM384" s="2">
        <f>INDEX('2006'!$C$44:$C$140,'14 Year_History_Results'!BY384)</f>
        <v>0</v>
      </c>
      <c r="AN384" s="2">
        <f>INDEX('2007'!$C$44:$C$140,'14 Year_History_Results'!BZ384)</f>
        <v>0</v>
      </c>
      <c r="AO384" s="2">
        <f>INDEX('2008'!$C$44:$C$140,'14 Year_History_Results'!CA384)</f>
        <v>0</v>
      </c>
      <c r="AP384" s="2">
        <f>INDEX('2009'!$C$44:$C$140,'14 Year_History_Results'!CB384)</f>
        <v>0</v>
      </c>
      <c r="AQ384" s="2">
        <f>INDEX('2010'!$C$44:$C$140,'14 Year_History_Results'!CC384)</f>
        <v>0</v>
      </c>
      <c r="AR384" s="2">
        <f>INDEX('2011'!$C$44:$C$140,'14 Year_History_Results'!CD384)</f>
        <v>0</v>
      </c>
      <c r="AS384" s="2">
        <f>INDEX('2012'!$C$44:$C$140,'14 Year_History_Results'!CE384)</f>
        <v>0</v>
      </c>
      <c r="AT384" s="2">
        <f>INDEX('2013'!$C$44:$C$140,'14 Year_History_Results'!CF384)</f>
        <v>0</v>
      </c>
      <c r="AU384" s="149">
        <f>INDEX('2014'!$C$52:$C$180,'14 Year_History_Results'!CG384)</f>
        <v>0</v>
      </c>
      <c r="AV384" s="2">
        <f t="shared" si="206"/>
        <v>5.3452248382484875</v>
      </c>
      <c r="AW384" s="2"/>
      <c r="AX384">
        <f t="shared" si="207"/>
        <v>461</v>
      </c>
      <c r="AY384" s="112"/>
      <c r="AZ384" s="2"/>
      <c r="BA384" s="148">
        <f>INDEX('2001'!$B$44:$B$140,'14 Year_History_Results'!BT384)</f>
        <v>0</v>
      </c>
      <c r="BB384" s="2">
        <f>INDEX('2002'!$B$44:$B$140,'14 Year_History_Results'!BU384)</f>
        <v>0</v>
      </c>
      <c r="BC384" s="2">
        <f>INDEX('2003'!$B$44:$B$140,'14 Year_History_Results'!BV384)</f>
        <v>0</v>
      </c>
      <c r="BD384" s="2">
        <f>INDEX('2004'!$B$44:$B$140,'14 Year_History_Results'!BW384)</f>
        <v>6</v>
      </c>
      <c r="BE384" s="2">
        <f>INDEX('2005'!$B$44:$B$140,'14 Year_History_Results'!BX384)</f>
        <v>0</v>
      </c>
      <c r="BF384" s="2">
        <f>INDEX('2006'!$B$44:$B$140,'14 Year_History_Results'!BY384)</f>
        <v>0</v>
      </c>
      <c r="BG384" s="2">
        <f>INDEX('2007'!$B$44:$B$140,'14 Year_History_Results'!BZ384)</f>
        <v>0</v>
      </c>
      <c r="BH384" s="2">
        <f>INDEX('2008'!$B$44:$B$140,'14 Year_History_Results'!CA384)</f>
        <v>0</v>
      </c>
      <c r="BI384" s="2">
        <f>INDEX('2009'!$B$44:$B$140,'14 Year_History_Results'!CB384)</f>
        <v>0</v>
      </c>
      <c r="BJ384" s="2">
        <f>INDEX('2010'!$B$44:$B$140,'14 Year_History_Results'!CC384)</f>
        <v>0</v>
      </c>
      <c r="BK384" s="2">
        <f>INDEX('2011'!$B$44:$B$140,'14 Year_History_Results'!CD384)</f>
        <v>0</v>
      </c>
      <c r="BL384" s="2">
        <f>INDEX('2012'!$B$44:$B$140,'14 Year_History_Results'!CE384)</f>
        <v>0</v>
      </c>
      <c r="BM384" s="2">
        <f>INDEX('2013'!$B$44:$B$140,'14 Year_History_Results'!CF384)</f>
        <v>0</v>
      </c>
      <c r="BN384" s="149">
        <f>INDEX('2014'!$B$52:$B$180,'14 Year_History_Results'!CG384)</f>
        <v>0</v>
      </c>
      <c r="BO384" s="308">
        <f t="shared" si="208"/>
        <v>0</v>
      </c>
      <c r="BQ384">
        <f t="shared" si="209"/>
        <v>461</v>
      </c>
      <c r="BR384" s="112"/>
      <c r="BS384" s="2"/>
      <c r="BT384" s="148">
        <f>IF(ISNA(MATCH($BQ384,'2001'!$A$44:$A$139,0)),97,MATCH($BQ384,'2001'!$A$44:$A$139,0))</f>
        <v>97</v>
      </c>
      <c r="BU384" s="2">
        <f>IF(ISNA(MATCH($BQ384,'2002'!$A$44:$A$139,0)),97,MATCH($BQ384,'2002'!$A$44:$A$139,0))</f>
        <v>97</v>
      </c>
      <c r="BV384" s="2">
        <f>IF(ISNA(MATCH($BQ384,'2003'!$A$44:$A$139,0)),97,MATCH($BQ384,'2003'!$A$44:$A$139,0))</f>
        <v>97</v>
      </c>
      <c r="BW384" s="2">
        <f>IF(ISNA(MATCH($BQ384,'2004'!$A$44:$A$139,0)),97,MATCH($BQ384,'2004'!$A$44:$A$139,0))</f>
        <v>62</v>
      </c>
      <c r="BX384" s="2">
        <f>IF(ISNA(MATCH($BQ384,'2005'!$A$44:$A$139,0)),97,MATCH($BQ384,'2005'!$A$44:$A$139,0))</f>
        <v>97</v>
      </c>
      <c r="BY384" s="2">
        <f>IF(ISNA(MATCH($BQ384,'2006'!$A$44:$A$139,0)),97,MATCH($BQ384,'2006'!$A$44:$A$139,0))</f>
        <v>97</v>
      </c>
      <c r="BZ384" s="2">
        <f>IF(ISNA(MATCH($BQ384,'2007'!$A$44:$A$139,0)),97,MATCH($BQ384,'2007'!$A$44:$A$139,0))</f>
        <v>97</v>
      </c>
      <c r="CA384" s="2">
        <f>IF(ISNA(MATCH($BQ384,'2008'!$A$44:$A$139,0)),97,MATCH($BQ384,'2008'!$A$44:$A$139,0))</f>
        <v>97</v>
      </c>
      <c r="CB384" s="2">
        <f>IF(ISNA(MATCH($BQ384,'2009'!$A$44:$A$139,0)),97,MATCH($BQ384,'2009'!$A$44:$A$139,0))</f>
        <v>97</v>
      </c>
      <c r="CC384" s="2">
        <f>IF(ISNA(MATCH($BQ384,'2010'!$A$44:$A$139,0)),97,MATCH($BQ384,'2010'!$A$44:$A$139,0))</f>
        <v>97</v>
      </c>
      <c r="CD384" s="2">
        <f>IF(ISNA(MATCH($BQ384,'2011'!$A$44:$A$139,0)),97,MATCH($BQ384,'2011'!$A$44:$A$139,0))</f>
        <v>97</v>
      </c>
      <c r="CE384" s="2">
        <f>IF(ISNA(MATCH($BQ384,'2012'!$A$44:$A$139,0)),97,MATCH($BQ384,'2012'!$A$44:$A$139,0))</f>
        <v>97</v>
      </c>
      <c r="CF384" s="2">
        <f>IF(ISNA(MATCH($BQ384,'2013'!$A$44:$A$139,0)),97,MATCH($BQ384,'2013'!$A$44:$A$139,0))</f>
        <v>97</v>
      </c>
      <c r="CG384" s="149">
        <f>IF(ISNA(MATCH($BQ384,'2014'!$A$52:$A$179,0)),129,MATCH($BQ384,'2014'!$A$52:$A$179,0))</f>
        <v>129</v>
      </c>
      <c r="CI384">
        <f t="shared" si="210"/>
        <v>461</v>
      </c>
      <c r="CJ384" s="284"/>
      <c r="CK384" s="282"/>
      <c r="CL384" s="281">
        <f t="shared" si="211"/>
        <v>0</v>
      </c>
      <c r="CM384" s="282">
        <f t="shared" si="197"/>
        <v>0</v>
      </c>
      <c r="CN384" s="282">
        <f t="shared" si="198"/>
        <v>0</v>
      </c>
      <c r="CO384" s="282">
        <f t="shared" si="199"/>
        <v>26</v>
      </c>
      <c r="CP384" s="282">
        <f t="shared" si="200"/>
        <v>17.331599999999998</v>
      </c>
      <c r="CQ384" s="282">
        <f t="shared" si="201"/>
        <v>11.553244559999998</v>
      </c>
      <c r="CR384" s="282">
        <f t="shared" si="202"/>
        <v>7.7013928236959979</v>
      </c>
      <c r="CS384" s="282">
        <f t="shared" si="203"/>
        <v>5.133748456275752</v>
      </c>
      <c r="CT384" s="282">
        <f t="shared" si="204"/>
        <v>3.4221567209534163</v>
      </c>
      <c r="CU384" s="282">
        <f t="shared" si="212"/>
        <v>2.2812096701875473</v>
      </c>
      <c r="CV384" s="282">
        <f t="shared" si="213"/>
        <v>1.5206543661470189</v>
      </c>
      <c r="CW384" s="282">
        <f t="shared" si="214"/>
        <v>1.0136682004736028</v>
      </c>
      <c r="CX384" s="282">
        <f t="shared" si="215"/>
        <v>0.67571122243570358</v>
      </c>
      <c r="CY384" s="283">
        <f t="shared" si="216"/>
        <v>0.45042910087563998</v>
      </c>
      <c r="DA384" s="282">
        <f t="shared" si="217"/>
        <v>461</v>
      </c>
      <c r="DB384" s="97"/>
      <c r="DC384" s="156"/>
      <c r="DD384" s="270">
        <f t="shared" si="218"/>
        <v>0</v>
      </c>
      <c r="DE384" s="156">
        <f t="shared" si="219"/>
        <v>0</v>
      </c>
      <c r="DF384" s="156">
        <f t="shared" si="220"/>
        <v>0</v>
      </c>
      <c r="DG384" s="156">
        <f t="shared" si="221"/>
        <v>26</v>
      </c>
      <c r="DH384" s="156">
        <f t="shared" si="222"/>
        <v>26</v>
      </c>
      <c r="DI384" s="156">
        <f t="shared" si="223"/>
        <v>26</v>
      </c>
      <c r="DJ384" s="156">
        <f t="shared" si="224"/>
        <v>26</v>
      </c>
      <c r="DK384" s="156">
        <f t="shared" si="225"/>
        <v>26</v>
      </c>
      <c r="DL384" s="156">
        <f t="shared" si="226"/>
        <v>26</v>
      </c>
      <c r="DM384" s="156">
        <f t="shared" si="227"/>
        <v>26</v>
      </c>
      <c r="DN384" s="156">
        <f t="shared" si="228"/>
        <v>26</v>
      </c>
      <c r="DO384" s="156">
        <f t="shared" si="229"/>
        <v>26</v>
      </c>
      <c r="DP384" s="156">
        <f t="shared" si="230"/>
        <v>26</v>
      </c>
      <c r="DQ384" s="267">
        <f t="shared" si="231"/>
        <v>26</v>
      </c>
      <c r="DR384" s="156">
        <f t="shared" si="232"/>
        <v>240</v>
      </c>
    </row>
    <row r="385" spans="2:122" ht="13.5" thickBot="1" x14ac:dyDescent="0.25">
      <c r="B385" s="133">
        <v>201</v>
      </c>
      <c r="C385" s="50">
        <f t="shared" si="195"/>
        <v>2</v>
      </c>
      <c r="D385" s="50">
        <f t="shared" si="205"/>
        <v>0</v>
      </c>
      <c r="E385" s="97"/>
      <c r="F385" s="2">
        <f t="shared" si="233"/>
        <v>380</v>
      </c>
      <c r="G385" s="166">
        <v>1272</v>
      </c>
      <c r="H385" s="164">
        <f>14- COUNTIF(L385:AA385,"#N/A")</f>
        <v>1</v>
      </c>
      <c r="I385" s="133">
        <f>SUM(AF385:AU385)+SUM(BA385:BM385)</f>
        <v>26</v>
      </c>
      <c r="J385" s="405">
        <f>CY385</f>
        <v>0.45042910087563998</v>
      </c>
      <c r="K385" s="466" t="str">
        <f>IF(ISNUMBER(MATCH(G385,'[4]OPR data'!$A$3:$A$2541,0)),"Y","N")</f>
        <v>N</v>
      </c>
      <c r="L385" s="112"/>
      <c r="M385" s="236"/>
      <c r="N385" s="236" t="e">
        <f>(INDEX(Finish_table!R$4:R$83,MATCH('14 Year_History_Results'!$G385,Finish_table!S$4:S$83,0),1))</f>
        <v>#N/A</v>
      </c>
      <c r="O385" s="236" t="e">
        <f>(INDEX(Finish_table!Z$4:Z$99,MATCH('14 Year_History_Results'!$G385,Finish_table!AA$4:AA$99,0),1))</f>
        <v>#N/A</v>
      </c>
      <c r="P385" s="236" t="e">
        <f>(INDEX(Finish_table!AI$4:AI$99,MATCH('14 Year_History_Results'!$G385,Finish_table!AJ$4:AJ$99,0),1))</f>
        <v>#N/A</v>
      </c>
      <c r="Q385" s="236" t="str">
        <f>(INDEX(Finish_table!AR$4:AR$99,MATCH('14 Year_History_Results'!$G385,Finish_table!AS$4:AS$99,0),1))</f>
        <v>F</v>
      </c>
      <c r="R385" s="236" t="e">
        <f>(INDEX(Finish_table!BA$4:BA$99,MATCH('14 Year_History_Results'!$G385,Finish_table!BB$4:BB$99,0),1))</f>
        <v>#N/A</v>
      </c>
      <c r="S385" s="236" t="e">
        <f>(INDEX(Finish_table!BJ$4:BJ$99,MATCH('14 Year_History_Results'!$G385,Finish_table!BK$4:BK$99,0),1))</f>
        <v>#N/A</v>
      </c>
      <c r="T385" s="236" t="e">
        <f>(INDEX(Finish_table!BS$4:BS$99,MATCH('14 Year_History_Results'!$G385,Finish_table!BT$4:BT$99,0),1))</f>
        <v>#N/A</v>
      </c>
      <c r="U385" s="236" t="e">
        <f>(INDEX(Finish_table!CB$4:CB$99,MATCH('14 Year_History_Results'!$G385,Finish_table!CC$4:CC$99,0),1))</f>
        <v>#N/A</v>
      </c>
      <c r="V385" s="236" t="e">
        <f>(INDEX(Finish_table!CK$4:CK$99,MATCH('14 Year_History_Results'!$G385,Finish_table!CL$4:CL$99,0),1))</f>
        <v>#N/A</v>
      </c>
      <c r="W385" s="236" t="e">
        <f>(INDEX(Finish_table!CT$4:CT$99,MATCH('14 Year_History_Results'!$G385,Finish_table!CU$4:CU$99,0),1))</f>
        <v>#N/A</v>
      </c>
      <c r="X385" s="236" t="e">
        <f>(INDEX(Finish_table!DC$4:DC$99,MATCH('14 Year_History_Results'!$G385,Finish_table!DD$4:DD$99,0),1))</f>
        <v>#N/A</v>
      </c>
      <c r="Y385" s="236" t="e">
        <f>(INDEX(Finish_table!DL$4:DL$99,MATCH('14 Year_History_Results'!$G385,Finish_table!DM$4:DM$99,0),1))</f>
        <v>#N/A</v>
      </c>
      <c r="Z385" s="236" t="e">
        <f>(INDEX(Finish_table!DU$4:DU$99,MATCH('14 Year_History_Results'!$G385,Finish_table!DV$4:DV$99,0),1))</f>
        <v>#N/A</v>
      </c>
      <c r="AA385" s="256" t="e">
        <f>(INDEX(Finish_table!ED$4:ED$140,MATCH('14 Year_History_Results'!$G385,Finish_table!EE$4:EE$140,0),1))</f>
        <v>#N/A</v>
      </c>
      <c r="AB385" s="2"/>
      <c r="AE385">
        <f t="shared" si="196"/>
        <v>1272</v>
      </c>
      <c r="AF385" s="112"/>
      <c r="AG385" s="2"/>
      <c r="AH385" s="148">
        <f>INDEX('2001'!$C$44:$C$140,'14 Year_History_Results'!BT385)</f>
        <v>0</v>
      </c>
      <c r="AI385" s="2">
        <f>INDEX('2002'!$C$44:$C$140,'14 Year_History_Results'!BU385)</f>
        <v>0</v>
      </c>
      <c r="AJ385" s="2">
        <f>INDEX('2003'!$C$44:$C$140,'14 Year_History_Results'!BV385)</f>
        <v>0</v>
      </c>
      <c r="AK385" s="2">
        <f>INDEX('2004'!$C$44:$C$140,'14 Year_History_Results'!BW385)</f>
        <v>20</v>
      </c>
      <c r="AL385" s="2">
        <f>INDEX('2005'!$C$44:$C$140,'14 Year_History_Results'!BX385)</f>
        <v>0</v>
      </c>
      <c r="AM385" s="2">
        <f>INDEX('2006'!$C$44:$C$140,'14 Year_History_Results'!BY385)</f>
        <v>0</v>
      </c>
      <c r="AN385" s="2">
        <f>INDEX('2007'!$C$44:$C$140,'14 Year_History_Results'!BZ385)</f>
        <v>0</v>
      </c>
      <c r="AO385" s="2">
        <f>INDEX('2008'!$C$44:$C$140,'14 Year_History_Results'!CA385)</f>
        <v>0</v>
      </c>
      <c r="AP385" s="2">
        <f>INDEX('2009'!$C$44:$C$140,'14 Year_History_Results'!CB385)</f>
        <v>0</v>
      </c>
      <c r="AQ385" s="2">
        <f>INDEX('2010'!$C$44:$C$140,'14 Year_History_Results'!CC385)</f>
        <v>0</v>
      </c>
      <c r="AR385" s="2">
        <f>INDEX('2011'!$C$44:$C$140,'14 Year_History_Results'!CD385)</f>
        <v>0</v>
      </c>
      <c r="AS385" s="2">
        <f>INDEX('2012'!$C$44:$C$140,'14 Year_History_Results'!CE385)</f>
        <v>0</v>
      </c>
      <c r="AT385" s="2">
        <f>INDEX('2013'!$C$44:$C$140,'14 Year_History_Results'!CF385)</f>
        <v>0</v>
      </c>
      <c r="AU385" s="149">
        <f>INDEX('2014'!$C$52:$C$180,'14 Year_History_Results'!CG385)</f>
        <v>0</v>
      </c>
      <c r="AV385" s="2">
        <f t="shared" si="206"/>
        <v>5.3452248382484875</v>
      </c>
      <c r="AW385" s="2"/>
      <c r="AX385">
        <f t="shared" si="207"/>
        <v>1272</v>
      </c>
      <c r="AY385" s="112"/>
      <c r="AZ385" s="2"/>
      <c r="BA385" s="148">
        <f>INDEX('2001'!$B$44:$B$140,'14 Year_History_Results'!BT385)</f>
        <v>0</v>
      </c>
      <c r="BB385" s="2">
        <f>INDEX('2002'!$B$44:$B$140,'14 Year_History_Results'!BU385)</f>
        <v>0</v>
      </c>
      <c r="BC385" s="2">
        <f>INDEX('2003'!$B$44:$B$140,'14 Year_History_Results'!BV385)</f>
        <v>0</v>
      </c>
      <c r="BD385" s="2">
        <f>INDEX('2004'!$B$44:$B$140,'14 Year_History_Results'!BW385)</f>
        <v>6</v>
      </c>
      <c r="BE385" s="2">
        <f>INDEX('2005'!$B$44:$B$140,'14 Year_History_Results'!BX385)</f>
        <v>0</v>
      </c>
      <c r="BF385" s="2">
        <f>INDEX('2006'!$B$44:$B$140,'14 Year_History_Results'!BY385)</f>
        <v>0</v>
      </c>
      <c r="BG385" s="2">
        <f>INDEX('2007'!$B$44:$B$140,'14 Year_History_Results'!BZ385)</f>
        <v>0</v>
      </c>
      <c r="BH385" s="2">
        <f>INDEX('2008'!$B$44:$B$140,'14 Year_History_Results'!CA385)</f>
        <v>0</v>
      </c>
      <c r="BI385" s="2">
        <f>INDEX('2009'!$B$44:$B$140,'14 Year_History_Results'!CB385)</f>
        <v>0</v>
      </c>
      <c r="BJ385" s="2">
        <f>INDEX('2010'!$B$44:$B$140,'14 Year_History_Results'!CC385)</f>
        <v>0</v>
      </c>
      <c r="BK385" s="2">
        <f>INDEX('2011'!$B$44:$B$140,'14 Year_History_Results'!CD385)</f>
        <v>0</v>
      </c>
      <c r="BL385" s="2">
        <f>INDEX('2012'!$B$44:$B$140,'14 Year_History_Results'!CE385)</f>
        <v>0</v>
      </c>
      <c r="BM385" s="2">
        <f>INDEX('2013'!$B$44:$B$140,'14 Year_History_Results'!CF385)</f>
        <v>0</v>
      </c>
      <c r="BN385" s="149">
        <f>INDEX('2014'!$B$52:$B$180,'14 Year_History_Results'!CG385)</f>
        <v>0</v>
      </c>
      <c r="BO385" s="308">
        <f t="shared" si="208"/>
        <v>0</v>
      </c>
      <c r="BQ385">
        <f t="shared" si="209"/>
        <v>1272</v>
      </c>
      <c r="BR385" s="112"/>
      <c r="BS385" s="2"/>
      <c r="BT385" s="148">
        <f>IF(ISNA(MATCH($BQ385,'2001'!$A$44:$A$139,0)),97,MATCH($BQ385,'2001'!$A$44:$A$139,0))</f>
        <v>97</v>
      </c>
      <c r="BU385" s="2">
        <f>IF(ISNA(MATCH($BQ385,'2002'!$A$44:$A$139,0)),97,MATCH($BQ385,'2002'!$A$44:$A$139,0))</f>
        <v>97</v>
      </c>
      <c r="BV385" s="2">
        <f>IF(ISNA(MATCH($BQ385,'2003'!$A$44:$A$139,0)),97,MATCH($BQ385,'2003'!$A$44:$A$139,0))</f>
        <v>97</v>
      </c>
      <c r="BW385" s="2">
        <f>IF(ISNA(MATCH($BQ385,'2004'!$A$44:$A$139,0)),97,MATCH($BQ385,'2004'!$A$44:$A$139,0))</f>
        <v>91</v>
      </c>
      <c r="BX385" s="2">
        <f>IF(ISNA(MATCH($BQ385,'2005'!$A$44:$A$139,0)),97,MATCH($BQ385,'2005'!$A$44:$A$139,0))</f>
        <v>97</v>
      </c>
      <c r="BY385" s="2">
        <f>IF(ISNA(MATCH($BQ385,'2006'!$A$44:$A$139,0)),97,MATCH($BQ385,'2006'!$A$44:$A$139,0))</f>
        <v>97</v>
      </c>
      <c r="BZ385" s="2">
        <f>IF(ISNA(MATCH($BQ385,'2007'!$A$44:$A$139,0)),97,MATCH($BQ385,'2007'!$A$44:$A$139,0))</f>
        <v>97</v>
      </c>
      <c r="CA385" s="2">
        <f>IF(ISNA(MATCH($BQ385,'2008'!$A$44:$A$139,0)),97,MATCH($BQ385,'2008'!$A$44:$A$139,0))</f>
        <v>97</v>
      </c>
      <c r="CB385" s="2">
        <f>IF(ISNA(MATCH($BQ385,'2009'!$A$44:$A$139,0)),97,MATCH($BQ385,'2009'!$A$44:$A$139,0))</f>
        <v>97</v>
      </c>
      <c r="CC385" s="2">
        <f>IF(ISNA(MATCH($BQ385,'2010'!$A$44:$A$139,0)),97,MATCH($BQ385,'2010'!$A$44:$A$139,0))</f>
        <v>97</v>
      </c>
      <c r="CD385" s="2">
        <f>IF(ISNA(MATCH($BQ385,'2011'!$A$44:$A$139,0)),97,MATCH($BQ385,'2011'!$A$44:$A$139,0))</f>
        <v>97</v>
      </c>
      <c r="CE385" s="2">
        <f>IF(ISNA(MATCH($BQ385,'2012'!$A$44:$A$139,0)),97,MATCH($BQ385,'2012'!$A$44:$A$139,0))</f>
        <v>97</v>
      </c>
      <c r="CF385" s="2">
        <f>IF(ISNA(MATCH($BQ385,'2013'!$A$44:$A$139,0)),97,MATCH($BQ385,'2013'!$A$44:$A$139,0))</f>
        <v>97</v>
      </c>
      <c r="CG385" s="149">
        <f>IF(ISNA(MATCH($BQ385,'2014'!$A$52:$A$179,0)),129,MATCH($BQ385,'2014'!$A$52:$A$179,0))</f>
        <v>129</v>
      </c>
      <c r="CI385">
        <f t="shared" si="210"/>
        <v>1272</v>
      </c>
      <c r="CJ385" s="284"/>
      <c r="CK385" s="282"/>
      <c r="CL385" s="281">
        <f t="shared" si="211"/>
        <v>0</v>
      </c>
      <c r="CM385" s="282">
        <f t="shared" si="197"/>
        <v>0</v>
      </c>
      <c r="CN385" s="282">
        <f t="shared" si="198"/>
        <v>0</v>
      </c>
      <c r="CO385" s="282">
        <f t="shared" si="199"/>
        <v>26</v>
      </c>
      <c r="CP385" s="282">
        <f t="shared" si="200"/>
        <v>17.331599999999998</v>
      </c>
      <c r="CQ385" s="282">
        <f t="shared" si="201"/>
        <v>11.553244559999998</v>
      </c>
      <c r="CR385" s="282">
        <f t="shared" si="202"/>
        <v>7.7013928236959979</v>
      </c>
      <c r="CS385" s="282">
        <f t="shared" si="203"/>
        <v>5.133748456275752</v>
      </c>
      <c r="CT385" s="282">
        <f t="shared" si="204"/>
        <v>3.4221567209534163</v>
      </c>
      <c r="CU385" s="282">
        <f t="shared" si="212"/>
        <v>2.2812096701875473</v>
      </c>
      <c r="CV385" s="282">
        <f t="shared" si="213"/>
        <v>1.5206543661470189</v>
      </c>
      <c r="CW385" s="282">
        <f t="shared" si="214"/>
        <v>1.0136682004736028</v>
      </c>
      <c r="CX385" s="282">
        <f t="shared" si="215"/>
        <v>0.67571122243570358</v>
      </c>
      <c r="CY385" s="283">
        <f t="shared" si="216"/>
        <v>0.45042910087563998</v>
      </c>
      <c r="DA385" s="282">
        <f t="shared" si="217"/>
        <v>1272</v>
      </c>
      <c r="DB385" s="97"/>
      <c r="DC385" s="156"/>
      <c r="DD385" s="270">
        <f t="shared" si="218"/>
        <v>0</v>
      </c>
      <c r="DE385" s="156">
        <f t="shared" si="219"/>
        <v>0</v>
      </c>
      <c r="DF385" s="156">
        <f t="shared" si="220"/>
        <v>0</v>
      </c>
      <c r="DG385" s="156">
        <f t="shared" si="221"/>
        <v>26</v>
      </c>
      <c r="DH385" s="156">
        <f t="shared" si="222"/>
        <v>26</v>
      </c>
      <c r="DI385" s="156">
        <f t="shared" si="223"/>
        <v>26</v>
      </c>
      <c r="DJ385" s="156">
        <f t="shared" si="224"/>
        <v>26</v>
      </c>
      <c r="DK385" s="156">
        <f t="shared" si="225"/>
        <v>26</v>
      </c>
      <c r="DL385" s="156">
        <f t="shared" si="226"/>
        <v>26</v>
      </c>
      <c r="DM385" s="156">
        <f t="shared" si="227"/>
        <v>26</v>
      </c>
      <c r="DN385" s="156">
        <f t="shared" si="228"/>
        <v>26</v>
      </c>
      <c r="DO385" s="156">
        <f t="shared" si="229"/>
        <v>26</v>
      </c>
      <c r="DP385" s="156">
        <f t="shared" si="230"/>
        <v>26</v>
      </c>
      <c r="DQ385" s="267">
        <f t="shared" si="231"/>
        <v>26</v>
      </c>
      <c r="DR385" s="156">
        <f t="shared" si="232"/>
        <v>240</v>
      </c>
    </row>
    <row r="386" spans="2:122" ht="13.5" thickBot="1" x14ac:dyDescent="0.25">
      <c r="B386" s="133">
        <v>201</v>
      </c>
      <c r="C386" s="50">
        <f t="shared" si="195"/>
        <v>3</v>
      </c>
      <c r="D386" s="50">
        <f t="shared" si="205"/>
        <v>0</v>
      </c>
      <c r="E386" s="97"/>
      <c r="F386" s="2">
        <f t="shared" si="233"/>
        <v>381</v>
      </c>
      <c r="G386" s="164">
        <v>3322</v>
      </c>
      <c r="H386" s="164">
        <f>14- COUNTIF(L386:AA386,"#N/A")</f>
        <v>1</v>
      </c>
      <c r="I386" s="133">
        <f>SUM(AF386:AU386)+SUM(BA386:BM386)</f>
        <v>1</v>
      </c>
      <c r="J386" s="405">
        <f>CY386</f>
        <v>0.44435555999999998</v>
      </c>
      <c r="K386" s="466" t="str">
        <f>IF(ISNUMBER(MATCH(G386,'[4]OPR data'!$A$3:$A$2541,0)),"Y","N")</f>
        <v>Y</v>
      </c>
      <c r="L386" s="112"/>
      <c r="M386" s="236"/>
      <c r="N386" s="236" t="e">
        <f>(INDEX(Finish_table!R$4:R$83,MATCH('14 Year_History_Results'!$G386,Finish_table!S$4:S$83,0),1))</f>
        <v>#N/A</v>
      </c>
      <c r="O386" s="236" t="e">
        <f>(INDEX(Finish_table!Z$4:Z$99,MATCH('14 Year_History_Results'!$G386,Finish_table!AA$4:AA$99,0),1))</f>
        <v>#N/A</v>
      </c>
      <c r="P386" s="236" t="e">
        <f>(INDEX(Finish_table!AI$4:AI$99,MATCH('14 Year_History_Results'!$G386,Finish_table!AJ$4:AJ$99,0),1))</f>
        <v>#N/A</v>
      </c>
      <c r="Q386" s="236" t="e">
        <f>(INDEX(Finish_table!AR$4:AR$99,MATCH('14 Year_History_Results'!$G386,Finish_table!AS$4:AS$99,0),1))</f>
        <v>#N/A</v>
      </c>
      <c r="R386" s="236" t="e">
        <f>(INDEX(Finish_table!BA$4:BA$99,MATCH('14 Year_History_Results'!$G386,Finish_table!BB$4:BB$99,0),1))</f>
        <v>#N/A</v>
      </c>
      <c r="S386" s="236" t="e">
        <f>(INDEX(Finish_table!BJ$4:BJ$99,MATCH('14 Year_History_Results'!$G386,Finish_table!BK$4:BK$99,0),1))</f>
        <v>#N/A</v>
      </c>
      <c r="T386" s="236" t="e">
        <f>(INDEX(Finish_table!BS$4:BS$99,MATCH('14 Year_History_Results'!$G386,Finish_table!BT$4:BT$99,0),1))</f>
        <v>#N/A</v>
      </c>
      <c r="U386" s="236" t="e">
        <f>(INDEX(Finish_table!CB$4:CB$99,MATCH('14 Year_History_Results'!$G386,Finish_table!CC$4:CC$99,0),1))</f>
        <v>#N/A</v>
      </c>
      <c r="V386" s="236" t="e">
        <f>(INDEX(Finish_table!CK$4:CK$99,MATCH('14 Year_History_Results'!$G386,Finish_table!CL$4:CL$99,0),1))</f>
        <v>#N/A</v>
      </c>
      <c r="W386" s="236" t="e">
        <f>(INDEX(Finish_table!CT$4:CT$99,MATCH('14 Year_History_Results'!$G386,Finish_table!CU$4:CU$99,0),1))</f>
        <v>#N/A</v>
      </c>
      <c r="X386" s="236" t="e">
        <f>(INDEX(Finish_table!DC$4:DC$99,MATCH('14 Year_History_Results'!$G386,Finish_table!DD$4:DD$99,0),1))</f>
        <v>#N/A</v>
      </c>
      <c r="Y386" s="236" t="str">
        <f>(INDEX(Finish_table!DL$4:DL$99,MATCH('14 Year_History_Results'!$G386,Finish_table!DM$4:DM$99,0),1))</f>
        <v>QF</v>
      </c>
      <c r="Z386" s="236" t="e">
        <f>(INDEX(Finish_table!DU$4:DU$99,MATCH('14 Year_History_Results'!$G386,Finish_table!DV$4:DV$99,0),1))</f>
        <v>#N/A</v>
      </c>
      <c r="AA386" s="256" t="e">
        <f>(INDEX(Finish_table!ED$4:ED$140,MATCH('14 Year_History_Results'!$G386,Finish_table!EE$4:EE$140,0),1))</f>
        <v>#N/A</v>
      </c>
      <c r="AB386" s="2"/>
      <c r="AE386">
        <f t="shared" si="196"/>
        <v>3322</v>
      </c>
      <c r="AF386" s="112"/>
      <c r="AG386" s="2"/>
      <c r="AH386" s="148">
        <f>INDEX('2001'!$C$44:$C$140,'14 Year_History_Results'!BT386)</f>
        <v>0</v>
      </c>
      <c r="AI386" s="2">
        <f>INDEX('2002'!$C$44:$C$140,'14 Year_History_Results'!BU386)</f>
        <v>0</v>
      </c>
      <c r="AJ386" s="2">
        <f>INDEX('2003'!$C$44:$C$140,'14 Year_History_Results'!BV386)</f>
        <v>0</v>
      </c>
      <c r="AK386" s="2">
        <f>INDEX('2004'!$C$44:$C$140,'14 Year_History_Results'!BW386)</f>
        <v>0</v>
      </c>
      <c r="AL386" s="2">
        <f>INDEX('2005'!$C$44:$C$140,'14 Year_History_Results'!BX386)</f>
        <v>0</v>
      </c>
      <c r="AM386" s="2">
        <f>INDEX('2006'!$C$44:$C$140,'14 Year_History_Results'!BY386)</f>
        <v>0</v>
      </c>
      <c r="AN386" s="2">
        <f>INDEX('2007'!$C$44:$C$140,'14 Year_History_Results'!BZ386)</f>
        <v>0</v>
      </c>
      <c r="AO386" s="2">
        <f>INDEX('2008'!$C$44:$C$140,'14 Year_History_Results'!CA386)</f>
        <v>0</v>
      </c>
      <c r="AP386" s="2">
        <f>INDEX('2009'!$C$44:$C$140,'14 Year_History_Results'!CB386)</f>
        <v>0</v>
      </c>
      <c r="AQ386" s="2">
        <f>INDEX('2010'!$C$44:$C$140,'14 Year_History_Results'!CC386)</f>
        <v>0</v>
      </c>
      <c r="AR386" s="2">
        <f>INDEX('2011'!$C$44:$C$140,'14 Year_History_Results'!CD386)</f>
        <v>0</v>
      </c>
      <c r="AS386" s="2">
        <f>INDEX('2012'!$C$44:$C$140,'14 Year_History_Results'!CE386)</f>
        <v>0</v>
      </c>
      <c r="AT386" s="2">
        <f>INDEX('2013'!$C$44:$C$140,'14 Year_History_Results'!CF386)</f>
        <v>0</v>
      </c>
      <c r="AU386" s="149">
        <f>INDEX('2014'!$C$52:$C$180,'14 Year_History_Results'!CG386)</f>
        <v>0</v>
      </c>
      <c r="AV386" s="2">
        <f t="shared" si="206"/>
        <v>0</v>
      </c>
      <c r="AW386" s="2"/>
      <c r="AX386">
        <f t="shared" si="207"/>
        <v>3322</v>
      </c>
      <c r="AY386" s="112"/>
      <c r="AZ386" s="2"/>
      <c r="BA386" s="148">
        <f>INDEX('2001'!$B$44:$B$140,'14 Year_History_Results'!BT386)</f>
        <v>0</v>
      </c>
      <c r="BB386" s="2">
        <f>INDEX('2002'!$B$44:$B$140,'14 Year_History_Results'!BU386)</f>
        <v>0</v>
      </c>
      <c r="BC386" s="2">
        <f>INDEX('2003'!$B$44:$B$140,'14 Year_History_Results'!BV386)</f>
        <v>0</v>
      </c>
      <c r="BD386" s="2">
        <f>INDEX('2004'!$B$44:$B$140,'14 Year_History_Results'!BW386)</f>
        <v>0</v>
      </c>
      <c r="BE386" s="2">
        <f>INDEX('2005'!$B$44:$B$140,'14 Year_History_Results'!BX386)</f>
        <v>0</v>
      </c>
      <c r="BF386" s="2">
        <f>INDEX('2006'!$B$44:$B$140,'14 Year_History_Results'!BY386)</f>
        <v>0</v>
      </c>
      <c r="BG386" s="2">
        <f>INDEX('2007'!$B$44:$B$140,'14 Year_History_Results'!BZ386)</f>
        <v>0</v>
      </c>
      <c r="BH386" s="2">
        <f>INDEX('2008'!$B$44:$B$140,'14 Year_History_Results'!CA386)</f>
        <v>0</v>
      </c>
      <c r="BI386" s="2">
        <f>INDEX('2009'!$B$44:$B$140,'14 Year_History_Results'!CB386)</f>
        <v>0</v>
      </c>
      <c r="BJ386" s="2">
        <f>INDEX('2010'!$B$44:$B$140,'14 Year_History_Results'!CC386)</f>
        <v>0</v>
      </c>
      <c r="BK386" s="2">
        <f>INDEX('2011'!$B$44:$B$140,'14 Year_History_Results'!CD386)</f>
        <v>0</v>
      </c>
      <c r="BL386" s="2">
        <f>INDEX('2012'!$B$44:$B$140,'14 Year_History_Results'!CE386)</f>
        <v>1</v>
      </c>
      <c r="BM386" s="2">
        <f>INDEX('2013'!$B$44:$B$140,'14 Year_History_Results'!CF386)</f>
        <v>0</v>
      </c>
      <c r="BN386" s="149">
        <f>INDEX('2014'!$B$52:$B$180,'14 Year_History_Results'!CG386)</f>
        <v>0</v>
      </c>
      <c r="BO386" s="308">
        <f t="shared" si="208"/>
        <v>0</v>
      </c>
      <c r="BQ386">
        <f t="shared" si="209"/>
        <v>3322</v>
      </c>
      <c r="BR386" s="112"/>
      <c r="BS386" s="2"/>
      <c r="BT386" s="148">
        <f>IF(ISNA(MATCH($BQ386,'2001'!$A$44:$A$139,0)),97,MATCH($BQ386,'2001'!$A$44:$A$139,0))</f>
        <v>97</v>
      </c>
      <c r="BU386" s="2">
        <f>IF(ISNA(MATCH($BQ386,'2002'!$A$44:$A$139,0)),97,MATCH($BQ386,'2002'!$A$44:$A$139,0))</f>
        <v>97</v>
      </c>
      <c r="BV386" s="2">
        <f>IF(ISNA(MATCH($BQ386,'2003'!$A$44:$A$139,0)),97,MATCH($BQ386,'2003'!$A$44:$A$139,0))</f>
        <v>97</v>
      </c>
      <c r="BW386" s="2">
        <f>IF(ISNA(MATCH($BQ386,'2004'!$A$44:$A$139,0)),97,MATCH($BQ386,'2004'!$A$44:$A$139,0))</f>
        <v>97</v>
      </c>
      <c r="BX386" s="2">
        <f>IF(ISNA(MATCH($BQ386,'2005'!$A$44:$A$139,0)),97,MATCH($BQ386,'2005'!$A$44:$A$139,0))</f>
        <v>97</v>
      </c>
      <c r="BY386" s="2">
        <f>IF(ISNA(MATCH($BQ386,'2006'!$A$44:$A$139,0)),97,MATCH($BQ386,'2006'!$A$44:$A$139,0))</f>
        <v>97</v>
      </c>
      <c r="BZ386" s="2">
        <f>IF(ISNA(MATCH($BQ386,'2007'!$A$44:$A$139,0)),97,MATCH($BQ386,'2007'!$A$44:$A$139,0))</f>
        <v>97</v>
      </c>
      <c r="CA386" s="2">
        <f>IF(ISNA(MATCH($BQ386,'2008'!$A$44:$A$139,0)),97,MATCH($BQ386,'2008'!$A$44:$A$139,0))</f>
        <v>97</v>
      </c>
      <c r="CB386" s="2">
        <f>IF(ISNA(MATCH($BQ386,'2009'!$A$44:$A$139,0)),97,MATCH($BQ386,'2009'!$A$44:$A$139,0))</f>
        <v>97</v>
      </c>
      <c r="CC386" s="2">
        <f>IF(ISNA(MATCH($BQ386,'2010'!$A$44:$A$139,0)),97,MATCH($BQ386,'2010'!$A$44:$A$139,0))</f>
        <v>97</v>
      </c>
      <c r="CD386" s="2">
        <f>IF(ISNA(MATCH($BQ386,'2011'!$A$44:$A$139,0)),97,MATCH($BQ386,'2011'!$A$44:$A$139,0))</f>
        <v>97</v>
      </c>
      <c r="CE386" s="2">
        <f>IF(ISNA(MATCH($BQ386,'2012'!$A$44:$A$139,0)),97,MATCH($BQ386,'2012'!$A$44:$A$139,0))</f>
        <v>91</v>
      </c>
      <c r="CF386" s="2">
        <f>IF(ISNA(MATCH($BQ386,'2013'!$A$44:$A$139,0)),97,MATCH($BQ386,'2013'!$A$44:$A$139,0))</f>
        <v>97</v>
      </c>
      <c r="CG386" s="149">
        <f>IF(ISNA(MATCH($BQ386,'2014'!$A$52:$A$179,0)),129,MATCH($BQ386,'2014'!$A$52:$A$179,0))</f>
        <v>129</v>
      </c>
      <c r="CI386">
        <f t="shared" si="210"/>
        <v>3322</v>
      </c>
      <c r="CJ386" s="284"/>
      <c r="CK386" s="282"/>
      <c r="CL386" s="281">
        <f t="shared" si="211"/>
        <v>0</v>
      </c>
      <c r="CM386" s="282">
        <f t="shared" si="197"/>
        <v>0</v>
      </c>
      <c r="CN386" s="282">
        <f t="shared" si="198"/>
        <v>0</v>
      </c>
      <c r="CO386" s="282">
        <f t="shared" si="199"/>
        <v>0</v>
      </c>
      <c r="CP386" s="282">
        <f t="shared" si="200"/>
        <v>0</v>
      </c>
      <c r="CQ386" s="282">
        <f t="shared" si="201"/>
        <v>0</v>
      </c>
      <c r="CR386" s="282">
        <f t="shared" si="202"/>
        <v>0</v>
      </c>
      <c r="CS386" s="282">
        <f t="shared" si="203"/>
        <v>0</v>
      </c>
      <c r="CT386" s="282">
        <f t="shared" si="204"/>
        <v>0</v>
      </c>
      <c r="CU386" s="282">
        <f t="shared" si="212"/>
        <v>0</v>
      </c>
      <c r="CV386" s="282">
        <f t="shared" si="213"/>
        <v>0</v>
      </c>
      <c r="CW386" s="282">
        <f t="shared" si="214"/>
        <v>1</v>
      </c>
      <c r="CX386" s="282">
        <f t="shared" si="215"/>
        <v>0.66659999999999997</v>
      </c>
      <c r="CY386" s="283">
        <f t="shared" si="216"/>
        <v>0.44435555999999998</v>
      </c>
      <c r="DA386" s="282">
        <f t="shared" si="217"/>
        <v>3322</v>
      </c>
      <c r="DB386" s="97"/>
      <c r="DC386" s="156"/>
      <c r="DD386" s="270">
        <f t="shared" si="218"/>
        <v>0</v>
      </c>
      <c r="DE386" s="156">
        <f t="shared" si="219"/>
        <v>0</v>
      </c>
      <c r="DF386" s="156">
        <f t="shared" si="220"/>
        <v>0</v>
      </c>
      <c r="DG386" s="156">
        <f t="shared" si="221"/>
        <v>0</v>
      </c>
      <c r="DH386" s="156">
        <f t="shared" si="222"/>
        <v>0</v>
      </c>
      <c r="DI386" s="156">
        <f t="shared" si="223"/>
        <v>0</v>
      </c>
      <c r="DJ386" s="156">
        <f t="shared" si="224"/>
        <v>0</v>
      </c>
      <c r="DK386" s="156">
        <f t="shared" si="225"/>
        <v>0</v>
      </c>
      <c r="DL386" s="156">
        <f t="shared" si="226"/>
        <v>0</v>
      </c>
      <c r="DM386" s="156">
        <f t="shared" si="227"/>
        <v>0</v>
      </c>
      <c r="DN386" s="156">
        <f t="shared" si="228"/>
        <v>0</v>
      </c>
      <c r="DO386" s="156">
        <f t="shared" si="229"/>
        <v>1</v>
      </c>
      <c r="DP386" s="156">
        <f t="shared" si="230"/>
        <v>1</v>
      </c>
      <c r="DQ386" s="267">
        <f t="shared" si="231"/>
        <v>1</v>
      </c>
      <c r="DR386" s="156">
        <f t="shared" si="232"/>
        <v>485</v>
      </c>
    </row>
    <row r="387" spans="2:122" ht="13.5" thickBot="1" x14ac:dyDescent="0.25">
      <c r="B387" s="133">
        <v>201</v>
      </c>
      <c r="C387" s="50">
        <f t="shared" si="195"/>
        <v>4</v>
      </c>
      <c r="D387" s="50">
        <f t="shared" si="205"/>
        <v>0</v>
      </c>
      <c r="E387" s="97"/>
      <c r="F387" s="2">
        <f t="shared" si="233"/>
        <v>382</v>
      </c>
      <c r="G387" s="164">
        <v>291</v>
      </c>
      <c r="H387" s="164">
        <f>14- COUNTIF(L387:AA387,"#N/A")</f>
        <v>2</v>
      </c>
      <c r="I387" s="133">
        <f>SUM(AF387:AU387)+SUM(BA387:BM387)</f>
        <v>13</v>
      </c>
      <c r="J387" s="405">
        <f>CY387</f>
        <v>0.4442558290742083</v>
      </c>
      <c r="K387" s="466" t="str">
        <f>IF(ISNUMBER(MATCH(G387,'[4]OPR data'!$A$3:$A$2541,0)),"Y","N")</f>
        <v>Y</v>
      </c>
      <c r="L387" s="112"/>
      <c r="M387" s="236"/>
      <c r="N387" s="236" t="e">
        <f>(INDEX(Finish_table!R$4:R$83,MATCH('14 Year_History_Results'!$G387,Finish_table!S$4:S$83,0),1))</f>
        <v>#N/A</v>
      </c>
      <c r="O387" s="236" t="str">
        <f>(INDEX(Finish_table!Z$4:Z$99,MATCH('14 Year_History_Results'!$G387,Finish_table!AA$4:AA$99,0),1))</f>
        <v>QF</v>
      </c>
      <c r="P387" s="236" t="e">
        <f>(INDEX(Finish_table!AI$4:AI$99,MATCH('14 Year_History_Results'!$G387,Finish_table!AJ$4:AJ$99,0),1))</f>
        <v>#N/A</v>
      </c>
      <c r="Q387" s="236" t="e">
        <f>(INDEX(Finish_table!AR$4:AR$99,MATCH('14 Year_History_Results'!$G387,Finish_table!AS$4:AS$99,0),1))</f>
        <v>#N/A</v>
      </c>
      <c r="R387" s="236" t="e">
        <f>(INDEX(Finish_table!BA$4:BA$99,MATCH('14 Year_History_Results'!$G387,Finish_table!BB$4:BB$99,0),1))</f>
        <v>#N/A</v>
      </c>
      <c r="S387" s="236" t="str">
        <f>(INDEX(Finish_table!BJ$4:BJ$99,MATCH('14 Year_History_Results'!$G387,Finish_table!BK$4:BK$99,0),1))</f>
        <v>SF</v>
      </c>
      <c r="T387" s="236" t="e">
        <f>(INDEX(Finish_table!BS$4:BS$99,MATCH('14 Year_History_Results'!$G387,Finish_table!BT$4:BT$99,0),1))</f>
        <v>#N/A</v>
      </c>
      <c r="U387" s="236" t="e">
        <f>(INDEX(Finish_table!CB$4:CB$99,MATCH('14 Year_History_Results'!$G387,Finish_table!CC$4:CC$99,0),1))</f>
        <v>#N/A</v>
      </c>
      <c r="V387" s="236" t="e">
        <f>(INDEX(Finish_table!CK$4:CK$99,MATCH('14 Year_History_Results'!$G387,Finish_table!CL$4:CL$99,0),1))</f>
        <v>#N/A</v>
      </c>
      <c r="W387" s="236" t="e">
        <f>(INDEX(Finish_table!CT$4:CT$99,MATCH('14 Year_History_Results'!$G387,Finish_table!CU$4:CU$99,0),1))</f>
        <v>#N/A</v>
      </c>
      <c r="X387" s="236" t="e">
        <f>(INDEX(Finish_table!DC$4:DC$99,MATCH('14 Year_History_Results'!$G387,Finish_table!DD$4:DD$99,0),1))</f>
        <v>#N/A</v>
      </c>
      <c r="Y387" s="236" t="e">
        <f>(INDEX(Finish_table!DL$4:DL$99,MATCH('14 Year_History_Results'!$G387,Finish_table!DM$4:DM$99,0),1))</f>
        <v>#N/A</v>
      </c>
      <c r="Z387" s="236" t="e">
        <f>(INDEX(Finish_table!DU$4:DU$99,MATCH('14 Year_History_Results'!$G387,Finish_table!DV$4:DV$99,0),1))</f>
        <v>#N/A</v>
      </c>
      <c r="AA387" s="256" t="e">
        <f>(INDEX(Finish_table!ED$4:ED$140,MATCH('14 Year_History_Results'!$G387,Finish_table!EE$4:EE$140,0),1))</f>
        <v>#N/A</v>
      </c>
      <c r="AB387" s="2"/>
      <c r="AE387">
        <f t="shared" si="196"/>
        <v>291</v>
      </c>
      <c r="AF387" s="112"/>
      <c r="AG387" s="2"/>
      <c r="AH387" s="148">
        <f>INDEX('2001'!$C$44:$C$140,'14 Year_History_Results'!BT387)</f>
        <v>0</v>
      </c>
      <c r="AI387" s="2">
        <f>INDEX('2002'!$C$44:$C$140,'14 Year_History_Results'!BU387)</f>
        <v>0</v>
      </c>
      <c r="AJ387" s="2">
        <f>INDEX('2003'!$C$44:$C$140,'14 Year_History_Results'!BV387)</f>
        <v>0</v>
      </c>
      <c r="AK387" s="2">
        <f>INDEX('2004'!$C$44:$C$140,'14 Year_History_Results'!BW387)</f>
        <v>0</v>
      </c>
      <c r="AL387" s="2">
        <f>INDEX('2005'!$C$44:$C$140,'14 Year_History_Results'!BX387)</f>
        <v>0</v>
      </c>
      <c r="AM387" s="2">
        <f>INDEX('2006'!$C$44:$C$140,'14 Year_History_Results'!BY387)</f>
        <v>8</v>
      </c>
      <c r="AN387" s="2">
        <f>INDEX('2007'!$C$44:$C$140,'14 Year_History_Results'!BZ387)</f>
        <v>0</v>
      </c>
      <c r="AO387" s="2">
        <f>INDEX('2008'!$C$44:$C$140,'14 Year_History_Results'!CA387)</f>
        <v>0</v>
      </c>
      <c r="AP387" s="2">
        <f>INDEX('2009'!$C$44:$C$140,'14 Year_History_Results'!CB387)</f>
        <v>0</v>
      </c>
      <c r="AQ387" s="2">
        <f>INDEX('2010'!$C$44:$C$140,'14 Year_History_Results'!CC387)</f>
        <v>0</v>
      </c>
      <c r="AR387" s="2">
        <f>INDEX('2011'!$C$44:$C$140,'14 Year_History_Results'!CD387)</f>
        <v>0</v>
      </c>
      <c r="AS387" s="2">
        <f>INDEX('2012'!$C$44:$C$140,'14 Year_History_Results'!CE387)</f>
        <v>0</v>
      </c>
      <c r="AT387" s="2">
        <f>INDEX('2013'!$C$44:$C$140,'14 Year_History_Results'!CF387)</f>
        <v>0</v>
      </c>
      <c r="AU387" s="149">
        <f>INDEX('2014'!$C$52:$C$180,'14 Year_History_Results'!CG387)</f>
        <v>0</v>
      </c>
      <c r="AV387" s="2">
        <f t="shared" si="206"/>
        <v>2.1380899352993952</v>
      </c>
      <c r="AW387" s="2"/>
      <c r="AX387">
        <f t="shared" si="207"/>
        <v>291</v>
      </c>
      <c r="AY387" s="112"/>
      <c r="AZ387" s="2"/>
      <c r="BA387" s="148">
        <f>INDEX('2001'!$B$44:$B$140,'14 Year_History_Results'!BT387)</f>
        <v>0</v>
      </c>
      <c r="BB387" s="2">
        <f>INDEX('2002'!$B$44:$B$140,'14 Year_History_Results'!BU387)</f>
        <v>2</v>
      </c>
      <c r="BC387" s="2">
        <f>INDEX('2003'!$B$44:$B$140,'14 Year_History_Results'!BV387)</f>
        <v>0</v>
      </c>
      <c r="BD387" s="2">
        <f>INDEX('2004'!$B$44:$B$140,'14 Year_History_Results'!BW387)</f>
        <v>0</v>
      </c>
      <c r="BE387" s="2">
        <f>INDEX('2005'!$B$44:$B$140,'14 Year_History_Results'!BX387)</f>
        <v>0</v>
      </c>
      <c r="BF387" s="2">
        <f>INDEX('2006'!$B$44:$B$140,'14 Year_History_Results'!BY387)</f>
        <v>3</v>
      </c>
      <c r="BG387" s="2">
        <f>INDEX('2007'!$B$44:$B$140,'14 Year_History_Results'!BZ387)</f>
        <v>0</v>
      </c>
      <c r="BH387" s="2">
        <f>INDEX('2008'!$B$44:$B$140,'14 Year_History_Results'!CA387)</f>
        <v>0</v>
      </c>
      <c r="BI387" s="2">
        <f>INDEX('2009'!$B$44:$B$140,'14 Year_History_Results'!CB387)</f>
        <v>0</v>
      </c>
      <c r="BJ387" s="2">
        <f>INDEX('2010'!$B$44:$B$140,'14 Year_History_Results'!CC387)</f>
        <v>0</v>
      </c>
      <c r="BK387" s="2">
        <f>INDEX('2011'!$B$44:$B$140,'14 Year_History_Results'!CD387)</f>
        <v>0</v>
      </c>
      <c r="BL387" s="2">
        <f>INDEX('2012'!$B$44:$B$140,'14 Year_History_Results'!CE387)</f>
        <v>0</v>
      </c>
      <c r="BM387" s="2">
        <f>INDEX('2013'!$B$44:$B$140,'14 Year_History_Results'!CF387)</f>
        <v>0</v>
      </c>
      <c r="BN387" s="149">
        <f>INDEX('2014'!$B$52:$B$180,'14 Year_History_Results'!CG387)</f>
        <v>0</v>
      </c>
      <c r="BO387" s="308">
        <f t="shared" si="208"/>
        <v>0</v>
      </c>
      <c r="BQ387">
        <f t="shared" si="209"/>
        <v>291</v>
      </c>
      <c r="BR387" s="112"/>
      <c r="BS387" s="2"/>
      <c r="BT387" s="148">
        <f>IF(ISNA(MATCH($BQ387,'2001'!$A$44:$A$139,0)),97,MATCH($BQ387,'2001'!$A$44:$A$139,0))</f>
        <v>97</v>
      </c>
      <c r="BU387" s="2">
        <f>IF(ISNA(MATCH($BQ387,'2002'!$A$44:$A$139,0)),97,MATCH($BQ387,'2002'!$A$44:$A$139,0))</f>
        <v>59</v>
      </c>
      <c r="BV387" s="2">
        <f>IF(ISNA(MATCH($BQ387,'2003'!$A$44:$A$139,0)),97,MATCH($BQ387,'2003'!$A$44:$A$139,0))</f>
        <v>97</v>
      </c>
      <c r="BW387" s="2">
        <f>IF(ISNA(MATCH($BQ387,'2004'!$A$44:$A$139,0)),97,MATCH($BQ387,'2004'!$A$44:$A$139,0))</f>
        <v>97</v>
      </c>
      <c r="BX387" s="2">
        <f>IF(ISNA(MATCH($BQ387,'2005'!$A$44:$A$139,0)),97,MATCH($BQ387,'2005'!$A$44:$A$139,0))</f>
        <v>97</v>
      </c>
      <c r="BY387" s="2">
        <f>IF(ISNA(MATCH($BQ387,'2006'!$A$44:$A$139,0)),97,MATCH($BQ387,'2006'!$A$44:$A$139,0))</f>
        <v>51</v>
      </c>
      <c r="BZ387" s="2">
        <f>IF(ISNA(MATCH($BQ387,'2007'!$A$44:$A$139,0)),97,MATCH($BQ387,'2007'!$A$44:$A$139,0))</f>
        <v>97</v>
      </c>
      <c r="CA387" s="2">
        <f>IF(ISNA(MATCH($BQ387,'2008'!$A$44:$A$139,0)),97,MATCH($BQ387,'2008'!$A$44:$A$139,0))</f>
        <v>97</v>
      </c>
      <c r="CB387" s="2">
        <f>IF(ISNA(MATCH($BQ387,'2009'!$A$44:$A$139,0)),97,MATCH($BQ387,'2009'!$A$44:$A$139,0))</f>
        <v>97</v>
      </c>
      <c r="CC387" s="2">
        <f>IF(ISNA(MATCH($BQ387,'2010'!$A$44:$A$139,0)),97,MATCH($BQ387,'2010'!$A$44:$A$139,0))</f>
        <v>97</v>
      </c>
      <c r="CD387" s="2">
        <f>IF(ISNA(MATCH($BQ387,'2011'!$A$44:$A$139,0)),97,MATCH($BQ387,'2011'!$A$44:$A$139,0))</f>
        <v>97</v>
      </c>
      <c r="CE387" s="2">
        <f>IF(ISNA(MATCH($BQ387,'2012'!$A$44:$A$139,0)),97,MATCH($BQ387,'2012'!$A$44:$A$139,0))</f>
        <v>97</v>
      </c>
      <c r="CF387" s="2">
        <f>IF(ISNA(MATCH($BQ387,'2013'!$A$44:$A$139,0)),97,MATCH($BQ387,'2013'!$A$44:$A$139,0))</f>
        <v>97</v>
      </c>
      <c r="CG387" s="149">
        <f>IF(ISNA(MATCH($BQ387,'2014'!$A$52:$A$179,0)),129,MATCH($BQ387,'2014'!$A$52:$A$179,0))</f>
        <v>129</v>
      </c>
      <c r="CI387">
        <f t="shared" si="210"/>
        <v>291</v>
      </c>
      <c r="CJ387" s="284"/>
      <c r="CK387" s="282"/>
      <c r="CL387" s="281">
        <f t="shared" si="211"/>
        <v>0</v>
      </c>
      <c r="CM387" s="282">
        <f t="shared" si="197"/>
        <v>2</v>
      </c>
      <c r="CN387" s="282">
        <f t="shared" si="198"/>
        <v>1.3331999999999999</v>
      </c>
      <c r="CO387" s="282">
        <f t="shared" si="199"/>
        <v>0.88871111999999997</v>
      </c>
      <c r="CP387" s="282">
        <f t="shared" si="200"/>
        <v>0.5924148325919999</v>
      </c>
      <c r="CQ387" s="282">
        <f t="shared" si="201"/>
        <v>11.394903727405827</v>
      </c>
      <c r="CR387" s="282">
        <f t="shared" si="202"/>
        <v>7.5958428246887237</v>
      </c>
      <c r="CS387" s="282">
        <f t="shared" si="203"/>
        <v>5.0633888269375031</v>
      </c>
      <c r="CT387" s="282">
        <f t="shared" si="204"/>
        <v>3.3752549920365396</v>
      </c>
      <c r="CU387" s="282">
        <f t="shared" si="212"/>
        <v>2.2499449776915572</v>
      </c>
      <c r="CV387" s="282">
        <f t="shared" si="213"/>
        <v>1.4998133221291921</v>
      </c>
      <c r="CW387" s="282">
        <f t="shared" si="214"/>
        <v>0.99977556053131933</v>
      </c>
      <c r="CX387" s="282">
        <f t="shared" si="215"/>
        <v>0.66645038865017747</v>
      </c>
      <c r="CY387" s="283">
        <f t="shared" si="216"/>
        <v>0.4442558290742083</v>
      </c>
      <c r="DA387" s="282">
        <f t="shared" si="217"/>
        <v>291</v>
      </c>
      <c r="DB387" s="97"/>
      <c r="DC387" s="156"/>
      <c r="DD387" s="270">
        <f t="shared" si="218"/>
        <v>0</v>
      </c>
      <c r="DE387" s="156">
        <f t="shared" si="219"/>
        <v>2</v>
      </c>
      <c r="DF387" s="156">
        <f t="shared" si="220"/>
        <v>2</v>
      </c>
      <c r="DG387" s="156">
        <f t="shared" si="221"/>
        <v>2</v>
      </c>
      <c r="DH387" s="156">
        <f t="shared" si="222"/>
        <v>2</v>
      </c>
      <c r="DI387" s="156">
        <f t="shared" si="223"/>
        <v>13</v>
      </c>
      <c r="DJ387" s="156">
        <f t="shared" si="224"/>
        <v>13</v>
      </c>
      <c r="DK387" s="156">
        <f t="shared" si="225"/>
        <v>13</v>
      </c>
      <c r="DL387" s="156">
        <f t="shared" si="226"/>
        <v>13</v>
      </c>
      <c r="DM387" s="156">
        <f t="shared" si="227"/>
        <v>13</v>
      </c>
      <c r="DN387" s="156">
        <f t="shared" si="228"/>
        <v>13</v>
      </c>
      <c r="DO387" s="156">
        <f t="shared" si="229"/>
        <v>13</v>
      </c>
      <c r="DP387" s="156">
        <f t="shared" si="230"/>
        <v>13</v>
      </c>
      <c r="DQ387" s="267">
        <f t="shared" si="231"/>
        <v>13</v>
      </c>
      <c r="DR387" s="156">
        <f t="shared" si="232"/>
        <v>355</v>
      </c>
    </row>
    <row r="388" spans="2:122" ht="13.5" thickBot="1" x14ac:dyDescent="0.25">
      <c r="B388" s="144">
        <v>201</v>
      </c>
      <c r="C388" s="50">
        <f t="shared" si="195"/>
        <v>5</v>
      </c>
      <c r="D388" s="50">
        <f t="shared" si="205"/>
        <v>0</v>
      </c>
      <c r="E388" s="97"/>
      <c r="F388" s="2">
        <f t="shared" si="233"/>
        <v>383</v>
      </c>
      <c r="G388" s="164">
        <v>326</v>
      </c>
      <c r="H388" s="164">
        <f>14- COUNTIF(L388:AA388,"#N/A")</f>
        <v>1</v>
      </c>
      <c r="I388" s="133">
        <f>SUM(AF388:AU388)+SUM(BA388:BM388)</f>
        <v>5</v>
      </c>
      <c r="J388" s="405">
        <f>CY388</f>
        <v>0.4386941673437591</v>
      </c>
      <c r="K388" s="466" t="str">
        <f>IF(ISNUMBER(MATCH(G388,'[4]OPR data'!$A$3:$A$2541,0)),"Y","N")</f>
        <v>N</v>
      </c>
      <c r="L388" s="112"/>
      <c r="M388" s="236"/>
      <c r="N388" s="236" t="e">
        <f>(INDEX(Finish_table!R$4:R$83,MATCH('14 Year_History_Results'!$G388,Finish_table!S$4:S$83,0),1))</f>
        <v>#N/A</v>
      </c>
      <c r="O388" s="236" t="e">
        <f>(INDEX(Finish_table!Z$4:Z$99,MATCH('14 Year_History_Results'!$G388,Finish_table!AA$4:AA$99,0),1))</f>
        <v>#N/A</v>
      </c>
      <c r="P388" s="236" t="e">
        <f>(INDEX(Finish_table!AI$4:AI$99,MATCH('14 Year_History_Results'!$G388,Finish_table!AJ$4:AJ$99,0),1))</f>
        <v>#N/A</v>
      </c>
      <c r="Q388" s="236" t="e">
        <f>(INDEX(Finish_table!AR$4:AR$99,MATCH('14 Year_History_Results'!$G388,Finish_table!AS$4:AS$99,0),1))</f>
        <v>#N/A</v>
      </c>
      <c r="R388" s="236" t="e">
        <f>(INDEX(Finish_table!BA$4:BA$99,MATCH('14 Year_History_Results'!$G388,Finish_table!BB$4:BB$99,0),1))</f>
        <v>#N/A</v>
      </c>
      <c r="S388" s="236" t="e">
        <f>(INDEX(Finish_table!BJ$4:BJ$99,MATCH('14 Year_History_Results'!$G388,Finish_table!BK$4:BK$99,0),1))</f>
        <v>#N/A</v>
      </c>
      <c r="T388" s="236" t="e">
        <f>(INDEX(Finish_table!BS$4:BS$99,MATCH('14 Year_History_Results'!$G388,Finish_table!BT$4:BT$99,0),1))</f>
        <v>#N/A</v>
      </c>
      <c r="U388" s="236" t="str">
        <f>(INDEX(Finish_table!CB$4:CB$99,MATCH('14 Year_History_Results'!$G388,Finish_table!CC$4:CC$99,0),1))</f>
        <v>QF</v>
      </c>
      <c r="V388" s="236" t="e">
        <f>(INDEX(Finish_table!CK$4:CK$99,MATCH('14 Year_History_Results'!$G388,Finish_table!CL$4:CL$99,0),1))</f>
        <v>#N/A</v>
      </c>
      <c r="W388" s="236" t="e">
        <f>(INDEX(Finish_table!CT$4:CT$99,MATCH('14 Year_History_Results'!$G388,Finish_table!CU$4:CU$99,0),1))</f>
        <v>#N/A</v>
      </c>
      <c r="X388" s="236" t="e">
        <f>(INDEX(Finish_table!DC$4:DC$99,MATCH('14 Year_History_Results'!$G388,Finish_table!DD$4:DD$99,0),1))</f>
        <v>#N/A</v>
      </c>
      <c r="Y388" s="236" t="e">
        <f>(INDEX(Finish_table!DL$4:DL$99,MATCH('14 Year_History_Results'!$G388,Finish_table!DM$4:DM$99,0),1))</f>
        <v>#N/A</v>
      </c>
      <c r="Z388" s="236" t="e">
        <f>(INDEX(Finish_table!DU$4:DU$99,MATCH('14 Year_History_Results'!$G388,Finish_table!DV$4:DV$99,0),1))</f>
        <v>#N/A</v>
      </c>
      <c r="AA388" s="256" t="e">
        <f>(INDEX(Finish_table!ED$4:ED$140,MATCH('14 Year_History_Results'!$G388,Finish_table!EE$4:EE$140,0),1))</f>
        <v>#N/A</v>
      </c>
      <c r="AB388" s="2"/>
      <c r="AE388">
        <f t="shared" si="196"/>
        <v>326</v>
      </c>
      <c r="AF388" s="112"/>
      <c r="AG388" s="2"/>
      <c r="AH388" s="148">
        <f>INDEX('2001'!$C$44:$C$140,'14 Year_History_Results'!BT388)</f>
        <v>0</v>
      </c>
      <c r="AI388" s="2">
        <f>INDEX('2002'!$C$44:$C$140,'14 Year_History_Results'!BU388)</f>
        <v>0</v>
      </c>
      <c r="AJ388" s="2">
        <f>INDEX('2003'!$C$44:$C$140,'14 Year_History_Results'!BV388)</f>
        <v>0</v>
      </c>
      <c r="AK388" s="2">
        <f>INDEX('2004'!$C$44:$C$140,'14 Year_History_Results'!BW388)</f>
        <v>0</v>
      </c>
      <c r="AL388" s="2">
        <f>INDEX('2005'!$C$44:$C$140,'14 Year_History_Results'!BX388)</f>
        <v>0</v>
      </c>
      <c r="AM388" s="2">
        <f>INDEX('2006'!$C$44:$C$140,'14 Year_History_Results'!BY388)</f>
        <v>0</v>
      </c>
      <c r="AN388" s="2">
        <f>INDEX('2007'!$C$44:$C$140,'14 Year_History_Results'!BZ388)</f>
        <v>0</v>
      </c>
      <c r="AO388" s="2">
        <f>INDEX('2008'!$C$44:$C$140,'14 Year_History_Results'!CA388)</f>
        <v>0</v>
      </c>
      <c r="AP388" s="2">
        <f>INDEX('2009'!$C$44:$C$140,'14 Year_History_Results'!CB388)</f>
        <v>0</v>
      </c>
      <c r="AQ388" s="2">
        <f>INDEX('2010'!$C$44:$C$140,'14 Year_History_Results'!CC388)</f>
        <v>0</v>
      </c>
      <c r="AR388" s="2">
        <f>INDEX('2011'!$C$44:$C$140,'14 Year_History_Results'!CD388)</f>
        <v>0</v>
      </c>
      <c r="AS388" s="2">
        <f>INDEX('2012'!$C$44:$C$140,'14 Year_History_Results'!CE388)</f>
        <v>0</v>
      </c>
      <c r="AT388" s="2">
        <f>INDEX('2013'!$C$44:$C$140,'14 Year_History_Results'!CF388)</f>
        <v>0</v>
      </c>
      <c r="AU388" s="149">
        <f>INDEX('2014'!$C$52:$C$180,'14 Year_History_Results'!CG388)</f>
        <v>0</v>
      </c>
      <c r="AV388" s="2">
        <f t="shared" si="206"/>
        <v>0</v>
      </c>
      <c r="AW388" s="2"/>
      <c r="AX388">
        <f t="shared" si="207"/>
        <v>326</v>
      </c>
      <c r="AY388" s="112"/>
      <c r="AZ388" s="2"/>
      <c r="BA388" s="148">
        <f>INDEX('2001'!$B$44:$B$140,'14 Year_History_Results'!BT388)</f>
        <v>0</v>
      </c>
      <c r="BB388" s="2">
        <f>INDEX('2002'!$B$44:$B$140,'14 Year_History_Results'!BU388)</f>
        <v>0</v>
      </c>
      <c r="BC388" s="2">
        <f>INDEX('2003'!$B$44:$B$140,'14 Year_History_Results'!BV388)</f>
        <v>0</v>
      </c>
      <c r="BD388" s="2">
        <f>INDEX('2004'!$B$44:$B$140,'14 Year_History_Results'!BW388)</f>
        <v>0</v>
      </c>
      <c r="BE388" s="2">
        <f>INDEX('2005'!$B$44:$B$140,'14 Year_History_Results'!BX388)</f>
        <v>0</v>
      </c>
      <c r="BF388" s="2">
        <f>INDEX('2006'!$B$44:$B$140,'14 Year_History_Results'!BY388)</f>
        <v>0</v>
      </c>
      <c r="BG388" s="2">
        <f>INDEX('2007'!$B$44:$B$140,'14 Year_History_Results'!BZ388)</f>
        <v>0</v>
      </c>
      <c r="BH388" s="2">
        <f>INDEX('2008'!$B$44:$B$140,'14 Year_History_Results'!CA388)</f>
        <v>5</v>
      </c>
      <c r="BI388" s="2">
        <f>INDEX('2009'!$B$44:$B$140,'14 Year_History_Results'!CB388)</f>
        <v>0</v>
      </c>
      <c r="BJ388" s="2">
        <f>INDEX('2010'!$B$44:$B$140,'14 Year_History_Results'!CC388)</f>
        <v>0</v>
      </c>
      <c r="BK388" s="2">
        <f>INDEX('2011'!$B$44:$B$140,'14 Year_History_Results'!CD388)</f>
        <v>0</v>
      </c>
      <c r="BL388" s="2">
        <f>INDEX('2012'!$B$44:$B$140,'14 Year_History_Results'!CE388)</f>
        <v>0</v>
      </c>
      <c r="BM388" s="2">
        <f>INDEX('2013'!$B$44:$B$140,'14 Year_History_Results'!CF388)</f>
        <v>0</v>
      </c>
      <c r="BN388" s="149">
        <f>INDEX('2014'!$B$52:$B$180,'14 Year_History_Results'!CG388)</f>
        <v>0</v>
      </c>
      <c r="BO388" s="308">
        <f t="shared" si="208"/>
        <v>0</v>
      </c>
      <c r="BQ388">
        <f t="shared" si="209"/>
        <v>326</v>
      </c>
      <c r="BR388" s="112"/>
      <c r="BS388" s="2"/>
      <c r="BT388" s="148">
        <f>IF(ISNA(MATCH($BQ388,'2001'!$A$44:$A$139,0)),97,MATCH($BQ388,'2001'!$A$44:$A$139,0))</f>
        <v>97</v>
      </c>
      <c r="BU388" s="2">
        <f>IF(ISNA(MATCH($BQ388,'2002'!$A$44:$A$139,0)),97,MATCH($BQ388,'2002'!$A$44:$A$139,0))</f>
        <v>97</v>
      </c>
      <c r="BV388" s="2">
        <f>IF(ISNA(MATCH($BQ388,'2003'!$A$44:$A$139,0)),97,MATCH($BQ388,'2003'!$A$44:$A$139,0))</f>
        <v>97</v>
      </c>
      <c r="BW388" s="2">
        <f>IF(ISNA(MATCH($BQ388,'2004'!$A$44:$A$139,0)),97,MATCH($BQ388,'2004'!$A$44:$A$139,0))</f>
        <v>97</v>
      </c>
      <c r="BX388" s="2">
        <f>IF(ISNA(MATCH($BQ388,'2005'!$A$44:$A$139,0)),97,MATCH($BQ388,'2005'!$A$44:$A$139,0))</f>
        <v>97</v>
      </c>
      <c r="BY388" s="2">
        <f>IF(ISNA(MATCH($BQ388,'2006'!$A$44:$A$139,0)),97,MATCH($BQ388,'2006'!$A$44:$A$139,0))</f>
        <v>97</v>
      </c>
      <c r="BZ388" s="2">
        <f>IF(ISNA(MATCH($BQ388,'2007'!$A$44:$A$139,0)),97,MATCH($BQ388,'2007'!$A$44:$A$139,0))</f>
        <v>97</v>
      </c>
      <c r="CA388" s="2">
        <f>IF(ISNA(MATCH($BQ388,'2008'!$A$44:$A$139,0)),97,MATCH($BQ388,'2008'!$A$44:$A$139,0))</f>
        <v>44</v>
      </c>
      <c r="CB388" s="2">
        <f>IF(ISNA(MATCH($BQ388,'2009'!$A$44:$A$139,0)),97,MATCH($BQ388,'2009'!$A$44:$A$139,0))</f>
        <v>97</v>
      </c>
      <c r="CC388" s="2">
        <f>IF(ISNA(MATCH($BQ388,'2010'!$A$44:$A$139,0)),97,MATCH($BQ388,'2010'!$A$44:$A$139,0))</f>
        <v>97</v>
      </c>
      <c r="CD388" s="2">
        <f>IF(ISNA(MATCH($BQ388,'2011'!$A$44:$A$139,0)),97,MATCH($BQ388,'2011'!$A$44:$A$139,0))</f>
        <v>97</v>
      </c>
      <c r="CE388" s="2">
        <f>IF(ISNA(MATCH($BQ388,'2012'!$A$44:$A$139,0)),97,MATCH($BQ388,'2012'!$A$44:$A$139,0))</f>
        <v>97</v>
      </c>
      <c r="CF388" s="2">
        <f>IF(ISNA(MATCH($BQ388,'2013'!$A$44:$A$139,0)),97,MATCH($BQ388,'2013'!$A$44:$A$139,0))</f>
        <v>97</v>
      </c>
      <c r="CG388" s="149">
        <f>IF(ISNA(MATCH($BQ388,'2014'!$A$52:$A$179,0)),129,MATCH($BQ388,'2014'!$A$52:$A$179,0))</f>
        <v>129</v>
      </c>
      <c r="CI388">
        <f t="shared" si="210"/>
        <v>326</v>
      </c>
      <c r="CJ388" s="284"/>
      <c r="CK388" s="282"/>
      <c r="CL388" s="281">
        <f t="shared" si="211"/>
        <v>0</v>
      </c>
      <c r="CM388" s="282">
        <f t="shared" si="197"/>
        <v>0</v>
      </c>
      <c r="CN388" s="282">
        <f t="shared" si="198"/>
        <v>0</v>
      </c>
      <c r="CO388" s="282">
        <f t="shared" si="199"/>
        <v>0</v>
      </c>
      <c r="CP388" s="282">
        <f t="shared" si="200"/>
        <v>0</v>
      </c>
      <c r="CQ388" s="282">
        <f t="shared" si="201"/>
        <v>0</v>
      </c>
      <c r="CR388" s="282">
        <f t="shared" si="202"/>
        <v>0</v>
      </c>
      <c r="CS388" s="282">
        <f t="shared" si="203"/>
        <v>5</v>
      </c>
      <c r="CT388" s="282">
        <f t="shared" si="204"/>
        <v>3.3329999999999997</v>
      </c>
      <c r="CU388" s="282">
        <f t="shared" si="212"/>
        <v>2.2217777999999999</v>
      </c>
      <c r="CV388" s="282">
        <f t="shared" si="213"/>
        <v>1.4810370814799998</v>
      </c>
      <c r="CW388" s="282">
        <f t="shared" si="214"/>
        <v>0.98725931851456783</v>
      </c>
      <c r="CX388" s="282">
        <f t="shared" si="215"/>
        <v>0.65810706172181088</v>
      </c>
      <c r="CY388" s="283">
        <f t="shared" si="216"/>
        <v>0.4386941673437591</v>
      </c>
      <c r="DA388" s="282">
        <f t="shared" si="217"/>
        <v>326</v>
      </c>
      <c r="DB388" s="97"/>
      <c r="DC388" s="156"/>
      <c r="DD388" s="270">
        <f t="shared" si="218"/>
        <v>0</v>
      </c>
      <c r="DE388" s="156">
        <f t="shared" si="219"/>
        <v>0</v>
      </c>
      <c r="DF388" s="156">
        <f t="shared" si="220"/>
        <v>0</v>
      </c>
      <c r="DG388" s="156">
        <f t="shared" si="221"/>
        <v>0</v>
      </c>
      <c r="DH388" s="156">
        <f t="shared" si="222"/>
        <v>0</v>
      </c>
      <c r="DI388" s="156">
        <f t="shared" si="223"/>
        <v>0</v>
      </c>
      <c r="DJ388" s="156">
        <f t="shared" si="224"/>
        <v>0</v>
      </c>
      <c r="DK388" s="156">
        <f t="shared" si="225"/>
        <v>5</v>
      </c>
      <c r="DL388" s="156">
        <f t="shared" si="226"/>
        <v>5</v>
      </c>
      <c r="DM388" s="156">
        <f t="shared" si="227"/>
        <v>5</v>
      </c>
      <c r="DN388" s="156">
        <f t="shared" si="228"/>
        <v>5</v>
      </c>
      <c r="DO388" s="156">
        <f t="shared" si="229"/>
        <v>5</v>
      </c>
      <c r="DP388" s="156">
        <f t="shared" si="230"/>
        <v>5</v>
      </c>
      <c r="DQ388" s="267">
        <f t="shared" si="231"/>
        <v>5</v>
      </c>
      <c r="DR388" s="156">
        <f t="shared" si="232"/>
        <v>467</v>
      </c>
    </row>
    <row r="389" spans="2:122" ht="13.5" thickBot="1" x14ac:dyDescent="0.25">
      <c r="B389" s="133">
        <v>201</v>
      </c>
      <c r="C389" s="50">
        <f t="shared" si="195"/>
        <v>6</v>
      </c>
      <c r="D389" s="50">
        <f t="shared" si="205"/>
        <v>0</v>
      </c>
      <c r="E389" s="97"/>
      <c r="F389" s="2">
        <f t="shared" si="233"/>
        <v>384</v>
      </c>
      <c r="G389" s="164">
        <v>2335</v>
      </c>
      <c r="H389" s="164">
        <f>14- COUNTIF(L389:AA389,"#N/A")</f>
        <v>1</v>
      </c>
      <c r="I389" s="133">
        <f>SUM(AF389:AU389)+SUM(BA389:BM389)</f>
        <v>5</v>
      </c>
      <c r="J389" s="405">
        <f>CY389</f>
        <v>0.4386941673437591</v>
      </c>
      <c r="K389" s="466" t="str">
        <f>IF(ISNUMBER(MATCH(G389,'[4]OPR data'!$A$3:$A$2541,0)),"Y","N")</f>
        <v>Y</v>
      </c>
      <c r="L389" s="112"/>
      <c r="M389" s="236"/>
      <c r="N389" s="236" t="e">
        <f>(INDEX(Finish_table!R$4:R$83,MATCH('14 Year_History_Results'!$G389,Finish_table!S$4:S$83,0),1))</f>
        <v>#N/A</v>
      </c>
      <c r="O389" s="236" t="e">
        <f>(INDEX(Finish_table!Z$4:Z$99,MATCH('14 Year_History_Results'!$G389,Finish_table!AA$4:AA$99,0),1))</f>
        <v>#N/A</v>
      </c>
      <c r="P389" s="236" t="e">
        <f>(INDEX(Finish_table!AI$4:AI$99,MATCH('14 Year_History_Results'!$G389,Finish_table!AJ$4:AJ$99,0),1))</f>
        <v>#N/A</v>
      </c>
      <c r="Q389" s="236" t="e">
        <f>(INDEX(Finish_table!AR$4:AR$99,MATCH('14 Year_History_Results'!$G389,Finish_table!AS$4:AS$99,0),1))</f>
        <v>#N/A</v>
      </c>
      <c r="R389" s="236" t="e">
        <f>(INDEX(Finish_table!BA$4:BA$99,MATCH('14 Year_History_Results'!$G389,Finish_table!BB$4:BB$99,0),1))</f>
        <v>#N/A</v>
      </c>
      <c r="S389" s="236" t="e">
        <f>(INDEX(Finish_table!BJ$4:BJ$99,MATCH('14 Year_History_Results'!$G389,Finish_table!BK$4:BK$99,0),1))</f>
        <v>#N/A</v>
      </c>
      <c r="T389" s="236" t="e">
        <f>(INDEX(Finish_table!BS$4:BS$99,MATCH('14 Year_History_Results'!$G389,Finish_table!BT$4:BT$99,0),1))</f>
        <v>#N/A</v>
      </c>
      <c r="U389" s="236" t="str">
        <f>(INDEX(Finish_table!CB$4:CB$99,MATCH('14 Year_History_Results'!$G389,Finish_table!CC$4:CC$99,0),1))</f>
        <v>QF</v>
      </c>
      <c r="V389" s="236" t="e">
        <f>(INDEX(Finish_table!CK$4:CK$99,MATCH('14 Year_History_Results'!$G389,Finish_table!CL$4:CL$99,0),1))</f>
        <v>#N/A</v>
      </c>
      <c r="W389" s="236" t="e">
        <f>(INDEX(Finish_table!CT$4:CT$99,MATCH('14 Year_History_Results'!$G389,Finish_table!CU$4:CU$99,0),1))</f>
        <v>#N/A</v>
      </c>
      <c r="X389" s="236" t="e">
        <f>(INDEX(Finish_table!DC$4:DC$99,MATCH('14 Year_History_Results'!$G389,Finish_table!DD$4:DD$99,0),1))</f>
        <v>#N/A</v>
      </c>
      <c r="Y389" s="236" t="e">
        <f>(INDEX(Finish_table!DL$4:DL$99,MATCH('14 Year_History_Results'!$G389,Finish_table!DM$4:DM$99,0),1))</f>
        <v>#N/A</v>
      </c>
      <c r="Z389" s="236" t="e">
        <f>(INDEX(Finish_table!DU$4:DU$99,MATCH('14 Year_History_Results'!$G389,Finish_table!DV$4:DV$99,0),1))</f>
        <v>#N/A</v>
      </c>
      <c r="AA389" s="256" t="e">
        <f>(INDEX(Finish_table!ED$4:ED$140,MATCH('14 Year_History_Results'!$G389,Finish_table!EE$4:EE$140,0),1))</f>
        <v>#N/A</v>
      </c>
      <c r="AB389" s="2"/>
      <c r="AE389">
        <f t="shared" si="196"/>
        <v>2335</v>
      </c>
      <c r="AF389" s="112"/>
      <c r="AG389" s="2"/>
      <c r="AH389" s="148">
        <f>INDEX('2001'!$C$44:$C$140,'14 Year_History_Results'!BT389)</f>
        <v>0</v>
      </c>
      <c r="AI389" s="2">
        <f>INDEX('2002'!$C$44:$C$140,'14 Year_History_Results'!BU389)</f>
        <v>0</v>
      </c>
      <c r="AJ389" s="2">
        <f>INDEX('2003'!$C$44:$C$140,'14 Year_History_Results'!BV389)</f>
        <v>0</v>
      </c>
      <c r="AK389" s="2">
        <f>INDEX('2004'!$C$44:$C$140,'14 Year_History_Results'!BW389)</f>
        <v>0</v>
      </c>
      <c r="AL389" s="2">
        <f>INDEX('2005'!$C$44:$C$140,'14 Year_History_Results'!BX389)</f>
        <v>0</v>
      </c>
      <c r="AM389" s="2">
        <f>INDEX('2006'!$C$44:$C$140,'14 Year_History_Results'!BY389)</f>
        <v>0</v>
      </c>
      <c r="AN389" s="2">
        <f>INDEX('2007'!$C$44:$C$140,'14 Year_History_Results'!BZ389)</f>
        <v>0</v>
      </c>
      <c r="AO389" s="2">
        <f>INDEX('2008'!$C$44:$C$140,'14 Year_History_Results'!CA389)</f>
        <v>0</v>
      </c>
      <c r="AP389" s="2">
        <f>INDEX('2009'!$C$44:$C$140,'14 Year_History_Results'!CB389)</f>
        <v>0</v>
      </c>
      <c r="AQ389" s="2">
        <f>INDEX('2010'!$C$44:$C$140,'14 Year_History_Results'!CC389)</f>
        <v>0</v>
      </c>
      <c r="AR389" s="2">
        <f>INDEX('2011'!$C$44:$C$140,'14 Year_History_Results'!CD389)</f>
        <v>0</v>
      </c>
      <c r="AS389" s="2">
        <f>INDEX('2012'!$C$44:$C$140,'14 Year_History_Results'!CE389)</f>
        <v>0</v>
      </c>
      <c r="AT389" s="2">
        <f>INDEX('2013'!$C$44:$C$140,'14 Year_History_Results'!CF389)</f>
        <v>0</v>
      </c>
      <c r="AU389" s="149">
        <f>INDEX('2014'!$C$52:$C$180,'14 Year_History_Results'!CG389)</f>
        <v>0</v>
      </c>
      <c r="AV389" s="2">
        <f t="shared" si="206"/>
        <v>0</v>
      </c>
      <c r="AW389" s="2"/>
      <c r="AX389">
        <f t="shared" si="207"/>
        <v>2335</v>
      </c>
      <c r="AY389" s="112"/>
      <c r="AZ389" s="2"/>
      <c r="BA389" s="148">
        <f>INDEX('2001'!$B$44:$B$140,'14 Year_History_Results'!BT389)</f>
        <v>0</v>
      </c>
      <c r="BB389" s="2">
        <f>INDEX('2002'!$B$44:$B$140,'14 Year_History_Results'!BU389)</f>
        <v>0</v>
      </c>
      <c r="BC389" s="2">
        <f>INDEX('2003'!$B$44:$B$140,'14 Year_History_Results'!BV389)</f>
        <v>0</v>
      </c>
      <c r="BD389" s="2">
        <f>INDEX('2004'!$B$44:$B$140,'14 Year_History_Results'!BW389)</f>
        <v>0</v>
      </c>
      <c r="BE389" s="2">
        <f>INDEX('2005'!$B$44:$B$140,'14 Year_History_Results'!BX389)</f>
        <v>0</v>
      </c>
      <c r="BF389" s="2">
        <f>INDEX('2006'!$B$44:$B$140,'14 Year_History_Results'!BY389)</f>
        <v>0</v>
      </c>
      <c r="BG389" s="2">
        <f>INDEX('2007'!$B$44:$B$140,'14 Year_History_Results'!BZ389)</f>
        <v>0</v>
      </c>
      <c r="BH389" s="2">
        <f>INDEX('2008'!$B$44:$B$140,'14 Year_History_Results'!CA389)</f>
        <v>5</v>
      </c>
      <c r="BI389" s="2">
        <f>INDEX('2009'!$B$44:$B$140,'14 Year_History_Results'!CB389)</f>
        <v>0</v>
      </c>
      <c r="BJ389" s="2">
        <f>INDEX('2010'!$B$44:$B$140,'14 Year_History_Results'!CC389)</f>
        <v>0</v>
      </c>
      <c r="BK389" s="2">
        <f>INDEX('2011'!$B$44:$B$140,'14 Year_History_Results'!CD389)</f>
        <v>0</v>
      </c>
      <c r="BL389" s="2">
        <f>INDEX('2012'!$B$44:$B$140,'14 Year_History_Results'!CE389)</f>
        <v>0</v>
      </c>
      <c r="BM389" s="2">
        <f>INDEX('2013'!$B$44:$B$140,'14 Year_History_Results'!CF389)</f>
        <v>0</v>
      </c>
      <c r="BN389" s="149">
        <f>INDEX('2014'!$B$52:$B$180,'14 Year_History_Results'!CG389)</f>
        <v>0</v>
      </c>
      <c r="BO389" s="308">
        <f t="shared" si="208"/>
        <v>0</v>
      </c>
      <c r="BQ389">
        <f t="shared" si="209"/>
        <v>2335</v>
      </c>
      <c r="BR389" s="112"/>
      <c r="BS389" s="2"/>
      <c r="BT389" s="148">
        <f>IF(ISNA(MATCH($BQ389,'2001'!$A$44:$A$139,0)),97,MATCH($BQ389,'2001'!$A$44:$A$139,0))</f>
        <v>97</v>
      </c>
      <c r="BU389" s="2">
        <f>IF(ISNA(MATCH($BQ389,'2002'!$A$44:$A$139,0)),97,MATCH($BQ389,'2002'!$A$44:$A$139,0))</f>
        <v>97</v>
      </c>
      <c r="BV389" s="2">
        <f>IF(ISNA(MATCH($BQ389,'2003'!$A$44:$A$139,0)),97,MATCH($BQ389,'2003'!$A$44:$A$139,0))</f>
        <v>97</v>
      </c>
      <c r="BW389" s="2">
        <f>IF(ISNA(MATCH($BQ389,'2004'!$A$44:$A$139,0)),97,MATCH($BQ389,'2004'!$A$44:$A$139,0))</f>
        <v>97</v>
      </c>
      <c r="BX389" s="2">
        <f>IF(ISNA(MATCH($BQ389,'2005'!$A$44:$A$139,0)),97,MATCH($BQ389,'2005'!$A$44:$A$139,0))</f>
        <v>97</v>
      </c>
      <c r="BY389" s="2">
        <f>IF(ISNA(MATCH($BQ389,'2006'!$A$44:$A$139,0)),97,MATCH($BQ389,'2006'!$A$44:$A$139,0))</f>
        <v>97</v>
      </c>
      <c r="BZ389" s="2">
        <f>IF(ISNA(MATCH($BQ389,'2007'!$A$44:$A$139,0)),97,MATCH($BQ389,'2007'!$A$44:$A$139,0))</f>
        <v>97</v>
      </c>
      <c r="CA389" s="2">
        <f>IF(ISNA(MATCH($BQ389,'2008'!$A$44:$A$139,0)),97,MATCH($BQ389,'2008'!$A$44:$A$139,0))</f>
        <v>92</v>
      </c>
      <c r="CB389" s="2">
        <f>IF(ISNA(MATCH($BQ389,'2009'!$A$44:$A$139,0)),97,MATCH($BQ389,'2009'!$A$44:$A$139,0))</f>
        <v>97</v>
      </c>
      <c r="CC389" s="2">
        <f>IF(ISNA(MATCH($BQ389,'2010'!$A$44:$A$139,0)),97,MATCH($BQ389,'2010'!$A$44:$A$139,0))</f>
        <v>97</v>
      </c>
      <c r="CD389" s="2">
        <f>IF(ISNA(MATCH($BQ389,'2011'!$A$44:$A$139,0)),97,MATCH($BQ389,'2011'!$A$44:$A$139,0))</f>
        <v>97</v>
      </c>
      <c r="CE389" s="2">
        <f>IF(ISNA(MATCH($BQ389,'2012'!$A$44:$A$139,0)),97,MATCH($BQ389,'2012'!$A$44:$A$139,0))</f>
        <v>97</v>
      </c>
      <c r="CF389" s="2">
        <f>IF(ISNA(MATCH($BQ389,'2013'!$A$44:$A$139,0)),97,MATCH($BQ389,'2013'!$A$44:$A$139,0))</f>
        <v>97</v>
      </c>
      <c r="CG389" s="149">
        <f>IF(ISNA(MATCH($BQ389,'2014'!$A$52:$A$179,0)),129,MATCH($BQ389,'2014'!$A$52:$A$179,0))</f>
        <v>129</v>
      </c>
      <c r="CI389">
        <f t="shared" si="210"/>
        <v>2335</v>
      </c>
      <c r="CJ389" s="284"/>
      <c r="CK389" s="282"/>
      <c r="CL389" s="281">
        <f t="shared" si="211"/>
        <v>0</v>
      </c>
      <c r="CM389" s="282">
        <f t="shared" si="197"/>
        <v>0</v>
      </c>
      <c r="CN389" s="282">
        <f t="shared" si="198"/>
        <v>0</v>
      </c>
      <c r="CO389" s="282">
        <f t="shared" si="199"/>
        <v>0</v>
      </c>
      <c r="CP389" s="282">
        <f t="shared" si="200"/>
        <v>0</v>
      </c>
      <c r="CQ389" s="282">
        <f t="shared" si="201"/>
        <v>0</v>
      </c>
      <c r="CR389" s="282">
        <f t="shared" si="202"/>
        <v>0</v>
      </c>
      <c r="CS389" s="282">
        <f t="shared" si="203"/>
        <v>5</v>
      </c>
      <c r="CT389" s="282">
        <f t="shared" si="204"/>
        <v>3.3329999999999997</v>
      </c>
      <c r="CU389" s="282">
        <f t="shared" si="212"/>
        <v>2.2217777999999999</v>
      </c>
      <c r="CV389" s="282">
        <f t="shared" si="213"/>
        <v>1.4810370814799998</v>
      </c>
      <c r="CW389" s="282">
        <f t="shared" si="214"/>
        <v>0.98725931851456783</v>
      </c>
      <c r="CX389" s="282">
        <f t="shared" si="215"/>
        <v>0.65810706172181088</v>
      </c>
      <c r="CY389" s="283">
        <f t="shared" si="216"/>
        <v>0.4386941673437591</v>
      </c>
      <c r="DA389" s="282">
        <f t="shared" si="217"/>
        <v>2335</v>
      </c>
      <c r="DB389" s="97"/>
      <c r="DC389" s="156"/>
      <c r="DD389" s="270">
        <f t="shared" si="218"/>
        <v>0</v>
      </c>
      <c r="DE389" s="156">
        <f t="shared" si="219"/>
        <v>0</v>
      </c>
      <c r="DF389" s="156">
        <f t="shared" si="220"/>
        <v>0</v>
      </c>
      <c r="DG389" s="156">
        <f t="shared" si="221"/>
        <v>0</v>
      </c>
      <c r="DH389" s="156">
        <f t="shared" si="222"/>
        <v>0</v>
      </c>
      <c r="DI389" s="156">
        <f t="shared" si="223"/>
        <v>0</v>
      </c>
      <c r="DJ389" s="156">
        <f t="shared" si="224"/>
        <v>0</v>
      </c>
      <c r="DK389" s="156">
        <f t="shared" si="225"/>
        <v>5</v>
      </c>
      <c r="DL389" s="156">
        <f t="shared" si="226"/>
        <v>5</v>
      </c>
      <c r="DM389" s="156">
        <f t="shared" si="227"/>
        <v>5</v>
      </c>
      <c r="DN389" s="156">
        <f t="shared" si="228"/>
        <v>5</v>
      </c>
      <c r="DO389" s="156">
        <f t="shared" si="229"/>
        <v>5</v>
      </c>
      <c r="DP389" s="156">
        <f t="shared" si="230"/>
        <v>5</v>
      </c>
      <c r="DQ389" s="267">
        <f t="shared" si="231"/>
        <v>5</v>
      </c>
      <c r="DR389" s="156">
        <f t="shared" si="232"/>
        <v>467</v>
      </c>
    </row>
    <row r="390" spans="2:122" ht="13.5" thickBot="1" x14ac:dyDescent="0.25">
      <c r="B390" s="133">
        <v>201</v>
      </c>
      <c r="C390" s="50">
        <f t="shared" ref="C390:C493" si="234">IF(B390&lt;&gt;B389,1,C389+1)</f>
        <v>7</v>
      </c>
      <c r="D390" s="50">
        <f t="shared" si="205"/>
        <v>7</v>
      </c>
      <c r="E390" s="97"/>
      <c r="F390" s="2">
        <f t="shared" si="233"/>
        <v>385</v>
      </c>
      <c r="G390" s="164">
        <v>1280</v>
      </c>
      <c r="H390" s="164">
        <f>14- COUNTIF(L390:AA390,"#N/A")</f>
        <v>1</v>
      </c>
      <c r="I390" s="133">
        <f>SUM(AF390:AU390)+SUM(BA390:BM390)</f>
        <v>16</v>
      </c>
      <c r="J390" s="405">
        <f>CY390</f>
        <v>0.41582229072966376</v>
      </c>
      <c r="K390" s="466" t="str">
        <f>IF(ISNUMBER(MATCH(G390,'[4]OPR data'!$A$3:$A$2541,0)),"Y","N")</f>
        <v>Y</v>
      </c>
      <c r="L390" s="112"/>
      <c r="M390" s="236"/>
      <c r="N390" s="236" t="e">
        <f>(INDEX(Finish_table!R$4:R$83,MATCH('14 Year_History_Results'!$G390,Finish_table!S$4:S$83,0),1))</f>
        <v>#N/A</v>
      </c>
      <c r="O390" s="236" t="e">
        <f>(INDEX(Finish_table!Z$4:Z$99,MATCH('14 Year_History_Results'!$G390,Finish_table!AA$4:AA$99,0),1))</f>
        <v>#N/A</v>
      </c>
      <c r="P390" s="236" t="e">
        <f>(INDEX(Finish_table!AI$4:AI$99,MATCH('14 Year_History_Results'!$G390,Finish_table!AJ$4:AJ$99,0),1))</f>
        <v>#N/A</v>
      </c>
      <c r="Q390" s="236" t="e">
        <f>(INDEX(Finish_table!AR$4:AR$99,MATCH('14 Year_History_Results'!$G390,Finish_table!AS$4:AS$99,0),1))</f>
        <v>#N/A</v>
      </c>
      <c r="R390" s="236" t="str">
        <f>(INDEX(Finish_table!BA$4:BA$99,MATCH('14 Year_History_Results'!$G390,Finish_table!BB$4:BB$99,0),1))</f>
        <v>QF</v>
      </c>
      <c r="S390" s="236" t="e">
        <f>(INDEX(Finish_table!BJ$4:BJ$99,MATCH('14 Year_History_Results'!$G390,Finish_table!BK$4:BK$99,0),1))</f>
        <v>#N/A</v>
      </c>
      <c r="T390" s="236" t="e">
        <f>(INDEX(Finish_table!BS$4:BS$99,MATCH('14 Year_History_Results'!$G390,Finish_table!BT$4:BT$99,0),1))</f>
        <v>#N/A</v>
      </c>
      <c r="U390" s="236" t="e">
        <f>(INDEX(Finish_table!CB$4:CB$99,MATCH('14 Year_History_Results'!$G390,Finish_table!CC$4:CC$99,0),1))</f>
        <v>#N/A</v>
      </c>
      <c r="V390" s="236" t="e">
        <f>(INDEX(Finish_table!CK$4:CK$99,MATCH('14 Year_History_Results'!$G390,Finish_table!CL$4:CL$99,0),1))</f>
        <v>#N/A</v>
      </c>
      <c r="W390" s="236" t="e">
        <f>(INDEX(Finish_table!CT$4:CT$99,MATCH('14 Year_History_Results'!$G390,Finish_table!CU$4:CU$99,0),1))</f>
        <v>#N/A</v>
      </c>
      <c r="X390" s="236" t="e">
        <f>(INDEX(Finish_table!DC$4:DC$99,MATCH('14 Year_History_Results'!$G390,Finish_table!DD$4:DD$99,0),1))</f>
        <v>#N/A</v>
      </c>
      <c r="Y390" s="236" t="e">
        <f>(INDEX(Finish_table!DL$4:DL$99,MATCH('14 Year_History_Results'!$G390,Finish_table!DM$4:DM$99,0),1))</f>
        <v>#N/A</v>
      </c>
      <c r="Z390" s="236" t="e">
        <f>(INDEX(Finish_table!DU$4:DU$99,MATCH('14 Year_History_Results'!$G390,Finish_table!DV$4:DV$99,0),1))</f>
        <v>#N/A</v>
      </c>
      <c r="AA390" s="256" t="e">
        <f>(INDEX(Finish_table!ED$4:ED$140,MATCH('14 Year_History_Results'!$G390,Finish_table!EE$4:EE$140,0),1))</f>
        <v>#N/A</v>
      </c>
      <c r="AB390" s="2"/>
      <c r="AE390">
        <f t="shared" ref="AE390:AE422" si="235">G390</f>
        <v>1280</v>
      </c>
      <c r="AF390" s="112"/>
      <c r="AG390" s="2"/>
      <c r="AH390" s="148">
        <f>INDEX('2001'!$C$44:$C$140,'14 Year_History_Results'!BT390)</f>
        <v>0</v>
      </c>
      <c r="AI390" s="2">
        <f>INDEX('2002'!$C$44:$C$140,'14 Year_History_Results'!BU390)</f>
        <v>0</v>
      </c>
      <c r="AJ390" s="2">
        <f>INDEX('2003'!$C$44:$C$140,'14 Year_History_Results'!BV390)</f>
        <v>0</v>
      </c>
      <c r="AK390" s="2">
        <f>INDEX('2004'!$C$44:$C$140,'14 Year_History_Results'!BW390)</f>
        <v>0</v>
      </c>
      <c r="AL390" s="2">
        <f>INDEX('2005'!$C$44:$C$140,'14 Year_History_Results'!BX390)</f>
        <v>0</v>
      </c>
      <c r="AM390" s="2">
        <f>INDEX('2006'!$C$44:$C$140,'14 Year_History_Results'!BY390)</f>
        <v>0</v>
      </c>
      <c r="AN390" s="2">
        <f>INDEX('2007'!$C$44:$C$140,'14 Year_History_Results'!BZ390)</f>
        <v>0</v>
      </c>
      <c r="AO390" s="2">
        <f>INDEX('2008'!$C$44:$C$140,'14 Year_History_Results'!CA390)</f>
        <v>0</v>
      </c>
      <c r="AP390" s="2">
        <f>INDEX('2009'!$C$44:$C$140,'14 Year_History_Results'!CB390)</f>
        <v>0</v>
      </c>
      <c r="AQ390" s="2">
        <f>INDEX('2010'!$C$44:$C$140,'14 Year_History_Results'!CC390)</f>
        <v>0</v>
      </c>
      <c r="AR390" s="2">
        <f>INDEX('2011'!$C$44:$C$140,'14 Year_History_Results'!CD390)</f>
        <v>0</v>
      </c>
      <c r="AS390" s="2">
        <f>INDEX('2012'!$C$44:$C$140,'14 Year_History_Results'!CE390)</f>
        <v>0</v>
      </c>
      <c r="AT390" s="2">
        <f>INDEX('2013'!$C$44:$C$140,'14 Year_History_Results'!CF390)</f>
        <v>0</v>
      </c>
      <c r="AU390" s="149">
        <f>INDEX('2014'!$C$52:$C$180,'14 Year_History_Results'!CG390)</f>
        <v>0</v>
      </c>
      <c r="AV390" s="2">
        <f t="shared" si="206"/>
        <v>0</v>
      </c>
      <c r="AW390" s="2"/>
      <c r="AX390">
        <f t="shared" si="207"/>
        <v>1280</v>
      </c>
      <c r="AY390" s="112"/>
      <c r="AZ390" s="2"/>
      <c r="BA390" s="148">
        <f>INDEX('2001'!$B$44:$B$140,'14 Year_History_Results'!BT390)</f>
        <v>0</v>
      </c>
      <c r="BB390" s="2">
        <f>INDEX('2002'!$B$44:$B$140,'14 Year_History_Results'!BU390)</f>
        <v>0</v>
      </c>
      <c r="BC390" s="2">
        <f>INDEX('2003'!$B$44:$B$140,'14 Year_History_Results'!BV390)</f>
        <v>0</v>
      </c>
      <c r="BD390" s="2">
        <f>INDEX('2004'!$B$44:$B$140,'14 Year_History_Results'!BW390)</f>
        <v>0</v>
      </c>
      <c r="BE390" s="2">
        <f>INDEX('2005'!$B$44:$B$140,'14 Year_History_Results'!BX390)</f>
        <v>16</v>
      </c>
      <c r="BF390" s="2">
        <f>INDEX('2006'!$B$44:$B$140,'14 Year_History_Results'!BY390)</f>
        <v>0</v>
      </c>
      <c r="BG390" s="2">
        <f>INDEX('2007'!$B$44:$B$140,'14 Year_History_Results'!BZ390)</f>
        <v>0</v>
      </c>
      <c r="BH390" s="2">
        <f>INDEX('2008'!$B$44:$B$140,'14 Year_History_Results'!CA390)</f>
        <v>0</v>
      </c>
      <c r="BI390" s="2">
        <f>INDEX('2009'!$B$44:$B$140,'14 Year_History_Results'!CB390)</f>
        <v>0</v>
      </c>
      <c r="BJ390" s="2">
        <f>INDEX('2010'!$B$44:$B$140,'14 Year_History_Results'!CC390)</f>
        <v>0</v>
      </c>
      <c r="BK390" s="2">
        <f>INDEX('2011'!$B$44:$B$140,'14 Year_History_Results'!CD390)</f>
        <v>0</v>
      </c>
      <c r="BL390" s="2">
        <f>INDEX('2012'!$B$44:$B$140,'14 Year_History_Results'!CE390)</f>
        <v>0</v>
      </c>
      <c r="BM390" s="2">
        <f>INDEX('2013'!$B$44:$B$140,'14 Year_History_Results'!CF390)</f>
        <v>0</v>
      </c>
      <c r="BN390" s="149">
        <f>INDEX('2014'!$B$52:$B$180,'14 Year_History_Results'!CG390)</f>
        <v>0</v>
      </c>
      <c r="BO390" s="308">
        <f t="shared" si="208"/>
        <v>0</v>
      </c>
      <c r="BQ390">
        <f t="shared" si="209"/>
        <v>1280</v>
      </c>
      <c r="BR390" s="112"/>
      <c r="BS390" s="2"/>
      <c r="BT390" s="148">
        <f>IF(ISNA(MATCH($BQ390,'2001'!$A$44:$A$139,0)),97,MATCH($BQ390,'2001'!$A$44:$A$139,0))</f>
        <v>97</v>
      </c>
      <c r="BU390" s="2">
        <f>IF(ISNA(MATCH($BQ390,'2002'!$A$44:$A$139,0)),97,MATCH($BQ390,'2002'!$A$44:$A$139,0))</f>
        <v>97</v>
      </c>
      <c r="BV390" s="2">
        <f>IF(ISNA(MATCH($BQ390,'2003'!$A$44:$A$139,0)),97,MATCH($BQ390,'2003'!$A$44:$A$139,0))</f>
        <v>97</v>
      </c>
      <c r="BW390" s="2">
        <f>IF(ISNA(MATCH($BQ390,'2004'!$A$44:$A$139,0)),97,MATCH($BQ390,'2004'!$A$44:$A$139,0))</f>
        <v>97</v>
      </c>
      <c r="BX390" s="2">
        <f>IF(ISNA(MATCH($BQ390,'2005'!$A$44:$A$139,0)),97,MATCH($BQ390,'2005'!$A$44:$A$139,0))</f>
        <v>86</v>
      </c>
      <c r="BY390" s="2">
        <f>IF(ISNA(MATCH($BQ390,'2006'!$A$44:$A$139,0)),97,MATCH($BQ390,'2006'!$A$44:$A$139,0))</f>
        <v>97</v>
      </c>
      <c r="BZ390" s="2">
        <f>IF(ISNA(MATCH($BQ390,'2007'!$A$44:$A$139,0)),97,MATCH($BQ390,'2007'!$A$44:$A$139,0))</f>
        <v>97</v>
      </c>
      <c r="CA390" s="2">
        <f>IF(ISNA(MATCH($BQ390,'2008'!$A$44:$A$139,0)),97,MATCH($BQ390,'2008'!$A$44:$A$139,0))</f>
        <v>97</v>
      </c>
      <c r="CB390" s="2">
        <f>IF(ISNA(MATCH($BQ390,'2009'!$A$44:$A$139,0)),97,MATCH($BQ390,'2009'!$A$44:$A$139,0))</f>
        <v>97</v>
      </c>
      <c r="CC390" s="2">
        <f>IF(ISNA(MATCH($BQ390,'2010'!$A$44:$A$139,0)),97,MATCH($BQ390,'2010'!$A$44:$A$139,0))</f>
        <v>97</v>
      </c>
      <c r="CD390" s="2">
        <f>IF(ISNA(MATCH($BQ390,'2011'!$A$44:$A$139,0)),97,MATCH($BQ390,'2011'!$A$44:$A$139,0))</f>
        <v>97</v>
      </c>
      <c r="CE390" s="2">
        <f>IF(ISNA(MATCH($BQ390,'2012'!$A$44:$A$139,0)),97,MATCH($BQ390,'2012'!$A$44:$A$139,0))</f>
        <v>97</v>
      </c>
      <c r="CF390" s="2">
        <f>IF(ISNA(MATCH($BQ390,'2013'!$A$44:$A$139,0)),97,MATCH($BQ390,'2013'!$A$44:$A$139,0))</f>
        <v>97</v>
      </c>
      <c r="CG390" s="149">
        <f>IF(ISNA(MATCH($BQ390,'2014'!$A$52:$A$179,0)),129,MATCH($BQ390,'2014'!$A$52:$A$179,0))</f>
        <v>129</v>
      </c>
      <c r="CI390">
        <f t="shared" si="210"/>
        <v>1280</v>
      </c>
      <c r="CJ390" s="284"/>
      <c r="CK390" s="282"/>
      <c r="CL390" s="281">
        <f t="shared" si="211"/>
        <v>0</v>
      </c>
      <c r="CM390" s="282">
        <f t="shared" ref="CM390:CM403" si="236">(BB390+AI390)+(CL390*$AC$1)</f>
        <v>0</v>
      </c>
      <c r="CN390" s="282">
        <f t="shared" ref="CN390:CN403" si="237">BC390+AJ390+(CM390*$AC$1)</f>
        <v>0</v>
      </c>
      <c r="CO390" s="282">
        <f t="shared" ref="CO390:CO403" si="238">BD390+AK390+(CN390*$AC$1)</f>
        <v>0</v>
      </c>
      <c r="CP390" s="282">
        <f t="shared" ref="CP390:CP403" si="239">BE390+AL390+(CO390*$AC$1)</f>
        <v>16</v>
      </c>
      <c r="CQ390" s="282">
        <f t="shared" ref="CQ390:CQ403" si="240">BF390+AM390+(CP390*$AC$1)</f>
        <v>10.6656</v>
      </c>
      <c r="CR390" s="282">
        <f t="shared" ref="CR390:CR403" si="241">BG390+AN390+(CQ390*$AC$1)</f>
        <v>7.1096889599999997</v>
      </c>
      <c r="CS390" s="282">
        <f t="shared" ref="CS390:CS403" si="242">BH390+AO390+(CR390*$AC$1)</f>
        <v>4.7393186607359992</v>
      </c>
      <c r="CT390" s="282">
        <f t="shared" ref="CT390:CT403" si="243">BI390+AP390+(CS390*$AC$1)</f>
        <v>3.1592298192466171</v>
      </c>
      <c r="CU390" s="282">
        <f t="shared" si="212"/>
        <v>2.1059425975097947</v>
      </c>
      <c r="CV390" s="282">
        <f t="shared" si="213"/>
        <v>1.4038213355000291</v>
      </c>
      <c r="CW390" s="282">
        <f t="shared" si="214"/>
        <v>0.93578730224431939</v>
      </c>
      <c r="CX390" s="282">
        <f t="shared" si="215"/>
        <v>0.62379581567606324</v>
      </c>
      <c r="CY390" s="283">
        <f t="shared" si="216"/>
        <v>0.41582229072966376</v>
      </c>
      <c r="DA390" s="282">
        <f t="shared" si="217"/>
        <v>1280</v>
      </c>
      <c r="DB390" s="97"/>
      <c r="DC390" s="156"/>
      <c r="DD390" s="270">
        <f t="shared" si="218"/>
        <v>0</v>
      </c>
      <c r="DE390" s="156">
        <f t="shared" si="219"/>
        <v>0</v>
      </c>
      <c r="DF390" s="156">
        <f t="shared" si="220"/>
        <v>0</v>
      </c>
      <c r="DG390" s="156">
        <f t="shared" si="221"/>
        <v>0</v>
      </c>
      <c r="DH390" s="156">
        <f t="shared" si="222"/>
        <v>16</v>
      </c>
      <c r="DI390" s="156">
        <f t="shared" si="223"/>
        <v>16</v>
      </c>
      <c r="DJ390" s="156">
        <f t="shared" si="224"/>
        <v>16</v>
      </c>
      <c r="DK390" s="156">
        <f t="shared" si="225"/>
        <v>16</v>
      </c>
      <c r="DL390" s="156">
        <f t="shared" si="226"/>
        <v>16</v>
      </c>
      <c r="DM390" s="156">
        <f t="shared" si="227"/>
        <v>16</v>
      </c>
      <c r="DN390" s="156">
        <f t="shared" si="228"/>
        <v>16</v>
      </c>
      <c r="DO390" s="156">
        <f t="shared" si="229"/>
        <v>16</v>
      </c>
      <c r="DP390" s="156">
        <f t="shared" si="230"/>
        <v>16</v>
      </c>
      <c r="DQ390" s="267">
        <f t="shared" si="231"/>
        <v>16</v>
      </c>
      <c r="DR390" s="156">
        <f t="shared" si="232"/>
        <v>330</v>
      </c>
    </row>
    <row r="391" spans="2:122" ht="13.5" thickBot="1" x14ac:dyDescent="0.25">
      <c r="B391" s="250">
        <v>203</v>
      </c>
      <c r="C391" s="50">
        <f t="shared" si="234"/>
        <v>1</v>
      </c>
      <c r="D391" s="50">
        <f t="shared" ref="D391:D494" si="244">IF(C391&gt;=C392,C391,0)</f>
        <v>0</v>
      </c>
      <c r="E391" s="97"/>
      <c r="F391" s="2">
        <f t="shared" si="233"/>
        <v>386</v>
      </c>
      <c r="G391" s="164">
        <v>1647</v>
      </c>
      <c r="H391" s="164">
        <f>14- COUNTIF(L391:AA391,"#N/A")</f>
        <v>1</v>
      </c>
      <c r="I391" s="133">
        <f>SUM(AF391:AU391)+SUM(BA391:BM391)</f>
        <v>16</v>
      </c>
      <c r="J391" s="405">
        <f>CY391</f>
        <v>0.41582229072966376</v>
      </c>
      <c r="K391" s="466" t="str">
        <f>IF(ISNUMBER(MATCH(G391,'[4]OPR data'!$A$3:$A$2541,0)),"Y","N")</f>
        <v>Y</v>
      </c>
      <c r="L391" s="112"/>
      <c r="M391" s="236"/>
      <c r="N391" s="236" t="e">
        <f>(INDEX(Finish_table!R$4:R$83,MATCH('14 Year_History_Results'!$G391,Finish_table!S$4:S$83,0),1))</f>
        <v>#N/A</v>
      </c>
      <c r="O391" s="236" t="e">
        <f>(INDEX(Finish_table!Z$4:Z$99,MATCH('14 Year_History_Results'!$G391,Finish_table!AA$4:AA$99,0),1))</f>
        <v>#N/A</v>
      </c>
      <c r="P391" s="236" t="e">
        <f>(INDEX(Finish_table!AI$4:AI$99,MATCH('14 Year_History_Results'!$G391,Finish_table!AJ$4:AJ$99,0),1))</f>
        <v>#N/A</v>
      </c>
      <c r="Q391" s="236" t="e">
        <f>(INDEX(Finish_table!AR$4:AR$99,MATCH('14 Year_History_Results'!$G391,Finish_table!AS$4:AS$99,0),1))</f>
        <v>#N/A</v>
      </c>
      <c r="R391" s="236" t="str">
        <f>(INDEX(Finish_table!BA$4:BA$99,MATCH('14 Year_History_Results'!$G391,Finish_table!BB$4:BB$99,0),1))</f>
        <v>SF</v>
      </c>
      <c r="S391" s="236" t="e">
        <f>(INDEX(Finish_table!BJ$4:BJ$99,MATCH('14 Year_History_Results'!$G391,Finish_table!BK$4:BK$99,0),1))</f>
        <v>#N/A</v>
      </c>
      <c r="T391" s="236" t="e">
        <f>(INDEX(Finish_table!BS$4:BS$99,MATCH('14 Year_History_Results'!$G391,Finish_table!BT$4:BT$99,0),1))</f>
        <v>#N/A</v>
      </c>
      <c r="U391" s="236" t="e">
        <f>(INDEX(Finish_table!CB$4:CB$99,MATCH('14 Year_History_Results'!$G391,Finish_table!CC$4:CC$99,0),1))</f>
        <v>#N/A</v>
      </c>
      <c r="V391" s="236" t="e">
        <f>(INDEX(Finish_table!CK$4:CK$99,MATCH('14 Year_History_Results'!$G391,Finish_table!CL$4:CL$99,0),1))</f>
        <v>#N/A</v>
      </c>
      <c r="W391" s="236" t="e">
        <f>(INDEX(Finish_table!CT$4:CT$99,MATCH('14 Year_History_Results'!$G391,Finish_table!CU$4:CU$99,0),1))</f>
        <v>#N/A</v>
      </c>
      <c r="X391" s="236" t="e">
        <f>(INDEX(Finish_table!DC$4:DC$99,MATCH('14 Year_History_Results'!$G391,Finish_table!DD$4:DD$99,0),1))</f>
        <v>#N/A</v>
      </c>
      <c r="Y391" s="236" t="e">
        <f>(INDEX(Finish_table!DL$4:DL$99,MATCH('14 Year_History_Results'!$G391,Finish_table!DM$4:DM$99,0),1))</f>
        <v>#N/A</v>
      </c>
      <c r="Z391" s="236" t="e">
        <f>(INDEX(Finish_table!DU$4:DU$99,MATCH('14 Year_History_Results'!$G391,Finish_table!DV$4:DV$99,0),1))</f>
        <v>#N/A</v>
      </c>
      <c r="AA391" s="256" t="e">
        <f>(INDEX(Finish_table!ED$4:ED$140,MATCH('14 Year_History_Results'!$G391,Finish_table!EE$4:EE$140,0),1))</f>
        <v>#N/A</v>
      </c>
      <c r="AB391" s="2"/>
      <c r="AE391">
        <f t="shared" si="235"/>
        <v>1647</v>
      </c>
      <c r="AF391" s="112"/>
      <c r="AG391" s="2"/>
      <c r="AH391" s="148">
        <f>INDEX('2001'!$C$44:$C$140,'14 Year_History_Results'!BT391)</f>
        <v>0</v>
      </c>
      <c r="AI391" s="2">
        <f>INDEX('2002'!$C$44:$C$140,'14 Year_History_Results'!BU391)</f>
        <v>0</v>
      </c>
      <c r="AJ391" s="2">
        <f>INDEX('2003'!$C$44:$C$140,'14 Year_History_Results'!BV391)</f>
        <v>0</v>
      </c>
      <c r="AK391" s="2">
        <f>INDEX('2004'!$C$44:$C$140,'14 Year_History_Results'!BW391)</f>
        <v>0</v>
      </c>
      <c r="AL391" s="2">
        <f>INDEX('2005'!$C$44:$C$140,'14 Year_History_Results'!BX391)</f>
        <v>10</v>
      </c>
      <c r="AM391" s="2">
        <f>INDEX('2006'!$C$44:$C$140,'14 Year_History_Results'!BY391)</f>
        <v>0</v>
      </c>
      <c r="AN391" s="2">
        <f>INDEX('2007'!$C$44:$C$140,'14 Year_History_Results'!BZ391)</f>
        <v>0</v>
      </c>
      <c r="AO391" s="2">
        <f>INDEX('2008'!$C$44:$C$140,'14 Year_History_Results'!CA391)</f>
        <v>0</v>
      </c>
      <c r="AP391" s="2">
        <f>INDEX('2009'!$C$44:$C$140,'14 Year_History_Results'!CB391)</f>
        <v>0</v>
      </c>
      <c r="AQ391" s="2">
        <f>INDEX('2010'!$C$44:$C$140,'14 Year_History_Results'!CC391)</f>
        <v>0</v>
      </c>
      <c r="AR391" s="2">
        <f>INDEX('2011'!$C$44:$C$140,'14 Year_History_Results'!CD391)</f>
        <v>0</v>
      </c>
      <c r="AS391" s="2">
        <f>INDEX('2012'!$C$44:$C$140,'14 Year_History_Results'!CE391)</f>
        <v>0</v>
      </c>
      <c r="AT391" s="2">
        <f>INDEX('2013'!$C$44:$C$140,'14 Year_History_Results'!CF391)</f>
        <v>0</v>
      </c>
      <c r="AU391" s="149">
        <f>INDEX('2014'!$C$52:$C$180,'14 Year_History_Results'!CG391)</f>
        <v>0</v>
      </c>
      <c r="AV391" s="2">
        <f t="shared" ref="AV391:AV454" si="245">STDEV(AG391:AU391)</f>
        <v>2.6726124191242437</v>
      </c>
      <c r="AW391" s="2"/>
      <c r="AX391">
        <f t="shared" ref="AX391:AX445" si="246">$G391</f>
        <v>1647</v>
      </c>
      <c r="AY391" s="112"/>
      <c r="AZ391" s="2"/>
      <c r="BA391" s="148">
        <f>INDEX('2001'!$B$44:$B$140,'14 Year_History_Results'!BT391)</f>
        <v>0</v>
      </c>
      <c r="BB391" s="2">
        <f>INDEX('2002'!$B$44:$B$140,'14 Year_History_Results'!BU391)</f>
        <v>0</v>
      </c>
      <c r="BC391" s="2">
        <f>INDEX('2003'!$B$44:$B$140,'14 Year_History_Results'!BV391)</f>
        <v>0</v>
      </c>
      <c r="BD391" s="2">
        <f>INDEX('2004'!$B$44:$B$140,'14 Year_History_Results'!BW391)</f>
        <v>0</v>
      </c>
      <c r="BE391" s="2">
        <f>INDEX('2005'!$B$44:$B$140,'14 Year_History_Results'!BX391)</f>
        <v>6</v>
      </c>
      <c r="BF391" s="2">
        <f>INDEX('2006'!$B$44:$B$140,'14 Year_History_Results'!BY391)</f>
        <v>0</v>
      </c>
      <c r="BG391" s="2">
        <f>INDEX('2007'!$B$44:$B$140,'14 Year_History_Results'!BZ391)</f>
        <v>0</v>
      </c>
      <c r="BH391" s="2">
        <f>INDEX('2008'!$B$44:$B$140,'14 Year_History_Results'!CA391)</f>
        <v>0</v>
      </c>
      <c r="BI391" s="2">
        <f>INDEX('2009'!$B$44:$B$140,'14 Year_History_Results'!CB391)</f>
        <v>0</v>
      </c>
      <c r="BJ391" s="2">
        <f>INDEX('2010'!$B$44:$B$140,'14 Year_History_Results'!CC391)</f>
        <v>0</v>
      </c>
      <c r="BK391" s="2">
        <f>INDEX('2011'!$B$44:$B$140,'14 Year_History_Results'!CD391)</f>
        <v>0</v>
      </c>
      <c r="BL391" s="2">
        <f>INDEX('2012'!$B$44:$B$140,'14 Year_History_Results'!CE391)</f>
        <v>0</v>
      </c>
      <c r="BM391" s="2">
        <f>INDEX('2013'!$B$44:$B$140,'14 Year_History_Results'!CF391)</f>
        <v>0</v>
      </c>
      <c r="BN391" s="149">
        <f>INDEX('2014'!$B$52:$B$180,'14 Year_History_Results'!CG391)</f>
        <v>0</v>
      </c>
      <c r="BO391" s="308">
        <f t="shared" ref="BO391:BO444" si="247">BM391+AT391</f>
        <v>0</v>
      </c>
      <c r="BQ391">
        <f t="shared" ref="BQ391:BQ445" si="248">$G391</f>
        <v>1647</v>
      </c>
      <c r="BR391" s="112"/>
      <c r="BS391" s="2"/>
      <c r="BT391" s="148">
        <f>IF(ISNA(MATCH($BQ391,'2001'!$A$44:$A$139,0)),97,MATCH($BQ391,'2001'!$A$44:$A$139,0))</f>
        <v>97</v>
      </c>
      <c r="BU391" s="2">
        <f>IF(ISNA(MATCH($BQ391,'2002'!$A$44:$A$139,0)),97,MATCH($BQ391,'2002'!$A$44:$A$139,0))</f>
        <v>97</v>
      </c>
      <c r="BV391" s="2">
        <f>IF(ISNA(MATCH($BQ391,'2003'!$A$44:$A$139,0)),97,MATCH($BQ391,'2003'!$A$44:$A$139,0))</f>
        <v>97</v>
      </c>
      <c r="BW391" s="2">
        <f>IF(ISNA(MATCH($BQ391,'2004'!$A$44:$A$139,0)),97,MATCH($BQ391,'2004'!$A$44:$A$139,0))</f>
        <v>97</v>
      </c>
      <c r="BX391" s="2">
        <f>IF(ISNA(MATCH($BQ391,'2005'!$A$44:$A$139,0)),97,MATCH($BQ391,'2005'!$A$44:$A$139,0))</f>
        <v>94</v>
      </c>
      <c r="BY391" s="2">
        <f>IF(ISNA(MATCH($BQ391,'2006'!$A$44:$A$139,0)),97,MATCH($BQ391,'2006'!$A$44:$A$139,0))</f>
        <v>97</v>
      </c>
      <c r="BZ391" s="2">
        <f>IF(ISNA(MATCH($BQ391,'2007'!$A$44:$A$139,0)),97,MATCH($BQ391,'2007'!$A$44:$A$139,0))</f>
        <v>97</v>
      </c>
      <c r="CA391" s="2">
        <f>IF(ISNA(MATCH($BQ391,'2008'!$A$44:$A$139,0)),97,MATCH($BQ391,'2008'!$A$44:$A$139,0))</f>
        <v>97</v>
      </c>
      <c r="CB391" s="2">
        <f>IF(ISNA(MATCH($BQ391,'2009'!$A$44:$A$139,0)),97,MATCH($BQ391,'2009'!$A$44:$A$139,0))</f>
        <v>97</v>
      </c>
      <c r="CC391" s="2">
        <f>IF(ISNA(MATCH($BQ391,'2010'!$A$44:$A$139,0)),97,MATCH($BQ391,'2010'!$A$44:$A$139,0))</f>
        <v>97</v>
      </c>
      <c r="CD391" s="2">
        <f>IF(ISNA(MATCH($BQ391,'2011'!$A$44:$A$139,0)),97,MATCH($BQ391,'2011'!$A$44:$A$139,0))</f>
        <v>97</v>
      </c>
      <c r="CE391" s="2">
        <f>IF(ISNA(MATCH($BQ391,'2012'!$A$44:$A$139,0)),97,MATCH($BQ391,'2012'!$A$44:$A$139,0))</f>
        <v>97</v>
      </c>
      <c r="CF391" s="2">
        <f>IF(ISNA(MATCH($BQ391,'2013'!$A$44:$A$139,0)),97,MATCH($BQ391,'2013'!$A$44:$A$139,0))</f>
        <v>97</v>
      </c>
      <c r="CG391" s="149">
        <f>IF(ISNA(MATCH($BQ391,'2014'!$A$52:$A$179,0)),129,MATCH($BQ391,'2014'!$A$52:$A$179,0))</f>
        <v>129</v>
      </c>
      <c r="CI391">
        <f t="shared" ref="CI391:CI403" si="249">G391</f>
        <v>1647</v>
      </c>
      <c r="CJ391" s="284"/>
      <c r="CK391" s="282"/>
      <c r="CL391" s="281">
        <f t="shared" ref="CL391:CL403" si="250">BA391+AH391</f>
        <v>0</v>
      </c>
      <c r="CM391" s="282">
        <f t="shared" si="236"/>
        <v>0</v>
      </c>
      <c r="CN391" s="282">
        <f t="shared" si="237"/>
        <v>0</v>
      </c>
      <c r="CO391" s="282">
        <f t="shared" si="238"/>
        <v>0</v>
      </c>
      <c r="CP391" s="282">
        <f t="shared" si="239"/>
        <v>16</v>
      </c>
      <c r="CQ391" s="282">
        <f t="shared" si="240"/>
        <v>10.6656</v>
      </c>
      <c r="CR391" s="282">
        <f t="shared" si="241"/>
        <v>7.1096889599999997</v>
      </c>
      <c r="CS391" s="282">
        <f t="shared" si="242"/>
        <v>4.7393186607359992</v>
      </c>
      <c r="CT391" s="282">
        <f t="shared" si="243"/>
        <v>3.1592298192466171</v>
      </c>
      <c r="CU391" s="282">
        <f t="shared" ref="CU391:CU403" si="251">BJ391+AQ391+(CT391*$AC$1)</f>
        <v>2.1059425975097947</v>
      </c>
      <c r="CV391" s="282">
        <f t="shared" ref="CV391:CV403" si="252">BK391+AR391+(CU391*$AC$1)</f>
        <v>1.4038213355000291</v>
      </c>
      <c r="CW391" s="282">
        <f t="shared" ref="CW391:CW422" si="253">BL391+AS391+(CV391*$AC$1)</f>
        <v>0.93578730224431939</v>
      </c>
      <c r="CX391" s="282">
        <f t="shared" ref="CX391:CX444" si="254">BM391+AT391+(CW391*$AC$1)</f>
        <v>0.62379581567606324</v>
      </c>
      <c r="CY391" s="283">
        <f t="shared" ref="CY391:CY454" si="255">BN391+AU391+(CX391*$AC$1)</f>
        <v>0.41582229072966376</v>
      </c>
      <c r="DA391" s="282">
        <f t="shared" ref="DA391:DA444" si="256">G391</f>
        <v>1647</v>
      </c>
      <c r="DB391" s="97"/>
      <c r="DC391" s="156"/>
      <c r="DD391" s="270">
        <f t="shared" ref="DD391:DD444" si="257">BA391+AH391+DC391</f>
        <v>0</v>
      </c>
      <c r="DE391" s="156">
        <f t="shared" ref="DE391:DE444" si="258">BB391+AI391+DD391</f>
        <v>0</v>
      </c>
      <c r="DF391" s="156">
        <f t="shared" ref="DF391:DF444" si="259">BC391+AJ391+DE391</f>
        <v>0</v>
      </c>
      <c r="DG391" s="156">
        <f t="shared" ref="DG391:DG444" si="260">BD391+AK391+DF391</f>
        <v>0</v>
      </c>
      <c r="DH391" s="156">
        <f t="shared" ref="DH391:DH444" si="261">BE391+AL391+DG391</f>
        <v>16</v>
      </c>
      <c r="DI391" s="156">
        <f t="shared" ref="DI391:DI444" si="262">BF391+AM391+DH391</f>
        <v>16</v>
      </c>
      <c r="DJ391" s="156">
        <f t="shared" ref="DJ391:DJ444" si="263">BG391+AN391+DI391</f>
        <v>16</v>
      </c>
      <c r="DK391" s="156">
        <f t="shared" ref="DK391:DK444" si="264">BH391+AO391+DJ391</f>
        <v>16</v>
      </c>
      <c r="DL391" s="156">
        <f t="shared" ref="DL391:DL444" si="265">BI391+AP391+DK391</f>
        <v>16</v>
      </c>
      <c r="DM391" s="156">
        <f t="shared" ref="DM391:DM444" si="266">BJ391+AQ391+DL391</f>
        <v>16</v>
      </c>
      <c r="DN391" s="156">
        <f t="shared" ref="DN391:DN444" si="267">BK391+AR391+DM391</f>
        <v>16</v>
      </c>
      <c r="DO391" s="156">
        <f t="shared" ref="DO391:DO444" si="268">BL391+AS391+DN391</f>
        <v>16</v>
      </c>
      <c r="DP391" s="156">
        <f t="shared" ref="DP391:DP444" si="269">BM391+AT391+DO391</f>
        <v>16</v>
      </c>
      <c r="DQ391" s="267">
        <f t="shared" ref="DQ391:DQ454" si="270">BN391+AU391+DP391</f>
        <v>16</v>
      </c>
      <c r="DR391" s="156">
        <f t="shared" ref="DR391:DR454" si="271">RANK(DQ391,DQ$6:DQ$495)</f>
        <v>330</v>
      </c>
    </row>
    <row r="392" spans="2:122" ht="13.5" thickBot="1" x14ac:dyDescent="0.25">
      <c r="B392" s="133">
        <v>203</v>
      </c>
      <c r="C392" s="50">
        <f t="shared" si="234"/>
        <v>2</v>
      </c>
      <c r="D392" s="50">
        <f t="shared" si="244"/>
        <v>2</v>
      </c>
      <c r="E392" s="97"/>
      <c r="F392" s="2">
        <f t="shared" ref="F392:F455" si="272">F391+1</f>
        <v>387</v>
      </c>
      <c r="G392" s="164">
        <v>159</v>
      </c>
      <c r="H392" s="164">
        <f>14- COUNTIF(L392:AA392,"#N/A")</f>
        <v>2</v>
      </c>
      <c r="I392" s="133">
        <f>SUM(AF392:AU392)+SUM(BA392:BM392)</f>
        <v>21</v>
      </c>
      <c r="J392" s="405">
        <f>CY392</f>
        <v>0.41197324551797737</v>
      </c>
      <c r="K392" s="466" t="str">
        <f>IF(ISNUMBER(MATCH(G392,'[4]OPR data'!$A$3:$A$2541,0)),"Y","N")</f>
        <v>Y</v>
      </c>
      <c r="L392" s="112"/>
      <c r="M392" s="236"/>
      <c r="N392" s="236" t="e">
        <f>(INDEX(Finish_table!R$4:R$83,MATCH('14 Year_History_Results'!$G392,Finish_table!S$4:S$83,0),1))</f>
        <v>#N/A</v>
      </c>
      <c r="O392" s="236" t="str">
        <f>(INDEX(Finish_table!Z$4:Z$99,MATCH('14 Year_History_Results'!$G392,Finish_table!AA$4:AA$99,0),1))</f>
        <v>QF</v>
      </c>
      <c r="P392" s="236" t="e">
        <f>(INDEX(Finish_table!AI$4:AI$99,MATCH('14 Year_History_Results'!$G392,Finish_table!AJ$4:AJ$99,0),1))</f>
        <v>#N/A</v>
      </c>
      <c r="Q392" s="236" t="e">
        <f>(INDEX(Finish_table!AR$4:AR$99,MATCH('14 Year_History_Results'!$G392,Finish_table!AS$4:AS$99,0),1))</f>
        <v>#N/A</v>
      </c>
      <c r="R392" s="236" t="e">
        <f>(INDEX(Finish_table!BA$4:BA$99,MATCH('14 Year_History_Results'!$G392,Finish_table!BB$4:BB$99,0),1))</f>
        <v>#N/A</v>
      </c>
      <c r="S392" s="236" t="str">
        <f>(INDEX(Finish_table!BJ$4:BJ$99,MATCH('14 Year_History_Results'!$G392,Finish_table!BK$4:BK$99,0),1))</f>
        <v>QF</v>
      </c>
      <c r="T392" s="236" t="e">
        <f>(INDEX(Finish_table!BS$4:BS$99,MATCH('14 Year_History_Results'!$G392,Finish_table!BT$4:BT$99,0),1))</f>
        <v>#N/A</v>
      </c>
      <c r="U392" s="236" t="e">
        <f>(INDEX(Finish_table!CB$4:CB$99,MATCH('14 Year_History_Results'!$G392,Finish_table!CC$4:CC$99,0),1))</f>
        <v>#N/A</v>
      </c>
      <c r="V392" s="236" t="e">
        <f>(INDEX(Finish_table!CK$4:CK$99,MATCH('14 Year_History_Results'!$G392,Finish_table!CL$4:CL$99,0),1))</f>
        <v>#N/A</v>
      </c>
      <c r="W392" s="236" t="e">
        <f>(INDEX(Finish_table!CT$4:CT$99,MATCH('14 Year_History_Results'!$G392,Finish_table!CU$4:CU$99,0),1))</f>
        <v>#N/A</v>
      </c>
      <c r="X392" s="236" t="e">
        <f>(INDEX(Finish_table!DC$4:DC$99,MATCH('14 Year_History_Results'!$G392,Finish_table!DD$4:DD$99,0),1))</f>
        <v>#N/A</v>
      </c>
      <c r="Y392" s="236" t="e">
        <f>(INDEX(Finish_table!DL$4:DL$99,MATCH('14 Year_History_Results'!$G392,Finish_table!DM$4:DM$99,0),1))</f>
        <v>#N/A</v>
      </c>
      <c r="Z392" s="236" t="e">
        <f>(INDEX(Finish_table!DU$4:DU$99,MATCH('14 Year_History_Results'!$G392,Finish_table!DV$4:DV$99,0),1))</f>
        <v>#N/A</v>
      </c>
      <c r="AA392" s="256" t="e">
        <f>(INDEX(Finish_table!ED$4:ED$140,MATCH('14 Year_History_Results'!$G392,Finish_table!EE$4:EE$140,0),1))</f>
        <v>#N/A</v>
      </c>
      <c r="AB392" s="2"/>
      <c r="AE392">
        <f t="shared" si="235"/>
        <v>159</v>
      </c>
      <c r="AF392" s="112"/>
      <c r="AG392" s="2"/>
      <c r="AH392" s="148">
        <f>INDEX('2001'!$C$44:$C$140,'14 Year_History_Results'!BT392)</f>
        <v>0</v>
      </c>
      <c r="AI392" s="2">
        <f>INDEX('2002'!$C$44:$C$140,'14 Year_History_Results'!BU392)</f>
        <v>0</v>
      </c>
      <c r="AJ392" s="2">
        <f>INDEX('2003'!$C$44:$C$140,'14 Year_History_Results'!BV392)</f>
        <v>0</v>
      </c>
      <c r="AK392" s="2">
        <f>INDEX('2004'!$C$44:$C$140,'14 Year_History_Results'!BW392)</f>
        <v>0</v>
      </c>
      <c r="AL392" s="2">
        <f>INDEX('2005'!$C$44:$C$140,'14 Year_History_Results'!BX392)</f>
        <v>0</v>
      </c>
      <c r="AM392" s="2">
        <f>INDEX('2006'!$C$44:$C$140,'14 Year_History_Results'!BY392)</f>
        <v>0</v>
      </c>
      <c r="AN392" s="2">
        <f>INDEX('2007'!$C$44:$C$140,'14 Year_History_Results'!BZ392)</f>
        <v>0</v>
      </c>
      <c r="AO392" s="2">
        <f>INDEX('2008'!$C$44:$C$140,'14 Year_History_Results'!CA392)</f>
        <v>0</v>
      </c>
      <c r="AP392" s="2">
        <f>INDEX('2009'!$C$44:$C$140,'14 Year_History_Results'!CB392)</f>
        <v>0</v>
      </c>
      <c r="AQ392" s="2">
        <f>INDEX('2010'!$C$44:$C$140,'14 Year_History_Results'!CC392)</f>
        <v>0</v>
      </c>
      <c r="AR392" s="2">
        <f>INDEX('2011'!$C$44:$C$140,'14 Year_History_Results'!CD392)</f>
        <v>0</v>
      </c>
      <c r="AS392" s="2">
        <f>INDEX('2012'!$C$44:$C$140,'14 Year_History_Results'!CE392)</f>
        <v>0</v>
      </c>
      <c r="AT392" s="2">
        <f>INDEX('2013'!$C$44:$C$140,'14 Year_History_Results'!CF392)</f>
        <v>0</v>
      </c>
      <c r="AU392" s="149">
        <f>INDEX('2014'!$C$52:$C$180,'14 Year_History_Results'!CG392)</f>
        <v>0</v>
      </c>
      <c r="AV392" s="2">
        <f t="shared" si="245"/>
        <v>0</v>
      </c>
      <c r="AW392" s="2"/>
      <c r="AX392">
        <f t="shared" si="246"/>
        <v>159</v>
      </c>
      <c r="AY392" s="112"/>
      <c r="AZ392" s="2"/>
      <c r="BA392" s="148">
        <f>INDEX('2001'!$B$44:$B$140,'14 Year_History_Results'!BT392)</f>
        <v>0</v>
      </c>
      <c r="BB392" s="2">
        <f>INDEX('2002'!$B$44:$B$140,'14 Year_History_Results'!BU392)</f>
        <v>13</v>
      </c>
      <c r="BC392" s="2">
        <f>INDEX('2003'!$B$44:$B$140,'14 Year_History_Results'!BV392)</f>
        <v>0</v>
      </c>
      <c r="BD392" s="2">
        <f>INDEX('2004'!$B$44:$B$140,'14 Year_History_Results'!BW392)</f>
        <v>0</v>
      </c>
      <c r="BE392" s="2">
        <f>INDEX('2005'!$B$44:$B$140,'14 Year_History_Results'!BX392)</f>
        <v>0</v>
      </c>
      <c r="BF392" s="2">
        <f>INDEX('2006'!$B$44:$B$140,'14 Year_History_Results'!BY392)</f>
        <v>8</v>
      </c>
      <c r="BG392" s="2">
        <f>INDEX('2007'!$B$44:$B$140,'14 Year_History_Results'!BZ392)</f>
        <v>0</v>
      </c>
      <c r="BH392" s="2">
        <f>INDEX('2008'!$B$44:$B$140,'14 Year_History_Results'!CA392)</f>
        <v>0</v>
      </c>
      <c r="BI392" s="2">
        <f>INDEX('2009'!$B$44:$B$140,'14 Year_History_Results'!CB392)</f>
        <v>0</v>
      </c>
      <c r="BJ392" s="2">
        <f>INDEX('2010'!$B$44:$B$140,'14 Year_History_Results'!CC392)</f>
        <v>0</v>
      </c>
      <c r="BK392" s="2">
        <f>INDEX('2011'!$B$44:$B$140,'14 Year_History_Results'!CD392)</f>
        <v>0</v>
      </c>
      <c r="BL392" s="2">
        <f>INDEX('2012'!$B$44:$B$140,'14 Year_History_Results'!CE392)</f>
        <v>0</v>
      </c>
      <c r="BM392" s="2">
        <f>INDEX('2013'!$B$44:$B$140,'14 Year_History_Results'!CF392)</f>
        <v>0</v>
      </c>
      <c r="BN392" s="149">
        <f>INDEX('2014'!$B$52:$B$180,'14 Year_History_Results'!CG392)</f>
        <v>0</v>
      </c>
      <c r="BO392" s="308">
        <f t="shared" si="247"/>
        <v>0</v>
      </c>
      <c r="BQ392">
        <f t="shared" si="248"/>
        <v>159</v>
      </c>
      <c r="BR392" s="112"/>
      <c r="BS392" s="2"/>
      <c r="BT392" s="148">
        <f>IF(ISNA(MATCH($BQ392,'2001'!$A$44:$A$139,0)),97,MATCH($BQ392,'2001'!$A$44:$A$139,0))</f>
        <v>97</v>
      </c>
      <c r="BU392" s="2">
        <f>IF(ISNA(MATCH($BQ392,'2002'!$A$44:$A$139,0)),97,MATCH($BQ392,'2002'!$A$44:$A$139,0))</f>
        <v>37</v>
      </c>
      <c r="BV392" s="2">
        <f>IF(ISNA(MATCH($BQ392,'2003'!$A$44:$A$139,0)),97,MATCH($BQ392,'2003'!$A$44:$A$139,0))</f>
        <v>97</v>
      </c>
      <c r="BW392" s="2">
        <f>IF(ISNA(MATCH($BQ392,'2004'!$A$44:$A$139,0)),97,MATCH($BQ392,'2004'!$A$44:$A$139,0))</f>
        <v>97</v>
      </c>
      <c r="BX392" s="2">
        <f>IF(ISNA(MATCH($BQ392,'2005'!$A$44:$A$139,0)),97,MATCH($BQ392,'2005'!$A$44:$A$139,0))</f>
        <v>97</v>
      </c>
      <c r="BY392" s="2">
        <f>IF(ISNA(MATCH($BQ392,'2006'!$A$44:$A$139,0)),97,MATCH($BQ392,'2006'!$A$44:$A$139,0))</f>
        <v>31</v>
      </c>
      <c r="BZ392" s="2">
        <f>IF(ISNA(MATCH($BQ392,'2007'!$A$44:$A$139,0)),97,MATCH($BQ392,'2007'!$A$44:$A$139,0))</f>
        <v>97</v>
      </c>
      <c r="CA392" s="2">
        <f>IF(ISNA(MATCH($BQ392,'2008'!$A$44:$A$139,0)),97,MATCH($BQ392,'2008'!$A$44:$A$139,0))</f>
        <v>97</v>
      </c>
      <c r="CB392" s="2">
        <f>IF(ISNA(MATCH($BQ392,'2009'!$A$44:$A$139,0)),97,MATCH($BQ392,'2009'!$A$44:$A$139,0))</f>
        <v>97</v>
      </c>
      <c r="CC392" s="2">
        <f>IF(ISNA(MATCH($BQ392,'2010'!$A$44:$A$139,0)),97,MATCH($BQ392,'2010'!$A$44:$A$139,0))</f>
        <v>97</v>
      </c>
      <c r="CD392" s="2">
        <f>IF(ISNA(MATCH($BQ392,'2011'!$A$44:$A$139,0)),97,MATCH($BQ392,'2011'!$A$44:$A$139,0))</f>
        <v>97</v>
      </c>
      <c r="CE392" s="2">
        <f>IF(ISNA(MATCH($BQ392,'2012'!$A$44:$A$139,0)),97,MATCH($BQ392,'2012'!$A$44:$A$139,0))</f>
        <v>97</v>
      </c>
      <c r="CF392" s="2">
        <f>IF(ISNA(MATCH($BQ392,'2013'!$A$44:$A$139,0)),97,MATCH($BQ392,'2013'!$A$44:$A$139,0))</f>
        <v>97</v>
      </c>
      <c r="CG392" s="149">
        <f>IF(ISNA(MATCH($BQ392,'2014'!$A$52:$A$179,0)),129,MATCH($BQ392,'2014'!$A$52:$A$179,0))</f>
        <v>129</v>
      </c>
      <c r="CI392">
        <f t="shared" si="249"/>
        <v>159</v>
      </c>
      <c r="CJ392" s="284"/>
      <c r="CK392" s="282"/>
      <c r="CL392" s="281">
        <f t="shared" si="250"/>
        <v>0</v>
      </c>
      <c r="CM392" s="282">
        <f t="shared" si="236"/>
        <v>13</v>
      </c>
      <c r="CN392" s="282">
        <f t="shared" si="237"/>
        <v>8.6657999999999991</v>
      </c>
      <c r="CO392" s="282">
        <f t="shared" si="238"/>
        <v>5.7766222799999989</v>
      </c>
      <c r="CP392" s="282">
        <f t="shared" si="239"/>
        <v>3.8506964118479989</v>
      </c>
      <c r="CQ392" s="282">
        <f t="shared" si="240"/>
        <v>10.566874228137877</v>
      </c>
      <c r="CR392" s="282">
        <f t="shared" si="241"/>
        <v>7.0438783604767083</v>
      </c>
      <c r="CS392" s="282">
        <f t="shared" si="242"/>
        <v>4.6954493150937733</v>
      </c>
      <c r="CT392" s="282">
        <f t="shared" si="243"/>
        <v>3.129986513441509</v>
      </c>
      <c r="CU392" s="282">
        <f t="shared" si="251"/>
        <v>2.0864490098601096</v>
      </c>
      <c r="CV392" s="282">
        <f t="shared" si="252"/>
        <v>1.390826909972749</v>
      </c>
      <c r="CW392" s="282">
        <f t="shared" si="253"/>
        <v>0.92712521818783444</v>
      </c>
      <c r="CX392" s="282">
        <f t="shared" si="254"/>
        <v>0.61802167044401046</v>
      </c>
      <c r="CY392" s="283">
        <f t="shared" si="255"/>
        <v>0.41197324551797737</v>
      </c>
      <c r="DA392" s="282">
        <f t="shared" si="256"/>
        <v>159</v>
      </c>
      <c r="DB392" s="97"/>
      <c r="DC392" s="156"/>
      <c r="DD392" s="270">
        <f t="shared" si="257"/>
        <v>0</v>
      </c>
      <c r="DE392" s="156">
        <f t="shared" si="258"/>
        <v>13</v>
      </c>
      <c r="DF392" s="156">
        <f t="shared" si="259"/>
        <v>13</v>
      </c>
      <c r="DG392" s="156">
        <f t="shared" si="260"/>
        <v>13</v>
      </c>
      <c r="DH392" s="156">
        <f t="shared" si="261"/>
        <v>13</v>
      </c>
      <c r="DI392" s="156">
        <f t="shared" si="262"/>
        <v>21</v>
      </c>
      <c r="DJ392" s="156">
        <f t="shared" si="263"/>
        <v>21</v>
      </c>
      <c r="DK392" s="156">
        <f t="shared" si="264"/>
        <v>21</v>
      </c>
      <c r="DL392" s="156">
        <f t="shared" si="265"/>
        <v>21</v>
      </c>
      <c r="DM392" s="156">
        <f t="shared" si="266"/>
        <v>21</v>
      </c>
      <c r="DN392" s="156">
        <f t="shared" si="267"/>
        <v>21</v>
      </c>
      <c r="DO392" s="156">
        <f t="shared" si="268"/>
        <v>21</v>
      </c>
      <c r="DP392" s="156">
        <f t="shared" si="269"/>
        <v>21</v>
      </c>
      <c r="DQ392" s="267">
        <f t="shared" si="270"/>
        <v>21</v>
      </c>
      <c r="DR392" s="156">
        <f t="shared" si="271"/>
        <v>293</v>
      </c>
    </row>
    <row r="393" spans="2:122" ht="13.5" thickBot="1" x14ac:dyDescent="0.25">
      <c r="B393" s="133">
        <v>207</v>
      </c>
      <c r="C393" s="50">
        <f t="shared" si="234"/>
        <v>1</v>
      </c>
      <c r="D393" s="50">
        <f t="shared" si="244"/>
        <v>0</v>
      </c>
      <c r="E393" s="97"/>
      <c r="F393" s="2">
        <f t="shared" si="272"/>
        <v>388</v>
      </c>
      <c r="G393" s="164">
        <v>782</v>
      </c>
      <c r="H393" s="164">
        <f>14- COUNTIF(L393:AA393,"#N/A")</f>
        <v>2</v>
      </c>
      <c r="I393" s="133">
        <f>SUM(AF393:AU393)+SUM(BA393:BM393)</f>
        <v>31</v>
      </c>
      <c r="J393" s="405">
        <f>CY393</f>
        <v>0.40998056761700757</v>
      </c>
      <c r="K393" s="466" t="str">
        <f>IF(ISNUMBER(MATCH(G393,'[4]OPR data'!$A$3:$A$2541,0)),"Y","N")</f>
        <v>N</v>
      </c>
      <c r="L393" s="112"/>
      <c r="M393" s="236"/>
      <c r="N393" s="236" t="e">
        <f>(INDEX(Finish_table!R$4:R$83,MATCH('14 Year_History_Results'!$G393,Finish_table!S$4:S$83,0),1))</f>
        <v>#N/A</v>
      </c>
      <c r="O393" s="236" t="e">
        <f>(INDEX(Finish_table!Z$4:Z$99,MATCH('14 Year_History_Results'!$G393,Finish_table!AA$4:AA$99,0),1))</f>
        <v>#N/A</v>
      </c>
      <c r="P393" s="236" t="str">
        <f>(INDEX(Finish_table!AI$4:AI$99,MATCH('14 Year_History_Results'!$G393,Finish_table!AJ$4:AJ$99,0),1))</f>
        <v>SF</v>
      </c>
      <c r="Q393" s="236" t="str">
        <f>(INDEX(Finish_table!AR$4:AR$99,MATCH('14 Year_History_Results'!$G393,Finish_table!AS$4:AS$99,0),1))</f>
        <v>QF</v>
      </c>
      <c r="R393" s="236" t="e">
        <f>(INDEX(Finish_table!BA$4:BA$99,MATCH('14 Year_History_Results'!$G393,Finish_table!BB$4:BB$99,0),1))</f>
        <v>#N/A</v>
      </c>
      <c r="S393" s="236" t="e">
        <f>(INDEX(Finish_table!BJ$4:BJ$99,MATCH('14 Year_History_Results'!$G393,Finish_table!BK$4:BK$99,0),1))</f>
        <v>#N/A</v>
      </c>
      <c r="T393" s="236" t="e">
        <f>(INDEX(Finish_table!BS$4:BS$99,MATCH('14 Year_History_Results'!$G393,Finish_table!BT$4:BT$99,0),1))</f>
        <v>#N/A</v>
      </c>
      <c r="U393" s="236" t="e">
        <f>(INDEX(Finish_table!CB$4:CB$99,MATCH('14 Year_History_Results'!$G393,Finish_table!CC$4:CC$99,0),1))</f>
        <v>#N/A</v>
      </c>
      <c r="V393" s="236" t="e">
        <f>(INDEX(Finish_table!CK$4:CK$99,MATCH('14 Year_History_Results'!$G393,Finish_table!CL$4:CL$99,0),1))</f>
        <v>#N/A</v>
      </c>
      <c r="W393" s="236" t="e">
        <f>(INDEX(Finish_table!CT$4:CT$99,MATCH('14 Year_History_Results'!$G393,Finish_table!CU$4:CU$99,0),1))</f>
        <v>#N/A</v>
      </c>
      <c r="X393" s="236" t="e">
        <f>(INDEX(Finish_table!DC$4:DC$99,MATCH('14 Year_History_Results'!$G393,Finish_table!DD$4:DD$99,0),1))</f>
        <v>#N/A</v>
      </c>
      <c r="Y393" s="236" t="e">
        <f>(INDEX(Finish_table!DL$4:DL$99,MATCH('14 Year_History_Results'!$G393,Finish_table!DM$4:DM$99,0),1))</f>
        <v>#N/A</v>
      </c>
      <c r="Z393" s="236" t="e">
        <f>(INDEX(Finish_table!DU$4:DU$99,MATCH('14 Year_History_Results'!$G393,Finish_table!DV$4:DV$99,0),1))</f>
        <v>#N/A</v>
      </c>
      <c r="AA393" s="256" t="e">
        <f>(INDEX(Finish_table!ED$4:ED$140,MATCH('14 Year_History_Results'!$G393,Finish_table!EE$4:EE$140,0),1))</f>
        <v>#N/A</v>
      </c>
      <c r="AB393" s="2"/>
      <c r="AE393">
        <f t="shared" si="235"/>
        <v>782</v>
      </c>
      <c r="AF393" s="112"/>
      <c r="AG393" s="2"/>
      <c r="AH393" s="148">
        <f>INDEX('2001'!$C$44:$C$140,'14 Year_History_Results'!BT393)</f>
        <v>0</v>
      </c>
      <c r="AI393" s="2">
        <f>INDEX('2002'!$C$44:$C$140,'14 Year_History_Results'!BU393)</f>
        <v>0</v>
      </c>
      <c r="AJ393" s="2">
        <f>INDEX('2003'!$C$44:$C$140,'14 Year_History_Results'!BV393)</f>
        <v>10</v>
      </c>
      <c r="AK393" s="2">
        <f>INDEX('2004'!$C$44:$C$140,'14 Year_History_Results'!BW393)</f>
        <v>0</v>
      </c>
      <c r="AL393" s="2">
        <f>INDEX('2005'!$C$44:$C$140,'14 Year_History_Results'!BX393)</f>
        <v>0</v>
      </c>
      <c r="AM393" s="2">
        <f>INDEX('2006'!$C$44:$C$140,'14 Year_History_Results'!BY393)</f>
        <v>0</v>
      </c>
      <c r="AN393" s="2">
        <f>INDEX('2007'!$C$44:$C$140,'14 Year_History_Results'!BZ393)</f>
        <v>0</v>
      </c>
      <c r="AO393" s="2">
        <f>INDEX('2008'!$C$44:$C$140,'14 Year_History_Results'!CA393)</f>
        <v>0</v>
      </c>
      <c r="AP393" s="2">
        <f>INDEX('2009'!$C$44:$C$140,'14 Year_History_Results'!CB393)</f>
        <v>0</v>
      </c>
      <c r="AQ393" s="2">
        <f>INDEX('2010'!$C$44:$C$140,'14 Year_History_Results'!CC393)</f>
        <v>0</v>
      </c>
      <c r="AR393" s="2">
        <f>INDEX('2011'!$C$44:$C$140,'14 Year_History_Results'!CD393)</f>
        <v>0</v>
      </c>
      <c r="AS393" s="2">
        <f>INDEX('2012'!$C$44:$C$140,'14 Year_History_Results'!CE393)</f>
        <v>0</v>
      </c>
      <c r="AT393" s="2">
        <f>INDEX('2013'!$C$44:$C$140,'14 Year_History_Results'!CF393)</f>
        <v>0</v>
      </c>
      <c r="AU393" s="149">
        <f>INDEX('2014'!$C$52:$C$180,'14 Year_History_Results'!CG393)</f>
        <v>0</v>
      </c>
      <c r="AV393" s="2">
        <f t="shared" si="245"/>
        <v>2.6726124191242437</v>
      </c>
      <c r="AW393" s="2"/>
      <c r="AX393">
        <f t="shared" si="246"/>
        <v>782</v>
      </c>
      <c r="AY393" s="112"/>
      <c r="AZ393" s="2"/>
      <c r="BA393" s="148">
        <f>INDEX('2001'!$B$44:$B$140,'14 Year_History_Results'!BT393)</f>
        <v>0</v>
      </c>
      <c r="BB393" s="2">
        <f>INDEX('2002'!$B$44:$B$140,'14 Year_History_Results'!BU393)</f>
        <v>0</v>
      </c>
      <c r="BC393" s="2">
        <f>INDEX('2003'!$B$44:$B$140,'14 Year_History_Results'!BV393)</f>
        <v>12</v>
      </c>
      <c r="BD393" s="2">
        <f>INDEX('2004'!$B$44:$B$140,'14 Year_History_Results'!BW393)</f>
        <v>9</v>
      </c>
      <c r="BE393" s="2">
        <f>INDEX('2005'!$B$44:$B$140,'14 Year_History_Results'!BX393)</f>
        <v>0</v>
      </c>
      <c r="BF393" s="2">
        <f>INDEX('2006'!$B$44:$B$140,'14 Year_History_Results'!BY393)</f>
        <v>0</v>
      </c>
      <c r="BG393" s="2">
        <f>INDEX('2007'!$B$44:$B$140,'14 Year_History_Results'!BZ393)</f>
        <v>0</v>
      </c>
      <c r="BH393" s="2">
        <f>INDEX('2008'!$B$44:$B$140,'14 Year_History_Results'!CA393)</f>
        <v>0</v>
      </c>
      <c r="BI393" s="2">
        <f>INDEX('2009'!$B$44:$B$140,'14 Year_History_Results'!CB393)</f>
        <v>0</v>
      </c>
      <c r="BJ393" s="2">
        <f>INDEX('2010'!$B$44:$B$140,'14 Year_History_Results'!CC393)</f>
        <v>0</v>
      </c>
      <c r="BK393" s="2">
        <f>INDEX('2011'!$B$44:$B$140,'14 Year_History_Results'!CD393)</f>
        <v>0</v>
      </c>
      <c r="BL393" s="2">
        <f>INDEX('2012'!$B$44:$B$140,'14 Year_History_Results'!CE393)</f>
        <v>0</v>
      </c>
      <c r="BM393" s="2">
        <f>INDEX('2013'!$B$44:$B$140,'14 Year_History_Results'!CF393)</f>
        <v>0</v>
      </c>
      <c r="BN393" s="149">
        <f>INDEX('2014'!$B$52:$B$180,'14 Year_History_Results'!CG393)</f>
        <v>0</v>
      </c>
      <c r="BO393" s="308">
        <f t="shared" si="247"/>
        <v>0</v>
      </c>
      <c r="BQ393">
        <f t="shared" si="248"/>
        <v>782</v>
      </c>
      <c r="BR393" s="112"/>
      <c r="BS393" s="2"/>
      <c r="BT393" s="148">
        <f>IF(ISNA(MATCH($BQ393,'2001'!$A$44:$A$139,0)),97,MATCH($BQ393,'2001'!$A$44:$A$139,0))</f>
        <v>97</v>
      </c>
      <c r="BU393" s="2">
        <f>IF(ISNA(MATCH($BQ393,'2002'!$A$44:$A$139,0)),97,MATCH($BQ393,'2002'!$A$44:$A$139,0))</f>
        <v>97</v>
      </c>
      <c r="BV393" s="2">
        <f>IF(ISNA(MATCH($BQ393,'2003'!$A$44:$A$139,0)),97,MATCH($BQ393,'2003'!$A$44:$A$139,0))</f>
        <v>89</v>
      </c>
      <c r="BW393" s="2">
        <f>IF(ISNA(MATCH($BQ393,'2004'!$A$44:$A$139,0)),97,MATCH($BQ393,'2004'!$A$44:$A$139,0))</f>
        <v>76</v>
      </c>
      <c r="BX393" s="2">
        <f>IF(ISNA(MATCH($BQ393,'2005'!$A$44:$A$139,0)),97,MATCH($BQ393,'2005'!$A$44:$A$139,0))</f>
        <v>97</v>
      </c>
      <c r="BY393" s="2">
        <f>IF(ISNA(MATCH($BQ393,'2006'!$A$44:$A$139,0)),97,MATCH($BQ393,'2006'!$A$44:$A$139,0))</f>
        <v>97</v>
      </c>
      <c r="BZ393" s="2">
        <f>IF(ISNA(MATCH($BQ393,'2007'!$A$44:$A$139,0)),97,MATCH($BQ393,'2007'!$A$44:$A$139,0))</f>
        <v>97</v>
      </c>
      <c r="CA393" s="2">
        <f>IF(ISNA(MATCH($BQ393,'2008'!$A$44:$A$139,0)),97,MATCH($BQ393,'2008'!$A$44:$A$139,0))</f>
        <v>97</v>
      </c>
      <c r="CB393" s="2">
        <f>IF(ISNA(MATCH($BQ393,'2009'!$A$44:$A$139,0)),97,MATCH($BQ393,'2009'!$A$44:$A$139,0))</f>
        <v>97</v>
      </c>
      <c r="CC393" s="2">
        <f>IF(ISNA(MATCH($BQ393,'2010'!$A$44:$A$139,0)),97,MATCH($BQ393,'2010'!$A$44:$A$139,0))</f>
        <v>97</v>
      </c>
      <c r="CD393" s="2">
        <f>IF(ISNA(MATCH($BQ393,'2011'!$A$44:$A$139,0)),97,MATCH($BQ393,'2011'!$A$44:$A$139,0))</f>
        <v>97</v>
      </c>
      <c r="CE393" s="2">
        <f>IF(ISNA(MATCH($BQ393,'2012'!$A$44:$A$139,0)),97,MATCH($BQ393,'2012'!$A$44:$A$139,0))</f>
        <v>97</v>
      </c>
      <c r="CF393" s="2">
        <f>IF(ISNA(MATCH($BQ393,'2013'!$A$44:$A$139,0)),97,MATCH($BQ393,'2013'!$A$44:$A$139,0))</f>
        <v>97</v>
      </c>
      <c r="CG393" s="149">
        <f>IF(ISNA(MATCH($BQ393,'2014'!$A$52:$A$179,0)),129,MATCH($BQ393,'2014'!$A$52:$A$179,0))</f>
        <v>129</v>
      </c>
      <c r="CI393">
        <f t="shared" si="249"/>
        <v>782</v>
      </c>
      <c r="CJ393" s="284"/>
      <c r="CK393" s="282"/>
      <c r="CL393" s="281">
        <f t="shared" si="250"/>
        <v>0</v>
      </c>
      <c r="CM393" s="282">
        <f t="shared" si="236"/>
        <v>0</v>
      </c>
      <c r="CN393" s="282">
        <f t="shared" si="237"/>
        <v>22</v>
      </c>
      <c r="CO393" s="282">
        <f t="shared" si="238"/>
        <v>23.665199999999999</v>
      </c>
      <c r="CP393" s="282">
        <f t="shared" si="239"/>
        <v>15.775222319999999</v>
      </c>
      <c r="CQ393" s="282">
        <f t="shared" si="240"/>
        <v>10.515763198511999</v>
      </c>
      <c r="CR393" s="282">
        <f t="shared" si="241"/>
        <v>7.0098077481280985</v>
      </c>
      <c r="CS393" s="282">
        <f t="shared" si="242"/>
        <v>4.6727378449021906</v>
      </c>
      <c r="CT393" s="282">
        <f t="shared" si="243"/>
        <v>3.1148470474118</v>
      </c>
      <c r="CU393" s="282">
        <f t="shared" si="251"/>
        <v>2.0763570418047057</v>
      </c>
      <c r="CV393" s="282">
        <f t="shared" si="252"/>
        <v>1.3840996040670168</v>
      </c>
      <c r="CW393" s="282">
        <f t="shared" si="253"/>
        <v>0.92264079607107341</v>
      </c>
      <c r="CX393" s="282">
        <f t="shared" si="254"/>
        <v>0.6150323546609775</v>
      </c>
      <c r="CY393" s="283">
        <f t="shared" si="255"/>
        <v>0.40998056761700757</v>
      </c>
      <c r="DA393" s="282">
        <f t="shared" si="256"/>
        <v>782</v>
      </c>
      <c r="DB393" s="97"/>
      <c r="DC393" s="156"/>
      <c r="DD393" s="270">
        <f t="shared" si="257"/>
        <v>0</v>
      </c>
      <c r="DE393" s="156">
        <f t="shared" si="258"/>
        <v>0</v>
      </c>
      <c r="DF393" s="156">
        <f t="shared" si="259"/>
        <v>22</v>
      </c>
      <c r="DG393" s="156">
        <f t="shared" si="260"/>
        <v>31</v>
      </c>
      <c r="DH393" s="156">
        <f t="shared" si="261"/>
        <v>31</v>
      </c>
      <c r="DI393" s="156">
        <f t="shared" si="262"/>
        <v>31</v>
      </c>
      <c r="DJ393" s="156">
        <f t="shared" si="263"/>
        <v>31</v>
      </c>
      <c r="DK393" s="156">
        <f t="shared" si="264"/>
        <v>31</v>
      </c>
      <c r="DL393" s="156">
        <f t="shared" si="265"/>
        <v>31</v>
      </c>
      <c r="DM393" s="156">
        <f t="shared" si="266"/>
        <v>31</v>
      </c>
      <c r="DN393" s="156">
        <f t="shared" si="267"/>
        <v>31</v>
      </c>
      <c r="DO393" s="156">
        <f t="shared" si="268"/>
        <v>31</v>
      </c>
      <c r="DP393" s="156">
        <f t="shared" si="269"/>
        <v>31</v>
      </c>
      <c r="DQ393" s="267">
        <f t="shared" si="270"/>
        <v>31</v>
      </c>
      <c r="DR393" s="156">
        <f t="shared" si="271"/>
        <v>221</v>
      </c>
    </row>
    <row r="394" spans="2:122" ht="13.5" thickBot="1" x14ac:dyDescent="0.25">
      <c r="B394" s="133">
        <v>207</v>
      </c>
      <c r="C394" s="50">
        <f t="shared" si="234"/>
        <v>2</v>
      </c>
      <c r="D394" s="50">
        <f t="shared" si="244"/>
        <v>2</v>
      </c>
      <c r="E394" s="97"/>
      <c r="F394" s="2">
        <f t="shared" si="272"/>
        <v>389</v>
      </c>
      <c r="G394" s="164">
        <v>288</v>
      </c>
      <c r="H394" s="164">
        <f>14- COUNTIF(L394:AA394,"#N/A")</f>
        <v>3</v>
      </c>
      <c r="I394" s="133">
        <f>SUM(AF394:AU394)+SUM(BA394:BM394)</f>
        <v>39</v>
      </c>
      <c r="J394" s="405">
        <f>CY394</f>
        <v>0.40997210132072115</v>
      </c>
      <c r="K394" s="466" t="str">
        <f>IF(ISNUMBER(MATCH(G394,'[4]OPR data'!$A$3:$A$2541,0)),"Y","N")</f>
        <v>Y</v>
      </c>
      <c r="L394" s="112"/>
      <c r="M394" s="236"/>
      <c r="N394" s="236" t="str">
        <f>(INDEX(Finish_table!R$4:R$83,MATCH('14 Year_History_Results'!$G394,Finish_table!S$4:S$83,0),1))</f>
        <v>QF</v>
      </c>
      <c r="O394" s="236" t="str">
        <f>(INDEX(Finish_table!Z$4:Z$99,MATCH('14 Year_History_Results'!$G394,Finish_table!AA$4:AA$99,0),1))</f>
        <v>QF</v>
      </c>
      <c r="P394" s="236" t="e">
        <f>(INDEX(Finish_table!AI$4:AI$99,MATCH('14 Year_History_Results'!$G394,Finish_table!AJ$4:AJ$99,0),1))</f>
        <v>#N/A</v>
      </c>
      <c r="Q394" s="236" t="str">
        <f>(INDEX(Finish_table!AR$4:AR$99,MATCH('14 Year_History_Results'!$G394,Finish_table!AS$4:AS$99,0),1))</f>
        <v>SF</v>
      </c>
      <c r="R394" s="236" t="e">
        <f>(INDEX(Finish_table!BA$4:BA$99,MATCH('14 Year_History_Results'!$G394,Finish_table!BB$4:BB$99,0),1))</f>
        <v>#N/A</v>
      </c>
      <c r="S394" s="236" t="e">
        <f>(INDEX(Finish_table!BJ$4:BJ$99,MATCH('14 Year_History_Results'!$G394,Finish_table!BK$4:BK$99,0),1))</f>
        <v>#N/A</v>
      </c>
      <c r="T394" s="236" t="e">
        <f>(INDEX(Finish_table!BS$4:BS$99,MATCH('14 Year_History_Results'!$G394,Finish_table!BT$4:BT$99,0),1))</f>
        <v>#N/A</v>
      </c>
      <c r="U394" s="236" t="e">
        <f>(INDEX(Finish_table!CB$4:CB$99,MATCH('14 Year_History_Results'!$G394,Finish_table!CC$4:CC$99,0),1))</f>
        <v>#N/A</v>
      </c>
      <c r="V394" s="236" t="e">
        <f>(INDEX(Finish_table!CK$4:CK$99,MATCH('14 Year_History_Results'!$G394,Finish_table!CL$4:CL$99,0),1))</f>
        <v>#N/A</v>
      </c>
      <c r="W394" s="236" t="e">
        <f>(INDEX(Finish_table!CT$4:CT$99,MATCH('14 Year_History_Results'!$G394,Finish_table!CU$4:CU$99,0),1))</f>
        <v>#N/A</v>
      </c>
      <c r="X394" s="236" t="e">
        <f>(INDEX(Finish_table!DC$4:DC$99,MATCH('14 Year_History_Results'!$G394,Finish_table!DD$4:DD$99,0),1))</f>
        <v>#N/A</v>
      </c>
      <c r="Y394" s="236" t="e">
        <f>(INDEX(Finish_table!DL$4:DL$99,MATCH('14 Year_History_Results'!$G394,Finish_table!DM$4:DM$99,0),1))</f>
        <v>#N/A</v>
      </c>
      <c r="Z394" s="236" t="e">
        <f>(INDEX(Finish_table!DU$4:DU$99,MATCH('14 Year_History_Results'!$G394,Finish_table!DV$4:DV$99,0),1))</f>
        <v>#N/A</v>
      </c>
      <c r="AA394" s="256" t="e">
        <f>(INDEX(Finish_table!ED$4:ED$140,MATCH('14 Year_History_Results'!$G394,Finish_table!EE$4:EE$140,0),1))</f>
        <v>#N/A</v>
      </c>
      <c r="AB394" s="2"/>
      <c r="AE394">
        <f t="shared" si="235"/>
        <v>288</v>
      </c>
      <c r="AF394" s="112"/>
      <c r="AG394" s="2"/>
      <c r="AH394" s="148">
        <f>INDEX('2001'!$C$44:$C$140,'14 Year_History_Results'!BT394)</f>
        <v>10</v>
      </c>
      <c r="AI394" s="2">
        <f>INDEX('2002'!$C$44:$C$140,'14 Year_History_Results'!BU394)</f>
        <v>0</v>
      </c>
      <c r="AJ394" s="2">
        <f>INDEX('2003'!$C$44:$C$140,'14 Year_History_Results'!BV394)</f>
        <v>0</v>
      </c>
      <c r="AK394" s="2">
        <f>INDEX('2004'!$C$44:$C$140,'14 Year_History_Results'!BW394)</f>
        <v>10</v>
      </c>
      <c r="AL394" s="2">
        <f>INDEX('2005'!$C$44:$C$140,'14 Year_History_Results'!BX394)</f>
        <v>0</v>
      </c>
      <c r="AM394" s="2">
        <f>INDEX('2006'!$C$44:$C$140,'14 Year_History_Results'!BY394)</f>
        <v>0</v>
      </c>
      <c r="AN394" s="2">
        <f>INDEX('2007'!$C$44:$C$140,'14 Year_History_Results'!BZ394)</f>
        <v>0</v>
      </c>
      <c r="AO394" s="2">
        <f>INDEX('2008'!$C$44:$C$140,'14 Year_History_Results'!CA394)</f>
        <v>0</v>
      </c>
      <c r="AP394" s="2">
        <f>INDEX('2009'!$C$44:$C$140,'14 Year_History_Results'!CB394)</f>
        <v>0</v>
      </c>
      <c r="AQ394" s="2">
        <f>INDEX('2010'!$C$44:$C$140,'14 Year_History_Results'!CC394)</f>
        <v>0</v>
      </c>
      <c r="AR394" s="2">
        <f>INDEX('2011'!$C$44:$C$140,'14 Year_History_Results'!CD394)</f>
        <v>0</v>
      </c>
      <c r="AS394" s="2">
        <f>INDEX('2012'!$C$44:$C$140,'14 Year_History_Results'!CE394)</f>
        <v>0</v>
      </c>
      <c r="AT394" s="2">
        <f>INDEX('2013'!$C$44:$C$140,'14 Year_History_Results'!CF394)</f>
        <v>0</v>
      </c>
      <c r="AU394" s="149">
        <f>INDEX('2014'!$C$52:$C$180,'14 Year_History_Results'!CG394)</f>
        <v>0</v>
      </c>
      <c r="AV394" s="2">
        <f t="shared" si="245"/>
        <v>3.6313651960128146</v>
      </c>
      <c r="AW394" s="2"/>
      <c r="AX394">
        <f t="shared" si="246"/>
        <v>288</v>
      </c>
      <c r="AY394" s="112"/>
      <c r="AZ394" s="2"/>
      <c r="BA394" s="148">
        <f>INDEX('2001'!$B$44:$B$140,'14 Year_History_Results'!BT394)</f>
        <v>11</v>
      </c>
      <c r="BB394" s="2">
        <f>INDEX('2002'!$B$44:$B$140,'14 Year_History_Results'!BU394)</f>
        <v>1</v>
      </c>
      <c r="BC394" s="2">
        <f>INDEX('2003'!$B$44:$B$140,'14 Year_History_Results'!BV394)</f>
        <v>0</v>
      </c>
      <c r="BD394" s="2">
        <f>INDEX('2004'!$B$44:$B$140,'14 Year_History_Results'!BW394)</f>
        <v>7</v>
      </c>
      <c r="BE394" s="2">
        <f>INDEX('2005'!$B$44:$B$140,'14 Year_History_Results'!BX394)</f>
        <v>0</v>
      </c>
      <c r="BF394" s="2">
        <f>INDEX('2006'!$B$44:$B$140,'14 Year_History_Results'!BY394)</f>
        <v>0</v>
      </c>
      <c r="BG394" s="2">
        <f>INDEX('2007'!$B$44:$B$140,'14 Year_History_Results'!BZ394)</f>
        <v>0</v>
      </c>
      <c r="BH394" s="2">
        <f>INDEX('2008'!$B$44:$B$140,'14 Year_History_Results'!CA394)</f>
        <v>0</v>
      </c>
      <c r="BI394" s="2">
        <f>INDEX('2009'!$B$44:$B$140,'14 Year_History_Results'!CB394)</f>
        <v>0</v>
      </c>
      <c r="BJ394" s="2">
        <f>INDEX('2010'!$B$44:$B$140,'14 Year_History_Results'!CC394)</f>
        <v>0</v>
      </c>
      <c r="BK394" s="2">
        <f>INDEX('2011'!$B$44:$B$140,'14 Year_History_Results'!CD394)</f>
        <v>0</v>
      </c>
      <c r="BL394" s="2">
        <f>INDEX('2012'!$B$44:$B$140,'14 Year_History_Results'!CE394)</f>
        <v>0</v>
      </c>
      <c r="BM394" s="2">
        <f>INDEX('2013'!$B$44:$B$140,'14 Year_History_Results'!CF394)</f>
        <v>0</v>
      </c>
      <c r="BN394" s="149">
        <f>INDEX('2014'!$B$52:$B$180,'14 Year_History_Results'!CG394)</f>
        <v>0</v>
      </c>
      <c r="BO394" s="308">
        <f t="shared" si="247"/>
        <v>0</v>
      </c>
      <c r="BQ394">
        <f t="shared" si="248"/>
        <v>288</v>
      </c>
      <c r="BR394" s="112"/>
      <c r="BS394" s="2"/>
      <c r="BT394" s="148">
        <f>IF(ISNA(MATCH($BQ394,'2001'!$A$44:$A$139,0)),97,MATCH($BQ394,'2001'!$A$44:$A$139,0))</f>
        <v>57</v>
      </c>
      <c r="BU394" s="2">
        <f>IF(ISNA(MATCH($BQ394,'2002'!$A$44:$A$139,0)),97,MATCH($BQ394,'2002'!$A$44:$A$139,0))</f>
        <v>58</v>
      </c>
      <c r="BV394" s="2">
        <f>IF(ISNA(MATCH($BQ394,'2003'!$A$44:$A$139,0)),97,MATCH($BQ394,'2003'!$A$44:$A$139,0))</f>
        <v>97</v>
      </c>
      <c r="BW394" s="2">
        <f>IF(ISNA(MATCH($BQ394,'2004'!$A$44:$A$139,0)),97,MATCH($BQ394,'2004'!$A$44:$A$139,0))</f>
        <v>43</v>
      </c>
      <c r="BX394" s="2">
        <f>IF(ISNA(MATCH($BQ394,'2005'!$A$44:$A$139,0)),97,MATCH($BQ394,'2005'!$A$44:$A$139,0))</f>
        <v>97</v>
      </c>
      <c r="BY394" s="2">
        <f>IF(ISNA(MATCH($BQ394,'2006'!$A$44:$A$139,0)),97,MATCH($BQ394,'2006'!$A$44:$A$139,0))</f>
        <v>97</v>
      </c>
      <c r="BZ394" s="2">
        <f>IF(ISNA(MATCH($BQ394,'2007'!$A$44:$A$139,0)),97,MATCH($BQ394,'2007'!$A$44:$A$139,0))</f>
        <v>97</v>
      </c>
      <c r="CA394" s="2">
        <f>IF(ISNA(MATCH($BQ394,'2008'!$A$44:$A$139,0)),97,MATCH($BQ394,'2008'!$A$44:$A$139,0))</f>
        <v>97</v>
      </c>
      <c r="CB394" s="2">
        <f>IF(ISNA(MATCH($BQ394,'2009'!$A$44:$A$139,0)),97,MATCH($BQ394,'2009'!$A$44:$A$139,0))</f>
        <v>97</v>
      </c>
      <c r="CC394" s="2">
        <f>IF(ISNA(MATCH($BQ394,'2010'!$A$44:$A$139,0)),97,MATCH($BQ394,'2010'!$A$44:$A$139,0))</f>
        <v>97</v>
      </c>
      <c r="CD394" s="2">
        <f>IF(ISNA(MATCH($BQ394,'2011'!$A$44:$A$139,0)),97,MATCH($BQ394,'2011'!$A$44:$A$139,0))</f>
        <v>97</v>
      </c>
      <c r="CE394" s="2">
        <f>IF(ISNA(MATCH($BQ394,'2012'!$A$44:$A$139,0)),97,MATCH($BQ394,'2012'!$A$44:$A$139,0))</f>
        <v>97</v>
      </c>
      <c r="CF394" s="2">
        <f>IF(ISNA(MATCH($BQ394,'2013'!$A$44:$A$139,0)),97,MATCH($BQ394,'2013'!$A$44:$A$139,0))</f>
        <v>97</v>
      </c>
      <c r="CG394" s="149">
        <f>IF(ISNA(MATCH($BQ394,'2014'!$A$52:$A$179,0)),129,MATCH($BQ394,'2014'!$A$52:$A$179,0))</f>
        <v>129</v>
      </c>
      <c r="CI394">
        <f t="shared" si="249"/>
        <v>288</v>
      </c>
      <c r="CJ394" s="284"/>
      <c r="CK394" s="282"/>
      <c r="CL394" s="281">
        <f t="shared" si="250"/>
        <v>21</v>
      </c>
      <c r="CM394" s="282">
        <f t="shared" si="236"/>
        <v>14.9986</v>
      </c>
      <c r="CN394" s="282">
        <f t="shared" si="237"/>
        <v>9.9980667599999986</v>
      </c>
      <c r="CO394" s="282">
        <f t="shared" si="238"/>
        <v>23.664711302215999</v>
      </c>
      <c r="CP394" s="282">
        <f t="shared" si="239"/>
        <v>15.774896554057184</v>
      </c>
      <c r="CQ394" s="282">
        <f t="shared" si="240"/>
        <v>10.515546042934519</v>
      </c>
      <c r="CR394" s="282">
        <f t="shared" si="241"/>
        <v>7.0096629922201501</v>
      </c>
      <c r="CS394" s="282">
        <f t="shared" si="242"/>
        <v>4.6726413506139517</v>
      </c>
      <c r="CT394" s="282">
        <f t="shared" si="243"/>
        <v>3.1147827243192601</v>
      </c>
      <c r="CU394" s="282">
        <f t="shared" si="251"/>
        <v>2.0763141640312188</v>
      </c>
      <c r="CV394" s="282">
        <f t="shared" si="252"/>
        <v>1.3840710217432104</v>
      </c>
      <c r="CW394" s="282">
        <f t="shared" si="253"/>
        <v>0.922621743094024</v>
      </c>
      <c r="CX394" s="282">
        <f t="shared" si="254"/>
        <v>0.6150196539464764</v>
      </c>
      <c r="CY394" s="283">
        <f t="shared" si="255"/>
        <v>0.40997210132072115</v>
      </c>
      <c r="DA394" s="282">
        <f t="shared" si="256"/>
        <v>288</v>
      </c>
      <c r="DB394" s="97"/>
      <c r="DC394" s="156"/>
      <c r="DD394" s="270">
        <f t="shared" si="257"/>
        <v>21</v>
      </c>
      <c r="DE394" s="156">
        <f t="shared" si="258"/>
        <v>22</v>
      </c>
      <c r="DF394" s="156">
        <f t="shared" si="259"/>
        <v>22</v>
      </c>
      <c r="DG394" s="156">
        <f t="shared" si="260"/>
        <v>39</v>
      </c>
      <c r="DH394" s="156">
        <f t="shared" si="261"/>
        <v>39</v>
      </c>
      <c r="DI394" s="156">
        <f t="shared" si="262"/>
        <v>39</v>
      </c>
      <c r="DJ394" s="156">
        <f t="shared" si="263"/>
        <v>39</v>
      </c>
      <c r="DK394" s="156">
        <f t="shared" si="264"/>
        <v>39</v>
      </c>
      <c r="DL394" s="156">
        <f t="shared" si="265"/>
        <v>39</v>
      </c>
      <c r="DM394" s="156">
        <f t="shared" si="266"/>
        <v>39</v>
      </c>
      <c r="DN394" s="156">
        <f t="shared" si="267"/>
        <v>39</v>
      </c>
      <c r="DO394" s="156">
        <f t="shared" si="268"/>
        <v>39</v>
      </c>
      <c r="DP394" s="156">
        <f t="shared" si="269"/>
        <v>39</v>
      </c>
      <c r="DQ394" s="267">
        <f t="shared" si="270"/>
        <v>39</v>
      </c>
      <c r="DR394" s="156">
        <f t="shared" si="271"/>
        <v>176</v>
      </c>
    </row>
    <row r="395" spans="2:122" ht="13.5" thickBot="1" x14ac:dyDescent="0.25">
      <c r="B395" s="133">
        <v>217</v>
      </c>
      <c r="C395" s="50">
        <f t="shared" si="234"/>
        <v>1</v>
      </c>
      <c r="D395" s="50">
        <f t="shared" si="244"/>
        <v>0</v>
      </c>
      <c r="E395" s="97"/>
      <c r="F395" s="2">
        <f t="shared" si="272"/>
        <v>390</v>
      </c>
      <c r="G395" s="164">
        <v>1501</v>
      </c>
      <c r="H395" s="164">
        <f>14- COUNTIF(L395:AA395,"#N/A")</f>
        <v>1</v>
      </c>
      <c r="I395" s="133">
        <f>SUM(AF395:AU395)+SUM(BA395:BM395)</f>
        <v>7</v>
      </c>
      <c r="J395" s="405">
        <f>CY395</f>
        <v>0.40940694473188977</v>
      </c>
      <c r="K395" s="466" t="str">
        <f>IF(ISNUMBER(MATCH(G395,'[4]OPR data'!$A$3:$A$2541,0)),"Y","N")</f>
        <v>Y</v>
      </c>
      <c r="L395" s="112"/>
      <c r="M395" s="236"/>
      <c r="N395" s="236" t="e">
        <f>(INDEX(Finish_table!R$4:R$83,MATCH('14 Year_History_Results'!$G395,Finish_table!S$4:S$83,0),1))</f>
        <v>#N/A</v>
      </c>
      <c r="O395" s="236" t="e">
        <f>(INDEX(Finish_table!Z$4:Z$99,MATCH('14 Year_History_Results'!$G395,Finish_table!AA$4:AA$99,0),1))</f>
        <v>#N/A</v>
      </c>
      <c r="P395" s="236" t="e">
        <f>(INDEX(Finish_table!AI$4:AI$99,MATCH('14 Year_History_Results'!$G395,Finish_table!AJ$4:AJ$99,0),1))</f>
        <v>#N/A</v>
      </c>
      <c r="Q395" s="236" t="e">
        <f>(INDEX(Finish_table!AR$4:AR$99,MATCH('14 Year_History_Results'!$G395,Finish_table!AS$4:AS$99,0),1))</f>
        <v>#N/A</v>
      </c>
      <c r="R395" s="236" t="e">
        <f>(INDEX(Finish_table!BA$4:BA$99,MATCH('14 Year_History_Results'!$G395,Finish_table!BB$4:BB$99,0),1))</f>
        <v>#N/A</v>
      </c>
      <c r="S395" s="236" t="e">
        <f>(INDEX(Finish_table!BJ$4:BJ$99,MATCH('14 Year_History_Results'!$G395,Finish_table!BK$4:BK$99,0),1))</f>
        <v>#N/A</v>
      </c>
      <c r="T395" s="236" t="str">
        <f>(INDEX(Finish_table!BS$4:BS$99,MATCH('14 Year_History_Results'!$G395,Finish_table!BT$4:BT$99,0),1))</f>
        <v>QF</v>
      </c>
      <c r="U395" s="236" t="e">
        <f>(INDEX(Finish_table!CB$4:CB$99,MATCH('14 Year_History_Results'!$G395,Finish_table!CC$4:CC$99,0),1))</f>
        <v>#N/A</v>
      </c>
      <c r="V395" s="236" t="e">
        <f>(INDEX(Finish_table!CK$4:CK$99,MATCH('14 Year_History_Results'!$G395,Finish_table!CL$4:CL$99,0),1))</f>
        <v>#N/A</v>
      </c>
      <c r="W395" s="236" t="e">
        <f>(INDEX(Finish_table!CT$4:CT$99,MATCH('14 Year_History_Results'!$G395,Finish_table!CU$4:CU$99,0),1))</f>
        <v>#N/A</v>
      </c>
      <c r="X395" s="236" t="e">
        <f>(INDEX(Finish_table!DC$4:DC$99,MATCH('14 Year_History_Results'!$G395,Finish_table!DD$4:DD$99,0),1))</f>
        <v>#N/A</v>
      </c>
      <c r="Y395" s="236" t="e">
        <f>(INDEX(Finish_table!DL$4:DL$99,MATCH('14 Year_History_Results'!$G395,Finish_table!DM$4:DM$99,0),1))</f>
        <v>#N/A</v>
      </c>
      <c r="Z395" s="236" t="e">
        <f>(INDEX(Finish_table!DU$4:DU$99,MATCH('14 Year_History_Results'!$G395,Finish_table!DV$4:DV$99,0),1))</f>
        <v>#N/A</v>
      </c>
      <c r="AA395" s="256" t="e">
        <f>(INDEX(Finish_table!ED$4:ED$140,MATCH('14 Year_History_Results'!$G395,Finish_table!EE$4:EE$140,0),1))</f>
        <v>#N/A</v>
      </c>
      <c r="AB395" s="2"/>
      <c r="AE395">
        <f t="shared" si="235"/>
        <v>1501</v>
      </c>
      <c r="AF395" s="112"/>
      <c r="AG395" s="2"/>
      <c r="AH395" s="148">
        <f>INDEX('2001'!$C$44:$C$140,'14 Year_History_Results'!BT395)</f>
        <v>0</v>
      </c>
      <c r="AI395" s="2">
        <f>INDEX('2002'!$C$44:$C$140,'14 Year_History_Results'!BU395)</f>
        <v>0</v>
      </c>
      <c r="AJ395" s="2">
        <f>INDEX('2003'!$C$44:$C$140,'14 Year_History_Results'!BV395)</f>
        <v>0</v>
      </c>
      <c r="AK395" s="2">
        <f>INDEX('2004'!$C$44:$C$140,'14 Year_History_Results'!BW395)</f>
        <v>0</v>
      </c>
      <c r="AL395" s="2">
        <f>INDEX('2005'!$C$44:$C$140,'14 Year_History_Results'!BX395)</f>
        <v>0</v>
      </c>
      <c r="AM395" s="2">
        <f>INDEX('2006'!$C$44:$C$140,'14 Year_History_Results'!BY395)</f>
        <v>0</v>
      </c>
      <c r="AN395" s="2">
        <f>INDEX('2007'!$C$44:$C$140,'14 Year_History_Results'!BZ395)</f>
        <v>0</v>
      </c>
      <c r="AO395" s="2">
        <f>INDEX('2008'!$C$44:$C$140,'14 Year_History_Results'!CA395)</f>
        <v>0</v>
      </c>
      <c r="AP395" s="2">
        <f>INDEX('2009'!$C$44:$C$140,'14 Year_History_Results'!CB395)</f>
        <v>0</v>
      </c>
      <c r="AQ395" s="2">
        <f>INDEX('2010'!$C$44:$C$140,'14 Year_History_Results'!CC395)</f>
        <v>0</v>
      </c>
      <c r="AR395" s="2">
        <f>INDEX('2011'!$C$44:$C$140,'14 Year_History_Results'!CD395)</f>
        <v>0</v>
      </c>
      <c r="AS395" s="2">
        <f>INDEX('2012'!$C$44:$C$140,'14 Year_History_Results'!CE395)</f>
        <v>0</v>
      </c>
      <c r="AT395" s="2">
        <f>INDEX('2013'!$C$44:$C$140,'14 Year_History_Results'!CF395)</f>
        <v>0</v>
      </c>
      <c r="AU395" s="149">
        <f>INDEX('2014'!$C$52:$C$180,'14 Year_History_Results'!CG395)</f>
        <v>0</v>
      </c>
      <c r="AV395" s="2">
        <f t="shared" si="245"/>
        <v>0</v>
      </c>
      <c r="AW395" s="2"/>
      <c r="AX395">
        <f t="shared" si="246"/>
        <v>1501</v>
      </c>
      <c r="AY395" s="112"/>
      <c r="AZ395" s="2"/>
      <c r="BA395" s="148">
        <f>INDEX('2001'!$B$44:$B$140,'14 Year_History_Results'!BT395)</f>
        <v>0</v>
      </c>
      <c r="BB395" s="2">
        <f>INDEX('2002'!$B$44:$B$140,'14 Year_History_Results'!BU395)</f>
        <v>0</v>
      </c>
      <c r="BC395" s="2">
        <f>INDEX('2003'!$B$44:$B$140,'14 Year_History_Results'!BV395)</f>
        <v>0</v>
      </c>
      <c r="BD395" s="2">
        <f>INDEX('2004'!$B$44:$B$140,'14 Year_History_Results'!BW395)</f>
        <v>0</v>
      </c>
      <c r="BE395" s="2">
        <f>INDEX('2005'!$B$44:$B$140,'14 Year_History_Results'!BX395)</f>
        <v>0</v>
      </c>
      <c r="BF395" s="2">
        <f>INDEX('2006'!$B$44:$B$140,'14 Year_History_Results'!BY395)</f>
        <v>0</v>
      </c>
      <c r="BG395" s="2">
        <f>INDEX('2007'!$B$44:$B$140,'14 Year_History_Results'!BZ395)</f>
        <v>7</v>
      </c>
      <c r="BH395" s="2">
        <f>INDEX('2008'!$B$44:$B$140,'14 Year_History_Results'!CA395)</f>
        <v>0</v>
      </c>
      <c r="BI395" s="2">
        <f>INDEX('2009'!$B$44:$B$140,'14 Year_History_Results'!CB395)</f>
        <v>0</v>
      </c>
      <c r="BJ395" s="2">
        <f>INDEX('2010'!$B$44:$B$140,'14 Year_History_Results'!CC395)</f>
        <v>0</v>
      </c>
      <c r="BK395" s="2">
        <f>INDEX('2011'!$B$44:$B$140,'14 Year_History_Results'!CD395)</f>
        <v>0</v>
      </c>
      <c r="BL395" s="2">
        <f>INDEX('2012'!$B$44:$B$140,'14 Year_History_Results'!CE395)</f>
        <v>0</v>
      </c>
      <c r="BM395" s="2">
        <f>INDEX('2013'!$B$44:$B$140,'14 Year_History_Results'!CF395)</f>
        <v>0</v>
      </c>
      <c r="BN395" s="149">
        <f>INDEX('2014'!$B$52:$B$180,'14 Year_History_Results'!CG395)</f>
        <v>0</v>
      </c>
      <c r="BO395" s="308">
        <f t="shared" si="247"/>
        <v>0</v>
      </c>
      <c r="BQ395">
        <f t="shared" si="248"/>
        <v>1501</v>
      </c>
      <c r="BR395" s="112"/>
      <c r="BS395" s="2"/>
      <c r="BT395" s="148">
        <f>IF(ISNA(MATCH($BQ395,'2001'!$A$44:$A$139,0)),97,MATCH($BQ395,'2001'!$A$44:$A$139,0))</f>
        <v>97</v>
      </c>
      <c r="BU395" s="2">
        <f>IF(ISNA(MATCH($BQ395,'2002'!$A$44:$A$139,0)),97,MATCH($BQ395,'2002'!$A$44:$A$139,0))</f>
        <v>97</v>
      </c>
      <c r="BV395" s="2">
        <f>IF(ISNA(MATCH($BQ395,'2003'!$A$44:$A$139,0)),97,MATCH($BQ395,'2003'!$A$44:$A$139,0))</f>
        <v>97</v>
      </c>
      <c r="BW395" s="2">
        <f>IF(ISNA(MATCH($BQ395,'2004'!$A$44:$A$139,0)),97,MATCH($BQ395,'2004'!$A$44:$A$139,0))</f>
        <v>97</v>
      </c>
      <c r="BX395" s="2">
        <f>IF(ISNA(MATCH($BQ395,'2005'!$A$44:$A$139,0)),97,MATCH($BQ395,'2005'!$A$44:$A$139,0))</f>
        <v>97</v>
      </c>
      <c r="BY395" s="2">
        <f>IF(ISNA(MATCH($BQ395,'2006'!$A$44:$A$139,0)),97,MATCH($BQ395,'2006'!$A$44:$A$139,0))</f>
        <v>97</v>
      </c>
      <c r="BZ395" s="2">
        <f>IF(ISNA(MATCH($BQ395,'2007'!$A$44:$A$139,0)),97,MATCH($BQ395,'2007'!$A$44:$A$139,0))</f>
        <v>74</v>
      </c>
      <c r="CA395" s="2">
        <f>IF(ISNA(MATCH($BQ395,'2008'!$A$44:$A$139,0)),97,MATCH($BQ395,'2008'!$A$44:$A$139,0))</f>
        <v>97</v>
      </c>
      <c r="CB395" s="2">
        <f>IF(ISNA(MATCH($BQ395,'2009'!$A$44:$A$139,0)),97,MATCH($BQ395,'2009'!$A$44:$A$139,0))</f>
        <v>97</v>
      </c>
      <c r="CC395" s="2">
        <f>IF(ISNA(MATCH($BQ395,'2010'!$A$44:$A$139,0)),97,MATCH($BQ395,'2010'!$A$44:$A$139,0))</f>
        <v>97</v>
      </c>
      <c r="CD395" s="2">
        <f>IF(ISNA(MATCH($BQ395,'2011'!$A$44:$A$139,0)),97,MATCH($BQ395,'2011'!$A$44:$A$139,0))</f>
        <v>97</v>
      </c>
      <c r="CE395" s="2">
        <f>IF(ISNA(MATCH($BQ395,'2012'!$A$44:$A$139,0)),97,MATCH($BQ395,'2012'!$A$44:$A$139,0))</f>
        <v>97</v>
      </c>
      <c r="CF395" s="2">
        <f>IF(ISNA(MATCH($BQ395,'2013'!$A$44:$A$139,0)),97,MATCH($BQ395,'2013'!$A$44:$A$139,0))</f>
        <v>97</v>
      </c>
      <c r="CG395" s="149">
        <f>IF(ISNA(MATCH($BQ395,'2014'!$A$52:$A$179,0)),129,MATCH($BQ395,'2014'!$A$52:$A$179,0))</f>
        <v>129</v>
      </c>
      <c r="CI395">
        <f t="shared" si="249"/>
        <v>1501</v>
      </c>
      <c r="CJ395" s="284"/>
      <c r="CK395" s="282"/>
      <c r="CL395" s="281">
        <f t="shared" si="250"/>
        <v>0</v>
      </c>
      <c r="CM395" s="282">
        <f t="shared" si="236"/>
        <v>0</v>
      </c>
      <c r="CN395" s="282">
        <f t="shared" si="237"/>
        <v>0</v>
      </c>
      <c r="CO395" s="282">
        <f t="shared" si="238"/>
        <v>0</v>
      </c>
      <c r="CP395" s="282">
        <f t="shared" si="239"/>
        <v>0</v>
      </c>
      <c r="CQ395" s="282">
        <f t="shared" si="240"/>
        <v>0</v>
      </c>
      <c r="CR395" s="282">
        <f t="shared" si="241"/>
        <v>7</v>
      </c>
      <c r="CS395" s="282">
        <f t="shared" si="242"/>
        <v>4.6661999999999999</v>
      </c>
      <c r="CT395" s="282">
        <f t="shared" si="243"/>
        <v>3.1104889199999999</v>
      </c>
      <c r="CU395" s="282">
        <f t="shared" si="251"/>
        <v>2.0734519140719998</v>
      </c>
      <c r="CV395" s="282">
        <f t="shared" si="252"/>
        <v>1.3821630459203951</v>
      </c>
      <c r="CW395" s="282">
        <f t="shared" si="253"/>
        <v>0.92134988641053528</v>
      </c>
      <c r="CX395" s="282">
        <f t="shared" si="254"/>
        <v>0.61417183428126276</v>
      </c>
      <c r="CY395" s="283">
        <f t="shared" si="255"/>
        <v>0.40940694473188977</v>
      </c>
      <c r="DA395" s="282">
        <f t="shared" si="256"/>
        <v>1501</v>
      </c>
      <c r="DB395" s="97"/>
      <c r="DC395" s="156"/>
      <c r="DD395" s="270">
        <f t="shared" si="257"/>
        <v>0</v>
      </c>
      <c r="DE395" s="156">
        <f t="shared" si="258"/>
        <v>0</v>
      </c>
      <c r="DF395" s="156">
        <f t="shared" si="259"/>
        <v>0</v>
      </c>
      <c r="DG395" s="156">
        <f t="shared" si="260"/>
        <v>0</v>
      </c>
      <c r="DH395" s="156">
        <f t="shared" si="261"/>
        <v>0</v>
      </c>
      <c r="DI395" s="156">
        <f t="shared" si="262"/>
        <v>0</v>
      </c>
      <c r="DJ395" s="156">
        <f t="shared" si="263"/>
        <v>7</v>
      </c>
      <c r="DK395" s="156">
        <f t="shared" si="264"/>
        <v>7</v>
      </c>
      <c r="DL395" s="156">
        <f t="shared" si="265"/>
        <v>7</v>
      </c>
      <c r="DM395" s="156">
        <f t="shared" si="266"/>
        <v>7</v>
      </c>
      <c r="DN395" s="156">
        <f t="shared" si="267"/>
        <v>7</v>
      </c>
      <c r="DO395" s="156">
        <f t="shared" si="268"/>
        <v>7</v>
      </c>
      <c r="DP395" s="156">
        <f t="shared" si="269"/>
        <v>7</v>
      </c>
      <c r="DQ395" s="267">
        <f t="shared" si="270"/>
        <v>7</v>
      </c>
      <c r="DR395" s="156">
        <f t="shared" si="271"/>
        <v>451</v>
      </c>
    </row>
    <row r="396" spans="2:122" ht="13.5" thickBot="1" x14ac:dyDescent="0.25">
      <c r="B396" s="133">
        <v>217</v>
      </c>
      <c r="C396" s="50">
        <f t="shared" si="234"/>
        <v>2</v>
      </c>
      <c r="D396" s="50">
        <f t="shared" si="244"/>
        <v>0</v>
      </c>
      <c r="E396" s="97"/>
      <c r="F396" s="2">
        <f t="shared" si="272"/>
        <v>391</v>
      </c>
      <c r="G396" s="164">
        <v>167</v>
      </c>
      <c r="H396" s="164">
        <f>14- COUNTIF(L396:AA396,"#N/A")</f>
        <v>1</v>
      </c>
      <c r="I396" s="133">
        <f>SUM(AF396:AU396)+SUM(BA396:BM396)</f>
        <v>35</v>
      </c>
      <c r="J396" s="405">
        <f>CY396</f>
        <v>0.40419082125113692</v>
      </c>
      <c r="K396" s="466" t="str">
        <f>IF(ISNUMBER(MATCH(G396,'[4]OPR data'!$A$3:$A$2541,0)),"Y","N")</f>
        <v>Y</v>
      </c>
      <c r="L396" s="112"/>
      <c r="M396" s="236"/>
      <c r="N396" s="236" t="e">
        <f>(INDEX(Finish_table!R$4:R$83,MATCH('14 Year_History_Results'!$G396,Finish_table!S$4:S$83,0),1))</f>
        <v>#N/A</v>
      </c>
      <c r="O396" s="236" t="e">
        <f>(INDEX(Finish_table!Z$4:Z$99,MATCH('14 Year_History_Results'!$G396,Finish_table!AA$4:AA$99,0),1))</f>
        <v>#N/A</v>
      </c>
      <c r="P396" s="236" t="str">
        <f>(INDEX(Finish_table!AI$4:AI$99,MATCH('14 Year_History_Results'!$G396,Finish_table!AJ$4:AJ$99,0),1))</f>
        <v>F</v>
      </c>
      <c r="Q396" s="236" t="e">
        <f>(INDEX(Finish_table!AR$4:AR$99,MATCH('14 Year_History_Results'!$G396,Finish_table!AS$4:AS$99,0),1))</f>
        <v>#N/A</v>
      </c>
      <c r="R396" s="236" t="e">
        <f>(INDEX(Finish_table!BA$4:BA$99,MATCH('14 Year_History_Results'!$G396,Finish_table!BB$4:BB$99,0),1))</f>
        <v>#N/A</v>
      </c>
      <c r="S396" s="236" t="e">
        <f>(INDEX(Finish_table!BJ$4:BJ$99,MATCH('14 Year_History_Results'!$G396,Finish_table!BK$4:BK$99,0),1))</f>
        <v>#N/A</v>
      </c>
      <c r="T396" s="236" t="e">
        <f>(INDEX(Finish_table!BS$4:BS$99,MATCH('14 Year_History_Results'!$G396,Finish_table!BT$4:BT$99,0),1))</f>
        <v>#N/A</v>
      </c>
      <c r="U396" s="236" t="e">
        <f>(INDEX(Finish_table!CB$4:CB$99,MATCH('14 Year_History_Results'!$G396,Finish_table!CC$4:CC$99,0),1))</f>
        <v>#N/A</v>
      </c>
      <c r="V396" s="236" t="e">
        <f>(INDEX(Finish_table!CK$4:CK$99,MATCH('14 Year_History_Results'!$G396,Finish_table!CL$4:CL$99,0),1))</f>
        <v>#N/A</v>
      </c>
      <c r="W396" s="236" t="e">
        <f>(INDEX(Finish_table!CT$4:CT$99,MATCH('14 Year_History_Results'!$G396,Finish_table!CU$4:CU$99,0),1))</f>
        <v>#N/A</v>
      </c>
      <c r="X396" s="236" t="e">
        <f>(INDEX(Finish_table!DC$4:DC$99,MATCH('14 Year_History_Results'!$G396,Finish_table!DD$4:DD$99,0),1))</f>
        <v>#N/A</v>
      </c>
      <c r="Y396" s="236" t="e">
        <f>(INDEX(Finish_table!DL$4:DL$99,MATCH('14 Year_History_Results'!$G396,Finish_table!DM$4:DM$99,0),1))</f>
        <v>#N/A</v>
      </c>
      <c r="Z396" s="236" t="e">
        <f>(INDEX(Finish_table!DU$4:DU$99,MATCH('14 Year_History_Results'!$G396,Finish_table!DV$4:DV$99,0),1))</f>
        <v>#N/A</v>
      </c>
      <c r="AA396" s="256" t="e">
        <f>(INDEX(Finish_table!ED$4:ED$140,MATCH('14 Year_History_Results'!$G396,Finish_table!EE$4:EE$140,0),1))</f>
        <v>#N/A</v>
      </c>
      <c r="AB396" s="2"/>
      <c r="AE396">
        <f t="shared" si="235"/>
        <v>167</v>
      </c>
      <c r="AF396" s="112"/>
      <c r="AG396" s="2"/>
      <c r="AH396" s="148">
        <f>INDEX('2001'!$C$44:$C$140,'14 Year_History_Results'!BT396)</f>
        <v>0</v>
      </c>
      <c r="AI396" s="2">
        <f>INDEX('2002'!$C$44:$C$140,'14 Year_History_Results'!BU396)</f>
        <v>0</v>
      </c>
      <c r="AJ396" s="2">
        <f>INDEX('2003'!$C$44:$C$140,'14 Year_History_Results'!BV396)</f>
        <v>20</v>
      </c>
      <c r="AK396" s="2">
        <f>INDEX('2004'!$C$44:$C$140,'14 Year_History_Results'!BW396)</f>
        <v>0</v>
      </c>
      <c r="AL396" s="2">
        <f>INDEX('2005'!$C$44:$C$140,'14 Year_History_Results'!BX396)</f>
        <v>0</v>
      </c>
      <c r="AM396" s="2">
        <f>INDEX('2006'!$C$44:$C$140,'14 Year_History_Results'!BY396)</f>
        <v>0</v>
      </c>
      <c r="AN396" s="2">
        <f>INDEX('2007'!$C$44:$C$140,'14 Year_History_Results'!BZ396)</f>
        <v>0</v>
      </c>
      <c r="AO396" s="2">
        <f>INDEX('2008'!$C$44:$C$140,'14 Year_History_Results'!CA396)</f>
        <v>0</v>
      </c>
      <c r="AP396" s="2">
        <f>INDEX('2009'!$C$44:$C$140,'14 Year_History_Results'!CB396)</f>
        <v>0</v>
      </c>
      <c r="AQ396" s="2">
        <f>INDEX('2010'!$C$44:$C$140,'14 Year_History_Results'!CC396)</f>
        <v>0</v>
      </c>
      <c r="AR396" s="2">
        <f>INDEX('2011'!$C$44:$C$140,'14 Year_History_Results'!CD396)</f>
        <v>0</v>
      </c>
      <c r="AS396" s="2">
        <f>INDEX('2012'!$C$44:$C$140,'14 Year_History_Results'!CE396)</f>
        <v>0</v>
      </c>
      <c r="AT396" s="2">
        <f>INDEX('2013'!$C$44:$C$140,'14 Year_History_Results'!CF396)</f>
        <v>0</v>
      </c>
      <c r="AU396" s="149">
        <f>INDEX('2014'!$C$52:$C$180,'14 Year_History_Results'!CG396)</f>
        <v>0</v>
      </c>
      <c r="AV396" s="2">
        <f t="shared" si="245"/>
        <v>5.3452248382484875</v>
      </c>
      <c r="AW396" s="2"/>
      <c r="AX396">
        <f t="shared" si="246"/>
        <v>167</v>
      </c>
      <c r="AY396" s="112"/>
      <c r="AZ396" s="2"/>
      <c r="BA396" s="148">
        <f>INDEX('2001'!$B$44:$B$140,'14 Year_History_Results'!BT396)</f>
        <v>0</v>
      </c>
      <c r="BB396" s="2">
        <f>INDEX('2002'!$B$44:$B$140,'14 Year_History_Results'!BU396)</f>
        <v>0</v>
      </c>
      <c r="BC396" s="2">
        <f>INDEX('2003'!$B$44:$B$140,'14 Year_History_Results'!BV396)</f>
        <v>15</v>
      </c>
      <c r="BD396" s="2">
        <f>INDEX('2004'!$B$44:$B$140,'14 Year_History_Results'!BW396)</f>
        <v>0</v>
      </c>
      <c r="BE396" s="2">
        <f>INDEX('2005'!$B$44:$B$140,'14 Year_History_Results'!BX396)</f>
        <v>0</v>
      </c>
      <c r="BF396" s="2">
        <f>INDEX('2006'!$B$44:$B$140,'14 Year_History_Results'!BY396)</f>
        <v>0</v>
      </c>
      <c r="BG396" s="2">
        <f>INDEX('2007'!$B$44:$B$140,'14 Year_History_Results'!BZ396)</f>
        <v>0</v>
      </c>
      <c r="BH396" s="2">
        <f>INDEX('2008'!$B$44:$B$140,'14 Year_History_Results'!CA396)</f>
        <v>0</v>
      </c>
      <c r="BI396" s="2">
        <f>INDEX('2009'!$B$44:$B$140,'14 Year_History_Results'!CB396)</f>
        <v>0</v>
      </c>
      <c r="BJ396" s="2">
        <f>INDEX('2010'!$B$44:$B$140,'14 Year_History_Results'!CC396)</f>
        <v>0</v>
      </c>
      <c r="BK396" s="2">
        <f>INDEX('2011'!$B$44:$B$140,'14 Year_History_Results'!CD396)</f>
        <v>0</v>
      </c>
      <c r="BL396" s="2">
        <f>INDEX('2012'!$B$44:$B$140,'14 Year_History_Results'!CE396)</f>
        <v>0</v>
      </c>
      <c r="BM396" s="2">
        <f>INDEX('2013'!$B$44:$B$140,'14 Year_History_Results'!CF396)</f>
        <v>0</v>
      </c>
      <c r="BN396" s="149">
        <f>INDEX('2014'!$B$52:$B$180,'14 Year_History_Results'!CG396)</f>
        <v>0</v>
      </c>
      <c r="BO396" s="308">
        <f t="shared" si="247"/>
        <v>0</v>
      </c>
      <c r="BQ396">
        <f t="shared" si="248"/>
        <v>167</v>
      </c>
      <c r="BR396" s="112"/>
      <c r="BS396" s="2"/>
      <c r="BT396" s="148">
        <f>IF(ISNA(MATCH($BQ396,'2001'!$A$44:$A$139,0)),97,MATCH($BQ396,'2001'!$A$44:$A$139,0))</f>
        <v>97</v>
      </c>
      <c r="BU396" s="2">
        <f>IF(ISNA(MATCH($BQ396,'2002'!$A$44:$A$139,0)),97,MATCH($BQ396,'2002'!$A$44:$A$139,0))</f>
        <v>97</v>
      </c>
      <c r="BV396" s="2">
        <f>IF(ISNA(MATCH($BQ396,'2003'!$A$44:$A$139,0)),97,MATCH($BQ396,'2003'!$A$44:$A$139,0))</f>
        <v>28</v>
      </c>
      <c r="BW396" s="2">
        <f>IF(ISNA(MATCH($BQ396,'2004'!$A$44:$A$139,0)),97,MATCH($BQ396,'2004'!$A$44:$A$139,0))</f>
        <v>97</v>
      </c>
      <c r="BX396" s="2">
        <f>IF(ISNA(MATCH($BQ396,'2005'!$A$44:$A$139,0)),97,MATCH($BQ396,'2005'!$A$44:$A$139,0))</f>
        <v>97</v>
      </c>
      <c r="BY396" s="2">
        <f>IF(ISNA(MATCH($BQ396,'2006'!$A$44:$A$139,0)),97,MATCH($BQ396,'2006'!$A$44:$A$139,0))</f>
        <v>97</v>
      </c>
      <c r="BZ396" s="2">
        <f>IF(ISNA(MATCH($BQ396,'2007'!$A$44:$A$139,0)),97,MATCH($BQ396,'2007'!$A$44:$A$139,0))</f>
        <v>97</v>
      </c>
      <c r="CA396" s="2">
        <f>IF(ISNA(MATCH($BQ396,'2008'!$A$44:$A$139,0)),97,MATCH($BQ396,'2008'!$A$44:$A$139,0))</f>
        <v>97</v>
      </c>
      <c r="CB396" s="2">
        <f>IF(ISNA(MATCH($BQ396,'2009'!$A$44:$A$139,0)),97,MATCH($BQ396,'2009'!$A$44:$A$139,0))</f>
        <v>97</v>
      </c>
      <c r="CC396" s="2">
        <f>IF(ISNA(MATCH($BQ396,'2010'!$A$44:$A$139,0)),97,MATCH($BQ396,'2010'!$A$44:$A$139,0))</f>
        <v>97</v>
      </c>
      <c r="CD396" s="2">
        <f>IF(ISNA(MATCH($BQ396,'2011'!$A$44:$A$139,0)),97,MATCH($BQ396,'2011'!$A$44:$A$139,0))</f>
        <v>97</v>
      </c>
      <c r="CE396" s="2">
        <f>IF(ISNA(MATCH($BQ396,'2012'!$A$44:$A$139,0)),97,MATCH($BQ396,'2012'!$A$44:$A$139,0))</f>
        <v>97</v>
      </c>
      <c r="CF396" s="2">
        <f>IF(ISNA(MATCH($BQ396,'2013'!$A$44:$A$139,0)),97,MATCH($BQ396,'2013'!$A$44:$A$139,0))</f>
        <v>97</v>
      </c>
      <c r="CG396" s="149">
        <f>IF(ISNA(MATCH($BQ396,'2014'!$A$52:$A$179,0)),129,MATCH($BQ396,'2014'!$A$52:$A$179,0))</f>
        <v>129</v>
      </c>
      <c r="CI396">
        <f t="shared" si="249"/>
        <v>167</v>
      </c>
      <c r="CJ396" s="284"/>
      <c r="CK396" s="282"/>
      <c r="CL396" s="281">
        <f t="shared" si="250"/>
        <v>0</v>
      </c>
      <c r="CM396" s="282">
        <f t="shared" si="236"/>
        <v>0</v>
      </c>
      <c r="CN396" s="282">
        <f t="shared" si="237"/>
        <v>35</v>
      </c>
      <c r="CO396" s="282">
        <f t="shared" si="238"/>
        <v>23.331</v>
      </c>
      <c r="CP396" s="282">
        <f t="shared" si="239"/>
        <v>15.552444599999999</v>
      </c>
      <c r="CQ396" s="282">
        <f t="shared" si="240"/>
        <v>10.36725957036</v>
      </c>
      <c r="CR396" s="282">
        <f t="shared" si="241"/>
        <v>6.910815229601976</v>
      </c>
      <c r="CS396" s="282">
        <f t="shared" si="242"/>
        <v>4.606749432052677</v>
      </c>
      <c r="CT396" s="282">
        <f t="shared" si="243"/>
        <v>3.0708591714063145</v>
      </c>
      <c r="CU396" s="282">
        <f t="shared" si="251"/>
        <v>2.0470347236594493</v>
      </c>
      <c r="CV396" s="282">
        <f t="shared" si="252"/>
        <v>1.3645533467913888</v>
      </c>
      <c r="CW396" s="282">
        <f t="shared" si="253"/>
        <v>0.90961126097113976</v>
      </c>
      <c r="CX396" s="282">
        <f t="shared" si="254"/>
        <v>0.60634686656336179</v>
      </c>
      <c r="CY396" s="283">
        <f t="shared" si="255"/>
        <v>0.40419082125113692</v>
      </c>
      <c r="DA396" s="282">
        <f t="shared" si="256"/>
        <v>167</v>
      </c>
      <c r="DB396" s="97"/>
      <c r="DC396" s="156"/>
      <c r="DD396" s="270">
        <f t="shared" si="257"/>
        <v>0</v>
      </c>
      <c r="DE396" s="156">
        <f t="shared" si="258"/>
        <v>0</v>
      </c>
      <c r="DF396" s="156">
        <f t="shared" si="259"/>
        <v>35</v>
      </c>
      <c r="DG396" s="156">
        <f t="shared" si="260"/>
        <v>35</v>
      </c>
      <c r="DH396" s="156">
        <f t="shared" si="261"/>
        <v>35</v>
      </c>
      <c r="DI396" s="156">
        <f t="shared" si="262"/>
        <v>35</v>
      </c>
      <c r="DJ396" s="156">
        <f t="shared" si="263"/>
        <v>35</v>
      </c>
      <c r="DK396" s="156">
        <f t="shared" si="264"/>
        <v>35</v>
      </c>
      <c r="DL396" s="156">
        <f t="shared" si="265"/>
        <v>35</v>
      </c>
      <c r="DM396" s="156">
        <f t="shared" si="266"/>
        <v>35</v>
      </c>
      <c r="DN396" s="156">
        <f t="shared" si="267"/>
        <v>35</v>
      </c>
      <c r="DO396" s="156">
        <f t="shared" si="268"/>
        <v>35</v>
      </c>
      <c r="DP396" s="156">
        <f t="shared" si="269"/>
        <v>35</v>
      </c>
      <c r="DQ396" s="267">
        <f t="shared" si="270"/>
        <v>35</v>
      </c>
      <c r="DR396" s="156">
        <f t="shared" si="271"/>
        <v>194</v>
      </c>
    </row>
    <row r="397" spans="2:122" ht="13.5" thickBot="1" x14ac:dyDescent="0.25">
      <c r="B397" s="250">
        <v>217</v>
      </c>
      <c r="C397" s="50">
        <f t="shared" si="234"/>
        <v>3</v>
      </c>
      <c r="D397" s="50">
        <f t="shared" si="244"/>
        <v>0</v>
      </c>
      <c r="E397" s="97"/>
      <c r="F397" s="2">
        <f t="shared" si="272"/>
        <v>392</v>
      </c>
      <c r="G397" s="164">
        <v>1923</v>
      </c>
      <c r="H397" s="164">
        <f>14- COUNTIF(L397:AA397,"#N/A")</f>
        <v>1</v>
      </c>
      <c r="I397" s="133">
        <f>SUM(AF397:AU397)+SUM(BA397:BM397)</f>
        <v>3</v>
      </c>
      <c r="J397" s="405">
        <f>CY397</f>
        <v>0.39486423703308654</v>
      </c>
      <c r="K397" s="466" t="str">
        <f>IF(ISNUMBER(MATCH(G397,'[4]OPR data'!$A$3:$A$2541,0)),"Y","N")</f>
        <v>Y</v>
      </c>
      <c r="L397" s="112"/>
      <c r="M397" s="236"/>
      <c r="N397" s="236" t="e">
        <f>(INDEX(Finish_table!R$4:R$83,MATCH('14 Year_History_Results'!$G397,Finish_table!S$4:S$83,0),1))</f>
        <v>#N/A</v>
      </c>
      <c r="O397" s="236" t="e">
        <f>(INDEX(Finish_table!Z$4:Z$99,MATCH('14 Year_History_Results'!$G397,Finish_table!AA$4:AA$99,0),1))</f>
        <v>#N/A</v>
      </c>
      <c r="P397" s="236" t="e">
        <f>(INDEX(Finish_table!AI$4:AI$99,MATCH('14 Year_History_Results'!$G397,Finish_table!AJ$4:AJ$99,0),1))</f>
        <v>#N/A</v>
      </c>
      <c r="Q397" s="236" t="e">
        <f>(INDEX(Finish_table!AR$4:AR$99,MATCH('14 Year_History_Results'!$G397,Finish_table!AS$4:AS$99,0),1))</f>
        <v>#N/A</v>
      </c>
      <c r="R397" s="236" t="e">
        <f>(INDEX(Finish_table!BA$4:BA$99,MATCH('14 Year_History_Results'!$G397,Finish_table!BB$4:BB$99,0),1))</f>
        <v>#N/A</v>
      </c>
      <c r="S397" s="236" t="e">
        <f>(INDEX(Finish_table!BJ$4:BJ$99,MATCH('14 Year_History_Results'!$G397,Finish_table!BK$4:BK$99,0),1))</f>
        <v>#N/A</v>
      </c>
      <c r="T397" s="236" t="e">
        <f>(INDEX(Finish_table!BS$4:BS$99,MATCH('14 Year_History_Results'!$G397,Finish_table!BT$4:BT$99,0),1))</f>
        <v>#N/A</v>
      </c>
      <c r="U397" s="236" t="e">
        <f>(INDEX(Finish_table!CB$4:CB$99,MATCH('14 Year_History_Results'!$G397,Finish_table!CC$4:CC$99,0),1))</f>
        <v>#N/A</v>
      </c>
      <c r="V397" s="236" t="str">
        <f>(INDEX(Finish_table!CK$4:CK$99,MATCH('14 Year_History_Results'!$G397,Finish_table!CL$4:CL$99,0),1))</f>
        <v>QF</v>
      </c>
      <c r="W397" s="236" t="e">
        <f>(INDEX(Finish_table!CT$4:CT$99,MATCH('14 Year_History_Results'!$G397,Finish_table!CU$4:CU$99,0),1))</f>
        <v>#N/A</v>
      </c>
      <c r="X397" s="236" t="e">
        <f>(INDEX(Finish_table!DC$4:DC$99,MATCH('14 Year_History_Results'!$G397,Finish_table!DD$4:DD$99,0),1))</f>
        <v>#N/A</v>
      </c>
      <c r="Y397" s="236" t="e">
        <f>(INDEX(Finish_table!DL$4:DL$99,MATCH('14 Year_History_Results'!$G397,Finish_table!DM$4:DM$99,0),1))</f>
        <v>#N/A</v>
      </c>
      <c r="Z397" s="236" t="e">
        <f>(INDEX(Finish_table!DU$4:DU$99,MATCH('14 Year_History_Results'!$G397,Finish_table!DV$4:DV$99,0),1))</f>
        <v>#N/A</v>
      </c>
      <c r="AA397" s="256" t="e">
        <f>(INDEX(Finish_table!ED$4:ED$140,MATCH('14 Year_History_Results'!$G397,Finish_table!EE$4:EE$140,0),1))</f>
        <v>#N/A</v>
      </c>
      <c r="AB397" s="2"/>
      <c r="AE397">
        <f t="shared" si="235"/>
        <v>1923</v>
      </c>
      <c r="AF397" s="112"/>
      <c r="AG397" s="2"/>
      <c r="AH397" s="148">
        <f>INDEX('2001'!$C$44:$C$140,'14 Year_History_Results'!BT397)</f>
        <v>0</v>
      </c>
      <c r="AI397" s="2">
        <f>INDEX('2002'!$C$44:$C$140,'14 Year_History_Results'!BU397)</f>
        <v>0</v>
      </c>
      <c r="AJ397" s="2">
        <f>INDEX('2003'!$C$44:$C$140,'14 Year_History_Results'!BV397)</f>
        <v>0</v>
      </c>
      <c r="AK397" s="2">
        <f>INDEX('2004'!$C$44:$C$140,'14 Year_History_Results'!BW397)</f>
        <v>0</v>
      </c>
      <c r="AL397" s="2">
        <f>INDEX('2005'!$C$44:$C$140,'14 Year_History_Results'!BX397)</f>
        <v>0</v>
      </c>
      <c r="AM397" s="2">
        <f>INDEX('2006'!$C$44:$C$140,'14 Year_History_Results'!BY397)</f>
        <v>0</v>
      </c>
      <c r="AN397" s="2">
        <f>INDEX('2007'!$C$44:$C$140,'14 Year_History_Results'!BZ397)</f>
        <v>0</v>
      </c>
      <c r="AO397" s="2">
        <f>INDEX('2008'!$C$44:$C$140,'14 Year_History_Results'!CA397)</f>
        <v>0</v>
      </c>
      <c r="AP397" s="2">
        <f>INDEX('2009'!$C$44:$C$140,'14 Year_History_Results'!CB397)</f>
        <v>0</v>
      </c>
      <c r="AQ397" s="2">
        <f>INDEX('2010'!$C$44:$C$140,'14 Year_History_Results'!CC397)</f>
        <v>0</v>
      </c>
      <c r="AR397" s="2">
        <f>INDEX('2011'!$C$44:$C$140,'14 Year_History_Results'!CD397)</f>
        <v>0</v>
      </c>
      <c r="AS397" s="2">
        <f>INDEX('2012'!$C$44:$C$140,'14 Year_History_Results'!CE397)</f>
        <v>0</v>
      </c>
      <c r="AT397" s="2">
        <f>INDEX('2013'!$C$44:$C$140,'14 Year_History_Results'!CF397)</f>
        <v>0</v>
      </c>
      <c r="AU397" s="149">
        <f>INDEX('2014'!$C$52:$C$180,'14 Year_History_Results'!CG397)</f>
        <v>0</v>
      </c>
      <c r="AV397" s="2">
        <f t="shared" si="245"/>
        <v>0</v>
      </c>
      <c r="AW397" s="2"/>
      <c r="AX397">
        <f t="shared" si="246"/>
        <v>1923</v>
      </c>
      <c r="AY397" s="112"/>
      <c r="AZ397" s="2"/>
      <c r="BA397" s="148">
        <f>INDEX('2001'!$B$44:$B$140,'14 Year_History_Results'!BT397)</f>
        <v>0</v>
      </c>
      <c r="BB397" s="2">
        <f>INDEX('2002'!$B$44:$B$140,'14 Year_History_Results'!BU397)</f>
        <v>0</v>
      </c>
      <c r="BC397" s="2">
        <f>INDEX('2003'!$B$44:$B$140,'14 Year_History_Results'!BV397)</f>
        <v>0</v>
      </c>
      <c r="BD397" s="2">
        <f>INDEX('2004'!$B$44:$B$140,'14 Year_History_Results'!BW397)</f>
        <v>0</v>
      </c>
      <c r="BE397" s="2">
        <f>INDEX('2005'!$B$44:$B$140,'14 Year_History_Results'!BX397)</f>
        <v>0</v>
      </c>
      <c r="BF397" s="2">
        <f>INDEX('2006'!$B$44:$B$140,'14 Year_History_Results'!BY397)</f>
        <v>0</v>
      </c>
      <c r="BG397" s="2">
        <f>INDEX('2007'!$B$44:$B$140,'14 Year_History_Results'!BZ397)</f>
        <v>0</v>
      </c>
      <c r="BH397" s="2">
        <f>INDEX('2008'!$B$44:$B$140,'14 Year_History_Results'!CA397)</f>
        <v>0</v>
      </c>
      <c r="BI397" s="2">
        <f>INDEX('2009'!$B$44:$B$140,'14 Year_History_Results'!CB397)</f>
        <v>3</v>
      </c>
      <c r="BJ397" s="2">
        <f>INDEX('2010'!$B$44:$B$140,'14 Year_History_Results'!CC397)</f>
        <v>0</v>
      </c>
      <c r="BK397" s="2">
        <f>INDEX('2011'!$B$44:$B$140,'14 Year_History_Results'!CD397)</f>
        <v>0</v>
      </c>
      <c r="BL397" s="2">
        <f>INDEX('2012'!$B$44:$B$140,'14 Year_History_Results'!CE397)</f>
        <v>0</v>
      </c>
      <c r="BM397" s="2">
        <f>INDEX('2013'!$B$44:$B$140,'14 Year_History_Results'!CF397)</f>
        <v>0</v>
      </c>
      <c r="BN397" s="149">
        <f>INDEX('2014'!$B$52:$B$180,'14 Year_History_Results'!CG397)</f>
        <v>0</v>
      </c>
      <c r="BO397" s="308">
        <f t="shared" si="247"/>
        <v>0</v>
      </c>
      <c r="BQ397">
        <f t="shared" si="248"/>
        <v>1923</v>
      </c>
      <c r="BR397" s="112"/>
      <c r="BS397" s="2"/>
      <c r="BT397" s="148">
        <f>IF(ISNA(MATCH($BQ397,'2001'!$A$44:$A$139,0)),97,MATCH($BQ397,'2001'!$A$44:$A$139,0))</f>
        <v>97</v>
      </c>
      <c r="BU397" s="2">
        <f>IF(ISNA(MATCH($BQ397,'2002'!$A$44:$A$139,0)),97,MATCH($BQ397,'2002'!$A$44:$A$139,0))</f>
        <v>97</v>
      </c>
      <c r="BV397" s="2">
        <f>IF(ISNA(MATCH($BQ397,'2003'!$A$44:$A$139,0)),97,MATCH($BQ397,'2003'!$A$44:$A$139,0))</f>
        <v>97</v>
      </c>
      <c r="BW397" s="2">
        <f>IF(ISNA(MATCH($BQ397,'2004'!$A$44:$A$139,0)),97,MATCH($BQ397,'2004'!$A$44:$A$139,0))</f>
        <v>97</v>
      </c>
      <c r="BX397" s="2">
        <f>IF(ISNA(MATCH($BQ397,'2005'!$A$44:$A$139,0)),97,MATCH($BQ397,'2005'!$A$44:$A$139,0))</f>
        <v>97</v>
      </c>
      <c r="BY397" s="2">
        <f>IF(ISNA(MATCH($BQ397,'2006'!$A$44:$A$139,0)),97,MATCH($BQ397,'2006'!$A$44:$A$139,0))</f>
        <v>97</v>
      </c>
      <c r="BZ397" s="2">
        <f>IF(ISNA(MATCH($BQ397,'2007'!$A$44:$A$139,0)),97,MATCH($BQ397,'2007'!$A$44:$A$139,0))</f>
        <v>97</v>
      </c>
      <c r="CA397" s="2">
        <f>IF(ISNA(MATCH($BQ397,'2008'!$A$44:$A$139,0)),97,MATCH($BQ397,'2008'!$A$44:$A$139,0))</f>
        <v>97</v>
      </c>
      <c r="CB397" s="2">
        <f>IF(ISNA(MATCH($BQ397,'2009'!$A$44:$A$139,0)),97,MATCH($BQ397,'2009'!$A$44:$A$139,0))</f>
        <v>86</v>
      </c>
      <c r="CC397" s="2">
        <f>IF(ISNA(MATCH($BQ397,'2010'!$A$44:$A$139,0)),97,MATCH($BQ397,'2010'!$A$44:$A$139,0))</f>
        <v>97</v>
      </c>
      <c r="CD397" s="2">
        <f>IF(ISNA(MATCH($BQ397,'2011'!$A$44:$A$139,0)),97,MATCH($BQ397,'2011'!$A$44:$A$139,0))</f>
        <v>97</v>
      </c>
      <c r="CE397" s="2">
        <f>IF(ISNA(MATCH($BQ397,'2012'!$A$44:$A$139,0)),97,MATCH($BQ397,'2012'!$A$44:$A$139,0))</f>
        <v>97</v>
      </c>
      <c r="CF397" s="2">
        <f>IF(ISNA(MATCH($BQ397,'2013'!$A$44:$A$139,0)),97,MATCH($BQ397,'2013'!$A$44:$A$139,0))</f>
        <v>97</v>
      </c>
      <c r="CG397" s="149">
        <f>IF(ISNA(MATCH($BQ397,'2014'!$A$52:$A$179,0)),129,MATCH($BQ397,'2014'!$A$52:$A$179,0))</f>
        <v>129</v>
      </c>
      <c r="CI397">
        <f t="shared" si="249"/>
        <v>1923</v>
      </c>
      <c r="CJ397" s="284"/>
      <c r="CK397" s="282"/>
      <c r="CL397" s="281">
        <f t="shared" si="250"/>
        <v>0</v>
      </c>
      <c r="CM397" s="282">
        <f t="shared" si="236"/>
        <v>0</v>
      </c>
      <c r="CN397" s="282">
        <f t="shared" si="237"/>
        <v>0</v>
      </c>
      <c r="CO397" s="282">
        <f t="shared" si="238"/>
        <v>0</v>
      </c>
      <c r="CP397" s="282">
        <f t="shared" si="239"/>
        <v>0</v>
      </c>
      <c r="CQ397" s="282">
        <f t="shared" si="240"/>
        <v>0</v>
      </c>
      <c r="CR397" s="282">
        <f t="shared" si="241"/>
        <v>0</v>
      </c>
      <c r="CS397" s="282">
        <f t="shared" si="242"/>
        <v>0</v>
      </c>
      <c r="CT397" s="282">
        <f t="shared" si="243"/>
        <v>3</v>
      </c>
      <c r="CU397" s="282">
        <f t="shared" si="251"/>
        <v>1.9998</v>
      </c>
      <c r="CV397" s="282">
        <f t="shared" si="252"/>
        <v>1.3330666799999999</v>
      </c>
      <c r="CW397" s="282">
        <f t="shared" si="253"/>
        <v>0.8886222488879999</v>
      </c>
      <c r="CX397" s="282">
        <f t="shared" si="254"/>
        <v>0.5923555911087407</v>
      </c>
      <c r="CY397" s="283">
        <f t="shared" si="255"/>
        <v>0.39486423703308654</v>
      </c>
      <c r="DA397" s="282">
        <f t="shared" si="256"/>
        <v>1923</v>
      </c>
      <c r="DB397" s="97"/>
      <c r="DC397" s="156"/>
      <c r="DD397" s="270">
        <f t="shared" si="257"/>
        <v>0</v>
      </c>
      <c r="DE397" s="156">
        <f t="shared" si="258"/>
        <v>0</v>
      </c>
      <c r="DF397" s="156">
        <f t="shared" si="259"/>
        <v>0</v>
      </c>
      <c r="DG397" s="156">
        <f t="shared" si="260"/>
        <v>0</v>
      </c>
      <c r="DH397" s="156">
        <f t="shared" si="261"/>
        <v>0</v>
      </c>
      <c r="DI397" s="156">
        <f t="shared" si="262"/>
        <v>0</v>
      </c>
      <c r="DJ397" s="156">
        <f t="shared" si="263"/>
        <v>0</v>
      </c>
      <c r="DK397" s="156">
        <f t="shared" si="264"/>
        <v>0</v>
      </c>
      <c r="DL397" s="156">
        <f t="shared" si="265"/>
        <v>3</v>
      </c>
      <c r="DM397" s="156">
        <f t="shared" si="266"/>
        <v>3</v>
      </c>
      <c r="DN397" s="156">
        <f t="shared" si="267"/>
        <v>3</v>
      </c>
      <c r="DO397" s="156">
        <f t="shared" si="268"/>
        <v>3</v>
      </c>
      <c r="DP397" s="156">
        <f t="shared" si="269"/>
        <v>3</v>
      </c>
      <c r="DQ397" s="267">
        <f t="shared" si="270"/>
        <v>3</v>
      </c>
      <c r="DR397" s="156">
        <f t="shared" si="271"/>
        <v>476</v>
      </c>
    </row>
    <row r="398" spans="2:122" ht="13.5" thickBot="1" x14ac:dyDescent="0.25">
      <c r="B398" s="133">
        <v>217</v>
      </c>
      <c r="C398" s="50">
        <f t="shared" si="234"/>
        <v>4</v>
      </c>
      <c r="D398" s="50">
        <f t="shared" si="244"/>
        <v>0</v>
      </c>
      <c r="E398" s="97"/>
      <c r="F398" s="2">
        <f t="shared" si="272"/>
        <v>393</v>
      </c>
      <c r="G398" s="164">
        <v>2185</v>
      </c>
      <c r="H398" s="164">
        <f>14- COUNTIF(L398:AA398,"#N/A")</f>
        <v>1</v>
      </c>
      <c r="I398" s="133">
        <f>SUM(AF398:AU398)+SUM(BA398:BM398)</f>
        <v>3</v>
      </c>
      <c r="J398" s="405">
        <f>CY398</f>
        <v>0.39486423703308654</v>
      </c>
      <c r="K398" s="466" t="str">
        <f>IF(ISNUMBER(MATCH(G398,'[4]OPR data'!$A$3:$A$2541,0)),"Y","N")</f>
        <v>Y</v>
      </c>
      <c r="L398" s="112"/>
      <c r="M398" s="236"/>
      <c r="N398" s="236" t="e">
        <f>(INDEX(Finish_table!R$4:R$83,MATCH('14 Year_History_Results'!$G398,Finish_table!S$4:S$83,0),1))</f>
        <v>#N/A</v>
      </c>
      <c r="O398" s="236" t="e">
        <f>(INDEX(Finish_table!Z$4:Z$99,MATCH('14 Year_History_Results'!$G398,Finish_table!AA$4:AA$99,0),1))</f>
        <v>#N/A</v>
      </c>
      <c r="P398" s="236" t="e">
        <f>(INDEX(Finish_table!AI$4:AI$99,MATCH('14 Year_History_Results'!$G398,Finish_table!AJ$4:AJ$99,0),1))</f>
        <v>#N/A</v>
      </c>
      <c r="Q398" s="236" t="e">
        <f>(INDEX(Finish_table!AR$4:AR$99,MATCH('14 Year_History_Results'!$G398,Finish_table!AS$4:AS$99,0),1))</f>
        <v>#N/A</v>
      </c>
      <c r="R398" s="236" t="e">
        <f>(INDEX(Finish_table!BA$4:BA$99,MATCH('14 Year_History_Results'!$G398,Finish_table!BB$4:BB$99,0),1))</f>
        <v>#N/A</v>
      </c>
      <c r="S398" s="236" t="e">
        <f>(INDEX(Finish_table!BJ$4:BJ$99,MATCH('14 Year_History_Results'!$G398,Finish_table!BK$4:BK$99,0),1))</f>
        <v>#N/A</v>
      </c>
      <c r="T398" s="236" t="e">
        <f>(INDEX(Finish_table!BS$4:BS$99,MATCH('14 Year_History_Results'!$G398,Finish_table!BT$4:BT$99,0),1))</f>
        <v>#N/A</v>
      </c>
      <c r="U398" s="236" t="e">
        <f>(INDEX(Finish_table!CB$4:CB$99,MATCH('14 Year_History_Results'!$G398,Finish_table!CC$4:CC$99,0),1))</f>
        <v>#N/A</v>
      </c>
      <c r="V398" s="236" t="str">
        <f>(INDEX(Finish_table!CK$4:CK$99,MATCH('14 Year_History_Results'!$G398,Finish_table!CL$4:CL$99,0),1))</f>
        <v>QF</v>
      </c>
      <c r="W398" s="236" t="e">
        <f>(INDEX(Finish_table!CT$4:CT$99,MATCH('14 Year_History_Results'!$G398,Finish_table!CU$4:CU$99,0),1))</f>
        <v>#N/A</v>
      </c>
      <c r="X398" s="236" t="e">
        <f>(INDEX(Finish_table!DC$4:DC$99,MATCH('14 Year_History_Results'!$G398,Finish_table!DD$4:DD$99,0),1))</f>
        <v>#N/A</v>
      </c>
      <c r="Y398" s="236" t="e">
        <f>(INDEX(Finish_table!DL$4:DL$99,MATCH('14 Year_History_Results'!$G398,Finish_table!DM$4:DM$99,0),1))</f>
        <v>#N/A</v>
      </c>
      <c r="Z398" s="236" t="e">
        <f>(INDEX(Finish_table!DU$4:DU$99,MATCH('14 Year_History_Results'!$G398,Finish_table!DV$4:DV$99,0),1))</f>
        <v>#N/A</v>
      </c>
      <c r="AA398" s="256" t="e">
        <f>(INDEX(Finish_table!ED$4:ED$140,MATCH('14 Year_History_Results'!$G398,Finish_table!EE$4:EE$140,0),1))</f>
        <v>#N/A</v>
      </c>
      <c r="AB398" s="2"/>
      <c r="AE398">
        <f t="shared" si="235"/>
        <v>2185</v>
      </c>
      <c r="AF398" s="112"/>
      <c r="AG398" s="2"/>
      <c r="AH398" s="148">
        <f>INDEX('2001'!$C$44:$C$140,'14 Year_History_Results'!BT398)</f>
        <v>0</v>
      </c>
      <c r="AI398" s="2">
        <f>INDEX('2002'!$C$44:$C$140,'14 Year_History_Results'!BU398)</f>
        <v>0</v>
      </c>
      <c r="AJ398" s="2">
        <f>INDEX('2003'!$C$44:$C$140,'14 Year_History_Results'!BV398)</f>
        <v>0</v>
      </c>
      <c r="AK398" s="2">
        <f>INDEX('2004'!$C$44:$C$140,'14 Year_History_Results'!BW398)</f>
        <v>0</v>
      </c>
      <c r="AL398" s="2">
        <f>INDEX('2005'!$C$44:$C$140,'14 Year_History_Results'!BX398)</f>
        <v>0</v>
      </c>
      <c r="AM398" s="2">
        <f>INDEX('2006'!$C$44:$C$140,'14 Year_History_Results'!BY398)</f>
        <v>0</v>
      </c>
      <c r="AN398" s="2">
        <f>INDEX('2007'!$C$44:$C$140,'14 Year_History_Results'!BZ398)</f>
        <v>0</v>
      </c>
      <c r="AO398" s="2">
        <f>INDEX('2008'!$C$44:$C$140,'14 Year_History_Results'!CA398)</f>
        <v>0</v>
      </c>
      <c r="AP398" s="2">
        <f>INDEX('2009'!$C$44:$C$140,'14 Year_History_Results'!CB398)</f>
        <v>0</v>
      </c>
      <c r="AQ398" s="2">
        <f>INDEX('2010'!$C$44:$C$140,'14 Year_History_Results'!CC398)</f>
        <v>0</v>
      </c>
      <c r="AR398" s="2">
        <f>INDEX('2011'!$C$44:$C$140,'14 Year_History_Results'!CD398)</f>
        <v>0</v>
      </c>
      <c r="AS398" s="2">
        <f>INDEX('2012'!$C$44:$C$140,'14 Year_History_Results'!CE398)</f>
        <v>0</v>
      </c>
      <c r="AT398" s="2">
        <f>INDEX('2013'!$C$44:$C$140,'14 Year_History_Results'!CF398)</f>
        <v>0</v>
      </c>
      <c r="AU398" s="149">
        <f>INDEX('2014'!$C$52:$C$180,'14 Year_History_Results'!CG398)</f>
        <v>0</v>
      </c>
      <c r="AV398" s="2">
        <f t="shared" si="245"/>
        <v>0</v>
      </c>
      <c r="AW398" s="2"/>
      <c r="AX398">
        <f t="shared" si="246"/>
        <v>2185</v>
      </c>
      <c r="AY398" s="112"/>
      <c r="AZ398" s="2"/>
      <c r="BA398" s="148">
        <f>INDEX('2001'!$B$44:$B$140,'14 Year_History_Results'!BT398)</f>
        <v>0</v>
      </c>
      <c r="BB398" s="2">
        <f>INDEX('2002'!$B$44:$B$140,'14 Year_History_Results'!BU398)</f>
        <v>0</v>
      </c>
      <c r="BC398" s="2">
        <f>INDEX('2003'!$B$44:$B$140,'14 Year_History_Results'!BV398)</f>
        <v>0</v>
      </c>
      <c r="BD398" s="2">
        <f>INDEX('2004'!$B$44:$B$140,'14 Year_History_Results'!BW398)</f>
        <v>0</v>
      </c>
      <c r="BE398" s="2">
        <f>INDEX('2005'!$B$44:$B$140,'14 Year_History_Results'!BX398)</f>
        <v>0</v>
      </c>
      <c r="BF398" s="2">
        <f>INDEX('2006'!$B$44:$B$140,'14 Year_History_Results'!BY398)</f>
        <v>0</v>
      </c>
      <c r="BG398" s="2">
        <f>INDEX('2007'!$B$44:$B$140,'14 Year_History_Results'!BZ398)</f>
        <v>0</v>
      </c>
      <c r="BH398" s="2">
        <f>INDEX('2008'!$B$44:$B$140,'14 Year_History_Results'!CA398)</f>
        <v>0</v>
      </c>
      <c r="BI398" s="2">
        <f>INDEX('2009'!$B$44:$B$140,'14 Year_History_Results'!CB398)</f>
        <v>3</v>
      </c>
      <c r="BJ398" s="2">
        <f>INDEX('2010'!$B$44:$B$140,'14 Year_History_Results'!CC398)</f>
        <v>0</v>
      </c>
      <c r="BK398" s="2">
        <f>INDEX('2011'!$B$44:$B$140,'14 Year_History_Results'!CD398)</f>
        <v>0</v>
      </c>
      <c r="BL398" s="2">
        <f>INDEX('2012'!$B$44:$B$140,'14 Year_History_Results'!CE398)</f>
        <v>0</v>
      </c>
      <c r="BM398" s="2">
        <f>INDEX('2013'!$B$44:$B$140,'14 Year_History_Results'!CF398)</f>
        <v>0</v>
      </c>
      <c r="BN398" s="149">
        <f>INDEX('2014'!$B$52:$B$180,'14 Year_History_Results'!CG398)</f>
        <v>0</v>
      </c>
      <c r="BO398" s="308">
        <f t="shared" si="247"/>
        <v>0</v>
      </c>
      <c r="BQ398">
        <f t="shared" si="248"/>
        <v>2185</v>
      </c>
      <c r="BR398" s="112"/>
      <c r="BS398" s="2"/>
      <c r="BT398" s="148">
        <f>IF(ISNA(MATCH($BQ398,'2001'!$A$44:$A$139,0)),97,MATCH($BQ398,'2001'!$A$44:$A$139,0))</f>
        <v>97</v>
      </c>
      <c r="BU398" s="2">
        <f>IF(ISNA(MATCH($BQ398,'2002'!$A$44:$A$139,0)),97,MATCH($BQ398,'2002'!$A$44:$A$139,0))</f>
        <v>97</v>
      </c>
      <c r="BV398" s="2">
        <f>IF(ISNA(MATCH($BQ398,'2003'!$A$44:$A$139,0)),97,MATCH($BQ398,'2003'!$A$44:$A$139,0))</f>
        <v>97</v>
      </c>
      <c r="BW398" s="2">
        <f>IF(ISNA(MATCH($BQ398,'2004'!$A$44:$A$139,0)),97,MATCH($BQ398,'2004'!$A$44:$A$139,0))</f>
        <v>97</v>
      </c>
      <c r="BX398" s="2">
        <f>IF(ISNA(MATCH($BQ398,'2005'!$A$44:$A$139,0)),97,MATCH($BQ398,'2005'!$A$44:$A$139,0))</f>
        <v>97</v>
      </c>
      <c r="BY398" s="2">
        <f>IF(ISNA(MATCH($BQ398,'2006'!$A$44:$A$139,0)),97,MATCH($BQ398,'2006'!$A$44:$A$139,0))</f>
        <v>97</v>
      </c>
      <c r="BZ398" s="2">
        <f>IF(ISNA(MATCH($BQ398,'2007'!$A$44:$A$139,0)),97,MATCH($BQ398,'2007'!$A$44:$A$139,0))</f>
        <v>97</v>
      </c>
      <c r="CA398" s="2">
        <f>IF(ISNA(MATCH($BQ398,'2008'!$A$44:$A$139,0)),97,MATCH($BQ398,'2008'!$A$44:$A$139,0))</f>
        <v>97</v>
      </c>
      <c r="CB398" s="2">
        <f>IF(ISNA(MATCH($BQ398,'2009'!$A$44:$A$139,0)),97,MATCH($BQ398,'2009'!$A$44:$A$139,0))</f>
        <v>90</v>
      </c>
      <c r="CC398" s="2">
        <f>IF(ISNA(MATCH($BQ398,'2010'!$A$44:$A$139,0)),97,MATCH($BQ398,'2010'!$A$44:$A$139,0))</f>
        <v>97</v>
      </c>
      <c r="CD398" s="2">
        <f>IF(ISNA(MATCH($BQ398,'2011'!$A$44:$A$139,0)),97,MATCH($BQ398,'2011'!$A$44:$A$139,0))</f>
        <v>97</v>
      </c>
      <c r="CE398" s="2">
        <f>IF(ISNA(MATCH($BQ398,'2012'!$A$44:$A$139,0)),97,MATCH($BQ398,'2012'!$A$44:$A$139,0))</f>
        <v>97</v>
      </c>
      <c r="CF398" s="2">
        <f>IF(ISNA(MATCH($BQ398,'2013'!$A$44:$A$139,0)),97,MATCH($BQ398,'2013'!$A$44:$A$139,0))</f>
        <v>97</v>
      </c>
      <c r="CG398" s="149">
        <f>IF(ISNA(MATCH($BQ398,'2014'!$A$52:$A$179,0)),129,MATCH($BQ398,'2014'!$A$52:$A$179,0))</f>
        <v>129</v>
      </c>
      <c r="CI398">
        <f t="shared" si="249"/>
        <v>2185</v>
      </c>
      <c r="CJ398" s="284"/>
      <c r="CK398" s="282"/>
      <c r="CL398" s="281">
        <f t="shared" si="250"/>
        <v>0</v>
      </c>
      <c r="CM398" s="282">
        <f t="shared" si="236"/>
        <v>0</v>
      </c>
      <c r="CN398" s="282">
        <f t="shared" si="237"/>
        <v>0</v>
      </c>
      <c r="CO398" s="282">
        <f t="shared" si="238"/>
        <v>0</v>
      </c>
      <c r="CP398" s="282">
        <f t="shared" si="239"/>
        <v>0</v>
      </c>
      <c r="CQ398" s="282">
        <f t="shared" si="240"/>
        <v>0</v>
      </c>
      <c r="CR398" s="282">
        <f t="shared" si="241"/>
        <v>0</v>
      </c>
      <c r="CS398" s="282">
        <f t="shared" si="242"/>
        <v>0</v>
      </c>
      <c r="CT398" s="282">
        <f t="shared" si="243"/>
        <v>3</v>
      </c>
      <c r="CU398" s="282">
        <f t="shared" si="251"/>
        <v>1.9998</v>
      </c>
      <c r="CV398" s="282">
        <f t="shared" si="252"/>
        <v>1.3330666799999999</v>
      </c>
      <c r="CW398" s="282">
        <f t="shared" si="253"/>
        <v>0.8886222488879999</v>
      </c>
      <c r="CX398" s="282">
        <f t="shared" si="254"/>
        <v>0.5923555911087407</v>
      </c>
      <c r="CY398" s="283">
        <f t="shared" si="255"/>
        <v>0.39486423703308654</v>
      </c>
      <c r="DA398" s="282">
        <f t="shared" si="256"/>
        <v>2185</v>
      </c>
      <c r="DB398" s="97"/>
      <c r="DC398" s="156"/>
      <c r="DD398" s="270">
        <f t="shared" si="257"/>
        <v>0</v>
      </c>
      <c r="DE398" s="156">
        <f t="shared" si="258"/>
        <v>0</v>
      </c>
      <c r="DF398" s="156">
        <f t="shared" si="259"/>
        <v>0</v>
      </c>
      <c r="DG398" s="156">
        <f t="shared" si="260"/>
        <v>0</v>
      </c>
      <c r="DH398" s="156">
        <f t="shared" si="261"/>
        <v>0</v>
      </c>
      <c r="DI398" s="156">
        <f t="shared" si="262"/>
        <v>0</v>
      </c>
      <c r="DJ398" s="156">
        <f t="shared" si="263"/>
        <v>0</v>
      </c>
      <c r="DK398" s="156">
        <f t="shared" si="264"/>
        <v>0</v>
      </c>
      <c r="DL398" s="156">
        <f t="shared" si="265"/>
        <v>3</v>
      </c>
      <c r="DM398" s="156">
        <f t="shared" si="266"/>
        <v>3</v>
      </c>
      <c r="DN398" s="156">
        <f t="shared" si="267"/>
        <v>3</v>
      </c>
      <c r="DO398" s="156">
        <f t="shared" si="268"/>
        <v>3</v>
      </c>
      <c r="DP398" s="156">
        <f t="shared" si="269"/>
        <v>3</v>
      </c>
      <c r="DQ398" s="267">
        <f t="shared" si="270"/>
        <v>3</v>
      </c>
      <c r="DR398" s="156">
        <f t="shared" si="271"/>
        <v>476</v>
      </c>
    </row>
    <row r="399" spans="2:122" ht="13.5" thickBot="1" x14ac:dyDescent="0.25">
      <c r="B399" s="133">
        <v>217</v>
      </c>
      <c r="C399" s="50">
        <f t="shared" si="234"/>
        <v>5</v>
      </c>
      <c r="D399" s="50">
        <f t="shared" si="244"/>
        <v>0</v>
      </c>
      <c r="E399" s="97"/>
      <c r="F399" s="2">
        <f t="shared" si="272"/>
        <v>394</v>
      </c>
      <c r="G399" s="164">
        <v>87</v>
      </c>
      <c r="H399" s="164">
        <f>14- COUNTIF(L399:AA399,"#N/A")</f>
        <v>1</v>
      </c>
      <c r="I399" s="133">
        <f>SUM(AF399:AU399)+SUM(BA399:BM399)</f>
        <v>34</v>
      </c>
      <c r="J399" s="405">
        <f>CY399</f>
        <v>0.39264251207253292</v>
      </c>
      <c r="K399" s="466" t="str">
        <f>IF(ISNUMBER(MATCH(G399,'[4]OPR data'!$A$3:$A$2541,0)),"Y","N")</f>
        <v>Y</v>
      </c>
      <c r="L399" s="112"/>
      <c r="M399" s="236"/>
      <c r="N399" s="236" t="e">
        <f>(INDEX(Finish_table!R$4:R$83,MATCH('14 Year_History_Results'!$G399,Finish_table!S$4:S$83,0),1))</f>
        <v>#N/A</v>
      </c>
      <c r="O399" s="236" t="e">
        <f>(INDEX(Finish_table!Z$4:Z$99,MATCH('14 Year_History_Results'!$G399,Finish_table!AA$4:AA$99,0),1))</f>
        <v>#N/A</v>
      </c>
      <c r="P399" s="236" t="str">
        <f>(INDEX(Finish_table!AI$4:AI$99,MATCH('14 Year_History_Results'!$G399,Finish_table!AJ$4:AJ$99,0),1))</f>
        <v>F</v>
      </c>
      <c r="Q399" s="236" t="e">
        <f>(INDEX(Finish_table!AR$4:AR$99,MATCH('14 Year_History_Results'!$G399,Finish_table!AS$4:AS$99,0),1))</f>
        <v>#N/A</v>
      </c>
      <c r="R399" s="236" t="e">
        <f>(INDEX(Finish_table!BA$4:BA$99,MATCH('14 Year_History_Results'!$G399,Finish_table!BB$4:BB$99,0),1))</f>
        <v>#N/A</v>
      </c>
      <c r="S399" s="236" t="e">
        <f>(INDEX(Finish_table!BJ$4:BJ$99,MATCH('14 Year_History_Results'!$G399,Finish_table!BK$4:BK$99,0),1))</f>
        <v>#N/A</v>
      </c>
      <c r="T399" s="236" t="e">
        <f>(INDEX(Finish_table!BS$4:BS$99,MATCH('14 Year_History_Results'!$G399,Finish_table!BT$4:BT$99,0),1))</f>
        <v>#N/A</v>
      </c>
      <c r="U399" s="236" t="e">
        <f>(INDEX(Finish_table!CB$4:CB$99,MATCH('14 Year_History_Results'!$G399,Finish_table!CC$4:CC$99,0),1))</f>
        <v>#N/A</v>
      </c>
      <c r="V399" s="236" t="e">
        <f>(INDEX(Finish_table!CK$4:CK$99,MATCH('14 Year_History_Results'!$G399,Finish_table!CL$4:CL$99,0),1))</f>
        <v>#N/A</v>
      </c>
      <c r="W399" s="236" t="e">
        <f>(INDEX(Finish_table!CT$4:CT$99,MATCH('14 Year_History_Results'!$G399,Finish_table!CU$4:CU$99,0),1))</f>
        <v>#N/A</v>
      </c>
      <c r="X399" s="236" t="e">
        <f>(INDEX(Finish_table!DC$4:DC$99,MATCH('14 Year_History_Results'!$G399,Finish_table!DD$4:DD$99,0),1))</f>
        <v>#N/A</v>
      </c>
      <c r="Y399" s="236" t="e">
        <f>(INDEX(Finish_table!DL$4:DL$99,MATCH('14 Year_History_Results'!$G399,Finish_table!DM$4:DM$99,0),1))</f>
        <v>#N/A</v>
      </c>
      <c r="Z399" s="236" t="e">
        <f>(INDEX(Finish_table!DU$4:DU$99,MATCH('14 Year_History_Results'!$G399,Finish_table!DV$4:DV$99,0),1))</f>
        <v>#N/A</v>
      </c>
      <c r="AA399" s="256" t="e">
        <f>(INDEX(Finish_table!ED$4:ED$140,MATCH('14 Year_History_Results'!$G399,Finish_table!EE$4:EE$140,0),1))</f>
        <v>#N/A</v>
      </c>
      <c r="AB399" s="2"/>
      <c r="AE399">
        <f t="shared" si="235"/>
        <v>87</v>
      </c>
      <c r="AF399" s="112"/>
      <c r="AG399" s="2"/>
      <c r="AH399" s="148">
        <f>INDEX('2001'!$C$44:$C$140,'14 Year_History_Results'!BT399)</f>
        <v>0</v>
      </c>
      <c r="AI399" s="2">
        <f>INDEX('2002'!$C$44:$C$140,'14 Year_History_Results'!BU399)</f>
        <v>0</v>
      </c>
      <c r="AJ399" s="2">
        <f>INDEX('2003'!$C$44:$C$140,'14 Year_History_Results'!BV399)</f>
        <v>20</v>
      </c>
      <c r="AK399" s="2">
        <f>INDEX('2004'!$C$44:$C$140,'14 Year_History_Results'!BW399)</f>
        <v>0</v>
      </c>
      <c r="AL399" s="2">
        <f>INDEX('2005'!$C$44:$C$140,'14 Year_History_Results'!BX399)</f>
        <v>0</v>
      </c>
      <c r="AM399" s="2">
        <f>INDEX('2006'!$C$44:$C$140,'14 Year_History_Results'!BY399)</f>
        <v>0</v>
      </c>
      <c r="AN399" s="2">
        <f>INDEX('2007'!$C$44:$C$140,'14 Year_History_Results'!BZ399)</f>
        <v>0</v>
      </c>
      <c r="AO399" s="2">
        <f>INDEX('2008'!$C$44:$C$140,'14 Year_History_Results'!CA399)</f>
        <v>0</v>
      </c>
      <c r="AP399" s="2">
        <f>INDEX('2009'!$C$44:$C$140,'14 Year_History_Results'!CB399)</f>
        <v>0</v>
      </c>
      <c r="AQ399" s="2">
        <f>INDEX('2010'!$C$44:$C$140,'14 Year_History_Results'!CC399)</f>
        <v>0</v>
      </c>
      <c r="AR399" s="2">
        <f>INDEX('2011'!$C$44:$C$140,'14 Year_History_Results'!CD399)</f>
        <v>0</v>
      </c>
      <c r="AS399" s="2">
        <f>INDEX('2012'!$C$44:$C$140,'14 Year_History_Results'!CE399)</f>
        <v>0</v>
      </c>
      <c r="AT399" s="2">
        <f>INDEX('2013'!$C$44:$C$140,'14 Year_History_Results'!CF399)</f>
        <v>0</v>
      </c>
      <c r="AU399" s="149">
        <f>INDEX('2014'!$C$52:$C$180,'14 Year_History_Results'!CG399)</f>
        <v>0</v>
      </c>
      <c r="AV399" s="2">
        <f t="shared" si="245"/>
        <v>5.3452248382484875</v>
      </c>
      <c r="AW399" s="2"/>
      <c r="AX399">
        <f t="shared" si="246"/>
        <v>87</v>
      </c>
      <c r="AY399" s="112"/>
      <c r="AZ399" s="2"/>
      <c r="BA399" s="148">
        <f>INDEX('2001'!$B$44:$B$140,'14 Year_History_Results'!BT399)</f>
        <v>0</v>
      </c>
      <c r="BB399" s="2">
        <f>INDEX('2002'!$B$44:$B$140,'14 Year_History_Results'!BU399)</f>
        <v>0</v>
      </c>
      <c r="BC399" s="2">
        <f>INDEX('2003'!$B$44:$B$140,'14 Year_History_Results'!BV399)</f>
        <v>14</v>
      </c>
      <c r="BD399" s="2">
        <f>INDEX('2004'!$B$44:$B$140,'14 Year_History_Results'!BW399)</f>
        <v>0</v>
      </c>
      <c r="BE399" s="2">
        <f>INDEX('2005'!$B$44:$B$140,'14 Year_History_Results'!BX399)</f>
        <v>0</v>
      </c>
      <c r="BF399" s="2">
        <f>INDEX('2006'!$B$44:$B$140,'14 Year_History_Results'!BY399)</f>
        <v>0</v>
      </c>
      <c r="BG399" s="2">
        <f>INDEX('2007'!$B$44:$B$140,'14 Year_History_Results'!BZ399)</f>
        <v>0</v>
      </c>
      <c r="BH399" s="2">
        <f>INDEX('2008'!$B$44:$B$140,'14 Year_History_Results'!CA399)</f>
        <v>0</v>
      </c>
      <c r="BI399" s="2">
        <f>INDEX('2009'!$B$44:$B$140,'14 Year_History_Results'!CB399)</f>
        <v>0</v>
      </c>
      <c r="BJ399" s="2">
        <f>INDEX('2010'!$B$44:$B$140,'14 Year_History_Results'!CC399)</f>
        <v>0</v>
      </c>
      <c r="BK399" s="2">
        <f>INDEX('2011'!$B$44:$B$140,'14 Year_History_Results'!CD399)</f>
        <v>0</v>
      </c>
      <c r="BL399" s="2">
        <f>INDEX('2012'!$B$44:$B$140,'14 Year_History_Results'!CE399)</f>
        <v>0</v>
      </c>
      <c r="BM399" s="2">
        <f>INDEX('2013'!$B$44:$B$140,'14 Year_History_Results'!CF399)</f>
        <v>0</v>
      </c>
      <c r="BN399" s="149">
        <f>INDEX('2014'!$B$52:$B$180,'14 Year_History_Results'!CG399)</f>
        <v>0</v>
      </c>
      <c r="BO399" s="308">
        <f t="shared" si="247"/>
        <v>0</v>
      </c>
      <c r="BQ399">
        <f t="shared" si="248"/>
        <v>87</v>
      </c>
      <c r="BR399" s="112"/>
      <c r="BS399" s="2"/>
      <c r="BT399" s="148">
        <f>IF(ISNA(MATCH($BQ399,'2001'!$A$44:$A$139,0)),97,MATCH($BQ399,'2001'!$A$44:$A$139,0))</f>
        <v>97</v>
      </c>
      <c r="BU399" s="2">
        <f>IF(ISNA(MATCH($BQ399,'2002'!$A$44:$A$139,0)),97,MATCH($BQ399,'2002'!$A$44:$A$139,0))</f>
        <v>97</v>
      </c>
      <c r="BV399" s="2">
        <f>IF(ISNA(MATCH($BQ399,'2003'!$A$44:$A$139,0)),97,MATCH($BQ399,'2003'!$A$44:$A$139,0))</f>
        <v>19</v>
      </c>
      <c r="BW399" s="2">
        <f>IF(ISNA(MATCH($BQ399,'2004'!$A$44:$A$139,0)),97,MATCH($BQ399,'2004'!$A$44:$A$139,0))</f>
        <v>97</v>
      </c>
      <c r="BX399" s="2">
        <f>IF(ISNA(MATCH($BQ399,'2005'!$A$44:$A$139,0)),97,MATCH($BQ399,'2005'!$A$44:$A$139,0))</f>
        <v>97</v>
      </c>
      <c r="BY399" s="2">
        <f>IF(ISNA(MATCH($BQ399,'2006'!$A$44:$A$139,0)),97,MATCH($BQ399,'2006'!$A$44:$A$139,0))</f>
        <v>97</v>
      </c>
      <c r="BZ399" s="2">
        <f>IF(ISNA(MATCH($BQ399,'2007'!$A$44:$A$139,0)),97,MATCH($BQ399,'2007'!$A$44:$A$139,0))</f>
        <v>97</v>
      </c>
      <c r="CA399" s="2">
        <f>IF(ISNA(MATCH($BQ399,'2008'!$A$44:$A$139,0)),97,MATCH($BQ399,'2008'!$A$44:$A$139,0))</f>
        <v>97</v>
      </c>
      <c r="CB399" s="2">
        <f>IF(ISNA(MATCH($BQ399,'2009'!$A$44:$A$139,0)),97,MATCH($BQ399,'2009'!$A$44:$A$139,0))</f>
        <v>97</v>
      </c>
      <c r="CC399" s="2">
        <f>IF(ISNA(MATCH($BQ399,'2010'!$A$44:$A$139,0)),97,MATCH($BQ399,'2010'!$A$44:$A$139,0))</f>
        <v>97</v>
      </c>
      <c r="CD399" s="2">
        <f>IF(ISNA(MATCH($BQ399,'2011'!$A$44:$A$139,0)),97,MATCH($BQ399,'2011'!$A$44:$A$139,0))</f>
        <v>97</v>
      </c>
      <c r="CE399" s="2">
        <f>IF(ISNA(MATCH($BQ399,'2012'!$A$44:$A$139,0)),97,MATCH($BQ399,'2012'!$A$44:$A$139,0))</f>
        <v>97</v>
      </c>
      <c r="CF399" s="2">
        <f>IF(ISNA(MATCH($BQ399,'2013'!$A$44:$A$139,0)),97,MATCH($BQ399,'2013'!$A$44:$A$139,0))</f>
        <v>97</v>
      </c>
      <c r="CG399" s="149">
        <f>IF(ISNA(MATCH($BQ399,'2014'!$A$52:$A$179,0)),129,MATCH($BQ399,'2014'!$A$52:$A$179,0))</f>
        <v>129</v>
      </c>
      <c r="CI399">
        <f t="shared" si="249"/>
        <v>87</v>
      </c>
      <c r="CJ399" s="284"/>
      <c r="CK399" s="282"/>
      <c r="CL399" s="281">
        <f t="shared" si="250"/>
        <v>0</v>
      </c>
      <c r="CM399" s="282">
        <f t="shared" si="236"/>
        <v>0</v>
      </c>
      <c r="CN399" s="282">
        <f t="shared" si="237"/>
        <v>34</v>
      </c>
      <c r="CO399" s="282">
        <f t="shared" si="238"/>
        <v>22.664400000000001</v>
      </c>
      <c r="CP399" s="282">
        <f t="shared" si="239"/>
        <v>15.108089039999999</v>
      </c>
      <c r="CQ399" s="282">
        <f t="shared" si="240"/>
        <v>10.071052154063999</v>
      </c>
      <c r="CR399" s="282">
        <f t="shared" si="241"/>
        <v>6.7133633658990615</v>
      </c>
      <c r="CS399" s="282">
        <f t="shared" si="242"/>
        <v>4.4751280197083139</v>
      </c>
      <c r="CT399" s="282">
        <f t="shared" si="243"/>
        <v>2.9831203379375619</v>
      </c>
      <c r="CU399" s="282">
        <f t="shared" si="251"/>
        <v>1.9885480172691787</v>
      </c>
      <c r="CV399" s="282">
        <f t="shared" si="252"/>
        <v>1.3255661083116346</v>
      </c>
      <c r="CW399" s="282">
        <f t="shared" si="253"/>
        <v>0.8836223678005356</v>
      </c>
      <c r="CX399" s="282">
        <f t="shared" si="254"/>
        <v>0.589022670375837</v>
      </c>
      <c r="CY399" s="283">
        <f t="shared" si="255"/>
        <v>0.39264251207253292</v>
      </c>
      <c r="DA399" s="282">
        <f t="shared" si="256"/>
        <v>87</v>
      </c>
      <c r="DB399" s="97"/>
      <c r="DC399" s="156"/>
      <c r="DD399" s="270">
        <f t="shared" si="257"/>
        <v>0</v>
      </c>
      <c r="DE399" s="156">
        <f t="shared" si="258"/>
        <v>0</v>
      </c>
      <c r="DF399" s="156">
        <f t="shared" si="259"/>
        <v>34</v>
      </c>
      <c r="DG399" s="156">
        <f t="shared" si="260"/>
        <v>34</v>
      </c>
      <c r="DH399" s="156">
        <f t="shared" si="261"/>
        <v>34</v>
      </c>
      <c r="DI399" s="156">
        <f t="shared" si="262"/>
        <v>34</v>
      </c>
      <c r="DJ399" s="156">
        <f t="shared" si="263"/>
        <v>34</v>
      </c>
      <c r="DK399" s="156">
        <f t="shared" si="264"/>
        <v>34</v>
      </c>
      <c r="DL399" s="156">
        <f t="shared" si="265"/>
        <v>34</v>
      </c>
      <c r="DM399" s="156">
        <f t="shared" si="266"/>
        <v>34</v>
      </c>
      <c r="DN399" s="156">
        <f t="shared" si="267"/>
        <v>34</v>
      </c>
      <c r="DO399" s="156">
        <f t="shared" si="268"/>
        <v>34</v>
      </c>
      <c r="DP399" s="156">
        <f t="shared" si="269"/>
        <v>34</v>
      </c>
      <c r="DQ399" s="267">
        <f t="shared" si="270"/>
        <v>34</v>
      </c>
      <c r="DR399" s="156">
        <f t="shared" si="271"/>
        <v>204</v>
      </c>
    </row>
    <row r="400" spans="2:122" ht="13.5" thickBot="1" x14ac:dyDescent="0.25">
      <c r="B400" s="144">
        <v>217</v>
      </c>
      <c r="C400" s="50">
        <f t="shared" si="234"/>
        <v>6</v>
      </c>
      <c r="D400" s="50">
        <f t="shared" si="244"/>
        <v>0</v>
      </c>
      <c r="E400" s="97"/>
      <c r="F400" s="2">
        <f t="shared" si="272"/>
        <v>395</v>
      </c>
      <c r="G400" s="164">
        <v>133</v>
      </c>
      <c r="H400" s="164">
        <f>14- COUNTIF(L400:AA400,"#N/A")</f>
        <v>1</v>
      </c>
      <c r="I400" s="133">
        <f>SUM(AF400:AU400)+SUM(BA400:BM400)</f>
        <v>10</v>
      </c>
      <c r="J400" s="405">
        <f>CY400</f>
        <v>0.38987238479753955</v>
      </c>
      <c r="K400" s="466" t="str">
        <f>IF(ISNUMBER(MATCH(G400,'[4]OPR data'!$A$3:$A$2541,0)),"Y","N")</f>
        <v>Y</v>
      </c>
      <c r="L400" s="112"/>
      <c r="M400" s="236"/>
      <c r="N400" s="236" t="e">
        <f>(INDEX(Finish_table!R$4:R$83,MATCH('14 Year_History_Results'!$G400,Finish_table!S$4:S$83,0),1))</f>
        <v>#N/A</v>
      </c>
      <c r="O400" s="236" t="e">
        <f>(INDEX(Finish_table!Z$4:Z$99,MATCH('14 Year_History_Results'!$G400,Finish_table!AA$4:AA$99,0),1))</f>
        <v>#N/A</v>
      </c>
      <c r="P400" s="236" t="e">
        <f>(INDEX(Finish_table!AI$4:AI$99,MATCH('14 Year_History_Results'!$G400,Finish_table!AJ$4:AJ$99,0),1))</f>
        <v>#N/A</v>
      </c>
      <c r="Q400" s="236" t="e">
        <f>(INDEX(Finish_table!AR$4:AR$99,MATCH('14 Year_History_Results'!$G400,Finish_table!AS$4:AS$99,0),1))</f>
        <v>#N/A</v>
      </c>
      <c r="R400" s="236" t="e">
        <f>(INDEX(Finish_table!BA$4:BA$99,MATCH('14 Year_History_Results'!$G400,Finish_table!BB$4:BB$99,0),1))</f>
        <v>#N/A</v>
      </c>
      <c r="S400" s="236" t="str">
        <f>(INDEX(Finish_table!BJ$4:BJ$99,MATCH('14 Year_History_Results'!$G400,Finish_table!BK$4:BK$99,0),1))</f>
        <v>QF</v>
      </c>
      <c r="T400" s="236" t="e">
        <f>(INDEX(Finish_table!BS$4:BS$99,MATCH('14 Year_History_Results'!$G400,Finish_table!BT$4:BT$99,0),1))</f>
        <v>#N/A</v>
      </c>
      <c r="U400" s="236" t="e">
        <f>(INDEX(Finish_table!CB$4:CB$99,MATCH('14 Year_History_Results'!$G400,Finish_table!CC$4:CC$99,0),1))</f>
        <v>#N/A</v>
      </c>
      <c r="V400" s="236" t="e">
        <f>(INDEX(Finish_table!CK$4:CK$99,MATCH('14 Year_History_Results'!$G400,Finish_table!CL$4:CL$99,0),1))</f>
        <v>#N/A</v>
      </c>
      <c r="W400" s="236" t="e">
        <f>(INDEX(Finish_table!CT$4:CT$99,MATCH('14 Year_History_Results'!$G400,Finish_table!CU$4:CU$99,0),1))</f>
        <v>#N/A</v>
      </c>
      <c r="X400" s="236" t="e">
        <f>(INDEX(Finish_table!DC$4:DC$99,MATCH('14 Year_History_Results'!$G400,Finish_table!DD$4:DD$99,0),1))</f>
        <v>#N/A</v>
      </c>
      <c r="Y400" s="236" t="e">
        <f>(INDEX(Finish_table!DL$4:DL$99,MATCH('14 Year_History_Results'!$G400,Finish_table!DM$4:DM$99,0),1))</f>
        <v>#N/A</v>
      </c>
      <c r="Z400" s="236" t="e">
        <f>(INDEX(Finish_table!DU$4:DU$99,MATCH('14 Year_History_Results'!$G400,Finish_table!DV$4:DV$99,0),1))</f>
        <v>#N/A</v>
      </c>
      <c r="AA400" s="256" t="e">
        <f>(INDEX(Finish_table!ED$4:ED$140,MATCH('14 Year_History_Results'!$G400,Finish_table!EE$4:EE$140,0),1))</f>
        <v>#N/A</v>
      </c>
      <c r="AB400" s="2"/>
      <c r="AE400">
        <f t="shared" si="235"/>
        <v>133</v>
      </c>
      <c r="AF400" s="112"/>
      <c r="AG400" s="2"/>
      <c r="AH400" s="148">
        <f>INDEX('2001'!$C$44:$C$140,'14 Year_History_Results'!BT400)</f>
        <v>0</v>
      </c>
      <c r="AI400" s="2">
        <f>INDEX('2002'!$C$44:$C$140,'14 Year_History_Results'!BU400)</f>
        <v>0</v>
      </c>
      <c r="AJ400" s="2">
        <f>INDEX('2003'!$C$44:$C$140,'14 Year_History_Results'!BV400)</f>
        <v>0</v>
      </c>
      <c r="AK400" s="2">
        <f>INDEX('2004'!$C$44:$C$140,'14 Year_History_Results'!BW400)</f>
        <v>0</v>
      </c>
      <c r="AL400" s="2">
        <f>INDEX('2005'!$C$44:$C$140,'14 Year_History_Results'!BX400)</f>
        <v>0</v>
      </c>
      <c r="AM400" s="2">
        <f>INDEX('2006'!$C$44:$C$140,'14 Year_History_Results'!BY400)</f>
        <v>0</v>
      </c>
      <c r="AN400" s="2">
        <f>INDEX('2007'!$C$44:$C$140,'14 Year_History_Results'!BZ400)</f>
        <v>0</v>
      </c>
      <c r="AO400" s="2">
        <f>INDEX('2008'!$C$44:$C$140,'14 Year_History_Results'!CA400)</f>
        <v>0</v>
      </c>
      <c r="AP400" s="2">
        <f>INDEX('2009'!$C$44:$C$140,'14 Year_History_Results'!CB400)</f>
        <v>0</v>
      </c>
      <c r="AQ400" s="2">
        <f>INDEX('2010'!$C$44:$C$140,'14 Year_History_Results'!CC400)</f>
        <v>0</v>
      </c>
      <c r="AR400" s="2">
        <f>INDEX('2011'!$C$44:$C$140,'14 Year_History_Results'!CD400)</f>
        <v>0</v>
      </c>
      <c r="AS400" s="2">
        <f>INDEX('2012'!$C$44:$C$140,'14 Year_History_Results'!CE400)</f>
        <v>0</v>
      </c>
      <c r="AT400" s="2">
        <f>INDEX('2013'!$C$44:$C$140,'14 Year_History_Results'!CF400)</f>
        <v>0</v>
      </c>
      <c r="AU400" s="149">
        <f>INDEX('2014'!$C$52:$C$180,'14 Year_History_Results'!CG400)</f>
        <v>0</v>
      </c>
      <c r="AV400" s="2">
        <f t="shared" si="245"/>
        <v>0</v>
      </c>
      <c r="AW400" s="2"/>
      <c r="AX400">
        <f t="shared" si="246"/>
        <v>133</v>
      </c>
      <c r="AY400" s="112"/>
      <c r="AZ400" s="2"/>
      <c r="BA400" s="148">
        <f>INDEX('2001'!$B$44:$B$140,'14 Year_History_Results'!BT400)</f>
        <v>0</v>
      </c>
      <c r="BB400" s="2">
        <f>INDEX('2002'!$B$44:$B$140,'14 Year_History_Results'!BU400)</f>
        <v>0</v>
      </c>
      <c r="BC400" s="2">
        <f>INDEX('2003'!$B$44:$B$140,'14 Year_History_Results'!BV400)</f>
        <v>0</v>
      </c>
      <c r="BD400" s="2">
        <f>INDEX('2004'!$B$44:$B$140,'14 Year_History_Results'!BW400)</f>
        <v>0</v>
      </c>
      <c r="BE400" s="2">
        <f>INDEX('2005'!$B$44:$B$140,'14 Year_History_Results'!BX400)</f>
        <v>0</v>
      </c>
      <c r="BF400" s="2">
        <f>INDEX('2006'!$B$44:$B$140,'14 Year_History_Results'!BY400)</f>
        <v>10</v>
      </c>
      <c r="BG400" s="2">
        <f>INDEX('2007'!$B$44:$B$140,'14 Year_History_Results'!BZ400)</f>
        <v>0</v>
      </c>
      <c r="BH400" s="2">
        <f>INDEX('2008'!$B$44:$B$140,'14 Year_History_Results'!CA400)</f>
        <v>0</v>
      </c>
      <c r="BI400" s="2">
        <f>INDEX('2009'!$B$44:$B$140,'14 Year_History_Results'!CB400)</f>
        <v>0</v>
      </c>
      <c r="BJ400" s="2">
        <f>INDEX('2010'!$B$44:$B$140,'14 Year_History_Results'!CC400)</f>
        <v>0</v>
      </c>
      <c r="BK400" s="2">
        <f>INDEX('2011'!$B$44:$B$140,'14 Year_History_Results'!CD400)</f>
        <v>0</v>
      </c>
      <c r="BL400" s="2">
        <f>INDEX('2012'!$B$44:$B$140,'14 Year_History_Results'!CE400)</f>
        <v>0</v>
      </c>
      <c r="BM400" s="2">
        <f>INDEX('2013'!$B$44:$B$140,'14 Year_History_Results'!CF400)</f>
        <v>0</v>
      </c>
      <c r="BN400" s="149">
        <f>INDEX('2014'!$B$52:$B$180,'14 Year_History_Results'!CG400)</f>
        <v>0</v>
      </c>
      <c r="BO400" s="308">
        <f t="shared" si="247"/>
        <v>0</v>
      </c>
      <c r="BQ400">
        <f t="shared" si="248"/>
        <v>133</v>
      </c>
      <c r="BR400" s="112"/>
      <c r="BS400" s="2"/>
      <c r="BT400" s="148">
        <f>IF(ISNA(MATCH($BQ400,'2001'!$A$44:$A$139,0)),97,MATCH($BQ400,'2001'!$A$44:$A$139,0))</f>
        <v>97</v>
      </c>
      <c r="BU400" s="2">
        <f>IF(ISNA(MATCH($BQ400,'2002'!$A$44:$A$139,0)),97,MATCH($BQ400,'2002'!$A$44:$A$139,0))</f>
        <v>97</v>
      </c>
      <c r="BV400" s="2">
        <f>IF(ISNA(MATCH($BQ400,'2003'!$A$44:$A$139,0)),97,MATCH($BQ400,'2003'!$A$44:$A$139,0))</f>
        <v>97</v>
      </c>
      <c r="BW400" s="2">
        <f>IF(ISNA(MATCH($BQ400,'2004'!$A$44:$A$139,0)),97,MATCH($BQ400,'2004'!$A$44:$A$139,0))</f>
        <v>97</v>
      </c>
      <c r="BX400" s="2">
        <f>IF(ISNA(MATCH($BQ400,'2005'!$A$44:$A$139,0)),97,MATCH($BQ400,'2005'!$A$44:$A$139,0))</f>
        <v>97</v>
      </c>
      <c r="BY400" s="2">
        <f>IF(ISNA(MATCH($BQ400,'2006'!$A$44:$A$139,0)),97,MATCH($BQ400,'2006'!$A$44:$A$139,0))</f>
        <v>27</v>
      </c>
      <c r="BZ400" s="2">
        <f>IF(ISNA(MATCH($BQ400,'2007'!$A$44:$A$139,0)),97,MATCH($BQ400,'2007'!$A$44:$A$139,0))</f>
        <v>97</v>
      </c>
      <c r="CA400" s="2">
        <f>IF(ISNA(MATCH($BQ400,'2008'!$A$44:$A$139,0)),97,MATCH($BQ400,'2008'!$A$44:$A$139,0))</f>
        <v>97</v>
      </c>
      <c r="CB400" s="2">
        <f>IF(ISNA(MATCH($BQ400,'2009'!$A$44:$A$139,0)),97,MATCH($BQ400,'2009'!$A$44:$A$139,0))</f>
        <v>97</v>
      </c>
      <c r="CC400" s="2">
        <f>IF(ISNA(MATCH($BQ400,'2010'!$A$44:$A$139,0)),97,MATCH($BQ400,'2010'!$A$44:$A$139,0))</f>
        <v>97</v>
      </c>
      <c r="CD400" s="2">
        <f>IF(ISNA(MATCH($BQ400,'2011'!$A$44:$A$139,0)),97,MATCH($BQ400,'2011'!$A$44:$A$139,0))</f>
        <v>97</v>
      </c>
      <c r="CE400" s="2">
        <f>IF(ISNA(MATCH($BQ400,'2012'!$A$44:$A$139,0)),97,MATCH($BQ400,'2012'!$A$44:$A$139,0))</f>
        <v>97</v>
      </c>
      <c r="CF400" s="2">
        <f>IF(ISNA(MATCH($BQ400,'2013'!$A$44:$A$139,0)),97,MATCH($BQ400,'2013'!$A$44:$A$139,0))</f>
        <v>97</v>
      </c>
      <c r="CG400" s="149">
        <f>IF(ISNA(MATCH($BQ400,'2014'!$A$52:$A$179,0)),129,MATCH($BQ400,'2014'!$A$52:$A$179,0))</f>
        <v>129</v>
      </c>
      <c r="CI400">
        <f t="shared" si="249"/>
        <v>133</v>
      </c>
      <c r="CJ400" s="284"/>
      <c r="CK400" s="282"/>
      <c r="CL400" s="281">
        <f t="shared" si="250"/>
        <v>0</v>
      </c>
      <c r="CM400" s="282">
        <f t="shared" si="236"/>
        <v>0</v>
      </c>
      <c r="CN400" s="282">
        <f t="shared" si="237"/>
        <v>0</v>
      </c>
      <c r="CO400" s="282">
        <f t="shared" si="238"/>
        <v>0</v>
      </c>
      <c r="CP400" s="282">
        <f t="shared" si="239"/>
        <v>0</v>
      </c>
      <c r="CQ400" s="282">
        <f t="shared" si="240"/>
        <v>10</v>
      </c>
      <c r="CR400" s="282">
        <f t="shared" si="241"/>
        <v>6.6659999999999995</v>
      </c>
      <c r="CS400" s="282">
        <f t="shared" si="242"/>
        <v>4.4435555999999998</v>
      </c>
      <c r="CT400" s="282">
        <f t="shared" si="243"/>
        <v>2.9620741629599996</v>
      </c>
      <c r="CU400" s="282">
        <f t="shared" si="251"/>
        <v>1.9745186370291357</v>
      </c>
      <c r="CV400" s="282">
        <f t="shared" si="252"/>
        <v>1.3162141234436218</v>
      </c>
      <c r="CW400" s="282">
        <f t="shared" si="253"/>
        <v>0.8773883346875182</v>
      </c>
      <c r="CX400" s="282">
        <f t="shared" si="254"/>
        <v>0.5848670639026996</v>
      </c>
      <c r="CY400" s="283">
        <f t="shared" si="255"/>
        <v>0.38987238479753955</v>
      </c>
      <c r="DA400" s="282">
        <f t="shared" si="256"/>
        <v>133</v>
      </c>
      <c r="DB400" s="97"/>
      <c r="DC400" s="156"/>
      <c r="DD400" s="270">
        <f t="shared" si="257"/>
        <v>0</v>
      </c>
      <c r="DE400" s="156">
        <f t="shared" si="258"/>
        <v>0</v>
      </c>
      <c r="DF400" s="156">
        <f t="shared" si="259"/>
        <v>0</v>
      </c>
      <c r="DG400" s="156">
        <f t="shared" si="260"/>
        <v>0</v>
      </c>
      <c r="DH400" s="156">
        <f t="shared" si="261"/>
        <v>0</v>
      </c>
      <c r="DI400" s="156">
        <f t="shared" si="262"/>
        <v>10</v>
      </c>
      <c r="DJ400" s="156">
        <f t="shared" si="263"/>
        <v>10</v>
      </c>
      <c r="DK400" s="156">
        <f t="shared" si="264"/>
        <v>10</v>
      </c>
      <c r="DL400" s="156">
        <f t="shared" si="265"/>
        <v>10</v>
      </c>
      <c r="DM400" s="156">
        <f t="shared" si="266"/>
        <v>10</v>
      </c>
      <c r="DN400" s="156">
        <f t="shared" si="267"/>
        <v>10</v>
      </c>
      <c r="DO400" s="156">
        <f t="shared" si="268"/>
        <v>10</v>
      </c>
      <c r="DP400" s="156">
        <f t="shared" si="269"/>
        <v>10</v>
      </c>
      <c r="DQ400" s="267">
        <f t="shared" si="270"/>
        <v>10</v>
      </c>
      <c r="DR400" s="156">
        <f t="shared" si="271"/>
        <v>401</v>
      </c>
    </row>
    <row r="401" spans="2:122" ht="13.5" thickBot="1" x14ac:dyDescent="0.25">
      <c r="B401" s="133">
        <v>217</v>
      </c>
      <c r="C401" s="50">
        <f t="shared" si="234"/>
        <v>7</v>
      </c>
      <c r="D401" s="50">
        <f t="shared" si="244"/>
        <v>0</v>
      </c>
      <c r="E401" s="97"/>
      <c r="F401" s="2">
        <f t="shared" si="272"/>
        <v>396</v>
      </c>
      <c r="G401" s="164">
        <v>1138</v>
      </c>
      <c r="H401" s="164">
        <f>14- COUNTIF(L401:AA401,"#N/A")</f>
        <v>1</v>
      </c>
      <c r="I401" s="133">
        <f>SUM(AF401:AU401)+SUM(BA401:BM401)</f>
        <v>10</v>
      </c>
      <c r="J401" s="405">
        <f>CY401</f>
        <v>0.38987238479753955</v>
      </c>
      <c r="K401" s="466" t="str">
        <f>IF(ISNUMBER(MATCH(G401,'[4]OPR data'!$A$3:$A$2541,0)),"Y","N")</f>
        <v>Y</v>
      </c>
      <c r="L401" s="112"/>
      <c r="M401" s="236"/>
      <c r="N401" s="236" t="e">
        <f>(INDEX(Finish_table!R$4:R$83,MATCH('14 Year_History_Results'!$G401,Finish_table!S$4:S$83,0),1))</f>
        <v>#N/A</v>
      </c>
      <c r="O401" s="236" t="e">
        <f>(INDEX(Finish_table!Z$4:Z$99,MATCH('14 Year_History_Results'!$G401,Finish_table!AA$4:AA$99,0),1))</f>
        <v>#N/A</v>
      </c>
      <c r="P401" s="236" t="e">
        <f>(INDEX(Finish_table!AI$4:AI$99,MATCH('14 Year_History_Results'!$G401,Finish_table!AJ$4:AJ$99,0),1))</f>
        <v>#N/A</v>
      </c>
      <c r="Q401" s="236" t="e">
        <f>(INDEX(Finish_table!AR$4:AR$99,MATCH('14 Year_History_Results'!$G401,Finish_table!AS$4:AS$99,0),1))</f>
        <v>#N/A</v>
      </c>
      <c r="R401" s="236" t="e">
        <f>(INDEX(Finish_table!BA$4:BA$99,MATCH('14 Year_History_Results'!$G401,Finish_table!BB$4:BB$99,0),1))</f>
        <v>#N/A</v>
      </c>
      <c r="S401" s="236" t="str">
        <f>(INDEX(Finish_table!BJ$4:BJ$99,MATCH('14 Year_History_Results'!$G401,Finish_table!BK$4:BK$99,0),1))</f>
        <v>SF</v>
      </c>
      <c r="T401" s="236" t="e">
        <f>(INDEX(Finish_table!BS$4:BS$99,MATCH('14 Year_History_Results'!$G401,Finish_table!BT$4:BT$99,0),1))</f>
        <v>#N/A</v>
      </c>
      <c r="U401" s="236" t="e">
        <f>(INDEX(Finish_table!CB$4:CB$99,MATCH('14 Year_History_Results'!$G401,Finish_table!CC$4:CC$99,0),1))</f>
        <v>#N/A</v>
      </c>
      <c r="V401" s="236" t="e">
        <f>(INDEX(Finish_table!CK$4:CK$99,MATCH('14 Year_History_Results'!$G401,Finish_table!CL$4:CL$99,0),1))</f>
        <v>#N/A</v>
      </c>
      <c r="W401" s="236" t="e">
        <f>(INDEX(Finish_table!CT$4:CT$99,MATCH('14 Year_History_Results'!$G401,Finish_table!CU$4:CU$99,0),1))</f>
        <v>#N/A</v>
      </c>
      <c r="X401" s="236" t="e">
        <f>(INDEX(Finish_table!DC$4:DC$99,MATCH('14 Year_History_Results'!$G401,Finish_table!DD$4:DD$99,0),1))</f>
        <v>#N/A</v>
      </c>
      <c r="Y401" s="236" t="e">
        <f>(INDEX(Finish_table!DL$4:DL$99,MATCH('14 Year_History_Results'!$G401,Finish_table!DM$4:DM$99,0),1))</f>
        <v>#N/A</v>
      </c>
      <c r="Z401" s="236" t="e">
        <f>(INDEX(Finish_table!DU$4:DU$99,MATCH('14 Year_History_Results'!$G401,Finish_table!DV$4:DV$99,0),1))</f>
        <v>#N/A</v>
      </c>
      <c r="AA401" s="256" t="e">
        <f>(INDEX(Finish_table!ED$4:ED$140,MATCH('14 Year_History_Results'!$G401,Finish_table!EE$4:EE$140,0),1))</f>
        <v>#N/A</v>
      </c>
      <c r="AB401" s="2"/>
      <c r="AE401">
        <f t="shared" si="235"/>
        <v>1138</v>
      </c>
      <c r="AF401" s="112"/>
      <c r="AG401" s="2"/>
      <c r="AH401" s="148">
        <f>INDEX('2001'!$C$44:$C$140,'14 Year_History_Results'!BT401)</f>
        <v>0</v>
      </c>
      <c r="AI401" s="2">
        <f>INDEX('2002'!$C$44:$C$140,'14 Year_History_Results'!BU401)</f>
        <v>0</v>
      </c>
      <c r="AJ401" s="2">
        <f>INDEX('2003'!$C$44:$C$140,'14 Year_History_Results'!BV401)</f>
        <v>0</v>
      </c>
      <c r="AK401" s="2">
        <f>INDEX('2004'!$C$44:$C$140,'14 Year_History_Results'!BW401)</f>
        <v>0</v>
      </c>
      <c r="AL401" s="2">
        <f>INDEX('2005'!$C$44:$C$140,'14 Year_History_Results'!BX401)</f>
        <v>0</v>
      </c>
      <c r="AM401" s="2">
        <f>INDEX('2006'!$C$44:$C$140,'14 Year_History_Results'!BY401)</f>
        <v>8</v>
      </c>
      <c r="AN401" s="2">
        <f>INDEX('2007'!$C$44:$C$140,'14 Year_History_Results'!BZ401)</f>
        <v>0</v>
      </c>
      <c r="AO401" s="2">
        <f>INDEX('2008'!$C$44:$C$140,'14 Year_History_Results'!CA401)</f>
        <v>0</v>
      </c>
      <c r="AP401" s="2">
        <f>INDEX('2009'!$C$44:$C$140,'14 Year_History_Results'!CB401)</f>
        <v>0</v>
      </c>
      <c r="AQ401" s="2">
        <f>INDEX('2010'!$C$44:$C$140,'14 Year_History_Results'!CC401)</f>
        <v>0</v>
      </c>
      <c r="AR401" s="2">
        <f>INDEX('2011'!$C$44:$C$140,'14 Year_History_Results'!CD401)</f>
        <v>0</v>
      </c>
      <c r="AS401" s="2">
        <f>INDEX('2012'!$C$44:$C$140,'14 Year_History_Results'!CE401)</f>
        <v>0</v>
      </c>
      <c r="AT401" s="2">
        <f>INDEX('2013'!$C$44:$C$140,'14 Year_History_Results'!CF401)</f>
        <v>0</v>
      </c>
      <c r="AU401" s="149">
        <f>INDEX('2014'!$C$52:$C$180,'14 Year_History_Results'!CG401)</f>
        <v>0</v>
      </c>
      <c r="AV401" s="2">
        <f t="shared" si="245"/>
        <v>2.1380899352993952</v>
      </c>
      <c r="AW401" s="2"/>
      <c r="AX401">
        <f t="shared" si="246"/>
        <v>1138</v>
      </c>
      <c r="AY401" s="112"/>
      <c r="AZ401" s="2"/>
      <c r="BA401" s="148">
        <f>INDEX('2001'!$B$44:$B$140,'14 Year_History_Results'!BT401)</f>
        <v>0</v>
      </c>
      <c r="BB401" s="2">
        <f>INDEX('2002'!$B$44:$B$140,'14 Year_History_Results'!BU401)</f>
        <v>0</v>
      </c>
      <c r="BC401" s="2">
        <f>INDEX('2003'!$B$44:$B$140,'14 Year_History_Results'!BV401)</f>
        <v>0</v>
      </c>
      <c r="BD401" s="2">
        <f>INDEX('2004'!$B$44:$B$140,'14 Year_History_Results'!BW401)</f>
        <v>0</v>
      </c>
      <c r="BE401" s="2">
        <f>INDEX('2005'!$B$44:$B$140,'14 Year_History_Results'!BX401)</f>
        <v>0</v>
      </c>
      <c r="BF401" s="2">
        <f>INDEX('2006'!$B$44:$B$140,'14 Year_History_Results'!BY401)</f>
        <v>2</v>
      </c>
      <c r="BG401" s="2">
        <f>INDEX('2007'!$B$44:$B$140,'14 Year_History_Results'!BZ401)</f>
        <v>0</v>
      </c>
      <c r="BH401" s="2">
        <f>INDEX('2008'!$B$44:$B$140,'14 Year_History_Results'!CA401)</f>
        <v>0</v>
      </c>
      <c r="BI401" s="2">
        <f>INDEX('2009'!$B$44:$B$140,'14 Year_History_Results'!CB401)</f>
        <v>0</v>
      </c>
      <c r="BJ401" s="2">
        <f>INDEX('2010'!$B$44:$B$140,'14 Year_History_Results'!CC401)</f>
        <v>0</v>
      </c>
      <c r="BK401" s="2">
        <f>INDEX('2011'!$B$44:$B$140,'14 Year_History_Results'!CD401)</f>
        <v>0</v>
      </c>
      <c r="BL401" s="2">
        <f>INDEX('2012'!$B$44:$B$140,'14 Year_History_Results'!CE401)</f>
        <v>0</v>
      </c>
      <c r="BM401" s="2">
        <f>INDEX('2013'!$B$44:$B$140,'14 Year_History_Results'!CF401)</f>
        <v>0</v>
      </c>
      <c r="BN401" s="149">
        <f>INDEX('2014'!$B$52:$B$180,'14 Year_History_Results'!CG401)</f>
        <v>0</v>
      </c>
      <c r="BO401" s="308">
        <f t="shared" si="247"/>
        <v>0</v>
      </c>
      <c r="BQ401">
        <f t="shared" si="248"/>
        <v>1138</v>
      </c>
      <c r="BR401" s="112"/>
      <c r="BS401" s="2"/>
      <c r="BT401" s="148">
        <f>IF(ISNA(MATCH($BQ401,'2001'!$A$44:$A$139,0)),97,MATCH($BQ401,'2001'!$A$44:$A$139,0))</f>
        <v>97</v>
      </c>
      <c r="BU401" s="2">
        <f>IF(ISNA(MATCH($BQ401,'2002'!$A$44:$A$139,0)),97,MATCH($BQ401,'2002'!$A$44:$A$139,0))</f>
        <v>97</v>
      </c>
      <c r="BV401" s="2">
        <f>IF(ISNA(MATCH($BQ401,'2003'!$A$44:$A$139,0)),97,MATCH($BQ401,'2003'!$A$44:$A$139,0))</f>
        <v>97</v>
      </c>
      <c r="BW401" s="2">
        <f>IF(ISNA(MATCH($BQ401,'2004'!$A$44:$A$139,0)),97,MATCH($BQ401,'2004'!$A$44:$A$139,0))</f>
        <v>97</v>
      </c>
      <c r="BX401" s="2">
        <f>IF(ISNA(MATCH($BQ401,'2005'!$A$44:$A$139,0)),97,MATCH($BQ401,'2005'!$A$44:$A$139,0))</f>
        <v>97</v>
      </c>
      <c r="BY401" s="2">
        <f>IF(ISNA(MATCH($BQ401,'2006'!$A$44:$A$139,0)),97,MATCH($BQ401,'2006'!$A$44:$A$139,0))</f>
        <v>79</v>
      </c>
      <c r="BZ401" s="2">
        <f>IF(ISNA(MATCH($BQ401,'2007'!$A$44:$A$139,0)),97,MATCH($BQ401,'2007'!$A$44:$A$139,0))</f>
        <v>97</v>
      </c>
      <c r="CA401" s="2">
        <f>IF(ISNA(MATCH($BQ401,'2008'!$A$44:$A$139,0)),97,MATCH($BQ401,'2008'!$A$44:$A$139,0))</f>
        <v>97</v>
      </c>
      <c r="CB401" s="2">
        <f>IF(ISNA(MATCH($BQ401,'2009'!$A$44:$A$139,0)),97,MATCH($BQ401,'2009'!$A$44:$A$139,0))</f>
        <v>97</v>
      </c>
      <c r="CC401" s="2">
        <f>IF(ISNA(MATCH($BQ401,'2010'!$A$44:$A$139,0)),97,MATCH($BQ401,'2010'!$A$44:$A$139,0))</f>
        <v>97</v>
      </c>
      <c r="CD401" s="2">
        <f>IF(ISNA(MATCH($BQ401,'2011'!$A$44:$A$139,0)),97,MATCH($BQ401,'2011'!$A$44:$A$139,0))</f>
        <v>97</v>
      </c>
      <c r="CE401" s="2">
        <f>IF(ISNA(MATCH($BQ401,'2012'!$A$44:$A$139,0)),97,MATCH($BQ401,'2012'!$A$44:$A$139,0))</f>
        <v>97</v>
      </c>
      <c r="CF401" s="2">
        <f>IF(ISNA(MATCH($BQ401,'2013'!$A$44:$A$139,0)),97,MATCH($BQ401,'2013'!$A$44:$A$139,0))</f>
        <v>97</v>
      </c>
      <c r="CG401" s="149">
        <f>IF(ISNA(MATCH($BQ401,'2014'!$A$52:$A$179,0)),129,MATCH($BQ401,'2014'!$A$52:$A$179,0))</f>
        <v>129</v>
      </c>
      <c r="CI401">
        <f t="shared" si="249"/>
        <v>1138</v>
      </c>
      <c r="CJ401" s="284"/>
      <c r="CK401" s="282"/>
      <c r="CL401" s="281">
        <f t="shared" si="250"/>
        <v>0</v>
      </c>
      <c r="CM401" s="282">
        <f t="shared" si="236"/>
        <v>0</v>
      </c>
      <c r="CN401" s="282">
        <f t="shared" si="237"/>
        <v>0</v>
      </c>
      <c r="CO401" s="282">
        <f t="shared" si="238"/>
        <v>0</v>
      </c>
      <c r="CP401" s="282">
        <f t="shared" si="239"/>
        <v>0</v>
      </c>
      <c r="CQ401" s="282">
        <f t="shared" si="240"/>
        <v>10</v>
      </c>
      <c r="CR401" s="282">
        <f t="shared" si="241"/>
        <v>6.6659999999999995</v>
      </c>
      <c r="CS401" s="282">
        <f t="shared" si="242"/>
        <v>4.4435555999999998</v>
      </c>
      <c r="CT401" s="282">
        <f t="shared" si="243"/>
        <v>2.9620741629599996</v>
      </c>
      <c r="CU401" s="282">
        <f t="shared" si="251"/>
        <v>1.9745186370291357</v>
      </c>
      <c r="CV401" s="282">
        <f t="shared" si="252"/>
        <v>1.3162141234436218</v>
      </c>
      <c r="CW401" s="282">
        <f t="shared" si="253"/>
        <v>0.8773883346875182</v>
      </c>
      <c r="CX401" s="282">
        <f t="shared" si="254"/>
        <v>0.5848670639026996</v>
      </c>
      <c r="CY401" s="283">
        <f t="shared" si="255"/>
        <v>0.38987238479753955</v>
      </c>
      <c r="DA401" s="282">
        <f t="shared" si="256"/>
        <v>1138</v>
      </c>
      <c r="DB401" s="97"/>
      <c r="DC401" s="156"/>
      <c r="DD401" s="270">
        <f t="shared" si="257"/>
        <v>0</v>
      </c>
      <c r="DE401" s="156">
        <f t="shared" si="258"/>
        <v>0</v>
      </c>
      <c r="DF401" s="156">
        <f t="shared" si="259"/>
        <v>0</v>
      </c>
      <c r="DG401" s="156">
        <f t="shared" si="260"/>
        <v>0</v>
      </c>
      <c r="DH401" s="156">
        <f t="shared" si="261"/>
        <v>0</v>
      </c>
      <c r="DI401" s="156">
        <f t="shared" si="262"/>
        <v>10</v>
      </c>
      <c r="DJ401" s="156">
        <f t="shared" si="263"/>
        <v>10</v>
      </c>
      <c r="DK401" s="156">
        <f t="shared" si="264"/>
        <v>10</v>
      </c>
      <c r="DL401" s="156">
        <f t="shared" si="265"/>
        <v>10</v>
      </c>
      <c r="DM401" s="156">
        <f t="shared" si="266"/>
        <v>10</v>
      </c>
      <c r="DN401" s="156">
        <f t="shared" si="267"/>
        <v>10</v>
      </c>
      <c r="DO401" s="156">
        <f t="shared" si="268"/>
        <v>10</v>
      </c>
      <c r="DP401" s="156">
        <f t="shared" si="269"/>
        <v>10</v>
      </c>
      <c r="DQ401" s="267">
        <f t="shared" si="270"/>
        <v>10</v>
      </c>
      <c r="DR401" s="156">
        <f t="shared" si="271"/>
        <v>401</v>
      </c>
    </row>
    <row r="402" spans="2:122" ht="13.5" thickBot="1" x14ac:dyDescent="0.25">
      <c r="B402" s="133">
        <v>217</v>
      </c>
      <c r="C402" s="50">
        <f t="shared" si="234"/>
        <v>8</v>
      </c>
      <c r="D402" s="50">
        <f t="shared" si="244"/>
        <v>0</v>
      </c>
      <c r="E402" s="97"/>
      <c r="F402" s="2">
        <f t="shared" si="272"/>
        <v>397</v>
      </c>
      <c r="G402" s="164">
        <v>538</v>
      </c>
      <c r="H402" s="164">
        <f>14- COUNTIF(L402:AA402,"#N/A")</f>
        <v>2</v>
      </c>
      <c r="I402" s="133">
        <f>SUM(AF402:AU402)+SUM(BA402:BM402)</f>
        <v>48</v>
      </c>
      <c r="J402" s="405">
        <f>CY402</f>
        <v>0.38748324212418961</v>
      </c>
      <c r="K402" s="466" t="str">
        <f>IF(ISNUMBER(MATCH(G402,'[4]OPR data'!$A$3:$A$2541,0)),"Y","N")</f>
        <v>Y</v>
      </c>
      <c r="L402" s="112"/>
      <c r="M402" s="236"/>
      <c r="N402" s="236" t="str">
        <f>(INDEX(Finish_table!R$4:R$83,MATCH('14 Year_History_Results'!$G402,Finish_table!S$4:S$83,0),1))</f>
        <v>SF</v>
      </c>
      <c r="O402" s="236" t="e">
        <f>(INDEX(Finish_table!Z$4:Z$99,MATCH('14 Year_History_Results'!$G402,Finish_table!AA$4:AA$99,0),1))</f>
        <v>#N/A</v>
      </c>
      <c r="P402" s="236" t="str">
        <f>(INDEX(Finish_table!AI$4:AI$99,MATCH('14 Year_History_Results'!$G402,Finish_table!AJ$4:AJ$99,0),1))</f>
        <v>SF</v>
      </c>
      <c r="Q402" s="236" t="e">
        <f>(INDEX(Finish_table!AR$4:AR$99,MATCH('14 Year_History_Results'!$G402,Finish_table!AS$4:AS$99,0),1))</f>
        <v>#N/A</v>
      </c>
      <c r="R402" s="236" t="e">
        <f>(INDEX(Finish_table!BA$4:BA$99,MATCH('14 Year_History_Results'!$G402,Finish_table!BB$4:BB$99,0),1))</f>
        <v>#N/A</v>
      </c>
      <c r="S402" s="236" t="e">
        <f>(INDEX(Finish_table!BJ$4:BJ$99,MATCH('14 Year_History_Results'!$G402,Finish_table!BK$4:BK$99,0),1))</f>
        <v>#N/A</v>
      </c>
      <c r="T402" s="236" t="e">
        <f>(INDEX(Finish_table!BS$4:BS$99,MATCH('14 Year_History_Results'!$G402,Finish_table!BT$4:BT$99,0),1))</f>
        <v>#N/A</v>
      </c>
      <c r="U402" s="236" t="e">
        <f>(INDEX(Finish_table!CB$4:CB$99,MATCH('14 Year_History_Results'!$G402,Finish_table!CC$4:CC$99,0),1))</f>
        <v>#N/A</v>
      </c>
      <c r="V402" s="236" t="e">
        <f>(INDEX(Finish_table!CK$4:CK$99,MATCH('14 Year_History_Results'!$G402,Finish_table!CL$4:CL$99,0),1))</f>
        <v>#N/A</v>
      </c>
      <c r="W402" s="236" t="e">
        <f>(INDEX(Finish_table!CT$4:CT$99,MATCH('14 Year_History_Results'!$G402,Finish_table!CU$4:CU$99,0),1))</f>
        <v>#N/A</v>
      </c>
      <c r="X402" s="236" t="e">
        <f>(INDEX(Finish_table!DC$4:DC$99,MATCH('14 Year_History_Results'!$G402,Finish_table!DD$4:DD$99,0),1))</f>
        <v>#N/A</v>
      </c>
      <c r="Y402" s="236" t="e">
        <f>(INDEX(Finish_table!DL$4:DL$99,MATCH('14 Year_History_Results'!$G402,Finish_table!DM$4:DM$99,0),1))</f>
        <v>#N/A</v>
      </c>
      <c r="Z402" s="236" t="e">
        <f>(INDEX(Finish_table!DU$4:DU$99,MATCH('14 Year_History_Results'!$G402,Finish_table!DV$4:DV$99,0),1))</f>
        <v>#N/A</v>
      </c>
      <c r="AA402" s="256" t="e">
        <f>(INDEX(Finish_table!ED$4:ED$140,MATCH('14 Year_History_Results'!$G402,Finish_table!EE$4:EE$140,0),1))</f>
        <v>#N/A</v>
      </c>
      <c r="AB402" s="2"/>
      <c r="AE402">
        <f t="shared" si="235"/>
        <v>538</v>
      </c>
      <c r="AF402" s="112"/>
      <c r="AG402" s="2"/>
      <c r="AH402" s="148">
        <f>INDEX('2001'!$C$44:$C$140,'14 Year_History_Results'!BT402)</f>
        <v>20</v>
      </c>
      <c r="AI402" s="2">
        <f>INDEX('2002'!$C$44:$C$140,'14 Year_History_Results'!BU402)</f>
        <v>0</v>
      </c>
      <c r="AJ402" s="2">
        <f>INDEX('2003'!$C$44:$C$140,'14 Year_History_Results'!BV402)</f>
        <v>10</v>
      </c>
      <c r="AK402" s="2">
        <f>INDEX('2004'!$C$44:$C$140,'14 Year_History_Results'!BW402)</f>
        <v>0</v>
      </c>
      <c r="AL402" s="2">
        <f>INDEX('2005'!$C$44:$C$140,'14 Year_History_Results'!BX402)</f>
        <v>0</v>
      </c>
      <c r="AM402" s="2">
        <f>INDEX('2006'!$C$44:$C$140,'14 Year_History_Results'!BY402)</f>
        <v>0</v>
      </c>
      <c r="AN402" s="2">
        <f>INDEX('2007'!$C$44:$C$140,'14 Year_History_Results'!BZ402)</f>
        <v>0</v>
      </c>
      <c r="AO402" s="2">
        <f>INDEX('2008'!$C$44:$C$140,'14 Year_History_Results'!CA402)</f>
        <v>0</v>
      </c>
      <c r="AP402" s="2">
        <f>INDEX('2009'!$C$44:$C$140,'14 Year_History_Results'!CB402)</f>
        <v>0</v>
      </c>
      <c r="AQ402" s="2">
        <f>INDEX('2010'!$C$44:$C$140,'14 Year_History_Results'!CC402)</f>
        <v>0</v>
      </c>
      <c r="AR402" s="2">
        <f>INDEX('2011'!$C$44:$C$140,'14 Year_History_Results'!CD402)</f>
        <v>0</v>
      </c>
      <c r="AS402" s="2">
        <f>INDEX('2012'!$C$44:$C$140,'14 Year_History_Results'!CE402)</f>
        <v>0</v>
      </c>
      <c r="AT402" s="2">
        <f>INDEX('2013'!$C$44:$C$140,'14 Year_History_Results'!CF402)</f>
        <v>0</v>
      </c>
      <c r="AU402" s="149">
        <f>INDEX('2014'!$C$52:$C$180,'14 Year_History_Results'!CG402)</f>
        <v>0</v>
      </c>
      <c r="AV402" s="2">
        <f t="shared" si="245"/>
        <v>5.7893422352183945</v>
      </c>
      <c r="AW402" s="2"/>
      <c r="AX402">
        <f t="shared" si="246"/>
        <v>538</v>
      </c>
      <c r="AY402" s="112"/>
      <c r="AZ402" s="2"/>
      <c r="BA402" s="148">
        <f>INDEX('2001'!$B$44:$B$140,'14 Year_History_Results'!BT402)</f>
        <v>6</v>
      </c>
      <c r="BB402" s="2">
        <f>INDEX('2002'!$B$44:$B$140,'14 Year_History_Results'!BU402)</f>
        <v>0</v>
      </c>
      <c r="BC402" s="2">
        <f>INDEX('2003'!$B$44:$B$140,'14 Year_History_Results'!BV402)</f>
        <v>12</v>
      </c>
      <c r="BD402" s="2">
        <f>INDEX('2004'!$B$44:$B$140,'14 Year_History_Results'!BW402)</f>
        <v>0</v>
      </c>
      <c r="BE402" s="2">
        <f>INDEX('2005'!$B$44:$B$140,'14 Year_History_Results'!BX402)</f>
        <v>0</v>
      </c>
      <c r="BF402" s="2">
        <f>INDEX('2006'!$B$44:$B$140,'14 Year_History_Results'!BY402)</f>
        <v>0</v>
      </c>
      <c r="BG402" s="2">
        <f>INDEX('2007'!$B$44:$B$140,'14 Year_History_Results'!BZ402)</f>
        <v>0</v>
      </c>
      <c r="BH402" s="2">
        <f>INDEX('2008'!$B$44:$B$140,'14 Year_History_Results'!CA402)</f>
        <v>0</v>
      </c>
      <c r="BI402" s="2">
        <f>INDEX('2009'!$B$44:$B$140,'14 Year_History_Results'!CB402)</f>
        <v>0</v>
      </c>
      <c r="BJ402" s="2">
        <f>INDEX('2010'!$B$44:$B$140,'14 Year_History_Results'!CC402)</f>
        <v>0</v>
      </c>
      <c r="BK402" s="2">
        <f>INDEX('2011'!$B$44:$B$140,'14 Year_History_Results'!CD402)</f>
        <v>0</v>
      </c>
      <c r="BL402" s="2">
        <f>INDEX('2012'!$B$44:$B$140,'14 Year_History_Results'!CE402)</f>
        <v>0</v>
      </c>
      <c r="BM402" s="2">
        <f>INDEX('2013'!$B$44:$B$140,'14 Year_History_Results'!CF402)</f>
        <v>0</v>
      </c>
      <c r="BN402" s="149">
        <f>INDEX('2014'!$B$52:$B$180,'14 Year_History_Results'!CG402)</f>
        <v>0</v>
      </c>
      <c r="BO402" s="308">
        <f t="shared" si="247"/>
        <v>0</v>
      </c>
      <c r="BQ402">
        <f t="shared" si="248"/>
        <v>538</v>
      </c>
      <c r="BR402" s="112"/>
      <c r="BS402" s="2"/>
      <c r="BT402" s="148">
        <f>IF(ISNA(MATCH($BQ402,'2001'!$A$44:$A$139,0)),97,MATCH($BQ402,'2001'!$A$44:$A$139,0))</f>
        <v>77</v>
      </c>
      <c r="BU402" s="2">
        <f>IF(ISNA(MATCH($BQ402,'2002'!$A$44:$A$139,0)),97,MATCH($BQ402,'2002'!$A$44:$A$139,0))</f>
        <v>97</v>
      </c>
      <c r="BV402" s="2">
        <f>IF(ISNA(MATCH($BQ402,'2003'!$A$44:$A$139,0)),97,MATCH($BQ402,'2003'!$A$44:$A$139,0))</f>
        <v>75</v>
      </c>
      <c r="BW402" s="2">
        <f>IF(ISNA(MATCH($BQ402,'2004'!$A$44:$A$139,0)),97,MATCH($BQ402,'2004'!$A$44:$A$139,0))</f>
        <v>97</v>
      </c>
      <c r="BX402" s="2">
        <f>IF(ISNA(MATCH($BQ402,'2005'!$A$44:$A$139,0)),97,MATCH($BQ402,'2005'!$A$44:$A$139,0))</f>
        <v>97</v>
      </c>
      <c r="BY402" s="2">
        <f>IF(ISNA(MATCH($BQ402,'2006'!$A$44:$A$139,0)),97,MATCH($BQ402,'2006'!$A$44:$A$139,0))</f>
        <v>97</v>
      </c>
      <c r="BZ402" s="2">
        <f>IF(ISNA(MATCH($BQ402,'2007'!$A$44:$A$139,0)),97,MATCH($BQ402,'2007'!$A$44:$A$139,0))</f>
        <v>97</v>
      </c>
      <c r="CA402" s="2">
        <f>IF(ISNA(MATCH($BQ402,'2008'!$A$44:$A$139,0)),97,MATCH($BQ402,'2008'!$A$44:$A$139,0))</f>
        <v>97</v>
      </c>
      <c r="CB402" s="2">
        <f>IF(ISNA(MATCH($BQ402,'2009'!$A$44:$A$139,0)),97,MATCH($BQ402,'2009'!$A$44:$A$139,0))</f>
        <v>97</v>
      </c>
      <c r="CC402" s="2">
        <f>IF(ISNA(MATCH($BQ402,'2010'!$A$44:$A$139,0)),97,MATCH($BQ402,'2010'!$A$44:$A$139,0))</f>
        <v>97</v>
      </c>
      <c r="CD402" s="2">
        <f>IF(ISNA(MATCH($BQ402,'2011'!$A$44:$A$139,0)),97,MATCH($BQ402,'2011'!$A$44:$A$139,0))</f>
        <v>97</v>
      </c>
      <c r="CE402" s="2">
        <f>IF(ISNA(MATCH($BQ402,'2012'!$A$44:$A$139,0)),97,MATCH($BQ402,'2012'!$A$44:$A$139,0))</f>
        <v>97</v>
      </c>
      <c r="CF402" s="2">
        <f>IF(ISNA(MATCH($BQ402,'2013'!$A$44:$A$139,0)),97,MATCH($BQ402,'2013'!$A$44:$A$139,0))</f>
        <v>97</v>
      </c>
      <c r="CG402" s="149">
        <f>IF(ISNA(MATCH($BQ402,'2014'!$A$52:$A$179,0)),129,MATCH($BQ402,'2014'!$A$52:$A$179,0))</f>
        <v>129</v>
      </c>
      <c r="CI402">
        <f t="shared" si="249"/>
        <v>538</v>
      </c>
      <c r="CJ402" s="284"/>
      <c r="CK402" s="282"/>
      <c r="CL402" s="281">
        <f t="shared" si="250"/>
        <v>26</v>
      </c>
      <c r="CM402" s="282">
        <f t="shared" si="236"/>
        <v>17.331599999999998</v>
      </c>
      <c r="CN402" s="282">
        <f t="shared" si="237"/>
        <v>33.553244559999996</v>
      </c>
      <c r="CO402" s="282">
        <f t="shared" si="238"/>
        <v>22.366592823695996</v>
      </c>
      <c r="CP402" s="282">
        <f t="shared" si="239"/>
        <v>14.90957077627575</v>
      </c>
      <c r="CQ402" s="282">
        <f t="shared" si="240"/>
        <v>9.938719879465415</v>
      </c>
      <c r="CR402" s="282">
        <f t="shared" si="241"/>
        <v>6.6251506716516451</v>
      </c>
      <c r="CS402" s="282">
        <f t="shared" si="242"/>
        <v>4.4163254377229864</v>
      </c>
      <c r="CT402" s="282">
        <f t="shared" si="243"/>
        <v>2.9439225367861428</v>
      </c>
      <c r="CU402" s="282">
        <f t="shared" si="251"/>
        <v>1.9624187630216428</v>
      </c>
      <c r="CV402" s="282">
        <f t="shared" si="252"/>
        <v>1.3081483474302269</v>
      </c>
      <c r="CW402" s="282">
        <f t="shared" si="253"/>
        <v>0.87201168839698917</v>
      </c>
      <c r="CX402" s="282">
        <f t="shared" si="254"/>
        <v>0.58128299148543294</v>
      </c>
      <c r="CY402" s="283">
        <f t="shared" si="255"/>
        <v>0.38748324212418961</v>
      </c>
      <c r="DA402" s="282">
        <f t="shared" si="256"/>
        <v>538</v>
      </c>
      <c r="DB402" s="97"/>
      <c r="DC402" s="156"/>
      <c r="DD402" s="270">
        <f t="shared" si="257"/>
        <v>26</v>
      </c>
      <c r="DE402" s="156">
        <f t="shared" si="258"/>
        <v>26</v>
      </c>
      <c r="DF402" s="156">
        <f t="shared" si="259"/>
        <v>48</v>
      </c>
      <c r="DG402" s="156">
        <f t="shared" si="260"/>
        <v>48</v>
      </c>
      <c r="DH402" s="156">
        <f t="shared" si="261"/>
        <v>48</v>
      </c>
      <c r="DI402" s="156">
        <f t="shared" si="262"/>
        <v>48</v>
      </c>
      <c r="DJ402" s="156">
        <f t="shared" si="263"/>
        <v>48</v>
      </c>
      <c r="DK402" s="156">
        <f t="shared" si="264"/>
        <v>48</v>
      </c>
      <c r="DL402" s="156">
        <f t="shared" si="265"/>
        <v>48</v>
      </c>
      <c r="DM402" s="156">
        <f t="shared" si="266"/>
        <v>48</v>
      </c>
      <c r="DN402" s="156">
        <f t="shared" si="267"/>
        <v>48</v>
      </c>
      <c r="DO402" s="156">
        <f t="shared" si="268"/>
        <v>48</v>
      </c>
      <c r="DP402" s="156">
        <f t="shared" si="269"/>
        <v>48</v>
      </c>
      <c r="DQ402" s="267">
        <f t="shared" si="270"/>
        <v>48</v>
      </c>
      <c r="DR402" s="156">
        <f t="shared" si="271"/>
        <v>154</v>
      </c>
    </row>
    <row r="403" spans="2:122" x14ac:dyDescent="0.2">
      <c r="B403" s="133">
        <v>217</v>
      </c>
      <c r="C403" s="50">
        <f t="shared" si="234"/>
        <v>9</v>
      </c>
      <c r="D403" s="50" t="e">
        <f>IF(C403&gt;=#REF!,C403,0)</f>
        <v>#REF!</v>
      </c>
      <c r="E403" s="97"/>
      <c r="F403" s="2">
        <f t="shared" si="272"/>
        <v>398</v>
      </c>
      <c r="G403" s="164">
        <v>192</v>
      </c>
      <c r="H403" s="164">
        <f>14- COUNTIF(L403:AA403,"#N/A")</f>
        <v>2</v>
      </c>
      <c r="I403" s="133">
        <f>SUM(AF403:AU403)+SUM(BA403:BM403)</f>
        <v>52</v>
      </c>
      <c r="J403" s="405">
        <f>CY403</f>
        <v>0.37592569476017518</v>
      </c>
      <c r="K403" s="466" t="str">
        <f>IF(ISNUMBER(MATCH(G403,'[4]OPR data'!$A$3:$A$2541,0)),"Y","N")</f>
        <v>Y</v>
      </c>
      <c r="L403" s="112"/>
      <c r="M403" s="236"/>
      <c r="N403" s="236" t="str">
        <f>(INDEX(Finish_table!R$4:R$83,MATCH('14 Year_History_Results'!$G403,Finish_table!S$4:S$83,0),1))</f>
        <v>SF</v>
      </c>
      <c r="O403" s="236" t="e">
        <f>(INDEX(Finish_table!Z$4:Z$99,MATCH('14 Year_History_Results'!$G403,Finish_table!AA$4:AA$99,0),1))</f>
        <v>#N/A</v>
      </c>
      <c r="P403" s="236" t="str">
        <f>(INDEX(Finish_table!AI$4:AI$99,MATCH('14 Year_History_Results'!$G403,Finish_table!AJ$4:AJ$99,0),1))</f>
        <v>SF</v>
      </c>
      <c r="Q403" s="236" t="e">
        <f>(INDEX(Finish_table!AR$4:AR$99,MATCH('14 Year_History_Results'!$G403,Finish_table!AS$4:AS$99,0),1))</f>
        <v>#N/A</v>
      </c>
      <c r="R403" s="236" t="e">
        <f>(INDEX(Finish_table!BA$4:BA$99,MATCH('14 Year_History_Results'!$G403,Finish_table!BB$4:BB$99,0),1))</f>
        <v>#N/A</v>
      </c>
      <c r="S403" s="236" t="e">
        <f>(INDEX(Finish_table!BJ$4:BJ$99,MATCH('14 Year_History_Results'!$G403,Finish_table!BK$4:BK$99,0),1))</f>
        <v>#N/A</v>
      </c>
      <c r="T403" s="236" t="e">
        <f>(INDEX(Finish_table!BS$4:BS$99,MATCH('14 Year_History_Results'!$G403,Finish_table!BT$4:BT$99,0),1))</f>
        <v>#N/A</v>
      </c>
      <c r="U403" s="236" t="e">
        <f>(INDEX(Finish_table!CB$4:CB$99,MATCH('14 Year_History_Results'!$G403,Finish_table!CC$4:CC$99,0),1))</f>
        <v>#N/A</v>
      </c>
      <c r="V403" s="236" t="e">
        <f>(INDEX(Finish_table!CK$4:CK$99,MATCH('14 Year_History_Results'!$G403,Finish_table!CL$4:CL$99,0),1))</f>
        <v>#N/A</v>
      </c>
      <c r="W403" s="236" t="e">
        <f>(INDEX(Finish_table!CT$4:CT$99,MATCH('14 Year_History_Results'!$G403,Finish_table!CU$4:CU$99,0),1))</f>
        <v>#N/A</v>
      </c>
      <c r="X403" s="236" t="e">
        <f>(INDEX(Finish_table!DC$4:DC$99,MATCH('14 Year_History_Results'!$G403,Finish_table!DD$4:DD$99,0),1))</f>
        <v>#N/A</v>
      </c>
      <c r="Y403" s="236" t="e">
        <f>(INDEX(Finish_table!DL$4:DL$99,MATCH('14 Year_History_Results'!$G403,Finish_table!DM$4:DM$99,0),1))</f>
        <v>#N/A</v>
      </c>
      <c r="Z403" s="236" t="e">
        <f>(INDEX(Finish_table!DU$4:DU$99,MATCH('14 Year_History_Results'!$G403,Finish_table!DV$4:DV$99,0),1))</f>
        <v>#N/A</v>
      </c>
      <c r="AA403" s="256" t="e">
        <f>(INDEX(Finish_table!ED$4:ED$140,MATCH('14 Year_History_Results'!$G403,Finish_table!EE$4:EE$140,0),1))</f>
        <v>#N/A</v>
      </c>
      <c r="AB403" s="2"/>
      <c r="AE403">
        <f t="shared" si="235"/>
        <v>192</v>
      </c>
      <c r="AF403" s="112"/>
      <c r="AG403" s="2"/>
      <c r="AH403" s="148">
        <f>INDEX('2001'!$C$44:$C$140,'14 Year_History_Results'!BT403)</f>
        <v>20</v>
      </c>
      <c r="AI403" s="2">
        <f>INDEX('2002'!$C$44:$C$140,'14 Year_History_Results'!BU403)</f>
        <v>0</v>
      </c>
      <c r="AJ403" s="2">
        <f>INDEX('2003'!$C$44:$C$140,'14 Year_History_Results'!BV403)</f>
        <v>10</v>
      </c>
      <c r="AK403" s="2">
        <f>INDEX('2004'!$C$44:$C$140,'14 Year_History_Results'!BW403)</f>
        <v>0</v>
      </c>
      <c r="AL403" s="2">
        <f>INDEX('2005'!$C$44:$C$140,'14 Year_History_Results'!BX403)</f>
        <v>0</v>
      </c>
      <c r="AM403" s="2">
        <f>INDEX('2006'!$C$44:$C$140,'14 Year_History_Results'!BY403)</f>
        <v>0</v>
      </c>
      <c r="AN403" s="2">
        <f>INDEX('2007'!$C$44:$C$140,'14 Year_History_Results'!BZ403)</f>
        <v>0</v>
      </c>
      <c r="AO403" s="2">
        <f>INDEX('2008'!$C$44:$C$140,'14 Year_History_Results'!CA403)</f>
        <v>0</v>
      </c>
      <c r="AP403" s="2">
        <f>INDEX('2009'!$C$44:$C$140,'14 Year_History_Results'!CB403)</f>
        <v>0</v>
      </c>
      <c r="AQ403" s="2">
        <f>INDEX('2010'!$C$44:$C$140,'14 Year_History_Results'!CC403)</f>
        <v>0</v>
      </c>
      <c r="AR403" s="2">
        <f>INDEX('2011'!$C$44:$C$140,'14 Year_History_Results'!CD403)</f>
        <v>0</v>
      </c>
      <c r="AS403" s="2">
        <f>INDEX('2012'!$C$44:$C$140,'14 Year_History_Results'!CE403)</f>
        <v>0</v>
      </c>
      <c r="AT403" s="2">
        <f>INDEX('2013'!$C$44:$C$140,'14 Year_History_Results'!CF403)</f>
        <v>0</v>
      </c>
      <c r="AU403" s="149">
        <f>INDEX('2014'!$C$52:$C$180,'14 Year_History_Results'!CG403)</f>
        <v>0</v>
      </c>
      <c r="AV403" s="2">
        <f t="shared" si="245"/>
        <v>5.7893422352183945</v>
      </c>
      <c r="AW403" s="2"/>
      <c r="AX403">
        <f t="shared" si="246"/>
        <v>192</v>
      </c>
      <c r="AY403" s="112"/>
      <c r="AZ403" s="2"/>
      <c r="BA403" s="148">
        <f>INDEX('2001'!$B$44:$B$140,'14 Year_History_Results'!BT403)</f>
        <v>15</v>
      </c>
      <c r="BB403" s="2">
        <f>INDEX('2002'!$B$44:$B$140,'14 Year_History_Results'!BU403)</f>
        <v>0</v>
      </c>
      <c r="BC403" s="2">
        <f>INDEX('2003'!$B$44:$B$140,'14 Year_History_Results'!BV403)</f>
        <v>7</v>
      </c>
      <c r="BD403" s="2">
        <f>INDEX('2004'!$B$44:$B$140,'14 Year_History_Results'!BW403)</f>
        <v>0</v>
      </c>
      <c r="BE403" s="2">
        <f>INDEX('2005'!$B$44:$B$140,'14 Year_History_Results'!BX403)</f>
        <v>0</v>
      </c>
      <c r="BF403" s="2">
        <f>INDEX('2006'!$B$44:$B$140,'14 Year_History_Results'!BY403)</f>
        <v>0</v>
      </c>
      <c r="BG403" s="2">
        <f>INDEX('2007'!$B$44:$B$140,'14 Year_History_Results'!BZ403)</f>
        <v>0</v>
      </c>
      <c r="BH403" s="2">
        <f>INDEX('2008'!$B$44:$B$140,'14 Year_History_Results'!CA403)</f>
        <v>0</v>
      </c>
      <c r="BI403" s="2">
        <f>INDEX('2009'!$B$44:$B$140,'14 Year_History_Results'!CB403)</f>
        <v>0</v>
      </c>
      <c r="BJ403" s="2">
        <f>INDEX('2010'!$B$44:$B$140,'14 Year_History_Results'!CC403)</f>
        <v>0</v>
      </c>
      <c r="BK403" s="2">
        <f>INDEX('2011'!$B$44:$B$140,'14 Year_History_Results'!CD403)</f>
        <v>0</v>
      </c>
      <c r="BL403" s="2">
        <f>INDEX('2012'!$B$44:$B$140,'14 Year_History_Results'!CE403)</f>
        <v>0</v>
      </c>
      <c r="BM403" s="2">
        <f>INDEX('2013'!$B$44:$B$140,'14 Year_History_Results'!CF403)</f>
        <v>0</v>
      </c>
      <c r="BN403" s="149">
        <f>INDEX('2014'!$B$52:$B$180,'14 Year_History_Results'!CG403)</f>
        <v>0</v>
      </c>
      <c r="BO403" s="308">
        <f t="shared" si="247"/>
        <v>0</v>
      </c>
      <c r="BQ403">
        <f t="shared" si="248"/>
        <v>192</v>
      </c>
      <c r="BR403" s="112"/>
      <c r="BS403" s="2"/>
      <c r="BT403" s="148">
        <f>IF(ISNA(MATCH($BQ403,'2001'!$A$44:$A$139,0)),97,MATCH($BQ403,'2001'!$A$44:$A$139,0))</f>
        <v>46</v>
      </c>
      <c r="BU403" s="2">
        <f>IF(ISNA(MATCH($BQ403,'2002'!$A$44:$A$139,0)),97,MATCH($BQ403,'2002'!$A$44:$A$139,0))</f>
        <v>97</v>
      </c>
      <c r="BV403" s="2">
        <f>IF(ISNA(MATCH($BQ403,'2003'!$A$44:$A$139,0)),97,MATCH($BQ403,'2003'!$A$44:$A$139,0))</f>
        <v>35</v>
      </c>
      <c r="BW403" s="2">
        <f>IF(ISNA(MATCH($BQ403,'2004'!$A$44:$A$139,0)),97,MATCH($BQ403,'2004'!$A$44:$A$139,0))</f>
        <v>97</v>
      </c>
      <c r="BX403" s="2">
        <f>IF(ISNA(MATCH($BQ403,'2005'!$A$44:$A$139,0)),97,MATCH($BQ403,'2005'!$A$44:$A$139,0))</f>
        <v>97</v>
      </c>
      <c r="BY403" s="2">
        <f>IF(ISNA(MATCH($BQ403,'2006'!$A$44:$A$139,0)),97,MATCH($BQ403,'2006'!$A$44:$A$139,0))</f>
        <v>97</v>
      </c>
      <c r="BZ403" s="2">
        <f>IF(ISNA(MATCH($BQ403,'2007'!$A$44:$A$139,0)),97,MATCH($BQ403,'2007'!$A$44:$A$139,0))</f>
        <v>97</v>
      </c>
      <c r="CA403" s="2">
        <f>IF(ISNA(MATCH($BQ403,'2008'!$A$44:$A$139,0)),97,MATCH($BQ403,'2008'!$A$44:$A$139,0))</f>
        <v>97</v>
      </c>
      <c r="CB403" s="2">
        <f>IF(ISNA(MATCH($BQ403,'2009'!$A$44:$A$139,0)),97,MATCH($BQ403,'2009'!$A$44:$A$139,0))</f>
        <v>97</v>
      </c>
      <c r="CC403" s="2">
        <f>IF(ISNA(MATCH($BQ403,'2010'!$A$44:$A$139,0)),97,MATCH($BQ403,'2010'!$A$44:$A$139,0))</f>
        <v>97</v>
      </c>
      <c r="CD403" s="2">
        <f>IF(ISNA(MATCH($BQ403,'2011'!$A$44:$A$139,0)),97,MATCH($BQ403,'2011'!$A$44:$A$139,0))</f>
        <v>97</v>
      </c>
      <c r="CE403" s="2">
        <f>IF(ISNA(MATCH($BQ403,'2012'!$A$44:$A$139,0)),97,MATCH($BQ403,'2012'!$A$44:$A$139,0))</f>
        <v>97</v>
      </c>
      <c r="CF403" s="2">
        <f>IF(ISNA(MATCH($BQ403,'2013'!$A$44:$A$139,0)),97,MATCH($BQ403,'2013'!$A$44:$A$139,0))</f>
        <v>97</v>
      </c>
      <c r="CG403" s="149">
        <f>IF(ISNA(MATCH($BQ403,'2014'!$A$52:$A$179,0)),129,MATCH($BQ403,'2014'!$A$52:$A$179,0))</f>
        <v>129</v>
      </c>
      <c r="CI403">
        <f t="shared" si="249"/>
        <v>192</v>
      </c>
      <c r="CJ403" s="284"/>
      <c r="CK403" s="282"/>
      <c r="CL403" s="281">
        <f t="shared" si="250"/>
        <v>35</v>
      </c>
      <c r="CM403" s="282">
        <f t="shared" si="236"/>
        <v>23.331</v>
      </c>
      <c r="CN403" s="282">
        <f t="shared" si="237"/>
        <v>32.552444600000001</v>
      </c>
      <c r="CO403" s="282">
        <f t="shared" si="238"/>
        <v>21.699459570359998</v>
      </c>
      <c r="CP403" s="282">
        <f t="shared" si="239"/>
        <v>14.464859749601974</v>
      </c>
      <c r="CQ403" s="282">
        <f t="shared" si="240"/>
        <v>9.6422755090846746</v>
      </c>
      <c r="CR403" s="282">
        <f t="shared" si="241"/>
        <v>6.4275408543558434</v>
      </c>
      <c r="CS403" s="282">
        <f t="shared" si="242"/>
        <v>4.2845987335136053</v>
      </c>
      <c r="CT403" s="282">
        <f t="shared" si="243"/>
        <v>2.8561135157601694</v>
      </c>
      <c r="CU403" s="282">
        <f t="shared" si="251"/>
        <v>1.9038852696057289</v>
      </c>
      <c r="CV403" s="282">
        <f t="shared" si="252"/>
        <v>1.2691299207191789</v>
      </c>
      <c r="CW403" s="282">
        <f t="shared" si="253"/>
        <v>0.84600200515140456</v>
      </c>
      <c r="CX403" s="282">
        <f t="shared" si="254"/>
        <v>0.5639449366339262</v>
      </c>
      <c r="CY403" s="283">
        <f t="shared" si="255"/>
        <v>0.37592569476017518</v>
      </c>
      <c r="DA403" s="282">
        <f t="shared" si="256"/>
        <v>192</v>
      </c>
      <c r="DB403" s="97"/>
      <c r="DC403" s="156"/>
      <c r="DD403" s="270">
        <f t="shared" si="257"/>
        <v>35</v>
      </c>
      <c r="DE403" s="156">
        <f t="shared" si="258"/>
        <v>35</v>
      </c>
      <c r="DF403" s="156">
        <f t="shared" si="259"/>
        <v>52</v>
      </c>
      <c r="DG403" s="156">
        <f t="shared" si="260"/>
        <v>52</v>
      </c>
      <c r="DH403" s="156">
        <f t="shared" si="261"/>
        <v>52</v>
      </c>
      <c r="DI403" s="156">
        <f t="shared" si="262"/>
        <v>52</v>
      </c>
      <c r="DJ403" s="156">
        <f t="shared" si="263"/>
        <v>52</v>
      </c>
      <c r="DK403" s="156">
        <f t="shared" si="264"/>
        <v>52</v>
      </c>
      <c r="DL403" s="156">
        <f t="shared" si="265"/>
        <v>52</v>
      </c>
      <c r="DM403" s="156">
        <f t="shared" si="266"/>
        <v>52</v>
      </c>
      <c r="DN403" s="156">
        <f t="shared" si="267"/>
        <v>52</v>
      </c>
      <c r="DO403" s="156">
        <f t="shared" si="268"/>
        <v>52</v>
      </c>
      <c r="DP403" s="156">
        <f t="shared" si="269"/>
        <v>52</v>
      </c>
      <c r="DQ403" s="267">
        <f t="shared" si="270"/>
        <v>52</v>
      </c>
      <c r="DR403" s="156">
        <f t="shared" si="271"/>
        <v>144</v>
      </c>
    </row>
    <row r="404" spans="2:122" x14ac:dyDescent="0.2">
      <c r="F404" s="2">
        <f t="shared" si="272"/>
        <v>399</v>
      </c>
      <c r="G404" s="164">
        <v>2062</v>
      </c>
      <c r="H404" s="164">
        <f>14- COUNTIF(L404:AA404,"#N/A")</f>
        <v>1</v>
      </c>
      <c r="I404" s="133">
        <f>SUM(AF404:AU404)+SUM(BA404:BM404)</f>
        <v>6</v>
      </c>
      <c r="J404" s="405">
        <f>CY404</f>
        <v>0.35092023834161978</v>
      </c>
      <c r="K404" s="466" t="str">
        <f>IF(ISNUMBER(MATCH(G404,'[4]OPR data'!$A$3:$A$2541,0)),"Y","N")</f>
        <v>Y</v>
      </c>
      <c r="L404" s="112"/>
      <c r="M404" s="236"/>
      <c r="N404" s="236" t="e">
        <f>(INDEX(Finish_table!R$4:R$83,MATCH('14 Year_History_Results'!$G404,Finish_table!S$4:S$83,0),1))</f>
        <v>#N/A</v>
      </c>
      <c r="O404" s="236" t="e">
        <f>(INDEX(Finish_table!Z$4:Z$99,MATCH('14 Year_History_Results'!$G404,Finish_table!AA$4:AA$99,0),1))</f>
        <v>#N/A</v>
      </c>
      <c r="P404" s="236" t="e">
        <f>(INDEX(Finish_table!AI$4:AI$99,MATCH('14 Year_History_Results'!$G404,Finish_table!AJ$4:AJ$99,0),1))</f>
        <v>#N/A</v>
      </c>
      <c r="Q404" s="236" t="e">
        <f>(INDEX(Finish_table!AR$4:AR$99,MATCH('14 Year_History_Results'!$G404,Finish_table!AS$4:AS$99,0),1))</f>
        <v>#N/A</v>
      </c>
      <c r="R404" s="236" t="e">
        <f>(INDEX(Finish_table!BA$4:BA$99,MATCH('14 Year_History_Results'!$G404,Finish_table!BB$4:BB$99,0),1))</f>
        <v>#N/A</v>
      </c>
      <c r="S404" s="236" t="e">
        <f>(INDEX(Finish_table!BJ$4:BJ$99,MATCH('14 Year_History_Results'!$G404,Finish_table!BK$4:BK$99,0),1))</f>
        <v>#N/A</v>
      </c>
      <c r="T404" s="236" t="str">
        <f>(INDEX(Finish_table!BS$4:BS$99,MATCH('14 Year_History_Results'!$G404,Finish_table!BT$4:BT$99,0),1))</f>
        <v>QF</v>
      </c>
      <c r="U404" s="236" t="e">
        <f>(INDEX(Finish_table!CB$4:CB$99,MATCH('14 Year_History_Results'!$G404,Finish_table!CC$4:CC$99,0),1))</f>
        <v>#N/A</v>
      </c>
      <c r="V404" s="236" t="e">
        <f>(INDEX(Finish_table!CK$4:CK$99,MATCH('14 Year_History_Results'!$G404,Finish_table!CL$4:CL$99,0),1))</f>
        <v>#N/A</v>
      </c>
      <c r="W404" s="236" t="e">
        <f>(INDEX(Finish_table!CT$4:CT$99,MATCH('14 Year_History_Results'!$G404,Finish_table!CU$4:CU$99,0),1))</f>
        <v>#N/A</v>
      </c>
      <c r="X404" s="236" t="e">
        <f>(INDEX(Finish_table!DC$4:DC$99,MATCH('14 Year_History_Results'!$G404,Finish_table!DD$4:DD$99,0),1))</f>
        <v>#N/A</v>
      </c>
      <c r="Y404" s="236" t="e">
        <f>(INDEX(Finish_table!DL$4:DL$99,MATCH('14 Year_History_Results'!$G404,Finish_table!DM$4:DM$99,0),1))</f>
        <v>#N/A</v>
      </c>
      <c r="Z404" s="236" t="e">
        <f>(INDEX(Finish_table!DU$4:DU$99,MATCH('14 Year_History_Results'!$G404,Finish_table!DV$4:DV$99,0),1))</f>
        <v>#N/A</v>
      </c>
      <c r="AA404" s="256" t="e">
        <f>(INDEX(Finish_table!ED$4:ED$140,MATCH('14 Year_History_Results'!$G404,Finish_table!EE$4:EE$140,0),1))</f>
        <v>#N/A</v>
      </c>
      <c r="AE404">
        <f t="shared" si="235"/>
        <v>2062</v>
      </c>
      <c r="AF404" s="112"/>
      <c r="AG404" s="2"/>
      <c r="AH404" s="148">
        <f>INDEX('2001'!$C$44:$C$140,'14 Year_History_Results'!BT404)</f>
        <v>0</v>
      </c>
      <c r="AI404" s="2">
        <f>INDEX('2002'!$C$44:$C$140,'14 Year_History_Results'!BU404)</f>
        <v>0</v>
      </c>
      <c r="AJ404" s="2">
        <f>INDEX('2003'!$C$44:$C$140,'14 Year_History_Results'!BV404)</f>
        <v>0</v>
      </c>
      <c r="AK404" s="2">
        <f>INDEX('2004'!$C$44:$C$140,'14 Year_History_Results'!BW404)</f>
        <v>0</v>
      </c>
      <c r="AL404" s="2">
        <f>INDEX('2005'!$C$44:$C$140,'14 Year_History_Results'!BX404)</f>
        <v>0</v>
      </c>
      <c r="AM404" s="2">
        <f>INDEX('2006'!$C$44:$C$140,'14 Year_History_Results'!BY404)</f>
        <v>0</v>
      </c>
      <c r="AN404" s="2">
        <f>INDEX('2007'!$C$44:$C$140,'14 Year_History_Results'!BZ404)</f>
        <v>0</v>
      </c>
      <c r="AO404" s="2">
        <f>INDEX('2008'!$C$44:$C$140,'14 Year_History_Results'!CA404)</f>
        <v>0</v>
      </c>
      <c r="AP404" s="2">
        <f>INDEX('2009'!$C$44:$C$140,'14 Year_History_Results'!CB404)</f>
        <v>0</v>
      </c>
      <c r="AQ404" s="2">
        <f>INDEX('2010'!$C$44:$C$140,'14 Year_History_Results'!CC404)</f>
        <v>0</v>
      </c>
      <c r="AR404" s="2">
        <f>INDEX('2011'!$C$44:$C$140,'14 Year_History_Results'!CD404)</f>
        <v>0</v>
      </c>
      <c r="AS404" s="2">
        <f>INDEX('2012'!$C$44:$C$140,'14 Year_History_Results'!CE404)</f>
        <v>0</v>
      </c>
      <c r="AT404" s="2">
        <f>INDEX('2013'!$C$44:$C$140,'14 Year_History_Results'!CF404)</f>
        <v>0</v>
      </c>
      <c r="AU404" s="149">
        <f>INDEX('2014'!$C$52:$C$180,'14 Year_History_Results'!CG404)</f>
        <v>0</v>
      </c>
      <c r="AV404" s="2">
        <f t="shared" si="245"/>
        <v>0</v>
      </c>
      <c r="AX404">
        <f t="shared" si="246"/>
        <v>2062</v>
      </c>
      <c r="AY404" s="112"/>
      <c r="AZ404" s="97"/>
      <c r="BA404" s="148">
        <f>INDEX('2001'!$B$44:$B$140,'14 Year_History_Results'!BT404)</f>
        <v>0</v>
      </c>
      <c r="BB404" s="2">
        <f>INDEX('2002'!$B$44:$B$140,'14 Year_History_Results'!BU404)</f>
        <v>0</v>
      </c>
      <c r="BC404" s="2">
        <f>INDEX('2003'!$B$44:$B$140,'14 Year_History_Results'!BV404)</f>
        <v>0</v>
      </c>
      <c r="BD404" s="2">
        <f>INDEX('2004'!$B$44:$B$140,'14 Year_History_Results'!BW404)</f>
        <v>0</v>
      </c>
      <c r="BE404" s="2">
        <f>INDEX('2005'!$B$44:$B$140,'14 Year_History_Results'!BX404)</f>
        <v>0</v>
      </c>
      <c r="BF404" s="2">
        <f>INDEX('2006'!$B$44:$B$140,'14 Year_History_Results'!BY404)</f>
        <v>0</v>
      </c>
      <c r="BG404" s="2">
        <f>INDEX('2007'!$B$44:$B$140,'14 Year_History_Results'!BZ404)</f>
        <v>6</v>
      </c>
      <c r="BH404" s="2">
        <f>INDEX('2008'!$B$44:$B$140,'14 Year_History_Results'!CA404)</f>
        <v>0</v>
      </c>
      <c r="BI404" s="2">
        <f>INDEX('2009'!$B$44:$B$140,'14 Year_History_Results'!CB404)</f>
        <v>0</v>
      </c>
      <c r="BJ404" s="2">
        <f>INDEX('2010'!$B$44:$B$140,'14 Year_History_Results'!CC404)</f>
        <v>0</v>
      </c>
      <c r="BK404" s="2">
        <f>INDEX('2011'!$B$44:$B$140,'14 Year_History_Results'!CD404)</f>
        <v>0</v>
      </c>
      <c r="BL404" s="2">
        <f>INDEX('2012'!$B$44:$B$140,'14 Year_History_Results'!CE404)</f>
        <v>0</v>
      </c>
      <c r="BM404" s="2">
        <f>INDEX('2013'!$B$44:$B$140,'14 Year_History_Results'!CF404)</f>
        <v>0</v>
      </c>
      <c r="BN404" s="149">
        <f>INDEX('2014'!$B$52:$B$180,'14 Year_History_Results'!CG404)</f>
        <v>0</v>
      </c>
      <c r="BO404" s="308">
        <f t="shared" si="247"/>
        <v>0</v>
      </c>
      <c r="BQ404">
        <f t="shared" si="248"/>
        <v>2062</v>
      </c>
      <c r="BR404" s="112"/>
      <c r="BS404" s="97"/>
      <c r="BT404" s="148">
        <f>IF(ISNA(MATCH($BQ404,'2001'!$A$44:$A$139,0)),97,MATCH($BQ404,'2001'!$A$44:$A$139,0))</f>
        <v>97</v>
      </c>
      <c r="BU404" s="2">
        <f>IF(ISNA(MATCH($BQ404,'2002'!$A$44:$A$139,0)),97,MATCH($BQ404,'2002'!$A$44:$A$139,0))</f>
        <v>97</v>
      </c>
      <c r="BV404" s="2">
        <f>IF(ISNA(MATCH($BQ404,'2003'!$A$44:$A$139,0)),97,MATCH($BQ404,'2003'!$A$44:$A$139,0))</f>
        <v>97</v>
      </c>
      <c r="BW404" s="2">
        <f>IF(ISNA(MATCH($BQ404,'2004'!$A$44:$A$139,0)),97,MATCH($BQ404,'2004'!$A$44:$A$139,0))</f>
        <v>97</v>
      </c>
      <c r="BX404" s="2">
        <f>IF(ISNA(MATCH($BQ404,'2005'!$A$44:$A$139,0)),97,MATCH($BQ404,'2005'!$A$44:$A$139,0))</f>
        <v>97</v>
      </c>
      <c r="BY404" s="2">
        <f>IF(ISNA(MATCH($BQ404,'2006'!$A$44:$A$139,0)),97,MATCH($BQ404,'2006'!$A$44:$A$139,0))</f>
        <v>97</v>
      </c>
      <c r="BZ404" s="2">
        <f>IF(ISNA(MATCH($BQ404,'2007'!$A$44:$A$139,0)),97,MATCH($BQ404,'2007'!$A$44:$A$139,0))</f>
        <v>91</v>
      </c>
      <c r="CA404" s="2">
        <f>IF(ISNA(MATCH($BQ404,'2008'!$A$44:$A$139,0)),97,MATCH($BQ404,'2008'!$A$44:$A$139,0))</f>
        <v>97</v>
      </c>
      <c r="CB404" s="2">
        <f>IF(ISNA(MATCH($BQ404,'2009'!$A$44:$A$139,0)),97,MATCH($BQ404,'2009'!$A$44:$A$139,0))</f>
        <v>97</v>
      </c>
      <c r="CC404" s="2">
        <f>IF(ISNA(MATCH($BQ404,'2010'!$A$44:$A$139,0)),97,MATCH($BQ404,'2010'!$A$44:$A$139,0))</f>
        <v>97</v>
      </c>
      <c r="CD404" s="2">
        <f>IF(ISNA(MATCH($BQ404,'2011'!$A$44:$A$139,0)),97,MATCH($BQ404,'2011'!$A$44:$A$139,0))</f>
        <v>97</v>
      </c>
      <c r="CE404" s="2">
        <f>IF(ISNA(MATCH($BQ404,'2012'!$A$44:$A$139,0)),97,MATCH($BQ404,'2012'!$A$44:$A$139,0))</f>
        <v>97</v>
      </c>
      <c r="CF404" s="2">
        <f>IF(ISNA(MATCH($BQ404,'2013'!$A$44:$A$139,0)),97,MATCH($BQ404,'2013'!$A$44:$A$139,0))</f>
        <v>97</v>
      </c>
      <c r="CG404" s="149">
        <f>IF(ISNA(MATCH($BQ404,'2014'!$A$52:$A$179,0)),129,MATCH($BQ404,'2014'!$A$52:$A$179,0))</f>
        <v>129</v>
      </c>
      <c r="CI404">
        <f t="shared" ref="CI404:CI422" si="273">G404</f>
        <v>2062</v>
      </c>
      <c r="CJ404" s="284"/>
      <c r="CK404" s="282"/>
      <c r="CL404" s="281">
        <f t="shared" ref="CL404:CL422" si="274">BA404+AH404</f>
        <v>0</v>
      </c>
      <c r="CM404" s="282">
        <f t="shared" ref="CM404:CM422" si="275">(BB404+AI404)+(CL404*$AC$1)</f>
        <v>0</v>
      </c>
      <c r="CN404" s="282">
        <f t="shared" ref="CN404:CN422" si="276">BC404+AJ404+(CM404*$AC$1)</f>
        <v>0</v>
      </c>
      <c r="CO404" s="282">
        <f t="shared" ref="CO404:CO422" si="277">BD404+AK404+(CN404*$AC$1)</f>
        <v>0</v>
      </c>
      <c r="CP404" s="282">
        <f t="shared" ref="CP404:CP422" si="278">BE404+AL404+(CO404*$AC$1)</f>
        <v>0</v>
      </c>
      <c r="CQ404" s="282">
        <f t="shared" ref="CQ404:CQ422" si="279">BF404+AM404+(CP404*$AC$1)</f>
        <v>0</v>
      </c>
      <c r="CR404" s="282">
        <f t="shared" ref="CR404:CR422" si="280">BG404+AN404+(CQ404*$AC$1)</f>
        <v>6</v>
      </c>
      <c r="CS404" s="282">
        <f t="shared" ref="CS404:CS422" si="281">BH404+AO404+(CR404*$AC$1)</f>
        <v>3.9996</v>
      </c>
      <c r="CT404" s="282">
        <f t="shared" ref="CT404:CT422" si="282">BI404+AP404+(CS404*$AC$1)</f>
        <v>2.6661333599999999</v>
      </c>
      <c r="CU404" s="282">
        <f t="shared" ref="CU404:CU422" si="283">BJ404+AQ404+(CT404*$AC$1)</f>
        <v>1.7772444977759998</v>
      </c>
      <c r="CV404" s="282">
        <f t="shared" ref="CV404:CV422" si="284">BK404+AR404+(CU404*$AC$1)</f>
        <v>1.1847111822174814</v>
      </c>
      <c r="CW404" s="282">
        <f t="shared" si="253"/>
        <v>0.78972847406617308</v>
      </c>
      <c r="CX404" s="282">
        <f t="shared" si="254"/>
        <v>0.52643300081251099</v>
      </c>
      <c r="CY404" s="283">
        <f t="shared" si="255"/>
        <v>0.35092023834161978</v>
      </c>
      <c r="DA404" s="282">
        <f t="shared" si="256"/>
        <v>2062</v>
      </c>
      <c r="DB404" s="97"/>
      <c r="DC404" s="156"/>
      <c r="DD404" s="270">
        <f t="shared" si="257"/>
        <v>0</v>
      </c>
      <c r="DE404" s="156">
        <f t="shared" si="258"/>
        <v>0</v>
      </c>
      <c r="DF404" s="156">
        <f t="shared" si="259"/>
        <v>0</v>
      </c>
      <c r="DG404" s="156">
        <f t="shared" si="260"/>
        <v>0</v>
      </c>
      <c r="DH404" s="156">
        <f t="shared" si="261"/>
        <v>0</v>
      </c>
      <c r="DI404" s="156">
        <f t="shared" si="262"/>
        <v>0</v>
      </c>
      <c r="DJ404" s="156">
        <f t="shared" si="263"/>
        <v>6</v>
      </c>
      <c r="DK404" s="156">
        <f t="shared" si="264"/>
        <v>6</v>
      </c>
      <c r="DL404" s="156">
        <f t="shared" si="265"/>
        <v>6</v>
      </c>
      <c r="DM404" s="156">
        <f t="shared" si="266"/>
        <v>6</v>
      </c>
      <c r="DN404" s="156">
        <f t="shared" si="267"/>
        <v>6</v>
      </c>
      <c r="DO404" s="156">
        <f t="shared" si="268"/>
        <v>6</v>
      </c>
      <c r="DP404" s="156">
        <f t="shared" si="269"/>
        <v>6</v>
      </c>
      <c r="DQ404" s="267">
        <f t="shared" si="270"/>
        <v>6</v>
      </c>
      <c r="DR404" s="156">
        <f t="shared" si="271"/>
        <v>459</v>
      </c>
    </row>
    <row r="405" spans="2:122" x14ac:dyDescent="0.2">
      <c r="F405" s="2">
        <f t="shared" si="272"/>
        <v>400</v>
      </c>
      <c r="G405" s="164">
        <v>22</v>
      </c>
      <c r="H405" s="164">
        <f>14- COUNTIF(L405:AA405,"#N/A")</f>
        <v>1</v>
      </c>
      <c r="I405" s="133">
        <f>SUM(AF405:AU405)+SUM(BA405:BM405)</f>
        <v>13</v>
      </c>
      <c r="J405" s="405">
        <f>CY405</f>
        <v>0.33785561121785179</v>
      </c>
      <c r="K405" s="466" t="str">
        <f>IF(ISNUMBER(MATCH(G405,'[4]OPR data'!$A$3:$A$2541,0)),"Y","N")</f>
        <v>N</v>
      </c>
      <c r="L405" s="112"/>
      <c r="M405" s="236"/>
      <c r="N405" s="236" t="e">
        <f>(INDEX(Finish_table!R$4:R$83,MATCH('14 Year_History_Results'!$G405,Finish_table!S$4:S$83,0),1))</f>
        <v>#N/A</v>
      </c>
      <c r="O405" s="236" t="e">
        <f>(INDEX(Finish_table!Z$4:Z$99,MATCH('14 Year_History_Results'!$G405,Finish_table!AA$4:AA$99,0),1))</f>
        <v>#N/A</v>
      </c>
      <c r="P405" s="236" t="e">
        <f>(INDEX(Finish_table!AI$4:AI$99,MATCH('14 Year_History_Results'!$G405,Finish_table!AJ$4:AJ$99,0),1))</f>
        <v>#N/A</v>
      </c>
      <c r="Q405" s="236" t="e">
        <f>(INDEX(Finish_table!AR$4:AR$99,MATCH('14 Year_History_Results'!$G405,Finish_table!AS$4:AS$99,0),1))</f>
        <v>#N/A</v>
      </c>
      <c r="R405" s="236" t="str">
        <f>(INDEX(Finish_table!BA$4:BA$99,MATCH('14 Year_History_Results'!$G405,Finish_table!BB$4:BB$99,0),1))</f>
        <v>QF</v>
      </c>
      <c r="S405" s="236" t="e">
        <f>(INDEX(Finish_table!BJ$4:BJ$99,MATCH('14 Year_History_Results'!$G405,Finish_table!BK$4:BK$99,0),1))</f>
        <v>#N/A</v>
      </c>
      <c r="T405" s="236" t="e">
        <f>(INDEX(Finish_table!BS$4:BS$99,MATCH('14 Year_History_Results'!$G405,Finish_table!BT$4:BT$99,0),1))</f>
        <v>#N/A</v>
      </c>
      <c r="U405" s="236" t="e">
        <f>(INDEX(Finish_table!CB$4:CB$99,MATCH('14 Year_History_Results'!$G405,Finish_table!CC$4:CC$99,0),1))</f>
        <v>#N/A</v>
      </c>
      <c r="V405" s="236" t="e">
        <f>(INDEX(Finish_table!CK$4:CK$99,MATCH('14 Year_History_Results'!$G405,Finish_table!CL$4:CL$99,0),1))</f>
        <v>#N/A</v>
      </c>
      <c r="W405" s="236" t="e">
        <f>(INDEX(Finish_table!CT$4:CT$99,MATCH('14 Year_History_Results'!$G405,Finish_table!CU$4:CU$99,0),1))</f>
        <v>#N/A</v>
      </c>
      <c r="X405" s="236" t="e">
        <f>(INDEX(Finish_table!DC$4:DC$99,MATCH('14 Year_History_Results'!$G405,Finish_table!DD$4:DD$99,0),1))</f>
        <v>#N/A</v>
      </c>
      <c r="Y405" s="236" t="e">
        <f>(INDEX(Finish_table!DL$4:DL$99,MATCH('14 Year_History_Results'!$G405,Finish_table!DM$4:DM$99,0),1))</f>
        <v>#N/A</v>
      </c>
      <c r="Z405" s="236" t="e">
        <f>(INDEX(Finish_table!DU$4:DU$99,MATCH('14 Year_History_Results'!$G405,Finish_table!DV$4:DV$99,0),1))</f>
        <v>#N/A</v>
      </c>
      <c r="AA405" s="256" t="e">
        <f>(INDEX(Finish_table!ED$4:ED$140,MATCH('14 Year_History_Results'!$G405,Finish_table!EE$4:EE$140,0),1))</f>
        <v>#N/A</v>
      </c>
      <c r="AE405">
        <f t="shared" si="235"/>
        <v>22</v>
      </c>
      <c r="AF405" s="112"/>
      <c r="AG405" s="2"/>
      <c r="AH405" s="148">
        <f>INDEX('2001'!$C$44:$C$140,'14 Year_History_Results'!BT405)</f>
        <v>0</v>
      </c>
      <c r="AI405" s="2">
        <f>INDEX('2002'!$C$44:$C$140,'14 Year_History_Results'!BU405)</f>
        <v>0</v>
      </c>
      <c r="AJ405" s="2">
        <f>INDEX('2003'!$C$44:$C$140,'14 Year_History_Results'!BV405)</f>
        <v>0</v>
      </c>
      <c r="AK405" s="2">
        <f>INDEX('2004'!$C$44:$C$140,'14 Year_History_Results'!BW405)</f>
        <v>0</v>
      </c>
      <c r="AL405" s="2">
        <f>INDEX('2005'!$C$44:$C$140,'14 Year_History_Results'!BX405)</f>
        <v>0</v>
      </c>
      <c r="AM405" s="2">
        <f>INDEX('2006'!$C$44:$C$140,'14 Year_History_Results'!BY405)</f>
        <v>0</v>
      </c>
      <c r="AN405" s="2">
        <f>INDEX('2007'!$C$44:$C$140,'14 Year_History_Results'!BZ405)</f>
        <v>0</v>
      </c>
      <c r="AO405" s="2">
        <f>INDEX('2008'!$C$44:$C$140,'14 Year_History_Results'!CA405)</f>
        <v>0</v>
      </c>
      <c r="AP405" s="2">
        <f>INDEX('2009'!$C$44:$C$140,'14 Year_History_Results'!CB405)</f>
        <v>0</v>
      </c>
      <c r="AQ405" s="2">
        <f>INDEX('2010'!$C$44:$C$140,'14 Year_History_Results'!CC405)</f>
        <v>0</v>
      </c>
      <c r="AR405" s="2">
        <f>INDEX('2011'!$C$44:$C$140,'14 Year_History_Results'!CD405)</f>
        <v>0</v>
      </c>
      <c r="AS405" s="2">
        <f>INDEX('2012'!$C$44:$C$140,'14 Year_History_Results'!CE405)</f>
        <v>0</v>
      </c>
      <c r="AT405" s="2">
        <f>INDEX('2013'!$C$44:$C$140,'14 Year_History_Results'!CF405)</f>
        <v>0</v>
      </c>
      <c r="AU405" s="149">
        <f>INDEX('2014'!$C$52:$C$180,'14 Year_History_Results'!CG405)</f>
        <v>0</v>
      </c>
      <c r="AV405" s="2">
        <f t="shared" si="245"/>
        <v>0</v>
      </c>
      <c r="AX405">
        <f t="shared" si="246"/>
        <v>22</v>
      </c>
      <c r="AY405" s="112"/>
      <c r="AZ405" s="97"/>
      <c r="BA405" s="148">
        <f>INDEX('2001'!$B$44:$B$140,'14 Year_History_Results'!BT405)</f>
        <v>0</v>
      </c>
      <c r="BB405" s="2">
        <f>INDEX('2002'!$B$44:$B$140,'14 Year_History_Results'!BU405)</f>
        <v>0</v>
      </c>
      <c r="BC405" s="2">
        <f>INDEX('2003'!$B$44:$B$140,'14 Year_History_Results'!BV405)</f>
        <v>0</v>
      </c>
      <c r="BD405" s="2">
        <f>INDEX('2004'!$B$44:$B$140,'14 Year_History_Results'!BW405)</f>
        <v>0</v>
      </c>
      <c r="BE405" s="2">
        <f>INDEX('2005'!$B$44:$B$140,'14 Year_History_Results'!BX405)</f>
        <v>13</v>
      </c>
      <c r="BF405" s="2">
        <f>INDEX('2006'!$B$44:$B$140,'14 Year_History_Results'!BY405)</f>
        <v>0</v>
      </c>
      <c r="BG405" s="2">
        <f>INDEX('2007'!$B$44:$B$140,'14 Year_History_Results'!BZ405)</f>
        <v>0</v>
      </c>
      <c r="BH405" s="2">
        <f>INDEX('2008'!$B$44:$B$140,'14 Year_History_Results'!CA405)</f>
        <v>0</v>
      </c>
      <c r="BI405" s="2">
        <f>INDEX('2009'!$B$44:$B$140,'14 Year_History_Results'!CB405)</f>
        <v>0</v>
      </c>
      <c r="BJ405" s="2">
        <f>INDEX('2010'!$B$44:$B$140,'14 Year_History_Results'!CC405)</f>
        <v>0</v>
      </c>
      <c r="BK405" s="2">
        <f>INDEX('2011'!$B$44:$B$140,'14 Year_History_Results'!CD405)</f>
        <v>0</v>
      </c>
      <c r="BL405" s="2">
        <f>INDEX('2012'!$B$44:$B$140,'14 Year_History_Results'!CE405)</f>
        <v>0</v>
      </c>
      <c r="BM405" s="2">
        <f>INDEX('2013'!$B$44:$B$140,'14 Year_History_Results'!CF405)</f>
        <v>0</v>
      </c>
      <c r="BN405" s="149">
        <f>INDEX('2014'!$B$52:$B$180,'14 Year_History_Results'!CG405)</f>
        <v>0</v>
      </c>
      <c r="BO405" s="308">
        <f t="shared" si="247"/>
        <v>0</v>
      </c>
      <c r="BQ405">
        <f t="shared" si="248"/>
        <v>22</v>
      </c>
      <c r="BR405" s="112"/>
      <c r="BS405" s="97"/>
      <c r="BT405" s="148">
        <f>IF(ISNA(MATCH($BQ405,'2001'!$A$44:$A$139,0)),97,MATCH($BQ405,'2001'!$A$44:$A$139,0))</f>
        <v>97</v>
      </c>
      <c r="BU405" s="2">
        <f>IF(ISNA(MATCH($BQ405,'2002'!$A$44:$A$139,0)),97,MATCH($BQ405,'2002'!$A$44:$A$139,0))</f>
        <v>97</v>
      </c>
      <c r="BV405" s="2">
        <f>IF(ISNA(MATCH($BQ405,'2003'!$A$44:$A$139,0)),97,MATCH($BQ405,'2003'!$A$44:$A$139,0))</f>
        <v>97</v>
      </c>
      <c r="BW405" s="2">
        <f>IF(ISNA(MATCH($BQ405,'2004'!$A$44:$A$139,0)),97,MATCH($BQ405,'2004'!$A$44:$A$139,0))</f>
        <v>97</v>
      </c>
      <c r="BX405" s="2">
        <f>IF(ISNA(MATCH($BQ405,'2005'!$A$44:$A$139,0)),97,MATCH($BQ405,'2005'!$A$44:$A$139,0))</f>
        <v>2</v>
      </c>
      <c r="BY405" s="2">
        <f>IF(ISNA(MATCH($BQ405,'2006'!$A$44:$A$139,0)),97,MATCH($BQ405,'2006'!$A$44:$A$139,0))</f>
        <v>97</v>
      </c>
      <c r="BZ405" s="2">
        <f>IF(ISNA(MATCH($BQ405,'2007'!$A$44:$A$139,0)),97,MATCH($BQ405,'2007'!$A$44:$A$139,0))</f>
        <v>97</v>
      </c>
      <c r="CA405" s="2">
        <f>IF(ISNA(MATCH($BQ405,'2008'!$A$44:$A$139,0)),97,MATCH($BQ405,'2008'!$A$44:$A$139,0))</f>
        <v>97</v>
      </c>
      <c r="CB405" s="2">
        <f>IF(ISNA(MATCH($BQ405,'2009'!$A$44:$A$139,0)),97,MATCH($BQ405,'2009'!$A$44:$A$139,0))</f>
        <v>97</v>
      </c>
      <c r="CC405" s="2">
        <f>IF(ISNA(MATCH($BQ405,'2010'!$A$44:$A$139,0)),97,MATCH($BQ405,'2010'!$A$44:$A$139,0))</f>
        <v>97</v>
      </c>
      <c r="CD405" s="2">
        <f>IF(ISNA(MATCH($BQ405,'2011'!$A$44:$A$139,0)),97,MATCH($BQ405,'2011'!$A$44:$A$139,0))</f>
        <v>97</v>
      </c>
      <c r="CE405" s="2">
        <f>IF(ISNA(MATCH($BQ405,'2012'!$A$44:$A$139,0)),97,MATCH($BQ405,'2012'!$A$44:$A$139,0))</f>
        <v>97</v>
      </c>
      <c r="CF405" s="2">
        <f>IF(ISNA(MATCH($BQ405,'2013'!$A$44:$A$139,0)),97,MATCH($BQ405,'2013'!$A$44:$A$139,0))</f>
        <v>97</v>
      </c>
      <c r="CG405" s="149">
        <f>IF(ISNA(MATCH($BQ405,'2014'!$A$52:$A$179,0)),129,MATCH($BQ405,'2014'!$A$52:$A$179,0))</f>
        <v>129</v>
      </c>
      <c r="CI405">
        <f t="shared" si="273"/>
        <v>22</v>
      </c>
      <c r="CJ405" s="284"/>
      <c r="CK405" s="282"/>
      <c r="CL405" s="281">
        <f t="shared" si="274"/>
        <v>0</v>
      </c>
      <c r="CM405" s="282">
        <f t="shared" si="275"/>
        <v>0</v>
      </c>
      <c r="CN405" s="282">
        <f t="shared" si="276"/>
        <v>0</v>
      </c>
      <c r="CO405" s="282">
        <f t="shared" si="277"/>
        <v>0</v>
      </c>
      <c r="CP405" s="282">
        <f t="shared" si="278"/>
        <v>13</v>
      </c>
      <c r="CQ405" s="282">
        <f t="shared" si="279"/>
        <v>8.6657999999999991</v>
      </c>
      <c r="CR405" s="282">
        <f t="shared" si="280"/>
        <v>5.7766222799999989</v>
      </c>
      <c r="CS405" s="282">
        <f t="shared" si="281"/>
        <v>3.8506964118479989</v>
      </c>
      <c r="CT405" s="282">
        <f t="shared" si="282"/>
        <v>2.566874228137876</v>
      </c>
      <c r="CU405" s="282">
        <f t="shared" si="283"/>
        <v>1.7110783604767081</v>
      </c>
      <c r="CV405" s="282">
        <f t="shared" si="284"/>
        <v>1.1406048350937736</v>
      </c>
      <c r="CW405" s="282">
        <f t="shared" si="253"/>
        <v>0.76032718307350944</v>
      </c>
      <c r="CX405" s="282">
        <f t="shared" si="254"/>
        <v>0.50683410023680142</v>
      </c>
      <c r="CY405" s="283">
        <f t="shared" si="255"/>
        <v>0.33785561121785179</v>
      </c>
      <c r="DA405" s="282">
        <f t="shared" si="256"/>
        <v>22</v>
      </c>
      <c r="DB405" s="97"/>
      <c r="DC405" s="156"/>
      <c r="DD405" s="270">
        <f t="shared" si="257"/>
        <v>0</v>
      </c>
      <c r="DE405" s="156">
        <f t="shared" si="258"/>
        <v>0</v>
      </c>
      <c r="DF405" s="156">
        <f t="shared" si="259"/>
        <v>0</v>
      </c>
      <c r="DG405" s="156">
        <f t="shared" si="260"/>
        <v>0</v>
      </c>
      <c r="DH405" s="156">
        <f t="shared" si="261"/>
        <v>13</v>
      </c>
      <c r="DI405" s="156">
        <f t="shared" si="262"/>
        <v>13</v>
      </c>
      <c r="DJ405" s="156">
        <f t="shared" si="263"/>
        <v>13</v>
      </c>
      <c r="DK405" s="156">
        <f t="shared" si="264"/>
        <v>13</v>
      </c>
      <c r="DL405" s="156">
        <f t="shared" si="265"/>
        <v>13</v>
      </c>
      <c r="DM405" s="156">
        <f t="shared" si="266"/>
        <v>13</v>
      </c>
      <c r="DN405" s="156">
        <f t="shared" si="267"/>
        <v>13</v>
      </c>
      <c r="DO405" s="156">
        <f t="shared" si="268"/>
        <v>13</v>
      </c>
      <c r="DP405" s="156">
        <f t="shared" si="269"/>
        <v>13</v>
      </c>
      <c r="DQ405" s="267">
        <f t="shared" si="270"/>
        <v>13</v>
      </c>
      <c r="DR405" s="156">
        <f t="shared" si="271"/>
        <v>355</v>
      </c>
    </row>
    <row r="406" spans="2:122" x14ac:dyDescent="0.2">
      <c r="F406" s="2">
        <f t="shared" si="272"/>
        <v>401</v>
      </c>
      <c r="G406" s="164">
        <v>61</v>
      </c>
      <c r="H406" s="164">
        <f>14- COUNTIF(L406:AA406,"#N/A")</f>
        <v>2</v>
      </c>
      <c r="I406" s="133">
        <f>SUM(AF406:AU406)+SUM(BA406:BM406)</f>
        <v>35</v>
      </c>
      <c r="J406" s="405">
        <f>CY406</f>
        <v>0.32591612826886407</v>
      </c>
      <c r="K406" s="466" t="str">
        <f>IF(ISNUMBER(MATCH(G406,'[4]OPR data'!$A$3:$A$2541,0)),"Y","N")</f>
        <v>Y</v>
      </c>
      <c r="L406" s="112"/>
      <c r="M406" s="236"/>
      <c r="N406" s="236" t="str">
        <f>(INDEX(Finish_table!R$4:R$83,MATCH('14 Year_History_Results'!$G406,Finish_table!S$4:S$83,0),1))</f>
        <v>QF</v>
      </c>
      <c r="O406" s="236" t="e">
        <f>(INDEX(Finish_table!Z$4:Z$99,MATCH('14 Year_History_Results'!$G406,Finish_table!AA$4:AA$99,0),1))</f>
        <v>#N/A</v>
      </c>
      <c r="P406" s="236" t="e">
        <f>(INDEX(Finish_table!AI$4:AI$99,MATCH('14 Year_History_Results'!$G406,Finish_table!AJ$4:AJ$99,0),1))</f>
        <v>#N/A</v>
      </c>
      <c r="Q406" s="236" t="str">
        <f>(INDEX(Finish_table!AR$4:AR$99,MATCH('14 Year_History_Results'!$G406,Finish_table!AS$4:AS$99,0),1))</f>
        <v>SF</v>
      </c>
      <c r="R406" s="236" t="e">
        <f>(INDEX(Finish_table!BA$4:BA$99,MATCH('14 Year_History_Results'!$G406,Finish_table!BB$4:BB$99,0),1))</f>
        <v>#N/A</v>
      </c>
      <c r="S406" s="236" t="e">
        <f>(INDEX(Finish_table!BJ$4:BJ$99,MATCH('14 Year_History_Results'!$G406,Finish_table!BK$4:BK$99,0),1))</f>
        <v>#N/A</v>
      </c>
      <c r="T406" s="236" t="e">
        <f>(INDEX(Finish_table!BS$4:BS$99,MATCH('14 Year_History_Results'!$G406,Finish_table!BT$4:BT$99,0),1))</f>
        <v>#N/A</v>
      </c>
      <c r="U406" s="236" t="e">
        <f>(INDEX(Finish_table!CB$4:CB$99,MATCH('14 Year_History_Results'!$G406,Finish_table!CC$4:CC$99,0),1))</f>
        <v>#N/A</v>
      </c>
      <c r="V406" s="236" t="e">
        <f>(INDEX(Finish_table!CK$4:CK$99,MATCH('14 Year_History_Results'!$G406,Finish_table!CL$4:CL$99,0),1))</f>
        <v>#N/A</v>
      </c>
      <c r="W406" s="236" t="e">
        <f>(INDEX(Finish_table!CT$4:CT$99,MATCH('14 Year_History_Results'!$G406,Finish_table!CU$4:CU$99,0),1))</f>
        <v>#N/A</v>
      </c>
      <c r="X406" s="236" t="e">
        <f>(INDEX(Finish_table!DC$4:DC$99,MATCH('14 Year_History_Results'!$G406,Finish_table!DD$4:DD$99,0),1))</f>
        <v>#N/A</v>
      </c>
      <c r="Y406" s="236" t="e">
        <f>(INDEX(Finish_table!DL$4:DL$99,MATCH('14 Year_History_Results'!$G406,Finish_table!DM$4:DM$99,0),1))</f>
        <v>#N/A</v>
      </c>
      <c r="Z406" s="236" t="e">
        <f>(INDEX(Finish_table!DU$4:DU$99,MATCH('14 Year_History_Results'!$G406,Finish_table!DV$4:DV$99,0),1))</f>
        <v>#N/A</v>
      </c>
      <c r="AA406" s="256" t="e">
        <f>(INDEX(Finish_table!ED$4:ED$140,MATCH('14 Year_History_Results'!$G406,Finish_table!EE$4:EE$140,0),1))</f>
        <v>#N/A</v>
      </c>
      <c r="AE406">
        <f t="shared" si="235"/>
        <v>61</v>
      </c>
      <c r="AF406" s="112"/>
      <c r="AG406" s="2"/>
      <c r="AH406" s="148">
        <f>INDEX('2001'!$C$44:$C$140,'14 Year_History_Results'!BT406)</f>
        <v>10</v>
      </c>
      <c r="AI406" s="2">
        <f>INDEX('2002'!$C$44:$C$140,'14 Year_History_Results'!BU406)</f>
        <v>0</v>
      </c>
      <c r="AJ406" s="2">
        <f>INDEX('2003'!$C$44:$C$140,'14 Year_History_Results'!BV406)</f>
        <v>0</v>
      </c>
      <c r="AK406" s="2">
        <f>INDEX('2004'!$C$44:$C$140,'14 Year_History_Results'!BW406)</f>
        <v>10</v>
      </c>
      <c r="AL406" s="2">
        <f>INDEX('2005'!$C$44:$C$140,'14 Year_History_Results'!BX406)</f>
        <v>0</v>
      </c>
      <c r="AM406" s="2">
        <f>INDEX('2006'!$C$44:$C$140,'14 Year_History_Results'!BY406)</f>
        <v>0</v>
      </c>
      <c r="AN406" s="2">
        <f>INDEX('2007'!$C$44:$C$140,'14 Year_History_Results'!BZ406)</f>
        <v>0</v>
      </c>
      <c r="AO406" s="2">
        <f>INDEX('2008'!$C$44:$C$140,'14 Year_History_Results'!CA406)</f>
        <v>0</v>
      </c>
      <c r="AP406" s="2">
        <f>INDEX('2009'!$C$44:$C$140,'14 Year_History_Results'!CB406)</f>
        <v>0</v>
      </c>
      <c r="AQ406" s="2">
        <f>INDEX('2010'!$C$44:$C$140,'14 Year_History_Results'!CC406)</f>
        <v>0</v>
      </c>
      <c r="AR406" s="2">
        <f>INDEX('2011'!$C$44:$C$140,'14 Year_History_Results'!CD406)</f>
        <v>0</v>
      </c>
      <c r="AS406" s="2">
        <f>INDEX('2012'!$C$44:$C$140,'14 Year_History_Results'!CE406)</f>
        <v>0</v>
      </c>
      <c r="AT406" s="2">
        <f>INDEX('2013'!$C$44:$C$140,'14 Year_History_Results'!CF406)</f>
        <v>0</v>
      </c>
      <c r="AU406" s="149">
        <f>INDEX('2014'!$C$52:$C$180,'14 Year_History_Results'!CG406)</f>
        <v>0</v>
      </c>
      <c r="AV406" s="2">
        <f t="shared" si="245"/>
        <v>3.6313651960128146</v>
      </c>
      <c r="AX406">
        <f t="shared" si="246"/>
        <v>61</v>
      </c>
      <c r="AY406" s="112"/>
      <c r="AZ406" s="97"/>
      <c r="BA406" s="148">
        <f>INDEX('2001'!$B$44:$B$140,'14 Year_History_Results'!BT406)</f>
        <v>13</v>
      </c>
      <c r="BB406" s="2">
        <f>INDEX('2002'!$B$44:$B$140,'14 Year_History_Results'!BU406)</f>
        <v>0</v>
      </c>
      <c r="BC406" s="2">
        <f>INDEX('2003'!$B$44:$B$140,'14 Year_History_Results'!BV406)</f>
        <v>0</v>
      </c>
      <c r="BD406" s="2">
        <f>INDEX('2004'!$B$44:$B$140,'14 Year_History_Results'!BW406)</f>
        <v>2</v>
      </c>
      <c r="BE406" s="2">
        <f>INDEX('2005'!$B$44:$B$140,'14 Year_History_Results'!BX406)</f>
        <v>0</v>
      </c>
      <c r="BF406" s="2">
        <f>INDEX('2006'!$B$44:$B$140,'14 Year_History_Results'!BY406)</f>
        <v>0</v>
      </c>
      <c r="BG406" s="2">
        <f>INDEX('2007'!$B$44:$B$140,'14 Year_History_Results'!BZ406)</f>
        <v>0</v>
      </c>
      <c r="BH406" s="2">
        <f>INDEX('2008'!$B$44:$B$140,'14 Year_History_Results'!CA406)</f>
        <v>0</v>
      </c>
      <c r="BI406" s="2">
        <f>INDEX('2009'!$B$44:$B$140,'14 Year_History_Results'!CB406)</f>
        <v>0</v>
      </c>
      <c r="BJ406" s="2">
        <f>INDEX('2010'!$B$44:$B$140,'14 Year_History_Results'!CC406)</f>
        <v>0</v>
      </c>
      <c r="BK406" s="2">
        <f>INDEX('2011'!$B$44:$B$140,'14 Year_History_Results'!CD406)</f>
        <v>0</v>
      </c>
      <c r="BL406" s="2">
        <f>INDEX('2012'!$B$44:$B$140,'14 Year_History_Results'!CE406)</f>
        <v>0</v>
      </c>
      <c r="BM406" s="2">
        <f>INDEX('2013'!$B$44:$B$140,'14 Year_History_Results'!CF406)</f>
        <v>0</v>
      </c>
      <c r="BN406" s="149">
        <f>INDEX('2014'!$B$52:$B$180,'14 Year_History_Results'!CG406)</f>
        <v>0</v>
      </c>
      <c r="BO406" s="308">
        <f t="shared" si="247"/>
        <v>0</v>
      </c>
      <c r="BQ406">
        <f t="shared" si="248"/>
        <v>61</v>
      </c>
      <c r="BR406" s="112"/>
      <c r="BS406" s="97"/>
      <c r="BT406" s="148">
        <f>IF(ISNA(MATCH($BQ406,'2001'!$A$44:$A$139,0)),97,MATCH($BQ406,'2001'!$A$44:$A$139,0))</f>
        <v>15</v>
      </c>
      <c r="BU406" s="2">
        <f>IF(ISNA(MATCH($BQ406,'2002'!$A$44:$A$139,0)),97,MATCH($BQ406,'2002'!$A$44:$A$139,0))</f>
        <v>97</v>
      </c>
      <c r="BV406" s="2">
        <f>IF(ISNA(MATCH($BQ406,'2003'!$A$44:$A$139,0)),97,MATCH($BQ406,'2003'!$A$44:$A$139,0))</f>
        <v>97</v>
      </c>
      <c r="BW406" s="2">
        <f>IF(ISNA(MATCH($BQ406,'2004'!$A$44:$A$139,0)),97,MATCH($BQ406,'2004'!$A$44:$A$139,0))</f>
        <v>11</v>
      </c>
      <c r="BX406" s="2">
        <f>IF(ISNA(MATCH($BQ406,'2005'!$A$44:$A$139,0)),97,MATCH($BQ406,'2005'!$A$44:$A$139,0))</f>
        <v>97</v>
      </c>
      <c r="BY406" s="2">
        <f>IF(ISNA(MATCH($BQ406,'2006'!$A$44:$A$139,0)),97,MATCH($BQ406,'2006'!$A$44:$A$139,0))</f>
        <v>97</v>
      </c>
      <c r="BZ406" s="2">
        <f>IF(ISNA(MATCH($BQ406,'2007'!$A$44:$A$139,0)),97,MATCH($BQ406,'2007'!$A$44:$A$139,0))</f>
        <v>97</v>
      </c>
      <c r="CA406" s="2">
        <f>IF(ISNA(MATCH($BQ406,'2008'!$A$44:$A$139,0)),97,MATCH($BQ406,'2008'!$A$44:$A$139,0))</f>
        <v>97</v>
      </c>
      <c r="CB406" s="2">
        <f>IF(ISNA(MATCH($BQ406,'2009'!$A$44:$A$139,0)),97,MATCH($BQ406,'2009'!$A$44:$A$139,0))</f>
        <v>97</v>
      </c>
      <c r="CC406" s="2">
        <f>IF(ISNA(MATCH($BQ406,'2010'!$A$44:$A$139,0)),97,MATCH($BQ406,'2010'!$A$44:$A$139,0))</f>
        <v>97</v>
      </c>
      <c r="CD406" s="2">
        <f>IF(ISNA(MATCH($BQ406,'2011'!$A$44:$A$139,0)),97,MATCH($BQ406,'2011'!$A$44:$A$139,0))</f>
        <v>97</v>
      </c>
      <c r="CE406" s="2">
        <f>IF(ISNA(MATCH($BQ406,'2012'!$A$44:$A$139,0)),97,MATCH($BQ406,'2012'!$A$44:$A$139,0))</f>
        <v>97</v>
      </c>
      <c r="CF406" s="2">
        <f>IF(ISNA(MATCH($BQ406,'2013'!$A$44:$A$139,0)),97,MATCH($BQ406,'2013'!$A$44:$A$139,0))</f>
        <v>97</v>
      </c>
      <c r="CG406" s="149">
        <f>IF(ISNA(MATCH($BQ406,'2014'!$A$52:$A$179,0)),129,MATCH($BQ406,'2014'!$A$52:$A$179,0))</f>
        <v>129</v>
      </c>
      <c r="CI406">
        <f t="shared" si="273"/>
        <v>61</v>
      </c>
      <c r="CJ406" s="284"/>
      <c r="CK406" s="282"/>
      <c r="CL406" s="281">
        <f t="shared" si="274"/>
        <v>23</v>
      </c>
      <c r="CM406" s="282">
        <f t="shared" si="275"/>
        <v>15.331799999999999</v>
      </c>
      <c r="CN406" s="282">
        <f t="shared" si="276"/>
        <v>10.22017788</v>
      </c>
      <c r="CO406" s="282">
        <f t="shared" si="277"/>
        <v>18.812770574807999</v>
      </c>
      <c r="CP406" s="282">
        <f t="shared" si="278"/>
        <v>12.540592865167012</v>
      </c>
      <c r="CQ406" s="282">
        <f t="shared" si="279"/>
        <v>8.3595592039203304</v>
      </c>
      <c r="CR406" s="282">
        <f t="shared" si="280"/>
        <v>5.5724821653332919</v>
      </c>
      <c r="CS406" s="282">
        <f t="shared" si="281"/>
        <v>3.7146166114111723</v>
      </c>
      <c r="CT406" s="282">
        <f t="shared" si="282"/>
        <v>2.4761634331666875</v>
      </c>
      <c r="CU406" s="282">
        <f t="shared" si="283"/>
        <v>1.6506105445489139</v>
      </c>
      <c r="CV406" s="282">
        <f t="shared" si="284"/>
        <v>1.1002969889963059</v>
      </c>
      <c r="CW406" s="282">
        <f t="shared" si="253"/>
        <v>0.73345797286493752</v>
      </c>
      <c r="CX406" s="282">
        <f t="shared" si="254"/>
        <v>0.48892308471176732</v>
      </c>
      <c r="CY406" s="283">
        <f t="shared" si="255"/>
        <v>0.32591612826886407</v>
      </c>
      <c r="DA406" s="282">
        <f t="shared" si="256"/>
        <v>61</v>
      </c>
      <c r="DB406" s="97"/>
      <c r="DC406" s="156"/>
      <c r="DD406" s="270">
        <f t="shared" si="257"/>
        <v>23</v>
      </c>
      <c r="DE406" s="156">
        <f t="shared" si="258"/>
        <v>23</v>
      </c>
      <c r="DF406" s="156">
        <f t="shared" si="259"/>
        <v>23</v>
      </c>
      <c r="DG406" s="156">
        <f t="shared" si="260"/>
        <v>35</v>
      </c>
      <c r="DH406" s="156">
        <f t="shared" si="261"/>
        <v>35</v>
      </c>
      <c r="DI406" s="156">
        <f t="shared" si="262"/>
        <v>35</v>
      </c>
      <c r="DJ406" s="156">
        <f t="shared" si="263"/>
        <v>35</v>
      </c>
      <c r="DK406" s="156">
        <f t="shared" si="264"/>
        <v>35</v>
      </c>
      <c r="DL406" s="156">
        <f t="shared" si="265"/>
        <v>35</v>
      </c>
      <c r="DM406" s="156">
        <f t="shared" si="266"/>
        <v>35</v>
      </c>
      <c r="DN406" s="156">
        <f t="shared" si="267"/>
        <v>35</v>
      </c>
      <c r="DO406" s="156">
        <f t="shared" si="268"/>
        <v>35</v>
      </c>
      <c r="DP406" s="156">
        <f t="shared" si="269"/>
        <v>35</v>
      </c>
      <c r="DQ406" s="267">
        <f t="shared" si="270"/>
        <v>35</v>
      </c>
      <c r="DR406" s="156">
        <f t="shared" si="271"/>
        <v>194</v>
      </c>
    </row>
    <row r="407" spans="2:122" x14ac:dyDescent="0.2">
      <c r="F407" s="2">
        <f t="shared" si="272"/>
        <v>402</v>
      </c>
      <c r="G407" s="164">
        <v>1103</v>
      </c>
      <c r="H407" s="164">
        <f>14- COUNTIF(L407:AA407,"#N/A")</f>
        <v>1</v>
      </c>
      <c r="I407" s="133">
        <f>SUM(AF407:AU407)+SUM(BA407:BM407)</f>
        <v>8</v>
      </c>
      <c r="J407" s="405">
        <f>CY407</f>
        <v>0.31189790783803162</v>
      </c>
      <c r="K407" s="466" t="str">
        <f>IF(ISNUMBER(MATCH(G407,'[4]OPR data'!$A$3:$A$2541,0)),"Y","N")</f>
        <v>N</v>
      </c>
      <c r="L407" s="112"/>
      <c r="M407" s="236"/>
      <c r="N407" s="236" t="e">
        <f>(INDEX(Finish_table!R$4:R$83,MATCH('14 Year_History_Results'!$G407,Finish_table!S$4:S$83,0),1))</f>
        <v>#N/A</v>
      </c>
      <c r="O407" s="236" t="e">
        <f>(INDEX(Finish_table!Z$4:Z$99,MATCH('14 Year_History_Results'!$G407,Finish_table!AA$4:AA$99,0),1))</f>
        <v>#N/A</v>
      </c>
      <c r="P407" s="236" t="e">
        <f>(INDEX(Finish_table!AI$4:AI$99,MATCH('14 Year_History_Results'!$G407,Finish_table!AJ$4:AJ$99,0),1))</f>
        <v>#N/A</v>
      </c>
      <c r="Q407" s="236" t="e">
        <f>(INDEX(Finish_table!AR$4:AR$99,MATCH('14 Year_History_Results'!$G407,Finish_table!AS$4:AS$99,0),1))</f>
        <v>#N/A</v>
      </c>
      <c r="R407" s="236" t="e">
        <f>(INDEX(Finish_table!BA$4:BA$99,MATCH('14 Year_History_Results'!$G407,Finish_table!BB$4:BB$99,0),1))</f>
        <v>#N/A</v>
      </c>
      <c r="S407" s="236" t="str">
        <f>(INDEX(Finish_table!BJ$4:BJ$99,MATCH('14 Year_History_Results'!$G407,Finish_table!BK$4:BK$99,0),1))</f>
        <v>QF</v>
      </c>
      <c r="T407" s="236" t="e">
        <f>(INDEX(Finish_table!BS$4:BS$99,MATCH('14 Year_History_Results'!$G407,Finish_table!BT$4:BT$99,0),1))</f>
        <v>#N/A</v>
      </c>
      <c r="U407" s="236" t="e">
        <f>(INDEX(Finish_table!CB$4:CB$99,MATCH('14 Year_History_Results'!$G407,Finish_table!CC$4:CC$99,0),1))</f>
        <v>#N/A</v>
      </c>
      <c r="V407" s="236" t="e">
        <f>(INDEX(Finish_table!CK$4:CK$99,MATCH('14 Year_History_Results'!$G407,Finish_table!CL$4:CL$99,0),1))</f>
        <v>#N/A</v>
      </c>
      <c r="W407" s="236" t="e">
        <f>(INDEX(Finish_table!CT$4:CT$99,MATCH('14 Year_History_Results'!$G407,Finish_table!CU$4:CU$99,0),1))</f>
        <v>#N/A</v>
      </c>
      <c r="X407" s="236" t="e">
        <f>(INDEX(Finish_table!DC$4:DC$99,MATCH('14 Year_History_Results'!$G407,Finish_table!DD$4:DD$99,0),1))</f>
        <v>#N/A</v>
      </c>
      <c r="Y407" s="236" t="e">
        <f>(INDEX(Finish_table!DL$4:DL$99,MATCH('14 Year_History_Results'!$G407,Finish_table!DM$4:DM$99,0),1))</f>
        <v>#N/A</v>
      </c>
      <c r="Z407" s="236" t="e">
        <f>(INDEX(Finish_table!DU$4:DU$99,MATCH('14 Year_History_Results'!$G407,Finish_table!DV$4:DV$99,0),1))</f>
        <v>#N/A</v>
      </c>
      <c r="AA407" s="256" t="e">
        <f>(INDEX(Finish_table!ED$4:ED$140,MATCH('14 Year_History_Results'!$G407,Finish_table!EE$4:EE$140,0),1))</f>
        <v>#N/A</v>
      </c>
      <c r="AE407">
        <f t="shared" si="235"/>
        <v>1103</v>
      </c>
      <c r="AF407" s="112"/>
      <c r="AG407" s="2"/>
      <c r="AH407" s="148">
        <f>INDEX('2001'!$C$44:$C$140,'14 Year_History_Results'!BT407)</f>
        <v>0</v>
      </c>
      <c r="AI407" s="2">
        <f>INDEX('2002'!$C$44:$C$140,'14 Year_History_Results'!BU407)</f>
        <v>0</v>
      </c>
      <c r="AJ407" s="2">
        <f>INDEX('2003'!$C$44:$C$140,'14 Year_History_Results'!BV407)</f>
        <v>0</v>
      </c>
      <c r="AK407" s="2">
        <f>INDEX('2004'!$C$44:$C$140,'14 Year_History_Results'!BW407)</f>
        <v>0</v>
      </c>
      <c r="AL407" s="2">
        <f>INDEX('2005'!$C$44:$C$140,'14 Year_History_Results'!BX407)</f>
        <v>0</v>
      </c>
      <c r="AM407" s="2">
        <f>INDEX('2006'!$C$44:$C$140,'14 Year_History_Results'!BY407)</f>
        <v>0</v>
      </c>
      <c r="AN407" s="2">
        <f>INDEX('2007'!$C$44:$C$140,'14 Year_History_Results'!BZ407)</f>
        <v>0</v>
      </c>
      <c r="AO407" s="2">
        <f>INDEX('2008'!$C$44:$C$140,'14 Year_History_Results'!CA407)</f>
        <v>0</v>
      </c>
      <c r="AP407" s="2">
        <f>INDEX('2009'!$C$44:$C$140,'14 Year_History_Results'!CB407)</f>
        <v>0</v>
      </c>
      <c r="AQ407" s="2">
        <f>INDEX('2010'!$C$44:$C$140,'14 Year_History_Results'!CC407)</f>
        <v>0</v>
      </c>
      <c r="AR407" s="2">
        <f>INDEX('2011'!$C$44:$C$140,'14 Year_History_Results'!CD407)</f>
        <v>0</v>
      </c>
      <c r="AS407" s="2">
        <f>INDEX('2012'!$C$44:$C$140,'14 Year_History_Results'!CE407)</f>
        <v>0</v>
      </c>
      <c r="AT407" s="2">
        <f>INDEX('2013'!$C$44:$C$140,'14 Year_History_Results'!CF407)</f>
        <v>0</v>
      </c>
      <c r="AU407" s="149">
        <f>INDEX('2014'!$C$52:$C$180,'14 Year_History_Results'!CG407)</f>
        <v>0</v>
      </c>
      <c r="AV407" s="2">
        <f t="shared" si="245"/>
        <v>0</v>
      </c>
      <c r="AX407">
        <f t="shared" si="246"/>
        <v>1103</v>
      </c>
      <c r="AY407" s="112"/>
      <c r="AZ407" s="97"/>
      <c r="BA407" s="148">
        <f>INDEX('2001'!$B$44:$B$140,'14 Year_History_Results'!BT407)</f>
        <v>0</v>
      </c>
      <c r="BB407" s="2">
        <f>INDEX('2002'!$B$44:$B$140,'14 Year_History_Results'!BU407)</f>
        <v>0</v>
      </c>
      <c r="BC407" s="2">
        <f>INDEX('2003'!$B$44:$B$140,'14 Year_History_Results'!BV407)</f>
        <v>0</v>
      </c>
      <c r="BD407" s="2">
        <f>INDEX('2004'!$B$44:$B$140,'14 Year_History_Results'!BW407)</f>
        <v>0</v>
      </c>
      <c r="BE407" s="2">
        <f>INDEX('2005'!$B$44:$B$140,'14 Year_History_Results'!BX407)</f>
        <v>0</v>
      </c>
      <c r="BF407" s="2">
        <f>INDEX('2006'!$B$44:$B$140,'14 Year_History_Results'!BY407)</f>
        <v>8</v>
      </c>
      <c r="BG407" s="2">
        <f>INDEX('2007'!$B$44:$B$140,'14 Year_History_Results'!BZ407)</f>
        <v>0</v>
      </c>
      <c r="BH407" s="2">
        <f>INDEX('2008'!$B$44:$B$140,'14 Year_History_Results'!CA407)</f>
        <v>0</v>
      </c>
      <c r="BI407" s="2">
        <f>INDEX('2009'!$B$44:$B$140,'14 Year_History_Results'!CB407)</f>
        <v>0</v>
      </c>
      <c r="BJ407" s="2">
        <f>INDEX('2010'!$B$44:$B$140,'14 Year_History_Results'!CC407)</f>
        <v>0</v>
      </c>
      <c r="BK407" s="2">
        <f>INDEX('2011'!$B$44:$B$140,'14 Year_History_Results'!CD407)</f>
        <v>0</v>
      </c>
      <c r="BL407" s="2">
        <f>INDEX('2012'!$B$44:$B$140,'14 Year_History_Results'!CE407)</f>
        <v>0</v>
      </c>
      <c r="BM407" s="2">
        <f>INDEX('2013'!$B$44:$B$140,'14 Year_History_Results'!CF407)</f>
        <v>0</v>
      </c>
      <c r="BN407" s="149">
        <f>INDEX('2014'!$B$52:$B$180,'14 Year_History_Results'!CG407)</f>
        <v>0</v>
      </c>
      <c r="BO407" s="308">
        <f t="shared" si="247"/>
        <v>0</v>
      </c>
      <c r="BQ407">
        <f t="shared" si="248"/>
        <v>1103</v>
      </c>
      <c r="BR407" s="112"/>
      <c r="BS407" s="97"/>
      <c r="BT407" s="148">
        <f>IF(ISNA(MATCH($BQ407,'2001'!$A$44:$A$139,0)),97,MATCH($BQ407,'2001'!$A$44:$A$139,0))</f>
        <v>97</v>
      </c>
      <c r="BU407" s="2">
        <f>IF(ISNA(MATCH($BQ407,'2002'!$A$44:$A$139,0)),97,MATCH($BQ407,'2002'!$A$44:$A$139,0))</f>
        <v>97</v>
      </c>
      <c r="BV407" s="2">
        <f>IF(ISNA(MATCH($BQ407,'2003'!$A$44:$A$139,0)),97,MATCH($BQ407,'2003'!$A$44:$A$139,0))</f>
        <v>97</v>
      </c>
      <c r="BW407" s="2">
        <f>IF(ISNA(MATCH($BQ407,'2004'!$A$44:$A$139,0)),97,MATCH($BQ407,'2004'!$A$44:$A$139,0))</f>
        <v>97</v>
      </c>
      <c r="BX407" s="2">
        <f>IF(ISNA(MATCH($BQ407,'2005'!$A$44:$A$139,0)),97,MATCH($BQ407,'2005'!$A$44:$A$139,0))</f>
        <v>97</v>
      </c>
      <c r="BY407" s="2">
        <f>IF(ISNA(MATCH($BQ407,'2006'!$A$44:$A$139,0)),97,MATCH($BQ407,'2006'!$A$44:$A$139,0))</f>
        <v>76</v>
      </c>
      <c r="BZ407" s="2">
        <f>IF(ISNA(MATCH($BQ407,'2007'!$A$44:$A$139,0)),97,MATCH($BQ407,'2007'!$A$44:$A$139,0))</f>
        <v>97</v>
      </c>
      <c r="CA407" s="2">
        <f>IF(ISNA(MATCH($BQ407,'2008'!$A$44:$A$139,0)),97,MATCH($BQ407,'2008'!$A$44:$A$139,0))</f>
        <v>97</v>
      </c>
      <c r="CB407" s="2">
        <f>IF(ISNA(MATCH($BQ407,'2009'!$A$44:$A$139,0)),97,MATCH($BQ407,'2009'!$A$44:$A$139,0))</f>
        <v>97</v>
      </c>
      <c r="CC407" s="2">
        <f>IF(ISNA(MATCH($BQ407,'2010'!$A$44:$A$139,0)),97,MATCH($BQ407,'2010'!$A$44:$A$139,0))</f>
        <v>97</v>
      </c>
      <c r="CD407" s="2">
        <f>IF(ISNA(MATCH($BQ407,'2011'!$A$44:$A$139,0)),97,MATCH($BQ407,'2011'!$A$44:$A$139,0))</f>
        <v>97</v>
      </c>
      <c r="CE407" s="2">
        <f>IF(ISNA(MATCH($BQ407,'2012'!$A$44:$A$139,0)),97,MATCH($BQ407,'2012'!$A$44:$A$139,0))</f>
        <v>97</v>
      </c>
      <c r="CF407" s="2">
        <f>IF(ISNA(MATCH($BQ407,'2013'!$A$44:$A$139,0)),97,MATCH($BQ407,'2013'!$A$44:$A$139,0))</f>
        <v>97</v>
      </c>
      <c r="CG407" s="149">
        <f>IF(ISNA(MATCH($BQ407,'2014'!$A$52:$A$179,0)),129,MATCH($BQ407,'2014'!$A$52:$A$179,0))</f>
        <v>129</v>
      </c>
      <c r="CI407">
        <f t="shared" si="273"/>
        <v>1103</v>
      </c>
      <c r="CJ407" s="284"/>
      <c r="CK407" s="282"/>
      <c r="CL407" s="281">
        <f t="shared" si="274"/>
        <v>0</v>
      </c>
      <c r="CM407" s="282">
        <f t="shared" si="275"/>
        <v>0</v>
      </c>
      <c r="CN407" s="282">
        <f t="shared" si="276"/>
        <v>0</v>
      </c>
      <c r="CO407" s="282">
        <f t="shared" si="277"/>
        <v>0</v>
      </c>
      <c r="CP407" s="282">
        <f t="shared" si="278"/>
        <v>0</v>
      </c>
      <c r="CQ407" s="282">
        <f t="shared" si="279"/>
        <v>8</v>
      </c>
      <c r="CR407" s="282">
        <f t="shared" si="280"/>
        <v>5.3327999999999998</v>
      </c>
      <c r="CS407" s="282">
        <f t="shared" si="281"/>
        <v>3.5548444799999999</v>
      </c>
      <c r="CT407" s="282">
        <f t="shared" si="282"/>
        <v>2.3696593303679996</v>
      </c>
      <c r="CU407" s="282">
        <f t="shared" si="283"/>
        <v>1.5796149096233085</v>
      </c>
      <c r="CV407" s="282">
        <f t="shared" si="284"/>
        <v>1.0529712987548974</v>
      </c>
      <c r="CW407" s="282">
        <f t="shared" si="253"/>
        <v>0.70191066775001454</v>
      </c>
      <c r="CX407" s="282">
        <f t="shared" si="254"/>
        <v>0.46789365112215969</v>
      </c>
      <c r="CY407" s="283">
        <f t="shared" si="255"/>
        <v>0.31189790783803162</v>
      </c>
      <c r="DA407" s="282">
        <f t="shared" si="256"/>
        <v>1103</v>
      </c>
      <c r="DB407" s="97"/>
      <c r="DC407" s="156"/>
      <c r="DD407" s="270">
        <f t="shared" si="257"/>
        <v>0</v>
      </c>
      <c r="DE407" s="156">
        <f t="shared" si="258"/>
        <v>0</v>
      </c>
      <c r="DF407" s="156">
        <f t="shared" si="259"/>
        <v>0</v>
      </c>
      <c r="DG407" s="156">
        <f t="shared" si="260"/>
        <v>0</v>
      </c>
      <c r="DH407" s="156">
        <f t="shared" si="261"/>
        <v>0</v>
      </c>
      <c r="DI407" s="156">
        <f t="shared" si="262"/>
        <v>8</v>
      </c>
      <c r="DJ407" s="156">
        <f t="shared" si="263"/>
        <v>8</v>
      </c>
      <c r="DK407" s="156">
        <f t="shared" si="264"/>
        <v>8</v>
      </c>
      <c r="DL407" s="156">
        <f t="shared" si="265"/>
        <v>8</v>
      </c>
      <c r="DM407" s="156">
        <f t="shared" si="266"/>
        <v>8</v>
      </c>
      <c r="DN407" s="156">
        <f t="shared" si="267"/>
        <v>8</v>
      </c>
      <c r="DO407" s="156">
        <f t="shared" si="268"/>
        <v>8</v>
      </c>
      <c r="DP407" s="156">
        <f t="shared" si="269"/>
        <v>8</v>
      </c>
      <c r="DQ407" s="267">
        <f t="shared" si="270"/>
        <v>8</v>
      </c>
      <c r="DR407" s="156">
        <f t="shared" si="271"/>
        <v>442</v>
      </c>
    </row>
    <row r="408" spans="2:122" x14ac:dyDescent="0.2">
      <c r="F408" s="2">
        <f t="shared" si="272"/>
        <v>403</v>
      </c>
      <c r="G408" s="164">
        <v>1646</v>
      </c>
      <c r="H408" s="164">
        <f>14- COUNTIF(L408:AA408,"#N/A")</f>
        <v>1</v>
      </c>
      <c r="I408" s="133">
        <f>SUM(AF408:AU408)+SUM(BA408:BM408)</f>
        <v>8</v>
      </c>
      <c r="J408" s="405">
        <f>CY408</f>
        <v>0.31189790783803162</v>
      </c>
      <c r="K408" s="466" t="str">
        <f>IF(ISNUMBER(MATCH(G408,'[4]OPR data'!$A$3:$A$2541,0)),"Y","N")</f>
        <v>Y</v>
      </c>
      <c r="L408" s="112"/>
      <c r="M408" s="236"/>
      <c r="N408" s="236" t="e">
        <f>(INDEX(Finish_table!R$4:R$83,MATCH('14 Year_History_Results'!$G408,Finish_table!S$4:S$83,0),1))</f>
        <v>#N/A</v>
      </c>
      <c r="O408" s="236" t="e">
        <f>(INDEX(Finish_table!Z$4:Z$99,MATCH('14 Year_History_Results'!$G408,Finish_table!AA$4:AA$99,0),1))</f>
        <v>#N/A</v>
      </c>
      <c r="P408" s="236" t="e">
        <f>(INDEX(Finish_table!AI$4:AI$99,MATCH('14 Year_History_Results'!$G408,Finish_table!AJ$4:AJ$99,0),1))</f>
        <v>#N/A</v>
      </c>
      <c r="Q408" s="236" t="e">
        <f>(INDEX(Finish_table!AR$4:AR$99,MATCH('14 Year_History_Results'!$G408,Finish_table!AS$4:AS$99,0),1))</f>
        <v>#N/A</v>
      </c>
      <c r="R408" s="236" t="e">
        <f>(INDEX(Finish_table!BA$4:BA$99,MATCH('14 Year_History_Results'!$G408,Finish_table!BB$4:BB$99,0),1))</f>
        <v>#N/A</v>
      </c>
      <c r="S408" s="236" t="str">
        <f>(INDEX(Finish_table!BJ$4:BJ$99,MATCH('14 Year_History_Results'!$G408,Finish_table!BK$4:BK$99,0),1))</f>
        <v>QF</v>
      </c>
      <c r="T408" s="236" t="e">
        <f>(INDEX(Finish_table!BS$4:BS$99,MATCH('14 Year_History_Results'!$G408,Finish_table!BT$4:BT$99,0),1))</f>
        <v>#N/A</v>
      </c>
      <c r="U408" s="236" t="e">
        <f>(INDEX(Finish_table!CB$4:CB$99,MATCH('14 Year_History_Results'!$G408,Finish_table!CC$4:CC$99,0),1))</f>
        <v>#N/A</v>
      </c>
      <c r="V408" s="236" t="e">
        <f>(INDEX(Finish_table!CK$4:CK$99,MATCH('14 Year_History_Results'!$G408,Finish_table!CL$4:CL$99,0),1))</f>
        <v>#N/A</v>
      </c>
      <c r="W408" s="236" t="e">
        <f>(INDEX(Finish_table!CT$4:CT$99,MATCH('14 Year_History_Results'!$G408,Finish_table!CU$4:CU$99,0),1))</f>
        <v>#N/A</v>
      </c>
      <c r="X408" s="236" t="e">
        <f>(INDEX(Finish_table!DC$4:DC$99,MATCH('14 Year_History_Results'!$G408,Finish_table!DD$4:DD$99,0),1))</f>
        <v>#N/A</v>
      </c>
      <c r="Y408" s="236" t="e">
        <f>(INDEX(Finish_table!DL$4:DL$99,MATCH('14 Year_History_Results'!$G408,Finish_table!DM$4:DM$99,0),1))</f>
        <v>#N/A</v>
      </c>
      <c r="Z408" s="236" t="e">
        <f>(INDEX(Finish_table!DU$4:DU$99,MATCH('14 Year_History_Results'!$G408,Finish_table!DV$4:DV$99,0),1))</f>
        <v>#N/A</v>
      </c>
      <c r="AA408" s="256" t="e">
        <f>(INDEX(Finish_table!ED$4:ED$140,MATCH('14 Year_History_Results'!$G408,Finish_table!EE$4:EE$140,0),1))</f>
        <v>#N/A</v>
      </c>
      <c r="AE408">
        <f t="shared" si="235"/>
        <v>1646</v>
      </c>
      <c r="AF408" s="112"/>
      <c r="AG408" s="2"/>
      <c r="AH408" s="148">
        <f>INDEX('2001'!$C$44:$C$140,'14 Year_History_Results'!BT408)</f>
        <v>0</v>
      </c>
      <c r="AI408" s="2">
        <f>INDEX('2002'!$C$44:$C$140,'14 Year_History_Results'!BU408)</f>
        <v>0</v>
      </c>
      <c r="AJ408" s="2">
        <f>INDEX('2003'!$C$44:$C$140,'14 Year_History_Results'!BV408)</f>
        <v>0</v>
      </c>
      <c r="AK408" s="2">
        <f>INDEX('2004'!$C$44:$C$140,'14 Year_History_Results'!BW408)</f>
        <v>0</v>
      </c>
      <c r="AL408" s="2">
        <f>INDEX('2005'!$C$44:$C$140,'14 Year_History_Results'!BX408)</f>
        <v>0</v>
      </c>
      <c r="AM408" s="2">
        <f>INDEX('2006'!$C$44:$C$140,'14 Year_History_Results'!BY408)</f>
        <v>0</v>
      </c>
      <c r="AN408" s="2">
        <f>INDEX('2007'!$C$44:$C$140,'14 Year_History_Results'!BZ408)</f>
        <v>0</v>
      </c>
      <c r="AO408" s="2">
        <f>INDEX('2008'!$C$44:$C$140,'14 Year_History_Results'!CA408)</f>
        <v>0</v>
      </c>
      <c r="AP408" s="2">
        <f>INDEX('2009'!$C$44:$C$140,'14 Year_History_Results'!CB408)</f>
        <v>0</v>
      </c>
      <c r="AQ408" s="2">
        <f>INDEX('2010'!$C$44:$C$140,'14 Year_History_Results'!CC408)</f>
        <v>0</v>
      </c>
      <c r="AR408" s="2">
        <f>INDEX('2011'!$C$44:$C$140,'14 Year_History_Results'!CD408)</f>
        <v>0</v>
      </c>
      <c r="AS408" s="2">
        <f>INDEX('2012'!$C$44:$C$140,'14 Year_History_Results'!CE408)</f>
        <v>0</v>
      </c>
      <c r="AT408" s="2">
        <f>INDEX('2013'!$C$44:$C$140,'14 Year_History_Results'!CF408)</f>
        <v>0</v>
      </c>
      <c r="AU408" s="149">
        <f>INDEX('2014'!$C$52:$C$180,'14 Year_History_Results'!CG408)</f>
        <v>0</v>
      </c>
      <c r="AV408" s="2">
        <f t="shared" si="245"/>
        <v>0</v>
      </c>
      <c r="AX408">
        <f t="shared" si="246"/>
        <v>1646</v>
      </c>
      <c r="AY408" s="112"/>
      <c r="AZ408" s="97"/>
      <c r="BA408" s="148">
        <f>INDEX('2001'!$B$44:$B$140,'14 Year_History_Results'!BT408)</f>
        <v>0</v>
      </c>
      <c r="BB408" s="2">
        <f>INDEX('2002'!$B$44:$B$140,'14 Year_History_Results'!BU408)</f>
        <v>0</v>
      </c>
      <c r="BC408" s="2">
        <f>INDEX('2003'!$B$44:$B$140,'14 Year_History_Results'!BV408)</f>
        <v>0</v>
      </c>
      <c r="BD408" s="2">
        <f>INDEX('2004'!$B$44:$B$140,'14 Year_History_Results'!BW408)</f>
        <v>0</v>
      </c>
      <c r="BE408" s="2">
        <f>INDEX('2005'!$B$44:$B$140,'14 Year_History_Results'!BX408)</f>
        <v>0</v>
      </c>
      <c r="BF408" s="2">
        <f>INDEX('2006'!$B$44:$B$140,'14 Year_History_Results'!BY408)</f>
        <v>8</v>
      </c>
      <c r="BG408" s="2">
        <f>INDEX('2007'!$B$44:$B$140,'14 Year_History_Results'!BZ408)</f>
        <v>0</v>
      </c>
      <c r="BH408" s="2">
        <f>INDEX('2008'!$B$44:$B$140,'14 Year_History_Results'!CA408)</f>
        <v>0</v>
      </c>
      <c r="BI408" s="2">
        <f>INDEX('2009'!$B$44:$B$140,'14 Year_History_Results'!CB408)</f>
        <v>0</v>
      </c>
      <c r="BJ408" s="2">
        <f>INDEX('2010'!$B$44:$B$140,'14 Year_History_Results'!CC408)</f>
        <v>0</v>
      </c>
      <c r="BK408" s="2">
        <f>INDEX('2011'!$B$44:$B$140,'14 Year_History_Results'!CD408)</f>
        <v>0</v>
      </c>
      <c r="BL408" s="2">
        <f>INDEX('2012'!$B$44:$B$140,'14 Year_History_Results'!CE408)</f>
        <v>0</v>
      </c>
      <c r="BM408" s="2">
        <f>INDEX('2013'!$B$44:$B$140,'14 Year_History_Results'!CF408)</f>
        <v>0</v>
      </c>
      <c r="BN408" s="149">
        <f>INDEX('2014'!$B$52:$B$180,'14 Year_History_Results'!CG408)</f>
        <v>0</v>
      </c>
      <c r="BO408" s="308">
        <f t="shared" si="247"/>
        <v>0</v>
      </c>
      <c r="BQ408">
        <f t="shared" si="248"/>
        <v>1646</v>
      </c>
      <c r="BR408" s="112"/>
      <c r="BS408" s="97"/>
      <c r="BT408" s="148">
        <f>IF(ISNA(MATCH($BQ408,'2001'!$A$44:$A$139,0)),97,MATCH($BQ408,'2001'!$A$44:$A$139,0))</f>
        <v>97</v>
      </c>
      <c r="BU408" s="2">
        <f>IF(ISNA(MATCH($BQ408,'2002'!$A$44:$A$139,0)),97,MATCH($BQ408,'2002'!$A$44:$A$139,0))</f>
        <v>97</v>
      </c>
      <c r="BV408" s="2">
        <f>IF(ISNA(MATCH($BQ408,'2003'!$A$44:$A$139,0)),97,MATCH($BQ408,'2003'!$A$44:$A$139,0))</f>
        <v>97</v>
      </c>
      <c r="BW408" s="2">
        <f>IF(ISNA(MATCH($BQ408,'2004'!$A$44:$A$139,0)),97,MATCH($BQ408,'2004'!$A$44:$A$139,0))</f>
        <v>97</v>
      </c>
      <c r="BX408" s="2">
        <f>IF(ISNA(MATCH($BQ408,'2005'!$A$44:$A$139,0)),97,MATCH($BQ408,'2005'!$A$44:$A$139,0))</f>
        <v>97</v>
      </c>
      <c r="BY408" s="2">
        <f>IF(ISNA(MATCH($BQ408,'2006'!$A$44:$A$139,0)),97,MATCH($BQ408,'2006'!$A$44:$A$139,0))</f>
        <v>91</v>
      </c>
      <c r="BZ408" s="2">
        <f>IF(ISNA(MATCH($BQ408,'2007'!$A$44:$A$139,0)),97,MATCH($BQ408,'2007'!$A$44:$A$139,0))</f>
        <v>97</v>
      </c>
      <c r="CA408" s="2">
        <f>IF(ISNA(MATCH($BQ408,'2008'!$A$44:$A$139,0)),97,MATCH($BQ408,'2008'!$A$44:$A$139,0))</f>
        <v>97</v>
      </c>
      <c r="CB408" s="2">
        <f>IF(ISNA(MATCH($BQ408,'2009'!$A$44:$A$139,0)),97,MATCH($BQ408,'2009'!$A$44:$A$139,0))</f>
        <v>97</v>
      </c>
      <c r="CC408" s="2">
        <f>IF(ISNA(MATCH($BQ408,'2010'!$A$44:$A$139,0)),97,MATCH($BQ408,'2010'!$A$44:$A$139,0))</f>
        <v>97</v>
      </c>
      <c r="CD408" s="2">
        <f>IF(ISNA(MATCH($BQ408,'2011'!$A$44:$A$139,0)),97,MATCH($BQ408,'2011'!$A$44:$A$139,0))</f>
        <v>97</v>
      </c>
      <c r="CE408" s="2">
        <f>IF(ISNA(MATCH($BQ408,'2012'!$A$44:$A$139,0)),97,MATCH($BQ408,'2012'!$A$44:$A$139,0))</f>
        <v>97</v>
      </c>
      <c r="CF408" s="2">
        <f>IF(ISNA(MATCH($BQ408,'2013'!$A$44:$A$139,0)),97,MATCH($BQ408,'2013'!$A$44:$A$139,0))</f>
        <v>97</v>
      </c>
      <c r="CG408" s="149">
        <f>IF(ISNA(MATCH($BQ408,'2014'!$A$52:$A$179,0)),129,MATCH($BQ408,'2014'!$A$52:$A$179,0))</f>
        <v>129</v>
      </c>
      <c r="CI408">
        <f t="shared" si="273"/>
        <v>1646</v>
      </c>
      <c r="CJ408" s="284"/>
      <c r="CK408" s="282"/>
      <c r="CL408" s="281">
        <f t="shared" si="274"/>
        <v>0</v>
      </c>
      <c r="CM408" s="282">
        <f t="shared" si="275"/>
        <v>0</v>
      </c>
      <c r="CN408" s="282">
        <f t="shared" si="276"/>
        <v>0</v>
      </c>
      <c r="CO408" s="282">
        <f t="shared" si="277"/>
        <v>0</v>
      </c>
      <c r="CP408" s="282">
        <f t="shared" si="278"/>
        <v>0</v>
      </c>
      <c r="CQ408" s="282">
        <f t="shared" si="279"/>
        <v>8</v>
      </c>
      <c r="CR408" s="282">
        <f t="shared" si="280"/>
        <v>5.3327999999999998</v>
      </c>
      <c r="CS408" s="282">
        <f t="shared" si="281"/>
        <v>3.5548444799999999</v>
      </c>
      <c r="CT408" s="282">
        <f t="shared" si="282"/>
        <v>2.3696593303679996</v>
      </c>
      <c r="CU408" s="282">
        <f t="shared" si="283"/>
        <v>1.5796149096233085</v>
      </c>
      <c r="CV408" s="282">
        <f t="shared" si="284"/>
        <v>1.0529712987548974</v>
      </c>
      <c r="CW408" s="282">
        <f t="shared" si="253"/>
        <v>0.70191066775001454</v>
      </c>
      <c r="CX408" s="282">
        <f t="shared" si="254"/>
        <v>0.46789365112215969</v>
      </c>
      <c r="CY408" s="283">
        <f t="shared" si="255"/>
        <v>0.31189790783803162</v>
      </c>
      <c r="DA408" s="282">
        <f t="shared" si="256"/>
        <v>1646</v>
      </c>
      <c r="DB408" s="97"/>
      <c r="DC408" s="156"/>
      <c r="DD408" s="270">
        <f t="shared" si="257"/>
        <v>0</v>
      </c>
      <c r="DE408" s="156">
        <f t="shared" si="258"/>
        <v>0</v>
      </c>
      <c r="DF408" s="156">
        <f t="shared" si="259"/>
        <v>0</v>
      </c>
      <c r="DG408" s="156">
        <f t="shared" si="260"/>
        <v>0</v>
      </c>
      <c r="DH408" s="156">
        <f t="shared" si="261"/>
        <v>0</v>
      </c>
      <c r="DI408" s="156">
        <f t="shared" si="262"/>
        <v>8</v>
      </c>
      <c r="DJ408" s="156">
        <f t="shared" si="263"/>
        <v>8</v>
      </c>
      <c r="DK408" s="156">
        <f t="shared" si="264"/>
        <v>8</v>
      </c>
      <c r="DL408" s="156">
        <f t="shared" si="265"/>
        <v>8</v>
      </c>
      <c r="DM408" s="156">
        <f t="shared" si="266"/>
        <v>8</v>
      </c>
      <c r="DN408" s="156">
        <f t="shared" si="267"/>
        <v>8</v>
      </c>
      <c r="DO408" s="156">
        <f t="shared" si="268"/>
        <v>8</v>
      </c>
      <c r="DP408" s="156">
        <f t="shared" si="269"/>
        <v>8</v>
      </c>
      <c r="DQ408" s="267">
        <f t="shared" si="270"/>
        <v>8</v>
      </c>
      <c r="DR408" s="156">
        <f t="shared" si="271"/>
        <v>442</v>
      </c>
    </row>
    <row r="409" spans="2:122" x14ac:dyDescent="0.2">
      <c r="F409" s="2">
        <f t="shared" si="272"/>
        <v>404</v>
      </c>
      <c r="G409" s="166">
        <v>650</v>
      </c>
      <c r="H409" s="164">
        <f>14- COUNTIF(L409:AA409,"#N/A")</f>
        <v>1</v>
      </c>
      <c r="I409" s="133">
        <f>SUM(AF409:AU409)+SUM(BA409:BM409)</f>
        <v>26</v>
      </c>
      <c r="J409" s="405">
        <f>CY409</f>
        <v>0.30025603864370159</v>
      </c>
      <c r="K409" s="466" t="str">
        <f>IF(ISNUMBER(MATCH(G409,'[4]OPR data'!$A$3:$A$2541,0)),"Y","N")</f>
        <v>N</v>
      </c>
      <c r="L409" s="112"/>
      <c r="M409" s="236"/>
      <c r="N409" s="236" t="e">
        <f>(INDEX(Finish_table!R$4:R$83,MATCH('14 Year_History_Results'!$G409,Finish_table!S$4:S$83,0),1))</f>
        <v>#N/A</v>
      </c>
      <c r="O409" s="236" t="e">
        <f>(INDEX(Finish_table!Z$4:Z$99,MATCH('14 Year_History_Results'!$G409,Finish_table!AA$4:AA$99,0),1))</f>
        <v>#N/A</v>
      </c>
      <c r="P409" s="236" t="str">
        <f>(INDEX(Finish_table!AI$4:AI$99,MATCH('14 Year_History_Results'!$G409,Finish_table!AJ$4:AJ$99,0),1))</f>
        <v>F</v>
      </c>
      <c r="Q409" s="236" t="e">
        <f>(INDEX(Finish_table!AR$4:AR$99,MATCH('14 Year_History_Results'!$G409,Finish_table!AS$4:AS$99,0),1))</f>
        <v>#N/A</v>
      </c>
      <c r="R409" s="236" t="e">
        <f>(INDEX(Finish_table!BA$4:BA$99,MATCH('14 Year_History_Results'!$G409,Finish_table!BB$4:BB$99,0),1))</f>
        <v>#N/A</v>
      </c>
      <c r="S409" s="236" t="e">
        <f>(INDEX(Finish_table!BJ$4:BJ$99,MATCH('14 Year_History_Results'!$G409,Finish_table!BK$4:BK$99,0),1))</f>
        <v>#N/A</v>
      </c>
      <c r="T409" s="236" t="e">
        <f>(INDEX(Finish_table!BS$4:BS$99,MATCH('14 Year_History_Results'!$G409,Finish_table!BT$4:BT$99,0),1))</f>
        <v>#N/A</v>
      </c>
      <c r="U409" s="236" t="e">
        <f>(INDEX(Finish_table!CB$4:CB$99,MATCH('14 Year_History_Results'!$G409,Finish_table!CC$4:CC$99,0),1))</f>
        <v>#N/A</v>
      </c>
      <c r="V409" s="236" t="e">
        <f>(INDEX(Finish_table!CK$4:CK$99,MATCH('14 Year_History_Results'!$G409,Finish_table!CL$4:CL$99,0),1))</f>
        <v>#N/A</v>
      </c>
      <c r="W409" s="236" t="e">
        <f>(INDEX(Finish_table!CT$4:CT$99,MATCH('14 Year_History_Results'!$G409,Finish_table!CU$4:CU$99,0),1))</f>
        <v>#N/A</v>
      </c>
      <c r="X409" s="236" t="e">
        <f>(INDEX(Finish_table!DC$4:DC$99,MATCH('14 Year_History_Results'!$G409,Finish_table!DD$4:DD$99,0),1))</f>
        <v>#N/A</v>
      </c>
      <c r="Y409" s="236" t="e">
        <f>(INDEX(Finish_table!DL$4:DL$99,MATCH('14 Year_History_Results'!$G409,Finish_table!DM$4:DM$99,0),1))</f>
        <v>#N/A</v>
      </c>
      <c r="Z409" s="236" t="e">
        <f>(INDEX(Finish_table!DU$4:DU$99,MATCH('14 Year_History_Results'!$G409,Finish_table!DV$4:DV$99,0),1))</f>
        <v>#N/A</v>
      </c>
      <c r="AA409" s="256" t="e">
        <f>(INDEX(Finish_table!ED$4:ED$140,MATCH('14 Year_History_Results'!$G409,Finish_table!EE$4:EE$140,0),1))</f>
        <v>#N/A</v>
      </c>
      <c r="AE409">
        <f t="shared" si="235"/>
        <v>650</v>
      </c>
      <c r="AF409" s="112"/>
      <c r="AG409" s="2"/>
      <c r="AH409" s="148">
        <f>INDEX('2001'!$C$44:$C$140,'14 Year_History_Results'!BT409)</f>
        <v>0</v>
      </c>
      <c r="AI409" s="2">
        <f>INDEX('2002'!$C$44:$C$140,'14 Year_History_Results'!BU409)</f>
        <v>0</v>
      </c>
      <c r="AJ409" s="2">
        <f>INDEX('2003'!$C$44:$C$140,'14 Year_History_Results'!BV409)</f>
        <v>20</v>
      </c>
      <c r="AK409" s="2">
        <f>INDEX('2004'!$C$44:$C$140,'14 Year_History_Results'!BW409)</f>
        <v>0</v>
      </c>
      <c r="AL409" s="2">
        <f>INDEX('2005'!$C$44:$C$140,'14 Year_History_Results'!BX409)</f>
        <v>0</v>
      </c>
      <c r="AM409" s="2">
        <f>INDEX('2006'!$C$44:$C$140,'14 Year_History_Results'!BY409)</f>
        <v>0</v>
      </c>
      <c r="AN409" s="2">
        <f>INDEX('2007'!$C$44:$C$140,'14 Year_History_Results'!BZ409)</f>
        <v>0</v>
      </c>
      <c r="AO409" s="2">
        <f>INDEX('2008'!$C$44:$C$140,'14 Year_History_Results'!CA409)</f>
        <v>0</v>
      </c>
      <c r="AP409" s="2">
        <f>INDEX('2009'!$C$44:$C$140,'14 Year_History_Results'!CB409)</f>
        <v>0</v>
      </c>
      <c r="AQ409" s="2">
        <f>INDEX('2010'!$C$44:$C$140,'14 Year_History_Results'!CC409)</f>
        <v>0</v>
      </c>
      <c r="AR409" s="2">
        <f>INDEX('2011'!$C$44:$C$140,'14 Year_History_Results'!CD409)</f>
        <v>0</v>
      </c>
      <c r="AS409" s="2">
        <f>INDEX('2012'!$C$44:$C$140,'14 Year_History_Results'!CE409)</f>
        <v>0</v>
      </c>
      <c r="AT409" s="2">
        <f>INDEX('2013'!$C$44:$C$140,'14 Year_History_Results'!CF409)</f>
        <v>0</v>
      </c>
      <c r="AU409" s="149">
        <f>INDEX('2014'!$C$52:$C$180,'14 Year_History_Results'!CG409)</f>
        <v>0</v>
      </c>
      <c r="AV409" s="2">
        <f t="shared" si="245"/>
        <v>5.3452248382484875</v>
      </c>
      <c r="AX409">
        <f t="shared" si="246"/>
        <v>650</v>
      </c>
      <c r="AY409" s="112"/>
      <c r="AZ409" s="97"/>
      <c r="BA409" s="148">
        <f>INDEX('2001'!$B$44:$B$140,'14 Year_History_Results'!BT409)</f>
        <v>0</v>
      </c>
      <c r="BB409" s="2">
        <f>INDEX('2002'!$B$44:$B$140,'14 Year_History_Results'!BU409)</f>
        <v>0</v>
      </c>
      <c r="BC409" s="2">
        <f>INDEX('2003'!$B$44:$B$140,'14 Year_History_Results'!BV409)</f>
        <v>6</v>
      </c>
      <c r="BD409" s="2">
        <f>INDEX('2004'!$B$44:$B$140,'14 Year_History_Results'!BW409)</f>
        <v>0</v>
      </c>
      <c r="BE409" s="2">
        <f>INDEX('2005'!$B$44:$B$140,'14 Year_History_Results'!BX409)</f>
        <v>0</v>
      </c>
      <c r="BF409" s="2">
        <f>INDEX('2006'!$B$44:$B$140,'14 Year_History_Results'!BY409)</f>
        <v>0</v>
      </c>
      <c r="BG409" s="2">
        <f>INDEX('2007'!$B$44:$B$140,'14 Year_History_Results'!BZ409)</f>
        <v>0</v>
      </c>
      <c r="BH409" s="2">
        <f>INDEX('2008'!$B$44:$B$140,'14 Year_History_Results'!CA409)</f>
        <v>0</v>
      </c>
      <c r="BI409" s="2">
        <f>INDEX('2009'!$B$44:$B$140,'14 Year_History_Results'!CB409)</f>
        <v>0</v>
      </c>
      <c r="BJ409" s="2">
        <f>INDEX('2010'!$B$44:$B$140,'14 Year_History_Results'!CC409)</f>
        <v>0</v>
      </c>
      <c r="BK409" s="2">
        <f>INDEX('2011'!$B$44:$B$140,'14 Year_History_Results'!CD409)</f>
        <v>0</v>
      </c>
      <c r="BL409" s="2">
        <f>INDEX('2012'!$B$44:$B$140,'14 Year_History_Results'!CE409)</f>
        <v>0</v>
      </c>
      <c r="BM409" s="2">
        <f>INDEX('2013'!$B$44:$B$140,'14 Year_History_Results'!CF409)</f>
        <v>0</v>
      </c>
      <c r="BN409" s="149">
        <f>INDEX('2014'!$B$52:$B$180,'14 Year_History_Results'!CG409)</f>
        <v>0</v>
      </c>
      <c r="BO409" s="308">
        <f t="shared" si="247"/>
        <v>0</v>
      </c>
      <c r="BQ409">
        <f t="shared" si="248"/>
        <v>650</v>
      </c>
      <c r="BR409" s="112"/>
      <c r="BS409" s="97"/>
      <c r="BT409" s="148">
        <f>IF(ISNA(MATCH($BQ409,'2001'!$A$44:$A$139,0)),97,MATCH($BQ409,'2001'!$A$44:$A$139,0))</f>
        <v>97</v>
      </c>
      <c r="BU409" s="2">
        <f>IF(ISNA(MATCH($BQ409,'2002'!$A$44:$A$139,0)),97,MATCH($BQ409,'2002'!$A$44:$A$139,0))</f>
        <v>97</v>
      </c>
      <c r="BV409" s="2">
        <f>IF(ISNA(MATCH($BQ409,'2003'!$A$44:$A$139,0)),97,MATCH($BQ409,'2003'!$A$44:$A$139,0))</f>
        <v>84</v>
      </c>
      <c r="BW409" s="2">
        <f>IF(ISNA(MATCH($BQ409,'2004'!$A$44:$A$139,0)),97,MATCH($BQ409,'2004'!$A$44:$A$139,0))</f>
        <v>97</v>
      </c>
      <c r="BX409" s="2">
        <f>IF(ISNA(MATCH($BQ409,'2005'!$A$44:$A$139,0)),97,MATCH($BQ409,'2005'!$A$44:$A$139,0))</f>
        <v>97</v>
      </c>
      <c r="BY409" s="2">
        <f>IF(ISNA(MATCH($BQ409,'2006'!$A$44:$A$139,0)),97,MATCH($BQ409,'2006'!$A$44:$A$139,0))</f>
        <v>97</v>
      </c>
      <c r="BZ409" s="2">
        <f>IF(ISNA(MATCH($BQ409,'2007'!$A$44:$A$139,0)),97,MATCH($BQ409,'2007'!$A$44:$A$139,0))</f>
        <v>97</v>
      </c>
      <c r="CA409" s="2">
        <f>IF(ISNA(MATCH($BQ409,'2008'!$A$44:$A$139,0)),97,MATCH($BQ409,'2008'!$A$44:$A$139,0))</f>
        <v>97</v>
      </c>
      <c r="CB409" s="2">
        <f>IF(ISNA(MATCH($BQ409,'2009'!$A$44:$A$139,0)),97,MATCH($BQ409,'2009'!$A$44:$A$139,0))</f>
        <v>97</v>
      </c>
      <c r="CC409" s="2">
        <f>IF(ISNA(MATCH($BQ409,'2010'!$A$44:$A$139,0)),97,MATCH($BQ409,'2010'!$A$44:$A$139,0))</f>
        <v>97</v>
      </c>
      <c r="CD409" s="2">
        <f>IF(ISNA(MATCH($BQ409,'2011'!$A$44:$A$139,0)),97,MATCH($BQ409,'2011'!$A$44:$A$139,0))</f>
        <v>97</v>
      </c>
      <c r="CE409" s="2">
        <f>IF(ISNA(MATCH($BQ409,'2012'!$A$44:$A$139,0)),97,MATCH($BQ409,'2012'!$A$44:$A$139,0))</f>
        <v>97</v>
      </c>
      <c r="CF409" s="2">
        <f>IF(ISNA(MATCH($BQ409,'2013'!$A$44:$A$139,0)),97,MATCH($BQ409,'2013'!$A$44:$A$139,0))</f>
        <v>97</v>
      </c>
      <c r="CG409" s="149">
        <f>IF(ISNA(MATCH($BQ409,'2014'!$A$52:$A$179,0)),129,MATCH($BQ409,'2014'!$A$52:$A$179,0))</f>
        <v>129</v>
      </c>
      <c r="CI409">
        <f t="shared" si="273"/>
        <v>650</v>
      </c>
      <c r="CJ409" s="284"/>
      <c r="CK409" s="282"/>
      <c r="CL409" s="281">
        <f t="shared" si="274"/>
        <v>0</v>
      </c>
      <c r="CM409" s="282">
        <f t="shared" si="275"/>
        <v>0</v>
      </c>
      <c r="CN409" s="282">
        <f t="shared" si="276"/>
        <v>26</v>
      </c>
      <c r="CO409" s="282">
        <f t="shared" si="277"/>
        <v>17.331599999999998</v>
      </c>
      <c r="CP409" s="282">
        <f t="shared" si="278"/>
        <v>11.553244559999998</v>
      </c>
      <c r="CQ409" s="282">
        <f t="shared" si="279"/>
        <v>7.7013928236959979</v>
      </c>
      <c r="CR409" s="282">
        <f t="shared" si="280"/>
        <v>5.133748456275752</v>
      </c>
      <c r="CS409" s="282">
        <f t="shared" si="281"/>
        <v>3.4221567209534163</v>
      </c>
      <c r="CT409" s="282">
        <f t="shared" si="282"/>
        <v>2.2812096701875473</v>
      </c>
      <c r="CU409" s="282">
        <f t="shared" si="283"/>
        <v>1.5206543661470189</v>
      </c>
      <c r="CV409" s="282">
        <f t="shared" si="284"/>
        <v>1.0136682004736028</v>
      </c>
      <c r="CW409" s="282">
        <f t="shared" si="253"/>
        <v>0.67571122243570358</v>
      </c>
      <c r="CX409" s="282">
        <f t="shared" si="254"/>
        <v>0.45042910087563998</v>
      </c>
      <c r="CY409" s="283">
        <f t="shared" si="255"/>
        <v>0.30025603864370159</v>
      </c>
      <c r="DA409" s="282">
        <f t="shared" si="256"/>
        <v>650</v>
      </c>
      <c r="DB409" s="97"/>
      <c r="DC409" s="156"/>
      <c r="DD409" s="270">
        <f t="shared" si="257"/>
        <v>0</v>
      </c>
      <c r="DE409" s="156">
        <f t="shared" si="258"/>
        <v>0</v>
      </c>
      <c r="DF409" s="156">
        <f t="shared" si="259"/>
        <v>26</v>
      </c>
      <c r="DG409" s="156">
        <f t="shared" si="260"/>
        <v>26</v>
      </c>
      <c r="DH409" s="156">
        <f t="shared" si="261"/>
        <v>26</v>
      </c>
      <c r="DI409" s="156">
        <f t="shared" si="262"/>
        <v>26</v>
      </c>
      <c r="DJ409" s="156">
        <f t="shared" si="263"/>
        <v>26</v>
      </c>
      <c r="DK409" s="156">
        <f t="shared" si="264"/>
        <v>26</v>
      </c>
      <c r="DL409" s="156">
        <f t="shared" si="265"/>
        <v>26</v>
      </c>
      <c r="DM409" s="156">
        <f t="shared" si="266"/>
        <v>26</v>
      </c>
      <c r="DN409" s="156">
        <f t="shared" si="267"/>
        <v>26</v>
      </c>
      <c r="DO409" s="156">
        <f t="shared" si="268"/>
        <v>26</v>
      </c>
      <c r="DP409" s="156">
        <f t="shared" si="269"/>
        <v>26</v>
      </c>
      <c r="DQ409" s="267">
        <f t="shared" si="270"/>
        <v>26</v>
      </c>
      <c r="DR409" s="156">
        <f t="shared" si="271"/>
        <v>240</v>
      </c>
    </row>
    <row r="410" spans="2:122" x14ac:dyDescent="0.2">
      <c r="F410" s="2">
        <f t="shared" si="272"/>
        <v>405</v>
      </c>
      <c r="G410" s="164">
        <v>313</v>
      </c>
      <c r="H410" s="164">
        <f>14- COUNTIF(L410:AA410,"#N/A")</f>
        <v>2</v>
      </c>
      <c r="I410" s="133">
        <f>SUM(AF410:AU410)+SUM(BA410:BM410)</f>
        <v>33</v>
      </c>
      <c r="J410" s="405">
        <f>CY410</f>
        <v>0.28868925217041203</v>
      </c>
      <c r="K410" s="466" t="str">
        <f>IF(ISNUMBER(MATCH(G410,'[4]OPR data'!$A$3:$A$2541,0)),"Y","N")</f>
        <v>Y</v>
      </c>
      <c r="L410" s="112"/>
      <c r="M410" s="236"/>
      <c r="N410" s="236" t="e">
        <f>(INDEX(Finish_table!R$4:R$83,MATCH('14 Year_History_Results'!$G410,Finish_table!S$4:S$83,0),1))</f>
        <v>#N/A</v>
      </c>
      <c r="O410" s="236" t="str">
        <f>(INDEX(Finish_table!Z$4:Z$99,MATCH('14 Year_History_Results'!$G410,Finish_table!AA$4:AA$99,0),1))</f>
        <v>SF</v>
      </c>
      <c r="P410" s="236" t="str">
        <f>(INDEX(Finish_table!AI$4:AI$99,MATCH('14 Year_History_Results'!$G410,Finish_table!AJ$4:AJ$99,0),1))</f>
        <v>QF</v>
      </c>
      <c r="Q410" s="236" t="e">
        <f>(INDEX(Finish_table!AR$4:AR$99,MATCH('14 Year_History_Results'!$G410,Finish_table!AS$4:AS$99,0),1))</f>
        <v>#N/A</v>
      </c>
      <c r="R410" s="236" t="e">
        <f>(INDEX(Finish_table!BA$4:BA$99,MATCH('14 Year_History_Results'!$G410,Finish_table!BB$4:BB$99,0),1))</f>
        <v>#N/A</v>
      </c>
      <c r="S410" s="236" t="e">
        <f>(INDEX(Finish_table!BJ$4:BJ$99,MATCH('14 Year_History_Results'!$G410,Finish_table!BK$4:BK$99,0),1))</f>
        <v>#N/A</v>
      </c>
      <c r="T410" s="236" t="e">
        <f>(INDEX(Finish_table!BS$4:BS$99,MATCH('14 Year_History_Results'!$G410,Finish_table!BT$4:BT$99,0),1))</f>
        <v>#N/A</v>
      </c>
      <c r="U410" s="236" t="e">
        <f>(INDEX(Finish_table!CB$4:CB$99,MATCH('14 Year_History_Results'!$G410,Finish_table!CC$4:CC$99,0),1))</f>
        <v>#N/A</v>
      </c>
      <c r="V410" s="236" t="e">
        <f>(INDEX(Finish_table!CK$4:CK$99,MATCH('14 Year_History_Results'!$G410,Finish_table!CL$4:CL$99,0),1))</f>
        <v>#N/A</v>
      </c>
      <c r="W410" s="236" t="e">
        <f>(INDEX(Finish_table!CT$4:CT$99,MATCH('14 Year_History_Results'!$G410,Finish_table!CU$4:CU$99,0),1))</f>
        <v>#N/A</v>
      </c>
      <c r="X410" s="236" t="e">
        <f>(INDEX(Finish_table!DC$4:DC$99,MATCH('14 Year_History_Results'!$G410,Finish_table!DD$4:DD$99,0),1))</f>
        <v>#N/A</v>
      </c>
      <c r="Y410" s="236" t="e">
        <f>(INDEX(Finish_table!DL$4:DL$99,MATCH('14 Year_History_Results'!$G410,Finish_table!DM$4:DM$99,0),1))</f>
        <v>#N/A</v>
      </c>
      <c r="Z410" s="236" t="e">
        <f>(INDEX(Finish_table!DU$4:DU$99,MATCH('14 Year_History_Results'!$G410,Finish_table!DV$4:DV$99,0),1))</f>
        <v>#N/A</v>
      </c>
      <c r="AA410" s="256" t="e">
        <f>(INDEX(Finish_table!ED$4:ED$140,MATCH('14 Year_History_Results'!$G410,Finish_table!EE$4:EE$140,0),1))</f>
        <v>#N/A</v>
      </c>
      <c r="AE410">
        <f t="shared" si="235"/>
        <v>313</v>
      </c>
      <c r="AF410" s="112"/>
      <c r="AG410" s="2"/>
      <c r="AH410" s="148">
        <f>INDEX('2001'!$C$44:$C$140,'14 Year_History_Results'!BT410)</f>
        <v>0</v>
      </c>
      <c r="AI410" s="2">
        <f>INDEX('2002'!$C$44:$C$140,'14 Year_History_Results'!BU410)</f>
        <v>10</v>
      </c>
      <c r="AJ410" s="2">
        <f>INDEX('2003'!$C$44:$C$140,'14 Year_History_Results'!BV410)</f>
        <v>0</v>
      </c>
      <c r="AK410" s="2">
        <f>INDEX('2004'!$C$44:$C$140,'14 Year_History_Results'!BW410)</f>
        <v>0</v>
      </c>
      <c r="AL410" s="2">
        <f>INDEX('2005'!$C$44:$C$140,'14 Year_History_Results'!BX410)</f>
        <v>0</v>
      </c>
      <c r="AM410" s="2">
        <f>INDEX('2006'!$C$44:$C$140,'14 Year_History_Results'!BY410)</f>
        <v>0</v>
      </c>
      <c r="AN410" s="2">
        <f>INDEX('2007'!$C$44:$C$140,'14 Year_History_Results'!BZ410)</f>
        <v>0</v>
      </c>
      <c r="AO410" s="2">
        <f>INDEX('2008'!$C$44:$C$140,'14 Year_History_Results'!CA410)</f>
        <v>0</v>
      </c>
      <c r="AP410" s="2">
        <f>INDEX('2009'!$C$44:$C$140,'14 Year_History_Results'!CB410)</f>
        <v>0</v>
      </c>
      <c r="AQ410" s="2">
        <f>INDEX('2010'!$C$44:$C$140,'14 Year_History_Results'!CC410)</f>
        <v>0</v>
      </c>
      <c r="AR410" s="2">
        <f>INDEX('2011'!$C$44:$C$140,'14 Year_History_Results'!CD410)</f>
        <v>0</v>
      </c>
      <c r="AS410" s="2">
        <f>INDEX('2012'!$C$44:$C$140,'14 Year_History_Results'!CE410)</f>
        <v>0</v>
      </c>
      <c r="AT410" s="2">
        <f>INDEX('2013'!$C$44:$C$140,'14 Year_History_Results'!CF410)</f>
        <v>0</v>
      </c>
      <c r="AU410" s="149">
        <f>INDEX('2014'!$C$52:$C$180,'14 Year_History_Results'!CG410)</f>
        <v>0</v>
      </c>
      <c r="AV410" s="2">
        <f t="shared" si="245"/>
        <v>2.6726124191242437</v>
      </c>
      <c r="AX410">
        <f t="shared" si="246"/>
        <v>313</v>
      </c>
      <c r="AY410" s="112"/>
      <c r="AZ410" s="97"/>
      <c r="BA410" s="148">
        <f>INDEX('2001'!$B$44:$B$140,'14 Year_History_Results'!BT410)</f>
        <v>0</v>
      </c>
      <c r="BB410" s="2">
        <f>INDEX('2002'!$B$44:$B$140,'14 Year_History_Results'!BU410)</f>
        <v>14</v>
      </c>
      <c r="BC410" s="2">
        <f>INDEX('2003'!$B$44:$B$140,'14 Year_History_Results'!BV410)</f>
        <v>9</v>
      </c>
      <c r="BD410" s="2">
        <f>INDEX('2004'!$B$44:$B$140,'14 Year_History_Results'!BW410)</f>
        <v>0</v>
      </c>
      <c r="BE410" s="2">
        <f>INDEX('2005'!$B$44:$B$140,'14 Year_History_Results'!BX410)</f>
        <v>0</v>
      </c>
      <c r="BF410" s="2">
        <f>INDEX('2006'!$B$44:$B$140,'14 Year_History_Results'!BY410)</f>
        <v>0</v>
      </c>
      <c r="BG410" s="2">
        <f>INDEX('2007'!$B$44:$B$140,'14 Year_History_Results'!BZ410)</f>
        <v>0</v>
      </c>
      <c r="BH410" s="2">
        <f>INDEX('2008'!$B$44:$B$140,'14 Year_History_Results'!CA410)</f>
        <v>0</v>
      </c>
      <c r="BI410" s="2">
        <f>INDEX('2009'!$B$44:$B$140,'14 Year_History_Results'!CB410)</f>
        <v>0</v>
      </c>
      <c r="BJ410" s="2">
        <f>INDEX('2010'!$B$44:$B$140,'14 Year_History_Results'!CC410)</f>
        <v>0</v>
      </c>
      <c r="BK410" s="2">
        <f>INDEX('2011'!$B$44:$B$140,'14 Year_History_Results'!CD410)</f>
        <v>0</v>
      </c>
      <c r="BL410" s="2">
        <f>INDEX('2012'!$B$44:$B$140,'14 Year_History_Results'!CE410)</f>
        <v>0</v>
      </c>
      <c r="BM410" s="2">
        <f>INDEX('2013'!$B$44:$B$140,'14 Year_History_Results'!CF410)</f>
        <v>0</v>
      </c>
      <c r="BN410" s="149">
        <f>INDEX('2014'!$B$52:$B$180,'14 Year_History_Results'!CG410)</f>
        <v>0</v>
      </c>
      <c r="BO410" s="308">
        <f t="shared" si="247"/>
        <v>0</v>
      </c>
      <c r="BQ410">
        <f t="shared" si="248"/>
        <v>313</v>
      </c>
      <c r="BR410" s="112"/>
      <c r="BS410" s="97"/>
      <c r="BT410" s="148">
        <f>IF(ISNA(MATCH($BQ410,'2001'!$A$44:$A$139,0)),97,MATCH($BQ410,'2001'!$A$44:$A$139,0))</f>
        <v>97</v>
      </c>
      <c r="BU410" s="2">
        <f>IF(ISNA(MATCH($BQ410,'2002'!$A$44:$A$139,0)),97,MATCH($BQ410,'2002'!$A$44:$A$139,0))</f>
        <v>65</v>
      </c>
      <c r="BV410" s="2">
        <f>IF(ISNA(MATCH($BQ410,'2003'!$A$44:$A$139,0)),97,MATCH($BQ410,'2003'!$A$44:$A$139,0))</f>
        <v>59</v>
      </c>
      <c r="BW410" s="2">
        <f>IF(ISNA(MATCH($BQ410,'2004'!$A$44:$A$139,0)),97,MATCH($BQ410,'2004'!$A$44:$A$139,0))</f>
        <v>97</v>
      </c>
      <c r="BX410" s="2">
        <f>IF(ISNA(MATCH($BQ410,'2005'!$A$44:$A$139,0)),97,MATCH($BQ410,'2005'!$A$44:$A$139,0))</f>
        <v>97</v>
      </c>
      <c r="BY410" s="2">
        <f>IF(ISNA(MATCH($BQ410,'2006'!$A$44:$A$139,0)),97,MATCH($BQ410,'2006'!$A$44:$A$139,0))</f>
        <v>97</v>
      </c>
      <c r="BZ410" s="2">
        <f>IF(ISNA(MATCH($BQ410,'2007'!$A$44:$A$139,0)),97,MATCH($BQ410,'2007'!$A$44:$A$139,0))</f>
        <v>97</v>
      </c>
      <c r="CA410" s="2">
        <f>IF(ISNA(MATCH($BQ410,'2008'!$A$44:$A$139,0)),97,MATCH($BQ410,'2008'!$A$44:$A$139,0))</f>
        <v>97</v>
      </c>
      <c r="CB410" s="2">
        <f>IF(ISNA(MATCH($BQ410,'2009'!$A$44:$A$139,0)),97,MATCH($BQ410,'2009'!$A$44:$A$139,0))</f>
        <v>97</v>
      </c>
      <c r="CC410" s="2">
        <f>IF(ISNA(MATCH($BQ410,'2010'!$A$44:$A$139,0)),97,MATCH($BQ410,'2010'!$A$44:$A$139,0))</f>
        <v>97</v>
      </c>
      <c r="CD410" s="2">
        <f>IF(ISNA(MATCH($BQ410,'2011'!$A$44:$A$139,0)),97,MATCH($BQ410,'2011'!$A$44:$A$139,0))</f>
        <v>97</v>
      </c>
      <c r="CE410" s="2">
        <f>IF(ISNA(MATCH($BQ410,'2012'!$A$44:$A$139,0)),97,MATCH($BQ410,'2012'!$A$44:$A$139,0))</f>
        <v>97</v>
      </c>
      <c r="CF410" s="2">
        <f>IF(ISNA(MATCH($BQ410,'2013'!$A$44:$A$139,0)),97,MATCH($BQ410,'2013'!$A$44:$A$139,0))</f>
        <v>97</v>
      </c>
      <c r="CG410" s="149">
        <f>IF(ISNA(MATCH($BQ410,'2014'!$A$52:$A$179,0)),129,MATCH($BQ410,'2014'!$A$52:$A$179,0))</f>
        <v>129</v>
      </c>
      <c r="CI410">
        <f t="shared" si="273"/>
        <v>313</v>
      </c>
      <c r="CJ410" s="284"/>
      <c r="CK410" s="282"/>
      <c r="CL410" s="281">
        <f t="shared" si="274"/>
        <v>0</v>
      </c>
      <c r="CM410" s="282">
        <f t="shared" si="275"/>
        <v>24</v>
      </c>
      <c r="CN410" s="282">
        <f t="shared" si="276"/>
        <v>24.9984</v>
      </c>
      <c r="CO410" s="282">
        <f t="shared" si="277"/>
        <v>16.663933440000001</v>
      </c>
      <c r="CP410" s="282">
        <f t="shared" si="278"/>
        <v>11.108178031104</v>
      </c>
      <c r="CQ410" s="282">
        <f t="shared" si="279"/>
        <v>7.4047114755339258</v>
      </c>
      <c r="CR410" s="282">
        <f t="shared" si="280"/>
        <v>4.935980669590915</v>
      </c>
      <c r="CS410" s="282">
        <f t="shared" si="281"/>
        <v>3.2903247143493037</v>
      </c>
      <c r="CT410" s="282">
        <f t="shared" si="282"/>
        <v>2.1933304545852459</v>
      </c>
      <c r="CU410" s="282">
        <f t="shared" si="283"/>
        <v>1.4620740810265249</v>
      </c>
      <c r="CV410" s="282">
        <f t="shared" si="284"/>
        <v>0.9746185824122815</v>
      </c>
      <c r="CW410" s="282">
        <f t="shared" si="253"/>
        <v>0.64968074703602685</v>
      </c>
      <c r="CX410" s="282">
        <f t="shared" si="254"/>
        <v>0.43307718597421546</v>
      </c>
      <c r="CY410" s="283">
        <f t="shared" si="255"/>
        <v>0.28868925217041203</v>
      </c>
      <c r="DA410" s="282">
        <f t="shared" si="256"/>
        <v>313</v>
      </c>
      <c r="DB410" s="97"/>
      <c r="DC410" s="156"/>
      <c r="DD410" s="270">
        <f t="shared" si="257"/>
        <v>0</v>
      </c>
      <c r="DE410" s="156">
        <f t="shared" si="258"/>
        <v>24</v>
      </c>
      <c r="DF410" s="156">
        <f t="shared" si="259"/>
        <v>33</v>
      </c>
      <c r="DG410" s="156">
        <f t="shared" si="260"/>
        <v>33</v>
      </c>
      <c r="DH410" s="156">
        <f t="shared" si="261"/>
        <v>33</v>
      </c>
      <c r="DI410" s="156">
        <f t="shared" si="262"/>
        <v>33</v>
      </c>
      <c r="DJ410" s="156">
        <f t="shared" si="263"/>
        <v>33</v>
      </c>
      <c r="DK410" s="156">
        <f t="shared" si="264"/>
        <v>33</v>
      </c>
      <c r="DL410" s="156">
        <f t="shared" si="265"/>
        <v>33</v>
      </c>
      <c r="DM410" s="156">
        <f t="shared" si="266"/>
        <v>33</v>
      </c>
      <c r="DN410" s="156">
        <f t="shared" si="267"/>
        <v>33</v>
      </c>
      <c r="DO410" s="156">
        <f t="shared" si="268"/>
        <v>33</v>
      </c>
      <c r="DP410" s="156">
        <f t="shared" si="269"/>
        <v>33</v>
      </c>
      <c r="DQ410" s="267">
        <f t="shared" si="270"/>
        <v>33</v>
      </c>
      <c r="DR410" s="156">
        <f t="shared" si="271"/>
        <v>215</v>
      </c>
    </row>
    <row r="411" spans="2:122" x14ac:dyDescent="0.2">
      <c r="F411" s="2">
        <f t="shared" si="272"/>
        <v>406</v>
      </c>
      <c r="G411" s="164">
        <v>1405</v>
      </c>
      <c r="H411" s="164">
        <f>14- COUNTIF(L411:AA411,"#N/A")</f>
        <v>1</v>
      </c>
      <c r="I411" s="133">
        <f>SUM(AF411:AU411)+SUM(BA411:BM411)</f>
        <v>16</v>
      </c>
      <c r="J411" s="405">
        <f>CY411</f>
        <v>0.27718713900039382</v>
      </c>
      <c r="K411" s="466" t="str">
        <f>IF(ISNUMBER(MATCH(G411,'[4]OPR data'!$A$3:$A$2541,0)),"Y","N")</f>
        <v>Y</v>
      </c>
      <c r="L411" s="112"/>
      <c r="M411" s="236"/>
      <c r="N411" s="236" t="e">
        <f>(INDEX(Finish_table!R$4:R$83,MATCH('14 Year_History_Results'!$G411,Finish_table!S$4:S$83,0),1))</f>
        <v>#N/A</v>
      </c>
      <c r="O411" s="236" t="e">
        <f>(INDEX(Finish_table!Z$4:Z$99,MATCH('14 Year_History_Results'!$G411,Finish_table!AA$4:AA$99,0),1))</f>
        <v>#N/A</v>
      </c>
      <c r="P411" s="236" t="e">
        <f>(INDEX(Finish_table!AI$4:AI$99,MATCH('14 Year_History_Results'!$G411,Finish_table!AJ$4:AJ$99,0),1))</f>
        <v>#N/A</v>
      </c>
      <c r="Q411" s="236" t="str">
        <f>(INDEX(Finish_table!AR$4:AR$99,MATCH('14 Year_History_Results'!$G411,Finish_table!AS$4:AS$99,0),1))</f>
        <v>SF</v>
      </c>
      <c r="R411" s="236" t="e">
        <f>(INDEX(Finish_table!BA$4:BA$99,MATCH('14 Year_History_Results'!$G411,Finish_table!BB$4:BB$99,0),1))</f>
        <v>#N/A</v>
      </c>
      <c r="S411" s="236" t="e">
        <f>(INDEX(Finish_table!BJ$4:BJ$99,MATCH('14 Year_History_Results'!$G411,Finish_table!BK$4:BK$99,0),1))</f>
        <v>#N/A</v>
      </c>
      <c r="T411" s="236" t="e">
        <f>(INDEX(Finish_table!BS$4:BS$99,MATCH('14 Year_History_Results'!$G411,Finish_table!BT$4:BT$99,0),1))</f>
        <v>#N/A</v>
      </c>
      <c r="U411" s="236" t="e">
        <f>(INDEX(Finish_table!CB$4:CB$99,MATCH('14 Year_History_Results'!$G411,Finish_table!CC$4:CC$99,0),1))</f>
        <v>#N/A</v>
      </c>
      <c r="V411" s="236" t="e">
        <f>(INDEX(Finish_table!CK$4:CK$99,MATCH('14 Year_History_Results'!$G411,Finish_table!CL$4:CL$99,0),1))</f>
        <v>#N/A</v>
      </c>
      <c r="W411" s="236" t="e">
        <f>(INDEX(Finish_table!CT$4:CT$99,MATCH('14 Year_History_Results'!$G411,Finish_table!CU$4:CU$99,0),1))</f>
        <v>#N/A</v>
      </c>
      <c r="X411" s="236" t="e">
        <f>(INDEX(Finish_table!DC$4:DC$99,MATCH('14 Year_History_Results'!$G411,Finish_table!DD$4:DD$99,0),1))</f>
        <v>#N/A</v>
      </c>
      <c r="Y411" s="236" t="e">
        <f>(INDEX(Finish_table!DL$4:DL$99,MATCH('14 Year_History_Results'!$G411,Finish_table!DM$4:DM$99,0),1))</f>
        <v>#N/A</v>
      </c>
      <c r="Z411" s="236" t="e">
        <f>(INDEX(Finish_table!DU$4:DU$99,MATCH('14 Year_History_Results'!$G411,Finish_table!DV$4:DV$99,0),1))</f>
        <v>#N/A</v>
      </c>
      <c r="AA411" s="256" t="e">
        <f>(INDEX(Finish_table!ED$4:ED$140,MATCH('14 Year_History_Results'!$G411,Finish_table!EE$4:EE$140,0),1))</f>
        <v>#N/A</v>
      </c>
      <c r="AE411">
        <f t="shared" si="235"/>
        <v>1405</v>
      </c>
      <c r="AF411" s="112"/>
      <c r="AG411" s="2"/>
      <c r="AH411" s="148">
        <f>INDEX('2001'!$C$44:$C$140,'14 Year_History_Results'!BT411)</f>
        <v>0</v>
      </c>
      <c r="AI411" s="2">
        <f>INDEX('2002'!$C$44:$C$140,'14 Year_History_Results'!BU411)</f>
        <v>0</v>
      </c>
      <c r="AJ411" s="2">
        <f>INDEX('2003'!$C$44:$C$140,'14 Year_History_Results'!BV411)</f>
        <v>0</v>
      </c>
      <c r="AK411" s="2">
        <f>INDEX('2004'!$C$44:$C$140,'14 Year_History_Results'!BW411)</f>
        <v>10</v>
      </c>
      <c r="AL411" s="2">
        <f>INDEX('2005'!$C$44:$C$140,'14 Year_History_Results'!BX411)</f>
        <v>0</v>
      </c>
      <c r="AM411" s="2">
        <f>INDEX('2006'!$C$44:$C$140,'14 Year_History_Results'!BY411)</f>
        <v>0</v>
      </c>
      <c r="AN411" s="2">
        <f>INDEX('2007'!$C$44:$C$140,'14 Year_History_Results'!BZ411)</f>
        <v>0</v>
      </c>
      <c r="AO411" s="2">
        <f>INDEX('2008'!$C$44:$C$140,'14 Year_History_Results'!CA411)</f>
        <v>0</v>
      </c>
      <c r="AP411" s="2">
        <f>INDEX('2009'!$C$44:$C$140,'14 Year_History_Results'!CB411)</f>
        <v>0</v>
      </c>
      <c r="AQ411" s="2">
        <f>INDEX('2010'!$C$44:$C$140,'14 Year_History_Results'!CC411)</f>
        <v>0</v>
      </c>
      <c r="AR411" s="2">
        <f>INDEX('2011'!$C$44:$C$140,'14 Year_History_Results'!CD411)</f>
        <v>0</v>
      </c>
      <c r="AS411" s="2">
        <f>INDEX('2012'!$C$44:$C$140,'14 Year_History_Results'!CE411)</f>
        <v>0</v>
      </c>
      <c r="AT411" s="2">
        <f>INDEX('2013'!$C$44:$C$140,'14 Year_History_Results'!CF411)</f>
        <v>0</v>
      </c>
      <c r="AU411" s="149">
        <f>INDEX('2014'!$C$52:$C$180,'14 Year_History_Results'!CG411)</f>
        <v>0</v>
      </c>
      <c r="AV411" s="2">
        <f t="shared" si="245"/>
        <v>2.6726124191242437</v>
      </c>
      <c r="AX411">
        <f t="shared" si="246"/>
        <v>1405</v>
      </c>
      <c r="AY411" s="112"/>
      <c r="AZ411" s="97"/>
      <c r="BA411" s="148">
        <f>INDEX('2001'!$B$44:$B$140,'14 Year_History_Results'!BT411)</f>
        <v>0</v>
      </c>
      <c r="BB411" s="2">
        <f>INDEX('2002'!$B$44:$B$140,'14 Year_History_Results'!BU411)</f>
        <v>0</v>
      </c>
      <c r="BC411" s="2">
        <f>INDEX('2003'!$B$44:$B$140,'14 Year_History_Results'!BV411)</f>
        <v>0</v>
      </c>
      <c r="BD411" s="2">
        <f>INDEX('2004'!$B$44:$B$140,'14 Year_History_Results'!BW411)</f>
        <v>6</v>
      </c>
      <c r="BE411" s="2">
        <f>INDEX('2005'!$B$44:$B$140,'14 Year_History_Results'!BX411)</f>
        <v>0</v>
      </c>
      <c r="BF411" s="2">
        <f>INDEX('2006'!$B$44:$B$140,'14 Year_History_Results'!BY411)</f>
        <v>0</v>
      </c>
      <c r="BG411" s="2">
        <f>INDEX('2007'!$B$44:$B$140,'14 Year_History_Results'!BZ411)</f>
        <v>0</v>
      </c>
      <c r="BH411" s="2">
        <f>INDEX('2008'!$B$44:$B$140,'14 Year_History_Results'!CA411)</f>
        <v>0</v>
      </c>
      <c r="BI411" s="2">
        <f>INDEX('2009'!$B$44:$B$140,'14 Year_History_Results'!CB411)</f>
        <v>0</v>
      </c>
      <c r="BJ411" s="2">
        <f>INDEX('2010'!$B$44:$B$140,'14 Year_History_Results'!CC411)</f>
        <v>0</v>
      </c>
      <c r="BK411" s="2">
        <f>INDEX('2011'!$B$44:$B$140,'14 Year_History_Results'!CD411)</f>
        <v>0</v>
      </c>
      <c r="BL411" s="2">
        <f>INDEX('2012'!$B$44:$B$140,'14 Year_History_Results'!CE411)</f>
        <v>0</v>
      </c>
      <c r="BM411" s="2">
        <f>INDEX('2013'!$B$44:$B$140,'14 Year_History_Results'!CF411)</f>
        <v>0</v>
      </c>
      <c r="BN411" s="149">
        <f>INDEX('2014'!$B$52:$B$180,'14 Year_History_Results'!CG411)</f>
        <v>0</v>
      </c>
      <c r="BO411" s="308">
        <f t="shared" si="247"/>
        <v>0</v>
      </c>
      <c r="BQ411">
        <f t="shared" si="248"/>
        <v>1405</v>
      </c>
      <c r="BR411" s="112"/>
      <c r="BS411" s="97"/>
      <c r="BT411" s="148">
        <f>IF(ISNA(MATCH($BQ411,'2001'!$A$44:$A$139,0)),97,MATCH($BQ411,'2001'!$A$44:$A$139,0))</f>
        <v>97</v>
      </c>
      <c r="BU411" s="2">
        <f>IF(ISNA(MATCH($BQ411,'2002'!$A$44:$A$139,0)),97,MATCH($BQ411,'2002'!$A$44:$A$139,0))</f>
        <v>97</v>
      </c>
      <c r="BV411" s="2">
        <f>IF(ISNA(MATCH($BQ411,'2003'!$A$44:$A$139,0)),97,MATCH($BQ411,'2003'!$A$44:$A$139,0))</f>
        <v>97</v>
      </c>
      <c r="BW411" s="2">
        <f>IF(ISNA(MATCH($BQ411,'2004'!$A$44:$A$139,0)),97,MATCH($BQ411,'2004'!$A$44:$A$139,0))</f>
        <v>96</v>
      </c>
      <c r="BX411" s="2">
        <f>IF(ISNA(MATCH($BQ411,'2005'!$A$44:$A$139,0)),97,MATCH($BQ411,'2005'!$A$44:$A$139,0))</f>
        <v>97</v>
      </c>
      <c r="BY411" s="2">
        <f>IF(ISNA(MATCH($BQ411,'2006'!$A$44:$A$139,0)),97,MATCH($BQ411,'2006'!$A$44:$A$139,0))</f>
        <v>97</v>
      </c>
      <c r="BZ411" s="2">
        <f>IF(ISNA(MATCH($BQ411,'2007'!$A$44:$A$139,0)),97,MATCH($BQ411,'2007'!$A$44:$A$139,0))</f>
        <v>97</v>
      </c>
      <c r="CA411" s="2">
        <f>IF(ISNA(MATCH($BQ411,'2008'!$A$44:$A$139,0)),97,MATCH($BQ411,'2008'!$A$44:$A$139,0))</f>
        <v>97</v>
      </c>
      <c r="CB411" s="2">
        <f>IF(ISNA(MATCH($BQ411,'2009'!$A$44:$A$139,0)),97,MATCH($BQ411,'2009'!$A$44:$A$139,0))</f>
        <v>97</v>
      </c>
      <c r="CC411" s="2">
        <f>IF(ISNA(MATCH($BQ411,'2010'!$A$44:$A$139,0)),97,MATCH($BQ411,'2010'!$A$44:$A$139,0))</f>
        <v>97</v>
      </c>
      <c r="CD411" s="2">
        <f>IF(ISNA(MATCH($BQ411,'2011'!$A$44:$A$139,0)),97,MATCH($BQ411,'2011'!$A$44:$A$139,0))</f>
        <v>97</v>
      </c>
      <c r="CE411" s="2">
        <f>IF(ISNA(MATCH($BQ411,'2012'!$A$44:$A$139,0)),97,MATCH($BQ411,'2012'!$A$44:$A$139,0))</f>
        <v>97</v>
      </c>
      <c r="CF411" s="2">
        <f>IF(ISNA(MATCH($BQ411,'2013'!$A$44:$A$139,0)),97,MATCH($BQ411,'2013'!$A$44:$A$139,0))</f>
        <v>97</v>
      </c>
      <c r="CG411" s="149">
        <f>IF(ISNA(MATCH($BQ411,'2014'!$A$52:$A$179,0)),129,MATCH($BQ411,'2014'!$A$52:$A$179,0))</f>
        <v>129</v>
      </c>
      <c r="CI411">
        <f t="shared" si="273"/>
        <v>1405</v>
      </c>
      <c r="CJ411" s="284"/>
      <c r="CK411" s="282"/>
      <c r="CL411" s="281">
        <f t="shared" si="274"/>
        <v>0</v>
      </c>
      <c r="CM411" s="282">
        <f t="shared" si="275"/>
        <v>0</v>
      </c>
      <c r="CN411" s="282">
        <f t="shared" si="276"/>
        <v>0</v>
      </c>
      <c r="CO411" s="282">
        <f t="shared" si="277"/>
        <v>16</v>
      </c>
      <c r="CP411" s="282">
        <f t="shared" si="278"/>
        <v>10.6656</v>
      </c>
      <c r="CQ411" s="282">
        <f t="shared" si="279"/>
        <v>7.1096889599999997</v>
      </c>
      <c r="CR411" s="282">
        <f t="shared" si="280"/>
        <v>4.7393186607359992</v>
      </c>
      <c r="CS411" s="282">
        <f t="shared" si="281"/>
        <v>3.1592298192466171</v>
      </c>
      <c r="CT411" s="282">
        <f t="shared" si="282"/>
        <v>2.1059425975097947</v>
      </c>
      <c r="CU411" s="282">
        <f t="shared" si="283"/>
        <v>1.4038213355000291</v>
      </c>
      <c r="CV411" s="282">
        <f t="shared" si="284"/>
        <v>0.93578730224431939</v>
      </c>
      <c r="CW411" s="282">
        <f t="shared" si="253"/>
        <v>0.62379581567606324</v>
      </c>
      <c r="CX411" s="282">
        <f t="shared" si="254"/>
        <v>0.41582229072966376</v>
      </c>
      <c r="CY411" s="283">
        <f t="shared" si="255"/>
        <v>0.27718713900039382</v>
      </c>
      <c r="DA411" s="282">
        <f t="shared" si="256"/>
        <v>1405</v>
      </c>
      <c r="DB411" s="97"/>
      <c r="DC411" s="156"/>
      <c r="DD411" s="270">
        <f t="shared" si="257"/>
        <v>0</v>
      </c>
      <c r="DE411" s="156">
        <f t="shared" si="258"/>
        <v>0</v>
      </c>
      <c r="DF411" s="156">
        <f t="shared" si="259"/>
        <v>0</v>
      </c>
      <c r="DG411" s="156">
        <f t="shared" si="260"/>
        <v>16</v>
      </c>
      <c r="DH411" s="156">
        <f t="shared" si="261"/>
        <v>16</v>
      </c>
      <c r="DI411" s="156">
        <f t="shared" si="262"/>
        <v>16</v>
      </c>
      <c r="DJ411" s="156">
        <f t="shared" si="263"/>
        <v>16</v>
      </c>
      <c r="DK411" s="156">
        <f t="shared" si="264"/>
        <v>16</v>
      </c>
      <c r="DL411" s="156">
        <f t="shared" si="265"/>
        <v>16</v>
      </c>
      <c r="DM411" s="156">
        <f t="shared" si="266"/>
        <v>16</v>
      </c>
      <c r="DN411" s="156">
        <f t="shared" si="267"/>
        <v>16</v>
      </c>
      <c r="DO411" s="156">
        <f t="shared" si="268"/>
        <v>16</v>
      </c>
      <c r="DP411" s="156">
        <f t="shared" si="269"/>
        <v>16</v>
      </c>
      <c r="DQ411" s="267">
        <f t="shared" si="270"/>
        <v>16</v>
      </c>
      <c r="DR411" s="156">
        <f t="shared" si="271"/>
        <v>330</v>
      </c>
    </row>
    <row r="412" spans="2:122" x14ac:dyDescent="0.2">
      <c r="F412" s="2">
        <f t="shared" si="272"/>
        <v>407</v>
      </c>
      <c r="G412" s="164">
        <v>168</v>
      </c>
      <c r="H412" s="164">
        <f>14- COUNTIF(L412:AA412,"#N/A")</f>
        <v>2</v>
      </c>
      <c r="I412" s="133">
        <f>SUM(AF412:AU412)+SUM(BA412:BM412)</f>
        <v>35</v>
      </c>
      <c r="J412" s="405">
        <f>CY412</f>
        <v>0.27328380772615429</v>
      </c>
      <c r="K412" s="466" t="str">
        <f>IF(ISNUMBER(MATCH(G412,'[4]OPR data'!$A$3:$A$2541,0)),"Y","N")</f>
        <v>N</v>
      </c>
      <c r="L412" s="112"/>
      <c r="M412" s="236"/>
      <c r="N412" s="236" t="e">
        <f>(INDEX(Finish_table!R$4:R$83,MATCH('14 Year_History_Results'!$G412,Finish_table!S$4:S$83,0),1))</f>
        <v>#N/A</v>
      </c>
      <c r="O412" s="236" t="str">
        <f>(INDEX(Finish_table!Z$4:Z$99,MATCH('14 Year_History_Results'!$G412,Finish_table!AA$4:AA$99,0),1))</f>
        <v>F</v>
      </c>
      <c r="P412" s="236" t="str">
        <f>(INDEX(Finish_table!AI$4:AI$99,MATCH('14 Year_History_Results'!$G412,Finish_table!AJ$4:AJ$99,0),1))</f>
        <v>QF</v>
      </c>
      <c r="Q412" s="236" t="e">
        <f>(INDEX(Finish_table!AR$4:AR$99,MATCH('14 Year_History_Results'!$G412,Finish_table!AS$4:AS$99,0),1))</f>
        <v>#N/A</v>
      </c>
      <c r="R412" s="236" t="e">
        <f>(INDEX(Finish_table!BA$4:BA$99,MATCH('14 Year_History_Results'!$G412,Finish_table!BB$4:BB$99,0),1))</f>
        <v>#N/A</v>
      </c>
      <c r="S412" s="236" t="e">
        <f>(INDEX(Finish_table!BJ$4:BJ$99,MATCH('14 Year_History_Results'!$G412,Finish_table!BK$4:BK$99,0),1))</f>
        <v>#N/A</v>
      </c>
      <c r="T412" s="236" t="e">
        <f>(INDEX(Finish_table!BS$4:BS$99,MATCH('14 Year_History_Results'!$G412,Finish_table!BT$4:BT$99,0),1))</f>
        <v>#N/A</v>
      </c>
      <c r="U412" s="236" t="e">
        <f>(INDEX(Finish_table!CB$4:CB$99,MATCH('14 Year_History_Results'!$G412,Finish_table!CC$4:CC$99,0),1))</f>
        <v>#N/A</v>
      </c>
      <c r="V412" s="236" t="e">
        <f>(INDEX(Finish_table!CK$4:CK$99,MATCH('14 Year_History_Results'!$G412,Finish_table!CL$4:CL$99,0),1))</f>
        <v>#N/A</v>
      </c>
      <c r="W412" s="236" t="e">
        <f>(INDEX(Finish_table!CT$4:CT$99,MATCH('14 Year_History_Results'!$G412,Finish_table!CU$4:CU$99,0),1))</f>
        <v>#N/A</v>
      </c>
      <c r="X412" s="236" t="e">
        <f>(INDEX(Finish_table!DC$4:DC$99,MATCH('14 Year_History_Results'!$G412,Finish_table!DD$4:DD$99,0),1))</f>
        <v>#N/A</v>
      </c>
      <c r="Y412" s="236" t="e">
        <f>(INDEX(Finish_table!DL$4:DL$99,MATCH('14 Year_History_Results'!$G412,Finish_table!DM$4:DM$99,0),1))</f>
        <v>#N/A</v>
      </c>
      <c r="Z412" s="236" t="e">
        <f>(INDEX(Finish_table!DU$4:DU$99,MATCH('14 Year_History_Results'!$G412,Finish_table!DV$4:DV$99,0),1))</f>
        <v>#N/A</v>
      </c>
      <c r="AA412" s="256" t="e">
        <f>(INDEX(Finish_table!ED$4:ED$140,MATCH('14 Year_History_Results'!$G412,Finish_table!EE$4:EE$140,0),1))</f>
        <v>#N/A</v>
      </c>
      <c r="AE412">
        <f t="shared" si="235"/>
        <v>168</v>
      </c>
      <c r="AF412" s="112"/>
      <c r="AG412" s="2"/>
      <c r="AH412" s="148">
        <f>INDEX('2001'!$C$44:$C$140,'14 Year_History_Results'!BT412)</f>
        <v>0</v>
      </c>
      <c r="AI412" s="2">
        <f>INDEX('2002'!$C$44:$C$140,'14 Year_History_Results'!BU412)</f>
        <v>20</v>
      </c>
      <c r="AJ412" s="2">
        <f>INDEX('2003'!$C$44:$C$140,'14 Year_History_Results'!BV412)</f>
        <v>0</v>
      </c>
      <c r="AK412" s="2">
        <f>INDEX('2004'!$C$44:$C$140,'14 Year_History_Results'!BW412)</f>
        <v>0</v>
      </c>
      <c r="AL412" s="2">
        <f>INDEX('2005'!$C$44:$C$140,'14 Year_History_Results'!BX412)</f>
        <v>0</v>
      </c>
      <c r="AM412" s="2">
        <f>INDEX('2006'!$C$44:$C$140,'14 Year_History_Results'!BY412)</f>
        <v>0</v>
      </c>
      <c r="AN412" s="2">
        <f>INDEX('2007'!$C$44:$C$140,'14 Year_History_Results'!BZ412)</f>
        <v>0</v>
      </c>
      <c r="AO412" s="2">
        <f>INDEX('2008'!$C$44:$C$140,'14 Year_History_Results'!CA412)</f>
        <v>0</v>
      </c>
      <c r="AP412" s="2">
        <f>INDEX('2009'!$C$44:$C$140,'14 Year_History_Results'!CB412)</f>
        <v>0</v>
      </c>
      <c r="AQ412" s="2">
        <f>INDEX('2010'!$C$44:$C$140,'14 Year_History_Results'!CC412)</f>
        <v>0</v>
      </c>
      <c r="AR412" s="2">
        <f>INDEX('2011'!$C$44:$C$140,'14 Year_History_Results'!CD412)</f>
        <v>0</v>
      </c>
      <c r="AS412" s="2">
        <f>INDEX('2012'!$C$44:$C$140,'14 Year_History_Results'!CE412)</f>
        <v>0</v>
      </c>
      <c r="AT412" s="2">
        <f>INDEX('2013'!$C$44:$C$140,'14 Year_History_Results'!CF412)</f>
        <v>0</v>
      </c>
      <c r="AU412" s="149">
        <f>INDEX('2014'!$C$52:$C$180,'14 Year_History_Results'!CG412)</f>
        <v>0</v>
      </c>
      <c r="AV412" s="2">
        <f t="shared" si="245"/>
        <v>5.3452248382484875</v>
      </c>
      <c r="AX412">
        <f t="shared" si="246"/>
        <v>168</v>
      </c>
      <c r="AY412" s="112"/>
      <c r="AZ412" s="97"/>
      <c r="BA412" s="148">
        <f>INDEX('2001'!$B$44:$B$140,'14 Year_History_Results'!BT412)</f>
        <v>0</v>
      </c>
      <c r="BB412" s="2">
        <f>INDEX('2002'!$B$44:$B$140,'14 Year_History_Results'!BU412)</f>
        <v>14</v>
      </c>
      <c r="BC412" s="2">
        <f>INDEX('2003'!$B$44:$B$140,'14 Year_History_Results'!BV412)</f>
        <v>1</v>
      </c>
      <c r="BD412" s="2">
        <f>INDEX('2004'!$B$44:$B$140,'14 Year_History_Results'!BW412)</f>
        <v>0</v>
      </c>
      <c r="BE412" s="2">
        <f>INDEX('2005'!$B$44:$B$140,'14 Year_History_Results'!BX412)</f>
        <v>0</v>
      </c>
      <c r="BF412" s="2">
        <f>INDEX('2006'!$B$44:$B$140,'14 Year_History_Results'!BY412)</f>
        <v>0</v>
      </c>
      <c r="BG412" s="2">
        <f>INDEX('2007'!$B$44:$B$140,'14 Year_History_Results'!BZ412)</f>
        <v>0</v>
      </c>
      <c r="BH412" s="2">
        <f>INDEX('2008'!$B$44:$B$140,'14 Year_History_Results'!CA412)</f>
        <v>0</v>
      </c>
      <c r="BI412" s="2">
        <f>INDEX('2009'!$B$44:$B$140,'14 Year_History_Results'!CB412)</f>
        <v>0</v>
      </c>
      <c r="BJ412" s="2">
        <f>INDEX('2010'!$B$44:$B$140,'14 Year_History_Results'!CC412)</f>
        <v>0</v>
      </c>
      <c r="BK412" s="2">
        <f>INDEX('2011'!$B$44:$B$140,'14 Year_History_Results'!CD412)</f>
        <v>0</v>
      </c>
      <c r="BL412" s="2">
        <f>INDEX('2012'!$B$44:$B$140,'14 Year_History_Results'!CE412)</f>
        <v>0</v>
      </c>
      <c r="BM412" s="2">
        <f>INDEX('2013'!$B$44:$B$140,'14 Year_History_Results'!CF412)</f>
        <v>0</v>
      </c>
      <c r="BN412" s="149">
        <f>INDEX('2014'!$B$52:$B$180,'14 Year_History_Results'!CG412)</f>
        <v>0</v>
      </c>
      <c r="BO412" s="308">
        <f t="shared" si="247"/>
        <v>0</v>
      </c>
      <c r="BQ412">
        <f t="shared" si="248"/>
        <v>168</v>
      </c>
      <c r="BR412" s="112"/>
      <c r="BS412" s="97"/>
      <c r="BT412" s="148">
        <f>IF(ISNA(MATCH($BQ412,'2001'!$A$44:$A$139,0)),97,MATCH($BQ412,'2001'!$A$44:$A$139,0))</f>
        <v>97</v>
      </c>
      <c r="BU412" s="2">
        <f>IF(ISNA(MATCH($BQ412,'2002'!$A$44:$A$139,0)),97,MATCH($BQ412,'2002'!$A$44:$A$139,0))</f>
        <v>38</v>
      </c>
      <c r="BV412" s="2">
        <f>IF(ISNA(MATCH($BQ412,'2003'!$A$44:$A$139,0)),97,MATCH($BQ412,'2003'!$A$44:$A$139,0))</f>
        <v>29</v>
      </c>
      <c r="BW412" s="2">
        <f>IF(ISNA(MATCH($BQ412,'2004'!$A$44:$A$139,0)),97,MATCH($BQ412,'2004'!$A$44:$A$139,0))</f>
        <v>97</v>
      </c>
      <c r="BX412" s="2">
        <f>IF(ISNA(MATCH($BQ412,'2005'!$A$44:$A$139,0)),97,MATCH($BQ412,'2005'!$A$44:$A$139,0))</f>
        <v>97</v>
      </c>
      <c r="BY412" s="2">
        <f>IF(ISNA(MATCH($BQ412,'2006'!$A$44:$A$139,0)),97,MATCH($BQ412,'2006'!$A$44:$A$139,0))</f>
        <v>97</v>
      </c>
      <c r="BZ412" s="2">
        <f>IF(ISNA(MATCH($BQ412,'2007'!$A$44:$A$139,0)),97,MATCH($BQ412,'2007'!$A$44:$A$139,0))</f>
        <v>97</v>
      </c>
      <c r="CA412" s="2">
        <f>IF(ISNA(MATCH($BQ412,'2008'!$A$44:$A$139,0)),97,MATCH($BQ412,'2008'!$A$44:$A$139,0))</f>
        <v>97</v>
      </c>
      <c r="CB412" s="2">
        <f>IF(ISNA(MATCH($BQ412,'2009'!$A$44:$A$139,0)),97,MATCH($BQ412,'2009'!$A$44:$A$139,0))</f>
        <v>97</v>
      </c>
      <c r="CC412" s="2">
        <f>IF(ISNA(MATCH($BQ412,'2010'!$A$44:$A$139,0)),97,MATCH($BQ412,'2010'!$A$44:$A$139,0))</f>
        <v>97</v>
      </c>
      <c r="CD412" s="2">
        <f>IF(ISNA(MATCH($BQ412,'2011'!$A$44:$A$139,0)),97,MATCH($BQ412,'2011'!$A$44:$A$139,0))</f>
        <v>97</v>
      </c>
      <c r="CE412" s="2">
        <f>IF(ISNA(MATCH($BQ412,'2012'!$A$44:$A$139,0)),97,MATCH($BQ412,'2012'!$A$44:$A$139,0))</f>
        <v>97</v>
      </c>
      <c r="CF412" s="2">
        <f>IF(ISNA(MATCH($BQ412,'2013'!$A$44:$A$139,0)),97,MATCH($BQ412,'2013'!$A$44:$A$139,0))</f>
        <v>97</v>
      </c>
      <c r="CG412" s="149">
        <f>IF(ISNA(MATCH($BQ412,'2014'!$A$52:$A$179,0)),129,MATCH($BQ412,'2014'!$A$52:$A$179,0))</f>
        <v>129</v>
      </c>
      <c r="CI412">
        <f t="shared" si="273"/>
        <v>168</v>
      </c>
      <c r="CJ412" s="284"/>
      <c r="CK412" s="282"/>
      <c r="CL412" s="281">
        <f t="shared" si="274"/>
        <v>0</v>
      </c>
      <c r="CM412" s="282">
        <f t="shared" si="275"/>
        <v>34</v>
      </c>
      <c r="CN412" s="282">
        <f t="shared" si="276"/>
        <v>23.664400000000001</v>
      </c>
      <c r="CO412" s="282">
        <f t="shared" si="277"/>
        <v>15.77468904</v>
      </c>
      <c r="CP412" s="282">
        <f t="shared" si="278"/>
        <v>10.515407714063999</v>
      </c>
      <c r="CQ412" s="282">
        <f t="shared" si="279"/>
        <v>7.0095707821950617</v>
      </c>
      <c r="CR412" s="282">
        <f t="shared" si="280"/>
        <v>4.6725798834112275</v>
      </c>
      <c r="CS412" s="282">
        <f t="shared" si="281"/>
        <v>3.1147417502819241</v>
      </c>
      <c r="CT412" s="282">
        <f t="shared" si="282"/>
        <v>2.0762868507379304</v>
      </c>
      <c r="CU412" s="282">
        <f t="shared" si="283"/>
        <v>1.3840528147019044</v>
      </c>
      <c r="CV412" s="282">
        <f t="shared" si="284"/>
        <v>0.92260960628028943</v>
      </c>
      <c r="CW412" s="282">
        <f t="shared" si="253"/>
        <v>0.61501156354644093</v>
      </c>
      <c r="CX412" s="282">
        <f t="shared" si="254"/>
        <v>0.40996670826005749</v>
      </c>
      <c r="CY412" s="283">
        <f t="shared" si="255"/>
        <v>0.27328380772615429</v>
      </c>
      <c r="DA412" s="282">
        <f t="shared" si="256"/>
        <v>168</v>
      </c>
      <c r="DB412" s="97"/>
      <c r="DC412" s="156"/>
      <c r="DD412" s="270">
        <f t="shared" si="257"/>
        <v>0</v>
      </c>
      <c r="DE412" s="156">
        <f t="shared" si="258"/>
        <v>34</v>
      </c>
      <c r="DF412" s="156">
        <f t="shared" si="259"/>
        <v>35</v>
      </c>
      <c r="DG412" s="156">
        <f t="shared" si="260"/>
        <v>35</v>
      </c>
      <c r="DH412" s="156">
        <f t="shared" si="261"/>
        <v>35</v>
      </c>
      <c r="DI412" s="156">
        <f t="shared" si="262"/>
        <v>35</v>
      </c>
      <c r="DJ412" s="156">
        <f t="shared" si="263"/>
        <v>35</v>
      </c>
      <c r="DK412" s="156">
        <f t="shared" si="264"/>
        <v>35</v>
      </c>
      <c r="DL412" s="156">
        <f t="shared" si="265"/>
        <v>35</v>
      </c>
      <c r="DM412" s="156">
        <f t="shared" si="266"/>
        <v>35</v>
      </c>
      <c r="DN412" s="156">
        <f t="shared" si="267"/>
        <v>35</v>
      </c>
      <c r="DO412" s="156">
        <f t="shared" si="268"/>
        <v>35</v>
      </c>
      <c r="DP412" s="156">
        <f t="shared" si="269"/>
        <v>35</v>
      </c>
      <c r="DQ412" s="267">
        <f t="shared" si="270"/>
        <v>35</v>
      </c>
      <c r="DR412" s="156">
        <f t="shared" si="271"/>
        <v>194</v>
      </c>
    </row>
    <row r="413" spans="2:122" x14ac:dyDescent="0.2">
      <c r="F413" s="2">
        <f t="shared" si="272"/>
        <v>408</v>
      </c>
      <c r="G413" s="164">
        <v>397</v>
      </c>
      <c r="H413" s="164">
        <f>14- COUNTIF(L413:AA413,"#N/A")</f>
        <v>1</v>
      </c>
      <c r="I413" s="133">
        <f>SUM(AF413:AU413)+SUM(BA413:BM413)</f>
        <v>7</v>
      </c>
      <c r="J413" s="405">
        <f>CY413</f>
        <v>0.27291066935827768</v>
      </c>
      <c r="K413" s="466" t="str">
        <f>IF(ISNUMBER(MATCH(G413,'[4]OPR data'!$A$3:$A$2541,0)),"Y","N")</f>
        <v>N</v>
      </c>
      <c r="L413" s="112"/>
      <c r="M413" s="236"/>
      <c r="N413" s="236" t="e">
        <f>(INDEX(Finish_table!R$4:R$83,MATCH('14 Year_History_Results'!$G413,Finish_table!S$4:S$83,0),1))</f>
        <v>#N/A</v>
      </c>
      <c r="O413" s="236" t="e">
        <f>(INDEX(Finish_table!Z$4:Z$99,MATCH('14 Year_History_Results'!$G413,Finish_table!AA$4:AA$99,0),1))</f>
        <v>#N/A</v>
      </c>
      <c r="P413" s="236" t="e">
        <f>(INDEX(Finish_table!AI$4:AI$99,MATCH('14 Year_History_Results'!$G413,Finish_table!AJ$4:AJ$99,0),1))</f>
        <v>#N/A</v>
      </c>
      <c r="Q413" s="236" t="e">
        <f>(INDEX(Finish_table!AR$4:AR$99,MATCH('14 Year_History_Results'!$G413,Finish_table!AS$4:AS$99,0),1))</f>
        <v>#N/A</v>
      </c>
      <c r="R413" s="236" t="e">
        <f>(INDEX(Finish_table!BA$4:BA$99,MATCH('14 Year_History_Results'!$G413,Finish_table!BB$4:BB$99,0),1))</f>
        <v>#N/A</v>
      </c>
      <c r="S413" s="236" t="str">
        <f>(INDEX(Finish_table!BJ$4:BJ$99,MATCH('14 Year_History_Results'!$G413,Finish_table!BK$4:BK$99,0),1))</f>
        <v>QF</v>
      </c>
      <c r="T413" s="236" t="e">
        <f>(INDEX(Finish_table!BS$4:BS$99,MATCH('14 Year_History_Results'!$G413,Finish_table!BT$4:BT$99,0),1))</f>
        <v>#N/A</v>
      </c>
      <c r="U413" s="236" t="e">
        <f>(INDEX(Finish_table!CB$4:CB$99,MATCH('14 Year_History_Results'!$G413,Finish_table!CC$4:CC$99,0),1))</f>
        <v>#N/A</v>
      </c>
      <c r="V413" s="236" t="e">
        <f>(INDEX(Finish_table!CK$4:CK$99,MATCH('14 Year_History_Results'!$G413,Finish_table!CL$4:CL$99,0),1))</f>
        <v>#N/A</v>
      </c>
      <c r="W413" s="236" t="e">
        <f>(INDEX(Finish_table!CT$4:CT$99,MATCH('14 Year_History_Results'!$G413,Finish_table!CU$4:CU$99,0),1))</f>
        <v>#N/A</v>
      </c>
      <c r="X413" s="236" t="e">
        <f>(INDEX(Finish_table!DC$4:DC$99,MATCH('14 Year_History_Results'!$G413,Finish_table!DD$4:DD$99,0),1))</f>
        <v>#N/A</v>
      </c>
      <c r="Y413" s="236" t="e">
        <f>(INDEX(Finish_table!DL$4:DL$99,MATCH('14 Year_History_Results'!$G413,Finish_table!DM$4:DM$99,0),1))</f>
        <v>#N/A</v>
      </c>
      <c r="Z413" s="236" t="e">
        <f>(INDEX(Finish_table!DU$4:DU$99,MATCH('14 Year_History_Results'!$G413,Finish_table!DV$4:DV$99,0),1))</f>
        <v>#N/A</v>
      </c>
      <c r="AA413" s="256" t="e">
        <f>(INDEX(Finish_table!ED$4:ED$140,MATCH('14 Year_History_Results'!$G413,Finish_table!EE$4:EE$140,0),1))</f>
        <v>#N/A</v>
      </c>
      <c r="AE413">
        <f t="shared" si="235"/>
        <v>397</v>
      </c>
      <c r="AF413" s="112"/>
      <c r="AG413" s="2"/>
      <c r="AH413" s="148">
        <f>INDEX('2001'!$C$44:$C$140,'14 Year_History_Results'!BT413)</f>
        <v>0</v>
      </c>
      <c r="AI413" s="2">
        <f>INDEX('2002'!$C$44:$C$140,'14 Year_History_Results'!BU413)</f>
        <v>0</v>
      </c>
      <c r="AJ413" s="2">
        <f>INDEX('2003'!$C$44:$C$140,'14 Year_History_Results'!BV413)</f>
        <v>0</v>
      </c>
      <c r="AK413" s="2">
        <f>INDEX('2004'!$C$44:$C$140,'14 Year_History_Results'!BW413)</f>
        <v>0</v>
      </c>
      <c r="AL413" s="2">
        <f>INDEX('2005'!$C$44:$C$140,'14 Year_History_Results'!BX413)</f>
        <v>0</v>
      </c>
      <c r="AM413" s="2">
        <f>INDEX('2006'!$C$44:$C$140,'14 Year_History_Results'!BY413)</f>
        <v>0</v>
      </c>
      <c r="AN413" s="2">
        <f>INDEX('2007'!$C$44:$C$140,'14 Year_History_Results'!BZ413)</f>
        <v>0</v>
      </c>
      <c r="AO413" s="2">
        <f>INDEX('2008'!$C$44:$C$140,'14 Year_History_Results'!CA413)</f>
        <v>0</v>
      </c>
      <c r="AP413" s="2">
        <f>INDEX('2009'!$C$44:$C$140,'14 Year_History_Results'!CB413)</f>
        <v>0</v>
      </c>
      <c r="AQ413" s="2">
        <f>INDEX('2010'!$C$44:$C$140,'14 Year_History_Results'!CC413)</f>
        <v>0</v>
      </c>
      <c r="AR413" s="2">
        <f>INDEX('2011'!$C$44:$C$140,'14 Year_History_Results'!CD413)</f>
        <v>0</v>
      </c>
      <c r="AS413" s="2">
        <f>INDEX('2012'!$C$44:$C$140,'14 Year_History_Results'!CE413)</f>
        <v>0</v>
      </c>
      <c r="AT413" s="2">
        <f>INDEX('2013'!$C$44:$C$140,'14 Year_History_Results'!CF413)</f>
        <v>0</v>
      </c>
      <c r="AU413" s="149">
        <f>INDEX('2014'!$C$52:$C$180,'14 Year_History_Results'!CG413)</f>
        <v>0</v>
      </c>
      <c r="AV413" s="2">
        <f t="shared" si="245"/>
        <v>0</v>
      </c>
      <c r="AX413">
        <f t="shared" si="246"/>
        <v>397</v>
      </c>
      <c r="AY413" s="112"/>
      <c r="AZ413" s="97"/>
      <c r="BA413" s="148">
        <f>INDEX('2001'!$B$44:$B$140,'14 Year_History_Results'!BT413)</f>
        <v>0</v>
      </c>
      <c r="BB413" s="2">
        <f>INDEX('2002'!$B$44:$B$140,'14 Year_History_Results'!BU413)</f>
        <v>0</v>
      </c>
      <c r="BC413" s="2">
        <f>INDEX('2003'!$B$44:$B$140,'14 Year_History_Results'!BV413)</f>
        <v>0</v>
      </c>
      <c r="BD413" s="2">
        <f>INDEX('2004'!$B$44:$B$140,'14 Year_History_Results'!BW413)</f>
        <v>0</v>
      </c>
      <c r="BE413" s="2">
        <f>INDEX('2005'!$B$44:$B$140,'14 Year_History_Results'!BX413)</f>
        <v>0</v>
      </c>
      <c r="BF413" s="2">
        <f>INDEX('2006'!$B$44:$B$140,'14 Year_History_Results'!BY413)</f>
        <v>7</v>
      </c>
      <c r="BG413" s="2">
        <f>INDEX('2007'!$B$44:$B$140,'14 Year_History_Results'!BZ413)</f>
        <v>0</v>
      </c>
      <c r="BH413" s="2">
        <f>INDEX('2008'!$B$44:$B$140,'14 Year_History_Results'!CA413)</f>
        <v>0</v>
      </c>
      <c r="BI413" s="2">
        <f>INDEX('2009'!$B$44:$B$140,'14 Year_History_Results'!CB413)</f>
        <v>0</v>
      </c>
      <c r="BJ413" s="2">
        <f>INDEX('2010'!$B$44:$B$140,'14 Year_History_Results'!CC413)</f>
        <v>0</v>
      </c>
      <c r="BK413" s="2">
        <f>INDEX('2011'!$B$44:$B$140,'14 Year_History_Results'!CD413)</f>
        <v>0</v>
      </c>
      <c r="BL413" s="2">
        <f>INDEX('2012'!$B$44:$B$140,'14 Year_History_Results'!CE413)</f>
        <v>0</v>
      </c>
      <c r="BM413" s="2">
        <f>INDEX('2013'!$B$44:$B$140,'14 Year_History_Results'!CF413)</f>
        <v>0</v>
      </c>
      <c r="BN413" s="149">
        <f>INDEX('2014'!$B$52:$B$180,'14 Year_History_Results'!CG413)</f>
        <v>0</v>
      </c>
      <c r="BO413" s="308">
        <f t="shared" si="247"/>
        <v>0</v>
      </c>
      <c r="BQ413">
        <f t="shared" si="248"/>
        <v>397</v>
      </c>
      <c r="BR413" s="112"/>
      <c r="BS413" s="97"/>
      <c r="BT413" s="148">
        <f>IF(ISNA(MATCH($BQ413,'2001'!$A$44:$A$139,0)),97,MATCH($BQ413,'2001'!$A$44:$A$139,0))</f>
        <v>97</v>
      </c>
      <c r="BU413" s="2">
        <f>IF(ISNA(MATCH($BQ413,'2002'!$A$44:$A$139,0)),97,MATCH($BQ413,'2002'!$A$44:$A$139,0))</f>
        <v>97</v>
      </c>
      <c r="BV413" s="2">
        <f>IF(ISNA(MATCH($BQ413,'2003'!$A$44:$A$139,0)),97,MATCH($BQ413,'2003'!$A$44:$A$139,0))</f>
        <v>97</v>
      </c>
      <c r="BW413" s="2">
        <f>IF(ISNA(MATCH($BQ413,'2004'!$A$44:$A$139,0)),97,MATCH($BQ413,'2004'!$A$44:$A$139,0))</f>
        <v>97</v>
      </c>
      <c r="BX413" s="2">
        <f>IF(ISNA(MATCH($BQ413,'2005'!$A$44:$A$139,0)),97,MATCH($BQ413,'2005'!$A$44:$A$139,0))</f>
        <v>97</v>
      </c>
      <c r="BY413" s="2">
        <f>IF(ISNA(MATCH($BQ413,'2006'!$A$44:$A$139,0)),97,MATCH($BQ413,'2006'!$A$44:$A$139,0))</f>
        <v>60</v>
      </c>
      <c r="BZ413" s="2">
        <f>IF(ISNA(MATCH($BQ413,'2007'!$A$44:$A$139,0)),97,MATCH($BQ413,'2007'!$A$44:$A$139,0))</f>
        <v>97</v>
      </c>
      <c r="CA413" s="2">
        <f>IF(ISNA(MATCH($BQ413,'2008'!$A$44:$A$139,0)),97,MATCH($BQ413,'2008'!$A$44:$A$139,0))</f>
        <v>97</v>
      </c>
      <c r="CB413" s="2">
        <f>IF(ISNA(MATCH($BQ413,'2009'!$A$44:$A$139,0)),97,MATCH($BQ413,'2009'!$A$44:$A$139,0))</f>
        <v>97</v>
      </c>
      <c r="CC413" s="2">
        <f>IF(ISNA(MATCH($BQ413,'2010'!$A$44:$A$139,0)),97,MATCH($BQ413,'2010'!$A$44:$A$139,0))</f>
        <v>97</v>
      </c>
      <c r="CD413" s="2">
        <f>IF(ISNA(MATCH($BQ413,'2011'!$A$44:$A$139,0)),97,MATCH($BQ413,'2011'!$A$44:$A$139,0))</f>
        <v>97</v>
      </c>
      <c r="CE413" s="2">
        <f>IF(ISNA(MATCH($BQ413,'2012'!$A$44:$A$139,0)),97,MATCH($BQ413,'2012'!$A$44:$A$139,0))</f>
        <v>97</v>
      </c>
      <c r="CF413" s="2">
        <f>IF(ISNA(MATCH($BQ413,'2013'!$A$44:$A$139,0)),97,MATCH($BQ413,'2013'!$A$44:$A$139,0))</f>
        <v>97</v>
      </c>
      <c r="CG413" s="149">
        <f>IF(ISNA(MATCH($BQ413,'2014'!$A$52:$A$179,0)),129,MATCH($BQ413,'2014'!$A$52:$A$179,0))</f>
        <v>129</v>
      </c>
      <c r="CI413">
        <f t="shared" si="273"/>
        <v>397</v>
      </c>
      <c r="CJ413" s="284"/>
      <c r="CK413" s="282"/>
      <c r="CL413" s="281">
        <f t="shared" si="274"/>
        <v>0</v>
      </c>
      <c r="CM413" s="282">
        <f t="shared" si="275"/>
        <v>0</v>
      </c>
      <c r="CN413" s="282">
        <f t="shared" si="276"/>
        <v>0</v>
      </c>
      <c r="CO413" s="282">
        <f t="shared" si="277"/>
        <v>0</v>
      </c>
      <c r="CP413" s="282">
        <f t="shared" si="278"/>
        <v>0</v>
      </c>
      <c r="CQ413" s="282">
        <f t="shared" si="279"/>
        <v>7</v>
      </c>
      <c r="CR413" s="282">
        <f t="shared" si="280"/>
        <v>4.6661999999999999</v>
      </c>
      <c r="CS413" s="282">
        <f t="shared" si="281"/>
        <v>3.1104889199999999</v>
      </c>
      <c r="CT413" s="282">
        <f t="shared" si="282"/>
        <v>2.0734519140719998</v>
      </c>
      <c r="CU413" s="282">
        <f t="shared" si="283"/>
        <v>1.3821630459203951</v>
      </c>
      <c r="CV413" s="282">
        <f t="shared" si="284"/>
        <v>0.92134988641053528</v>
      </c>
      <c r="CW413" s="282">
        <f t="shared" si="253"/>
        <v>0.61417183428126276</v>
      </c>
      <c r="CX413" s="282">
        <f t="shared" si="254"/>
        <v>0.40940694473188977</v>
      </c>
      <c r="CY413" s="283">
        <f t="shared" si="255"/>
        <v>0.27291066935827768</v>
      </c>
      <c r="DA413" s="282">
        <f t="shared" si="256"/>
        <v>397</v>
      </c>
      <c r="DB413" s="97"/>
      <c r="DC413" s="156"/>
      <c r="DD413" s="270">
        <f t="shared" si="257"/>
        <v>0</v>
      </c>
      <c r="DE413" s="156">
        <f t="shared" si="258"/>
        <v>0</v>
      </c>
      <c r="DF413" s="156">
        <f t="shared" si="259"/>
        <v>0</v>
      </c>
      <c r="DG413" s="156">
        <f t="shared" si="260"/>
        <v>0</v>
      </c>
      <c r="DH413" s="156">
        <f t="shared" si="261"/>
        <v>0</v>
      </c>
      <c r="DI413" s="156">
        <f t="shared" si="262"/>
        <v>7</v>
      </c>
      <c r="DJ413" s="156">
        <f t="shared" si="263"/>
        <v>7</v>
      </c>
      <c r="DK413" s="156">
        <f t="shared" si="264"/>
        <v>7</v>
      </c>
      <c r="DL413" s="156">
        <f t="shared" si="265"/>
        <v>7</v>
      </c>
      <c r="DM413" s="156">
        <f t="shared" si="266"/>
        <v>7</v>
      </c>
      <c r="DN413" s="156">
        <f t="shared" si="267"/>
        <v>7</v>
      </c>
      <c r="DO413" s="156">
        <f t="shared" si="268"/>
        <v>7</v>
      </c>
      <c r="DP413" s="156">
        <f t="shared" si="269"/>
        <v>7</v>
      </c>
      <c r="DQ413" s="267">
        <f t="shared" si="270"/>
        <v>7</v>
      </c>
      <c r="DR413" s="156">
        <f t="shared" si="271"/>
        <v>451</v>
      </c>
    </row>
    <row r="414" spans="2:122" x14ac:dyDescent="0.2">
      <c r="F414" s="2">
        <f t="shared" si="272"/>
        <v>409</v>
      </c>
      <c r="G414" s="164">
        <v>349</v>
      </c>
      <c r="H414" s="164">
        <f>14- COUNTIF(L414:AA414,"#N/A")</f>
        <v>1</v>
      </c>
      <c r="I414" s="133">
        <f>SUM(AF414:AU414)+SUM(BA414:BM414)</f>
        <v>52</v>
      </c>
      <c r="J414" s="405">
        <f>CY414</f>
        <v>0.2668408803898073</v>
      </c>
      <c r="K414" s="466" t="str">
        <f>IF(ISNUMBER(MATCH(G414,'[4]OPR data'!$A$3:$A$2541,0)),"Y","N")</f>
        <v>N</v>
      </c>
      <c r="L414" s="112"/>
      <c r="M414" s="236"/>
      <c r="N414" s="236" t="str">
        <f>(INDEX(Finish_table!R$4:R$83,MATCH('14 Year_History_Results'!$G414,Finish_table!S$4:S$83,0),1))</f>
        <v>W</v>
      </c>
      <c r="O414" s="236" t="e">
        <f>(INDEX(Finish_table!Z$4:Z$99,MATCH('14 Year_History_Results'!$G414,Finish_table!AA$4:AA$99,0),1))</f>
        <v>#N/A</v>
      </c>
      <c r="P414" s="236" t="e">
        <f>(INDEX(Finish_table!AI$4:AI$99,MATCH('14 Year_History_Results'!$G414,Finish_table!AJ$4:AJ$99,0),1))</f>
        <v>#N/A</v>
      </c>
      <c r="Q414" s="236" t="e">
        <f>(INDEX(Finish_table!AR$4:AR$99,MATCH('14 Year_History_Results'!$G414,Finish_table!AS$4:AS$99,0),1))</f>
        <v>#N/A</v>
      </c>
      <c r="R414" s="236" t="e">
        <f>(INDEX(Finish_table!BA$4:BA$99,MATCH('14 Year_History_Results'!$G414,Finish_table!BB$4:BB$99,0),1))</f>
        <v>#N/A</v>
      </c>
      <c r="S414" s="236" t="e">
        <f>(INDEX(Finish_table!BJ$4:BJ$99,MATCH('14 Year_History_Results'!$G414,Finish_table!BK$4:BK$99,0),1))</f>
        <v>#N/A</v>
      </c>
      <c r="T414" s="236" t="e">
        <f>(INDEX(Finish_table!BS$4:BS$99,MATCH('14 Year_History_Results'!$G414,Finish_table!BT$4:BT$99,0),1))</f>
        <v>#N/A</v>
      </c>
      <c r="U414" s="236" t="e">
        <f>(INDEX(Finish_table!CB$4:CB$99,MATCH('14 Year_History_Results'!$G414,Finish_table!CC$4:CC$99,0),1))</f>
        <v>#N/A</v>
      </c>
      <c r="V414" s="236" t="e">
        <f>(INDEX(Finish_table!CK$4:CK$99,MATCH('14 Year_History_Results'!$G414,Finish_table!CL$4:CL$99,0),1))</f>
        <v>#N/A</v>
      </c>
      <c r="W414" s="236" t="e">
        <f>(INDEX(Finish_table!CT$4:CT$99,MATCH('14 Year_History_Results'!$G414,Finish_table!CU$4:CU$99,0),1))</f>
        <v>#N/A</v>
      </c>
      <c r="X414" s="236" t="e">
        <f>(INDEX(Finish_table!DC$4:DC$99,MATCH('14 Year_History_Results'!$G414,Finish_table!DD$4:DD$99,0),1))</f>
        <v>#N/A</v>
      </c>
      <c r="Y414" s="236" t="e">
        <f>(INDEX(Finish_table!DL$4:DL$99,MATCH('14 Year_History_Results'!$G414,Finish_table!DM$4:DM$99,0),1))</f>
        <v>#N/A</v>
      </c>
      <c r="Z414" s="236" t="e">
        <f>(INDEX(Finish_table!DU$4:DU$99,MATCH('14 Year_History_Results'!$G414,Finish_table!DV$4:DV$99,0),1))</f>
        <v>#N/A</v>
      </c>
      <c r="AA414" s="256" t="e">
        <f>(INDEX(Finish_table!ED$4:ED$140,MATCH('14 Year_History_Results'!$G414,Finish_table!EE$4:EE$140,0),1))</f>
        <v>#N/A</v>
      </c>
      <c r="AE414">
        <f t="shared" si="235"/>
        <v>349</v>
      </c>
      <c r="AF414" s="112"/>
      <c r="AG414" s="2"/>
      <c r="AH414" s="148">
        <f>INDEX('2001'!$C$44:$C$140,'14 Year_History_Results'!BT414)</f>
        <v>40</v>
      </c>
      <c r="AI414" s="2">
        <f>INDEX('2002'!$C$44:$C$140,'14 Year_History_Results'!BU414)</f>
        <v>0</v>
      </c>
      <c r="AJ414" s="2">
        <f>INDEX('2003'!$C$44:$C$140,'14 Year_History_Results'!BV414)</f>
        <v>0</v>
      </c>
      <c r="AK414" s="2">
        <f>INDEX('2004'!$C$44:$C$140,'14 Year_History_Results'!BW414)</f>
        <v>0</v>
      </c>
      <c r="AL414" s="2">
        <f>INDEX('2005'!$C$44:$C$140,'14 Year_History_Results'!BX414)</f>
        <v>0</v>
      </c>
      <c r="AM414" s="2">
        <f>INDEX('2006'!$C$44:$C$140,'14 Year_History_Results'!BY414)</f>
        <v>0</v>
      </c>
      <c r="AN414" s="2">
        <f>INDEX('2007'!$C$44:$C$140,'14 Year_History_Results'!BZ414)</f>
        <v>0</v>
      </c>
      <c r="AO414" s="2">
        <f>INDEX('2008'!$C$44:$C$140,'14 Year_History_Results'!CA414)</f>
        <v>0</v>
      </c>
      <c r="AP414" s="2">
        <f>INDEX('2009'!$C$44:$C$140,'14 Year_History_Results'!CB414)</f>
        <v>0</v>
      </c>
      <c r="AQ414" s="2">
        <f>INDEX('2010'!$C$44:$C$140,'14 Year_History_Results'!CC414)</f>
        <v>0</v>
      </c>
      <c r="AR414" s="2">
        <f>INDEX('2011'!$C$44:$C$140,'14 Year_History_Results'!CD414)</f>
        <v>0</v>
      </c>
      <c r="AS414" s="2">
        <f>INDEX('2012'!$C$44:$C$140,'14 Year_History_Results'!CE414)</f>
        <v>0</v>
      </c>
      <c r="AT414" s="2">
        <f>INDEX('2013'!$C$44:$C$140,'14 Year_History_Results'!CF414)</f>
        <v>0</v>
      </c>
      <c r="AU414" s="149">
        <f>INDEX('2014'!$C$52:$C$180,'14 Year_History_Results'!CG414)</f>
        <v>0</v>
      </c>
      <c r="AV414" s="2">
        <f t="shared" si="245"/>
        <v>10.690449676496975</v>
      </c>
      <c r="AX414">
        <f t="shared" si="246"/>
        <v>349</v>
      </c>
      <c r="AY414" s="112"/>
      <c r="AZ414" s="97"/>
      <c r="BA414" s="148">
        <f>INDEX('2001'!$B$44:$B$140,'14 Year_History_Results'!BT414)</f>
        <v>12</v>
      </c>
      <c r="BB414" s="2">
        <f>INDEX('2002'!$B$44:$B$140,'14 Year_History_Results'!BU414)</f>
        <v>0</v>
      </c>
      <c r="BC414" s="2">
        <f>INDEX('2003'!$B$44:$B$140,'14 Year_History_Results'!BV414)</f>
        <v>0</v>
      </c>
      <c r="BD414" s="2">
        <f>INDEX('2004'!$B$44:$B$140,'14 Year_History_Results'!BW414)</f>
        <v>0</v>
      </c>
      <c r="BE414" s="2">
        <f>INDEX('2005'!$B$44:$B$140,'14 Year_History_Results'!BX414)</f>
        <v>0</v>
      </c>
      <c r="BF414" s="2">
        <f>INDEX('2006'!$B$44:$B$140,'14 Year_History_Results'!BY414)</f>
        <v>0</v>
      </c>
      <c r="BG414" s="2">
        <f>INDEX('2007'!$B$44:$B$140,'14 Year_History_Results'!BZ414)</f>
        <v>0</v>
      </c>
      <c r="BH414" s="2">
        <f>INDEX('2008'!$B$44:$B$140,'14 Year_History_Results'!CA414)</f>
        <v>0</v>
      </c>
      <c r="BI414" s="2">
        <f>INDEX('2009'!$B$44:$B$140,'14 Year_History_Results'!CB414)</f>
        <v>0</v>
      </c>
      <c r="BJ414" s="2">
        <f>INDEX('2010'!$B$44:$B$140,'14 Year_History_Results'!CC414)</f>
        <v>0</v>
      </c>
      <c r="BK414" s="2">
        <f>INDEX('2011'!$B$44:$B$140,'14 Year_History_Results'!CD414)</f>
        <v>0</v>
      </c>
      <c r="BL414" s="2">
        <f>INDEX('2012'!$B$44:$B$140,'14 Year_History_Results'!CE414)</f>
        <v>0</v>
      </c>
      <c r="BM414" s="2">
        <f>INDEX('2013'!$B$44:$B$140,'14 Year_History_Results'!CF414)</f>
        <v>0</v>
      </c>
      <c r="BN414" s="149">
        <f>INDEX('2014'!$B$52:$B$180,'14 Year_History_Results'!CG414)</f>
        <v>0</v>
      </c>
      <c r="BO414" s="308">
        <f t="shared" si="247"/>
        <v>0</v>
      </c>
      <c r="BQ414">
        <f t="shared" si="248"/>
        <v>349</v>
      </c>
      <c r="BR414" s="112"/>
      <c r="BS414" s="97"/>
      <c r="BT414" s="148">
        <f>IF(ISNA(MATCH($BQ414,'2001'!$A$44:$A$139,0)),97,MATCH($BQ414,'2001'!$A$44:$A$139,0))</f>
        <v>69</v>
      </c>
      <c r="BU414" s="2">
        <f>IF(ISNA(MATCH($BQ414,'2002'!$A$44:$A$139,0)),97,MATCH($BQ414,'2002'!$A$44:$A$139,0))</f>
        <v>97</v>
      </c>
      <c r="BV414" s="2">
        <f>IF(ISNA(MATCH($BQ414,'2003'!$A$44:$A$139,0)),97,MATCH($BQ414,'2003'!$A$44:$A$139,0))</f>
        <v>97</v>
      </c>
      <c r="BW414" s="2">
        <f>IF(ISNA(MATCH($BQ414,'2004'!$A$44:$A$139,0)),97,MATCH($BQ414,'2004'!$A$44:$A$139,0))</f>
        <v>97</v>
      </c>
      <c r="BX414" s="2">
        <f>IF(ISNA(MATCH($BQ414,'2005'!$A$44:$A$139,0)),97,MATCH($BQ414,'2005'!$A$44:$A$139,0))</f>
        <v>97</v>
      </c>
      <c r="BY414" s="2">
        <f>IF(ISNA(MATCH($BQ414,'2006'!$A$44:$A$139,0)),97,MATCH($BQ414,'2006'!$A$44:$A$139,0))</f>
        <v>97</v>
      </c>
      <c r="BZ414" s="2">
        <f>IF(ISNA(MATCH($BQ414,'2007'!$A$44:$A$139,0)),97,MATCH($BQ414,'2007'!$A$44:$A$139,0))</f>
        <v>97</v>
      </c>
      <c r="CA414" s="2">
        <f>IF(ISNA(MATCH($BQ414,'2008'!$A$44:$A$139,0)),97,MATCH($BQ414,'2008'!$A$44:$A$139,0))</f>
        <v>97</v>
      </c>
      <c r="CB414" s="2">
        <f>IF(ISNA(MATCH($BQ414,'2009'!$A$44:$A$139,0)),97,MATCH($BQ414,'2009'!$A$44:$A$139,0))</f>
        <v>97</v>
      </c>
      <c r="CC414" s="2">
        <f>IF(ISNA(MATCH($BQ414,'2010'!$A$44:$A$139,0)),97,MATCH($BQ414,'2010'!$A$44:$A$139,0))</f>
        <v>97</v>
      </c>
      <c r="CD414" s="2">
        <f>IF(ISNA(MATCH($BQ414,'2011'!$A$44:$A$139,0)),97,MATCH($BQ414,'2011'!$A$44:$A$139,0))</f>
        <v>97</v>
      </c>
      <c r="CE414" s="2">
        <f>IF(ISNA(MATCH($BQ414,'2012'!$A$44:$A$139,0)),97,MATCH($BQ414,'2012'!$A$44:$A$139,0))</f>
        <v>97</v>
      </c>
      <c r="CF414" s="2">
        <f>IF(ISNA(MATCH($BQ414,'2013'!$A$44:$A$139,0)),97,MATCH($BQ414,'2013'!$A$44:$A$139,0))</f>
        <v>97</v>
      </c>
      <c r="CG414" s="149">
        <f>IF(ISNA(MATCH($BQ414,'2014'!$A$52:$A$179,0)),129,MATCH($BQ414,'2014'!$A$52:$A$179,0))</f>
        <v>129</v>
      </c>
      <c r="CI414">
        <f t="shared" si="273"/>
        <v>349</v>
      </c>
      <c r="CJ414" s="284"/>
      <c r="CK414" s="282"/>
      <c r="CL414" s="281">
        <f t="shared" si="274"/>
        <v>52</v>
      </c>
      <c r="CM414" s="282">
        <f t="shared" si="275"/>
        <v>34.663199999999996</v>
      </c>
      <c r="CN414" s="282">
        <f t="shared" si="276"/>
        <v>23.106489119999996</v>
      </c>
      <c r="CO414" s="282">
        <f t="shared" si="277"/>
        <v>15.402785647391996</v>
      </c>
      <c r="CP414" s="282">
        <f t="shared" si="278"/>
        <v>10.267496912551504</v>
      </c>
      <c r="CQ414" s="282">
        <f t="shared" si="279"/>
        <v>6.8443134419068326</v>
      </c>
      <c r="CR414" s="282">
        <f t="shared" si="280"/>
        <v>4.5624193403750946</v>
      </c>
      <c r="CS414" s="282">
        <f t="shared" si="281"/>
        <v>3.0413087322940378</v>
      </c>
      <c r="CT414" s="282">
        <f t="shared" si="282"/>
        <v>2.0273364009472057</v>
      </c>
      <c r="CU414" s="282">
        <f t="shared" si="283"/>
        <v>1.3514224448714072</v>
      </c>
      <c r="CV414" s="282">
        <f t="shared" si="284"/>
        <v>0.90085820175127995</v>
      </c>
      <c r="CW414" s="282">
        <f t="shared" si="253"/>
        <v>0.60051207728740319</v>
      </c>
      <c r="CX414" s="282">
        <f t="shared" si="254"/>
        <v>0.40030135071978296</v>
      </c>
      <c r="CY414" s="283">
        <f t="shared" si="255"/>
        <v>0.2668408803898073</v>
      </c>
      <c r="DA414" s="282">
        <f t="shared" si="256"/>
        <v>349</v>
      </c>
      <c r="DB414" s="97"/>
      <c r="DC414" s="156"/>
      <c r="DD414" s="270">
        <f t="shared" si="257"/>
        <v>52</v>
      </c>
      <c r="DE414" s="156">
        <f t="shared" si="258"/>
        <v>52</v>
      </c>
      <c r="DF414" s="156">
        <f t="shared" si="259"/>
        <v>52</v>
      </c>
      <c r="DG414" s="156">
        <f t="shared" si="260"/>
        <v>52</v>
      </c>
      <c r="DH414" s="156">
        <f t="shared" si="261"/>
        <v>52</v>
      </c>
      <c r="DI414" s="156">
        <f t="shared" si="262"/>
        <v>52</v>
      </c>
      <c r="DJ414" s="156">
        <f t="shared" si="263"/>
        <v>52</v>
      </c>
      <c r="DK414" s="156">
        <f t="shared" si="264"/>
        <v>52</v>
      </c>
      <c r="DL414" s="156">
        <f t="shared" si="265"/>
        <v>52</v>
      </c>
      <c r="DM414" s="156">
        <f t="shared" si="266"/>
        <v>52</v>
      </c>
      <c r="DN414" s="156">
        <f t="shared" si="267"/>
        <v>52</v>
      </c>
      <c r="DO414" s="156">
        <f t="shared" si="268"/>
        <v>52</v>
      </c>
      <c r="DP414" s="156">
        <f t="shared" si="269"/>
        <v>52</v>
      </c>
      <c r="DQ414" s="267">
        <f t="shared" si="270"/>
        <v>52</v>
      </c>
      <c r="DR414" s="156">
        <f t="shared" si="271"/>
        <v>144</v>
      </c>
    </row>
    <row r="415" spans="2:122" x14ac:dyDescent="0.2">
      <c r="F415" s="2">
        <f t="shared" si="272"/>
        <v>410</v>
      </c>
      <c r="G415" s="164">
        <v>665</v>
      </c>
      <c r="H415" s="164">
        <f>14- COUNTIF(L415:AA415,"#N/A")</f>
        <v>1</v>
      </c>
      <c r="I415" s="133">
        <f>SUM(AF415:AU415)+SUM(BA415:BM415)</f>
        <v>23</v>
      </c>
      <c r="J415" s="405">
        <f>CY415</f>
        <v>0.26561111110788999</v>
      </c>
      <c r="K415" s="466" t="str">
        <f>IF(ISNUMBER(MATCH(G415,'[4]OPR data'!$A$3:$A$2541,0)),"Y","N")</f>
        <v>N</v>
      </c>
      <c r="L415" s="112"/>
      <c r="M415" s="236"/>
      <c r="N415" s="236" t="e">
        <f>(INDEX(Finish_table!R$4:R$83,MATCH('14 Year_History_Results'!$G415,Finish_table!S$4:S$83,0),1))</f>
        <v>#N/A</v>
      </c>
      <c r="O415" s="236" t="e">
        <f>(INDEX(Finish_table!Z$4:Z$99,MATCH('14 Year_History_Results'!$G415,Finish_table!AA$4:AA$99,0),1))</f>
        <v>#N/A</v>
      </c>
      <c r="P415" s="236" t="str">
        <f>(INDEX(Finish_table!AI$4:AI$99,MATCH('14 Year_History_Results'!$G415,Finish_table!AJ$4:AJ$99,0),1))</f>
        <v>SF</v>
      </c>
      <c r="Q415" s="236" t="e">
        <f>(INDEX(Finish_table!AR$4:AR$99,MATCH('14 Year_History_Results'!$G415,Finish_table!AS$4:AS$99,0),1))</f>
        <v>#N/A</v>
      </c>
      <c r="R415" s="236" t="e">
        <f>(INDEX(Finish_table!BA$4:BA$99,MATCH('14 Year_History_Results'!$G415,Finish_table!BB$4:BB$99,0),1))</f>
        <v>#N/A</v>
      </c>
      <c r="S415" s="236" t="e">
        <f>(INDEX(Finish_table!BJ$4:BJ$99,MATCH('14 Year_History_Results'!$G415,Finish_table!BK$4:BK$99,0),1))</f>
        <v>#N/A</v>
      </c>
      <c r="T415" s="236" t="e">
        <f>(INDEX(Finish_table!BS$4:BS$99,MATCH('14 Year_History_Results'!$G415,Finish_table!BT$4:BT$99,0),1))</f>
        <v>#N/A</v>
      </c>
      <c r="U415" s="236" t="e">
        <f>(INDEX(Finish_table!CB$4:CB$99,MATCH('14 Year_History_Results'!$G415,Finish_table!CC$4:CC$99,0),1))</f>
        <v>#N/A</v>
      </c>
      <c r="V415" s="236" t="e">
        <f>(INDEX(Finish_table!CK$4:CK$99,MATCH('14 Year_History_Results'!$G415,Finish_table!CL$4:CL$99,0),1))</f>
        <v>#N/A</v>
      </c>
      <c r="W415" s="236" t="e">
        <f>(INDEX(Finish_table!CT$4:CT$99,MATCH('14 Year_History_Results'!$G415,Finish_table!CU$4:CU$99,0),1))</f>
        <v>#N/A</v>
      </c>
      <c r="X415" s="236" t="e">
        <f>(INDEX(Finish_table!DC$4:DC$99,MATCH('14 Year_History_Results'!$G415,Finish_table!DD$4:DD$99,0),1))</f>
        <v>#N/A</v>
      </c>
      <c r="Y415" s="236" t="e">
        <f>(INDEX(Finish_table!DL$4:DL$99,MATCH('14 Year_History_Results'!$G415,Finish_table!DM$4:DM$99,0),1))</f>
        <v>#N/A</v>
      </c>
      <c r="Z415" s="236" t="e">
        <f>(INDEX(Finish_table!DU$4:DU$99,MATCH('14 Year_History_Results'!$G415,Finish_table!DV$4:DV$99,0),1))</f>
        <v>#N/A</v>
      </c>
      <c r="AA415" s="256" t="e">
        <f>(INDEX(Finish_table!ED$4:ED$140,MATCH('14 Year_History_Results'!$G415,Finish_table!EE$4:EE$140,0),1))</f>
        <v>#N/A</v>
      </c>
      <c r="AE415">
        <f t="shared" si="235"/>
        <v>665</v>
      </c>
      <c r="AF415" s="112"/>
      <c r="AG415" s="2"/>
      <c r="AH415" s="148">
        <f>INDEX('2001'!$C$44:$C$140,'14 Year_History_Results'!BT415)</f>
        <v>0</v>
      </c>
      <c r="AI415" s="2">
        <f>INDEX('2002'!$C$44:$C$140,'14 Year_History_Results'!BU415)</f>
        <v>0</v>
      </c>
      <c r="AJ415" s="2">
        <f>INDEX('2003'!$C$44:$C$140,'14 Year_History_Results'!BV415)</f>
        <v>10</v>
      </c>
      <c r="AK415" s="2">
        <f>INDEX('2004'!$C$44:$C$140,'14 Year_History_Results'!BW415)</f>
        <v>0</v>
      </c>
      <c r="AL415" s="2">
        <f>INDEX('2005'!$C$44:$C$140,'14 Year_History_Results'!BX415)</f>
        <v>0</v>
      </c>
      <c r="AM415" s="2">
        <f>INDEX('2006'!$C$44:$C$140,'14 Year_History_Results'!BY415)</f>
        <v>0</v>
      </c>
      <c r="AN415" s="2">
        <f>INDEX('2007'!$C$44:$C$140,'14 Year_History_Results'!BZ415)</f>
        <v>0</v>
      </c>
      <c r="AO415" s="2">
        <f>INDEX('2008'!$C$44:$C$140,'14 Year_History_Results'!CA415)</f>
        <v>0</v>
      </c>
      <c r="AP415" s="2">
        <f>INDEX('2009'!$C$44:$C$140,'14 Year_History_Results'!CB415)</f>
        <v>0</v>
      </c>
      <c r="AQ415" s="2">
        <f>INDEX('2010'!$C$44:$C$140,'14 Year_History_Results'!CC415)</f>
        <v>0</v>
      </c>
      <c r="AR415" s="2">
        <f>INDEX('2011'!$C$44:$C$140,'14 Year_History_Results'!CD415)</f>
        <v>0</v>
      </c>
      <c r="AS415" s="2">
        <f>INDEX('2012'!$C$44:$C$140,'14 Year_History_Results'!CE415)</f>
        <v>0</v>
      </c>
      <c r="AT415" s="2">
        <f>INDEX('2013'!$C$44:$C$140,'14 Year_History_Results'!CF415)</f>
        <v>0</v>
      </c>
      <c r="AU415" s="149">
        <f>INDEX('2014'!$C$52:$C$180,'14 Year_History_Results'!CG415)</f>
        <v>0</v>
      </c>
      <c r="AV415" s="2">
        <f t="shared" si="245"/>
        <v>2.6726124191242437</v>
      </c>
      <c r="AX415">
        <f t="shared" si="246"/>
        <v>665</v>
      </c>
      <c r="AY415" s="112"/>
      <c r="AZ415" s="97"/>
      <c r="BA415" s="148">
        <f>INDEX('2001'!$B$44:$B$140,'14 Year_History_Results'!BT415)</f>
        <v>0</v>
      </c>
      <c r="BB415" s="2">
        <f>INDEX('2002'!$B$44:$B$140,'14 Year_History_Results'!BU415)</f>
        <v>0</v>
      </c>
      <c r="BC415" s="2">
        <f>INDEX('2003'!$B$44:$B$140,'14 Year_History_Results'!BV415)</f>
        <v>13</v>
      </c>
      <c r="BD415" s="2">
        <f>INDEX('2004'!$B$44:$B$140,'14 Year_History_Results'!BW415)</f>
        <v>0</v>
      </c>
      <c r="BE415" s="2">
        <f>INDEX('2005'!$B$44:$B$140,'14 Year_History_Results'!BX415)</f>
        <v>0</v>
      </c>
      <c r="BF415" s="2">
        <f>INDEX('2006'!$B$44:$B$140,'14 Year_History_Results'!BY415)</f>
        <v>0</v>
      </c>
      <c r="BG415" s="2">
        <f>INDEX('2007'!$B$44:$B$140,'14 Year_History_Results'!BZ415)</f>
        <v>0</v>
      </c>
      <c r="BH415" s="2">
        <f>INDEX('2008'!$B$44:$B$140,'14 Year_History_Results'!CA415)</f>
        <v>0</v>
      </c>
      <c r="BI415" s="2">
        <f>INDEX('2009'!$B$44:$B$140,'14 Year_History_Results'!CB415)</f>
        <v>0</v>
      </c>
      <c r="BJ415" s="2">
        <f>INDEX('2010'!$B$44:$B$140,'14 Year_History_Results'!CC415)</f>
        <v>0</v>
      </c>
      <c r="BK415" s="2">
        <f>INDEX('2011'!$B$44:$B$140,'14 Year_History_Results'!CD415)</f>
        <v>0</v>
      </c>
      <c r="BL415" s="2">
        <f>INDEX('2012'!$B$44:$B$140,'14 Year_History_Results'!CE415)</f>
        <v>0</v>
      </c>
      <c r="BM415" s="2">
        <f>INDEX('2013'!$B$44:$B$140,'14 Year_History_Results'!CF415)</f>
        <v>0</v>
      </c>
      <c r="BN415" s="149">
        <f>INDEX('2014'!$B$52:$B$180,'14 Year_History_Results'!CG415)</f>
        <v>0</v>
      </c>
      <c r="BO415" s="308">
        <f t="shared" si="247"/>
        <v>0</v>
      </c>
      <c r="BQ415">
        <f t="shared" si="248"/>
        <v>665</v>
      </c>
      <c r="BR415" s="112"/>
      <c r="BS415" s="97"/>
      <c r="BT415" s="148">
        <f>IF(ISNA(MATCH($BQ415,'2001'!$A$44:$A$139,0)),97,MATCH($BQ415,'2001'!$A$44:$A$139,0))</f>
        <v>97</v>
      </c>
      <c r="BU415" s="2">
        <f>IF(ISNA(MATCH($BQ415,'2002'!$A$44:$A$139,0)),97,MATCH($BQ415,'2002'!$A$44:$A$139,0))</f>
        <v>97</v>
      </c>
      <c r="BV415" s="2">
        <f>IF(ISNA(MATCH($BQ415,'2003'!$A$44:$A$139,0)),97,MATCH($BQ415,'2003'!$A$44:$A$139,0))</f>
        <v>86</v>
      </c>
      <c r="BW415" s="2">
        <f>IF(ISNA(MATCH($BQ415,'2004'!$A$44:$A$139,0)),97,MATCH($BQ415,'2004'!$A$44:$A$139,0))</f>
        <v>97</v>
      </c>
      <c r="BX415" s="2">
        <f>IF(ISNA(MATCH($BQ415,'2005'!$A$44:$A$139,0)),97,MATCH($BQ415,'2005'!$A$44:$A$139,0))</f>
        <v>97</v>
      </c>
      <c r="BY415" s="2">
        <f>IF(ISNA(MATCH($BQ415,'2006'!$A$44:$A$139,0)),97,MATCH($BQ415,'2006'!$A$44:$A$139,0))</f>
        <v>97</v>
      </c>
      <c r="BZ415" s="2">
        <f>IF(ISNA(MATCH($BQ415,'2007'!$A$44:$A$139,0)),97,MATCH($BQ415,'2007'!$A$44:$A$139,0))</f>
        <v>97</v>
      </c>
      <c r="CA415" s="2">
        <f>IF(ISNA(MATCH($BQ415,'2008'!$A$44:$A$139,0)),97,MATCH($BQ415,'2008'!$A$44:$A$139,0))</f>
        <v>97</v>
      </c>
      <c r="CB415" s="2">
        <f>IF(ISNA(MATCH($BQ415,'2009'!$A$44:$A$139,0)),97,MATCH($BQ415,'2009'!$A$44:$A$139,0))</f>
        <v>97</v>
      </c>
      <c r="CC415" s="2">
        <f>IF(ISNA(MATCH($BQ415,'2010'!$A$44:$A$139,0)),97,MATCH($BQ415,'2010'!$A$44:$A$139,0))</f>
        <v>97</v>
      </c>
      <c r="CD415" s="2">
        <f>IF(ISNA(MATCH($BQ415,'2011'!$A$44:$A$139,0)),97,MATCH($BQ415,'2011'!$A$44:$A$139,0))</f>
        <v>97</v>
      </c>
      <c r="CE415" s="2">
        <f>IF(ISNA(MATCH($BQ415,'2012'!$A$44:$A$139,0)),97,MATCH($BQ415,'2012'!$A$44:$A$139,0))</f>
        <v>97</v>
      </c>
      <c r="CF415" s="2">
        <f>IF(ISNA(MATCH($BQ415,'2013'!$A$44:$A$139,0)),97,MATCH($BQ415,'2013'!$A$44:$A$139,0))</f>
        <v>97</v>
      </c>
      <c r="CG415" s="149">
        <f>IF(ISNA(MATCH($BQ415,'2014'!$A$52:$A$179,0)),129,MATCH($BQ415,'2014'!$A$52:$A$179,0))</f>
        <v>129</v>
      </c>
      <c r="CI415">
        <f t="shared" si="273"/>
        <v>665</v>
      </c>
      <c r="CJ415" s="284"/>
      <c r="CK415" s="282"/>
      <c r="CL415" s="281">
        <f t="shared" si="274"/>
        <v>0</v>
      </c>
      <c r="CM415" s="282">
        <f t="shared" si="275"/>
        <v>0</v>
      </c>
      <c r="CN415" s="282">
        <f t="shared" si="276"/>
        <v>23</v>
      </c>
      <c r="CO415" s="282">
        <f t="shared" si="277"/>
        <v>15.331799999999999</v>
      </c>
      <c r="CP415" s="282">
        <f t="shared" si="278"/>
        <v>10.22017788</v>
      </c>
      <c r="CQ415" s="282">
        <f t="shared" si="279"/>
        <v>6.8127705748079999</v>
      </c>
      <c r="CR415" s="282">
        <f t="shared" si="280"/>
        <v>4.5413928651670128</v>
      </c>
      <c r="CS415" s="282">
        <f t="shared" si="281"/>
        <v>3.0272924839203306</v>
      </c>
      <c r="CT415" s="282">
        <f t="shared" si="282"/>
        <v>2.0179931697812923</v>
      </c>
      <c r="CU415" s="282">
        <f t="shared" si="283"/>
        <v>1.3451942469762095</v>
      </c>
      <c r="CV415" s="282">
        <f t="shared" si="284"/>
        <v>0.89670648503434125</v>
      </c>
      <c r="CW415" s="282">
        <f t="shared" si="253"/>
        <v>0.5977445429238919</v>
      </c>
      <c r="CX415" s="282">
        <f t="shared" si="254"/>
        <v>0.39845651231306634</v>
      </c>
      <c r="CY415" s="283">
        <f t="shared" si="255"/>
        <v>0.26561111110788999</v>
      </c>
      <c r="DA415" s="282">
        <f t="shared" si="256"/>
        <v>665</v>
      </c>
      <c r="DB415" s="97"/>
      <c r="DC415" s="156"/>
      <c r="DD415" s="270">
        <f t="shared" si="257"/>
        <v>0</v>
      </c>
      <c r="DE415" s="156">
        <f t="shared" si="258"/>
        <v>0</v>
      </c>
      <c r="DF415" s="156">
        <f t="shared" si="259"/>
        <v>23</v>
      </c>
      <c r="DG415" s="156">
        <f t="shared" si="260"/>
        <v>23</v>
      </c>
      <c r="DH415" s="156">
        <f t="shared" si="261"/>
        <v>23</v>
      </c>
      <c r="DI415" s="156">
        <f t="shared" si="262"/>
        <v>23</v>
      </c>
      <c r="DJ415" s="156">
        <f t="shared" si="263"/>
        <v>23</v>
      </c>
      <c r="DK415" s="156">
        <f t="shared" si="264"/>
        <v>23</v>
      </c>
      <c r="DL415" s="156">
        <f t="shared" si="265"/>
        <v>23</v>
      </c>
      <c r="DM415" s="156">
        <f t="shared" si="266"/>
        <v>23</v>
      </c>
      <c r="DN415" s="156">
        <f t="shared" si="267"/>
        <v>23</v>
      </c>
      <c r="DO415" s="156">
        <f t="shared" si="268"/>
        <v>23</v>
      </c>
      <c r="DP415" s="156">
        <f t="shared" si="269"/>
        <v>23</v>
      </c>
      <c r="DQ415" s="267">
        <f t="shared" si="270"/>
        <v>23</v>
      </c>
      <c r="DR415" s="156">
        <f t="shared" si="271"/>
        <v>267</v>
      </c>
    </row>
    <row r="416" spans="2:122" x14ac:dyDescent="0.2">
      <c r="F416" s="2">
        <f t="shared" si="272"/>
        <v>411</v>
      </c>
      <c r="G416" s="164">
        <v>933</v>
      </c>
      <c r="H416" s="164">
        <f>14- COUNTIF(L416:AA416,"#N/A")</f>
        <v>1</v>
      </c>
      <c r="I416" s="133">
        <f>SUM(AF416:AU416)+SUM(BA416:BM416)</f>
        <v>23</v>
      </c>
      <c r="J416" s="405">
        <f>CY416</f>
        <v>0.26561111110788999</v>
      </c>
      <c r="K416" s="466" t="str">
        <f>IF(ISNUMBER(MATCH(G416,'[4]OPR data'!$A$3:$A$2541,0)),"Y","N")</f>
        <v>N</v>
      </c>
      <c r="L416" s="112"/>
      <c r="M416" s="236"/>
      <c r="N416" s="236" t="e">
        <f>(INDEX(Finish_table!R$4:R$83,MATCH('14 Year_History_Results'!$G416,Finish_table!S$4:S$83,0),1))</f>
        <v>#N/A</v>
      </c>
      <c r="O416" s="236" t="e">
        <f>(INDEX(Finish_table!Z$4:Z$99,MATCH('14 Year_History_Results'!$G416,Finish_table!AA$4:AA$99,0),1))</f>
        <v>#N/A</v>
      </c>
      <c r="P416" s="236" t="str">
        <f>(INDEX(Finish_table!AI$4:AI$99,MATCH('14 Year_History_Results'!$G416,Finish_table!AJ$4:AJ$99,0),1))</f>
        <v>SF</v>
      </c>
      <c r="Q416" s="236" t="e">
        <f>(INDEX(Finish_table!AR$4:AR$99,MATCH('14 Year_History_Results'!$G416,Finish_table!AS$4:AS$99,0),1))</f>
        <v>#N/A</v>
      </c>
      <c r="R416" s="236" t="e">
        <f>(INDEX(Finish_table!BA$4:BA$99,MATCH('14 Year_History_Results'!$G416,Finish_table!BB$4:BB$99,0),1))</f>
        <v>#N/A</v>
      </c>
      <c r="S416" s="236" t="e">
        <f>(INDEX(Finish_table!BJ$4:BJ$99,MATCH('14 Year_History_Results'!$G416,Finish_table!BK$4:BK$99,0),1))</f>
        <v>#N/A</v>
      </c>
      <c r="T416" s="236" t="e">
        <f>(INDEX(Finish_table!BS$4:BS$99,MATCH('14 Year_History_Results'!$G416,Finish_table!BT$4:BT$99,0),1))</f>
        <v>#N/A</v>
      </c>
      <c r="U416" s="236" t="e">
        <f>(INDEX(Finish_table!CB$4:CB$99,MATCH('14 Year_History_Results'!$G416,Finish_table!CC$4:CC$99,0),1))</f>
        <v>#N/A</v>
      </c>
      <c r="V416" s="236" t="e">
        <f>(INDEX(Finish_table!CK$4:CK$99,MATCH('14 Year_History_Results'!$G416,Finish_table!CL$4:CL$99,0),1))</f>
        <v>#N/A</v>
      </c>
      <c r="W416" s="236" t="e">
        <f>(INDEX(Finish_table!CT$4:CT$99,MATCH('14 Year_History_Results'!$G416,Finish_table!CU$4:CU$99,0),1))</f>
        <v>#N/A</v>
      </c>
      <c r="X416" s="236" t="e">
        <f>(INDEX(Finish_table!DC$4:DC$99,MATCH('14 Year_History_Results'!$G416,Finish_table!DD$4:DD$99,0),1))</f>
        <v>#N/A</v>
      </c>
      <c r="Y416" s="236" t="e">
        <f>(INDEX(Finish_table!DL$4:DL$99,MATCH('14 Year_History_Results'!$G416,Finish_table!DM$4:DM$99,0),1))</f>
        <v>#N/A</v>
      </c>
      <c r="Z416" s="236" t="e">
        <f>(INDEX(Finish_table!DU$4:DU$99,MATCH('14 Year_History_Results'!$G416,Finish_table!DV$4:DV$99,0),1))</f>
        <v>#N/A</v>
      </c>
      <c r="AA416" s="256" t="e">
        <f>(INDEX(Finish_table!ED$4:ED$140,MATCH('14 Year_History_Results'!$G416,Finish_table!EE$4:EE$140,0),1))</f>
        <v>#N/A</v>
      </c>
      <c r="AE416">
        <f t="shared" si="235"/>
        <v>933</v>
      </c>
      <c r="AF416" s="112"/>
      <c r="AG416" s="2"/>
      <c r="AH416" s="148">
        <f>INDEX('2001'!$C$44:$C$140,'14 Year_History_Results'!BT416)</f>
        <v>0</v>
      </c>
      <c r="AI416" s="2">
        <f>INDEX('2002'!$C$44:$C$140,'14 Year_History_Results'!BU416)</f>
        <v>0</v>
      </c>
      <c r="AJ416" s="2">
        <f>INDEX('2003'!$C$44:$C$140,'14 Year_History_Results'!BV416)</f>
        <v>10</v>
      </c>
      <c r="AK416" s="2">
        <f>INDEX('2004'!$C$44:$C$140,'14 Year_History_Results'!BW416)</f>
        <v>0</v>
      </c>
      <c r="AL416" s="2">
        <f>INDEX('2005'!$C$44:$C$140,'14 Year_History_Results'!BX416)</f>
        <v>0</v>
      </c>
      <c r="AM416" s="2">
        <f>INDEX('2006'!$C$44:$C$140,'14 Year_History_Results'!BY416)</f>
        <v>0</v>
      </c>
      <c r="AN416" s="2">
        <f>INDEX('2007'!$C$44:$C$140,'14 Year_History_Results'!BZ416)</f>
        <v>0</v>
      </c>
      <c r="AO416" s="2">
        <f>INDEX('2008'!$C$44:$C$140,'14 Year_History_Results'!CA416)</f>
        <v>0</v>
      </c>
      <c r="AP416" s="2">
        <f>INDEX('2009'!$C$44:$C$140,'14 Year_History_Results'!CB416)</f>
        <v>0</v>
      </c>
      <c r="AQ416" s="2">
        <f>INDEX('2010'!$C$44:$C$140,'14 Year_History_Results'!CC416)</f>
        <v>0</v>
      </c>
      <c r="AR416" s="2">
        <f>INDEX('2011'!$C$44:$C$140,'14 Year_History_Results'!CD416)</f>
        <v>0</v>
      </c>
      <c r="AS416" s="2">
        <f>INDEX('2012'!$C$44:$C$140,'14 Year_History_Results'!CE416)</f>
        <v>0</v>
      </c>
      <c r="AT416" s="2">
        <f>INDEX('2013'!$C$44:$C$140,'14 Year_History_Results'!CF416)</f>
        <v>0</v>
      </c>
      <c r="AU416" s="149">
        <f>INDEX('2014'!$C$52:$C$180,'14 Year_History_Results'!CG416)</f>
        <v>0</v>
      </c>
      <c r="AV416" s="2">
        <f t="shared" si="245"/>
        <v>2.6726124191242437</v>
      </c>
      <c r="AX416">
        <f t="shared" si="246"/>
        <v>933</v>
      </c>
      <c r="AY416" s="112"/>
      <c r="AZ416" s="97"/>
      <c r="BA416" s="148">
        <f>INDEX('2001'!$B$44:$B$140,'14 Year_History_Results'!BT416)</f>
        <v>0</v>
      </c>
      <c r="BB416" s="2">
        <f>INDEX('2002'!$B$44:$B$140,'14 Year_History_Results'!BU416)</f>
        <v>0</v>
      </c>
      <c r="BC416" s="2">
        <f>INDEX('2003'!$B$44:$B$140,'14 Year_History_Results'!BV416)</f>
        <v>13</v>
      </c>
      <c r="BD416" s="2">
        <f>INDEX('2004'!$B$44:$B$140,'14 Year_History_Results'!BW416)</f>
        <v>0</v>
      </c>
      <c r="BE416" s="2">
        <f>INDEX('2005'!$B$44:$B$140,'14 Year_History_Results'!BX416)</f>
        <v>0</v>
      </c>
      <c r="BF416" s="2">
        <f>INDEX('2006'!$B$44:$B$140,'14 Year_History_Results'!BY416)</f>
        <v>0</v>
      </c>
      <c r="BG416" s="2">
        <f>INDEX('2007'!$B$44:$B$140,'14 Year_History_Results'!BZ416)</f>
        <v>0</v>
      </c>
      <c r="BH416" s="2">
        <f>INDEX('2008'!$B$44:$B$140,'14 Year_History_Results'!CA416)</f>
        <v>0</v>
      </c>
      <c r="BI416" s="2">
        <f>INDEX('2009'!$B$44:$B$140,'14 Year_History_Results'!CB416)</f>
        <v>0</v>
      </c>
      <c r="BJ416" s="2">
        <f>INDEX('2010'!$B$44:$B$140,'14 Year_History_Results'!CC416)</f>
        <v>0</v>
      </c>
      <c r="BK416" s="2">
        <f>INDEX('2011'!$B$44:$B$140,'14 Year_History_Results'!CD416)</f>
        <v>0</v>
      </c>
      <c r="BL416" s="2">
        <f>INDEX('2012'!$B$44:$B$140,'14 Year_History_Results'!CE416)</f>
        <v>0</v>
      </c>
      <c r="BM416" s="2">
        <f>INDEX('2013'!$B$44:$B$140,'14 Year_History_Results'!CF416)</f>
        <v>0</v>
      </c>
      <c r="BN416" s="149">
        <f>INDEX('2014'!$B$52:$B$180,'14 Year_History_Results'!CG416)</f>
        <v>0</v>
      </c>
      <c r="BO416" s="308">
        <f t="shared" si="247"/>
        <v>0</v>
      </c>
      <c r="BQ416">
        <f t="shared" si="248"/>
        <v>933</v>
      </c>
      <c r="BR416" s="112"/>
      <c r="BS416" s="97"/>
      <c r="BT416" s="148">
        <f>IF(ISNA(MATCH($BQ416,'2001'!$A$44:$A$139,0)),97,MATCH($BQ416,'2001'!$A$44:$A$139,0))</f>
        <v>97</v>
      </c>
      <c r="BU416" s="2">
        <f>IF(ISNA(MATCH($BQ416,'2002'!$A$44:$A$139,0)),97,MATCH($BQ416,'2002'!$A$44:$A$139,0))</f>
        <v>97</v>
      </c>
      <c r="BV416" s="2">
        <f>IF(ISNA(MATCH($BQ416,'2003'!$A$44:$A$139,0)),97,MATCH($BQ416,'2003'!$A$44:$A$139,0))</f>
        <v>93</v>
      </c>
      <c r="BW416" s="2">
        <f>IF(ISNA(MATCH($BQ416,'2004'!$A$44:$A$139,0)),97,MATCH($BQ416,'2004'!$A$44:$A$139,0))</f>
        <v>97</v>
      </c>
      <c r="BX416" s="2">
        <f>IF(ISNA(MATCH($BQ416,'2005'!$A$44:$A$139,0)),97,MATCH($BQ416,'2005'!$A$44:$A$139,0))</f>
        <v>97</v>
      </c>
      <c r="BY416" s="2">
        <f>IF(ISNA(MATCH($BQ416,'2006'!$A$44:$A$139,0)),97,MATCH($BQ416,'2006'!$A$44:$A$139,0))</f>
        <v>97</v>
      </c>
      <c r="BZ416" s="2">
        <f>IF(ISNA(MATCH($BQ416,'2007'!$A$44:$A$139,0)),97,MATCH($BQ416,'2007'!$A$44:$A$139,0))</f>
        <v>97</v>
      </c>
      <c r="CA416" s="2">
        <f>IF(ISNA(MATCH($BQ416,'2008'!$A$44:$A$139,0)),97,MATCH($BQ416,'2008'!$A$44:$A$139,0))</f>
        <v>97</v>
      </c>
      <c r="CB416" s="2">
        <f>IF(ISNA(MATCH($BQ416,'2009'!$A$44:$A$139,0)),97,MATCH($BQ416,'2009'!$A$44:$A$139,0))</f>
        <v>97</v>
      </c>
      <c r="CC416" s="2">
        <f>IF(ISNA(MATCH($BQ416,'2010'!$A$44:$A$139,0)),97,MATCH($BQ416,'2010'!$A$44:$A$139,0))</f>
        <v>97</v>
      </c>
      <c r="CD416" s="2">
        <f>IF(ISNA(MATCH($BQ416,'2011'!$A$44:$A$139,0)),97,MATCH($BQ416,'2011'!$A$44:$A$139,0))</f>
        <v>97</v>
      </c>
      <c r="CE416" s="2">
        <f>IF(ISNA(MATCH($BQ416,'2012'!$A$44:$A$139,0)),97,MATCH($BQ416,'2012'!$A$44:$A$139,0))</f>
        <v>97</v>
      </c>
      <c r="CF416" s="2">
        <f>IF(ISNA(MATCH($BQ416,'2013'!$A$44:$A$139,0)),97,MATCH($BQ416,'2013'!$A$44:$A$139,0))</f>
        <v>97</v>
      </c>
      <c r="CG416" s="149">
        <f>IF(ISNA(MATCH($BQ416,'2014'!$A$52:$A$179,0)),129,MATCH($BQ416,'2014'!$A$52:$A$179,0))</f>
        <v>129</v>
      </c>
      <c r="CI416">
        <f t="shared" si="273"/>
        <v>933</v>
      </c>
      <c r="CJ416" s="284"/>
      <c r="CK416" s="282"/>
      <c r="CL416" s="281">
        <f t="shared" si="274"/>
        <v>0</v>
      </c>
      <c r="CM416" s="282">
        <f t="shared" si="275"/>
        <v>0</v>
      </c>
      <c r="CN416" s="282">
        <f t="shared" si="276"/>
        <v>23</v>
      </c>
      <c r="CO416" s="282">
        <f t="shared" si="277"/>
        <v>15.331799999999999</v>
      </c>
      <c r="CP416" s="282">
        <f t="shared" si="278"/>
        <v>10.22017788</v>
      </c>
      <c r="CQ416" s="282">
        <f t="shared" si="279"/>
        <v>6.8127705748079999</v>
      </c>
      <c r="CR416" s="282">
        <f t="shared" si="280"/>
        <v>4.5413928651670128</v>
      </c>
      <c r="CS416" s="282">
        <f t="shared" si="281"/>
        <v>3.0272924839203306</v>
      </c>
      <c r="CT416" s="282">
        <f t="shared" si="282"/>
        <v>2.0179931697812923</v>
      </c>
      <c r="CU416" s="282">
        <f t="shared" si="283"/>
        <v>1.3451942469762095</v>
      </c>
      <c r="CV416" s="282">
        <f t="shared" si="284"/>
        <v>0.89670648503434125</v>
      </c>
      <c r="CW416" s="282">
        <f t="shared" si="253"/>
        <v>0.5977445429238919</v>
      </c>
      <c r="CX416" s="282">
        <f t="shared" si="254"/>
        <v>0.39845651231306634</v>
      </c>
      <c r="CY416" s="283">
        <f t="shared" si="255"/>
        <v>0.26561111110788999</v>
      </c>
      <c r="DA416" s="282">
        <f t="shared" si="256"/>
        <v>933</v>
      </c>
      <c r="DB416" s="97"/>
      <c r="DC416" s="156"/>
      <c r="DD416" s="270">
        <f t="shared" si="257"/>
        <v>0</v>
      </c>
      <c r="DE416" s="156">
        <f t="shared" si="258"/>
        <v>0</v>
      </c>
      <c r="DF416" s="156">
        <f t="shared" si="259"/>
        <v>23</v>
      </c>
      <c r="DG416" s="156">
        <f t="shared" si="260"/>
        <v>23</v>
      </c>
      <c r="DH416" s="156">
        <f t="shared" si="261"/>
        <v>23</v>
      </c>
      <c r="DI416" s="156">
        <f t="shared" si="262"/>
        <v>23</v>
      </c>
      <c r="DJ416" s="156">
        <f t="shared" si="263"/>
        <v>23</v>
      </c>
      <c r="DK416" s="156">
        <f t="shared" si="264"/>
        <v>23</v>
      </c>
      <c r="DL416" s="156">
        <f t="shared" si="265"/>
        <v>23</v>
      </c>
      <c r="DM416" s="156">
        <f t="shared" si="266"/>
        <v>23</v>
      </c>
      <c r="DN416" s="156">
        <f t="shared" si="267"/>
        <v>23</v>
      </c>
      <c r="DO416" s="156">
        <f t="shared" si="268"/>
        <v>23</v>
      </c>
      <c r="DP416" s="156">
        <f t="shared" si="269"/>
        <v>23</v>
      </c>
      <c r="DQ416" s="267">
        <f t="shared" si="270"/>
        <v>23</v>
      </c>
      <c r="DR416" s="156">
        <f t="shared" si="271"/>
        <v>267</v>
      </c>
    </row>
    <row r="417" spans="6:122" x14ac:dyDescent="0.2">
      <c r="F417" s="2">
        <f t="shared" si="272"/>
        <v>412</v>
      </c>
      <c r="G417" s="164">
        <v>612</v>
      </c>
      <c r="H417" s="164">
        <f>14- COUNTIF(L417:AA417,"#N/A")</f>
        <v>1</v>
      </c>
      <c r="I417" s="133">
        <f>SUM(AF417:AU417)+SUM(BA417:BM417)</f>
        <v>3</v>
      </c>
      <c r="J417" s="405">
        <f>CY417</f>
        <v>0.26321650040625549</v>
      </c>
      <c r="K417" s="466" t="str">
        <f>IF(ISNUMBER(MATCH(G417,'[4]OPR data'!$A$3:$A$2541,0)),"Y","N")</f>
        <v>Y</v>
      </c>
      <c r="L417" s="112"/>
      <c r="M417" s="236"/>
      <c r="N417" s="236" t="e">
        <f>(INDEX(Finish_table!R$4:R$83,MATCH('14 Year_History_Results'!$G417,Finish_table!S$4:S$83,0),1))</f>
        <v>#N/A</v>
      </c>
      <c r="O417" s="236" t="e">
        <f>(INDEX(Finish_table!Z$4:Z$99,MATCH('14 Year_History_Results'!$G417,Finish_table!AA$4:AA$99,0),1))</f>
        <v>#N/A</v>
      </c>
      <c r="P417" s="236" t="e">
        <f>(INDEX(Finish_table!AI$4:AI$99,MATCH('14 Year_History_Results'!$G417,Finish_table!AJ$4:AJ$99,0),1))</f>
        <v>#N/A</v>
      </c>
      <c r="Q417" s="236" t="e">
        <f>(INDEX(Finish_table!AR$4:AR$99,MATCH('14 Year_History_Results'!$G417,Finish_table!AS$4:AS$99,0),1))</f>
        <v>#N/A</v>
      </c>
      <c r="R417" s="236" t="e">
        <f>(INDEX(Finish_table!BA$4:BA$99,MATCH('14 Year_History_Results'!$G417,Finish_table!BB$4:BB$99,0),1))</f>
        <v>#N/A</v>
      </c>
      <c r="S417" s="236" t="e">
        <f>(INDEX(Finish_table!BJ$4:BJ$99,MATCH('14 Year_History_Results'!$G417,Finish_table!BK$4:BK$99,0),1))</f>
        <v>#N/A</v>
      </c>
      <c r="T417" s="236" t="e">
        <f>(INDEX(Finish_table!BS$4:BS$99,MATCH('14 Year_History_Results'!$G417,Finish_table!BT$4:BT$99,0),1))</f>
        <v>#N/A</v>
      </c>
      <c r="U417" s="236" t="str">
        <f>(INDEX(Finish_table!CB$4:CB$99,MATCH('14 Year_History_Results'!$G417,Finish_table!CC$4:CC$99,0),1))</f>
        <v>QF</v>
      </c>
      <c r="V417" s="236" t="e">
        <f>(INDEX(Finish_table!CK$4:CK$99,MATCH('14 Year_History_Results'!$G417,Finish_table!CL$4:CL$99,0),1))</f>
        <v>#N/A</v>
      </c>
      <c r="W417" s="236" t="e">
        <f>(INDEX(Finish_table!CT$4:CT$99,MATCH('14 Year_History_Results'!$G417,Finish_table!CU$4:CU$99,0),1))</f>
        <v>#N/A</v>
      </c>
      <c r="X417" s="236" t="e">
        <f>(INDEX(Finish_table!DC$4:DC$99,MATCH('14 Year_History_Results'!$G417,Finish_table!DD$4:DD$99,0),1))</f>
        <v>#N/A</v>
      </c>
      <c r="Y417" s="236" t="e">
        <f>(INDEX(Finish_table!DL$4:DL$99,MATCH('14 Year_History_Results'!$G417,Finish_table!DM$4:DM$99,0),1))</f>
        <v>#N/A</v>
      </c>
      <c r="Z417" s="236" t="e">
        <f>(INDEX(Finish_table!DU$4:DU$99,MATCH('14 Year_History_Results'!$G417,Finish_table!DV$4:DV$99,0),1))</f>
        <v>#N/A</v>
      </c>
      <c r="AA417" s="256" t="e">
        <f>(INDEX(Finish_table!ED$4:ED$140,MATCH('14 Year_History_Results'!$G417,Finish_table!EE$4:EE$140,0),1))</f>
        <v>#N/A</v>
      </c>
      <c r="AE417">
        <f t="shared" si="235"/>
        <v>612</v>
      </c>
      <c r="AF417" s="112"/>
      <c r="AG417" s="2"/>
      <c r="AH417" s="148">
        <f>INDEX('2001'!$C$44:$C$140,'14 Year_History_Results'!BT417)</f>
        <v>0</v>
      </c>
      <c r="AI417" s="2">
        <f>INDEX('2002'!$C$44:$C$140,'14 Year_History_Results'!BU417)</f>
        <v>0</v>
      </c>
      <c r="AJ417" s="2">
        <f>INDEX('2003'!$C$44:$C$140,'14 Year_History_Results'!BV417)</f>
        <v>0</v>
      </c>
      <c r="AK417" s="2">
        <f>INDEX('2004'!$C$44:$C$140,'14 Year_History_Results'!BW417)</f>
        <v>0</v>
      </c>
      <c r="AL417" s="2">
        <f>INDEX('2005'!$C$44:$C$140,'14 Year_History_Results'!BX417)</f>
        <v>0</v>
      </c>
      <c r="AM417" s="2">
        <f>INDEX('2006'!$C$44:$C$140,'14 Year_History_Results'!BY417)</f>
        <v>0</v>
      </c>
      <c r="AN417" s="2">
        <f>INDEX('2007'!$C$44:$C$140,'14 Year_History_Results'!BZ417)</f>
        <v>0</v>
      </c>
      <c r="AO417" s="2">
        <f>INDEX('2008'!$C$44:$C$140,'14 Year_History_Results'!CA417)</f>
        <v>0</v>
      </c>
      <c r="AP417" s="2">
        <f>INDEX('2009'!$C$44:$C$140,'14 Year_History_Results'!CB417)</f>
        <v>0</v>
      </c>
      <c r="AQ417" s="2">
        <f>INDEX('2010'!$C$44:$C$140,'14 Year_History_Results'!CC417)</f>
        <v>0</v>
      </c>
      <c r="AR417" s="2">
        <f>INDEX('2011'!$C$44:$C$140,'14 Year_History_Results'!CD417)</f>
        <v>0</v>
      </c>
      <c r="AS417" s="2">
        <f>INDEX('2012'!$C$44:$C$140,'14 Year_History_Results'!CE417)</f>
        <v>0</v>
      </c>
      <c r="AT417" s="2">
        <f>INDEX('2013'!$C$44:$C$140,'14 Year_History_Results'!CF417)</f>
        <v>0</v>
      </c>
      <c r="AU417" s="149">
        <f>INDEX('2014'!$C$52:$C$180,'14 Year_History_Results'!CG417)</f>
        <v>0</v>
      </c>
      <c r="AV417" s="2">
        <f t="shared" si="245"/>
        <v>0</v>
      </c>
      <c r="AX417">
        <f t="shared" si="246"/>
        <v>612</v>
      </c>
      <c r="AY417" s="112"/>
      <c r="AZ417" s="97"/>
      <c r="BA417" s="148">
        <f>INDEX('2001'!$B$44:$B$140,'14 Year_History_Results'!BT417)</f>
        <v>0</v>
      </c>
      <c r="BB417" s="2">
        <f>INDEX('2002'!$B$44:$B$140,'14 Year_History_Results'!BU417)</f>
        <v>0</v>
      </c>
      <c r="BC417" s="2">
        <f>INDEX('2003'!$B$44:$B$140,'14 Year_History_Results'!BV417)</f>
        <v>0</v>
      </c>
      <c r="BD417" s="2">
        <f>INDEX('2004'!$B$44:$B$140,'14 Year_History_Results'!BW417)</f>
        <v>0</v>
      </c>
      <c r="BE417" s="2">
        <f>INDEX('2005'!$B$44:$B$140,'14 Year_History_Results'!BX417)</f>
        <v>0</v>
      </c>
      <c r="BF417" s="2">
        <f>INDEX('2006'!$B$44:$B$140,'14 Year_History_Results'!BY417)</f>
        <v>0</v>
      </c>
      <c r="BG417" s="2">
        <f>INDEX('2007'!$B$44:$B$140,'14 Year_History_Results'!BZ417)</f>
        <v>0</v>
      </c>
      <c r="BH417" s="2">
        <f>INDEX('2008'!$B$44:$B$140,'14 Year_History_Results'!CA417)</f>
        <v>3</v>
      </c>
      <c r="BI417" s="2">
        <f>INDEX('2009'!$B$44:$B$140,'14 Year_History_Results'!CB417)</f>
        <v>0</v>
      </c>
      <c r="BJ417" s="2">
        <f>INDEX('2010'!$B$44:$B$140,'14 Year_History_Results'!CC417)</f>
        <v>0</v>
      </c>
      <c r="BK417" s="2">
        <f>INDEX('2011'!$B$44:$B$140,'14 Year_History_Results'!CD417)</f>
        <v>0</v>
      </c>
      <c r="BL417" s="2">
        <f>INDEX('2012'!$B$44:$B$140,'14 Year_History_Results'!CE417)</f>
        <v>0</v>
      </c>
      <c r="BM417" s="2">
        <f>INDEX('2013'!$B$44:$B$140,'14 Year_History_Results'!CF417)</f>
        <v>0</v>
      </c>
      <c r="BN417" s="149">
        <f>INDEX('2014'!$B$52:$B$180,'14 Year_History_Results'!CG417)</f>
        <v>0</v>
      </c>
      <c r="BO417" s="308">
        <f t="shared" si="247"/>
        <v>0</v>
      </c>
      <c r="BQ417">
        <f t="shared" si="248"/>
        <v>612</v>
      </c>
      <c r="BR417" s="112"/>
      <c r="BS417" s="97"/>
      <c r="BT417" s="148">
        <f>IF(ISNA(MATCH($BQ417,'2001'!$A$44:$A$139,0)),97,MATCH($BQ417,'2001'!$A$44:$A$139,0))</f>
        <v>97</v>
      </c>
      <c r="BU417" s="2">
        <f>IF(ISNA(MATCH($BQ417,'2002'!$A$44:$A$139,0)),97,MATCH($BQ417,'2002'!$A$44:$A$139,0))</f>
        <v>97</v>
      </c>
      <c r="BV417" s="2">
        <f>IF(ISNA(MATCH($BQ417,'2003'!$A$44:$A$139,0)),97,MATCH($BQ417,'2003'!$A$44:$A$139,0))</f>
        <v>97</v>
      </c>
      <c r="BW417" s="2">
        <f>IF(ISNA(MATCH($BQ417,'2004'!$A$44:$A$139,0)),97,MATCH($BQ417,'2004'!$A$44:$A$139,0))</f>
        <v>97</v>
      </c>
      <c r="BX417" s="2">
        <f>IF(ISNA(MATCH($BQ417,'2005'!$A$44:$A$139,0)),97,MATCH($BQ417,'2005'!$A$44:$A$139,0))</f>
        <v>97</v>
      </c>
      <c r="BY417" s="2">
        <f>IF(ISNA(MATCH($BQ417,'2006'!$A$44:$A$139,0)),97,MATCH($BQ417,'2006'!$A$44:$A$139,0))</f>
        <v>97</v>
      </c>
      <c r="BZ417" s="2">
        <f>IF(ISNA(MATCH($BQ417,'2007'!$A$44:$A$139,0)),97,MATCH($BQ417,'2007'!$A$44:$A$139,0))</f>
        <v>97</v>
      </c>
      <c r="CA417" s="2">
        <f>IF(ISNA(MATCH($BQ417,'2008'!$A$44:$A$139,0)),97,MATCH($BQ417,'2008'!$A$44:$A$139,0))</f>
        <v>58</v>
      </c>
      <c r="CB417" s="2">
        <f>IF(ISNA(MATCH($BQ417,'2009'!$A$44:$A$139,0)),97,MATCH($BQ417,'2009'!$A$44:$A$139,0))</f>
        <v>97</v>
      </c>
      <c r="CC417" s="2">
        <f>IF(ISNA(MATCH($BQ417,'2010'!$A$44:$A$139,0)),97,MATCH($BQ417,'2010'!$A$44:$A$139,0))</f>
        <v>97</v>
      </c>
      <c r="CD417" s="2">
        <f>IF(ISNA(MATCH($BQ417,'2011'!$A$44:$A$139,0)),97,MATCH($BQ417,'2011'!$A$44:$A$139,0))</f>
        <v>97</v>
      </c>
      <c r="CE417" s="2">
        <f>IF(ISNA(MATCH($BQ417,'2012'!$A$44:$A$139,0)),97,MATCH($BQ417,'2012'!$A$44:$A$139,0))</f>
        <v>97</v>
      </c>
      <c r="CF417" s="2">
        <f>IF(ISNA(MATCH($BQ417,'2013'!$A$44:$A$139,0)),97,MATCH($BQ417,'2013'!$A$44:$A$139,0))</f>
        <v>97</v>
      </c>
      <c r="CG417" s="149">
        <f>IF(ISNA(MATCH($BQ417,'2014'!$A$52:$A$179,0)),129,MATCH($BQ417,'2014'!$A$52:$A$179,0))</f>
        <v>129</v>
      </c>
      <c r="CI417">
        <f t="shared" si="273"/>
        <v>612</v>
      </c>
      <c r="CJ417" s="284"/>
      <c r="CK417" s="282"/>
      <c r="CL417" s="281">
        <f t="shared" si="274"/>
        <v>0</v>
      </c>
      <c r="CM417" s="282">
        <f t="shared" si="275"/>
        <v>0</v>
      </c>
      <c r="CN417" s="282">
        <f t="shared" si="276"/>
        <v>0</v>
      </c>
      <c r="CO417" s="282">
        <f t="shared" si="277"/>
        <v>0</v>
      </c>
      <c r="CP417" s="282">
        <f t="shared" si="278"/>
        <v>0</v>
      </c>
      <c r="CQ417" s="282">
        <f t="shared" si="279"/>
        <v>0</v>
      </c>
      <c r="CR417" s="282">
        <f t="shared" si="280"/>
        <v>0</v>
      </c>
      <c r="CS417" s="282">
        <f t="shared" si="281"/>
        <v>3</v>
      </c>
      <c r="CT417" s="282">
        <f t="shared" si="282"/>
        <v>1.9998</v>
      </c>
      <c r="CU417" s="282">
        <f t="shared" si="283"/>
        <v>1.3330666799999999</v>
      </c>
      <c r="CV417" s="282">
        <f t="shared" si="284"/>
        <v>0.8886222488879999</v>
      </c>
      <c r="CW417" s="282">
        <f t="shared" si="253"/>
        <v>0.5923555911087407</v>
      </c>
      <c r="CX417" s="282">
        <f t="shared" si="254"/>
        <v>0.39486423703308654</v>
      </c>
      <c r="CY417" s="283">
        <f t="shared" si="255"/>
        <v>0.26321650040625549</v>
      </c>
      <c r="DA417" s="282">
        <f t="shared" si="256"/>
        <v>612</v>
      </c>
      <c r="DB417" s="97"/>
      <c r="DC417" s="156"/>
      <c r="DD417" s="270">
        <f t="shared" si="257"/>
        <v>0</v>
      </c>
      <c r="DE417" s="156">
        <f t="shared" si="258"/>
        <v>0</v>
      </c>
      <c r="DF417" s="156">
        <f t="shared" si="259"/>
        <v>0</v>
      </c>
      <c r="DG417" s="156">
        <f t="shared" si="260"/>
        <v>0</v>
      </c>
      <c r="DH417" s="156">
        <f t="shared" si="261"/>
        <v>0</v>
      </c>
      <c r="DI417" s="156">
        <f t="shared" si="262"/>
        <v>0</v>
      </c>
      <c r="DJ417" s="156">
        <f t="shared" si="263"/>
        <v>0</v>
      </c>
      <c r="DK417" s="156">
        <f t="shared" si="264"/>
        <v>3</v>
      </c>
      <c r="DL417" s="156">
        <f t="shared" si="265"/>
        <v>3</v>
      </c>
      <c r="DM417" s="156">
        <f t="shared" si="266"/>
        <v>3</v>
      </c>
      <c r="DN417" s="156">
        <f t="shared" si="267"/>
        <v>3</v>
      </c>
      <c r="DO417" s="156">
        <f t="shared" si="268"/>
        <v>3</v>
      </c>
      <c r="DP417" s="156">
        <f t="shared" si="269"/>
        <v>3</v>
      </c>
      <c r="DQ417" s="267">
        <f t="shared" si="270"/>
        <v>3</v>
      </c>
      <c r="DR417" s="156">
        <f t="shared" si="271"/>
        <v>476</v>
      </c>
    </row>
    <row r="418" spans="6:122" x14ac:dyDescent="0.2">
      <c r="F418" s="2">
        <f t="shared" si="272"/>
        <v>413</v>
      </c>
      <c r="G418" s="164">
        <v>616</v>
      </c>
      <c r="H418" s="164">
        <f>14- COUNTIF(L418:AA418,"#N/A")</f>
        <v>1</v>
      </c>
      <c r="I418" s="133">
        <f>SUM(AF418:AU418)+SUM(BA418:BM418)</f>
        <v>10</v>
      </c>
      <c r="J418" s="405">
        <f>CY418</f>
        <v>0.25988893170603983</v>
      </c>
      <c r="K418" s="466" t="str">
        <f>IF(ISNUMBER(MATCH(G418,'[4]OPR data'!$A$3:$A$2541,0)),"Y","N")</f>
        <v>N</v>
      </c>
      <c r="L418" s="112"/>
      <c r="M418" s="236"/>
      <c r="N418" s="236" t="e">
        <f>(INDEX(Finish_table!R$4:R$83,MATCH('14 Year_History_Results'!$G418,Finish_table!S$4:S$83,0),1))</f>
        <v>#N/A</v>
      </c>
      <c r="O418" s="236" t="e">
        <f>(INDEX(Finish_table!Z$4:Z$99,MATCH('14 Year_History_Results'!$G418,Finish_table!AA$4:AA$99,0),1))</f>
        <v>#N/A</v>
      </c>
      <c r="P418" s="236" t="e">
        <f>(INDEX(Finish_table!AI$4:AI$99,MATCH('14 Year_History_Results'!$G418,Finish_table!AJ$4:AJ$99,0),1))</f>
        <v>#N/A</v>
      </c>
      <c r="Q418" s="236" t="e">
        <f>(INDEX(Finish_table!AR$4:AR$99,MATCH('14 Year_History_Results'!$G418,Finish_table!AS$4:AS$99,0),1))</f>
        <v>#N/A</v>
      </c>
      <c r="R418" s="236" t="str">
        <f>(INDEX(Finish_table!BA$4:BA$99,MATCH('14 Year_History_Results'!$G418,Finish_table!BB$4:BB$99,0),1))</f>
        <v>QF</v>
      </c>
      <c r="S418" s="236" t="e">
        <f>(INDEX(Finish_table!BJ$4:BJ$99,MATCH('14 Year_History_Results'!$G418,Finish_table!BK$4:BK$99,0),1))</f>
        <v>#N/A</v>
      </c>
      <c r="T418" s="236" t="e">
        <f>(INDEX(Finish_table!BS$4:BS$99,MATCH('14 Year_History_Results'!$G418,Finish_table!BT$4:BT$99,0),1))</f>
        <v>#N/A</v>
      </c>
      <c r="U418" s="236" t="e">
        <f>(INDEX(Finish_table!CB$4:CB$99,MATCH('14 Year_History_Results'!$G418,Finish_table!CC$4:CC$99,0),1))</f>
        <v>#N/A</v>
      </c>
      <c r="V418" s="236" t="e">
        <f>(INDEX(Finish_table!CK$4:CK$99,MATCH('14 Year_History_Results'!$G418,Finish_table!CL$4:CL$99,0),1))</f>
        <v>#N/A</v>
      </c>
      <c r="W418" s="236" t="e">
        <f>(INDEX(Finish_table!CT$4:CT$99,MATCH('14 Year_History_Results'!$G418,Finish_table!CU$4:CU$99,0),1))</f>
        <v>#N/A</v>
      </c>
      <c r="X418" s="236" t="e">
        <f>(INDEX(Finish_table!DC$4:DC$99,MATCH('14 Year_History_Results'!$G418,Finish_table!DD$4:DD$99,0),1))</f>
        <v>#N/A</v>
      </c>
      <c r="Y418" s="236" t="e">
        <f>(INDEX(Finish_table!DL$4:DL$99,MATCH('14 Year_History_Results'!$G418,Finish_table!DM$4:DM$99,0),1))</f>
        <v>#N/A</v>
      </c>
      <c r="Z418" s="236" t="e">
        <f>(INDEX(Finish_table!DU$4:DU$99,MATCH('14 Year_History_Results'!$G418,Finish_table!DV$4:DV$99,0),1))</f>
        <v>#N/A</v>
      </c>
      <c r="AA418" s="256" t="e">
        <f>(INDEX(Finish_table!ED$4:ED$140,MATCH('14 Year_History_Results'!$G418,Finish_table!EE$4:EE$140,0),1))</f>
        <v>#N/A</v>
      </c>
      <c r="AE418">
        <f t="shared" si="235"/>
        <v>616</v>
      </c>
      <c r="AF418" s="112"/>
      <c r="AG418" s="2"/>
      <c r="AH418" s="148">
        <f>INDEX('2001'!$C$44:$C$140,'14 Year_History_Results'!BT418)</f>
        <v>0</v>
      </c>
      <c r="AI418" s="2">
        <f>INDEX('2002'!$C$44:$C$140,'14 Year_History_Results'!BU418)</f>
        <v>0</v>
      </c>
      <c r="AJ418" s="2">
        <f>INDEX('2003'!$C$44:$C$140,'14 Year_History_Results'!BV418)</f>
        <v>0</v>
      </c>
      <c r="AK418" s="2">
        <f>INDEX('2004'!$C$44:$C$140,'14 Year_History_Results'!BW418)</f>
        <v>0</v>
      </c>
      <c r="AL418" s="2">
        <f>INDEX('2005'!$C$44:$C$140,'14 Year_History_Results'!BX418)</f>
        <v>0</v>
      </c>
      <c r="AM418" s="2">
        <f>INDEX('2006'!$C$44:$C$140,'14 Year_History_Results'!BY418)</f>
        <v>0</v>
      </c>
      <c r="AN418" s="2">
        <f>INDEX('2007'!$C$44:$C$140,'14 Year_History_Results'!BZ418)</f>
        <v>0</v>
      </c>
      <c r="AO418" s="2">
        <f>INDEX('2008'!$C$44:$C$140,'14 Year_History_Results'!CA418)</f>
        <v>0</v>
      </c>
      <c r="AP418" s="2">
        <f>INDEX('2009'!$C$44:$C$140,'14 Year_History_Results'!CB418)</f>
        <v>0</v>
      </c>
      <c r="AQ418" s="2">
        <f>INDEX('2010'!$C$44:$C$140,'14 Year_History_Results'!CC418)</f>
        <v>0</v>
      </c>
      <c r="AR418" s="2">
        <f>INDEX('2011'!$C$44:$C$140,'14 Year_History_Results'!CD418)</f>
        <v>0</v>
      </c>
      <c r="AS418" s="2">
        <f>INDEX('2012'!$C$44:$C$140,'14 Year_History_Results'!CE418)</f>
        <v>0</v>
      </c>
      <c r="AT418" s="2">
        <f>INDEX('2013'!$C$44:$C$140,'14 Year_History_Results'!CF418)</f>
        <v>0</v>
      </c>
      <c r="AU418" s="149">
        <f>INDEX('2014'!$C$52:$C$180,'14 Year_History_Results'!CG418)</f>
        <v>0</v>
      </c>
      <c r="AV418" s="2">
        <f t="shared" si="245"/>
        <v>0</v>
      </c>
      <c r="AX418">
        <f t="shared" si="246"/>
        <v>616</v>
      </c>
      <c r="AY418" s="112"/>
      <c r="AZ418" s="97"/>
      <c r="BA418" s="148">
        <f>INDEX('2001'!$B$44:$B$140,'14 Year_History_Results'!BT418)</f>
        <v>0</v>
      </c>
      <c r="BB418" s="2">
        <f>INDEX('2002'!$B$44:$B$140,'14 Year_History_Results'!BU418)</f>
        <v>0</v>
      </c>
      <c r="BC418" s="2">
        <f>INDEX('2003'!$B$44:$B$140,'14 Year_History_Results'!BV418)</f>
        <v>0</v>
      </c>
      <c r="BD418" s="2">
        <f>INDEX('2004'!$B$44:$B$140,'14 Year_History_Results'!BW418)</f>
        <v>0</v>
      </c>
      <c r="BE418" s="2">
        <f>INDEX('2005'!$B$44:$B$140,'14 Year_History_Results'!BX418)</f>
        <v>10</v>
      </c>
      <c r="BF418" s="2">
        <f>INDEX('2006'!$B$44:$B$140,'14 Year_History_Results'!BY418)</f>
        <v>0</v>
      </c>
      <c r="BG418" s="2">
        <f>INDEX('2007'!$B$44:$B$140,'14 Year_History_Results'!BZ418)</f>
        <v>0</v>
      </c>
      <c r="BH418" s="2">
        <f>INDEX('2008'!$B$44:$B$140,'14 Year_History_Results'!CA418)</f>
        <v>0</v>
      </c>
      <c r="BI418" s="2">
        <f>INDEX('2009'!$B$44:$B$140,'14 Year_History_Results'!CB418)</f>
        <v>0</v>
      </c>
      <c r="BJ418" s="2">
        <f>INDEX('2010'!$B$44:$B$140,'14 Year_History_Results'!CC418)</f>
        <v>0</v>
      </c>
      <c r="BK418" s="2">
        <f>INDEX('2011'!$B$44:$B$140,'14 Year_History_Results'!CD418)</f>
        <v>0</v>
      </c>
      <c r="BL418" s="2">
        <f>INDEX('2012'!$B$44:$B$140,'14 Year_History_Results'!CE418)</f>
        <v>0</v>
      </c>
      <c r="BM418" s="2">
        <f>INDEX('2013'!$B$44:$B$140,'14 Year_History_Results'!CF418)</f>
        <v>0</v>
      </c>
      <c r="BN418" s="149">
        <f>INDEX('2014'!$B$52:$B$180,'14 Year_History_Results'!CG418)</f>
        <v>0</v>
      </c>
      <c r="BO418" s="308">
        <f t="shared" si="247"/>
        <v>0</v>
      </c>
      <c r="BQ418">
        <f t="shared" si="248"/>
        <v>616</v>
      </c>
      <c r="BR418" s="112"/>
      <c r="BS418" s="97"/>
      <c r="BT418" s="148">
        <f>IF(ISNA(MATCH($BQ418,'2001'!$A$44:$A$139,0)),97,MATCH($BQ418,'2001'!$A$44:$A$139,0))</f>
        <v>97</v>
      </c>
      <c r="BU418" s="2">
        <f>IF(ISNA(MATCH($BQ418,'2002'!$A$44:$A$139,0)),97,MATCH($BQ418,'2002'!$A$44:$A$139,0))</f>
        <v>97</v>
      </c>
      <c r="BV418" s="2">
        <f>IF(ISNA(MATCH($BQ418,'2003'!$A$44:$A$139,0)),97,MATCH($BQ418,'2003'!$A$44:$A$139,0))</f>
        <v>97</v>
      </c>
      <c r="BW418" s="2">
        <f>IF(ISNA(MATCH($BQ418,'2004'!$A$44:$A$139,0)),97,MATCH($BQ418,'2004'!$A$44:$A$139,0))</f>
        <v>97</v>
      </c>
      <c r="BX418" s="2">
        <f>IF(ISNA(MATCH($BQ418,'2005'!$A$44:$A$139,0)),97,MATCH($BQ418,'2005'!$A$44:$A$139,0))</f>
        <v>66</v>
      </c>
      <c r="BY418" s="2">
        <f>IF(ISNA(MATCH($BQ418,'2006'!$A$44:$A$139,0)),97,MATCH($BQ418,'2006'!$A$44:$A$139,0))</f>
        <v>97</v>
      </c>
      <c r="BZ418" s="2">
        <f>IF(ISNA(MATCH($BQ418,'2007'!$A$44:$A$139,0)),97,MATCH($BQ418,'2007'!$A$44:$A$139,0))</f>
        <v>97</v>
      </c>
      <c r="CA418" s="2">
        <f>IF(ISNA(MATCH($BQ418,'2008'!$A$44:$A$139,0)),97,MATCH($BQ418,'2008'!$A$44:$A$139,0))</f>
        <v>97</v>
      </c>
      <c r="CB418" s="2">
        <f>IF(ISNA(MATCH($BQ418,'2009'!$A$44:$A$139,0)),97,MATCH($BQ418,'2009'!$A$44:$A$139,0))</f>
        <v>97</v>
      </c>
      <c r="CC418" s="2">
        <f>IF(ISNA(MATCH($BQ418,'2010'!$A$44:$A$139,0)),97,MATCH($BQ418,'2010'!$A$44:$A$139,0))</f>
        <v>97</v>
      </c>
      <c r="CD418" s="2">
        <f>IF(ISNA(MATCH($BQ418,'2011'!$A$44:$A$139,0)),97,MATCH($BQ418,'2011'!$A$44:$A$139,0))</f>
        <v>97</v>
      </c>
      <c r="CE418" s="2">
        <f>IF(ISNA(MATCH($BQ418,'2012'!$A$44:$A$139,0)),97,MATCH($BQ418,'2012'!$A$44:$A$139,0))</f>
        <v>97</v>
      </c>
      <c r="CF418" s="2">
        <f>IF(ISNA(MATCH($BQ418,'2013'!$A$44:$A$139,0)),97,MATCH($BQ418,'2013'!$A$44:$A$139,0))</f>
        <v>97</v>
      </c>
      <c r="CG418" s="149">
        <f>IF(ISNA(MATCH($BQ418,'2014'!$A$52:$A$179,0)),129,MATCH($BQ418,'2014'!$A$52:$A$179,0))</f>
        <v>129</v>
      </c>
      <c r="CI418">
        <f t="shared" si="273"/>
        <v>616</v>
      </c>
      <c r="CJ418" s="284"/>
      <c r="CK418" s="282"/>
      <c r="CL418" s="281">
        <f t="shared" si="274"/>
        <v>0</v>
      </c>
      <c r="CM418" s="282">
        <f t="shared" si="275"/>
        <v>0</v>
      </c>
      <c r="CN418" s="282">
        <f t="shared" si="276"/>
        <v>0</v>
      </c>
      <c r="CO418" s="282">
        <f t="shared" si="277"/>
        <v>0</v>
      </c>
      <c r="CP418" s="282">
        <f t="shared" si="278"/>
        <v>10</v>
      </c>
      <c r="CQ418" s="282">
        <f t="shared" si="279"/>
        <v>6.6659999999999995</v>
      </c>
      <c r="CR418" s="282">
        <f t="shared" si="280"/>
        <v>4.4435555999999998</v>
      </c>
      <c r="CS418" s="282">
        <f t="shared" si="281"/>
        <v>2.9620741629599996</v>
      </c>
      <c r="CT418" s="282">
        <f t="shared" si="282"/>
        <v>1.9745186370291357</v>
      </c>
      <c r="CU418" s="282">
        <f t="shared" si="283"/>
        <v>1.3162141234436218</v>
      </c>
      <c r="CV418" s="282">
        <f t="shared" si="284"/>
        <v>0.8773883346875182</v>
      </c>
      <c r="CW418" s="282">
        <f t="shared" si="253"/>
        <v>0.5848670639026996</v>
      </c>
      <c r="CX418" s="282">
        <f t="shared" si="254"/>
        <v>0.38987238479753955</v>
      </c>
      <c r="CY418" s="283">
        <f t="shared" si="255"/>
        <v>0.25988893170603983</v>
      </c>
      <c r="DA418" s="282">
        <f t="shared" si="256"/>
        <v>616</v>
      </c>
      <c r="DB418" s="97"/>
      <c r="DC418" s="156"/>
      <c r="DD418" s="270">
        <f t="shared" si="257"/>
        <v>0</v>
      </c>
      <c r="DE418" s="156">
        <f t="shared" si="258"/>
        <v>0</v>
      </c>
      <c r="DF418" s="156">
        <f t="shared" si="259"/>
        <v>0</v>
      </c>
      <c r="DG418" s="156">
        <f t="shared" si="260"/>
        <v>0</v>
      </c>
      <c r="DH418" s="156">
        <f t="shared" si="261"/>
        <v>10</v>
      </c>
      <c r="DI418" s="156">
        <f t="shared" si="262"/>
        <v>10</v>
      </c>
      <c r="DJ418" s="156">
        <f t="shared" si="263"/>
        <v>10</v>
      </c>
      <c r="DK418" s="156">
        <f t="shared" si="264"/>
        <v>10</v>
      </c>
      <c r="DL418" s="156">
        <f t="shared" si="265"/>
        <v>10</v>
      </c>
      <c r="DM418" s="156">
        <f t="shared" si="266"/>
        <v>10</v>
      </c>
      <c r="DN418" s="156">
        <f t="shared" si="267"/>
        <v>10</v>
      </c>
      <c r="DO418" s="156">
        <f t="shared" si="268"/>
        <v>10</v>
      </c>
      <c r="DP418" s="156">
        <f t="shared" si="269"/>
        <v>10</v>
      </c>
      <c r="DQ418" s="267">
        <f t="shared" si="270"/>
        <v>10</v>
      </c>
      <c r="DR418" s="156">
        <f t="shared" si="271"/>
        <v>401</v>
      </c>
    </row>
    <row r="419" spans="6:122" x14ac:dyDescent="0.2">
      <c r="F419" s="2">
        <f t="shared" si="272"/>
        <v>414</v>
      </c>
      <c r="G419" s="166">
        <v>1391</v>
      </c>
      <c r="H419" s="164">
        <f>14- COUNTIF(L419:AA419,"#N/A")</f>
        <v>1</v>
      </c>
      <c r="I419" s="133">
        <f>SUM(AF419:AU419)+SUM(BA419:BM419)</f>
        <v>15</v>
      </c>
      <c r="J419" s="405">
        <f>CY419</f>
        <v>0.2598629428128692</v>
      </c>
      <c r="K419" s="466" t="str">
        <f>IF(ISNUMBER(MATCH(G419,'[4]OPR data'!$A$3:$A$2541,0)),"Y","N")</f>
        <v>Y</v>
      </c>
      <c r="L419" s="112"/>
      <c r="M419" s="236"/>
      <c r="N419" s="236" t="e">
        <f>(INDEX(Finish_table!R$4:R$83,MATCH('14 Year_History_Results'!$G419,Finish_table!S$4:S$83,0),1))</f>
        <v>#N/A</v>
      </c>
      <c r="O419" s="236" t="e">
        <f>(INDEX(Finish_table!Z$4:Z$99,MATCH('14 Year_History_Results'!$G419,Finish_table!AA$4:AA$99,0),1))</f>
        <v>#N/A</v>
      </c>
      <c r="P419" s="236" t="e">
        <f>(INDEX(Finish_table!AI$4:AI$99,MATCH('14 Year_History_Results'!$G419,Finish_table!AJ$4:AJ$99,0),1))</f>
        <v>#N/A</v>
      </c>
      <c r="Q419" s="236" t="str">
        <f>(INDEX(Finish_table!AR$4:AR$99,MATCH('14 Year_History_Results'!$G419,Finish_table!AS$4:AS$99,0),1))</f>
        <v>SF</v>
      </c>
      <c r="R419" s="236" t="e">
        <f>(INDEX(Finish_table!BA$4:BA$99,MATCH('14 Year_History_Results'!$G419,Finish_table!BB$4:BB$99,0),1))</f>
        <v>#N/A</v>
      </c>
      <c r="S419" s="236" t="e">
        <f>(INDEX(Finish_table!BJ$4:BJ$99,MATCH('14 Year_History_Results'!$G419,Finish_table!BK$4:BK$99,0),1))</f>
        <v>#N/A</v>
      </c>
      <c r="T419" s="236" t="e">
        <f>(INDEX(Finish_table!BS$4:BS$99,MATCH('14 Year_History_Results'!$G419,Finish_table!BT$4:BT$99,0),1))</f>
        <v>#N/A</v>
      </c>
      <c r="U419" s="236" t="e">
        <f>(INDEX(Finish_table!CB$4:CB$99,MATCH('14 Year_History_Results'!$G419,Finish_table!CC$4:CC$99,0),1))</f>
        <v>#N/A</v>
      </c>
      <c r="V419" s="236" t="e">
        <f>(INDEX(Finish_table!CK$4:CK$99,MATCH('14 Year_History_Results'!$G419,Finish_table!CL$4:CL$99,0),1))</f>
        <v>#N/A</v>
      </c>
      <c r="W419" s="236" t="e">
        <f>(INDEX(Finish_table!CT$4:CT$99,MATCH('14 Year_History_Results'!$G419,Finish_table!CU$4:CU$99,0),1))</f>
        <v>#N/A</v>
      </c>
      <c r="X419" s="236" t="e">
        <f>(INDEX(Finish_table!DC$4:DC$99,MATCH('14 Year_History_Results'!$G419,Finish_table!DD$4:DD$99,0),1))</f>
        <v>#N/A</v>
      </c>
      <c r="Y419" s="236" t="e">
        <f>(INDEX(Finish_table!DL$4:DL$99,MATCH('14 Year_History_Results'!$G419,Finish_table!DM$4:DM$99,0),1))</f>
        <v>#N/A</v>
      </c>
      <c r="Z419" s="236" t="e">
        <f>(INDEX(Finish_table!DU$4:DU$99,MATCH('14 Year_History_Results'!$G419,Finish_table!DV$4:DV$99,0),1))</f>
        <v>#N/A</v>
      </c>
      <c r="AA419" s="256" t="e">
        <f>(INDEX(Finish_table!ED$4:ED$140,MATCH('14 Year_History_Results'!$G419,Finish_table!EE$4:EE$140,0),1))</f>
        <v>#N/A</v>
      </c>
      <c r="AE419">
        <f t="shared" si="235"/>
        <v>1391</v>
      </c>
      <c r="AF419" s="112"/>
      <c r="AG419" s="2"/>
      <c r="AH419" s="148">
        <f>INDEX('2001'!$C$44:$C$140,'14 Year_History_Results'!BT419)</f>
        <v>0</v>
      </c>
      <c r="AI419" s="2">
        <f>INDEX('2002'!$C$44:$C$140,'14 Year_History_Results'!BU419)</f>
        <v>0</v>
      </c>
      <c r="AJ419" s="2">
        <f>INDEX('2003'!$C$44:$C$140,'14 Year_History_Results'!BV419)</f>
        <v>0</v>
      </c>
      <c r="AK419" s="2">
        <f>INDEX('2004'!$C$44:$C$140,'14 Year_History_Results'!BW419)</f>
        <v>10</v>
      </c>
      <c r="AL419" s="2">
        <f>INDEX('2005'!$C$44:$C$140,'14 Year_History_Results'!BX419)</f>
        <v>0</v>
      </c>
      <c r="AM419" s="2">
        <f>INDEX('2006'!$C$44:$C$140,'14 Year_History_Results'!BY419)</f>
        <v>0</v>
      </c>
      <c r="AN419" s="2">
        <f>INDEX('2007'!$C$44:$C$140,'14 Year_History_Results'!BZ419)</f>
        <v>0</v>
      </c>
      <c r="AO419" s="2">
        <f>INDEX('2008'!$C$44:$C$140,'14 Year_History_Results'!CA419)</f>
        <v>0</v>
      </c>
      <c r="AP419" s="2">
        <f>INDEX('2009'!$C$44:$C$140,'14 Year_History_Results'!CB419)</f>
        <v>0</v>
      </c>
      <c r="AQ419" s="2">
        <f>INDEX('2010'!$C$44:$C$140,'14 Year_History_Results'!CC419)</f>
        <v>0</v>
      </c>
      <c r="AR419" s="2">
        <f>INDEX('2011'!$C$44:$C$140,'14 Year_History_Results'!CD419)</f>
        <v>0</v>
      </c>
      <c r="AS419" s="2">
        <f>INDEX('2012'!$C$44:$C$140,'14 Year_History_Results'!CE419)</f>
        <v>0</v>
      </c>
      <c r="AT419" s="2">
        <f>INDEX('2013'!$C$44:$C$140,'14 Year_History_Results'!CF419)</f>
        <v>0</v>
      </c>
      <c r="AU419" s="149">
        <f>INDEX('2014'!$C$52:$C$180,'14 Year_History_Results'!CG419)</f>
        <v>0</v>
      </c>
      <c r="AV419" s="2">
        <f t="shared" si="245"/>
        <v>2.6726124191242437</v>
      </c>
      <c r="AX419">
        <f t="shared" si="246"/>
        <v>1391</v>
      </c>
      <c r="AY419" s="112"/>
      <c r="AZ419" s="97"/>
      <c r="BA419" s="148">
        <f>INDEX('2001'!$B$44:$B$140,'14 Year_History_Results'!BT419)</f>
        <v>0</v>
      </c>
      <c r="BB419" s="2">
        <f>INDEX('2002'!$B$44:$B$140,'14 Year_History_Results'!BU419)</f>
        <v>0</v>
      </c>
      <c r="BC419" s="2">
        <f>INDEX('2003'!$B$44:$B$140,'14 Year_History_Results'!BV419)</f>
        <v>0</v>
      </c>
      <c r="BD419" s="2">
        <f>INDEX('2004'!$B$44:$B$140,'14 Year_History_Results'!BW419)</f>
        <v>5</v>
      </c>
      <c r="BE419" s="2">
        <f>INDEX('2005'!$B$44:$B$140,'14 Year_History_Results'!BX419)</f>
        <v>0</v>
      </c>
      <c r="BF419" s="2">
        <f>INDEX('2006'!$B$44:$B$140,'14 Year_History_Results'!BY419)</f>
        <v>0</v>
      </c>
      <c r="BG419" s="2">
        <f>INDEX('2007'!$B$44:$B$140,'14 Year_History_Results'!BZ419)</f>
        <v>0</v>
      </c>
      <c r="BH419" s="2">
        <f>INDEX('2008'!$B$44:$B$140,'14 Year_History_Results'!CA419)</f>
        <v>0</v>
      </c>
      <c r="BI419" s="2">
        <f>INDEX('2009'!$B$44:$B$140,'14 Year_History_Results'!CB419)</f>
        <v>0</v>
      </c>
      <c r="BJ419" s="2">
        <f>INDEX('2010'!$B$44:$B$140,'14 Year_History_Results'!CC419)</f>
        <v>0</v>
      </c>
      <c r="BK419" s="2">
        <f>INDEX('2011'!$B$44:$B$140,'14 Year_History_Results'!CD419)</f>
        <v>0</v>
      </c>
      <c r="BL419" s="2">
        <f>INDEX('2012'!$B$44:$B$140,'14 Year_History_Results'!CE419)</f>
        <v>0</v>
      </c>
      <c r="BM419" s="2">
        <f>INDEX('2013'!$B$44:$B$140,'14 Year_History_Results'!CF419)</f>
        <v>0</v>
      </c>
      <c r="BN419" s="149">
        <f>INDEX('2014'!$B$52:$B$180,'14 Year_History_Results'!CG419)</f>
        <v>0</v>
      </c>
      <c r="BO419" s="308">
        <f t="shared" si="247"/>
        <v>0</v>
      </c>
      <c r="BQ419">
        <f t="shared" si="248"/>
        <v>1391</v>
      </c>
      <c r="BR419" s="112"/>
      <c r="BS419" s="97"/>
      <c r="BT419" s="148">
        <f>IF(ISNA(MATCH($BQ419,'2001'!$A$44:$A$139,0)),97,MATCH($BQ419,'2001'!$A$44:$A$139,0))</f>
        <v>97</v>
      </c>
      <c r="BU419" s="2">
        <f>IF(ISNA(MATCH($BQ419,'2002'!$A$44:$A$139,0)),97,MATCH($BQ419,'2002'!$A$44:$A$139,0))</f>
        <v>97</v>
      </c>
      <c r="BV419" s="2">
        <f>IF(ISNA(MATCH($BQ419,'2003'!$A$44:$A$139,0)),97,MATCH($BQ419,'2003'!$A$44:$A$139,0))</f>
        <v>97</v>
      </c>
      <c r="BW419" s="2">
        <f>IF(ISNA(MATCH($BQ419,'2004'!$A$44:$A$139,0)),97,MATCH($BQ419,'2004'!$A$44:$A$139,0))</f>
        <v>94</v>
      </c>
      <c r="BX419" s="2">
        <f>IF(ISNA(MATCH($BQ419,'2005'!$A$44:$A$139,0)),97,MATCH($BQ419,'2005'!$A$44:$A$139,0))</f>
        <v>97</v>
      </c>
      <c r="BY419" s="2">
        <f>IF(ISNA(MATCH($BQ419,'2006'!$A$44:$A$139,0)),97,MATCH($BQ419,'2006'!$A$44:$A$139,0))</f>
        <v>97</v>
      </c>
      <c r="BZ419" s="2">
        <f>IF(ISNA(MATCH($BQ419,'2007'!$A$44:$A$139,0)),97,MATCH($BQ419,'2007'!$A$44:$A$139,0))</f>
        <v>97</v>
      </c>
      <c r="CA419" s="2">
        <f>IF(ISNA(MATCH($BQ419,'2008'!$A$44:$A$139,0)),97,MATCH($BQ419,'2008'!$A$44:$A$139,0))</f>
        <v>97</v>
      </c>
      <c r="CB419" s="2">
        <f>IF(ISNA(MATCH($BQ419,'2009'!$A$44:$A$139,0)),97,MATCH($BQ419,'2009'!$A$44:$A$139,0))</f>
        <v>97</v>
      </c>
      <c r="CC419" s="2">
        <f>IF(ISNA(MATCH($BQ419,'2010'!$A$44:$A$139,0)),97,MATCH($BQ419,'2010'!$A$44:$A$139,0))</f>
        <v>97</v>
      </c>
      <c r="CD419" s="2">
        <f>IF(ISNA(MATCH($BQ419,'2011'!$A$44:$A$139,0)),97,MATCH($BQ419,'2011'!$A$44:$A$139,0))</f>
        <v>97</v>
      </c>
      <c r="CE419" s="2">
        <f>IF(ISNA(MATCH($BQ419,'2012'!$A$44:$A$139,0)),97,MATCH($BQ419,'2012'!$A$44:$A$139,0))</f>
        <v>97</v>
      </c>
      <c r="CF419" s="2">
        <f>IF(ISNA(MATCH($BQ419,'2013'!$A$44:$A$139,0)),97,MATCH($BQ419,'2013'!$A$44:$A$139,0))</f>
        <v>97</v>
      </c>
      <c r="CG419" s="149">
        <f>IF(ISNA(MATCH($BQ419,'2014'!$A$52:$A$179,0)),129,MATCH($BQ419,'2014'!$A$52:$A$179,0))</f>
        <v>129</v>
      </c>
      <c r="CI419">
        <f t="shared" si="273"/>
        <v>1391</v>
      </c>
      <c r="CJ419" s="284"/>
      <c r="CK419" s="282"/>
      <c r="CL419" s="281">
        <f t="shared" si="274"/>
        <v>0</v>
      </c>
      <c r="CM419" s="282">
        <f t="shared" si="275"/>
        <v>0</v>
      </c>
      <c r="CN419" s="282">
        <f t="shared" si="276"/>
        <v>0</v>
      </c>
      <c r="CO419" s="282">
        <f t="shared" si="277"/>
        <v>15</v>
      </c>
      <c r="CP419" s="282">
        <f t="shared" si="278"/>
        <v>9.9989999999999988</v>
      </c>
      <c r="CQ419" s="282">
        <f t="shared" si="279"/>
        <v>6.6653333999999989</v>
      </c>
      <c r="CR419" s="282">
        <f t="shared" si="280"/>
        <v>4.4431112444399989</v>
      </c>
      <c r="CS419" s="282">
        <f t="shared" si="281"/>
        <v>2.9617779555437034</v>
      </c>
      <c r="CT419" s="282">
        <f t="shared" si="282"/>
        <v>1.9743211851654325</v>
      </c>
      <c r="CU419" s="282">
        <f t="shared" si="283"/>
        <v>1.3160825020312772</v>
      </c>
      <c r="CV419" s="282">
        <f t="shared" si="284"/>
        <v>0.87730059585404929</v>
      </c>
      <c r="CW419" s="282">
        <f t="shared" si="253"/>
        <v>0.58480857719630919</v>
      </c>
      <c r="CX419" s="282">
        <f t="shared" si="254"/>
        <v>0.38983339755905971</v>
      </c>
      <c r="CY419" s="283">
        <f t="shared" si="255"/>
        <v>0.2598629428128692</v>
      </c>
      <c r="DA419" s="282">
        <f t="shared" si="256"/>
        <v>1391</v>
      </c>
      <c r="DB419" s="97"/>
      <c r="DC419" s="156"/>
      <c r="DD419" s="270">
        <f t="shared" si="257"/>
        <v>0</v>
      </c>
      <c r="DE419" s="156">
        <f t="shared" si="258"/>
        <v>0</v>
      </c>
      <c r="DF419" s="156">
        <f t="shared" si="259"/>
        <v>0</v>
      </c>
      <c r="DG419" s="156">
        <f t="shared" si="260"/>
        <v>15</v>
      </c>
      <c r="DH419" s="156">
        <f t="shared" si="261"/>
        <v>15</v>
      </c>
      <c r="DI419" s="156">
        <f t="shared" si="262"/>
        <v>15</v>
      </c>
      <c r="DJ419" s="156">
        <f t="shared" si="263"/>
        <v>15</v>
      </c>
      <c r="DK419" s="156">
        <f t="shared" si="264"/>
        <v>15</v>
      </c>
      <c r="DL419" s="156">
        <f t="shared" si="265"/>
        <v>15</v>
      </c>
      <c r="DM419" s="156">
        <f t="shared" si="266"/>
        <v>15</v>
      </c>
      <c r="DN419" s="156">
        <f t="shared" si="267"/>
        <v>15</v>
      </c>
      <c r="DO419" s="156">
        <f t="shared" si="268"/>
        <v>15</v>
      </c>
      <c r="DP419" s="156">
        <f t="shared" si="269"/>
        <v>15</v>
      </c>
      <c r="DQ419" s="267">
        <f t="shared" si="270"/>
        <v>15</v>
      </c>
      <c r="DR419" s="156">
        <f t="shared" si="271"/>
        <v>335</v>
      </c>
    </row>
    <row r="420" spans="6:122" x14ac:dyDescent="0.2">
      <c r="F420" s="2">
        <f t="shared" si="272"/>
        <v>415</v>
      </c>
      <c r="G420" s="164">
        <v>486</v>
      </c>
      <c r="H420" s="164">
        <f>14- COUNTIF(L420:AA420,"#N/A")</f>
        <v>2</v>
      </c>
      <c r="I420" s="133">
        <f>SUM(AF420:AU420)+SUM(BA420:BM420)</f>
        <v>18</v>
      </c>
      <c r="J420" s="405">
        <f>CY420</f>
        <v>0.25985254829515675</v>
      </c>
      <c r="K420" s="466" t="str">
        <f>IF(ISNUMBER(MATCH(G420,'[4]OPR data'!$A$3:$A$2541,0)),"Y","N")</f>
        <v>Y</v>
      </c>
      <c r="L420" s="112"/>
      <c r="M420" s="236"/>
      <c r="N420" s="236" t="e">
        <f>(INDEX(Finish_table!R$4:R$83,MATCH('14 Year_History_Results'!$G420,Finish_table!S$4:S$83,0),1))</f>
        <v>#N/A</v>
      </c>
      <c r="O420" s="236" t="e">
        <f>(INDEX(Finish_table!Z$4:Z$99,MATCH('14 Year_History_Results'!$G420,Finish_table!AA$4:AA$99,0),1))</f>
        <v>#N/A</v>
      </c>
      <c r="P420" s="236" t="str">
        <f>(INDEX(Finish_table!AI$4:AI$99,MATCH('14 Year_History_Results'!$G420,Finish_table!AJ$4:AJ$99,0),1))</f>
        <v>QF</v>
      </c>
      <c r="Q420" s="236" t="str">
        <f>(INDEX(Finish_table!AR$4:AR$99,MATCH('14 Year_History_Results'!$G420,Finish_table!AS$4:AS$99,0),1))</f>
        <v>QF</v>
      </c>
      <c r="R420" s="236" t="e">
        <f>(INDEX(Finish_table!BA$4:BA$99,MATCH('14 Year_History_Results'!$G420,Finish_table!BB$4:BB$99,0),1))</f>
        <v>#N/A</v>
      </c>
      <c r="S420" s="236" t="e">
        <f>(INDEX(Finish_table!BJ$4:BJ$99,MATCH('14 Year_History_Results'!$G420,Finish_table!BK$4:BK$99,0),1))</f>
        <v>#N/A</v>
      </c>
      <c r="T420" s="236" t="e">
        <f>(INDEX(Finish_table!BS$4:BS$99,MATCH('14 Year_History_Results'!$G420,Finish_table!BT$4:BT$99,0),1))</f>
        <v>#N/A</v>
      </c>
      <c r="U420" s="236" t="e">
        <f>(INDEX(Finish_table!CB$4:CB$99,MATCH('14 Year_History_Results'!$G420,Finish_table!CC$4:CC$99,0),1))</f>
        <v>#N/A</v>
      </c>
      <c r="V420" s="236" t="e">
        <f>(INDEX(Finish_table!CK$4:CK$99,MATCH('14 Year_History_Results'!$G420,Finish_table!CL$4:CL$99,0),1))</f>
        <v>#N/A</v>
      </c>
      <c r="W420" s="236" t="e">
        <f>(INDEX(Finish_table!CT$4:CT$99,MATCH('14 Year_History_Results'!$G420,Finish_table!CU$4:CU$99,0),1))</f>
        <v>#N/A</v>
      </c>
      <c r="X420" s="236" t="e">
        <f>(INDEX(Finish_table!DC$4:DC$99,MATCH('14 Year_History_Results'!$G420,Finish_table!DD$4:DD$99,0),1))</f>
        <v>#N/A</v>
      </c>
      <c r="Y420" s="236" t="e">
        <f>(INDEX(Finish_table!DL$4:DL$99,MATCH('14 Year_History_Results'!$G420,Finish_table!DM$4:DM$99,0),1))</f>
        <v>#N/A</v>
      </c>
      <c r="Z420" s="236" t="e">
        <f>(INDEX(Finish_table!DU$4:DU$99,MATCH('14 Year_History_Results'!$G420,Finish_table!DV$4:DV$99,0),1))</f>
        <v>#N/A</v>
      </c>
      <c r="AA420" s="256" t="e">
        <f>(INDEX(Finish_table!ED$4:ED$140,MATCH('14 Year_History_Results'!$G420,Finish_table!EE$4:EE$140,0),1))</f>
        <v>#N/A</v>
      </c>
      <c r="AE420">
        <f t="shared" si="235"/>
        <v>486</v>
      </c>
      <c r="AF420" s="112"/>
      <c r="AG420" s="2"/>
      <c r="AH420" s="148">
        <f>INDEX('2001'!$C$44:$C$140,'14 Year_History_Results'!BT420)</f>
        <v>0</v>
      </c>
      <c r="AI420" s="2">
        <f>INDEX('2002'!$C$44:$C$140,'14 Year_History_Results'!BU420)</f>
        <v>0</v>
      </c>
      <c r="AJ420" s="2">
        <f>INDEX('2003'!$C$44:$C$140,'14 Year_History_Results'!BV420)</f>
        <v>0</v>
      </c>
      <c r="AK420" s="2">
        <f>INDEX('2004'!$C$44:$C$140,'14 Year_History_Results'!BW420)</f>
        <v>0</v>
      </c>
      <c r="AL420" s="2">
        <f>INDEX('2005'!$C$44:$C$140,'14 Year_History_Results'!BX420)</f>
        <v>0</v>
      </c>
      <c r="AM420" s="2">
        <f>INDEX('2006'!$C$44:$C$140,'14 Year_History_Results'!BY420)</f>
        <v>0</v>
      </c>
      <c r="AN420" s="2">
        <f>INDEX('2007'!$C$44:$C$140,'14 Year_History_Results'!BZ420)</f>
        <v>0</v>
      </c>
      <c r="AO420" s="2">
        <f>INDEX('2008'!$C$44:$C$140,'14 Year_History_Results'!CA420)</f>
        <v>0</v>
      </c>
      <c r="AP420" s="2">
        <f>INDEX('2009'!$C$44:$C$140,'14 Year_History_Results'!CB420)</f>
        <v>0</v>
      </c>
      <c r="AQ420" s="2">
        <f>INDEX('2010'!$C$44:$C$140,'14 Year_History_Results'!CC420)</f>
        <v>0</v>
      </c>
      <c r="AR420" s="2">
        <f>INDEX('2011'!$C$44:$C$140,'14 Year_History_Results'!CD420)</f>
        <v>0</v>
      </c>
      <c r="AS420" s="2">
        <f>INDEX('2012'!$C$44:$C$140,'14 Year_History_Results'!CE420)</f>
        <v>0</v>
      </c>
      <c r="AT420" s="2">
        <f>INDEX('2013'!$C$44:$C$140,'14 Year_History_Results'!CF420)</f>
        <v>0</v>
      </c>
      <c r="AU420" s="149">
        <f>INDEX('2014'!$C$52:$C$180,'14 Year_History_Results'!CG420)</f>
        <v>0</v>
      </c>
      <c r="AV420" s="2">
        <f t="shared" si="245"/>
        <v>0</v>
      </c>
      <c r="AX420">
        <f t="shared" si="246"/>
        <v>486</v>
      </c>
      <c r="AY420" s="112"/>
      <c r="AZ420" s="97"/>
      <c r="BA420" s="148">
        <f>INDEX('2001'!$B$44:$B$140,'14 Year_History_Results'!BT420)</f>
        <v>0</v>
      </c>
      <c r="BB420" s="2">
        <f>INDEX('2002'!$B$44:$B$140,'14 Year_History_Results'!BU420)</f>
        <v>0</v>
      </c>
      <c r="BC420" s="2">
        <f>INDEX('2003'!$B$44:$B$140,'14 Year_History_Results'!BV420)</f>
        <v>9</v>
      </c>
      <c r="BD420" s="2">
        <f>INDEX('2004'!$B$44:$B$140,'14 Year_History_Results'!BW420)</f>
        <v>9</v>
      </c>
      <c r="BE420" s="2">
        <f>INDEX('2005'!$B$44:$B$140,'14 Year_History_Results'!BX420)</f>
        <v>0</v>
      </c>
      <c r="BF420" s="2">
        <f>INDEX('2006'!$B$44:$B$140,'14 Year_History_Results'!BY420)</f>
        <v>0</v>
      </c>
      <c r="BG420" s="2">
        <f>INDEX('2007'!$B$44:$B$140,'14 Year_History_Results'!BZ420)</f>
        <v>0</v>
      </c>
      <c r="BH420" s="2">
        <f>INDEX('2008'!$B$44:$B$140,'14 Year_History_Results'!CA420)</f>
        <v>0</v>
      </c>
      <c r="BI420" s="2">
        <f>INDEX('2009'!$B$44:$B$140,'14 Year_History_Results'!CB420)</f>
        <v>0</v>
      </c>
      <c r="BJ420" s="2">
        <f>INDEX('2010'!$B$44:$B$140,'14 Year_History_Results'!CC420)</f>
        <v>0</v>
      </c>
      <c r="BK420" s="2">
        <f>INDEX('2011'!$B$44:$B$140,'14 Year_History_Results'!CD420)</f>
        <v>0</v>
      </c>
      <c r="BL420" s="2">
        <f>INDEX('2012'!$B$44:$B$140,'14 Year_History_Results'!CE420)</f>
        <v>0</v>
      </c>
      <c r="BM420" s="2">
        <f>INDEX('2013'!$B$44:$B$140,'14 Year_History_Results'!CF420)</f>
        <v>0</v>
      </c>
      <c r="BN420" s="149">
        <f>INDEX('2014'!$B$52:$B$180,'14 Year_History_Results'!CG420)</f>
        <v>0</v>
      </c>
      <c r="BO420" s="308">
        <f t="shared" si="247"/>
        <v>0</v>
      </c>
      <c r="BQ420">
        <f t="shared" si="248"/>
        <v>486</v>
      </c>
      <c r="BR420" s="112"/>
      <c r="BS420" s="97"/>
      <c r="BT420" s="148">
        <f>IF(ISNA(MATCH($BQ420,'2001'!$A$44:$A$139,0)),97,MATCH($BQ420,'2001'!$A$44:$A$139,0))</f>
        <v>97</v>
      </c>
      <c r="BU420" s="2">
        <f>IF(ISNA(MATCH($BQ420,'2002'!$A$44:$A$139,0)),97,MATCH($BQ420,'2002'!$A$44:$A$139,0))</f>
        <v>97</v>
      </c>
      <c r="BV420" s="2">
        <f>IF(ISNA(MATCH($BQ420,'2003'!$A$44:$A$139,0)),97,MATCH($BQ420,'2003'!$A$44:$A$139,0))</f>
        <v>71</v>
      </c>
      <c r="BW420" s="2">
        <f>IF(ISNA(MATCH($BQ420,'2004'!$A$44:$A$139,0)),97,MATCH($BQ420,'2004'!$A$44:$A$139,0))</f>
        <v>64</v>
      </c>
      <c r="BX420" s="2">
        <f>IF(ISNA(MATCH($BQ420,'2005'!$A$44:$A$139,0)),97,MATCH($BQ420,'2005'!$A$44:$A$139,0))</f>
        <v>97</v>
      </c>
      <c r="BY420" s="2">
        <f>IF(ISNA(MATCH($BQ420,'2006'!$A$44:$A$139,0)),97,MATCH($BQ420,'2006'!$A$44:$A$139,0))</f>
        <v>97</v>
      </c>
      <c r="BZ420" s="2">
        <f>IF(ISNA(MATCH($BQ420,'2007'!$A$44:$A$139,0)),97,MATCH($BQ420,'2007'!$A$44:$A$139,0))</f>
        <v>97</v>
      </c>
      <c r="CA420" s="2">
        <f>IF(ISNA(MATCH($BQ420,'2008'!$A$44:$A$139,0)),97,MATCH($BQ420,'2008'!$A$44:$A$139,0))</f>
        <v>97</v>
      </c>
      <c r="CB420" s="2">
        <f>IF(ISNA(MATCH($BQ420,'2009'!$A$44:$A$139,0)),97,MATCH($BQ420,'2009'!$A$44:$A$139,0))</f>
        <v>97</v>
      </c>
      <c r="CC420" s="2">
        <f>IF(ISNA(MATCH($BQ420,'2010'!$A$44:$A$139,0)),97,MATCH($BQ420,'2010'!$A$44:$A$139,0))</f>
        <v>97</v>
      </c>
      <c r="CD420" s="2">
        <f>IF(ISNA(MATCH($BQ420,'2011'!$A$44:$A$139,0)),97,MATCH($BQ420,'2011'!$A$44:$A$139,0))</f>
        <v>97</v>
      </c>
      <c r="CE420" s="2">
        <f>IF(ISNA(MATCH($BQ420,'2012'!$A$44:$A$139,0)),97,MATCH($BQ420,'2012'!$A$44:$A$139,0))</f>
        <v>97</v>
      </c>
      <c r="CF420" s="2">
        <f>IF(ISNA(MATCH($BQ420,'2013'!$A$44:$A$139,0)),97,MATCH($BQ420,'2013'!$A$44:$A$139,0))</f>
        <v>97</v>
      </c>
      <c r="CG420" s="149">
        <f>IF(ISNA(MATCH($BQ420,'2014'!$A$52:$A$179,0)),129,MATCH($BQ420,'2014'!$A$52:$A$179,0))</f>
        <v>129</v>
      </c>
      <c r="CI420">
        <f t="shared" si="273"/>
        <v>486</v>
      </c>
      <c r="CJ420" s="284"/>
      <c r="CK420" s="282"/>
      <c r="CL420" s="281">
        <f t="shared" si="274"/>
        <v>0</v>
      </c>
      <c r="CM420" s="282">
        <f t="shared" si="275"/>
        <v>0</v>
      </c>
      <c r="CN420" s="282">
        <f t="shared" si="276"/>
        <v>9</v>
      </c>
      <c r="CO420" s="282">
        <f t="shared" si="277"/>
        <v>14.9994</v>
      </c>
      <c r="CP420" s="282">
        <f t="shared" si="278"/>
        <v>9.9986000399999995</v>
      </c>
      <c r="CQ420" s="282">
        <f t="shared" si="279"/>
        <v>6.6650667866639992</v>
      </c>
      <c r="CR420" s="282">
        <f t="shared" si="280"/>
        <v>4.4429335199902216</v>
      </c>
      <c r="CS420" s="282">
        <f t="shared" si="281"/>
        <v>2.9616594844254815</v>
      </c>
      <c r="CT420" s="282">
        <f t="shared" si="282"/>
        <v>1.9742422123180259</v>
      </c>
      <c r="CU420" s="282">
        <f t="shared" si="283"/>
        <v>1.316029858731196</v>
      </c>
      <c r="CV420" s="282">
        <f t="shared" si="284"/>
        <v>0.87726550383021529</v>
      </c>
      <c r="CW420" s="282">
        <f t="shared" si="253"/>
        <v>0.58478518485322151</v>
      </c>
      <c r="CX420" s="282">
        <f t="shared" si="254"/>
        <v>0.38981780422315743</v>
      </c>
      <c r="CY420" s="283">
        <f t="shared" si="255"/>
        <v>0.25985254829515675</v>
      </c>
      <c r="DA420" s="282">
        <f t="shared" si="256"/>
        <v>486</v>
      </c>
      <c r="DB420" s="97"/>
      <c r="DC420" s="156"/>
      <c r="DD420" s="270">
        <f t="shared" si="257"/>
        <v>0</v>
      </c>
      <c r="DE420" s="156">
        <f t="shared" si="258"/>
        <v>0</v>
      </c>
      <c r="DF420" s="156">
        <f t="shared" si="259"/>
        <v>9</v>
      </c>
      <c r="DG420" s="156">
        <f t="shared" si="260"/>
        <v>18</v>
      </c>
      <c r="DH420" s="156">
        <f t="shared" si="261"/>
        <v>18</v>
      </c>
      <c r="DI420" s="156">
        <f t="shared" si="262"/>
        <v>18</v>
      </c>
      <c r="DJ420" s="156">
        <f t="shared" si="263"/>
        <v>18</v>
      </c>
      <c r="DK420" s="156">
        <f t="shared" si="264"/>
        <v>18</v>
      </c>
      <c r="DL420" s="156">
        <f t="shared" si="265"/>
        <v>18</v>
      </c>
      <c r="DM420" s="156">
        <f t="shared" si="266"/>
        <v>18</v>
      </c>
      <c r="DN420" s="156">
        <f t="shared" si="267"/>
        <v>18</v>
      </c>
      <c r="DO420" s="156">
        <f t="shared" si="268"/>
        <v>18</v>
      </c>
      <c r="DP420" s="156">
        <f t="shared" si="269"/>
        <v>18</v>
      </c>
      <c r="DQ420" s="267">
        <f t="shared" si="270"/>
        <v>18</v>
      </c>
      <c r="DR420" s="156">
        <f t="shared" si="271"/>
        <v>324</v>
      </c>
    </row>
    <row r="421" spans="6:122" x14ac:dyDescent="0.2">
      <c r="F421" s="2">
        <f t="shared" si="272"/>
        <v>416</v>
      </c>
      <c r="G421" s="164">
        <v>59</v>
      </c>
      <c r="H421" s="164">
        <f>14- COUNTIF(L421:AA421,"#N/A")</f>
        <v>2</v>
      </c>
      <c r="I421" s="133">
        <f>SUM(AF421:AU421)+SUM(BA421:BM421)</f>
        <v>45</v>
      </c>
      <c r="J421" s="405">
        <f>CY421</f>
        <v>0.25658700779099453</v>
      </c>
      <c r="K421" s="466" t="str">
        <f>IF(ISNUMBER(MATCH(G421,'[4]OPR data'!$A$3:$A$2541,0)),"Y","N")</f>
        <v>Y</v>
      </c>
      <c r="L421" s="112"/>
      <c r="M421" s="236"/>
      <c r="N421" s="236" t="str">
        <f>(INDEX(Finish_table!R$4:R$83,MATCH('14 Year_History_Results'!$G421,Finish_table!S$4:S$83,0),1))</f>
        <v>F</v>
      </c>
      <c r="O421" s="236" t="e">
        <f>(INDEX(Finish_table!Z$4:Z$99,MATCH('14 Year_History_Results'!$G421,Finish_table!AA$4:AA$99,0),1))</f>
        <v>#N/A</v>
      </c>
      <c r="P421" s="236" t="str">
        <f>(INDEX(Finish_table!AI$4:AI$99,MATCH('14 Year_History_Results'!$G421,Finish_table!AJ$4:AJ$99,0),1))</f>
        <v>QF</v>
      </c>
      <c r="Q421" s="236" t="e">
        <f>(INDEX(Finish_table!AR$4:AR$99,MATCH('14 Year_History_Results'!$G421,Finish_table!AS$4:AS$99,0),1))</f>
        <v>#N/A</v>
      </c>
      <c r="R421" s="236" t="e">
        <f>(INDEX(Finish_table!BA$4:BA$99,MATCH('14 Year_History_Results'!$G421,Finish_table!BB$4:BB$99,0),1))</f>
        <v>#N/A</v>
      </c>
      <c r="S421" s="236" t="e">
        <f>(INDEX(Finish_table!BJ$4:BJ$99,MATCH('14 Year_History_Results'!$G421,Finish_table!BK$4:BK$99,0),1))</f>
        <v>#N/A</v>
      </c>
      <c r="T421" s="236" t="e">
        <f>(INDEX(Finish_table!BS$4:BS$99,MATCH('14 Year_History_Results'!$G421,Finish_table!BT$4:BT$99,0),1))</f>
        <v>#N/A</v>
      </c>
      <c r="U421" s="236" t="e">
        <f>(INDEX(Finish_table!CB$4:CB$99,MATCH('14 Year_History_Results'!$G421,Finish_table!CC$4:CC$99,0),1))</f>
        <v>#N/A</v>
      </c>
      <c r="V421" s="236" t="e">
        <f>(INDEX(Finish_table!CK$4:CK$99,MATCH('14 Year_History_Results'!$G421,Finish_table!CL$4:CL$99,0),1))</f>
        <v>#N/A</v>
      </c>
      <c r="W421" s="236" t="e">
        <f>(INDEX(Finish_table!CT$4:CT$99,MATCH('14 Year_History_Results'!$G421,Finish_table!CU$4:CU$99,0),1))</f>
        <v>#N/A</v>
      </c>
      <c r="X421" s="236" t="e">
        <f>(INDEX(Finish_table!DC$4:DC$99,MATCH('14 Year_History_Results'!$G421,Finish_table!DD$4:DD$99,0),1))</f>
        <v>#N/A</v>
      </c>
      <c r="Y421" s="236" t="e">
        <f>(INDEX(Finish_table!DL$4:DL$99,MATCH('14 Year_History_Results'!$G421,Finish_table!DM$4:DM$99,0),1))</f>
        <v>#N/A</v>
      </c>
      <c r="Z421" s="236" t="e">
        <f>(INDEX(Finish_table!DU$4:DU$99,MATCH('14 Year_History_Results'!$G421,Finish_table!DV$4:DV$99,0),1))</f>
        <v>#N/A</v>
      </c>
      <c r="AA421" s="256" t="e">
        <f>(INDEX(Finish_table!ED$4:ED$140,MATCH('14 Year_History_Results'!$G421,Finish_table!EE$4:EE$140,0),1))</f>
        <v>#N/A</v>
      </c>
      <c r="AE421">
        <f t="shared" si="235"/>
        <v>59</v>
      </c>
      <c r="AF421" s="112"/>
      <c r="AG421" s="2"/>
      <c r="AH421" s="148">
        <f>INDEX('2001'!$C$44:$C$140,'14 Year_History_Results'!BT421)</f>
        <v>30</v>
      </c>
      <c r="AI421" s="2">
        <f>INDEX('2002'!$C$44:$C$140,'14 Year_History_Results'!BU421)</f>
        <v>0</v>
      </c>
      <c r="AJ421" s="2">
        <f>INDEX('2003'!$C$44:$C$140,'14 Year_History_Results'!BV421)</f>
        <v>0</v>
      </c>
      <c r="AK421" s="2">
        <f>INDEX('2004'!$C$44:$C$140,'14 Year_History_Results'!BW421)</f>
        <v>0</v>
      </c>
      <c r="AL421" s="2">
        <f>INDEX('2005'!$C$44:$C$140,'14 Year_History_Results'!BX421)</f>
        <v>0</v>
      </c>
      <c r="AM421" s="2">
        <f>INDEX('2006'!$C$44:$C$140,'14 Year_History_Results'!BY421)</f>
        <v>0</v>
      </c>
      <c r="AN421" s="2">
        <f>INDEX('2007'!$C$44:$C$140,'14 Year_History_Results'!BZ421)</f>
        <v>0</v>
      </c>
      <c r="AO421" s="2">
        <f>INDEX('2008'!$C$44:$C$140,'14 Year_History_Results'!CA421)</f>
        <v>0</v>
      </c>
      <c r="AP421" s="2">
        <f>INDEX('2009'!$C$44:$C$140,'14 Year_History_Results'!CB421)</f>
        <v>0</v>
      </c>
      <c r="AQ421" s="2">
        <f>INDEX('2010'!$C$44:$C$140,'14 Year_History_Results'!CC421)</f>
        <v>0</v>
      </c>
      <c r="AR421" s="2">
        <f>INDEX('2011'!$C$44:$C$140,'14 Year_History_Results'!CD421)</f>
        <v>0</v>
      </c>
      <c r="AS421" s="2">
        <f>INDEX('2012'!$C$44:$C$140,'14 Year_History_Results'!CE421)</f>
        <v>0</v>
      </c>
      <c r="AT421" s="2">
        <f>INDEX('2013'!$C$44:$C$140,'14 Year_History_Results'!CF421)</f>
        <v>0</v>
      </c>
      <c r="AU421" s="149">
        <f>INDEX('2014'!$C$52:$C$180,'14 Year_History_Results'!CG421)</f>
        <v>0</v>
      </c>
      <c r="AV421" s="2">
        <f t="shared" si="245"/>
        <v>8.0178372573727312</v>
      </c>
      <c r="AX421">
        <f t="shared" si="246"/>
        <v>59</v>
      </c>
      <c r="AY421" s="112"/>
      <c r="AZ421" s="97"/>
      <c r="BA421" s="148">
        <f>INDEX('2001'!$B$44:$B$140,'14 Year_History_Results'!BT421)</f>
        <v>11</v>
      </c>
      <c r="BB421" s="2">
        <f>INDEX('2002'!$B$44:$B$140,'14 Year_History_Results'!BU421)</f>
        <v>0</v>
      </c>
      <c r="BC421" s="2">
        <f>INDEX('2003'!$B$44:$B$140,'14 Year_History_Results'!BV421)</f>
        <v>4</v>
      </c>
      <c r="BD421" s="2">
        <f>INDEX('2004'!$B$44:$B$140,'14 Year_History_Results'!BW421)</f>
        <v>0</v>
      </c>
      <c r="BE421" s="2">
        <f>INDEX('2005'!$B$44:$B$140,'14 Year_History_Results'!BX421)</f>
        <v>0</v>
      </c>
      <c r="BF421" s="2">
        <f>INDEX('2006'!$B$44:$B$140,'14 Year_History_Results'!BY421)</f>
        <v>0</v>
      </c>
      <c r="BG421" s="2">
        <f>INDEX('2007'!$B$44:$B$140,'14 Year_History_Results'!BZ421)</f>
        <v>0</v>
      </c>
      <c r="BH421" s="2">
        <f>INDEX('2008'!$B$44:$B$140,'14 Year_History_Results'!CA421)</f>
        <v>0</v>
      </c>
      <c r="BI421" s="2">
        <f>INDEX('2009'!$B$44:$B$140,'14 Year_History_Results'!CB421)</f>
        <v>0</v>
      </c>
      <c r="BJ421" s="2">
        <f>INDEX('2010'!$B$44:$B$140,'14 Year_History_Results'!CC421)</f>
        <v>0</v>
      </c>
      <c r="BK421" s="2">
        <f>INDEX('2011'!$B$44:$B$140,'14 Year_History_Results'!CD421)</f>
        <v>0</v>
      </c>
      <c r="BL421" s="2">
        <f>INDEX('2012'!$B$44:$B$140,'14 Year_History_Results'!CE421)</f>
        <v>0</v>
      </c>
      <c r="BM421" s="2">
        <f>INDEX('2013'!$B$44:$B$140,'14 Year_History_Results'!CF421)</f>
        <v>0</v>
      </c>
      <c r="BN421" s="149">
        <f>INDEX('2014'!$B$52:$B$180,'14 Year_History_Results'!CG421)</f>
        <v>0</v>
      </c>
      <c r="BO421" s="308">
        <f t="shared" si="247"/>
        <v>0</v>
      </c>
      <c r="BQ421">
        <f t="shared" si="248"/>
        <v>59</v>
      </c>
      <c r="BR421" s="112"/>
      <c r="BS421" s="97"/>
      <c r="BT421" s="148">
        <f>IF(ISNA(MATCH($BQ421,'2001'!$A$44:$A$139,0)),97,MATCH($BQ421,'2001'!$A$44:$A$139,0))</f>
        <v>13</v>
      </c>
      <c r="BU421" s="2">
        <f>IF(ISNA(MATCH($BQ421,'2002'!$A$44:$A$139,0)),97,MATCH($BQ421,'2002'!$A$44:$A$139,0))</f>
        <v>97</v>
      </c>
      <c r="BV421" s="2">
        <f>IF(ISNA(MATCH($BQ421,'2003'!$A$44:$A$139,0)),97,MATCH($BQ421,'2003'!$A$44:$A$139,0))</f>
        <v>10</v>
      </c>
      <c r="BW421" s="2">
        <f>IF(ISNA(MATCH($BQ421,'2004'!$A$44:$A$139,0)),97,MATCH($BQ421,'2004'!$A$44:$A$139,0))</f>
        <v>97</v>
      </c>
      <c r="BX421" s="2">
        <f>IF(ISNA(MATCH($BQ421,'2005'!$A$44:$A$139,0)),97,MATCH($BQ421,'2005'!$A$44:$A$139,0))</f>
        <v>97</v>
      </c>
      <c r="BY421" s="2">
        <f>IF(ISNA(MATCH($BQ421,'2006'!$A$44:$A$139,0)),97,MATCH($BQ421,'2006'!$A$44:$A$139,0))</f>
        <v>97</v>
      </c>
      <c r="BZ421" s="2">
        <f>IF(ISNA(MATCH($BQ421,'2007'!$A$44:$A$139,0)),97,MATCH($BQ421,'2007'!$A$44:$A$139,0))</f>
        <v>97</v>
      </c>
      <c r="CA421" s="2">
        <f>IF(ISNA(MATCH($BQ421,'2008'!$A$44:$A$139,0)),97,MATCH($BQ421,'2008'!$A$44:$A$139,0))</f>
        <v>97</v>
      </c>
      <c r="CB421" s="2">
        <f>IF(ISNA(MATCH($BQ421,'2009'!$A$44:$A$139,0)),97,MATCH($BQ421,'2009'!$A$44:$A$139,0))</f>
        <v>97</v>
      </c>
      <c r="CC421" s="2">
        <f>IF(ISNA(MATCH($BQ421,'2010'!$A$44:$A$139,0)),97,MATCH($BQ421,'2010'!$A$44:$A$139,0))</f>
        <v>97</v>
      </c>
      <c r="CD421" s="2">
        <f>IF(ISNA(MATCH($BQ421,'2011'!$A$44:$A$139,0)),97,MATCH($BQ421,'2011'!$A$44:$A$139,0))</f>
        <v>97</v>
      </c>
      <c r="CE421" s="2">
        <f>IF(ISNA(MATCH($BQ421,'2012'!$A$44:$A$139,0)),97,MATCH($BQ421,'2012'!$A$44:$A$139,0))</f>
        <v>97</v>
      </c>
      <c r="CF421" s="2">
        <f>IF(ISNA(MATCH($BQ421,'2013'!$A$44:$A$139,0)),97,MATCH($BQ421,'2013'!$A$44:$A$139,0))</f>
        <v>97</v>
      </c>
      <c r="CG421" s="149">
        <f>IF(ISNA(MATCH($BQ421,'2014'!$A$52:$A$179,0)),129,MATCH($BQ421,'2014'!$A$52:$A$179,0))</f>
        <v>129</v>
      </c>
      <c r="CI421">
        <f t="shared" si="273"/>
        <v>59</v>
      </c>
      <c r="CJ421" s="284"/>
      <c r="CK421" s="282"/>
      <c r="CL421" s="281">
        <f t="shared" si="274"/>
        <v>41</v>
      </c>
      <c r="CM421" s="282">
        <f t="shared" si="275"/>
        <v>27.3306</v>
      </c>
      <c r="CN421" s="282">
        <f t="shared" si="276"/>
        <v>22.218577960000001</v>
      </c>
      <c r="CO421" s="282">
        <f t="shared" si="277"/>
        <v>14.810904068136001</v>
      </c>
      <c r="CP421" s="282">
        <f t="shared" si="278"/>
        <v>9.872948651819458</v>
      </c>
      <c r="CQ421" s="282">
        <f t="shared" si="279"/>
        <v>6.5813075713028502</v>
      </c>
      <c r="CR421" s="282">
        <f t="shared" si="280"/>
        <v>4.3870996270304801</v>
      </c>
      <c r="CS421" s="282">
        <f t="shared" si="281"/>
        <v>2.9244406113785177</v>
      </c>
      <c r="CT421" s="282">
        <f t="shared" si="282"/>
        <v>1.9494321115449198</v>
      </c>
      <c r="CU421" s="282">
        <f t="shared" si="283"/>
        <v>1.2994914455558435</v>
      </c>
      <c r="CV421" s="282">
        <f t="shared" si="284"/>
        <v>0.86624099760752526</v>
      </c>
      <c r="CW421" s="282">
        <f t="shared" si="253"/>
        <v>0.57743624900517632</v>
      </c>
      <c r="CX421" s="282">
        <f t="shared" si="254"/>
        <v>0.38491900358685049</v>
      </c>
      <c r="CY421" s="283">
        <f t="shared" si="255"/>
        <v>0.25658700779099453</v>
      </c>
      <c r="DA421" s="282">
        <f t="shared" si="256"/>
        <v>59</v>
      </c>
      <c r="DB421" s="97"/>
      <c r="DC421" s="156"/>
      <c r="DD421" s="270">
        <f t="shared" si="257"/>
        <v>41</v>
      </c>
      <c r="DE421" s="156">
        <f t="shared" si="258"/>
        <v>41</v>
      </c>
      <c r="DF421" s="156">
        <f t="shared" si="259"/>
        <v>45</v>
      </c>
      <c r="DG421" s="156">
        <f t="shared" si="260"/>
        <v>45</v>
      </c>
      <c r="DH421" s="156">
        <f t="shared" si="261"/>
        <v>45</v>
      </c>
      <c r="DI421" s="156">
        <f t="shared" si="262"/>
        <v>45</v>
      </c>
      <c r="DJ421" s="156">
        <f t="shared" si="263"/>
        <v>45</v>
      </c>
      <c r="DK421" s="156">
        <f t="shared" si="264"/>
        <v>45</v>
      </c>
      <c r="DL421" s="156">
        <f t="shared" si="265"/>
        <v>45</v>
      </c>
      <c r="DM421" s="156">
        <f t="shared" si="266"/>
        <v>45</v>
      </c>
      <c r="DN421" s="156">
        <f t="shared" si="267"/>
        <v>45</v>
      </c>
      <c r="DO421" s="156">
        <f t="shared" si="268"/>
        <v>45</v>
      </c>
      <c r="DP421" s="156">
        <f t="shared" si="269"/>
        <v>45</v>
      </c>
      <c r="DQ421" s="267">
        <f t="shared" si="270"/>
        <v>45</v>
      </c>
      <c r="DR421" s="156">
        <f t="shared" si="271"/>
        <v>162</v>
      </c>
    </row>
    <row r="422" spans="6:122" x14ac:dyDescent="0.2">
      <c r="F422" s="2">
        <f t="shared" si="272"/>
        <v>417</v>
      </c>
      <c r="G422" s="164">
        <v>306</v>
      </c>
      <c r="H422" s="164">
        <f>14- COUNTIF(L422:AA422,"#N/A")</f>
        <v>2</v>
      </c>
      <c r="I422" s="133">
        <f>SUM(AF422:AU422)+SUM(BA422:BM422)</f>
        <v>31</v>
      </c>
      <c r="J422" s="405">
        <f>CY422</f>
        <v>0.24891277016635327</v>
      </c>
      <c r="K422" s="466" t="str">
        <f>IF(ISNUMBER(MATCH(G422,'[4]OPR data'!$A$3:$A$2541,0)),"Y","N")</f>
        <v>Y</v>
      </c>
      <c r="L422" s="112"/>
      <c r="M422" s="236"/>
      <c r="N422" s="236" t="str">
        <f>(INDEX(Finish_table!R$4:R$83,MATCH('14 Year_History_Results'!$G422,Finish_table!S$4:S$83,0),1))</f>
        <v>QF</v>
      </c>
      <c r="O422" s="236" t="e">
        <f>(INDEX(Finish_table!Z$4:Z$99,MATCH('14 Year_History_Results'!$G422,Finish_table!AA$4:AA$99,0),1))</f>
        <v>#N/A</v>
      </c>
      <c r="P422" s="236" t="str">
        <f>(INDEX(Finish_table!AI$4:AI$99,MATCH('14 Year_History_Results'!$G422,Finish_table!AJ$4:AJ$99,0),1))</f>
        <v>QF</v>
      </c>
      <c r="Q422" s="236" t="e">
        <f>(INDEX(Finish_table!AR$4:AR$99,MATCH('14 Year_History_Results'!$G422,Finish_table!AS$4:AS$99,0),1))</f>
        <v>#N/A</v>
      </c>
      <c r="R422" s="236" t="e">
        <f>(INDEX(Finish_table!BA$4:BA$99,MATCH('14 Year_History_Results'!$G422,Finish_table!BB$4:BB$99,0),1))</f>
        <v>#N/A</v>
      </c>
      <c r="S422" s="236" t="e">
        <f>(INDEX(Finish_table!BJ$4:BJ$99,MATCH('14 Year_History_Results'!$G422,Finish_table!BK$4:BK$99,0),1))</f>
        <v>#N/A</v>
      </c>
      <c r="T422" s="236" t="e">
        <f>(INDEX(Finish_table!BS$4:BS$99,MATCH('14 Year_History_Results'!$G422,Finish_table!BT$4:BT$99,0),1))</f>
        <v>#N/A</v>
      </c>
      <c r="U422" s="236" t="e">
        <f>(INDEX(Finish_table!CB$4:CB$99,MATCH('14 Year_History_Results'!$G422,Finish_table!CC$4:CC$99,0),1))</f>
        <v>#N/A</v>
      </c>
      <c r="V422" s="236" t="e">
        <f>(INDEX(Finish_table!CK$4:CK$99,MATCH('14 Year_History_Results'!$G422,Finish_table!CL$4:CL$99,0),1))</f>
        <v>#N/A</v>
      </c>
      <c r="W422" s="236" t="e">
        <f>(INDEX(Finish_table!CT$4:CT$99,MATCH('14 Year_History_Results'!$G422,Finish_table!CU$4:CU$99,0),1))</f>
        <v>#N/A</v>
      </c>
      <c r="X422" s="236" t="e">
        <f>(INDEX(Finish_table!DC$4:DC$99,MATCH('14 Year_History_Results'!$G422,Finish_table!DD$4:DD$99,0),1))</f>
        <v>#N/A</v>
      </c>
      <c r="Y422" s="236" t="e">
        <f>(INDEX(Finish_table!DL$4:DL$99,MATCH('14 Year_History_Results'!$G422,Finish_table!DM$4:DM$99,0),1))</f>
        <v>#N/A</v>
      </c>
      <c r="Z422" s="236" t="e">
        <f>(INDEX(Finish_table!DU$4:DU$99,MATCH('14 Year_History_Results'!$G422,Finish_table!DV$4:DV$99,0),1))</f>
        <v>#N/A</v>
      </c>
      <c r="AA422" s="256" t="e">
        <f>(INDEX(Finish_table!ED$4:ED$140,MATCH('14 Year_History_Results'!$G422,Finish_table!EE$4:EE$140,0),1))</f>
        <v>#N/A</v>
      </c>
      <c r="AE422">
        <f t="shared" si="235"/>
        <v>306</v>
      </c>
      <c r="AF422" s="112"/>
      <c r="AG422" s="2"/>
      <c r="AH422" s="148">
        <f>INDEX('2001'!$C$44:$C$140,'14 Year_History_Results'!BT422)</f>
        <v>10</v>
      </c>
      <c r="AI422" s="2">
        <f>INDEX('2002'!$C$44:$C$140,'14 Year_History_Results'!BU422)</f>
        <v>0</v>
      </c>
      <c r="AJ422" s="2">
        <f>INDEX('2003'!$C$44:$C$140,'14 Year_History_Results'!BV422)</f>
        <v>0</v>
      </c>
      <c r="AK422" s="2">
        <f>INDEX('2004'!$C$44:$C$140,'14 Year_History_Results'!BW422)</f>
        <v>0</v>
      </c>
      <c r="AL422" s="2">
        <f>INDEX('2005'!$C$44:$C$140,'14 Year_History_Results'!BX422)</f>
        <v>0</v>
      </c>
      <c r="AM422" s="2">
        <f>INDEX('2006'!$C$44:$C$140,'14 Year_History_Results'!BY422)</f>
        <v>0</v>
      </c>
      <c r="AN422" s="2">
        <f>INDEX('2007'!$C$44:$C$140,'14 Year_History_Results'!BZ422)</f>
        <v>0</v>
      </c>
      <c r="AO422" s="2">
        <f>INDEX('2008'!$C$44:$C$140,'14 Year_History_Results'!CA422)</f>
        <v>0</v>
      </c>
      <c r="AP422" s="2">
        <f>INDEX('2009'!$C$44:$C$140,'14 Year_History_Results'!CB422)</f>
        <v>0</v>
      </c>
      <c r="AQ422" s="2">
        <f>INDEX('2010'!$C$44:$C$140,'14 Year_History_Results'!CC422)</f>
        <v>0</v>
      </c>
      <c r="AR422" s="2">
        <f>INDEX('2011'!$C$44:$C$140,'14 Year_History_Results'!CD422)</f>
        <v>0</v>
      </c>
      <c r="AS422" s="2">
        <f>INDEX('2012'!$C$44:$C$140,'14 Year_History_Results'!CE422)</f>
        <v>0</v>
      </c>
      <c r="AT422" s="2">
        <f>INDEX('2013'!$C$44:$C$140,'14 Year_History_Results'!CF422)</f>
        <v>0</v>
      </c>
      <c r="AU422" s="149">
        <f>INDEX('2014'!$C$52:$C$180,'14 Year_History_Results'!CG422)</f>
        <v>0</v>
      </c>
      <c r="AV422" s="2">
        <f t="shared" si="245"/>
        <v>2.6726124191242437</v>
      </c>
      <c r="AX422">
        <f t="shared" si="246"/>
        <v>306</v>
      </c>
      <c r="AY422" s="112"/>
      <c r="AZ422" s="97"/>
      <c r="BA422" s="148">
        <f>INDEX('2001'!$B$44:$B$140,'14 Year_History_Results'!BT422)</f>
        <v>7</v>
      </c>
      <c r="BB422" s="2">
        <f>INDEX('2002'!$B$44:$B$140,'14 Year_History_Results'!BU422)</f>
        <v>0</v>
      </c>
      <c r="BC422" s="2">
        <f>INDEX('2003'!$B$44:$B$140,'14 Year_History_Results'!BV422)</f>
        <v>14</v>
      </c>
      <c r="BD422" s="2">
        <f>INDEX('2004'!$B$44:$B$140,'14 Year_History_Results'!BW422)</f>
        <v>0</v>
      </c>
      <c r="BE422" s="2">
        <f>INDEX('2005'!$B$44:$B$140,'14 Year_History_Results'!BX422)</f>
        <v>0</v>
      </c>
      <c r="BF422" s="2">
        <f>INDEX('2006'!$B$44:$B$140,'14 Year_History_Results'!BY422)</f>
        <v>0</v>
      </c>
      <c r="BG422" s="2">
        <f>INDEX('2007'!$B$44:$B$140,'14 Year_History_Results'!BZ422)</f>
        <v>0</v>
      </c>
      <c r="BH422" s="2">
        <f>INDEX('2008'!$B$44:$B$140,'14 Year_History_Results'!CA422)</f>
        <v>0</v>
      </c>
      <c r="BI422" s="2">
        <f>INDEX('2009'!$B$44:$B$140,'14 Year_History_Results'!CB422)</f>
        <v>0</v>
      </c>
      <c r="BJ422" s="2">
        <f>INDEX('2010'!$B$44:$B$140,'14 Year_History_Results'!CC422)</f>
        <v>0</v>
      </c>
      <c r="BK422" s="2">
        <f>INDEX('2011'!$B$44:$B$140,'14 Year_History_Results'!CD422)</f>
        <v>0</v>
      </c>
      <c r="BL422" s="2">
        <f>INDEX('2012'!$B$44:$B$140,'14 Year_History_Results'!CE422)</f>
        <v>0</v>
      </c>
      <c r="BM422" s="2">
        <f>INDEX('2013'!$B$44:$B$140,'14 Year_History_Results'!CF422)</f>
        <v>0</v>
      </c>
      <c r="BN422" s="149">
        <f>INDEX('2014'!$B$52:$B$180,'14 Year_History_Results'!CG422)</f>
        <v>0</v>
      </c>
      <c r="BO422" s="308">
        <f t="shared" si="247"/>
        <v>0</v>
      </c>
      <c r="BQ422">
        <f t="shared" si="248"/>
        <v>306</v>
      </c>
      <c r="BR422" s="112"/>
      <c r="BS422" s="97"/>
      <c r="BT422" s="148">
        <f>IF(ISNA(MATCH($BQ422,'2001'!$A$44:$A$139,0)),97,MATCH($BQ422,'2001'!$A$44:$A$139,0))</f>
        <v>63</v>
      </c>
      <c r="BU422" s="2">
        <f>IF(ISNA(MATCH($BQ422,'2002'!$A$44:$A$139,0)),97,MATCH($BQ422,'2002'!$A$44:$A$139,0))</f>
        <v>97</v>
      </c>
      <c r="BV422" s="2">
        <f>IF(ISNA(MATCH($BQ422,'2003'!$A$44:$A$139,0)),97,MATCH($BQ422,'2003'!$A$44:$A$139,0))</f>
        <v>55</v>
      </c>
      <c r="BW422" s="2">
        <f>IF(ISNA(MATCH($BQ422,'2004'!$A$44:$A$139,0)),97,MATCH($BQ422,'2004'!$A$44:$A$139,0))</f>
        <v>97</v>
      </c>
      <c r="BX422" s="2">
        <f>IF(ISNA(MATCH($BQ422,'2005'!$A$44:$A$139,0)),97,MATCH($BQ422,'2005'!$A$44:$A$139,0))</f>
        <v>97</v>
      </c>
      <c r="BY422" s="2">
        <f>IF(ISNA(MATCH($BQ422,'2006'!$A$44:$A$139,0)),97,MATCH($BQ422,'2006'!$A$44:$A$139,0))</f>
        <v>97</v>
      </c>
      <c r="BZ422" s="2">
        <f>IF(ISNA(MATCH($BQ422,'2007'!$A$44:$A$139,0)),97,MATCH($BQ422,'2007'!$A$44:$A$139,0))</f>
        <v>97</v>
      </c>
      <c r="CA422" s="2">
        <f>IF(ISNA(MATCH($BQ422,'2008'!$A$44:$A$139,0)),97,MATCH($BQ422,'2008'!$A$44:$A$139,0))</f>
        <v>97</v>
      </c>
      <c r="CB422" s="2">
        <f>IF(ISNA(MATCH($BQ422,'2009'!$A$44:$A$139,0)),97,MATCH($BQ422,'2009'!$A$44:$A$139,0))</f>
        <v>97</v>
      </c>
      <c r="CC422" s="2">
        <f>IF(ISNA(MATCH($BQ422,'2010'!$A$44:$A$139,0)),97,MATCH($BQ422,'2010'!$A$44:$A$139,0))</f>
        <v>97</v>
      </c>
      <c r="CD422" s="2">
        <f>IF(ISNA(MATCH($BQ422,'2011'!$A$44:$A$139,0)),97,MATCH($BQ422,'2011'!$A$44:$A$139,0))</f>
        <v>97</v>
      </c>
      <c r="CE422" s="2">
        <f>IF(ISNA(MATCH($BQ422,'2012'!$A$44:$A$139,0)),97,MATCH($BQ422,'2012'!$A$44:$A$139,0))</f>
        <v>97</v>
      </c>
      <c r="CF422" s="2">
        <f>IF(ISNA(MATCH($BQ422,'2013'!$A$44:$A$139,0)),97,MATCH($BQ422,'2013'!$A$44:$A$139,0))</f>
        <v>97</v>
      </c>
      <c r="CG422" s="149">
        <f>IF(ISNA(MATCH($BQ422,'2014'!$A$52:$A$179,0)),129,MATCH($BQ422,'2014'!$A$52:$A$179,0))</f>
        <v>129</v>
      </c>
      <c r="CI422">
        <f t="shared" si="273"/>
        <v>306</v>
      </c>
      <c r="CJ422" s="284"/>
      <c r="CK422" s="282"/>
      <c r="CL422" s="281">
        <f t="shared" si="274"/>
        <v>17</v>
      </c>
      <c r="CM422" s="282">
        <f t="shared" si="275"/>
        <v>11.3322</v>
      </c>
      <c r="CN422" s="282">
        <f t="shared" si="276"/>
        <v>21.554044519999998</v>
      </c>
      <c r="CO422" s="282">
        <f t="shared" si="277"/>
        <v>14.367926077031997</v>
      </c>
      <c r="CP422" s="282">
        <f t="shared" si="278"/>
        <v>9.5776595229495296</v>
      </c>
      <c r="CQ422" s="282">
        <f t="shared" si="279"/>
        <v>6.3844678379981561</v>
      </c>
      <c r="CR422" s="282">
        <f t="shared" si="280"/>
        <v>4.2558862608095707</v>
      </c>
      <c r="CS422" s="282">
        <f t="shared" si="281"/>
        <v>2.8369737814556597</v>
      </c>
      <c r="CT422" s="282">
        <f t="shared" si="282"/>
        <v>1.8911267227183426</v>
      </c>
      <c r="CU422" s="282">
        <f t="shared" si="283"/>
        <v>1.2606250733640472</v>
      </c>
      <c r="CV422" s="282">
        <f t="shared" si="284"/>
        <v>0.84033267390447375</v>
      </c>
      <c r="CW422" s="282">
        <f t="shared" si="253"/>
        <v>0.56016576042472221</v>
      </c>
      <c r="CX422" s="282">
        <f t="shared" si="254"/>
        <v>0.37340649589911984</v>
      </c>
      <c r="CY422" s="283">
        <f t="shared" si="255"/>
        <v>0.24891277016635327</v>
      </c>
      <c r="DA422" s="282">
        <f t="shared" si="256"/>
        <v>306</v>
      </c>
      <c r="DB422" s="97"/>
      <c r="DC422" s="156"/>
      <c r="DD422" s="270">
        <f t="shared" si="257"/>
        <v>17</v>
      </c>
      <c r="DE422" s="156">
        <f t="shared" si="258"/>
        <v>17</v>
      </c>
      <c r="DF422" s="156">
        <f t="shared" si="259"/>
        <v>31</v>
      </c>
      <c r="DG422" s="156">
        <f t="shared" si="260"/>
        <v>31</v>
      </c>
      <c r="DH422" s="156">
        <f t="shared" si="261"/>
        <v>31</v>
      </c>
      <c r="DI422" s="156">
        <f t="shared" si="262"/>
        <v>31</v>
      </c>
      <c r="DJ422" s="156">
        <f t="shared" si="263"/>
        <v>31</v>
      </c>
      <c r="DK422" s="156">
        <f t="shared" si="264"/>
        <v>31</v>
      </c>
      <c r="DL422" s="156">
        <f t="shared" si="265"/>
        <v>31</v>
      </c>
      <c r="DM422" s="156">
        <f t="shared" si="266"/>
        <v>31</v>
      </c>
      <c r="DN422" s="156">
        <f t="shared" si="267"/>
        <v>31</v>
      </c>
      <c r="DO422" s="156">
        <f t="shared" si="268"/>
        <v>31</v>
      </c>
      <c r="DP422" s="156">
        <f t="shared" si="269"/>
        <v>31</v>
      </c>
      <c r="DQ422" s="267">
        <f t="shared" si="270"/>
        <v>31</v>
      </c>
      <c r="DR422" s="156">
        <f t="shared" si="271"/>
        <v>221</v>
      </c>
    </row>
    <row r="423" spans="6:122" x14ac:dyDescent="0.2">
      <c r="F423" s="2">
        <f t="shared" si="272"/>
        <v>418</v>
      </c>
      <c r="G423" s="164">
        <v>281</v>
      </c>
      <c r="H423" s="164">
        <f>14- COUNTIF(L423:AA423,"#N/A")</f>
        <v>1</v>
      </c>
      <c r="I423" s="133">
        <f>SUM(AF423:AU423)+SUM(BA423:BM423)</f>
        <v>14</v>
      </c>
      <c r="J423" s="405">
        <f>CY423</f>
        <v>0.24253874662534461</v>
      </c>
      <c r="K423" s="466" t="str">
        <f>IF(ISNUMBER(MATCH(G423,'[4]OPR data'!$A$3:$A$2541,0)),"Y","N")</f>
        <v>Y</v>
      </c>
      <c r="L423" s="112"/>
      <c r="M423" s="236"/>
      <c r="N423" s="236" t="e">
        <f>(INDEX(Finish_table!R$4:R$83,MATCH('14 Year_History_Results'!$G423,Finish_table!S$4:S$83,0),1))</f>
        <v>#N/A</v>
      </c>
      <c r="O423" s="236" t="e">
        <f>(INDEX(Finish_table!Z$4:Z$99,MATCH('14 Year_History_Results'!$G423,Finish_table!AA$4:AA$99,0),1))</f>
        <v>#N/A</v>
      </c>
      <c r="P423" s="236" t="e">
        <f>(INDEX(Finish_table!AI$4:AI$99,MATCH('14 Year_History_Results'!$G423,Finish_table!AJ$4:AJ$99,0),1))</f>
        <v>#N/A</v>
      </c>
      <c r="Q423" s="236" t="str">
        <f>(INDEX(Finish_table!AR$4:AR$99,MATCH('14 Year_History_Results'!$G423,Finish_table!AS$4:AS$99,0),1))</f>
        <v>QF</v>
      </c>
      <c r="R423" s="236" t="e">
        <f>(INDEX(Finish_table!BA$4:BA$99,MATCH('14 Year_History_Results'!$G423,Finish_table!BB$4:BB$99,0),1))</f>
        <v>#N/A</v>
      </c>
      <c r="S423" s="236" t="e">
        <f>(INDEX(Finish_table!BJ$4:BJ$99,MATCH('14 Year_History_Results'!$G423,Finish_table!BK$4:BK$99,0),1))</f>
        <v>#N/A</v>
      </c>
      <c r="T423" s="236" t="e">
        <f>(INDEX(Finish_table!BS$4:BS$99,MATCH('14 Year_History_Results'!$G423,Finish_table!BT$4:BT$99,0),1))</f>
        <v>#N/A</v>
      </c>
      <c r="U423" s="236" t="e">
        <f>(INDEX(Finish_table!CB$4:CB$99,MATCH('14 Year_History_Results'!$G423,Finish_table!CC$4:CC$99,0),1))</f>
        <v>#N/A</v>
      </c>
      <c r="V423" s="236" t="e">
        <f>(INDEX(Finish_table!CK$4:CK$99,MATCH('14 Year_History_Results'!$G423,Finish_table!CL$4:CL$99,0),1))</f>
        <v>#N/A</v>
      </c>
      <c r="W423" s="236" t="e">
        <f>(INDEX(Finish_table!CT$4:CT$99,MATCH('14 Year_History_Results'!$G423,Finish_table!CU$4:CU$99,0),1))</f>
        <v>#N/A</v>
      </c>
      <c r="X423" s="236" t="e">
        <f>(INDEX(Finish_table!DC$4:DC$99,MATCH('14 Year_History_Results'!$G423,Finish_table!DD$4:DD$99,0),1))</f>
        <v>#N/A</v>
      </c>
      <c r="Y423" s="236" t="e">
        <f>(INDEX(Finish_table!DL$4:DL$99,MATCH('14 Year_History_Results'!$G423,Finish_table!DM$4:DM$99,0),1))</f>
        <v>#N/A</v>
      </c>
      <c r="Z423" s="236" t="e">
        <f>(INDEX(Finish_table!DU$4:DU$99,MATCH('14 Year_History_Results'!$G423,Finish_table!DV$4:DV$99,0),1))</f>
        <v>#N/A</v>
      </c>
      <c r="AA423" s="256" t="e">
        <f>(INDEX(Finish_table!ED$4:ED$140,MATCH('14 Year_History_Results'!$G423,Finish_table!EE$4:EE$140,0),1))</f>
        <v>#N/A</v>
      </c>
      <c r="AE423">
        <f t="shared" ref="AE423:AE444" si="285">G423</f>
        <v>281</v>
      </c>
      <c r="AF423" s="112"/>
      <c r="AG423" s="2"/>
      <c r="AH423" s="148">
        <f>INDEX('2001'!$C$44:$C$140,'14 Year_History_Results'!BT423)</f>
        <v>0</v>
      </c>
      <c r="AI423" s="2">
        <f>INDEX('2002'!$C$44:$C$140,'14 Year_History_Results'!BU423)</f>
        <v>0</v>
      </c>
      <c r="AJ423" s="2">
        <f>INDEX('2003'!$C$44:$C$140,'14 Year_History_Results'!BV423)</f>
        <v>0</v>
      </c>
      <c r="AK423" s="2">
        <f>INDEX('2004'!$C$44:$C$140,'14 Year_History_Results'!BW423)</f>
        <v>0</v>
      </c>
      <c r="AL423" s="2">
        <f>INDEX('2005'!$C$44:$C$140,'14 Year_History_Results'!BX423)</f>
        <v>0</v>
      </c>
      <c r="AM423" s="2">
        <f>INDEX('2006'!$C$44:$C$140,'14 Year_History_Results'!BY423)</f>
        <v>0</v>
      </c>
      <c r="AN423" s="2">
        <f>INDEX('2007'!$C$44:$C$140,'14 Year_History_Results'!BZ423)</f>
        <v>0</v>
      </c>
      <c r="AO423" s="2">
        <f>INDEX('2008'!$C$44:$C$140,'14 Year_History_Results'!CA423)</f>
        <v>0</v>
      </c>
      <c r="AP423" s="2">
        <f>INDEX('2009'!$C$44:$C$140,'14 Year_History_Results'!CB423)</f>
        <v>0</v>
      </c>
      <c r="AQ423" s="2">
        <f>INDEX('2010'!$C$44:$C$140,'14 Year_History_Results'!CC423)</f>
        <v>0</v>
      </c>
      <c r="AR423" s="2">
        <f>INDEX('2011'!$C$44:$C$140,'14 Year_History_Results'!CD423)</f>
        <v>0</v>
      </c>
      <c r="AS423" s="2">
        <f>INDEX('2012'!$C$44:$C$140,'14 Year_History_Results'!CE423)</f>
        <v>0</v>
      </c>
      <c r="AT423" s="2">
        <f>INDEX('2013'!$C$44:$C$140,'14 Year_History_Results'!CF423)</f>
        <v>0</v>
      </c>
      <c r="AU423" s="149">
        <f>INDEX('2014'!$C$52:$C$180,'14 Year_History_Results'!CG423)</f>
        <v>0</v>
      </c>
      <c r="AV423" s="2">
        <f t="shared" si="245"/>
        <v>0</v>
      </c>
      <c r="AX423">
        <f t="shared" si="246"/>
        <v>281</v>
      </c>
      <c r="AY423" s="112"/>
      <c r="AZ423" s="97"/>
      <c r="BA423" s="148">
        <f>INDEX('2001'!$B$44:$B$140,'14 Year_History_Results'!BT423)</f>
        <v>0</v>
      </c>
      <c r="BB423" s="2">
        <f>INDEX('2002'!$B$44:$B$140,'14 Year_History_Results'!BU423)</f>
        <v>0</v>
      </c>
      <c r="BC423" s="2">
        <f>INDEX('2003'!$B$44:$B$140,'14 Year_History_Results'!BV423)</f>
        <v>0</v>
      </c>
      <c r="BD423" s="2">
        <f>INDEX('2004'!$B$44:$B$140,'14 Year_History_Results'!BW423)</f>
        <v>14</v>
      </c>
      <c r="BE423" s="2">
        <f>INDEX('2005'!$B$44:$B$140,'14 Year_History_Results'!BX423)</f>
        <v>0</v>
      </c>
      <c r="BF423" s="2">
        <f>INDEX('2006'!$B$44:$B$140,'14 Year_History_Results'!BY423)</f>
        <v>0</v>
      </c>
      <c r="BG423" s="2">
        <f>INDEX('2007'!$B$44:$B$140,'14 Year_History_Results'!BZ423)</f>
        <v>0</v>
      </c>
      <c r="BH423" s="2">
        <f>INDEX('2008'!$B$44:$B$140,'14 Year_History_Results'!CA423)</f>
        <v>0</v>
      </c>
      <c r="BI423" s="2">
        <f>INDEX('2009'!$B$44:$B$140,'14 Year_History_Results'!CB423)</f>
        <v>0</v>
      </c>
      <c r="BJ423" s="2">
        <f>INDEX('2010'!$B$44:$B$140,'14 Year_History_Results'!CC423)</f>
        <v>0</v>
      </c>
      <c r="BK423" s="2">
        <f>INDEX('2011'!$B$44:$B$140,'14 Year_History_Results'!CD423)</f>
        <v>0</v>
      </c>
      <c r="BL423" s="2">
        <f>INDEX('2012'!$B$44:$B$140,'14 Year_History_Results'!CE423)</f>
        <v>0</v>
      </c>
      <c r="BM423" s="2">
        <f>INDEX('2013'!$B$44:$B$140,'14 Year_History_Results'!CF423)</f>
        <v>0</v>
      </c>
      <c r="BN423" s="149">
        <f>INDEX('2014'!$B$52:$B$180,'14 Year_History_Results'!CG423)</f>
        <v>0</v>
      </c>
      <c r="BO423" s="308">
        <f t="shared" si="247"/>
        <v>0</v>
      </c>
      <c r="BQ423">
        <f t="shared" si="248"/>
        <v>281</v>
      </c>
      <c r="BR423" s="112"/>
      <c r="BS423" s="97"/>
      <c r="BT423" s="148">
        <f>IF(ISNA(MATCH($BQ423,'2001'!$A$44:$A$139,0)),97,MATCH($BQ423,'2001'!$A$44:$A$139,0))</f>
        <v>97</v>
      </c>
      <c r="BU423" s="2">
        <f>IF(ISNA(MATCH($BQ423,'2002'!$A$44:$A$139,0)),97,MATCH($BQ423,'2002'!$A$44:$A$139,0))</f>
        <v>97</v>
      </c>
      <c r="BV423" s="2">
        <f>IF(ISNA(MATCH($BQ423,'2003'!$A$44:$A$139,0)),97,MATCH($BQ423,'2003'!$A$44:$A$139,0))</f>
        <v>97</v>
      </c>
      <c r="BW423" s="2">
        <f>IF(ISNA(MATCH($BQ423,'2004'!$A$44:$A$139,0)),97,MATCH($BQ423,'2004'!$A$44:$A$139,0))</f>
        <v>42</v>
      </c>
      <c r="BX423" s="2">
        <f>IF(ISNA(MATCH($BQ423,'2005'!$A$44:$A$139,0)),97,MATCH($BQ423,'2005'!$A$44:$A$139,0))</f>
        <v>97</v>
      </c>
      <c r="BY423" s="2">
        <f>IF(ISNA(MATCH($BQ423,'2006'!$A$44:$A$139,0)),97,MATCH($BQ423,'2006'!$A$44:$A$139,0))</f>
        <v>97</v>
      </c>
      <c r="BZ423" s="2">
        <f>IF(ISNA(MATCH($BQ423,'2007'!$A$44:$A$139,0)),97,MATCH($BQ423,'2007'!$A$44:$A$139,0))</f>
        <v>97</v>
      </c>
      <c r="CA423" s="2">
        <f>IF(ISNA(MATCH($BQ423,'2008'!$A$44:$A$139,0)),97,MATCH($BQ423,'2008'!$A$44:$A$139,0))</f>
        <v>97</v>
      </c>
      <c r="CB423" s="2">
        <f>IF(ISNA(MATCH($BQ423,'2009'!$A$44:$A$139,0)),97,MATCH($BQ423,'2009'!$A$44:$A$139,0))</f>
        <v>97</v>
      </c>
      <c r="CC423" s="2">
        <f>IF(ISNA(MATCH($BQ423,'2010'!$A$44:$A$139,0)),97,MATCH($BQ423,'2010'!$A$44:$A$139,0))</f>
        <v>97</v>
      </c>
      <c r="CD423" s="2">
        <f>IF(ISNA(MATCH($BQ423,'2011'!$A$44:$A$139,0)),97,MATCH($BQ423,'2011'!$A$44:$A$139,0))</f>
        <v>97</v>
      </c>
      <c r="CE423" s="2">
        <f>IF(ISNA(MATCH($BQ423,'2012'!$A$44:$A$139,0)),97,MATCH($BQ423,'2012'!$A$44:$A$139,0))</f>
        <v>97</v>
      </c>
      <c r="CF423" s="2">
        <f>IF(ISNA(MATCH($BQ423,'2013'!$A$44:$A$139,0)),97,MATCH($BQ423,'2013'!$A$44:$A$139,0))</f>
        <v>97</v>
      </c>
      <c r="CG423" s="149">
        <f>IF(ISNA(MATCH($BQ423,'2014'!$A$52:$A$179,0)),129,MATCH($BQ423,'2014'!$A$52:$A$179,0))</f>
        <v>129</v>
      </c>
      <c r="CI423">
        <f t="shared" ref="CI423:CI444" si="286">G423</f>
        <v>281</v>
      </c>
      <c r="CJ423" s="284"/>
      <c r="CK423" s="282"/>
      <c r="CL423" s="281">
        <f t="shared" ref="CL423:CL444" si="287">BA423+AH423</f>
        <v>0</v>
      </c>
      <c r="CM423" s="282">
        <f t="shared" ref="CM423:CM444" si="288">(BB423+AI423)+(CL423*$AC$1)</f>
        <v>0</v>
      </c>
      <c r="CN423" s="282">
        <f t="shared" ref="CN423:CN444" si="289">BC423+AJ423+(CM423*$AC$1)</f>
        <v>0</v>
      </c>
      <c r="CO423" s="282">
        <f t="shared" ref="CO423:CO444" si="290">BD423+AK423+(CN423*$AC$1)</f>
        <v>14</v>
      </c>
      <c r="CP423" s="282">
        <f t="shared" ref="CP423:CP444" si="291">BE423+AL423+(CO423*$AC$1)</f>
        <v>9.3323999999999998</v>
      </c>
      <c r="CQ423" s="282">
        <f t="shared" ref="CQ423:CQ444" si="292">BF423+AM423+(CP423*$AC$1)</f>
        <v>6.2209778399999998</v>
      </c>
      <c r="CR423" s="282">
        <f t="shared" ref="CR423:CR444" si="293">BG423+AN423+(CQ423*$AC$1)</f>
        <v>4.1469038281439996</v>
      </c>
      <c r="CS423" s="282">
        <f t="shared" ref="CS423:CS444" si="294">BH423+AO423+(CR423*$AC$1)</f>
        <v>2.7643260918407901</v>
      </c>
      <c r="CT423" s="282">
        <f t="shared" ref="CT423:CT444" si="295">BI423+AP423+(CS423*$AC$1)</f>
        <v>1.8426997728210706</v>
      </c>
      <c r="CU423" s="282">
        <f t="shared" ref="CU423:CU444" si="296">BJ423+AQ423+(CT423*$AC$1)</f>
        <v>1.2283436685625255</v>
      </c>
      <c r="CV423" s="282">
        <f t="shared" ref="CV423:CV444" si="297">BK423+AR423+(CU423*$AC$1)</f>
        <v>0.81881388946377953</v>
      </c>
      <c r="CW423" s="282">
        <f t="shared" ref="CW423:CW444" si="298">BL423+AS423+(CV423*$AC$1)</f>
        <v>0.54582133871655536</v>
      </c>
      <c r="CX423" s="282">
        <f t="shared" si="254"/>
        <v>0.36384450438845578</v>
      </c>
      <c r="CY423" s="283">
        <f t="shared" si="255"/>
        <v>0.24253874662534461</v>
      </c>
      <c r="DA423" s="282">
        <f t="shared" si="256"/>
        <v>281</v>
      </c>
      <c r="DB423" s="97"/>
      <c r="DC423" s="156"/>
      <c r="DD423" s="270">
        <f t="shared" si="257"/>
        <v>0</v>
      </c>
      <c r="DE423" s="156">
        <f t="shared" si="258"/>
        <v>0</v>
      </c>
      <c r="DF423" s="156">
        <f t="shared" si="259"/>
        <v>0</v>
      </c>
      <c r="DG423" s="156">
        <f t="shared" si="260"/>
        <v>14</v>
      </c>
      <c r="DH423" s="156">
        <f t="shared" si="261"/>
        <v>14</v>
      </c>
      <c r="DI423" s="156">
        <f t="shared" si="262"/>
        <v>14</v>
      </c>
      <c r="DJ423" s="156">
        <f t="shared" si="263"/>
        <v>14</v>
      </c>
      <c r="DK423" s="156">
        <f t="shared" si="264"/>
        <v>14</v>
      </c>
      <c r="DL423" s="156">
        <f t="shared" si="265"/>
        <v>14</v>
      </c>
      <c r="DM423" s="156">
        <f t="shared" si="266"/>
        <v>14</v>
      </c>
      <c r="DN423" s="156">
        <f t="shared" si="267"/>
        <v>14</v>
      </c>
      <c r="DO423" s="156">
        <f t="shared" si="268"/>
        <v>14</v>
      </c>
      <c r="DP423" s="156">
        <f t="shared" si="269"/>
        <v>14</v>
      </c>
      <c r="DQ423" s="267">
        <f t="shared" si="270"/>
        <v>14</v>
      </c>
      <c r="DR423" s="156">
        <f t="shared" si="271"/>
        <v>343</v>
      </c>
    </row>
    <row r="424" spans="6:122" x14ac:dyDescent="0.2">
      <c r="F424" s="2">
        <f t="shared" si="272"/>
        <v>419</v>
      </c>
      <c r="G424" s="164">
        <v>456</v>
      </c>
      <c r="H424" s="164">
        <f>14- COUNTIF(L424:AA424,"#N/A")</f>
        <v>1</v>
      </c>
      <c r="I424" s="133">
        <f>SUM(AF424:AU424)+SUM(BA424:BM424)</f>
        <v>14</v>
      </c>
      <c r="J424" s="405">
        <f>CY424</f>
        <v>0.24253874662534461</v>
      </c>
      <c r="K424" s="466" t="str">
        <f>IF(ISNUMBER(MATCH(G424,'[4]OPR data'!$A$3:$A$2541,0)),"Y","N")</f>
        <v>Y</v>
      </c>
      <c r="L424" s="112"/>
      <c r="M424" s="236"/>
      <c r="N424" s="236" t="e">
        <f>(INDEX(Finish_table!R$4:R$83,MATCH('14 Year_History_Results'!$G424,Finish_table!S$4:S$83,0),1))</f>
        <v>#N/A</v>
      </c>
      <c r="O424" s="236" t="e">
        <f>(INDEX(Finish_table!Z$4:Z$99,MATCH('14 Year_History_Results'!$G424,Finish_table!AA$4:AA$99,0),1))</f>
        <v>#N/A</v>
      </c>
      <c r="P424" s="236" t="e">
        <f>(INDEX(Finish_table!AI$4:AI$99,MATCH('14 Year_History_Results'!$G424,Finish_table!AJ$4:AJ$99,0),1))</f>
        <v>#N/A</v>
      </c>
      <c r="Q424" s="236" t="str">
        <f>(INDEX(Finish_table!AR$4:AR$99,MATCH('14 Year_History_Results'!$G424,Finish_table!AS$4:AS$99,0),1))</f>
        <v>QF</v>
      </c>
      <c r="R424" s="236" t="e">
        <f>(INDEX(Finish_table!BA$4:BA$99,MATCH('14 Year_History_Results'!$G424,Finish_table!BB$4:BB$99,0),1))</f>
        <v>#N/A</v>
      </c>
      <c r="S424" s="236" t="e">
        <f>(INDEX(Finish_table!BJ$4:BJ$99,MATCH('14 Year_History_Results'!$G424,Finish_table!BK$4:BK$99,0),1))</f>
        <v>#N/A</v>
      </c>
      <c r="T424" s="236" t="e">
        <f>(INDEX(Finish_table!BS$4:BS$99,MATCH('14 Year_History_Results'!$G424,Finish_table!BT$4:BT$99,0),1))</f>
        <v>#N/A</v>
      </c>
      <c r="U424" s="236" t="e">
        <f>(INDEX(Finish_table!CB$4:CB$99,MATCH('14 Year_History_Results'!$G424,Finish_table!CC$4:CC$99,0),1))</f>
        <v>#N/A</v>
      </c>
      <c r="V424" s="236" t="e">
        <f>(INDEX(Finish_table!CK$4:CK$99,MATCH('14 Year_History_Results'!$G424,Finish_table!CL$4:CL$99,0),1))</f>
        <v>#N/A</v>
      </c>
      <c r="W424" s="236" t="e">
        <f>(INDEX(Finish_table!CT$4:CT$99,MATCH('14 Year_History_Results'!$G424,Finish_table!CU$4:CU$99,0),1))</f>
        <v>#N/A</v>
      </c>
      <c r="X424" s="236" t="e">
        <f>(INDEX(Finish_table!DC$4:DC$99,MATCH('14 Year_History_Results'!$G424,Finish_table!DD$4:DD$99,0),1))</f>
        <v>#N/A</v>
      </c>
      <c r="Y424" s="236" t="e">
        <f>(INDEX(Finish_table!DL$4:DL$99,MATCH('14 Year_History_Results'!$G424,Finish_table!DM$4:DM$99,0),1))</f>
        <v>#N/A</v>
      </c>
      <c r="Z424" s="236" t="e">
        <f>(INDEX(Finish_table!DU$4:DU$99,MATCH('14 Year_History_Results'!$G424,Finish_table!DV$4:DV$99,0),1))</f>
        <v>#N/A</v>
      </c>
      <c r="AA424" s="256" t="e">
        <f>(INDEX(Finish_table!ED$4:ED$140,MATCH('14 Year_History_Results'!$G424,Finish_table!EE$4:EE$140,0),1))</f>
        <v>#N/A</v>
      </c>
      <c r="AE424">
        <f t="shared" si="285"/>
        <v>456</v>
      </c>
      <c r="AF424" s="112"/>
      <c r="AG424" s="2"/>
      <c r="AH424" s="148">
        <f>INDEX('2001'!$C$44:$C$140,'14 Year_History_Results'!BT424)</f>
        <v>0</v>
      </c>
      <c r="AI424" s="2">
        <f>INDEX('2002'!$C$44:$C$140,'14 Year_History_Results'!BU424)</f>
        <v>0</v>
      </c>
      <c r="AJ424" s="2">
        <f>INDEX('2003'!$C$44:$C$140,'14 Year_History_Results'!BV424)</f>
        <v>0</v>
      </c>
      <c r="AK424" s="2">
        <f>INDEX('2004'!$C$44:$C$140,'14 Year_History_Results'!BW424)</f>
        <v>0</v>
      </c>
      <c r="AL424" s="2">
        <f>INDEX('2005'!$C$44:$C$140,'14 Year_History_Results'!BX424)</f>
        <v>0</v>
      </c>
      <c r="AM424" s="2">
        <f>INDEX('2006'!$C$44:$C$140,'14 Year_History_Results'!BY424)</f>
        <v>0</v>
      </c>
      <c r="AN424" s="2">
        <f>INDEX('2007'!$C$44:$C$140,'14 Year_History_Results'!BZ424)</f>
        <v>0</v>
      </c>
      <c r="AO424" s="2">
        <f>INDEX('2008'!$C$44:$C$140,'14 Year_History_Results'!CA424)</f>
        <v>0</v>
      </c>
      <c r="AP424" s="2">
        <f>INDEX('2009'!$C$44:$C$140,'14 Year_History_Results'!CB424)</f>
        <v>0</v>
      </c>
      <c r="AQ424" s="2">
        <f>INDEX('2010'!$C$44:$C$140,'14 Year_History_Results'!CC424)</f>
        <v>0</v>
      </c>
      <c r="AR424" s="2">
        <f>INDEX('2011'!$C$44:$C$140,'14 Year_History_Results'!CD424)</f>
        <v>0</v>
      </c>
      <c r="AS424" s="2">
        <f>INDEX('2012'!$C$44:$C$140,'14 Year_History_Results'!CE424)</f>
        <v>0</v>
      </c>
      <c r="AT424" s="2">
        <f>INDEX('2013'!$C$44:$C$140,'14 Year_History_Results'!CF424)</f>
        <v>0</v>
      </c>
      <c r="AU424" s="149">
        <f>INDEX('2014'!$C$52:$C$180,'14 Year_History_Results'!CG424)</f>
        <v>0</v>
      </c>
      <c r="AV424" s="2">
        <f t="shared" si="245"/>
        <v>0</v>
      </c>
      <c r="AX424">
        <f t="shared" si="246"/>
        <v>456</v>
      </c>
      <c r="AY424" s="112"/>
      <c r="AZ424" s="97"/>
      <c r="BA424" s="148">
        <f>INDEX('2001'!$B$44:$B$140,'14 Year_History_Results'!BT424)</f>
        <v>0</v>
      </c>
      <c r="BB424" s="2">
        <f>INDEX('2002'!$B$44:$B$140,'14 Year_History_Results'!BU424)</f>
        <v>0</v>
      </c>
      <c r="BC424" s="2">
        <f>INDEX('2003'!$B$44:$B$140,'14 Year_History_Results'!BV424)</f>
        <v>0</v>
      </c>
      <c r="BD424" s="2">
        <f>INDEX('2004'!$B$44:$B$140,'14 Year_History_Results'!BW424)</f>
        <v>14</v>
      </c>
      <c r="BE424" s="2">
        <f>INDEX('2005'!$B$44:$B$140,'14 Year_History_Results'!BX424)</f>
        <v>0</v>
      </c>
      <c r="BF424" s="2">
        <f>INDEX('2006'!$B$44:$B$140,'14 Year_History_Results'!BY424)</f>
        <v>0</v>
      </c>
      <c r="BG424" s="2">
        <f>INDEX('2007'!$B$44:$B$140,'14 Year_History_Results'!BZ424)</f>
        <v>0</v>
      </c>
      <c r="BH424" s="2">
        <f>INDEX('2008'!$B$44:$B$140,'14 Year_History_Results'!CA424)</f>
        <v>0</v>
      </c>
      <c r="BI424" s="2">
        <f>INDEX('2009'!$B$44:$B$140,'14 Year_History_Results'!CB424)</f>
        <v>0</v>
      </c>
      <c r="BJ424" s="2">
        <f>INDEX('2010'!$B$44:$B$140,'14 Year_History_Results'!CC424)</f>
        <v>0</v>
      </c>
      <c r="BK424" s="2">
        <f>INDEX('2011'!$B$44:$B$140,'14 Year_History_Results'!CD424)</f>
        <v>0</v>
      </c>
      <c r="BL424" s="2">
        <f>INDEX('2012'!$B$44:$B$140,'14 Year_History_Results'!CE424)</f>
        <v>0</v>
      </c>
      <c r="BM424" s="2">
        <f>INDEX('2013'!$B$44:$B$140,'14 Year_History_Results'!CF424)</f>
        <v>0</v>
      </c>
      <c r="BN424" s="149">
        <f>INDEX('2014'!$B$52:$B$180,'14 Year_History_Results'!CG424)</f>
        <v>0</v>
      </c>
      <c r="BO424" s="308">
        <f t="shared" si="247"/>
        <v>0</v>
      </c>
      <c r="BQ424">
        <f t="shared" si="248"/>
        <v>456</v>
      </c>
      <c r="BR424" s="112"/>
      <c r="BS424" s="97"/>
      <c r="BT424" s="148">
        <f>IF(ISNA(MATCH($BQ424,'2001'!$A$44:$A$139,0)),97,MATCH($BQ424,'2001'!$A$44:$A$139,0))</f>
        <v>97</v>
      </c>
      <c r="BU424" s="2">
        <f>IF(ISNA(MATCH($BQ424,'2002'!$A$44:$A$139,0)),97,MATCH($BQ424,'2002'!$A$44:$A$139,0))</f>
        <v>97</v>
      </c>
      <c r="BV424" s="2">
        <f>IF(ISNA(MATCH($BQ424,'2003'!$A$44:$A$139,0)),97,MATCH($BQ424,'2003'!$A$44:$A$139,0))</f>
        <v>97</v>
      </c>
      <c r="BW424" s="2">
        <f>IF(ISNA(MATCH($BQ424,'2004'!$A$44:$A$139,0)),97,MATCH($BQ424,'2004'!$A$44:$A$139,0))</f>
        <v>61</v>
      </c>
      <c r="BX424" s="2">
        <f>IF(ISNA(MATCH($BQ424,'2005'!$A$44:$A$139,0)),97,MATCH($BQ424,'2005'!$A$44:$A$139,0))</f>
        <v>97</v>
      </c>
      <c r="BY424" s="2">
        <f>IF(ISNA(MATCH($BQ424,'2006'!$A$44:$A$139,0)),97,MATCH($BQ424,'2006'!$A$44:$A$139,0))</f>
        <v>97</v>
      </c>
      <c r="BZ424" s="2">
        <f>IF(ISNA(MATCH($BQ424,'2007'!$A$44:$A$139,0)),97,MATCH($BQ424,'2007'!$A$44:$A$139,0))</f>
        <v>97</v>
      </c>
      <c r="CA424" s="2">
        <f>IF(ISNA(MATCH($BQ424,'2008'!$A$44:$A$139,0)),97,MATCH($BQ424,'2008'!$A$44:$A$139,0))</f>
        <v>97</v>
      </c>
      <c r="CB424" s="2">
        <f>IF(ISNA(MATCH($BQ424,'2009'!$A$44:$A$139,0)),97,MATCH($BQ424,'2009'!$A$44:$A$139,0))</f>
        <v>97</v>
      </c>
      <c r="CC424" s="2">
        <f>IF(ISNA(MATCH($BQ424,'2010'!$A$44:$A$139,0)),97,MATCH($BQ424,'2010'!$A$44:$A$139,0))</f>
        <v>97</v>
      </c>
      <c r="CD424" s="2">
        <f>IF(ISNA(MATCH($BQ424,'2011'!$A$44:$A$139,0)),97,MATCH($BQ424,'2011'!$A$44:$A$139,0))</f>
        <v>97</v>
      </c>
      <c r="CE424" s="2">
        <f>IF(ISNA(MATCH($BQ424,'2012'!$A$44:$A$139,0)),97,MATCH($BQ424,'2012'!$A$44:$A$139,0))</f>
        <v>97</v>
      </c>
      <c r="CF424" s="2">
        <f>IF(ISNA(MATCH($BQ424,'2013'!$A$44:$A$139,0)),97,MATCH($BQ424,'2013'!$A$44:$A$139,0))</f>
        <v>97</v>
      </c>
      <c r="CG424" s="149">
        <f>IF(ISNA(MATCH($BQ424,'2014'!$A$52:$A$179,0)),129,MATCH($BQ424,'2014'!$A$52:$A$179,0))</f>
        <v>129</v>
      </c>
      <c r="CI424">
        <f t="shared" si="286"/>
        <v>456</v>
      </c>
      <c r="CJ424" s="284"/>
      <c r="CK424" s="282"/>
      <c r="CL424" s="281">
        <f t="shared" si="287"/>
        <v>0</v>
      </c>
      <c r="CM424" s="282">
        <f t="shared" si="288"/>
        <v>0</v>
      </c>
      <c r="CN424" s="282">
        <f t="shared" si="289"/>
        <v>0</v>
      </c>
      <c r="CO424" s="282">
        <f t="shared" si="290"/>
        <v>14</v>
      </c>
      <c r="CP424" s="282">
        <f t="shared" si="291"/>
        <v>9.3323999999999998</v>
      </c>
      <c r="CQ424" s="282">
        <f t="shared" si="292"/>
        <v>6.2209778399999998</v>
      </c>
      <c r="CR424" s="282">
        <f t="shared" si="293"/>
        <v>4.1469038281439996</v>
      </c>
      <c r="CS424" s="282">
        <f t="shared" si="294"/>
        <v>2.7643260918407901</v>
      </c>
      <c r="CT424" s="282">
        <f t="shared" si="295"/>
        <v>1.8426997728210706</v>
      </c>
      <c r="CU424" s="282">
        <f t="shared" si="296"/>
        <v>1.2283436685625255</v>
      </c>
      <c r="CV424" s="282">
        <f t="shared" si="297"/>
        <v>0.81881388946377953</v>
      </c>
      <c r="CW424" s="282">
        <f t="shared" si="298"/>
        <v>0.54582133871655536</v>
      </c>
      <c r="CX424" s="282">
        <f t="shared" si="254"/>
        <v>0.36384450438845578</v>
      </c>
      <c r="CY424" s="283">
        <f t="shared" si="255"/>
        <v>0.24253874662534461</v>
      </c>
      <c r="DA424" s="282">
        <f t="shared" si="256"/>
        <v>456</v>
      </c>
      <c r="DB424" s="97"/>
      <c r="DC424" s="156"/>
      <c r="DD424" s="270">
        <f t="shared" si="257"/>
        <v>0</v>
      </c>
      <c r="DE424" s="156">
        <f t="shared" si="258"/>
        <v>0</v>
      </c>
      <c r="DF424" s="156">
        <f t="shared" si="259"/>
        <v>0</v>
      </c>
      <c r="DG424" s="156">
        <f t="shared" si="260"/>
        <v>14</v>
      </c>
      <c r="DH424" s="156">
        <f t="shared" si="261"/>
        <v>14</v>
      </c>
      <c r="DI424" s="156">
        <f t="shared" si="262"/>
        <v>14</v>
      </c>
      <c r="DJ424" s="156">
        <f t="shared" si="263"/>
        <v>14</v>
      </c>
      <c r="DK424" s="156">
        <f t="shared" si="264"/>
        <v>14</v>
      </c>
      <c r="DL424" s="156">
        <f t="shared" si="265"/>
        <v>14</v>
      </c>
      <c r="DM424" s="156">
        <f t="shared" si="266"/>
        <v>14</v>
      </c>
      <c r="DN424" s="156">
        <f t="shared" si="267"/>
        <v>14</v>
      </c>
      <c r="DO424" s="156">
        <f t="shared" si="268"/>
        <v>14</v>
      </c>
      <c r="DP424" s="156">
        <f t="shared" si="269"/>
        <v>14</v>
      </c>
      <c r="DQ424" s="267">
        <f t="shared" si="270"/>
        <v>14</v>
      </c>
      <c r="DR424" s="156">
        <f t="shared" si="271"/>
        <v>343</v>
      </c>
    </row>
    <row r="425" spans="6:122" x14ac:dyDescent="0.2">
      <c r="F425" s="2">
        <f t="shared" si="272"/>
        <v>420</v>
      </c>
      <c r="G425" s="164">
        <v>433</v>
      </c>
      <c r="H425" s="164">
        <f>14- COUNTIF(L425:AA425,"#N/A")</f>
        <v>1</v>
      </c>
      <c r="I425" s="133">
        <f>SUM(AF425:AU425)+SUM(BA425:BM425)</f>
        <v>21</v>
      </c>
      <c r="J425" s="405">
        <f>CY425</f>
        <v>0.24251449275068207</v>
      </c>
      <c r="K425" s="466" t="str">
        <f>IF(ISNUMBER(MATCH(G425,'[4]OPR data'!$A$3:$A$2541,0)),"Y","N")</f>
        <v>Y</v>
      </c>
      <c r="L425" s="112"/>
      <c r="M425" s="236"/>
      <c r="N425" s="236" t="e">
        <f>(INDEX(Finish_table!R$4:R$83,MATCH('14 Year_History_Results'!$G425,Finish_table!S$4:S$83,0),1))</f>
        <v>#N/A</v>
      </c>
      <c r="O425" s="236" t="e">
        <f>(INDEX(Finish_table!Z$4:Z$99,MATCH('14 Year_History_Results'!$G425,Finish_table!AA$4:AA$99,0),1))</f>
        <v>#N/A</v>
      </c>
      <c r="P425" s="236" t="str">
        <f>(INDEX(Finish_table!AI$4:AI$99,MATCH('14 Year_History_Results'!$G425,Finish_table!AJ$4:AJ$99,0),1))</f>
        <v>SF</v>
      </c>
      <c r="Q425" s="236" t="e">
        <f>(INDEX(Finish_table!AR$4:AR$99,MATCH('14 Year_History_Results'!$G425,Finish_table!AS$4:AS$99,0),1))</f>
        <v>#N/A</v>
      </c>
      <c r="R425" s="236" t="e">
        <f>(INDEX(Finish_table!BA$4:BA$99,MATCH('14 Year_History_Results'!$G425,Finish_table!BB$4:BB$99,0),1))</f>
        <v>#N/A</v>
      </c>
      <c r="S425" s="236" t="e">
        <f>(INDEX(Finish_table!BJ$4:BJ$99,MATCH('14 Year_History_Results'!$G425,Finish_table!BK$4:BK$99,0),1))</f>
        <v>#N/A</v>
      </c>
      <c r="T425" s="236" t="e">
        <f>(INDEX(Finish_table!BS$4:BS$99,MATCH('14 Year_History_Results'!$G425,Finish_table!BT$4:BT$99,0),1))</f>
        <v>#N/A</v>
      </c>
      <c r="U425" s="236" t="e">
        <f>(INDEX(Finish_table!CB$4:CB$99,MATCH('14 Year_History_Results'!$G425,Finish_table!CC$4:CC$99,0),1))</f>
        <v>#N/A</v>
      </c>
      <c r="V425" s="236" t="e">
        <f>(INDEX(Finish_table!CK$4:CK$99,MATCH('14 Year_History_Results'!$G425,Finish_table!CL$4:CL$99,0),1))</f>
        <v>#N/A</v>
      </c>
      <c r="W425" s="236" t="e">
        <f>(INDEX(Finish_table!CT$4:CT$99,MATCH('14 Year_History_Results'!$G425,Finish_table!CU$4:CU$99,0),1))</f>
        <v>#N/A</v>
      </c>
      <c r="X425" s="236" t="e">
        <f>(INDEX(Finish_table!DC$4:DC$99,MATCH('14 Year_History_Results'!$G425,Finish_table!DD$4:DD$99,0),1))</f>
        <v>#N/A</v>
      </c>
      <c r="Y425" s="236" t="e">
        <f>(INDEX(Finish_table!DL$4:DL$99,MATCH('14 Year_History_Results'!$G425,Finish_table!DM$4:DM$99,0),1))</f>
        <v>#N/A</v>
      </c>
      <c r="Z425" s="236" t="e">
        <f>(INDEX(Finish_table!DU$4:DU$99,MATCH('14 Year_History_Results'!$G425,Finish_table!DV$4:DV$99,0),1))</f>
        <v>#N/A</v>
      </c>
      <c r="AA425" s="256" t="e">
        <f>(INDEX(Finish_table!ED$4:ED$140,MATCH('14 Year_History_Results'!$G425,Finish_table!EE$4:EE$140,0),1))</f>
        <v>#N/A</v>
      </c>
      <c r="AE425">
        <f t="shared" si="285"/>
        <v>433</v>
      </c>
      <c r="AF425" s="112"/>
      <c r="AG425" s="2"/>
      <c r="AH425" s="148">
        <f>INDEX('2001'!$C$44:$C$140,'14 Year_History_Results'!BT425)</f>
        <v>0</v>
      </c>
      <c r="AI425" s="2">
        <f>INDEX('2002'!$C$44:$C$140,'14 Year_History_Results'!BU425)</f>
        <v>0</v>
      </c>
      <c r="AJ425" s="2">
        <f>INDEX('2003'!$C$44:$C$140,'14 Year_History_Results'!BV425)</f>
        <v>10</v>
      </c>
      <c r="AK425" s="2">
        <f>INDEX('2004'!$C$44:$C$140,'14 Year_History_Results'!BW425)</f>
        <v>0</v>
      </c>
      <c r="AL425" s="2">
        <f>INDEX('2005'!$C$44:$C$140,'14 Year_History_Results'!BX425)</f>
        <v>0</v>
      </c>
      <c r="AM425" s="2">
        <f>INDEX('2006'!$C$44:$C$140,'14 Year_History_Results'!BY425)</f>
        <v>0</v>
      </c>
      <c r="AN425" s="2">
        <f>INDEX('2007'!$C$44:$C$140,'14 Year_History_Results'!BZ425)</f>
        <v>0</v>
      </c>
      <c r="AO425" s="2">
        <f>INDEX('2008'!$C$44:$C$140,'14 Year_History_Results'!CA425)</f>
        <v>0</v>
      </c>
      <c r="AP425" s="2">
        <f>INDEX('2009'!$C$44:$C$140,'14 Year_History_Results'!CB425)</f>
        <v>0</v>
      </c>
      <c r="AQ425" s="2">
        <f>INDEX('2010'!$C$44:$C$140,'14 Year_History_Results'!CC425)</f>
        <v>0</v>
      </c>
      <c r="AR425" s="2">
        <f>INDEX('2011'!$C$44:$C$140,'14 Year_History_Results'!CD425)</f>
        <v>0</v>
      </c>
      <c r="AS425" s="2">
        <f>INDEX('2012'!$C$44:$C$140,'14 Year_History_Results'!CE425)</f>
        <v>0</v>
      </c>
      <c r="AT425" s="2">
        <f>INDEX('2013'!$C$44:$C$140,'14 Year_History_Results'!CF425)</f>
        <v>0</v>
      </c>
      <c r="AU425" s="149">
        <f>INDEX('2014'!$C$52:$C$180,'14 Year_History_Results'!CG425)</f>
        <v>0</v>
      </c>
      <c r="AV425" s="2">
        <f t="shared" si="245"/>
        <v>2.6726124191242437</v>
      </c>
      <c r="AX425">
        <f t="shared" si="246"/>
        <v>433</v>
      </c>
      <c r="AY425" s="112"/>
      <c r="AZ425" s="97"/>
      <c r="BA425" s="148">
        <f>INDEX('2001'!$B$44:$B$140,'14 Year_History_Results'!BT425)</f>
        <v>0</v>
      </c>
      <c r="BB425" s="2">
        <f>INDEX('2002'!$B$44:$B$140,'14 Year_History_Results'!BU425)</f>
        <v>0</v>
      </c>
      <c r="BC425" s="2">
        <f>INDEX('2003'!$B$44:$B$140,'14 Year_History_Results'!BV425)</f>
        <v>11</v>
      </c>
      <c r="BD425" s="2">
        <f>INDEX('2004'!$B$44:$B$140,'14 Year_History_Results'!BW425)</f>
        <v>0</v>
      </c>
      <c r="BE425" s="2">
        <f>INDEX('2005'!$B$44:$B$140,'14 Year_History_Results'!BX425)</f>
        <v>0</v>
      </c>
      <c r="BF425" s="2">
        <f>INDEX('2006'!$B$44:$B$140,'14 Year_History_Results'!BY425)</f>
        <v>0</v>
      </c>
      <c r="BG425" s="2">
        <f>INDEX('2007'!$B$44:$B$140,'14 Year_History_Results'!BZ425)</f>
        <v>0</v>
      </c>
      <c r="BH425" s="2">
        <f>INDEX('2008'!$B$44:$B$140,'14 Year_History_Results'!CA425)</f>
        <v>0</v>
      </c>
      <c r="BI425" s="2">
        <f>INDEX('2009'!$B$44:$B$140,'14 Year_History_Results'!CB425)</f>
        <v>0</v>
      </c>
      <c r="BJ425" s="2">
        <f>INDEX('2010'!$B$44:$B$140,'14 Year_History_Results'!CC425)</f>
        <v>0</v>
      </c>
      <c r="BK425" s="2">
        <f>INDEX('2011'!$B$44:$B$140,'14 Year_History_Results'!CD425)</f>
        <v>0</v>
      </c>
      <c r="BL425" s="2">
        <f>INDEX('2012'!$B$44:$B$140,'14 Year_History_Results'!CE425)</f>
        <v>0</v>
      </c>
      <c r="BM425" s="2">
        <f>INDEX('2013'!$B$44:$B$140,'14 Year_History_Results'!CF425)</f>
        <v>0</v>
      </c>
      <c r="BN425" s="149">
        <f>INDEX('2014'!$B$52:$B$180,'14 Year_History_Results'!CG425)</f>
        <v>0</v>
      </c>
      <c r="BO425" s="308">
        <f t="shared" si="247"/>
        <v>0</v>
      </c>
      <c r="BQ425">
        <f t="shared" si="248"/>
        <v>433</v>
      </c>
      <c r="BR425" s="112"/>
      <c r="BS425" s="97"/>
      <c r="BT425" s="148">
        <f>IF(ISNA(MATCH($BQ425,'2001'!$A$44:$A$139,0)),97,MATCH($BQ425,'2001'!$A$44:$A$139,0))</f>
        <v>97</v>
      </c>
      <c r="BU425" s="2">
        <f>IF(ISNA(MATCH($BQ425,'2002'!$A$44:$A$139,0)),97,MATCH($BQ425,'2002'!$A$44:$A$139,0))</f>
        <v>97</v>
      </c>
      <c r="BV425" s="2">
        <f>IF(ISNA(MATCH($BQ425,'2003'!$A$44:$A$139,0)),97,MATCH($BQ425,'2003'!$A$44:$A$139,0))</f>
        <v>68</v>
      </c>
      <c r="BW425" s="2">
        <f>IF(ISNA(MATCH($BQ425,'2004'!$A$44:$A$139,0)),97,MATCH($BQ425,'2004'!$A$44:$A$139,0))</f>
        <v>97</v>
      </c>
      <c r="BX425" s="2">
        <f>IF(ISNA(MATCH($BQ425,'2005'!$A$44:$A$139,0)),97,MATCH($BQ425,'2005'!$A$44:$A$139,0))</f>
        <v>97</v>
      </c>
      <c r="BY425" s="2">
        <f>IF(ISNA(MATCH($BQ425,'2006'!$A$44:$A$139,0)),97,MATCH($BQ425,'2006'!$A$44:$A$139,0))</f>
        <v>97</v>
      </c>
      <c r="BZ425" s="2">
        <f>IF(ISNA(MATCH($BQ425,'2007'!$A$44:$A$139,0)),97,MATCH($BQ425,'2007'!$A$44:$A$139,0))</f>
        <v>97</v>
      </c>
      <c r="CA425" s="2">
        <f>IF(ISNA(MATCH($BQ425,'2008'!$A$44:$A$139,0)),97,MATCH($BQ425,'2008'!$A$44:$A$139,0))</f>
        <v>97</v>
      </c>
      <c r="CB425" s="2">
        <f>IF(ISNA(MATCH($BQ425,'2009'!$A$44:$A$139,0)),97,MATCH($BQ425,'2009'!$A$44:$A$139,0))</f>
        <v>97</v>
      </c>
      <c r="CC425" s="2">
        <f>IF(ISNA(MATCH($BQ425,'2010'!$A$44:$A$139,0)),97,MATCH($BQ425,'2010'!$A$44:$A$139,0))</f>
        <v>97</v>
      </c>
      <c r="CD425" s="2">
        <f>IF(ISNA(MATCH($BQ425,'2011'!$A$44:$A$139,0)),97,MATCH($BQ425,'2011'!$A$44:$A$139,0))</f>
        <v>97</v>
      </c>
      <c r="CE425" s="2">
        <f>IF(ISNA(MATCH($BQ425,'2012'!$A$44:$A$139,0)),97,MATCH($BQ425,'2012'!$A$44:$A$139,0))</f>
        <v>97</v>
      </c>
      <c r="CF425" s="2">
        <f>IF(ISNA(MATCH($BQ425,'2013'!$A$44:$A$139,0)),97,MATCH($BQ425,'2013'!$A$44:$A$139,0))</f>
        <v>97</v>
      </c>
      <c r="CG425" s="149">
        <f>IF(ISNA(MATCH($BQ425,'2014'!$A$52:$A$179,0)),129,MATCH($BQ425,'2014'!$A$52:$A$179,0))</f>
        <v>129</v>
      </c>
      <c r="CI425">
        <f t="shared" si="286"/>
        <v>433</v>
      </c>
      <c r="CJ425" s="284"/>
      <c r="CK425" s="282"/>
      <c r="CL425" s="281">
        <f t="shared" si="287"/>
        <v>0</v>
      </c>
      <c r="CM425" s="282">
        <f t="shared" si="288"/>
        <v>0</v>
      </c>
      <c r="CN425" s="282">
        <f t="shared" si="289"/>
        <v>21</v>
      </c>
      <c r="CO425" s="282">
        <f t="shared" si="290"/>
        <v>13.9986</v>
      </c>
      <c r="CP425" s="282">
        <f t="shared" si="291"/>
        <v>9.3314667599999996</v>
      </c>
      <c r="CQ425" s="282">
        <f t="shared" si="292"/>
        <v>6.2203557422159994</v>
      </c>
      <c r="CR425" s="282">
        <f t="shared" si="293"/>
        <v>4.1464891377611854</v>
      </c>
      <c r="CS425" s="282">
        <f t="shared" si="294"/>
        <v>2.7640496592316062</v>
      </c>
      <c r="CT425" s="282">
        <f t="shared" si="295"/>
        <v>1.8425155028437885</v>
      </c>
      <c r="CU425" s="282">
        <f t="shared" si="296"/>
        <v>1.2282208341956693</v>
      </c>
      <c r="CV425" s="282">
        <f t="shared" si="297"/>
        <v>0.81873200807483315</v>
      </c>
      <c r="CW425" s="282">
        <f t="shared" si="298"/>
        <v>0.5457667565826837</v>
      </c>
      <c r="CX425" s="282">
        <f t="shared" si="254"/>
        <v>0.36380811993801693</v>
      </c>
      <c r="CY425" s="283">
        <f t="shared" si="255"/>
        <v>0.24251449275068207</v>
      </c>
      <c r="DA425" s="282">
        <f t="shared" si="256"/>
        <v>433</v>
      </c>
      <c r="DB425" s="97"/>
      <c r="DC425" s="156"/>
      <c r="DD425" s="270">
        <f t="shared" si="257"/>
        <v>0</v>
      </c>
      <c r="DE425" s="156">
        <f t="shared" si="258"/>
        <v>0</v>
      </c>
      <c r="DF425" s="156">
        <f t="shared" si="259"/>
        <v>21</v>
      </c>
      <c r="DG425" s="156">
        <f t="shared" si="260"/>
        <v>21</v>
      </c>
      <c r="DH425" s="156">
        <f t="shared" si="261"/>
        <v>21</v>
      </c>
      <c r="DI425" s="156">
        <f t="shared" si="262"/>
        <v>21</v>
      </c>
      <c r="DJ425" s="156">
        <f t="shared" si="263"/>
        <v>21</v>
      </c>
      <c r="DK425" s="156">
        <f t="shared" si="264"/>
        <v>21</v>
      </c>
      <c r="DL425" s="156">
        <f t="shared" si="265"/>
        <v>21</v>
      </c>
      <c r="DM425" s="156">
        <f t="shared" si="266"/>
        <v>21</v>
      </c>
      <c r="DN425" s="156">
        <f t="shared" si="267"/>
        <v>21</v>
      </c>
      <c r="DO425" s="156">
        <f t="shared" si="268"/>
        <v>21</v>
      </c>
      <c r="DP425" s="156">
        <f t="shared" si="269"/>
        <v>21</v>
      </c>
      <c r="DQ425" s="267">
        <f t="shared" si="270"/>
        <v>21</v>
      </c>
      <c r="DR425" s="156">
        <f t="shared" si="271"/>
        <v>293</v>
      </c>
    </row>
    <row r="426" spans="6:122" x14ac:dyDescent="0.2">
      <c r="F426" s="2">
        <f t="shared" si="272"/>
        <v>421</v>
      </c>
      <c r="G426" s="164">
        <v>541</v>
      </c>
      <c r="H426" s="164">
        <f>14- COUNTIF(L426:AA426,"#N/A")</f>
        <v>1</v>
      </c>
      <c r="I426" s="133">
        <f>SUM(AF426:AU426)+SUM(BA426:BM426)</f>
        <v>21</v>
      </c>
      <c r="J426" s="405">
        <f>CY426</f>
        <v>0.24251449275068207</v>
      </c>
      <c r="K426" s="466" t="str">
        <f>IF(ISNUMBER(MATCH(G426,'[4]OPR data'!$A$3:$A$2541,0)),"Y","N")</f>
        <v>N</v>
      </c>
      <c r="L426" s="112"/>
      <c r="M426" s="236"/>
      <c r="N426" s="236" t="e">
        <f>(INDEX(Finish_table!R$4:R$83,MATCH('14 Year_History_Results'!$G426,Finish_table!S$4:S$83,0),1))</f>
        <v>#N/A</v>
      </c>
      <c r="O426" s="236" t="e">
        <f>(INDEX(Finish_table!Z$4:Z$99,MATCH('14 Year_History_Results'!$G426,Finish_table!AA$4:AA$99,0),1))</f>
        <v>#N/A</v>
      </c>
      <c r="P426" s="236" t="str">
        <f>(INDEX(Finish_table!AI$4:AI$99,MATCH('14 Year_History_Results'!$G426,Finish_table!AJ$4:AJ$99,0),1))</f>
        <v>SF</v>
      </c>
      <c r="Q426" s="236" t="e">
        <f>(INDEX(Finish_table!AR$4:AR$99,MATCH('14 Year_History_Results'!$G426,Finish_table!AS$4:AS$99,0),1))</f>
        <v>#N/A</v>
      </c>
      <c r="R426" s="236" t="e">
        <f>(INDEX(Finish_table!BA$4:BA$99,MATCH('14 Year_History_Results'!$G426,Finish_table!BB$4:BB$99,0),1))</f>
        <v>#N/A</v>
      </c>
      <c r="S426" s="236" t="e">
        <f>(INDEX(Finish_table!BJ$4:BJ$99,MATCH('14 Year_History_Results'!$G426,Finish_table!BK$4:BK$99,0),1))</f>
        <v>#N/A</v>
      </c>
      <c r="T426" s="236" t="e">
        <f>(INDEX(Finish_table!BS$4:BS$99,MATCH('14 Year_History_Results'!$G426,Finish_table!BT$4:BT$99,0),1))</f>
        <v>#N/A</v>
      </c>
      <c r="U426" s="236" t="e">
        <f>(INDEX(Finish_table!CB$4:CB$99,MATCH('14 Year_History_Results'!$G426,Finish_table!CC$4:CC$99,0),1))</f>
        <v>#N/A</v>
      </c>
      <c r="V426" s="236" t="e">
        <f>(INDEX(Finish_table!CK$4:CK$99,MATCH('14 Year_History_Results'!$G426,Finish_table!CL$4:CL$99,0),1))</f>
        <v>#N/A</v>
      </c>
      <c r="W426" s="236" t="e">
        <f>(INDEX(Finish_table!CT$4:CT$99,MATCH('14 Year_History_Results'!$G426,Finish_table!CU$4:CU$99,0),1))</f>
        <v>#N/A</v>
      </c>
      <c r="X426" s="236" t="e">
        <f>(INDEX(Finish_table!DC$4:DC$99,MATCH('14 Year_History_Results'!$G426,Finish_table!DD$4:DD$99,0),1))</f>
        <v>#N/A</v>
      </c>
      <c r="Y426" s="236" t="e">
        <f>(INDEX(Finish_table!DL$4:DL$99,MATCH('14 Year_History_Results'!$G426,Finish_table!DM$4:DM$99,0),1))</f>
        <v>#N/A</v>
      </c>
      <c r="Z426" s="236" t="e">
        <f>(INDEX(Finish_table!DU$4:DU$99,MATCH('14 Year_History_Results'!$G426,Finish_table!DV$4:DV$99,0),1))</f>
        <v>#N/A</v>
      </c>
      <c r="AA426" s="256" t="e">
        <f>(INDEX(Finish_table!ED$4:ED$140,MATCH('14 Year_History_Results'!$G426,Finish_table!EE$4:EE$140,0),1))</f>
        <v>#N/A</v>
      </c>
      <c r="AE426">
        <f t="shared" si="285"/>
        <v>541</v>
      </c>
      <c r="AF426" s="112"/>
      <c r="AG426" s="2"/>
      <c r="AH426" s="148">
        <f>INDEX('2001'!$C$44:$C$140,'14 Year_History_Results'!BT426)</f>
        <v>0</v>
      </c>
      <c r="AI426" s="2">
        <f>INDEX('2002'!$C$44:$C$140,'14 Year_History_Results'!BU426)</f>
        <v>0</v>
      </c>
      <c r="AJ426" s="2">
        <f>INDEX('2003'!$C$44:$C$140,'14 Year_History_Results'!BV426)</f>
        <v>10</v>
      </c>
      <c r="AK426" s="2">
        <f>INDEX('2004'!$C$44:$C$140,'14 Year_History_Results'!BW426)</f>
        <v>0</v>
      </c>
      <c r="AL426" s="2">
        <f>INDEX('2005'!$C$44:$C$140,'14 Year_History_Results'!BX426)</f>
        <v>0</v>
      </c>
      <c r="AM426" s="2">
        <f>INDEX('2006'!$C$44:$C$140,'14 Year_History_Results'!BY426)</f>
        <v>0</v>
      </c>
      <c r="AN426" s="2">
        <f>INDEX('2007'!$C$44:$C$140,'14 Year_History_Results'!BZ426)</f>
        <v>0</v>
      </c>
      <c r="AO426" s="2">
        <f>INDEX('2008'!$C$44:$C$140,'14 Year_History_Results'!CA426)</f>
        <v>0</v>
      </c>
      <c r="AP426" s="2">
        <f>INDEX('2009'!$C$44:$C$140,'14 Year_History_Results'!CB426)</f>
        <v>0</v>
      </c>
      <c r="AQ426" s="2">
        <f>INDEX('2010'!$C$44:$C$140,'14 Year_History_Results'!CC426)</f>
        <v>0</v>
      </c>
      <c r="AR426" s="2">
        <f>INDEX('2011'!$C$44:$C$140,'14 Year_History_Results'!CD426)</f>
        <v>0</v>
      </c>
      <c r="AS426" s="2">
        <f>INDEX('2012'!$C$44:$C$140,'14 Year_History_Results'!CE426)</f>
        <v>0</v>
      </c>
      <c r="AT426" s="2">
        <f>INDEX('2013'!$C$44:$C$140,'14 Year_History_Results'!CF426)</f>
        <v>0</v>
      </c>
      <c r="AU426" s="149">
        <f>INDEX('2014'!$C$52:$C$180,'14 Year_History_Results'!CG426)</f>
        <v>0</v>
      </c>
      <c r="AV426" s="2">
        <f t="shared" si="245"/>
        <v>2.6726124191242437</v>
      </c>
      <c r="AX426">
        <f t="shared" si="246"/>
        <v>541</v>
      </c>
      <c r="AY426" s="112"/>
      <c r="AZ426" s="97"/>
      <c r="BA426" s="148">
        <f>INDEX('2001'!$B$44:$B$140,'14 Year_History_Results'!BT426)</f>
        <v>0</v>
      </c>
      <c r="BB426" s="2">
        <f>INDEX('2002'!$B$44:$B$140,'14 Year_History_Results'!BU426)</f>
        <v>0</v>
      </c>
      <c r="BC426" s="2">
        <f>INDEX('2003'!$B$44:$B$140,'14 Year_History_Results'!BV426)</f>
        <v>11</v>
      </c>
      <c r="BD426" s="2">
        <f>INDEX('2004'!$B$44:$B$140,'14 Year_History_Results'!BW426)</f>
        <v>0</v>
      </c>
      <c r="BE426" s="2">
        <f>INDEX('2005'!$B$44:$B$140,'14 Year_History_Results'!BX426)</f>
        <v>0</v>
      </c>
      <c r="BF426" s="2">
        <f>INDEX('2006'!$B$44:$B$140,'14 Year_History_Results'!BY426)</f>
        <v>0</v>
      </c>
      <c r="BG426" s="2">
        <f>INDEX('2007'!$B$44:$B$140,'14 Year_History_Results'!BZ426)</f>
        <v>0</v>
      </c>
      <c r="BH426" s="2">
        <f>INDEX('2008'!$B$44:$B$140,'14 Year_History_Results'!CA426)</f>
        <v>0</v>
      </c>
      <c r="BI426" s="2">
        <f>INDEX('2009'!$B$44:$B$140,'14 Year_History_Results'!CB426)</f>
        <v>0</v>
      </c>
      <c r="BJ426" s="2">
        <f>INDEX('2010'!$B$44:$B$140,'14 Year_History_Results'!CC426)</f>
        <v>0</v>
      </c>
      <c r="BK426" s="2">
        <f>INDEX('2011'!$B$44:$B$140,'14 Year_History_Results'!CD426)</f>
        <v>0</v>
      </c>
      <c r="BL426" s="2">
        <f>INDEX('2012'!$B$44:$B$140,'14 Year_History_Results'!CE426)</f>
        <v>0</v>
      </c>
      <c r="BM426" s="2">
        <f>INDEX('2013'!$B$44:$B$140,'14 Year_History_Results'!CF426)</f>
        <v>0</v>
      </c>
      <c r="BN426" s="149">
        <f>INDEX('2014'!$B$52:$B$180,'14 Year_History_Results'!CG426)</f>
        <v>0</v>
      </c>
      <c r="BO426" s="308">
        <f t="shared" si="247"/>
        <v>0</v>
      </c>
      <c r="BQ426">
        <f t="shared" si="248"/>
        <v>541</v>
      </c>
      <c r="BR426" s="112"/>
      <c r="BS426" s="97"/>
      <c r="BT426" s="148">
        <f>IF(ISNA(MATCH($BQ426,'2001'!$A$44:$A$139,0)),97,MATCH($BQ426,'2001'!$A$44:$A$139,0))</f>
        <v>97</v>
      </c>
      <c r="BU426" s="2">
        <f>IF(ISNA(MATCH($BQ426,'2002'!$A$44:$A$139,0)),97,MATCH($BQ426,'2002'!$A$44:$A$139,0))</f>
        <v>97</v>
      </c>
      <c r="BV426" s="2">
        <f>IF(ISNA(MATCH($BQ426,'2003'!$A$44:$A$139,0)),97,MATCH($BQ426,'2003'!$A$44:$A$139,0))</f>
        <v>76</v>
      </c>
      <c r="BW426" s="2">
        <f>IF(ISNA(MATCH($BQ426,'2004'!$A$44:$A$139,0)),97,MATCH($BQ426,'2004'!$A$44:$A$139,0))</f>
        <v>97</v>
      </c>
      <c r="BX426" s="2">
        <f>IF(ISNA(MATCH($BQ426,'2005'!$A$44:$A$139,0)),97,MATCH($BQ426,'2005'!$A$44:$A$139,0))</f>
        <v>97</v>
      </c>
      <c r="BY426" s="2">
        <f>IF(ISNA(MATCH($BQ426,'2006'!$A$44:$A$139,0)),97,MATCH($BQ426,'2006'!$A$44:$A$139,0))</f>
        <v>97</v>
      </c>
      <c r="BZ426" s="2">
        <f>IF(ISNA(MATCH($BQ426,'2007'!$A$44:$A$139,0)),97,MATCH($BQ426,'2007'!$A$44:$A$139,0))</f>
        <v>97</v>
      </c>
      <c r="CA426" s="2">
        <f>IF(ISNA(MATCH($BQ426,'2008'!$A$44:$A$139,0)),97,MATCH($BQ426,'2008'!$A$44:$A$139,0))</f>
        <v>97</v>
      </c>
      <c r="CB426" s="2">
        <f>IF(ISNA(MATCH($BQ426,'2009'!$A$44:$A$139,0)),97,MATCH($BQ426,'2009'!$A$44:$A$139,0))</f>
        <v>97</v>
      </c>
      <c r="CC426" s="2">
        <f>IF(ISNA(MATCH($BQ426,'2010'!$A$44:$A$139,0)),97,MATCH($BQ426,'2010'!$A$44:$A$139,0))</f>
        <v>97</v>
      </c>
      <c r="CD426" s="2">
        <f>IF(ISNA(MATCH($BQ426,'2011'!$A$44:$A$139,0)),97,MATCH($BQ426,'2011'!$A$44:$A$139,0))</f>
        <v>97</v>
      </c>
      <c r="CE426" s="2">
        <f>IF(ISNA(MATCH($BQ426,'2012'!$A$44:$A$139,0)),97,MATCH($BQ426,'2012'!$A$44:$A$139,0))</f>
        <v>97</v>
      </c>
      <c r="CF426" s="2">
        <f>IF(ISNA(MATCH($BQ426,'2013'!$A$44:$A$139,0)),97,MATCH($BQ426,'2013'!$A$44:$A$139,0))</f>
        <v>97</v>
      </c>
      <c r="CG426" s="149">
        <f>IF(ISNA(MATCH($BQ426,'2014'!$A$52:$A$179,0)),129,MATCH($BQ426,'2014'!$A$52:$A$179,0))</f>
        <v>129</v>
      </c>
      <c r="CI426">
        <f t="shared" si="286"/>
        <v>541</v>
      </c>
      <c r="CJ426" s="284"/>
      <c r="CK426" s="282"/>
      <c r="CL426" s="281">
        <f t="shared" si="287"/>
        <v>0</v>
      </c>
      <c r="CM426" s="282">
        <f t="shared" si="288"/>
        <v>0</v>
      </c>
      <c r="CN426" s="282">
        <f t="shared" si="289"/>
        <v>21</v>
      </c>
      <c r="CO426" s="282">
        <f t="shared" si="290"/>
        <v>13.9986</v>
      </c>
      <c r="CP426" s="282">
        <f t="shared" si="291"/>
        <v>9.3314667599999996</v>
      </c>
      <c r="CQ426" s="282">
        <f t="shared" si="292"/>
        <v>6.2203557422159994</v>
      </c>
      <c r="CR426" s="282">
        <f t="shared" si="293"/>
        <v>4.1464891377611854</v>
      </c>
      <c r="CS426" s="282">
        <f t="shared" si="294"/>
        <v>2.7640496592316062</v>
      </c>
      <c r="CT426" s="282">
        <f t="shared" si="295"/>
        <v>1.8425155028437885</v>
      </c>
      <c r="CU426" s="282">
        <f t="shared" si="296"/>
        <v>1.2282208341956693</v>
      </c>
      <c r="CV426" s="282">
        <f t="shared" si="297"/>
        <v>0.81873200807483315</v>
      </c>
      <c r="CW426" s="282">
        <f t="shared" si="298"/>
        <v>0.5457667565826837</v>
      </c>
      <c r="CX426" s="282">
        <f t="shared" si="254"/>
        <v>0.36380811993801693</v>
      </c>
      <c r="CY426" s="283">
        <f t="shared" si="255"/>
        <v>0.24251449275068207</v>
      </c>
      <c r="DA426" s="282">
        <f t="shared" si="256"/>
        <v>541</v>
      </c>
      <c r="DB426" s="97"/>
      <c r="DC426" s="156"/>
      <c r="DD426" s="270">
        <f t="shared" si="257"/>
        <v>0</v>
      </c>
      <c r="DE426" s="156">
        <f t="shared" si="258"/>
        <v>0</v>
      </c>
      <c r="DF426" s="156">
        <f t="shared" si="259"/>
        <v>21</v>
      </c>
      <c r="DG426" s="156">
        <f t="shared" si="260"/>
        <v>21</v>
      </c>
      <c r="DH426" s="156">
        <f t="shared" si="261"/>
        <v>21</v>
      </c>
      <c r="DI426" s="156">
        <f t="shared" si="262"/>
        <v>21</v>
      </c>
      <c r="DJ426" s="156">
        <f t="shared" si="263"/>
        <v>21</v>
      </c>
      <c r="DK426" s="156">
        <f t="shared" si="264"/>
        <v>21</v>
      </c>
      <c r="DL426" s="156">
        <f t="shared" si="265"/>
        <v>21</v>
      </c>
      <c r="DM426" s="156">
        <f t="shared" si="266"/>
        <v>21</v>
      </c>
      <c r="DN426" s="156">
        <f t="shared" si="267"/>
        <v>21</v>
      </c>
      <c r="DO426" s="156">
        <f t="shared" si="268"/>
        <v>21</v>
      </c>
      <c r="DP426" s="156">
        <f t="shared" si="269"/>
        <v>21</v>
      </c>
      <c r="DQ426" s="267">
        <f t="shared" si="270"/>
        <v>21</v>
      </c>
      <c r="DR426" s="156">
        <f t="shared" si="271"/>
        <v>293</v>
      </c>
    </row>
    <row r="427" spans="6:122" x14ac:dyDescent="0.2">
      <c r="F427" s="2">
        <f t="shared" si="272"/>
        <v>422</v>
      </c>
      <c r="G427" s="164">
        <v>618</v>
      </c>
      <c r="H427" s="164">
        <f>14- COUNTIF(L427:AA427,"#N/A")</f>
        <v>1</v>
      </c>
      <c r="I427" s="133">
        <f>SUM(AF427:AU427)+SUM(BA427:BM427)</f>
        <v>21</v>
      </c>
      <c r="J427" s="405">
        <f>CY427</f>
        <v>0.24251449275068207</v>
      </c>
      <c r="K427" s="466" t="str">
        <f>IF(ISNUMBER(MATCH(G427,'[4]OPR data'!$A$3:$A$2541,0)),"Y","N")</f>
        <v>N</v>
      </c>
      <c r="L427" s="112"/>
      <c r="M427" s="236"/>
      <c r="N427" s="236" t="e">
        <f>(INDEX(Finish_table!R$4:R$83,MATCH('14 Year_History_Results'!$G427,Finish_table!S$4:S$83,0),1))</f>
        <v>#N/A</v>
      </c>
      <c r="O427" s="236" t="e">
        <f>(INDEX(Finish_table!Z$4:Z$99,MATCH('14 Year_History_Results'!$G427,Finish_table!AA$4:AA$99,0),1))</f>
        <v>#N/A</v>
      </c>
      <c r="P427" s="236" t="str">
        <f>(INDEX(Finish_table!AI$4:AI$99,MATCH('14 Year_History_Results'!$G427,Finish_table!AJ$4:AJ$99,0),1))</f>
        <v>SF</v>
      </c>
      <c r="Q427" s="236" t="e">
        <f>(INDEX(Finish_table!AR$4:AR$99,MATCH('14 Year_History_Results'!$G427,Finish_table!AS$4:AS$99,0),1))</f>
        <v>#N/A</v>
      </c>
      <c r="R427" s="236" t="e">
        <f>(INDEX(Finish_table!BA$4:BA$99,MATCH('14 Year_History_Results'!$G427,Finish_table!BB$4:BB$99,0),1))</f>
        <v>#N/A</v>
      </c>
      <c r="S427" s="236" t="e">
        <f>(INDEX(Finish_table!BJ$4:BJ$99,MATCH('14 Year_History_Results'!$G427,Finish_table!BK$4:BK$99,0),1))</f>
        <v>#N/A</v>
      </c>
      <c r="T427" s="236" t="e">
        <f>(INDEX(Finish_table!BS$4:BS$99,MATCH('14 Year_History_Results'!$G427,Finish_table!BT$4:BT$99,0),1))</f>
        <v>#N/A</v>
      </c>
      <c r="U427" s="236" t="e">
        <f>(INDEX(Finish_table!CB$4:CB$99,MATCH('14 Year_History_Results'!$G427,Finish_table!CC$4:CC$99,0),1))</f>
        <v>#N/A</v>
      </c>
      <c r="V427" s="236" t="e">
        <f>(INDEX(Finish_table!CK$4:CK$99,MATCH('14 Year_History_Results'!$G427,Finish_table!CL$4:CL$99,0),1))</f>
        <v>#N/A</v>
      </c>
      <c r="W427" s="236" t="e">
        <f>(INDEX(Finish_table!CT$4:CT$99,MATCH('14 Year_History_Results'!$G427,Finish_table!CU$4:CU$99,0),1))</f>
        <v>#N/A</v>
      </c>
      <c r="X427" s="236" t="e">
        <f>(INDEX(Finish_table!DC$4:DC$99,MATCH('14 Year_History_Results'!$G427,Finish_table!DD$4:DD$99,0),1))</f>
        <v>#N/A</v>
      </c>
      <c r="Y427" s="236" t="e">
        <f>(INDEX(Finish_table!DL$4:DL$99,MATCH('14 Year_History_Results'!$G427,Finish_table!DM$4:DM$99,0),1))</f>
        <v>#N/A</v>
      </c>
      <c r="Z427" s="236" t="e">
        <f>(INDEX(Finish_table!DU$4:DU$99,MATCH('14 Year_History_Results'!$G427,Finish_table!DV$4:DV$99,0),1))</f>
        <v>#N/A</v>
      </c>
      <c r="AA427" s="256" t="e">
        <f>(INDEX(Finish_table!ED$4:ED$140,MATCH('14 Year_History_Results'!$G427,Finish_table!EE$4:EE$140,0),1))</f>
        <v>#N/A</v>
      </c>
      <c r="AE427">
        <f t="shared" si="285"/>
        <v>618</v>
      </c>
      <c r="AF427" s="112"/>
      <c r="AG427" s="2"/>
      <c r="AH427" s="148">
        <f>INDEX('2001'!$C$44:$C$140,'14 Year_History_Results'!BT427)</f>
        <v>0</v>
      </c>
      <c r="AI427" s="2">
        <f>INDEX('2002'!$C$44:$C$140,'14 Year_History_Results'!BU427)</f>
        <v>0</v>
      </c>
      <c r="AJ427" s="2">
        <f>INDEX('2003'!$C$44:$C$140,'14 Year_History_Results'!BV427)</f>
        <v>10</v>
      </c>
      <c r="AK427" s="2">
        <f>INDEX('2004'!$C$44:$C$140,'14 Year_History_Results'!BW427)</f>
        <v>0</v>
      </c>
      <c r="AL427" s="2">
        <f>INDEX('2005'!$C$44:$C$140,'14 Year_History_Results'!BX427)</f>
        <v>0</v>
      </c>
      <c r="AM427" s="2">
        <f>INDEX('2006'!$C$44:$C$140,'14 Year_History_Results'!BY427)</f>
        <v>0</v>
      </c>
      <c r="AN427" s="2">
        <f>INDEX('2007'!$C$44:$C$140,'14 Year_History_Results'!BZ427)</f>
        <v>0</v>
      </c>
      <c r="AO427" s="2">
        <f>INDEX('2008'!$C$44:$C$140,'14 Year_History_Results'!CA427)</f>
        <v>0</v>
      </c>
      <c r="AP427" s="2">
        <f>INDEX('2009'!$C$44:$C$140,'14 Year_History_Results'!CB427)</f>
        <v>0</v>
      </c>
      <c r="AQ427" s="2">
        <f>INDEX('2010'!$C$44:$C$140,'14 Year_History_Results'!CC427)</f>
        <v>0</v>
      </c>
      <c r="AR427" s="2">
        <f>INDEX('2011'!$C$44:$C$140,'14 Year_History_Results'!CD427)</f>
        <v>0</v>
      </c>
      <c r="AS427" s="2">
        <f>INDEX('2012'!$C$44:$C$140,'14 Year_History_Results'!CE427)</f>
        <v>0</v>
      </c>
      <c r="AT427" s="2">
        <f>INDEX('2013'!$C$44:$C$140,'14 Year_History_Results'!CF427)</f>
        <v>0</v>
      </c>
      <c r="AU427" s="149">
        <f>INDEX('2014'!$C$52:$C$180,'14 Year_History_Results'!CG427)</f>
        <v>0</v>
      </c>
      <c r="AV427" s="2">
        <f t="shared" si="245"/>
        <v>2.6726124191242437</v>
      </c>
      <c r="AX427">
        <f t="shared" si="246"/>
        <v>618</v>
      </c>
      <c r="AY427" s="112"/>
      <c r="AZ427" s="97"/>
      <c r="BA427" s="148">
        <f>INDEX('2001'!$B$44:$B$140,'14 Year_History_Results'!BT427)</f>
        <v>0</v>
      </c>
      <c r="BB427" s="2">
        <f>INDEX('2002'!$B$44:$B$140,'14 Year_History_Results'!BU427)</f>
        <v>0</v>
      </c>
      <c r="BC427" s="2">
        <f>INDEX('2003'!$B$44:$B$140,'14 Year_History_Results'!BV427)</f>
        <v>11</v>
      </c>
      <c r="BD427" s="2">
        <f>INDEX('2004'!$B$44:$B$140,'14 Year_History_Results'!BW427)</f>
        <v>0</v>
      </c>
      <c r="BE427" s="2">
        <f>INDEX('2005'!$B$44:$B$140,'14 Year_History_Results'!BX427)</f>
        <v>0</v>
      </c>
      <c r="BF427" s="2">
        <f>INDEX('2006'!$B$44:$B$140,'14 Year_History_Results'!BY427)</f>
        <v>0</v>
      </c>
      <c r="BG427" s="2">
        <f>INDEX('2007'!$B$44:$B$140,'14 Year_History_Results'!BZ427)</f>
        <v>0</v>
      </c>
      <c r="BH427" s="2">
        <f>INDEX('2008'!$B$44:$B$140,'14 Year_History_Results'!CA427)</f>
        <v>0</v>
      </c>
      <c r="BI427" s="2">
        <f>INDEX('2009'!$B$44:$B$140,'14 Year_History_Results'!CB427)</f>
        <v>0</v>
      </c>
      <c r="BJ427" s="2">
        <f>INDEX('2010'!$B$44:$B$140,'14 Year_History_Results'!CC427)</f>
        <v>0</v>
      </c>
      <c r="BK427" s="2">
        <f>INDEX('2011'!$B$44:$B$140,'14 Year_History_Results'!CD427)</f>
        <v>0</v>
      </c>
      <c r="BL427" s="2">
        <f>INDEX('2012'!$B$44:$B$140,'14 Year_History_Results'!CE427)</f>
        <v>0</v>
      </c>
      <c r="BM427" s="2">
        <f>INDEX('2013'!$B$44:$B$140,'14 Year_History_Results'!CF427)</f>
        <v>0</v>
      </c>
      <c r="BN427" s="149">
        <f>INDEX('2014'!$B$52:$B$180,'14 Year_History_Results'!CG427)</f>
        <v>0</v>
      </c>
      <c r="BO427" s="308">
        <f t="shared" si="247"/>
        <v>0</v>
      </c>
      <c r="BQ427">
        <f t="shared" si="248"/>
        <v>618</v>
      </c>
      <c r="BR427" s="112"/>
      <c r="BS427" s="97"/>
      <c r="BT427" s="148">
        <f>IF(ISNA(MATCH($BQ427,'2001'!$A$44:$A$139,0)),97,MATCH($BQ427,'2001'!$A$44:$A$139,0))</f>
        <v>97</v>
      </c>
      <c r="BU427" s="2">
        <f>IF(ISNA(MATCH($BQ427,'2002'!$A$44:$A$139,0)),97,MATCH($BQ427,'2002'!$A$44:$A$139,0))</f>
        <v>97</v>
      </c>
      <c r="BV427" s="2">
        <f>IF(ISNA(MATCH($BQ427,'2003'!$A$44:$A$139,0)),97,MATCH($BQ427,'2003'!$A$44:$A$139,0))</f>
        <v>81</v>
      </c>
      <c r="BW427" s="2">
        <f>IF(ISNA(MATCH($BQ427,'2004'!$A$44:$A$139,0)),97,MATCH($BQ427,'2004'!$A$44:$A$139,0))</f>
        <v>97</v>
      </c>
      <c r="BX427" s="2">
        <f>IF(ISNA(MATCH($BQ427,'2005'!$A$44:$A$139,0)),97,MATCH($BQ427,'2005'!$A$44:$A$139,0))</f>
        <v>97</v>
      </c>
      <c r="BY427" s="2">
        <f>IF(ISNA(MATCH($BQ427,'2006'!$A$44:$A$139,0)),97,MATCH($BQ427,'2006'!$A$44:$A$139,0))</f>
        <v>97</v>
      </c>
      <c r="BZ427" s="2">
        <f>IF(ISNA(MATCH($BQ427,'2007'!$A$44:$A$139,0)),97,MATCH($BQ427,'2007'!$A$44:$A$139,0))</f>
        <v>97</v>
      </c>
      <c r="CA427" s="2">
        <f>IF(ISNA(MATCH($BQ427,'2008'!$A$44:$A$139,0)),97,MATCH($BQ427,'2008'!$A$44:$A$139,0))</f>
        <v>97</v>
      </c>
      <c r="CB427" s="2">
        <f>IF(ISNA(MATCH($BQ427,'2009'!$A$44:$A$139,0)),97,MATCH($BQ427,'2009'!$A$44:$A$139,0))</f>
        <v>97</v>
      </c>
      <c r="CC427" s="2">
        <f>IF(ISNA(MATCH($BQ427,'2010'!$A$44:$A$139,0)),97,MATCH($BQ427,'2010'!$A$44:$A$139,0))</f>
        <v>97</v>
      </c>
      <c r="CD427" s="2">
        <f>IF(ISNA(MATCH($BQ427,'2011'!$A$44:$A$139,0)),97,MATCH($BQ427,'2011'!$A$44:$A$139,0))</f>
        <v>97</v>
      </c>
      <c r="CE427" s="2">
        <f>IF(ISNA(MATCH($BQ427,'2012'!$A$44:$A$139,0)),97,MATCH($BQ427,'2012'!$A$44:$A$139,0))</f>
        <v>97</v>
      </c>
      <c r="CF427" s="2">
        <f>IF(ISNA(MATCH($BQ427,'2013'!$A$44:$A$139,0)),97,MATCH($BQ427,'2013'!$A$44:$A$139,0))</f>
        <v>97</v>
      </c>
      <c r="CG427" s="149">
        <f>IF(ISNA(MATCH($BQ427,'2014'!$A$52:$A$179,0)),129,MATCH($BQ427,'2014'!$A$52:$A$179,0))</f>
        <v>129</v>
      </c>
      <c r="CI427">
        <f t="shared" si="286"/>
        <v>618</v>
      </c>
      <c r="CJ427" s="284"/>
      <c r="CK427" s="282"/>
      <c r="CL427" s="281">
        <f t="shared" si="287"/>
        <v>0</v>
      </c>
      <c r="CM427" s="282">
        <f t="shared" si="288"/>
        <v>0</v>
      </c>
      <c r="CN427" s="282">
        <f t="shared" si="289"/>
        <v>21</v>
      </c>
      <c r="CO427" s="282">
        <f t="shared" si="290"/>
        <v>13.9986</v>
      </c>
      <c r="CP427" s="282">
        <f t="shared" si="291"/>
        <v>9.3314667599999996</v>
      </c>
      <c r="CQ427" s="282">
        <f t="shared" si="292"/>
        <v>6.2203557422159994</v>
      </c>
      <c r="CR427" s="282">
        <f t="shared" si="293"/>
        <v>4.1464891377611854</v>
      </c>
      <c r="CS427" s="282">
        <f t="shared" si="294"/>
        <v>2.7640496592316062</v>
      </c>
      <c r="CT427" s="282">
        <f t="shared" si="295"/>
        <v>1.8425155028437885</v>
      </c>
      <c r="CU427" s="282">
        <f t="shared" si="296"/>
        <v>1.2282208341956693</v>
      </c>
      <c r="CV427" s="282">
        <f t="shared" si="297"/>
        <v>0.81873200807483315</v>
      </c>
      <c r="CW427" s="282">
        <f t="shared" si="298"/>
        <v>0.5457667565826837</v>
      </c>
      <c r="CX427" s="282">
        <f t="shared" si="254"/>
        <v>0.36380811993801693</v>
      </c>
      <c r="CY427" s="283">
        <f t="shared" si="255"/>
        <v>0.24251449275068207</v>
      </c>
      <c r="DA427" s="282">
        <f t="shared" si="256"/>
        <v>618</v>
      </c>
      <c r="DB427" s="97"/>
      <c r="DC427" s="156"/>
      <c r="DD427" s="270">
        <f t="shared" si="257"/>
        <v>0</v>
      </c>
      <c r="DE427" s="156">
        <f t="shared" si="258"/>
        <v>0</v>
      </c>
      <c r="DF427" s="156">
        <f t="shared" si="259"/>
        <v>21</v>
      </c>
      <c r="DG427" s="156">
        <f t="shared" si="260"/>
        <v>21</v>
      </c>
      <c r="DH427" s="156">
        <f t="shared" si="261"/>
        <v>21</v>
      </c>
      <c r="DI427" s="156">
        <f t="shared" si="262"/>
        <v>21</v>
      </c>
      <c r="DJ427" s="156">
        <f t="shared" si="263"/>
        <v>21</v>
      </c>
      <c r="DK427" s="156">
        <f t="shared" si="264"/>
        <v>21</v>
      </c>
      <c r="DL427" s="156">
        <f t="shared" si="265"/>
        <v>21</v>
      </c>
      <c r="DM427" s="156">
        <f t="shared" si="266"/>
        <v>21</v>
      </c>
      <c r="DN427" s="156">
        <f t="shared" si="267"/>
        <v>21</v>
      </c>
      <c r="DO427" s="156">
        <f t="shared" si="268"/>
        <v>21</v>
      </c>
      <c r="DP427" s="156">
        <f t="shared" si="269"/>
        <v>21</v>
      </c>
      <c r="DQ427" s="267">
        <f t="shared" si="270"/>
        <v>21</v>
      </c>
      <c r="DR427" s="156">
        <f t="shared" si="271"/>
        <v>293</v>
      </c>
    </row>
    <row r="428" spans="6:122" x14ac:dyDescent="0.2">
      <c r="F428" s="2">
        <f t="shared" si="272"/>
        <v>423</v>
      </c>
      <c r="G428" s="164">
        <v>638</v>
      </c>
      <c r="H428" s="164">
        <f>14- COUNTIF(L428:AA428,"#N/A")</f>
        <v>1</v>
      </c>
      <c r="I428" s="133">
        <f>SUM(AF428:AU428)+SUM(BA428:BM428)</f>
        <v>21</v>
      </c>
      <c r="J428" s="405">
        <f>CY428</f>
        <v>0.24251449275068207</v>
      </c>
      <c r="K428" s="466" t="str">
        <f>IF(ISNUMBER(MATCH(G428,'[4]OPR data'!$A$3:$A$2541,0)),"Y","N")</f>
        <v>N</v>
      </c>
      <c r="L428" s="112"/>
      <c r="M428" s="236"/>
      <c r="N428" s="236" t="e">
        <f>(INDEX(Finish_table!R$4:R$83,MATCH('14 Year_History_Results'!$G428,Finish_table!S$4:S$83,0),1))</f>
        <v>#N/A</v>
      </c>
      <c r="O428" s="236" t="e">
        <f>(INDEX(Finish_table!Z$4:Z$99,MATCH('14 Year_History_Results'!$G428,Finish_table!AA$4:AA$99,0),1))</f>
        <v>#N/A</v>
      </c>
      <c r="P428" s="236" t="str">
        <f>(INDEX(Finish_table!AI$4:AI$99,MATCH('14 Year_History_Results'!$G428,Finish_table!AJ$4:AJ$99,0),1))</f>
        <v>SF</v>
      </c>
      <c r="Q428" s="236" t="e">
        <f>(INDEX(Finish_table!AR$4:AR$99,MATCH('14 Year_History_Results'!$G428,Finish_table!AS$4:AS$99,0),1))</f>
        <v>#N/A</v>
      </c>
      <c r="R428" s="236" t="e">
        <f>(INDEX(Finish_table!BA$4:BA$99,MATCH('14 Year_History_Results'!$G428,Finish_table!BB$4:BB$99,0),1))</f>
        <v>#N/A</v>
      </c>
      <c r="S428" s="236" t="e">
        <f>(INDEX(Finish_table!BJ$4:BJ$99,MATCH('14 Year_History_Results'!$G428,Finish_table!BK$4:BK$99,0),1))</f>
        <v>#N/A</v>
      </c>
      <c r="T428" s="236" t="e">
        <f>(INDEX(Finish_table!BS$4:BS$99,MATCH('14 Year_History_Results'!$G428,Finish_table!BT$4:BT$99,0),1))</f>
        <v>#N/A</v>
      </c>
      <c r="U428" s="236" t="e">
        <f>(INDEX(Finish_table!CB$4:CB$99,MATCH('14 Year_History_Results'!$G428,Finish_table!CC$4:CC$99,0),1))</f>
        <v>#N/A</v>
      </c>
      <c r="V428" s="236" t="e">
        <f>(INDEX(Finish_table!CK$4:CK$99,MATCH('14 Year_History_Results'!$G428,Finish_table!CL$4:CL$99,0),1))</f>
        <v>#N/A</v>
      </c>
      <c r="W428" s="236" t="e">
        <f>(INDEX(Finish_table!CT$4:CT$99,MATCH('14 Year_History_Results'!$G428,Finish_table!CU$4:CU$99,0),1))</f>
        <v>#N/A</v>
      </c>
      <c r="X428" s="236" t="e">
        <f>(INDEX(Finish_table!DC$4:DC$99,MATCH('14 Year_History_Results'!$G428,Finish_table!DD$4:DD$99,0),1))</f>
        <v>#N/A</v>
      </c>
      <c r="Y428" s="236" t="e">
        <f>(INDEX(Finish_table!DL$4:DL$99,MATCH('14 Year_History_Results'!$G428,Finish_table!DM$4:DM$99,0),1))</f>
        <v>#N/A</v>
      </c>
      <c r="Z428" s="236" t="e">
        <f>(INDEX(Finish_table!DU$4:DU$99,MATCH('14 Year_History_Results'!$G428,Finish_table!DV$4:DV$99,0),1))</f>
        <v>#N/A</v>
      </c>
      <c r="AA428" s="256" t="e">
        <f>(INDEX(Finish_table!ED$4:ED$140,MATCH('14 Year_History_Results'!$G428,Finish_table!EE$4:EE$140,0),1))</f>
        <v>#N/A</v>
      </c>
      <c r="AE428">
        <f t="shared" si="285"/>
        <v>638</v>
      </c>
      <c r="AF428" s="112"/>
      <c r="AG428" s="2"/>
      <c r="AH428" s="148">
        <f>INDEX('2001'!$C$44:$C$140,'14 Year_History_Results'!BT428)</f>
        <v>0</v>
      </c>
      <c r="AI428" s="2">
        <f>INDEX('2002'!$C$44:$C$140,'14 Year_History_Results'!BU428)</f>
        <v>0</v>
      </c>
      <c r="AJ428" s="2">
        <f>INDEX('2003'!$C$44:$C$140,'14 Year_History_Results'!BV428)</f>
        <v>10</v>
      </c>
      <c r="AK428" s="2">
        <f>INDEX('2004'!$C$44:$C$140,'14 Year_History_Results'!BW428)</f>
        <v>0</v>
      </c>
      <c r="AL428" s="2">
        <f>INDEX('2005'!$C$44:$C$140,'14 Year_History_Results'!BX428)</f>
        <v>0</v>
      </c>
      <c r="AM428" s="2">
        <f>INDEX('2006'!$C$44:$C$140,'14 Year_History_Results'!BY428)</f>
        <v>0</v>
      </c>
      <c r="AN428" s="2">
        <f>INDEX('2007'!$C$44:$C$140,'14 Year_History_Results'!BZ428)</f>
        <v>0</v>
      </c>
      <c r="AO428" s="2">
        <f>INDEX('2008'!$C$44:$C$140,'14 Year_History_Results'!CA428)</f>
        <v>0</v>
      </c>
      <c r="AP428" s="2">
        <f>INDEX('2009'!$C$44:$C$140,'14 Year_History_Results'!CB428)</f>
        <v>0</v>
      </c>
      <c r="AQ428" s="2">
        <f>INDEX('2010'!$C$44:$C$140,'14 Year_History_Results'!CC428)</f>
        <v>0</v>
      </c>
      <c r="AR428" s="2">
        <f>INDEX('2011'!$C$44:$C$140,'14 Year_History_Results'!CD428)</f>
        <v>0</v>
      </c>
      <c r="AS428" s="2">
        <f>INDEX('2012'!$C$44:$C$140,'14 Year_History_Results'!CE428)</f>
        <v>0</v>
      </c>
      <c r="AT428" s="2">
        <f>INDEX('2013'!$C$44:$C$140,'14 Year_History_Results'!CF428)</f>
        <v>0</v>
      </c>
      <c r="AU428" s="149">
        <f>INDEX('2014'!$C$52:$C$180,'14 Year_History_Results'!CG428)</f>
        <v>0</v>
      </c>
      <c r="AV428" s="2">
        <f t="shared" si="245"/>
        <v>2.6726124191242437</v>
      </c>
      <c r="AX428">
        <f t="shared" si="246"/>
        <v>638</v>
      </c>
      <c r="AY428" s="112"/>
      <c r="AZ428" s="97"/>
      <c r="BA428" s="148">
        <f>INDEX('2001'!$B$44:$B$140,'14 Year_History_Results'!BT428)</f>
        <v>0</v>
      </c>
      <c r="BB428" s="2">
        <f>INDEX('2002'!$B$44:$B$140,'14 Year_History_Results'!BU428)</f>
        <v>0</v>
      </c>
      <c r="BC428" s="2">
        <f>INDEX('2003'!$B$44:$B$140,'14 Year_History_Results'!BV428)</f>
        <v>11</v>
      </c>
      <c r="BD428" s="2">
        <f>INDEX('2004'!$B$44:$B$140,'14 Year_History_Results'!BW428)</f>
        <v>0</v>
      </c>
      <c r="BE428" s="2">
        <f>INDEX('2005'!$B$44:$B$140,'14 Year_History_Results'!BX428)</f>
        <v>0</v>
      </c>
      <c r="BF428" s="2">
        <f>INDEX('2006'!$B$44:$B$140,'14 Year_History_Results'!BY428)</f>
        <v>0</v>
      </c>
      <c r="BG428" s="2">
        <f>INDEX('2007'!$B$44:$B$140,'14 Year_History_Results'!BZ428)</f>
        <v>0</v>
      </c>
      <c r="BH428" s="2">
        <f>INDEX('2008'!$B$44:$B$140,'14 Year_History_Results'!CA428)</f>
        <v>0</v>
      </c>
      <c r="BI428" s="2">
        <f>INDEX('2009'!$B$44:$B$140,'14 Year_History_Results'!CB428)</f>
        <v>0</v>
      </c>
      <c r="BJ428" s="2">
        <f>INDEX('2010'!$B$44:$B$140,'14 Year_History_Results'!CC428)</f>
        <v>0</v>
      </c>
      <c r="BK428" s="2">
        <f>INDEX('2011'!$B$44:$B$140,'14 Year_History_Results'!CD428)</f>
        <v>0</v>
      </c>
      <c r="BL428" s="2">
        <f>INDEX('2012'!$B$44:$B$140,'14 Year_History_Results'!CE428)</f>
        <v>0</v>
      </c>
      <c r="BM428" s="2">
        <f>INDEX('2013'!$B$44:$B$140,'14 Year_History_Results'!CF428)</f>
        <v>0</v>
      </c>
      <c r="BN428" s="149">
        <f>INDEX('2014'!$B$52:$B$180,'14 Year_History_Results'!CG428)</f>
        <v>0</v>
      </c>
      <c r="BO428" s="308">
        <f t="shared" si="247"/>
        <v>0</v>
      </c>
      <c r="BQ428">
        <f t="shared" si="248"/>
        <v>638</v>
      </c>
      <c r="BR428" s="112"/>
      <c r="BS428" s="97"/>
      <c r="BT428" s="148">
        <f>IF(ISNA(MATCH($BQ428,'2001'!$A$44:$A$139,0)),97,MATCH($BQ428,'2001'!$A$44:$A$139,0))</f>
        <v>97</v>
      </c>
      <c r="BU428" s="2">
        <f>IF(ISNA(MATCH($BQ428,'2002'!$A$44:$A$139,0)),97,MATCH($BQ428,'2002'!$A$44:$A$139,0))</f>
        <v>97</v>
      </c>
      <c r="BV428" s="2">
        <f>IF(ISNA(MATCH($BQ428,'2003'!$A$44:$A$139,0)),97,MATCH($BQ428,'2003'!$A$44:$A$139,0))</f>
        <v>82</v>
      </c>
      <c r="BW428" s="2">
        <f>IF(ISNA(MATCH($BQ428,'2004'!$A$44:$A$139,0)),97,MATCH($BQ428,'2004'!$A$44:$A$139,0))</f>
        <v>97</v>
      </c>
      <c r="BX428" s="2">
        <f>IF(ISNA(MATCH($BQ428,'2005'!$A$44:$A$139,0)),97,MATCH($BQ428,'2005'!$A$44:$A$139,0))</f>
        <v>97</v>
      </c>
      <c r="BY428" s="2">
        <f>IF(ISNA(MATCH($BQ428,'2006'!$A$44:$A$139,0)),97,MATCH($BQ428,'2006'!$A$44:$A$139,0))</f>
        <v>97</v>
      </c>
      <c r="BZ428" s="2">
        <f>IF(ISNA(MATCH($BQ428,'2007'!$A$44:$A$139,0)),97,MATCH($BQ428,'2007'!$A$44:$A$139,0))</f>
        <v>97</v>
      </c>
      <c r="CA428" s="2">
        <f>IF(ISNA(MATCH($BQ428,'2008'!$A$44:$A$139,0)),97,MATCH($BQ428,'2008'!$A$44:$A$139,0))</f>
        <v>97</v>
      </c>
      <c r="CB428" s="2">
        <f>IF(ISNA(MATCH($BQ428,'2009'!$A$44:$A$139,0)),97,MATCH($BQ428,'2009'!$A$44:$A$139,0))</f>
        <v>97</v>
      </c>
      <c r="CC428" s="2">
        <f>IF(ISNA(MATCH($BQ428,'2010'!$A$44:$A$139,0)),97,MATCH($BQ428,'2010'!$A$44:$A$139,0))</f>
        <v>97</v>
      </c>
      <c r="CD428" s="2">
        <f>IF(ISNA(MATCH($BQ428,'2011'!$A$44:$A$139,0)),97,MATCH($BQ428,'2011'!$A$44:$A$139,0))</f>
        <v>97</v>
      </c>
      <c r="CE428" s="2">
        <f>IF(ISNA(MATCH($BQ428,'2012'!$A$44:$A$139,0)),97,MATCH($BQ428,'2012'!$A$44:$A$139,0))</f>
        <v>97</v>
      </c>
      <c r="CF428" s="2">
        <f>IF(ISNA(MATCH($BQ428,'2013'!$A$44:$A$139,0)),97,MATCH($BQ428,'2013'!$A$44:$A$139,0))</f>
        <v>97</v>
      </c>
      <c r="CG428" s="149">
        <f>IF(ISNA(MATCH($BQ428,'2014'!$A$52:$A$179,0)),129,MATCH($BQ428,'2014'!$A$52:$A$179,0))</f>
        <v>129</v>
      </c>
      <c r="CI428">
        <f t="shared" si="286"/>
        <v>638</v>
      </c>
      <c r="CJ428" s="284"/>
      <c r="CK428" s="282"/>
      <c r="CL428" s="281">
        <f t="shared" si="287"/>
        <v>0</v>
      </c>
      <c r="CM428" s="282">
        <f t="shared" si="288"/>
        <v>0</v>
      </c>
      <c r="CN428" s="282">
        <f t="shared" si="289"/>
        <v>21</v>
      </c>
      <c r="CO428" s="282">
        <f t="shared" si="290"/>
        <v>13.9986</v>
      </c>
      <c r="CP428" s="282">
        <f t="shared" si="291"/>
        <v>9.3314667599999996</v>
      </c>
      <c r="CQ428" s="282">
        <f t="shared" si="292"/>
        <v>6.2203557422159994</v>
      </c>
      <c r="CR428" s="282">
        <f t="shared" si="293"/>
        <v>4.1464891377611854</v>
      </c>
      <c r="CS428" s="282">
        <f t="shared" si="294"/>
        <v>2.7640496592316062</v>
      </c>
      <c r="CT428" s="282">
        <f t="shared" si="295"/>
        <v>1.8425155028437885</v>
      </c>
      <c r="CU428" s="282">
        <f t="shared" si="296"/>
        <v>1.2282208341956693</v>
      </c>
      <c r="CV428" s="282">
        <f t="shared" si="297"/>
        <v>0.81873200807483315</v>
      </c>
      <c r="CW428" s="282">
        <f t="shared" si="298"/>
        <v>0.5457667565826837</v>
      </c>
      <c r="CX428" s="282">
        <f t="shared" si="254"/>
        <v>0.36380811993801693</v>
      </c>
      <c r="CY428" s="283">
        <f t="shared" si="255"/>
        <v>0.24251449275068207</v>
      </c>
      <c r="DA428" s="282">
        <f t="shared" si="256"/>
        <v>638</v>
      </c>
      <c r="DB428" s="97"/>
      <c r="DC428" s="156"/>
      <c r="DD428" s="270">
        <f t="shared" si="257"/>
        <v>0</v>
      </c>
      <c r="DE428" s="156">
        <f t="shared" si="258"/>
        <v>0</v>
      </c>
      <c r="DF428" s="156">
        <f t="shared" si="259"/>
        <v>21</v>
      </c>
      <c r="DG428" s="156">
        <f t="shared" si="260"/>
        <v>21</v>
      </c>
      <c r="DH428" s="156">
        <f t="shared" si="261"/>
        <v>21</v>
      </c>
      <c r="DI428" s="156">
        <f t="shared" si="262"/>
        <v>21</v>
      </c>
      <c r="DJ428" s="156">
        <f t="shared" si="263"/>
        <v>21</v>
      </c>
      <c r="DK428" s="156">
        <f t="shared" si="264"/>
        <v>21</v>
      </c>
      <c r="DL428" s="156">
        <f t="shared" si="265"/>
        <v>21</v>
      </c>
      <c r="DM428" s="156">
        <f t="shared" si="266"/>
        <v>21</v>
      </c>
      <c r="DN428" s="156">
        <f t="shared" si="267"/>
        <v>21</v>
      </c>
      <c r="DO428" s="156">
        <f t="shared" si="268"/>
        <v>21</v>
      </c>
      <c r="DP428" s="156">
        <f t="shared" si="269"/>
        <v>21</v>
      </c>
      <c r="DQ428" s="267">
        <f t="shared" si="270"/>
        <v>21</v>
      </c>
      <c r="DR428" s="156">
        <f t="shared" si="271"/>
        <v>293</v>
      </c>
    </row>
    <row r="429" spans="6:122" x14ac:dyDescent="0.2">
      <c r="F429" s="2">
        <f t="shared" si="272"/>
        <v>424</v>
      </c>
      <c r="G429" s="164">
        <v>75</v>
      </c>
      <c r="H429" s="164">
        <f>14- COUNTIF(L429:AA429,"#N/A")</f>
        <v>1</v>
      </c>
      <c r="I429" s="133">
        <f>SUM(AF429:AU429)+SUM(BA429:BM429)</f>
        <v>46</v>
      </c>
      <c r="J429" s="405">
        <f>CY429</f>
        <v>0.23605154803713732</v>
      </c>
      <c r="K429" s="466" t="str">
        <f>IF(ISNUMBER(MATCH(G429,'[4]OPR data'!$A$3:$A$2541,0)),"Y","N")</f>
        <v>Y</v>
      </c>
      <c r="L429" s="112"/>
      <c r="M429" s="236"/>
      <c r="N429" s="236" t="str">
        <f>(INDEX(Finish_table!R$4:R$83,MATCH('14 Year_History_Results'!$G429,Finish_table!S$4:S$83,0),1))</f>
        <v>F</v>
      </c>
      <c r="O429" s="236" t="e">
        <f>(INDEX(Finish_table!Z$4:Z$99,MATCH('14 Year_History_Results'!$G429,Finish_table!AA$4:AA$99,0),1))</f>
        <v>#N/A</v>
      </c>
      <c r="P429" s="236" t="e">
        <f>(INDEX(Finish_table!AI$4:AI$99,MATCH('14 Year_History_Results'!$G429,Finish_table!AJ$4:AJ$99,0),1))</f>
        <v>#N/A</v>
      </c>
      <c r="Q429" s="236" t="e">
        <f>(INDEX(Finish_table!AR$4:AR$99,MATCH('14 Year_History_Results'!$G429,Finish_table!AS$4:AS$99,0),1))</f>
        <v>#N/A</v>
      </c>
      <c r="R429" s="236" t="e">
        <f>(INDEX(Finish_table!BA$4:BA$99,MATCH('14 Year_History_Results'!$G429,Finish_table!BB$4:BB$99,0),1))</f>
        <v>#N/A</v>
      </c>
      <c r="S429" s="236" t="e">
        <f>(INDEX(Finish_table!BJ$4:BJ$99,MATCH('14 Year_History_Results'!$G429,Finish_table!BK$4:BK$99,0),1))</f>
        <v>#N/A</v>
      </c>
      <c r="T429" s="236" t="e">
        <f>(INDEX(Finish_table!BS$4:BS$99,MATCH('14 Year_History_Results'!$G429,Finish_table!BT$4:BT$99,0),1))</f>
        <v>#N/A</v>
      </c>
      <c r="U429" s="236" t="e">
        <f>(INDEX(Finish_table!CB$4:CB$99,MATCH('14 Year_History_Results'!$G429,Finish_table!CC$4:CC$99,0),1))</f>
        <v>#N/A</v>
      </c>
      <c r="V429" s="236" t="e">
        <f>(INDEX(Finish_table!CK$4:CK$99,MATCH('14 Year_History_Results'!$G429,Finish_table!CL$4:CL$99,0),1))</f>
        <v>#N/A</v>
      </c>
      <c r="W429" s="236" t="e">
        <f>(INDEX(Finish_table!CT$4:CT$99,MATCH('14 Year_History_Results'!$G429,Finish_table!CU$4:CU$99,0),1))</f>
        <v>#N/A</v>
      </c>
      <c r="X429" s="236" t="e">
        <f>(INDEX(Finish_table!DC$4:DC$99,MATCH('14 Year_History_Results'!$G429,Finish_table!DD$4:DD$99,0),1))</f>
        <v>#N/A</v>
      </c>
      <c r="Y429" s="236" t="e">
        <f>(INDEX(Finish_table!DL$4:DL$99,MATCH('14 Year_History_Results'!$G429,Finish_table!DM$4:DM$99,0),1))</f>
        <v>#N/A</v>
      </c>
      <c r="Z429" s="236" t="e">
        <f>(INDEX(Finish_table!DU$4:DU$99,MATCH('14 Year_History_Results'!$G429,Finish_table!DV$4:DV$99,0),1))</f>
        <v>#N/A</v>
      </c>
      <c r="AA429" s="256" t="e">
        <f>(INDEX(Finish_table!ED$4:ED$140,MATCH('14 Year_History_Results'!$G429,Finish_table!EE$4:EE$140,0),1))</f>
        <v>#N/A</v>
      </c>
      <c r="AE429">
        <f t="shared" si="285"/>
        <v>75</v>
      </c>
      <c r="AF429" s="112"/>
      <c r="AG429" s="2"/>
      <c r="AH429" s="148">
        <f>INDEX('2001'!$C$44:$C$140,'14 Year_History_Results'!BT429)</f>
        <v>30</v>
      </c>
      <c r="AI429" s="2">
        <f>INDEX('2002'!$C$44:$C$140,'14 Year_History_Results'!BU429)</f>
        <v>0</v>
      </c>
      <c r="AJ429" s="2">
        <f>INDEX('2003'!$C$44:$C$140,'14 Year_History_Results'!BV429)</f>
        <v>0</v>
      </c>
      <c r="AK429" s="2">
        <f>INDEX('2004'!$C$44:$C$140,'14 Year_History_Results'!BW429)</f>
        <v>0</v>
      </c>
      <c r="AL429" s="2">
        <f>INDEX('2005'!$C$44:$C$140,'14 Year_History_Results'!BX429)</f>
        <v>0</v>
      </c>
      <c r="AM429" s="2">
        <f>INDEX('2006'!$C$44:$C$140,'14 Year_History_Results'!BY429)</f>
        <v>0</v>
      </c>
      <c r="AN429" s="2">
        <f>INDEX('2007'!$C$44:$C$140,'14 Year_History_Results'!BZ429)</f>
        <v>0</v>
      </c>
      <c r="AO429" s="2">
        <f>INDEX('2008'!$C$44:$C$140,'14 Year_History_Results'!CA429)</f>
        <v>0</v>
      </c>
      <c r="AP429" s="2">
        <f>INDEX('2009'!$C$44:$C$140,'14 Year_History_Results'!CB429)</f>
        <v>0</v>
      </c>
      <c r="AQ429" s="2">
        <f>INDEX('2010'!$C$44:$C$140,'14 Year_History_Results'!CC429)</f>
        <v>0</v>
      </c>
      <c r="AR429" s="2">
        <f>INDEX('2011'!$C$44:$C$140,'14 Year_History_Results'!CD429)</f>
        <v>0</v>
      </c>
      <c r="AS429" s="2">
        <f>INDEX('2012'!$C$44:$C$140,'14 Year_History_Results'!CE429)</f>
        <v>0</v>
      </c>
      <c r="AT429" s="2">
        <f>INDEX('2013'!$C$44:$C$140,'14 Year_History_Results'!CF429)</f>
        <v>0</v>
      </c>
      <c r="AU429" s="149">
        <f>INDEX('2014'!$C$52:$C$180,'14 Year_History_Results'!CG429)</f>
        <v>0</v>
      </c>
      <c r="AV429" s="2">
        <f t="shared" si="245"/>
        <v>8.0178372573727312</v>
      </c>
      <c r="AX429">
        <f t="shared" si="246"/>
        <v>75</v>
      </c>
      <c r="AY429" s="112"/>
      <c r="AZ429" s="97"/>
      <c r="BA429" s="148">
        <f>INDEX('2001'!$B$44:$B$140,'14 Year_History_Results'!BT429)</f>
        <v>16</v>
      </c>
      <c r="BB429" s="2">
        <f>INDEX('2002'!$B$44:$B$140,'14 Year_History_Results'!BU429)</f>
        <v>0</v>
      </c>
      <c r="BC429" s="2">
        <f>INDEX('2003'!$B$44:$B$140,'14 Year_History_Results'!BV429)</f>
        <v>0</v>
      </c>
      <c r="BD429" s="2">
        <f>INDEX('2004'!$B$44:$B$140,'14 Year_History_Results'!BW429)</f>
        <v>0</v>
      </c>
      <c r="BE429" s="2">
        <f>INDEX('2005'!$B$44:$B$140,'14 Year_History_Results'!BX429)</f>
        <v>0</v>
      </c>
      <c r="BF429" s="2">
        <f>INDEX('2006'!$B$44:$B$140,'14 Year_History_Results'!BY429)</f>
        <v>0</v>
      </c>
      <c r="BG429" s="2">
        <f>INDEX('2007'!$B$44:$B$140,'14 Year_History_Results'!BZ429)</f>
        <v>0</v>
      </c>
      <c r="BH429" s="2">
        <f>INDEX('2008'!$B$44:$B$140,'14 Year_History_Results'!CA429)</f>
        <v>0</v>
      </c>
      <c r="BI429" s="2">
        <f>INDEX('2009'!$B$44:$B$140,'14 Year_History_Results'!CB429)</f>
        <v>0</v>
      </c>
      <c r="BJ429" s="2">
        <f>INDEX('2010'!$B$44:$B$140,'14 Year_History_Results'!CC429)</f>
        <v>0</v>
      </c>
      <c r="BK429" s="2">
        <f>INDEX('2011'!$B$44:$B$140,'14 Year_History_Results'!CD429)</f>
        <v>0</v>
      </c>
      <c r="BL429" s="2">
        <f>INDEX('2012'!$B$44:$B$140,'14 Year_History_Results'!CE429)</f>
        <v>0</v>
      </c>
      <c r="BM429" s="2">
        <f>INDEX('2013'!$B$44:$B$140,'14 Year_History_Results'!CF429)</f>
        <v>0</v>
      </c>
      <c r="BN429" s="149">
        <f>INDEX('2014'!$B$52:$B$180,'14 Year_History_Results'!CG429)</f>
        <v>0</v>
      </c>
      <c r="BO429" s="308">
        <f t="shared" si="247"/>
        <v>0</v>
      </c>
      <c r="BQ429">
        <f t="shared" si="248"/>
        <v>75</v>
      </c>
      <c r="BR429" s="112"/>
      <c r="BS429" s="97"/>
      <c r="BT429" s="148">
        <f>IF(ISNA(MATCH($BQ429,'2001'!$A$44:$A$139,0)),97,MATCH($BQ429,'2001'!$A$44:$A$139,0))</f>
        <v>21</v>
      </c>
      <c r="BU429" s="2">
        <f>IF(ISNA(MATCH($BQ429,'2002'!$A$44:$A$139,0)),97,MATCH($BQ429,'2002'!$A$44:$A$139,0))</f>
        <v>97</v>
      </c>
      <c r="BV429" s="2">
        <f>IF(ISNA(MATCH($BQ429,'2003'!$A$44:$A$139,0)),97,MATCH($BQ429,'2003'!$A$44:$A$139,0))</f>
        <v>97</v>
      </c>
      <c r="BW429" s="2">
        <f>IF(ISNA(MATCH($BQ429,'2004'!$A$44:$A$139,0)),97,MATCH($BQ429,'2004'!$A$44:$A$139,0))</f>
        <v>97</v>
      </c>
      <c r="BX429" s="2">
        <f>IF(ISNA(MATCH($BQ429,'2005'!$A$44:$A$139,0)),97,MATCH($BQ429,'2005'!$A$44:$A$139,0))</f>
        <v>97</v>
      </c>
      <c r="BY429" s="2">
        <f>IF(ISNA(MATCH($BQ429,'2006'!$A$44:$A$139,0)),97,MATCH($BQ429,'2006'!$A$44:$A$139,0))</f>
        <v>97</v>
      </c>
      <c r="BZ429" s="2">
        <f>IF(ISNA(MATCH($BQ429,'2007'!$A$44:$A$139,0)),97,MATCH($BQ429,'2007'!$A$44:$A$139,0))</f>
        <v>97</v>
      </c>
      <c r="CA429" s="2">
        <f>IF(ISNA(MATCH($BQ429,'2008'!$A$44:$A$139,0)),97,MATCH($BQ429,'2008'!$A$44:$A$139,0))</f>
        <v>97</v>
      </c>
      <c r="CB429" s="2">
        <f>IF(ISNA(MATCH($BQ429,'2009'!$A$44:$A$139,0)),97,MATCH($BQ429,'2009'!$A$44:$A$139,0))</f>
        <v>97</v>
      </c>
      <c r="CC429" s="2">
        <f>IF(ISNA(MATCH($BQ429,'2010'!$A$44:$A$139,0)),97,MATCH($BQ429,'2010'!$A$44:$A$139,0))</f>
        <v>97</v>
      </c>
      <c r="CD429" s="2">
        <f>IF(ISNA(MATCH($BQ429,'2011'!$A$44:$A$139,0)),97,MATCH($BQ429,'2011'!$A$44:$A$139,0))</f>
        <v>97</v>
      </c>
      <c r="CE429" s="2">
        <f>IF(ISNA(MATCH($BQ429,'2012'!$A$44:$A$139,0)),97,MATCH($BQ429,'2012'!$A$44:$A$139,0))</f>
        <v>97</v>
      </c>
      <c r="CF429" s="2">
        <f>IF(ISNA(MATCH($BQ429,'2013'!$A$44:$A$139,0)),97,MATCH($BQ429,'2013'!$A$44:$A$139,0))</f>
        <v>97</v>
      </c>
      <c r="CG429" s="149">
        <f>IF(ISNA(MATCH($BQ429,'2014'!$A$52:$A$179,0)),129,MATCH($BQ429,'2014'!$A$52:$A$179,0))</f>
        <v>129</v>
      </c>
      <c r="CI429">
        <f t="shared" si="286"/>
        <v>75</v>
      </c>
      <c r="CJ429" s="284"/>
      <c r="CK429" s="282"/>
      <c r="CL429" s="281">
        <f t="shared" si="287"/>
        <v>46</v>
      </c>
      <c r="CM429" s="282">
        <f t="shared" si="288"/>
        <v>30.663599999999999</v>
      </c>
      <c r="CN429" s="282">
        <f t="shared" si="289"/>
        <v>20.440355759999999</v>
      </c>
      <c r="CO429" s="282">
        <f t="shared" si="290"/>
        <v>13.625541149616</v>
      </c>
      <c r="CP429" s="282">
        <f t="shared" si="291"/>
        <v>9.0827857303340256</v>
      </c>
      <c r="CQ429" s="282">
        <f t="shared" si="292"/>
        <v>6.0545849678406611</v>
      </c>
      <c r="CR429" s="282">
        <f t="shared" si="293"/>
        <v>4.0359863395625846</v>
      </c>
      <c r="CS429" s="282">
        <f t="shared" si="294"/>
        <v>2.690388493952419</v>
      </c>
      <c r="CT429" s="282">
        <f t="shared" si="295"/>
        <v>1.7934129700686825</v>
      </c>
      <c r="CU429" s="282">
        <f t="shared" si="296"/>
        <v>1.1954890858477838</v>
      </c>
      <c r="CV429" s="282">
        <f t="shared" si="297"/>
        <v>0.79691302462613267</v>
      </c>
      <c r="CW429" s="282">
        <f t="shared" si="298"/>
        <v>0.53122222221577997</v>
      </c>
      <c r="CX429" s="282">
        <f t="shared" si="254"/>
        <v>0.35411273332903892</v>
      </c>
      <c r="CY429" s="283">
        <f t="shared" si="255"/>
        <v>0.23605154803713732</v>
      </c>
      <c r="DA429" s="282">
        <f t="shared" si="256"/>
        <v>75</v>
      </c>
      <c r="DB429" s="97"/>
      <c r="DC429" s="156"/>
      <c r="DD429" s="270">
        <f t="shared" si="257"/>
        <v>46</v>
      </c>
      <c r="DE429" s="156">
        <f t="shared" si="258"/>
        <v>46</v>
      </c>
      <c r="DF429" s="156">
        <f t="shared" si="259"/>
        <v>46</v>
      </c>
      <c r="DG429" s="156">
        <f t="shared" si="260"/>
        <v>46</v>
      </c>
      <c r="DH429" s="156">
        <f t="shared" si="261"/>
        <v>46</v>
      </c>
      <c r="DI429" s="156">
        <f t="shared" si="262"/>
        <v>46</v>
      </c>
      <c r="DJ429" s="156">
        <f t="shared" si="263"/>
        <v>46</v>
      </c>
      <c r="DK429" s="156">
        <f t="shared" si="264"/>
        <v>46</v>
      </c>
      <c r="DL429" s="156">
        <f t="shared" si="265"/>
        <v>46</v>
      </c>
      <c r="DM429" s="156">
        <f t="shared" si="266"/>
        <v>46</v>
      </c>
      <c r="DN429" s="156">
        <f t="shared" si="267"/>
        <v>46</v>
      </c>
      <c r="DO429" s="156">
        <f t="shared" si="268"/>
        <v>46</v>
      </c>
      <c r="DP429" s="156">
        <f t="shared" si="269"/>
        <v>46</v>
      </c>
      <c r="DQ429" s="267">
        <f t="shared" si="270"/>
        <v>46</v>
      </c>
      <c r="DR429" s="156">
        <f t="shared" si="271"/>
        <v>159</v>
      </c>
    </row>
    <row r="430" spans="6:122" x14ac:dyDescent="0.2">
      <c r="F430" s="2">
        <f t="shared" si="272"/>
        <v>425</v>
      </c>
      <c r="G430" s="164">
        <v>858</v>
      </c>
      <c r="H430" s="164">
        <f>14- COUNTIF(L430:AA430,"#N/A")</f>
        <v>1</v>
      </c>
      <c r="I430" s="133">
        <f>SUM(AF430:AU430)+SUM(BA430:BM430)</f>
        <v>13</v>
      </c>
      <c r="J430" s="405">
        <f>CY430</f>
        <v>0.22521455043781999</v>
      </c>
      <c r="K430" s="466" t="str">
        <f>IF(ISNUMBER(MATCH(G430,'[4]OPR data'!$A$3:$A$2541,0)),"Y","N")</f>
        <v>Y</v>
      </c>
      <c r="L430" s="112"/>
      <c r="M430" s="236"/>
      <c r="N430" s="236" t="e">
        <f>(INDEX(Finish_table!R$4:R$83,MATCH('14 Year_History_Results'!$G430,Finish_table!S$4:S$83,0),1))</f>
        <v>#N/A</v>
      </c>
      <c r="O430" s="236" t="e">
        <f>(INDEX(Finish_table!Z$4:Z$99,MATCH('14 Year_History_Results'!$G430,Finish_table!AA$4:AA$99,0),1))</f>
        <v>#N/A</v>
      </c>
      <c r="P430" s="236" t="e">
        <f>(INDEX(Finish_table!AI$4:AI$99,MATCH('14 Year_History_Results'!$G430,Finish_table!AJ$4:AJ$99,0),1))</f>
        <v>#N/A</v>
      </c>
      <c r="Q430" s="236" t="str">
        <f>(INDEX(Finish_table!AR$4:AR$99,MATCH('14 Year_History_Results'!$G430,Finish_table!AS$4:AS$99,0),1))</f>
        <v>QF</v>
      </c>
      <c r="R430" s="236" t="e">
        <f>(INDEX(Finish_table!BA$4:BA$99,MATCH('14 Year_History_Results'!$G430,Finish_table!BB$4:BB$99,0),1))</f>
        <v>#N/A</v>
      </c>
      <c r="S430" s="236" t="e">
        <f>(INDEX(Finish_table!BJ$4:BJ$99,MATCH('14 Year_History_Results'!$G430,Finish_table!BK$4:BK$99,0),1))</f>
        <v>#N/A</v>
      </c>
      <c r="T430" s="236" t="e">
        <f>(INDEX(Finish_table!BS$4:BS$99,MATCH('14 Year_History_Results'!$G430,Finish_table!BT$4:BT$99,0),1))</f>
        <v>#N/A</v>
      </c>
      <c r="U430" s="236" t="e">
        <f>(INDEX(Finish_table!CB$4:CB$99,MATCH('14 Year_History_Results'!$G430,Finish_table!CC$4:CC$99,0),1))</f>
        <v>#N/A</v>
      </c>
      <c r="V430" s="236" t="e">
        <f>(INDEX(Finish_table!CK$4:CK$99,MATCH('14 Year_History_Results'!$G430,Finish_table!CL$4:CL$99,0),1))</f>
        <v>#N/A</v>
      </c>
      <c r="W430" s="236" t="e">
        <f>(INDEX(Finish_table!CT$4:CT$99,MATCH('14 Year_History_Results'!$G430,Finish_table!CU$4:CU$99,0),1))</f>
        <v>#N/A</v>
      </c>
      <c r="X430" s="236" t="e">
        <f>(INDEX(Finish_table!DC$4:DC$99,MATCH('14 Year_History_Results'!$G430,Finish_table!DD$4:DD$99,0),1))</f>
        <v>#N/A</v>
      </c>
      <c r="Y430" s="236" t="e">
        <f>(INDEX(Finish_table!DL$4:DL$99,MATCH('14 Year_History_Results'!$G430,Finish_table!DM$4:DM$99,0),1))</f>
        <v>#N/A</v>
      </c>
      <c r="Z430" s="236" t="e">
        <f>(INDEX(Finish_table!DU$4:DU$99,MATCH('14 Year_History_Results'!$G430,Finish_table!DV$4:DV$99,0),1))</f>
        <v>#N/A</v>
      </c>
      <c r="AA430" s="256" t="e">
        <f>(INDEX(Finish_table!ED$4:ED$140,MATCH('14 Year_History_Results'!$G430,Finish_table!EE$4:EE$140,0),1))</f>
        <v>#N/A</v>
      </c>
      <c r="AE430">
        <f t="shared" si="285"/>
        <v>858</v>
      </c>
      <c r="AF430" s="112"/>
      <c r="AG430" s="2"/>
      <c r="AH430" s="148">
        <f>INDEX('2001'!$C$44:$C$140,'14 Year_History_Results'!BT430)</f>
        <v>0</v>
      </c>
      <c r="AI430" s="2">
        <f>INDEX('2002'!$C$44:$C$140,'14 Year_History_Results'!BU430)</f>
        <v>0</v>
      </c>
      <c r="AJ430" s="2">
        <f>INDEX('2003'!$C$44:$C$140,'14 Year_History_Results'!BV430)</f>
        <v>0</v>
      </c>
      <c r="AK430" s="2">
        <f>INDEX('2004'!$C$44:$C$140,'14 Year_History_Results'!BW430)</f>
        <v>0</v>
      </c>
      <c r="AL430" s="2">
        <f>INDEX('2005'!$C$44:$C$140,'14 Year_History_Results'!BX430)</f>
        <v>0</v>
      </c>
      <c r="AM430" s="2">
        <f>INDEX('2006'!$C$44:$C$140,'14 Year_History_Results'!BY430)</f>
        <v>0</v>
      </c>
      <c r="AN430" s="2">
        <f>INDEX('2007'!$C$44:$C$140,'14 Year_History_Results'!BZ430)</f>
        <v>0</v>
      </c>
      <c r="AO430" s="2">
        <f>INDEX('2008'!$C$44:$C$140,'14 Year_History_Results'!CA430)</f>
        <v>0</v>
      </c>
      <c r="AP430" s="2">
        <f>INDEX('2009'!$C$44:$C$140,'14 Year_History_Results'!CB430)</f>
        <v>0</v>
      </c>
      <c r="AQ430" s="2">
        <f>INDEX('2010'!$C$44:$C$140,'14 Year_History_Results'!CC430)</f>
        <v>0</v>
      </c>
      <c r="AR430" s="2">
        <f>INDEX('2011'!$C$44:$C$140,'14 Year_History_Results'!CD430)</f>
        <v>0</v>
      </c>
      <c r="AS430" s="2">
        <f>INDEX('2012'!$C$44:$C$140,'14 Year_History_Results'!CE430)</f>
        <v>0</v>
      </c>
      <c r="AT430" s="2">
        <f>INDEX('2013'!$C$44:$C$140,'14 Year_History_Results'!CF430)</f>
        <v>0</v>
      </c>
      <c r="AU430" s="149">
        <f>INDEX('2014'!$C$52:$C$180,'14 Year_History_Results'!CG430)</f>
        <v>0</v>
      </c>
      <c r="AV430" s="2">
        <f t="shared" si="245"/>
        <v>0</v>
      </c>
      <c r="AX430">
        <f t="shared" si="246"/>
        <v>858</v>
      </c>
      <c r="AY430" s="112"/>
      <c r="AZ430" s="97"/>
      <c r="BA430" s="148">
        <f>INDEX('2001'!$B$44:$B$140,'14 Year_History_Results'!BT430)</f>
        <v>0</v>
      </c>
      <c r="BB430" s="2">
        <f>INDEX('2002'!$B$44:$B$140,'14 Year_History_Results'!BU430)</f>
        <v>0</v>
      </c>
      <c r="BC430" s="2">
        <f>INDEX('2003'!$B$44:$B$140,'14 Year_History_Results'!BV430)</f>
        <v>0</v>
      </c>
      <c r="BD430" s="2">
        <f>INDEX('2004'!$B$44:$B$140,'14 Year_History_Results'!BW430)</f>
        <v>13</v>
      </c>
      <c r="BE430" s="2">
        <f>INDEX('2005'!$B$44:$B$140,'14 Year_History_Results'!BX430)</f>
        <v>0</v>
      </c>
      <c r="BF430" s="2">
        <f>INDEX('2006'!$B$44:$B$140,'14 Year_History_Results'!BY430)</f>
        <v>0</v>
      </c>
      <c r="BG430" s="2">
        <f>INDEX('2007'!$B$44:$B$140,'14 Year_History_Results'!BZ430)</f>
        <v>0</v>
      </c>
      <c r="BH430" s="2">
        <f>INDEX('2008'!$B$44:$B$140,'14 Year_History_Results'!CA430)</f>
        <v>0</v>
      </c>
      <c r="BI430" s="2">
        <f>INDEX('2009'!$B$44:$B$140,'14 Year_History_Results'!CB430)</f>
        <v>0</v>
      </c>
      <c r="BJ430" s="2">
        <f>INDEX('2010'!$B$44:$B$140,'14 Year_History_Results'!CC430)</f>
        <v>0</v>
      </c>
      <c r="BK430" s="2">
        <f>INDEX('2011'!$B$44:$B$140,'14 Year_History_Results'!CD430)</f>
        <v>0</v>
      </c>
      <c r="BL430" s="2">
        <f>INDEX('2012'!$B$44:$B$140,'14 Year_History_Results'!CE430)</f>
        <v>0</v>
      </c>
      <c r="BM430" s="2">
        <f>INDEX('2013'!$B$44:$B$140,'14 Year_History_Results'!CF430)</f>
        <v>0</v>
      </c>
      <c r="BN430" s="149">
        <f>INDEX('2014'!$B$52:$B$180,'14 Year_History_Results'!CG430)</f>
        <v>0</v>
      </c>
      <c r="BO430" s="308">
        <f t="shared" si="247"/>
        <v>0</v>
      </c>
      <c r="BQ430">
        <f t="shared" si="248"/>
        <v>858</v>
      </c>
      <c r="BR430" s="112"/>
      <c r="BS430" s="97"/>
      <c r="BT430" s="148">
        <f>IF(ISNA(MATCH($BQ430,'2001'!$A$44:$A$139,0)),97,MATCH($BQ430,'2001'!$A$44:$A$139,0))</f>
        <v>97</v>
      </c>
      <c r="BU430" s="2">
        <f>IF(ISNA(MATCH($BQ430,'2002'!$A$44:$A$139,0)),97,MATCH($BQ430,'2002'!$A$44:$A$139,0))</f>
        <v>97</v>
      </c>
      <c r="BV430" s="2">
        <f>IF(ISNA(MATCH($BQ430,'2003'!$A$44:$A$139,0)),97,MATCH($BQ430,'2003'!$A$44:$A$139,0))</f>
        <v>97</v>
      </c>
      <c r="BW430" s="2">
        <f>IF(ISNA(MATCH($BQ430,'2004'!$A$44:$A$139,0)),97,MATCH($BQ430,'2004'!$A$44:$A$139,0))</f>
        <v>78</v>
      </c>
      <c r="BX430" s="2">
        <f>IF(ISNA(MATCH($BQ430,'2005'!$A$44:$A$139,0)),97,MATCH($BQ430,'2005'!$A$44:$A$139,0))</f>
        <v>97</v>
      </c>
      <c r="BY430" s="2">
        <f>IF(ISNA(MATCH($BQ430,'2006'!$A$44:$A$139,0)),97,MATCH($BQ430,'2006'!$A$44:$A$139,0))</f>
        <v>97</v>
      </c>
      <c r="BZ430" s="2">
        <f>IF(ISNA(MATCH($BQ430,'2007'!$A$44:$A$139,0)),97,MATCH($BQ430,'2007'!$A$44:$A$139,0))</f>
        <v>97</v>
      </c>
      <c r="CA430" s="2">
        <f>IF(ISNA(MATCH($BQ430,'2008'!$A$44:$A$139,0)),97,MATCH($BQ430,'2008'!$A$44:$A$139,0))</f>
        <v>97</v>
      </c>
      <c r="CB430" s="2">
        <f>IF(ISNA(MATCH($BQ430,'2009'!$A$44:$A$139,0)),97,MATCH($BQ430,'2009'!$A$44:$A$139,0))</f>
        <v>97</v>
      </c>
      <c r="CC430" s="2">
        <f>IF(ISNA(MATCH($BQ430,'2010'!$A$44:$A$139,0)),97,MATCH($BQ430,'2010'!$A$44:$A$139,0))</f>
        <v>97</v>
      </c>
      <c r="CD430" s="2">
        <f>IF(ISNA(MATCH($BQ430,'2011'!$A$44:$A$139,0)),97,MATCH($BQ430,'2011'!$A$44:$A$139,0))</f>
        <v>97</v>
      </c>
      <c r="CE430" s="2">
        <f>IF(ISNA(MATCH($BQ430,'2012'!$A$44:$A$139,0)),97,MATCH($BQ430,'2012'!$A$44:$A$139,0))</f>
        <v>97</v>
      </c>
      <c r="CF430" s="2">
        <f>IF(ISNA(MATCH($BQ430,'2013'!$A$44:$A$139,0)),97,MATCH($BQ430,'2013'!$A$44:$A$139,0))</f>
        <v>97</v>
      </c>
      <c r="CG430" s="149">
        <f>IF(ISNA(MATCH($BQ430,'2014'!$A$52:$A$179,0)),129,MATCH($BQ430,'2014'!$A$52:$A$179,0))</f>
        <v>129</v>
      </c>
      <c r="CI430">
        <f t="shared" si="286"/>
        <v>858</v>
      </c>
      <c r="CJ430" s="284"/>
      <c r="CK430" s="282"/>
      <c r="CL430" s="281">
        <f t="shared" si="287"/>
        <v>0</v>
      </c>
      <c r="CM430" s="282">
        <f t="shared" si="288"/>
        <v>0</v>
      </c>
      <c r="CN430" s="282">
        <f t="shared" si="289"/>
        <v>0</v>
      </c>
      <c r="CO430" s="282">
        <f t="shared" si="290"/>
        <v>13</v>
      </c>
      <c r="CP430" s="282">
        <f t="shared" si="291"/>
        <v>8.6657999999999991</v>
      </c>
      <c r="CQ430" s="282">
        <f t="shared" si="292"/>
        <v>5.7766222799999989</v>
      </c>
      <c r="CR430" s="282">
        <f t="shared" si="293"/>
        <v>3.8506964118479989</v>
      </c>
      <c r="CS430" s="282">
        <f t="shared" si="294"/>
        <v>2.566874228137876</v>
      </c>
      <c r="CT430" s="282">
        <f t="shared" si="295"/>
        <v>1.7110783604767081</v>
      </c>
      <c r="CU430" s="282">
        <f t="shared" si="296"/>
        <v>1.1406048350937736</v>
      </c>
      <c r="CV430" s="282">
        <f t="shared" si="297"/>
        <v>0.76032718307350944</v>
      </c>
      <c r="CW430" s="282">
        <f t="shared" si="298"/>
        <v>0.50683410023680142</v>
      </c>
      <c r="CX430" s="282">
        <f t="shared" si="254"/>
        <v>0.33785561121785179</v>
      </c>
      <c r="CY430" s="283">
        <f t="shared" si="255"/>
        <v>0.22521455043781999</v>
      </c>
      <c r="DA430" s="282">
        <f t="shared" si="256"/>
        <v>858</v>
      </c>
      <c r="DB430" s="97"/>
      <c r="DC430" s="156"/>
      <c r="DD430" s="270">
        <f t="shared" si="257"/>
        <v>0</v>
      </c>
      <c r="DE430" s="156">
        <f t="shared" si="258"/>
        <v>0</v>
      </c>
      <c r="DF430" s="156">
        <f t="shared" si="259"/>
        <v>0</v>
      </c>
      <c r="DG430" s="156">
        <f t="shared" si="260"/>
        <v>13</v>
      </c>
      <c r="DH430" s="156">
        <f t="shared" si="261"/>
        <v>13</v>
      </c>
      <c r="DI430" s="156">
        <f t="shared" si="262"/>
        <v>13</v>
      </c>
      <c r="DJ430" s="156">
        <f t="shared" si="263"/>
        <v>13</v>
      </c>
      <c r="DK430" s="156">
        <f t="shared" si="264"/>
        <v>13</v>
      </c>
      <c r="DL430" s="156">
        <f t="shared" si="265"/>
        <v>13</v>
      </c>
      <c r="DM430" s="156">
        <f t="shared" si="266"/>
        <v>13</v>
      </c>
      <c r="DN430" s="156">
        <f t="shared" si="267"/>
        <v>13</v>
      </c>
      <c r="DO430" s="156">
        <f t="shared" si="268"/>
        <v>13</v>
      </c>
      <c r="DP430" s="156">
        <f t="shared" si="269"/>
        <v>13</v>
      </c>
      <c r="DQ430" s="267">
        <f t="shared" si="270"/>
        <v>13</v>
      </c>
      <c r="DR430" s="156">
        <f t="shared" si="271"/>
        <v>355</v>
      </c>
    </row>
    <row r="431" spans="6:122" x14ac:dyDescent="0.2">
      <c r="F431" s="2">
        <f t="shared" si="272"/>
        <v>426</v>
      </c>
      <c r="G431" s="164">
        <v>647</v>
      </c>
      <c r="H431" s="164">
        <f>14- COUNTIF(L431:AA431,"#N/A")</f>
        <v>2</v>
      </c>
      <c r="I431" s="133">
        <f>SUM(AF431:AU431)+SUM(BA431:BM431)</f>
        <v>13</v>
      </c>
      <c r="J431" s="405">
        <f>CY431</f>
        <v>0.21366277641997855</v>
      </c>
      <c r="K431" s="466" t="str">
        <f>IF(ISNUMBER(MATCH(G431,'[4]OPR data'!$A$3:$A$2541,0)),"Y","N")</f>
        <v>Y</v>
      </c>
      <c r="L431" s="112"/>
      <c r="M431" s="236"/>
      <c r="N431" s="236" t="e">
        <f>(INDEX(Finish_table!R$4:R$83,MATCH('14 Year_History_Results'!$G431,Finish_table!S$4:S$83,0),1))</f>
        <v>#N/A</v>
      </c>
      <c r="O431" s="236" t="e">
        <f>(INDEX(Finish_table!Z$4:Z$99,MATCH('14 Year_History_Results'!$G431,Finish_table!AA$4:AA$99,0),1))</f>
        <v>#N/A</v>
      </c>
      <c r="P431" s="236" t="str">
        <f>(INDEX(Finish_table!AI$4:AI$99,MATCH('14 Year_History_Results'!$G431,Finish_table!AJ$4:AJ$99,0),1))</f>
        <v>QF</v>
      </c>
      <c r="Q431" s="236" t="str">
        <f>(INDEX(Finish_table!AR$4:AR$99,MATCH('14 Year_History_Results'!$G431,Finish_table!AS$4:AS$99,0),1))</f>
        <v>QF</v>
      </c>
      <c r="R431" s="236" t="e">
        <f>(INDEX(Finish_table!BA$4:BA$99,MATCH('14 Year_History_Results'!$G431,Finish_table!BB$4:BB$99,0),1))</f>
        <v>#N/A</v>
      </c>
      <c r="S431" s="236" t="e">
        <f>(INDEX(Finish_table!BJ$4:BJ$99,MATCH('14 Year_History_Results'!$G431,Finish_table!BK$4:BK$99,0),1))</f>
        <v>#N/A</v>
      </c>
      <c r="T431" s="236" t="e">
        <f>(INDEX(Finish_table!BS$4:BS$99,MATCH('14 Year_History_Results'!$G431,Finish_table!BT$4:BT$99,0),1))</f>
        <v>#N/A</v>
      </c>
      <c r="U431" s="236" t="e">
        <f>(INDEX(Finish_table!CB$4:CB$99,MATCH('14 Year_History_Results'!$G431,Finish_table!CC$4:CC$99,0),1))</f>
        <v>#N/A</v>
      </c>
      <c r="V431" s="236" t="e">
        <f>(INDEX(Finish_table!CK$4:CK$99,MATCH('14 Year_History_Results'!$G431,Finish_table!CL$4:CL$99,0),1))</f>
        <v>#N/A</v>
      </c>
      <c r="W431" s="236" t="e">
        <f>(INDEX(Finish_table!CT$4:CT$99,MATCH('14 Year_History_Results'!$G431,Finish_table!CU$4:CU$99,0),1))</f>
        <v>#N/A</v>
      </c>
      <c r="X431" s="236" t="e">
        <f>(INDEX(Finish_table!DC$4:DC$99,MATCH('14 Year_History_Results'!$G431,Finish_table!DD$4:DD$99,0),1))</f>
        <v>#N/A</v>
      </c>
      <c r="Y431" s="236" t="e">
        <f>(INDEX(Finish_table!DL$4:DL$99,MATCH('14 Year_History_Results'!$G431,Finish_table!DM$4:DM$99,0),1))</f>
        <v>#N/A</v>
      </c>
      <c r="Z431" s="236" t="e">
        <f>(INDEX(Finish_table!DU$4:DU$99,MATCH('14 Year_History_Results'!$G431,Finish_table!DV$4:DV$99,0),1))</f>
        <v>#N/A</v>
      </c>
      <c r="AA431" s="256" t="e">
        <f>(INDEX(Finish_table!ED$4:ED$140,MATCH('14 Year_History_Results'!$G431,Finish_table!EE$4:EE$140,0),1))</f>
        <v>#N/A</v>
      </c>
      <c r="AE431">
        <f t="shared" si="285"/>
        <v>647</v>
      </c>
      <c r="AF431" s="112"/>
      <c r="AG431" s="2"/>
      <c r="AH431" s="148">
        <f>INDEX('2001'!$C$44:$C$140,'14 Year_History_Results'!BT431)</f>
        <v>0</v>
      </c>
      <c r="AI431" s="2">
        <f>INDEX('2002'!$C$44:$C$140,'14 Year_History_Results'!BU431)</f>
        <v>0</v>
      </c>
      <c r="AJ431" s="2">
        <f>INDEX('2003'!$C$44:$C$140,'14 Year_History_Results'!BV431)</f>
        <v>0</v>
      </c>
      <c r="AK431" s="2">
        <f>INDEX('2004'!$C$44:$C$140,'14 Year_History_Results'!BW431)</f>
        <v>0</v>
      </c>
      <c r="AL431" s="2">
        <f>INDEX('2005'!$C$44:$C$140,'14 Year_History_Results'!BX431)</f>
        <v>0</v>
      </c>
      <c r="AM431" s="2">
        <f>INDEX('2006'!$C$44:$C$140,'14 Year_History_Results'!BY431)</f>
        <v>0</v>
      </c>
      <c r="AN431" s="2">
        <f>INDEX('2007'!$C$44:$C$140,'14 Year_History_Results'!BZ431)</f>
        <v>0</v>
      </c>
      <c r="AO431" s="2">
        <f>INDEX('2008'!$C$44:$C$140,'14 Year_History_Results'!CA431)</f>
        <v>0</v>
      </c>
      <c r="AP431" s="2">
        <f>INDEX('2009'!$C$44:$C$140,'14 Year_History_Results'!CB431)</f>
        <v>0</v>
      </c>
      <c r="AQ431" s="2">
        <f>INDEX('2010'!$C$44:$C$140,'14 Year_History_Results'!CC431)</f>
        <v>0</v>
      </c>
      <c r="AR431" s="2">
        <f>INDEX('2011'!$C$44:$C$140,'14 Year_History_Results'!CD431)</f>
        <v>0</v>
      </c>
      <c r="AS431" s="2">
        <f>INDEX('2012'!$C$44:$C$140,'14 Year_History_Results'!CE431)</f>
        <v>0</v>
      </c>
      <c r="AT431" s="2">
        <f>INDEX('2013'!$C$44:$C$140,'14 Year_History_Results'!CF431)</f>
        <v>0</v>
      </c>
      <c r="AU431" s="149">
        <f>INDEX('2014'!$C$52:$C$180,'14 Year_History_Results'!CG431)</f>
        <v>0</v>
      </c>
      <c r="AV431" s="2">
        <f t="shared" si="245"/>
        <v>0</v>
      </c>
      <c r="AX431">
        <f t="shared" si="246"/>
        <v>647</v>
      </c>
      <c r="AY431" s="112"/>
      <c r="AZ431" s="97"/>
      <c r="BA431" s="148">
        <f>INDEX('2001'!$B$44:$B$140,'14 Year_History_Results'!BT431)</f>
        <v>0</v>
      </c>
      <c r="BB431" s="2">
        <f>INDEX('2002'!$B$44:$B$140,'14 Year_History_Results'!BU431)</f>
        <v>0</v>
      </c>
      <c r="BC431" s="2">
        <f>INDEX('2003'!$B$44:$B$140,'14 Year_History_Results'!BV431)</f>
        <v>2</v>
      </c>
      <c r="BD431" s="2">
        <f>INDEX('2004'!$B$44:$B$140,'14 Year_History_Results'!BW431)</f>
        <v>11</v>
      </c>
      <c r="BE431" s="2">
        <f>INDEX('2005'!$B$44:$B$140,'14 Year_History_Results'!BX431)</f>
        <v>0</v>
      </c>
      <c r="BF431" s="2">
        <f>INDEX('2006'!$B$44:$B$140,'14 Year_History_Results'!BY431)</f>
        <v>0</v>
      </c>
      <c r="BG431" s="2">
        <f>INDEX('2007'!$B$44:$B$140,'14 Year_History_Results'!BZ431)</f>
        <v>0</v>
      </c>
      <c r="BH431" s="2">
        <f>INDEX('2008'!$B$44:$B$140,'14 Year_History_Results'!CA431)</f>
        <v>0</v>
      </c>
      <c r="BI431" s="2">
        <f>INDEX('2009'!$B$44:$B$140,'14 Year_History_Results'!CB431)</f>
        <v>0</v>
      </c>
      <c r="BJ431" s="2">
        <f>INDEX('2010'!$B$44:$B$140,'14 Year_History_Results'!CC431)</f>
        <v>0</v>
      </c>
      <c r="BK431" s="2">
        <f>INDEX('2011'!$B$44:$B$140,'14 Year_History_Results'!CD431)</f>
        <v>0</v>
      </c>
      <c r="BL431" s="2">
        <f>INDEX('2012'!$B$44:$B$140,'14 Year_History_Results'!CE431)</f>
        <v>0</v>
      </c>
      <c r="BM431" s="2">
        <f>INDEX('2013'!$B$44:$B$140,'14 Year_History_Results'!CF431)</f>
        <v>0</v>
      </c>
      <c r="BN431" s="149">
        <f>INDEX('2014'!$B$52:$B$180,'14 Year_History_Results'!CG431)</f>
        <v>0</v>
      </c>
      <c r="BO431" s="308">
        <f t="shared" si="247"/>
        <v>0</v>
      </c>
      <c r="BQ431">
        <f t="shared" si="248"/>
        <v>647</v>
      </c>
      <c r="BR431" s="112"/>
      <c r="BS431" s="97"/>
      <c r="BT431" s="148">
        <f>IF(ISNA(MATCH($BQ431,'2001'!$A$44:$A$139,0)),97,MATCH($BQ431,'2001'!$A$44:$A$139,0))</f>
        <v>97</v>
      </c>
      <c r="BU431" s="2">
        <f>IF(ISNA(MATCH($BQ431,'2002'!$A$44:$A$139,0)),97,MATCH($BQ431,'2002'!$A$44:$A$139,0))</f>
        <v>97</v>
      </c>
      <c r="BV431" s="2">
        <f>IF(ISNA(MATCH($BQ431,'2003'!$A$44:$A$139,0)),97,MATCH($BQ431,'2003'!$A$44:$A$139,0))</f>
        <v>83</v>
      </c>
      <c r="BW431" s="2">
        <f>IF(ISNA(MATCH($BQ431,'2004'!$A$44:$A$139,0)),97,MATCH($BQ431,'2004'!$A$44:$A$139,0))</f>
        <v>71</v>
      </c>
      <c r="BX431" s="2">
        <f>IF(ISNA(MATCH($BQ431,'2005'!$A$44:$A$139,0)),97,MATCH($BQ431,'2005'!$A$44:$A$139,0))</f>
        <v>97</v>
      </c>
      <c r="BY431" s="2">
        <f>IF(ISNA(MATCH($BQ431,'2006'!$A$44:$A$139,0)),97,MATCH($BQ431,'2006'!$A$44:$A$139,0))</f>
        <v>97</v>
      </c>
      <c r="BZ431" s="2">
        <f>IF(ISNA(MATCH($BQ431,'2007'!$A$44:$A$139,0)),97,MATCH($BQ431,'2007'!$A$44:$A$139,0))</f>
        <v>97</v>
      </c>
      <c r="CA431" s="2">
        <f>IF(ISNA(MATCH($BQ431,'2008'!$A$44:$A$139,0)),97,MATCH($BQ431,'2008'!$A$44:$A$139,0))</f>
        <v>97</v>
      </c>
      <c r="CB431" s="2">
        <f>IF(ISNA(MATCH($BQ431,'2009'!$A$44:$A$139,0)),97,MATCH($BQ431,'2009'!$A$44:$A$139,0))</f>
        <v>97</v>
      </c>
      <c r="CC431" s="2">
        <f>IF(ISNA(MATCH($BQ431,'2010'!$A$44:$A$139,0)),97,MATCH($BQ431,'2010'!$A$44:$A$139,0))</f>
        <v>97</v>
      </c>
      <c r="CD431" s="2">
        <f>IF(ISNA(MATCH($BQ431,'2011'!$A$44:$A$139,0)),97,MATCH($BQ431,'2011'!$A$44:$A$139,0))</f>
        <v>97</v>
      </c>
      <c r="CE431" s="2">
        <f>IF(ISNA(MATCH($BQ431,'2012'!$A$44:$A$139,0)),97,MATCH($BQ431,'2012'!$A$44:$A$139,0))</f>
        <v>97</v>
      </c>
      <c r="CF431" s="2">
        <f>IF(ISNA(MATCH($BQ431,'2013'!$A$44:$A$139,0)),97,MATCH($BQ431,'2013'!$A$44:$A$139,0))</f>
        <v>97</v>
      </c>
      <c r="CG431" s="149">
        <f>IF(ISNA(MATCH($BQ431,'2014'!$A$52:$A$179,0)),129,MATCH($BQ431,'2014'!$A$52:$A$179,0))</f>
        <v>129</v>
      </c>
      <c r="CI431">
        <f t="shared" si="286"/>
        <v>647</v>
      </c>
      <c r="CJ431" s="284"/>
      <c r="CK431" s="282"/>
      <c r="CL431" s="281">
        <f t="shared" si="287"/>
        <v>0</v>
      </c>
      <c r="CM431" s="282">
        <f t="shared" si="288"/>
        <v>0</v>
      </c>
      <c r="CN431" s="282">
        <f t="shared" si="289"/>
        <v>2</v>
      </c>
      <c r="CO431" s="282">
        <f t="shared" si="290"/>
        <v>12.3332</v>
      </c>
      <c r="CP431" s="282">
        <f t="shared" si="291"/>
        <v>8.2213111199999993</v>
      </c>
      <c r="CQ431" s="282">
        <f t="shared" si="292"/>
        <v>5.4803259925919994</v>
      </c>
      <c r="CR431" s="282">
        <f t="shared" si="293"/>
        <v>3.6531853066618267</v>
      </c>
      <c r="CS431" s="282">
        <f t="shared" si="294"/>
        <v>2.4352133254207735</v>
      </c>
      <c r="CT431" s="282">
        <f t="shared" si="295"/>
        <v>1.6233132027254875</v>
      </c>
      <c r="CU431" s="282">
        <f t="shared" si="296"/>
        <v>1.0821005809368098</v>
      </c>
      <c r="CV431" s="282">
        <f t="shared" si="297"/>
        <v>0.72132824725247735</v>
      </c>
      <c r="CW431" s="282">
        <f t="shared" si="298"/>
        <v>0.48083740961850135</v>
      </c>
      <c r="CX431" s="282">
        <f t="shared" si="254"/>
        <v>0.320526217251693</v>
      </c>
      <c r="CY431" s="283">
        <f t="shared" si="255"/>
        <v>0.21366277641997855</v>
      </c>
      <c r="DA431" s="282">
        <f t="shared" si="256"/>
        <v>647</v>
      </c>
      <c r="DB431" s="97"/>
      <c r="DC431" s="156"/>
      <c r="DD431" s="270">
        <f t="shared" si="257"/>
        <v>0</v>
      </c>
      <c r="DE431" s="156">
        <f t="shared" si="258"/>
        <v>0</v>
      </c>
      <c r="DF431" s="156">
        <f t="shared" si="259"/>
        <v>2</v>
      </c>
      <c r="DG431" s="156">
        <f t="shared" si="260"/>
        <v>13</v>
      </c>
      <c r="DH431" s="156">
        <f t="shared" si="261"/>
        <v>13</v>
      </c>
      <c r="DI431" s="156">
        <f t="shared" si="262"/>
        <v>13</v>
      </c>
      <c r="DJ431" s="156">
        <f t="shared" si="263"/>
        <v>13</v>
      </c>
      <c r="DK431" s="156">
        <f t="shared" si="264"/>
        <v>13</v>
      </c>
      <c r="DL431" s="156">
        <f t="shared" si="265"/>
        <v>13</v>
      </c>
      <c r="DM431" s="156">
        <f t="shared" si="266"/>
        <v>13</v>
      </c>
      <c r="DN431" s="156">
        <f t="shared" si="267"/>
        <v>13</v>
      </c>
      <c r="DO431" s="156">
        <f t="shared" si="268"/>
        <v>13</v>
      </c>
      <c r="DP431" s="156">
        <f t="shared" si="269"/>
        <v>13</v>
      </c>
      <c r="DQ431" s="267">
        <f t="shared" si="270"/>
        <v>13</v>
      </c>
      <c r="DR431" s="156">
        <f t="shared" si="271"/>
        <v>355</v>
      </c>
    </row>
    <row r="432" spans="6:122" x14ac:dyDescent="0.2">
      <c r="F432" s="2">
        <f t="shared" si="272"/>
        <v>427</v>
      </c>
      <c r="G432" s="164">
        <v>448</v>
      </c>
      <c r="H432" s="164">
        <f>14- COUNTIF(L432:AA432,"#N/A")</f>
        <v>2</v>
      </c>
      <c r="I432" s="133">
        <f>SUM(AF432:AU432)+SUM(BA432:BM432)</f>
        <v>34</v>
      </c>
      <c r="J432" s="405">
        <f>CY432</f>
        <v>0.21297109592698238</v>
      </c>
      <c r="K432" s="466" t="str">
        <f>IF(ISNUMBER(MATCH(G432,'[4]OPR data'!$A$3:$A$2541,0)),"Y","N")</f>
        <v>N</v>
      </c>
      <c r="L432" s="112"/>
      <c r="M432" s="236"/>
      <c r="N432" s="236" t="str">
        <f>(INDEX(Finish_table!R$4:R$83,MATCH('14 Year_History_Results'!$G432,Finish_table!S$4:S$83,0),1))</f>
        <v>QF</v>
      </c>
      <c r="O432" s="236" t="str">
        <f>(INDEX(Finish_table!Z$4:Z$99,MATCH('14 Year_History_Results'!$G432,Finish_table!AA$4:AA$99,0),1))</f>
        <v>QF</v>
      </c>
      <c r="P432" s="236" t="e">
        <f>(INDEX(Finish_table!AI$4:AI$99,MATCH('14 Year_History_Results'!$G432,Finish_table!AJ$4:AJ$99,0),1))</f>
        <v>#N/A</v>
      </c>
      <c r="Q432" s="236" t="e">
        <f>(INDEX(Finish_table!AR$4:AR$99,MATCH('14 Year_History_Results'!$G432,Finish_table!AS$4:AS$99,0),1))</f>
        <v>#N/A</v>
      </c>
      <c r="R432" s="236" t="e">
        <f>(INDEX(Finish_table!BA$4:BA$99,MATCH('14 Year_History_Results'!$G432,Finish_table!BB$4:BB$99,0),1))</f>
        <v>#N/A</v>
      </c>
      <c r="S432" s="236" t="e">
        <f>(INDEX(Finish_table!BJ$4:BJ$99,MATCH('14 Year_History_Results'!$G432,Finish_table!BK$4:BK$99,0),1))</f>
        <v>#N/A</v>
      </c>
      <c r="T432" s="236" t="e">
        <f>(INDEX(Finish_table!BS$4:BS$99,MATCH('14 Year_History_Results'!$G432,Finish_table!BT$4:BT$99,0),1))</f>
        <v>#N/A</v>
      </c>
      <c r="U432" s="236" t="e">
        <f>(INDEX(Finish_table!CB$4:CB$99,MATCH('14 Year_History_Results'!$G432,Finish_table!CC$4:CC$99,0),1))</f>
        <v>#N/A</v>
      </c>
      <c r="V432" s="236" t="e">
        <f>(INDEX(Finish_table!CK$4:CK$99,MATCH('14 Year_History_Results'!$G432,Finish_table!CL$4:CL$99,0),1))</f>
        <v>#N/A</v>
      </c>
      <c r="W432" s="236" t="e">
        <f>(INDEX(Finish_table!CT$4:CT$99,MATCH('14 Year_History_Results'!$G432,Finish_table!CU$4:CU$99,0),1))</f>
        <v>#N/A</v>
      </c>
      <c r="X432" s="236" t="e">
        <f>(INDEX(Finish_table!DC$4:DC$99,MATCH('14 Year_History_Results'!$G432,Finish_table!DD$4:DD$99,0),1))</f>
        <v>#N/A</v>
      </c>
      <c r="Y432" s="236" t="e">
        <f>(INDEX(Finish_table!DL$4:DL$99,MATCH('14 Year_History_Results'!$G432,Finish_table!DM$4:DM$99,0),1))</f>
        <v>#N/A</v>
      </c>
      <c r="Z432" s="236" t="e">
        <f>(INDEX(Finish_table!DU$4:DU$99,MATCH('14 Year_History_Results'!$G432,Finish_table!DV$4:DV$99,0),1))</f>
        <v>#N/A</v>
      </c>
      <c r="AA432" s="256" t="e">
        <f>(INDEX(Finish_table!ED$4:ED$140,MATCH('14 Year_History_Results'!$G432,Finish_table!EE$4:EE$140,0),1))</f>
        <v>#N/A</v>
      </c>
      <c r="AE432">
        <f t="shared" si="285"/>
        <v>448</v>
      </c>
      <c r="AF432" s="112"/>
      <c r="AG432" s="2"/>
      <c r="AH432" s="148">
        <f>INDEX('2001'!$C$44:$C$140,'14 Year_History_Results'!BT432)</f>
        <v>10</v>
      </c>
      <c r="AI432" s="2">
        <f>INDEX('2002'!$C$44:$C$140,'14 Year_History_Results'!BU432)</f>
        <v>0</v>
      </c>
      <c r="AJ432" s="2">
        <f>INDEX('2003'!$C$44:$C$140,'14 Year_History_Results'!BV432)</f>
        <v>0</v>
      </c>
      <c r="AK432" s="2">
        <f>INDEX('2004'!$C$44:$C$140,'14 Year_History_Results'!BW432)</f>
        <v>0</v>
      </c>
      <c r="AL432" s="2">
        <f>INDEX('2005'!$C$44:$C$140,'14 Year_History_Results'!BX432)</f>
        <v>0</v>
      </c>
      <c r="AM432" s="2">
        <f>INDEX('2006'!$C$44:$C$140,'14 Year_History_Results'!BY432)</f>
        <v>0</v>
      </c>
      <c r="AN432" s="2">
        <f>INDEX('2007'!$C$44:$C$140,'14 Year_History_Results'!BZ432)</f>
        <v>0</v>
      </c>
      <c r="AO432" s="2">
        <f>INDEX('2008'!$C$44:$C$140,'14 Year_History_Results'!CA432)</f>
        <v>0</v>
      </c>
      <c r="AP432" s="2">
        <f>INDEX('2009'!$C$44:$C$140,'14 Year_History_Results'!CB432)</f>
        <v>0</v>
      </c>
      <c r="AQ432" s="2">
        <f>INDEX('2010'!$C$44:$C$140,'14 Year_History_Results'!CC432)</f>
        <v>0</v>
      </c>
      <c r="AR432" s="2">
        <f>INDEX('2011'!$C$44:$C$140,'14 Year_History_Results'!CD432)</f>
        <v>0</v>
      </c>
      <c r="AS432" s="2">
        <f>INDEX('2012'!$C$44:$C$140,'14 Year_History_Results'!CE432)</f>
        <v>0</v>
      </c>
      <c r="AT432" s="2">
        <f>INDEX('2013'!$C$44:$C$140,'14 Year_History_Results'!CF432)</f>
        <v>0</v>
      </c>
      <c r="AU432" s="149">
        <f>INDEX('2014'!$C$52:$C$180,'14 Year_History_Results'!CG432)</f>
        <v>0</v>
      </c>
      <c r="AV432" s="2">
        <f t="shared" si="245"/>
        <v>2.6726124191242437</v>
      </c>
      <c r="AX432">
        <f t="shared" si="246"/>
        <v>448</v>
      </c>
      <c r="AY432" s="112"/>
      <c r="AZ432" s="97"/>
      <c r="BA432" s="148">
        <f>INDEX('2001'!$B$44:$B$140,'14 Year_History_Results'!BT432)</f>
        <v>9</v>
      </c>
      <c r="BB432" s="2">
        <f>INDEX('2002'!$B$44:$B$140,'14 Year_History_Results'!BU432)</f>
        <v>15</v>
      </c>
      <c r="BC432" s="2">
        <f>INDEX('2003'!$B$44:$B$140,'14 Year_History_Results'!BV432)</f>
        <v>0</v>
      </c>
      <c r="BD432" s="2">
        <f>INDEX('2004'!$B$44:$B$140,'14 Year_History_Results'!BW432)</f>
        <v>0</v>
      </c>
      <c r="BE432" s="2">
        <f>INDEX('2005'!$B$44:$B$140,'14 Year_History_Results'!BX432)</f>
        <v>0</v>
      </c>
      <c r="BF432" s="2">
        <f>INDEX('2006'!$B$44:$B$140,'14 Year_History_Results'!BY432)</f>
        <v>0</v>
      </c>
      <c r="BG432" s="2">
        <f>INDEX('2007'!$B$44:$B$140,'14 Year_History_Results'!BZ432)</f>
        <v>0</v>
      </c>
      <c r="BH432" s="2">
        <f>INDEX('2008'!$B$44:$B$140,'14 Year_History_Results'!CA432)</f>
        <v>0</v>
      </c>
      <c r="BI432" s="2">
        <f>INDEX('2009'!$B$44:$B$140,'14 Year_History_Results'!CB432)</f>
        <v>0</v>
      </c>
      <c r="BJ432" s="2">
        <f>INDEX('2010'!$B$44:$B$140,'14 Year_History_Results'!CC432)</f>
        <v>0</v>
      </c>
      <c r="BK432" s="2">
        <f>INDEX('2011'!$B$44:$B$140,'14 Year_History_Results'!CD432)</f>
        <v>0</v>
      </c>
      <c r="BL432" s="2">
        <f>INDEX('2012'!$B$44:$B$140,'14 Year_History_Results'!CE432)</f>
        <v>0</v>
      </c>
      <c r="BM432" s="2">
        <f>INDEX('2013'!$B$44:$B$140,'14 Year_History_Results'!CF432)</f>
        <v>0</v>
      </c>
      <c r="BN432" s="149">
        <f>INDEX('2014'!$B$52:$B$180,'14 Year_History_Results'!CG432)</f>
        <v>0</v>
      </c>
      <c r="BO432" s="308">
        <f t="shared" si="247"/>
        <v>0</v>
      </c>
      <c r="BQ432">
        <f t="shared" si="248"/>
        <v>448</v>
      </c>
      <c r="BR432" s="112"/>
      <c r="BS432" s="97"/>
      <c r="BT432" s="148">
        <f>IF(ISNA(MATCH($BQ432,'2001'!$A$44:$A$139,0)),97,MATCH($BQ432,'2001'!$A$44:$A$139,0))</f>
        <v>74</v>
      </c>
      <c r="BU432" s="2">
        <f>IF(ISNA(MATCH($BQ432,'2002'!$A$44:$A$139,0)),97,MATCH($BQ432,'2002'!$A$44:$A$139,0))</f>
        <v>78</v>
      </c>
      <c r="BV432" s="2">
        <f>IF(ISNA(MATCH($BQ432,'2003'!$A$44:$A$139,0)),97,MATCH($BQ432,'2003'!$A$44:$A$139,0))</f>
        <v>97</v>
      </c>
      <c r="BW432" s="2">
        <f>IF(ISNA(MATCH($BQ432,'2004'!$A$44:$A$139,0)),97,MATCH($BQ432,'2004'!$A$44:$A$139,0))</f>
        <v>97</v>
      </c>
      <c r="BX432" s="2">
        <f>IF(ISNA(MATCH($BQ432,'2005'!$A$44:$A$139,0)),97,MATCH($BQ432,'2005'!$A$44:$A$139,0))</f>
        <v>97</v>
      </c>
      <c r="BY432" s="2">
        <f>IF(ISNA(MATCH($BQ432,'2006'!$A$44:$A$139,0)),97,MATCH($BQ432,'2006'!$A$44:$A$139,0))</f>
        <v>97</v>
      </c>
      <c r="BZ432" s="2">
        <f>IF(ISNA(MATCH($BQ432,'2007'!$A$44:$A$139,0)),97,MATCH($BQ432,'2007'!$A$44:$A$139,0))</f>
        <v>97</v>
      </c>
      <c r="CA432" s="2">
        <f>IF(ISNA(MATCH($BQ432,'2008'!$A$44:$A$139,0)),97,MATCH($BQ432,'2008'!$A$44:$A$139,0))</f>
        <v>97</v>
      </c>
      <c r="CB432" s="2">
        <f>IF(ISNA(MATCH($BQ432,'2009'!$A$44:$A$139,0)),97,MATCH($BQ432,'2009'!$A$44:$A$139,0))</f>
        <v>97</v>
      </c>
      <c r="CC432" s="2">
        <f>IF(ISNA(MATCH($BQ432,'2010'!$A$44:$A$139,0)),97,MATCH($BQ432,'2010'!$A$44:$A$139,0))</f>
        <v>97</v>
      </c>
      <c r="CD432" s="2">
        <f>IF(ISNA(MATCH($BQ432,'2011'!$A$44:$A$139,0)),97,MATCH($BQ432,'2011'!$A$44:$A$139,0))</f>
        <v>97</v>
      </c>
      <c r="CE432" s="2">
        <f>IF(ISNA(MATCH($BQ432,'2012'!$A$44:$A$139,0)),97,MATCH($BQ432,'2012'!$A$44:$A$139,0))</f>
        <v>97</v>
      </c>
      <c r="CF432" s="2">
        <f>IF(ISNA(MATCH($BQ432,'2013'!$A$44:$A$139,0)),97,MATCH($BQ432,'2013'!$A$44:$A$139,0))</f>
        <v>97</v>
      </c>
      <c r="CG432" s="149">
        <f>IF(ISNA(MATCH($BQ432,'2014'!$A$52:$A$179,0)),129,MATCH($BQ432,'2014'!$A$52:$A$179,0))</f>
        <v>129</v>
      </c>
      <c r="CI432">
        <f t="shared" si="286"/>
        <v>448</v>
      </c>
      <c r="CJ432" s="284"/>
      <c r="CK432" s="282"/>
      <c r="CL432" s="281">
        <f t="shared" si="287"/>
        <v>19</v>
      </c>
      <c r="CM432" s="282">
        <f t="shared" si="288"/>
        <v>27.665399999999998</v>
      </c>
      <c r="CN432" s="282">
        <f t="shared" si="289"/>
        <v>18.441755639999997</v>
      </c>
      <c r="CO432" s="282">
        <f t="shared" si="290"/>
        <v>12.293274309623998</v>
      </c>
      <c r="CP432" s="282">
        <f t="shared" si="291"/>
        <v>8.1946966547953561</v>
      </c>
      <c r="CQ432" s="282">
        <f t="shared" si="292"/>
        <v>5.4625847900865843</v>
      </c>
      <c r="CR432" s="282">
        <f t="shared" si="293"/>
        <v>3.6413590210717168</v>
      </c>
      <c r="CS432" s="282">
        <f t="shared" si="294"/>
        <v>2.4273299234464063</v>
      </c>
      <c r="CT432" s="282">
        <f t="shared" si="295"/>
        <v>1.6180581269693743</v>
      </c>
      <c r="CU432" s="282">
        <f t="shared" si="296"/>
        <v>1.0785975474377849</v>
      </c>
      <c r="CV432" s="282">
        <f t="shared" si="297"/>
        <v>0.7189931251220274</v>
      </c>
      <c r="CW432" s="282">
        <f t="shared" si="298"/>
        <v>0.47928081720634347</v>
      </c>
      <c r="CX432" s="282">
        <f t="shared" si="254"/>
        <v>0.31948859274974856</v>
      </c>
      <c r="CY432" s="283">
        <f t="shared" si="255"/>
        <v>0.21297109592698238</v>
      </c>
      <c r="DA432" s="282">
        <f t="shared" si="256"/>
        <v>448</v>
      </c>
      <c r="DB432" s="97"/>
      <c r="DC432" s="156"/>
      <c r="DD432" s="270">
        <f t="shared" si="257"/>
        <v>19</v>
      </c>
      <c r="DE432" s="156">
        <f t="shared" si="258"/>
        <v>34</v>
      </c>
      <c r="DF432" s="156">
        <f t="shared" si="259"/>
        <v>34</v>
      </c>
      <c r="DG432" s="156">
        <f t="shared" si="260"/>
        <v>34</v>
      </c>
      <c r="DH432" s="156">
        <f t="shared" si="261"/>
        <v>34</v>
      </c>
      <c r="DI432" s="156">
        <f t="shared" si="262"/>
        <v>34</v>
      </c>
      <c r="DJ432" s="156">
        <f t="shared" si="263"/>
        <v>34</v>
      </c>
      <c r="DK432" s="156">
        <f t="shared" si="264"/>
        <v>34</v>
      </c>
      <c r="DL432" s="156">
        <f t="shared" si="265"/>
        <v>34</v>
      </c>
      <c r="DM432" s="156">
        <f t="shared" si="266"/>
        <v>34</v>
      </c>
      <c r="DN432" s="156">
        <f t="shared" si="267"/>
        <v>34</v>
      </c>
      <c r="DO432" s="156">
        <f t="shared" si="268"/>
        <v>34</v>
      </c>
      <c r="DP432" s="156">
        <f t="shared" si="269"/>
        <v>34</v>
      </c>
      <c r="DQ432" s="267">
        <f t="shared" si="270"/>
        <v>34</v>
      </c>
      <c r="DR432" s="156">
        <f t="shared" si="271"/>
        <v>204</v>
      </c>
    </row>
    <row r="433" spans="2:122" x14ac:dyDescent="0.2">
      <c r="F433" s="2">
        <f t="shared" si="272"/>
        <v>428</v>
      </c>
      <c r="G433" s="164">
        <v>53</v>
      </c>
      <c r="H433" s="164">
        <f>14- COUNTIF(L433:AA433,"#N/A")</f>
        <v>1</v>
      </c>
      <c r="I433" s="133">
        <f>SUM(AF433:AU433)+SUM(BA433:BM433)</f>
        <v>41</v>
      </c>
      <c r="J433" s="405">
        <f>CY433</f>
        <v>0.21039377107657883</v>
      </c>
      <c r="K433" s="466" t="str">
        <f>IF(ISNUMBER(MATCH(G433,'[4]OPR data'!$A$3:$A$2541,0)),"Y","N")</f>
        <v>Y</v>
      </c>
      <c r="L433" s="112"/>
      <c r="M433" s="236"/>
      <c r="N433" s="236" t="str">
        <f>(INDEX(Finish_table!R$4:R$83,MATCH('14 Year_History_Results'!$G433,Finish_table!S$4:S$83,0),1))</f>
        <v>F</v>
      </c>
      <c r="O433" s="236" t="e">
        <f>(INDEX(Finish_table!Z$4:Z$99,MATCH('14 Year_History_Results'!$G433,Finish_table!AA$4:AA$99,0),1))</f>
        <v>#N/A</v>
      </c>
      <c r="P433" s="236" t="e">
        <f>(INDEX(Finish_table!AI$4:AI$99,MATCH('14 Year_History_Results'!$G433,Finish_table!AJ$4:AJ$99,0),1))</f>
        <v>#N/A</v>
      </c>
      <c r="Q433" s="236" t="e">
        <f>(INDEX(Finish_table!AR$4:AR$99,MATCH('14 Year_History_Results'!$G433,Finish_table!AS$4:AS$99,0),1))</f>
        <v>#N/A</v>
      </c>
      <c r="R433" s="236" t="e">
        <f>(INDEX(Finish_table!BA$4:BA$99,MATCH('14 Year_History_Results'!$G433,Finish_table!BB$4:BB$99,0),1))</f>
        <v>#N/A</v>
      </c>
      <c r="S433" s="236" t="e">
        <f>(INDEX(Finish_table!BJ$4:BJ$99,MATCH('14 Year_History_Results'!$G433,Finish_table!BK$4:BK$99,0),1))</f>
        <v>#N/A</v>
      </c>
      <c r="T433" s="236" t="e">
        <f>(INDEX(Finish_table!BS$4:BS$99,MATCH('14 Year_History_Results'!$G433,Finish_table!BT$4:BT$99,0),1))</f>
        <v>#N/A</v>
      </c>
      <c r="U433" s="236" t="e">
        <f>(INDEX(Finish_table!CB$4:CB$99,MATCH('14 Year_History_Results'!$G433,Finish_table!CC$4:CC$99,0),1))</f>
        <v>#N/A</v>
      </c>
      <c r="V433" s="236" t="e">
        <f>(INDEX(Finish_table!CK$4:CK$99,MATCH('14 Year_History_Results'!$G433,Finish_table!CL$4:CL$99,0),1))</f>
        <v>#N/A</v>
      </c>
      <c r="W433" s="236" t="e">
        <f>(INDEX(Finish_table!CT$4:CT$99,MATCH('14 Year_History_Results'!$G433,Finish_table!CU$4:CU$99,0),1))</f>
        <v>#N/A</v>
      </c>
      <c r="X433" s="236" t="e">
        <f>(INDEX(Finish_table!DC$4:DC$99,MATCH('14 Year_History_Results'!$G433,Finish_table!DD$4:DD$99,0),1))</f>
        <v>#N/A</v>
      </c>
      <c r="Y433" s="236" t="e">
        <f>(INDEX(Finish_table!DL$4:DL$99,MATCH('14 Year_History_Results'!$G433,Finish_table!DM$4:DM$99,0),1))</f>
        <v>#N/A</v>
      </c>
      <c r="Z433" s="236" t="e">
        <f>(INDEX(Finish_table!DU$4:DU$99,MATCH('14 Year_History_Results'!$G433,Finish_table!DV$4:DV$99,0),1))</f>
        <v>#N/A</v>
      </c>
      <c r="AA433" s="256" t="e">
        <f>(INDEX(Finish_table!ED$4:ED$140,MATCH('14 Year_History_Results'!$G433,Finish_table!EE$4:EE$140,0),1))</f>
        <v>#N/A</v>
      </c>
      <c r="AE433">
        <f t="shared" si="285"/>
        <v>53</v>
      </c>
      <c r="AF433" s="112"/>
      <c r="AG433" s="2"/>
      <c r="AH433" s="148">
        <f>INDEX('2001'!$C$44:$C$140,'14 Year_History_Results'!BT433)</f>
        <v>30</v>
      </c>
      <c r="AI433" s="2">
        <f>INDEX('2002'!$C$44:$C$140,'14 Year_History_Results'!BU433)</f>
        <v>0</v>
      </c>
      <c r="AJ433" s="2">
        <f>INDEX('2003'!$C$44:$C$140,'14 Year_History_Results'!BV433)</f>
        <v>0</v>
      </c>
      <c r="AK433" s="2">
        <f>INDEX('2004'!$C$44:$C$140,'14 Year_History_Results'!BW433)</f>
        <v>0</v>
      </c>
      <c r="AL433" s="2">
        <f>INDEX('2005'!$C$44:$C$140,'14 Year_History_Results'!BX433)</f>
        <v>0</v>
      </c>
      <c r="AM433" s="2">
        <f>INDEX('2006'!$C$44:$C$140,'14 Year_History_Results'!BY433)</f>
        <v>0</v>
      </c>
      <c r="AN433" s="2">
        <f>INDEX('2007'!$C$44:$C$140,'14 Year_History_Results'!BZ433)</f>
        <v>0</v>
      </c>
      <c r="AO433" s="2">
        <f>INDEX('2008'!$C$44:$C$140,'14 Year_History_Results'!CA433)</f>
        <v>0</v>
      </c>
      <c r="AP433" s="2">
        <f>INDEX('2009'!$C$44:$C$140,'14 Year_History_Results'!CB433)</f>
        <v>0</v>
      </c>
      <c r="AQ433" s="2">
        <f>INDEX('2010'!$C$44:$C$140,'14 Year_History_Results'!CC433)</f>
        <v>0</v>
      </c>
      <c r="AR433" s="2">
        <f>INDEX('2011'!$C$44:$C$140,'14 Year_History_Results'!CD433)</f>
        <v>0</v>
      </c>
      <c r="AS433" s="2">
        <f>INDEX('2012'!$C$44:$C$140,'14 Year_History_Results'!CE433)</f>
        <v>0</v>
      </c>
      <c r="AT433" s="2">
        <f>INDEX('2013'!$C$44:$C$140,'14 Year_History_Results'!CF433)</f>
        <v>0</v>
      </c>
      <c r="AU433" s="149">
        <f>INDEX('2014'!$C$52:$C$180,'14 Year_History_Results'!CG433)</f>
        <v>0</v>
      </c>
      <c r="AV433" s="2">
        <f t="shared" si="245"/>
        <v>8.0178372573727312</v>
      </c>
      <c r="AX433">
        <f t="shared" si="246"/>
        <v>53</v>
      </c>
      <c r="AY433" s="112"/>
      <c r="AZ433" s="97"/>
      <c r="BA433" s="148">
        <f>INDEX('2001'!$B$44:$B$140,'14 Year_History_Results'!BT433)</f>
        <v>11</v>
      </c>
      <c r="BB433" s="2">
        <f>INDEX('2002'!$B$44:$B$140,'14 Year_History_Results'!BU433)</f>
        <v>0</v>
      </c>
      <c r="BC433" s="2">
        <f>INDEX('2003'!$B$44:$B$140,'14 Year_History_Results'!BV433)</f>
        <v>0</v>
      </c>
      <c r="BD433" s="2">
        <f>INDEX('2004'!$B$44:$B$140,'14 Year_History_Results'!BW433)</f>
        <v>0</v>
      </c>
      <c r="BE433" s="2">
        <f>INDEX('2005'!$B$44:$B$140,'14 Year_History_Results'!BX433)</f>
        <v>0</v>
      </c>
      <c r="BF433" s="2">
        <f>INDEX('2006'!$B$44:$B$140,'14 Year_History_Results'!BY433)</f>
        <v>0</v>
      </c>
      <c r="BG433" s="2">
        <f>INDEX('2007'!$B$44:$B$140,'14 Year_History_Results'!BZ433)</f>
        <v>0</v>
      </c>
      <c r="BH433" s="2">
        <f>INDEX('2008'!$B$44:$B$140,'14 Year_History_Results'!CA433)</f>
        <v>0</v>
      </c>
      <c r="BI433" s="2">
        <f>INDEX('2009'!$B$44:$B$140,'14 Year_History_Results'!CB433)</f>
        <v>0</v>
      </c>
      <c r="BJ433" s="2">
        <f>INDEX('2010'!$B$44:$B$140,'14 Year_History_Results'!CC433)</f>
        <v>0</v>
      </c>
      <c r="BK433" s="2">
        <f>INDEX('2011'!$B$44:$B$140,'14 Year_History_Results'!CD433)</f>
        <v>0</v>
      </c>
      <c r="BL433" s="2">
        <f>INDEX('2012'!$B$44:$B$140,'14 Year_History_Results'!CE433)</f>
        <v>0</v>
      </c>
      <c r="BM433" s="2">
        <f>INDEX('2013'!$B$44:$B$140,'14 Year_History_Results'!CF433)</f>
        <v>0</v>
      </c>
      <c r="BN433" s="149">
        <f>INDEX('2014'!$B$52:$B$180,'14 Year_History_Results'!CG433)</f>
        <v>0</v>
      </c>
      <c r="BO433" s="308">
        <f t="shared" si="247"/>
        <v>0</v>
      </c>
      <c r="BQ433">
        <f t="shared" si="248"/>
        <v>53</v>
      </c>
      <c r="BR433" s="112"/>
      <c r="BS433" s="97"/>
      <c r="BT433" s="148">
        <f>IF(ISNA(MATCH($BQ433,'2001'!$A$44:$A$139,0)),97,MATCH($BQ433,'2001'!$A$44:$A$139,0))</f>
        <v>10</v>
      </c>
      <c r="BU433" s="2">
        <f>IF(ISNA(MATCH($BQ433,'2002'!$A$44:$A$139,0)),97,MATCH($BQ433,'2002'!$A$44:$A$139,0))</f>
        <v>97</v>
      </c>
      <c r="BV433" s="2">
        <f>IF(ISNA(MATCH($BQ433,'2003'!$A$44:$A$139,0)),97,MATCH($BQ433,'2003'!$A$44:$A$139,0))</f>
        <v>97</v>
      </c>
      <c r="BW433" s="2">
        <f>IF(ISNA(MATCH($BQ433,'2004'!$A$44:$A$139,0)),97,MATCH($BQ433,'2004'!$A$44:$A$139,0))</f>
        <v>97</v>
      </c>
      <c r="BX433" s="2">
        <f>IF(ISNA(MATCH($BQ433,'2005'!$A$44:$A$139,0)),97,MATCH($BQ433,'2005'!$A$44:$A$139,0))</f>
        <v>97</v>
      </c>
      <c r="BY433" s="2">
        <f>IF(ISNA(MATCH($BQ433,'2006'!$A$44:$A$139,0)),97,MATCH($BQ433,'2006'!$A$44:$A$139,0))</f>
        <v>97</v>
      </c>
      <c r="BZ433" s="2">
        <f>IF(ISNA(MATCH($BQ433,'2007'!$A$44:$A$139,0)),97,MATCH($BQ433,'2007'!$A$44:$A$139,0))</f>
        <v>97</v>
      </c>
      <c r="CA433" s="2">
        <f>IF(ISNA(MATCH($BQ433,'2008'!$A$44:$A$139,0)),97,MATCH($BQ433,'2008'!$A$44:$A$139,0))</f>
        <v>97</v>
      </c>
      <c r="CB433" s="2">
        <f>IF(ISNA(MATCH($BQ433,'2009'!$A$44:$A$139,0)),97,MATCH($BQ433,'2009'!$A$44:$A$139,0))</f>
        <v>97</v>
      </c>
      <c r="CC433" s="2">
        <f>IF(ISNA(MATCH($BQ433,'2010'!$A$44:$A$139,0)),97,MATCH($BQ433,'2010'!$A$44:$A$139,0))</f>
        <v>97</v>
      </c>
      <c r="CD433" s="2">
        <f>IF(ISNA(MATCH($BQ433,'2011'!$A$44:$A$139,0)),97,MATCH($BQ433,'2011'!$A$44:$A$139,0))</f>
        <v>97</v>
      </c>
      <c r="CE433" s="2">
        <f>IF(ISNA(MATCH($BQ433,'2012'!$A$44:$A$139,0)),97,MATCH($BQ433,'2012'!$A$44:$A$139,0))</f>
        <v>97</v>
      </c>
      <c r="CF433" s="2">
        <f>IF(ISNA(MATCH($BQ433,'2013'!$A$44:$A$139,0)),97,MATCH($BQ433,'2013'!$A$44:$A$139,0))</f>
        <v>97</v>
      </c>
      <c r="CG433" s="149">
        <f>IF(ISNA(MATCH($BQ433,'2014'!$A$52:$A$179,0)),129,MATCH($BQ433,'2014'!$A$52:$A$179,0))</f>
        <v>129</v>
      </c>
      <c r="CI433">
        <f t="shared" si="286"/>
        <v>53</v>
      </c>
      <c r="CJ433" s="284"/>
      <c r="CK433" s="282"/>
      <c r="CL433" s="281">
        <f t="shared" si="287"/>
        <v>41</v>
      </c>
      <c r="CM433" s="282">
        <f t="shared" si="288"/>
        <v>27.3306</v>
      </c>
      <c r="CN433" s="282">
        <f t="shared" si="289"/>
        <v>18.218577960000001</v>
      </c>
      <c r="CO433" s="282">
        <f t="shared" si="290"/>
        <v>12.144504068135999</v>
      </c>
      <c r="CP433" s="282">
        <f t="shared" si="291"/>
        <v>8.0955264118194563</v>
      </c>
      <c r="CQ433" s="282">
        <f t="shared" si="292"/>
        <v>5.3964779061188493</v>
      </c>
      <c r="CR433" s="282">
        <f t="shared" si="293"/>
        <v>3.5972921722188249</v>
      </c>
      <c r="CS433" s="282">
        <f t="shared" si="294"/>
        <v>2.3979549620010685</v>
      </c>
      <c r="CT433" s="282">
        <f t="shared" si="295"/>
        <v>1.5984767776699123</v>
      </c>
      <c r="CU433" s="282">
        <f t="shared" si="296"/>
        <v>1.0655446199947634</v>
      </c>
      <c r="CV433" s="282">
        <f t="shared" si="297"/>
        <v>0.71029204368850918</v>
      </c>
      <c r="CW433" s="282">
        <f t="shared" si="298"/>
        <v>0.4734806763227602</v>
      </c>
      <c r="CX433" s="282">
        <f t="shared" si="254"/>
        <v>0.31562221883675196</v>
      </c>
      <c r="CY433" s="283">
        <f t="shared" si="255"/>
        <v>0.21039377107657883</v>
      </c>
      <c r="DA433" s="282">
        <f t="shared" si="256"/>
        <v>53</v>
      </c>
      <c r="DB433" s="97"/>
      <c r="DC433" s="156"/>
      <c r="DD433" s="270">
        <f t="shared" si="257"/>
        <v>41</v>
      </c>
      <c r="DE433" s="156">
        <f t="shared" si="258"/>
        <v>41</v>
      </c>
      <c r="DF433" s="156">
        <f t="shared" si="259"/>
        <v>41</v>
      </c>
      <c r="DG433" s="156">
        <f t="shared" si="260"/>
        <v>41</v>
      </c>
      <c r="DH433" s="156">
        <f t="shared" si="261"/>
        <v>41</v>
      </c>
      <c r="DI433" s="156">
        <f t="shared" si="262"/>
        <v>41</v>
      </c>
      <c r="DJ433" s="156">
        <f t="shared" si="263"/>
        <v>41</v>
      </c>
      <c r="DK433" s="156">
        <f t="shared" si="264"/>
        <v>41</v>
      </c>
      <c r="DL433" s="156">
        <f t="shared" si="265"/>
        <v>41</v>
      </c>
      <c r="DM433" s="156">
        <f t="shared" si="266"/>
        <v>41</v>
      </c>
      <c r="DN433" s="156">
        <f t="shared" si="267"/>
        <v>41</v>
      </c>
      <c r="DO433" s="156">
        <f t="shared" si="268"/>
        <v>41</v>
      </c>
      <c r="DP433" s="156">
        <f t="shared" si="269"/>
        <v>41</v>
      </c>
      <c r="DQ433" s="267">
        <f t="shared" si="270"/>
        <v>41</v>
      </c>
      <c r="DR433" s="156">
        <f t="shared" si="271"/>
        <v>169</v>
      </c>
    </row>
    <row r="434" spans="2:122" x14ac:dyDescent="0.2">
      <c r="F434" s="2">
        <f t="shared" si="272"/>
        <v>429</v>
      </c>
      <c r="G434" s="164">
        <v>9</v>
      </c>
      <c r="H434" s="164">
        <f>14- COUNTIF(L434:AA434,"#N/A")</f>
        <v>1</v>
      </c>
      <c r="I434" s="133">
        <f>SUM(AF434:AU434)+SUM(BA434:BM434)</f>
        <v>18</v>
      </c>
      <c r="J434" s="405">
        <f>CY434</f>
        <v>0.20786956521487041</v>
      </c>
      <c r="K434" s="466" t="str">
        <f>IF(ISNUMBER(MATCH(G434,'[4]OPR data'!$A$3:$A$2541,0)),"Y","N")</f>
        <v>N</v>
      </c>
      <c r="L434" s="112"/>
      <c r="M434" s="236"/>
      <c r="N434" s="236" t="e">
        <f>(INDEX(Finish_table!R$4:R$83,MATCH('14 Year_History_Results'!$G434,Finish_table!S$4:S$83,0),1))</f>
        <v>#N/A</v>
      </c>
      <c r="O434" s="236" t="e">
        <f>(INDEX(Finish_table!Z$4:Z$99,MATCH('14 Year_History_Results'!$G434,Finish_table!AA$4:AA$99,0),1))</f>
        <v>#N/A</v>
      </c>
      <c r="P434" s="236" t="str">
        <f>(INDEX(Finish_table!AI$4:AI$99,MATCH('14 Year_History_Results'!$G434,Finish_table!AJ$4:AJ$99,0),1))</f>
        <v>SF</v>
      </c>
      <c r="Q434" s="236" t="e">
        <f>(INDEX(Finish_table!AR$4:AR$99,MATCH('14 Year_History_Results'!$G434,Finish_table!AS$4:AS$99,0),1))</f>
        <v>#N/A</v>
      </c>
      <c r="R434" s="236" t="e">
        <f>(INDEX(Finish_table!BA$4:BA$99,MATCH('14 Year_History_Results'!$G434,Finish_table!BB$4:BB$99,0),1))</f>
        <v>#N/A</v>
      </c>
      <c r="S434" s="236" t="e">
        <f>(INDEX(Finish_table!BJ$4:BJ$99,MATCH('14 Year_History_Results'!$G434,Finish_table!BK$4:BK$99,0),1))</f>
        <v>#N/A</v>
      </c>
      <c r="T434" s="236" t="e">
        <f>(INDEX(Finish_table!BS$4:BS$99,MATCH('14 Year_History_Results'!$G434,Finish_table!BT$4:BT$99,0),1))</f>
        <v>#N/A</v>
      </c>
      <c r="U434" s="236" t="e">
        <f>(INDEX(Finish_table!CB$4:CB$99,MATCH('14 Year_History_Results'!$G434,Finish_table!CC$4:CC$99,0),1))</f>
        <v>#N/A</v>
      </c>
      <c r="V434" s="236" t="e">
        <f>(INDEX(Finish_table!CK$4:CK$99,MATCH('14 Year_History_Results'!$G434,Finish_table!CL$4:CL$99,0),1))</f>
        <v>#N/A</v>
      </c>
      <c r="W434" s="236" t="e">
        <f>(INDEX(Finish_table!CT$4:CT$99,MATCH('14 Year_History_Results'!$G434,Finish_table!CU$4:CU$99,0),1))</f>
        <v>#N/A</v>
      </c>
      <c r="X434" s="236" t="e">
        <f>(INDEX(Finish_table!DC$4:DC$99,MATCH('14 Year_History_Results'!$G434,Finish_table!DD$4:DD$99,0),1))</f>
        <v>#N/A</v>
      </c>
      <c r="Y434" s="236" t="e">
        <f>(INDEX(Finish_table!DL$4:DL$99,MATCH('14 Year_History_Results'!$G434,Finish_table!DM$4:DM$99,0),1))</f>
        <v>#N/A</v>
      </c>
      <c r="Z434" s="236" t="e">
        <f>(INDEX(Finish_table!DU$4:DU$99,MATCH('14 Year_History_Results'!$G434,Finish_table!DV$4:DV$99,0),1))</f>
        <v>#N/A</v>
      </c>
      <c r="AA434" s="256" t="e">
        <f>(INDEX(Finish_table!ED$4:ED$140,MATCH('14 Year_History_Results'!$G434,Finish_table!EE$4:EE$140,0),1))</f>
        <v>#N/A</v>
      </c>
      <c r="AE434">
        <f t="shared" si="285"/>
        <v>9</v>
      </c>
      <c r="AF434" s="112"/>
      <c r="AG434" s="2"/>
      <c r="AH434" s="148">
        <f>INDEX('2001'!$C$44:$C$140,'14 Year_History_Results'!BT434)</f>
        <v>0</v>
      </c>
      <c r="AI434" s="2">
        <f>INDEX('2002'!$C$44:$C$140,'14 Year_History_Results'!BU434)</f>
        <v>0</v>
      </c>
      <c r="AJ434" s="2">
        <f>INDEX('2003'!$C$44:$C$140,'14 Year_History_Results'!BV434)</f>
        <v>10</v>
      </c>
      <c r="AK434" s="2">
        <f>INDEX('2004'!$C$44:$C$140,'14 Year_History_Results'!BW434)</f>
        <v>0</v>
      </c>
      <c r="AL434" s="2">
        <f>INDEX('2005'!$C$44:$C$140,'14 Year_History_Results'!BX434)</f>
        <v>0</v>
      </c>
      <c r="AM434" s="2">
        <f>INDEX('2006'!$C$44:$C$140,'14 Year_History_Results'!BY434)</f>
        <v>0</v>
      </c>
      <c r="AN434" s="2">
        <f>INDEX('2007'!$C$44:$C$140,'14 Year_History_Results'!BZ434)</f>
        <v>0</v>
      </c>
      <c r="AO434" s="2">
        <f>INDEX('2008'!$C$44:$C$140,'14 Year_History_Results'!CA434)</f>
        <v>0</v>
      </c>
      <c r="AP434" s="2">
        <f>INDEX('2009'!$C$44:$C$140,'14 Year_History_Results'!CB434)</f>
        <v>0</v>
      </c>
      <c r="AQ434" s="2">
        <f>INDEX('2010'!$C$44:$C$140,'14 Year_History_Results'!CC434)</f>
        <v>0</v>
      </c>
      <c r="AR434" s="2">
        <f>INDEX('2011'!$C$44:$C$140,'14 Year_History_Results'!CD434)</f>
        <v>0</v>
      </c>
      <c r="AS434" s="2">
        <f>INDEX('2012'!$C$44:$C$140,'14 Year_History_Results'!CE434)</f>
        <v>0</v>
      </c>
      <c r="AT434" s="2">
        <f>INDEX('2013'!$C$44:$C$140,'14 Year_History_Results'!CF434)</f>
        <v>0</v>
      </c>
      <c r="AU434" s="149">
        <f>INDEX('2014'!$C$52:$C$180,'14 Year_History_Results'!CG434)</f>
        <v>0</v>
      </c>
      <c r="AV434" s="2">
        <f t="shared" si="245"/>
        <v>2.6726124191242437</v>
      </c>
      <c r="AX434">
        <f t="shared" si="246"/>
        <v>9</v>
      </c>
      <c r="AY434" s="112"/>
      <c r="AZ434" s="97"/>
      <c r="BA434" s="148">
        <f>INDEX('2001'!$B$44:$B$140,'14 Year_History_Results'!BT434)</f>
        <v>0</v>
      </c>
      <c r="BB434" s="2">
        <f>INDEX('2002'!$B$44:$B$140,'14 Year_History_Results'!BU434)</f>
        <v>0</v>
      </c>
      <c r="BC434" s="2">
        <f>INDEX('2003'!$B$44:$B$140,'14 Year_History_Results'!BV434)</f>
        <v>8</v>
      </c>
      <c r="BD434" s="2">
        <f>INDEX('2004'!$B$44:$B$140,'14 Year_History_Results'!BW434)</f>
        <v>0</v>
      </c>
      <c r="BE434" s="2">
        <f>INDEX('2005'!$B$44:$B$140,'14 Year_History_Results'!BX434)</f>
        <v>0</v>
      </c>
      <c r="BF434" s="2">
        <f>INDEX('2006'!$B$44:$B$140,'14 Year_History_Results'!BY434)</f>
        <v>0</v>
      </c>
      <c r="BG434" s="2">
        <f>INDEX('2007'!$B$44:$B$140,'14 Year_History_Results'!BZ434)</f>
        <v>0</v>
      </c>
      <c r="BH434" s="2">
        <f>INDEX('2008'!$B$44:$B$140,'14 Year_History_Results'!CA434)</f>
        <v>0</v>
      </c>
      <c r="BI434" s="2">
        <f>INDEX('2009'!$B$44:$B$140,'14 Year_History_Results'!CB434)</f>
        <v>0</v>
      </c>
      <c r="BJ434" s="2">
        <f>INDEX('2010'!$B$44:$B$140,'14 Year_History_Results'!CC434)</f>
        <v>0</v>
      </c>
      <c r="BK434" s="2">
        <f>INDEX('2011'!$B$44:$B$140,'14 Year_History_Results'!CD434)</f>
        <v>0</v>
      </c>
      <c r="BL434" s="2">
        <f>INDEX('2012'!$B$44:$B$140,'14 Year_History_Results'!CE434)</f>
        <v>0</v>
      </c>
      <c r="BM434" s="2">
        <f>INDEX('2013'!$B$44:$B$140,'14 Year_History_Results'!CF434)</f>
        <v>0</v>
      </c>
      <c r="BN434" s="149">
        <f>INDEX('2014'!$B$52:$B$180,'14 Year_History_Results'!CG434)</f>
        <v>0</v>
      </c>
      <c r="BO434" s="308">
        <f t="shared" si="247"/>
        <v>0</v>
      </c>
      <c r="BQ434">
        <f t="shared" si="248"/>
        <v>9</v>
      </c>
      <c r="BR434" s="112"/>
      <c r="BS434" s="97"/>
      <c r="BT434" s="148">
        <f>IF(ISNA(MATCH($BQ434,'2001'!$A$44:$A$139,0)),97,MATCH($BQ434,'2001'!$A$44:$A$139,0))</f>
        <v>97</v>
      </c>
      <c r="BU434" s="2">
        <f>IF(ISNA(MATCH($BQ434,'2002'!$A$44:$A$139,0)),97,MATCH($BQ434,'2002'!$A$44:$A$139,0))</f>
        <v>97</v>
      </c>
      <c r="BV434" s="2">
        <f>IF(ISNA(MATCH($BQ434,'2003'!$A$44:$A$139,0)),97,MATCH($BQ434,'2003'!$A$44:$A$139,0))</f>
        <v>1</v>
      </c>
      <c r="BW434" s="2">
        <f>IF(ISNA(MATCH($BQ434,'2004'!$A$44:$A$139,0)),97,MATCH($BQ434,'2004'!$A$44:$A$139,0))</f>
        <v>97</v>
      </c>
      <c r="BX434" s="2">
        <f>IF(ISNA(MATCH($BQ434,'2005'!$A$44:$A$139,0)),97,MATCH($BQ434,'2005'!$A$44:$A$139,0))</f>
        <v>97</v>
      </c>
      <c r="BY434" s="2">
        <f>IF(ISNA(MATCH($BQ434,'2006'!$A$44:$A$139,0)),97,MATCH($BQ434,'2006'!$A$44:$A$139,0))</f>
        <v>97</v>
      </c>
      <c r="BZ434" s="2">
        <f>IF(ISNA(MATCH($BQ434,'2007'!$A$44:$A$139,0)),97,MATCH($BQ434,'2007'!$A$44:$A$139,0))</f>
        <v>97</v>
      </c>
      <c r="CA434" s="2">
        <f>IF(ISNA(MATCH($BQ434,'2008'!$A$44:$A$139,0)),97,MATCH($BQ434,'2008'!$A$44:$A$139,0))</f>
        <v>97</v>
      </c>
      <c r="CB434" s="2">
        <f>IF(ISNA(MATCH($BQ434,'2009'!$A$44:$A$139,0)),97,MATCH($BQ434,'2009'!$A$44:$A$139,0))</f>
        <v>97</v>
      </c>
      <c r="CC434" s="2">
        <f>IF(ISNA(MATCH($BQ434,'2010'!$A$44:$A$139,0)),97,MATCH($BQ434,'2010'!$A$44:$A$139,0))</f>
        <v>97</v>
      </c>
      <c r="CD434" s="2">
        <f>IF(ISNA(MATCH($BQ434,'2011'!$A$44:$A$139,0)),97,MATCH($BQ434,'2011'!$A$44:$A$139,0))</f>
        <v>97</v>
      </c>
      <c r="CE434" s="2">
        <f>IF(ISNA(MATCH($BQ434,'2012'!$A$44:$A$139,0)),97,MATCH($BQ434,'2012'!$A$44:$A$139,0))</f>
        <v>97</v>
      </c>
      <c r="CF434" s="2">
        <f>IF(ISNA(MATCH($BQ434,'2013'!$A$44:$A$139,0)),97,MATCH($BQ434,'2013'!$A$44:$A$139,0))</f>
        <v>97</v>
      </c>
      <c r="CG434" s="149">
        <f>IF(ISNA(MATCH($BQ434,'2014'!$A$52:$A$179,0)),129,MATCH($BQ434,'2014'!$A$52:$A$179,0))</f>
        <v>129</v>
      </c>
      <c r="CI434">
        <f t="shared" si="286"/>
        <v>9</v>
      </c>
      <c r="CJ434" s="284"/>
      <c r="CK434" s="282"/>
      <c r="CL434" s="281">
        <f t="shared" si="287"/>
        <v>0</v>
      </c>
      <c r="CM434" s="282">
        <f t="shared" si="288"/>
        <v>0</v>
      </c>
      <c r="CN434" s="282">
        <f t="shared" si="289"/>
        <v>18</v>
      </c>
      <c r="CO434" s="282">
        <f t="shared" si="290"/>
        <v>11.998799999999999</v>
      </c>
      <c r="CP434" s="282">
        <f t="shared" si="291"/>
        <v>7.9984000799999988</v>
      </c>
      <c r="CQ434" s="282">
        <f t="shared" si="292"/>
        <v>5.3317334933279987</v>
      </c>
      <c r="CR434" s="282">
        <f t="shared" si="293"/>
        <v>3.554133546652444</v>
      </c>
      <c r="CS434" s="282">
        <f t="shared" si="294"/>
        <v>2.3691854221985191</v>
      </c>
      <c r="CT434" s="282">
        <f t="shared" si="295"/>
        <v>1.5792990024375329</v>
      </c>
      <c r="CU434" s="282">
        <f t="shared" si="296"/>
        <v>1.0527607150248595</v>
      </c>
      <c r="CV434" s="282">
        <f t="shared" si="297"/>
        <v>0.70177029263557134</v>
      </c>
      <c r="CW434" s="282">
        <f t="shared" si="298"/>
        <v>0.46780007707087184</v>
      </c>
      <c r="CX434" s="282">
        <f t="shared" si="254"/>
        <v>0.31183553137544318</v>
      </c>
      <c r="CY434" s="283">
        <f t="shared" si="255"/>
        <v>0.20786956521487041</v>
      </c>
      <c r="DA434" s="282">
        <f t="shared" si="256"/>
        <v>9</v>
      </c>
      <c r="DB434" s="97"/>
      <c r="DC434" s="156"/>
      <c r="DD434" s="270">
        <f t="shared" si="257"/>
        <v>0</v>
      </c>
      <c r="DE434" s="156">
        <f t="shared" si="258"/>
        <v>0</v>
      </c>
      <c r="DF434" s="156">
        <f t="shared" si="259"/>
        <v>18</v>
      </c>
      <c r="DG434" s="156">
        <f t="shared" si="260"/>
        <v>18</v>
      </c>
      <c r="DH434" s="156">
        <f t="shared" si="261"/>
        <v>18</v>
      </c>
      <c r="DI434" s="156">
        <f t="shared" si="262"/>
        <v>18</v>
      </c>
      <c r="DJ434" s="156">
        <f t="shared" si="263"/>
        <v>18</v>
      </c>
      <c r="DK434" s="156">
        <f t="shared" si="264"/>
        <v>18</v>
      </c>
      <c r="DL434" s="156">
        <f t="shared" si="265"/>
        <v>18</v>
      </c>
      <c r="DM434" s="156">
        <f t="shared" si="266"/>
        <v>18</v>
      </c>
      <c r="DN434" s="156">
        <f t="shared" si="267"/>
        <v>18</v>
      </c>
      <c r="DO434" s="156">
        <f t="shared" si="268"/>
        <v>18</v>
      </c>
      <c r="DP434" s="156">
        <f t="shared" si="269"/>
        <v>18</v>
      </c>
      <c r="DQ434" s="267">
        <f t="shared" si="270"/>
        <v>18</v>
      </c>
      <c r="DR434" s="156">
        <f t="shared" si="271"/>
        <v>324</v>
      </c>
    </row>
    <row r="435" spans="2:122" x14ac:dyDescent="0.2">
      <c r="F435" s="2">
        <f t="shared" si="272"/>
        <v>430</v>
      </c>
      <c r="G435" s="164">
        <v>818</v>
      </c>
      <c r="H435" s="164">
        <f>14- COUNTIF(L435:AA435,"#N/A")</f>
        <v>2</v>
      </c>
      <c r="I435" s="133">
        <f>SUM(AF435:AU435)+SUM(BA435:BM435)</f>
        <v>18</v>
      </c>
      <c r="J435" s="405">
        <f>CY435</f>
        <v>0.20401935893472381</v>
      </c>
      <c r="K435" s="466" t="str">
        <f>IF(ISNUMBER(MATCH(G435,'[4]OPR data'!$A$3:$A$2541,0)),"Y","N")</f>
        <v>Y</v>
      </c>
      <c r="L435" s="112"/>
      <c r="M435" s="236"/>
      <c r="N435" s="236" t="e">
        <f>(INDEX(Finish_table!R$4:R$83,MATCH('14 Year_History_Results'!$G435,Finish_table!S$4:S$83,0),1))</f>
        <v>#N/A</v>
      </c>
      <c r="O435" s="236" t="str">
        <f>(INDEX(Finish_table!Z$4:Z$99,MATCH('14 Year_History_Results'!$G435,Finish_table!AA$4:AA$99,0),1))</f>
        <v>QF</v>
      </c>
      <c r="P435" s="236" t="str">
        <f>(INDEX(Finish_table!AI$4:AI$99,MATCH('14 Year_History_Results'!$G435,Finish_table!AJ$4:AJ$99,0),1))</f>
        <v>SF</v>
      </c>
      <c r="Q435" s="236" t="e">
        <f>(INDEX(Finish_table!AR$4:AR$99,MATCH('14 Year_History_Results'!$G435,Finish_table!AS$4:AS$99,0),1))</f>
        <v>#N/A</v>
      </c>
      <c r="R435" s="236" t="e">
        <f>(INDEX(Finish_table!BA$4:BA$99,MATCH('14 Year_History_Results'!$G435,Finish_table!BB$4:BB$99,0),1))</f>
        <v>#N/A</v>
      </c>
      <c r="S435" s="236" t="e">
        <f>(INDEX(Finish_table!BJ$4:BJ$99,MATCH('14 Year_History_Results'!$G435,Finish_table!BK$4:BK$99,0),1))</f>
        <v>#N/A</v>
      </c>
      <c r="T435" s="236" t="e">
        <f>(INDEX(Finish_table!BS$4:BS$99,MATCH('14 Year_History_Results'!$G435,Finish_table!BT$4:BT$99,0),1))</f>
        <v>#N/A</v>
      </c>
      <c r="U435" s="236" t="e">
        <f>(INDEX(Finish_table!CB$4:CB$99,MATCH('14 Year_History_Results'!$G435,Finish_table!CC$4:CC$99,0),1))</f>
        <v>#N/A</v>
      </c>
      <c r="V435" s="236" t="e">
        <f>(INDEX(Finish_table!CK$4:CK$99,MATCH('14 Year_History_Results'!$G435,Finish_table!CL$4:CL$99,0),1))</f>
        <v>#N/A</v>
      </c>
      <c r="W435" s="236" t="e">
        <f>(INDEX(Finish_table!CT$4:CT$99,MATCH('14 Year_History_Results'!$G435,Finish_table!CU$4:CU$99,0),1))</f>
        <v>#N/A</v>
      </c>
      <c r="X435" s="236" t="e">
        <f>(INDEX(Finish_table!DC$4:DC$99,MATCH('14 Year_History_Results'!$G435,Finish_table!DD$4:DD$99,0),1))</f>
        <v>#N/A</v>
      </c>
      <c r="Y435" s="236" t="e">
        <f>(INDEX(Finish_table!DL$4:DL$99,MATCH('14 Year_History_Results'!$G435,Finish_table!DM$4:DM$99,0),1))</f>
        <v>#N/A</v>
      </c>
      <c r="Z435" s="236" t="e">
        <f>(INDEX(Finish_table!DU$4:DU$99,MATCH('14 Year_History_Results'!$G435,Finish_table!DV$4:DV$99,0),1))</f>
        <v>#N/A</v>
      </c>
      <c r="AA435" s="256" t="e">
        <f>(INDEX(Finish_table!ED$4:ED$140,MATCH('14 Year_History_Results'!$G435,Finish_table!EE$4:EE$140,0),1))</f>
        <v>#N/A</v>
      </c>
      <c r="AE435">
        <f t="shared" si="285"/>
        <v>818</v>
      </c>
      <c r="AF435" s="112"/>
      <c r="AG435" s="2"/>
      <c r="AH435" s="148">
        <f>INDEX('2001'!$C$44:$C$140,'14 Year_History_Results'!BT435)</f>
        <v>0</v>
      </c>
      <c r="AI435" s="2">
        <f>INDEX('2002'!$C$44:$C$140,'14 Year_History_Results'!BU435)</f>
        <v>0</v>
      </c>
      <c r="AJ435" s="2">
        <f>INDEX('2003'!$C$44:$C$140,'14 Year_History_Results'!BV435)</f>
        <v>10</v>
      </c>
      <c r="AK435" s="2">
        <f>INDEX('2004'!$C$44:$C$140,'14 Year_History_Results'!BW435)</f>
        <v>0</v>
      </c>
      <c r="AL435" s="2">
        <f>INDEX('2005'!$C$44:$C$140,'14 Year_History_Results'!BX435)</f>
        <v>0</v>
      </c>
      <c r="AM435" s="2">
        <f>INDEX('2006'!$C$44:$C$140,'14 Year_History_Results'!BY435)</f>
        <v>0</v>
      </c>
      <c r="AN435" s="2">
        <f>INDEX('2007'!$C$44:$C$140,'14 Year_History_Results'!BZ435)</f>
        <v>0</v>
      </c>
      <c r="AO435" s="2">
        <f>INDEX('2008'!$C$44:$C$140,'14 Year_History_Results'!CA435)</f>
        <v>0</v>
      </c>
      <c r="AP435" s="2">
        <f>INDEX('2009'!$C$44:$C$140,'14 Year_History_Results'!CB435)</f>
        <v>0</v>
      </c>
      <c r="AQ435" s="2">
        <f>INDEX('2010'!$C$44:$C$140,'14 Year_History_Results'!CC435)</f>
        <v>0</v>
      </c>
      <c r="AR435" s="2">
        <f>INDEX('2011'!$C$44:$C$140,'14 Year_History_Results'!CD435)</f>
        <v>0</v>
      </c>
      <c r="AS435" s="2">
        <f>INDEX('2012'!$C$44:$C$140,'14 Year_History_Results'!CE435)</f>
        <v>0</v>
      </c>
      <c r="AT435" s="2">
        <f>INDEX('2013'!$C$44:$C$140,'14 Year_History_Results'!CF435)</f>
        <v>0</v>
      </c>
      <c r="AU435" s="149">
        <f>INDEX('2014'!$C$52:$C$180,'14 Year_History_Results'!CG435)</f>
        <v>0</v>
      </c>
      <c r="AV435" s="2">
        <f t="shared" si="245"/>
        <v>2.6726124191242437</v>
      </c>
      <c r="AX435">
        <f t="shared" si="246"/>
        <v>818</v>
      </c>
      <c r="AY435" s="112"/>
      <c r="AZ435" s="97"/>
      <c r="BA435" s="148">
        <f>INDEX('2001'!$B$44:$B$140,'14 Year_History_Results'!BT435)</f>
        <v>0</v>
      </c>
      <c r="BB435" s="2">
        <f>INDEX('2002'!$B$44:$B$140,'14 Year_History_Results'!BU435)</f>
        <v>1</v>
      </c>
      <c r="BC435" s="2">
        <f>INDEX('2003'!$B$44:$B$140,'14 Year_History_Results'!BV435)</f>
        <v>7</v>
      </c>
      <c r="BD435" s="2">
        <f>INDEX('2004'!$B$44:$B$140,'14 Year_History_Results'!BW435)</f>
        <v>0</v>
      </c>
      <c r="BE435" s="2">
        <f>INDEX('2005'!$B$44:$B$140,'14 Year_History_Results'!BX435)</f>
        <v>0</v>
      </c>
      <c r="BF435" s="2">
        <f>INDEX('2006'!$B$44:$B$140,'14 Year_History_Results'!BY435)</f>
        <v>0</v>
      </c>
      <c r="BG435" s="2">
        <f>INDEX('2007'!$B$44:$B$140,'14 Year_History_Results'!BZ435)</f>
        <v>0</v>
      </c>
      <c r="BH435" s="2">
        <f>INDEX('2008'!$B$44:$B$140,'14 Year_History_Results'!CA435)</f>
        <v>0</v>
      </c>
      <c r="BI435" s="2">
        <f>INDEX('2009'!$B$44:$B$140,'14 Year_History_Results'!CB435)</f>
        <v>0</v>
      </c>
      <c r="BJ435" s="2">
        <f>INDEX('2010'!$B$44:$B$140,'14 Year_History_Results'!CC435)</f>
        <v>0</v>
      </c>
      <c r="BK435" s="2">
        <f>INDEX('2011'!$B$44:$B$140,'14 Year_History_Results'!CD435)</f>
        <v>0</v>
      </c>
      <c r="BL435" s="2">
        <f>INDEX('2012'!$B$44:$B$140,'14 Year_History_Results'!CE435)</f>
        <v>0</v>
      </c>
      <c r="BM435" s="2">
        <f>INDEX('2013'!$B$44:$B$140,'14 Year_History_Results'!CF435)</f>
        <v>0</v>
      </c>
      <c r="BN435" s="149">
        <f>INDEX('2014'!$B$52:$B$180,'14 Year_History_Results'!CG435)</f>
        <v>0</v>
      </c>
      <c r="BO435" s="308">
        <f t="shared" si="247"/>
        <v>0</v>
      </c>
      <c r="BQ435">
        <f t="shared" si="248"/>
        <v>818</v>
      </c>
      <c r="BR435" s="112"/>
      <c r="BS435" s="97"/>
      <c r="BT435" s="148">
        <f>IF(ISNA(MATCH($BQ435,'2001'!$A$44:$A$139,0)),97,MATCH($BQ435,'2001'!$A$44:$A$139,0))</f>
        <v>97</v>
      </c>
      <c r="BU435" s="2">
        <f>IF(ISNA(MATCH($BQ435,'2002'!$A$44:$A$139,0)),97,MATCH($BQ435,'2002'!$A$44:$A$139,0))</f>
        <v>91</v>
      </c>
      <c r="BV435" s="2">
        <f>IF(ISNA(MATCH($BQ435,'2003'!$A$44:$A$139,0)),97,MATCH($BQ435,'2003'!$A$44:$A$139,0))</f>
        <v>91</v>
      </c>
      <c r="BW435" s="2">
        <f>IF(ISNA(MATCH($BQ435,'2004'!$A$44:$A$139,0)),97,MATCH($BQ435,'2004'!$A$44:$A$139,0))</f>
        <v>97</v>
      </c>
      <c r="BX435" s="2">
        <f>IF(ISNA(MATCH($BQ435,'2005'!$A$44:$A$139,0)),97,MATCH($BQ435,'2005'!$A$44:$A$139,0))</f>
        <v>97</v>
      </c>
      <c r="BY435" s="2">
        <f>IF(ISNA(MATCH($BQ435,'2006'!$A$44:$A$139,0)),97,MATCH($BQ435,'2006'!$A$44:$A$139,0))</f>
        <v>97</v>
      </c>
      <c r="BZ435" s="2">
        <f>IF(ISNA(MATCH($BQ435,'2007'!$A$44:$A$139,0)),97,MATCH($BQ435,'2007'!$A$44:$A$139,0))</f>
        <v>97</v>
      </c>
      <c r="CA435" s="2">
        <f>IF(ISNA(MATCH($BQ435,'2008'!$A$44:$A$139,0)),97,MATCH($BQ435,'2008'!$A$44:$A$139,0))</f>
        <v>97</v>
      </c>
      <c r="CB435" s="2">
        <f>IF(ISNA(MATCH($BQ435,'2009'!$A$44:$A$139,0)),97,MATCH($BQ435,'2009'!$A$44:$A$139,0))</f>
        <v>97</v>
      </c>
      <c r="CC435" s="2">
        <f>IF(ISNA(MATCH($BQ435,'2010'!$A$44:$A$139,0)),97,MATCH($BQ435,'2010'!$A$44:$A$139,0))</f>
        <v>97</v>
      </c>
      <c r="CD435" s="2">
        <f>IF(ISNA(MATCH($BQ435,'2011'!$A$44:$A$139,0)),97,MATCH($BQ435,'2011'!$A$44:$A$139,0))</f>
        <v>97</v>
      </c>
      <c r="CE435" s="2">
        <f>IF(ISNA(MATCH($BQ435,'2012'!$A$44:$A$139,0)),97,MATCH($BQ435,'2012'!$A$44:$A$139,0))</f>
        <v>97</v>
      </c>
      <c r="CF435" s="2">
        <f>IF(ISNA(MATCH($BQ435,'2013'!$A$44:$A$139,0)),97,MATCH($BQ435,'2013'!$A$44:$A$139,0))</f>
        <v>97</v>
      </c>
      <c r="CG435" s="149">
        <f>IF(ISNA(MATCH($BQ435,'2014'!$A$52:$A$179,0)),129,MATCH($BQ435,'2014'!$A$52:$A$179,0))</f>
        <v>129</v>
      </c>
      <c r="CI435">
        <f t="shared" si="286"/>
        <v>818</v>
      </c>
      <c r="CJ435" s="284"/>
      <c r="CK435" s="282"/>
      <c r="CL435" s="281">
        <f t="shared" si="287"/>
        <v>0</v>
      </c>
      <c r="CM435" s="282">
        <f t="shared" si="288"/>
        <v>1</v>
      </c>
      <c r="CN435" s="282">
        <f t="shared" si="289"/>
        <v>17.666599999999999</v>
      </c>
      <c r="CO435" s="282">
        <f t="shared" si="290"/>
        <v>11.776555559999998</v>
      </c>
      <c r="CP435" s="282">
        <f t="shared" si="291"/>
        <v>7.850251936295999</v>
      </c>
      <c r="CQ435" s="282">
        <f t="shared" si="292"/>
        <v>5.2329779407349131</v>
      </c>
      <c r="CR435" s="282">
        <f t="shared" si="293"/>
        <v>3.4883030952938929</v>
      </c>
      <c r="CS435" s="282">
        <f t="shared" si="294"/>
        <v>2.325302843322909</v>
      </c>
      <c r="CT435" s="282">
        <f t="shared" si="295"/>
        <v>1.5500468753590511</v>
      </c>
      <c r="CU435" s="282">
        <f t="shared" si="296"/>
        <v>1.0332612471143434</v>
      </c>
      <c r="CV435" s="282">
        <f t="shared" si="297"/>
        <v>0.68877194732642133</v>
      </c>
      <c r="CW435" s="282">
        <f t="shared" si="298"/>
        <v>0.45913538008779242</v>
      </c>
      <c r="CX435" s="282">
        <f t="shared" si="254"/>
        <v>0.30605964436652239</v>
      </c>
      <c r="CY435" s="283">
        <f t="shared" si="255"/>
        <v>0.20401935893472381</v>
      </c>
      <c r="DA435" s="282">
        <f t="shared" si="256"/>
        <v>818</v>
      </c>
      <c r="DB435" s="97"/>
      <c r="DC435" s="156"/>
      <c r="DD435" s="270">
        <f t="shared" si="257"/>
        <v>0</v>
      </c>
      <c r="DE435" s="156">
        <f t="shared" si="258"/>
        <v>1</v>
      </c>
      <c r="DF435" s="156">
        <f t="shared" si="259"/>
        <v>18</v>
      </c>
      <c r="DG435" s="156">
        <f t="shared" si="260"/>
        <v>18</v>
      </c>
      <c r="DH435" s="156">
        <f t="shared" si="261"/>
        <v>18</v>
      </c>
      <c r="DI435" s="156">
        <f t="shared" si="262"/>
        <v>18</v>
      </c>
      <c r="DJ435" s="156">
        <f t="shared" si="263"/>
        <v>18</v>
      </c>
      <c r="DK435" s="156">
        <f t="shared" si="264"/>
        <v>18</v>
      </c>
      <c r="DL435" s="156">
        <f t="shared" si="265"/>
        <v>18</v>
      </c>
      <c r="DM435" s="156">
        <f t="shared" si="266"/>
        <v>18</v>
      </c>
      <c r="DN435" s="156">
        <f t="shared" si="267"/>
        <v>18</v>
      </c>
      <c r="DO435" s="156">
        <f t="shared" si="268"/>
        <v>18</v>
      </c>
      <c r="DP435" s="156">
        <f t="shared" si="269"/>
        <v>18</v>
      </c>
      <c r="DQ435" s="267">
        <f t="shared" si="270"/>
        <v>18</v>
      </c>
      <c r="DR435" s="156">
        <f t="shared" si="271"/>
        <v>324</v>
      </c>
    </row>
    <row r="436" spans="2:122" x14ac:dyDescent="0.2">
      <c r="F436" s="2">
        <f t="shared" si="272"/>
        <v>431</v>
      </c>
      <c r="G436" s="164">
        <v>115</v>
      </c>
      <c r="H436" s="164">
        <f>14- COUNTIF(L436:AA436,"#N/A")</f>
        <v>1</v>
      </c>
      <c r="I436" s="133">
        <f>SUM(AF436:AU436)+SUM(BA436:BM436)</f>
        <v>38</v>
      </c>
      <c r="J436" s="405">
        <f>CY436</f>
        <v>0.19499910490024389</v>
      </c>
      <c r="K436" s="466" t="str">
        <f>IF(ISNUMBER(MATCH(G436,'[4]OPR data'!$A$3:$A$2541,0)),"Y","N")</f>
        <v>Y</v>
      </c>
      <c r="L436" s="112"/>
      <c r="M436" s="236"/>
      <c r="N436" s="236" t="str">
        <f>(INDEX(Finish_table!R$4:R$83,MATCH('14 Year_History_Results'!$G436,Finish_table!S$4:S$83,0),1))</f>
        <v>F</v>
      </c>
      <c r="O436" s="236" t="e">
        <f>(INDEX(Finish_table!Z$4:Z$99,MATCH('14 Year_History_Results'!$G436,Finish_table!AA$4:AA$99,0),1))</f>
        <v>#N/A</v>
      </c>
      <c r="P436" s="236" t="e">
        <f>(INDEX(Finish_table!AI$4:AI$99,MATCH('14 Year_History_Results'!$G436,Finish_table!AJ$4:AJ$99,0),1))</f>
        <v>#N/A</v>
      </c>
      <c r="Q436" s="236" t="e">
        <f>(INDEX(Finish_table!AR$4:AR$99,MATCH('14 Year_History_Results'!$G436,Finish_table!AS$4:AS$99,0),1))</f>
        <v>#N/A</v>
      </c>
      <c r="R436" s="236" t="e">
        <f>(INDEX(Finish_table!BA$4:BA$99,MATCH('14 Year_History_Results'!$G436,Finish_table!BB$4:BB$99,0),1))</f>
        <v>#N/A</v>
      </c>
      <c r="S436" s="236" t="e">
        <f>(INDEX(Finish_table!BJ$4:BJ$99,MATCH('14 Year_History_Results'!$G436,Finish_table!BK$4:BK$99,0),1))</f>
        <v>#N/A</v>
      </c>
      <c r="T436" s="236" t="e">
        <f>(INDEX(Finish_table!BS$4:BS$99,MATCH('14 Year_History_Results'!$G436,Finish_table!BT$4:BT$99,0),1))</f>
        <v>#N/A</v>
      </c>
      <c r="U436" s="236" t="e">
        <f>(INDEX(Finish_table!CB$4:CB$99,MATCH('14 Year_History_Results'!$G436,Finish_table!CC$4:CC$99,0),1))</f>
        <v>#N/A</v>
      </c>
      <c r="V436" s="236" t="e">
        <f>(INDEX(Finish_table!CK$4:CK$99,MATCH('14 Year_History_Results'!$G436,Finish_table!CL$4:CL$99,0),1))</f>
        <v>#N/A</v>
      </c>
      <c r="W436" s="236" t="e">
        <f>(INDEX(Finish_table!CT$4:CT$99,MATCH('14 Year_History_Results'!$G436,Finish_table!CU$4:CU$99,0),1))</f>
        <v>#N/A</v>
      </c>
      <c r="X436" s="236" t="e">
        <f>(INDEX(Finish_table!DC$4:DC$99,MATCH('14 Year_History_Results'!$G436,Finish_table!DD$4:DD$99,0),1))</f>
        <v>#N/A</v>
      </c>
      <c r="Y436" s="236" t="e">
        <f>(INDEX(Finish_table!DL$4:DL$99,MATCH('14 Year_History_Results'!$G436,Finish_table!DM$4:DM$99,0),1))</f>
        <v>#N/A</v>
      </c>
      <c r="Z436" s="236" t="e">
        <f>(INDEX(Finish_table!DU$4:DU$99,MATCH('14 Year_History_Results'!$G436,Finish_table!DV$4:DV$99,0),1))</f>
        <v>#N/A</v>
      </c>
      <c r="AA436" s="256" t="e">
        <f>(INDEX(Finish_table!ED$4:ED$140,MATCH('14 Year_History_Results'!$G436,Finish_table!EE$4:EE$140,0),1))</f>
        <v>#N/A</v>
      </c>
      <c r="AE436">
        <f t="shared" si="285"/>
        <v>115</v>
      </c>
      <c r="AF436" s="112"/>
      <c r="AG436" s="2"/>
      <c r="AH436" s="148">
        <f>INDEX('2001'!$C$44:$C$140,'14 Year_History_Results'!BT436)</f>
        <v>30</v>
      </c>
      <c r="AI436" s="2">
        <f>INDEX('2002'!$C$44:$C$140,'14 Year_History_Results'!BU436)</f>
        <v>0</v>
      </c>
      <c r="AJ436" s="2">
        <f>INDEX('2003'!$C$44:$C$140,'14 Year_History_Results'!BV436)</f>
        <v>0</v>
      </c>
      <c r="AK436" s="2">
        <f>INDEX('2004'!$C$44:$C$140,'14 Year_History_Results'!BW436)</f>
        <v>0</v>
      </c>
      <c r="AL436" s="2">
        <f>INDEX('2005'!$C$44:$C$140,'14 Year_History_Results'!BX436)</f>
        <v>0</v>
      </c>
      <c r="AM436" s="2">
        <f>INDEX('2006'!$C$44:$C$140,'14 Year_History_Results'!BY436)</f>
        <v>0</v>
      </c>
      <c r="AN436" s="2">
        <f>INDEX('2007'!$C$44:$C$140,'14 Year_History_Results'!BZ436)</f>
        <v>0</v>
      </c>
      <c r="AO436" s="2">
        <f>INDEX('2008'!$C$44:$C$140,'14 Year_History_Results'!CA436)</f>
        <v>0</v>
      </c>
      <c r="AP436" s="2">
        <f>INDEX('2009'!$C$44:$C$140,'14 Year_History_Results'!CB436)</f>
        <v>0</v>
      </c>
      <c r="AQ436" s="2">
        <f>INDEX('2010'!$C$44:$C$140,'14 Year_History_Results'!CC436)</f>
        <v>0</v>
      </c>
      <c r="AR436" s="2">
        <f>INDEX('2011'!$C$44:$C$140,'14 Year_History_Results'!CD436)</f>
        <v>0</v>
      </c>
      <c r="AS436" s="2">
        <f>INDEX('2012'!$C$44:$C$140,'14 Year_History_Results'!CE436)</f>
        <v>0</v>
      </c>
      <c r="AT436" s="2">
        <f>INDEX('2013'!$C$44:$C$140,'14 Year_History_Results'!CF436)</f>
        <v>0</v>
      </c>
      <c r="AU436" s="149">
        <f>INDEX('2014'!$C$52:$C$180,'14 Year_History_Results'!CG436)</f>
        <v>0</v>
      </c>
      <c r="AV436" s="2">
        <f t="shared" si="245"/>
        <v>8.0178372573727312</v>
      </c>
      <c r="AX436">
        <f t="shared" si="246"/>
        <v>115</v>
      </c>
      <c r="AY436" s="112"/>
      <c r="AZ436" s="97"/>
      <c r="BA436" s="148">
        <f>INDEX('2001'!$B$44:$B$140,'14 Year_History_Results'!BT436)</f>
        <v>8</v>
      </c>
      <c r="BB436" s="2">
        <f>INDEX('2002'!$B$44:$B$140,'14 Year_History_Results'!BU436)</f>
        <v>0</v>
      </c>
      <c r="BC436" s="2">
        <f>INDEX('2003'!$B$44:$B$140,'14 Year_History_Results'!BV436)</f>
        <v>0</v>
      </c>
      <c r="BD436" s="2">
        <f>INDEX('2004'!$B$44:$B$140,'14 Year_History_Results'!BW436)</f>
        <v>0</v>
      </c>
      <c r="BE436" s="2">
        <f>INDEX('2005'!$B$44:$B$140,'14 Year_History_Results'!BX436)</f>
        <v>0</v>
      </c>
      <c r="BF436" s="2">
        <f>INDEX('2006'!$B$44:$B$140,'14 Year_History_Results'!BY436)</f>
        <v>0</v>
      </c>
      <c r="BG436" s="2">
        <f>INDEX('2007'!$B$44:$B$140,'14 Year_History_Results'!BZ436)</f>
        <v>0</v>
      </c>
      <c r="BH436" s="2">
        <f>INDEX('2008'!$B$44:$B$140,'14 Year_History_Results'!CA436)</f>
        <v>0</v>
      </c>
      <c r="BI436" s="2">
        <f>INDEX('2009'!$B$44:$B$140,'14 Year_History_Results'!CB436)</f>
        <v>0</v>
      </c>
      <c r="BJ436" s="2">
        <f>INDEX('2010'!$B$44:$B$140,'14 Year_History_Results'!CC436)</f>
        <v>0</v>
      </c>
      <c r="BK436" s="2">
        <f>INDEX('2011'!$B$44:$B$140,'14 Year_History_Results'!CD436)</f>
        <v>0</v>
      </c>
      <c r="BL436" s="2">
        <f>INDEX('2012'!$B$44:$B$140,'14 Year_History_Results'!CE436)</f>
        <v>0</v>
      </c>
      <c r="BM436" s="2">
        <f>INDEX('2013'!$B$44:$B$140,'14 Year_History_Results'!CF436)</f>
        <v>0</v>
      </c>
      <c r="BN436" s="149">
        <f>INDEX('2014'!$B$52:$B$180,'14 Year_History_Results'!CG436)</f>
        <v>0</v>
      </c>
      <c r="BO436" s="308">
        <f t="shared" si="247"/>
        <v>0</v>
      </c>
      <c r="BQ436">
        <f t="shared" si="248"/>
        <v>115</v>
      </c>
      <c r="BR436" s="112"/>
      <c r="BS436" s="97"/>
      <c r="BT436" s="148">
        <f>IF(ISNA(MATCH($BQ436,'2001'!$A$44:$A$139,0)),97,MATCH($BQ436,'2001'!$A$44:$A$139,0))</f>
        <v>26</v>
      </c>
      <c r="BU436" s="2">
        <f>IF(ISNA(MATCH($BQ436,'2002'!$A$44:$A$139,0)),97,MATCH($BQ436,'2002'!$A$44:$A$139,0))</f>
        <v>97</v>
      </c>
      <c r="BV436" s="2">
        <f>IF(ISNA(MATCH($BQ436,'2003'!$A$44:$A$139,0)),97,MATCH($BQ436,'2003'!$A$44:$A$139,0))</f>
        <v>97</v>
      </c>
      <c r="BW436" s="2">
        <f>IF(ISNA(MATCH($BQ436,'2004'!$A$44:$A$139,0)),97,MATCH($BQ436,'2004'!$A$44:$A$139,0))</f>
        <v>97</v>
      </c>
      <c r="BX436" s="2">
        <f>IF(ISNA(MATCH($BQ436,'2005'!$A$44:$A$139,0)),97,MATCH($BQ436,'2005'!$A$44:$A$139,0))</f>
        <v>97</v>
      </c>
      <c r="BY436" s="2">
        <f>IF(ISNA(MATCH($BQ436,'2006'!$A$44:$A$139,0)),97,MATCH($BQ436,'2006'!$A$44:$A$139,0))</f>
        <v>97</v>
      </c>
      <c r="BZ436" s="2">
        <f>IF(ISNA(MATCH($BQ436,'2007'!$A$44:$A$139,0)),97,MATCH($BQ436,'2007'!$A$44:$A$139,0))</f>
        <v>97</v>
      </c>
      <c r="CA436" s="2">
        <f>IF(ISNA(MATCH($BQ436,'2008'!$A$44:$A$139,0)),97,MATCH($BQ436,'2008'!$A$44:$A$139,0))</f>
        <v>97</v>
      </c>
      <c r="CB436" s="2">
        <f>IF(ISNA(MATCH($BQ436,'2009'!$A$44:$A$139,0)),97,MATCH($BQ436,'2009'!$A$44:$A$139,0))</f>
        <v>97</v>
      </c>
      <c r="CC436" s="2">
        <f>IF(ISNA(MATCH($BQ436,'2010'!$A$44:$A$139,0)),97,MATCH($BQ436,'2010'!$A$44:$A$139,0))</f>
        <v>97</v>
      </c>
      <c r="CD436" s="2">
        <f>IF(ISNA(MATCH($BQ436,'2011'!$A$44:$A$139,0)),97,MATCH($BQ436,'2011'!$A$44:$A$139,0))</f>
        <v>97</v>
      </c>
      <c r="CE436" s="2">
        <f>IF(ISNA(MATCH($BQ436,'2012'!$A$44:$A$139,0)),97,MATCH($BQ436,'2012'!$A$44:$A$139,0))</f>
        <v>97</v>
      </c>
      <c r="CF436" s="2">
        <f>IF(ISNA(MATCH($BQ436,'2013'!$A$44:$A$139,0)),97,MATCH($BQ436,'2013'!$A$44:$A$139,0))</f>
        <v>97</v>
      </c>
      <c r="CG436" s="149">
        <f>IF(ISNA(MATCH($BQ436,'2014'!$A$52:$A$179,0)),129,MATCH($BQ436,'2014'!$A$52:$A$179,0))</f>
        <v>129</v>
      </c>
      <c r="CI436">
        <f t="shared" si="286"/>
        <v>115</v>
      </c>
      <c r="CJ436" s="284"/>
      <c r="CK436" s="282"/>
      <c r="CL436" s="281">
        <f t="shared" si="287"/>
        <v>38</v>
      </c>
      <c r="CM436" s="282">
        <f t="shared" si="288"/>
        <v>25.3308</v>
      </c>
      <c r="CN436" s="282">
        <f t="shared" si="289"/>
        <v>16.885511279999999</v>
      </c>
      <c r="CO436" s="282">
        <f t="shared" si="290"/>
        <v>11.255881819248</v>
      </c>
      <c r="CP436" s="282">
        <f t="shared" si="291"/>
        <v>7.5031708207107162</v>
      </c>
      <c r="CQ436" s="282">
        <f t="shared" si="292"/>
        <v>5.0016136690857635</v>
      </c>
      <c r="CR436" s="282">
        <f t="shared" si="293"/>
        <v>3.3340756718125699</v>
      </c>
      <c r="CS436" s="282">
        <f t="shared" si="294"/>
        <v>2.2224948428302591</v>
      </c>
      <c r="CT436" s="282">
        <f t="shared" si="295"/>
        <v>1.4815150622306505</v>
      </c>
      <c r="CU436" s="282">
        <f t="shared" si="296"/>
        <v>0.98757794048295167</v>
      </c>
      <c r="CV436" s="282">
        <f t="shared" si="297"/>
        <v>0.65831945512593559</v>
      </c>
      <c r="CW436" s="282">
        <f t="shared" si="298"/>
        <v>0.43883574878694864</v>
      </c>
      <c r="CX436" s="282">
        <f t="shared" si="254"/>
        <v>0.29252791014137997</v>
      </c>
      <c r="CY436" s="283">
        <f t="shared" si="255"/>
        <v>0.19499910490024389</v>
      </c>
      <c r="DA436" s="282">
        <f t="shared" si="256"/>
        <v>115</v>
      </c>
      <c r="DB436" s="97"/>
      <c r="DC436" s="156"/>
      <c r="DD436" s="270">
        <f t="shared" si="257"/>
        <v>38</v>
      </c>
      <c r="DE436" s="156">
        <f t="shared" si="258"/>
        <v>38</v>
      </c>
      <c r="DF436" s="156">
        <f t="shared" si="259"/>
        <v>38</v>
      </c>
      <c r="DG436" s="156">
        <f t="shared" si="260"/>
        <v>38</v>
      </c>
      <c r="DH436" s="156">
        <f t="shared" si="261"/>
        <v>38</v>
      </c>
      <c r="DI436" s="156">
        <f t="shared" si="262"/>
        <v>38</v>
      </c>
      <c r="DJ436" s="156">
        <f t="shared" si="263"/>
        <v>38</v>
      </c>
      <c r="DK436" s="156">
        <f t="shared" si="264"/>
        <v>38</v>
      </c>
      <c r="DL436" s="156">
        <f t="shared" si="265"/>
        <v>38</v>
      </c>
      <c r="DM436" s="156">
        <f t="shared" si="266"/>
        <v>38</v>
      </c>
      <c r="DN436" s="156">
        <f t="shared" si="267"/>
        <v>38</v>
      </c>
      <c r="DO436" s="156">
        <f t="shared" si="268"/>
        <v>38</v>
      </c>
      <c r="DP436" s="156">
        <f t="shared" si="269"/>
        <v>38</v>
      </c>
      <c r="DQ436" s="267">
        <f t="shared" si="270"/>
        <v>38</v>
      </c>
      <c r="DR436" s="156">
        <f t="shared" si="271"/>
        <v>180</v>
      </c>
    </row>
    <row r="437" spans="2:122" x14ac:dyDescent="0.2">
      <c r="F437" s="2">
        <f t="shared" si="272"/>
        <v>432</v>
      </c>
      <c r="G437" s="164">
        <v>84</v>
      </c>
      <c r="H437" s="164">
        <f>14- COUNTIF(L437:AA437,"#N/A")</f>
        <v>1</v>
      </c>
      <c r="I437" s="133">
        <f>SUM(AF437:AU437)+SUM(BA437:BM437)</f>
        <v>25</v>
      </c>
      <c r="J437" s="405">
        <f>CY437</f>
        <v>0.19245257246143413</v>
      </c>
      <c r="K437" s="466" t="str">
        <f>IF(ISNUMBER(MATCH(G437,'[4]OPR data'!$A$3:$A$2541,0)),"Y","N")</f>
        <v>N</v>
      </c>
      <c r="L437" s="112"/>
      <c r="M437" s="236"/>
      <c r="N437" s="236" t="e">
        <f>(INDEX(Finish_table!R$4:R$83,MATCH('14 Year_History_Results'!$G437,Finish_table!S$4:S$83,0),1))</f>
        <v>#N/A</v>
      </c>
      <c r="O437" s="236" t="str">
        <f>(INDEX(Finish_table!Z$4:Z$99,MATCH('14 Year_History_Results'!$G437,Finish_table!AA$4:AA$99,0),1))</f>
        <v>SF</v>
      </c>
      <c r="P437" s="236" t="e">
        <f>(INDEX(Finish_table!AI$4:AI$99,MATCH('14 Year_History_Results'!$G437,Finish_table!AJ$4:AJ$99,0),1))</f>
        <v>#N/A</v>
      </c>
      <c r="Q437" s="236" t="e">
        <f>(INDEX(Finish_table!AR$4:AR$99,MATCH('14 Year_History_Results'!$G437,Finish_table!AS$4:AS$99,0),1))</f>
        <v>#N/A</v>
      </c>
      <c r="R437" s="236" t="e">
        <f>(INDEX(Finish_table!BA$4:BA$99,MATCH('14 Year_History_Results'!$G437,Finish_table!BB$4:BB$99,0),1))</f>
        <v>#N/A</v>
      </c>
      <c r="S437" s="236" t="e">
        <f>(INDEX(Finish_table!BJ$4:BJ$99,MATCH('14 Year_History_Results'!$G437,Finish_table!BK$4:BK$99,0),1))</f>
        <v>#N/A</v>
      </c>
      <c r="T437" s="236" t="e">
        <f>(INDEX(Finish_table!BS$4:BS$99,MATCH('14 Year_History_Results'!$G437,Finish_table!BT$4:BT$99,0),1))</f>
        <v>#N/A</v>
      </c>
      <c r="U437" s="236" t="e">
        <f>(INDEX(Finish_table!CB$4:CB$99,MATCH('14 Year_History_Results'!$G437,Finish_table!CC$4:CC$99,0),1))</f>
        <v>#N/A</v>
      </c>
      <c r="V437" s="236" t="e">
        <f>(INDEX(Finish_table!CK$4:CK$99,MATCH('14 Year_History_Results'!$G437,Finish_table!CL$4:CL$99,0),1))</f>
        <v>#N/A</v>
      </c>
      <c r="W437" s="236" t="e">
        <f>(INDEX(Finish_table!CT$4:CT$99,MATCH('14 Year_History_Results'!$G437,Finish_table!CU$4:CU$99,0),1))</f>
        <v>#N/A</v>
      </c>
      <c r="X437" s="236" t="e">
        <f>(INDEX(Finish_table!DC$4:DC$99,MATCH('14 Year_History_Results'!$G437,Finish_table!DD$4:DD$99,0),1))</f>
        <v>#N/A</v>
      </c>
      <c r="Y437" s="236" t="e">
        <f>(INDEX(Finish_table!DL$4:DL$99,MATCH('14 Year_History_Results'!$G437,Finish_table!DM$4:DM$99,0),1))</f>
        <v>#N/A</v>
      </c>
      <c r="Z437" s="236" t="e">
        <f>(INDEX(Finish_table!DU$4:DU$99,MATCH('14 Year_History_Results'!$G437,Finish_table!DV$4:DV$99,0),1))</f>
        <v>#N/A</v>
      </c>
      <c r="AA437" s="256" t="e">
        <f>(INDEX(Finish_table!ED$4:ED$140,MATCH('14 Year_History_Results'!$G437,Finish_table!EE$4:EE$140,0),1))</f>
        <v>#N/A</v>
      </c>
      <c r="AE437">
        <f t="shared" si="285"/>
        <v>84</v>
      </c>
      <c r="AF437" s="112"/>
      <c r="AG437" s="2"/>
      <c r="AH437" s="148">
        <f>INDEX('2001'!$C$44:$C$140,'14 Year_History_Results'!BT437)</f>
        <v>0</v>
      </c>
      <c r="AI437" s="2">
        <f>INDEX('2002'!$C$44:$C$140,'14 Year_History_Results'!BU437)</f>
        <v>10</v>
      </c>
      <c r="AJ437" s="2">
        <f>INDEX('2003'!$C$44:$C$140,'14 Year_History_Results'!BV437)</f>
        <v>0</v>
      </c>
      <c r="AK437" s="2">
        <f>INDEX('2004'!$C$44:$C$140,'14 Year_History_Results'!BW437)</f>
        <v>0</v>
      </c>
      <c r="AL437" s="2">
        <f>INDEX('2005'!$C$44:$C$140,'14 Year_History_Results'!BX437)</f>
        <v>0</v>
      </c>
      <c r="AM437" s="2">
        <f>INDEX('2006'!$C$44:$C$140,'14 Year_History_Results'!BY437)</f>
        <v>0</v>
      </c>
      <c r="AN437" s="2">
        <f>INDEX('2007'!$C$44:$C$140,'14 Year_History_Results'!BZ437)</f>
        <v>0</v>
      </c>
      <c r="AO437" s="2">
        <f>INDEX('2008'!$C$44:$C$140,'14 Year_History_Results'!CA437)</f>
        <v>0</v>
      </c>
      <c r="AP437" s="2">
        <f>INDEX('2009'!$C$44:$C$140,'14 Year_History_Results'!CB437)</f>
        <v>0</v>
      </c>
      <c r="AQ437" s="2">
        <f>INDEX('2010'!$C$44:$C$140,'14 Year_History_Results'!CC437)</f>
        <v>0</v>
      </c>
      <c r="AR437" s="2">
        <f>INDEX('2011'!$C$44:$C$140,'14 Year_History_Results'!CD437)</f>
        <v>0</v>
      </c>
      <c r="AS437" s="2">
        <f>INDEX('2012'!$C$44:$C$140,'14 Year_History_Results'!CE437)</f>
        <v>0</v>
      </c>
      <c r="AT437" s="2">
        <f>INDEX('2013'!$C$44:$C$140,'14 Year_History_Results'!CF437)</f>
        <v>0</v>
      </c>
      <c r="AU437" s="149">
        <f>INDEX('2014'!$C$52:$C$180,'14 Year_History_Results'!CG437)</f>
        <v>0</v>
      </c>
      <c r="AV437" s="2">
        <f t="shared" si="245"/>
        <v>2.6726124191242437</v>
      </c>
      <c r="AX437">
        <f t="shared" si="246"/>
        <v>84</v>
      </c>
      <c r="AY437" s="112"/>
      <c r="AZ437" s="97"/>
      <c r="BA437" s="148">
        <f>INDEX('2001'!$B$44:$B$140,'14 Year_History_Results'!BT437)</f>
        <v>0</v>
      </c>
      <c r="BB437" s="2">
        <f>INDEX('2002'!$B$44:$B$140,'14 Year_History_Results'!BU437)</f>
        <v>15</v>
      </c>
      <c r="BC437" s="2">
        <f>INDEX('2003'!$B$44:$B$140,'14 Year_History_Results'!BV437)</f>
        <v>0</v>
      </c>
      <c r="BD437" s="2">
        <f>INDEX('2004'!$B$44:$B$140,'14 Year_History_Results'!BW437)</f>
        <v>0</v>
      </c>
      <c r="BE437" s="2">
        <f>INDEX('2005'!$B$44:$B$140,'14 Year_History_Results'!BX437)</f>
        <v>0</v>
      </c>
      <c r="BF437" s="2">
        <f>INDEX('2006'!$B$44:$B$140,'14 Year_History_Results'!BY437)</f>
        <v>0</v>
      </c>
      <c r="BG437" s="2">
        <f>INDEX('2007'!$B$44:$B$140,'14 Year_History_Results'!BZ437)</f>
        <v>0</v>
      </c>
      <c r="BH437" s="2">
        <f>INDEX('2008'!$B$44:$B$140,'14 Year_History_Results'!CA437)</f>
        <v>0</v>
      </c>
      <c r="BI437" s="2">
        <f>INDEX('2009'!$B$44:$B$140,'14 Year_History_Results'!CB437)</f>
        <v>0</v>
      </c>
      <c r="BJ437" s="2">
        <f>INDEX('2010'!$B$44:$B$140,'14 Year_History_Results'!CC437)</f>
        <v>0</v>
      </c>
      <c r="BK437" s="2">
        <f>INDEX('2011'!$B$44:$B$140,'14 Year_History_Results'!CD437)</f>
        <v>0</v>
      </c>
      <c r="BL437" s="2">
        <f>INDEX('2012'!$B$44:$B$140,'14 Year_History_Results'!CE437)</f>
        <v>0</v>
      </c>
      <c r="BM437" s="2">
        <f>INDEX('2013'!$B$44:$B$140,'14 Year_History_Results'!CF437)</f>
        <v>0</v>
      </c>
      <c r="BN437" s="149">
        <f>INDEX('2014'!$B$52:$B$180,'14 Year_History_Results'!CG437)</f>
        <v>0</v>
      </c>
      <c r="BO437" s="308">
        <f t="shared" si="247"/>
        <v>0</v>
      </c>
      <c r="BQ437">
        <f t="shared" si="248"/>
        <v>84</v>
      </c>
      <c r="BR437" s="112"/>
      <c r="BS437" s="97"/>
      <c r="BT437" s="148">
        <f>IF(ISNA(MATCH($BQ437,'2001'!$A$44:$A$139,0)),97,MATCH($BQ437,'2001'!$A$44:$A$139,0))</f>
        <v>97</v>
      </c>
      <c r="BU437" s="2">
        <f>IF(ISNA(MATCH($BQ437,'2002'!$A$44:$A$139,0)),97,MATCH($BQ437,'2002'!$A$44:$A$139,0))</f>
        <v>19</v>
      </c>
      <c r="BV437" s="2">
        <f>IF(ISNA(MATCH($BQ437,'2003'!$A$44:$A$139,0)),97,MATCH($BQ437,'2003'!$A$44:$A$139,0))</f>
        <v>97</v>
      </c>
      <c r="BW437" s="2">
        <f>IF(ISNA(MATCH($BQ437,'2004'!$A$44:$A$139,0)),97,MATCH($BQ437,'2004'!$A$44:$A$139,0))</f>
        <v>97</v>
      </c>
      <c r="BX437" s="2">
        <f>IF(ISNA(MATCH($BQ437,'2005'!$A$44:$A$139,0)),97,MATCH($BQ437,'2005'!$A$44:$A$139,0))</f>
        <v>97</v>
      </c>
      <c r="BY437" s="2">
        <f>IF(ISNA(MATCH($BQ437,'2006'!$A$44:$A$139,0)),97,MATCH($BQ437,'2006'!$A$44:$A$139,0))</f>
        <v>97</v>
      </c>
      <c r="BZ437" s="2">
        <f>IF(ISNA(MATCH($BQ437,'2007'!$A$44:$A$139,0)),97,MATCH($BQ437,'2007'!$A$44:$A$139,0))</f>
        <v>97</v>
      </c>
      <c r="CA437" s="2">
        <f>IF(ISNA(MATCH($BQ437,'2008'!$A$44:$A$139,0)),97,MATCH($BQ437,'2008'!$A$44:$A$139,0))</f>
        <v>97</v>
      </c>
      <c r="CB437" s="2">
        <f>IF(ISNA(MATCH($BQ437,'2009'!$A$44:$A$139,0)),97,MATCH($BQ437,'2009'!$A$44:$A$139,0))</f>
        <v>97</v>
      </c>
      <c r="CC437" s="2">
        <f>IF(ISNA(MATCH($BQ437,'2010'!$A$44:$A$139,0)),97,MATCH($BQ437,'2010'!$A$44:$A$139,0))</f>
        <v>97</v>
      </c>
      <c r="CD437" s="2">
        <f>IF(ISNA(MATCH($BQ437,'2011'!$A$44:$A$139,0)),97,MATCH($BQ437,'2011'!$A$44:$A$139,0))</f>
        <v>97</v>
      </c>
      <c r="CE437" s="2">
        <f>IF(ISNA(MATCH($BQ437,'2012'!$A$44:$A$139,0)),97,MATCH($BQ437,'2012'!$A$44:$A$139,0))</f>
        <v>97</v>
      </c>
      <c r="CF437" s="2">
        <f>IF(ISNA(MATCH($BQ437,'2013'!$A$44:$A$139,0)),97,MATCH($BQ437,'2013'!$A$44:$A$139,0))</f>
        <v>97</v>
      </c>
      <c r="CG437" s="149">
        <f>IF(ISNA(MATCH($BQ437,'2014'!$A$52:$A$179,0)),129,MATCH($BQ437,'2014'!$A$52:$A$179,0))</f>
        <v>129</v>
      </c>
      <c r="CI437">
        <f t="shared" si="286"/>
        <v>84</v>
      </c>
      <c r="CJ437" s="284"/>
      <c r="CK437" s="282"/>
      <c r="CL437" s="281">
        <f t="shared" si="287"/>
        <v>0</v>
      </c>
      <c r="CM437" s="282">
        <f t="shared" si="288"/>
        <v>25</v>
      </c>
      <c r="CN437" s="282">
        <f t="shared" si="289"/>
        <v>16.664999999999999</v>
      </c>
      <c r="CO437" s="282">
        <f t="shared" si="290"/>
        <v>11.108889</v>
      </c>
      <c r="CP437" s="282">
        <f t="shared" si="291"/>
        <v>7.4051854073999994</v>
      </c>
      <c r="CQ437" s="282">
        <f t="shared" si="292"/>
        <v>4.9362965925728393</v>
      </c>
      <c r="CR437" s="282">
        <f t="shared" si="293"/>
        <v>3.2905353086090545</v>
      </c>
      <c r="CS437" s="282">
        <f t="shared" si="294"/>
        <v>2.1934708367187956</v>
      </c>
      <c r="CT437" s="282">
        <f t="shared" si="295"/>
        <v>1.462167659756749</v>
      </c>
      <c r="CU437" s="282">
        <f t="shared" si="296"/>
        <v>0.97468096199384879</v>
      </c>
      <c r="CV437" s="282">
        <f t="shared" si="297"/>
        <v>0.64972232926509954</v>
      </c>
      <c r="CW437" s="282">
        <f t="shared" si="298"/>
        <v>0.43310490468811536</v>
      </c>
      <c r="CX437" s="282">
        <f t="shared" si="254"/>
        <v>0.28870772946509771</v>
      </c>
      <c r="CY437" s="283">
        <f t="shared" si="255"/>
        <v>0.19245257246143413</v>
      </c>
      <c r="DA437" s="282">
        <f t="shared" si="256"/>
        <v>84</v>
      </c>
      <c r="DB437" s="97"/>
      <c r="DC437" s="156"/>
      <c r="DD437" s="270">
        <f t="shared" si="257"/>
        <v>0</v>
      </c>
      <c r="DE437" s="156">
        <f t="shared" si="258"/>
        <v>25</v>
      </c>
      <c r="DF437" s="156">
        <f t="shared" si="259"/>
        <v>25</v>
      </c>
      <c r="DG437" s="156">
        <f t="shared" si="260"/>
        <v>25</v>
      </c>
      <c r="DH437" s="156">
        <f t="shared" si="261"/>
        <v>25</v>
      </c>
      <c r="DI437" s="156">
        <f t="shared" si="262"/>
        <v>25</v>
      </c>
      <c r="DJ437" s="156">
        <f t="shared" si="263"/>
        <v>25</v>
      </c>
      <c r="DK437" s="156">
        <f t="shared" si="264"/>
        <v>25</v>
      </c>
      <c r="DL437" s="156">
        <f t="shared" si="265"/>
        <v>25</v>
      </c>
      <c r="DM437" s="156">
        <f t="shared" si="266"/>
        <v>25</v>
      </c>
      <c r="DN437" s="156">
        <f t="shared" si="267"/>
        <v>25</v>
      </c>
      <c r="DO437" s="156">
        <f t="shared" si="268"/>
        <v>25</v>
      </c>
      <c r="DP437" s="156">
        <f t="shared" si="269"/>
        <v>25</v>
      </c>
      <c r="DQ437" s="267">
        <f t="shared" si="270"/>
        <v>25</v>
      </c>
      <c r="DR437" s="156">
        <f t="shared" si="271"/>
        <v>246</v>
      </c>
    </row>
    <row r="438" spans="2:122" x14ac:dyDescent="0.2">
      <c r="F438" s="2">
        <f t="shared" si="272"/>
        <v>433</v>
      </c>
      <c r="G438" s="164">
        <v>563</v>
      </c>
      <c r="H438" s="164">
        <f>14- COUNTIF(L438:AA438,"#N/A")</f>
        <v>1</v>
      </c>
      <c r="I438" s="133">
        <f>SUM(AF438:AU438)+SUM(BA438:BM438)</f>
        <v>11</v>
      </c>
      <c r="J438" s="405">
        <f>CY438</f>
        <v>0.19056615806277072</v>
      </c>
      <c r="K438" s="466" t="str">
        <f>IF(ISNUMBER(MATCH(G438,'[4]OPR data'!$A$3:$A$2541,0)),"Y","N")</f>
        <v>N</v>
      </c>
      <c r="L438" s="112"/>
      <c r="M438" s="236"/>
      <c r="N438" s="236" t="e">
        <f>(INDEX(Finish_table!R$4:R$83,MATCH('14 Year_History_Results'!$G438,Finish_table!S$4:S$83,0),1))</f>
        <v>#N/A</v>
      </c>
      <c r="O438" s="236" t="e">
        <f>(INDEX(Finish_table!Z$4:Z$99,MATCH('14 Year_History_Results'!$G438,Finish_table!AA$4:AA$99,0),1))</f>
        <v>#N/A</v>
      </c>
      <c r="P438" s="236" t="e">
        <f>(INDEX(Finish_table!AI$4:AI$99,MATCH('14 Year_History_Results'!$G438,Finish_table!AJ$4:AJ$99,0),1))</f>
        <v>#N/A</v>
      </c>
      <c r="Q438" s="236" t="str">
        <f>(INDEX(Finish_table!AR$4:AR$99,MATCH('14 Year_History_Results'!$G438,Finish_table!AS$4:AS$99,0),1))</f>
        <v>QF</v>
      </c>
      <c r="R438" s="236" t="e">
        <f>(INDEX(Finish_table!BA$4:BA$99,MATCH('14 Year_History_Results'!$G438,Finish_table!BB$4:BB$99,0),1))</f>
        <v>#N/A</v>
      </c>
      <c r="S438" s="236" t="e">
        <f>(INDEX(Finish_table!BJ$4:BJ$99,MATCH('14 Year_History_Results'!$G438,Finish_table!BK$4:BK$99,0),1))</f>
        <v>#N/A</v>
      </c>
      <c r="T438" s="236" t="e">
        <f>(INDEX(Finish_table!BS$4:BS$99,MATCH('14 Year_History_Results'!$G438,Finish_table!BT$4:BT$99,0),1))</f>
        <v>#N/A</v>
      </c>
      <c r="U438" s="236" t="e">
        <f>(INDEX(Finish_table!CB$4:CB$99,MATCH('14 Year_History_Results'!$G438,Finish_table!CC$4:CC$99,0),1))</f>
        <v>#N/A</v>
      </c>
      <c r="V438" s="236" t="e">
        <f>(INDEX(Finish_table!CK$4:CK$99,MATCH('14 Year_History_Results'!$G438,Finish_table!CL$4:CL$99,0),1))</f>
        <v>#N/A</v>
      </c>
      <c r="W438" s="236" t="e">
        <f>(INDEX(Finish_table!CT$4:CT$99,MATCH('14 Year_History_Results'!$G438,Finish_table!CU$4:CU$99,0),1))</f>
        <v>#N/A</v>
      </c>
      <c r="X438" s="236" t="e">
        <f>(INDEX(Finish_table!DC$4:DC$99,MATCH('14 Year_History_Results'!$G438,Finish_table!DD$4:DD$99,0),1))</f>
        <v>#N/A</v>
      </c>
      <c r="Y438" s="236" t="e">
        <f>(INDEX(Finish_table!DL$4:DL$99,MATCH('14 Year_History_Results'!$G438,Finish_table!DM$4:DM$99,0),1))</f>
        <v>#N/A</v>
      </c>
      <c r="Z438" s="236" t="e">
        <f>(INDEX(Finish_table!DU$4:DU$99,MATCH('14 Year_History_Results'!$G438,Finish_table!DV$4:DV$99,0),1))</f>
        <v>#N/A</v>
      </c>
      <c r="AA438" s="256" t="e">
        <f>(INDEX(Finish_table!ED$4:ED$140,MATCH('14 Year_History_Results'!$G438,Finish_table!EE$4:EE$140,0),1))</f>
        <v>#N/A</v>
      </c>
      <c r="AE438">
        <f t="shared" si="285"/>
        <v>563</v>
      </c>
      <c r="AF438" s="112"/>
      <c r="AG438" s="2"/>
      <c r="AH438" s="148">
        <f>INDEX('2001'!$C$44:$C$140,'14 Year_History_Results'!BT438)</f>
        <v>0</v>
      </c>
      <c r="AI438" s="2">
        <f>INDEX('2002'!$C$44:$C$140,'14 Year_History_Results'!BU438)</f>
        <v>0</v>
      </c>
      <c r="AJ438" s="2">
        <f>INDEX('2003'!$C$44:$C$140,'14 Year_History_Results'!BV438)</f>
        <v>0</v>
      </c>
      <c r="AK438" s="2">
        <f>INDEX('2004'!$C$44:$C$140,'14 Year_History_Results'!BW438)</f>
        <v>0</v>
      </c>
      <c r="AL438" s="2">
        <f>INDEX('2005'!$C$44:$C$140,'14 Year_History_Results'!BX438)</f>
        <v>0</v>
      </c>
      <c r="AM438" s="2">
        <f>INDEX('2006'!$C$44:$C$140,'14 Year_History_Results'!BY438)</f>
        <v>0</v>
      </c>
      <c r="AN438" s="2">
        <f>INDEX('2007'!$C$44:$C$140,'14 Year_History_Results'!BZ438)</f>
        <v>0</v>
      </c>
      <c r="AO438" s="2">
        <f>INDEX('2008'!$C$44:$C$140,'14 Year_History_Results'!CA438)</f>
        <v>0</v>
      </c>
      <c r="AP438" s="2">
        <f>INDEX('2009'!$C$44:$C$140,'14 Year_History_Results'!CB438)</f>
        <v>0</v>
      </c>
      <c r="AQ438" s="2">
        <f>INDEX('2010'!$C$44:$C$140,'14 Year_History_Results'!CC438)</f>
        <v>0</v>
      </c>
      <c r="AR438" s="2">
        <f>INDEX('2011'!$C$44:$C$140,'14 Year_History_Results'!CD438)</f>
        <v>0</v>
      </c>
      <c r="AS438" s="2">
        <f>INDEX('2012'!$C$44:$C$140,'14 Year_History_Results'!CE438)</f>
        <v>0</v>
      </c>
      <c r="AT438" s="2">
        <f>INDEX('2013'!$C$44:$C$140,'14 Year_History_Results'!CF438)</f>
        <v>0</v>
      </c>
      <c r="AU438" s="149">
        <f>INDEX('2014'!$C$52:$C$180,'14 Year_History_Results'!CG438)</f>
        <v>0</v>
      </c>
      <c r="AV438" s="2">
        <f t="shared" si="245"/>
        <v>0</v>
      </c>
      <c r="AX438">
        <f t="shared" si="246"/>
        <v>563</v>
      </c>
      <c r="AY438" s="112"/>
      <c r="AZ438" s="97"/>
      <c r="BA438" s="148">
        <f>INDEX('2001'!$B$44:$B$140,'14 Year_History_Results'!BT438)</f>
        <v>0</v>
      </c>
      <c r="BB438" s="2">
        <f>INDEX('2002'!$B$44:$B$140,'14 Year_History_Results'!BU438)</f>
        <v>0</v>
      </c>
      <c r="BC438" s="2">
        <f>INDEX('2003'!$B$44:$B$140,'14 Year_History_Results'!BV438)</f>
        <v>0</v>
      </c>
      <c r="BD438" s="2">
        <f>INDEX('2004'!$B$44:$B$140,'14 Year_History_Results'!BW438)</f>
        <v>11</v>
      </c>
      <c r="BE438" s="2">
        <f>INDEX('2005'!$B$44:$B$140,'14 Year_History_Results'!BX438)</f>
        <v>0</v>
      </c>
      <c r="BF438" s="2">
        <f>INDEX('2006'!$B$44:$B$140,'14 Year_History_Results'!BY438)</f>
        <v>0</v>
      </c>
      <c r="BG438" s="2">
        <f>INDEX('2007'!$B$44:$B$140,'14 Year_History_Results'!BZ438)</f>
        <v>0</v>
      </c>
      <c r="BH438" s="2">
        <f>INDEX('2008'!$B$44:$B$140,'14 Year_History_Results'!CA438)</f>
        <v>0</v>
      </c>
      <c r="BI438" s="2">
        <f>INDEX('2009'!$B$44:$B$140,'14 Year_History_Results'!CB438)</f>
        <v>0</v>
      </c>
      <c r="BJ438" s="2">
        <f>INDEX('2010'!$B$44:$B$140,'14 Year_History_Results'!CC438)</f>
        <v>0</v>
      </c>
      <c r="BK438" s="2">
        <f>INDEX('2011'!$B$44:$B$140,'14 Year_History_Results'!CD438)</f>
        <v>0</v>
      </c>
      <c r="BL438" s="2">
        <f>INDEX('2012'!$B$44:$B$140,'14 Year_History_Results'!CE438)</f>
        <v>0</v>
      </c>
      <c r="BM438" s="2">
        <f>INDEX('2013'!$B$44:$B$140,'14 Year_History_Results'!CF438)</f>
        <v>0</v>
      </c>
      <c r="BN438" s="149">
        <f>INDEX('2014'!$B$52:$B$180,'14 Year_History_Results'!CG438)</f>
        <v>0</v>
      </c>
      <c r="BO438" s="308">
        <f t="shared" si="247"/>
        <v>0</v>
      </c>
      <c r="BQ438">
        <f t="shared" si="248"/>
        <v>563</v>
      </c>
      <c r="BR438" s="112"/>
      <c r="BS438" s="97"/>
      <c r="BT438" s="148">
        <f>IF(ISNA(MATCH($BQ438,'2001'!$A$44:$A$139,0)),97,MATCH($BQ438,'2001'!$A$44:$A$139,0))</f>
        <v>97</v>
      </c>
      <c r="BU438" s="2">
        <f>IF(ISNA(MATCH($BQ438,'2002'!$A$44:$A$139,0)),97,MATCH($BQ438,'2002'!$A$44:$A$139,0))</f>
        <v>97</v>
      </c>
      <c r="BV438" s="2">
        <f>IF(ISNA(MATCH($BQ438,'2003'!$A$44:$A$139,0)),97,MATCH($BQ438,'2003'!$A$44:$A$139,0))</f>
        <v>97</v>
      </c>
      <c r="BW438" s="2">
        <f>IF(ISNA(MATCH($BQ438,'2004'!$A$44:$A$139,0)),97,MATCH($BQ438,'2004'!$A$44:$A$139,0))</f>
        <v>69</v>
      </c>
      <c r="BX438" s="2">
        <f>IF(ISNA(MATCH($BQ438,'2005'!$A$44:$A$139,0)),97,MATCH($BQ438,'2005'!$A$44:$A$139,0))</f>
        <v>97</v>
      </c>
      <c r="BY438" s="2">
        <f>IF(ISNA(MATCH($BQ438,'2006'!$A$44:$A$139,0)),97,MATCH($BQ438,'2006'!$A$44:$A$139,0))</f>
        <v>97</v>
      </c>
      <c r="BZ438" s="2">
        <f>IF(ISNA(MATCH($BQ438,'2007'!$A$44:$A$139,0)),97,MATCH($BQ438,'2007'!$A$44:$A$139,0))</f>
        <v>97</v>
      </c>
      <c r="CA438" s="2">
        <f>IF(ISNA(MATCH($BQ438,'2008'!$A$44:$A$139,0)),97,MATCH($BQ438,'2008'!$A$44:$A$139,0))</f>
        <v>97</v>
      </c>
      <c r="CB438" s="2">
        <f>IF(ISNA(MATCH($BQ438,'2009'!$A$44:$A$139,0)),97,MATCH($BQ438,'2009'!$A$44:$A$139,0))</f>
        <v>97</v>
      </c>
      <c r="CC438" s="2">
        <f>IF(ISNA(MATCH($BQ438,'2010'!$A$44:$A$139,0)),97,MATCH($BQ438,'2010'!$A$44:$A$139,0))</f>
        <v>97</v>
      </c>
      <c r="CD438" s="2">
        <f>IF(ISNA(MATCH($BQ438,'2011'!$A$44:$A$139,0)),97,MATCH($BQ438,'2011'!$A$44:$A$139,0))</f>
        <v>97</v>
      </c>
      <c r="CE438" s="2">
        <f>IF(ISNA(MATCH($BQ438,'2012'!$A$44:$A$139,0)),97,MATCH($BQ438,'2012'!$A$44:$A$139,0))</f>
        <v>97</v>
      </c>
      <c r="CF438" s="2">
        <f>IF(ISNA(MATCH($BQ438,'2013'!$A$44:$A$139,0)),97,MATCH($BQ438,'2013'!$A$44:$A$139,0))</f>
        <v>97</v>
      </c>
      <c r="CG438" s="149">
        <f>IF(ISNA(MATCH($BQ438,'2014'!$A$52:$A$179,0)),129,MATCH($BQ438,'2014'!$A$52:$A$179,0))</f>
        <v>129</v>
      </c>
      <c r="CI438">
        <f t="shared" si="286"/>
        <v>563</v>
      </c>
      <c r="CJ438" s="284"/>
      <c r="CK438" s="282"/>
      <c r="CL438" s="281">
        <f t="shared" si="287"/>
        <v>0</v>
      </c>
      <c r="CM438" s="282">
        <f t="shared" si="288"/>
        <v>0</v>
      </c>
      <c r="CN438" s="282">
        <f t="shared" si="289"/>
        <v>0</v>
      </c>
      <c r="CO438" s="282">
        <f t="shared" si="290"/>
        <v>11</v>
      </c>
      <c r="CP438" s="282">
        <f t="shared" si="291"/>
        <v>7.3325999999999993</v>
      </c>
      <c r="CQ438" s="282">
        <f t="shared" si="292"/>
        <v>4.8879111599999989</v>
      </c>
      <c r="CR438" s="282">
        <f t="shared" si="293"/>
        <v>3.2582815792559989</v>
      </c>
      <c r="CS438" s="282">
        <f t="shared" si="294"/>
        <v>2.1719705007320487</v>
      </c>
      <c r="CT438" s="282">
        <f t="shared" si="295"/>
        <v>1.4478355357879835</v>
      </c>
      <c r="CU438" s="282">
        <f t="shared" si="296"/>
        <v>0.96512716815626975</v>
      </c>
      <c r="CV438" s="282">
        <f t="shared" si="297"/>
        <v>0.64335377029296936</v>
      </c>
      <c r="CW438" s="282">
        <f t="shared" si="298"/>
        <v>0.42885962327729338</v>
      </c>
      <c r="CX438" s="282">
        <f t="shared" si="254"/>
        <v>0.28587782487664376</v>
      </c>
      <c r="CY438" s="283">
        <f t="shared" si="255"/>
        <v>0.19056615806277072</v>
      </c>
      <c r="DA438" s="282">
        <f t="shared" si="256"/>
        <v>563</v>
      </c>
      <c r="DB438" s="97"/>
      <c r="DC438" s="156"/>
      <c r="DD438" s="270">
        <f t="shared" si="257"/>
        <v>0</v>
      </c>
      <c r="DE438" s="156">
        <f t="shared" si="258"/>
        <v>0</v>
      </c>
      <c r="DF438" s="156">
        <f t="shared" si="259"/>
        <v>0</v>
      </c>
      <c r="DG438" s="156">
        <f t="shared" si="260"/>
        <v>11</v>
      </c>
      <c r="DH438" s="156">
        <f t="shared" si="261"/>
        <v>11</v>
      </c>
      <c r="DI438" s="156">
        <f t="shared" si="262"/>
        <v>11</v>
      </c>
      <c r="DJ438" s="156">
        <f t="shared" si="263"/>
        <v>11</v>
      </c>
      <c r="DK438" s="156">
        <f t="shared" si="264"/>
        <v>11</v>
      </c>
      <c r="DL438" s="156">
        <f t="shared" si="265"/>
        <v>11</v>
      </c>
      <c r="DM438" s="156">
        <f t="shared" si="266"/>
        <v>11</v>
      </c>
      <c r="DN438" s="156">
        <f t="shared" si="267"/>
        <v>11</v>
      </c>
      <c r="DO438" s="156">
        <f t="shared" si="268"/>
        <v>11</v>
      </c>
      <c r="DP438" s="156">
        <f t="shared" si="269"/>
        <v>11</v>
      </c>
      <c r="DQ438" s="267">
        <f t="shared" si="270"/>
        <v>11</v>
      </c>
      <c r="DR438" s="156">
        <f t="shared" si="271"/>
        <v>388</v>
      </c>
    </row>
    <row r="439" spans="2:122" x14ac:dyDescent="0.2">
      <c r="F439" s="2">
        <f t="shared" si="272"/>
        <v>434</v>
      </c>
      <c r="G439" s="164">
        <v>648</v>
      </c>
      <c r="H439" s="164">
        <f>14- COUNTIF(L439:AA439,"#N/A")</f>
        <v>1</v>
      </c>
      <c r="I439" s="133">
        <f>SUM(AF439:AU439)+SUM(BA439:BM439)</f>
        <v>11</v>
      </c>
      <c r="J439" s="405">
        <f>CY439</f>
        <v>0.19056615806277072</v>
      </c>
      <c r="K439" s="466" t="str">
        <f>IF(ISNUMBER(MATCH(G439,'[4]OPR data'!$A$3:$A$2541,0)),"Y","N")</f>
        <v>Y</v>
      </c>
      <c r="L439" s="112"/>
      <c r="M439" s="236"/>
      <c r="N439" s="236" t="e">
        <f>(INDEX(Finish_table!R$4:R$83,MATCH('14 Year_History_Results'!$G439,Finish_table!S$4:S$83,0),1))</f>
        <v>#N/A</v>
      </c>
      <c r="O439" s="236" t="e">
        <f>(INDEX(Finish_table!Z$4:Z$99,MATCH('14 Year_History_Results'!$G439,Finish_table!AA$4:AA$99,0),1))</f>
        <v>#N/A</v>
      </c>
      <c r="P439" s="236" t="e">
        <f>(INDEX(Finish_table!AI$4:AI$99,MATCH('14 Year_History_Results'!$G439,Finish_table!AJ$4:AJ$99,0),1))</f>
        <v>#N/A</v>
      </c>
      <c r="Q439" s="236" t="str">
        <f>(INDEX(Finish_table!AR$4:AR$99,MATCH('14 Year_History_Results'!$G439,Finish_table!AS$4:AS$99,0),1))</f>
        <v>QF</v>
      </c>
      <c r="R439" s="236" t="e">
        <f>(INDEX(Finish_table!BA$4:BA$99,MATCH('14 Year_History_Results'!$G439,Finish_table!BB$4:BB$99,0),1))</f>
        <v>#N/A</v>
      </c>
      <c r="S439" s="236" t="e">
        <f>(INDEX(Finish_table!BJ$4:BJ$99,MATCH('14 Year_History_Results'!$G439,Finish_table!BK$4:BK$99,0),1))</f>
        <v>#N/A</v>
      </c>
      <c r="T439" s="236" t="e">
        <f>(INDEX(Finish_table!BS$4:BS$99,MATCH('14 Year_History_Results'!$G439,Finish_table!BT$4:BT$99,0),1))</f>
        <v>#N/A</v>
      </c>
      <c r="U439" s="236" t="e">
        <f>(INDEX(Finish_table!CB$4:CB$99,MATCH('14 Year_History_Results'!$G439,Finish_table!CC$4:CC$99,0),1))</f>
        <v>#N/A</v>
      </c>
      <c r="V439" s="236" t="e">
        <f>(INDEX(Finish_table!CK$4:CK$99,MATCH('14 Year_History_Results'!$G439,Finish_table!CL$4:CL$99,0),1))</f>
        <v>#N/A</v>
      </c>
      <c r="W439" s="236" t="e">
        <f>(INDEX(Finish_table!CT$4:CT$99,MATCH('14 Year_History_Results'!$G439,Finish_table!CU$4:CU$99,0),1))</f>
        <v>#N/A</v>
      </c>
      <c r="X439" s="236" t="e">
        <f>(INDEX(Finish_table!DC$4:DC$99,MATCH('14 Year_History_Results'!$G439,Finish_table!DD$4:DD$99,0),1))</f>
        <v>#N/A</v>
      </c>
      <c r="Y439" s="236" t="e">
        <f>(INDEX(Finish_table!DL$4:DL$99,MATCH('14 Year_History_Results'!$G439,Finish_table!DM$4:DM$99,0),1))</f>
        <v>#N/A</v>
      </c>
      <c r="Z439" s="236" t="e">
        <f>(INDEX(Finish_table!DU$4:DU$99,MATCH('14 Year_History_Results'!$G439,Finish_table!DV$4:DV$99,0),1))</f>
        <v>#N/A</v>
      </c>
      <c r="AA439" s="256" t="e">
        <f>(INDEX(Finish_table!ED$4:ED$140,MATCH('14 Year_History_Results'!$G439,Finish_table!EE$4:EE$140,0),1))</f>
        <v>#N/A</v>
      </c>
      <c r="AE439">
        <f t="shared" si="285"/>
        <v>648</v>
      </c>
      <c r="AF439" s="112"/>
      <c r="AG439" s="2"/>
      <c r="AH439" s="148">
        <f>INDEX('2001'!$C$44:$C$140,'14 Year_History_Results'!BT439)</f>
        <v>0</v>
      </c>
      <c r="AI439" s="2">
        <f>INDEX('2002'!$C$44:$C$140,'14 Year_History_Results'!BU439)</f>
        <v>0</v>
      </c>
      <c r="AJ439" s="2">
        <f>INDEX('2003'!$C$44:$C$140,'14 Year_History_Results'!BV439)</f>
        <v>0</v>
      </c>
      <c r="AK439" s="2">
        <f>INDEX('2004'!$C$44:$C$140,'14 Year_History_Results'!BW439)</f>
        <v>0</v>
      </c>
      <c r="AL439" s="2">
        <f>INDEX('2005'!$C$44:$C$140,'14 Year_History_Results'!BX439)</f>
        <v>0</v>
      </c>
      <c r="AM439" s="2">
        <f>INDEX('2006'!$C$44:$C$140,'14 Year_History_Results'!BY439)</f>
        <v>0</v>
      </c>
      <c r="AN439" s="2">
        <f>INDEX('2007'!$C$44:$C$140,'14 Year_History_Results'!BZ439)</f>
        <v>0</v>
      </c>
      <c r="AO439" s="2">
        <f>INDEX('2008'!$C$44:$C$140,'14 Year_History_Results'!CA439)</f>
        <v>0</v>
      </c>
      <c r="AP439" s="2">
        <f>INDEX('2009'!$C$44:$C$140,'14 Year_History_Results'!CB439)</f>
        <v>0</v>
      </c>
      <c r="AQ439" s="2">
        <f>INDEX('2010'!$C$44:$C$140,'14 Year_History_Results'!CC439)</f>
        <v>0</v>
      </c>
      <c r="AR439" s="2">
        <f>INDEX('2011'!$C$44:$C$140,'14 Year_History_Results'!CD439)</f>
        <v>0</v>
      </c>
      <c r="AS439" s="2">
        <f>INDEX('2012'!$C$44:$C$140,'14 Year_History_Results'!CE439)</f>
        <v>0</v>
      </c>
      <c r="AT439" s="2">
        <f>INDEX('2013'!$C$44:$C$140,'14 Year_History_Results'!CF439)</f>
        <v>0</v>
      </c>
      <c r="AU439" s="149">
        <f>INDEX('2014'!$C$52:$C$180,'14 Year_History_Results'!CG439)</f>
        <v>0</v>
      </c>
      <c r="AV439" s="2">
        <f t="shared" si="245"/>
        <v>0</v>
      </c>
      <c r="AX439">
        <f t="shared" si="246"/>
        <v>648</v>
      </c>
      <c r="AY439" s="112"/>
      <c r="AZ439" s="97"/>
      <c r="BA439" s="148">
        <f>INDEX('2001'!$B$44:$B$140,'14 Year_History_Results'!BT439)</f>
        <v>0</v>
      </c>
      <c r="BB439" s="2">
        <f>INDEX('2002'!$B$44:$B$140,'14 Year_History_Results'!BU439)</f>
        <v>0</v>
      </c>
      <c r="BC439" s="2">
        <f>INDEX('2003'!$B$44:$B$140,'14 Year_History_Results'!BV439)</f>
        <v>0</v>
      </c>
      <c r="BD439" s="2">
        <f>INDEX('2004'!$B$44:$B$140,'14 Year_History_Results'!BW439)</f>
        <v>11</v>
      </c>
      <c r="BE439" s="2">
        <f>INDEX('2005'!$B$44:$B$140,'14 Year_History_Results'!BX439)</f>
        <v>0</v>
      </c>
      <c r="BF439" s="2">
        <f>INDEX('2006'!$B$44:$B$140,'14 Year_History_Results'!BY439)</f>
        <v>0</v>
      </c>
      <c r="BG439" s="2">
        <f>INDEX('2007'!$B$44:$B$140,'14 Year_History_Results'!BZ439)</f>
        <v>0</v>
      </c>
      <c r="BH439" s="2">
        <f>INDEX('2008'!$B$44:$B$140,'14 Year_History_Results'!CA439)</f>
        <v>0</v>
      </c>
      <c r="BI439" s="2">
        <f>INDEX('2009'!$B$44:$B$140,'14 Year_History_Results'!CB439)</f>
        <v>0</v>
      </c>
      <c r="BJ439" s="2">
        <f>INDEX('2010'!$B$44:$B$140,'14 Year_History_Results'!CC439)</f>
        <v>0</v>
      </c>
      <c r="BK439" s="2">
        <f>INDEX('2011'!$B$44:$B$140,'14 Year_History_Results'!CD439)</f>
        <v>0</v>
      </c>
      <c r="BL439" s="2">
        <f>INDEX('2012'!$B$44:$B$140,'14 Year_History_Results'!CE439)</f>
        <v>0</v>
      </c>
      <c r="BM439" s="2">
        <f>INDEX('2013'!$B$44:$B$140,'14 Year_History_Results'!CF439)</f>
        <v>0</v>
      </c>
      <c r="BN439" s="149">
        <f>INDEX('2014'!$B$52:$B$180,'14 Year_History_Results'!CG439)</f>
        <v>0</v>
      </c>
      <c r="BO439" s="308">
        <f t="shared" si="247"/>
        <v>0</v>
      </c>
      <c r="BQ439">
        <f t="shared" si="248"/>
        <v>648</v>
      </c>
      <c r="BR439" s="112"/>
      <c r="BS439" s="97"/>
      <c r="BT439" s="148">
        <f>IF(ISNA(MATCH($BQ439,'2001'!$A$44:$A$139,0)),97,MATCH($BQ439,'2001'!$A$44:$A$139,0))</f>
        <v>97</v>
      </c>
      <c r="BU439" s="2">
        <f>IF(ISNA(MATCH($BQ439,'2002'!$A$44:$A$139,0)),97,MATCH($BQ439,'2002'!$A$44:$A$139,0))</f>
        <v>97</v>
      </c>
      <c r="BV439" s="2">
        <f>IF(ISNA(MATCH($BQ439,'2003'!$A$44:$A$139,0)),97,MATCH($BQ439,'2003'!$A$44:$A$139,0))</f>
        <v>97</v>
      </c>
      <c r="BW439" s="2">
        <f>IF(ISNA(MATCH($BQ439,'2004'!$A$44:$A$139,0)),97,MATCH($BQ439,'2004'!$A$44:$A$139,0))</f>
        <v>72</v>
      </c>
      <c r="BX439" s="2">
        <f>IF(ISNA(MATCH($BQ439,'2005'!$A$44:$A$139,0)),97,MATCH($BQ439,'2005'!$A$44:$A$139,0))</f>
        <v>97</v>
      </c>
      <c r="BY439" s="2">
        <f>IF(ISNA(MATCH($BQ439,'2006'!$A$44:$A$139,0)),97,MATCH($BQ439,'2006'!$A$44:$A$139,0))</f>
        <v>97</v>
      </c>
      <c r="BZ439" s="2">
        <f>IF(ISNA(MATCH($BQ439,'2007'!$A$44:$A$139,0)),97,MATCH($BQ439,'2007'!$A$44:$A$139,0))</f>
        <v>97</v>
      </c>
      <c r="CA439" s="2">
        <f>IF(ISNA(MATCH($BQ439,'2008'!$A$44:$A$139,0)),97,MATCH($BQ439,'2008'!$A$44:$A$139,0))</f>
        <v>97</v>
      </c>
      <c r="CB439" s="2">
        <f>IF(ISNA(MATCH($BQ439,'2009'!$A$44:$A$139,0)),97,MATCH($BQ439,'2009'!$A$44:$A$139,0))</f>
        <v>97</v>
      </c>
      <c r="CC439" s="2">
        <f>IF(ISNA(MATCH($BQ439,'2010'!$A$44:$A$139,0)),97,MATCH($BQ439,'2010'!$A$44:$A$139,0))</f>
        <v>97</v>
      </c>
      <c r="CD439" s="2">
        <f>IF(ISNA(MATCH($BQ439,'2011'!$A$44:$A$139,0)),97,MATCH($BQ439,'2011'!$A$44:$A$139,0))</f>
        <v>97</v>
      </c>
      <c r="CE439" s="2">
        <f>IF(ISNA(MATCH($BQ439,'2012'!$A$44:$A$139,0)),97,MATCH($BQ439,'2012'!$A$44:$A$139,0))</f>
        <v>97</v>
      </c>
      <c r="CF439" s="2">
        <f>IF(ISNA(MATCH($BQ439,'2013'!$A$44:$A$139,0)),97,MATCH($BQ439,'2013'!$A$44:$A$139,0))</f>
        <v>97</v>
      </c>
      <c r="CG439" s="149">
        <f>IF(ISNA(MATCH($BQ439,'2014'!$A$52:$A$179,0)),129,MATCH($BQ439,'2014'!$A$52:$A$179,0))</f>
        <v>129</v>
      </c>
      <c r="CI439">
        <f t="shared" si="286"/>
        <v>648</v>
      </c>
      <c r="CJ439" s="284"/>
      <c r="CK439" s="282"/>
      <c r="CL439" s="281">
        <f t="shared" si="287"/>
        <v>0</v>
      </c>
      <c r="CM439" s="282">
        <f t="shared" si="288"/>
        <v>0</v>
      </c>
      <c r="CN439" s="282">
        <f t="shared" si="289"/>
        <v>0</v>
      </c>
      <c r="CO439" s="282">
        <f t="shared" si="290"/>
        <v>11</v>
      </c>
      <c r="CP439" s="282">
        <f t="shared" si="291"/>
        <v>7.3325999999999993</v>
      </c>
      <c r="CQ439" s="282">
        <f t="shared" si="292"/>
        <v>4.8879111599999989</v>
      </c>
      <c r="CR439" s="282">
        <f t="shared" si="293"/>
        <v>3.2582815792559989</v>
      </c>
      <c r="CS439" s="282">
        <f t="shared" si="294"/>
        <v>2.1719705007320487</v>
      </c>
      <c r="CT439" s="282">
        <f t="shared" si="295"/>
        <v>1.4478355357879835</v>
      </c>
      <c r="CU439" s="282">
        <f t="shared" si="296"/>
        <v>0.96512716815626975</v>
      </c>
      <c r="CV439" s="282">
        <f t="shared" si="297"/>
        <v>0.64335377029296936</v>
      </c>
      <c r="CW439" s="282">
        <f t="shared" si="298"/>
        <v>0.42885962327729338</v>
      </c>
      <c r="CX439" s="282">
        <f t="shared" si="254"/>
        <v>0.28587782487664376</v>
      </c>
      <c r="CY439" s="283">
        <f t="shared" si="255"/>
        <v>0.19056615806277072</v>
      </c>
      <c r="DA439" s="282">
        <f t="shared" si="256"/>
        <v>648</v>
      </c>
      <c r="DB439" s="97"/>
      <c r="DC439" s="156"/>
      <c r="DD439" s="270">
        <f t="shared" si="257"/>
        <v>0</v>
      </c>
      <c r="DE439" s="156">
        <f t="shared" si="258"/>
        <v>0</v>
      </c>
      <c r="DF439" s="156">
        <f t="shared" si="259"/>
        <v>0</v>
      </c>
      <c r="DG439" s="156">
        <f t="shared" si="260"/>
        <v>11</v>
      </c>
      <c r="DH439" s="156">
        <f t="shared" si="261"/>
        <v>11</v>
      </c>
      <c r="DI439" s="156">
        <f t="shared" si="262"/>
        <v>11</v>
      </c>
      <c r="DJ439" s="156">
        <f t="shared" si="263"/>
        <v>11</v>
      </c>
      <c r="DK439" s="156">
        <f t="shared" si="264"/>
        <v>11</v>
      </c>
      <c r="DL439" s="156">
        <f t="shared" si="265"/>
        <v>11</v>
      </c>
      <c r="DM439" s="156">
        <f t="shared" si="266"/>
        <v>11</v>
      </c>
      <c r="DN439" s="156">
        <f t="shared" si="267"/>
        <v>11</v>
      </c>
      <c r="DO439" s="156">
        <f t="shared" si="268"/>
        <v>11</v>
      </c>
      <c r="DP439" s="156">
        <f t="shared" si="269"/>
        <v>11</v>
      </c>
      <c r="DQ439" s="267">
        <f t="shared" si="270"/>
        <v>11</v>
      </c>
      <c r="DR439" s="156">
        <f t="shared" si="271"/>
        <v>388</v>
      </c>
    </row>
    <row r="440" spans="2:122" x14ac:dyDescent="0.2">
      <c r="F440" s="2">
        <f t="shared" si="272"/>
        <v>435</v>
      </c>
      <c r="G440" s="253">
        <v>1006</v>
      </c>
      <c r="H440" s="164">
        <f>14- COUNTIF(L440:AA440,"#N/A")</f>
        <v>1</v>
      </c>
      <c r="I440" s="133">
        <f>SUM(AF440:AU440)+SUM(BA440:BM440)</f>
        <v>11</v>
      </c>
      <c r="J440" s="405">
        <f>CY440</f>
        <v>0.19056615806277072</v>
      </c>
      <c r="K440" s="466" t="str">
        <f>IF(ISNUMBER(MATCH(G440,'[4]OPR data'!$A$3:$A$2541,0)),"Y","N")</f>
        <v>N</v>
      </c>
      <c r="L440" s="112"/>
      <c r="M440" s="236"/>
      <c r="N440" s="236" t="e">
        <f>(INDEX(Finish_table!R$4:R$83,MATCH('14 Year_History_Results'!$G440,Finish_table!S$4:S$83,0),1))</f>
        <v>#N/A</v>
      </c>
      <c r="O440" s="236" t="e">
        <f>(INDEX(Finish_table!Z$4:Z$99,MATCH('14 Year_History_Results'!$G440,Finish_table!AA$4:AA$99,0),1))</f>
        <v>#N/A</v>
      </c>
      <c r="P440" s="236" t="e">
        <f>(INDEX(Finish_table!AI$4:AI$99,MATCH('14 Year_History_Results'!$G440,Finish_table!AJ$4:AJ$99,0),1))</f>
        <v>#N/A</v>
      </c>
      <c r="Q440" s="236" t="str">
        <f>(INDEX(Finish_table!AR$4:AR$99,MATCH('14 Year_History_Results'!$G440,Finish_table!AS$4:AS$99,0),1))</f>
        <v>SF</v>
      </c>
      <c r="R440" s="236" t="e">
        <f>(INDEX(Finish_table!BA$4:BA$99,MATCH('14 Year_History_Results'!$G440,Finish_table!BB$4:BB$99,0),1))</f>
        <v>#N/A</v>
      </c>
      <c r="S440" s="236" t="e">
        <f>(INDEX(Finish_table!BJ$4:BJ$99,MATCH('14 Year_History_Results'!$G440,Finish_table!BK$4:BK$99,0),1))</f>
        <v>#N/A</v>
      </c>
      <c r="T440" s="236" t="e">
        <f>(INDEX(Finish_table!BS$4:BS$99,MATCH('14 Year_History_Results'!$G440,Finish_table!BT$4:BT$99,0),1))</f>
        <v>#N/A</v>
      </c>
      <c r="U440" s="236" t="e">
        <f>(INDEX(Finish_table!CB$4:CB$99,MATCH('14 Year_History_Results'!$G440,Finish_table!CC$4:CC$99,0),1))</f>
        <v>#N/A</v>
      </c>
      <c r="V440" s="236" t="e">
        <f>(INDEX(Finish_table!CK$4:CK$99,MATCH('14 Year_History_Results'!$G440,Finish_table!CL$4:CL$99,0),1))</f>
        <v>#N/A</v>
      </c>
      <c r="W440" s="236" t="e">
        <f>(INDEX(Finish_table!CT$4:CT$99,MATCH('14 Year_History_Results'!$G440,Finish_table!CU$4:CU$99,0),1))</f>
        <v>#N/A</v>
      </c>
      <c r="X440" s="236" t="e">
        <f>(INDEX(Finish_table!DC$4:DC$99,MATCH('14 Year_History_Results'!$G440,Finish_table!DD$4:DD$99,0),1))</f>
        <v>#N/A</v>
      </c>
      <c r="Y440" s="236" t="e">
        <f>(INDEX(Finish_table!DL$4:DL$99,MATCH('14 Year_History_Results'!$G440,Finish_table!DM$4:DM$99,0),1))</f>
        <v>#N/A</v>
      </c>
      <c r="Z440" s="236" t="e">
        <f>(INDEX(Finish_table!DU$4:DU$99,MATCH('14 Year_History_Results'!$G440,Finish_table!DV$4:DV$99,0),1))</f>
        <v>#N/A</v>
      </c>
      <c r="AA440" s="256" t="e">
        <f>(INDEX(Finish_table!ED$4:ED$140,MATCH('14 Year_History_Results'!$G440,Finish_table!EE$4:EE$140,0),1))</f>
        <v>#N/A</v>
      </c>
      <c r="AE440">
        <f t="shared" si="285"/>
        <v>1006</v>
      </c>
      <c r="AF440" s="112"/>
      <c r="AG440" s="2"/>
      <c r="AH440" s="148">
        <f>INDEX('2001'!$C$44:$C$140,'14 Year_History_Results'!BT440)</f>
        <v>0</v>
      </c>
      <c r="AI440" s="2">
        <f>INDEX('2002'!$C$44:$C$140,'14 Year_History_Results'!BU440)</f>
        <v>0</v>
      </c>
      <c r="AJ440" s="2">
        <f>INDEX('2003'!$C$44:$C$140,'14 Year_History_Results'!BV440)</f>
        <v>0</v>
      </c>
      <c r="AK440" s="2">
        <f>INDEX('2004'!$C$44:$C$140,'14 Year_History_Results'!BW440)</f>
        <v>10</v>
      </c>
      <c r="AL440" s="2">
        <f>INDEX('2005'!$C$44:$C$140,'14 Year_History_Results'!BX440)</f>
        <v>0</v>
      </c>
      <c r="AM440" s="2">
        <f>INDEX('2006'!$C$44:$C$140,'14 Year_History_Results'!BY440)</f>
        <v>0</v>
      </c>
      <c r="AN440" s="2">
        <f>INDEX('2007'!$C$44:$C$140,'14 Year_History_Results'!BZ440)</f>
        <v>0</v>
      </c>
      <c r="AO440" s="2">
        <f>INDEX('2008'!$C$44:$C$140,'14 Year_History_Results'!CA440)</f>
        <v>0</v>
      </c>
      <c r="AP440" s="2">
        <f>INDEX('2009'!$C$44:$C$140,'14 Year_History_Results'!CB440)</f>
        <v>0</v>
      </c>
      <c r="AQ440" s="2">
        <f>INDEX('2010'!$C$44:$C$140,'14 Year_History_Results'!CC440)</f>
        <v>0</v>
      </c>
      <c r="AR440" s="2">
        <f>INDEX('2011'!$C$44:$C$140,'14 Year_History_Results'!CD440)</f>
        <v>0</v>
      </c>
      <c r="AS440" s="2">
        <f>INDEX('2012'!$C$44:$C$140,'14 Year_History_Results'!CE440)</f>
        <v>0</v>
      </c>
      <c r="AT440" s="2">
        <f>INDEX('2013'!$C$44:$C$140,'14 Year_History_Results'!CF440)</f>
        <v>0</v>
      </c>
      <c r="AU440" s="149">
        <f>INDEX('2014'!$C$52:$C$180,'14 Year_History_Results'!CG440)</f>
        <v>0</v>
      </c>
      <c r="AV440" s="2">
        <f t="shared" si="245"/>
        <v>2.6726124191242437</v>
      </c>
      <c r="AX440">
        <f t="shared" si="246"/>
        <v>1006</v>
      </c>
      <c r="AY440" s="112"/>
      <c r="AZ440" s="97"/>
      <c r="BA440" s="148">
        <f>INDEX('2001'!$B$44:$B$140,'14 Year_History_Results'!BT440)</f>
        <v>0</v>
      </c>
      <c r="BB440" s="2">
        <f>INDEX('2002'!$B$44:$B$140,'14 Year_History_Results'!BU440)</f>
        <v>0</v>
      </c>
      <c r="BC440" s="2">
        <f>INDEX('2003'!$B$44:$B$140,'14 Year_History_Results'!BV440)</f>
        <v>0</v>
      </c>
      <c r="BD440" s="2">
        <f>INDEX('2004'!$B$44:$B$140,'14 Year_History_Results'!BW440)</f>
        <v>1</v>
      </c>
      <c r="BE440" s="2">
        <f>INDEX('2005'!$B$44:$B$140,'14 Year_History_Results'!BX440)</f>
        <v>0</v>
      </c>
      <c r="BF440" s="2">
        <f>INDEX('2006'!$B$44:$B$140,'14 Year_History_Results'!BY440)</f>
        <v>0</v>
      </c>
      <c r="BG440" s="2">
        <f>INDEX('2007'!$B$44:$B$140,'14 Year_History_Results'!BZ440)</f>
        <v>0</v>
      </c>
      <c r="BH440" s="2">
        <f>INDEX('2008'!$B$44:$B$140,'14 Year_History_Results'!CA440)</f>
        <v>0</v>
      </c>
      <c r="BI440" s="2">
        <f>INDEX('2009'!$B$44:$B$140,'14 Year_History_Results'!CB440)</f>
        <v>0</v>
      </c>
      <c r="BJ440" s="2">
        <f>INDEX('2010'!$B$44:$B$140,'14 Year_History_Results'!CC440)</f>
        <v>0</v>
      </c>
      <c r="BK440" s="2">
        <f>INDEX('2011'!$B$44:$B$140,'14 Year_History_Results'!CD440)</f>
        <v>0</v>
      </c>
      <c r="BL440" s="2">
        <f>INDEX('2012'!$B$44:$B$140,'14 Year_History_Results'!CE440)</f>
        <v>0</v>
      </c>
      <c r="BM440" s="2">
        <f>INDEX('2013'!$B$44:$B$140,'14 Year_History_Results'!CF440)</f>
        <v>0</v>
      </c>
      <c r="BN440" s="149">
        <f>INDEX('2014'!$B$52:$B$180,'14 Year_History_Results'!CG440)</f>
        <v>0</v>
      </c>
      <c r="BO440" s="308">
        <f t="shared" si="247"/>
        <v>0</v>
      </c>
      <c r="BQ440">
        <f t="shared" si="248"/>
        <v>1006</v>
      </c>
      <c r="BR440" s="112"/>
      <c r="BS440" s="97"/>
      <c r="BT440" s="148">
        <f>IF(ISNA(MATCH($BQ440,'2001'!$A$44:$A$139,0)),97,MATCH($BQ440,'2001'!$A$44:$A$139,0))</f>
        <v>97</v>
      </c>
      <c r="BU440" s="2">
        <f>IF(ISNA(MATCH($BQ440,'2002'!$A$44:$A$139,0)),97,MATCH($BQ440,'2002'!$A$44:$A$139,0))</f>
        <v>97</v>
      </c>
      <c r="BV440" s="2">
        <f>IF(ISNA(MATCH($BQ440,'2003'!$A$44:$A$139,0)),97,MATCH($BQ440,'2003'!$A$44:$A$139,0))</f>
        <v>97</v>
      </c>
      <c r="BW440" s="2">
        <f>IF(ISNA(MATCH($BQ440,'2004'!$A$44:$A$139,0)),97,MATCH($BQ440,'2004'!$A$44:$A$139,0))</f>
        <v>84</v>
      </c>
      <c r="BX440" s="2">
        <f>IF(ISNA(MATCH($BQ440,'2005'!$A$44:$A$139,0)),97,MATCH($BQ440,'2005'!$A$44:$A$139,0))</f>
        <v>97</v>
      </c>
      <c r="BY440" s="2">
        <f>IF(ISNA(MATCH($BQ440,'2006'!$A$44:$A$139,0)),97,MATCH($BQ440,'2006'!$A$44:$A$139,0))</f>
        <v>97</v>
      </c>
      <c r="BZ440" s="2">
        <f>IF(ISNA(MATCH($BQ440,'2007'!$A$44:$A$139,0)),97,MATCH($BQ440,'2007'!$A$44:$A$139,0))</f>
        <v>97</v>
      </c>
      <c r="CA440" s="2">
        <f>IF(ISNA(MATCH($BQ440,'2008'!$A$44:$A$139,0)),97,MATCH($BQ440,'2008'!$A$44:$A$139,0))</f>
        <v>97</v>
      </c>
      <c r="CB440" s="2">
        <f>IF(ISNA(MATCH($BQ440,'2009'!$A$44:$A$139,0)),97,MATCH($BQ440,'2009'!$A$44:$A$139,0))</f>
        <v>97</v>
      </c>
      <c r="CC440" s="2">
        <f>IF(ISNA(MATCH($BQ440,'2010'!$A$44:$A$139,0)),97,MATCH($BQ440,'2010'!$A$44:$A$139,0))</f>
        <v>97</v>
      </c>
      <c r="CD440" s="2">
        <f>IF(ISNA(MATCH($BQ440,'2011'!$A$44:$A$139,0)),97,MATCH($BQ440,'2011'!$A$44:$A$139,0))</f>
        <v>97</v>
      </c>
      <c r="CE440" s="2">
        <f>IF(ISNA(MATCH($BQ440,'2012'!$A$44:$A$139,0)),97,MATCH($BQ440,'2012'!$A$44:$A$139,0))</f>
        <v>97</v>
      </c>
      <c r="CF440" s="2">
        <f>IF(ISNA(MATCH($BQ440,'2013'!$A$44:$A$139,0)),97,MATCH($BQ440,'2013'!$A$44:$A$139,0))</f>
        <v>97</v>
      </c>
      <c r="CG440" s="149">
        <f>IF(ISNA(MATCH($BQ440,'2014'!$A$52:$A$179,0)),129,MATCH($BQ440,'2014'!$A$52:$A$179,0))</f>
        <v>129</v>
      </c>
      <c r="CI440">
        <f t="shared" si="286"/>
        <v>1006</v>
      </c>
      <c r="CJ440" s="284"/>
      <c r="CK440" s="282"/>
      <c r="CL440" s="281">
        <f t="shared" si="287"/>
        <v>0</v>
      </c>
      <c r="CM440" s="282">
        <f t="shared" si="288"/>
        <v>0</v>
      </c>
      <c r="CN440" s="282">
        <f t="shared" si="289"/>
        <v>0</v>
      </c>
      <c r="CO440" s="282">
        <f t="shared" si="290"/>
        <v>11</v>
      </c>
      <c r="CP440" s="282">
        <f t="shared" si="291"/>
        <v>7.3325999999999993</v>
      </c>
      <c r="CQ440" s="282">
        <f t="shared" si="292"/>
        <v>4.8879111599999989</v>
      </c>
      <c r="CR440" s="282">
        <f t="shared" si="293"/>
        <v>3.2582815792559989</v>
      </c>
      <c r="CS440" s="282">
        <f t="shared" si="294"/>
        <v>2.1719705007320487</v>
      </c>
      <c r="CT440" s="282">
        <f t="shared" si="295"/>
        <v>1.4478355357879835</v>
      </c>
      <c r="CU440" s="282">
        <f t="shared" si="296"/>
        <v>0.96512716815626975</v>
      </c>
      <c r="CV440" s="282">
        <f t="shared" si="297"/>
        <v>0.64335377029296936</v>
      </c>
      <c r="CW440" s="282">
        <f t="shared" si="298"/>
        <v>0.42885962327729338</v>
      </c>
      <c r="CX440" s="282">
        <f t="shared" si="254"/>
        <v>0.28587782487664376</v>
      </c>
      <c r="CY440" s="283">
        <f t="shared" si="255"/>
        <v>0.19056615806277072</v>
      </c>
      <c r="DA440" s="282">
        <f t="shared" si="256"/>
        <v>1006</v>
      </c>
      <c r="DB440" s="97"/>
      <c r="DC440" s="156"/>
      <c r="DD440" s="270">
        <f t="shared" si="257"/>
        <v>0</v>
      </c>
      <c r="DE440" s="156">
        <f t="shared" si="258"/>
        <v>0</v>
      </c>
      <c r="DF440" s="156">
        <f t="shared" si="259"/>
        <v>0</v>
      </c>
      <c r="DG440" s="156">
        <f t="shared" si="260"/>
        <v>11</v>
      </c>
      <c r="DH440" s="156">
        <f t="shared" si="261"/>
        <v>11</v>
      </c>
      <c r="DI440" s="156">
        <f t="shared" si="262"/>
        <v>11</v>
      </c>
      <c r="DJ440" s="156">
        <f t="shared" si="263"/>
        <v>11</v>
      </c>
      <c r="DK440" s="156">
        <f t="shared" si="264"/>
        <v>11</v>
      </c>
      <c r="DL440" s="156">
        <f t="shared" si="265"/>
        <v>11</v>
      </c>
      <c r="DM440" s="156">
        <f t="shared" si="266"/>
        <v>11</v>
      </c>
      <c r="DN440" s="156">
        <f t="shared" si="267"/>
        <v>11</v>
      </c>
      <c r="DO440" s="156">
        <f t="shared" si="268"/>
        <v>11</v>
      </c>
      <c r="DP440" s="156">
        <f t="shared" si="269"/>
        <v>11</v>
      </c>
      <c r="DQ440" s="267">
        <f t="shared" si="270"/>
        <v>11</v>
      </c>
      <c r="DR440" s="156">
        <f t="shared" si="271"/>
        <v>388</v>
      </c>
    </row>
    <row r="441" spans="2:122" x14ac:dyDescent="0.2">
      <c r="F441" s="2">
        <f t="shared" si="272"/>
        <v>436</v>
      </c>
      <c r="G441" s="164">
        <v>316</v>
      </c>
      <c r="H441" s="164">
        <f>14- COUNTIF(L441:AA441,"#N/A")</f>
        <v>1</v>
      </c>
      <c r="I441" s="133">
        <f>SUM(AF441:AU441)+SUM(BA441:BM441)</f>
        <v>10</v>
      </c>
      <c r="J441" s="405">
        <f>CY441</f>
        <v>0.17324196187524615</v>
      </c>
      <c r="K441" s="466" t="str">
        <f>IF(ISNUMBER(MATCH(G441,'[4]OPR data'!$A$3:$A$2541,0)),"Y","N")</f>
        <v>Y</v>
      </c>
      <c r="L441" s="112"/>
      <c r="M441" s="236"/>
      <c r="N441" s="236" t="e">
        <f>(INDEX(Finish_table!R$4:R$83,MATCH('14 Year_History_Results'!$G441,Finish_table!S$4:S$83,0),1))</f>
        <v>#N/A</v>
      </c>
      <c r="O441" s="236" t="e">
        <f>(INDEX(Finish_table!Z$4:Z$99,MATCH('14 Year_History_Results'!$G441,Finish_table!AA$4:AA$99,0),1))</f>
        <v>#N/A</v>
      </c>
      <c r="P441" s="236" t="e">
        <f>(INDEX(Finish_table!AI$4:AI$99,MATCH('14 Year_History_Results'!$G441,Finish_table!AJ$4:AJ$99,0),1))</f>
        <v>#N/A</v>
      </c>
      <c r="Q441" s="236" t="str">
        <f>(INDEX(Finish_table!AR$4:AR$99,MATCH('14 Year_History_Results'!$G441,Finish_table!AS$4:AS$99,0),1))</f>
        <v>QF</v>
      </c>
      <c r="R441" s="236" t="e">
        <f>(INDEX(Finish_table!BA$4:BA$99,MATCH('14 Year_History_Results'!$G441,Finish_table!BB$4:BB$99,0),1))</f>
        <v>#N/A</v>
      </c>
      <c r="S441" s="236" t="e">
        <f>(INDEX(Finish_table!BJ$4:BJ$99,MATCH('14 Year_History_Results'!$G441,Finish_table!BK$4:BK$99,0),1))</f>
        <v>#N/A</v>
      </c>
      <c r="T441" s="236" t="e">
        <f>(INDEX(Finish_table!BS$4:BS$99,MATCH('14 Year_History_Results'!$G441,Finish_table!BT$4:BT$99,0),1))</f>
        <v>#N/A</v>
      </c>
      <c r="U441" s="236" t="e">
        <f>(INDEX(Finish_table!CB$4:CB$99,MATCH('14 Year_History_Results'!$G441,Finish_table!CC$4:CC$99,0),1))</f>
        <v>#N/A</v>
      </c>
      <c r="V441" s="236" t="e">
        <f>(INDEX(Finish_table!CK$4:CK$99,MATCH('14 Year_History_Results'!$G441,Finish_table!CL$4:CL$99,0),1))</f>
        <v>#N/A</v>
      </c>
      <c r="W441" s="236" t="e">
        <f>(INDEX(Finish_table!CT$4:CT$99,MATCH('14 Year_History_Results'!$G441,Finish_table!CU$4:CU$99,0),1))</f>
        <v>#N/A</v>
      </c>
      <c r="X441" s="236" t="e">
        <f>(INDEX(Finish_table!DC$4:DC$99,MATCH('14 Year_History_Results'!$G441,Finish_table!DD$4:DD$99,0),1))</f>
        <v>#N/A</v>
      </c>
      <c r="Y441" s="236" t="e">
        <f>(INDEX(Finish_table!DL$4:DL$99,MATCH('14 Year_History_Results'!$G441,Finish_table!DM$4:DM$99,0),1))</f>
        <v>#N/A</v>
      </c>
      <c r="Z441" s="236" t="e">
        <f>(INDEX(Finish_table!DU$4:DU$99,MATCH('14 Year_History_Results'!$G441,Finish_table!DV$4:DV$99,0),1))</f>
        <v>#N/A</v>
      </c>
      <c r="AA441" s="256" t="e">
        <f>(INDEX(Finish_table!ED$4:ED$140,MATCH('14 Year_History_Results'!$G441,Finish_table!EE$4:EE$140,0),1))</f>
        <v>#N/A</v>
      </c>
      <c r="AE441">
        <f t="shared" si="285"/>
        <v>316</v>
      </c>
      <c r="AF441" s="112"/>
      <c r="AG441" s="2"/>
      <c r="AH441" s="148">
        <f>INDEX('2001'!$C$44:$C$140,'14 Year_History_Results'!BT441)</f>
        <v>0</v>
      </c>
      <c r="AI441" s="2">
        <f>INDEX('2002'!$C$44:$C$140,'14 Year_History_Results'!BU441)</f>
        <v>0</v>
      </c>
      <c r="AJ441" s="2">
        <f>INDEX('2003'!$C$44:$C$140,'14 Year_History_Results'!BV441)</f>
        <v>0</v>
      </c>
      <c r="AK441" s="2">
        <f>INDEX('2004'!$C$44:$C$140,'14 Year_History_Results'!BW441)</f>
        <v>0</v>
      </c>
      <c r="AL441" s="2">
        <f>INDEX('2005'!$C$44:$C$140,'14 Year_History_Results'!BX441)</f>
        <v>0</v>
      </c>
      <c r="AM441" s="2">
        <f>INDEX('2006'!$C$44:$C$140,'14 Year_History_Results'!BY441)</f>
        <v>0</v>
      </c>
      <c r="AN441" s="2">
        <f>INDEX('2007'!$C$44:$C$140,'14 Year_History_Results'!BZ441)</f>
        <v>0</v>
      </c>
      <c r="AO441" s="2">
        <f>INDEX('2008'!$C$44:$C$140,'14 Year_History_Results'!CA441)</f>
        <v>0</v>
      </c>
      <c r="AP441" s="2">
        <f>INDEX('2009'!$C$44:$C$140,'14 Year_History_Results'!CB441)</f>
        <v>0</v>
      </c>
      <c r="AQ441" s="2">
        <f>INDEX('2010'!$C$44:$C$140,'14 Year_History_Results'!CC441)</f>
        <v>0</v>
      </c>
      <c r="AR441" s="2">
        <f>INDEX('2011'!$C$44:$C$140,'14 Year_History_Results'!CD441)</f>
        <v>0</v>
      </c>
      <c r="AS441" s="2">
        <f>INDEX('2012'!$C$44:$C$140,'14 Year_History_Results'!CE441)</f>
        <v>0</v>
      </c>
      <c r="AT441" s="2">
        <f>INDEX('2013'!$C$44:$C$140,'14 Year_History_Results'!CF441)</f>
        <v>0</v>
      </c>
      <c r="AU441" s="149">
        <f>INDEX('2014'!$C$52:$C$180,'14 Year_History_Results'!CG441)</f>
        <v>0</v>
      </c>
      <c r="AV441" s="2">
        <f t="shared" si="245"/>
        <v>0</v>
      </c>
      <c r="AX441">
        <f t="shared" si="246"/>
        <v>316</v>
      </c>
      <c r="AY441" s="112"/>
      <c r="AZ441" s="97"/>
      <c r="BA441" s="148">
        <f>INDEX('2001'!$B$44:$B$140,'14 Year_History_Results'!BT441)</f>
        <v>0</v>
      </c>
      <c r="BB441" s="2">
        <f>INDEX('2002'!$B$44:$B$140,'14 Year_History_Results'!BU441)</f>
        <v>0</v>
      </c>
      <c r="BC441" s="2">
        <f>INDEX('2003'!$B$44:$B$140,'14 Year_History_Results'!BV441)</f>
        <v>0</v>
      </c>
      <c r="BD441" s="2">
        <f>INDEX('2004'!$B$44:$B$140,'14 Year_History_Results'!BW441)</f>
        <v>10</v>
      </c>
      <c r="BE441" s="2">
        <f>INDEX('2005'!$B$44:$B$140,'14 Year_History_Results'!BX441)</f>
        <v>0</v>
      </c>
      <c r="BF441" s="2">
        <f>INDEX('2006'!$B$44:$B$140,'14 Year_History_Results'!BY441)</f>
        <v>0</v>
      </c>
      <c r="BG441" s="2">
        <f>INDEX('2007'!$B$44:$B$140,'14 Year_History_Results'!BZ441)</f>
        <v>0</v>
      </c>
      <c r="BH441" s="2">
        <f>INDEX('2008'!$B$44:$B$140,'14 Year_History_Results'!CA441)</f>
        <v>0</v>
      </c>
      <c r="BI441" s="2">
        <f>INDEX('2009'!$B$44:$B$140,'14 Year_History_Results'!CB441)</f>
        <v>0</v>
      </c>
      <c r="BJ441" s="2">
        <f>INDEX('2010'!$B$44:$B$140,'14 Year_History_Results'!CC441)</f>
        <v>0</v>
      </c>
      <c r="BK441" s="2">
        <f>INDEX('2011'!$B$44:$B$140,'14 Year_History_Results'!CD441)</f>
        <v>0</v>
      </c>
      <c r="BL441" s="2">
        <f>INDEX('2012'!$B$44:$B$140,'14 Year_History_Results'!CE441)</f>
        <v>0</v>
      </c>
      <c r="BM441" s="2">
        <f>INDEX('2013'!$B$44:$B$140,'14 Year_History_Results'!CF441)</f>
        <v>0</v>
      </c>
      <c r="BN441" s="149">
        <f>INDEX('2014'!$B$52:$B$180,'14 Year_History_Results'!CG441)</f>
        <v>0</v>
      </c>
      <c r="BO441" s="308">
        <f t="shared" si="247"/>
        <v>0</v>
      </c>
      <c r="BQ441">
        <f t="shared" si="248"/>
        <v>316</v>
      </c>
      <c r="BR441" s="112"/>
      <c r="BS441" s="97"/>
      <c r="BT441" s="148">
        <f>IF(ISNA(MATCH($BQ441,'2001'!$A$44:$A$139,0)),97,MATCH($BQ441,'2001'!$A$44:$A$139,0))</f>
        <v>97</v>
      </c>
      <c r="BU441" s="2">
        <f>IF(ISNA(MATCH($BQ441,'2002'!$A$44:$A$139,0)),97,MATCH($BQ441,'2002'!$A$44:$A$139,0))</f>
        <v>97</v>
      </c>
      <c r="BV441" s="2">
        <f>IF(ISNA(MATCH($BQ441,'2003'!$A$44:$A$139,0)),97,MATCH($BQ441,'2003'!$A$44:$A$139,0))</f>
        <v>97</v>
      </c>
      <c r="BW441" s="2">
        <f>IF(ISNA(MATCH($BQ441,'2004'!$A$44:$A$139,0)),97,MATCH($BQ441,'2004'!$A$44:$A$139,0))</f>
        <v>48</v>
      </c>
      <c r="BX441" s="2">
        <f>IF(ISNA(MATCH($BQ441,'2005'!$A$44:$A$139,0)),97,MATCH($BQ441,'2005'!$A$44:$A$139,0))</f>
        <v>97</v>
      </c>
      <c r="BY441" s="2">
        <f>IF(ISNA(MATCH($BQ441,'2006'!$A$44:$A$139,0)),97,MATCH($BQ441,'2006'!$A$44:$A$139,0))</f>
        <v>97</v>
      </c>
      <c r="BZ441" s="2">
        <f>IF(ISNA(MATCH($BQ441,'2007'!$A$44:$A$139,0)),97,MATCH($BQ441,'2007'!$A$44:$A$139,0))</f>
        <v>97</v>
      </c>
      <c r="CA441" s="2">
        <f>IF(ISNA(MATCH($BQ441,'2008'!$A$44:$A$139,0)),97,MATCH($BQ441,'2008'!$A$44:$A$139,0))</f>
        <v>97</v>
      </c>
      <c r="CB441" s="2">
        <f>IF(ISNA(MATCH($BQ441,'2009'!$A$44:$A$139,0)),97,MATCH($BQ441,'2009'!$A$44:$A$139,0))</f>
        <v>97</v>
      </c>
      <c r="CC441" s="2">
        <f>IF(ISNA(MATCH($BQ441,'2010'!$A$44:$A$139,0)),97,MATCH($BQ441,'2010'!$A$44:$A$139,0))</f>
        <v>97</v>
      </c>
      <c r="CD441" s="2">
        <f>IF(ISNA(MATCH($BQ441,'2011'!$A$44:$A$139,0)),97,MATCH($BQ441,'2011'!$A$44:$A$139,0))</f>
        <v>97</v>
      </c>
      <c r="CE441" s="2">
        <f>IF(ISNA(MATCH($BQ441,'2012'!$A$44:$A$139,0)),97,MATCH($BQ441,'2012'!$A$44:$A$139,0))</f>
        <v>97</v>
      </c>
      <c r="CF441" s="2">
        <f>IF(ISNA(MATCH($BQ441,'2013'!$A$44:$A$139,0)),97,MATCH($BQ441,'2013'!$A$44:$A$139,0))</f>
        <v>97</v>
      </c>
      <c r="CG441" s="149">
        <f>IF(ISNA(MATCH($BQ441,'2014'!$A$52:$A$179,0)),129,MATCH($BQ441,'2014'!$A$52:$A$179,0))</f>
        <v>129</v>
      </c>
      <c r="CI441">
        <f t="shared" si="286"/>
        <v>316</v>
      </c>
      <c r="CJ441" s="284"/>
      <c r="CK441" s="282"/>
      <c r="CL441" s="281">
        <f t="shared" si="287"/>
        <v>0</v>
      </c>
      <c r="CM441" s="282">
        <f t="shared" si="288"/>
        <v>0</v>
      </c>
      <c r="CN441" s="282">
        <f t="shared" si="289"/>
        <v>0</v>
      </c>
      <c r="CO441" s="282">
        <f t="shared" si="290"/>
        <v>10</v>
      </c>
      <c r="CP441" s="282">
        <f t="shared" si="291"/>
        <v>6.6659999999999995</v>
      </c>
      <c r="CQ441" s="282">
        <f t="shared" si="292"/>
        <v>4.4435555999999998</v>
      </c>
      <c r="CR441" s="282">
        <f t="shared" si="293"/>
        <v>2.9620741629599996</v>
      </c>
      <c r="CS441" s="282">
        <f t="shared" si="294"/>
        <v>1.9745186370291357</v>
      </c>
      <c r="CT441" s="282">
        <f t="shared" si="295"/>
        <v>1.3162141234436218</v>
      </c>
      <c r="CU441" s="282">
        <f t="shared" si="296"/>
        <v>0.8773883346875182</v>
      </c>
      <c r="CV441" s="282">
        <f t="shared" si="297"/>
        <v>0.5848670639026996</v>
      </c>
      <c r="CW441" s="282">
        <f t="shared" si="298"/>
        <v>0.38987238479753955</v>
      </c>
      <c r="CX441" s="282">
        <f t="shared" si="254"/>
        <v>0.25988893170603983</v>
      </c>
      <c r="CY441" s="283">
        <f t="shared" si="255"/>
        <v>0.17324196187524615</v>
      </c>
      <c r="DA441" s="282">
        <f t="shared" si="256"/>
        <v>316</v>
      </c>
      <c r="DB441" s="97"/>
      <c r="DC441" s="156"/>
      <c r="DD441" s="270">
        <f t="shared" si="257"/>
        <v>0</v>
      </c>
      <c r="DE441" s="156">
        <f t="shared" si="258"/>
        <v>0</v>
      </c>
      <c r="DF441" s="156">
        <f t="shared" si="259"/>
        <v>0</v>
      </c>
      <c r="DG441" s="156">
        <f t="shared" si="260"/>
        <v>10</v>
      </c>
      <c r="DH441" s="156">
        <f t="shared" si="261"/>
        <v>10</v>
      </c>
      <c r="DI441" s="156">
        <f t="shared" si="262"/>
        <v>10</v>
      </c>
      <c r="DJ441" s="156">
        <f t="shared" si="263"/>
        <v>10</v>
      </c>
      <c r="DK441" s="156">
        <f t="shared" si="264"/>
        <v>10</v>
      </c>
      <c r="DL441" s="156">
        <f t="shared" si="265"/>
        <v>10</v>
      </c>
      <c r="DM441" s="156">
        <f t="shared" si="266"/>
        <v>10</v>
      </c>
      <c r="DN441" s="156">
        <f t="shared" si="267"/>
        <v>10</v>
      </c>
      <c r="DO441" s="156">
        <f t="shared" si="268"/>
        <v>10</v>
      </c>
      <c r="DP441" s="156">
        <f t="shared" si="269"/>
        <v>10</v>
      </c>
      <c r="DQ441" s="267">
        <f t="shared" si="270"/>
        <v>10</v>
      </c>
      <c r="DR441" s="156">
        <f t="shared" si="271"/>
        <v>401</v>
      </c>
    </row>
    <row r="442" spans="2:122" x14ac:dyDescent="0.2">
      <c r="F442" s="2">
        <f t="shared" si="272"/>
        <v>437</v>
      </c>
      <c r="G442" s="164">
        <v>63</v>
      </c>
      <c r="H442" s="164">
        <f>14- COUNTIF(L442:AA442,"#N/A")</f>
        <v>1</v>
      </c>
      <c r="I442" s="133">
        <f>SUM(AF442:AU442)+SUM(BA442:BM442)</f>
        <v>22</v>
      </c>
      <c r="J442" s="405">
        <f>CY442</f>
        <v>0.169358263766062</v>
      </c>
      <c r="K442" s="466" t="str">
        <f>IF(ISNUMBER(MATCH(G442,'[4]OPR data'!$A$3:$A$2541,0)),"Y","N")</f>
        <v>Y</v>
      </c>
      <c r="L442" s="112"/>
      <c r="M442" s="236"/>
      <c r="N442" s="236" t="e">
        <f>(INDEX(Finish_table!R$4:R$83,MATCH('14 Year_History_Results'!$G442,Finish_table!S$4:S$83,0),1))</f>
        <v>#N/A</v>
      </c>
      <c r="O442" s="236" t="str">
        <f>(INDEX(Finish_table!Z$4:Z$99,MATCH('14 Year_History_Results'!$G442,Finish_table!AA$4:AA$99,0),1))</f>
        <v>SF</v>
      </c>
      <c r="P442" s="236" t="e">
        <f>(INDEX(Finish_table!AI$4:AI$99,MATCH('14 Year_History_Results'!$G442,Finish_table!AJ$4:AJ$99,0),1))</f>
        <v>#N/A</v>
      </c>
      <c r="Q442" s="236" t="e">
        <f>(INDEX(Finish_table!AR$4:AR$99,MATCH('14 Year_History_Results'!$G442,Finish_table!AS$4:AS$99,0),1))</f>
        <v>#N/A</v>
      </c>
      <c r="R442" s="236" t="e">
        <f>(INDEX(Finish_table!BA$4:BA$99,MATCH('14 Year_History_Results'!$G442,Finish_table!BB$4:BB$99,0),1))</f>
        <v>#N/A</v>
      </c>
      <c r="S442" s="236" t="e">
        <f>(INDEX(Finish_table!BJ$4:BJ$99,MATCH('14 Year_History_Results'!$G442,Finish_table!BK$4:BK$99,0),1))</f>
        <v>#N/A</v>
      </c>
      <c r="T442" s="236" t="e">
        <f>(INDEX(Finish_table!BS$4:BS$99,MATCH('14 Year_History_Results'!$G442,Finish_table!BT$4:BT$99,0),1))</f>
        <v>#N/A</v>
      </c>
      <c r="U442" s="236" t="e">
        <f>(INDEX(Finish_table!CB$4:CB$99,MATCH('14 Year_History_Results'!$G442,Finish_table!CC$4:CC$99,0),1))</f>
        <v>#N/A</v>
      </c>
      <c r="V442" s="236" t="e">
        <f>(INDEX(Finish_table!CK$4:CK$99,MATCH('14 Year_History_Results'!$G442,Finish_table!CL$4:CL$99,0),1))</f>
        <v>#N/A</v>
      </c>
      <c r="W442" s="236" t="e">
        <f>(INDEX(Finish_table!CT$4:CT$99,MATCH('14 Year_History_Results'!$G442,Finish_table!CU$4:CU$99,0),1))</f>
        <v>#N/A</v>
      </c>
      <c r="X442" s="236" t="e">
        <f>(INDEX(Finish_table!DC$4:DC$99,MATCH('14 Year_History_Results'!$G442,Finish_table!DD$4:DD$99,0),1))</f>
        <v>#N/A</v>
      </c>
      <c r="Y442" s="236" t="e">
        <f>(INDEX(Finish_table!DL$4:DL$99,MATCH('14 Year_History_Results'!$G442,Finish_table!DM$4:DM$99,0),1))</f>
        <v>#N/A</v>
      </c>
      <c r="Z442" s="236" t="e">
        <f>(INDEX(Finish_table!DU$4:DU$99,MATCH('14 Year_History_Results'!$G442,Finish_table!DV$4:DV$99,0),1))</f>
        <v>#N/A</v>
      </c>
      <c r="AA442" s="256" t="e">
        <f>(INDEX(Finish_table!ED$4:ED$140,MATCH('14 Year_History_Results'!$G442,Finish_table!EE$4:EE$140,0),1))</f>
        <v>#N/A</v>
      </c>
      <c r="AE442">
        <f t="shared" si="285"/>
        <v>63</v>
      </c>
      <c r="AF442" s="112"/>
      <c r="AG442" s="2"/>
      <c r="AH442" s="148">
        <f>INDEX('2001'!$C$44:$C$140,'14 Year_History_Results'!BT442)</f>
        <v>0</v>
      </c>
      <c r="AI442" s="2">
        <f>INDEX('2002'!$C$44:$C$140,'14 Year_History_Results'!BU442)</f>
        <v>10</v>
      </c>
      <c r="AJ442" s="2">
        <f>INDEX('2003'!$C$44:$C$140,'14 Year_History_Results'!BV442)</f>
        <v>0</v>
      </c>
      <c r="AK442" s="2">
        <f>INDEX('2004'!$C$44:$C$140,'14 Year_History_Results'!BW442)</f>
        <v>0</v>
      </c>
      <c r="AL442" s="2">
        <f>INDEX('2005'!$C$44:$C$140,'14 Year_History_Results'!BX442)</f>
        <v>0</v>
      </c>
      <c r="AM442" s="2">
        <f>INDEX('2006'!$C$44:$C$140,'14 Year_History_Results'!BY442)</f>
        <v>0</v>
      </c>
      <c r="AN442" s="2">
        <f>INDEX('2007'!$C$44:$C$140,'14 Year_History_Results'!BZ442)</f>
        <v>0</v>
      </c>
      <c r="AO442" s="2">
        <f>INDEX('2008'!$C$44:$C$140,'14 Year_History_Results'!CA442)</f>
        <v>0</v>
      </c>
      <c r="AP442" s="2">
        <f>INDEX('2009'!$C$44:$C$140,'14 Year_History_Results'!CB442)</f>
        <v>0</v>
      </c>
      <c r="AQ442" s="2">
        <f>INDEX('2010'!$C$44:$C$140,'14 Year_History_Results'!CC442)</f>
        <v>0</v>
      </c>
      <c r="AR442" s="2">
        <f>INDEX('2011'!$C$44:$C$140,'14 Year_History_Results'!CD442)</f>
        <v>0</v>
      </c>
      <c r="AS442" s="2">
        <f>INDEX('2012'!$C$44:$C$140,'14 Year_History_Results'!CE442)</f>
        <v>0</v>
      </c>
      <c r="AT442" s="2">
        <f>INDEX('2013'!$C$44:$C$140,'14 Year_History_Results'!CF442)</f>
        <v>0</v>
      </c>
      <c r="AU442" s="149">
        <f>INDEX('2014'!$C$52:$C$180,'14 Year_History_Results'!CG442)</f>
        <v>0</v>
      </c>
      <c r="AV442" s="2">
        <f t="shared" si="245"/>
        <v>2.6726124191242437</v>
      </c>
      <c r="AX442">
        <f t="shared" si="246"/>
        <v>63</v>
      </c>
      <c r="AY442" s="112"/>
      <c r="AZ442" s="97"/>
      <c r="BA442" s="148">
        <f>INDEX('2001'!$B$44:$B$140,'14 Year_History_Results'!BT442)</f>
        <v>0</v>
      </c>
      <c r="BB442" s="2">
        <f>INDEX('2002'!$B$44:$B$140,'14 Year_History_Results'!BU442)</f>
        <v>12</v>
      </c>
      <c r="BC442" s="2">
        <f>INDEX('2003'!$B$44:$B$140,'14 Year_History_Results'!BV442)</f>
        <v>0</v>
      </c>
      <c r="BD442" s="2">
        <f>INDEX('2004'!$B$44:$B$140,'14 Year_History_Results'!BW442)</f>
        <v>0</v>
      </c>
      <c r="BE442" s="2">
        <f>INDEX('2005'!$B$44:$B$140,'14 Year_History_Results'!BX442)</f>
        <v>0</v>
      </c>
      <c r="BF442" s="2">
        <f>INDEX('2006'!$B$44:$B$140,'14 Year_History_Results'!BY442)</f>
        <v>0</v>
      </c>
      <c r="BG442" s="2">
        <f>INDEX('2007'!$B$44:$B$140,'14 Year_History_Results'!BZ442)</f>
        <v>0</v>
      </c>
      <c r="BH442" s="2">
        <f>INDEX('2008'!$B$44:$B$140,'14 Year_History_Results'!CA442)</f>
        <v>0</v>
      </c>
      <c r="BI442" s="2">
        <f>INDEX('2009'!$B$44:$B$140,'14 Year_History_Results'!CB442)</f>
        <v>0</v>
      </c>
      <c r="BJ442" s="2">
        <f>INDEX('2010'!$B$44:$B$140,'14 Year_History_Results'!CC442)</f>
        <v>0</v>
      </c>
      <c r="BK442" s="2">
        <f>INDEX('2011'!$B$44:$B$140,'14 Year_History_Results'!CD442)</f>
        <v>0</v>
      </c>
      <c r="BL442" s="2">
        <f>INDEX('2012'!$B$44:$B$140,'14 Year_History_Results'!CE442)</f>
        <v>0</v>
      </c>
      <c r="BM442" s="2">
        <f>INDEX('2013'!$B$44:$B$140,'14 Year_History_Results'!CF442)</f>
        <v>0</v>
      </c>
      <c r="BN442" s="149">
        <f>INDEX('2014'!$B$52:$B$180,'14 Year_History_Results'!CG442)</f>
        <v>0</v>
      </c>
      <c r="BO442" s="308">
        <f t="shared" si="247"/>
        <v>0</v>
      </c>
      <c r="BQ442">
        <f t="shared" si="248"/>
        <v>63</v>
      </c>
      <c r="BR442" s="112"/>
      <c r="BS442" s="97"/>
      <c r="BT442" s="148">
        <f>IF(ISNA(MATCH($BQ442,'2001'!$A$44:$A$139,0)),97,MATCH($BQ442,'2001'!$A$44:$A$139,0))</f>
        <v>97</v>
      </c>
      <c r="BU442" s="2">
        <f>IF(ISNA(MATCH($BQ442,'2002'!$A$44:$A$139,0)),97,MATCH($BQ442,'2002'!$A$44:$A$139,0))</f>
        <v>11</v>
      </c>
      <c r="BV442" s="2">
        <f>IF(ISNA(MATCH($BQ442,'2003'!$A$44:$A$139,0)),97,MATCH($BQ442,'2003'!$A$44:$A$139,0))</f>
        <v>97</v>
      </c>
      <c r="BW442" s="2">
        <f>IF(ISNA(MATCH($BQ442,'2004'!$A$44:$A$139,0)),97,MATCH($BQ442,'2004'!$A$44:$A$139,0))</f>
        <v>97</v>
      </c>
      <c r="BX442" s="2">
        <f>IF(ISNA(MATCH($BQ442,'2005'!$A$44:$A$139,0)),97,MATCH($BQ442,'2005'!$A$44:$A$139,0))</f>
        <v>97</v>
      </c>
      <c r="BY442" s="2">
        <f>IF(ISNA(MATCH($BQ442,'2006'!$A$44:$A$139,0)),97,MATCH($BQ442,'2006'!$A$44:$A$139,0))</f>
        <v>97</v>
      </c>
      <c r="BZ442" s="2">
        <f>IF(ISNA(MATCH($BQ442,'2007'!$A$44:$A$139,0)),97,MATCH($BQ442,'2007'!$A$44:$A$139,0))</f>
        <v>97</v>
      </c>
      <c r="CA442" s="2">
        <f>IF(ISNA(MATCH($BQ442,'2008'!$A$44:$A$139,0)),97,MATCH($BQ442,'2008'!$A$44:$A$139,0))</f>
        <v>97</v>
      </c>
      <c r="CB442" s="2">
        <f>IF(ISNA(MATCH($BQ442,'2009'!$A$44:$A$139,0)),97,MATCH($BQ442,'2009'!$A$44:$A$139,0))</f>
        <v>97</v>
      </c>
      <c r="CC442" s="2">
        <f>IF(ISNA(MATCH($BQ442,'2010'!$A$44:$A$139,0)),97,MATCH($BQ442,'2010'!$A$44:$A$139,0))</f>
        <v>97</v>
      </c>
      <c r="CD442" s="2">
        <f>IF(ISNA(MATCH($BQ442,'2011'!$A$44:$A$139,0)),97,MATCH($BQ442,'2011'!$A$44:$A$139,0))</f>
        <v>97</v>
      </c>
      <c r="CE442" s="2">
        <f>IF(ISNA(MATCH($BQ442,'2012'!$A$44:$A$139,0)),97,MATCH($BQ442,'2012'!$A$44:$A$139,0))</f>
        <v>97</v>
      </c>
      <c r="CF442" s="2">
        <f>IF(ISNA(MATCH($BQ442,'2013'!$A$44:$A$139,0)),97,MATCH($BQ442,'2013'!$A$44:$A$139,0))</f>
        <v>97</v>
      </c>
      <c r="CG442" s="149">
        <f>IF(ISNA(MATCH($BQ442,'2014'!$A$52:$A$179,0)),129,MATCH($BQ442,'2014'!$A$52:$A$179,0))</f>
        <v>129</v>
      </c>
      <c r="CI442">
        <f t="shared" si="286"/>
        <v>63</v>
      </c>
      <c r="CJ442" s="284"/>
      <c r="CK442" s="282"/>
      <c r="CL442" s="281">
        <f t="shared" si="287"/>
        <v>0</v>
      </c>
      <c r="CM442" s="282">
        <f t="shared" si="288"/>
        <v>22</v>
      </c>
      <c r="CN442" s="282">
        <f t="shared" si="289"/>
        <v>14.665199999999999</v>
      </c>
      <c r="CO442" s="282">
        <f t="shared" si="290"/>
        <v>9.7758223199999978</v>
      </c>
      <c r="CP442" s="282">
        <f t="shared" si="291"/>
        <v>6.5165631585119979</v>
      </c>
      <c r="CQ442" s="282">
        <f t="shared" si="292"/>
        <v>4.3439410014640973</v>
      </c>
      <c r="CR442" s="282">
        <f t="shared" si="293"/>
        <v>2.895671071575967</v>
      </c>
      <c r="CS442" s="282">
        <f t="shared" si="294"/>
        <v>1.9302543363125395</v>
      </c>
      <c r="CT442" s="282">
        <f t="shared" si="295"/>
        <v>1.2867075405859387</v>
      </c>
      <c r="CU442" s="282">
        <f t="shared" si="296"/>
        <v>0.85771924655458676</v>
      </c>
      <c r="CV442" s="282">
        <f t="shared" si="297"/>
        <v>0.57175564975328752</v>
      </c>
      <c r="CW442" s="282">
        <f t="shared" si="298"/>
        <v>0.38113231612554144</v>
      </c>
      <c r="CX442" s="282">
        <f t="shared" si="254"/>
        <v>0.25406280192928593</v>
      </c>
      <c r="CY442" s="283">
        <f t="shared" si="255"/>
        <v>0.169358263766062</v>
      </c>
      <c r="DA442" s="282">
        <f t="shared" si="256"/>
        <v>63</v>
      </c>
      <c r="DB442" s="97"/>
      <c r="DC442" s="156"/>
      <c r="DD442" s="270">
        <f t="shared" si="257"/>
        <v>0</v>
      </c>
      <c r="DE442" s="156">
        <f t="shared" si="258"/>
        <v>22</v>
      </c>
      <c r="DF442" s="156">
        <f t="shared" si="259"/>
        <v>22</v>
      </c>
      <c r="DG442" s="156">
        <f t="shared" si="260"/>
        <v>22</v>
      </c>
      <c r="DH442" s="156">
        <f t="shared" si="261"/>
        <v>22</v>
      </c>
      <c r="DI442" s="156">
        <f t="shared" si="262"/>
        <v>22</v>
      </c>
      <c r="DJ442" s="156">
        <f t="shared" si="263"/>
        <v>22</v>
      </c>
      <c r="DK442" s="156">
        <f t="shared" si="264"/>
        <v>22</v>
      </c>
      <c r="DL442" s="156">
        <f t="shared" si="265"/>
        <v>22</v>
      </c>
      <c r="DM442" s="156">
        <f t="shared" si="266"/>
        <v>22</v>
      </c>
      <c r="DN442" s="156">
        <f t="shared" si="267"/>
        <v>22</v>
      </c>
      <c r="DO442" s="156">
        <f t="shared" si="268"/>
        <v>22</v>
      </c>
      <c r="DP442" s="156">
        <f t="shared" si="269"/>
        <v>22</v>
      </c>
      <c r="DQ442" s="267">
        <f t="shared" si="270"/>
        <v>22</v>
      </c>
      <c r="DR442" s="156">
        <f t="shared" si="271"/>
        <v>283</v>
      </c>
    </row>
    <row r="443" spans="2:122" x14ac:dyDescent="0.2">
      <c r="F443" s="2">
        <f t="shared" si="272"/>
        <v>438</v>
      </c>
      <c r="G443" s="164">
        <v>249</v>
      </c>
      <c r="H443" s="164">
        <f>14- COUNTIF(L443:AA443,"#N/A")</f>
        <v>1</v>
      </c>
      <c r="I443" s="133">
        <f>SUM(AF443:AU443)+SUM(BA443:BM443)</f>
        <v>32</v>
      </c>
      <c r="J443" s="405">
        <f>CY443</f>
        <v>0.16420977254757371</v>
      </c>
      <c r="K443" s="466" t="str">
        <f>IF(ISNUMBER(MATCH(G443,'[4]OPR data'!$A$3:$A$2541,0)),"Y","N")</f>
        <v>N</v>
      </c>
      <c r="L443" s="112"/>
      <c r="M443" s="236"/>
      <c r="N443" s="236" t="str">
        <f>(INDEX(Finish_table!R$4:R$83,MATCH('14 Year_History_Results'!$G443,Finish_table!S$4:S$83,0),1))</f>
        <v>SF</v>
      </c>
      <c r="O443" s="236" t="e">
        <f>(INDEX(Finish_table!Z$4:Z$99,MATCH('14 Year_History_Results'!$G443,Finish_table!AA$4:AA$99,0),1))</f>
        <v>#N/A</v>
      </c>
      <c r="P443" s="236" t="e">
        <f>(INDEX(Finish_table!AI$4:AI$99,MATCH('14 Year_History_Results'!$G443,Finish_table!AJ$4:AJ$99,0),1))</f>
        <v>#N/A</v>
      </c>
      <c r="Q443" s="236" t="e">
        <f>(INDEX(Finish_table!AR$4:AR$99,MATCH('14 Year_History_Results'!$G443,Finish_table!AS$4:AS$99,0),1))</f>
        <v>#N/A</v>
      </c>
      <c r="R443" s="236" t="e">
        <f>(INDEX(Finish_table!BA$4:BA$99,MATCH('14 Year_History_Results'!$G443,Finish_table!BB$4:BB$99,0),1))</f>
        <v>#N/A</v>
      </c>
      <c r="S443" s="236" t="e">
        <f>(INDEX(Finish_table!BJ$4:BJ$99,MATCH('14 Year_History_Results'!$G443,Finish_table!BK$4:BK$99,0),1))</f>
        <v>#N/A</v>
      </c>
      <c r="T443" s="236" t="e">
        <f>(INDEX(Finish_table!BS$4:BS$99,MATCH('14 Year_History_Results'!$G443,Finish_table!BT$4:BT$99,0),1))</f>
        <v>#N/A</v>
      </c>
      <c r="U443" s="236" t="e">
        <f>(INDEX(Finish_table!CB$4:CB$99,MATCH('14 Year_History_Results'!$G443,Finish_table!CC$4:CC$99,0),1))</f>
        <v>#N/A</v>
      </c>
      <c r="V443" s="236" t="e">
        <f>(INDEX(Finish_table!CK$4:CK$99,MATCH('14 Year_History_Results'!$G443,Finish_table!CL$4:CL$99,0),1))</f>
        <v>#N/A</v>
      </c>
      <c r="W443" s="236" t="e">
        <f>(INDEX(Finish_table!CT$4:CT$99,MATCH('14 Year_History_Results'!$G443,Finish_table!CU$4:CU$99,0),1))</f>
        <v>#N/A</v>
      </c>
      <c r="X443" s="236" t="e">
        <f>(INDEX(Finish_table!DC$4:DC$99,MATCH('14 Year_History_Results'!$G443,Finish_table!DD$4:DD$99,0),1))</f>
        <v>#N/A</v>
      </c>
      <c r="Y443" s="236" t="e">
        <f>(INDEX(Finish_table!DL$4:DL$99,MATCH('14 Year_History_Results'!$G443,Finish_table!DM$4:DM$99,0),1))</f>
        <v>#N/A</v>
      </c>
      <c r="Z443" s="236" t="e">
        <f>(INDEX(Finish_table!DU$4:DU$99,MATCH('14 Year_History_Results'!$G443,Finish_table!DV$4:DV$99,0),1))</f>
        <v>#N/A</v>
      </c>
      <c r="AA443" s="256" t="e">
        <f>(INDEX(Finish_table!ED$4:ED$140,MATCH('14 Year_History_Results'!$G443,Finish_table!EE$4:EE$140,0),1))</f>
        <v>#N/A</v>
      </c>
      <c r="AE443">
        <f t="shared" si="285"/>
        <v>249</v>
      </c>
      <c r="AF443" s="112"/>
      <c r="AG443" s="2"/>
      <c r="AH443" s="148">
        <f>INDEX('2001'!$C$44:$C$140,'14 Year_History_Results'!BT443)</f>
        <v>20</v>
      </c>
      <c r="AI443" s="2">
        <f>INDEX('2002'!$C$44:$C$140,'14 Year_History_Results'!BU443)</f>
        <v>0</v>
      </c>
      <c r="AJ443" s="2">
        <f>INDEX('2003'!$C$44:$C$140,'14 Year_History_Results'!BV443)</f>
        <v>0</v>
      </c>
      <c r="AK443" s="2">
        <f>INDEX('2004'!$C$44:$C$140,'14 Year_History_Results'!BW443)</f>
        <v>0</v>
      </c>
      <c r="AL443" s="2">
        <f>INDEX('2005'!$C$44:$C$140,'14 Year_History_Results'!BX443)</f>
        <v>0</v>
      </c>
      <c r="AM443" s="2">
        <f>INDEX('2006'!$C$44:$C$140,'14 Year_History_Results'!BY443)</f>
        <v>0</v>
      </c>
      <c r="AN443" s="2">
        <f>INDEX('2007'!$C$44:$C$140,'14 Year_History_Results'!BZ443)</f>
        <v>0</v>
      </c>
      <c r="AO443" s="2">
        <f>INDEX('2008'!$C$44:$C$140,'14 Year_History_Results'!CA443)</f>
        <v>0</v>
      </c>
      <c r="AP443" s="2">
        <f>INDEX('2009'!$C$44:$C$140,'14 Year_History_Results'!CB443)</f>
        <v>0</v>
      </c>
      <c r="AQ443" s="2">
        <f>INDEX('2010'!$C$44:$C$140,'14 Year_History_Results'!CC443)</f>
        <v>0</v>
      </c>
      <c r="AR443" s="2">
        <f>INDEX('2011'!$C$44:$C$140,'14 Year_History_Results'!CD443)</f>
        <v>0</v>
      </c>
      <c r="AS443" s="2">
        <f>INDEX('2012'!$C$44:$C$140,'14 Year_History_Results'!CE443)</f>
        <v>0</v>
      </c>
      <c r="AT443" s="2">
        <f>INDEX('2013'!$C$44:$C$140,'14 Year_History_Results'!CF443)</f>
        <v>0</v>
      </c>
      <c r="AU443" s="149">
        <f>INDEX('2014'!$C$52:$C$180,'14 Year_History_Results'!CG443)</f>
        <v>0</v>
      </c>
      <c r="AV443" s="2">
        <f t="shared" si="245"/>
        <v>5.3452248382484875</v>
      </c>
      <c r="AX443">
        <f t="shared" si="246"/>
        <v>249</v>
      </c>
      <c r="AY443" s="112"/>
      <c r="AZ443" s="97"/>
      <c r="BA443" s="148">
        <f>INDEX('2001'!$B$44:$B$140,'14 Year_History_Results'!BT443)</f>
        <v>12</v>
      </c>
      <c r="BB443" s="2">
        <f>INDEX('2002'!$B$44:$B$140,'14 Year_History_Results'!BU443)</f>
        <v>0</v>
      </c>
      <c r="BC443" s="2">
        <f>INDEX('2003'!$B$44:$B$140,'14 Year_History_Results'!BV443)</f>
        <v>0</v>
      </c>
      <c r="BD443" s="2">
        <f>INDEX('2004'!$B$44:$B$140,'14 Year_History_Results'!BW443)</f>
        <v>0</v>
      </c>
      <c r="BE443" s="2">
        <f>INDEX('2005'!$B$44:$B$140,'14 Year_History_Results'!BX443)</f>
        <v>0</v>
      </c>
      <c r="BF443" s="2">
        <f>INDEX('2006'!$B$44:$B$140,'14 Year_History_Results'!BY443)</f>
        <v>0</v>
      </c>
      <c r="BG443" s="2">
        <f>INDEX('2007'!$B$44:$B$140,'14 Year_History_Results'!BZ443)</f>
        <v>0</v>
      </c>
      <c r="BH443" s="2">
        <f>INDEX('2008'!$B$44:$B$140,'14 Year_History_Results'!CA443)</f>
        <v>0</v>
      </c>
      <c r="BI443" s="2">
        <f>INDEX('2009'!$B$44:$B$140,'14 Year_History_Results'!CB443)</f>
        <v>0</v>
      </c>
      <c r="BJ443" s="2">
        <f>INDEX('2010'!$B$44:$B$140,'14 Year_History_Results'!CC443)</f>
        <v>0</v>
      </c>
      <c r="BK443" s="2">
        <f>INDEX('2011'!$B$44:$B$140,'14 Year_History_Results'!CD443)</f>
        <v>0</v>
      </c>
      <c r="BL443" s="2">
        <f>INDEX('2012'!$B$44:$B$140,'14 Year_History_Results'!CE443)</f>
        <v>0</v>
      </c>
      <c r="BM443" s="2">
        <f>INDEX('2013'!$B$44:$B$140,'14 Year_History_Results'!CF443)</f>
        <v>0</v>
      </c>
      <c r="BN443" s="149">
        <f>INDEX('2014'!$B$52:$B$180,'14 Year_History_Results'!CG443)</f>
        <v>0</v>
      </c>
      <c r="BO443" s="308">
        <f t="shared" si="247"/>
        <v>0</v>
      </c>
      <c r="BQ443">
        <f t="shared" si="248"/>
        <v>249</v>
      </c>
      <c r="BR443" s="112"/>
      <c r="BS443" s="97"/>
      <c r="BT443" s="148">
        <f>IF(ISNA(MATCH($BQ443,'2001'!$A$44:$A$139,0)),97,MATCH($BQ443,'2001'!$A$44:$A$139,0))</f>
        <v>52</v>
      </c>
      <c r="BU443" s="2">
        <f>IF(ISNA(MATCH($BQ443,'2002'!$A$44:$A$139,0)),97,MATCH($BQ443,'2002'!$A$44:$A$139,0))</f>
        <v>97</v>
      </c>
      <c r="BV443" s="2">
        <f>IF(ISNA(MATCH($BQ443,'2003'!$A$44:$A$139,0)),97,MATCH($BQ443,'2003'!$A$44:$A$139,0))</f>
        <v>97</v>
      </c>
      <c r="BW443" s="2">
        <f>IF(ISNA(MATCH($BQ443,'2004'!$A$44:$A$139,0)),97,MATCH($BQ443,'2004'!$A$44:$A$139,0))</f>
        <v>97</v>
      </c>
      <c r="BX443" s="2">
        <f>IF(ISNA(MATCH($BQ443,'2005'!$A$44:$A$139,0)),97,MATCH($BQ443,'2005'!$A$44:$A$139,0))</f>
        <v>97</v>
      </c>
      <c r="BY443" s="2">
        <f>IF(ISNA(MATCH($BQ443,'2006'!$A$44:$A$139,0)),97,MATCH($BQ443,'2006'!$A$44:$A$139,0))</f>
        <v>97</v>
      </c>
      <c r="BZ443" s="2">
        <f>IF(ISNA(MATCH($BQ443,'2007'!$A$44:$A$139,0)),97,MATCH($BQ443,'2007'!$A$44:$A$139,0))</f>
        <v>97</v>
      </c>
      <c r="CA443" s="2">
        <f>IF(ISNA(MATCH($BQ443,'2008'!$A$44:$A$139,0)),97,MATCH($BQ443,'2008'!$A$44:$A$139,0))</f>
        <v>97</v>
      </c>
      <c r="CB443" s="2">
        <f>IF(ISNA(MATCH($BQ443,'2009'!$A$44:$A$139,0)),97,MATCH($BQ443,'2009'!$A$44:$A$139,0))</f>
        <v>97</v>
      </c>
      <c r="CC443" s="2">
        <f>IF(ISNA(MATCH($BQ443,'2010'!$A$44:$A$139,0)),97,MATCH($BQ443,'2010'!$A$44:$A$139,0))</f>
        <v>97</v>
      </c>
      <c r="CD443" s="2">
        <f>IF(ISNA(MATCH($BQ443,'2011'!$A$44:$A$139,0)),97,MATCH($BQ443,'2011'!$A$44:$A$139,0))</f>
        <v>97</v>
      </c>
      <c r="CE443" s="2">
        <f>IF(ISNA(MATCH($BQ443,'2012'!$A$44:$A$139,0)),97,MATCH($BQ443,'2012'!$A$44:$A$139,0))</f>
        <v>97</v>
      </c>
      <c r="CF443" s="2">
        <f>IF(ISNA(MATCH($BQ443,'2013'!$A$44:$A$139,0)),97,MATCH($BQ443,'2013'!$A$44:$A$139,0))</f>
        <v>97</v>
      </c>
      <c r="CG443" s="149">
        <f>IF(ISNA(MATCH($BQ443,'2014'!$A$52:$A$179,0)),129,MATCH($BQ443,'2014'!$A$52:$A$179,0))</f>
        <v>129</v>
      </c>
      <c r="CI443">
        <f t="shared" si="286"/>
        <v>249</v>
      </c>
      <c r="CJ443" s="284"/>
      <c r="CK443" s="282"/>
      <c r="CL443" s="281">
        <f t="shared" si="287"/>
        <v>32</v>
      </c>
      <c r="CM443" s="282">
        <f t="shared" si="288"/>
        <v>21.331199999999999</v>
      </c>
      <c r="CN443" s="282">
        <f t="shared" si="289"/>
        <v>14.219377919999999</v>
      </c>
      <c r="CO443" s="282">
        <f t="shared" si="290"/>
        <v>9.4786373214719983</v>
      </c>
      <c r="CP443" s="282">
        <f t="shared" si="291"/>
        <v>6.3184596384932341</v>
      </c>
      <c r="CQ443" s="282">
        <f t="shared" si="292"/>
        <v>4.2118851950195895</v>
      </c>
      <c r="CR443" s="282">
        <f t="shared" si="293"/>
        <v>2.8076426710000582</v>
      </c>
      <c r="CS443" s="282">
        <f t="shared" si="294"/>
        <v>1.8715746044886388</v>
      </c>
      <c r="CT443" s="282">
        <f t="shared" si="295"/>
        <v>1.2475916313521265</v>
      </c>
      <c r="CU443" s="282">
        <f t="shared" si="296"/>
        <v>0.83164458145932751</v>
      </c>
      <c r="CV443" s="282">
        <f t="shared" si="297"/>
        <v>0.55437427800078765</v>
      </c>
      <c r="CW443" s="282">
        <f t="shared" si="298"/>
        <v>0.36954589371532504</v>
      </c>
      <c r="CX443" s="282">
        <f t="shared" si="254"/>
        <v>0.24633929275063565</v>
      </c>
      <c r="CY443" s="283">
        <f t="shared" si="255"/>
        <v>0.16420977254757371</v>
      </c>
      <c r="DA443" s="282">
        <f t="shared" si="256"/>
        <v>249</v>
      </c>
      <c r="DB443" s="97"/>
      <c r="DC443" s="156"/>
      <c r="DD443" s="270">
        <f t="shared" si="257"/>
        <v>32</v>
      </c>
      <c r="DE443" s="156">
        <f t="shared" si="258"/>
        <v>32</v>
      </c>
      <c r="DF443" s="156">
        <f t="shared" si="259"/>
        <v>32</v>
      </c>
      <c r="DG443" s="156">
        <f t="shared" si="260"/>
        <v>32</v>
      </c>
      <c r="DH443" s="156">
        <f t="shared" si="261"/>
        <v>32</v>
      </c>
      <c r="DI443" s="156">
        <f t="shared" si="262"/>
        <v>32</v>
      </c>
      <c r="DJ443" s="156">
        <f t="shared" si="263"/>
        <v>32</v>
      </c>
      <c r="DK443" s="156">
        <f t="shared" si="264"/>
        <v>32</v>
      </c>
      <c r="DL443" s="156">
        <f t="shared" si="265"/>
        <v>32</v>
      </c>
      <c r="DM443" s="156">
        <f t="shared" si="266"/>
        <v>32</v>
      </c>
      <c r="DN443" s="156">
        <f t="shared" si="267"/>
        <v>32</v>
      </c>
      <c r="DO443" s="156">
        <f t="shared" si="268"/>
        <v>32</v>
      </c>
      <c r="DP443" s="156">
        <f t="shared" si="269"/>
        <v>32</v>
      </c>
      <c r="DQ443" s="267">
        <f t="shared" si="270"/>
        <v>32</v>
      </c>
      <c r="DR443" s="156">
        <f t="shared" si="271"/>
        <v>217</v>
      </c>
    </row>
    <row r="444" spans="2:122" x14ac:dyDescent="0.2">
      <c r="F444" s="2">
        <f t="shared" si="272"/>
        <v>439</v>
      </c>
      <c r="G444" s="164">
        <v>1648</v>
      </c>
      <c r="H444" s="164">
        <f>14- COUNTIF(L444:AA444,"#N/A")</f>
        <v>1</v>
      </c>
      <c r="I444" s="133">
        <f>SUM(AF444:AU444)+SUM(BA444:BM444)</f>
        <v>6</v>
      </c>
      <c r="J444" s="405">
        <f>CY444</f>
        <v>0.15593335902362393</v>
      </c>
      <c r="K444" s="466" t="str">
        <f>IF(ISNUMBER(MATCH(G444,'[4]OPR data'!$A$3:$A$2541,0)),"Y","N")</f>
        <v>Y</v>
      </c>
      <c r="L444" s="112"/>
      <c r="M444" s="236"/>
      <c r="N444" s="236" t="e">
        <f>(INDEX(Finish_table!R$4:R$83,MATCH('14 Year_History_Results'!$G444,Finish_table!S$4:S$83,0),1))</f>
        <v>#N/A</v>
      </c>
      <c r="O444" s="236" t="e">
        <f>(INDEX(Finish_table!Z$4:Z$99,MATCH('14 Year_History_Results'!$G444,Finish_table!AA$4:AA$99,0),1))</f>
        <v>#N/A</v>
      </c>
      <c r="P444" s="236" t="e">
        <f>(INDEX(Finish_table!AI$4:AI$99,MATCH('14 Year_History_Results'!$G444,Finish_table!AJ$4:AJ$99,0),1))</f>
        <v>#N/A</v>
      </c>
      <c r="Q444" s="236" t="e">
        <f>(INDEX(Finish_table!AR$4:AR$99,MATCH('14 Year_History_Results'!$G444,Finish_table!AS$4:AS$99,0),1))</f>
        <v>#N/A</v>
      </c>
      <c r="R444" s="236" t="str">
        <f>(INDEX(Finish_table!BA$4:BA$99,MATCH('14 Year_History_Results'!$G444,Finish_table!BB$4:BB$99,0),1))</f>
        <v>QF</v>
      </c>
      <c r="S444" s="236" t="e">
        <f>(INDEX(Finish_table!BJ$4:BJ$99,MATCH('14 Year_History_Results'!$G444,Finish_table!BK$4:BK$99,0),1))</f>
        <v>#N/A</v>
      </c>
      <c r="T444" s="236" t="e">
        <f>(INDEX(Finish_table!BS$4:BS$99,MATCH('14 Year_History_Results'!$G444,Finish_table!BT$4:BT$99,0),1))</f>
        <v>#N/A</v>
      </c>
      <c r="U444" s="236" t="e">
        <f>(INDEX(Finish_table!CB$4:CB$99,MATCH('14 Year_History_Results'!$G444,Finish_table!CC$4:CC$99,0),1))</f>
        <v>#N/A</v>
      </c>
      <c r="V444" s="236" t="e">
        <f>(INDEX(Finish_table!CK$4:CK$99,MATCH('14 Year_History_Results'!$G444,Finish_table!CL$4:CL$99,0),1))</f>
        <v>#N/A</v>
      </c>
      <c r="W444" s="236" t="e">
        <f>(INDEX(Finish_table!CT$4:CT$99,MATCH('14 Year_History_Results'!$G444,Finish_table!CU$4:CU$99,0),1))</f>
        <v>#N/A</v>
      </c>
      <c r="X444" s="236" t="e">
        <f>(INDEX(Finish_table!DC$4:DC$99,MATCH('14 Year_History_Results'!$G444,Finish_table!DD$4:DD$99,0),1))</f>
        <v>#N/A</v>
      </c>
      <c r="Y444" s="236" t="e">
        <f>(INDEX(Finish_table!DL$4:DL$99,MATCH('14 Year_History_Results'!$G444,Finish_table!DM$4:DM$99,0),1))</f>
        <v>#N/A</v>
      </c>
      <c r="Z444" s="236" t="e">
        <f>(INDEX(Finish_table!DU$4:DU$99,MATCH('14 Year_History_Results'!$G444,Finish_table!DV$4:DV$99,0),1))</f>
        <v>#N/A</v>
      </c>
      <c r="AA444" s="256" t="e">
        <f>(INDEX(Finish_table!ED$4:ED$140,MATCH('14 Year_History_Results'!$G444,Finish_table!EE$4:EE$140,0),1))</f>
        <v>#N/A</v>
      </c>
      <c r="AE444">
        <f t="shared" si="285"/>
        <v>1648</v>
      </c>
      <c r="AF444" s="112"/>
      <c r="AG444" s="2"/>
      <c r="AH444" s="148">
        <f>INDEX('2001'!$C$44:$C$140,'14 Year_History_Results'!BT444)</f>
        <v>0</v>
      </c>
      <c r="AI444" s="2">
        <f>INDEX('2002'!$C$44:$C$140,'14 Year_History_Results'!BU444)</f>
        <v>0</v>
      </c>
      <c r="AJ444" s="2">
        <f>INDEX('2003'!$C$44:$C$140,'14 Year_History_Results'!BV444)</f>
        <v>0</v>
      </c>
      <c r="AK444" s="2">
        <f>INDEX('2004'!$C$44:$C$140,'14 Year_History_Results'!BW444)</f>
        <v>0</v>
      </c>
      <c r="AL444" s="2">
        <f>INDEX('2005'!$C$44:$C$140,'14 Year_History_Results'!BX444)</f>
        <v>0</v>
      </c>
      <c r="AM444" s="2">
        <f>INDEX('2006'!$C$44:$C$140,'14 Year_History_Results'!BY444)</f>
        <v>0</v>
      </c>
      <c r="AN444" s="2">
        <f>INDEX('2007'!$C$44:$C$140,'14 Year_History_Results'!BZ444)</f>
        <v>0</v>
      </c>
      <c r="AO444" s="2">
        <f>INDEX('2008'!$C$44:$C$140,'14 Year_History_Results'!CA444)</f>
        <v>0</v>
      </c>
      <c r="AP444" s="2">
        <f>INDEX('2009'!$C$44:$C$140,'14 Year_History_Results'!CB444)</f>
        <v>0</v>
      </c>
      <c r="AQ444" s="2">
        <f>INDEX('2010'!$C$44:$C$140,'14 Year_History_Results'!CC444)</f>
        <v>0</v>
      </c>
      <c r="AR444" s="2">
        <f>INDEX('2011'!$C$44:$C$140,'14 Year_History_Results'!CD444)</f>
        <v>0</v>
      </c>
      <c r="AS444" s="2">
        <f>INDEX('2012'!$C$44:$C$140,'14 Year_History_Results'!CE444)</f>
        <v>0</v>
      </c>
      <c r="AT444" s="2">
        <f>INDEX('2013'!$C$44:$C$140,'14 Year_History_Results'!CF444)</f>
        <v>0</v>
      </c>
      <c r="AU444" s="149">
        <f>INDEX('2014'!$C$52:$C$180,'14 Year_History_Results'!CG444)</f>
        <v>0</v>
      </c>
      <c r="AV444" s="2">
        <f t="shared" si="245"/>
        <v>0</v>
      </c>
      <c r="AX444">
        <f t="shared" si="246"/>
        <v>1648</v>
      </c>
      <c r="AY444" s="112"/>
      <c r="AZ444" s="97"/>
      <c r="BA444" s="148">
        <f>INDEX('2001'!$B$44:$B$140,'14 Year_History_Results'!BT444)</f>
        <v>0</v>
      </c>
      <c r="BB444" s="2">
        <f>INDEX('2002'!$B$44:$B$140,'14 Year_History_Results'!BU444)</f>
        <v>0</v>
      </c>
      <c r="BC444" s="2">
        <f>INDEX('2003'!$B$44:$B$140,'14 Year_History_Results'!BV444)</f>
        <v>0</v>
      </c>
      <c r="BD444" s="2">
        <f>INDEX('2004'!$B$44:$B$140,'14 Year_History_Results'!BW444)</f>
        <v>0</v>
      </c>
      <c r="BE444" s="2">
        <f>INDEX('2005'!$B$44:$B$140,'14 Year_History_Results'!BX444)</f>
        <v>6</v>
      </c>
      <c r="BF444" s="2">
        <f>INDEX('2006'!$B$44:$B$140,'14 Year_History_Results'!BY444)</f>
        <v>0</v>
      </c>
      <c r="BG444" s="2">
        <f>INDEX('2007'!$B$44:$B$140,'14 Year_History_Results'!BZ444)</f>
        <v>0</v>
      </c>
      <c r="BH444" s="2">
        <f>INDEX('2008'!$B$44:$B$140,'14 Year_History_Results'!CA444)</f>
        <v>0</v>
      </c>
      <c r="BI444" s="2">
        <f>INDEX('2009'!$B$44:$B$140,'14 Year_History_Results'!CB444)</f>
        <v>0</v>
      </c>
      <c r="BJ444" s="2">
        <f>INDEX('2010'!$B$44:$B$140,'14 Year_History_Results'!CC444)</f>
        <v>0</v>
      </c>
      <c r="BK444" s="2">
        <f>INDEX('2011'!$B$44:$B$140,'14 Year_History_Results'!CD444)</f>
        <v>0</v>
      </c>
      <c r="BL444" s="2">
        <f>INDEX('2012'!$B$44:$B$140,'14 Year_History_Results'!CE444)</f>
        <v>0</v>
      </c>
      <c r="BM444" s="2">
        <f>INDEX('2013'!$B$44:$B$140,'14 Year_History_Results'!CF444)</f>
        <v>0</v>
      </c>
      <c r="BN444" s="149">
        <f>INDEX('2014'!$B$52:$B$180,'14 Year_History_Results'!CG444)</f>
        <v>0</v>
      </c>
      <c r="BO444" s="308">
        <f t="shared" si="247"/>
        <v>0</v>
      </c>
      <c r="BQ444">
        <f t="shared" si="248"/>
        <v>1648</v>
      </c>
      <c r="BR444" s="112"/>
      <c r="BS444" s="97"/>
      <c r="BT444" s="148">
        <f>IF(ISNA(MATCH($BQ444,'2001'!$A$44:$A$139,0)),97,MATCH($BQ444,'2001'!$A$44:$A$139,0))</f>
        <v>97</v>
      </c>
      <c r="BU444" s="2">
        <f>IF(ISNA(MATCH($BQ444,'2002'!$A$44:$A$139,0)),97,MATCH($BQ444,'2002'!$A$44:$A$139,0))</f>
        <v>97</v>
      </c>
      <c r="BV444" s="2">
        <f>IF(ISNA(MATCH($BQ444,'2003'!$A$44:$A$139,0)),97,MATCH($BQ444,'2003'!$A$44:$A$139,0))</f>
        <v>97</v>
      </c>
      <c r="BW444" s="2">
        <f>IF(ISNA(MATCH($BQ444,'2004'!$A$44:$A$139,0)),97,MATCH($BQ444,'2004'!$A$44:$A$139,0))</f>
        <v>97</v>
      </c>
      <c r="BX444" s="2">
        <f>IF(ISNA(MATCH($BQ444,'2005'!$A$44:$A$139,0)),97,MATCH($BQ444,'2005'!$A$44:$A$139,0))</f>
        <v>95</v>
      </c>
      <c r="BY444" s="2">
        <f>IF(ISNA(MATCH($BQ444,'2006'!$A$44:$A$139,0)),97,MATCH($BQ444,'2006'!$A$44:$A$139,0))</f>
        <v>97</v>
      </c>
      <c r="BZ444" s="2">
        <f>IF(ISNA(MATCH($BQ444,'2007'!$A$44:$A$139,0)),97,MATCH($BQ444,'2007'!$A$44:$A$139,0))</f>
        <v>97</v>
      </c>
      <c r="CA444" s="2">
        <f>IF(ISNA(MATCH($BQ444,'2008'!$A$44:$A$139,0)),97,MATCH($BQ444,'2008'!$A$44:$A$139,0))</f>
        <v>97</v>
      </c>
      <c r="CB444" s="2">
        <f>IF(ISNA(MATCH($BQ444,'2009'!$A$44:$A$139,0)),97,MATCH($BQ444,'2009'!$A$44:$A$139,0))</f>
        <v>97</v>
      </c>
      <c r="CC444" s="2">
        <f>IF(ISNA(MATCH($BQ444,'2010'!$A$44:$A$139,0)),97,MATCH($BQ444,'2010'!$A$44:$A$139,0))</f>
        <v>97</v>
      </c>
      <c r="CD444" s="2">
        <f>IF(ISNA(MATCH($BQ444,'2011'!$A$44:$A$139,0)),97,MATCH($BQ444,'2011'!$A$44:$A$139,0))</f>
        <v>97</v>
      </c>
      <c r="CE444" s="2">
        <f>IF(ISNA(MATCH($BQ444,'2012'!$A$44:$A$139,0)),97,MATCH($BQ444,'2012'!$A$44:$A$139,0))</f>
        <v>97</v>
      </c>
      <c r="CF444" s="2">
        <f>IF(ISNA(MATCH($BQ444,'2013'!$A$44:$A$139,0)),97,MATCH($BQ444,'2013'!$A$44:$A$139,0))</f>
        <v>97</v>
      </c>
      <c r="CG444" s="149">
        <f>IF(ISNA(MATCH($BQ444,'2014'!$A$52:$A$179,0)),129,MATCH($BQ444,'2014'!$A$52:$A$179,0))</f>
        <v>129</v>
      </c>
      <c r="CI444">
        <f t="shared" si="286"/>
        <v>1648</v>
      </c>
      <c r="CJ444" s="284"/>
      <c r="CK444" s="282"/>
      <c r="CL444" s="281">
        <f t="shared" si="287"/>
        <v>0</v>
      </c>
      <c r="CM444" s="282">
        <f t="shared" si="288"/>
        <v>0</v>
      </c>
      <c r="CN444" s="282">
        <f t="shared" si="289"/>
        <v>0</v>
      </c>
      <c r="CO444" s="282">
        <f t="shared" si="290"/>
        <v>0</v>
      </c>
      <c r="CP444" s="282">
        <f t="shared" si="291"/>
        <v>6</v>
      </c>
      <c r="CQ444" s="282">
        <f t="shared" si="292"/>
        <v>3.9996</v>
      </c>
      <c r="CR444" s="282">
        <f t="shared" si="293"/>
        <v>2.6661333599999999</v>
      </c>
      <c r="CS444" s="282">
        <f t="shared" si="294"/>
        <v>1.7772444977759998</v>
      </c>
      <c r="CT444" s="282">
        <f t="shared" si="295"/>
        <v>1.1847111822174814</v>
      </c>
      <c r="CU444" s="282">
        <f t="shared" si="296"/>
        <v>0.78972847406617308</v>
      </c>
      <c r="CV444" s="282">
        <f t="shared" si="297"/>
        <v>0.52643300081251099</v>
      </c>
      <c r="CW444" s="282">
        <f t="shared" si="298"/>
        <v>0.35092023834161978</v>
      </c>
      <c r="CX444" s="282">
        <f t="shared" si="254"/>
        <v>0.23392343087852374</v>
      </c>
      <c r="CY444" s="283">
        <f t="shared" si="255"/>
        <v>0.15593335902362393</v>
      </c>
      <c r="DA444" s="282">
        <f t="shared" si="256"/>
        <v>1648</v>
      </c>
      <c r="DB444" s="97"/>
      <c r="DC444" s="156"/>
      <c r="DD444" s="270">
        <f t="shared" si="257"/>
        <v>0</v>
      </c>
      <c r="DE444" s="156">
        <f t="shared" si="258"/>
        <v>0</v>
      </c>
      <c r="DF444" s="156">
        <f t="shared" si="259"/>
        <v>0</v>
      </c>
      <c r="DG444" s="156">
        <f t="shared" si="260"/>
        <v>0</v>
      </c>
      <c r="DH444" s="156">
        <f t="shared" si="261"/>
        <v>6</v>
      </c>
      <c r="DI444" s="156">
        <f t="shared" si="262"/>
        <v>6</v>
      </c>
      <c r="DJ444" s="156">
        <f t="shared" si="263"/>
        <v>6</v>
      </c>
      <c r="DK444" s="156">
        <f t="shared" si="264"/>
        <v>6</v>
      </c>
      <c r="DL444" s="156">
        <f t="shared" si="265"/>
        <v>6</v>
      </c>
      <c r="DM444" s="156">
        <f t="shared" si="266"/>
        <v>6</v>
      </c>
      <c r="DN444" s="156">
        <f t="shared" si="267"/>
        <v>6</v>
      </c>
      <c r="DO444" s="156">
        <f t="shared" si="268"/>
        <v>6</v>
      </c>
      <c r="DP444" s="156">
        <f t="shared" si="269"/>
        <v>6</v>
      </c>
      <c r="DQ444" s="267">
        <f t="shared" si="270"/>
        <v>6</v>
      </c>
      <c r="DR444" s="156">
        <f t="shared" si="271"/>
        <v>459</v>
      </c>
    </row>
    <row r="445" spans="2:122" ht="13.5" thickBot="1" x14ac:dyDescent="0.25">
      <c r="F445" s="2">
        <f t="shared" si="272"/>
        <v>440</v>
      </c>
      <c r="G445" s="444">
        <v>21</v>
      </c>
      <c r="H445" s="164">
        <f>14- COUNTIF(L445:AA445,"#N/A")</f>
        <v>1</v>
      </c>
      <c r="I445" s="133">
        <f>SUM(AF445:AU445)+SUM(BA445:BM445)</f>
        <v>30</v>
      </c>
      <c r="J445" s="405">
        <f>CY445</f>
        <v>0.15394666176335037</v>
      </c>
      <c r="K445" s="466" t="str">
        <f>IF(ISNUMBER(MATCH(G445,'[4]OPR data'!$A$3:$A$2541,0)),"Y","N")</f>
        <v>Y</v>
      </c>
      <c r="L445" s="112"/>
      <c r="M445" s="236"/>
      <c r="N445" s="236" t="str">
        <f>(INDEX(Finish_table!R$4:R$83,MATCH('14 Year_History_Results'!$G445,Finish_table!S$4:S$83,0),1))</f>
        <v>SF</v>
      </c>
      <c r="O445" s="236" t="e">
        <f>(INDEX(Finish_table!Z$4:Z$99,MATCH('14 Year_History_Results'!$G445,Finish_table!AA$4:AA$99,0),1))</f>
        <v>#N/A</v>
      </c>
      <c r="P445" s="236" t="e">
        <f>(INDEX(Finish_table!AI$4:AI$99,MATCH('14 Year_History_Results'!$G445,Finish_table!AJ$4:AJ$99,0),1))</f>
        <v>#N/A</v>
      </c>
      <c r="Q445" s="236" t="e">
        <f>(INDEX(Finish_table!AR$4:AR$99,MATCH('14 Year_History_Results'!$G445,Finish_table!AS$4:AS$99,0),1))</f>
        <v>#N/A</v>
      </c>
      <c r="R445" s="236" t="e">
        <f>(INDEX(Finish_table!BA$4:BA$99,MATCH('14 Year_History_Results'!$G445,Finish_table!BB$4:BB$99,0),1))</f>
        <v>#N/A</v>
      </c>
      <c r="S445" s="236" t="e">
        <f>(INDEX(Finish_table!BJ$4:BJ$99,MATCH('14 Year_History_Results'!$G445,Finish_table!BK$4:BK$99,0),1))</f>
        <v>#N/A</v>
      </c>
      <c r="T445" s="236" t="e">
        <f>(INDEX(Finish_table!BS$4:BS$99,MATCH('14 Year_History_Results'!$G445,Finish_table!BT$4:BT$99,0),1))</f>
        <v>#N/A</v>
      </c>
      <c r="U445" s="236" t="e">
        <f>(INDEX(Finish_table!CB$4:CB$99,MATCH('14 Year_History_Results'!$G445,Finish_table!CC$4:CC$99,0),1))</f>
        <v>#N/A</v>
      </c>
      <c r="V445" s="236" t="e">
        <f>(INDEX(Finish_table!CK$4:CK$99,MATCH('14 Year_History_Results'!$G445,Finish_table!CL$4:CL$99,0),1))</f>
        <v>#N/A</v>
      </c>
      <c r="W445" s="236" t="e">
        <f>(INDEX(Finish_table!CT$4:CT$99,MATCH('14 Year_History_Results'!$G445,Finish_table!CU$4:CU$99,0),1))</f>
        <v>#N/A</v>
      </c>
      <c r="X445" s="236" t="e">
        <f>(INDEX(Finish_table!DC$4:DC$99,MATCH('14 Year_History_Results'!$G445,Finish_table!DD$4:DD$99,0),1))</f>
        <v>#N/A</v>
      </c>
      <c r="Y445" s="236" t="e">
        <f>(INDEX(Finish_table!DL$4:DL$99,MATCH('14 Year_History_Results'!$G445,Finish_table!DM$4:DM$99,0),1))</f>
        <v>#N/A</v>
      </c>
      <c r="Z445" s="236" t="e">
        <f>(INDEX(Finish_table!DU$4:DU$99,MATCH('14 Year_History_Results'!$G445,Finish_table!DV$4:DV$99,0),1))</f>
        <v>#N/A</v>
      </c>
      <c r="AA445" s="256" t="e">
        <f>(INDEX(Finish_table!ED$4:ED$140,MATCH('14 Year_History_Results'!$G445,Finish_table!EE$4:EE$140,0),1))</f>
        <v>#N/A</v>
      </c>
      <c r="AE445">
        <f t="shared" ref="AE445:AE477" si="299">G445</f>
        <v>21</v>
      </c>
      <c r="AF445" s="112"/>
      <c r="AG445" s="2"/>
      <c r="AH445" s="148">
        <f>INDEX('2001'!$C$44:$C$140,'14 Year_History_Results'!BT445)</f>
        <v>20</v>
      </c>
      <c r="AI445" s="2">
        <f>INDEX('2002'!$C$44:$C$140,'14 Year_History_Results'!BU445)</f>
        <v>0</v>
      </c>
      <c r="AJ445" s="2">
        <f>INDEX('2003'!$C$44:$C$140,'14 Year_History_Results'!BV445)</f>
        <v>0</v>
      </c>
      <c r="AK445" s="2">
        <f>INDEX('2004'!$C$44:$C$140,'14 Year_History_Results'!BW445)</f>
        <v>0</v>
      </c>
      <c r="AL445" s="2">
        <f>INDEX('2005'!$C$44:$C$140,'14 Year_History_Results'!BX445)</f>
        <v>0</v>
      </c>
      <c r="AM445" s="2">
        <f>INDEX('2006'!$C$44:$C$140,'14 Year_History_Results'!BY445)</f>
        <v>0</v>
      </c>
      <c r="AN445" s="2">
        <f>INDEX('2007'!$C$44:$C$140,'14 Year_History_Results'!BZ445)</f>
        <v>0</v>
      </c>
      <c r="AO445" s="2">
        <f>INDEX('2008'!$C$44:$C$140,'14 Year_History_Results'!CA445)</f>
        <v>0</v>
      </c>
      <c r="AP445" s="2">
        <f>INDEX('2009'!$C$44:$C$140,'14 Year_History_Results'!CB445)</f>
        <v>0</v>
      </c>
      <c r="AQ445" s="2">
        <f>INDEX('2010'!$C$44:$C$140,'14 Year_History_Results'!CC445)</f>
        <v>0</v>
      </c>
      <c r="AR445" s="2">
        <f>INDEX('2011'!$C$44:$C$140,'14 Year_History_Results'!CD445)</f>
        <v>0</v>
      </c>
      <c r="AS445" s="2">
        <f>INDEX('2012'!$C$44:$C$140,'14 Year_History_Results'!CE445)</f>
        <v>0</v>
      </c>
      <c r="AT445" s="2">
        <f>INDEX('2013'!$C$44:$C$140,'14 Year_History_Results'!CF445)</f>
        <v>0</v>
      </c>
      <c r="AU445" s="149">
        <f>INDEX('2014'!$C$52:$C$180,'14 Year_History_Results'!CG445)</f>
        <v>0</v>
      </c>
      <c r="AV445" s="2">
        <f t="shared" si="245"/>
        <v>5.3452248382484875</v>
      </c>
      <c r="AX445">
        <f t="shared" si="246"/>
        <v>21</v>
      </c>
      <c r="AY445" s="112"/>
      <c r="AZ445" s="97"/>
      <c r="BA445" s="148">
        <f>INDEX('2001'!$B$44:$B$140,'14 Year_History_Results'!BT445)</f>
        <v>10</v>
      </c>
      <c r="BB445" s="2">
        <f>INDEX('2002'!$B$44:$B$140,'14 Year_History_Results'!BU445)</f>
        <v>0</v>
      </c>
      <c r="BC445" s="2">
        <f>INDEX('2003'!$B$44:$B$140,'14 Year_History_Results'!BV445)</f>
        <v>0</v>
      </c>
      <c r="BD445" s="2">
        <f>INDEX('2004'!$B$44:$B$140,'14 Year_History_Results'!BW445)</f>
        <v>0</v>
      </c>
      <c r="BE445" s="2">
        <f>INDEX('2005'!$B$44:$B$140,'14 Year_History_Results'!BX445)</f>
        <v>0</v>
      </c>
      <c r="BF445" s="2">
        <f>INDEX('2006'!$B$44:$B$140,'14 Year_History_Results'!BY445)</f>
        <v>0</v>
      </c>
      <c r="BG445" s="2">
        <f>INDEX('2007'!$B$44:$B$140,'14 Year_History_Results'!BZ445)</f>
        <v>0</v>
      </c>
      <c r="BH445" s="2">
        <f>INDEX('2008'!$B$44:$B$140,'14 Year_History_Results'!CA445)</f>
        <v>0</v>
      </c>
      <c r="BI445" s="2">
        <f>INDEX('2009'!$B$44:$B$140,'14 Year_History_Results'!CB445)</f>
        <v>0</v>
      </c>
      <c r="BJ445" s="2">
        <f>INDEX('2010'!$B$44:$B$140,'14 Year_History_Results'!CC445)</f>
        <v>0</v>
      </c>
      <c r="BK445" s="2">
        <f>INDEX('2011'!$B$44:$B$140,'14 Year_History_Results'!CD445)</f>
        <v>0</v>
      </c>
      <c r="BL445" s="2">
        <f>INDEX('2012'!$B$44:$B$140,'14 Year_History_Results'!CE445)</f>
        <v>0</v>
      </c>
      <c r="BM445" s="2">
        <f>INDEX('2013'!$B$44:$B$140,'14 Year_History_Results'!CF445)</f>
        <v>0</v>
      </c>
      <c r="BN445" s="149">
        <f>INDEX('2014'!$B$52:$B$180,'14 Year_History_Results'!CG445)</f>
        <v>0</v>
      </c>
      <c r="BO445" s="308">
        <f t="shared" ref="BO445:BO477" si="300">BM445+AT445</f>
        <v>0</v>
      </c>
      <c r="BQ445">
        <f t="shared" si="248"/>
        <v>21</v>
      </c>
      <c r="BR445" s="112"/>
      <c r="BS445" s="97"/>
      <c r="BT445" s="148">
        <f>IF(ISNA(MATCH($BQ445,'2001'!$A$44:$A$139,0)),97,MATCH($BQ445,'2001'!$A$44:$A$139,0))</f>
        <v>2</v>
      </c>
      <c r="BU445" s="2">
        <f>IF(ISNA(MATCH($BQ445,'2002'!$A$44:$A$139,0)),97,MATCH($BQ445,'2002'!$A$44:$A$139,0))</f>
        <v>97</v>
      </c>
      <c r="BV445" s="2">
        <f>IF(ISNA(MATCH($BQ445,'2003'!$A$44:$A$139,0)),97,MATCH($BQ445,'2003'!$A$44:$A$139,0))</f>
        <v>97</v>
      </c>
      <c r="BW445" s="2">
        <f>IF(ISNA(MATCH($BQ445,'2004'!$A$44:$A$139,0)),97,MATCH($BQ445,'2004'!$A$44:$A$139,0))</f>
        <v>97</v>
      </c>
      <c r="BX445" s="2">
        <f>IF(ISNA(MATCH($BQ445,'2005'!$A$44:$A$139,0)),97,MATCH($BQ445,'2005'!$A$44:$A$139,0))</f>
        <v>97</v>
      </c>
      <c r="BY445" s="2">
        <f>IF(ISNA(MATCH($BQ445,'2006'!$A$44:$A$139,0)),97,MATCH($BQ445,'2006'!$A$44:$A$139,0))</f>
        <v>97</v>
      </c>
      <c r="BZ445" s="2">
        <f>IF(ISNA(MATCH($BQ445,'2007'!$A$44:$A$139,0)),97,MATCH($BQ445,'2007'!$A$44:$A$139,0))</f>
        <v>97</v>
      </c>
      <c r="CA445" s="2">
        <f>IF(ISNA(MATCH($BQ445,'2008'!$A$44:$A$139,0)),97,MATCH($BQ445,'2008'!$A$44:$A$139,0))</f>
        <v>97</v>
      </c>
      <c r="CB445" s="2">
        <f>IF(ISNA(MATCH($BQ445,'2009'!$A$44:$A$139,0)),97,MATCH($BQ445,'2009'!$A$44:$A$139,0))</f>
        <v>97</v>
      </c>
      <c r="CC445" s="2">
        <f>IF(ISNA(MATCH($BQ445,'2010'!$A$44:$A$139,0)),97,MATCH($BQ445,'2010'!$A$44:$A$139,0))</f>
        <v>97</v>
      </c>
      <c r="CD445" s="2">
        <f>IF(ISNA(MATCH($BQ445,'2011'!$A$44:$A$139,0)),97,MATCH($BQ445,'2011'!$A$44:$A$139,0))</f>
        <v>97</v>
      </c>
      <c r="CE445" s="2">
        <f>IF(ISNA(MATCH($BQ445,'2012'!$A$44:$A$139,0)),97,MATCH($BQ445,'2012'!$A$44:$A$139,0))</f>
        <v>97</v>
      </c>
      <c r="CF445" s="2">
        <f>IF(ISNA(MATCH($BQ445,'2013'!$A$44:$A$139,0)),97,MATCH($BQ445,'2013'!$A$44:$A$139,0))</f>
        <v>97</v>
      </c>
      <c r="CG445" s="149">
        <f>IF(ISNA(MATCH($BQ445,'2014'!$A$52:$A$179,0)),129,MATCH($BQ445,'2014'!$A$52:$A$179,0))</f>
        <v>129</v>
      </c>
      <c r="CI445">
        <f t="shared" ref="CI445:CI477" si="301">G445</f>
        <v>21</v>
      </c>
      <c r="CJ445" s="284"/>
      <c r="CK445" s="282"/>
      <c r="CL445" s="281">
        <f t="shared" ref="CL445:CL477" si="302">BA445+AH445</f>
        <v>30</v>
      </c>
      <c r="CM445" s="282">
        <f t="shared" ref="CM445:CM477" si="303">(BB445+AI445)+(CL445*$AC$1)</f>
        <v>19.997999999999998</v>
      </c>
      <c r="CN445" s="282">
        <f t="shared" ref="CN445:CN477" si="304">BC445+AJ445+(CM445*$AC$1)</f>
        <v>13.330666799999998</v>
      </c>
      <c r="CO445" s="282">
        <f t="shared" ref="CO445:CO477" si="305">BD445+AK445+(CN445*$AC$1)</f>
        <v>8.8862224888799979</v>
      </c>
      <c r="CP445" s="282">
        <f t="shared" ref="CP445:CP477" si="306">BE445+AL445+(CO445*$AC$1)</f>
        <v>5.9235559110874068</v>
      </c>
      <c r="CQ445" s="282">
        <f t="shared" ref="CQ445:CQ477" si="307">BF445+AM445+(CP445*$AC$1)</f>
        <v>3.9486423703308651</v>
      </c>
      <c r="CR445" s="282">
        <f t="shared" ref="CR445:CR477" si="308">BG445+AN445+(CQ445*$AC$1)</f>
        <v>2.6321650040625544</v>
      </c>
      <c r="CS445" s="282">
        <f t="shared" ref="CS445:CS477" si="309">BH445+AO445+(CR445*$AC$1)</f>
        <v>1.7546011917080986</v>
      </c>
      <c r="CT445" s="282">
        <f t="shared" ref="CT445:CT477" si="310">BI445+AP445+(CS445*$AC$1)</f>
        <v>1.1696171543926184</v>
      </c>
      <c r="CU445" s="282">
        <f t="shared" ref="CU445:CU477" si="311">BJ445+AQ445+(CT445*$AC$1)</f>
        <v>0.77966679511811943</v>
      </c>
      <c r="CV445" s="282">
        <f t="shared" ref="CV445:CV477" si="312">BK445+AR445+(CU445*$AC$1)</f>
        <v>0.5197258856257384</v>
      </c>
      <c r="CW445" s="282">
        <f t="shared" ref="CW445:CW477" si="313">BL445+AS445+(CV445*$AC$1)</f>
        <v>0.3464492753581172</v>
      </c>
      <c r="CX445" s="282">
        <f t="shared" ref="CX445:CX477" si="314">BM445+AT445+(CW445*$AC$1)</f>
        <v>0.23094308695372093</v>
      </c>
      <c r="CY445" s="283">
        <f t="shared" si="255"/>
        <v>0.15394666176335037</v>
      </c>
      <c r="DA445" s="282">
        <f t="shared" ref="DA445:DA477" si="315">G445</f>
        <v>21</v>
      </c>
      <c r="DB445" s="97"/>
      <c r="DC445" s="156"/>
      <c r="DD445" s="270">
        <f>BA445+AH445+DC445</f>
        <v>30</v>
      </c>
      <c r="DE445" s="156">
        <f>BB445+AI445+DD445</f>
        <v>30</v>
      </c>
      <c r="DF445" s="156">
        <f>BC445+AJ445+DE445</f>
        <v>30</v>
      </c>
      <c r="DG445" s="156">
        <f>BD445+AK445+DF445</f>
        <v>30</v>
      </c>
      <c r="DH445" s="156">
        <f>BE445+AL445+DG445</f>
        <v>30</v>
      </c>
      <c r="DI445" s="156">
        <f>BF445+AM445+DH445</f>
        <v>30</v>
      </c>
      <c r="DJ445" s="156">
        <f>BG445+AN445+DI445</f>
        <v>30</v>
      </c>
      <c r="DK445" s="156">
        <f>BH445+AO445+DJ445</f>
        <v>30</v>
      </c>
      <c r="DL445" s="156">
        <f>BI445+AP445+DK445</f>
        <v>30</v>
      </c>
      <c r="DM445" s="156">
        <f>BJ445+AQ445+DL445</f>
        <v>30</v>
      </c>
      <c r="DN445" s="156">
        <f>BK445+AR445+DM445</f>
        <v>30</v>
      </c>
      <c r="DO445" s="156">
        <f>BL445+AS445+DN445</f>
        <v>30</v>
      </c>
      <c r="DP445" s="156">
        <f t="shared" ref="DP445:DP477" si="316">BM445+AT445+DO445</f>
        <v>30</v>
      </c>
      <c r="DQ445" s="267">
        <f t="shared" si="270"/>
        <v>30</v>
      </c>
      <c r="DR445" s="156">
        <f t="shared" si="271"/>
        <v>227</v>
      </c>
    </row>
    <row r="446" spans="2:122" ht="13.5" thickBot="1" x14ac:dyDescent="0.25">
      <c r="B446" s="144">
        <v>222</v>
      </c>
      <c r="C446" s="50" t="e">
        <f>IF(B446&lt;&gt;#REF!,1,#REF!+1)</f>
        <v>#REF!</v>
      </c>
      <c r="D446" s="50" t="e">
        <f t="shared" si="244"/>
        <v>#REF!</v>
      </c>
      <c r="E446" s="97"/>
      <c r="F446" s="2">
        <f t="shared" si="272"/>
        <v>441</v>
      </c>
      <c r="G446" s="444">
        <v>587</v>
      </c>
      <c r="H446" s="164">
        <f>14- COUNTIF(L446:AA446,"#N/A")</f>
        <v>1</v>
      </c>
      <c r="I446" s="133">
        <f>SUM(AF446:AU446)+SUM(BA446:BM446)</f>
        <v>13</v>
      </c>
      <c r="J446" s="405">
        <f>CY446</f>
        <v>0.1501280193218508</v>
      </c>
      <c r="K446" s="466" t="str">
        <f>IF(ISNUMBER(MATCH(G446,'[4]OPR data'!$A$3:$A$2541,0)),"Y","N")</f>
        <v>Y</v>
      </c>
      <c r="L446" s="112"/>
      <c r="M446" s="236"/>
      <c r="N446" s="236" t="e">
        <f>(INDEX(Finish_table!R$4:R$83,MATCH('14 Year_History_Results'!$G446,Finish_table!S$4:S$83,0),1))</f>
        <v>#N/A</v>
      </c>
      <c r="O446" s="236" t="e">
        <f>(INDEX(Finish_table!Z$4:Z$99,MATCH('14 Year_History_Results'!$G446,Finish_table!AA$4:AA$99,0),1))</f>
        <v>#N/A</v>
      </c>
      <c r="P446" s="236" t="str">
        <f>(INDEX(Finish_table!AI$4:AI$99,MATCH('14 Year_History_Results'!$G446,Finish_table!AJ$4:AJ$99,0),1))</f>
        <v>QF</v>
      </c>
      <c r="Q446" s="236" t="e">
        <f>(INDEX(Finish_table!AR$4:AR$99,MATCH('14 Year_History_Results'!$G446,Finish_table!AS$4:AS$99,0),1))</f>
        <v>#N/A</v>
      </c>
      <c r="R446" s="236" t="e">
        <f>(INDEX(Finish_table!BA$4:BA$99,MATCH('14 Year_History_Results'!$G446,Finish_table!BB$4:BB$99,0),1))</f>
        <v>#N/A</v>
      </c>
      <c r="S446" s="236" t="e">
        <f>(INDEX(Finish_table!BJ$4:BJ$99,MATCH('14 Year_History_Results'!$G446,Finish_table!BK$4:BK$99,0),1))</f>
        <v>#N/A</v>
      </c>
      <c r="T446" s="236" t="e">
        <f>(INDEX(Finish_table!BS$4:BS$99,MATCH('14 Year_History_Results'!$G446,Finish_table!BT$4:BT$99,0),1))</f>
        <v>#N/A</v>
      </c>
      <c r="U446" s="236" t="e">
        <f>(INDEX(Finish_table!CB$4:CB$99,MATCH('14 Year_History_Results'!$G446,Finish_table!CC$4:CC$99,0),1))</f>
        <v>#N/A</v>
      </c>
      <c r="V446" s="236" t="e">
        <f>(INDEX(Finish_table!CK$4:CK$99,MATCH('14 Year_History_Results'!$G446,Finish_table!CL$4:CL$99,0),1))</f>
        <v>#N/A</v>
      </c>
      <c r="W446" s="236" t="e">
        <f>(INDEX(Finish_table!CT$4:CT$99,MATCH('14 Year_History_Results'!$G446,Finish_table!CU$4:CU$99,0),1))</f>
        <v>#N/A</v>
      </c>
      <c r="X446" s="236" t="e">
        <f>(INDEX(Finish_table!DC$4:DC$99,MATCH('14 Year_History_Results'!$G446,Finish_table!DD$4:DD$99,0),1))</f>
        <v>#N/A</v>
      </c>
      <c r="Y446" s="236" t="e">
        <f>(INDEX(Finish_table!DL$4:DL$99,MATCH('14 Year_History_Results'!$G446,Finish_table!DM$4:DM$99,0),1))</f>
        <v>#N/A</v>
      </c>
      <c r="Z446" s="236" t="e">
        <f>(INDEX(Finish_table!DU$4:DU$99,MATCH('14 Year_History_Results'!$G446,Finish_table!DV$4:DV$99,0),1))</f>
        <v>#N/A</v>
      </c>
      <c r="AA446" s="256" t="e">
        <f>(INDEX(Finish_table!ED$4:ED$140,MATCH('14 Year_History_Results'!$G446,Finish_table!EE$4:EE$140,0),1))</f>
        <v>#N/A</v>
      </c>
      <c r="AE446">
        <f t="shared" si="299"/>
        <v>587</v>
      </c>
      <c r="AF446" s="112"/>
      <c r="AG446" s="2"/>
      <c r="AH446" s="148">
        <f>INDEX('2001'!$C$44:$C$140,'14 Year_History_Results'!BT446)</f>
        <v>0</v>
      </c>
      <c r="AI446" s="2">
        <f>INDEX('2002'!$C$44:$C$140,'14 Year_History_Results'!BU446)</f>
        <v>0</v>
      </c>
      <c r="AJ446" s="2">
        <f>INDEX('2003'!$C$44:$C$140,'14 Year_History_Results'!BV446)</f>
        <v>0</v>
      </c>
      <c r="AK446" s="2">
        <f>INDEX('2004'!$C$44:$C$140,'14 Year_History_Results'!BW446)</f>
        <v>0</v>
      </c>
      <c r="AL446" s="2">
        <f>INDEX('2005'!$C$44:$C$140,'14 Year_History_Results'!BX446)</f>
        <v>0</v>
      </c>
      <c r="AM446" s="2">
        <f>INDEX('2006'!$C$44:$C$140,'14 Year_History_Results'!BY446)</f>
        <v>0</v>
      </c>
      <c r="AN446" s="2">
        <f>INDEX('2007'!$C$44:$C$140,'14 Year_History_Results'!BZ446)</f>
        <v>0</v>
      </c>
      <c r="AO446" s="2">
        <f>INDEX('2008'!$C$44:$C$140,'14 Year_History_Results'!CA446)</f>
        <v>0</v>
      </c>
      <c r="AP446" s="2">
        <f>INDEX('2009'!$C$44:$C$140,'14 Year_History_Results'!CB446)</f>
        <v>0</v>
      </c>
      <c r="AQ446" s="2">
        <f>INDEX('2010'!$C$44:$C$140,'14 Year_History_Results'!CC446)</f>
        <v>0</v>
      </c>
      <c r="AR446" s="2">
        <f>INDEX('2011'!$C$44:$C$140,'14 Year_History_Results'!CD446)</f>
        <v>0</v>
      </c>
      <c r="AS446" s="2">
        <f>INDEX('2012'!$C$44:$C$140,'14 Year_History_Results'!CE446)</f>
        <v>0</v>
      </c>
      <c r="AT446" s="2">
        <f>INDEX('2013'!$C$44:$C$140,'14 Year_History_Results'!CF446)</f>
        <v>0</v>
      </c>
      <c r="AU446" s="149">
        <f>INDEX('2014'!$C$52:$C$180,'14 Year_History_Results'!CG446)</f>
        <v>0</v>
      </c>
      <c r="AV446" s="2">
        <f t="shared" si="245"/>
        <v>0</v>
      </c>
      <c r="AX446">
        <f t="shared" ref="AX446:AX495" si="317">$G446</f>
        <v>587</v>
      </c>
      <c r="AY446" s="112"/>
      <c r="AZ446" s="97"/>
      <c r="BA446" s="148">
        <f>INDEX('2001'!$B$44:$B$140,'14 Year_History_Results'!BT446)</f>
        <v>0</v>
      </c>
      <c r="BB446" s="2">
        <f>INDEX('2002'!$B$44:$B$140,'14 Year_History_Results'!BU446)</f>
        <v>0</v>
      </c>
      <c r="BC446" s="2">
        <f>INDEX('2003'!$B$44:$B$140,'14 Year_History_Results'!BV446)</f>
        <v>13</v>
      </c>
      <c r="BD446" s="2">
        <f>INDEX('2004'!$B$44:$B$140,'14 Year_History_Results'!BW446)</f>
        <v>0</v>
      </c>
      <c r="BE446" s="2">
        <f>INDEX('2005'!$B$44:$B$140,'14 Year_History_Results'!BX446)</f>
        <v>0</v>
      </c>
      <c r="BF446" s="2">
        <f>INDEX('2006'!$B$44:$B$140,'14 Year_History_Results'!BY446)</f>
        <v>0</v>
      </c>
      <c r="BG446" s="2">
        <f>INDEX('2007'!$B$44:$B$140,'14 Year_History_Results'!BZ446)</f>
        <v>0</v>
      </c>
      <c r="BH446" s="2">
        <f>INDEX('2008'!$B$44:$B$140,'14 Year_History_Results'!CA446)</f>
        <v>0</v>
      </c>
      <c r="BI446" s="2">
        <f>INDEX('2009'!$B$44:$B$140,'14 Year_History_Results'!CB446)</f>
        <v>0</v>
      </c>
      <c r="BJ446" s="2">
        <f>INDEX('2010'!$B$44:$B$140,'14 Year_History_Results'!CC446)</f>
        <v>0</v>
      </c>
      <c r="BK446" s="2">
        <f>INDEX('2011'!$B$44:$B$140,'14 Year_History_Results'!CD446)</f>
        <v>0</v>
      </c>
      <c r="BL446" s="2">
        <f>INDEX('2012'!$B$44:$B$140,'14 Year_History_Results'!CE446)</f>
        <v>0</v>
      </c>
      <c r="BM446" s="2">
        <f>INDEX('2013'!$B$44:$B$140,'14 Year_History_Results'!CF446)</f>
        <v>0</v>
      </c>
      <c r="BN446" s="149">
        <f>INDEX('2014'!$B$52:$B$180,'14 Year_History_Results'!CG446)</f>
        <v>0</v>
      </c>
      <c r="BO446" s="308">
        <f t="shared" si="300"/>
        <v>0</v>
      </c>
      <c r="BQ446">
        <f t="shared" ref="BQ446:BQ495" si="318">$G446</f>
        <v>587</v>
      </c>
      <c r="BR446" s="112"/>
      <c r="BS446" s="97"/>
      <c r="BT446" s="148">
        <f>IF(ISNA(MATCH($BQ446,'2001'!$A$44:$A$139,0)),97,MATCH($BQ446,'2001'!$A$44:$A$139,0))</f>
        <v>97</v>
      </c>
      <c r="BU446" s="2">
        <f>IF(ISNA(MATCH($BQ446,'2002'!$A$44:$A$139,0)),97,MATCH($BQ446,'2002'!$A$44:$A$139,0))</f>
        <v>97</v>
      </c>
      <c r="BV446" s="2">
        <f>IF(ISNA(MATCH($BQ446,'2003'!$A$44:$A$139,0)),97,MATCH($BQ446,'2003'!$A$44:$A$139,0))</f>
        <v>80</v>
      </c>
      <c r="BW446" s="2">
        <f>IF(ISNA(MATCH($BQ446,'2004'!$A$44:$A$139,0)),97,MATCH($BQ446,'2004'!$A$44:$A$139,0))</f>
        <v>97</v>
      </c>
      <c r="BX446" s="2">
        <f>IF(ISNA(MATCH($BQ446,'2005'!$A$44:$A$139,0)),97,MATCH($BQ446,'2005'!$A$44:$A$139,0))</f>
        <v>97</v>
      </c>
      <c r="BY446" s="2">
        <f>IF(ISNA(MATCH($BQ446,'2006'!$A$44:$A$139,0)),97,MATCH($BQ446,'2006'!$A$44:$A$139,0))</f>
        <v>97</v>
      </c>
      <c r="BZ446" s="2">
        <f>IF(ISNA(MATCH($BQ446,'2007'!$A$44:$A$139,0)),97,MATCH($BQ446,'2007'!$A$44:$A$139,0))</f>
        <v>97</v>
      </c>
      <c r="CA446" s="2">
        <f>IF(ISNA(MATCH($BQ446,'2008'!$A$44:$A$139,0)),97,MATCH($BQ446,'2008'!$A$44:$A$139,0))</f>
        <v>97</v>
      </c>
      <c r="CB446" s="2">
        <f>IF(ISNA(MATCH($BQ446,'2009'!$A$44:$A$139,0)),97,MATCH($BQ446,'2009'!$A$44:$A$139,0))</f>
        <v>97</v>
      </c>
      <c r="CC446" s="2">
        <f>IF(ISNA(MATCH($BQ446,'2010'!$A$44:$A$139,0)),97,MATCH($BQ446,'2010'!$A$44:$A$139,0))</f>
        <v>97</v>
      </c>
      <c r="CD446" s="2">
        <f>IF(ISNA(MATCH($BQ446,'2011'!$A$44:$A$139,0)),97,MATCH($BQ446,'2011'!$A$44:$A$139,0))</f>
        <v>97</v>
      </c>
      <c r="CE446" s="2">
        <f>IF(ISNA(MATCH($BQ446,'2012'!$A$44:$A$139,0)),97,MATCH($BQ446,'2012'!$A$44:$A$139,0))</f>
        <v>97</v>
      </c>
      <c r="CF446" s="2">
        <f>IF(ISNA(MATCH($BQ446,'2013'!$A$44:$A$139,0)),97,MATCH($BQ446,'2013'!$A$44:$A$139,0))</f>
        <v>97</v>
      </c>
      <c r="CG446" s="149">
        <f>IF(ISNA(MATCH($BQ446,'2014'!$A$52:$A$179,0)),129,MATCH($BQ446,'2014'!$A$52:$A$179,0))</f>
        <v>129</v>
      </c>
      <c r="CI446">
        <f t="shared" si="301"/>
        <v>587</v>
      </c>
      <c r="CJ446" s="284"/>
      <c r="CK446" s="282"/>
      <c r="CL446" s="281">
        <f t="shared" si="302"/>
        <v>0</v>
      </c>
      <c r="CM446" s="282">
        <f t="shared" si="303"/>
        <v>0</v>
      </c>
      <c r="CN446" s="282">
        <f t="shared" si="304"/>
        <v>13</v>
      </c>
      <c r="CO446" s="282">
        <f t="shared" si="305"/>
        <v>8.6657999999999991</v>
      </c>
      <c r="CP446" s="282">
        <f t="shared" si="306"/>
        <v>5.7766222799999989</v>
      </c>
      <c r="CQ446" s="282">
        <f t="shared" si="307"/>
        <v>3.8506964118479989</v>
      </c>
      <c r="CR446" s="282">
        <f t="shared" si="308"/>
        <v>2.566874228137876</v>
      </c>
      <c r="CS446" s="282">
        <f t="shared" si="309"/>
        <v>1.7110783604767081</v>
      </c>
      <c r="CT446" s="282">
        <f t="shared" si="310"/>
        <v>1.1406048350937736</v>
      </c>
      <c r="CU446" s="282">
        <f t="shared" si="311"/>
        <v>0.76032718307350944</v>
      </c>
      <c r="CV446" s="282">
        <f t="shared" si="312"/>
        <v>0.50683410023680142</v>
      </c>
      <c r="CW446" s="282">
        <f t="shared" si="313"/>
        <v>0.33785561121785179</v>
      </c>
      <c r="CX446" s="282">
        <f t="shared" si="314"/>
        <v>0.22521455043781999</v>
      </c>
      <c r="CY446" s="283">
        <f t="shared" si="255"/>
        <v>0.1501280193218508</v>
      </c>
      <c r="DA446" s="282">
        <f t="shared" si="315"/>
        <v>587</v>
      </c>
      <c r="DB446" s="97"/>
      <c r="DC446" s="156"/>
      <c r="DD446" s="270">
        <f>BA446+AH446+DC446</f>
        <v>0</v>
      </c>
      <c r="DE446" s="156">
        <f>BB446+AI446+DD446</f>
        <v>0</v>
      </c>
      <c r="DF446" s="156">
        <f>BC446+AJ446+DE446</f>
        <v>13</v>
      </c>
      <c r="DG446" s="156">
        <f>BD446+AK446+DF446</f>
        <v>13</v>
      </c>
      <c r="DH446" s="156">
        <f>BE446+AL446+DG446</f>
        <v>13</v>
      </c>
      <c r="DI446" s="156">
        <f>BF446+AM446+DH446</f>
        <v>13</v>
      </c>
      <c r="DJ446" s="156">
        <f>BG446+AN446+DI446</f>
        <v>13</v>
      </c>
      <c r="DK446" s="156">
        <f>BH446+AO446+DJ446</f>
        <v>13</v>
      </c>
      <c r="DL446" s="156">
        <f>BI446+AP446+DK446</f>
        <v>13</v>
      </c>
      <c r="DM446" s="156">
        <f>BJ446+AQ446+DL446</f>
        <v>13</v>
      </c>
      <c r="DN446" s="156">
        <f>BK446+AR446+DM446</f>
        <v>13</v>
      </c>
      <c r="DO446" s="156">
        <f>BL446+AS446+DN446</f>
        <v>13</v>
      </c>
      <c r="DP446" s="156">
        <f t="shared" si="316"/>
        <v>13</v>
      </c>
      <c r="DQ446" s="267">
        <f t="shared" si="270"/>
        <v>13</v>
      </c>
      <c r="DR446" s="156">
        <f t="shared" si="271"/>
        <v>355</v>
      </c>
    </row>
    <row r="447" spans="2:122" ht="13.5" thickBot="1" x14ac:dyDescent="0.25">
      <c r="B447" s="133">
        <v>222</v>
      </c>
      <c r="C447" s="50" t="e">
        <f t="shared" si="234"/>
        <v>#REF!</v>
      </c>
      <c r="D447" s="50" t="e">
        <f t="shared" si="244"/>
        <v>#REF!</v>
      </c>
      <c r="E447" s="97"/>
      <c r="F447" s="2">
        <f t="shared" si="272"/>
        <v>442</v>
      </c>
      <c r="G447" s="444">
        <v>651</v>
      </c>
      <c r="H447" s="164">
        <f>14- COUNTIF(L447:AA447,"#N/A")</f>
        <v>1</v>
      </c>
      <c r="I447" s="133">
        <f>SUM(AF447:AU447)+SUM(BA447:BM447)</f>
        <v>13</v>
      </c>
      <c r="J447" s="405">
        <f>CY447</f>
        <v>0.1501280193218508</v>
      </c>
      <c r="K447" s="466" t="str">
        <f>IF(ISNUMBER(MATCH(G447,'[4]OPR data'!$A$3:$A$2541,0)),"Y","N")</f>
        <v>N</v>
      </c>
      <c r="L447" s="112"/>
      <c r="M447" s="236"/>
      <c r="N447" s="236" t="e">
        <f>(INDEX(Finish_table!R$4:R$83,MATCH('14 Year_History_Results'!$G447,Finish_table!S$4:S$83,0),1))</f>
        <v>#N/A</v>
      </c>
      <c r="O447" s="236" t="e">
        <f>(INDEX(Finish_table!Z$4:Z$99,MATCH('14 Year_History_Results'!$G447,Finish_table!AA$4:AA$99,0),1))</f>
        <v>#N/A</v>
      </c>
      <c r="P447" s="236" t="str">
        <f>(INDEX(Finish_table!AI$4:AI$99,MATCH('14 Year_History_Results'!$G447,Finish_table!AJ$4:AJ$99,0),1))</f>
        <v>QF</v>
      </c>
      <c r="Q447" s="236" t="e">
        <f>(INDEX(Finish_table!AR$4:AR$99,MATCH('14 Year_History_Results'!$G447,Finish_table!AS$4:AS$99,0),1))</f>
        <v>#N/A</v>
      </c>
      <c r="R447" s="236" t="e">
        <f>(INDEX(Finish_table!BA$4:BA$99,MATCH('14 Year_History_Results'!$G447,Finish_table!BB$4:BB$99,0),1))</f>
        <v>#N/A</v>
      </c>
      <c r="S447" s="236" t="e">
        <f>(INDEX(Finish_table!BJ$4:BJ$99,MATCH('14 Year_History_Results'!$G447,Finish_table!BK$4:BK$99,0),1))</f>
        <v>#N/A</v>
      </c>
      <c r="T447" s="236" t="e">
        <f>(INDEX(Finish_table!BS$4:BS$99,MATCH('14 Year_History_Results'!$G447,Finish_table!BT$4:BT$99,0),1))</f>
        <v>#N/A</v>
      </c>
      <c r="U447" s="236" t="e">
        <f>(INDEX(Finish_table!CB$4:CB$99,MATCH('14 Year_History_Results'!$G447,Finish_table!CC$4:CC$99,0),1))</f>
        <v>#N/A</v>
      </c>
      <c r="V447" s="236" t="e">
        <f>(INDEX(Finish_table!CK$4:CK$99,MATCH('14 Year_History_Results'!$G447,Finish_table!CL$4:CL$99,0),1))</f>
        <v>#N/A</v>
      </c>
      <c r="W447" s="236" t="e">
        <f>(INDEX(Finish_table!CT$4:CT$99,MATCH('14 Year_History_Results'!$G447,Finish_table!CU$4:CU$99,0),1))</f>
        <v>#N/A</v>
      </c>
      <c r="X447" s="236" t="e">
        <f>(INDEX(Finish_table!DC$4:DC$99,MATCH('14 Year_History_Results'!$G447,Finish_table!DD$4:DD$99,0),1))</f>
        <v>#N/A</v>
      </c>
      <c r="Y447" s="236" t="e">
        <f>(INDEX(Finish_table!DL$4:DL$99,MATCH('14 Year_History_Results'!$G447,Finish_table!DM$4:DM$99,0),1))</f>
        <v>#N/A</v>
      </c>
      <c r="Z447" s="236" t="e">
        <f>(INDEX(Finish_table!DU$4:DU$99,MATCH('14 Year_History_Results'!$G447,Finish_table!DV$4:DV$99,0),1))</f>
        <v>#N/A</v>
      </c>
      <c r="AA447" s="256" t="e">
        <f>(INDEX(Finish_table!ED$4:ED$140,MATCH('14 Year_History_Results'!$G447,Finish_table!EE$4:EE$140,0),1))</f>
        <v>#N/A</v>
      </c>
      <c r="AE447">
        <f t="shared" si="299"/>
        <v>651</v>
      </c>
      <c r="AF447" s="112"/>
      <c r="AG447" s="2"/>
      <c r="AH447" s="148">
        <f>INDEX('2001'!$C$44:$C$140,'14 Year_History_Results'!BT447)</f>
        <v>0</v>
      </c>
      <c r="AI447" s="2">
        <f>INDEX('2002'!$C$44:$C$140,'14 Year_History_Results'!BU447)</f>
        <v>0</v>
      </c>
      <c r="AJ447" s="2">
        <f>INDEX('2003'!$C$44:$C$140,'14 Year_History_Results'!BV447)</f>
        <v>0</v>
      </c>
      <c r="AK447" s="2">
        <f>INDEX('2004'!$C$44:$C$140,'14 Year_History_Results'!BW447)</f>
        <v>0</v>
      </c>
      <c r="AL447" s="2">
        <f>INDEX('2005'!$C$44:$C$140,'14 Year_History_Results'!BX447)</f>
        <v>0</v>
      </c>
      <c r="AM447" s="2">
        <f>INDEX('2006'!$C$44:$C$140,'14 Year_History_Results'!BY447)</f>
        <v>0</v>
      </c>
      <c r="AN447" s="2">
        <f>INDEX('2007'!$C$44:$C$140,'14 Year_History_Results'!BZ447)</f>
        <v>0</v>
      </c>
      <c r="AO447" s="2">
        <f>INDEX('2008'!$C$44:$C$140,'14 Year_History_Results'!CA447)</f>
        <v>0</v>
      </c>
      <c r="AP447" s="2">
        <f>INDEX('2009'!$C$44:$C$140,'14 Year_History_Results'!CB447)</f>
        <v>0</v>
      </c>
      <c r="AQ447" s="2">
        <f>INDEX('2010'!$C$44:$C$140,'14 Year_History_Results'!CC447)</f>
        <v>0</v>
      </c>
      <c r="AR447" s="2">
        <f>INDEX('2011'!$C$44:$C$140,'14 Year_History_Results'!CD447)</f>
        <v>0</v>
      </c>
      <c r="AS447" s="2">
        <f>INDEX('2012'!$C$44:$C$140,'14 Year_History_Results'!CE447)</f>
        <v>0</v>
      </c>
      <c r="AT447" s="2">
        <f>INDEX('2013'!$C$44:$C$140,'14 Year_History_Results'!CF447)</f>
        <v>0</v>
      </c>
      <c r="AU447" s="149">
        <f>INDEX('2014'!$C$52:$C$180,'14 Year_History_Results'!CG447)</f>
        <v>0</v>
      </c>
      <c r="AV447" s="2">
        <f t="shared" si="245"/>
        <v>0</v>
      </c>
      <c r="AX447">
        <f t="shared" si="317"/>
        <v>651</v>
      </c>
      <c r="AY447" s="112"/>
      <c r="AZ447" s="97"/>
      <c r="BA447" s="148">
        <f>INDEX('2001'!$B$44:$B$140,'14 Year_History_Results'!BT447)</f>
        <v>0</v>
      </c>
      <c r="BB447" s="2">
        <f>INDEX('2002'!$B$44:$B$140,'14 Year_History_Results'!BU447)</f>
        <v>0</v>
      </c>
      <c r="BC447" s="2">
        <f>INDEX('2003'!$B$44:$B$140,'14 Year_History_Results'!BV447)</f>
        <v>13</v>
      </c>
      <c r="BD447" s="2">
        <f>INDEX('2004'!$B$44:$B$140,'14 Year_History_Results'!BW447)</f>
        <v>0</v>
      </c>
      <c r="BE447" s="2">
        <f>INDEX('2005'!$B$44:$B$140,'14 Year_History_Results'!BX447)</f>
        <v>0</v>
      </c>
      <c r="BF447" s="2">
        <f>INDEX('2006'!$B$44:$B$140,'14 Year_History_Results'!BY447)</f>
        <v>0</v>
      </c>
      <c r="BG447" s="2">
        <f>INDEX('2007'!$B$44:$B$140,'14 Year_History_Results'!BZ447)</f>
        <v>0</v>
      </c>
      <c r="BH447" s="2">
        <f>INDEX('2008'!$B$44:$B$140,'14 Year_History_Results'!CA447)</f>
        <v>0</v>
      </c>
      <c r="BI447" s="2">
        <f>INDEX('2009'!$B$44:$B$140,'14 Year_History_Results'!CB447)</f>
        <v>0</v>
      </c>
      <c r="BJ447" s="2">
        <f>INDEX('2010'!$B$44:$B$140,'14 Year_History_Results'!CC447)</f>
        <v>0</v>
      </c>
      <c r="BK447" s="2">
        <f>INDEX('2011'!$B$44:$B$140,'14 Year_History_Results'!CD447)</f>
        <v>0</v>
      </c>
      <c r="BL447" s="2">
        <f>INDEX('2012'!$B$44:$B$140,'14 Year_History_Results'!CE447)</f>
        <v>0</v>
      </c>
      <c r="BM447" s="2">
        <f>INDEX('2013'!$B$44:$B$140,'14 Year_History_Results'!CF447)</f>
        <v>0</v>
      </c>
      <c r="BN447" s="149">
        <f>INDEX('2014'!$B$52:$B$180,'14 Year_History_Results'!CG447)</f>
        <v>0</v>
      </c>
      <c r="BO447" s="308">
        <f t="shared" si="300"/>
        <v>0</v>
      </c>
      <c r="BQ447">
        <f t="shared" si="318"/>
        <v>651</v>
      </c>
      <c r="BR447" s="112"/>
      <c r="BS447" s="97"/>
      <c r="BT447" s="148">
        <f>IF(ISNA(MATCH($BQ447,'2001'!$A$44:$A$139,0)),97,MATCH($BQ447,'2001'!$A$44:$A$139,0))</f>
        <v>97</v>
      </c>
      <c r="BU447" s="2">
        <f>IF(ISNA(MATCH($BQ447,'2002'!$A$44:$A$139,0)),97,MATCH($BQ447,'2002'!$A$44:$A$139,0))</f>
        <v>97</v>
      </c>
      <c r="BV447" s="2">
        <f>IF(ISNA(MATCH($BQ447,'2003'!$A$44:$A$139,0)),97,MATCH($BQ447,'2003'!$A$44:$A$139,0))</f>
        <v>85</v>
      </c>
      <c r="BW447" s="2">
        <f>IF(ISNA(MATCH($BQ447,'2004'!$A$44:$A$139,0)),97,MATCH($BQ447,'2004'!$A$44:$A$139,0))</f>
        <v>97</v>
      </c>
      <c r="BX447" s="2">
        <f>IF(ISNA(MATCH($BQ447,'2005'!$A$44:$A$139,0)),97,MATCH($BQ447,'2005'!$A$44:$A$139,0))</f>
        <v>97</v>
      </c>
      <c r="BY447" s="2">
        <f>IF(ISNA(MATCH($BQ447,'2006'!$A$44:$A$139,0)),97,MATCH($BQ447,'2006'!$A$44:$A$139,0))</f>
        <v>97</v>
      </c>
      <c r="BZ447" s="2">
        <f>IF(ISNA(MATCH($BQ447,'2007'!$A$44:$A$139,0)),97,MATCH($BQ447,'2007'!$A$44:$A$139,0))</f>
        <v>97</v>
      </c>
      <c r="CA447" s="2">
        <f>IF(ISNA(MATCH($BQ447,'2008'!$A$44:$A$139,0)),97,MATCH($BQ447,'2008'!$A$44:$A$139,0))</f>
        <v>97</v>
      </c>
      <c r="CB447" s="2">
        <f>IF(ISNA(MATCH($BQ447,'2009'!$A$44:$A$139,0)),97,MATCH($BQ447,'2009'!$A$44:$A$139,0))</f>
        <v>97</v>
      </c>
      <c r="CC447" s="2">
        <f>IF(ISNA(MATCH($BQ447,'2010'!$A$44:$A$139,0)),97,MATCH($BQ447,'2010'!$A$44:$A$139,0))</f>
        <v>97</v>
      </c>
      <c r="CD447" s="2">
        <f>IF(ISNA(MATCH($BQ447,'2011'!$A$44:$A$139,0)),97,MATCH($BQ447,'2011'!$A$44:$A$139,0))</f>
        <v>97</v>
      </c>
      <c r="CE447" s="2">
        <f>IF(ISNA(MATCH($BQ447,'2012'!$A$44:$A$139,0)),97,MATCH($BQ447,'2012'!$A$44:$A$139,0))</f>
        <v>97</v>
      </c>
      <c r="CF447" s="2">
        <f>IF(ISNA(MATCH($BQ447,'2013'!$A$44:$A$139,0)),97,MATCH($BQ447,'2013'!$A$44:$A$139,0))</f>
        <v>97</v>
      </c>
      <c r="CG447" s="149">
        <f>IF(ISNA(MATCH($BQ447,'2014'!$A$52:$A$179,0)),129,MATCH($BQ447,'2014'!$A$52:$A$179,0))</f>
        <v>129</v>
      </c>
      <c r="CI447">
        <f t="shared" si="301"/>
        <v>651</v>
      </c>
      <c r="CJ447" s="284"/>
      <c r="CK447" s="282"/>
      <c r="CL447" s="281">
        <f t="shared" si="302"/>
        <v>0</v>
      </c>
      <c r="CM447" s="282">
        <f t="shared" si="303"/>
        <v>0</v>
      </c>
      <c r="CN447" s="282">
        <f t="shared" si="304"/>
        <v>13</v>
      </c>
      <c r="CO447" s="282">
        <f t="shared" si="305"/>
        <v>8.6657999999999991</v>
      </c>
      <c r="CP447" s="282">
        <f t="shared" si="306"/>
        <v>5.7766222799999989</v>
      </c>
      <c r="CQ447" s="282">
        <f t="shared" si="307"/>
        <v>3.8506964118479989</v>
      </c>
      <c r="CR447" s="282">
        <f t="shared" si="308"/>
        <v>2.566874228137876</v>
      </c>
      <c r="CS447" s="282">
        <f t="shared" si="309"/>
        <v>1.7110783604767081</v>
      </c>
      <c r="CT447" s="282">
        <f t="shared" si="310"/>
        <v>1.1406048350937736</v>
      </c>
      <c r="CU447" s="282">
        <f t="shared" si="311"/>
        <v>0.76032718307350944</v>
      </c>
      <c r="CV447" s="282">
        <f t="shared" si="312"/>
        <v>0.50683410023680142</v>
      </c>
      <c r="CW447" s="282">
        <f t="shared" si="313"/>
        <v>0.33785561121785179</v>
      </c>
      <c r="CX447" s="282">
        <f t="shared" si="314"/>
        <v>0.22521455043781999</v>
      </c>
      <c r="CY447" s="283">
        <f t="shared" si="255"/>
        <v>0.1501280193218508</v>
      </c>
      <c r="DA447" s="282">
        <f t="shared" si="315"/>
        <v>651</v>
      </c>
      <c r="DB447" s="97"/>
      <c r="DC447" s="156"/>
      <c r="DD447" s="270">
        <f>BA447+AH447+DC447</f>
        <v>0</v>
      </c>
      <c r="DE447" s="156">
        <f>BB447+AI447+DD447</f>
        <v>0</v>
      </c>
      <c r="DF447" s="156">
        <f>BC447+AJ447+DE447</f>
        <v>13</v>
      </c>
      <c r="DG447" s="156">
        <f>BD447+AK447+DF447</f>
        <v>13</v>
      </c>
      <c r="DH447" s="156">
        <f>BE447+AL447+DG447</f>
        <v>13</v>
      </c>
      <c r="DI447" s="156">
        <f>BF447+AM447+DH447</f>
        <v>13</v>
      </c>
      <c r="DJ447" s="156">
        <f>BG447+AN447+DI447</f>
        <v>13</v>
      </c>
      <c r="DK447" s="156">
        <f>BH447+AO447+DJ447</f>
        <v>13</v>
      </c>
      <c r="DL447" s="156">
        <f>BI447+AP447+DK447</f>
        <v>13</v>
      </c>
      <c r="DM447" s="156">
        <f>BJ447+AQ447+DL447</f>
        <v>13</v>
      </c>
      <c r="DN447" s="156">
        <f>BK447+AR447+DM447</f>
        <v>13</v>
      </c>
      <c r="DO447" s="156">
        <f>BL447+AS447+DN447</f>
        <v>13</v>
      </c>
      <c r="DP447" s="156">
        <f t="shared" si="316"/>
        <v>13</v>
      </c>
      <c r="DQ447" s="267">
        <f t="shared" si="270"/>
        <v>13</v>
      </c>
      <c r="DR447" s="156">
        <f t="shared" si="271"/>
        <v>355</v>
      </c>
    </row>
    <row r="448" spans="2:122" ht="13.5" thickBot="1" x14ac:dyDescent="0.25">
      <c r="B448" s="133">
        <v>222</v>
      </c>
      <c r="C448" s="50" t="e">
        <f t="shared" si="234"/>
        <v>#REF!</v>
      </c>
      <c r="D448" s="50" t="e">
        <f t="shared" si="244"/>
        <v>#REF!</v>
      </c>
      <c r="E448" s="97"/>
      <c r="F448" s="2">
        <f t="shared" si="272"/>
        <v>443</v>
      </c>
      <c r="G448" s="444">
        <v>123</v>
      </c>
      <c r="H448" s="164">
        <f>14- COUNTIF(L448:AA448,"#N/A")</f>
        <v>1</v>
      </c>
      <c r="I448" s="133">
        <f>SUM(AF448:AU448)+SUM(BA448:BM448)</f>
        <v>13</v>
      </c>
      <c r="J448" s="405">
        <f>CY448</f>
        <v>0.1501280193218508</v>
      </c>
      <c r="K448" s="466" t="str">
        <f>IF(ISNUMBER(MATCH(G448,'[4]OPR data'!$A$3:$A$2541,0)),"Y","N")</f>
        <v>Y</v>
      </c>
      <c r="L448" s="112"/>
      <c r="M448" s="236"/>
      <c r="N448" s="236" t="e">
        <f>(INDEX(Finish_table!R$4:R$83,MATCH('14 Year_History_Results'!$G448,Finish_table!S$4:S$83,0),1))</f>
        <v>#N/A</v>
      </c>
      <c r="O448" s="236" t="e">
        <f>(INDEX(Finish_table!Z$4:Z$99,MATCH('14 Year_History_Results'!$G448,Finish_table!AA$4:AA$99,0),1))</f>
        <v>#N/A</v>
      </c>
      <c r="P448" s="236" t="str">
        <f>(INDEX(Finish_table!AI$4:AI$99,MATCH('14 Year_History_Results'!$G448,Finish_table!AJ$4:AJ$99,0),1))</f>
        <v>SF</v>
      </c>
      <c r="Q448" s="236" t="e">
        <f>(INDEX(Finish_table!AR$4:AR$99,MATCH('14 Year_History_Results'!$G448,Finish_table!AS$4:AS$99,0),1))</f>
        <v>#N/A</v>
      </c>
      <c r="R448" s="236" t="e">
        <f>(INDEX(Finish_table!BA$4:BA$99,MATCH('14 Year_History_Results'!$G448,Finish_table!BB$4:BB$99,0),1))</f>
        <v>#N/A</v>
      </c>
      <c r="S448" s="236" t="e">
        <f>(INDEX(Finish_table!BJ$4:BJ$99,MATCH('14 Year_History_Results'!$G448,Finish_table!BK$4:BK$99,0),1))</f>
        <v>#N/A</v>
      </c>
      <c r="T448" s="236" t="e">
        <f>(INDEX(Finish_table!BS$4:BS$99,MATCH('14 Year_History_Results'!$G448,Finish_table!BT$4:BT$99,0),1))</f>
        <v>#N/A</v>
      </c>
      <c r="U448" s="236" t="e">
        <f>(INDEX(Finish_table!CB$4:CB$99,MATCH('14 Year_History_Results'!$G448,Finish_table!CC$4:CC$99,0),1))</f>
        <v>#N/A</v>
      </c>
      <c r="V448" s="236" t="e">
        <f>(INDEX(Finish_table!CK$4:CK$99,MATCH('14 Year_History_Results'!$G448,Finish_table!CL$4:CL$99,0),1))</f>
        <v>#N/A</v>
      </c>
      <c r="W448" s="236" t="e">
        <f>(INDEX(Finish_table!CT$4:CT$99,MATCH('14 Year_History_Results'!$G448,Finish_table!CU$4:CU$99,0),1))</f>
        <v>#N/A</v>
      </c>
      <c r="X448" s="236" t="e">
        <f>(INDEX(Finish_table!DC$4:DC$99,MATCH('14 Year_History_Results'!$G448,Finish_table!DD$4:DD$99,0),1))</f>
        <v>#N/A</v>
      </c>
      <c r="Y448" s="236" t="e">
        <f>(INDEX(Finish_table!DL$4:DL$99,MATCH('14 Year_History_Results'!$G448,Finish_table!DM$4:DM$99,0),1))</f>
        <v>#N/A</v>
      </c>
      <c r="Z448" s="236" t="e">
        <f>(INDEX(Finish_table!DU$4:DU$99,MATCH('14 Year_History_Results'!$G448,Finish_table!DV$4:DV$99,0),1))</f>
        <v>#N/A</v>
      </c>
      <c r="AA448" s="256" t="e">
        <f>(INDEX(Finish_table!ED$4:ED$140,MATCH('14 Year_History_Results'!$G448,Finish_table!EE$4:EE$140,0),1))</f>
        <v>#N/A</v>
      </c>
      <c r="AE448">
        <f t="shared" si="299"/>
        <v>123</v>
      </c>
      <c r="AF448" s="112"/>
      <c r="AG448" s="2"/>
      <c r="AH448" s="148">
        <f>INDEX('2001'!$C$44:$C$140,'14 Year_History_Results'!BT448)</f>
        <v>0</v>
      </c>
      <c r="AI448" s="2">
        <f>INDEX('2002'!$C$44:$C$140,'14 Year_History_Results'!BU448)</f>
        <v>0</v>
      </c>
      <c r="AJ448" s="2">
        <f>INDEX('2003'!$C$44:$C$140,'14 Year_History_Results'!BV448)</f>
        <v>10</v>
      </c>
      <c r="AK448" s="2">
        <f>INDEX('2004'!$C$44:$C$140,'14 Year_History_Results'!BW448)</f>
        <v>0</v>
      </c>
      <c r="AL448" s="2">
        <f>INDEX('2005'!$C$44:$C$140,'14 Year_History_Results'!BX448)</f>
        <v>0</v>
      </c>
      <c r="AM448" s="2">
        <f>INDEX('2006'!$C$44:$C$140,'14 Year_History_Results'!BY448)</f>
        <v>0</v>
      </c>
      <c r="AN448" s="2">
        <f>INDEX('2007'!$C$44:$C$140,'14 Year_History_Results'!BZ448)</f>
        <v>0</v>
      </c>
      <c r="AO448" s="2">
        <f>INDEX('2008'!$C$44:$C$140,'14 Year_History_Results'!CA448)</f>
        <v>0</v>
      </c>
      <c r="AP448" s="2">
        <f>INDEX('2009'!$C$44:$C$140,'14 Year_History_Results'!CB448)</f>
        <v>0</v>
      </c>
      <c r="AQ448" s="2">
        <f>INDEX('2010'!$C$44:$C$140,'14 Year_History_Results'!CC448)</f>
        <v>0</v>
      </c>
      <c r="AR448" s="2">
        <f>INDEX('2011'!$C$44:$C$140,'14 Year_History_Results'!CD448)</f>
        <v>0</v>
      </c>
      <c r="AS448" s="2">
        <f>INDEX('2012'!$C$44:$C$140,'14 Year_History_Results'!CE448)</f>
        <v>0</v>
      </c>
      <c r="AT448" s="2">
        <f>INDEX('2013'!$C$44:$C$140,'14 Year_History_Results'!CF448)</f>
        <v>0</v>
      </c>
      <c r="AU448" s="149">
        <f>INDEX('2014'!$C$52:$C$180,'14 Year_History_Results'!CG448)</f>
        <v>0</v>
      </c>
      <c r="AV448" s="2">
        <f t="shared" si="245"/>
        <v>2.6726124191242437</v>
      </c>
      <c r="AX448">
        <f t="shared" si="317"/>
        <v>123</v>
      </c>
      <c r="AY448" s="112"/>
      <c r="AZ448" s="97"/>
      <c r="BA448" s="148">
        <f>INDEX('2001'!$B$44:$B$140,'14 Year_History_Results'!BT448)</f>
        <v>0</v>
      </c>
      <c r="BB448" s="2">
        <f>INDEX('2002'!$B$44:$B$140,'14 Year_History_Results'!BU448)</f>
        <v>0</v>
      </c>
      <c r="BC448" s="2">
        <f>INDEX('2003'!$B$44:$B$140,'14 Year_History_Results'!BV448)</f>
        <v>3</v>
      </c>
      <c r="BD448" s="2">
        <f>INDEX('2004'!$B$44:$B$140,'14 Year_History_Results'!BW448)</f>
        <v>0</v>
      </c>
      <c r="BE448" s="2">
        <f>INDEX('2005'!$B$44:$B$140,'14 Year_History_Results'!BX448)</f>
        <v>0</v>
      </c>
      <c r="BF448" s="2">
        <f>INDEX('2006'!$B$44:$B$140,'14 Year_History_Results'!BY448)</f>
        <v>0</v>
      </c>
      <c r="BG448" s="2">
        <f>INDEX('2007'!$B$44:$B$140,'14 Year_History_Results'!BZ448)</f>
        <v>0</v>
      </c>
      <c r="BH448" s="2">
        <f>INDEX('2008'!$B$44:$B$140,'14 Year_History_Results'!CA448)</f>
        <v>0</v>
      </c>
      <c r="BI448" s="2">
        <f>INDEX('2009'!$B$44:$B$140,'14 Year_History_Results'!CB448)</f>
        <v>0</v>
      </c>
      <c r="BJ448" s="2">
        <f>INDEX('2010'!$B$44:$B$140,'14 Year_History_Results'!CC448)</f>
        <v>0</v>
      </c>
      <c r="BK448" s="2">
        <f>INDEX('2011'!$B$44:$B$140,'14 Year_History_Results'!CD448)</f>
        <v>0</v>
      </c>
      <c r="BL448" s="2">
        <f>INDEX('2012'!$B$44:$B$140,'14 Year_History_Results'!CE448)</f>
        <v>0</v>
      </c>
      <c r="BM448" s="2">
        <f>INDEX('2013'!$B$44:$B$140,'14 Year_History_Results'!CF448)</f>
        <v>0</v>
      </c>
      <c r="BN448" s="149">
        <f>INDEX('2014'!$B$52:$B$180,'14 Year_History_Results'!CG448)</f>
        <v>0</v>
      </c>
      <c r="BO448" s="308">
        <f t="shared" si="300"/>
        <v>0</v>
      </c>
      <c r="BQ448">
        <f t="shared" si="318"/>
        <v>123</v>
      </c>
      <c r="BR448" s="112"/>
      <c r="BS448" s="97"/>
      <c r="BT448" s="148">
        <f>IF(ISNA(MATCH($BQ448,'2001'!$A$44:$A$139,0)),97,MATCH($BQ448,'2001'!$A$44:$A$139,0))</f>
        <v>97</v>
      </c>
      <c r="BU448" s="2">
        <f>IF(ISNA(MATCH($BQ448,'2002'!$A$44:$A$139,0)),97,MATCH($BQ448,'2002'!$A$44:$A$139,0))</f>
        <v>97</v>
      </c>
      <c r="BV448" s="2">
        <f>IF(ISNA(MATCH($BQ448,'2003'!$A$44:$A$139,0)),97,MATCH($BQ448,'2003'!$A$44:$A$139,0))</f>
        <v>25</v>
      </c>
      <c r="BW448" s="2">
        <f>IF(ISNA(MATCH($BQ448,'2004'!$A$44:$A$139,0)),97,MATCH($BQ448,'2004'!$A$44:$A$139,0))</f>
        <v>97</v>
      </c>
      <c r="BX448" s="2">
        <f>IF(ISNA(MATCH($BQ448,'2005'!$A$44:$A$139,0)),97,MATCH($BQ448,'2005'!$A$44:$A$139,0))</f>
        <v>97</v>
      </c>
      <c r="BY448" s="2">
        <f>IF(ISNA(MATCH($BQ448,'2006'!$A$44:$A$139,0)),97,MATCH($BQ448,'2006'!$A$44:$A$139,0))</f>
        <v>97</v>
      </c>
      <c r="BZ448" s="2">
        <f>IF(ISNA(MATCH($BQ448,'2007'!$A$44:$A$139,0)),97,MATCH($BQ448,'2007'!$A$44:$A$139,0))</f>
        <v>97</v>
      </c>
      <c r="CA448" s="2">
        <f>IF(ISNA(MATCH($BQ448,'2008'!$A$44:$A$139,0)),97,MATCH($BQ448,'2008'!$A$44:$A$139,0))</f>
        <v>97</v>
      </c>
      <c r="CB448" s="2">
        <f>IF(ISNA(MATCH($BQ448,'2009'!$A$44:$A$139,0)),97,MATCH($BQ448,'2009'!$A$44:$A$139,0))</f>
        <v>97</v>
      </c>
      <c r="CC448" s="2">
        <f>IF(ISNA(MATCH($BQ448,'2010'!$A$44:$A$139,0)),97,MATCH($BQ448,'2010'!$A$44:$A$139,0))</f>
        <v>97</v>
      </c>
      <c r="CD448" s="2">
        <f>IF(ISNA(MATCH($BQ448,'2011'!$A$44:$A$139,0)),97,MATCH($BQ448,'2011'!$A$44:$A$139,0))</f>
        <v>97</v>
      </c>
      <c r="CE448" s="2">
        <f>IF(ISNA(MATCH($BQ448,'2012'!$A$44:$A$139,0)),97,MATCH($BQ448,'2012'!$A$44:$A$139,0))</f>
        <v>97</v>
      </c>
      <c r="CF448" s="2">
        <f>IF(ISNA(MATCH($BQ448,'2013'!$A$44:$A$139,0)),97,MATCH($BQ448,'2013'!$A$44:$A$139,0))</f>
        <v>97</v>
      </c>
      <c r="CG448" s="149">
        <f>IF(ISNA(MATCH($BQ448,'2014'!$A$52:$A$179,0)),129,MATCH($BQ448,'2014'!$A$52:$A$179,0))</f>
        <v>129</v>
      </c>
      <c r="CI448">
        <f t="shared" si="301"/>
        <v>123</v>
      </c>
      <c r="CJ448" s="284"/>
      <c r="CK448" s="282"/>
      <c r="CL448" s="281">
        <f t="shared" si="302"/>
        <v>0</v>
      </c>
      <c r="CM448" s="282">
        <f t="shared" si="303"/>
        <v>0</v>
      </c>
      <c r="CN448" s="282">
        <f t="shared" si="304"/>
        <v>13</v>
      </c>
      <c r="CO448" s="282">
        <f t="shared" si="305"/>
        <v>8.6657999999999991</v>
      </c>
      <c r="CP448" s="282">
        <f t="shared" si="306"/>
        <v>5.7766222799999989</v>
      </c>
      <c r="CQ448" s="282">
        <f t="shared" si="307"/>
        <v>3.8506964118479989</v>
      </c>
      <c r="CR448" s="282">
        <f t="shared" si="308"/>
        <v>2.566874228137876</v>
      </c>
      <c r="CS448" s="282">
        <f t="shared" si="309"/>
        <v>1.7110783604767081</v>
      </c>
      <c r="CT448" s="282">
        <f t="shared" si="310"/>
        <v>1.1406048350937736</v>
      </c>
      <c r="CU448" s="282">
        <f t="shared" si="311"/>
        <v>0.76032718307350944</v>
      </c>
      <c r="CV448" s="282">
        <f t="shared" si="312"/>
        <v>0.50683410023680142</v>
      </c>
      <c r="CW448" s="282">
        <f t="shared" si="313"/>
        <v>0.33785561121785179</v>
      </c>
      <c r="CX448" s="282">
        <f t="shared" si="314"/>
        <v>0.22521455043781999</v>
      </c>
      <c r="CY448" s="283">
        <f t="shared" si="255"/>
        <v>0.1501280193218508</v>
      </c>
      <c r="DA448" s="282">
        <f t="shared" si="315"/>
        <v>123</v>
      </c>
      <c r="DB448" s="97"/>
      <c r="DC448" s="156"/>
      <c r="DD448" s="270">
        <f>BA448+AH448+DC448</f>
        <v>0</v>
      </c>
      <c r="DE448" s="156">
        <f>BB448+AI448+DD448</f>
        <v>0</v>
      </c>
      <c r="DF448" s="156">
        <f>BC448+AJ448+DE448</f>
        <v>13</v>
      </c>
      <c r="DG448" s="156">
        <f>BD448+AK448+DF448</f>
        <v>13</v>
      </c>
      <c r="DH448" s="156">
        <f>BE448+AL448+DG448</f>
        <v>13</v>
      </c>
      <c r="DI448" s="156">
        <f>BF448+AM448+DH448</f>
        <v>13</v>
      </c>
      <c r="DJ448" s="156">
        <f>BG448+AN448+DI448</f>
        <v>13</v>
      </c>
      <c r="DK448" s="156">
        <f>BH448+AO448+DJ448</f>
        <v>13</v>
      </c>
      <c r="DL448" s="156">
        <f>BI448+AP448+DK448</f>
        <v>13</v>
      </c>
      <c r="DM448" s="156">
        <f>BJ448+AQ448+DL448</f>
        <v>13</v>
      </c>
      <c r="DN448" s="156">
        <f>BK448+AR448+DM448</f>
        <v>13</v>
      </c>
      <c r="DO448" s="156">
        <f>BL448+AS448+DN448</f>
        <v>13</v>
      </c>
      <c r="DP448" s="156">
        <f t="shared" si="316"/>
        <v>13</v>
      </c>
      <c r="DQ448" s="267">
        <f t="shared" si="270"/>
        <v>13</v>
      </c>
      <c r="DR448" s="156">
        <f t="shared" si="271"/>
        <v>355</v>
      </c>
    </row>
    <row r="449" spans="2:122" ht="13.5" thickBot="1" x14ac:dyDescent="0.25">
      <c r="B449" s="133">
        <v>223</v>
      </c>
      <c r="C449" s="50">
        <f t="shared" si="234"/>
        <v>1</v>
      </c>
      <c r="D449" s="50">
        <f t="shared" si="244"/>
        <v>0</v>
      </c>
      <c r="E449" s="97"/>
      <c r="F449" s="2">
        <f t="shared" si="272"/>
        <v>444</v>
      </c>
      <c r="G449" s="444">
        <v>57</v>
      </c>
      <c r="H449" s="164">
        <f>14- COUNTIF(L449:AA449,"#N/A")</f>
        <v>2</v>
      </c>
      <c r="I449" s="133">
        <f>SUM(AF449:AU449)+SUM(BA449:BM449)</f>
        <v>9</v>
      </c>
      <c r="J449" s="405">
        <f>CY449</f>
        <v>0.13666557910958704</v>
      </c>
      <c r="K449" s="466" t="str">
        <f>IF(ISNUMBER(MATCH(G449,'[4]OPR data'!$A$3:$A$2541,0)),"Y","N")</f>
        <v>Y</v>
      </c>
      <c r="L449" s="112"/>
      <c r="M449" s="236"/>
      <c r="N449" s="236" t="e">
        <f>(INDEX(Finish_table!R$4:R$83,MATCH('14 Year_History_Results'!$G449,Finish_table!S$4:S$83,0),1))</f>
        <v>#N/A</v>
      </c>
      <c r="O449" s="236" t="str">
        <f>(INDEX(Finish_table!Z$4:Z$99,MATCH('14 Year_History_Results'!$G449,Finish_table!AA$4:AA$99,0),1))</f>
        <v>QF</v>
      </c>
      <c r="P449" s="236" t="e">
        <f>(INDEX(Finish_table!AI$4:AI$99,MATCH('14 Year_History_Results'!$G449,Finish_table!AJ$4:AJ$99,0),1))</f>
        <v>#N/A</v>
      </c>
      <c r="Q449" s="236" t="str">
        <f>(INDEX(Finish_table!AR$4:AR$99,MATCH('14 Year_History_Results'!$G449,Finish_table!AS$4:AS$99,0),1))</f>
        <v>QF</v>
      </c>
      <c r="R449" s="236" t="e">
        <f>(INDEX(Finish_table!BA$4:BA$99,MATCH('14 Year_History_Results'!$G449,Finish_table!BB$4:BB$99,0),1))</f>
        <v>#N/A</v>
      </c>
      <c r="S449" s="236" t="e">
        <f>(INDEX(Finish_table!BJ$4:BJ$99,MATCH('14 Year_History_Results'!$G449,Finish_table!BK$4:BK$99,0),1))</f>
        <v>#N/A</v>
      </c>
      <c r="T449" s="236" t="e">
        <f>(INDEX(Finish_table!BS$4:BS$99,MATCH('14 Year_History_Results'!$G449,Finish_table!BT$4:BT$99,0),1))</f>
        <v>#N/A</v>
      </c>
      <c r="U449" s="236" t="e">
        <f>(INDEX(Finish_table!CB$4:CB$99,MATCH('14 Year_History_Results'!$G449,Finish_table!CC$4:CC$99,0),1))</f>
        <v>#N/A</v>
      </c>
      <c r="V449" s="236" t="e">
        <f>(INDEX(Finish_table!CK$4:CK$99,MATCH('14 Year_History_Results'!$G449,Finish_table!CL$4:CL$99,0),1))</f>
        <v>#N/A</v>
      </c>
      <c r="W449" s="236" t="e">
        <f>(INDEX(Finish_table!CT$4:CT$99,MATCH('14 Year_History_Results'!$G449,Finish_table!CU$4:CU$99,0),1))</f>
        <v>#N/A</v>
      </c>
      <c r="X449" s="236" t="e">
        <f>(INDEX(Finish_table!DC$4:DC$99,MATCH('14 Year_History_Results'!$G449,Finish_table!DD$4:DD$99,0),1))</f>
        <v>#N/A</v>
      </c>
      <c r="Y449" s="236" t="e">
        <f>(INDEX(Finish_table!DL$4:DL$99,MATCH('14 Year_History_Results'!$G449,Finish_table!DM$4:DM$99,0),1))</f>
        <v>#N/A</v>
      </c>
      <c r="Z449" s="236" t="e">
        <f>(INDEX(Finish_table!DU$4:DU$99,MATCH('14 Year_History_Results'!$G449,Finish_table!DV$4:DV$99,0),1))</f>
        <v>#N/A</v>
      </c>
      <c r="AA449" s="256" t="e">
        <f>(INDEX(Finish_table!ED$4:ED$140,MATCH('14 Year_History_Results'!$G449,Finish_table!EE$4:EE$140,0),1))</f>
        <v>#N/A</v>
      </c>
      <c r="AE449">
        <f t="shared" si="299"/>
        <v>57</v>
      </c>
      <c r="AF449" s="112"/>
      <c r="AG449" s="2"/>
      <c r="AH449" s="148">
        <f>INDEX('2001'!$C$44:$C$140,'14 Year_History_Results'!BT449)</f>
        <v>0</v>
      </c>
      <c r="AI449" s="2">
        <f>INDEX('2002'!$C$44:$C$140,'14 Year_History_Results'!BU449)</f>
        <v>0</v>
      </c>
      <c r="AJ449" s="2">
        <f>INDEX('2003'!$C$44:$C$140,'14 Year_History_Results'!BV449)</f>
        <v>0</v>
      </c>
      <c r="AK449" s="2">
        <f>INDEX('2004'!$C$44:$C$140,'14 Year_History_Results'!BW449)</f>
        <v>0</v>
      </c>
      <c r="AL449" s="2">
        <f>INDEX('2005'!$C$44:$C$140,'14 Year_History_Results'!BX449)</f>
        <v>0</v>
      </c>
      <c r="AM449" s="2">
        <f>INDEX('2006'!$C$44:$C$140,'14 Year_History_Results'!BY449)</f>
        <v>0</v>
      </c>
      <c r="AN449" s="2">
        <f>INDEX('2007'!$C$44:$C$140,'14 Year_History_Results'!BZ449)</f>
        <v>0</v>
      </c>
      <c r="AO449" s="2">
        <f>INDEX('2008'!$C$44:$C$140,'14 Year_History_Results'!CA449)</f>
        <v>0</v>
      </c>
      <c r="AP449" s="2">
        <f>INDEX('2009'!$C$44:$C$140,'14 Year_History_Results'!CB449)</f>
        <v>0</v>
      </c>
      <c r="AQ449" s="2">
        <f>INDEX('2010'!$C$44:$C$140,'14 Year_History_Results'!CC449)</f>
        <v>0</v>
      </c>
      <c r="AR449" s="2">
        <f>INDEX('2011'!$C$44:$C$140,'14 Year_History_Results'!CD449)</f>
        <v>0</v>
      </c>
      <c r="AS449" s="2">
        <f>INDEX('2012'!$C$44:$C$140,'14 Year_History_Results'!CE449)</f>
        <v>0</v>
      </c>
      <c r="AT449" s="2">
        <f>INDEX('2013'!$C$44:$C$140,'14 Year_History_Results'!CF449)</f>
        <v>0</v>
      </c>
      <c r="AU449" s="149">
        <f>INDEX('2014'!$C$52:$C$180,'14 Year_History_Results'!CG449)</f>
        <v>0</v>
      </c>
      <c r="AV449" s="2">
        <f t="shared" si="245"/>
        <v>0</v>
      </c>
      <c r="AX449">
        <f t="shared" si="317"/>
        <v>57</v>
      </c>
      <c r="AY449" s="112"/>
      <c r="AZ449" s="97"/>
      <c r="BA449" s="148">
        <f>INDEX('2001'!$B$44:$B$140,'14 Year_History_Results'!BT449)</f>
        <v>0</v>
      </c>
      <c r="BB449" s="2">
        <f>INDEX('2002'!$B$44:$B$140,'14 Year_History_Results'!BU449)</f>
        <v>2</v>
      </c>
      <c r="BC449" s="2">
        <f>INDEX('2003'!$B$44:$B$140,'14 Year_History_Results'!BV449)</f>
        <v>0</v>
      </c>
      <c r="BD449" s="2">
        <f>INDEX('2004'!$B$44:$B$140,'14 Year_History_Results'!BW449)</f>
        <v>7</v>
      </c>
      <c r="BE449" s="2">
        <f>INDEX('2005'!$B$44:$B$140,'14 Year_History_Results'!BX449)</f>
        <v>0</v>
      </c>
      <c r="BF449" s="2">
        <f>INDEX('2006'!$B$44:$B$140,'14 Year_History_Results'!BY449)</f>
        <v>0</v>
      </c>
      <c r="BG449" s="2">
        <f>INDEX('2007'!$B$44:$B$140,'14 Year_History_Results'!BZ449)</f>
        <v>0</v>
      </c>
      <c r="BH449" s="2">
        <f>INDEX('2008'!$B$44:$B$140,'14 Year_History_Results'!CA449)</f>
        <v>0</v>
      </c>
      <c r="BI449" s="2">
        <f>INDEX('2009'!$B$44:$B$140,'14 Year_History_Results'!CB449)</f>
        <v>0</v>
      </c>
      <c r="BJ449" s="2">
        <f>INDEX('2010'!$B$44:$B$140,'14 Year_History_Results'!CC449)</f>
        <v>0</v>
      </c>
      <c r="BK449" s="2">
        <f>INDEX('2011'!$B$44:$B$140,'14 Year_History_Results'!CD449)</f>
        <v>0</v>
      </c>
      <c r="BL449" s="2">
        <f>INDEX('2012'!$B$44:$B$140,'14 Year_History_Results'!CE449)</f>
        <v>0</v>
      </c>
      <c r="BM449" s="2">
        <f>INDEX('2013'!$B$44:$B$140,'14 Year_History_Results'!CF449)</f>
        <v>0</v>
      </c>
      <c r="BN449" s="149">
        <f>INDEX('2014'!$B$52:$B$180,'14 Year_History_Results'!CG449)</f>
        <v>0</v>
      </c>
      <c r="BO449" s="308">
        <f t="shared" si="300"/>
        <v>0</v>
      </c>
      <c r="BQ449">
        <f t="shared" si="318"/>
        <v>57</v>
      </c>
      <c r="BR449" s="112"/>
      <c r="BS449" s="97"/>
      <c r="BT449" s="148">
        <f>IF(ISNA(MATCH($BQ449,'2001'!$A$44:$A$139,0)),97,MATCH($BQ449,'2001'!$A$44:$A$139,0))</f>
        <v>97</v>
      </c>
      <c r="BU449" s="2">
        <f>IF(ISNA(MATCH($BQ449,'2002'!$A$44:$A$139,0)),97,MATCH($BQ449,'2002'!$A$44:$A$139,0))</f>
        <v>9</v>
      </c>
      <c r="BV449" s="2">
        <f>IF(ISNA(MATCH($BQ449,'2003'!$A$44:$A$139,0)),97,MATCH($BQ449,'2003'!$A$44:$A$139,0))</f>
        <v>97</v>
      </c>
      <c r="BW449" s="2">
        <f>IF(ISNA(MATCH($BQ449,'2004'!$A$44:$A$139,0)),97,MATCH($BQ449,'2004'!$A$44:$A$139,0))</f>
        <v>9</v>
      </c>
      <c r="BX449" s="2">
        <f>IF(ISNA(MATCH($BQ449,'2005'!$A$44:$A$139,0)),97,MATCH($BQ449,'2005'!$A$44:$A$139,0))</f>
        <v>97</v>
      </c>
      <c r="BY449" s="2">
        <f>IF(ISNA(MATCH($BQ449,'2006'!$A$44:$A$139,0)),97,MATCH($BQ449,'2006'!$A$44:$A$139,0))</f>
        <v>97</v>
      </c>
      <c r="BZ449" s="2">
        <f>IF(ISNA(MATCH($BQ449,'2007'!$A$44:$A$139,0)),97,MATCH($BQ449,'2007'!$A$44:$A$139,0))</f>
        <v>97</v>
      </c>
      <c r="CA449" s="2">
        <f>IF(ISNA(MATCH($BQ449,'2008'!$A$44:$A$139,0)),97,MATCH($BQ449,'2008'!$A$44:$A$139,0))</f>
        <v>97</v>
      </c>
      <c r="CB449" s="2">
        <f>IF(ISNA(MATCH($BQ449,'2009'!$A$44:$A$139,0)),97,MATCH($BQ449,'2009'!$A$44:$A$139,0))</f>
        <v>97</v>
      </c>
      <c r="CC449" s="2">
        <f>IF(ISNA(MATCH($BQ449,'2010'!$A$44:$A$139,0)),97,MATCH($BQ449,'2010'!$A$44:$A$139,0))</f>
        <v>97</v>
      </c>
      <c r="CD449" s="2">
        <f>IF(ISNA(MATCH($BQ449,'2011'!$A$44:$A$139,0)),97,MATCH($BQ449,'2011'!$A$44:$A$139,0))</f>
        <v>97</v>
      </c>
      <c r="CE449" s="2">
        <f>IF(ISNA(MATCH($BQ449,'2012'!$A$44:$A$139,0)),97,MATCH($BQ449,'2012'!$A$44:$A$139,0))</f>
        <v>97</v>
      </c>
      <c r="CF449" s="2">
        <f>IF(ISNA(MATCH($BQ449,'2013'!$A$44:$A$139,0)),97,MATCH($BQ449,'2013'!$A$44:$A$139,0))</f>
        <v>97</v>
      </c>
      <c r="CG449" s="149">
        <f>IF(ISNA(MATCH($BQ449,'2014'!$A$52:$A$179,0)),129,MATCH($BQ449,'2014'!$A$52:$A$179,0))</f>
        <v>129</v>
      </c>
      <c r="CI449">
        <f t="shared" si="301"/>
        <v>57</v>
      </c>
      <c r="CJ449" s="284"/>
      <c r="CK449" s="282"/>
      <c r="CL449" s="281">
        <f t="shared" si="302"/>
        <v>0</v>
      </c>
      <c r="CM449" s="282">
        <f t="shared" si="303"/>
        <v>2</v>
      </c>
      <c r="CN449" s="282">
        <f t="shared" si="304"/>
        <v>1.3331999999999999</v>
      </c>
      <c r="CO449" s="282">
        <f t="shared" si="305"/>
        <v>7.88871112</v>
      </c>
      <c r="CP449" s="282">
        <f t="shared" si="306"/>
        <v>5.2586148325919995</v>
      </c>
      <c r="CQ449" s="282">
        <f t="shared" si="307"/>
        <v>3.5053926474058268</v>
      </c>
      <c r="CR449" s="282">
        <f t="shared" si="308"/>
        <v>2.3366947387607242</v>
      </c>
      <c r="CS449" s="282">
        <f t="shared" si="309"/>
        <v>1.5576407128578986</v>
      </c>
      <c r="CT449" s="282">
        <f t="shared" si="310"/>
        <v>1.0383232991910751</v>
      </c>
      <c r="CU449" s="282">
        <f t="shared" si="311"/>
        <v>0.69214631124077064</v>
      </c>
      <c r="CV449" s="282">
        <f t="shared" si="312"/>
        <v>0.46138473107309769</v>
      </c>
      <c r="CW449" s="282">
        <f t="shared" si="313"/>
        <v>0.30755906173332692</v>
      </c>
      <c r="CX449" s="282">
        <f t="shared" si="314"/>
        <v>0.20501887055143572</v>
      </c>
      <c r="CY449" s="283">
        <f t="shared" si="255"/>
        <v>0.13666557910958704</v>
      </c>
      <c r="DA449" s="282">
        <f t="shared" si="315"/>
        <v>57</v>
      </c>
      <c r="DB449" s="97"/>
      <c r="DC449" s="156"/>
      <c r="DD449" s="270">
        <f>BA449+AH449+DC449</f>
        <v>0</v>
      </c>
      <c r="DE449" s="156">
        <f>BB449+AI449+DD449</f>
        <v>2</v>
      </c>
      <c r="DF449" s="156">
        <f>BC449+AJ449+DE449</f>
        <v>2</v>
      </c>
      <c r="DG449" s="156">
        <f>BD449+AK449+DF449</f>
        <v>9</v>
      </c>
      <c r="DH449" s="156">
        <f>BE449+AL449+DG449</f>
        <v>9</v>
      </c>
      <c r="DI449" s="156">
        <f>BF449+AM449+DH449</f>
        <v>9</v>
      </c>
      <c r="DJ449" s="156">
        <f>BG449+AN449+DI449</f>
        <v>9</v>
      </c>
      <c r="DK449" s="156">
        <f>BH449+AO449+DJ449</f>
        <v>9</v>
      </c>
      <c r="DL449" s="156">
        <f>BI449+AP449+DK449</f>
        <v>9</v>
      </c>
      <c r="DM449" s="156">
        <f>BJ449+AQ449+DL449</f>
        <v>9</v>
      </c>
      <c r="DN449" s="156">
        <f>BK449+AR449+DM449</f>
        <v>9</v>
      </c>
      <c r="DO449" s="156">
        <f>BL449+AS449+DN449</f>
        <v>9</v>
      </c>
      <c r="DP449" s="156">
        <f t="shared" si="316"/>
        <v>9</v>
      </c>
      <c r="DQ449" s="267">
        <f t="shared" si="270"/>
        <v>9</v>
      </c>
      <c r="DR449" s="156">
        <f t="shared" si="271"/>
        <v>421</v>
      </c>
    </row>
    <row r="450" spans="2:122" ht="13.5" thickBot="1" x14ac:dyDescent="0.25">
      <c r="B450" s="133">
        <v>223</v>
      </c>
      <c r="C450" s="50">
        <f t="shared" si="234"/>
        <v>2</v>
      </c>
      <c r="D450" s="50">
        <f t="shared" si="244"/>
        <v>2</v>
      </c>
      <c r="E450" s="97"/>
      <c r="F450" s="2">
        <f t="shared" si="272"/>
        <v>445</v>
      </c>
      <c r="G450" s="444">
        <v>301</v>
      </c>
      <c r="H450" s="164">
        <f>14- COUNTIF(L450:AA450,"#N/A")</f>
        <v>1</v>
      </c>
      <c r="I450" s="133">
        <f>SUM(AF450:AU450)+SUM(BA450:BM450)</f>
        <v>26</v>
      </c>
      <c r="J450" s="405">
        <f>CY450</f>
        <v>0.13342044019490365</v>
      </c>
      <c r="K450" s="466" t="str">
        <f>IF(ISNUMBER(MATCH(G450,'[4]OPR data'!$A$3:$A$2541,0)),"Y","N")</f>
        <v>N</v>
      </c>
      <c r="L450" s="112"/>
      <c r="M450" s="236"/>
      <c r="N450" s="236" t="str">
        <f>(INDEX(Finish_table!R$4:R$83,MATCH('14 Year_History_Results'!$G450,Finish_table!S$4:S$83,0),1))</f>
        <v>SF</v>
      </c>
      <c r="O450" s="236" t="e">
        <f>(INDEX(Finish_table!Z$4:Z$99,MATCH('14 Year_History_Results'!$G450,Finish_table!AA$4:AA$99,0),1))</f>
        <v>#N/A</v>
      </c>
      <c r="P450" s="236" t="e">
        <f>(INDEX(Finish_table!AI$4:AI$99,MATCH('14 Year_History_Results'!$G450,Finish_table!AJ$4:AJ$99,0),1))</f>
        <v>#N/A</v>
      </c>
      <c r="Q450" s="236" t="e">
        <f>(INDEX(Finish_table!AR$4:AR$99,MATCH('14 Year_History_Results'!$G450,Finish_table!AS$4:AS$99,0),1))</f>
        <v>#N/A</v>
      </c>
      <c r="R450" s="236" t="e">
        <f>(INDEX(Finish_table!BA$4:BA$99,MATCH('14 Year_History_Results'!$G450,Finish_table!BB$4:BB$99,0),1))</f>
        <v>#N/A</v>
      </c>
      <c r="S450" s="236" t="e">
        <f>(INDEX(Finish_table!BJ$4:BJ$99,MATCH('14 Year_History_Results'!$G450,Finish_table!BK$4:BK$99,0),1))</f>
        <v>#N/A</v>
      </c>
      <c r="T450" s="236" t="e">
        <f>(INDEX(Finish_table!BS$4:BS$99,MATCH('14 Year_History_Results'!$G450,Finish_table!BT$4:BT$99,0),1))</f>
        <v>#N/A</v>
      </c>
      <c r="U450" s="236" t="e">
        <f>(INDEX(Finish_table!CB$4:CB$99,MATCH('14 Year_History_Results'!$G450,Finish_table!CC$4:CC$99,0),1))</f>
        <v>#N/A</v>
      </c>
      <c r="V450" s="236" t="e">
        <f>(INDEX(Finish_table!CK$4:CK$99,MATCH('14 Year_History_Results'!$G450,Finish_table!CL$4:CL$99,0),1))</f>
        <v>#N/A</v>
      </c>
      <c r="W450" s="236" t="e">
        <f>(INDEX(Finish_table!CT$4:CT$99,MATCH('14 Year_History_Results'!$G450,Finish_table!CU$4:CU$99,0),1))</f>
        <v>#N/A</v>
      </c>
      <c r="X450" s="236" t="e">
        <f>(INDEX(Finish_table!DC$4:DC$99,MATCH('14 Year_History_Results'!$G450,Finish_table!DD$4:DD$99,0),1))</f>
        <v>#N/A</v>
      </c>
      <c r="Y450" s="236" t="e">
        <f>(INDEX(Finish_table!DL$4:DL$99,MATCH('14 Year_History_Results'!$G450,Finish_table!DM$4:DM$99,0),1))</f>
        <v>#N/A</v>
      </c>
      <c r="Z450" s="236" t="e">
        <f>(INDEX(Finish_table!DU$4:DU$99,MATCH('14 Year_History_Results'!$G450,Finish_table!DV$4:DV$99,0),1))</f>
        <v>#N/A</v>
      </c>
      <c r="AA450" s="256" t="e">
        <f>(INDEX(Finish_table!ED$4:ED$140,MATCH('14 Year_History_Results'!$G450,Finish_table!EE$4:EE$140,0),1))</f>
        <v>#N/A</v>
      </c>
      <c r="AE450">
        <f t="shared" si="299"/>
        <v>301</v>
      </c>
      <c r="AF450" s="112"/>
      <c r="AG450" s="2"/>
      <c r="AH450" s="148">
        <f>INDEX('2001'!$C$44:$C$140,'14 Year_History_Results'!BT450)</f>
        <v>20</v>
      </c>
      <c r="AI450" s="2">
        <f>INDEX('2002'!$C$44:$C$140,'14 Year_History_Results'!BU450)</f>
        <v>0</v>
      </c>
      <c r="AJ450" s="2">
        <f>INDEX('2003'!$C$44:$C$140,'14 Year_History_Results'!BV450)</f>
        <v>0</v>
      </c>
      <c r="AK450" s="2">
        <f>INDEX('2004'!$C$44:$C$140,'14 Year_History_Results'!BW450)</f>
        <v>0</v>
      </c>
      <c r="AL450" s="2">
        <f>INDEX('2005'!$C$44:$C$140,'14 Year_History_Results'!BX450)</f>
        <v>0</v>
      </c>
      <c r="AM450" s="2">
        <f>INDEX('2006'!$C$44:$C$140,'14 Year_History_Results'!BY450)</f>
        <v>0</v>
      </c>
      <c r="AN450" s="2">
        <f>INDEX('2007'!$C$44:$C$140,'14 Year_History_Results'!BZ450)</f>
        <v>0</v>
      </c>
      <c r="AO450" s="2">
        <f>INDEX('2008'!$C$44:$C$140,'14 Year_History_Results'!CA450)</f>
        <v>0</v>
      </c>
      <c r="AP450" s="2">
        <f>INDEX('2009'!$C$44:$C$140,'14 Year_History_Results'!CB450)</f>
        <v>0</v>
      </c>
      <c r="AQ450" s="2">
        <f>INDEX('2010'!$C$44:$C$140,'14 Year_History_Results'!CC450)</f>
        <v>0</v>
      </c>
      <c r="AR450" s="2">
        <f>INDEX('2011'!$C$44:$C$140,'14 Year_History_Results'!CD450)</f>
        <v>0</v>
      </c>
      <c r="AS450" s="2">
        <f>INDEX('2012'!$C$44:$C$140,'14 Year_History_Results'!CE450)</f>
        <v>0</v>
      </c>
      <c r="AT450" s="2">
        <f>INDEX('2013'!$C$44:$C$140,'14 Year_History_Results'!CF450)</f>
        <v>0</v>
      </c>
      <c r="AU450" s="149">
        <f>INDEX('2014'!$C$52:$C$180,'14 Year_History_Results'!CG450)</f>
        <v>0</v>
      </c>
      <c r="AV450" s="2">
        <f t="shared" si="245"/>
        <v>5.3452248382484875</v>
      </c>
      <c r="AX450">
        <f t="shared" si="317"/>
        <v>301</v>
      </c>
      <c r="AY450" s="112"/>
      <c r="AZ450" s="97"/>
      <c r="BA450" s="148">
        <f>INDEX('2001'!$B$44:$B$140,'14 Year_History_Results'!BT450)</f>
        <v>6</v>
      </c>
      <c r="BB450" s="2">
        <f>INDEX('2002'!$B$44:$B$140,'14 Year_History_Results'!BU450)</f>
        <v>0</v>
      </c>
      <c r="BC450" s="2">
        <f>INDEX('2003'!$B$44:$B$140,'14 Year_History_Results'!BV450)</f>
        <v>0</v>
      </c>
      <c r="BD450" s="2">
        <f>INDEX('2004'!$B$44:$B$140,'14 Year_History_Results'!BW450)</f>
        <v>0</v>
      </c>
      <c r="BE450" s="2">
        <f>INDEX('2005'!$B$44:$B$140,'14 Year_History_Results'!BX450)</f>
        <v>0</v>
      </c>
      <c r="BF450" s="2">
        <f>INDEX('2006'!$B$44:$B$140,'14 Year_History_Results'!BY450)</f>
        <v>0</v>
      </c>
      <c r="BG450" s="2">
        <f>INDEX('2007'!$B$44:$B$140,'14 Year_History_Results'!BZ450)</f>
        <v>0</v>
      </c>
      <c r="BH450" s="2">
        <f>INDEX('2008'!$B$44:$B$140,'14 Year_History_Results'!CA450)</f>
        <v>0</v>
      </c>
      <c r="BI450" s="2">
        <f>INDEX('2009'!$B$44:$B$140,'14 Year_History_Results'!CB450)</f>
        <v>0</v>
      </c>
      <c r="BJ450" s="2">
        <f>INDEX('2010'!$B$44:$B$140,'14 Year_History_Results'!CC450)</f>
        <v>0</v>
      </c>
      <c r="BK450" s="2">
        <f>INDEX('2011'!$B$44:$B$140,'14 Year_History_Results'!CD450)</f>
        <v>0</v>
      </c>
      <c r="BL450" s="2">
        <f>INDEX('2012'!$B$44:$B$140,'14 Year_History_Results'!CE450)</f>
        <v>0</v>
      </c>
      <c r="BM450" s="2">
        <f>INDEX('2013'!$B$44:$B$140,'14 Year_History_Results'!CF450)</f>
        <v>0</v>
      </c>
      <c r="BN450" s="149">
        <f>INDEX('2014'!$B$52:$B$180,'14 Year_History_Results'!CG450)</f>
        <v>0</v>
      </c>
      <c r="BO450" s="308">
        <f t="shared" si="300"/>
        <v>0</v>
      </c>
      <c r="BQ450">
        <f t="shared" si="318"/>
        <v>301</v>
      </c>
      <c r="BR450" s="112"/>
      <c r="BS450" s="97"/>
      <c r="BT450" s="148">
        <f>IF(ISNA(MATCH($BQ450,'2001'!$A$44:$A$139,0)),97,MATCH($BQ450,'2001'!$A$44:$A$139,0))</f>
        <v>61</v>
      </c>
      <c r="BU450" s="2">
        <f>IF(ISNA(MATCH($BQ450,'2002'!$A$44:$A$139,0)),97,MATCH($BQ450,'2002'!$A$44:$A$139,0))</f>
        <v>97</v>
      </c>
      <c r="BV450" s="2">
        <f>IF(ISNA(MATCH($BQ450,'2003'!$A$44:$A$139,0)),97,MATCH($BQ450,'2003'!$A$44:$A$139,0))</f>
        <v>97</v>
      </c>
      <c r="BW450" s="2">
        <f>IF(ISNA(MATCH($BQ450,'2004'!$A$44:$A$139,0)),97,MATCH($BQ450,'2004'!$A$44:$A$139,0))</f>
        <v>97</v>
      </c>
      <c r="BX450" s="2">
        <f>IF(ISNA(MATCH($BQ450,'2005'!$A$44:$A$139,0)),97,MATCH($BQ450,'2005'!$A$44:$A$139,0))</f>
        <v>97</v>
      </c>
      <c r="BY450" s="2">
        <f>IF(ISNA(MATCH($BQ450,'2006'!$A$44:$A$139,0)),97,MATCH($BQ450,'2006'!$A$44:$A$139,0))</f>
        <v>97</v>
      </c>
      <c r="BZ450" s="2">
        <f>IF(ISNA(MATCH($BQ450,'2007'!$A$44:$A$139,0)),97,MATCH($BQ450,'2007'!$A$44:$A$139,0))</f>
        <v>97</v>
      </c>
      <c r="CA450" s="2">
        <f>IF(ISNA(MATCH($BQ450,'2008'!$A$44:$A$139,0)),97,MATCH($BQ450,'2008'!$A$44:$A$139,0))</f>
        <v>97</v>
      </c>
      <c r="CB450" s="2">
        <f>IF(ISNA(MATCH($BQ450,'2009'!$A$44:$A$139,0)),97,MATCH($BQ450,'2009'!$A$44:$A$139,0))</f>
        <v>97</v>
      </c>
      <c r="CC450" s="2">
        <f>IF(ISNA(MATCH($BQ450,'2010'!$A$44:$A$139,0)),97,MATCH($BQ450,'2010'!$A$44:$A$139,0))</f>
        <v>97</v>
      </c>
      <c r="CD450" s="2">
        <f>IF(ISNA(MATCH($BQ450,'2011'!$A$44:$A$139,0)),97,MATCH($BQ450,'2011'!$A$44:$A$139,0))</f>
        <v>97</v>
      </c>
      <c r="CE450" s="2">
        <f>IF(ISNA(MATCH($BQ450,'2012'!$A$44:$A$139,0)),97,MATCH($BQ450,'2012'!$A$44:$A$139,0))</f>
        <v>97</v>
      </c>
      <c r="CF450" s="2">
        <f>IF(ISNA(MATCH($BQ450,'2013'!$A$44:$A$139,0)),97,MATCH($BQ450,'2013'!$A$44:$A$139,0))</f>
        <v>97</v>
      </c>
      <c r="CG450" s="149">
        <f>IF(ISNA(MATCH($BQ450,'2014'!$A$52:$A$179,0)),129,MATCH($BQ450,'2014'!$A$52:$A$179,0))</f>
        <v>129</v>
      </c>
      <c r="CI450">
        <f t="shared" si="301"/>
        <v>301</v>
      </c>
      <c r="CJ450" s="284"/>
      <c r="CK450" s="282"/>
      <c r="CL450" s="281">
        <f t="shared" si="302"/>
        <v>26</v>
      </c>
      <c r="CM450" s="282">
        <f t="shared" si="303"/>
        <v>17.331599999999998</v>
      </c>
      <c r="CN450" s="282">
        <f t="shared" si="304"/>
        <v>11.553244559999998</v>
      </c>
      <c r="CO450" s="282">
        <f t="shared" si="305"/>
        <v>7.7013928236959979</v>
      </c>
      <c r="CP450" s="282">
        <f t="shared" si="306"/>
        <v>5.133748456275752</v>
      </c>
      <c r="CQ450" s="282">
        <f t="shared" si="307"/>
        <v>3.4221567209534163</v>
      </c>
      <c r="CR450" s="282">
        <f t="shared" si="308"/>
        <v>2.2812096701875473</v>
      </c>
      <c r="CS450" s="282">
        <f t="shared" si="309"/>
        <v>1.5206543661470189</v>
      </c>
      <c r="CT450" s="282">
        <f t="shared" si="310"/>
        <v>1.0136682004736028</v>
      </c>
      <c r="CU450" s="282">
        <f t="shared" si="311"/>
        <v>0.67571122243570358</v>
      </c>
      <c r="CV450" s="282">
        <f t="shared" si="312"/>
        <v>0.45042910087563998</v>
      </c>
      <c r="CW450" s="282">
        <f t="shared" si="313"/>
        <v>0.30025603864370159</v>
      </c>
      <c r="CX450" s="282">
        <f t="shared" si="314"/>
        <v>0.20015067535989148</v>
      </c>
      <c r="CY450" s="283">
        <f t="shared" si="255"/>
        <v>0.13342044019490365</v>
      </c>
      <c r="DA450" s="282">
        <f t="shared" si="315"/>
        <v>301</v>
      </c>
      <c r="DB450" s="97"/>
      <c r="DC450" s="156"/>
      <c r="DD450" s="270">
        <f>BA450+AH450+DC450</f>
        <v>26</v>
      </c>
      <c r="DE450" s="156">
        <f>BB450+AI450+DD450</f>
        <v>26</v>
      </c>
      <c r="DF450" s="156">
        <f>BC450+AJ450+DE450</f>
        <v>26</v>
      </c>
      <c r="DG450" s="156">
        <f>BD450+AK450+DF450</f>
        <v>26</v>
      </c>
      <c r="DH450" s="156">
        <f>BE450+AL450+DG450</f>
        <v>26</v>
      </c>
      <c r="DI450" s="156">
        <f>BF450+AM450+DH450</f>
        <v>26</v>
      </c>
      <c r="DJ450" s="156">
        <f>BG450+AN450+DI450</f>
        <v>26</v>
      </c>
      <c r="DK450" s="156">
        <f>BH450+AO450+DJ450</f>
        <v>26</v>
      </c>
      <c r="DL450" s="156">
        <f>BI450+AP450+DK450</f>
        <v>26</v>
      </c>
      <c r="DM450" s="156">
        <f>BJ450+AQ450+DL450</f>
        <v>26</v>
      </c>
      <c r="DN450" s="156">
        <f>BK450+AR450+DM450</f>
        <v>26</v>
      </c>
      <c r="DO450" s="156">
        <f>BL450+AS450+DN450</f>
        <v>26</v>
      </c>
      <c r="DP450" s="156">
        <f t="shared" si="316"/>
        <v>26</v>
      </c>
      <c r="DQ450" s="267">
        <f t="shared" si="270"/>
        <v>26</v>
      </c>
      <c r="DR450" s="156">
        <f t="shared" si="271"/>
        <v>240</v>
      </c>
    </row>
    <row r="451" spans="2:122" ht="13.5" thickBot="1" x14ac:dyDescent="0.25">
      <c r="B451" s="133">
        <v>224</v>
      </c>
      <c r="C451" s="50">
        <f t="shared" si="234"/>
        <v>1</v>
      </c>
      <c r="D451" s="50">
        <f t="shared" si="244"/>
        <v>0</v>
      </c>
      <c r="E451" s="97"/>
      <c r="F451" s="2">
        <f t="shared" si="272"/>
        <v>446</v>
      </c>
      <c r="G451" s="444">
        <v>1747</v>
      </c>
      <c r="H451" s="164">
        <f>14- COUNTIF(L451:AA451,"#N/A")</f>
        <v>1</v>
      </c>
      <c r="I451" s="133">
        <f>SUM(AF451:AU451)+SUM(BA451:BM451)</f>
        <v>1</v>
      </c>
      <c r="J451" s="405">
        <f>CY451</f>
        <v>0.13162141234436217</v>
      </c>
      <c r="K451" s="466" t="str">
        <f>IF(ISNUMBER(MATCH(G451,'[4]OPR data'!$A$3:$A$2541,0)),"Y","N")</f>
        <v>Y</v>
      </c>
      <c r="L451" s="112"/>
      <c r="M451" s="236"/>
      <c r="N451" s="236" t="e">
        <f>(INDEX(Finish_table!R$4:R$83,MATCH('14 Year_History_Results'!$G451,Finish_table!S$4:S$83,0),1))</f>
        <v>#N/A</v>
      </c>
      <c r="O451" s="236" t="e">
        <f>(INDEX(Finish_table!Z$4:Z$99,MATCH('14 Year_History_Results'!$G451,Finish_table!AA$4:AA$99,0),1))</f>
        <v>#N/A</v>
      </c>
      <c r="P451" s="236" t="e">
        <f>(INDEX(Finish_table!AI$4:AI$99,MATCH('14 Year_History_Results'!$G451,Finish_table!AJ$4:AJ$99,0),1))</f>
        <v>#N/A</v>
      </c>
      <c r="Q451" s="236" t="e">
        <f>(INDEX(Finish_table!AR$4:AR$99,MATCH('14 Year_History_Results'!$G451,Finish_table!AS$4:AS$99,0),1))</f>
        <v>#N/A</v>
      </c>
      <c r="R451" s="236" t="e">
        <f>(INDEX(Finish_table!BA$4:BA$99,MATCH('14 Year_History_Results'!$G451,Finish_table!BB$4:BB$99,0),1))</f>
        <v>#N/A</v>
      </c>
      <c r="S451" s="236" t="e">
        <f>(INDEX(Finish_table!BJ$4:BJ$99,MATCH('14 Year_History_Results'!$G451,Finish_table!BK$4:BK$99,0),1))</f>
        <v>#N/A</v>
      </c>
      <c r="T451" s="236" t="e">
        <f>(INDEX(Finish_table!BS$4:BS$99,MATCH('14 Year_History_Results'!$G451,Finish_table!BT$4:BT$99,0),1))</f>
        <v>#N/A</v>
      </c>
      <c r="U451" s="236" t="e">
        <f>(INDEX(Finish_table!CB$4:CB$99,MATCH('14 Year_History_Results'!$G451,Finish_table!CC$4:CC$99,0),1))</f>
        <v>#N/A</v>
      </c>
      <c r="V451" s="236" t="str">
        <f>(INDEX(Finish_table!CK$4:CK$99,MATCH('14 Year_History_Results'!$G451,Finish_table!CL$4:CL$99,0),1))</f>
        <v>QF</v>
      </c>
      <c r="W451" s="236" t="e">
        <f>(INDEX(Finish_table!CT$4:CT$99,MATCH('14 Year_History_Results'!$G451,Finish_table!CU$4:CU$99,0),1))</f>
        <v>#N/A</v>
      </c>
      <c r="X451" s="236" t="e">
        <f>(INDEX(Finish_table!DC$4:DC$99,MATCH('14 Year_History_Results'!$G451,Finish_table!DD$4:DD$99,0),1))</f>
        <v>#N/A</v>
      </c>
      <c r="Y451" s="236" t="e">
        <f>(INDEX(Finish_table!DL$4:DL$99,MATCH('14 Year_History_Results'!$G451,Finish_table!DM$4:DM$99,0),1))</f>
        <v>#N/A</v>
      </c>
      <c r="Z451" s="236" t="e">
        <f>(INDEX(Finish_table!DU$4:DU$99,MATCH('14 Year_History_Results'!$G451,Finish_table!DV$4:DV$99,0),1))</f>
        <v>#N/A</v>
      </c>
      <c r="AA451" s="256" t="e">
        <f>(INDEX(Finish_table!ED$4:ED$140,MATCH('14 Year_History_Results'!$G451,Finish_table!EE$4:EE$140,0),1))</f>
        <v>#N/A</v>
      </c>
      <c r="AE451">
        <f t="shared" si="299"/>
        <v>1747</v>
      </c>
      <c r="AF451" s="112"/>
      <c r="AG451" s="2"/>
      <c r="AH451" s="148">
        <f>INDEX('2001'!$C$44:$C$140,'14 Year_History_Results'!BT451)</f>
        <v>0</v>
      </c>
      <c r="AI451" s="2">
        <f>INDEX('2002'!$C$44:$C$140,'14 Year_History_Results'!BU451)</f>
        <v>0</v>
      </c>
      <c r="AJ451" s="2">
        <f>INDEX('2003'!$C$44:$C$140,'14 Year_History_Results'!BV451)</f>
        <v>0</v>
      </c>
      <c r="AK451" s="2">
        <f>INDEX('2004'!$C$44:$C$140,'14 Year_History_Results'!BW451)</f>
        <v>0</v>
      </c>
      <c r="AL451" s="2">
        <f>INDEX('2005'!$C$44:$C$140,'14 Year_History_Results'!BX451)</f>
        <v>0</v>
      </c>
      <c r="AM451" s="2">
        <f>INDEX('2006'!$C$44:$C$140,'14 Year_History_Results'!BY451)</f>
        <v>0</v>
      </c>
      <c r="AN451" s="2">
        <f>INDEX('2007'!$C$44:$C$140,'14 Year_History_Results'!BZ451)</f>
        <v>0</v>
      </c>
      <c r="AO451" s="2">
        <f>INDEX('2008'!$C$44:$C$140,'14 Year_History_Results'!CA451)</f>
        <v>0</v>
      </c>
      <c r="AP451" s="2">
        <f>INDEX('2009'!$C$44:$C$140,'14 Year_History_Results'!CB451)</f>
        <v>0</v>
      </c>
      <c r="AQ451" s="2">
        <f>INDEX('2010'!$C$44:$C$140,'14 Year_History_Results'!CC451)</f>
        <v>0</v>
      </c>
      <c r="AR451" s="2">
        <f>INDEX('2011'!$C$44:$C$140,'14 Year_History_Results'!CD451)</f>
        <v>0</v>
      </c>
      <c r="AS451" s="2">
        <f>INDEX('2012'!$C$44:$C$140,'14 Year_History_Results'!CE451)</f>
        <v>0</v>
      </c>
      <c r="AT451" s="2">
        <f>INDEX('2013'!$C$44:$C$140,'14 Year_History_Results'!CF451)</f>
        <v>0</v>
      </c>
      <c r="AU451" s="149">
        <f>INDEX('2014'!$C$52:$C$180,'14 Year_History_Results'!CG451)</f>
        <v>0</v>
      </c>
      <c r="AV451" s="2">
        <f t="shared" si="245"/>
        <v>0</v>
      </c>
      <c r="AX451">
        <f t="shared" si="317"/>
        <v>1747</v>
      </c>
      <c r="AY451" s="112"/>
      <c r="AZ451" s="97"/>
      <c r="BA451" s="148">
        <f>INDEX('2001'!$B$44:$B$140,'14 Year_History_Results'!BT451)</f>
        <v>0</v>
      </c>
      <c r="BB451" s="2">
        <f>INDEX('2002'!$B$44:$B$140,'14 Year_History_Results'!BU451)</f>
        <v>0</v>
      </c>
      <c r="BC451" s="2">
        <f>INDEX('2003'!$B$44:$B$140,'14 Year_History_Results'!BV451)</f>
        <v>0</v>
      </c>
      <c r="BD451" s="2">
        <f>INDEX('2004'!$B$44:$B$140,'14 Year_History_Results'!BW451)</f>
        <v>0</v>
      </c>
      <c r="BE451" s="2">
        <f>INDEX('2005'!$B$44:$B$140,'14 Year_History_Results'!BX451)</f>
        <v>0</v>
      </c>
      <c r="BF451" s="2">
        <f>INDEX('2006'!$B$44:$B$140,'14 Year_History_Results'!BY451)</f>
        <v>0</v>
      </c>
      <c r="BG451" s="2">
        <f>INDEX('2007'!$B$44:$B$140,'14 Year_History_Results'!BZ451)</f>
        <v>0</v>
      </c>
      <c r="BH451" s="2">
        <f>INDEX('2008'!$B$44:$B$140,'14 Year_History_Results'!CA451)</f>
        <v>0</v>
      </c>
      <c r="BI451" s="2">
        <f>INDEX('2009'!$B$44:$B$140,'14 Year_History_Results'!CB451)</f>
        <v>1</v>
      </c>
      <c r="BJ451" s="2">
        <f>INDEX('2010'!$B$44:$B$140,'14 Year_History_Results'!CC451)</f>
        <v>0</v>
      </c>
      <c r="BK451" s="2">
        <f>INDEX('2011'!$B$44:$B$140,'14 Year_History_Results'!CD451)</f>
        <v>0</v>
      </c>
      <c r="BL451" s="2">
        <f>INDEX('2012'!$B$44:$B$140,'14 Year_History_Results'!CE451)</f>
        <v>0</v>
      </c>
      <c r="BM451" s="2">
        <f>INDEX('2013'!$B$44:$B$140,'14 Year_History_Results'!CF451)</f>
        <v>0</v>
      </c>
      <c r="BN451" s="149">
        <f>INDEX('2014'!$B$52:$B$180,'14 Year_History_Results'!CG451)</f>
        <v>0</v>
      </c>
      <c r="BO451" s="308">
        <f t="shared" si="300"/>
        <v>0</v>
      </c>
      <c r="BQ451">
        <f t="shared" si="318"/>
        <v>1747</v>
      </c>
      <c r="BR451" s="112"/>
      <c r="BS451" s="97"/>
      <c r="BT451" s="148">
        <f>IF(ISNA(MATCH($BQ451,'2001'!$A$44:$A$139,0)),97,MATCH($BQ451,'2001'!$A$44:$A$139,0))</f>
        <v>97</v>
      </c>
      <c r="BU451" s="2">
        <f>IF(ISNA(MATCH($BQ451,'2002'!$A$44:$A$139,0)),97,MATCH($BQ451,'2002'!$A$44:$A$139,0))</f>
        <v>97</v>
      </c>
      <c r="BV451" s="2">
        <f>IF(ISNA(MATCH($BQ451,'2003'!$A$44:$A$139,0)),97,MATCH($BQ451,'2003'!$A$44:$A$139,0))</f>
        <v>97</v>
      </c>
      <c r="BW451" s="2">
        <f>IF(ISNA(MATCH($BQ451,'2004'!$A$44:$A$139,0)),97,MATCH($BQ451,'2004'!$A$44:$A$139,0))</f>
        <v>97</v>
      </c>
      <c r="BX451" s="2">
        <f>IF(ISNA(MATCH($BQ451,'2005'!$A$44:$A$139,0)),97,MATCH($BQ451,'2005'!$A$44:$A$139,0))</f>
        <v>97</v>
      </c>
      <c r="BY451" s="2">
        <f>IF(ISNA(MATCH($BQ451,'2006'!$A$44:$A$139,0)),97,MATCH($BQ451,'2006'!$A$44:$A$139,0))</f>
        <v>97</v>
      </c>
      <c r="BZ451" s="2">
        <f>IF(ISNA(MATCH($BQ451,'2007'!$A$44:$A$139,0)),97,MATCH($BQ451,'2007'!$A$44:$A$139,0))</f>
        <v>97</v>
      </c>
      <c r="CA451" s="2">
        <f>IF(ISNA(MATCH($BQ451,'2008'!$A$44:$A$139,0)),97,MATCH($BQ451,'2008'!$A$44:$A$139,0))</f>
        <v>97</v>
      </c>
      <c r="CB451" s="2">
        <f>IF(ISNA(MATCH($BQ451,'2009'!$A$44:$A$139,0)),97,MATCH($BQ451,'2009'!$A$44:$A$139,0))</f>
        <v>80</v>
      </c>
      <c r="CC451" s="2">
        <f>IF(ISNA(MATCH($BQ451,'2010'!$A$44:$A$139,0)),97,MATCH($BQ451,'2010'!$A$44:$A$139,0))</f>
        <v>97</v>
      </c>
      <c r="CD451" s="2">
        <f>IF(ISNA(MATCH($BQ451,'2011'!$A$44:$A$139,0)),97,MATCH($BQ451,'2011'!$A$44:$A$139,0))</f>
        <v>97</v>
      </c>
      <c r="CE451" s="2">
        <f>IF(ISNA(MATCH($BQ451,'2012'!$A$44:$A$139,0)),97,MATCH($BQ451,'2012'!$A$44:$A$139,0))</f>
        <v>97</v>
      </c>
      <c r="CF451" s="2">
        <f>IF(ISNA(MATCH($BQ451,'2013'!$A$44:$A$139,0)),97,MATCH($BQ451,'2013'!$A$44:$A$139,0))</f>
        <v>97</v>
      </c>
      <c r="CG451" s="149">
        <f>IF(ISNA(MATCH($BQ451,'2014'!$A$52:$A$179,0)),129,MATCH($BQ451,'2014'!$A$52:$A$179,0))</f>
        <v>129</v>
      </c>
      <c r="CI451">
        <f t="shared" si="301"/>
        <v>1747</v>
      </c>
      <c r="CJ451" s="284"/>
      <c r="CK451" s="282"/>
      <c r="CL451" s="281">
        <f t="shared" si="302"/>
        <v>0</v>
      </c>
      <c r="CM451" s="282">
        <f t="shared" si="303"/>
        <v>0</v>
      </c>
      <c r="CN451" s="282">
        <f t="shared" si="304"/>
        <v>0</v>
      </c>
      <c r="CO451" s="282">
        <f t="shared" si="305"/>
        <v>0</v>
      </c>
      <c r="CP451" s="282">
        <f t="shared" si="306"/>
        <v>0</v>
      </c>
      <c r="CQ451" s="282">
        <f t="shared" si="307"/>
        <v>0</v>
      </c>
      <c r="CR451" s="282">
        <f t="shared" si="308"/>
        <v>0</v>
      </c>
      <c r="CS451" s="282">
        <f t="shared" si="309"/>
        <v>0</v>
      </c>
      <c r="CT451" s="282">
        <f t="shared" si="310"/>
        <v>1</v>
      </c>
      <c r="CU451" s="282">
        <f t="shared" si="311"/>
        <v>0.66659999999999997</v>
      </c>
      <c r="CV451" s="282">
        <f t="shared" si="312"/>
        <v>0.44435555999999998</v>
      </c>
      <c r="CW451" s="282">
        <f t="shared" si="313"/>
        <v>0.29620741629599995</v>
      </c>
      <c r="CX451" s="282">
        <f t="shared" si="314"/>
        <v>0.19745186370291357</v>
      </c>
      <c r="CY451" s="283">
        <f t="shared" si="255"/>
        <v>0.13162141234436217</v>
      </c>
      <c r="DA451" s="282">
        <f t="shared" si="315"/>
        <v>1747</v>
      </c>
      <c r="DB451" s="97"/>
      <c r="DC451" s="156"/>
      <c r="DD451" s="270">
        <f>BA451+AH451+DC451</f>
        <v>0</v>
      </c>
      <c r="DE451" s="156">
        <f>BB451+AI451+DD451</f>
        <v>0</v>
      </c>
      <c r="DF451" s="156">
        <f>BC451+AJ451+DE451</f>
        <v>0</v>
      </c>
      <c r="DG451" s="156">
        <f>BD451+AK451+DF451</f>
        <v>0</v>
      </c>
      <c r="DH451" s="156">
        <f>BE451+AL451+DG451</f>
        <v>0</v>
      </c>
      <c r="DI451" s="156">
        <f>BF451+AM451+DH451</f>
        <v>0</v>
      </c>
      <c r="DJ451" s="156">
        <f>BG451+AN451+DI451</f>
        <v>0</v>
      </c>
      <c r="DK451" s="156">
        <f>BH451+AO451+DJ451</f>
        <v>0</v>
      </c>
      <c r="DL451" s="156">
        <f>BI451+AP451+DK451</f>
        <v>1</v>
      </c>
      <c r="DM451" s="156">
        <f>BJ451+AQ451+DL451</f>
        <v>1</v>
      </c>
      <c r="DN451" s="156">
        <f>BK451+AR451+DM451</f>
        <v>1</v>
      </c>
      <c r="DO451" s="156">
        <f>BL451+AS451+DN451</f>
        <v>1</v>
      </c>
      <c r="DP451" s="156">
        <f t="shared" si="316"/>
        <v>1</v>
      </c>
      <c r="DQ451" s="267">
        <f t="shared" si="270"/>
        <v>1</v>
      </c>
      <c r="DR451" s="156">
        <f t="shared" si="271"/>
        <v>485</v>
      </c>
    </row>
    <row r="452" spans="2:122" ht="13.5" thickBot="1" x14ac:dyDescent="0.25">
      <c r="B452" s="133">
        <v>224</v>
      </c>
      <c r="C452" s="50">
        <f t="shared" si="234"/>
        <v>2</v>
      </c>
      <c r="D452" s="50">
        <f t="shared" si="244"/>
        <v>0</v>
      </c>
      <c r="E452" s="97"/>
      <c r="F452" s="2">
        <f t="shared" si="272"/>
        <v>447</v>
      </c>
      <c r="G452" s="444">
        <v>147</v>
      </c>
      <c r="H452" s="164">
        <f>14- COUNTIF(L452:AA452,"#N/A")</f>
        <v>1</v>
      </c>
      <c r="I452" s="133">
        <f>SUM(AF452:AU452)+SUM(BA452:BM452)</f>
        <v>25</v>
      </c>
      <c r="J452" s="405">
        <f>CY452</f>
        <v>0.12828888480279199</v>
      </c>
      <c r="K452" s="466" t="str">
        <f>IF(ISNUMBER(MATCH(G452,'[4]OPR data'!$A$3:$A$2541,0)),"Y","N")</f>
        <v>N</v>
      </c>
      <c r="L452" s="112"/>
      <c r="M452" s="236"/>
      <c r="N452" s="236" t="str">
        <f>(INDEX(Finish_table!R$4:R$83,MATCH('14 Year_History_Results'!$G452,Finish_table!S$4:S$83,0),1))</f>
        <v>QF</v>
      </c>
      <c r="O452" s="236" t="e">
        <f>(INDEX(Finish_table!Z$4:Z$99,MATCH('14 Year_History_Results'!$G452,Finish_table!AA$4:AA$99,0),1))</f>
        <v>#N/A</v>
      </c>
      <c r="P452" s="236" t="e">
        <f>(INDEX(Finish_table!AI$4:AI$99,MATCH('14 Year_History_Results'!$G452,Finish_table!AJ$4:AJ$99,0),1))</f>
        <v>#N/A</v>
      </c>
      <c r="Q452" s="236" t="e">
        <f>(INDEX(Finish_table!AR$4:AR$99,MATCH('14 Year_History_Results'!$G452,Finish_table!AS$4:AS$99,0),1))</f>
        <v>#N/A</v>
      </c>
      <c r="R452" s="236" t="e">
        <f>(INDEX(Finish_table!BA$4:BA$99,MATCH('14 Year_History_Results'!$G452,Finish_table!BB$4:BB$99,0),1))</f>
        <v>#N/A</v>
      </c>
      <c r="S452" s="236" t="e">
        <f>(INDEX(Finish_table!BJ$4:BJ$99,MATCH('14 Year_History_Results'!$G452,Finish_table!BK$4:BK$99,0),1))</f>
        <v>#N/A</v>
      </c>
      <c r="T452" s="236" t="e">
        <f>(INDEX(Finish_table!BS$4:BS$99,MATCH('14 Year_History_Results'!$G452,Finish_table!BT$4:BT$99,0),1))</f>
        <v>#N/A</v>
      </c>
      <c r="U452" s="236" t="e">
        <f>(INDEX(Finish_table!CB$4:CB$99,MATCH('14 Year_History_Results'!$G452,Finish_table!CC$4:CC$99,0),1))</f>
        <v>#N/A</v>
      </c>
      <c r="V452" s="236" t="e">
        <f>(INDEX(Finish_table!CK$4:CK$99,MATCH('14 Year_History_Results'!$G452,Finish_table!CL$4:CL$99,0),1))</f>
        <v>#N/A</v>
      </c>
      <c r="W452" s="236" t="e">
        <f>(INDEX(Finish_table!CT$4:CT$99,MATCH('14 Year_History_Results'!$G452,Finish_table!CU$4:CU$99,0),1))</f>
        <v>#N/A</v>
      </c>
      <c r="X452" s="236" t="e">
        <f>(INDEX(Finish_table!DC$4:DC$99,MATCH('14 Year_History_Results'!$G452,Finish_table!DD$4:DD$99,0),1))</f>
        <v>#N/A</v>
      </c>
      <c r="Y452" s="236" t="e">
        <f>(INDEX(Finish_table!DL$4:DL$99,MATCH('14 Year_History_Results'!$G452,Finish_table!DM$4:DM$99,0),1))</f>
        <v>#N/A</v>
      </c>
      <c r="Z452" s="236" t="e">
        <f>(INDEX(Finish_table!DU$4:DU$99,MATCH('14 Year_History_Results'!$G452,Finish_table!DV$4:DV$99,0),1))</f>
        <v>#N/A</v>
      </c>
      <c r="AA452" s="256" t="e">
        <f>(INDEX(Finish_table!ED$4:ED$140,MATCH('14 Year_History_Results'!$G452,Finish_table!EE$4:EE$140,0),1))</f>
        <v>#N/A</v>
      </c>
      <c r="AE452">
        <f t="shared" si="299"/>
        <v>147</v>
      </c>
      <c r="AF452" s="112"/>
      <c r="AG452" s="2"/>
      <c r="AH452" s="148">
        <f>INDEX('2001'!$C$44:$C$140,'14 Year_History_Results'!BT452)</f>
        <v>10</v>
      </c>
      <c r="AI452" s="2">
        <f>INDEX('2002'!$C$44:$C$140,'14 Year_History_Results'!BU452)</f>
        <v>0</v>
      </c>
      <c r="AJ452" s="2">
        <f>INDEX('2003'!$C$44:$C$140,'14 Year_History_Results'!BV452)</f>
        <v>0</v>
      </c>
      <c r="AK452" s="2">
        <f>INDEX('2004'!$C$44:$C$140,'14 Year_History_Results'!BW452)</f>
        <v>0</v>
      </c>
      <c r="AL452" s="2">
        <f>INDEX('2005'!$C$44:$C$140,'14 Year_History_Results'!BX452)</f>
        <v>0</v>
      </c>
      <c r="AM452" s="2">
        <f>INDEX('2006'!$C$44:$C$140,'14 Year_History_Results'!BY452)</f>
        <v>0</v>
      </c>
      <c r="AN452" s="2">
        <f>INDEX('2007'!$C$44:$C$140,'14 Year_History_Results'!BZ452)</f>
        <v>0</v>
      </c>
      <c r="AO452" s="2">
        <f>INDEX('2008'!$C$44:$C$140,'14 Year_History_Results'!CA452)</f>
        <v>0</v>
      </c>
      <c r="AP452" s="2">
        <f>INDEX('2009'!$C$44:$C$140,'14 Year_History_Results'!CB452)</f>
        <v>0</v>
      </c>
      <c r="AQ452" s="2">
        <f>INDEX('2010'!$C$44:$C$140,'14 Year_History_Results'!CC452)</f>
        <v>0</v>
      </c>
      <c r="AR452" s="2">
        <f>INDEX('2011'!$C$44:$C$140,'14 Year_History_Results'!CD452)</f>
        <v>0</v>
      </c>
      <c r="AS452" s="2">
        <f>INDEX('2012'!$C$44:$C$140,'14 Year_History_Results'!CE452)</f>
        <v>0</v>
      </c>
      <c r="AT452" s="2">
        <f>INDEX('2013'!$C$44:$C$140,'14 Year_History_Results'!CF452)</f>
        <v>0</v>
      </c>
      <c r="AU452" s="149">
        <f>INDEX('2014'!$C$52:$C$180,'14 Year_History_Results'!CG452)</f>
        <v>0</v>
      </c>
      <c r="AV452" s="2">
        <f t="shared" si="245"/>
        <v>2.6726124191242437</v>
      </c>
      <c r="AX452">
        <f t="shared" si="317"/>
        <v>147</v>
      </c>
      <c r="AY452" s="112"/>
      <c r="AZ452" s="97"/>
      <c r="BA452" s="148">
        <f>INDEX('2001'!$B$44:$B$140,'14 Year_History_Results'!BT452)</f>
        <v>15</v>
      </c>
      <c r="BB452" s="2">
        <f>INDEX('2002'!$B$44:$B$140,'14 Year_History_Results'!BU452)</f>
        <v>0</v>
      </c>
      <c r="BC452" s="2">
        <f>INDEX('2003'!$B$44:$B$140,'14 Year_History_Results'!BV452)</f>
        <v>0</v>
      </c>
      <c r="BD452" s="2">
        <f>INDEX('2004'!$B$44:$B$140,'14 Year_History_Results'!BW452)</f>
        <v>0</v>
      </c>
      <c r="BE452" s="2">
        <f>INDEX('2005'!$B$44:$B$140,'14 Year_History_Results'!BX452)</f>
        <v>0</v>
      </c>
      <c r="BF452" s="2">
        <f>INDEX('2006'!$B$44:$B$140,'14 Year_History_Results'!BY452)</f>
        <v>0</v>
      </c>
      <c r="BG452" s="2">
        <f>INDEX('2007'!$B$44:$B$140,'14 Year_History_Results'!BZ452)</f>
        <v>0</v>
      </c>
      <c r="BH452" s="2">
        <f>INDEX('2008'!$B$44:$B$140,'14 Year_History_Results'!CA452)</f>
        <v>0</v>
      </c>
      <c r="BI452" s="2">
        <f>INDEX('2009'!$B$44:$B$140,'14 Year_History_Results'!CB452)</f>
        <v>0</v>
      </c>
      <c r="BJ452" s="2">
        <f>INDEX('2010'!$B$44:$B$140,'14 Year_History_Results'!CC452)</f>
        <v>0</v>
      </c>
      <c r="BK452" s="2">
        <f>INDEX('2011'!$B$44:$B$140,'14 Year_History_Results'!CD452)</f>
        <v>0</v>
      </c>
      <c r="BL452" s="2">
        <f>INDEX('2012'!$B$44:$B$140,'14 Year_History_Results'!CE452)</f>
        <v>0</v>
      </c>
      <c r="BM452" s="2">
        <f>INDEX('2013'!$B$44:$B$140,'14 Year_History_Results'!CF452)</f>
        <v>0</v>
      </c>
      <c r="BN452" s="149">
        <f>INDEX('2014'!$B$52:$B$180,'14 Year_History_Results'!CG452)</f>
        <v>0</v>
      </c>
      <c r="BO452" s="308">
        <f t="shared" si="300"/>
        <v>0</v>
      </c>
      <c r="BQ452">
        <f t="shared" si="318"/>
        <v>147</v>
      </c>
      <c r="BR452" s="112"/>
      <c r="BS452" s="97"/>
      <c r="BT452" s="148">
        <f>IF(ISNA(MATCH($BQ452,'2001'!$A$44:$A$139,0)),97,MATCH($BQ452,'2001'!$A$44:$A$139,0))</f>
        <v>37</v>
      </c>
      <c r="BU452" s="2">
        <f>IF(ISNA(MATCH($BQ452,'2002'!$A$44:$A$139,0)),97,MATCH($BQ452,'2002'!$A$44:$A$139,0))</f>
        <v>97</v>
      </c>
      <c r="BV452" s="2">
        <f>IF(ISNA(MATCH($BQ452,'2003'!$A$44:$A$139,0)),97,MATCH($BQ452,'2003'!$A$44:$A$139,0))</f>
        <v>97</v>
      </c>
      <c r="BW452" s="2">
        <f>IF(ISNA(MATCH($BQ452,'2004'!$A$44:$A$139,0)),97,MATCH($BQ452,'2004'!$A$44:$A$139,0))</f>
        <v>97</v>
      </c>
      <c r="BX452" s="2">
        <f>IF(ISNA(MATCH($BQ452,'2005'!$A$44:$A$139,0)),97,MATCH($BQ452,'2005'!$A$44:$A$139,0))</f>
        <v>97</v>
      </c>
      <c r="BY452" s="2">
        <f>IF(ISNA(MATCH($BQ452,'2006'!$A$44:$A$139,0)),97,MATCH($BQ452,'2006'!$A$44:$A$139,0))</f>
        <v>97</v>
      </c>
      <c r="BZ452" s="2">
        <f>IF(ISNA(MATCH($BQ452,'2007'!$A$44:$A$139,0)),97,MATCH($BQ452,'2007'!$A$44:$A$139,0))</f>
        <v>97</v>
      </c>
      <c r="CA452" s="2">
        <f>IF(ISNA(MATCH($BQ452,'2008'!$A$44:$A$139,0)),97,MATCH($BQ452,'2008'!$A$44:$A$139,0))</f>
        <v>97</v>
      </c>
      <c r="CB452" s="2">
        <f>IF(ISNA(MATCH($BQ452,'2009'!$A$44:$A$139,0)),97,MATCH($BQ452,'2009'!$A$44:$A$139,0))</f>
        <v>97</v>
      </c>
      <c r="CC452" s="2">
        <f>IF(ISNA(MATCH($BQ452,'2010'!$A$44:$A$139,0)),97,MATCH($BQ452,'2010'!$A$44:$A$139,0))</f>
        <v>97</v>
      </c>
      <c r="CD452" s="2">
        <f>IF(ISNA(MATCH($BQ452,'2011'!$A$44:$A$139,0)),97,MATCH($BQ452,'2011'!$A$44:$A$139,0))</f>
        <v>97</v>
      </c>
      <c r="CE452" s="2">
        <f>IF(ISNA(MATCH($BQ452,'2012'!$A$44:$A$139,0)),97,MATCH($BQ452,'2012'!$A$44:$A$139,0))</f>
        <v>97</v>
      </c>
      <c r="CF452" s="2">
        <f>IF(ISNA(MATCH($BQ452,'2013'!$A$44:$A$139,0)),97,MATCH($BQ452,'2013'!$A$44:$A$139,0))</f>
        <v>97</v>
      </c>
      <c r="CG452" s="149">
        <f>IF(ISNA(MATCH($BQ452,'2014'!$A$52:$A$179,0)),129,MATCH($BQ452,'2014'!$A$52:$A$179,0))</f>
        <v>129</v>
      </c>
      <c r="CI452">
        <f t="shared" si="301"/>
        <v>147</v>
      </c>
      <c r="CJ452" s="284"/>
      <c r="CK452" s="282"/>
      <c r="CL452" s="281">
        <f t="shared" si="302"/>
        <v>25</v>
      </c>
      <c r="CM452" s="282">
        <f t="shared" si="303"/>
        <v>16.664999999999999</v>
      </c>
      <c r="CN452" s="282">
        <f t="shared" si="304"/>
        <v>11.108889</v>
      </c>
      <c r="CO452" s="282">
        <f t="shared" si="305"/>
        <v>7.4051854073999994</v>
      </c>
      <c r="CP452" s="282">
        <f t="shared" si="306"/>
        <v>4.9362965925728393</v>
      </c>
      <c r="CQ452" s="282">
        <f t="shared" si="307"/>
        <v>3.2905353086090545</v>
      </c>
      <c r="CR452" s="282">
        <f t="shared" si="308"/>
        <v>2.1934708367187956</v>
      </c>
      <c r="CS452" s="282">
        <f t="shared" si="309"/>
        <v>1.462167659756749</v>
      </c>
      <c r="CT452" s="282">
        <f t="shared" si="310"/>
        <v>0.97468096199384879</v>
      </c>
      <c r="CU452" s="282">
        <f t="shared" si="311"/>
        <v>0.64972232926509954</v>
      </c>
      <c r="CV452" s="282">
        <f t="shared" si="312"/>
        <v>0.43310490468811536</v>
      </c>
      <c r="CW452" s="282">
        <f t="shared" si="313"/>
        <v>0.28870772946509771</v>
      </c>
      <c r="CX452" s="282">
        <f t="shared" si="314"/>
        <v>0.19245257246143413</v>
      </c>
      <c r="CY452" s="283">
        <f t="shared" si="255"/>
        <v>0.12828888480279199</v>
      </c>
      <c r="DA452" s="282">
        <f t="shared" si="315"/>
        <v>147</v>
      </c>
      <c r="DB452" s="97"/>
      <c r="DC452" s="156"/>
      <c r="DD452" s="270">
        <f>BA452+AH452+DC452</f>
        <v>25</v>
      </c>
      <c r="DE452" s="156">
        <f>BB452+AI452+DD452</f>
        <v>25</v>
      </c>
      <c r="DF452" s="156">
        <f>BC452+AJ452+DE452</f>
        <v>25</v>
      </c>
      <c r="DG452" s="156">
        <f>BD452+AK452+DF452</f>
        <v>25</v>
      </c>
      <c r="DH452" s="156">
        <f>BE452+AL452+DG452</f>
        <v>25</v>
      </c>
      <c r="DI452" s="156">
        <f>BF452+AM452+DH452</f>
        <v>25</v>
      </c>
      <c r="DJ452" s="156">
        <f>BG452+AN452+DI452</f>
        <v>25</v>
      </c>
      <c r="DK452" s="156">
        <f>BH452+AO452+DJ452</f>
        <v>25</v>
      </c>
      <c r="DL452" s="156">
        <f>BI452+AP452+DK452</f>
        <v>25</v>
      </c>
      <c r="DM452" s="156">
        <f>BJ452+AQ452+DL452</f>
        <v>25</v>
      </c>
      <c r="DN452" s="156">
        <f>BK452+AR452+DM452</f>
        <v>25</v>
      </c>
      <c r="DO452" s="156">
        <f>BL452+AS452+DN452</f>
        <v>25</v>
      </c>
      <c r="DP452" s="156">
        <f t="shared" si="316"/>
        <v>25</v>
      </c>
      <c r="DQ452" s="267">
        <f t="shared" si="270"/>
        <v>25</v>
      </c>
      <c r="DR452" s="156">
        <f t="shared" si="271"/>
        <v>246</v>
      </c>
    </row>
    <row r="453" spans="2:122" ht="13.5" thickBot="1" x14ac:dyDescent="0.25">
      <c r="B453" s="133">
        <v>224</v>
      </c>
      <c r="C453" s="50">
        <f t="shared" si="234"/>
        <v>3</v>
      </c>
      <c r="D453" s="50">
        <f t="shared" si="244"/>
        <v>3</v>
      </c>
      <c r="E453" s="97"/>
      <c r="F453" s="2">
        <f t="shared" si="272"/>
        <v>448</v>
      </c>
      <c r="G453" s="444">
        <v>203</v>
      </c>
      <c r="H453" s="164">
        <f>14- COUNTIF(L453:AA453,"#N/A")</f>
        <v>2</v>
      </c>
      <c r="I453" s="133">
        <f>SUM(AF453:AU453)+SUM(BA453:BM453)</f>
        <v>11</v>
      </c>
      <c r="J453" s="405">
        <f>CY453</f>
        <v>0.12703140096464297</v>
      </c>
      <c r="K453" s="466" t="str">
        <f>IF(ISNUMBER(MATCH(G453,'[4]OPR data'!$A$3:$A$2541,0)),"Y","N")</f>
        <v>Y</v>
      </c>
      <c r="L453" s="112"/>
      <c r="M453" s="236"/>
      <c r="N453" s="236" t="e">
        <f>(INDEX(Finish_table!R$4:R$83,MATCH('14 Year_History_Results'!$G453,Finish_table!S$4:S$83,0),1))</f>
        <v>#N/A</v>
      </c>
      <c r="O453" s="236" t="e">
        <f>(INDEX(Finish_table!Z$4:Z$99,MATCH('14 Year_History_Results'!$G453,Finish_table!AA$4:AA$99,0),1))</f>
        <v>#N/A</v>
      </c>
      <c r="P453" s="236" t="str">
        <f>(INDEX(Finish_table!AI$4:AI$99,MATCH('14 Year_History_Results'!$G453,Finish_table!AJ$4:AJ$99,0),1))</f>
        <v>QF</v>
      </c>
      <c r="Q453" s="236" t="e">
        <f>(INDEX(Finish_table!AR$4:AR$99,MATCH('14 Year_History_Results'!$G453,Finish_table!AS$4:AS$99,0),1))</f>
        <v>#N/A</v>
      </c>
      <c r="R453" s="236" t="str">
        <f>(INDEX(Finish_table!BA$4:BA$99,MATCH('14 Year_History_Results'!$G453,Finish_table!BB$4:BB$99,0),1))</f>
        <v>QF</v>
      </c>
      <c r="S453" s="236" t="e">
        <f>(INDEX(Finish_table!BJ$4:BJ$99,MATCH('14 Year_History_Results'!$G453,Finish_table!BK$4:BK$99,0),1))</f>
        <v>#N/A</v>
      </c>
      <c r="T453" s="236" t="e">
        <f>(INDEX(Finish_table!BS$4:BS$99,MATCH('14 Year_History_Results'!$G453,Finish_table!BT$4:BT$99,0),1))</f>
        <v>#N/A</v>
      </c>
      <c r="U453" s="236" t="e">
        <f>(INDEX(Finish_table!CB$4:CB$99,MATCH('14 Year_History_Results'!$G453,Finish_table!CC$4:CC$99,0),1))</f>
        <v>#N/A</v>
      </c>
      <c r="V453" s="236" t="e">
        <f>(INDEX(Finish_table!CK$4:CK$99,MATCH('14 Year_History_Results'!$G453,Finish_table!CL$4:CL$99,0),1))</f>
        <v>#N/A</v>
      </c>
      <c r="W453" s="236" t="e">
        <f>(INDEX(Finish_table!CT$4:CT$99,MATCH('14 Year_History_Results'!$G453,Finish_table!CU$4:CU$99,0),1))</f>
        <v>#N/A</v>
      </c>
      <c r="X453" s="236" t="e">
        <f>(INDEX(Finish_table!DC$4:DC$99,MATCH('14 Year_History_Results'!$G453,Finish_table!DD$4:DD$99,0),1))</f>
        <v>#N/A</v>
      </c>
      <c r="Y453" s="236" t="e">
        <f>(INDEX(Finish_table!DL$4:DL$99,MATCH('14 Year_History_Results'!$G453,Finish_table!DM$4:DM$99,0),1))</f>
        <v>#N/A</v>
      </c>
      <c r="Z453" s="236" t="e">
        <f>(INDEX(Finish_table!DU$4:DU$99,MATCH('14 Year_History_Results'!$G453,Finish_table!DV$4:DV$99,0),1))</f>
        <v>#N/A</v>
      </c>
      <c r="AA453" s="256" t="e">
        <f>(INDEX(Finish_table!ED$4:ED$140,MATCH('14 Year_History_Results'!$G453,Finish_table!EE$4:EE$140,0),1))</f>
        <v>#N/A</v>
      </c>
      <c r="AE453">
        <f t="shared" si="299"/>
        <v>203</v>
      </c>
      <c r="AF453" s="112"/>
      <c r="AG453" s="2"/>
      <c r="AH453" s="148">
        <f>INDEX('2001'!$C$44:$C$140,'14 Year_History_Results'!BT453)</f>
        <v>0</v>
      </c>
      <c r="AI453" s="2">
        <f>INDEX('2002'!$C$44:$C$140,'14 Year_History_Results'!BU453)</f>
        <v>0</v>
      </c>
      <c r="AJ453" s="2">
        <f>INDEX('2003'!$C$44:$C$140,'14 Year_History_Results'!BV453)</f>
        <v>0</v>
      </c>
      <c r="AK453" s="2">
        <f>INDEX('2004'!$C$44:$C$140,'14 Year_History_Results'!BW453)</f>
        <v>0</v>
      </c>
      <c r="AL453" s="2">
        <f>INDEX('2005'!$C$44:$C$140,'14 Year_History_Results'!BX453)</f>
        <v>0</v>
      </c>
      <c r="AM453" s="2">
        <f>INDEX('2006'!$C$44:$C$140,'14 Year_History_Results'!BY453)</f>
        <v>0</v>
      </c>
      <c r="AN453" s="2">
        <f>INDEX('2007'!$C$44:$C$140,'14 Year_History_Results'!BZ453)</f>
        <v>0</v>
      </c>
      <c r="AO453" s="2">
        <f>INDEX('2008'!$C$44:$C$140,'14 Year_History_Results'!CA453)</f>
        <v>0</v>
      </c>
      <c r="AP453" s="2">
        <f>INDEX('2009'!$C$44:$C$140,'14 Year_History_Results'!CB453)</f>
        <v>0</v>
      </c>
      <c r="AQ453" s="2">
        <f>INDEX('2010'!$C$44:$C$140,'14 Year_History_Results'!CC453)</f>
        <v>0</v>
      </c>
      <c r="AR453" s="2">
        <f>INDEX('2011'!$C$44:$C$140,'14 Year_History_Results'!CD453)</f>
        <v>0</v>
      </c>
      <c r="AS453" s="2">
        <f>INDEX('2012'!$C$44:$C$140,'14 Year_History_Results'!CE453)</f>
        <v>0</v>
      </c>
      <c r="AT453" s="2">
        <f>INDEX('2013'!$C$44:$C$140,'14 Year_History_Results'!CF453)</f>
        <v>0</v>
      </c>
      <c r="AU453" s="149">
        <f>INDEX('2014'!$C$52:$C$180,'14 Year_History_Results'!CG453)</f>
        <v>0</v>
      </c>
      <c r="AV453" s="2">
        <f t="shared" si="245"/>
        <v>0</v>
      </c>
      <c r="AX453">
        <f t="shared" si="317"/>
        <v>203</v>
      </c>
      <c r="AY453" s="112"/>
      <c r="AZ453" s="97"/>
      <c r="BA453" s="148">
        <f>INDEX('2001'!$B$44:$B$140,'14 Year_History_Results'!BT453)</f>
        <v>0</v>
      </c>
      <c r="BB453" s="2">
        <f>INDEX('2002'!$B$44:$B$140,'14 Year_History_Results'!BU453)</f>
        <v>0</v>
      </c>
      <c r="BC453" s="2">
        <f>INDEX('2003'!$B$44:$B$140,'14 Year_History_Results'!BV453)</f>
        <v>11</v>
      </c>
      <c r="BD453" s="2">
        <f>INDEX('2004'!$B$44:$B$140,'14 Year_History_Results'!BW453)</f>
        <v>0</v>
      </c>
      <c r="BE453" s="2">
        <f>INDEX('2005'!$B$44:$B$140,'14 Year_History_Results'!BX453)</f>
        <v>0</v>
      </c>
      <c r="BF453" s="2">
        <f>INDEX('2006'!$B$44:$B$140,'14 Year_History_Results'!BY453)</f>
        <v>0</v>
      </c>
      <c r="BG453" s="2">
        <f>INDEX('2007'!$B$44:$B$140,'14 Year_History_Results'!BZ453)</f>
        <v>0</v>
      </c>
      <c r="BH453" s="2">
        <f>INDEX('2008'!$B$44:$B$140,'14 Year_History_Results'!CA453)</f>
        <v>0</v>
      </c>
      <c r="BI453" s="2">
        <f>INDEX('2009'!$B$44:$B$140,'14 Year_History_Results'!CB453)</f>
        <v>0</v>
      </c>
      <c r="BJ453" s="2">
        <f>INDEX('2010'!$B$44:$B$140,'14 Year_History_Results'!CC453)</f>
        <v>0</v>
      </c>
      <c r="BK453" s="2">
        <f>INDEX('2011'!$B$44:$B$140,'14 Year_History_Results'!CD453)</f>
        <v>0</v>
      </c>
      <c r="BL453" s="2">
        <f>INDEX('2012'!$B$44:$B$140,'14 Year_History_Results'!CE453)</f>
        <v>0</v>
      </c>
      <c r="BM453" s="2">
        <f>INDEX('2013'!$B$44:$B$140,'14 Year_History_Results'!CF453)</f>
        <v>0</v>
      </c>
      <c r="BN453" s="149">
        <f>INDEX('2014'!$B$52:$B$180,'14 Year_History_Results'!CG453)</f>
        <v>0</v>
      </c>
      <c r="BO453" s="308">
        <f t="shared" si="300"/>
        <v>0</v>
      </c>
      <c r="BQ453">
        <f t="shared" si="318"/>
        <v>203</v>
      </c>
      <c r="BR453" s="112"/>
      <c r="BS453" s="97"/>
      <c r="BT453" s="148">
        <f>IF(ISNA(MATCH($BQ453,'2001'!$A$44:$A$139,0)),97,MATCH($BQ453,'2001'!$A$44:$A$139,0))</f>
        <v>97</v>
      </c>
      <c r="BU453" s="2">
        <f>IF(ISNA(MATCH($BQ453,'2002'!$A$44:$A$139,0)),97,MATCH($BQ453,'2002'!$A$44:$A$139,0))</f>
        <v>97</v>
      </c>
      <c r="BV453" s="2">
        <f>IF(ISNA(MATCH($BQ453,'2003'!$A$44:$A$139,0)),97,MATCH($BQ453,'2003'!$A$44:$A$139,0))</f>
        <v>37</v>
      </c>
      <c r="BW453" s="2">
        <f>IF(ISNA(MATCH($BQ453,'2004'!$A$44:$A$139,0)),97,MATCH($BQ453,'2004'!$A$44:$A$139,0))</f>
        <v>97</v>
      </c>
      <c r="BX453" s="2">
        <f>IF(ISNA(MATCH($BQ453,'2005'!$A$44:$A$139,0)),97,MATCH($BQ453,'2005'!$A$44:$A$139,0))</f>
        <v>97</v>
      </c>
      <c r="BY453" s="2">
        <f>IF(ISNA(MATCH($BQ453,'2006'!$A$44:$A$139,0)),97,MATCH($BQ453,'2006'!$A$44:$A$139,0))</f>
        <v>97</v>
      </c>
      <c r="BZ453" s="2">
        <f>IF(ISNA(MATCH($BQ453,'2007'!$A$44:$A$139,0)),97,MATCH($BQ453,'2007'!$A$44:$A$139,0))</f>
        <v>97</v>
      </c>
      <c r="CA453" s="2">
        <f>IF(ISNA(MATCH($BQ453,'2008'!$A$44:$A$139,0)),97,MATCH($BQ453,'2008'!$A$44:$A$139,0))</f>
        <v>97</v>
      </c>
      <c r="CB453" s="2">
        <f>IF(ISNA(MATCH($BQ453,'2009'!$A$44:$A$139,0)),97,MATCH($BQ453,'2009'!$A$44:$A$139,0))</f>
        <v>97</v>
      </c>
      <c r="CC453" s="2">
        <f>IF(ISNA(MATCH($BQ453,'2010'!$A$44:$A$139,0)),97,MATCH($BQ453,'2010'!$A$44:$A$139,0))</f>
        <v>97</v>
      </c>
      <c r="CD453" s="2">
        <f>IF(ISNA(MATCH($BQ453,'2011'!$A$44:$A$139,0)),97,MATCH($BQ453,'2011'!$A$44:$A$139,0))</f>
        <v>97</v>
      </c>
      <c r="CE453" s="2">
        <f>IF(ISNA(MATCH($BQ453,'2012'!$A$44:$A$139,0)),97,MATCH($BQ453,'2012'!$A$44:$A$139,0))</f>
        <v>97</v>
      </c>
      <c r="CF453" s="2">
        <f>IF(ISNA(MATCH($BQ453,'2013'!$A$44:$A$139,0)),97,MATCH($BQ453,'2013'!$A$44:$A$139,0))</f>
        <v>97</v>
      </c>
      <c r="CG453" s="149">
        <f>IF(ISNA(MATCH($BQ453,'2014'!$A$52:$A$179,0)),129,MATCH($BQ453,'2014'!$A$52:$A$179,0))</f>
        <v>129</v>
      </c>
      <c r="CI453">
        <f t="shared" si="301"/>
        <v>203</v>
      </c>
      <c r="CJ453" s="284"/>
      <c r="CK453" s="282"/>
      <c r="CL453" s="281">
        <f t="shared" si="302"/>
        <v>0</v>
      </c>
      <c r="CM453" s="282">
        <f t="shared" si="303"/>
        <v>0</v>
      </c>
      <c r="CN453" s="282">
        <f t="shared" si="304"/>
        <v>11</v>
      </c>
      <c r="CO453" s="282">
        <f t="shared" si="305"/>
        <v>7.3325999999999993</v>
      </c>
      <c r="CP453" s="282">
        <f t="shared" si="306"/>
        <v>4.8879111599999989</v>
      </c>
      <c r="CQ453" s="282">
        <f t="shared" si="307"/>
        <v>3.2582815792559989</v>
      </c>
      <c r="CR453" s="282">
        <f t="shared" si="308"/>
        <v>2.1719705007320487</v>
      </c>
      <c r="CS453" s="282">
        <f t="shared" si="309"/>
        <v>1.4478355357879835</v>
      </c>
      <c r="CT453" s="282">
        <f t="shared" si="310"/>
        <v>0.96512716815626975</v>
      </c>
      <c r="CU453" s="282">
        <f t="shared" si="311"/>
        <v>0.64335377029296936</v>
      </c>
      <c r="CV453" s="282">
        <f t="shared" si="312"/>
        <v>0.42885962327729338</v>
      </c>
      <c r="CW453" s="282">
        <f t="shared" si="313"/>
        <v>0.28587782487664376</v>
      </c>
      <c r="CX453" s="282">
        <f t="shared" si="314"/>
        <v>0.19056615806277072</v>
      </c>
      <c r="CY453" s="283">
        <f t="shared" si="255"/>
        <v>0.12703140096464297</v>
      </c>
      <c r="DA453" s="282">
        <f t="shared" si="315"/>
        <v>203</v>
      </c>
      <c r="DB453" s="97"/>
      <c r="DC453" s="156"/>
      <c r="DD453" s="270">
        <f>BA453+AH453+DC453</f>
        <v>0</v>
      </c>
      <c r="DE453" s="156">
        <f>BB453+AI453+DD453</f>
        <v>0</v>
      </c>
      <c r="DF453" s="156">
        <f>BC453+AJ453+DE453</f>
        <v>11</v>
      </c>
      <c r="DG453" s="156">
        <f>BD453+AK453+DF453</f>
        <v>11</v>
      </c>
      <c r="DH453" s="156">
        <f>BE453+AL453+DG453</f>
        <v>11</v>
      </c>
      <c r="DI453" s="156">
        <f>BF453+AM453+DH453</f>
        <v>11</v>
      </c>
      <c r="DJ453" s="156">
        <f>BG453+AN453+DI453</f>
        <v>11</v>
      </c>
      <c r="DK453" s="156">
        <f>BH453+AO453+DJ453</f>
        <v>11</v>
      </c>
      <c r="DL453" s="156">
        <f>BI453+AP453+DK453</f>
        <v>11</v>
      </c>
      <c r="DM453" s="156">
        <f>BJ453+AQ453+DL453</f>
        <v>11</v>
      </c>
      <c r="DN453" s="156">
        <f>BK453+AR453+DM453</f>
        <v>11</v>
      </c>
      <c r="DO453" s="156">
        <f>BL453+AS453+DN453</f>
        <v>11</v>
      </c>
      <c r="DP453" s="156">
        <f t="shared" si="316"/>
        <v>11</v>
      </c>
      <c r="DQ453" s="267">
        <f t="shared" si="270"/>
        <v>11</v>
      </c>
      <c r="DR453" s="156">
        <f t="shared" si="271"/>
        <v>388</v>
      </c>
    </row>
    <row r="454" spans="2:122" ht="13.5" thickBot="1" x14ac:dyDescent="0.25">
      <c r="B454" s="133">
        <v>226</v>
      </c>
      <c r="C454" s="50">
        <f t="shared" si="234"/>
        <v>1</v>
      </c>
      <c r="D454" s="50">
        <f t="shared" si="244"/>
        <v>1</v>
      </c>
      <c r="E454" s="97"/>
      <c r="F454" s="2">
        <f t="shared" si="272"/>
        <v>449</v>
      </c>
      <c r="G454" s="444">
        <v>260</v>
      </c>
      <c r="H454" s="164">
        <f>14- COUNTIF(L454:AA454,"#N/A")</f>
        <v>1</v>
      </c>
      <c r="I454" s="133">
        <f>SUM(AF454:AU454)+SUM(BA454:BM454)</f>
        <v>11</v>
      </c>
      <c r="J454" s="405">
        <f>CY454</f>
        <v>0.12703140096464297</v>
      </c>
      <c r="K454" s="466" t="str">
        <f>IF(ISNUMBER(MATCH(G454,'[4]OPR data'!$A$3:$A$2541,0)),"Y","N")</f>
        <v>N</v>
      </c>
      <c r="L454" s="112"/>
      <c r="M454" s="236"/>
      <c r="N454" s="236" t="e">
        <f>(INDEX(Finish_table!R$4:R$83,MATCH('14 Year_History_Results'!$G454,Finish_table!S$4:S$83,0),1))</f>
        <v>#N/A</v>
      </c>
      <c r="O454" s="236" t="e">
        <f>(INDEX(Finish_table!Z$4:Z$99,MATCH('14 Year_History_Results'!$G454,Finish_table!AA$4:AA$99,0),1))</f>
        <v>#N/A</v>
      </c>
      <c r="P454" s="236" t="str">
        <f>(INDEX(Finish_table!AI$4:AI$99,MATCH('14 Year_History_Results'!$G454,Finish_table!AJ$4:AJ$99,0),1))</f>
        <v>QF</v>
      </c>
      <c r="Q454" s="236" t="e">
        <f>(INDEX(Finish_table!AR$4:AR$99,MATCH('14 Year_History_Results'!$G454,Finish_table!AS$4:AS$99,0),1))</f>
        <v>#N/A</v>
      </c>
      <c r="R454" s="236" t="e">
        <f>(INDEX(Finish_table!BA$4:BA$99,MATCH('14 Year_History_Results'!$G454,Finish_table!BB$4:BB$99,0),1))</f>
        <v>#N/A</v>
      </c>
      <c r="S454" s="236" t="e">
        <f>(INDEX(Finish_table!BJ$4:BJ$99,MATCH('14 Year_History_Results'!$G454,Finish_table!BK$4:BK$99,0),1))</f>
        <v>#N/A</v>
      </c>
      <c r="T454" s="236" t="e">
        <f>(INDEX(Finish_table!BS$4:BS$99,MATCH('14 Year_History_Results'!$G454,Finish_table!BT$4:BT$99,0),1))</f>
        <v>#N/A</v>
      </c>
      <c r="U454" s="236" t="e">
        <f>(INDEX(Finish_table!CB$4:CB$99,MATCH('14 Year_History_Results'!$G454,Finish_table!CC$4:CC$99,0),1))</f>
        <v>#N/A</v>
      </c>
      <c r="V454" s="236" t="e">
        <f>(INDEX(Finish_table!CK$4:CK$99,MATCH('14 Year_History_Results'!$G454,Finish_table!CL$4:CL$99,0),1))</f>
        <v>#N/A</v>
      </c>
      <c r="W454" s="236" t="e">
        <f>(INDEX(Finish_table!CT$4:CT$99,MATCH('14 Year_History_Results'!$G454,Finish_table!CU$4:CU$99,0),1))</f>
        <v>#N/A</v>
      </c>
      <c r="X454" s="236" t="e">
        <f>(INDEX(Finish_table!DC$4:DC$99,MATCH('14 Year_History_Results'!$G454,Finish_table!DD$4:DD$99,0),1))</f>
        <v>#N/A</v>
      </c>
      <c r="Y454" s="236" t="e">
        <f>(INDEX(Finish_table!DL$4:DL$99,MATCH('14 Year_History_Results'!$G454,Finish_table!DM$4:DM$99,0),1))</f>
        <v>#N/A</v>
      </c>
      <c r="Z454" s="236" t="e">
        <f>(INDEX(Finish_table!DU$4:DU$99,MATCH('14 Year_History_Results'!$G454,Finish_table!DV$4:DV$99,0),1))</f>
        <v>#N/A</v>
      </c>
      <c r="AA454" s="256" t="e">
        <f>(INDEX(Finish_table!ED$4:ED$140,MATCH('14 Year_History_Results'!$G454,Finish_table!EE$4:EE$140,0),1))</f>
        <v>#N/A</v>
      </c>
      <c r="AE454">
        <f t="shared" si="299"/>
        <v>260</v>
      </c>
      <c r="AF454" s="112"/>
      <c r="AG454" s="2"/>
      <c r="AH454" s="148">
        <f>INDEX('2001'!$C$44:$C$140,'14 Year_History_Results'!BT454)</f>
        <v>0</v>
      </c>
      <c r="AI454" s="2">
        <f>INDEX('2002'!$C$44:$C$140,'14 Year_History_Results'!BU454)</f>
        <v>0</v>
      </c>
      <c r="AJ454" s="2">
        <f>INDEX('2003'!$C$44:$C$140,'14 Year_History_Results'!BV454)</f>
        <v>0</v>
      </c>
      <c r="AK454" s="2">
        <f>INDEX('2004'!$C$44:$C$140,'14 Year_History_Results'!BW454)</f>
        <v>0</v>
      </c>
      <c r="AL454" s="2">
        <f>INDEX('2005'!$C$44:$C$140,'14 Year_History_Results'!BX454)</f>
        <v>0</v>
      </c>
      <c r="AM454" s="2">
        <f>INDEX('2006'!$C$44:$C$140,'14 Year_History_Results'!BY454)</f>
        <v>0</v>
      </c>
      <c r="AN454" s="2">
        <f>INDEX('2007'!$C$44:$C$140,'14 Year_History_Results'!BZ454)</f>
        <v>0</v>
      </c>
      <c r="AO454" s="2">
        <f>INDEX('2008'!$C$44:$C$140,'14 Year_History_Results'!CA454)</f>
        <v>0</v>
      </c>
      <c r="AP454" s="2">
        <f>INDEX('2009'!$C$44:$C$140,'14 Year_History_Results'!CB454)</f>
        <v>0</v>
      </c>
      <c r="AQ454" s="2">
        <f>INDEX('2010'!$C$44:$C$140,'14 Year_History_Results'!CC454)</f>
        <v>0</v>
      </c>
      <c r="AR454" s="2">
        <f>INDEX('2011'!$C$44:$C$140,'14 Year_History_Results'!CD454)</f>
        <v>0</v>
      </c>
      <c r="AS454" s="2">
        <f>INDEX('2012'!$C$44:$C$140,'14 Year_History_Results'!CE454)</f>
        <v>0</v>
      </c>
      <c r="AT454" s="2">
        <f>INDEX('2013'!$C$44:$C$140,'14 Year_History_Results'!CF454)</f>
        <v>0</v>
      </c>
      <c r="AU454" s="149">
        <f>INDEX('2014'!$C$52:$C$180,'14 Year_History_Results'!CG454)</f>
        <v>0</v>
      </c>
      <c r="AV454" s="2">
        <f t="shared" si="245"/>
        <v>0</v>
      </c>
      <c r="AX454">
        <f t="shared" si="317"/>
        <v>260</v>
      </c>
      <c r="AY454" s="112"/>
      <c r="AZ454" s="97"/>
      <c r="BA454" s="148">
        <f>INDEX('2001'!$B$44:$B$140,'14 Year_History_Results'!BT454)</f>
        <v>0</v>
      </c>
      <c r="BB454" s="2">
        <f>INDEX('2002'!$B$44:$B$140,'14 Year_History_Results'!BU454)</f>
        <v>0</v>
      </c>
      <c r="BC454" s="2">
        <f>INDEX('2003'!$B$44:$B$140,'14 Year_History_Results'!BV454)</f>
        <v>11</v>
      </c>
      <c r="BD454" s="2">
        <f>INDEX('2004'!$B$44:$B$140,'14 Year_History_Results'!BW454)</f>
        <v>0</v>
      </c>
      <c r="BE454" s="2">
        <f>INDEX('2005'!$B$44:$B$140,'14 Year_History_Results'!BX454)</f>
        <v>0</v>
      </c>
      <c r="BF454" s="2">
        <f>INDEX('2006'!$B$44:$B$140,'14 Year_History_Results'!BY454)</f>
        <v>0</v>
      </c>
      <c r="BG454" s="2">
        <f>INDEX('2007'!$B$44:$B$140,'14 Year_History_Results'!BZ454)</f>
        <v>0</v>
      </c>
      <c r="BH454" s="2">
        <f>INDEX('2008'!$B$44:$B$140,'14 Year_History_Results'!CA454)</f>
        <v>0</v>
      </c>
      <c r="BI454" s="2">
        <f>INDEX('2009'!$B$44:$B$140,'14 Year_History_Results'!CB454)</f>
        <v>0</v>
      </c>
      <c r="BJ454" s="2">
        <f>INDEX('2010'!$B$44:$B$140,'14 Year_History_Results'!CC454)</f>
        <v>0</v>
      </c>
      <c r="BK454" s="2">
        <f>INDEX('2011'!$B$44:$B$140,'14 Year_History_Results'!CD454)</f>
        <v>0</v>
      </c>
      <c r="BL454" s="2">
        <f>INDEX('2012'!$B$44:$B$140,'14 Year_History_Results'!CE454)</f>
        <v>0</v>
      </c>
      <c r="BM454" s="2">
        <f>INDEX('2013'!$B$44:$B$140,'14 Year_History_Results'!CF454)</f>
        <v>0</v>
      </c>
      <c r="BN454" s="149">
        <f>INDEX('2014'!$B$52:$B$180,'14 Year_History_Results'!CG454)</f>
        <v>0</v>
      </c>
      <c r="BO454" s="308">
        <f t="shared" si="300"/>
        <v>0</v>
      </c>
      <c r="BQ454">
        <f t="shared" si="318"/>
        <v>260</v>
      </c>
      <c r="BR454" s="112"/>
      <c r="BS454" s="97"/>
      <c r="BT454" s="148">
        <f>IF(ISNA(MATCH($BQ454,'2001'!$A$44:$A$139,0)),97,MATCH($BQ454,'2001'!$A$44:$A$139,0))</f>
        <v>97</v>
      </c>
      <c r="BU454" s="2">
        <f>IF(ISNA(MATCH($BQ454,'2002'!$A$44:$A$139,0)),97,MATCH($BQ454,'2002'!$A$44:$A$139,0))</f>
        <v>97</v>
      </c>
      <c r="BV454" s="2">
        <f>IF(ISNA(MATCH($BQ454,'2003'!$A$44:$A$139,0)),97,MATCH($BQ454,'2003'!$A$44:$A$139,0))</f>
        <v>48</v>
      </c>
      <c r="BW454" s="2">
        <f>IF(ISNA(MATCH($BQ454,'2004'!$A$44:$A$139,0)),97,MATCH($BQ454,'2004'!$A$44:$A$139,0))</f>
        <v>97</v>
      </c>
      <c r="BX454" s="2">
        <f>IF(ISNA(MATCH($BQ454,'2005'!$A$44:$A$139,0)),97,MATCH($BQ454,'2005'!$A$44:$A$139,0))</f>
        <v>97</v>
      </c>
      <c r="BY454" s="2">
        <f>IF(ISNA(MATCH($BQ454,'2006'!$A$44:$A$139,0)),97,MATCH($BQ454,'2006'!$A$44:$A$139,0))</f>
        <v>97</v>
      </c>
      <c r="BZ454" s="2">
        <f>IF(ISNA(MATCH($BQ454,'2007'!$A$44:$A$139,0)),97,MATCH($BQ454,'2007'!$A$44:$A$139,0))</f>
        <v>97</v>
      </c>
      <c r="CA454" s="2">
        <f>IF(ISNA(MATCH($BQ454,'2008'!$A$44:$A$139,0)),97,MATCH($BQ454,'2008'!$A$44:$A$139,0))</f>
        <v>97</v>
      </c>
      <c r="CB454" s="2">
        <f>IF(ISNA(MATCH($BQ454,'2009'!$A$44:$A$139,0)),97,MATCH($BQ454,'2009'!$A$44:$A$139,0))</f>
        <v>97</v>
      </c>
      <c r="CC454" s="2">
        <f>IF(ISNA(MATCH($BQ454,'2010'!$A$44:$A$139,0)),97,MATCH($BQ454,'2010'!$A$44:$A$139,0))</f>
        <v>97</v>
      </c>
      <c r="CD454" s="2">
        <f>IF(ISNA(MATCH($BQ454,'2011'!$A$44:$A$139,0)),97,MATCH($BQ454,'2011'!$A$44:$A$139,0))</f>
        <v>97</v>
      </c>
      <c r="CE454" s="2">
        <f>IF(ISNA(MATCH($BQ454,'2012'!$A$44:$A$139,0)),97,MATCH($BQ454,'2012'!$A$44:$A$139,0))</f>
        <v>97</v>
      </c>
      <c r="CF454" s="2">
        <f>IF(ISNA(MATCH($BQ454,'2013'!$A$44:$A$139,0)),97,MATCH($BQ454,'2013'!$A$44:$A$139,0))</f>
        <v>97</v>
      </c>
      <c r="CG454" s="149">
        <f>IF(ISNA(MATCH($BQ454,'2014'!$A$52:$A$179,0)),129,MATCH($BQ454,'2014'!$A$52:$A$179,0))</f>
        <v>129</v>
      </c>
      <c r="CI454">
        <f t="shared" si="301"/>
        <v>260</v>
      </c>
      <c r="CJ454" s="284"/>
      <c r="CK454" s="282"/>
      <c r="CL454" s="281">
        <f t="shared" si="302"/>
        <v>0</v>
      </c>
      <c r="CM454" s="282">
        <f t="shared" si="303"/>
        <v>0</v>
      </c>
      <c r="CN454" s="282">
        <f t="shared" si="304"/>
        <v>11</v>
      </c>
      <c r="CO454" s="282">
        <f t="shared" si="305"/>
        <v>7.3325999999999993</v>
      </c>
      <c r="CP454" s="282">
        <f t="shared" si="306"/>
        <v>4.8879111599999989</v>
      </c>
      <c r="CQ454" s="282">
        <f t="shared" si="307"/>
        <v>3.2582815792559989</v>
      </c>
      <c r="CR454" s="282">
        <f t="shared" si="308"/>
        <v>2.1719705007320487</v>
      </c>
      <c r="CS454" s="282">
        <f t="shared" si="309"/>
        <v>1.4478355357879835</v>
      </c>
      <c r="CT454" s="282">
        <f t="shared" si="310"/>
        <v>0.96512716815626975</v>
      </c>
      <c r="CU454" s="282">
        <f t="shared" si="311"/>
        <v>0.64335377029296936</v>
      </c>
      <c r="CV454" s="282">
        <f t="shared" si="312"/>
        <v>0.42885962327729338</v>
      </c>
      <c r="CW454" s="282">
        <f t="shared" si="313"/>
        <v>0.28587782487664376</v>
      </c>
      <c r="CX454" s="282">
        <f t="shared" si="314"/>
        <v>0.19056615806277072</v>
      </c>
      <c r="CY454" s="283">
        <f t="shared" si="255"/>
        <v>0.12703140096464297</v>
      </c>
      <c r="DA454" s="282">
        <f t="shared" si="315"/>
        <v>260</v>
      </c>
      <c r="DB454" s="97"/>
      <c r="DC454" s="156"/>
      <c r="DD454" s="270">
        <f>BA454+AH454+DC454</f>
        <v>0</v>
      </c>
      <c r="DE454" s="156">
        <f>BB454+AI454+DD454</f>
        <v>0</v>
      </c>
      <c r="DF454" s="156">
        <f>BC454+AJ454+DE454</f>
        <v>11</v>
      </c>
      <c r="DG454" s="156">
        <f>BD454+AK454+DF454</f>
        <v>11</v>
      </c>
      <c r="DH454" s="156">
        <f>BE454+AL454+DG454</f>
        <v>11</v>
      </c>
      <c r="DI454" s="156">
        <f>BF454+AM454+DH454</f>
        <v>11</v>
      </c>
      <c r="DJ454" s="156">
        <f>BG454+AN454+DI454</f>
        <v>11</v>
      </c>
      <c r="DK454" s="156">
        <f>BH454+AO454+DJ454</f>
        <v>11</v>
      </c>
      <c r="DL454" s="156">
        <f>BI454+AP454+DK454</f>
        <v>11</v>
      </c>
      <c r="DM454" s="156">
        <f>BJ454+AQ454+DL454</f>
        <v>11</v>
      </c>
      <c r="DN454" s="156">
        <f>BK454+AR454+DM454</f>
        <v>11</v>
      </c>
      <c r="DO454" s="156">
        <f>BL454+AS454+DN454</f>
        <v>11</v>
      </c>
      <c r="DP454" s="156">
        <f t="shared" si="316"/>
        <v>11</v>
      </c>
      <c r="DQ454" s="267">
        <f t="shared" si="270"/>
        <v>11</v>
      </c>
      <c r="DR454" s="156">
        <f t="shared" si="271"/>
        <v>388</v>
      </c>
    </row>
    <row r="455" spans="2:122" ht="13.5" thickBot="1" x14ac:dyDescent="0.25">
      <c r="B455" s="133">
        <v>229</v>
      </c>
      <c r="C455" s="50">
        <f t="shared" si="234"/>
        <v>1</v>
      </c>
      <c r="D455" s="50">
        <f t="shared" si="244"/>
        <v>0</v>
      </c>
      <c r="E455" s="97"/>
      <c r="F455" s="2">
        <f t="shared" si="272"/>
        <v>450</v>
      </c>
      <c r="G455" s="444">
        <v>662</v>
      </c>
      <c r="H455" s="164">
        <f>14- COUNTIF(L455:AA455,"#N/A")</f>
        <v>2</v>
      </c>
      <c r="I455" s="133">
        <f>SUM(AF455:AU455)+SUM(BA455:BM455)</f>
        <v>15</v>
      </c>
      <c r="J455" s="405">
        <f>CY455</f>
        <v>0.12509763676592769</v>
      </c>
      <c r="K455" s="466" t="str">
        <f>IF(ISNUMBER(MATCH(G455,'[4]OPR data'!$A$3:$A$2541,0)),"Y","N")</f>
        <v>Y</v>
      </c>
      <c r="L455" s="112"/>
      <c r="M455" s="236"/>
      <c r="N455" s="236" t="e">
        <f>(INDEX(Finish_table!R$4:R$83,MATCH('14 Year_History_Results'!$G455,Finish_table!S$4:S$83,0),1))</f>
        <v>#N/A</v>
      </c>
      <c r="O455" s="236" t="str">
        <f>(INDEX(Finish_table!Z$4:Z$99,MATCH('14 Year_History_Results'!$G455,Finish_table!AA$4:AA$99,0),1))</f>
        <v>QF</v>
      </c>
      <c r="P455" s="236" t="e">
        <f>(INDEX(Finish_table!AI$4:AI$99,MATCH('14 Year_History_Results'!$G455,Finish_table!AJ$4:AJ$99,0),1))</f>
        <v>#N/A</v>
      </c>
      <c r="Q455" s="236" t="str">
        <f>(INDEX(Finish_table!AR$4:AR$99,MATCH('14 Year_History_Results'!$G455,Finish_table!AS$4:AS$99,0),1))</f>
        <v>QF</v>
      </c>
      <c r="R455" s="236" t="e">
        <f>(INDEX(Finish_table!BA$4:BA$99,MATCH('14 Year_History_Results'!$G455,Finish_table!BB$4:BB$99,0),1))</f>
        <v>#N/A</v>
      </c>
      <c r="S455" s="236" t="e">
        <f>(INDEX(Finish_table!BJ$4:BJ$99,MATCH('14 Year_History_Results'!$G455,Finish_table!BK$4:BK$99,0),1))</f>
        <v>#N/A</v>
      </c>
      <c r="T455" s="236" t="e">
        <f>(INDEX(Finish_table!BS$4:BS$99,MATCH('14 Year_History_Results'!$G455,Finish_table!BT$4:BT$99,0),1))</f>
        <v>#N/A</v>
      </c>
      <c r="U455" s="236" t="e">
        <f>(INDEX(Finish_table!CB$4:CB$99,MATCH('14 Year_History_Results'!$G455,Finish_table!CC$4:CC$99,0),1))</f>
        <v>#N/A</v>
      </c>
      <c r="V455" s="236" t="e">
        <f>(INDEX(Finish_table!CK$4:CK$99,MATCH('14 Year_History_Results'!$G455,Finish_table!CL$4:CL$99,0),1))</f>
        <v>#N/A</v>
      </c>
      <c r="W455" s="236" t="e">
        <f>(INDEX(Finish_table!CT$4:CT$99,MATCH('14 Year_History_Results'!$G455,Finish_table!CU$4:CU$99,0),1))</f>
        <v>#N/A</v>
      </c>
      <c r="X455" s="236" t="e">
        <f>(INDEX(Finish_table!DC$4:DC$99,MATCH('14 Year_History_Results'!$G455,Finish_table!DD$4:DD$99,0),1))</f>
        <v>#N/A</v>
      </c>
      <c r="Y455" s="236" t="e">
        <f>(INDEX(Finish_table!DL$4:DL$99,MATCH('14 Year_History_Results'!$G455,Finish_table!DM$4:DM$99,0),1))</f>
        <v>#N/A</v>
      </c>
      <c r="Z455" s="236" t="e">
        <f>(INDEX(Finish_table!DU$4:DU$99,MATCH('14 Year_History_Results'!$G455,Finish_table!DV$4:DV$99,0),1))</f>
        <v>#N/A</v>
      </c>
      <c r="AA455" s="256" t="e">
        <f>(INDEX(Finish_table!ED$4:ED$140,MATCH('14 Year_History_Results'!$G455,Finish_table!EE$4:EE$140,0),1))</f>
        <v>#N/A</v>
      </c>
      <c r="AE455">
        <f t="shared" si="299"/>
        <v>662</v>
      </c>
      <c r="AF455" s="112"/>
      <c r="AG455" s="2"/>
      <c r="AH455" s="148">
        <f>INDEX('2001'!$C$44:$C$140,'14 Year_History_Results'!BT455)</f>
        <v>0</v>
      </c>
      <c r="AI455" s="2">
        <f>INDEX('2002'!$C$44:$C$140,'14 Year_History_Results'!BU455)</f>
        <v>0</v>
      </c>
      <c r="AJ455" s="2">
        <f>INDEX('2003'!$C$44:$C$140,'14 Year_History_Results'!BV455)</f>
        <v>0</v>
      </c>
      <c r="AK455" s="2">
        <f>INDEX('2004'!$C$44:$C$140,'14 Year_History_Results'!BW455)</f>
        <v>0</v>
      </c>
      <c r="AL455" s="2">
        <f>INDEX('2005'!$C$44:$C$140,'14 Year_History_Results'!BX455)</f>
        <v>0</v>
      </c>
      <c r="AM455" s="2">
        <f>INDEX('2006'!$C$44:$C$140,'14 Year_History_Results'!BY455)</f>
        <v>0</v>
      </c>
      <c r="AN455" s="2">
        <f>INDEX('2007'!$C$44:$C$140,'14 Year_History_Results'!BZ455)</f>
        <v>0</v>
      </c>
      <c r="AO455" s="2">
        <f>INDEX('2008'!$C$44:$C$140,'14 Year_History_Results'!CA455)</f>
        <v>0</v>
      </c>
      <c r="AP455" s="2">
        <f>INDEX('2009'!$C$44:$C$140,'14 Year_History_Results'!CB455)</f>
        <v>0</v>
      </c>
      <c r="AQ455" s="2">
        <f>INDEX('2010'!$C$44:$C$140,'14 Year_History_Results'!CC455)</f>
        <v>0</v>
      </c>
      <c r="AR455" s="2">
        <f>INDEX('2011'!$C$44:$C$140,'14 Year_History_Results'!CD455)</f>
        <v>0</v>
      </c>
      <c r="AS455" s="2">
        <f>INDEX('2012'!$C$44:$C$140,'14 Year_History_Results'!CE455)</f>
        <v>0</v>
      </c>
      <c r="AT455" s="2">
        <f>INDEX('2013'!$C$44:$C$140,'14 Year_History_Results'!CF455)</f>
        <v>0</v>
      </c>
      <c r="AU455" s="149">
        <f>INDEX('2014'!$C$52:$C$180,'14 Year_History_Results'!CG455)</f>
        <v>0</v>
      </c>
      <c r="AV455" s="2">
        <f t="shared" ref="AV455:AV477" si="319">STDEV(AG455:AU455)</f>
        <v>0</v>
      </c>
      <c r="AX455">
        <f t="shared" si="317"/>
        <v>662</v>
      </c>
      <c r="AY455" s="112"/>
      <c r="AZ455" s="97"/>
      <c r="BA455" s="148">
        <f>INDEX('2001'!$B$44:$B$140,'14 Year_History_Results'!BT455)</f>
        <v>0</v>
      </c>
      <c r="BB455" s="2">
        <f>INDEX('2002'!$B$44:$B$140,'14 Year_History_Results'!BU455)</f>
        <v>14</v>
      </c>
      <c r="BC455" s="2">
        <f>INDEX('2003'!$B$44:$B$140,'14 Year_History_Results'!BV455)</f>
        <v>0</v>
      </c>
      <c r="BD455" s="2">
        <f>INDEX('2004'!$B$44:$B$140,'14 Year_History_Results'!BW455)</f>
        <v>1</v>
      </c>
      <c r="BE455" s="2">
        <f>INDEX('2005'!$B$44:$B$140,'14 Year_History_Results'!BX455)</f>
        <v>0</v>
      </c>
      <c r="BF455" s="2">
        <f>INDEX('2006'!$B$44:$B$140,'14 Year_History_Results'!BY455)</f>
        <v>0</v>
      </c>
      <c r="BG455" s="2">
        <f>INDEX('2007'!$B$44:$B$140,'14 Year_History_Results'!BZ455)</f>
        <v>0</v>
      </c>
      <c r="BH455" s="2">
        <f>INDEX('2008'!$B$44:$B$140,'14 Year_History_Results'!CA455)</f>
        <v>0</v>
      </c>
      <c r="BI455" s="2">
        <f>INDEX('2009'!$B$44:$B$140,'14 Year_History_Results'!CB455)</f>
        <v>0</v>
      </c>
      <c r="BJ455" s="2">
        <f>INDEX('2010'!$B$44:$B$140,'14 Year_History_Results'!CC455)</f>
        <v>0</v>
      </c>
      <c r="BK455" s="2">
        <f>INDEX('2011'!$B$44:$B$140,'14 Year_History_Results'!CD455)</f>
        <v>0</v>
      </c>
      <c r="BL455" s="2">
        <f>INDEX('2012'!$B$44:$B$140,'14 Year_History_Results'!CE455)</f>
        <v>0</v>
      </c>
      <c r="BM455" s="2">
        <f>INDEX('2013'!$B$44:$B$140,'14 Year_History_Results'!CF455)</f>
        <v>0</v>
      </c>
      <c r="BN455" s="149">
        <f>INDEX('2014'!$B$52:$B$180,'14 Year_History_Results'!CG455)</f>
        <v>0</v>
      </c>
      <c r="BO455" s="308">
        <f t="shared" si="300"/>
        <v>0</v>
      </c>
      <c r="BQ455">
        <f t="shared" si="318"/>
        <v>662</v>
      </c>
      <c r="BR455" s="112"/>
      <c r="BS455" s="97"/>
      <c r="BT455" s="148">
        <f>IF(ISNA(MATCH($BQ455,'2001'!$A$44:$A$139,0)),97,MATCH($BQ455,'2001'!$A$44:$A$139,0))</f>
        <v>97</v>
      </c>
      <c r="BU455" s="2">
        <f>IF(ISNA(MATCH($BQ455,'2002'!$A$44:$A$139,0)),97,MATCH($BQ455,'2002'!$A$44:$A$139,0))</f>
        <v>88</v>
      </c>
      <c r="BV455" s="2">
        <f>IF(ISNA(MATCH($BQ455,'2003'!$A$44:$A$139,0)),97,MATCH($BQ455,'2003'!$A$44:$A$139,0))</f>
        <v>97</v>
      </c>
      <c r="BW455" s="2">
        <f>IF(ISNA(MATCH($BQ455,'2004'!$A$44:$A$139,0)),97,MATCH($BQ455,'2004'!$A$44:$A$139,0))</f>
        <v>73</v>
      </c>
      <c r="BX455" s="2">
        <f>IF(ISNA(MATCH($BQ455,'2005'!$A$44:$A$139,0)),97,MATCH($BQ455,'2005'!$A$44:$A$139,0))</f>
        <v>97</v>
      </c>
      <c r="BY455" s="2">
        <f>IF(ISNA(MATCH($BQ455,'2006'!$A$44:$A$139,0)),97,MATCH($BQ455,'2006'!$A$44:$A$139,0))</f>
        <v>97</v>
      </c>
      <c r="BZ455" s="2">
        <f>IF(ISNA(MATCH($BQ455,'2007'!$A$44:$A$139,0)),97,MATCH($BQ455,'2007'!$A$44:$A$139,0))</f>
        <v>97</v>
      </c>
      <c r="CA455" s="2">
        <f>IF(ISNA(MATCH($BQ455,'2008'!$A$44:$A$139,0)),97,MATCH($BQ455,'2008'!$A$44:$A$139,0))</f>
        <v>97</v>
      </c>
      <c r="CB455" s="2">
        <f>IF(ISNA(MATCH($BQ455,'2009'!$A$44:$A$139,0)),97,MATCH($BQ455,'2009'!$A$44:$A$139,0))</f>
        <v>97</v>
      </c>
      <c r="CC455" s="2">
        <f>IF(ISNA(MATCH($BQ455,'2010'!$A$44:$A$139,0)),97,MATCH($BQ455,'2010'!$A$44:$A$139,0))</f>
        <v>97</v>
      </c>
      <c r="CD455" s="2">
        <f>IF(ISNA(MATCH($BQ455,'2011'!$A$44:$A$139,0)),97,MATCH($BQ455,'2011'!$A$44:$A$139,0))</f>
        <v>97</v>
      </c>
      <c r="CE455" s="2">
        <f>IF(ISNA(MATCH($BQ455,'2012'!$A$44:$A$139,0)),97,MATCH($BQ455,'2012'!$A$44:$A$139,0))</f>
        <v>97</v>
      </c>
      <c r="CF455" s="2">
        <f>IF(ISNA(MATCH($BQ455,'2013'!$A$44:$A$139,0)),97,MATCH($BQ455,'2013'!$A$44:$A$139,0))</f>
        <v>97</v>
      </c>
      <c r="CG455" s="149">
        <f>IF(ISNA(MATCH($BQ455,'2014'!$A$52:$A$179,0)),129,MATCH($BQ455,'2014'!$A$52:$A$179,0))</f>
        <v>129</v>
      </c>
      <c r="CI455">
        <f t="shared" si="301"/>
        <v>662</v>
      </c>
      <c r="CJ455" s="284"/>
      <c r="CK455" s="282"/>
      <c r="CL455" s="281">
        <f t="shared" si="302"/>
        <v>0</v>
      </c>
      <c r="CM455" s="282">
        <f t="shared" si="303"/>
        <v>14</v>
      </c>
      <c r="CN455" s="282">
        <f t="shared" si="304"/>
        <v>9.3323999999999998</v>
      </c>
      <c r="CO455" s="282">
        <f t="shared" si="305"/>
        <v>7.2209778399999998</v>
      </c>
      <c r="CP455" s="282">
        <f t="shared" si="306"/>
        <v>4.8135038281439995</v>
      </c>
      <c r="CQ455" s="282">
        <f t="shared" si="307"/>
        <v>3.2086816518407897</v>
      </c>
      <c r="CR455" s="282">
        <f t="shared" si="308"/>
        <v>2.1389071891170701</v>
      </c>
      <c r="CS455" s="282">
        <f t="shared" si="309"/>
        <v>1.425795532265439</v>
      </c>
      <c r="CT455" s="282">
        <f t="shared" si="310"/>
        <v>0.95043530180814162</v>
      </c>
      <c r="CU455" s="282">
        <f t="shared" si="311"/>
        <v>0.63356017218530714</v>
      </c>
      <c r="CV455" s="282">
        <f t="shared" si="312"/>
        <v>0.42233121077872571</v>
      </c>
      <c r="CW455" s="282">
        <f t="shared" si="313"/>
        <v>0.28152598510509852</v>
      </c>
      <c r="CX455" s="282">
        <f t="shared" si="314"/>
        <v>0.18766522167105867</v>
      </c>
      <c r="CY455" s="283">
        <f t="shared" ref="CY455:CY477" si="320">BN455+AU455+(CX455*$AC$1)</f>
        <v>0.12509763676592769</v>
      </c>
      <c r="DA455" s="282">
        <f t="shared" si="315"/>
        <v>662</v>
      </c>
      <c r="DB455" s="97"/>
      <c r="DC455" s="156"/>
      <c r="DD455" s="270">
        <f>BA455+AH455+DC455</f>
        <v>0</v>
      </c>
      <c r="DE455" s="156">
        <f>BB455+AI455+DD455</f>
        <v>14</v>
      </c>
      <c r="DF455" s="156">
        <f>BC455+AJ455+DE455</f>
        <v>14</v>
      </c>
      <c r="DG455" s="156">
        <f>BD455+AK455+DF455</f>
        <v>15</v>
      </c>
      <c r="DH455" s="156">
        <f>BE455+AL455+DG455</f>
        <v>15</v>
      </c>
      <c r="DI455" s="156">
        <f>BF455+AM455+DH455</f>
        <v>15</v>
      </c>
      <c r="DJ455" s="156">
        <f>BG455+AN455+DI455</f>
        <v>15</v>
      </c>
      <c r="DK455" s="156">
        <f>BH455+AO455+DJ455</f>
        <v>15</v>
      </c>
      <c r="DL455" s="156">
        <f>BI455+AP455+DK455</f>
        <v>15</v>
      </c>
      <c r="DM455" s="156">
        <f>BJ455+AQ455+DL455</f>
        <v>15</v>
      </c>
      <c r="DN455" s="156">
        <f>BK455+AR455+DM455</f>
        <v>15</v>
      </c>
      <c r="DO455" s="156">
        <f>BL455+AS455+DN455</f>
        <v>15</v>
      </c>
      <c r="DP455" s="156">
        <f t="shared" si="316"/>
        <v>15</v>
      </c>
      <c r="DQ455" s="267">
        <f t="shared" ref="DQ455:DQ477" si="321">BN455+AU455+DP455</f>
        <v>15</v>
      </c>
      <c r="DR455" s="156">
        <f t="shared" ref="DR455:DR495" si="322">RANK(DQ455,DQ$6:DQ$495)</f>
        <v>335</v>
      </c>
    </row>
    <row r="456" spans="2:122" ht="13.5" thickBot="1" x14ac:dyDescent="0.25">
      <c r="B456" s="133">
        <v>229</v>
      </c>
      <c r="C456" s="50">
        <f t="shared" si="234"/>
        <v>2</v>
      </c>
      <c r="D456" s="50">
        <f t="shared" si="244"/>
        <v>0</v>
      </c>
      <c r="E456" s="97"/>
      <c r="F456" s="2">
        <f t="shared" ref="F456:F495" si="323">F455+1</f>
        <v>451</v>
      </c>
      <c r="G456" s="444">
        <v>37</v>
      </c>
      <c r="H456" s="164">
        <f>14- COUNTIF(L456:AA456,"#N/A")</f>
        <v>1</v>
      </c>
      <c r="I456" s="133">
        <f>SUM(AF456:AU456)+SUM(BA456:BM456)</f>
        <v>24</v>
      </c>
      <c r="J456" s="405">
        <f>CY456</f>
        <v>0.12315732941068032</v>
      </c>
      <c r="K456" s="466" t="str">
        <f>IF(ISNUMBER(MATCH(G456,'[4]OPR data'!$A$3:$A$2541,0)),"Y","N")</f>
        <v>N</v>
      </c>
      <c r="L456" s="112"/>
      <c r="M456" s="236"/>
      <c r="N456" s="236" t="str">
        <f>(INDEX(Finish_table!R$4:R$83,MATCH('14 Year_History_Results'!$G456,Finish_table!S$4:S$83,0),1))</f>
        <v>QF</v>
      </c>
      <c r="O456" s="236" t="e">
        <f>(INDEX(Finish_table!Z$4:Z$99,MATCH('14 Year_History_Results'!$G456,Finish_table!AA$4:AA$99,0),1))</f>
        <v>#N/A</v>
      </c>
      <c r="P456" s="236" t="e">
        <f>(INDEX(Finish_table!AI$4:AI$99,MATCH('14 Year_History_Results'!$G456,Finish_table!AJ$4:AJ$99,0),1))</f>
        <v>#N/A</v>
      </c>
      <c r="Q456" s="236" t="e">
        <f>(INDEX(Finish_table!AR$4:AR$99,MATCH('14 Year_History_Results'!$G456,Finish_table!AS$4:AS$99,0),1))</f>
        <v>#N/A</v>
      </c>
      <c r="R456" s="236" t="e">
        <f>(INDEX(Finish_table!BA$4:BA$99,MATCH('14 Year_History_Results'!$G456,Finish_table!BB$4:BB$99,0),1))</f>
        <v>#N/A</v>
      </c>
      <c r="S456" s="236" t="e">
        <f>(INDEX(Finish_table!BJ$4:BJ$99,MATCH('14 Year_History_Results'!$G456,Finish_table!BK$4:BK$99,0),1))</f>
        <v>#N/A</v>
      </c>
      <c r="T456" s="236" t="e">
        <f>(INDEX(Finish_table!BS$4:BS$99,MATCH('14 Year_History_Results'!$G456,Finish_table!BT$4:BT$99,0),1))</f>
        <v>#N/A</v>
      </c>
      <c r="U456" s="236" t="e">
        <f>(INDEX(Finish_table!CB$4:CB$99,MATCH('14 Year_History_Results'!$G456,Finish_table!CC$4:CC$99,0),1))</f>
        <v>#N/A</v>
      </c>
      <c r="V456" s="236" t="e">
        <f>(INDEX(Finish_table!CK$4:CK$99,MATCH('14 Year_History_Results'!$G456,Finish_table!CL$4:CL$99,0),1))</f>
        <v>#N/A</v>
      </c>
      <c r="W456" s="236" t="e">
        <f>(INDEX(Finish_table!CT$4:CT$99,MATCH('14 Year_History_Results'!$G456,Finish_table!CU$4:CU$99,0),1))</f>
        <v>#N/A</v>
      </c>
      <c r="X456" s="236" t="e">
        <f>(INDEX(Finish_table!DC$4:DC$99,MATCH('14 Year_History_Results'!$G456,Finish_table!DD$4:DD$99,0),1))</f>
        <v>#N/A</v>
      </c>
      <c r="Y456" s="236" t="e">
        <f>(INDEX(Finish_table!DL$4:DL$99,MATCH('14 Year_History_Results'!$G456,Finish_table!DM$4:DM$99,0),1))</f>
        <v>#N/A</v>
      </c>
      <c r="Z456" s="236" t="e">
        <f>(INDEX(Finish_table!DU$4:DU$99,MATCH('14 Year_History_Results'!$G456,Finish_table!DV$4:DV$99,0),1))</f>
        <v>#N/A</v>
      </c>
      <c r="AA456" s="256" t="e">
        <f>(INDEX(Finish_table!ED$4:ED$140,MATCH('14 Year_History_Results'!$G456,Finish_table!EE$4:EE$140,0),1))</f>
        <v>#N/A</v>
      </c>
      <c r="AE456">
        <f t="shared" si="299"/>
        <v>37</v>
      </c>
      <c r="AF456" s="112"/>
      <c r="AG456" s="2"/>
      <c r="AH456" s="148">
        <f>INDEX('2001'!$C$44:$C$140,'14 Year_History_Results'!BT456)</f>
        <v>10</v>
      </c>
      <c r="AI456" s="2">
        <f>INDEX('2002'!$C$44:$C$140,'14 Year_History_Results'!BU456)</f>
        <v>0</v>
      </c>
      <c r="AJ456" s="2">
        <f>INDEX('2003'!$C$44:$C$140,'14 Year_History_Results'!BV456)</f>
        <v>0</v>
      </c>
      <c r="AK456" s="2">
        <f>INDEX('2004'!$C$44:$C$140,'14 Year_History_Results'!BW456)</f>
        <v>0</v>
      </c>
      <c r="AL456" s="2">
        <f>INDEX('2005'!$C$44:$C$140,'14 Year_History_Results'!BX456)</f>
        <v>0</v>
      </c>
      <c r="AM456" s="2">
        <f>INDEX('2006'!$C$44:$C$140,'14 Year_History_Results'!BY456)</f>
        <v>0</v>
      </c>
      <c r="AN456" s="2">
        <f>INDEX('2007'!$C$44:$C$140,'14 Year_History_Results'!BZ456)</f>
        <v>0</v>
      </c>
      <c r="AO456" s="2">
        <f>INDEX('2008'!$C$44:$C$140,'14 Year_History_Results'!CA456)</f>
        <v>0</v>
      </c>
      <c r="AP456" s="2">
        <f>INDEX('2009'!$C$44:$C$140,'14 Year_History_Results'!CB456)</f>
        <v>0</v>
      </c>
      <c r="AQ456" s="2">
        <f>INDEX('2010'!$C$44:$C$140,'14 Year_History_Results'!CC456)</f>
        <v>0</v>
      </c>
      <c r="AR456" s="2">
        <f>INDEX('2011'!$C$44:$C$140,'14 Year_History_Results'!CD456)</f>
        <v>0</v>
      </c>
      <c r="AS456" s="2">
        <f>INDEX('2012'!$C$44:$C$140,'14 Year_History_Results'!CE456)</f>
        <v>0</v>
      </c>
      <c r="AT456" s="2">
        <f>INDEX('2013'!$C$44:$C$140,'14 Year_History_Results'!CF456)</f>
        <v>0</v>
      </c>
      <c r="AU456" s="149">
        <f>INDEX('2014'!$C$52:$C$180,'14 Year_History_Results'!CG456)</f>
        <v>0</v>
      </c>
      <c r="AV456" s="2">
        <f t="shared" si="319"/>
        <v>2.6726124191242437</v>
      </c>
      <c r="AX456">
        <f t="shared" si="317"/>
        <v>37</v>
      </c>
      <c r="AY456" s="112"/>
      <c r="AZ456" s="97"/>
      <c r="BA456" s="148">
        <f>INDEX('2001'!$B$44:$B$140,'14 Year_History_Results'!BT456)</f>
        <v>14</v>
      </c>
      <c r="BB456" s="2">
        <f>INDEX('2002'!$B$44:$B$140,'14 Year_History_Results'!BU456)</f>
        <v>0</v>
      </c>
      <c r="BC456" s="2">
        <f>INDEX('2003'!$B$44:$B$140,'14 Year_History_Results'!BV456)</f>
        <v>0</v>
      </c>
      <c r="BD456" s="2">
        <f>INDEX('2004'!$B$44:$B$140,'14 Year_History_Results'!BW456)</f>
        <v>0</v>
      </c>
      <c r="BE456" s="2">
        <f>INDEX('2005'!$B$44:$B$140,'14 Year_History_Results'!BX456)</f>
        <v>0</v>
      </c>
      <c r="BF456" s="2">
        <f>INDEX('2006'!$B$44:$B$140,'14 Year_History_Results'!BY456)</f>
        <v>0</v>
      </c>
      <c r="BG456" s="2">
        <f>INDEX('2007'!$B$44:$B$140,'14 Year_History_Results'!BZ456)</f>
        <v>0</v>
      </c>
      <c r="BH456" s="2">
        <f>INDEX('2008'!$B$44:$B$140,'14 Year_History_Results'!CA456)</f>
        <v>0</v>
      </c>
      <c r="BI456" s="2">
        <f>INDEX('2009'!$B$44:$B$140,'14 Year_History_Results'!CB456)</f>
        <v>0</v>
      </c>
      <c r="BJ456" s="2">
        <f>INDEX('2010'!$B$44:$B$140,'14 Year_History_Results'!CC456)</f>
        <v>0</v>
      </c>
      <c r="BK456" s="2">
        <f>INDEX('2011'!$B$44:$B$140,'14 Year_History_Results'!CD456)</f>
        <v>0</v>
      </c>
      <c r="BL456" s="2">
        <f>INDEX('2012'!$B$44:$B$140,'14 Year_History_Results'!CE456)</f>
        <v>0</v>
      </c>
      <c r="BM456" s="2">
        <f>INDEX('2013'!$B$44:$B$140,'14 Year_History_Results'!CF456)</f>
        <v>0</v>
      </c>
      <c r="BN456" s="149">
        <f>INDEX('2014'!$B$52:$B$180,'14 Year_History_Results'!CG456)</f>
        <v>0</v>
      </c>
      <c r="BO456" s="308">
        <f t="shared" si="300"/>
        <v>0</v>
      </c>
      <c r="BQ456">
        <f t="shared" si="318"/>
        <v>37</v>
      </c>
      <c r="BR456" s="112"/>
      <c r="BS456" s="97"/>
      <c r="BT456" s="148">
        <f>IF(ISNA(MATCH($BQ456,'2001'!$A$44:$A$139,0)),97,MATCH($BQ456,'2001'!$A$44:$A$139,0))</f>
        <v>6</v>
      </c>
      <c r="BU456" s="2">
        <f>IF(ISNA(MATCH($BQ456,'2002'!$A$44:$A$139,0)),97,MATCH($BQ456,'2002'!$A$44:$A$139,0))</f>
        <v>97</v>
      </c>
      <c r="BV456" s="2">
        <f>IF(ISNA(MATCH($BQ456,'2003'!$A$44:$A$139,0)),97,MATCH($BQ456,'2003'!$A$44:$A$139,0))</f>
        <v>97</v>
      </c>
      <c r="BW456" s="2">
        <f>IF(ISNA(MATCH($BQ456,'2004'!$A$44:$A$139,0)),97,MATCH($BQ456,'2004'!$A$44:$A$139,0))</f>
        <v>97</v>
      </c>
      <c r="BX456" s="2">
        <f>IF(ISNA(MATCH($BQ456,'2005'!$A$44:$A$139,0)),97,MATCH($BQ456,'2005'!$A$44:$A$139,0))</f>
        <v>97</v>
      </c>
      <c r="BY456" s="2">
        <f>IF(ISNA(MATCH($BQ456,'2006'!$A$44:$A$139,0)),97,MATCH($BQ456,'2006'!$A$44:$A$139,0))</f>
        <v>97</v>
      </c>
      <c r="BZ456" s="2">
        <f>IF(ISNA(MATCH($BQ456,'2007'!$A$44:$A$139,0)),97,MATCH($BQ456,'2007'!$A$44:$A$139,0))</f>
        <v>97</v>
      </c>
      <c r="CA456" s="2">
        <f>IF(ISNA(MATCH($BQ456,'2008'!$A$44:$A$139,0)),97,MATCH($BQ456,'2008'!$A$44:$A$139,0))</f>
        <v>97</v>
      </c>
      <c r="CB456" s="2">
        <f>IF(ISNA(MATCH($BQ456,'2009'!$A$44:$A$139,0)),97,MATCH($BQ456,'2009'!$A$44:$A$139,0))</f>
        <v>97</v>
      </c>
      <c r="CC456" s="2">
        <f>IF(ISNA(MATCH($BQ456,'2010'!$A$44:$A$139,0)),97,MATCH($BQ456,'2010'!$A$44:$A$139,0))</f>
        <v>97</v>
      </c>
      <c r="CD456" s="2">
        <f>IF(ISNA(MATCH($BQ456,'2011'!$A$44:$A$139,0)),97,MATCH($BQ456,'2011'!$A$44:$A$139,0))</f>
        <v>97</v>
      </c>
      <c r="CE456" s="2">
        <f>IF(ISNA(MATCH($BQ456,'2012'!$A$44:$A$139,0)),97,MATCH($BQ456,'2012'!$A$44:$A$139,0))</f>
        <v>97</v>
      </c>
      <c r="CF456" s="2">
        <f>IF(ISNA(MATCH($BQ456,'2013'!$A$44:$A$139,0)),97,MATCH($BQ456,'2013'!$A$44:$A$139,0))</f>
        <v>97</v>
      </c>
      <c r="CG456" s="149">
        <f>IF(ISNA(MATCH($BQ456,'2014'!$A$52:$A$179,0)),129,MATCH($BQ456,'2014'!$A$52:$A$179,0))</f>
        <v>129</v>
      </c>
      <c r="CI456">
        <f t="shared" si="301"/>
        <v>37</v>
      </c>
      <c r="CJ456" s="284"/>
      <c r="CK456" s="282"/>
      <c r="CL456" s="281">
        <f t="shared" si="302"/>
        <v>24</v>
      </c>
      <c r="CM456" s="282">
        <f t="shared" si="303"/>
        <v>15.9984</v>
      </c>
      <c r="CN456" s="282">
        <f t="shared" si="304"/>
        <v>10.66453344</v>
      </c>
      <c r="CO456" s="282">
        <f t="shared" si="305"/>
        <v>7.1089779911039992</v>
      </c>
      <c r="CP456" s="282">
        <f t="shared" si="306"/>
        <v>4.7388447288699256</v>
      </c>
      <c r="CQ456" s="282">
        <f t="shared" si="307"/>
        <v>3.1589138962646923</v>
      </c>
      <c r="CR456" s="282">
        <f t="shared" si="308"/>
        <v>2.1057320032500439</v>
      </c>
      <c r="CS456" s="282">
        <f t="shared" si="309"/>
        <v>1.4036809533664791</v>
      </c>
      <c r="CT456" s="282">
        <f t="shared" si="310"/>
        <v>0.93569372351409497</v>
      </c>
      <c r="CU456" s="282">
        <f t="shared" si="311"/>
        <v>0.62373343609449572</v>
      </c>
      <c r="CV456" s="282">
        <f t="shared" si="312"/>
        <v>0.41578070850059085</v>
      </c>
      <c r="CW456" s="282">
        <f t="shared" si="313"/>
        <v>0.27715942028649382</v>
      </c>
      <c r="CX456" s="282">
        <f t="shared" si="314"/>
        <v>0.18475446956297678</v>
      </c>
      <c r="CY456" s="283">
        <f t="shared" si="320"/>
        <v>0.12315732941068032</v>
      </c>
      <c r="DA456" s="282">
        <f t="shared" si="315"/>
        <v>37</v>
      </c>
      <c r="DB456" s="97"/>
      <c r="DC456" s="156"/>
      <c r="DD456" s="270">
        <f>BA456+AH456+DC456</f>
        <v>24</v>
      </c>
      <c r="DE456" s="156">
        <f>BB456+AI456+DD456</f>
        <v>24</v>
      </c>
      <c r="DF456" s="156">
        <f>BC456+AJ456+DE456</f>
        <v>24</v>
      </c>
      <c r="DG456" s="156">
        <f>BD456+AK456+DF456</f>
        <v>24</v>
      </c>
      <c r="DH456" s="156">
        <f>BE456+AL456+DG456</f>
        <v>24</v>
      </c>
      <c r="DI456" s="156">
        <f>BF456+AM456+DH456</f>
        <v>24</v>
      </c>
      <c r="DJ456" s="156">
        <f>BG456+AN456+DI456</f>
        <v>24</v>
      </c>
      <c r="DK456" s="156">
        <f>BH456+AO456+DJ456</f>
        <v>24</v>
      </c>
      <c r="DL456" s="156">
        <f>BI456+AP456+DK456</f>
        <v>24</v>
      </c>
      <c r="DM456" s="156">
        <f>BJ456+AQ456+DL456</f>
        <v>24</v>
      </c>
      <c r="DN456" s="156">
        <f>BK456+AR456+DM456</f>
        <v>24</v>
      </c>
      <c r="DO456" s="156">
        <f>BL456+AS456+DN456</f>
        <v>24</v>
      </c>
      <c r="DP456" s="156">
        <f t="shared" si="316"/>
        <v>24</v>
      </c>
      <c r="DQ456" s="267">
        <f t="shared" si="321"/>
        <v>24</v>
      </c>
      <c r="DR456" s="156">
        <f t="shared" si="322"/>
        <v>254</v>
      </c>
    </row>
    <row r="457" spans="2:122" ht="13.5" thickBot="1" x14ac:dyDescent="0.25">
      <c r="B457" s="133">
        <v>229</v>
      </c>
      <c r="C457" s="50">
        <f t="shared" si="234"/>
        <v>3</v>
      </c>
      <c r="D457" s="50">
        <f t="shared" si="244"/>
        <v>3</v>
      </c>
      <c r="E457" s="97"/>
      <c r="F457" s="2">
        <f t="shared" si="323"/>
        <v>452</v>
      </c>
      <c r="G457" s="444">
        <v>38</v>
      </c>
      <c r="H457" s="164">
        <f>14- COUNTIF(L457:AA457,"#N/A")</f>
        <v>1</v>
      </c>
      <c r="I457" s="133">
        <f>SUM(AF457:AU457)+SUM(BA457:BM457)</f>
        <v>24</v>
      </c>
      <c r="J457" s="405">
        <f>CY457</f>
        <v>0.12315732941068032</v>
      </c>
      <c r="K457" s="466" t="str">
        <f>IF(ISNUMBER(MATCH(G457,'[4]OPR data'!$A$3:$A$2541,0)),"Y","N")</f>
        <v>N</v>
      </c>
      <c r="L457" s="112"/>
      <c r="M457" s="236"/>
      <c r="N457" s="236" t="str">
        <f>(INDEX(Finish_table!R$4:R$83,MATCH('14 Year_History_Results'!$G457,Finish_table!S$4:S$83,0),1))</f>
        <v>QF</v>
      </c>
      <c r="O457" s="236" t="e">
        <f>(INDEX(Finish_table!Z$4:Z$99,MATCH('14 Year_History_Results'!$G457,Finish_table!AA$4:AA$99,0),1))</f>
        <v>#N/A</v>
      </c>
      <c r="P457" s="236" t="e">
        <f>(INDEX(Finish_table!AI$4:AI$99,MATCH('14 Year_History_Results'!$G457,Finish_table!AJ$4:AJ$99,0),1))</f>
        <v>#N/A</v>
      </c>
      <c r="Q457" s="236" t="e">
        <f>(INDEX(Finish_table!AR$4:AR$99,MATCH('14 Year_History_Results'!$G457,Finish_table!AS$4:AS$99,0),1))</f>
        <v>#N/A</v>
      </c>
      <c r="R457" s="236" t="e">
        <f>(INDEX(Finish_table!BA$4:BA$99,MATCH('14 Year_History_Results'!$G457,Finish_table!BB$4:BB$99,0),1))</f>
        <v>#N/A</v>
      </c>
      <c r="S457" s="236" t="e">
        <f>(INDEX(Finish_table!BJ$4:BJ$99,MATCH('14 Year_History_Results'!$G457,Finish_table!BK$4:BK$99,0),1))</f>
        <v>#N/A</v>
      </c>
      <c r="T457" s="236" t="e">
        <f>(INDEX(Finish_table!BS$4:BS$99,MATCH('14 Year_History_Results'!$G457,Finish_table!BT$4:BT$99,0),1))</f>
        <v>#N/A</v>
      </c>
      <c r="U457" s="236" t="e">
        <f>(INDEX(Finish_table!CB$4:CB$99,MATCH('14 Year_History_Results'!$G457,Finish_table!CC$4:CC$99,0),1))</f>
        <v>#N/A</v>
      </c>
      <c r="V457" s="236" t="e">
        <f>(INDEX(Finish_table!CK$4:CK$99,MATCH('14 Year_History_Results'!$G457,Finish_table!CL$4:CL$99,0),1))</f>
        <v>#N/A</v>
      </c>
      <c r="W457" s="236" t="e">
        <f>(INDEX(Finish_table!CT$4:CT$99,MATCH('14 Year_History_Results'!$G457,Finish_table!CU$4:CU$99,0),1))</f>
        <v>#N/A</v>
      </c>
      <c r="X457" s="236" t="e">
        <f>(INDEX(Finish_table!DC$4:DC$99,MATCH('14 Year_History_Results'!$G457,Finish_table!DD$4:DD$99,0),1))</f>
        <v>#N/A</v>
      </c>
      <c r="Y457" s="236" t="e">
        <f>(INDEX(Finish_table!DL$4:DL$99,MATCH('14 Year_History_Results'!$G457,Finish_table!DM$4:DM$99,0),1))</f>
        <v>#N/A</v>
      </c>
      <c r="Z457" s="236" t="e">
        <f>(INDEX(Finish_table!DU$4:DU$99,MATCH('14 Year_History_Results'!$G457,Finish_table!DV$4:DV$99,0),1))</f>
        <v>#N/A</v>
      </c>
      <c r="AA457" s="256" t="e">
        <f>(INDEX(Finish_table!ED$4:ED$140,MATCH('14 Year_History_Results'!$G457,Finish_table!EE$4:EE$140,0),1))</f>
        <v>#N/A</v>
      </c>
      <c r="AE457">
        <f t="shared" si="299"/>
        <v>38</v>
      </c>
      <c r="AF457" s="112"/>
      <c r="AG457" s="2"/>
      <c r="AH457" s="148">
        <f>INDEX('2001'!$C$44:$C$140,'14 Year_History_Results'!BT457)</f>
        <v>10</v>
      </c>
      <c r="AI457" s="2">
        <f>INDEX('2002'!$C$44:$C$140,'14 Year_History_Results'!BU457)</f>
        <v>0</v>
      </c>
      <c r="AJ457" s="2">
        <f>INDEX('2003'!$C$44:$C$140,'14 Year_History_Results'!BV457)</f>
        <v>0</v>
      </c>
      <c r="AK457" s="2">
        <f>INDEX('2004'!$C$44:$C$140,'14 Year_History_Results'!BW457)</f>
        <v>0</v>
      </c>
      <c r="AL457" s="2">
        <f>INDEX('2005'!$C$44:$C$140,'14 Year_History_Results'!BX457)</f>
        <v>0</v>
      </c>
      <c r="AM457" s="2">
        <f>INDEX('2006'!$C$44:$C$140,'14 Year_History_Results'!BY457)</f>
        <v>0</v>
      </c>
      <c r="AN457" s="2">
        <f>INDEX('2007'!$C$44:$C$140,'14 Year_History_Results'!BZ457)</f>
        <v>0</v>
      </c>
      <c r="AO457" s="2">
        <f>INDEX('2008'!$C$44:$C$140,'14 Year_History_Results'!CA457)</f>
        <v>0</v>
      </c>
      <c r="AP457" s="2">
        <f>INDEX('2009'!$C$44:$C$140,'14 Year_History_Results'!CB457)</f>
        <v>0</v>
      </c>
      <c r="AQ457" s="2">
        <f>INDEX('2010'!$C$44:$C$140,'14 Year_History_Results'!CC457)</f>
        <v>0</v>
      </c>
      <c r="AR457" s="2">
        <f>INDEX('2011'!$C$44:$C$140,'14 Year_History_Results'!CD457)</f>
        <v>0</v>
      </c>
      <c r="AS457" s="2">
        <f>INDEX('2012'!$C$44:$C$140,'14 Year_History_Results'!CE457)</f>
        <v>0</v>
      </c>
      <c r="AT457" s="2">
        <f>INDEX('2013'!$C$44:$C$140,'14 Year_History_Results'!CF457)</f>
        <v>0</v>
      </c>
      <c r="AU457" s="149">
        <f>INDEX('2014'!$C$52:$C$180,'14 Year_History_Results'!CG457)</f>
        <v>0</v>
      </c>
      <c r="AV457" s="2">
        <f t="shared" si="319"/>
        <v>2.6726124191242437</v>
      </c>
      <c r="AX457">
        <f t="shared" si="317"/>
        <v>38</v>
      </c>
      <c r="AY457" s="112"/>
      <c r="AZ457" s="97"/>
      <c r="BA457" s="148">
        <f>INDEX('2001'!$B$44:$B$140,'14 Year_History_Results'!BT457)</f>
        <v>14</v>
      </c>
      <c r="BB457" s="2">
        <f>INDEX('2002'!$B$44:$B$140,'14 Year_History_Results'!BU457)</f>
        <v>0</v>
      </c>
      <c r="BC457" s="2">
        <f>INDEX('2003'!$B$44:$B$140,'14 Year_History_Results'!BV457)</f>
        <v>0</v>
      </c>
      <c r="BD457" s="2">
        <f>INDEX('2004'!$B$44:$B$140,'14 Year_History_Results'!BW457)</f>
        <v>0</v>
      </c>
      <c r="BE457" s="2">
        <f>INDEX('2005'!$B$44:$B$140,'14 Year_History_Results'!BX457)</f>
        <v>0</v>
      </c>
      <c r="BF457" s="2">
        <f>INDEX('2006'!$B$44:$B$140,'14 Year_History_Results'!BY457)</f>
        <v>0</v>
      </c>
      <c r="BG457" s="2">
        <f>INDEX('2007'!$B$44:$B$140,'14 Year_History_Results'!BZ457)</f>
        <v>0</v>
      </c>
      <c r="BH457" s="2">
        <f>INDEX('2008'!$B$44:$B$140,'14 Year_History_Results'!CA457)</f>
        <v>0</v>
      </c>
      <c r="BI457" s="2">
        <f>INDEX('2009'!$B$44:$B$140,'14 Year_History_Results'!CB457)</f>
        <v>0</v>
      </c>
      <c r="BJ457" s="2">
        <f>INDEX('2010'!$B$44:$B$140,'14 Year_History_Results'!CC457)</f>
        <v>0</v>
      </c>
      <c r="BK457" s="2">
        <f>INDEX('2011'!$B$44:$B$140,'14 Year_History_Results'!CD457)</f>
        <v>0</v>
      </c>
      <c r="BL457" s="2">
        <f>INDEX('2012'!$B$44:$B$140,'14 Year_History_Results'!CE457)</f>
        <v>0</v>
      </c>
      <c r="BM457" s="2">
        <f>INDEX('2013'!$B$44:$B$140,'14 Year_History_Results'!CF457)</f>
        <v>0</v>
      </c>
      <c r="BN457" s="149">
        <f>INDEX('2014'!$B$52:$B$180,'14 Year_History_Results'!CG457)</f>
        <v>0</v>
      </c>
      <c r="BO457" s="308">
        <f t="shared" si="300"/>
        <v>0</v>
      </c>
      <c r="BQ457">
        <f t="shared" si="318"/>
        <v>38</v>
      </c>
      <c r="BR457" s="112"/>
      <c r="BS457" s="97"/>
      <c r="BT457" s="148">
        <f>IF(ISNA(MATCH($BQ457,'2001'!$A$44:$A$139,0)),97,MATCH($BQ457,'2001'!$A$44:$A$139,0))</f>
        <v>7</v>
      </c>
      <c r="BU457" s="2">
        <f>IF(ISNA(MATCH($BQ457,'2002'!$A$44:$A$139,0)),97,MATCH($BQ457,'2002'!$A$44:$A$139,0))</f>
        <v>97</v>
      </c>
      <c r="BV457" s="2">
        <f>IF(ISNA(MATCH($BQ457,'2003'!$A$44:$A$139,0)),97,MATCH($BQ457,'2003'!$A$44:$A$139,0))</f>
        <v>97</v>
      </c>
      <c r="BW457" s="2">
        <f>IF(ISNA(MATCH($BQ457,'2004'!$A$44:$A$139,0)),97,MATCH($BQ457,'2004'!$A$44:$A$139,0))</f>
        <v>97</v>
      </c>
      <c r="BX457" s="2">
        <f>IF(ISNA(MATCH($BQ457,'2005'!$A$44:$A$139,0)),97,MATCH($BQ457,'2005'!$A$44:$A$139,0))</f>
        <v>97</v>
      </c>
      <c r="BY457" s="2">
        <f>IF(ISNA(MATCH($BQ457,'2006'!$A$44:$A$139,0)),97,MATCH($BQ457,'2006'!$A$44:$A$139,0))</f>
        <v>97</v>
      </c>
      <c r="BZ457" s="2">
        <f>IF(ISNA(MATCH($BQ457,'2007'!$A$44:$A$139,0)),97,MATCH($BQ457,'2007'!$A$44:$A$139,0))</f>
        <v>97</v>
      </c>
      <c r="CA457" s="2">
        <f>IF(ISNA(MATCH($BQ457,'2008'!$A$44:$A$139,0)),97,MATCH($BQ457,'2008'!$A$44:$A$139,0))</f>
        <v>97</v>
      </c>
      <c r="CB457" s="2">
        <f>IF(ISNA(MATCH($BQ457,'2009'!$A$44:$A$139,0)),97,MATCH($BQ457,'2009'!$A$44:$A$139,0))</f>
        <v>97</v>
      </c>
      <c r="CC457" s="2">
        <f>IF(ISNA(MATCH($BQ457,'2010'!$A$44:$A$139,0)),97,MATCH($BQ457,'2010'!$A$44:$A$139,0))</f>
        <v>97</v>
      </c>
      <c r="CD457" s="2">
        <f>IF(ISNA(MATCH($BQ457,'2011'!$A$44:$A$139,0)),97,MATCH($BQ457,'2011'!$A$44:$A$139,0))</f>
        <v>97</v>
      </c>
      <c r="CE457" s="2">
        <f>IF(ISNA(MATCH($BQ457,'2012'!$A$44:$A$139,0)),97,MATCH($BQ457,'2012'!$A$44:$A$139,0))</f>
        <v>97</v>
      </c>
      <c r="CF457" s="2">
        <f>IF(ISNA(MATCH($BQ457,'2013'!$A$44:$A$139,0)),97,MATCH($BQ457,'2013'!$A$44:$A$139,0))</f>
        <v>97</v>
      </c>
      <c r="CG457" s="149">
        <f>IF(ISNA(MATCH($BQ457,'2014'!$A$52:$A$179,0)),129,MATCH($BQ457,'2014'!$A$52:$A$179,0))</f>
        <v>129</v>
      </c>
      <c r="CI457">
        <f t="shared" si="301"/>
        <v>38</v>
      </c>
      <c r="CJ457" s="284"/>
      <c r="CK457" s="282"/>
      <c r="CL457" s="281">
        <f t="shared" si="302"/>
        <v>24</v>
      </c>
      <c r="CM457" s="282">
        <f t="shared" si="303"/>
        <v>15.9984</v>
      </c>
      <c r="CN457" s="282">
        <f t="shared" si="304"/>
        <v>10.66453344</v>
      </c>
      <c r="CO457" s="282">
        <f t="shared" si="305"/>
        <v>7.1089779911039992</v>
      </c>
      <c r="CP457" s="282">
        <f t="shared" si="306"/>
        <v>4.7388447288699256</v>
      </c>
      <c r="CQ457" s="282">
        <f t="shared" si="307"/>
        <v>3.1589138962646923</v>
      </c>
      <c r="CR457" s="282">
        <f t="shared" si="308"/>
        <v>2.1057320032500439</v>
      </c>
      <c r="CS457" s="282">
        <f t="shared" si="309"/>
        <v>1.4036809533664791</v>
      </c>
      <c r="CT457" s="282">
        <f t="shared" si="310"/>
        <v>0.93569372351409497</v>
      </c>
      <c r="CU457" s="282">
        <f t="shared" si="311"/>
        <v>0.62373343609449572</v>
      </c>
      <c r="CV457" s="282">
        <f t="shared" si="312"/>
        <v>0.41578070850059085</v>
      </c>
      <c r="CW457" s="282">
        <f t="shared" si="313"/>
        <v>0.27715942028649382</v>
      </c>
      <c r="CX457" s="282">
        <f t="shared" si="314"/>
        <v>0.18475446956297678</v>
      </c>
      <c r="CY457" s="283">
        <f t="shared" si="320"/>
        <v>0.12315732941068032</v>
      </c>
      <c r="DA457" s="282">
        <f t="shared" si="315"/>
        <v>38</v>
      </c>
      <c r="DB457" s="97"/>
      <c r="DC457" s="156"/>
      <c r="DD457" s="270">
        <f>BA457+AH457+DC457</f>
        <v>24</v>
      </c>
      <c r="DE457" s="156">
        <f>BB457+AI457+DD457</f>
        <v>24</v>
      </c>
      <c r="DF457" s="156">
        <f>BC457+AJ457+DE457</f>
        <v>24</v>
      </c>
      <c r="DG457" s="156">
        <f>BD457+AK457+DF457</f>
        <v>24</v>
      </c>
      <c r="DH457" s="156">
        <f>BE457+AL457+DG457</f>
        <v>24</v>
      </c>
      <c r="DI457" s="156">
        <f>BF457+AM457+DH457</f>
        <v>24</v>
      </c>
      <c r="DJ457" s="156">
        <f>BG457+AN457+DI457</f>
        <v>24</v>
      </c>
      <c r="DK457" s="156">
        <f>BH457+AO457+DJ457</f>
        <v>24</v>
      </c>
      <c r="DL457" s="156">
        <f>BI457+AP457+DK457</f>
        <v>24</v>
      </c>
      <c r="DM457" s="156">
        <f>BJ457+AQ457+DL457</f>
        <v>24</v>
      </c>
      <c r="DN457" s="156">
        <f>BK457+AR457+DM457</f>
        <v>24</v>
      </c>
      <c r="DO457" s="156">
        <f>BL457+AS457+DN457</f>
        <v>24</v>
      </c>
      <c r="DP457" s="156">
        <f t="shared" si="316"/>
        <v>24</v>
      </c>
      <c r="DQ457" s="267">
        <f t="shared" si="321"/>
        <v>24</v>
      </c>
      <c r="DR457" s="156">
        <f t="shared" si="322"/>
        <v>254</v>
      </c>
    </row>
    <row r="458" spans="2:122" ht="13.5" thickBot="1" x14ac:dyDescent="0.25">
      <c r="B458" s="133">
        <v>230</v>
      </c>
      <c r="C458" s="50">
        <f t="shared" si="234"/>
        <v>1</v>
      </c>
      <c r="D458" s="50">
        <f t="shared" si="244"/>
        <v>0</v>
      </c>
      <c r="E458" s="97"/>
      <c r="F458" s="2">
        <f t="shared" si="323"/>
        <v>453</v>
      </c>
      <c r="G458" s="444">
        <v>235</v>
      </c>
      <c r="H458" s="164">
        <f>14- COUNTIF(L458:AA458,"#N/A")</f>
        <v>1</v>
      </c>
      <c r="I458" s="133">
        <f>SUM(AF458:AU458)+SUM(BA458:BM458)</f>
        <v>24</v>
      </c>
      <c r="J458" s="405">
        <f>CY458</f>
        <v>0.12315732941068032</v>
      </c>
      <c r="K458" s="466" t="str">
        <f>IF(ISNUMBER(MATCH(G458,'[4]OPR data'!$A$3:$A$2541,0)),"Y","N")</f>
        <v>N</v>
      </c>
      <c r="L458" s="112"/>
      <c r="M458" s="236"/>
      <c r="N458" s="236" t="str">
        <f>(INDEX(Finish_table!R$4:R$83,MATCH('14 Year_History_Results'!$G458,Finish_table!S$4:S$83,0),1))</f>
        <v>QF</v>
      </c>
      <c r="O458" s="236" t="e">
        <f>(INDEX(Finish_table!Z$4:Z$99,MATCH('14 Year_History_Results'!$G458,Finish_table!AA$4:AA$99,0),1))</f>
        <v>#N/A</v>
      </c>
      <c r="P458" s="236" t="e">
        <f>(INDEX(Finish_table!AI$4:AI$99,MATCH('14 Year_History_Results'!$G458,Finish_table!AJ$4:AJ$99,0),1))</f>
        <v>#N/A</v>
      </c>
      <c r="Q458" s="236" t="e">
        <f>(INDEX(Finish_table!AR$4:AR$99,MATCH('14 Year_History_Results'!$G458,Finish_table!AS$4:AS$99,0),1))</f>
        <v>#N/A</v>
      </c>
      <c r="R458" s="236" t="e">
        <f>(INDEX(Finish_table!BA$4:BA$99,MATCH('14 Year_History_Results'!$G458,Finish_table!BB$4:BB$99,0),1))</f>
        <v>#N/A</v>
      </c>
      <c r="S458" s="236" t="e">
        <f>(INDEX(Finish_table!BJ$4:BJ$99,MATCH('14 Year_History_Results'!$G458,Finish_table!BK$4:BK$99,0),1))</f>
        <v>#N/A</v>
      </c>
      <c r="T458" s="236" t="e">
        <f>(INDEX(Finish_table!BS$4:BS$99,MATCH('14 Year_History_Results'!$G458,Finish_table!BT$4:BT$99,0),1))</f>
        <v>#N/A</v>
      </c>
      <c r="U458" s="236" t="e">
        <f>(INDEX(Finish_table!CB$4:CB$99,MATCH('14 Year_History_Results'!$G458,Finish_table!CC$4:CC$99,0),1))</f>
        <v>#N/A</v>
      </c>
      <c r="V458" s="236" t="e">
        <f>(INDEX(Finish_table!CK$4:CK$99,MATCH('14 Year_History_Results'!$G458,Finish_table!CL$4:CL$99,0),1))</f>
        <v>#N/A</v>
      </c>
      <c r="W458" s="236" t="e">
        <f>(INDEX(Finish_table!CT$4:CT$99,MATCH('14 Year_History_Results'!$G458,Finish_table!CU$4:CU$99,0),1))</f>
        <v>#N/A</v>
      </c>
      <c r="X458" s="236" t="e">
        <f>(INDEX(Finish_table!DC$4:DC$99,MATCH('14 Year_History_Results'!$G458,Finish_table!DD$4:DD$99,0),1))</f>
        <v>#N/A</v>
      </c>
      <c r="Y458" s="236" t="e">
        <f>(INDEX(Finish_table!DL$4:DL$99,MATCH('14 Year_History_Results'!$G458,Finish_table!DM$4:DM$99,0),1))</f>
        <v>#N/A</v>
      </c>
      <c r="Z458" s="236" t="e">
        <f>(INDEX(Finish_table!DU$4:DU$99,MATCH('14 Year_History_Results'!$G458,Finish_table!DV$4:DV$99,0),1))</f>
        <v>#N/A</v>
      </c>
      <c r="AA458" s="256" t="e">
        <f>(INDEX(Finish_table!ED$4:ED$140,MATCH('14 Year_History_Results'!$G458,Finish_table!EE$4:EE$140,0),1))</f>
        <v>#N/A</v>
      </c>
      <c r="AE458">
        <f t="shared" si="299"/>
        <v>235</v>
      </c>
      <c r="AF458" s="112"/>
      <c r="AG458" s="2"/>
      <c r="AH458" s="148">
        <f>INDEX('2001'!$C$44:$C$140,'14 Year_History_Results'!BT458)</f>
        <v>10</v>
      </c>
      <c r="AI458" s="2">
        <f>INDEX('2002'!$C$44:$C$140,'14 Year_History_Results'!BU458)</f>
        <v>0</v>
      </c>
      <c r="AJ458" s="2">
        <f>INDEX('2003'!$C$44:$C$140,'14 Year_History_Results'!BV458)</f>
        <v>0</v>
      </c>
      <c r="AK458" s="2">
        <f>INDEX('2004'!$C$44:$C$140,'14 Year_History_Results'!BW458)</f>
        <v>0</v>
      </c>
      <c r="AL458" s="2">
        <f>INDEX('2005'!$C$44:$C$140,'14 Year_History_Results'!BX458)</f>
        <v>0</v>
      </c>
      <c r="AM458" s="2">
        <f>INDEX('2006'!$C$44:$C$140,'14 Year_History_Results'!BY458)</f>
        <v>0</v>
      </c>
      <c r="AN458" s="2">
        <f>INDEX('2007'!$C$44:$C$140,'14 Year_History_Results'!BZ458)</f>
        <v>0</v>
      </c>
      <c r="AO458" s="2">
        <f>INDEX('2008'!$C$44:$C$140,'14 Year_History_Results'!CA458)</f>
        <v>0</v>
      </c>
      <c r="AP458" s="2">
        <f>INDEX('2009'!$C$44:$C$140,'14 Year_History_Results'!CB458)</f>
        <v>0</v>
      </c>
      <c r="AQ458" s="2">
        <f>INDEX('2010'!$C$44:$C$140,'14 Year_History_Results'!CC458)</f>
        <v>0</v>
      </c>
      <c r="AR458" s="2">
        <f>INDEX('2011'!$C$44:$C$140,'14 Year_History_Results'!CD458)</f>
        <v>0</v>
      </c>
      <c r="AS458" s="2">
        <f>INDEX('2012'!$C$44:$C$140,'14 Year_History_Results'!CE458)</f>
        <v>0</v>
      </c>
      <c r="AT458" s="2">
        <f>INDEX('2013'!$C$44:$C$140,'14 Year_History_Results'!CF458)</f>
        <v>0</v>
      </c>
      <c r="AU458" s="149">
        <f>INDEX('2014'!$C$52:$C$180,'14 Year_History_Results'!CG458)</f>
        <v>0</v>
      </c>
      <c r="AV458" s="2">
        <f t="shared" si="319"/>
        <v>2.6726124191242437</v>
      </c>
      <c r="AX458">
        <f t="shared" si="317"/>
        <v>235</v>
      </c>
      <c r="AY458" s="112"/>
      <c r="AZ458" s="97"/>
      <c r="BA458" s="148">
        <f>INDEX('2001'!$B$44:$B$140,'14 Year_History_Results'!BT458)</f>
        <v>14</v>
      </c>
      <c r="BB458" s="2">
        <f>INDEX('2002'!$B$44:$B$140,'14 Year_History_Results'!BU458)</f>
        <v>0</v>
      </c>
      <c r="BC458" s="2">
        <f>INDEX('2003'!$B$44:$B$140,'14 Year_History_Results'!BV458)</f>
        <v>0</v>
      </c>
      <c r="BD458" s="2">
        <f>INDEX('2004'!$B$44:$B$140,'14 Year_History_Results'!BW458)</f>
        <v>0</v>
      </c>
      <c r="BE458" s="2">
        <f>INDEX('2005'!$B$44:$B$140,'14 Year_History_Results'!BX458)</f>
        <v>0</v>
      </c>
      <c r="BF458" s="2">
        <f>INDEX('2006'!$B$44:$B$140,'14 Year_History_Results'!BY458)</f>
        <v>0</v>
      </c>
      <c r="BG458" s="2">
        <f>INDEX('2007'!$B$44:$B$140,'14 Year_History_Results'!BZ458)</f>
        <v>0</v>
      </c>
      <c r="BH458" s="2">
        <f>INDEX('2008'!$B$44:$B$140,'14 Year_History_Results'!CA458)</f>
        <v>0</v>
      </c>
      <c r="BI458" s="2">
        <f>INDEX('2009'!$B$44:$B$140,'14 Year_History_Results'!CB458)</f>
        <v>0</v>
      </c>
      <c r="BJ458" s="2">
        <f>INDEX('2010'!$B$44:$B$140,'14 Year_History_Results'!CC458)</f>
        <v>0</v>
      </c>
      <c r="BK458" s="2">
        <f>INDEX('2011'!$B$44:$B$140,'14 Year_History_Results'!CD458)</f>
        <v>0</v>
      </c>
      <c r="BL458" s="2">
        <f>INDEX('2012'!$B$44:$B$140,'14 Year_History_Results'!CE458)</f>
        <v>0</v>
      </c>
      <c r="BM458" s="2">
        <f>INDEX('2013'!$B$44:$B$140,'14 Year_History_Results'!CF458)</f>
        <v>0</v>
      </c>
      <c r="BN458" s="149">
        <f>INDEX('2014'!$B$52:$B$180,'14 Year_History_Results'!CG458)</f>
        <v>0</v>
      </c>
      <c r="BO458" s="308">
        <f t="shared" si="300"/>
        <v>0</v>
      </c>
      <c r="BQ458">
        <f t="shared" si="318"/>
        <v>235</v>
      </c>
      <c r="BR458" s="112"/>
      <c r="BS458" s="97"/>
      <c r="BT458" s="148">
        <f>IF(ISNA(MATCH($BQ458,'2001'!$A$44:$A$139,0)),97,MATCH($BQ458,'2001'!$A$44:$A$139,0))</f>
        <v>50</v>
      </c>
      <c r="BU458" s="2">
        <f>IF(ISNA(MATCH($BQ458,'2002'!$A$44:$A$139,0)),97,MATCH($BQ458,'2002'!$A$44:$A$139,0))</f>
        <v>97</v>
      </c>
      <c r="BV458" s="2">
        <f>IF(ISNA(MATCH($BQ458,'2003'!$A$44:$A$139,0)),97,MATCH($BQ458,'2003'!$A$44:$A$139,0))</f>
        <v>97</v>
      </c>
      <c r="BW458" s="2">
        <f>IF(ISNA(MATCH($BQ458,'2004'!$A$44:$A$139,0)),97,MATCH($BQ458,'2004'!$A$44:$A$139,0))</f>
        <v>97</v>
      </c>
      <c r="BX458" s="2">
        <f>IF(ISNA(MATCH($BQ458,'2005'!$A$44:$A$139,0)),97,MATCH($BQ458,'2005'!$A$44:$A$139,0))</f>
        <v>97</v>
      </c>
      <c r="BY458" s="2">
        <f>IF(ISNA(MATCH($BQ458,'2006'!$A$44:$A$139,0)),97,MATCH($BQ458,'2006'!$A$44:$A$139,0))</f>
        <v>97</v>
      </c>
      <c r="BZ458" s="2">
        <f>IF(ISNA(MATCH($BQ458,'2007'!$A$44:$A$139,0)),97,MATCH($BQ458,'2007'!$A$44:$A$139,0))</f>
        <v>97</v>
      </c>
      <c r="CA458" s="2">
        <f>IF(ISNA(MATCH($BQ458,'2008'!$A$44:$A$139,0)),97,MATCH($BQ458,'2008'!$A$44:$A$139,0))</f>
        <v>97</v>
      </c>
      <c r="CB458" s="2">
        <f>IF(ISNA(MATCH($BQ458,'2009'!$A$44:$A$139,0)),97,MATCH($BQ458,'2009'!$A$44:$A$139,0))</f>
        <v>97</v>
      </c>
      <c r="CC458" s="2">
        <f>IF(ISNA(MATCH($BQ458,'2010'!$A$44:$A$139,0)),97,MATCH($BQ458,'2010'!$A$44:$A$139,0))</f>
        <v>97</v>
      </c>
      <c r="CD458" s="2">
        <f>IF(ISNA(MATCH($BQ458,'2011'!$A$44:$A$139,0)),97,MATCH($BQ458,'2011'!$A$44:$A$139,0))</f>
        <v>97</v>
      </c>
      <c r="CE458" s="2">
        <f>IF(ISNA(MATCH($BQ458,'2012'!$A$44:$A$139,0)),97,MATCH($BQ458,'2012'!$A$44:$A$139,0))</f>
        <v>97</v>
      </c>
      <c r="CF458" s="2">
        <f>IF(ISNA(MATCH($BQ458,'2013'!$A$44:$A$139,0)),97,MATCH($BQ458,'2013'!$A$44:$A$139,0))</f>
        <v>97</v>
      </c>
      <c r="CG458" s="149">
        <f>IF(ISNA(MATCH($BQ458,'2014'!$A$52:$A$179,0)),129,MATCH($BQ458,'2014'!$A$52:$A$179,0))</f>
        <v>129</v>
      </c>
      <c r="CI458">
        <f t="shared" si="301"/>
        <v>235</v>
      </c>
      <c r="CJ458" s="284"/>
      <c r="CK458" s="282"/>
      <c r="CL458" s="281">
        <f t="shared" si="302"/>
        <v>24</v>
      </c>
      <c r="CM458" s="282">
        <f t="shared" si="303"/>
        <v>15.9984</v>
      </c>
      <c r="CN458" s="282">
        <f t="shared" si="304"/>
        <v>10.66453344</v>
      </c>
      <c r="CO458" s="282">
        <f t="shared" si="305"/>
        <v>7.1089779911039992</v>
      </c>
      <c r="CP458" s="282">
        <f t="shared" si="306"/>
        <v>4.7388447288699256</v>
      </c>
      <c r="CQ458" s="282">
        <f t="shared" si="307"/>
        <v>3.1589138962646923</v>
      </c>
      <c r="CR458" s="282">
        <f t="shared" si="308"/>
        <v>2.1057320032500439</v>
      </c>
      <c r="CS458" s="282">
        <f t="shared" si="309"/>
        <v>1.4036809533664791</v>
      </c>
      <c r="CT458" s="282">
        <f t="shared" si="310"/>
        <v>0.93569372351409497</v>
      </c>
      <c r="CU458" s="282">
        <f t="shared" si="311"/>
        <v>0.62373343609449572</v>
      </c>
      <c r="CV458" s="282">
        <f t="shared" si="312"/>
        <v>0.41578070850059085</v>
      </c>
      <c r="CW458" s="282">
        <f t="shared" si="313"/>
        <v>0.27715942028649382</v>
      </c>
      <c r="CX458" s="282">
        <f t="shared" si="314"/>
        <v>0.18475446956297678</v>
      </c>
      <c r="CY458" s="283">
        <f t="shared" si="320"/>
        <v>0.12315732941068032</v>
      </c>
      <c r="DA458" s="282">
        <f t="shared" si="315"/>
        <v>235</v>
      </c>
      <c r="DB458" s="97"/>
      <c r="DC458" s="156"/>
      <c r="DD458" s="270">
        <f>BA458+AH458+DC458</f>
        <v>24</v>
      </c>
      <c r="DE458" s="156">
        <f>BB458+AI458+DD458</f>
        <v>24</v>
      </c>
      <c r="DF458" s="156">
        <f>BC458+AJ458+DE458</f>
        <v>24</v>
      </c>
      <c r="DG458" s="156">
        <f>BD458+AK458+DF458</f>
        <v>24</v>
      </c>
      <c r="DH458" s="156">
        <f>BE458+AL458+DG458</f>
        <v>24</v>
      </c>
      <c r="DI458" s="156">
        <f>BF458+AM458+DH458</f>
        <v>24</v>
      </c>
      <c r="DJ458" s="156">
        <f>BG458+AN458+DI458</f>
        <v>24</v>
      </c>
      <c r="DK458" s="156">
        <f>BH458+AO458+DJ458</f>
        <v>24</v>
      </c>
      <c r="DL458" s="156">
        <f>BI458+AP458+DK458</f>
        <v>24</v>
      </c>
      <c r="DM458" s="156">
        <f>BJ458+AQ458+DL458</f>
        <v>24</v>
      </c>
      <c r="DN458" s="156">
        <f>BK458+AR458+DM458</f>
        <v>24</v>
      </c>
      <c r="DO458" s="156">
        <f>BL458+AS458+DN458</f>
        <v>24</v>
      </c>
      <c r="DP458" s="156">
        <f t="shared" si="316"/>
        <v>24</v>
      </c>
      <c r="DQ458" s="267">
        <f t="shared" si="321"/>
        <v>24</v>
      </c>
      <c r="DR458" s="156">
        <f t="shared" si="322"/>
        <v>254</v>
      </c>
    </row>
    <row r="459" spans="2:122" ht="13.5" thickBot="1" x14ac:dyDescent="0.25">
      <c r="B459" s="144">
        <v>230</v>
      </c>
      <c r="C459" s="50">
        <f t="shared" si="234"/>
        <v>2</v>
      </c>
      <c r="D459" s="50">
        <f t="shared" si="244"/>
        <v>0</v>
      </c>
      <c r="E459" s="97"/>
      <c r="F459" s="2">
        <f t="shared" si="323"/>
        <v>454</v>
      </c>
      <c r="G459" s="444">
        <v>501</v>
      </c>
      <c r="H459" s="164">
        <f>14- COUNTIF(L459:AA459,"#N/A")</f>
        <v>1</v>
      </c>
      <c r="I459" s="133">
        <f>SUM(AF459:AU459)+SUM(BA459:BM459)</f>
        <v>7</v>
      </c>
      <c r="J459" s="405">
        <f>CY459</f>
        <v>0.1212693733126723</v>
      </c>
      <c r="K459" s="466" t="str">
        <f>IF(ISNUMBER(MATCH(G459,'[4]OPR data'!$A$3:$A$2541,0)),"Y","N")</f>
        <v>Y</v>
      </c>
      <c r="L459" s="112"/>
      <c r="M459" s="236"/>
      <c r="N459" s="236" t="e">
        <f>(INDEX(Finish_table!R$4:R$83,MATCH('14 Year_History_Results'!$G459,Finish_table!S$4:S$83,0),1))</f>
        <v>#N/A</v>
      </c>
      <c r="O459" s="236" t="e">
        <f>(INDEX(Finish_table!Z$4:Z$99,MATCH('14 Year_History_Results'!$G459,Finish_table!AA$4:AA$99,0),1))</f>
        <v>#N/A</v>
      </c>
      <c r="P459" s="236" t="e">
        <f>(INDEX(Finish_table!AI$4:AI$99,MATCH('14 Year_History_Results'!$G459,Finish_table!AJ$4:AJ$99,0),1))</f>
        <v>#N/A</v>
      </c>
      <c r="Q459" s="236" t="str">
        <f>(INDEX(Finish_table!AR$4:AR$99,MATCH('14 Year_History_Results'!$G459,Finish_table!AS$4:AS$99,0),1))</f>
        <v>QF</v>
      </c>
      <c r="R459" s="236" t="e">
        <f>(INDEX(Finish_table!BA$4:BA$99,MATCH('14 Year_History_Results'!$G459,Finish_table!BB$4:BB$99,0),1))</f>
        <v>#N/A</v>
      </c>
      <c r="S459" s="236" t="e">
        <f>(INDEX(Finish_table!BJ$4:BJ$99,MATCH('14 Year_History_Results'!$G459,Finish_table!BK$4:BK$99,0),1))</f>
        <v>#N/A</v>
      </c>
      <c r="T459" s="236" t="e">
        <f>(INDEX(Finish_table!BS$4:BS$99,MATCH('14 Year_History_Results'!$G459,Finish_table!BT$4:BT$99,0),1))</f>
        <v>#N/A</v>
      </c>
      <c r="U459" s="236" t="e">
        <f>(INDEX(Finish_table!CB$4:CB$99,MATCH('14 Year_History_Results'!$G459,Finish_table!CC$4:CC$99,0),1))</f>
        <v>#N/A</v>
      </c>
      <c r="V459" s="236" t="e">
        <f>(INDEX(Finish_table!CK$4:CK$99,MATCH('14 Year_History_Results'!$G459,Finish_table!CL$4:CL$99,0),1))</f>
        <v>#N/A</v>
      </c>
      <c r="W459" s="236" t="e">
        <f>(INDEX(Finish_table!CT$4:CT$99,MATCH('14 Year_History_Results'!$G459,Finish_table!CU$4:CU$99,0),1))</f>
        <v>#N/A</v>
      </c>
      <c r="X459" s="236" t="e">
        <f>(INDEX(Finish_table!DC$4:DC$99,MATCH('14 Year_History_Results'!$G459,Finish_table!DD$4:DD$99,0),1))</f>
        <v>#N/A</v>
      </c>
      <c r="Y459" s="236" t="e">
        <f>(INDEX(Finish_table!DL$4:DL$99,MATCH('14 Year_History_Results'!$G459,Finish_table!DM$4:DM$99,0),1))</f>
        <v>#N/A</v>
      </c>
      <c r="Z459" s="236" t="e">
        <f>(INDEX(Finish_table!DU$4:DU$99,MATCH('14 Year_History_Results'!$G459,Finish_table!DV$4:DV$99,0),1))</f>
        <v>#N/A</v>
      </c>
      <c r="AA459" s="256" t="e">
        <f>(INDEX(Finish_table!ED$4:ED$140,MATCH('14 Year_History_Results'!$G459,Finish_table!EE$4:EE$140,0),1))</f>
        <v>#N/A</v>
      </c>
      <c r="AE459">
        <f t="shared" si="299"/>
        <v>501</v>
      </c>
      <c r="AF459" s="112"/>
      <c r="AG459" s="2"/>
      <c r="AH459" s="148">
        <f>INDEX('2001'!$C$44:$C$140,'14 Year_History_Results'!BT459)</f>
        <v>0</v>
      </c>
      <c r="AI459" s="2">
        <f>INDEX('2002'!$C$44:$C$140,'14 Year_History_Results'!BU459)</f>
        <v>0</v>
      </c>
      <c r="AJ459" s="2">
        <f>INDEX('2003'!$C$44:$C$140,'14 Year_History_Results'!BV459)</f>
        <v>0</v>
      </c>
      <c r="AK459" s="2">
        <f>INDEX('2004'!$C$44:$C$140,'14 Year_History_Results'!BW459)</f>
        <v>0</v>
      </c>
      <c r="AL459" s="2">
        <f>INDEX('2005'!$C$44:$C$140,'14 Year_History_Results'!BX459)</f>
        <v>0</v>
      </c>
      <c r="AM459" s="2">
        <f>INDEX('2006'!$C$44:$C$140,'14 Year_History_Results'!BY459)</f>
        <v>0</v>
      </c>
      <c r="AN459" s="2">
        <f>INDEX('2007'!$C$44:$C$140,'14 Year_History_Results'!BZ459)</f>
        <v>0</v>
      </c>
      <c r="AO459" s="2">
        <f>INDEX('2008'!$C$44:$C$140,'14 Year_History_Results'!CA459)</f>
        <v>0</v>
      </c>
      <c r="AP459" s="2">
        <f>INDEX('2009'!$C$44:$C$140,'14 Year_History_Results'!CB459)</f>
        <v>0</v>
      </c>
      <c r="AQ459" s="2">
        <f>INDEX('2010'!$C$44:$C$140,'14 Year_History_Results'!CC459)</f>
        <v>0</v>
      </c>
      <c r="AR459" s="2">
        <f>INDEX('2011'!$C$44:$C$140,'14 Year_History_Results'!CD459)</f>
        <v>0</v>
      </c>
      <c r="AS459" s="2">
        <f>INDEX('2012'!$C$44:$C$140,'14 Year_History_Results'!CE459)</f>
        <v>0</v>
      </c>
      <c r="AT459" s="2">
        <f>INDEX('2013'!$C$44:$C$140,'14 Year_History_Results'!CF459)</f>
        <v>0</v>
      </c>
      <c r="AU459" s="149">
        <f>INDEX('2014'!$C$52:$C$180,'14 Year_History_Results'!CG459)</f>
        <v>0</v>
      </c>
      <c r="AV459" s="2">
        <f t="shared" si="319"/>
        <v>0</v>
      </c>
      <c r="AX459">
        <f t="shared" si="317"/>
        <v>501</v>
      </c>
      <c r="AY459" s="112"/>
      <c r="AZ459" s="97"/>
      <c r="BA459" s="148">
        <f>INDEX('2001'!$B$44:$B$140,'14 Year_History_Results'!BT459)</f>
        <v>0</v>
      </c>
      <c r="BB459" s="2">
        <f>INDEX('2002'!$B$44:$B$140,'14 Year_History_Results'!BU459)</f>
        <v>0</v>
      </c>
      <c r="BC459" s="2">
        <f>INDEX('2003'!$B$44:$B$140,'14 Year_History_Results'!BV459)</f>
        <v>0</v>
      </c>
      <c r="BD459" s="2">
        <f>INDEX('2004'!$B$44:$B$140,'14 Year_History_Results'!BW459)</f>
        <v>7</v>
      </c>
      <c r="BE459" s="2">
        <f>INDEX('2005'!$B$44:$B$140,'14 Year_History_Results'!BX459)</f>
        <v>0</v>
      </c>
      <c r="BF459" s="2">
        <f>INDEX('2006'!$B$44:$B$140,'14 Year_History_Results'!BY459)</f>
        <v>0</v>
      </c>
      <c r="BG459" s="2">
        <f>INDEX('2007'!$B$44:$B$140,'14 Year_History_Results'!BZ459)</f>
        <v>0</v>
      </c>
      <c r="BH459" s="2">
        <f>INDEX('2008'!$B$44:$B$140,'14 Year_History_Results'!CA459)</f>
        <v>0</v>
      </c>
      <c r="BI459" s="2">
        <f>INDEX('2009'!$B$44:$B$140,'14 Year_History_Results'!CB459)</f>
        <v>0</v>
      </c>
      <c r="BJ459" s="2">
        <f>INDEX('2010'!$B$44:$B$140,'14 Year_History_Results'!CC459)</f>
        <v>0</v>
      </c>
      <c r="BK459" s="2">
        <f>INDEX('2011'!$B$44:$B$140,'14 Year_History_Results'!CD459)</f>
        <v>0</v>
      </c>
      <c r="BL459" s="2">
        <f>INDEX('2012'!$B$44:$B$140,'14 Year_History_Results'!CE459)</f>
        <v>0</v>
      </c>
      <c r="BM459" s="2">
        <f>INDEX('2013'!$B$44:$B$140,'14 Year_History_Results'!CF459)</f>
        <v>0</v>
      </c>
      <c r="BN459" s="149">
        <f>INDEX('2014'!$B$52:$B$180,'14 Year_History_Results'!CG459)</f>
        <v>0</v>
      </c>
      <c r="BO459" s="308">
        <f t="shared" si="300"/>
        <v>0</v>
      </c>
      <c r="BQ459">
        <f t="shared" si="318"/>
        <v>501</v>
      </c>
      <c r="BR459" s="112"/>
      <c r="BS459" s="97"/>
      <c r="BT459" s="148">
        <f>IF(ISNA(MATCH($BQ459,'2001'!$A$44:$A$139,0)),97,MATCH($BQ459,'2001'!$A$44:$A$139,0))</f>
        <v>97</v>
      </c>
      <c r="BU459" s="2">
        <f>IF(ISNA(MATCH($BQ459,'2002'!$A$44:$A$139,0)),97,MATCH($BQ459,'2002'!$A$44:$A$139,0))</f>
        <v>97</v>
      </c>
      <c r="BV459" s="2">
        <f>IF(ISNA(MATCH($BQ459,'2003'!$A$44:$A$139,0)),97,MATCH($BQ459,'2003'!$A$44:$A$139,0))</f>
        <v>97</v>
      </c>
      <c r="BW459" s="2">
        <f>IF(ISNA(MATCH($BQ459,'2004'!$A$44:$A$139,0)),97,MATCH($BQ459,'2004'!$A$44:$A$139,0))</f>
        <v>67</v>
      </c>
      <c r="BX459" s="2">
        <f>IF(ISNA(MATCH($BQ459,'2005'!$A$44:$A$139,0)),97,MATCH($BQ459,'2005'!$A$44:$A$139,0))</f>
        <v>97</v>
      </c>
      <c r="BY459" s="2">
        <f>IF(ISNA(MATCH($BQ459,'2006'!$A$44:$A$139,0)),97,MATCH($BQ459,'2006'!$A$44:$A$139,0))</f>
        <v>97</v>
      </c>
      <c r="BZ459" s="2">
        <f>IF(ISNA(MATCH($BQ459,'2007'!$A$44:$A$139,0)),97,MATCH($BQ459,'2007'!$A$44:$A$139,0))</f>
        <v>97</v>
      </c>
      <c r="CA459" s="2">
        <f>IF(ISNA(MATCH($BQ459,'2008'!$A$44:$A$139,0)),97,MATCH($BQ459,'2008'!$A$44:$A$139,0))</f>
        <v>97</v>
      </c>
      <c r="CB459" s="2">
        <f>IF(ISNA(MATCH($BQ459,'2009'!$A$44:$A$139,0)),97,MATCH($BQ459,'2009'!$A$44:$A$139,0))</f>
        <v>97</v>
      </c>
      <c r="CC459" s="2">
        <f>IF(ISNA(MATCH($BQ459,'2010'!$A$44:$A$139,0)),97,MATCH($BQ459,'2010'!$A$44:$A$139,0))</f>
        <v>97</v>
      </c>
      <c r="CD459" s="2">
        <f>IF(ISNA(MATCH($BQ459,'2011'!$A$44:$A$139,0)),97,MATCH($BQ459,'2011'!$A$44:$A$139,0))</f>
        <v>97</v>
      </c>
      <c r="CE459" s="2">
        <f>IF(ISNA(MATCH($BQ459,'2012'!$A$44:$A$139,0)),97,MATCH($BQ459,'2012'!$A$44:$A$139,0))</f>
        <v>97</v>
      </c>
      <c r="CF459" s="2">
        <f>IF(ISNA(MATCH($BQ459,'2013'!$A$44:$A$139,0)),97,MATCH($BQ459,'2013'!$A$44:$A$139,0))</f>
        <v>97</v>
      </c>
      <c r="CG459" s="149">
        <f>IF(ISNA(MATCH($BQ459,'2014'!$A$52:$A$179,0)),129,MATCH($BQ459,'2014'!$A$52:$A$179,0))</f>
        <v>129</v>
      </c>
      <c r="CI459">
        <f t="shared" si="301"/>
        <v>501</v>
      </c>
      <c r="CJ459" s="284"/>
      <c r="CK459" s="282"/>
      <c r="CL459" s="281">
        <f t="shared" si="302"/>
        <v>0</v>
      </c>
      <c r="CM459" s="282">
        <f t="shared" si="303"/>
        <v>0</v>
      </c>
      <c r="CN459" s="282">
        <f t="shared" si="304"/>
        <v>0</v>
      </c>
      <c r="CO459" s="282">
        <f t="shared" si="305"/>
        <v>7</v>
      </c>
      <c r="CP459" s="282">
        <f t="shared" si="306"/>
        <v>4.6661999999999999</v>
      </c>
      <c r="CQ459" s="282">
        <f t="shared" si="307"/>
        <v>3.1104889199999999</v>
      </c>
      <c r="CR459" s="282">
        <f t="shared" si="308"/>
        <v>2.0734519140719998</v>
      </c>
      <c r="CS459" s="282">
        <f t="shared" si="309"/>
        <v>1.3821630459203951</v>
      </c>
      <c r="CT459" s="282">
        <f t="shared" si="310"/>
        <v>0.92134988641053528</v>
      </c>
      <c r="CU459" s="282">
        <f t="shared" si="311"/>
        <v>0.61417183428126276</v>
      </c>
      <c r="CV459" s="282">
        <f t="shared" si="312"/>
        <v>0.40940694473188977</v>
      </c>
      <c r="CW459" s="282">
        <f t="shared" si="313"/>
        <v>0.27291066935827768</v>
      </c>
      <c r="CX459" s="282">
        <f t="shared" si="314"/>
        <v>0.18192225219422789</v>
      </c>
      <c r="CY459" s="283">
        <f t="shared" si="320"/>
        <v>0.1212693733126723</v>
      </c>
      <c r="DA459" s="282">
        <f t="shared" si="315"/>
        <v>501</v>
      </c>
      <c r="DB459" s="97"/>
      <c r="DC459" s="156"/>
      <c r="DD459" s="270">
        <f>BA459+AH459+DC459</f>
        <v>0</v>
      </c>
      <c r="DE459" s="156">
        <f>BB459+AI459+DD459</f>
        <v>0</v>
      </c>
      <c r="DF459" s="156">
        <f>BC459+AJ459+DE459</f>
        <v>0</v>
      </c>
      <c r="DG459" s="156">
        <f>BD459+AK459+DF459</f>
        <v>7</v>
      </c>
      <c r="DH459" s="156">
        <f>BE459+AL459+DG459</f>
        <v>7</v>
      </c>
      <c r="DI459" s="156">
        <f>BF459+AM459+DH459</f>
        <v>7</v>
      </c>
      <c r="DJ459" s="156">
        <f>BG459+AN459+DI459</f>
        <v>7</v>
      </c>
      <c r="DK459" s="156">
        <f>BH459+AO459+DJ459</f>
        <v>7</v>
      </c>
      <c r="DL459" s="156">
        <f>BI459+AP459+DK459</f>
        <v>7</v>
      </c>
      <c r="DM459" s="156">
        <f>BJ459+AQ459+DL459</f>
        <v>7</v>
      </c>
      <c r="DN459" s="156">
        <f>BK459+AR459+DM459</f>
        <v>7</v>
      </c>
      <c r="DO459" s="156">
        <f>BL459+AS459+DN459</f>
        <v>7</v>
      </c>
      <c r="DP459" s="156">
        <f t="shared" si="316"/>
        <v>7</v>
      </c>
      <c r="DQ459" s="267">
        <f t="shared" si="321"/>
        <v>7</v>
      </c>
      <c r="DR459" s="156">
        <f t="shared" si="322"/>
        <v>451</v>
      </c>
    </row>
    <row r="460" spans="2:122" ht="13.5" thickBot="1" x14ac:dyDescent="0.25">
      <c r="B460" s="133">
        <v>230</v>
      </c>
      <c r="C460" s="50">
        <f t="shared" si="234"/>
        <v>3</v>
      </c>
      <c r="D460" s="50">
        <f t="shared" si="244"/>
        <v>0</v>
      </c>
      <c r="E460" s="97"/>
      <c r="F460" s="2">
        <f t="shared" si="323"/>
        <v>455</v>
      </c>
      <c r="G460" s="444">
        <v>114</v>
      </c>
      <c r="H460" s="164">
        <f>14- COUNTIF(L460:AA460,"#N/A")</f>
        <v>1</v>
      </c>
      <c r="I460" s="133">
        <f>SUM(AF460:AU460)+SUM(BA460:BM460)</f>
        <v>23</v>
      </c>
      <c r="J460" s="405">
        <f>CY460</f>
        <v>0.11802577401856866</v>
      </c>
      <c r="K460" s="466" t="str">
        <f>IF(ISNUMBER(MATCH(G460,'[4]OPR data'!$A$3:$A$2541,0)),"Y","N")</f>
        <v>Y</v>
      </c>
      <c r="L460" s="112"/>
      <c r="M460" s="236"/>
      <c r="N460" s="236" t="str">
        <f>(INDEX(Finish_table!R$4:R$83,MATCH('14 Year_History_Results'!$G460,Finish_table!S$4:S$83,0),1))</f>
        <v>QF</v>
      </c>
      <c r="O460" s="236" t="e">
        <f>(INDEX(Finish_table!Z$4:Z$99,MATCH('14 Year_History_Results'!$G460,Finish_table!AA$4:AA$99,0),1))</f>
        <v>#N/A</v>
      </c>
      <c r="P460" s="236" t="e">
        <f>(INDEX(Finish_table!AI$4:AI$99,MATCH('14 Year_History_Results'!$G460,Finish_table!AJ$4:AJ$99,0),1))</f>
        <v>#N/A</v>
      </c>
      <c r="Q460" s="236" t="e">
        <f>(INDEX(Finish_table!AR$4:AR$99,MATCH('14 Year_History_Results'!$G460,Finish_table!AS$4:AS$99,0),1))</f>
        <v>#N/A</v>
      </c>
      <c r="R460" s="236" t="e">
        <f>(INDEX(Finish_table!BA$4:BA$99,MATCH('14 Year_History_Results'!$G460,Finish_table!BB$4:BB$99,0),1))</f>
        <v>#N/A</v>
      </c>
      <c r="S460" s="236" t="e">
        <f>(INDEX(Finish_table!BJ$4:BJ$99,MATCH('14 Year_History_Results'!$G460,Finish_table!BK$4:BK$99,0),1))</f>
        <v>#N/A</v>
      </c>
      <c r="T460" s="236" t="e">
        <f>(INDEX(Finish_table!BS$4:BS$99,MATCH('14 Year_History_Results'!$G460,Finish_table!BT$4:BT$99,0),1))</f>
        <v>#N/A</v>
      </c>
      <c r="U460" s="236" t="e">
        <f>(INDEX(Finish_table!CB$4:CB$99,MATCH('14 Year_History_Results'!$G460,Finish_table!CC$4:CC$99,0),1))</f>
        <v>#N/A</v>
      </c>
      <c r="V460" s="236" t="e">
        <f>(INDEX(Finish_table!CK$4:CK$99,MATCH('14 Year_History_Results'!$G460,Finish_table!CL$4:CL$99,0),1))</f>
        <v>#N/A</v>
      </c>
      <c r="W460" s="236" t="e">
        <f>(INDEX(Finish_table!CT$4:CT$99,MATCH('14 Year_History_Results'!$G460,Finish_table!CU$4:CU$99,0),1))</f>
        <v>#N/A</v>
      </c>
      <c r="X460" s="236" t="e">
        <f>(INDEX(Finish_table!DC$4:DC$99,MATCH('14 Year_History_Results'!$G460,Finish_table!DD$4:DD$99,0),1))</f>
        <v>#N/A</v>
      </c>
      <c r="Y460" s="236" t="e">
        <f>(INDEX(Finish_table!DL$4:DL$99,MATCH('14 Year_History_Results'!$G460,Finish_table!DM$4:DM$99,0),1))</f>
        <v>#N/A</v>
      </c>
      <c r="Z460" s="236" t="e">
        <f>(INDEX(Finish_table!DU$4:DU$99,MATCH('14 Year_History_Results'!$G460,Finish_table!DV$4:DV$99,0),1))</f>
        <v>#N/A</v>
      </c>
      <c r="AA460" s="256" t="e">
        <f>(INDEX(Finish_table!ED$4:ED$140,MATCH('14 Year_History_Results'!$G460,Finish_table!EE$4:EE$140,0),1))</f>
        <v>#N/A</v>
      </c>
      <c r="AE460">
        <f t="shared" si="299"/>
        <v>114</v>
      </c>
      <c r="AF460" s="112"/>
      <c r="AG460" s="2"/>
      <c r="AH460" s="148">
        <f>INDEX('2001'!$C$44:$C$140,'14 Year_History_Results'!BT460)</f>
        <v>10</v>
      </c>
      <c r="AI460" s="2">
        <f>INDEX('2002'!$C$44:$C$140,'14 Year_History_Results'!BU460)</f>
        <v>0</v>
      </c>
      <c r="AJ460" s="2">
        <f>INDEX('2003'!$C$44:$C$140,'14 Year_History_Results'!BV460)</f>
        <v>0</v>
      </c>
      <c r="AK460" s="2">
        <f>INDEX('2004'!$C$44:$C$140,'14 Year_History_Results'!BW460)</f>
        <v>0</v>
      </c>
      <c r="AL460" s="2">
        <f>INDEX('2005'!$C$44:$C$140,'14 Year_History_Results'!BX460)</f>
        <v>0</v>
      </c>
      <c r="AM460" s="2">
        <f>INDEX('2006'!$C$44:$C$140,'14 Year_History_Results'!BY460)</f>
        <v>0</v>
      </c>
      <c r="AN460" s="2">
        <f>INDEX('2007'!$C$44:$C$140,'14 Year_History_Results'!BZ460)</f>
        <v>0</v>
      </c>
      <c r="AO460" s="2">
        <f>INDEX('2008'!$C$44:$C$140,'14 Year_History_Results'!CA460)</f>
        <v>0</v>
      </c>
      <c r="AP460" s="2">
        <f>INDEX('2009'!$C$44:$C$140,'14 Year_History_Results'!CB460)</f>
        <v>0</v>
      </c>
      <c r="AQ460" s="2">
        <f>INDEX('2010'!$C$44:$C$140,'14 Year_History_Results'!CC460)</f>
        <v>0</v>
      </c>
      <c r="AR460" s="2">
        <f>INDEX('2011'!$C$44:$C$140,'14 Year_History_Results'!CD460)</f>
        <v>0</v>
      </c>
      <c r="AS460" s="2">
        <f>INDEX('2012'!$C$44:$C$140,'14 Year_History_Results'!CE460)</f>
        <v>0</v>
      </c>
      <c r="AT460" s="2">
        <f>INDEX('2013'!$C$44:$C$140,'14 Year_History_Results'!CF460)</f>
        <v>0</v>
      </c>
      <c r="AU460" s="149">
        <f>INDEX('2014'!$C$52:$C$180,'14 Year_History_Results'!CG460)</f>
        <v>0</v>
      </c>
      <c r="AV460" s="2">
        <f t="shared" si="319"/>
        <v>2.6726124191242437</v>
      </c>
      <c r="AX460">
        <f t="shared" si="317"/>
        <v>114</v>
      </c>
      <c r="AY460" s="112"/>
      <c r="AZ460" s="97"/>
      <c r="BA460" s="148">
        <f>INDEX('2001'!$B$44:$B$140,'14 Year_History_Results'!BT460)</f>
        <v>13</v>
      </c>
      <c r="BB460" s="2">
        <f>INDEX('2002'!$B$44:$B$140,'14 Year_History_Results'!BU460)</f>
        <v>0</v>
      </c>
      <c r="BC460" s="2">
        <f>INDEX('2003'!$B$44:$B$140,'14 Year_History_Results'!BV460)</f>
        <v>0</v>
      </c>
      <c r="BD460" s="2">
        <f>INDEX('2004'!$B$44:$B$140,'14 Year_History_Results'!BW460)</f>
        <v>0</v>
      </c>
      <c r="BE460" s="2">
        <f>INDEX('2005'!$B$44:$B$140,'14 Year_History_Results'!BX460)</f>
        <v>0</v>
      </c>
      <c r="BF460" s="2">
        <f>INDEX('2006'!$B$44:$B$140,'14 Year_History_Results'!BY460)</f>
        <v>0</v>
      </c>
      <c r="BG460" s="2">
        <f>INDEX('2007'!$B$44:$B$140,'14 Year_History_Results'!BZ460)</f>
        <v>0</v>
      </c>
      <c r="BH460" s="2">
        <f>INDEX('2008'!$B$44:$B$140,'14 Year_History_Results'!CA460)</f>
        <v>0</v>
      </c>
      <c r="BI460" s="2">
        <f>INDEX('2009'!$B$44:$B$140,'14 Year_History_Results'!CB460)</f>
        <v>0</v>
      </c>
      <c r="BJ460" s="2">
        <f>INDEX('2010'!$B$44:$B$140,'14 Year_History_Results'!CC460)</f>
        <v>0</v>
      </c>
      <c r="BK460" s="2">
        <f>INDEX('2011'!$B$44:$B$140,'14 Year_History_Results'!CD460)</f>
        <v>0</v>
      </c>
      <c r="BL460" s="2">
        <f>INDEX('2012'!$B$44:$B$140,'14 Year_History_Results'!CE460)</f>
        <v>0</v>
      </c>
      <c r="BM460" s="2">
        <f>INDEX('2013'!$B$44:$B$140,'14 Year_History_Results'!CF460)</f>
        <v>0</v>
      </c>
      <c r="BN460" s="149">
        <f>INDEX('2014'!$B$52:$B$180,'14 Year_History_Results'!CG460)</f>
        <v>0</v>
      </c>
      <c r="BO460" s="308">
        <f t="shared" si="300"/>
        <v>0</v>
      </c>
      <c r="BQ460">
        <f t="shared" si="318"/>
        <v>114</v>
      </c>
      <c r="BR460" s="112"/>
      <c r="BS460" s="97"/>
      <c r="BT460" s="148">
        <f>IF(ISNA(MATCH($BQ460,'2001'!$A$44:$A$139,0)),97,MATCH($BQ460,'2001'!$A$44:$A$139,0))</f>
        <v>25</v>
      </c>
      <c r="BU460" s="2">
        <f>IF(ISNA(MATCH($BQ460,'2002'!$A$44:$A$139,0)),97,MATCH($BQ460,'2002'!$A$44:$A$139,0))</f>
        <v>97</v>
      </c>
      <c r="BV460" s="2">
        <f>IF(ISNA(MATCH($BQ460,'2003'!$A$44:$A$139,0)),97,MATCH($BQ460,'2003'!$A$44:$A$139,0))</f>
        <v>97</v>
      </c>
      <c r="BW460" s="2">
        <f>IF(ISNA(MATCH($BQ460,'2004'!$A$44:$A$139,0)),97,MATCH($BQ460,'2004'!$A$44:$A$139,0))</f>
        <v>97</v>
      </c>
      <c r="BX460" s="2">
        <f>IF(ISNA(MATCH($BQ460,'2005'!$A$44:$A$139,0)),97,MATCH($BQ460,'2005'!$A$44:$A$139,0))</f>
        <v>97</v>
      </c>
      <c r="BY460" s="2">
        <f>IF(ISNA(MATCH($BQ460,'2006'!$A$44:$A$139,0)),97,MATCH($BQ460,'2006'!$A$44:$A$139,0))</f>
        <v>97</v>
      </c>
      <c r="BZ460" s="2">
        <f>IF(ISNA(MATCH($BQ460,'2007'!$A$44:$A$139,0)),97,MATCH($BQ460,'2007'!$A$44:$A$139,0))</f>
        <v>97</v>
      </c>
      <c r="CA460" s="2">
        <f>IF(ISNA(MATCH($BQ460,'2008'!$A$44:$A$139,0)),97,MATCH($BQ460,'2008'!$A$44:$A$139,0))</f>
        <v>97</v>
      </c>
      <c r="CB460" s="2">
        <f>IF(ISNA(MATCH($BQ460,'2009'!$A$44:$A$139,0)),97,MATCH($BQ460,'2009'!$A$44:$A$139,0))</f>
        <v>97</v>
      </c>
      <c r="CC460" s="2">
        <f>IF(ISNA(MATCH($BQ460,'2010'!$A$44:$A$139,0)),97,MATCH($BQ460,'2010'!$A$44:$A$139,0))</f>
        <v>97</v>
      </c>
      <c r="CD460" s="2">
        <f>IF(ISNA(MATCH($BQ460,'2011'!$A$44:$A$139,0)),97,MATCH($BQ460,'2011'!$A$44:$A$139,0))</f>
        <v>97</v>
      </c>
      <c r="CE460" s="2">
        <f>IF(ISNA(MATCH($BQ460,'2012'!$A$44:$A$139,0)),97,MATCH($BQ460,'2012'!$A$44:$A$139,0))</f>
        <v>97</v>
      </c>
      <c r="CF460" s="2">
        <f>IF(ISNA(MATCH($BQ460,'2013'!$A$44:$A$139,0)),97,MATCH($BQ460,'2013'!$A$44:$A$139,0))</f>
        <v>97</v>
      </c>
      <c r="CG460" s="149">
        <f>IF(ISNA(MATCH($BQ460,'2014'!$A$52:$A$179,0)),129,MATCH($BQ460,'2014'!$A$52:$A$179,0))</f>
        <v>129</v>
      </c>
      <c r="CI460">
        <f t="shared" si="301"/>
        <v>114</v>
      </c>
      <c r="CJ460" s="284"/>
      <c r="CK460" s="282"/>
      <c r="CL460" s="281">
        <f t="shared" si="302"/>
        <v>23</v>
      </c>
      <c r="CM460" s="282">
        <f t="shared" si="303"/>
        <v>15.331799999999999</v>
      </c>
      <c r="CN460" s="282">
        <f t="shared" si="304"/>
        <v>10.22017788</v>
      </c>
      <c r="CO460" s="282">
        <f t="shared" si="305"/>
        <v>6.8127705748079999</v>
      </c>
      <c r="CP460" s="282">
        <f t="shared" si="306"/>
        <v>4.5413928651670128</v>
      </c>
      <c r="CQ460" s="282">
        <f t="shared" si="307"/>
        <v>3.0272924839203306</v>
      </c>
      <c r="CR460" s="282">
        <f t="shared" si="308"/>
        <v>2.0179931697812923</v>
      </c>
      <c r="CS460" s="282">
        <f t="shared" si="309"/>
        <v>1.3451942469762095</v>
      </c>
      <c r="CT460" s="282">
        <f t="shared" si="310"/>
        <v>0.89670648503434125</v>
      </c>
      <c r="CU460" s="282">
        <f t="shared" si="311"/>
        <v>0.5977445429238919</v>
      </c>
      <c r="CV460" s="282">
        <f t="shared" si="312"/>
        <v>0.39845651231306634</v>
      </c>
      <c r="CW460" s="282">
        <f t="shared" si="313"/>
        <v>0.26561111110788999</v>
      </c>
      <c r="CX460" s="282">
        <f t="shared" si="314"/>
        <v>0.17705636666451946</v>
      </c>
      <c r="CY460" s="283">
        <f t="shared" si="320"/>
        <v>0.11802577401856866</v>
      </c>
      <c r="DA460" s="282">
        <f t="shared" si="315"/>
        <v>114</v>
      </c>
      <c r="DB460" s="97"/>
      <c r="DC460" s="156"/>
      <c r="DD460" s="270">
        <f>BA460+AH460+DC460</f>
        <v>23</v>
      </c>
      <c r="DE460" s="156">
        <f>BB460+AI460+DD460</f>
        <v>23</v>
      </c>
      <c r="DF460" s="156">
        <f>BC460+AJ460+DE460</f>
        <v>23</v>
      </c>
      <c r="DG460" s="156">
        <f>BD460+AK460+DF460</f>
        <v>23</v>
      </c>
      <c r="DH460" s="156">
        <f>BE460+AL460+DG460</f>
        <v>23</v>
      </c>
      <c r="DI460" s="156">
        <f>BF460+AM460+DH460</f>
        <v>23</v>
      </c>
      <c r="DJ460" s="156">
        <f>BG460+AN460+DI460</f>
        <v>23</v>
      </c>
      <c r="DK460" s="156">
        <f>BH460+AO460+DJ460</f>
        <v>23</v>
      </c>
      <c r="DL460" s="156">
        <f>BI460+AP460+DK460</f>
        <v>23</v>
      </c>
      <c r="DM460" s="156">
        <f>BJ460+AQ460+DL460</f>
        <v>23</v>
      </c>
      <c r="DN460" s="156">
        <f>BK460+AR460+DM460</f>
        <v>23</v>
      </c>
      <c r="DO460" s="156">
        <f>BL460+AS460+DN460</f>
        <v>23</v>
      </c>
      <c r="DP460" s="156">
        <f t="shared" si="316"/>
        <v>23</v>
      </c>
      <c r="DQ460" s="267">
        <f t="shared" si="321"/>
        <v>23</v>
      </c>
      <c r="DR460" s="156">
        <f t="shared" si="322"/>
        <v>267</v>
      </c>
    </row>
    <row r="461" spans="2:122" ht="13.5" thickBot="1" x14ac:dyDescent="0.25">
      <c r="B461" s="155">
        <v>230</v>
      </c>
      <c r="C461" s="50">
        <f t="shared" si="234"/>
        <v>4</v>
      </c>
      <c r="D461" s="50">
        <f t="shared" si="244"/>
        <v>4</v>
      </c>
      <c r="E461" s="97"/>
      <c r="F461" s="2">
        <f t="shared" si="323"/>
        <v>456</v>
      </c>
      <c r="G461" s="444">
        <v>174</v>
      </c>
      <c r="H461" s="164">
        <f>14- COUNTIF(L461:AA461,"#N/A")</f>
        <v>1</v>
      </c>
      <c r="I461" s="133">
        <f>SUM(AF461:AU461)+SUM(BA461:BM461)</f>
        <v>23</v>
      </c>
      <c r="J461" s="405">
        <f>CY461</f>
        <v>0.11802577401856866</v>
      </c>
      <c r="K461" s="466" t="str">
        <f>IF(ISNUMBER(MATCH(G461,'[4]OPR data'!$A$3:$A$2541,0)),"Y","N")</f>
        <v>Y</v>
      </c>
      <c r="L461" s="112"/>
      <c r="M461" s="236"/>
      <c r="N461" s="236" t="str">
        <f>(INDEX(Finish_table!R$4:R$83,MATCH('14 Year_History_Results'!$G461,Finish_table!S$4:S$83,0),1))</f>
        <v>QF</v>
      </c>
      <c r="O461" s="236" t="e">
        <f>(INDEX(Finish_table!Z$4:Z$99,MATCH('14 Year_History_Results'!$G461,Finish_table!AA$4:AA$99,0),1))</f>
        <v>#N/A</v>
      </c>
      <c r="P461" s="236" t="e">
        <f>(INDEX(Finish_table!AI$4:AI$99,MATCH('14 Year_History_Results'!$G461,Finish_table!AJ$4:AJ$99,0),1))</f>
        <v>#N/A</v>
      </c>
      <c r="Q461" s="236" t="e">
        <f>(INDEX(Finish_table!AR$4:AR$99,MATCH('14 Year_History_Results'!$G461,Finish_table!AS$4:AS$99,0),1))</f>
        <v>#N/A</v>
      </c>
      <c r="R461" s="236" t="e">
        <f>(INDEX(Finish_table!BA$4:BA$99,MATCH('14 Year_History_Results'!$G461,Finish_table!BB$4:BB$99,0),1))</f>
        <v>#N/A</v>
      </c>
      <c r="S461" s="236" t="e">
        <f>(INDEX(Finish_table!BJ$4:BJ$99,MATCH('14 Year_History_Results'!$G461,Finish_table!BK$4:BK$99,0),1))</f>
        <v>#N/A</v>
      </c>
      <c r="T461" s="236" t="e">
        <f>(INDEX(Finish_table!BS$4:BS$99,MATCH('14 Year_History_Results'!$G461,Finish_table!BT$4:BT$99,0),1))</f>
        <v>#N/A</v>
      </c>
      <c r="U461" s="236" t="e">
        <f>(INDEX(Finish_table!CB$4:CB$99,MATCH('14 Year_History_Results'!$G461,Finish_table!CC$4:CC$99,0),1))</f>
        <v>#N/A</v>
      </c>
      <c r="V461" s="236" t="e">
        <f>(INDEX(Finish_table!CK$4:CK$99,MATCH('14 Year_History_Results'!$G461,Finish_table!CL$4:CL$99,0),1))</f>
        <v>#N/A</v>
      </c>
      <c r="W461" s="236" t="e">
        <f>(INDEX(Finish_table!CT$4:CT$99,MATCH('14 Year_History_Results'!$G461,Finish_table!CU$4:CU$99,0),1))</f>
        <v>#N/A</v>
      </c>
      <c r="X461" s="236" t="e">
        <f>(INDEX(Finish_table!DC$4:DC$99,MATCH('14 Year_History_Results'!$G461,Finish_table!DD$4:DD$99,0),1))</f>
        <v>#N/A</v>
      </c>
      <c r="Y461" s="236" t="e">
        <f>(INDEX(Finish_table!DL$4:DL$99,MATCH('14 Year_History_Results'!$G461,Finish_table!DM$4:DM$99,0),1))</f>
        <v>#N/A</v>
      </c>
      <c r="Z461" s="236" t="e">
        <f>(INDEX(Finish_table!DU$4:DU$99,MATCH('14 Year_History_Results'!$G461,Finish_table!DV$4:DV$99,0),1))</f>
        <v>#N/A</v>
      </c>
      <c r="AA461" s="256" t="e">
        <f>(INDEX(Finish_table!ED$4:ED$140,MATCH('14 Year_History_Results'!$G461,Finish_table!EE$4:EE$140,0),1))</f>
        <v>#N/A</v>
      </c>
      <c r="AE461">
        <f t="shared" si="299"/>
        <v>174</v>
      </c>
      <c r="AF461" s="112"/>
      <c r="AG461" s="2"/>
      <c r="AH461" s="148">
        <f>INDEX('2001'!$C$44:$C$140,'14 Year_History_Results'!BT461)</f>
        <v>10</v>
      </c>
      <c r="AI461" s="2">
        <f>INDEX('2002'!$C$44:$C$140,'14 Year_History_Results'!BU461)</f>
        <v>0</v>
      </c>
      <c r="AJ461" s="2">
        <f>INDEX('2003'!$C$44:$C$140,'14 Year_History_Results'!BV461)</f>
        <v>0</v>
      </c>
      <c r="AK461" s="2">
        <f>INDEX('2004'!$C$44:$C$140,'14 Year_History_Results'!BW461)</f>
        <v>0</v>
      </c>
      <c r="AL461" s="2">
        <f>INDEX('2005'!$C$44:$C$140,'14 Year_History_Results'!BX461)</f>
        <v>0</v>
      </c>
      <c r="AM461" s="2">
        <f>INDEX('2006'!$C$44:$C$140,'14 Year_History_Results'!BY461)</f>
        <v>0</v>
      </c>
      <c r="AN461" s="2">
        <f>INDEX('2007'!$C$44:$C$140,'14 Year_History_Results'!BZ461)</f>
        <v>0</v>
      </c>
      <c r="AO461" s="2">
        <f>INDEX('2008'!$C$44:$C$140,'14 Year_History_Results'!CA461)</f>
        <v>0</v>
      </c>
      <c r="AP461" s="2">
        <f>INDEX('2009'!$C$44:$C$140,'14 Year_History_Results'!CB461)</f>
        <v>0</v>
      </c>
      <c r="AQ461" s="2">
        <f>INDEX('2010'!$C$44:$C$140,'14 Year_History_Results'!CC461)</f>
        <v>0</v>
      </c>
      <c r="AR461" s="2">
        <f>INDEX('2011'!$C$44:$C$140,'14 Year_History_Results'!CD461)</f>
        <v>0</v>
      </c>
      <c r="AS461" s="2">
        <f>INDEX('2012'!$C$44:$C$140,'14 Year_History_Results'!CE461)</f>
        <v>0</v>
      </c>
      <c r="AT461" s="2">
        <f>INDEX('2013'!$C$44:$C$140,'14 Year_History_Results'!CF461)</f>
        <v>0</v>
      </c>
      <c r="AU461" s="149">
        <f>INDEX('2014'!$C$52:$C$180,'14 Year_History_Results'!CG461)</f>
        <v>0</v>
      </c>
      <c r="AV461" s="2">
        <f t="shared" si="319"/>
        <v>2.6726124191242437</v>
      </c>
      <c r="AX461">
        <f t="shared" si="317"/>
        <v>174</v>
      </c>
      <c r="AY461" s="112"/>
      <c r="AZ461" s="97"/>
      <c r="BA461" s="148">
        <f>INDEX('2001'!$B$44:$B$140,'14 Year_History_Results'!BT461)</f>
        <v>13</v>
      </c>
      <c r="BB461" s="2">
        <f>INDEX('2002'!$B$44:$B$140,'14 Year_History_Results'!BU461)</f>
        <v>0</v>
      </c>
      <c r="BC461" s="2">
        <f>INDEX('2003'!$B$44:$B$140,'14 Year_History_Results'!BV461)</f>
        <v>0</v>
      </c>
      <c r="BD461" s="2">
        <f>INDEX('2004'!$B$44:$B$140,'14 Year_History_Results'!BW461)</f>
        <v>0</v>
      </c>
      <c r="BE461" s="2">
        <f>INDEX('2005'!$B$44:$B$140,'14 Year_History_Results'!BX461)</f>
        <v>0</v>
      </c>
      <c r="BF461" s="2">
        <f>INDEX('2006'!$B$44:$B$140,'14 Year_History_Results'!BY461)</f>
        <v>0</v>
      </c>
      <c r="BG461" s="2">
        <f>INDEX('2007'!$B$44:$B$140,'14 Year_History_Results'!BZ461)</f>
        <v>0</v>
      </c>
      <c r="BH461" s="2">
        <f>INDEX('2008'!$B$44:$B$140,'14 Year_History_Results'!CA461)</f>
        <v>0</v>
      </c>
      <c r="BI461" s="2">
        <f>INDEX('2009'!$B$44:$B$140,'14 Year_History_Results'!CB461)</f>
        <v>0</v>
      </c>
      <c r="BJ461" s="2">
        <f>INDEX('2010'!$B$44:$B$140,'14 Year_History_Results'!CC461)</f>
        <v>0</v>
      </c>
      <c r="BK461" s="2">
        <f>INDEX('2011'!$B$44:$B$140,'14 Year_History_Results'!CD461)</f>
        <v>0</v>
      </c>
      <c r="BL461" s="2">
        <f>INDEX('2012'!$B$44:$B$140,'14 Year_History_Results'!CE461)</f>
        <v>0</v>
      </c>
      <c r="BM461" s="2">
        <f>INDEX('2013'!$B$44:$B$140,'14 Year_History_Results'!CF461)</f>
        <v>0</v>
      </c>
      <c r="BN461" s="149">
        <f>INDEX('2014'!$B$52:$B$180,'14 Year_History_Results'!CG461)</f>
        <v>0</v>
      </c>
      <c r="BO461" s="308">
        <f t="shared" si="300"/>
        <v>0</v>
      </c>
      <c r="BQ461">
        <f t="shared" si="318"/>
        <v>174</v>
      </c>
      <c r="BR461" s="112"/>
      <c r="BS461" s="97"/>
      <c r="BT461" s="148">
        <f>IF(ISNA(MATCH($BQ461,'2001'!$A$44:$A$139,0)),97,MATCH($BQ461,'2001'!$A$44:$A$139,0))</f>
        <v>40</v>
      </c>
      <c r="BU461" s="2">
        <f>IF(ISNA(MATCH($BQ461,'2002'!$A$44:$A$139,0)),97,MATCH($BQ461,'2002'!$A$44:$A$139,0))</f>
        <v>97</v>
      </c>
      <c r="BV461" s="2">
        <f>IF(ISNA(MATCH($BQ461,'2003'!$A$44:$A$139,0)),97,MATCH($BQ461,'2003'!$A$44:$A$139,0))</f>
        <v>97</v>
      </c>
      <c r="BW461" s="2">
        <f>IF(ISNA(MATCH($BQ461,'2004'!$A$44:$A$139,0)),97,MATCH($BQ461,'2004'!$A$44:$A$139,0))</f>
        <v>97</v>
      </c>
      <c r="BX461" s="2">
        <f>IF(ISNA(MATCH($BQ461,'2005'!$A$44:$A$139,0)),97,MATCH($BQ461,'2005'!$A$44:$A$139,0))</f>
        <v>97</v>
      </c>
      <c r="BY461" s="2">
        <f>IF(ISNA(MATCH($BQ461,'2006'!$A$44:$A$139,0)),97,MATCH($BQ461,'2006'!$A$44:$A$139,0))</f>
        <v>97</v>
      </c>
      <c r="BZ461" s="2">
        <f>IF(ISNA(MATCH($BQ461,'2007'!$A$44:$A$139,0)),97,MATCH($BQ461,'2007'!$A$44:$A$139,0))</f>
        <v>97</v>
      </c>
      <c r="CA461" s="2">
        <f>IF(ISNA(MATCH($BQ461,'2008'!$A$44:$A$139,0)),97,MATCH($BQ461,'2008'!$A$44:$A$139,0))</f>
        <v>97</v>
      </c>
      <c r="CB461" s="2">
        <f>IF(ISNA(MATCH($BQ461,'2009'!$A$44:$A$139,0)),97,MATCH($BQ461,'2009'!$A$44:$A$139,0))</f>
        <v>97</v>
      </c>
      <c r="CC461" s="2">
        <f>IF(ISNA(MATCH($BQ461,'2010'!$A$44:$A$139,0)),97,MATCH($BQ461,'2010'!$A$44:$A$139,0))</f>
        <v>97</v>
      </c>
      <c r="CD461" s="2">
        <f>IF(ISNA(MATCH($BQ461,'2011'!$A$44:$A$139,0)),97,MATCH($BQ461,'2011'!$A$44:$A$139,0))</f>
        <v>97</v>
      </c>
      <c r="CE461" s="2">
        <f>IF(ISNA(MATCH($BQ461,'2012'!$A$44:$A$139,0)),97,MATCH($BQ461,'2012'!$A$44:$A$139,0))</f>
        <v>97</v>
      </c>
      <c r="CF461" s="2">
        <f>IF(ISNA(MATCH($BQ461,'2013'!$A$44:$A$139,0)),97,MATCH($BQ461,'2013'!$A$44:$A$139,0))</f>
        <v>97</v>
      </c>
      <c r="CG461" s="149">
        <f>IF(ISNA(MATCH($BQ461,'2014'!$A$52:$A$179,0)),129,MATCH($BQ461,'2014'!$A$52:$A$179,0))</f>
        <v>129</v>
      </c>
      <c r="CI461">
        <f t="shared" si="301"/>
        <v>174</v>
      </c>
      <c r="CJ461" s="284"/>
      <c r="CK461" s="282"/>
      <c r="CL461" s="281">
        <f t="shared" si="302"/>
        <v>23</v>
      </c>
      <c r="CM461" s="282">
        <f t="shared" si="303"/>
        <v>15.331799999999999</v>
      </c>
      <c r="CN461" s="282">
        <f t="shared" si="304"/>
        <v>10.22017788</v>
      </c>
      <c r="CO461" s="282">
        <f t="shared" si="305"/>
        <v>6.8127705748079999</v>
      </c>
      <c r="CP461" s="282">
        <f t="shared" si="306"/>
        <v>4.5413928651670128</v>
      </c>
      <c r="CQ461" s="282">
        <f t="shared" si="307"/>
        <v>3.0272924839203306</v>
      </c>
      <c r="CR461" s="282">
        <f t="shared" si="308"/>
        <v>2.0179931697812923</v>
      </c>
      <c r="CS461" s="282">
        <f t="shared" si="309"/>
        <v>1.3451942469762095</v>
      </c>
      <c r="CT461" s="282">
        <f t="shared" si="310"/>
        <v>0.89670648503434125</v>
      </c>
      <c r="CU461" s="282">
        <f t="shared" si="311"/>
        <v>0.5977445429238919</v>
      </c>
      <c r="CV461" s="282">
        <f t="shared" si="312"/>
        <v>0.39845651231306634</v>
      </c>
      <c r="CW461" s="282">
        <f t="shared" si="313"/>
        <v>0.26561111110788999</v>
      </c>
      <c r="CX461" s="282">
        <f t="shared" si="314"/>
        <v>0.17705636666451946</v>
      </c>
      <c r="CY461" s="283">
        <f t="shared" si="320"/>
        <v>0.11802577401856866</v>
      </c>
      <c r="DA461" s="282">
        <f t="shared" si="315"/>
        <v>174</v>
      </c>
      <c r="DB461" s="97"/>
      <c r="DC461" s="156"/>
      <c r="DD461" s="270">
        <f>BA461+AH461+DC461</f>
        <v>23</v>
      </c>
      <c r="DE461" s="156">
        <f>BB461+AI461+DD461</f>
        <v>23</v>
      </c>
      <c r="DF461" s="156">
        <f>BC461+AJ461+DE461</f>
        <v>23</v>
      </c>
      <c r="DG461" s="156">
        <f>BD461+AK461+DF461</f>
        <v>23</v>
      </c>
      <c r="DH461" s="156">
        <f>BE461+AL461+DG461</f>
        <v>23</v>
      </c>
      <c r="DI461" s="156">
        <f>BF461+AM461+DH461</f>
        <v>23</v>
      </c>
      <c r="DJ461" s="156">
        <f>BG461+AN461+DI461</f>
        <v>23</v>
      </c>
      <c r="DK461" s="156">
        <f>BH461+AO461+DJ461</f>
        <v>23</v>
      </c>
      <c r="DL461" s="156">
        <f>BI461+AP461+DK461</f>
        <v>23</v>
      </c>
      <c r="DM461" s="156">
        <f>BJ461+AQ461+DL461</f>
        <v>23</v>
      </c>
      <c r="DN461" s="156">
        <f>BK461+AR461+DM461</f>
        <v>23</v>
      </c>
      <c r="DO461" s="156">
        <f>BL461+AS461+DN461</f>
        <v>23</v>
      </c>
      <c r="DP461" s="156">
        <f t="shared" si="316"/>
        <v>23</v>
      </c>
      <c r="DQ461" s="267">
        <f t="shared" si="321"/>
        <v>23</v>
      </c>
      <c r="DR461" s="156">
        <f t="shared" si="322"/>
        <v>267</v>
      </c>
    </row>
    <row r="462" spans="2:122" ht="13.5" thickBot="1" x14ac:dyDescent="0.25">
      <c r="B462" s="251">
        <v>231</v>
      </c>
      <c r="C462" s="50">
        <f t="shared" si="234"/>
        <v>1</v>
      </c>
      <c r="D462" s="50">
        <f t="shared" si="244"/>
        <v>0</v>
      </c>
      <c r="E462" s="97"/>
      <c r="F462" s="2">
        <f t="shared" si="323"/>
        <v>457</v>
      </c>
      <c r="G462" s="444">
        <v>274</v>
      </c>
      <c r="H462" s="164">
        <f>14- COUNTIF(L462:AA462,"#N/A")</f>
        <v>1</v>
      </c>
      <c r="I462" s="133">
        <f>SUM(AF462:AU462)+SUM(BA462:BM462)</f>
        <v>23</v>
      </c>
      <c r="J462" s="405">
        <f>CY462</f>
        <v>0.11802577401856866</v>
      </c>
      <c r="K462" s="466" t="str">
        <f>IF(ISNUMBER(MATCH(G462,'[4]OPR data'!$A$3:$A$2541,0)),"Y","N")</f>
        <v>N</v>
      </c>
      <c r="L462" s="112"/>
      <c r="M462" s="236"/>
      <c r="N462" s="236" t="str">
        <f>(INDEX(Finish_table!R$4:R$83,MATCH('14 Year_History_Results'!$G462,Finish_table!S$4:S$83,0),1))</f>
        <v>QF</v>
      </c>
      <c r="O462" s="236" t="e">
        <f>(INDEX(Finish_table!Z$4:Z$99,MATCH('14 Year_History_Results'!$G462,Finish_table!AA$4:AA$99,0),1))</f>
        <v>#N/A</v>
      </c>
      <c r="P462" s="236" t="e">
        <f>(INDEX(Finish_table!AI$4:AI$99,MATCH('14 Year_History_Results'!$G462,Finish_table!AJ$4:AJ$99,0),1))</f>
        <v>#N/A</v>
      </c>
      <c r="Q462" s="236" t="e">
        <f>(INDEX(Finish_table!AR$4:AR$99,MATCH('14 Year_History_Results'!$G462,Finish_table!AS$4:AS$99,0),1))</f>
        <v>#N/A</v>
      </c>
      <c r="R462" s="236" t="e">
        <f>(INDEX(Finish_table!BA$4:BA$99,MATCH('14 Year_History_Results'!$G462,Finish_table!BB$4:BB$99,0),1))</f>
        <v>#N/A</v>
      </c>
      <c r="S462" s="236" t="e">
        <f>(INDEX(Finish_table!BJ$4:BJ$99,MATCH('14 Year_History_Results'!$G462,Finish_table!BK$4:BK$99,0),1))</f>
        <v>#N/A</v>
      </c>
      <c r="T462" s="236" t="e">
        <f>(INDEX(Finish_table!BS$4:BS$99,MATCH('14 Year_History_Results'!$G462,Finish_table!BT$4:BT$99,0),1))</f>
        <v>#N/A</v>
      </c>
      <c r="U462" s="236" t="e">
        <f>(INDEX(Finish_table!CB$4:CB$99,MATCH('14 Year_History_Results'!$G462,Finish_table!CC$4:CC$99,0),1))</f>
        <v>#N/A</v>
      </c>
      <c r="V462" s="236" t="e">
        <f>(INDEX(Finish_table!CK$4:CK$99,MATCH('14 Year_History_Results'!$G462,Finish_table!CL$4:CL$99,0),1))</f>
        <v>#N/A</v>
      </c>
      <c r="W462" s="236" t="e">
        <f>(INDEX(Finish_table!CT$4:CT$99,MATCH('14 Year_History_Results'!$G462,Finish_table!CU$4:CU$99,0),1))</f>
        <v>#N/A</v>
      </c>
      <c r="X462" s="236" t="e">
        <f>(INDEX(Finish_table!DC$4:DC$99,MATCH('14 Year_History_Results'!$G462,Finish_table!DD$4:DD$99,0),1))</f>
        <v>#N/A</v>
      </c>
      <c r="Y462" s="236" t="e">
        <f>(INDEX(Finish_table!DL$4:DL$99,MATCH('14 Year_History_Results'!$G462,Finish_table!DM$4:DM$99,0),1))</f>
        <v>#N/A</v>
      </c>
      <c r="Z462" s="236" t="e">
        <f>(INDEX(Finish_table!DU$4:DU$99,MATCH('14 Year_History_Results'!$G462,Finish_table!DV$4:DV$99,0),1))</f>
        <v>#N/A</v>
      </c>
      <c r="AA462" s="256" t="e">
        <f>(INDEX(Finish_table!ED$4:ED$140,MATCH('14 Year_History_Results'!$G462,Finish_table!EE$4:EE$140,0),1))</f>
        <v>#N/A</v>
      </c>
      <c r="AE462">
        <f t="shared" si="299"/>
        <v>274</v>
      </c>
      <c r="AF462" s="112"/>
      <c r="AG462" s="2"/>
      <c r="AH462" s="148">
        <f>INDEX('2001'!$C$44:$C$140,'14 Year_History_Results'!BT462)</f>
        <v>10</v>
      </c>
      <c r="AI462" s="2">
        <f>INDEX('2002'!$C$44:$C$140,'14 Year_History_Results'!BU462)</f>
        <v>0</v>
      </c>
      <c r="AJ462" s="2">
        <f>INDEX('2003'!$C$44:$C$140,'14 Year_History_Results'!BV462)</f>
        <v>0</v>
      </c>
      <c r="AK462" s="2">
        <f>INDEX('2004'!$C$44:$C$140,'14 Year_History_Results'!BW462)</f>
        <v>0</v>
      </c>
      <c r="AL462" s="2">
        <f>INDEX('2005'!$C$44:$C$140,'14 Year_History_Results'!BX462)</f>
        <v>0</v>
      </c>
      <c r="AM462" s="2">
        <f>INDEX('2006'!$C$44:$C$140,'14 Year_History_Results'!BY462)</f>
        <v>0</v>
      </c>
      <c r="AN462" s="2">
        <f>INDEX('2007'!$C$44:$C$140,'14 Year_History_Results'!BZ462)</f>
        <v>0</v>
      </c>
      <c r="AO462" s="2">
        <f>INDEX('2008'!$C$44:$C$140,'14 Year_History_Results'!CA462)</f>
        <v>0</v>
      </c>
      <c r="AP462" s="2">
        <f>INDEX('2009'!$C$44:$C$140,'14 Year_History_Results'!CB462)</f>
        <v>0</v>
      </c>
      <c r="AQ462" s="2">
        <f>INDEX('2010'!$C$44:$C$140,'14 Year_History_Results'!CC462)</f>
        <v>0</v>
      </c>
      <c r="AR462" s="2">
        <f>INDEX('2011'!$C$44:$C$140,'14 Year_History_Results'!CD462)</f>
        <v>0</v>
      </c>
      <c r="AS462" s="2">
        <f>INDEX('2012'!$C$44:$C$140,'14 Year_History_Results'!CE462)</f>
        <v>0</v>
      </c>
      <c r="AT462" s="2">
        <f>INDEX('2013'!$C$44:$C$140,'14 Year_History_Results'!CF462)</f>
        <v>0</v>
      </c>
      <c r="AU462" s="149">
        <f>INDEX('2014'!$C$52:$C$180,'14 Year_History_Results'!CG462)</f>
        <v>0</v>
      </c>
      <c r="AV462" s="2">
        <f t="shared" si="319"/>
        <v>2.6726124191242437</v>
      </c>
      <c r="AX462">
        <f t="shared" si="317"/>
        <v>274</v>
      </c>
      <c r="AY462" s="112"/>
      <c r="AZ462" s="97"/>
      <c r="BA462" s="148">
        <f>INDEX('2001'!$B$44:$B$140,'14 Year_History_Results'!BT462)</f>
        <v>13</v>
      </c>
      <c r="BB462" s="2">
        <f>INDEX('2002'!$B$44:$B$140,'14 Year_History_Results'!BU462)</f>
        <v>0</v>
      </c>
      <c r="BC462" s="2">
        <f>INDEX('2003'!$B$44:$B$140,'14 Year_History_Results'!BV462)</f>
        <v>0</v>
      </c>
      <c r="BD462" s="2">
        <f>INDEX('2004'!$B$44:$B$140,'14 Year_History_Results'!BW462)</f>
        <v>0</v>
      </c>
      <c r="BE462" s="2">
        <f>INDEX('2005'!$B$44:$B$140,'14 Year_History_Results'!BX462)</f>
        <v>0</v>
      </c>
      <c r="BF462" s="2">
        <f>INDEX('2006'!$B$44:$B$140,'14 Year_History_Results'!BY462)</f>
        <v>0</v>
      </c>
      <c r="BG462" s="2">
        <f>INDEX('2007'!$B$44:$B$140,'14 Year_History_Results'!BZ462)</f>
        <v>0</v>
      </c>
      <c r="BH462" s="2">
        <f>INDEX('2008'!$B$44:$B$140,'14 Year_History_Results'!CA462)</f>
        <v>0</v>
      </c>
      <c r="BI462" s="2">
        <f>INDEX('2009'!$B$44:$B$140,'14 Year_History_Results'!CB462)</f>
        <v>0</v>
      </c>
      <c r="BJ462" s="2">
        <f>INDEX('2010'!$B$44:$B$140,'14 Year_History_Results'!CC462)</f>
        <v>0</v>
      </c>
      <c r="BK462" s="2">
        <f>INDEX('2011'!$B$44:$B$140,'14 Year_History_Results'!CD462)</f>
        <v>0</v>
      </c>
      <c r="BL462" s="2">
        <f>INDEX('2012'!$B$44:$B$140,'14 Year_History_Results'!CE462)</f>
        <v>0</v>
      </c>
      <c r="BM462" s="2">
        <f>INDEX('2013'!$B$44:$B$140,'14 Year_History_Results'!CF462)</f>
        <v>0</v>
      </c>
      <c r="BN462" s="149">
        <f>INDEX('2014'!$B$52:$B$180,'14 Year_History_Results'!CG462)</f>
        <v>0</v>
      </c>
      <c r="BO462" s="308">
        <f t="shared" si="300"/>
        <v>0</v>
      </c>
      <c r="BQ462">
        <f t="shared" si="318"/>
        <v>274</v>
      </c>
      <c r="BR462" s="112"/>
      <c r="BS462" s="97"/>
      <c r="BT462" s="148">
        <f>IF(ISNA(MATCH($BQ462,'2001'!$A$44:$A$139,0)),97,MATCH($BQ462,'2001'!$A$44:$A$139,0))</f>
        <v>55</v>
      </c>
      <c r="BU462" s="2">
        <f>IF(ISNA(MATCH($BQ462,'2002'!$A$44:$A$139,0)),97,MATCH($BQ462,'2002'!$A$44:$A$139,0))</f>
        <v>97</v>
      </c>
      <c r="BV462" s="2">
        <f>IF(ISNA(MATCH($BQ462,'2003'!$A$44:$A$139,0)),97,MATCH($BQ462,'2003'!$A$44:$A$139,0))</f>
        <v>97</v>
      </c>
      <c r="BW462" s="2">
        <f>IF(ISNA(MATCH($BQ462,'2004'!$A$44:$A$139,0)),97,MATCH($BQ462,'2004'!$A$44:$A$139,0))</f>
        <v>97</v>
      </c>
      <c r="BX462" s="2">
        <f>IF(ISNA(MATCH($BQ462,'2005'!$A$44:$A$139,0)),97,MATCH($BQ462,'2005'!$A$44:$A$139,0))</f>
        <v>97</v>
      </c>
      <c r="BY462" s="2">
        <f>IF(ISNA(MATCH($BQ462,'2006'!$A$44:$A$139,0)),97,MATCH($BQ462,'2006'!$A$44:$A$139,0))</f>
        <v>97</v>
      </c>
      <c r="BZ462" s="2">
        <f>IF(ISNA(MATCH($BQ462,'2007'!$A$44:$A$139,0)),97,MATCH($BQ462,'2007'!$A$44:$A$139,0))</f>
        <v>97</v>
      </c>
      <c r="CA462" s="2">
        <f>IF(ISNA(MATCH($BQ462,'2008'!$A$44:$A$139,0)),97,MATCH($BQ462,'2008'!$A$44:$A$139,0))</f>
        <v>97</v>
      </c>
      <c r="CB462" s="2">
        <f>IF(ISNA(MATCH($BQ462,'2009'!$A$44:$A$139,0)),97,MATCH($BQ462,'2009'!$A$44:$A$139,0))</f>
        <v>97</v>
      </c>
      <c r="CC462" s="2">
        <f>IF(ISNA(MATCH($BQ462,'2010'!$A$44:$A$139,0)),97,MATCH($BQ462,'2010'!$A$44:$A$139,0))</f>
        <v>97</v>
      </c>
      <c r="CD462" s="2">
        <f>IF(ISNA(MATCH($BQ462,'2011'!$A$44:$A$139,0)),97,MATCH($BQ462,'2011'!$A$44:$A$139,0))</f>
        <v>97</v>
      </c>
      <c r="CE462" s="2">
        <f>IF(ISNA(MATCH($BQ462,'2012'!$A$44:$A$139,0)),97,MATCH($BQ462,'2012'!$A$44:$A$139,0))</f>
        <v>97</v>
      </c>
      <c r="CF462" s="2">
        <f>IF(ISNA(MATCH($BQ462,'2013'!$A$44:$A$139,0)),97,MATCH($BQ462,'2013'!$A$44:$A$139,0))</f>
        <v>97</v>
      </c>
      <c r="CG462" s="149">
        <f>IF(ISNA(MATCH($BQ462,'2014'!$A$52:$A$179,0)),129,MATCH($BQ462,'2014'!$A$52:$A$179,0))</f>
        <v>129</v>
      </c>
      <c r="CI462">
        <f t="shared" si="301"/>
        <v>274</v>
      </c>
      <c r="CJ462" s="284"/>
      <c r="CK462" s="282"/>
      <c r="CL462" s="281">
        <f t="shared" si="302"/>
        <v>23</v>
      </c>
      <c r="CM462" s="282">
        <f t="shared" si="303"/>
        <v>15.331799999999999</v>
      </c>
      <c r="CN462" s="282">
        <f t="shared" si="304"/>
        <v>10.22017788</v>
      </c>
      <c r="CO462" s="282">
        <f t="shared" si="305"/>
        <v>6.8127705748079999</v>
      </c>
      <c r="CP462" s="282">
        <f t="shared" si="306"/>
        <v>4.5413928651670128</v>
      </c>
      <c r="CQ462" s="282">
        <f t="shared" si="307"/>
        <v>3.0272924839203306</v>
      </c>
      <c r="CR462" s="282">
        <f t="shared" si="308"/>
        <v>2.0179931697812923</v>
      </c>
      <c r="CS462" s="282">
        <f t="shared" si="309"/>
        <v>1.3451942469762095</v>
      </c>
      <c r="CT462" s="282">
        <f t="shared" si="310"/>
        <v>0.89670648503434125</v>
      </c>
      <c r="CU462" s="282">
        <f t="shared" si="311"/>
        <v>0.5977445429238919</v>
      </c>
      <c r="CV462" s="282">
        <f t="shared" si="312"/>
        <v>0.39845651231306634</v>
      </c>
      <c r="CW462" s="282">
        <f t="shared" si="313"/>
        <v>0.26561111110788999</v>
      </c>
      <c r="CX462" s="282">
        <f t="shared" si="314"/>
        <v>0.17705636666451946</v>
      </c>
      <c r="CY462" s="283">
        <f t="shared" si="320"/>
        <v>0.11802577401856866</v>
      </c>
      <c r="DA462" s="282">
        <f t="shared" si="315"/>
        <v>274</v>
      </c>
      <c r="DB462" s="97"/>
      <c r="DC462" s="156"/>
      <c r="DD462" s="270">
        <f>BA462+AH462+DC462</f>
        <v>23</v>
      </c>
      <c r="DE462" s="156">
        <f>BB462+AI462+DD462</f>
        <v>23</v>
      </c>
      <c r="DF462" s="156">
        <f>BC462+AJ462+DE462</f>
        <v>23</v>
      </c>
      <c r="DG462" s="156">
        <f>BD462+AK462+DF462</f>
        <v>23</v>
      </c>
      <c r="DH462" s="156">
        <f>BE462+AL462+DG462</f>
        <v>23</v>
      </c>
      <c r="DI462" s="156">
        <f>BF462+AM462+DH462</f>
        <v>23</v>
      </c>
      <c r="DJ462" s="156">
        <f>BG462+AN462+DI462</f>
        <v>23</v>
      </c>
      <c r="DK462" s="156">
        <f>BH462+AO462+DJ462</f>
        <v>23</v>
      </c>
      <c r="DL462" s="156">
        <f>BI462+AP462+DK462</f>
        <v>23</v>
      </c>
      <c r="DM462" s="156">
        <f>BJ462+AQ462+DL462</f>
        <v>23</v>
      </c>
      <c r="DN462" s="156">
        <f>BK462+AR462+DM462</f>
        <v>23</v>
      </c>
      <c r="DO462" s="156">
        <f>BL462+AS462+DN462</f>
        <v>23</v>
      </c>
      <c r="DP462" s="156">
        <f t="shared" si="316"/>
        <v>23</v>
      </c>
      <c r="DQ462" s="267">
        <f t="shared" si="321"/>
        <v>23</v>
      </c>
      <c r="DR462" s="156">
        <f t="shared" si="322"/>
        <v>267</v>
      </c>
    </row>
    <row r="463" spans="2:122" ht="13.5" thickBot="1" x14ac:dyDescent="0.25">
      <c r="B463" s="133">
        <v>231</v>
      </c>
      <c r="C463" s="50">
        <f t="shared" si="234"/>
        <v>2</v>
      </c>
      <c r="D463" s="50">
        <f t="shared" si="244"/>
        <v>0</v>
      </c>
      <c r="E463" s="97"/>
      <c r="F463" s="2">
        <f t="shared" si="323"/>
        <v>458</v>
      </c>
      <c r="G463" s="444">
        <v>342</v>
      </c>
      <c r="H463" s="164">
        <f>14- COUNTIF(L463:AA463,"#N/A")</f>
        <v>1</v>
      </c>
      <c r="I463" s="133">
        <f>SUM(AF463:AU463)+SUM(BA463:BM463)</f>
        <v>23</v>
      </c>
      <c r="J463" s="405">
        <f>CY463</f>
        <v>0.11802577401856866</v>
      </c>
      <c r="K463" s="466" t="str">
        <f>IF(ISNUMBER(MATCH(G463,'[4]OPR data'!$A$3:$A$2541,0)),"Y","N")</f>
        <v>Y</v>
      </c>
      <c r="L463" s="112"/>
      <c r="M463" s="236"/>
      <c r="N463" s="236" t="str">
        <f>(INDEX(Finish_table!R$4:R$83,MATCH('14 Year_History_Results'!$G463,Finish_table!S$4:S$83,0),1))</f>
        <v>QF</v>
      </c>
      <c r="O463" s="236" t="e">
        <f>(INDEX(Finish_table!Z$4:Z$99,MATCH('14 Year_History_Results'!$G463,Finish_table!AA$4:AA$99,0),1))</f>
        <v>#N/A</v>
      </c>
      <c r="P463" s="236" t="e">
        <f>(INDEX(Finish_table!AI$4:AI$99,MATCH('14 Year_History_Results'!$G463,Finish_table!AJ$4:AJ$99,0),1))</f>
        <v>#N/A</v>
      </c>
      <c r="Q463" s="236" t="e">
        <f>(INDEX(Finish_table!AR$4:AR$99,MATCH('14 Year_History_Results'!$G463,Finish_table!AS$4:AS$99,0),1))</f>
        <v>#N/A</v>
      </c>
      <c r="R463" s="236" t="e">
        <f>(INDEX(Finish_table!BA$4:BA$99,MATCH('14 Year_History_Results'!$G463,Finish_table!BB$4:BB$99,0),1))</f>
        <v>#N/A</v>
      </c>
      <c r="S463" s="236" t="e">
        <f>(INDEX(Finish_table!BJ$4:BJ$99,MATCH('14 Year_History_Results'!$G463,Finish_table!BK$4:BK$99,0),1))</f>
        <v>#N/A</v>
      </c>
      <c r="T463" s="236" t="e">
        <f>(INDEX(Finish_table!BS$4:BS$99,MATCH('14 Year_History_Results'!$G463,Finish_table!BT$4:BT$99,0),1))</f>
        <v>#N/A</v>
      </c>
      <c r="U463" s="236" t="e">
        <f>(INDEX(Finish_table!CB$4:CB$99,MATCH('14 Year_History_Results'!$G463,Finish_table!CC$4:CC$99,0),1))</f>
        <v>#N/A</v>
      </c>
      <c r="V463" s="236" t="e">
        <f>(INDEX(Finish_table!CK$4:CK$99,MATCH('14 Year_History_Results'!$G463,Finish_table!CL$4:CL$99,0),1))</f>
        <v>#N/A</v>
      </c>
      <c r="W463" s="236" t="e">
        <f>(INDEX(Finish_table!CT$4:CT$99,MATCH('14 Year_History_Results'!$G463,Finish_table!CU$4:CU$99,0),1))</f>
        <v>#N/A</v>
      </c>
      <c r="X463" s="236" t="e">
        <f>(INDEX(Finish_table!DC$4:DC$99,MATCH('14 Year_History_Results'!$G463,Finish_table!DD$4:DD$99,0),1))</f>
        <v>#N/A</v>
      </c>
      <c r="Y463" s="236" t="e">
        <f>(INDEX(Finish_table!DL$4:DL$99,MATCH('14 Year_History_Results'!$G463,Finish_table!DM$4:DM$99,0),1))</f>
        <v>#N/A</v>
      </c>
      <c r="Z463" s="236" t="e">
        <f>(INDEX(Finish_table!DU$4:DU$99,MATCH('14 Year_History_Results'!$G463,Finish_table!DV$4:DV$99,0),1))</f>
        <v>#N/A</v>
      </c>
      <c r="AA463" s="256" t="e">
        <f>(INDEX(Finish_table!ED$4:ED$140,MATCH('14 Year_History_Results'!$G463,Finish_table!EE$4:EE$140,0),1))</f>
        <v>#N/A</v>
      </c>
      <c r="AE463">
        <f t="shared" si="299"/>
        <v>342</v>
      </c>
      <c r="AF463" s="112"/>
      <c r="AG463" s="2"/>
      <c r="AH463" s="148">
        <f>INDEX('2001'!$C$44:$C$140,'14 Year_History_Results'!BT463)</f>
        <v>10</v>
      </c>
      <c r="AI463" s="2">
        <f>INDEX('2002'!$C$44:$C$140,'14 Year_History_Results'!BU463)</f>
        <v>0</v>
      </c>
      <c r="AJ463" s="2">
        <f>INDEX('2003'!$C$44:$C$140,'14 Year_History_Results'!BV463)</f>
        <v>0</v>
      </c>
      <c r="AK463" s="2">
        <f>INDEX('2004'!$C$44:$C$140,'14 Year_History_Results'!BW463)</f>
        <v>0</v>
      </c>
      <c r="AL463" s="2">
        <f>INDEX('2005'!$C$44:$C$140,'14 Year_History_Results'!BX463)</f>
        <v>0</v>
      </c>
      <c r="AM463" s="2">
        <f>INDEX('2006'!$C$44:$C$140,'14 Year_History_Results'!BY463)</f>
        <v>0</v>
      </c>
      <c r="AN463" s="2">
        <f>INDEX('2007'!$C$44:$C$140,'14 Year_History_Results'!BZ463)</f>
        <v>0</v>
      </c>
      <c r="AO463" s="2">
        <f>INDEX('2008'!$C$44:$C$140,'14 Year_History_Results'!CA463)</f>
        <v>0</v>
      </c>
      <c r="AP463" s="2">
        <f>INDEX('2009'!$C$44:$C$140,'14 Year_History_Results'!CB463)</f>
        <v>0</v>
      </c>
      <c r="AQ463" s="2">
        <f>INDEX('2010'!$C$44:$C$140,'14 Year_History_Results'!CC463)</f>
        <v>0</v>
      </c>
      <c r="AR463" s="2">
        <f>INDEX('2011'!$C$44:$C$140,'14 Year_History_Results'!CD463)</f>
        <v>0</v>
      </c>
      <c r="AS463" s="2">
        <f>INDEX('2012'!$C$44:$C$140,'14 Year_History_Results'!CE463)</f>
        <v>0</v>
      </c>
      <c r="AT463" s="2">
        <f>INDEX('2013'!$C$44:$C$140,'14 Year_History_Results'!CF463)</f>
        <v>0</v>
      </c>
      <c r="AU463" s="149">
        <f>INDEX('2014'!$C$52:$C$180,'14 Year_History_Results'!CG463)</f>
        <v>0</v>
      </c>
      <c r="AV463" s="2">
        <f t="shared" si="319"/>
        <v>2.6726124191242437</v>
      </c>
      <c r="AX463">
        <f t="shared" si="317"/>
        <v>342</v>
      </c>
      <c r="AY463" s="112"/>
      <c r="AZ463" s="97"/>
      <c r="BA463" s="148">
        <f>INDEX('2001'!$B$44:$B$140,'14 Year_History_Results'!BT463)</f>
        <v>13</v>
      </c>
      <c r="BB463" s="2">
        <f>INDEX('2002'!$B$44:$B$140,'14 Year_History_Results'!BU463)</f>
        <v>0</v>
      </c>
      <c r="BC463" s="2">
        <f>INDEX('2003'!$B$44:$B$140,'14 Year_History_Results'!BV463)</f>
        <v>0</v>
      </c>
      <c r="BD463" s="2">
        <f>INDEX('2004'!$B$44:$B$140,'14 Year_History_Results'!BW463)</f>
        <v>0</v>
      </c>
      <c r="BE463" s="2">
        <f>INDEX('2005'!$B$44:$B$140,'14 Year_History_Results'!BX463)</f>
        <v>0</v>
      </c>
      <c r="BF463" s="2">
        <f>INDEX('2006'!$B$44:$B$140,'14 Year_History_Results'!BY463)</f>
        <v>0</v>
      </c>
      <c r="BG463" s="2">
        <f>INDEX('2007'!$B$44:$B$140,'14 Year_History_Results'!BZ463)</f>
        <v>0</v>
      </c>
      <c r="BH463" s="2">
        <f>INDEX('2008'!$B$44:$B$140,'14 Year_History_Results'!CA463)</f>
        <v>0</v>
      </c>
      <c r="BI463" s="2">
        <f>INDEX('2009'!$B$44:$B$140,'14 Year_History_Results'!CB463)</f>
        <v>0</v>
      </c>
      <c r="BJ463" s="2">
        <f>INDEX('2010'!$B$44:$B$140,'14 Year_History_Results'!CC463)</f>
        <v>0</v>
      </c>
      <c r="BK463" s="2">
        <f>INDEX('2011'!$B$44:$B$140,'14 Year_History_Results'!CD463)</f>
        <v>0</v>
      </c>
      <c r="BL463" s="2">
        <f>INDEX('2012'!$B$44:$B$140,'14 Year_History_Results'!CE463)</f>
        <v>0</v>
      </c>
      <c r="BM463" s="2">
        <f>INDEX('2013'!$B$44:$B$140,'14 Year_History_Results'!CF463)</f>
        <v>0</v>
      </c>
      <c r="BN463" s="149">
        <f>INDEX('2014'!$B$52:$B$180,'14 Year_History_Results'!CG463)</f>
        <v>0</v>
      </c>
      <c r="BO463" s="308">
        <f t="shared" si="300"/>
        <v>0</v>
      </c>
      <c r="BQ463">
        <f t="shared" si="318"/>
        <v>342</v>
      </c>
      <c r="BR463" s="112"/>
      <c r="BS463" s="97"/>
      <c r="BT463" s="148">
        <f>IF(ISNA(MATCH($BQ463,'2001'!$A$44:$A$139,0)),97,MATCH($BQ463,'2001'!$A$44:$A$139,0))</f>
        <v>68</v>
      </c>
      <c r="BU463" s="2">
        <f>IF(ISNA(MATCH($BQ463,'2002'!$A$44:$A$139,0)),97,MATCH($BQ463,'2002'!$A$44:$A$139,0))</f>
        <v>97</v>
      </c>
      <c r="BV463" s="2">
        <f>IF(ISNA(MATCH($BQ463,'2003'!$A$44:$A$139,0)),97,MATCH($BQ463,'2003'!$A$44:$A$139,0))</f>
        <v>97</v>
      </c>
      <c r="BW463" s="2">
        <f>IF(ISNA(MATCH($BQ463,'2004'!$A$44:$A$139,0)),97,MATCH($BQ463,'2004'!$A$44:$A$139,0))</f>
        <v>97</v>
      </c>
      <c r="BX463" s="2">
        <f>IF(ISNA(MATCH($BQ463,'2005'!$A$44:$A$139,0)),97,MATCH($BQ463,'2005'!$A$44:$A$139,0))</f>
        <v>97</v>
      </c>
      <c r="BY463" s="2">
        <f>IF(ISNA(MATCH($BQ463,'2006'!$A$44:$A$139,0)),97,MATCH($BQ463,'2006'!$A$44:$A$139,0))</f>
        <v>97</v>
      </c>
      <c r="BZ463" s="2">
        <f>IF(ISNA(MATCH($BQ463,'2007'!$A$44:$A$139,0)),97,MATCH($BQ463,'2007'!$A$44:$A$139,0))</f>
        <v>97</v>
      </c>
      <c r="CA463" s="2">
        <f>IF(ISNA(MATCH($BQ463,'2008'!$A$44:$A$139,0)),97,MATCH($BQ463,'2008'!$A$44:$A$139,0))</f>
        <v>97</v>
      </c>
      <c r="CB463" s="2">
        <f>IF(ISNA(MATCH($BQ463,'2009'!$A$44:$A$139,0)),97,MATCH($BQ463,'2009'!$A$44:$A$139,0))</f>
        <v>97</v>
      </c>
      <c r="CC463" s="2">
        <f>IF(ISNA(MATCH($BQ463,'2010'!$A$44:$A$139,0)),97,MATCH($BQ463,'2010'!$A$44:$A$139,0))</f>
        <v>97</v>
      </c>
      <c r="CD463" s="2">
        <f>IF(ISNA(MATCH($BQ463,'2011'!$A$44:$A$139,0)),97,MATCH($BQ463,'2011'!$A$44:$A$139,0))</f>
        <v>97</v>
      </c>
      <c r="CE463" s="2">
        <f>IF(ISNA(MATCH($BQ463,'2012'!$A$44:$A$139,0)),97,MATCH($BQ463,'2012'!$A$44:$A$139,0))</f>
        <v>97</v>
      </c>
      <c r="CF463" s="2">
        <f>IF(ISNA(MATCH($BQ463,'2013'!$A$44:$A$139,0)),97,MATCH($BQ463,'2013'!$A$44:$A$139,0))</f>
        <v>97</v>
      </c>
      <c r="CG463" s="149">
        <f>IF(ISNA(MATCH($BQ463,'2014'!$A$52:$A$179,0)),129,MATCH($BQ463,'2014'!$A$52:$A$179,0))</f>
        <v>129</v>
      </c>
      <c r="CI463">
        <f t="shared" si="301"/>
        <v>342</v>
      </c>
      <c r="CJ463" s="284"/>
      <c r="CK463" s="282"/>
      <c r="CL463" s="281">
        <f t="shared" si="302"/>
        <v>23</v>
      </c>
      <c r="CM463" s="282">
        <f t="shared" si="303"/>
        <v>15.331799999999999</v>
      </c>
      <c r="CN463" s="282">
        <f t="shared" si="304"/>
        <v>10.22017788</v>
      </c>
      <c r="CO463" s="282">
        <f t="shared" si="305"/>
        <v>6.8127705748079999</v>
      </c>
      <c r="CP463" s="282">
        <f t="shared" si="306"/>
        <v>4.5413928651670128</v>
      </c>
      <c r="CQ463" s="282">
        <f t="shared" si="307"/>
        <v>3.0272924839203306</v>
      </c>
      <c r="CR463" s="282">
        <f t="shared" si="308"/>
        <v>2.0179931697812923</v>
      </c>
      <c r="CS463" s="282">
        <f t="shared" si="309"/>
        <v>1.3451942469762095</v>
      </c>
      <c r="CT463" s="282">
        <f t="shared" si="310"/>
        <v>0.89670648503434125</v>
      </c>
      <c r="CU463" s="282">
        <f t="shared" si="311"/>
        <v>0.5977445429238919</v>
      </c>
      <c r="CV463" s="282">
        <f t="shared" si="312"/>
        <v>0.39845651231306634</v>
      </c>
      <c r="CW463" s="282">
        <f t="shared" si="313"/>
        <v>0.26561111110788999</v>
      </c>
      <c r="CX463" s="282">
        <f t="shared" si="314"/>
        <v>0.17705636666451946</v>
      </c>
      <c r="CY463" s="283">
        <f t="shared" si="320"/>
        <v>0.11802577401856866</v>
      </c>
      <c r="DA463" s="282">
        <f t="shared" si="315"/>
        <v>342</v>
      </c>
      <c r="DB463" s="97"/>
      <c r="DC463" s="156"/>
      <c r="DD463" s="270">
        <f>BA463+AH463+DC463</f>
        <v>23</v>
      </c>
      <c r="DE463" s="156">
        <f>BB463+AI463+DD463</f>
        <v>23</v>
      </c>
      <c r="DF463" s="156">
        <f>BC463+AJ463+DE463</f>
        <v>23</v>
      </c>
      <c r="DG463" s="156">
        <f>BD463+AK463+DF463</f>
        <v>23</v>
      </c>
      <c r="DH463" s="156">
        <f>BE463+AL463+DG463</f>
        <v>23</v>
      </c>
      <c r="DI463" s="156">
        <f>BF463+AM463+DH463</f>
        <v>23</v>
      </c>
      <c r="DJ463" s="156">
        <f>BG463+AN463+DI463</f>
        <v>23</v>
      </c>
      <c r="DK463" s="156">
        <f>BH463+AO463+DJ463</f>
        <v>23</v>
      </c>
      <c r="DL463" s="156">
        <f>BI463+AP463+DK463</f>
        <v>23</v>
      </c>
      <c r="DM463" s="156">
        <f>BJ463+AQ463+DL463</f>
        <v>23</v>
      </c>
      <c r="DN463" s="156">
        <f>BK463+AR463+DM463</f>
        <v>23</v>
      </c>
      <c r="DO463" s="156">
        <f>BL463+AS463+DN463</f>
        <v>23</v>
      </c>
      <c r="DP463" s="156">
        <f t="shared" si="316"/>
        <v>23</v>
      </c>
      <c r="DQ463" s="267">
        <f t="shared" si="321"/>
        <v>23</v>
      </c>
      <c r="DR463" s="156">
        <f t="shared" si="322"/>
        <v>267</v>
      </c>
    </row>
    <row r="464" spans="2:122" ht="13.5" thickBot="1" x14ac:dyDescent="0.25">
      <c r="B464" s="133">
        <v>231</v>
      </c>
      <c r="C464" s="50">
        <f t="shared" si="234"/>
        <v>3</v>
      </c>
      <c r="D464" s="50">
        <f t="shared" si="244"/>
        <v>3</v>
      </c>
      <c r="E464" s="97"/>
      <c r="F464" s="2">
        <f t="shared" si="323"/>
        <v>459</v>
      </c>
      <c r="G464" s="444">
        <v>1</v>
      </c>
      <c r="H464" s="164">
        <f>14- COUNTIF(L464:AA464,"#N/A")</f>
        <v>1</v>
      </c>
      <c r="I464" s="133">
        <f>SUM(AF464:AU464)+SUM(BA464:BM464)</f>
        <v>15</v>
      </c>
      <c r="J464" s="405">
        <f>CY464</f>
        <v>0.11547154347686046</v>
      </c>
      <c r="K464" s="466" t="str">
        <f>IF(ISNUMBER(MATCH(G464,'[4]OPR data'!$A$3:$A$2541,0)),"Y","N")</f>
        <v>Y</v>
      </c>
      <c r="L464" s="112"/>
      <c r="M464" s="236"/>
      <c r="N464" s="236" t="e">
        <f>(INDEX(Finish_table!R$4:R$83,MATCH('14 Year_History_Results'!$G464,Finish_table!S$4:S$83,0),1))</f>
        <v>#N/A</v>
      </c>
      <c r="O464" s="236" t="str">
        <f>(INDEX(Finish_table!Z$4:Z$99,MATCH('14 Year_History_Results'!$G464,Finish_table!AA$4:AA$99,0),1))</f>
        <v>SF</v>
      </c>
      <c r="P464" s="236" t="e">
        <f>(INDEX(Finish_table!AI$4:AI$99,MATCH('14 Year_History_Results'!$G464,Finish_table!AJ$4:AJ$99,0),1))</f>
        <v>#N/A</v>
      </c>
      <c r="Q464" s="236" t="e">
        <f>(INDEX(Finish_table!AR$4:AR$99,MATCH('14 Year_History_Results'!$G464,Finish_table!AS$4:AS$99,0),1))</f>
        <v>#N/A</v>
      </c>
      <c r="R464" s="236" t="e">
        <f>(INDEX(Finish_table!BA$4:BA$99,MATCH('14 Year_History_Results'!$G464,Finish_table!BB$4:BB$99,0),1))</f>
        <v>#N/A</v>
      </c>
      <c r="S464" s="236" t="e">
        <f>(INDEX(Finish_table!BJ$4:BJ$99,MATCH('14 Year_History_Results'!$G464,Finish_table!BK$4:BK$99,0),1))</f>
        <v>#N/A</v>
      </c>
      <c r="T464" s="236" t="e">
        <f>(INDEX(Finish_table!BS$4:BS$99,MATCH('14 Year_History_Results'!$G464,Finish_table!BT$4:BT$99,0),1))</f>
        <v>#N/A</v>
      </c>
      <c r="U464" s="236" t="e">
        <f>(INDEX(Finish_table!CB$4:CB$99,MATCH('14 Year_History_Results'!$G464,Finish_table!CC$4:CC$99,0),1))</f>
        <v>#N/A</v>
      </c>
      <c r="V464" s="236" t="e">
        <f>(INDEX(Finish_table!CK$4:CK$99,MATCH('14 Year_History_Results'!$G464,Finish_table!CL$4:CL$99,0),1))</f>
        <v>#N/A</v>
      </c>
      <c r="W464" s="236" t="e">
        <f>(INDEX(Finish_table!CT$4:CT$99,MATCH('14 Year_History_Results'!$G464,Finish_table!CU$4:CU$99,0),1))</f>
        <v>#N/A</v>
      </c>
      <c r="X464" s="236" t="e">
        <f>(INDEX(Finish_table!DC$4:DC$99,MATCH('14 Year_History_Results'!$G464,Finish_table!DD$4:DD$99,0),1))</f>
        <v>#N/A</v>
      </c>
      <c r="Y464" s="236" t="e">
        <f>(INDEX(Finish_table!DL$4:DL$99,MATCH('14 Year_History_Results'!$G464,Finish_table!DM$4:DM$99,0),1))</f>
        <v>#N/A</v>
      </c>
      <c r="Z464" s="236" t="e">
        <f>(INDEX(Finish_table!DU$4:DU$99,MATCH('14 Year_History_Results'!$G464,Finish_table!DV$4:DV$99,0),1))</f>
        <v>#N/A</v>
      </c>
      <c r="AA464" s="256" t="e">
        <f>(INDEX(Finish_table!ED$4:ED$140,MATCH('14 Year_History_Results'!$G464,Finish_table!EE$4:EE$140,0),1))</f>
        <v>#N/A</v>
      </c>
      <c r="AE464">
        <f t="shared" si="299"/>
        <v>1</v>
      </c>
      <c r="AF464" s="112"/>
      <c r="AG464" s="2"/>
      <c r="AH464" s="148">
        <f>INDEX('2001'!$C$44:$C$140,'14 Year_History_Results'!BT464)</f>
        <v>0</v>
      </c>
      <c r="AI464" s="2">
        <f>INDEX('2002'!$C$44:$C$140,'14 Year_History_Results'!BU464)</f>
        <v>10</v>
      </c>
      <c r="AJ464" s="2">
        <f>INDEX('2003'!$C$44:$C$140,'14 Year_History_Results'!BV464)</f>
        <v>0</v>
      </c>
      <c r="AK464" s="2">
        <f>INDEX('2004'!$C$44:$C$140,'14 Year_History_Results'!BW464)</f>
        <v>0</v>
      </c>
      <c r="AL464" s="2">
        <f>INDEX('2005'!$C$44:$C$140,'14 Year_History_Results'!BX464)</f>
        <v>0</v>
      </c>
      <c r="AM464" s="2">
        <f>INDEX('2006'!$C$44:$C$140,'14 Year_History_Results'!BY464)</f>
        <v>0</v>
      </c>
      <c r="AN464" s="2">
        <f>INDEX('2007'!$C$44:$C$140,'14 Year_History_Results'!BZ464)</f>
        <v>0</v>
      </c>
      <c r="AO464" s="2">
        <f>INDEX('2008'!$C$44:$C$140,'14 Year_History_Results'!CA464)</f>
        <v>0</v>
      </c>
      <c r="AP464" s="2">
        <f>INDEX('2009'!$C$44:$C$140,'14 Year_History_Results'!CB464)</f>
        <v>0</v>
      </c>
      <c r="AQ464" s="2">
        <f>INDEX('2010'!$C$44:$C$140,'14 Year_History_Results'!CC464)</f>
        <v>0</v>
      </c>
      <c r="AR464" s="2">
        <f>INDEX('2011'!$C$44:$C$140,'14 Year_History_Results'!CD464)</f>
        <v>0</v>
      </c>
      <c r="AS464" s="2">
        <f>INDEX('2012'!$C$44:$C$140,'14 Year_History_Results'!CE464)</f>
        <v>0</v>
      </c>
      <c r="AT464" s="2">
        <f>INDEX('2013'!$C$44:$C$140,'14 Year_History_Results'!CF464)</f>
        <v>0</v>
      </c>
      <c r="AU464" s="149">
        <f>INDEX('2014'!$C$52:$C$180,'14 Year_History_Results'!CG464)</f>
        <v>0</v>
      </c>
      <c r="AV464" s="2">
        <f t="shared" si="319"/>
        <v>2.6726124191242437</v>
      </c>
      <c r="AX464">
        <f t="shared" si="317"/>
        <v>1</v>
      </c>
      <c r="AY464" s="112"/>
      <c r="AZ464" s="97"/>
      <c r="BA464" s="148">
        <f>INDEX('2001'!$B$44:$B$140,'14 Year_History_Results'!BT464)</f>
        <v>0</v>
      </c>
      <c r="BB464" s="2">
        <f>INDEX('2002'!$B$44:$B$140,'14 Year_History_Results'!BU464)</f>
        <v>5</v>
      </c>
      <c r="BC464" s="2">
        <f>INDEX('2003'!$B$44:$B$140,'14 Year_History_Results'!BV464)</f>
        <v>0</v>
      </c>
      <c r="BD464" s="2">
        <f>INDEX('2004'!$B$44:$B$140,'14 Year_History_Results'!BW464)</f>
        <v>0</v>
      </c>
      <c r="BE464" s="2">
        <f>INDEX('2005'!$B$44:$B$140,'14 Year_History_Results'!BX464)</f>
        <v>0</v>
      </c>
      <c r="BF464" s="2">
        <f>INDEX('2006'!$B$44:$B$140,'14 Year_History_Results'!BY464)</f>
        <v>0</v>
      </c>
      <c r="BG464" s="2">
        <f>INDEX('2007'!$B$44:$B$140,'14 Year_History_Results'!BZ464)</f>
        <v>0</v>
      </c>
      <c r="BH464" s="2">
        <f>INDEX('2008'!$B$44:$B$140,'14 Year_History_Results'!CA464)</f>
        <v>0</v>
      </c>
      <c r="BI464" s="2">
        <f>INDEX('2009'!$B$44:$B$140,'14 Year_History_Results'!CB464)</f>
        <v>0</v>
      </c>
      <c r="BJ464" s="2">
        <f>INDEX('2010'!$B$44:$B$140,'14 Year_History_Results'!CC464)</f>
        <v>0</v>
      </c>
      <c r="BK464" s="2">
        <f>INDEX('2011'!$B$44:$B$140,'14 Year_History_Results'!CD464)</f>
        <v>0</v>
      </c>
      <c r="BL464" s="2">
        <f>INDEX('2012'!$B$44:$B$140,'14 Year_History_Results'!CE464)</f>
        <v>0</v>
      </c>
      <c r="BM464" s="2">
        <f>INDEX('2013'!$B$44:$B$140,'14 Year_History_Results'!CF464)</f>
        <v>0</v>
      </c>
      <c r="BN464" s="149">
        <f>INDEX('2014'!$B$52:$B$180,'14 Year_History_Results'!CG464)</f>
        <v>0</v>
      </c>
      <c r="BO464" s="308">
        <f t="shared" si="300"/>
        <v>0</v>
      </c>
      <c r="BQ464">
        <f t="shared" si="318"/>
        <v>1</v>
      </c>
      <c r="BR464" s="112"/>
      <c r="BS464" s="97"/>
      <c r="BT464" s="148">
        <f>IF(ISNA(MATCH($BQ464,'2001'!$A$44:$A$139,0)),97,MATCH($BQ464,'2001'!$A$44:$A$139,0))</f>
        <v>97</v>
      </c>
      <c r="BU464" s="2">
        <f>IF(ISNA(MATCH($BQ464,'2002'!$A$44:$A$139,0)),97,MATCH($BQ464,'2002'!$A$44:$A$139,0))</f>
        <v>1</v>
      </c>
      <c r="BV464" s="2">
        <f>IF(ISNA(MATCH($BQ464,'2003'!$A$44:$A$139,0)),97,MATCH($BQ464,'2003'!$A$44:$A$139,0))</f>
        <v>97</v>
      </c>
      <c r="BW464" s="2">
        <f>IF(ISNA(MATCH($BQ464,'2004'!$A$44:$A$139,0)),97,MATCH($BQ464,'2004'!$A$44:$A$139,0))</f>
        <v>97</v>
      </c>
      <c r="BX464" s="2">
        <f>IF(ISNA(MATCH($BQ464,'2005'!$A$44:$A$139,0)),97,MATCH($BQ464,'2005'!$A$44:$A$139,0))</f>
        <v>97</v>
      </c>
      <c r="BY464" s="2">
        <f>IF(ISNA(MATCH($BQ464,'2006'!$A$44:$A$139,0)),97,MATCH($BQ464,'2006'!$A$44:$A$139,0))</f>
        <v>97</v>
      </c>
      <c r="BZ464" s="2">
        <f>IF(ISNA(MATCH($BQ464,'2007'!$A$44:$A$139,0)),97,MATCH($BQ464,'2007'!$A$44:$A$139,0))</f>
        <v>97</v>
      </c>
      <c r="CA464" s="2">
        <f>IF(ISNA(MATCH($BQ464,'2008'!$A$44:$A$139,0)),97,MATCH($BQ464,'2008'!$A$44:$A$139,0))</f>
        <v>97</v>
      </c>
      <c r="CB464" s="2">
        <f>IF(ISNA(MATCH($BQ464,'2009'!$A$44:$A$139,0)),97,MATCH($BQ464,'2009'!$A$44:$A$139,0))</f>
        <v>97</v>
      </c>
      <c r="CC464" s="2">
        <f>IF(ISNA(MATCH($BQ464,'2010'!$A$44:$A$139,0)),97,MATCH($BQ464,'2010'!$A$44:$A$139,0))</f>
        <v>97</v>
      </c>
      <c r="CD464" s="2">
        <f>IF(ISNA(MATCH($BQ464,'2011'!$A$44:$A$139,0)),97,MATCH($BQ464,'2011'!$A$44:$A$139,0))</f>
        <v>97</v>
      </c>
      <c r="CE464" s="2">
        <f>IF(ISNA(MATCH($BQ464,'2012'!$A$44:$A$139,0)),97,MATCH($BQ464,'2012'!$A$44:$A$139,0))</f>
        <v>97</v>
      </c>
      <c r="CF464" s="2">
        <f>IF(ISNA(MATCH($BQ464,'2013'!$A$44:$A$139,0)),97,MATCH($BQ464,'2013'!$A$44:$A$139,0))</f>
        <v>97</v>
      </c>
      <c r="CG464" s="149">
        <f>IF(ISNA(MATCH($BQ464,'2014'!$A$52:$A$179,0)),129,MATCH($BQ464,'2014'!$A$52:$A$179,0))</f>
        <v>129</v>
      </c>
      <c r="CI464">
        <f t="shared" si="301"/>
        <v>1</v>
      </c>
      <c r="CJ464" s="284"/>
      <c r="CK464" s="282"/>
      <c r="CL464" s="281">
        <f t="shared" si="302"/>
        <v>0</v>
      </c>
      <c r="CM464" s="282">
        <f t="shared" si="303"/>
        <v>15</v>
      </c>
      <c r="CN464" s="282">
        <f t="shared" si="304"/>
        <v>9.9989999999999988</v>
      </c>
      <c r="CO464" s="282">
        <f t="shared" si="305"/>
        <v>6.6653333999999989</v>
      </c>
      <c r="CP464" s="282">
        <f t="shared" si="306"/>
        <v>4.4431112444399989</v>
      </c>
      <c r="CQ464" s="282">
        <f t="shared" si="307"/>
        <v>2.9617779555437034</v>
      </c>
      <c r="CR464" s="282">
        <f t="shared" si="308"/>
        <v>1.9743211851654325</v>
      </c>
      <c r="CS464" s="282">
        <f t="shared" si="309"/>
        <v>1.3160825020312772</v>
      </c>
      <c r="CT464" s="282">
        <f t="shared" si="310"/>
        <v>0.87730059585404929</v>
      </c>
      <c r="CU464" s="282">
        <f t="shared" si="311"/>
        <v>0.58480857719630919</v>
      </c>
      <c r="CV464" s="282">
        <f t="shared" si="312"/>
        <v>0.38983339755905971</v>
      </c>
      <c r="CW464" s="282">
        <f t="shared" si="313"/>
        <v>0.2598629428128692</v>
      </c>
      <c r="CX464" s="282">
        <f t="shared" si="314"/>
        <v>0.1732246376790586</v>
      </c>
      <c r="CY464" s="283">
        <f t="shared" si="320"/>
        <v>0.11547154347686046</v>
      </c>
      <c r="DA464" s="282">
        <f t="shared" si="315"/>
        <v>1</v>
      </c>
      <c r="DB464" s="97"/>
      <c r="DC464" s="156"/>
      <c r="DD464" s="270">
        <f>BA464+AH464+DC464</f>
        <v>0</v>
      </c>
      <c r="DE464" s="156">
        <f>BB464+AI464+DD464</f>
        <v>15</v>
      </c>
      <c r="DF464" s="156">
        <f>BC464+AJ464+DE464</f>
        <v>15</v>
      </c>
      <c r="DG464" s="156">
        <f>BD464+AK464+DF464</f>
        <v>15</v>
      </c>
      <c r="DH464" s="156">
        <f>BE464+AL464+DG464</f>
        <v>15</v>
      </c>
      <c r="DI464" s="156">
        <f>BF464+AM464+DH464</f>
        <v>15</v>
      </c>
      <c r="DJ464" s="156">
        <f>BG464+AN464+DI464</f>
        <v>15</v>
      </c>
      <c r="DK464" s="156">
        <f>BH464+AO464+DJ464</f>
        <v>15</v>
      </c>
      <c r="DL464" s="156">
        <f>BI464+AP464+DK464</f>
        <v>15</v>
      </c>
      <c r="DM464" s="156">
        <f>BJ464+AQ464+DL464</f>
        <v>15</v>
      </c>
      <c r="DN464" s="156">
        <f>BK464+AR464+DM464</f>
        <v>15</v>
      </c>
      <c r="DO464" s="156">
        <f>BL464+AS464+DN464</f>
        <v>15</v>
      </c>
      <c r="DP464" s="156">
        <f t="shared" si="316"/>
        <v>15</v>
      </c>
      <c r="DQ464" s="267">
        <f t="shared" si="321"/>
        <v>15</v>
      </c>
      <c r="DR464" s="156">
        <f t="shared" si="322"/>
        <v>335</v>
      </c>
    </row>
    <row r="465" spans="2:122" ht="13.5" thickBot="1" x14ac:dyDescent="0.25">
      <c r="B465" s="133">
        <v>232</v>
      </c>
      <c r="C465" s="50">
        <f t="shared" si="234"/>
        <v>1</v>
      </c>
      <c r="D465" s="50">
        <f t="shared" si="244"/>
        <v>1</v>
      </c>
      <c r="E465" s="97"/>
      <c r="F465" s="2">
        <f t="shared" si="323"/>
        <v>460</v>
      </c>
      <c r="G465" s="444">
        <v>31</v>
      </c>
      <c r="H465" s="164">
        <f>14- COUNTIF(L465:AA465,"#N/A")</f>
        <v>1</v>
      </c>
      <c r="I465" s="133">
        <f>SUM(AF465:AU465)+SUM(BA465:BM465)</f>
        <v>21</v>
      </c>
      <c r="J465" s="405">
        <f>CY465</f>
        <v>0.10776266323434526</v>
      </c>
      <c r="K465" s="466" t="str">
        <f>IF(ISNUMBER(MATCH(G465,'[4]OPR data'!$A$3:$A$2541,0)),"Y","N")</f>
        <v>Y</v>
      </c>
      <c r="L465" s="112"/>
      <c r="M465" s="236"/>
      <c r="N465" s="236" t="str">
        <f>(INDEX(Finish_table!R$4:R$83,MATCH('14 Year_History_Results'!$G465,Finish_table!S$4:S$83,0),1))</f>
        <v>QF</v>
      </c>
      <c r="O465" s="236" t="e">
        <f>(INDEX(Finish_table!Z$4:Z$99,MATCH('14 Year_History_Results'!$G465,Finish_table!AA$4:AA$99,0),1))</f>
        <v>#N/A</v>
      </c>
      <c r="P465" s="236" t="e">
        <f>(INDEX(Finish_table!AI$4:AI$99,MATCH('14 Year_History_Results'!$G465,Finish_table!AJ$4:AJ$99,0),1))</f>
        <v>#N/A</v>
      </c>
      <c r="Q465" s="236" t="e">
        <f>(INDEX(Finish_table!AR$4:AR$99,MATCH('14 Year_History_Results'!$G465,Finish_table!AS$4:AS$99,0),1))</f>
        <v>#N/A</v>
      </c>
      <c r="R465" s="236" t="e">
        <f>(INDEX(Finish_table!BA$4:BA$99,MATCH('14 Year_History_Results'!$G465,Finish_table!BB$4:BB$99,0),1))</f>
        <v>#N/A</v>
      </c>
      <c r="S465" s="236" t="e">
        <f>(INDEX(Finish_table!BJ$4:BJ$99,MATCH('14 Year_History_Results'!$G465,Finish_table!BK$4:BK$99,0),1))</f>
        <v>#N/A</v>
      </c>
      <c r="T465" s="236" t="e">
        <f>(INDEX(Finish_table!BS$4:BS$99,MATCH('14 Year_History_Results'!$G465,Finish_table!BT$4:BT$99,0),1))</f>
        <v>#N/A</v>
      </c>
      <c r="U465" s="236" t="e">
        <f>(INDEX(Finish_table!CB$4:CB$99,MATCH('14 Year_History_Results'!$G465,Finish_table!CC$4:CC$99,0),1))</f>
        <v>#N/A</v>
      </c>
      <c r="V465" s="236" t="e">
        <f>(INDEX(Finish_table!CK$4:CK$99,MATCH('14 Year_History_Results'!$G465,Finish_table!CL$4:CL$99,0),1))</f>
        <v>#N/A</v>
      </c>
      <c r="W465" s="236" t="e">
        <f>(INDEX(Finish_table!CT$4:CT$99,MATCH('14 Year_History_Results'!$G465,Finish_table!CU$4:CU$99,0),1))</f>
        <v>#N/A</v>
      </c>
      <c r="X465" s="236" t="e">
        <f>(INDEX(Finish_table!DC$4:DC$99,MATCH('14 Year_History_Results'!$G465,Finish_table!DD$4:DD$99,0),1))</f>
        <v>#N/A</v>
      </c>
      <c r="Y465" s="236" t="e">
        <f>(INDEX(Finish_table!DL$4:DL$99,MATCH('14 Year_History_Results'!$G465,Finish_table!DM$4:DM$99,0),1))</f>
        <v>#N/A</v>
      </c>
      <c r="Z465" s="236" t="e">
        <f>(INDEX(Finish_table!DU$4:DU$99,MATCH('14 Year_History_Results'!$G465,Finish_table!DV$4:DV$99,0),1))</f>
        <v>#N/A</v>
      </c>
      <c r="AA465" s="256" t="e">
        <f>(INDEX(Finish_table!ED$4:ED$140,MATCH('14 Year_History_Results'!$G465,Finish_table!EE$4:EE$140,0),1))</f>
        <v>#N/A</v>
      </c>
      <c r="AE465">
        <f t="shared" si="299"/>
        <v>31</v>
      </c>
      <c r="AF465" s="112"/>
      <c r="AG465" s="2"/>
      <c r="AH465" s="148">
        <f>INDEX('2001'!$C$44:$C$140,'14 Year_History_Results'!BT465)</f>
        <v>10</v>
      </c>
      <c r="AI465" s="2">
        <f>INDEX('2002'!$C$44:$C$140,'14 Year_History_Results'!BU465)</f>
        <v>0</v>
      </c>
      <c r="AJ465" s="2">
        <f>INDEX('2003'!$C$44:$C$140,'14 Year_History_Results'!BV465)</f>
        <v>0</v>
      </c>
      <c r="AK465" s="2">
        <f>INDEX('2004'!$C$44:$C$140,'14 Year_History_Results'!BW465)</f>
        <v>0</v>
      </c>
      <c r="AL465" s="2">
        <f>INDEX('2005'!$C$44:$C$140,'14 Year_History_Results'!BX465)</f>
        <v>0</v>
      </c>
      <c r="AM465" s="2">
        <f>INDEX('2006'!$C$44:$C$140,'14 Year_History_Results'!BY465)</f>
        <v>0</v>
      </c>
      <c r="AN465" s="2">
        <f>INDEX('2007'!$C$44:$C$140,'14 Year_History_Results'!BZ465)</f>
        <v>0</v>
      </c>
      <c r="AO465" s="2">
        <f>INDEX('2008'!$C$44:$C$140,'14 Year_History_Results'!CA465)</f>
        <v>0</v>
      </c>
      <c r="AP465" s="2">
        <f>INDEX('2009'!$C$44:$C$140,'14 Year_History_Results'!CB465)</f>
        <v>0</v>
      </c>
      <c r="AQ465" s="2">
        <f>INDEX('2010'!$C$44:$C$140,'14 Year_History_Results'!CC465)</f>
        <v>0</v>
      </c>
      <c r="AR465" s="2">
        <f>INDEX('2011'!$C$44:$C$140,'14 Year_History_Results'!CD465)</f>
        <v>0</v>
      </c>
      <c r="AS465" s="2">
        <f>INDEX('2012'!$C$44:$C$140,'14 Year_History_Results'!CE465)</f>
        <v>0</v>
      </c>
      <c r="AT465" s="2">
        <f>INDEX('2013'!$C$44:$C$140,'14 Year_History_Results'!CF465)</f>
        <v>0</v>
      </c>
      <c r="AU465" s="149">
        <f>INDEX('2014'!$C$52:$C$180,'14 Year_History_Results'!CG465)</f>
        <v>0</v>
      </c>
      <c r="AV465" s="2">
        <f t="shared" si="319"/>
        <v>2.6726124191242437</v>
      </c>
      <c r="AX465">
        <f t="shared" si="317"/>
        <v>31</v>
      </c>
      <c r="AY465" s="112"/>
      <c r="AZ465" s="97"/>
      <c r="BA465" s="148">
        <f>INDEX('2001'!$B$44:$B$140,'14 Year_History_Results'!BT465)</f>
        <v>11</v>
      </c>
      <c r="BB465" s="2">
        <f>INDEX('2002'!$B$44:$B$140,'14 Year_History_Results'!BU465)</f>
        <v>0</v>
      </c>
      <c r="BC465" s="2">
        <f>INDEX('2003'!$B$44:$B$140,'14 Year_History_Results'!BV465)</f>
        <v>0</v>
      </c>
      <c r="BD465" s="2">
        <f>INDEX('2004'!$B$44:$B$140,'14 Year_History_Results'!BW465)</f>
        <v>0</v>
      </c>
      <c r="BE465" s="2">
        <f>INDEX('2005'!$B$44:$B$140,'14 Year_History_Results'!BX465)</f>
        <v>0</v>
      </c>
      <c r="BF465" s="2">
        <f>INDEX('2006'!$B$44:$B$140,'14 Year_History_Results'!BY465)</f>
        <v>0</v>
      </c>
      <c r="BG465" s="2">
        <f>INDEX('2007'!$B$44:$B$140,'14 Year_History_Results'!BZ465)</f>
        <v>0</v>
      </c>
      <c r="BH465" s="2">
        <f>INDEX('2008'!$B$44:$B$140,'14 Year_History_Results'!CA465)</f>
        <v>0</v>
      </c>
      <c r="BI465" s="2">
        <f>INDEX('2009'!$B$44:$B$140,'14 Year_History_Results'!CB465)</f>
        <v>0</v>
      </c>
      <c r="BJ465" s="2">
        <f>INDEX('2010'!$B$44:$B$140,'14 Year_History_Results'!CC465)</f>
        <v>0</v>
      </c>
      <c r="BK465" s="2">
        <f>INDEX('2011'!$B$44:$B$140,'14 Year_History_Results'!CD465)</f>
        <v>0</v>
      </c>
      <c r="BL465" s="2">
        <f>INDEX('2012'!$B$44:$B$140,'14 Year_History_Results'!CE465)</f>
        <v>0</v>
      </c>
      <c r="BM465" s="2">
        <f>INDEX('2013'!$B$44:$B$140,'14 Year_History_Results'!CF465)</f>
        <v>0</v>
      </c>
      <c r="BN465" s="149">
        <f>INDEX('2014'!$B$52:$B$180,'14 Year_History_Results'!CG465)</f>
        <v>0</v>
      </c>
      <c r="BO465" s="308">
        <f t="shared" si="300"/>
        <v>0</v>
      </c>
      <c r="BQ465">
        <f t="shared" si="318"/>
        <v>31</v>
      </c>
      <c r="BR465" s="112"/>
      <c r="BS465" s="97"/>
      <c r="BT465" s="148">
        <f>IF(ISNA(MATCH($BQ465,'2001'!$A$44:$A$139,0)),97,MATCH($BQ465,'2001'!$A$44:$A$139,0))</f>
        <v>4</v>
      </c>
      <c r="BU465" s="2">
        <f>IF(ISNA(MATCH($BQ465,'2002'!$A$44:$A$139,0)),97,MATCH($BQ465,'2002'!$A$44:$A$139,0))</f>
        <v>97</v>
      </c>
      <c r="BV465" s="2">
        <f>IF(ISNA(MATCH($BQ465,'2003'!$A$44:$A$139,0)),97,MATCH($BQ465,'2003'!$A$44:$A$139,0))</f>
        <v>97</v>
      </c>
      <c r="BW465" s="2">
        <f>IF(ISNA(MATCH($BQ465,'2004'!$A$44:$A$139,0)),97,MATCH($BQ465,'2004'!$A$44:$A$139,0))</f>
        <v>97</v>
      </c>
      <c r="BX465" s="2">
        <f>IF(ISNA(MATCH($BQ465,'2005'!$A$44:$A$139,0)),97,MATCH($BQ465,'2005'!$A$44:$A$139,0))</f>
        <v>97</v>
      </c>
      <c r="BY465" s="2">
        <f>IF(ISNA(MATCH($BQ465,'2006'!$A$44:$A$139,0)),97,MATCH($BQ465,'2006'!$A$44:$A$139,0))</f>
        <v>97</v>
      </c>
      <c r="BZ465" s="2">
        <f>IF(ISNA(MATCH($BQ465,'2007'!$A$44:$A$139,0)),97,MATCH($BQ465,'2007'!$A$44:$A$139,0))</f>
        <v>97</v>
      </c>
      <c r="CA465" s="2">
        <f>IF(ISNA(MATCH($BQ465,'2008'!$A$44:$A$139,0)),97,MATCH($BQ465,'2008'!$A$44:$A$139,0))</f>
        <v>97</v>
      </c>
      <c r="CB465" s="2">
        <f>IF(ISNA(MATCH($BQ465,'2009'!$A$44:$A$139,0)),97,MATCH($BQ465,'2009'!$A$44:$A$139,0))</f>
        <v>97</v>
      </c>
      <c r="CC465" s="2">
        <f>IF(ISNA(MATCH($BQ465,'2010'!$A$44:$A$139,0)),97,MATCH($BQ465,'2010'!$A$44:$A$139,0))</f>
        <v>97</v>
      </c>
      <c r="CD465" s="2">
        <f>IF(ISNA(MATCH($BQ465,'2011'!$A$44:$A$139,0)),97,MATCH($BQ465,'2011'!$A$44:$A$139,0))</f>
        <v>97</v>
      </c>
      <c r="CE465" s="2">
        <f>IF(ISNA(MATCH($BQ465,'2012'!$A$44:$A$139,0)),97,MATCH($BQ465,'2012'!$A$44:$A$139,0))</f>
        <v>97</v>
      </c>
      <c r="CF465" s="2">
        <f>IF(ISNA(MATCH($BQ465,'2013'!$A$44:$A$139,0)),97,MATCH($BQ465,'2013'!$A$44:$A$139,0))</f>
        <v>97</v>
      </c>
      <c r="CG465" s="149">
        <f>IF(ISNA(MATCH($BQ465,'2014'!$A$52:$A$179,0)),129,MATCH($BQ465,'2014'!$A$52:$A$179,0))</f>
        <v>129</v>
      </c>
      <c r="CI465">
        <f t="shared" si="301"/>
        <v>31</v>
      </c>
      <c r="CJ465" s="284"/>
      <c r="CK465" s="282"/>
      <c r="CL465" s="281">
        <f t="shared" si="302"/>
        <v>21</v>
      </c>
      <c r="CM465" s="282">
        <f t="shared" si="303"/>
        <v>13.9986</v>
      </c>
      <c r="CN465" s="282">
        <f t="shared" si="304"/>
        <v>9.3314667599999996</v>
      </c>
      <c r="CO465" s="282">
        <f t="shared" si="305"/>
        <v>6.2203557422159994</v>
      </c>
      <c r="CP465" s="282">
        <f t="shared" si="306"/>
        <v>4.1464891377611854</v>
      </c>
      <c r="CQ465" s="282">
        <f t="shared" si="307"/>
        <v>2.7640496592316062</v>
      </c>
      <c r="CR465" s="282">
        <f t="shared" si="308"/>
        <v>1.8425155028437885</v>
      </c>
      <c r="CS465" s="282">
        <f t="shared" si="309"/>
        <v>1.2282208341956693</v>
      </c>
      <c r="CT465" s="282">
        <f t="shared" si="310"/>
        <v>0.81873200807483315</v>
      </c>
      <c r="CU465" s="282">
        <f t="shared" si="311"/>
        <v>0.5457667565826837</v>
      </c>
      <c r="CV465" s="282">
        <f t="shared" si="312"/>
        <v>0.36380811993801693</v>
      </c>
      <c r="CW465" s="282">
        <f t="shared" si="313"/>
        <v>0.24251449275068207</v>
      </c>
      <c r="CX465" s="282">
        <f t="shared" si="314"/>
        <v>0.16166016086760465</v>
      </c>
      <c r="CY465" s="283">
        <f t="shared" si="320"/>
        <v>0.10776266323434526</v>
      </c>
      <c r="DA465" s="282">
        <f t="shared" si="315"/>
        <v>31</v>
      </c>
      <c r="DB465" s="97"/>
      <c r="DC465" s="156"/>
      <c r="DD465" s="270">
        <f>BA465+AH465+DC465</f>
        <v>21</v>
      </c>
      <c r="DE465" s="156">
        <f>BB465+AI465+DD465</f>
        <v>21</v>
      </c>
      <c r="DF465" s="156">
        <f>BC465+AJ465+DE465</f>
        <v>21</v>
      </c>
      <c r="DG465" s="156">
        <f>BD465+AK465+DF465</f>
        <v>21</v>
      </c>
      <c r="DH465" s="156">
        <f>BE465+AL465+DG465</f>
        <v>21</v>
      </c>
      <c r="DI465" s="156">
        <f>BF465+AM465+DH465</f>
        <v>21</v>
      </c>
      <c r="DJ465" s="156">
        <f>BG465+AN465+DI465</f>
        <v>21</v>
      </c>
      <c r="DK465" s="156">
        <f>BH465+AO465+DJ465</f>
        <v>21</v>
      </c>
      <c r="DL465" s="156">
        <f>BI465+AP465+DK465</f>
        <v>21</v>
      </c>
      <c r="DM465" s="156">
        <f>BJ465+AQ465+DL465</f>
        <v>21</v>
      </c>
      <c r="DN465" s="156">
        <f>BK465+AR465+DM465</f>
        <v>21</v>
      </c>
      <c r="DO465" s="156">
        <f>BL465+AS465+DN465</f>
        <v>21</v>
      </c>
      <c r="DP465" s="156">
        <f t="shared" si="316"/>
        <v>21</v>
      </c>
      <c r="DQ465" s="267">
        <f t="shared" si="321"/>
        <v>21</v>
      </c>
      <c r="DR465" s="156">
        <f t="shared" si="322"/>
        <v>293</v>
      </c>
    </row>
    <row r="466" spans="2:122" ht="13.5" thickBot="1" x14ac:dyDescent="0.25">
      <c r="B466" s="133">
        <v>233</v>
      </c>
      <c r="C466" s="50">
        <f t="shared" si="234"/>
        <v>1</v>
      </c>
      <c r="D466" s="50">
        <f t="shared" si="244"/>
        <v>0</v>
      </c>
      <c r="E466" s="97"/>
      <c r="F466" s="2">
        <f t="shared" si="323"/>
        <v>461</v>
      </c>
      <c r="G466" s="444">
        <v>131</v>
      </c>
      <c r="H466" s="164">
        <f>14- COUNTIF(L466:AA466,"#N/A")</f>
        <v>1</v>
      </c>
      <c r="I466" s="133">
        <f>SUM(AF466:AU466)+SUM(BA466:BM466)</f>
        <v>21</v>
      </c>
      <c r="J466" s="405">
        <f>CY466</f>
        <v>0.10776266323434526</v>
      </c>
      <c r="K466" s="466" t="str">
        <f>IF(ISNUMBER(MATCH(G466,'[4]OPR data'!$A$3:$A$2541,0)),"Y","N")</f>
        <v>Y</v>
      </c>
      <c r="L466" s="112"/>
      <c r="M466" s="236"/>
      <c r="N466" s="236" t="str">
        <f>(INDEX(Finish_table!R$4:R$83,MATCH('14 Year_History_Results'!$G466,Finish_table!S$4:S$83,0),1))</f>
        <v>QF</v>
      </c>
      <c r="O466" s="236" t="e">
        <f>(INDEX(Finish_table!Z$4:Z$99,MATCH('14 Year_History_Results'!$G466,Finish_table!AA$4:AA$99,0),1))</f>
        <v>#N/A</v>
      </c>
      <c r="P466" s="236" t="e">
        <f>(INDEX(Finish_table!AI$4:AI$99,MATCH('14 Year_History_Results'!$G466,Finish_table!AJ$4:AJ$99,0),1))</f>
        <v>#N/A</v>
      </c>
      <c r="Q466" s="236" t="e">
        <f>(INDEX(Finish_table!AR$4:AR$99,MATCH('14 Year_History_Results'!$G466,Finish_table!AS$4:AS$99,0),1))</f>
        <v>#N/A</v>
      </c>
      <c r="R466" s="236" t="e">
        <f>(INDEX(Finish_table!BA$4:BA$99,MATCH('14 Year_History_Results'!$G466,Finish_table!BB$4:BB$99,0),1))</f>
        <v>#N/A</v>
      </c>
      <c r="S466" s="236" t="e">
        <f>(INDEX(Finish_table!BJ$4:BJ$99,MATCH('14 Year_History_Results'!$G466,Finish_table!BK$4:BK$99,0),1))</f>
        <v>#N/A</v>
      </c>
      <c r="T466" s="236" t="e">
        <f>(INDEX(Finish_table!BS$4:BS$99,MATCH('14 Year_History_Results'!$G466,Finish_table!BT$4:BT$99,0),1))</f>
        <v>#N/A</v>
      </c>
      <c r="U466" s="236" t="e">
        <f>(INDEX(Finish_table!CB$4:CB$99,MATCH('14 Year_History_Results'!$G466,Finish_table!CC$4:CC$99,0),1))</f>
        <v>#N/A</v>
      </c>
      <c r="V466" s="236" t="e">
        <f>(INDEX(Finish_table!CK$4:CK$99,MATCH('14 Year_History_Results'!$G466,Finish_table!CL$4:CL$99,0),1))</f>
        <v>#N/A</v>
      </c>
      <c r="W466" s="236" t="e">
        <f>(INDEX(Finish_table!CT$4:CT$99,MATCH('14 Year_History_Results'!$G466,Finish_table!CU$4:CU$99,0),1))</f>
        <v>#N/A</v>
      </c>
      <c r="X466" s="236" t="e">
        <f>(INDEX(Finish_table!DC$4:DC$99,MATCH('14 Year_History_Results'!$G466,Finish_table!DD$4:DD$99,0),1))</f>
        <v>#N/A</v>
      </c>
      <c r="Y466" s="236" t="e">
        <f>(INDEX(Finish_table!DL$4:DL$99,MATCH('14 Year_History_Results'!$G466,Finish_table!DM$4:DM$99,0),1))</f>
        <v>#N/A</v>
      </c>
      <c r="Z466" s="236" t="e">
        <f>(INDEX(Finish_table!DU$4:DU$99,MATCH('14 Year_History_Results'!$G466,Finish_table!DV$4:DV$99,0),1))</f>
        <v>#N/A</v>
      </c>
      <c r="AA466" s="256" t="e">
        <f>(INDEX(Finish_table!ED$4:ED$140,MATCH('14 Year_History_Results'!$G466,Finish_table!EE$4:EE$140,0),1))</f>
        <v>#N/A</v>
      </c>
      <c r="AE466">
        <f t="shared" si="299"/>
        <v>131</v>
      </c>
      <c r="AF466" s="112"/>
      <c r="AG466" s="2"/>
      <c r="AH466" s="148">
        <f>INDEX('2001'!$C$44:$C$140,'14 Year_History_Results'!BT466)</f>
        <v>10</v>
      </c>
      <c r="AI466" s="2">
        <f>INDEX('2002'!$C$44:$C$140,'14 Year_History_Results'!BU466)</f>
        <v>0</v>
      </c>
      <c r="AJ466" s="2">
        <f>INDEX('2003'!$C$44:$C$140,'14 Year_History_Results'!BV466)</f>
        <v>0</v>
      </c>
      <c r="AK466" s="2">
        <f>INDEX('2004'!$C$44:$C$140,'14 Year_History_Results'!BW466)</f>
        <v>0</v>
      </c>
      <c r="AL466" s="2">
        <f>INDEX('2005'!$C$44:$C$140,'14 Year_History_Results'!BX466)</f>
        <v>0</v>
      </c>
      <c r="AM466" s="2">
        <f>INDEX('2006'!$C$44:$C$140,'14 Year_History_Results'!BY466)</f>
        <v>0</v>
      </c>
      <c r="AN466" s="2">
        <f>INDEX('2007'!$C$44:$C$140,'14 Year_History_Results'!BZ466)</f>
        <v>0</v>
      </c>
      <c r="AO466" s="2">
        <f>INDEX('2008'!$C$44:$C$140,'14 Year_History_Results'!CA466)</f>
        <v>0</v>
      </c>
      <c r="AP466" s="2">
        <f>INDEX('2009'!$C$44:$C$140,'14 Year_History_Results'!CB466)</f>
        <v>0</v>
      </c>
      <c r="AQ466" s="2">
        <f>INDEX('2010'!$C$44:$C$140,'14 Year_History_Results'!CC466)</f>
        <v>0</v>
      </c>
      <c r="AR466" s="2">
        <f>INDEX('2011'!$C$44:$C$140,'14 Year_History_Results'!CD466)</f>
        <v>0</v>
      </c>
      <c r="AS466" s="2">
        <f>INDEX('2012'!$C$44:$C$140,'14 Year_History_Results'!CE466)</f>
        <v>0</v>
      </c>
      <c r="AT466" s="2">
        <f>INDEX('2013'!$C$44:$C$140,'14 Year_History_Results'!CF466)</f>
        <v>0</v>
      </c>
      <c r="AU466" s="149">
        <f>INDEX('2014'!$C$52:$C$180,'14 Year_History_Results'!CG466)</f>
        <v>0</v>
      </c>
      <c r="AV466" s="2">
        <f t="shared" si="319"/>
        <v>2.6726124191242437</v>
      </c>
      <c r="AX466">
        <f t="shared" si="317"/>
        <v>131</v>
      </c>
      <c r="AY466" s="112"/>
      <c r="AZ466" s="97"/>
      <c r="BA466" s="148">
        <f>INDEX('2001'!$B$44:$B$140,'14 Year_History_Results'!BT466)</f>
        <v>11</v>
      </c>
      <c r="BB466" s="2">
        <f>INDEX('2002'!$B$44:$B$140,'14 Year_History_Results'!BU466)</f>
        <v>0</v>
      </c>
      <c r="BC466" s="2">
        <f>INDEX('2003'!$B$44:$B$140,'14 Year_History_Results'!BV466)</f>
        <v>0</v>
      </c>
      <c r="BD466" s="2">
        <f>INDEX('2004'!$B$44:$B$140,'14 Year_History_Results'!BW466)</f>
        <v>0</v>
      </c>
      <c r="BE466" s="2">
        <f>INDEX('2005'!$B$44:$B$140,'14 Year_History_Results'!BX466)</f>
        <v>0</v>
      </c>
      <c r="BF466" s="2">
        <f>INDEX('2006'!$B$44:$B$140,'14 Year_History_Results'!BY466)</f>
        <v>0</v>
      </c>
      <c r="BG466" s="2">
        <f>INDEX('2007'!$B$44:$B$140,'14 Year_History_Results'!BZ466)</f>
        <v>0</v>
      </c>
      <c r="BH466" s="2">
        <f>INDEX('2008'!$B$44:$B$140,'14 Year_History_Results'!CA466)</f>
        <v>0</v>
      </c>
      <c r="BI466" s="2">
        <f>INDEX('2009'!$B$44:$B$140,'14 Year_History_Results'!CB466)</f>
        <v>0</v>
      </c>
      <c r="BJ466" s="2">
        <f>INDEX('2010'!$B$44:$B$140,'14 Year_History_Results'!CC466)</f>
        <v>0</v>
      </c>
      <c r="BK466" s="2">
        <f>INDEX('2011'!$B$44:$B$140,'14 Year_History_Results'!CD466)</f>
        <v>0</v>
      </c>
      <c r="BL466" s="2">
        <f>INDEX('2012'!$B$44:$B$140,'14 Year_History_Results'!CE466)</f>
        <v>0</v>
      </c>
      <c r="BM466" s="2">
        <f>INDEX('2013'!$B$44:$B$140,'14 Year_History_Results'!CF466)</f>
        <v>0</v>
      </c>
      <c r="BN466" s="149">
        <f>INDEX('2014'!$B$52:$B$180,'14 Year_History_Results'!CG466)</f>
        <v>0</v>
      </c>
      <c r="BO466" s="308">
        <f t="shared" si="300"/>
        <v>0</v>
      </c>
      <c r="BQ466">
        <f t="shared" si="318"/>
        <v>131</v>
      </c>
      <c r="BR466" s="112"/>
      <c r="BS466" s="97"/>
      <c r="BT466" s="148">
        <f>IF(ISNA(MATCH($BQ466,'2001'!$A$44:$A$139,0)),97,MATCH($BQ466,'2001'!$A$44:$A$139,0))</f>
        <v>32</v>
      </c>
      <c r="BU466" s="2">
        <f>IF(ISNA(MATCH($BQ466,'2002'!$A$44:$A$139,0)),97,MATCH($BQ466,'2002'!$A$44:$A$139,0))</f>
        <v>97</v>
      </c>
      <c r="BV466" s="2">
        <f>IF(ISNA(MATCH($BQ466,'2003'!$A$44:$A$139,0)),97,MATCH($BQ466,'2003'!$A$44:$A$139,0))</f>
        <v>97</v>
      </c>
      <c r="BW466" s="2">
        <f>IF(ISNA(MATCH($BQ466,'2004'!$A$44:$A$139,0)),97,MATCH($BQ466,'2004'!$A$44:$A$139,0))</f>
        <v>97</v>
      </c>
      <c r="BX466" s="2">
        <f>IF(ISNA(MATCH($BQ466,'2005'!$A$44:$A$139,0)),97,MATCH($BQ466,'2005'!$A$44:$A$139,0))</f>
        <v>97</v>
      </c>
      <c r="BY466" s="2">
        <f>IF(ISNA(MATCH($BQ466,'2006'!$A$44:$A$139,0)),97,MATCH($BQ466,'2006'!$A$44:$A$139,0))</f>
        <v>97</v>
      </c>
      <c r="BZ466" s="2">
        <f>IF(ISNA(MATCH($BQ466,'2007'!$A$44:$A$139,0)),97,MATCH($BQ466,'2007'!$A$44:$A$139,0))</f>
        <v>97</v>
      </c>
      <c r="CA466" s="2">
        <f>IF(ISNA(MATCH($BQ466,'2008'!$A$44:$A$139,0)),97,MATCH($BQ466,'2008'!$A$44:$A$139,0))</f>
        <v>97</v>
      </c>
      <c r="CB466" s="2">
        <f>IF(ISNA(MATCH($BQ466,'2009'!$A$44:$A$139,0)),97,MATCH($BQ466,'2009'!$A$44:$A$139,0))</f>
        <v>97</v>
      </c>
      <c r="CC466" s="2">
        <f>IF(ISNA(MATCH($BQ466,'2010'!$A$44:$A$139,0)),97,MATCH($BQ466,'2010'!$A$44:$A$139,0))</f>
        <v>97</v>
      </c>
      <c r="CD466" s="2">
        <f>IF(ISNA(MATCH($BQ466,'2011'!$A$44:$A$139,0)),97,MATCH($BQ466,'2011'!$A$44:$A$139,0))</f>
        <v>97</v>
      </c>
      <c r="CE466" s="2">
        <f>IF(ISNA(MATCH($BQ466,'2012'!$A$44:$A$139,0)),97,MATCH($BQ466,'2012'!$A$44:$A$139,0))</f>
        <v>97</v>
      </c>
      <c r="CF466" s="2">
        <f>IF(ISNA(MATCH($BQ466,'2013'!$A$44:$A$139,0)),97,MATCH($BQ466,'2013'!$A$44:$A$139,0))</f>
        <v>97</v>
      </c>
      <c r="CG466" s="149">
        <f>IF(ISNA(MATCH($BQ466,'2014'!$A$52:$A$179,0)),129,MATCH($BQ466,'2014'!$A$52:$A$179,0))</f>
        <v>129</v>
      </c>
      <c r="CI466">
        <f t="shared" si="301"/>
        <v>131</v>
      </c>
      <c r="CJ466" s="284"/>
      <c r="CK466" s="282"/>
      <c r="CL466" s="281">
        <f t="shared" si="302"/>
        <v>21</v>
      </c>
      <c r="CM466" s="282">
        <f t="shared" si="303"/>
        <v>13.9986</v>
      </c>
      <c r="CN466" s="282">
        <f t="shared" si="304"/>
        <v>9.3314667599999996</v>
      </c>
      <c r="CO466" s="282">
        <f t="shared" si="305"/>
        <v>6.2203557422159994</v>
      </c>
      <c r="CP466" s="282">
        <f t="shared" si="306"/>
        <v>4.1464891377611854</v>
      </c>
      <c r="CQ466" s="282">
        <f t="shared" si="307"/>
        <v>2.7640496592316062</v>
      </c>
      <c r="CR466" s="282">
        <f t="shared" si="308"/>
        <v>1.8425155028437885</v>
      </c>
      <c r="CS466" s="282">
        <f t="shared" si="309"/>
        <v>1.2282208341956693</v>
      </c>
      <c r="CT466" s="282">
        <f t="shared" si="310"/>
        <v>0.81873200807483315</v>
      </c>
      <c r="CU466" s="282">
        <f t="shared" si="311"/>
        <v>0.5457667565826837</v>
      </c>
      <c r="CV466" s="282">
        <f t="shared" si="312"/>
        <v>0.36380811993801693</v>
      </c>
      <c r="CW466" s="282">
        <f t="shared" si="313"/>
        <v>0.24251449275068207</v>
      </c>
      <c r="CX466" s="282">
        <f t="shared" si="314"/>
        <v>0.16166016086760465</v>
      </c>
      <c r="CY466" s="283">
        <f t="shared" si="320"/>
        <v>0.10776266323434526</v>
      </c>
      <c r="DA466" s="282">
        <f t="shared" si="315"/>
        <v>131</v>
      </c>
      <c r="DB466" s="97"/>
      <c r="DC466" s="156"/>
      <c r="DD466" s="270">
        <f>BA466+AH466+DC466</f>
        <v>21</v>
      </c>
      <c r="DE466" s="156">
        <f>BB466+AI466+DD466</f>
        <v>21</v>
      </c>
      <c r="DF466" s="156">
        <f>BC466+AJ466+DE466</f>
        <v>21</v>
      </c>
      <c r="DG466" s="156">
        <f>BD466+AK466+DF466</f>
        <v>21</v>
      </c>
      <c r="DH466" s="156">
        <f>BE466+AL466+DG466</f>
        <v>21</v>
      </c>
      <c r="DI466" s="156">
        <f>BF466+AM466+DH466</f>
        <v>21</v>
      </c>
      <c r="DJ466" s="156">
        <f>BG466+AN466+DI466</f>
        <v>21</v>
      </c>
      <c r="DK466" s="156">
        <f>BH466+AO466+DJ466</f>
        <v>21</v>
      </c>
      <c r="DL466" s="156">
        <f>BI466+AP466+DK466</f>
        <v>21</v>
      </c>
      <c r="DM466" s="156">
        <f>BJ466+AQ466+DL466</f>
        <v>21</v>
      </c>
      <c r="DN466" s="156">
        <f>BK466+AR466+DM466</f>
        <v>21</v>
      </c>
      <c r="DO466" s="156">
        <f>BL466+AS466+DN466</f>
        <v>21</v>
      </c>
      <c r="DP466" s="156">
        <f t="shared" si="316"/>
        <v>21</v>
      </c>
      <c r="DQ466" s="267">
        <f t="shared" si="321"/>
        <v>21</v>
      </c>
      <c r="DR466" s="156">
        <f t="shared" si="322"/>
        <v>293</v>
      </c>
    </row>
    <row r="467" spans="2:122" ht="13.5" thickBot="1" x14ac:dyDescent="0.25">
      <c r="B467" s="133">
        <v>233</v>
      </c>
      <c r="C467" s="50">
        <f t="shared" si="234"/>
        <v>2</v>
      </c>
      <c r="D467" s="50">
        <f t="shared" si="244"/>
        <v>0</v>
      </c>
      <c r="E467" s="97"/>
      <c r="F467" s="2">
        <f t="shared" si="323"/>
        <v>462</v>
      </c>
      <c r="G467" s="444">
        <v>449</v>
      </c>
      <c r="H467" s="164">
        <f>14- COUNTIF(L467:AA467,"#N/A")</f>
        <v>2</v>
      </c>
      <c r="I467" s="133">
        <f>SUM(AF467:AU467)+SUM(BA467:BM467)</f>
        <v>20</v>
      </c>
      <c r="J467" s="405">
        <f>CY467</f>
        <v>0.10519765534857931</v>
      </c>
      <c r="K467" s="466" t="str">
        <f>IF(ISNUMBER(MATCH(G467,'[4]OPR data'!$A$3:$A$2541,0)),"Y","N")</f>
        <v>Y</v>
      </c>
      <c r="L467" s="112"/>
      <c r="M467" s="236"/>
      <c r="N467" s="236" t="str">
        <f>(INDEX(Finish_table!R$4:R$83,MATCH('14 Year_History_Results'!$G467,Finish_table!S$4:S$83,0),1))</f>
        <v>QF</v>
      </c>
      <c r="O467" s="236" t="str">
        <f>(INDEX(Finish_table!Z$4:Z$99,MATCH('14 Year_History_Results'!$G467,Finish_table!AA$4:AA$99,0),1))</f>
        <v>QF</v>
      </c>
      <c r="P467" s="236" t="e">
        <f>(INDEX(Finish_table!AI$4:AI$99,MATCH('14 Year_History_Results'!$G467,Finish_table!AJ$4:AJ$99,0),1))</f>
        <v>#N/A</v>
      </c>
      <c r="Q467" s="236" t="e">
        <f>(INDEX(Finish_table!AR$4:AR$99,MATCH('14 Year_History_Results'!$G467,Finish_table!AS$4:AS$99,0),1))</f>
        <v>#N/A</v>
      </c>
      <c r="R467" s="236" t="e">
        <f>(INDEX(Finish_table!BA$4:BA$99,MATCH('14 Year_History_Results'!$G467,Finish_table!BB$4:BB$99,0),1))</f>
        <v>#N/A</v>
      </c>
      <c r="S467" s="236" t="e">
        <f>(INDEX(Finish_table!BJ$4:BJ$99,MATCH('14 Year_History_Results'!$G467,Finish_table!BK$4:BK$99,0),1))</f>
        <v>#N/A</v>
      </c>
      <c r="T467" s="236" t="e">
        <f>(INDEX(Finish_table!BS$4:BS$99,MATCH('14 Year_History_Results'!$G467,Finish_table!BT$4:BT$99,0),1))</f>
        <v>#N/A</v>
      </c>
      <c r="U467" s="236" t="e">
        <f>(INDEX(Finish_table!CB$4:CB$99,MATCH('14 Year_History_Results'!$G467,Finish_table!CC$4:CC$99,0),1))</f>
        <v>#N/A</v>
      </c>
      <c r="V467" s="236" t="e">
        <f>(INDEX(Finish_table!CK$4:CK$99,MATCH('14 Year_History_Results'!$G467,Finish_table!CL$4:CL$99,0),1))</f>
        <v>#N/A</v>
      </c>
      <c r="W467" s="236" t="e">
        <f>(INDEX(Finish_table!CT$4:CT$99,MATCH('14 Year_History_Results'!$G467,Finish_table!CU$4:CU$99,0),1))</f>
        <v>#N/A</v>
      </c>
      <c r="X467" s="236" t="e">
        <f>(INDEX(Finish_table!DC$4:DC$99,MATCH('14 Year_History_Results'!$G467,Finish_table!DD$4:DD$99,0),1))</f>
        <v>#N/A</v>
      </c>
      <c r="Y467" s="236" t="e">
        <f>(INDEX(Finish_table!DL$4:DL$99,MATCH('14 Year_History_Results'!$G467,Finish_table!DM$4:DM$99,0),1))</f>
        <v>#N/A</v>
      </c>
      <c r="Z467" s="236" t="e">
        <f>(INDEX(Finish_table!DU$4:DU$99,MATCH('14 Year_History_Results'!$G467,Finish_table!DV$4:DV$99,0),1))</f>
        <v>#N/A</v>
      </c>
      <c r="AA467" s="256" t="e">
        <f>(INDEX(Finish_table!ED$4:ED$140,MATCH('14 Year_History_Results'!$G467,Finish_table!EE$4:EE$140,0),1))</f>
        <v>#N/A</v>
      </c>
      <c r="AE467">
        <f t="shared" si="299"/>
        <v>449</v>
      </c>
      <c r="AF467" s="112"/>
      <c r="AG467" s="2"/>
      <c r="AH467" s="148">
        <f>INDEX('2001'!$C$44:$C$140,'14 Year_History_Results'!BT467)</f>
        <v>10</v>
      </c>
      <c r="AI467" s="2">
        <f>INDEX('2002'!$C$44:$C$140,'14 Year_History_Results'!BU467)</f>
        <v>0</v>
      </c>
      <c r="AJ467" s="2">
        <f>INDEX('2003'!$C$44:$C$140,'14 Year_History_Results'!BV467)</f>
        <v>0</v>
      </c>
      <c r="AK467" s="2">
        <f>INDEX('2004'!$C$44:$C$140,'14 Year_History_Results'!BW467)</f>
        <v>0</v>
      </c>
      <c r="AL467" s="2">
        <f>INDEX('2005'!$C$44:$C$140,'14 Year_History_Results'!BX467)</f>
        <v>0</v>
      </c>
      <c r="AM467" s="2">
        <f>INDEX('2006'!$C$44:$C$140,'14 Year_History_Results'!BY467)</f>
        <v>0</v>
      </c>
      <c r="AN467" s="2">
        <f>INDEX('2007'!$C$44:$C$140,'14 Year_History_Results'!BZ467)</f>
        <v>0</v>
      </c>
      <c r="AO467" s="2">
        <f>INDEX('2008'!$C$44:$C$140,'14 Year_History_Results'!CA467)</f>
        <v>0</v>
      </c>
      <c r="AP467" s="2">
        <f>INDEX('2009'!$C$44:$C$140,'14 Year_History_Results'!CB467)</f>
        <v>0</v>
      </c>
      <c r="AQ467" s="2">
        <f>INDEX('2010'!$C$44:$C$140,'14 Year_History_Results'!CC467)</f>
        <v>0</v>
      </c>
      <c r="AR467" s="2">
        <f>INDEX('2011'!$C$44:$C$140,'14 Year_History_Results'!CD467)</f>
        <v>0</v>
      </c>
      <c r="AS467" s="2">
        <f>INDEX('2012'!$C$44:$C$140,'14 Year_History_Results'!CE467)</f>
        <v>0</v>
      </c>
      <c r="AT467" s="2">
        <f>INDEX('2013'!$C$44:$C$140,'14 Year_History_Results'!CF467)</f>
        <v>0</v>
      </c>
      <c r="AU467" s="149">
        <f>INDEX('2014'!$C$52:$C$180,'14 Year_History_Results'!CG467)</f>
        <v>0</v>
      </c>
      <c r="AV467" s="2">
        <f t="shared" si="319"/>
        <v>2.6726124191242437</v>
      </c>
      <c r="AX467">
        <f t="shared" si="317"/>
        <v>449</v>
      </c>
      <c r="AY467" s="112"/>
      <c r="AZ467" s="97"/>
      <c r="BA467" s="148">
        <f>INDEX('2001'!$B$44:$B$140,'14 Year_History_Results'!BT467)</f>
        <v>9</v>
      </c>
      <c r="BB467" s="2">
        <f>INDEX('2002'!$B$44:$B$140,'14 Year_History_Results'!BU467)</f>
        <v>1</v>
      </c>
      <c r="BC467" s="2">
        <f>INDEX('2003'!$B$44:$B$140,'14 Year_History_Results'!BV467)</f>
        <v>0</v>
      </c>
      <c r="BD467" s="2">
        <f>INDEX('2004'!$B$44:$B$140,'14 Year_History_Results'!BW467)</f>
        <v>0</v>
      </c>
      <c r="BE467" s="2">
        <f>INDEX('2005'!$B$44:$B$140,'14 Year_History_Results'!BX467)</f>
        <v>0</v>
      </c>
      <c r="BF467" s="2">
        <f>INDEX('2006'!$B$44:$B$140,'14 Year_History_Results'!BY467)</f>
        <v>0</v>
      </c>
      <c r="BG467" s="2">
        <f>INDEX('2007'!$B$44:$B$140,'14 Year_History_Results'!BZ467)</f>
        <v>0</v>
      </c>
      <c r="BH467" s="2">
        <f>INDEX('2008'!$B$44:$B$140,'14 Year_History_Results'!CA467)</f>
        <v>0</v>
      </c>
      <c r="BI467" s="2">
        <f>INDEX('2009'!$B$44:$B$140,'14 Year_History_Results'!CB467)</f>
        <v>0</v>
      </c>
      <c r="BJ467" s="2">
        <f>INDEX('2010'!$B$44:$B$140,'14 Year_History_Results'!CC467)</f>
        <v>0</v>
      </c>
      <c r="BK467" s="2">
        <f>INDEX('2011'!$B$44:$B$140,'14 Year_History_Results'!CD467)</f>
        <v>0</v>
      </c>
      <c r="BL467" s="2">
        <f>INDEX('2012'!$B$44:$B$140,'14 Year_History_Results'!CE467)</f>
        <v>0</v>
      </c>
      <c r="BM467" s="2">
        <f>INDEX('2013'!$B$44:$B$140,'14 Year_History_Results'!CF467)</f>
        <v>0</v>
      </c>
      <c r="BN467" s="149">
        <f>INDEX('2014'!$B$52:$B$180,'14 Year_History_Results'!CG467)</f>
        <v>0</v>
      </c>
      <c r="BO467" s="308">
        <f t="shared" si="300"/>
        <v>0</v>
      </c>
      <c r="BQ467">
        <f t="shared" si="318"/>
        <v>449</v>
      </c>
      <c r="BR467" s="112"/>
      <c r="BS467" s="97"/>
      <c r="BT467" s="148">
        <f>IF(ISNA(MATCH($BQ467,'2001'!$A$44:$A$139,0)),97,MATCH($BQ467,'2001'!$A$44:$A$139,0))</f>
        <v>75</v>
      </c>
      <c r="BU467" s="2">
        <f>IF(ISNA(MATCH($BQ467,'2002'!$A$44:$A$139,0)),97,MATCH($BQ467,'2002'!$A$44:$A$139,0))</f>
        <v>79</v>
      </c>
      <c r="BV467" s="2">
        <f>IF(ISNA(MATCH($BQ467,'2003'!$A$44:$A$139,0)),97,MATCH($BQ467,'2003'!$A$44:$A$139,0))</f>
        <v>97</v>
      </c>
      <c r="BW467" s="2">
        <f>IF(ISNA(MATCH($BQ467,'2004'!$A$44:$A$139,0)),97,MATCH($BQ467,'2004'!$A$44:$A$139,0))</f>
        <v>97</v>
      </c>
      <c r="BX467" s="2">
        <f>IF(ISNA(MATCH($BQ467,'2005'!$A$44:$A$139,0)),97,MATCH($BQ467,'2005'!$A$44:$A$139,0))</f>
        <v>97</v>
      </c>
      <c r="BY467" s="2">
        <f>IF(ISNA(MATCH($BQ467,'2006'!$A$44:$A$139,0)),97,MATCH($BQ467,'2006'!$A$44:$A$139,0))</f>
        <v>97</v>
      </c>
      <c r="BZ467" s="2">
        <f>IF(ISNA(MATCH($BQ467,'2007'!$A$44:$A$139,0)),97,MATCH($BQ467,'2007'!$A$44:$A$139,0))</f>
        <v>97</v>
      </c>
      <c r="CA467" s="2">
        <f>IF(ISNA(MATCH($BQ467,'2008'!$A$44:$A$139,0)),97,MATCH($BQ467,'2008'!$A$44:$A$139,0))</f>
        <v>97</v>
      </c>
      <c r="CB467" s="2">
        <f>IF(ISNA(MATCH($BQ467,'2009'!$A$44:$A$139,0)),97,MATCH($BQ467,'2009'!$A$44:$A$139,0))</f>
        <v>97</v>
      </c>
      <c r="CC467" s="2">
        <f>IF(ISNA(MATCH($BQ467,'2010'!$A$44:$A$139,0)),97,MATCH($BQ467,'2010'!$A$44:$A$139,0))</f>
        <v>97</v>
      </c>
      <c r="CD467" s="2">
        <f>IF(ISNA(MATCH($BQ467,'2011'!$A$44:$A$139,0)),97,MATCH($BQ467,'2011'!$A$44:$A$139,0))</f>
        <v>97</v>
      </c>
      <c r="CE467" s="2">
        <f>IF(ISNA(MATCH($BQ467,'2012'!$A$44:$A$139,0)),97,MATCH($BQ467,'2012'!$A$44:$A$139,0))</f>
        <v>97</v>
      </c>
      <c r="CF467" s="2">
        <f>IF(ISNA(MATCH($BQ467,'2013'!$A$44:$A$139,0)),97,MATCH($BQ467,'2013'!$A$44:$A$139,0))</f>
        <v>97</v>
      </c>
      <c r="CG467" s="149">
        <f>IF(ISNA(MATCH($BQ467,'2014'!$A$52:$A$179,0)),129,MATCH($BQ467,'2014'!$A$52:$A$179,0))</f>
        <v>129</v>
      </c>
      <c r="CI467">
        <f t="shared" si="301"/>
        <v>449</v>
      </c>
      <c r="CJ467" s="284"/>
      <c r="CK467" s="282"/>
      <c r="CL467" s="281">
        <f t="shared" si="302"/>
        <v>19</v>
      </c>
      <c r="CM467" s="282">
        <f t="shared" si="303"/>
        <v>13.6654</v>
      </c>
      <c r="CN467" s="282">
        <f t="shared" si="304"/>
        <v>9.1093556400000004</v>
      </c>
      <c r="CO467" s="282">
        <f t="shared" si="305"/>
        <v>6.0722964696239998</v>
      </c>
      <c r="CP467" s="282">
        <f t="shared" si="306"/>
        <v>4.0477928266513583</v>
      </c>
      <c r="CQ467" s="282">
        <f t="shared" si="307"/>
        <v>2.6982586982457955</v>
      </c>
      <c r="CR467" s="282">
        <f t="shared" si="308"/>
        <v>1.7986592482506472</v>
      </c>
      <c r="CS467" s="282">
        <f t="shared" si="309"/>
        <v>1.1989862548838814</v>
      </c>
      <c r="CT467" s="282">
        <f t="shared" si="310"/>
        <v>0.79924423750559537</v>
      </c>
      <c r="CU467" s="282">
        <f t="shared" si="311"/>
        <v>0.53277620872122988</v>
      </c>
      <c r="CV467" s="282">
        <f t="shared" si="312"/>
        <v>0.35514862073357184</v>
      </c>
      <c r="CW467" s="282">
        <f t="shared" si="313"/>
        <v>0.23674207058099897</v>
      </c>
      <c r="CX467" s="282">
        <f t="shared" si="314"/>
        <v>0.1578122642492939</v>
      </c>
      <c r="CY467" s="283">
        <f t="shared" si="320"/>
        <v>0.10519765534857931</v>
      </c>
      <c r="DA467" s="282">
        <f t="shared" si="315"/>
        <v>449</v>
      </c>
      <c r="DB467" s="97"/>
      <c r="DC467" s="156"/>
      <c r="DD467" s="270">
        <f>BA467+AH467+DC467</f>
        <v>19</v>
      </c>
      <c r="DE467" s="156">
        <f>BB467+AI467+DD467</f>
        <v>20</v>
      </c>
      <c r="DF467" s="156">
        <f>BC467+AJ467+DE467</f>
        <v>20</v>
      </c>
      <c r="DG467" s="156">
        <f>BD467+AK467+DF467</f>
        <v>20</v>
      </c>
      <c r="DH467" s="156">
        <f>BE467+AL467+DG467</f>
        <v>20</v>
      </c>
      <c r="DI467" s="156">
        <f>BF467+AM467+DH467</f>
        <v>20</v>
      </c>
      <c r="DJ467" s="156">
        <f>BG467+AN467+DI467</f>
        <v>20</v>
      </c>
      <c r="DK467" s="156">
        <f>BH467+AO467+DJ467</f>
        <v>20</v>
      </c>
      <c r="DL467" s="156">
        <f>BI467+AP467+DK467</f>
        <v>20</v>
      </c>
      <c r="DM467" s="156">
        <f>BJ467+AQ467+DL467</f>
        <v>20</v>
      </c>
      <c r="DN467" s="156">
        <f>BK467+AR467+DM467</f>
        <v>20</v>
      </c>
      <c r="DO467" s="156">
        <f>BL467+AS467+DN467</f>
        <v>20</v>
      </c>
      <c r="DP467" s="156">
        <f t="shared" si="316"/>
        <v>20</v>
      </c>
      <c r="DQ467" s="267">
        <f t="shared" si="321"/>
        <v>20</v>
      </c>
      <c r="DR467" s="156">
        <f t="shared" si="322"/>
        <v>313</v>
      </c>
    </row>
    <row r="468" spans="2:122" ht="13.5" thickBot="1" x14ac:dyDescent="0.25">
      <c r="B468" s="144">
        <v>233</v>
      </c>
      <c r="C468" s="50">
        <f t="shared" si="234"/>
        <v>3</v>
      </c>
      <c r="D468" s="50">
        <f t="shared" si="244"/>
        <v>0</v>
      </c>
      <c r="E468" s="97"/>
      <c r="F468" s="2">
        <f t="shared" si="323"/>
        <v>463</v>
      </c>
      <c r="G468" s="444">
        <v>1403</v>
      </c>
      <c r="H468" s="164">
        <f>14- COUNTIF(L468:AA468,"#N/A")</f>
        <v>1</v>
      </c>
      <c r="I468" s="133">
        <f>SUM(AF468:AU468)+SUM(BA468:BM468)</f>
        <v>6</v>
      </c>
      <c r="J468" s="405">
        <f>CY468</f>
        <v>0.10394517712514771</v>
      </c>
      <c r="K468" s="466" t="str">
        <f>IF(ISNUMBER(MATCH(G468,'[4]OPR data'!$A$3:$A$2541,0)),"Y","N")</f>
        <v>Y</v>
      </c>
      <c r="L468" s="112"/>
      <c r="M468" s="236"/>
      <c r="N468" s="236" t="e">
        <f>(INDEX(Finish_table!R$4:R$83,MATCH('14 Year_History_Results'!$G468,Finish_table!S$4:S$83,0),1))</f>
        <v>#N/A</v>
      </c>
      <c r="O468" s="236" t="e">
        <f>(INDEX(Finish_table!Z$4:Z$99,MATCH('14 Year_History_Results'!$G468,Finish_table!AA$4:AA$99,0),1))</f>
        <v>#N/A</v>
      </c>
      <c r="P468" s="236" t="e">
        <f>(INDEX(Finish_table!AI$4:AI$99,MATCH('14 Year_History_Results'!$G468,Finish_table!AJ$4:AJ$99,0),1))</f>
        <v>#N/A</v>
      </c>
      <c r="Q468" s="236" t="str">
        <f>(INDEX(Finish_table!AR$4:AR$99,MATCH('14 Year_History_Results'!$G468,Finish_table!AS$4:AS$99,0),1))</f>
        <v>QF</v>
      </c>
      <c r="R468" s="236" t="e">
        <f>(INDEX(Finish_table!BA$4:BA$99,MATCH('14 Year_History_Results'!$G468,Finish_table!BB$4:BB$99,0),1))</f>
        <v>#N/A</v>
      </c>
      <c r="S468" s="236" t="e">
        <f>(INDEX(Finish_table!BJ$4:BJ$99,MATCH('14 Year_History_Results'!$G468,Finish_table!BK$4:BK$99,0),1))</f>
        <v>#N/A</v>
      </c>
      <c r="T468" s="236" t="e">
        <f>(INDEX(Finish_table!BS$4:BS$99,MATCH('14 Year_History_Results'!$G468,Finish_table!BT$4:BT$99,0),1))</f>
        <v>#N/A</v>
      </c>
      <c r="U468" s="236" t="e">
        <f>(INDEX(Finish_table!CB$4:CB$99,MATCH('14 Year_History_Results'!$G468,Finish_table!CC$4:CC$99,0),1))</f>
        <v>#N/A</v>
      </c>
      <c r="V468" s="236" t="e">
        <f>(INDEX(Finish_table!CK$4:CK$99,MATCH('14 Year_History_Results'!$G468,Finish_table!CL$4:CL$99,0),1))</f>
        <v>#N/A</v>
      </c>
      <c r="W468" s="236" t="e">
        <f>(INDEX(Finish_table!CT$4:CT$99,MATCH('14 Year_History_Results'!$G468,Finish_table!CU$4:CU$99,0),1))</f>
        <v>#N/A</v>
      </c>
      <c r="X468" s="236" t="e">
        <f>(INDEX(Finish_table!DC$4:DC$99,MATCH('14 Year_History_Results'!$G468,Finish_table!DD$4:DD$99,0),1))</f>
        <v>#N/A</v>
      </c>
      <c r="Y468" s="236" t="e">
        <f>(INDEX(Finish_table!DL$4:DL$99,MATCH('14 Year_History_Results'!$G468,Finish_table!DM$4:DM$99,0),1))</f>
        <v>#N/A</v>
      </c>
      <c r="Z468" s="236" t="e">
        <f>(INDEX(Finish_table!DU$4:DU$99,MATCH('14 Year_History_Results'!$G468,Finish_table!DV$4:DV$99,0),1))</f>
        <v>#N/A</v>
      </c>
      <c r="AA468" s="256" t="e">
        <f>(INDEX(Finish_table!ED$4:ED$140,MATCH('14 Year_History_Results'!$G468,Finish_table!EE$4:EE$140,0),1))</f>
        <v>#N/A</v>
      </c>
      <c r="AE468">
        <f t="shared" si="299"/>
        <v>1403</v>
      </c>
      <c r="AF468" s="112"/>
      <c r="AG468" s="2"/>
      <c r="AH468" s="148">
        <f>INDEX('2001'!$C$44:$C$140,'14 Year_History_Results'!BT468)</f>
        <v>0</v>
      </c>
      <c r="AI468" s="2">
        <f>INDEX('2002'!$C$44:$C$140,'14 Year_History_Results'!BU468)</f>
        <v>0</v>
      </c>
      <c r="AJ468" s="2">
        <f>INDEX('2003'!$C$44:$C$140,'14 Year_History_Results'!BV468)</f>
        <v>0</v>
      </c>
      <c r="AK468" s="2">
        <f>INDEX('2004'!$C$44:$C$140,'14 Year_History_Results'!BW468)</f>
        <v>0</v>
      </c>
      <c r="AL468" s="2">
        <f>INDEX('2005'!$C$44:$C$140,'14 Year_History_Results'!BX468)</f>
        <v>0</v>
      </c>
      <c r="AM468" s="2">
        <f>INDEX('2006'!$C$44:$C$140,'14 Year_History_Results'!BY468)</f>
        <v>0</v>
      </c>
      <c r="AN468" s="2">
        <f>INDEX('2007'!$C$44:$C$140,'14 Year_History_Results'!BZ468)</f>
        <v>0</v>
      </c>
      <c r="AO468" s="2">
        <f>INDEX('2008'!$C$44:$C$140,'14 Year_History_Results'!CA468)</f>
        <v>0</v>
      </c>
      <c r="AP468" s="2">
        <f>INDEX('2009'!$C$44:$C$140,'14 Year_History_Results'!CB468)</f>
        <v>0</v>
      </c>
      <c r="AQ468" s="2">
        <f>INDEX('2010'!$C$44:$C$140,'14 Year_History_Results'!CC468)</f>
        <v>0</v>
      </c>
      <c r="AR468" s="2">
        <f>INDEX('2011'!$C$44:$C$140,'14 Year_History_Results'!CD468)</f>
        <v>0</v>
      </c>
      <c r="AS468" s="2">
        <f>INDEX('2012'!$C$44:$C$140,'14 Year_History_Results'!CE468)</f>
        <v>0</v>
      </c>
      <c r="AT468" s="2">
        <f>INDEX('2013'!$C$44:$C$140,'14 Year_History_Results'!CF468)</f>
        <v>0</v>
      </c>
      <c r="AU468" s="149">
        <f>INDEX('2014'!$C$52:$C$180,'14 Year_History_Results'!CG468)</f>
        <v>0</v>
      </c>
      <c r="AV468" s="2">
        <f t="shared" si="319"/>
        <v>0</v>
      </c>
      <c r="AX468">
        <f t="shared" si="317"/>
        <v>1403</v>
      </c>
      <c r="AY468" s="112"/>
      <c r="AZ468" s="97"/>
      <c r="BA468" s="148">
        <f>INDEX('2001'!$B$44:$B$140,'14 Year_History_Results'!BT468)</f>
        <v>0</v>
      </c>
      <c r="BB468" s="2">
        <f>INDEX('2002'!$B$44:$B$140,'14 Year_History_Results'!BU468)</f>
        <v>0</v>
      </c>
      <c r="BC468" s="2">
        <f>INDEX('2003'!$B$44:$B$140,'14 Year_History_Results'!BV468)</f>
        <v>0</v>
      </c>
      <c r="BD468" s="2">
        <f>INDEX('2004'!$B$44:$B$140,'14 Year_History_Results'!BW468)</f>
        <v>6</v>
      </c>
      <c r="BE468" s="2">
        <f>INDEX('2005'!$B$44:$B$140,'14 Year_History_Results'!BX468)</f>
        <v>0</v>
      </c>
      <c r="BF468" s="2">
        <f>INDEX('2006'!$B$44:$B$140,'14 Year_History_Results'!BY468)</f>
        <v>0</v>
      </c>
      <c r="BG468" s="2">
        <f>INDEX('2007'!$B$44:$B$140,'14 Year_History_Results'!BZ468)</f>
        <v>0</v>
      </c>
      <c r="BH468" s="2">
        <f>INDEX('2008'!$B$44:$B$140,'14 Year_History_Results'!CA468)</f>
        <v>0</v>
      </c>
      <c r="BI468" s="2">
        <f>INDEX('2009'!$B$44:$B$140,'14 Year_History_Results'!CB468)</f>
        <v>0</v>
      </c>
      <c r="BJ468" s="2">
        <f>INDEX('2010'!$B$44:$B$140,'14 Year_History_Results'!CC468)</f>
        <v>0</v>
      </c>
      <c r="BK468" s="2">
        <f>INDEX('2011'!$B$44:$B$140,'14 Year_History_Results'!CD468)</f>
        <v>0</v>
      </c>
      <c r="BL468" s="2">
        <f>INDEX('2012'!$B$44:$B$140,'14 Year_History_Results'!CE468)</f>
        <v>0</v>
      </c>
      <c r="BM468" s="2">
        <f>INDEX('2013'!$B$44:$B$140,'14 Year_History_Results'!CF468)</f>
        <v>0</v>
      </c>
      <c r="BN468" s="149">
        <f>INDEX('2014'!$B$52:$B$180,'14 Year_History_Results'!CG468)</f>
        <v>0</v>
      </c>
      <c r="BO468" s="308">
        <f t="shared" si="300"/>
        <v>0</v>
      </c>
      <c r="BQ468">
        <f t="shared" si="318"/>
        <v>1403</v>
      </c>
      <c r="BR468" s="112"/>
      <c r="BS468" s="97"/>
      <c r="BT468" s="148">
        <f>IF(ISNA(MATCH($BQ468,'2001'!$A$44:$A$139,0)),97,MATCH($BQ468,'2001'!$A$44:$A$139,0))</f>
        <v>97</v>
      </c>
      <c r="BU468" s="2">
        <f>IF(ISNA(MATCH($BQ468,'2002'!$A$44:$A$139,0)),97,MATCH($BQ468,'2002'!$A$44:$A$139,0))</f>
        <v>97</v>
      </c>
      <c r="BV468" s="2">
        <f>IF(ISNA(MATCH($BQ468,'2003'!$A$44:$A$139,0)),97,MATCH($BQ468,'2003'!$A$44:$A$139,0))</f>
        <v>97</v>
      </c>
      <c r="BW468" s="2">
        <f>IF(ISNA(MATCH($BQ468,'2004'!$A$44:$A$139,0)),97,MATCH($BQ468,'2004'!$A$44:$A$139,0))</f>
        <v>95</v>
      </c>
      <c r="BX468" s="2">
        <f>IF(ISNA(MATCH($BQ468,'2005'!$A$44:$A$139,0)),97,MATCH($BQ468,'2005'!$A$44:$A$139,0))</f>
        <v>97</v>
      </c>
      <c r="BY468" s="2">
        <f>IF(ISNA(MATCH($BQ468,'2006'!$A$44:$A$139,0)),97,MATCH($BQ468,'2006'!$A$44:$A$139,0))</f>
        <v>97</v>
      </c>
      <c r="BZ468" s="2">
        <f>IF(ISNA(MATCH($BQ468,'2007'!$A$44:$A$139,0)),97,MATCH($BQ468,'2007'!$A$44:$A$139,0))</f>
        <v>97</v>
      </c>
      <c r="CA468" s="2">
        <f>IF(ISNA(MATCH($BQ468,'2008'!$A$44:$A$139,0)),97,MATCH($BQ468,'2008'!$A$44:$A$139,0))</f>
        <v>97</v>
      </c>
      <c r="CB468" s="2">
        <f>IF(ISNA(MATCH($BQ468,'2009'!$A$44:$A$139,0)),97,MATCH($BQ468,'2009'!$A$44:$A$139,0))</f>
        <v>97</v>
      </c>
      <c r="CC468" s="2">
        <f>IF(ISNA(MATCH($BQ468,'2010'!$A$44:$A$139,0)),97,MATCH($BQ468,'2010'!$A$44:$A$139,0))</f>
        <v>97</v>
      </c>
      <c r="CD468" s="2">
        <f>IF(ISNA(MATCH($BQ468,'2011'!$A$44:$A$139,0)),97,MATCH($BQ468,'2011'!$A$44:$A$139,0))</f>
        <v>97</v>
      </c>
      <c r="CE468" s="2">
        <f>IF(ISNA(MATCH($BQ468,'2012'!$A$44:$A$139,0)),97,MATCH($BQ468,'2012'!$A$44:$A$139,0))</f>
        <v>97</v>
      </c>
      <c r="CF468" s="2">
        <f>IF(ISNA(MATCH($BQ468,'2013'!$A$44:$A$139,0)),97,MATCH($BQ468,'2013'!$A$44:$A$139,0))</f>
        <v>97</v>
      </c>
      <c r="CG468" s="149">
        <f>IF(ISNA(MATCH($BQ468,'2014'!$A$52:$A$179,0)),129,MATCH($BQ468,'2014'!$A$52:$A$179,0))</f>
        <v>129</v>
      </c>
      <c r="CI468">
        <f t="shared" si="301"/>
        <v>1403</v>
      </c>
      <c r="CJ468" s="284"/>
      <c r="CK468" s="282"/>
      <c r="CL468" s="281">
        <f t="shared" si="302"/>
        <v>0</v>
      </c>
      <c r="CM468" s="282">
        <f t="shared" si="303"/>
        <v>0</v>
      </c>
      <c r="CN468" s="282">
        <f t="shared" si="304"/>
        <v>0</v>
      </c>
      <c r="CO468" s="282">
        <f t="shared" si="305"/>
        <v>6</v>
      </c>
      <c r="CP468" s="282">
        <f t="shared" si="306"/>
        <v>3.9996</v>
      </c>
      <c r="CQ468" s="282">
        <f t="shared" si="307"/>
        <v>2.6661333599999999</v>
      </c>
      <c r="CR468" s="282">
        <f t="shared" si="308"/>
        <v>1.7772444977759998</v>
      </c>
      <c r="CS468" s="282">
        <f t="shared" si="309"/>
        <v>1.1847111822174814</v>
      </c>
      <c r="CT468" s="282">
        <f t="shared" si="310"/>
        <v>0.78972847406617308</v>
      </c>
      <c r="CU468" s="282">
        <f t="shared" si="311"/>
        <v>0.52643300081251099</v>
      </c>
      <c r="CV468" s="282">
        <f t="shared" si="312"/>
        <v>0.35092023834161978</v>
      </c>
      <c r="CW468" s="282">
        <f t="shared" si="313"/>
        <v>0.23392343087852374</v>
      </c>
      <c r="CX468" s="282">
        <f t="shared" si="314"/>
        <v>0.15593335902362393</v>
      </c>
      <c r="CY468" s="283">
        <f t="shared" si="320"/>
        <v>0.10394517712514771</v>
      </c>
      <c r="DA468" s="282">
        <f t="shared" si="315"/>
        <v>1403</v>
      </c>
      <c r="DB468" s="97"/>
      <c r="DC468" s="156"/>
      <c r="DD468" s="270">
        <f>BA468+AH468+DC468</f>
        <v>0</v>
      </c>
      <c r="DE468" s="156">
        <f>BB468+AI468+DD468</f>
        <v>0</v>
      </c>
      <c r="DF468" s="156">
        <f>BC468+AJ468+DE468</f>
        <v>0</v>
      </c>
      <c r="DG468" s="156">
        <f>BD468+AK468+DF468</f>
        <v>6</v>
      </c>
      <c r="DH468" s="156">
        <f>BE468+AL468+DG468</f>
        <v>6</v>
      </c>
      <c r="DI468" s="156">
        <f>BF468+AM468+DH468</f>
        <v>6</v>
      </c>
      <c r="DJ468" s="156">
        <f>BG468+AN468+DI468</f>
        <v>6</v>
      </c>
      <c r="DK468" s="156">
        <f>BH468+AO468+DJ468</f>
        <v>6</v>
      </c>
      <c r="DL468" s="156">
        <f>BI468+AP468+DK468</f>
        <v>6</v>
      </c>
      <c r="DM468" s="156">
        <f>BJ468+AQ468+DL468</f>
        <v>6</v>
      </c>
      <c r="DN468" s="156">
        <f>BK468+AR468+DM468</f>
        <v>6</v>
      </c>
      <c r="DO468" s="156">
        <f>BL468+AS468+DN468</f>
        <v>6</v>
      </c>
      <c r="DP468" s="156">
        <f t="shared" si="316"/>
        <v>6</v>
      </c>
      <c r="DQ468" s="267">
        <f t="shared" si="321"/>
        <v>6</v>
      </c>
      <c r="DR468" s="156">
        <f t="shared" si="322"/>
        <v>459</v>
      </c>
    </row>
    <row r="469" spans="2:122" ht="13.5" thickBot="1" x14ac:dyDescent="0.25">
      <c r="B469" s="133">
        <v>233</v>
      </c>
      <c r="C469" s="50">
        <f t="shared" si="234"/>
        <v>4</v>
      </c>
      <c r="D469" s="50">
        <f t="shared" si="244"/>
        <v>0</v>
      </c>
      <c r="E469" s="97"/>
      <c r="F469" s="2">
        <f t="shared" si="323"/>
        <v>464</v>
      </c>
      <c r="G469" s="444">
        <v>178</v>
      </c>
      <c r="H469" s="164">
        <f>14- COUNTIF(L469:AA469,"#N/A")</f>
        <v>1</v>
      </c>
      <c r="I469" s="133">
        <f>SUM(AF469:AU469)+SUM(BA469:BM469)</f>
        <v>20</v>
      </c>
      <c r="J469" s="405">
        <f>CY469</f>
        <v>0.10263110784223359</v>
      </c>
      <c r="K469" s="466" t="str">
        <f>IF(ISNUMBER(MATCH(G469,'[4]OPR data'!$A$3:$A$2541,0)),"Y","N")</f>
        <v>Y</v>
      </c>
      <c r="L469" s="112"/>
      <c r="M469" s="236"/>
      <c r="N469" s="236" t="str">
        <f>(INDEX(Finish_table!R$4:R$83,MATCH('14 Year_History_Results'!$G469,Finish_table!S$4:S$83,0),1))</f>
        <v>QF</v>
      </c>
      <c r="O469" s="236" t="e">
        <f>(INDEX(Finish_table!Z$4:Z$99,MATCH('14 Year_History_Results'!$G469,Finish_table!AA$4:AA$99,0),1))</f>
        <v>#N/A</v>
      </c>
      <c r="P469" s="236" t="e">
        <f>(INDEX(Finish_table!AI$4:AI$99,MATCH('14 Year_History_Results'!$G469,Finish_table!AJ$4:AJ$99,0),1))</f>
        <v>#N/A</v>
      </c>
      <c r="Q469" s="236" t="e">
        <f>(INDEX(Finish_table!AR$4:AR$99,MATCH('14 Year_History_Results'!$G469,Finish_table!AS$4:AS$99,0),1))</f>
        <v>#N/A</v>
      </c>
      <c r="R469" s="236" t="e">
        <f>(INDEX(Finish_table!BA$4:BA$99,MATCH('14 Year_History_Results'!$G469,Finish_table!BB$4:BB$99,0),1))</f>
        <v>#N/A</v>
      </c>
      <c r="S469" s="236" t="e">
        <f>(INDEX(Finish_table!BJ$4:BJ$99,MATCH('14 Year_History_Results'!$G469,Finish_table!BK$4:BK$99,0),1))</f>
        <v>#N/A</v>
      </c>
      <c r="T469" s="236" t="e">
        <f>(INDEX(Finish_table!BS$4:BS$99,MATCH('14 Year_History_Results'!$G469,Finish_table!BT$4:BT$99,0),1))</f>
        <v>#N/A</v>
      </c>
      <c r="U469" s="236" t="e">
        <f>(INDEX(Finish_table!CB$4:CB$99,MATCH('14 Year_History_Results'!$G469,Finish_table!CC$4:CC$99,0),1))</f>
        <v>#N/A</v>
      </c>
      <c r="V469" s="236" t="e">
        <f>(INDEX(Finish_table!CK$4:CK$99,MATCH('14 Year_History_Results'!$G469,Finish_table!CL$4:CL$99,0),1))</f>
        <v>#N/A</v>
      </c>
      <c r="W469" s="236" t="e">
        <f>(INDEX(Finish_table!CT$4:CT$99,MATCH('14 Year_History_Results'!$G469,Finish_table!CU$4:CU$99,0),1))</f>
        <v>#N/A</v>
      </c>
      <c r="X469" s="236" t="e">
        <f>(INDEX(Finish_table!DC$4:DC$99,MATCH('14 Year_History_Results'!$G469,Finish_table!DD$4:DD$99,0),1))</f>
        <v>#N/A</v>
      </c>
      <c r="Y469" s="236" t="e">
        <f>(INDEX(Finish_table!DL$4:DL$99,MATCH('14 Year_History_Results'!$G469,Finish_table!DM$4:DM$99,0),1))</f>
        <v>#N/A</v>
      </c>
      <c r="Z469" s="236" t="e">
        <f>(INDEX(Finish_table!DU$4:DU$99,MATCH('14 Year_History_Results'!$G469,Finish_table!DV$4:DV$99,0),1))</f>
        <v>#N/A</v>
      </c>
      <c r="AA469" s="256" t="e">
        <f>(INDEX(Finish_table!ED$4:ED$140,MATCH('14 Year_History_Results'!$G469,Finish_table!EE$4:EE$140,0),1))</f>
        <v>#N/A</v>
      </c>
      <c r="AE469">
        <f t="shared" si="299"/>
        <v>178</v>
      </c>
      <c r="AF469" s="112"/>
      <c r="AG469" s="2"/>
      <c r="AH469" s="148">
        <f>INDEX('2001'!$C$44:$C$140,'14 Year_History_Results'!BT469)</f>
        <v>10</v>
      </c>
      <c r="AI469" s="2">
        <f>INDEX('2002'!$C$44:$C$140,'14 Year_History_Results'!BU469)</f>
        <v>0</v>
      </c>
      <c r="AJ469" s="2">
        <f>INDEX('2003'!$C$44:$C$140,'14 Year_History_Results'!BV469)</f>
        <v>0</v>
      </c>
      <c r="AK469" s="2">
        <f>INDEX('2004'!$C$44:$C$140,'14 Year_History_Results'!BW469)</f>
        <v>0</v>
      </c>
      <c r="AL469" s="2">
        <f>INDEX('2005'!$C$44:$C$140,'14 Year_History_Results'!BX469)</f>
        <v>0</v>
      </c>
      <c r="AM469" s="2">
        <f>INDEX('2006'!$C$44:$C$140,'14 Year_History_Results'!BY469)</f>
        <v>0</v>
      </c>
      <c r="AN469" s="2">
        <f>INDEX('2007'!$C$44:$C$140,'14 Year_History_Results'!BZ469)</f>
        <v>0</v>
      </c>
      <c r="AO469" s="2">
        <f>INDEX('2008'!$C$44:$C$140,'14 Year_History_Results'!CA469)</f>
        <v>0</v>
      </c>
      <c r="AP469" s="2">
        <f>INDEX('2009'!$C$44:$C$140,'14 Year_History_Results'!CB469)</f>
        <v>0</v>
      </c>
      <c r="AQ469" s="2">
        <f>INDEX('2010'!$C$44:$C$140,'14 Year_History_Results'!CC469)</f>
        <v>0</v>
      </c>
      <c r="AR469" s="2">
        <f>INDEX('2011'!$C$44:$C$140,'14 Year_History_Results'!CD469)</f>
        <v>0</v>
      </c>
      <c r="AS469" s="2">
        <f>INDEX('2012'!$C$44:$C$140,'14 Year_History_Results'!CE469)</f>
        <v>0</v>
      </c>
      <c r="AT469" s="2">
        <f>INDEX('2013'!$C$44:$C$140,'14 Year_History_Results'!CF469)</f>
        <v>0</v>
      </c>
      <c r="AU469" s="149">
        <f>INDEX('2014'!$C$52:$C$180,'14 Year_History_Results'!CG469)</f>
        <v>0</v>
      </c>
      <c r="AV469" s="2">
        <f t="shared" si="319"/>
        <v>2.6726124191242437</v>
      </c>
      <c r="AX469">
        <f t="shared" si="317"/>
        <v>178</v>
      </c>
      <c r="AY469" s="112"/>
      <c r="AZ469" s="97"/>
      <c r="BA469" s="148">
        <f>INDEX('2001'!$B$44:$B$140,'14 Year_History_Results'!BT469)</f>
        <v>10</v>
      </c>
      <c r="BB469" s="2">
        <f>INDEX('2002'!$B$44:$B$140,'14 Year_History_Results'!BU469)</f>
        <v>0</v>
      </c>
      <c r="BC469" s="2">
        <f>INDEX('2003'!$B$44:$B$140,'14 Year_History_Results'!BV469)</f>
        <v>0</v>
      </c>
      <c r="BD469" s="2">
        <f>INDEX('2004'!$B$44:$B$140,'14 Year_History_Results'!BW469)</f>
        <v>0</v>
      </c>
      <c r="BE469" s="2">
        <f>INDEX('2005'!$B$44:$B$140,'14 Year_History_Results'!BX469)</f>
        <v>0</v>
      </c>
      <c r="BF469" s="2">
        <f>INDEX('2006'!$B$44:$B$140,'14 Year_History_Results'!BY469)</f>
        <v>0</v>
      </c>
      <c r="BG469" s="2">
        <f>INDEX('2007'!$B$44:$B$140,'14 Year_History_Results'!BZ469)</f>
        <v>0</v>
      </c>
      <c r="BH469" s="2">
        <f>INDEX('2008'!$B$44:$B$140,'14 Year_History_Results'!CA469)</f>
        <v>0</v>
      </c>
      <c r="BI469" s="2">
        <f>INDEX('2009'!$B$44:$B$140,'14 Year_History_Results'!CB469)</f>
        <v>0</v>
      </c>
      <c r="BJ469" s="2">
        <f>INDEX('2010'!$B$44:$B$140,'14 Year_History_Results'!CC469)</f>
        <v>0</v>
      </c>
      <c r="BK469" s="2">
        <f>INDEX('2011'!$B$44:$B$140,'14 Year_History_Results'!CD469)</f>
        <v>0</v>
      </c>
      <c r="BL469" s="2">
        <f>INDEX('2012'!$B$44:$B$140,'14 Year_History_Results'!CE469)</f>
        <v>0</v>
      </c>
      <c r="BM469" s="2">
        <f>INDEX('2013'!$B$44:$B$140,'14 Year_History_Results'!CF469)</f>
        <v>0</v>
      </c>
      <c r="BN469" s="149">
        <f>INDEX('2014'!$B$52:$B$180,'14 Year_History_Results'!CG469)</f>
        <v>0</v>
      </c>
      <c r="BO469" s="308">
        <f t="shared" si="300"/>
        <v>0</v>
      </c>
      <c r="BQ469">
        <f t="shared" si="318"/>
        <v>178</v>
      </c>
      <c r="BR469" s="112"/>
      <c r="BS469" s="97"/>
      <c r="BT469" s="148">
        <f>IF(ISNA(MATCH($BQ469,'2001'!$A$44:$A$139,0)),97,MATCH($BQ469,'2001'!$A$44:$A$139,0))</f>
        <v>44</v>
      </c>
      <c r="BU469" s="2">
        <f>IF(ISNA(MATCH($BQ469,'2002'!$A$44:$A$139,0)),97,MATCH($BQ469,'2002'!$A$44:$A$139,0))</f>
        <v>97</v>
      </c>
      <c r="BV469" s="2">
        <f>IF(ISNA(MATCH($BQ469,'2003'!$A$44:$A$139,0)),97,MATCH($BQ469,'2003'!$A$44:$A$139,0))</f>
        <v>97</v>
      </c>
      <c r="BW469" s="2">
        <f>IF(ISNA(MATCH($BQ469,'2004'!$A$44:$A$139,0)),97,MATCH($BQ469,'2004'!$A$44:$A$139,0))</f>
        <v>97</v>
      </c>
      <c r="BX469" s="2">
        <f>IF(ISNA(MATCH($BQ469,'2005'!$A$44:$A$139,0)),97,MATCH($BQ469,'2005'!$A$44:$A$139,0))</f>
        <v>97</v>
      </c>
      <c r="BY469" s="2">
        <f>IF(ISNA(MATCH($BQ469,'2006'!$A$44:$A$139,0)),97,MATCH($BQ469,'2006'!$A$44:$A$139,0))</f>
        <v>97</v>
      </c>
      <c r="BZ469" s="2">
        <f>IF(ISNA(MATCH($BQ469,'2007'!$A$44:$A$139,0)),97,MATCH($BQ469,'2007'!$A$44:$A$139,0))</f>
        <v>97</v>
      </c>
      <c r="CA469" s="2">
        <f>IF(ISNA(MATCH($BQ469,'2008'!$A$44:$A$139,0)),97,MATCH($BQ469,'2008'!$A$44:$A$139,0))</f>
        <v>97</v>
      </c>
      <c r="CB469" s="2">
        <f>IF(ISNA(MATCH($BQ469,'2009'!$A$44:$A$139,0)),97,MATCH($BQ469,'2009'!$A$44:$A$139,0))</f>
        <v>97</v>
      </c>
      <c r="CC469" s="2">
        <f>IF(ISNA(MATCH($BQ469,'2010'!$A$44:$A$139,0)),97,MATCH($BQ469,'2010'!$A$44:$A$139,0))</f>
        <v>97</v>
      </c>
      <c r="CD469" s="2">
        <f>IF(ISNA(MATCH($BQ469,'2011'!$A$44:$A$139,0)),97,MATCH($BQ469,'2011'!$A$44:$A$139,0))</f>
        <v>97</v>
      </c>
      <c r="CE469" s="2">
        <f>IF(ISNA(MATCH($BQ469,'2012'!$A$44:$A$139,0)),97,MATCH($BQ469,'2012'!$A$44:$A$139,0))</f>
        <v>97</v>
      </c>
      <c r="CF469" s="2">
        <f>IF(ISNA(MATCH($BQ469,'2013'!$A$44:$A$139,0)),97,MATCH($BQ469,'2013'!$A$44:$A$139,0))</f>
        <v>97</v>
      </c>
      <c r="CG469" s="149">
        <f>IF(ISNA(MATCH($BQ469,'2014'!$A$52:$A$179,0)),129,MATCH($BQ469,'2014'!$A$52:$A$179,0))</f>
        <v>129</v>
      </c>
      <c r="CI469">
        <f t="shared" si="301"/>
        <v>178</v>
      </c>
      <c r="CJ469" s="284"/>
      <c r="CK469" s="282"/>
      <c r="CL469" s="281">
        <f t="shared" si="302"/>
        <v>20</v>
      </c>
      <c r="CM469" s="282">
        <f t="shared" si="303"/>
        <v>13.331999999999999</v>
      </c>
      <c r="CN469" s="282">
        <f t="shared" si="304"/>
        <v>8.8871111999999997</v>
      </c>
      <c r="CO469" s="282">
        <f t="shared" si="305"/>
        <v>5.9241483259199992</v>
      </c>
      <c r="CP469" s="282">
        <f t="shared" si="306"/>
        <v>3.9490372740582713</v>
      </c>
      <c r="CQ469" s="282">
        <f t="shared" si="307"/>
        <v>2.6324282468872435</v>
      </c>
      <c r="CR469" s="282">
        <f t="shared" si="308"/>
        <v>1.7547766693750364</v>
      </c>
      <c r="CS469" s="282">
        <f t="shared" si="309"/>
        <v>1.1697341278053992</v>
      </c>
      <c r="CT469" s="282">
        <f t="shared" si="310"/>
        <v>0.7797447695950791</v>
      </c>
      <c r="CU469" s="282">
        <f t="shared" si="311"/>
        <v>0.51977786341207965</v>
      </c>
      <c r="CV469" s="282">
        <f t="shared" si="312"/>
        <v>0.34648392375049231</v>
      </c>
      <c r="CW469" s="282">
        <f t="shared" si="313"/>
        <v>0.23096618357207815</v>
      </c>
      <c r="CX469" s="282">
        <f t="shared" si="314"/>
        <v>0.1539620579691473</v>
      </c>
      <c r="CY469" s="283">
        <f t="shared" si="320"/>
        <v>0.10263110784223359</v>
      </c>
      <c r="DA469" s="282">
        <f t="shared" si="315"/>
        <v>178</v>
      </c>
      <c r="DB469" s="97"/>
      <c r="DC469" s="156"/>
      <c r="DD469" s="270">
        <f>BA469+AH469+DC469</f>
        <v>20</v>
      </c>
      <c r="DE469" s="156">
        <f>BB469+AI469+DD469</f>
        <v>20</v>
      </c>
      <c r="DF469" s="156">
        <f>BC469+AJ469+DE469</f>
        <v>20</v>
      </c>
      <c r="DG469" s="156">
        <f>BD469+AK469+DF469</f>
        <v>20</v>
      </c>
      <c r="DH469" s="156">
        <f>BE469+AL469+DG469</f>
        <v>20</v>
      </c>
      <c r="DI469" s="156">
        <f>BF469+AM469+DH469</f>
        <v>20</v>
      </c>
      <c r="DJ469" s="156">
        <f>BG469+AN469+DI469</f>
        <v>20</v>
      </c>
      <c r="DK469" s="156">
        <f>BH469+AO469+DJ469</f>
        <v>20</v>
      </c>
      <c r="DL469" s="156">
        <f>BI469+AP469+DK469</f>
        <v>20</v>
      </c>
      <c r="DM469" s="156">
        <f>BJ469+AQ469+DL469</f>
        <v>20</v>
      </c>
      <c r="DN469" s="156">
        <f>BK469+AR469+DM469</f>
        <v>20</v>
      </c>
      <c r="DO469" s="156">
        <f>BL469+AS469+DN469</f>
        <v>20</v>
      </c>
      <c r="DP469" s="156">
        <f t="shared" si="316"/>
        <v>20</v>
      </c>
      <c r="DQ469" s="267">
        <f t="shared" si="321"/>
        <v>20</v>
      </c>
      <c r="DR469" s="156">
        <f t="shared" si="322"/>
        <v>313</v>
      </c>
    </row>
    <row r="470" spans="2:122" ht="13.5" thickBot="1" x14ac:dyDescent="0.25">
      <c r="B470" s="133">
        <v>233</v>
      </c>
      <c r="C470" s="50">
        <f t="shared" si="234"/>
        <v>5</v>
      </c>
      <c r="D470" s="50">
        <f t="shared" si="244"/>
        <v>0</v>
      </c>
      <c r="E470" s="97"/>
      <c r="F470" s="2">
        <f t="shared" si="323"/>
        <v>465</v>
      </c>
      <c r="G470" s="444">
        <v>422</v>
      </c>
      <c r="H470" s="164">
        <f>14- COUNTIF(L470:AA470,"#N/A")</f>
        <v>1</v>
      </c>
      <c r="I470" s="133">
        <f>SUM(AF470:AU470)+SUM(BA470:BM470)</f>
        <v>20</v>
      </c>
      <c r="J470" s="405">
        <f>CY470</f>
        <v>0.10263110784223359</v>
      </c>
      <c r="K470" s="466" t="str">
        <f>IF(ISNUMBER(MATCH(G470,'[4]OPR data'!$A$3:$A$2541,0)),"Y","N")</f>
        <v>Y</v>
      </c>
      <c r="L470" s="112"/>
      <c r="M470" s="236"/>
      <c r="N470" s="236" t="str">
        <f>(INDEX(Finish_table!R$4:R$83,MATCH('14 Year_History_Results'!$G470,Finish_table!S$4:S$83,0),1))</f>
        <v>QF</v>
      </c>
      <c r="O470" s="236" t="e">
        <f>(INDEX(Finish_table!Z$4:Z$99,MATCH('14 Year_History_Results'!$G470,Finish_table!AA$4:AA$99,0),1))</f>
        <v>#N/A</v>
      </c>
      <c r="P470" s="236" t="e">
        <f>(INDEX(Finish_table!AI$4:AI$99,MATCH('14 Year_History_Results'!$G470,Finish_table!AJ$4:AJ$99,0),1))</f>
        <v>#N/A</v>
      </c>
      <c r="Q470" s="236" t="e">
        <f>(INDEX(Finish_table!AR$4:AR$99,MATCH('14 Year_History_Results'!$G470,Finish_table!AS$4:AS$99,0),1))</f>
        <v>#N/A</v>
      </c>
      <c r="R470" s="236" t="e">
        <f>(INDEX(Finish_table!BA$4:BA$99,MATCH('14 Year_History_Results'!$G470,Finish_table!BB$4:BB$99,0),1))</f>
        <v>#N/A</v>
      </c>
      <c r="S470" s="236" t="e">
        <f>(INDEX(Finish_table!BJ$4:BJ$99,MATCH('14 Year_History_Results'!$G470,Finish_table!BK$4:BK$99,0),1))</f>
        <v>#N/A</v>
      </c>
      <c r="T470" s="236" t="e">
        <f>(INDEX(Finish_table!BS$4:BS$99,MATCH('14 Year_History_Results'!$G470,Finish_table!BT$4:BT$99,0),1))</f>
        <v>#N/A</v>
      </c>
      <c r="U470" s="236" t="e">
        <f>(INDEX(Finish_table!CB$4:CB$99,MATCH('14 Year_History_Results'!$G470,Finish_table!CC$4:CC$99,0),1))</f>
        <v>#N/A</v>
      </c>
      <c r="V470" s="236" t="e">
        <f>(INDEX(Finish_table!CK$4:CK$99,MATCH('14 Year_History_Results'!$G470,Finish_table!CL$4:CL$99,0),1))</f>
        <v>#N/A</v>
      </c>
      <c r="W470" s="236" t="e">
        <f>(INDEX(Finish_table!CT$4:CT$99,MATCH('14 Year_History_Results'!$G470,Finish_table!CU$4:CU$99,0),1))</f>
        <v>#N/A</v>
      </c>
      <c r="X470" s="236" t="e">
        <f>(INDEX(Finish_table!DC$4:DC$99,MATCH('14 Year_History_Results'!$G470,Finish_table!DD$4:DD$99,0),1))</f>
        <v>#N/A</v>
      </c>
      <c r="Y470" s="236" t="e">
        <f>(INDEX(Finish_table!DL$4:DL$99,MATCH('14 Year_History_Results'!$G470,Finish_table!DM$4:DM$99,0),1))</f>
        <v>#N/A</v>
      </c>
      <c r="Z470" s="236" t="e">
        <f>(INDEX(Finish_table!DU$4:DU$99,MATCH('14 Year_History_Results'!$G470,Finish_table!DV$4:DV$99,0),1))</f>
        <v>#N/A</v>
      </c>
      <c r="AA470" s="256" t="e">
        <f>(INDEX(Finish_table!ED$4:ED$140,MATCH('14 Year_History_Results'!$G470,Finish_table!EE$4:EE$140,0),1))</f>
        <v>#N/A</v>
      </c>
      <c r="AE470">
        <f t="shared" si="299"/>
        <v>422</v>
      </c>
      <c r="AF470" s="112"/>
      <c r="AG470" s="2"/>
      <c r="AH470" s="148">
        <f>INDEX('2001'!$C$44:$C$140,'14 Year_History_Results'!BT470)</f>
        <v>10</v>
      </c>
      <c r="AI470" s="2">
        <f>INDEX('2002'!$C$44:$C$140,'14 Year_History_Results'!BU470)</f>
        <v>0</v>
      </c>
      <c r="AJ470" s="2">
        <f>INDEX('2003'!$C$44:$C$140,'14 Year_History_Results'!BV470)</f>
        <v>0</v>
      </c>
      <c r="AK470" s="2">
        <f>INDEX('2004'!$C$44:$C$140,'14 Year_History_Results'!BW470)</f>
        <v>0</v>
      </c>
      <c r="AL470" s="2">
        <f>INDEX('2005'!$C$44:$C$140,'14 Year_History_Results'!BX470)</f>
        <v>0</v>
      </c>
      <c r="AM470" s="2">
        <f>INDEX('2006'!$C$44:$C$140,'14 Year_History_Results'!BY470)</f>
        <v>0</v>
      </c>
      <c r="AN470" s="2">
        <f>INDEX('2007'!$C$44:$C$140,'14 Year_History_Results'!BZ470)</f>
        <v>0</v>
      </c>
      <c r="AO470" s="2">
        <f>INDEX('2008'!$C$44:$C$140,'14 Year_History_Results'!CA470)</f>
        <v>0</v>
      </c>
      <c r="AP470" s="2">
        <f>INDEX('2009'!$C$44:$C$140,'14 Year_History_Results'!CB470)</f>
        <v>0</v>
      </c>
      <c r="AQ470" s="2">
        <f>INDEX('2010'!$C$44:$C$140,'14 Year_History_Results'!CC470)</f>
        <v>0</v>
      </c>
      <c r="AR470" s="2">
        <f>INDEX('2011'!$C$44:$C$140,'14 Year_History_Results'!CD470)</f>
        <v>0</v>
      </c>
      <c r="AS470" s="2">
        <f>INDEX('2012'!$C$44:$C$140,'14 Year_History_Results'!CE470)</f>
        <v>0</v>
      </c>
      <c r="AT470" s="2">
        <f>INDEX('2013'!$C$44:$C$140,'14 Year_History_Results'!CF470)</f>
        <v>0</v>
      </c>
      <c r="AU470" s="149">
        <f>INDEX('2014'!$C$52:$C$180,'14 Year_History_Results'!CG470)</f>
        <v>0</v>
      </c>
      <c r="AV470" s="2">
        <f t="shared" si="319"/>
        <v>2.6726124191242437</v>
      </c>
      <c r="AX470">
        <f t="shared" si="317"/>
        <v>422</v>
      </c>
      <c r="AY470" s="112"/>
      <c r="AZ470" s="97"/>
      <c r="BA470" s="148">
        <f>INDEX('2001'!$B$44:$B$140,'14 Year_History_Results'!BT470)</f>
        <v>10</v>
      </c>
      <c r="BB470" s="2">
        <f>INDEX('2002'!$B$44:$B$140,'14 Year_History_Results'!BU470)</f>
        <v>0</v>
      </c>
      <c r="BC470" s="2">
        <f>INDEX('2003'!$B$44:$B$140,'14 Year_History_Results'!BV470)</f>
        <v>0</v>
      </c>
      <c r="BD470" s="2">
        <f>INDEX('2004'!$B$44:$B$140,'14 Year_History_Results'!BW470)</f>
        <v>0</v>
      </c>
      <c r="BE470" s="2">
        <f>INDEX('2005'!$B$44:$B$140,'14 Year_History_Results'!BX470)</f>
        <v>0</v>
      </c>
      <c r="BF470" s="2">
        <f>INDEX('2006'!$B$44:$B$140,'14 Year_History_Results'!BY470)</f>
        <v>0</v>
      </c>
      <c r="BG470" s="2">
        <f>INDEX('2007'!$B$44:$B$140,'14 Year_History_Results'!BZ470)</f>
        <v>0</v>
      </c>
      <c r="BH470" s="2">
        <f>INDEX('2008'!$B$44:$B$140,'14 Year_History_Results'!CA470)</f>
        <v>0</v>
      </c>
      <c r="BI470" s="2">
        <f>INDEX('2009'!$B$44:$B$140,'14 Year_History_Results'!CB470)</f>
        <v>0</v>
      </c>
      <c r="BJ470" s="2">
        <f>INDEX('2010'!$B$44:$B$140,'14 Year_History_Results'!CC470)</f>
        <v>0</v>
      </c>
      <c r="BK470" s="2">
        <f>INDEX('2011'!$B$44:$B$140,'14 Year_History_Results'!CD470)</f>
        <v>0</v>
      </c>
      <c r="BL470" s="2">
        <f>INDEX('2012'!$B$44:$B$140,'14 Year_History_Results'!CE470)</f>
        <v>0</v>
      </c>
      <c r="BM470" s="2">
        <f>INDEX('2013'!$B$44:$B$140,'14 Year_History_Results'!CF470)</f>
        <v>0</v>
      </c>
      <c r="BN470" s="149">
        <f>INDEX('2014'!$B$52:$B$180,'14 Year_History_Results'!CG470)</f>
        <v>0</v>
      </c>
      <c r="BO470" s="308">
        <f t="shared" si="300"/>
        <v>0</v>
      </c>
      <c r="BQ470">
        <f t="shared" si="318"/>
        <v>422</v>
      </c>
      <c r="BR470" s="112"/>
      <c r="BS470" s="97"/>
      <c r="BT470" s="148">
        <f>IF(ISNA(MATCH($BQ470,'2001'!$A$44:$A$139,0)),97,MATCH($BQ470,'2001'!$A$44:$A$139,0))</f>
        <v>73</v>
      </c>
      <c r="BU470" s="2">
        <f>IF(ISNA(MATCH($BQ470,'2002'!$A$44:$A$139,0)),97,MATCH($BQ470,'2002'!$A$44:$A$139,0))</f>
        <v>97</v>
      </c>
      <c r="BV470" s="2">
        <f>IF(ISNA(MATCH($BQ470,'2003'!$A$44:$A$139,0)),97,MATCH($BQ470,'2003'!$A$44:$A$139,0))</f>
        <v>97</v>
      </c>
      <c r="BW470" s="2">
        <f>IF(ISNA(MATCH($BQ470,'2004'!$A$44:$A$139,0)),97,MATCH($BQ470,'2004'!$A$44:$A$139,0))</f>
        <v>97</v>
      </c>
      <c r="BX470" s="2">
        <f>IF(ISNA(MATCH($BQ470,'2005'!$A$44:$A$139,0)),97,MATCH($BQ470,'2005'!$A$44:$A$139,0))</f>
        <v>97</v>
      </c>
      <c r="BY470" s="2">
        <f>IF(ISNA(MATCH($BQ470,'2006'!$A$44:$A$139,0)),97,MATCH($BQ470,'2006'!$A$44:$A$139,0))</f>
        <v>97</v>
      </c>
      <c r="BZ470" s="2">
        <f>IF(ISNA(MATCH($BQ470,'2007'!$A$44:$A$139,0)),97,MATCH($BQ470,'2007'!$A$44:$A$139,0))</f>
        <v>97</v>
      </c>
      <c r="CA470" s="2">
        <f>IF(ISNA(MATCH($BQ470,'2008'!$A$44:$A$139,0)),97,MATCH($BQ470,'2008'!$A$44:$A$139,0))</f>
        <v>97</v>
      </c>
      <c r="CB470" s="2">
        <f>IF(ISNA(MATCH($BQ470,'2009'!$A$44:$A$139,0)),97,MATCH($BQ470,'2009'!$A$44:$A$139,0))</f>
        <v>97</v>
      </c>
      <c r="CC470" s="2">
        <f>IF(ISNA(MATCH($BQ470,'2010'!$A$44:$A$139,0)),97,MATCH($BQ470,'2010'!$A$44:$A$139,0))</f>
        <v>97</v>
      </c>
      <c r="CD470" s="2">
        <f>IF(ISNA(MATCH($BQ470,'2011'!$A$44:$A$139,0)),97,MATCH($BQ470,'2011'!$A$44:$A$139,0))</f>
        <v>97</v>
      </c>
      <c r="CE470" s="2">
        <f>IF(ISNA(MATCH($BQ470,'2012'!$A$44:$A$139,0)),97,MATCH($BQ470,'2012'!$A$44:$A$139,0))</f>
        <v>97</v>
      </c>
      <c r="CF470" s="2">
        <f>IF(ISNA(MATCH($BQ470,'2013'!$A$44:$A$139,0)),97,MATCH($BQ470,'2013'!$A$44:$A$139,0))</f>
        <v>97</v>
      </c>
      <c r="CG470" s="149">
        <f>IF(ISNA(MATCH($BQ470,'2014'!$A$52:$A$179,0)),129,MATCH($BQ470,'2014'!$A$52:$A$179,0))</f>
        <v>129</v>
      </c>
      <c r="CI470">
        <f t="shared" si="301"/>
        <v>422</v>
      </c>
      <c r="CJ470" s="284"/>
      <c r="CK470" s="282"/>
      <c r="CL470" s="281">
        <f t="shared" si="302"/>
        <v>20</v>
      </c>
      <c r="CM470" s="282">
        <f t="shared" si="303"/>
        <v>13.331999999999999</v>
      </c>
      <c r="CN470" s="282">
        <f t="shared" si="304"/>
        <v>8.8871111999999997</v>
      </c>
      <c r="CO470" s="282">
        <f t="shared" si="305"/>
        <v>5.9241483259199992</v>
      </c>
      <c r="CP470" s="282">
        <f t="shared" si="306"/>
        <v>3.9490372740582713</v>
      </c>
      <c r="CQ470" s="282">
        <f t="shared" si="307"/>
        <v>2.6324282468872435</v>
      </c>
      <c r="CR470" s="282">
        <f t="shared" si="308"/>
        <v>1.7547766693750364</v>
      </c>
      <c r="CS470" s="282">
        <f t="shared" si="309"/>
        <v>1.1697341278053992</v>
      </c>
      <c r="CT470" s="282">
        <f t="shared" si="310"/>
        <v>0.7797447695950791</v>
      </c>
      <c r="CU470" s="282">
        <f t="shared" si="311"/>
        <v>0.51977786341207965</v>
      </c>
      <c r="CV470" s="282">
        <f t="shared" si="312"/>
        <v>0.34648392375049231</v>
      </c>
      <c r="CW470" s="282">
        <f t="shared" si="313"/>
        <v>0.23096618357207815</v>
      </c>
      <c r="CX470" s="282">
        <f t="shared" si="314"/>
        <v>0.1539620579691473</v>
      </c>
      <c r="CY470" s="283">
        <f t="shared" si="320"/>
        <v>0.10263110784223359</v>
      </c>
      <c r="DA470" s="282">
        <f t="shared" si="315"/>
        <v>422</v>
      </c>
      <c r="DB470" s="97"/>
      <c r="DC470" s="156"/>
      <c r="DD470" s="270">
        <f>BA470+AH470+DC470</f>
        <v>20</v>
      </c>
      <c r="DE470" s="156">
        <f>BB470+AI470+DD470</f>
        <v>20</v>
      </c>
      <c r="DF470" s="156">
        <f>BC470+AJ470+DE470</f>
        <v>20</v>
      </c>
      <c r="DG470" s="156">
        <f>BD470+AK470+DF470</f>
        <v>20</v>
      </c>
      <c r="DH470" s="156">
        <f>BE470+AL470+DG470</f>
        <v>20</v>
      </c>
      <c r="DI470" s="156">
        <f>BF470+AM470+DH470</f>
        <v>20</v>
      </c>
      <c r="DJ470" s="156">
        <f>BG470+AN470+DI470</f>
        <v>20</v>
      </c>
      <c r="DK470" s="156">
        <f>BH470+AO470+DJ470</f>
        <v>20</v>
      </c>
      <c r="DL470" s="156">
        <f>BI470+AP470+DK470</f>
        <v>20</v>
      </c>
      <c r="DM470" s="156">
        <f>BJ470+AQ470+DL470</f>
        <v>20</v>
      </c>
      <c r="DN470" s="156">
        <f>BK470+AR470+DM470</f>
        <v>20</v>
      </c>
      <c r="DO470" s="156">
        <f>BL470+AS470+DN470</f>
        <v>20</v>
      </c>
      <c r="DP470" s="156">
        <f t="shared" si="316"/>
        <v>20</v>
      </c>
      <c r="DQ470" s="267">
        <f t="shared" si="321"/>
        <v>20</v>
      </c>
      <c r="DR470" s="156">
        <f t="shared" si="322"/>
        <v>313</v>
      </c>
    </row>
    <row r="471" spans="2:122" ht="13.5" thickBot="1" x14ac:dyDescent="0.25">
      <c r="B471" s="133">
        <v>233</v>
      </c>
      <c r="C471" s="50">
        <f t="shared" si="234"/>
        <v>6</v>
      </c>
      <c r="D471" s="50">
        <f t="shared" si="244"/>
        <v>0</v>
      </c>
      <c r="E471" s="97"/>
      <c r="F471" s="2">
        <f t="shared" si="323"/>
        <v>466</v>
      </c>
      <c r="G471" s="444">
        <v>357</v>
      </c>
      <c r="H471" s="164">
        <f>14- COUNTIF(L471:AA471,"#N/A")</f>
        <v>1</v>
      </c>
      <c r="I471" s="133">
        <f>SUM(AF471:AU471)+SUM(BA471:BM471)</f>
        <v>13</v>
      </c>
      <c r="J471" s="405">
        <f>CY471</f>
        <v>0.10007533767994574</v>
      </c>
      <c r="K471" s="466" t="str">
        <f>IF(ISNUMBER(MATCH(G471,'[4]OPR data'!$A$3:$A$2541,0)),"Y","N")</f>
        <v>Y</v>
      </c>
      <c r="L471" s="112"/>
      <c r="M471" s="236"/>
      <c r="N471" s="236" t="e">
        <f>(INDEX(Finish_table!R$4:R$83,MATCH('14 Year_History_Results'!$G471,Finish_table!S$4:S$83,0),1))</f>
        <v>#N/A</v>
      </c>
      <c r="O471" s="236" t="str">
        <f>(INDEX(Finish_table!Z$4:Z$99,MATCH('14 Year_History_Results'!$G471,Finish_table!AA$4:AA$99,0),1))</f>
        <v>QF</v>
      </c>
      <c r="P471" s="236" t="e">
        <f>(INDEX(Finish_table!AI$4:AI$99,MATCH('14 Year_History_Results'!$G471,Finish_table!AJ$4:AJ$99,0),1))</f>
        <v>#N/A</v>
      </c>
      <c r="Q471" s="236" t="e">
        <f>(INDEX(Finish_table!AR$4:AR$99,MATCH('14 Year_History_Results'!$G471,Finish_table!AS$4:AS$99,0),1))</f>
        <v>#N/A</v>
      </c>
      <c r="R471" s="236" t="e">
        <f>(INDEX(Finish_table!BA$4:BA$99,MATCH('14 Year_History_Results'!$G471,Finish_table!BB$4:BB$99,0),1))</f>
        <v>#N/A</v>
      </c>
      <c r="S471" s="236" t="e">
        <f>(INDEX(Finish_table!BJ$4:BJ$99,MATCH('14 Year_History_Results'!$G471,Finish_table!BK$4:BK$99,0),1))</f>
        <v>#N/A</v>
      </c>
      <c r="T471" s="236" t="e">
        <f>(INDEX(Finish_table!BS$4:BS$99,MATCH('14 Year_History_Results'!$G471,Finish_table!BT$4:BT$99,0),1))</f>
        <v>#N/A</v>
      </c>
      <c r="U471" s="236" t="e">
        <f>(INDEX(Finish_table!CB$4:CB$99,MATCH('14 Year_History_Results'!$G471,Finish_table!CC$4:CC$99,0),1))</f>
        <v>#N/A</v>
      </c>
      <c r="V471" s="236" t="e">
        <f>(INDEX(Finish_table!CK$4:CK$99,MATCH('14 Year_History_Results'!$G471,Finish_table!CL$4:CL$99,0),1))</f>
        <v>#N/A</v>
      </c>
      <c r="W471" s="236" t="e">
        <f>(INDEX(Finish_table!CT$4:CT$99,MATCH('14 Year_History_Results'!$G471,Finish_table!CU$4:CU$99,0),1))</f>
        <v>#N/A</v>
      </c>
      <c r="X471" s="236" t="e">
        <f>(INDEX(Finish_table!DC$4:DC$99,MATCH('14 Year_History_Results'!$G471,Finish_table!DD$4:DD$99,0),1))</f>
        <v>#N/A</v>
      </c>
      <c r="Y471" s="236" t="e">
        <f>(INDEX(Finish_table!DL$4:DL$99,MATCH('14 Year_History_Results'!$G471,Finish_table!DM$4:DM$99,0),1))</f>
        <v>#N/A</v>
      </c>
      <c r="Z471" s="236" t="e">
        <f>(INDEX(Finish_table!DU$4:DU$99,MATCH('14 Year_History_Results'!$G471,Finish_table!DV$4:DV$99,0),1))</f>
        <v>#N/A</v>
      </c>
      <c r="AA471" s="256" t="e">
        <f>(INDEX(Finish_table!ED$4:ED$140,MATCH('14 Year_History_Results'!$G471,Finish_table!EE$4:EE$140,0),1))</f>
        <v>#N/A</v>
      </c>
      <c r="AE471">
        <f t="shared" si="299"/>
        <v>357</v>
      </c>
      <c r="AF471" s="112"/>
      <c r="AG471" s="2"/>
      <c r="AH471" s="148">
        <f>INDEX('2001'!$C$44:$C$140,'14 Year_History_Results'!BT471)</f>
        <v>0</v>
      </c>
      <c r="AI471" s="2">
        <f>INDEX('2002'!$C$44:$C$140,'14 Year_History_Results'!BU471)</f>
        <v>0</v>
      </c>
      <c r="AJ471" s="2">
        <f>INDEX('2003'!$C$44:$C$140,'14 Year_History_Results'!BV471)</f>
        <v>0</v>
      </c>
      <c r="AK471" s="2">
        <f>INDEX('2004'!$C$44:$C$140,'14 Year_History_Results'!BW471)</f>
        <v>0</v>
      </c>
      <c r="AL471" s="2">
        <f>INDEX('2005'!$C$44:$C$140,'14 Year_History_Results'!BX471)</f>
        <v>0</v>
      </c>
      <c r="AM471" s="2">
        <f>INDEX('2006'!$C$44:$C$140,'14 Year_History_Results'!BY471)</f>
        <v>0</v>
      </c>
      <c r="AN471" s="2">
        <f>INDEX('2007'!$C$44:$C$140,'14 Year_History_Results'!BZ471)</f>
        <v>0</v>
      </c>
      <c r="AO471" s="2">
        <f>INDEX('2008'!$C$44:$C$140,'14 Year_History_Results'!CA471)</f>
        <v>0</v>
      </c>
      <c r="AP471" s="2">
        <f>INDEX('2009'!$C$44:$C$140,'14 Year_History_Results'!CB471)</f>
        <v>0</v>
      </c>
      <c r="AQ471" s="2">
        <f>INDEX('2010'!$C$44:$C$140,'14 Year_History_Results'!CC471)</f>
        <v>0</v>
      </c>
      <c r="AR471" s="2">
        <f>INDEX('2011'!$C$44:$C$140,'14 Year_History_Results'!CD471)</f>
        <v>0</v>
      </c>
      <c r="AS471" s="2">
        <f>INDEX('2012'!$C$44:$C$140,'14 Year_History_Results'!CE471)</f>
        <v>0</v>
      </c>
      <c r="AT471" s="2">
        <f>INDEX('2013'!$C$44:$C$140,'14 Year_History_Results'!CF471)</f>
        <v>0</v>
      </c>
      <c r="AU471" s="149">
        <f>INDEX('2014'!$C$52:$C$180,'14 Year_History_Results'!CG471)</f>
        <v>0</v>
      </c>
      <c r="AV471" s="2">
        <f t="shared" si="319"/>
        <v>0</v>
      </c>
      <c r="AX471">
        <f t="shared" si="317"/>
        <v>357</v>
      </c>
      <c r="AY471" s="112"/>
      <c r="AZ471" s="97"/>
      <c r="BA471" s="148">
        <f>INDEX('2001'!$B$44:$B$140,'14 Year_History_Results'!BT471)</f>
        <v>0</v>
      </c>
      <c r="BB471" s="2">
        <f>INDEX('2002'!$B$44:$B$140,'14 Year_History_Results'!BU471)</f>
        <v>13</v>
      </c>
      <c r="BC471" s="2">
        <f>INDEX('2003'!$B$44:$B$140,'14 Year_History_Results'!BV471)</f>
        <v>0</v>
      </c>
      <c r="BD471" s="2">
        <f>INDEX('2004'!$B$44:$B$140,'14 Year_History_Results'!BW471)</f>
        <v>0</v>
      </c>
      <c r="BE471" s="2">
        <f>INDEX('2005'!$B$44:$B$140,'14 Year_History_Results'!BX471)</f>
        <v>0</v>
      </c>
      <c r="BF471" s="2">
        <f>INDEX('2006'!$B$44:$B$140,'14 Year_History_Results'!BY471)</f>
        <v>0</v>
      </c>
      <c r="BG471" s="2">
        <f>INDEX('2007'!$B$44:$B$140,'14 Year_History_Results'!BZ471)</f>
        <v>0</v>
      </c>
      <c r="BH471" s="2">
        <f>INDEX('2008'!$B$44:$B$140,'14 Year_History_Results'!CA471)</f>
        <v>0</v>
      </c>
      <c r="BI471" s="2">
        <f>INDEX('2009'!$B$44:$B$140,'14 Year_History_Results'!CB471)</f>
        <v>0</v>
      </c>
      <c r="BJ471" s="2">
        <f>INDEX('2010'!$B$44:$B$140,'14 Year_History_Results'!CC471)</f>
        <v>0</v>
      </c>
      <c r="BK471" s="2">
        <f>INDEX('2011'!$B$44:$B$140,'14 Year_History_Results'!CD471)</f>
        <v>0</v>
      </c>
      <c r="BL471" s="2">
        <f>INDEX('2012'!$B$44:$B$140,'14 Year_History_Results'!CE471)</f>
        <v>0</v>
      </c>
      <c r="BM471" s="2">
        <f>INDEX('2013'!$B$44:$B$140,'14 Year_History_Results'!CF471)</f>
        <v>0</v>
      </c>
      <c r="BN471" s="149">
        <f>INDEX('2014'!$B$52:$B$180,'14 Year_History_Results'!CG471)</f>
        <v>0</v>
      </c>
      <c r="BO471" s="308">
        <f t="shared" si="300"/>
        <v>0</v>
      </c>
      <c r="BQ471">
        <f t="shared" si="318"/>
        <v>357</v>
      </c>
      <c r="BR471" s="112"/>
      <c r="BS471" s="97"/>
      <c r="BT471" s="148">
        <f>IF(ISNA(MATCH($BQ471,'2001'!$A$44:$A$139,0)),97,MATCH($BQ471,'2001'!$A$44:$A$139,0))</f>
        <v>97</v>
      </c>
      <c r="BU471" s="2">
        <f>IF(ISNA(MATCH($BQ471,'2002'!$A$44:$A$139,0)),97,MATCH($BQ471,'2002'!$A$44:$A$139,0))</f>
        <v>72</v>
      </c>
      <c r="BV471" s="2">
        <f>IF(ISNA(MATCH($BQ471,'2003'!$A$44:$A$139,0)),97,MATCH($BQ471,'2003'!$A$44:$A$139,0))</f>
        <v>97</v>
      </c>
      <c r="BW471" s="2">
        <f>IF(ISNA(MATCH($BQ471,'2004'!$A$44:$A$139,0)),97,MATCH($BQ471,'2004'!$A$44:$A$139,0))</f>
        <v>97</v>
      </c>
      <c r="BX471" s="2">
        <f>IF(ISNA(MATCH($BQ471,'2005'!$A$44:$A$139,0)),97,MATCH($BQ471,'2005'!$A$44:$A$139,0))</f>
        <v>97</v>
      </c>
      <c r="BY471" s="2">
        <f>IF(ISNA(MATCH($BQ471,'2006'!$A$44:$A$139,0)),97,MATCH($BQ471,'2006'!$A$44:$A$139,0))</f>
        <v>97</v>
      </c>
      <c r="BZ471" s="2">
        <f>IF(ISNA(MATCH($BQ471,'2007'!$A$44:$A$139,0)),97,MATCH($BQ471,'2007'!$A$44:$A$139,0))</f>
        <v>97</v>
      </c>
      <c r="CA471" s="2">
        <f>IF(ISNA(MATCH($BQ471,'2008'!$A$44:$A$139,0)),97,MATCH($BQ471,'2008'!$A$44:$A$139,0))</f>
        <v>97</v>
      </c>
      <c r="CB471" s="2">
        <f>IF(ISNA(MATCH($BQ471,'2009'!$A$44:$A$139,0)),97,MATCH($BQ471,'2009'!$A$44:$A$139,0))</f>
        <v>97</v>
      </c>
      <c r="CC471" s="2">
        <f>IF(ISNA(MATCH($BQ471,'2010'!$A$44:$A$139,0)),97,MATCH($BQ471,'2010'!$A$44:$A$139,0))</f>
        <v>97</v>
      </c>
      <c r="CD471" s="2">
        <f>IF(ISNA(MATCH($BQ471,'2011'!$A$44:$A$139,0)),97,MATCH($BQ471,'2011'!$A$44:$A$139,0))</f>
        <v>97</v>
      </c>
      <c r="CE471" s="2">
        <f>IF(ISNA(MATCH($BQ471,'2012'!$A$44:$A$139,0)),97,MATCH($BQ471,'2012'!$A$44:$A$139,0))</f>
        <v>97</v>
      </c>
      <c r="CF471" s="2">
        <f>IF(ISNA(MATCH($BQ471,'2013'!$A$44:$A$139,0)),97,MATCH($BQ471,'2013'!$A$44:$A$139,0))</f>
        <v>97</v>
      </c>
      <c r="CG471" s="149">
        <f>IF(ISNA(MATCH($BQ471,'2014'!$A$52:$A$179,0)),129,MATCH($BQ471,'2014'!$A$52:$A$179,0))</f>
        <v>129</v>
      </c>
      <c r="CI471">
        <f t="shared" si="301"/>
        <v>357</v>
      </c>
      <c r="CJ471" s="284"/>
      <c r="CK471" s="282"/>
      <c r="CL471" s="281">
        <f t="shared" si="302"/>
        <v>0</v>
      </c>
      <c r="CM471" s="282">
        <f t="shared" si="303"/>
        <v>13</v>
      </c>
      <c r="CN471" s="282">
        <f t="shared" si="304"/>
        <v>8.6657999999999991</v>
      </c>
      <c r="CO471" s="282">
        <f t="shared" si="305"/>
        <v>5.7766222799999989</v>
      </c>
      <c r="CP471" s="282">
        <f t="shared" si="306"/>
        <v>3.8506964118479989</v>
      </c>
      <c r="CQ471" s="282">
        <f t="shared" si="307"/>
        <v>2.566874228137876</v>
      </c>
      <c r="CR471" s="282">
        <f t="shared" si="308"/>
        <v>1.7110783604767081</v>
      </c>
      <c r="CS471" s="282">
        <f t="shared" si="309"/>
        <v>1.1406048350937736</v>
      </c>
      <c r="CT471" s="282">
        <f t="shared" si="310"/>
        <v>0.76032718307350944</v>
      </c>
      <c r="CU471" s="282">
        <f t="shared" si="311"/>
        <v>0.50683410023680142</v>
      </c>
      <c r="CV471" s="282">
        <f t="shared" si="312"/>
        <v>0.33785561121785179</v>
      </c>
      <c r="CW471" s="282">
        <f t="shared" si="313"/>
        <v>0.22521455043781999</v>
      </c>
      <c r="CX471" s="282">
        <f t="shared" si="314"/>
        <v>0.1501280193218508</v>
      </c>
      <c r="CY471" s="283">
        <f t="shared" si="320"/>
        <v>0.10007533767994574</v>
      </c>
      <c r="DA471" s="282">
        <f t="shared" si="315"/>
        <v>357</v>
      </c>
      <c r="DB471" s="97"/>
      <c r="DC471" s="156"/>
      <c r="DD471" s="270">
        <f>BA471+AH471+DC471</f>
        <v>0</v>
      </c>
      <c r="DE471" s="156">
        <f>BB471+AI471+DD471</f>
        <v>13</v>
      </c>
      <c r="DF471" s="156">
        <f>BC471+AJ471+DE471</f>
        <v>13</v>
      </c>
      <c r="DG471" s="156">
        <f>BD471+AK471+DF471</f>
        <v>13</v>
      </c>
      <c r="DH471" s="156">
        <f>BE471+AL471+DG471</f>
        <v>13</v>
      </c>
      <c r="DI471" s="156">
        <f>BF471+AM471+DH471</f>
        <v>13</v>
      </c>
      <c r="DJ471" s="156">
        <f>BG471+AN471+DI471</f>
        <v>13</v>
      </c>
      <c r="DK471" s="156">
        <f>BH471+AO471+DJ471</f>
        <v>13</v>
      </c>
      <c r="DL471" s="156">
        <f>BI471+AP471+DK471</f>
        <v>13</v>
      </c>
      <c r="DM471" s="156">
        <f>BJ471+AQ471+DL471</f>
        <v>13</v>
      </c>
      <c r="DN471" s="156">
        <f>BK471+AR471+DM471</f>
        <v>13</v>
      </c>
      <c r="DO471" s="156">
        <f>BL471+AS471+DN471</f>
        <v>13</v>
      </c>
      <c r="DP471" s="156">
        <f t="shared" si="316"/>
        <v>13</v>
      </c>
      <c r="DQ471" s="267">
        <f t="shared" si="321"/>
        <v>13</v>
      </c>
      <c r="DR471" s="156">
        <f t="shared" si="322"/>
        <v>355</v>
      </c>
    </row>
    <row r="472" spans="2:122" ht="13.5" thickBot="1" x14ac:dyDescent="0.25">
      <c r="B472" s="144">
        <v>233</v>
      </c>
      <c r="C472" s="50">
        <f t="shared" si="234"/>
        <v>7</v>
      </c>
      <c r="D472" s="50">
        <f t="shared" si="244"/>
        <v>0</v>
      </c>
      <c r="E472" s="97"/>
      <c r="F472" s="2">
        <f t="shared" si="323"/>
        <v>467</v>
      </c>
      <c r="G472" s="444">
        <v>942</v>
      </c>
      <c r="H472" s="164">
        <f>14- COUNTIF(L472:AA472,"#N/A")</f>
        <v>1</v>
      </c>
      <c r="I472" s="133">
        <f>SUM(AF472:AU472)+SUM(BA472:BM472)</f>
        <v>13</v>
      </c>
      <c r="J472" s="405">
        <f>CY472</f>
        <v>0.10007533767994574</v>
      </c>
      <c r="K472" s="466" t="str">
        <f>IF(ISNUMBER(MATCH(G472,'[4]OPR data'!$A$3:$A$2541,0)),"Y","N")</f>
        <v>N</v>
      </c>
      <c r="L472" s="112"/>
      <c r="M472" s="236"/>
      <c r="N472" s="236" t="e">
        <f>(INDEX(Finish_table!R$4:R$83,MATCH('14 Year_History_Results'!$G472,Finish_table!S$4:S$83,0),1))</f>
        <v>#N/A</v>
      </c>
      <c r="O472" s="236" t="str">
        <f>(INDEX(Finish_table!Z$4:Z$99,MATCH('14 Year_History_Results'!$G472,Finish_table!AA$4:AA$99,0),1))</f>
        <v>QF</v>
      </c>
      <c r="P472" s="236" t="e">
        <f>(INDEX(Finish_table!AI$4:AI$99,MATCH('14 Year_History_Results'!$G472,Finish_table!AJ$4:AJ$99,0),1))</f>
        <v>#N/A</v>
      </c>
      <c r="Q472" s="236" t="e">
        <f>(INDEX(Finish_table!AR$4:AR$99,MATCH('14 Year_History_Results'!$G472,Finish_table!AS$4:AS$99,0),1))</f>
        <v>#N/A</v>
      </c>
      <c r="R472" s="236" t="e">
        <f>(INDEX(Finish_table!BA$4:BA$99,MATCH('14 Year_History_Results'!$G472,Finish_table!BB$4:BB$99,0),1))</f>
        <v>#N/A</v>
      </c>
      <c r="S472" s="236" t="e">
        <f>(INDEX(Finish_table!BJ$4:BJ$99,MATCH('14 Year_History_Results'!$G472,Finish_table!BK$4:BK$99,0),1))</f>
        <v>#N/A</v>
      </c>
      <c r="T472" s="236" t="e">
        <f>(INDEX(Finish_table!BS$4:BS$99,MATCH('14 Year_History_Results'!$G472,Finish_table!BT$4:BT$99,0),1))</f>
        <v>#N/A</v>
      </c>
      <c r="U472" s="236" t="e">
        <f>(INDEX(Finish_table!CB$4:CB$99,MATCH('14 Year_History_Results'!$G472,Finish_table!CC$4:CC$99,0),1))</f>
        <v>#N/A</v>
      </c>
      <c r="V472" s="236" t="e">
        <f>(INDEX(Finish_table!CK$4:CK$99,MATCH('14 Year_History_Results'!$G472,Finish_table!CL$4:CL$99,0),1))</f>
        <v>#N/A</v>
      </c>
      <c r="W472" s="236" t="e">
        <f>(INDEX(Finish_table!CT$4:CT$99,MATCH('14 Year_History_Results'!$G472,Finish_table!CU$4:CU$99,0),1))</f>
        <v>#N/A</v>
      </c>
      <c r="X472" s="236" t="e">
        <f>(INDEX(Finish_table!DC$4:DC$99,MATCH('14 Year_History_Results'!$G472,Finish_table!DD$4:DD$99,0),1))</f>
        <v>#N/A</v>
      </c>
      <c r="Y472" s="236" t="e">
        <f>(INDEX(Finish_table!DL$4:DL$99,MATCH('14 Year_History_Results'!$G472,Finish_table!DM$4:DM$99,0),1))</f>
        <v>#N/A</v>
      </c>
      <c r="Z472" s="236" t="e">
        <f>(INDEX(Finish_table!DU$4:DU$99,MATCH('14 Year_History_Results'!$G472,Finish_table!DV$4:DV$99,0),1))</f>
        <v>#N/A</v>
      </c>
      <c r="AA472" s="256" t="e">
        <f>(INDEX(Finish_table!ED$4:ED$140,MATCH('14 Year_History_Results'!$G472,Finish_table!EE$4:EE$140,0),1))</f>
        <v>#N/A</v>
      </c>
      <c r="AE472">
        <f t="shared" si="299"/>
        <v>942</v>
      </c>
      <c r="AF472" s="112"/>
      <c r="AG472" s="2"/>
      <c r="AH472" s="148">
        <f>INDEX('2001'!$C$44:$C$140,'14 Year_History_Results'!BT472)</f>
        <v>0</v>
      </c>
      <c r="AI472" s="2">
        <f>INDEX('2002'!$C$44:$C$140,'14 Year_History_Results'!BU472)</f>
        <v>0</v>
      </c>
      <c r="AJ472" s="2">
        <f>INDEX('2003'!$C$44:$C$140,'14 Year_History_Results'!BV472)</f>
        <v>0</v>
      </c>
      <c r="AK472" s="2">
        <f>INDEX('2004'!$C$44:$C$140,'14 Year_History_Results'!BW472)</f>
        <v>0</v>
      </c>
      <c r="AL472" s="2">
        <f>INDEX('2005'!$C$44:$C$140,'14 Year_History_Results'!BX472)</f>
        <v>0</v>
      </c>
      <c r="AM472" s="2">
        <f>INDEX('2006'!$C$44:$C$140,'14 Year_History_Results'!BY472)</f>
        <v>0</v>
      </c>
      <c r="AN472" s="2">
        <f>INDEX('2007'!$C$44:$C$140,'14 Year_History_Results'!BZ472)</f>
        <v>0</v>
      </c>
      <c r="AO472" s="2">
        <f>INDEX('2008'!$C$44:$C$140,'14 Year_History_Results'!CA472)</f>
        <v>0</v>
      </c>
      <c r="AP472" s="2">
        <f>INDEX('2009'!$C$44:$C$140,'14 Year_History_Results'!CB472)</f>
        <v>0</v>
      </c>
      <c r="AQ472" s="2">
        <f>INDEX('2010'!$C$44:$C$140,'14 Year_History_Results'!CC472)</f>
        <v>0</v>
      </c>
      <c r="AR472" s="2">
        <f>INDEX('2011'!$C$44:$C$140,'14 Year_History_Results'!CD472)</f>
        <v>0</v>
      </c>
      <c r="AS472" s="2">
        <f>INDEX('2012'!$C$44:$C$140,'14 Year_History_Results'!CE472)</f>
        <v>0</v>
      </c>
      <c r="AT472" s="2">
        <f>INDEX('2013'!$C$44:$C$140,'14 Year_History_Results'!CF472)</f>
        <v>0</v>
      </c>
      <c r="AU472" s="149">
        <f>INDEX('2014'!$C$52:$C$180,'14 Year_History_Results'!CG472)</f>
        <v>0</v>
      </c>
      <c r="AV472" s="2">
        <f t="shared" si="319"/>
        <v>0</v>
      </c>
      <c r="AX472">
        <f t="shared" si="317"/>
        <v>942</v>
      </c>
      <c r="AY472" s="112"/>
      <c r="AZ472" s="97"/>
      <c r="BA472" s="148">
        <f>INDEX('2001'!$B$44:$B$140,'14 Year_History_Results'!BT472)</f>
        <v>0</v>
      </c>
      <c r="BB472" s="2">
        <f>INDEX('2002'!$B$44:$B$140,'14 Year_History_Results'!BU472)</f>
        <v>13</v>
      </c>
      <c r="BC472" s="2">
        <f>INDEX('2003'!$B$44:$B$140,'14 Year_History_Results'!BV472)</f>
        <v>0</v>
      </c>
      <c r="BD472" s="2">
        <f>INDEX('2004'!$B$44:$B$140,'14 Year_History_Results'!BW472)</f>
        <v>0</v>
      </c>
      <c r="BE472" s="2">
        <f>INDEX('2005'!$B$44:$B$140,'14 Year_History_Results'!BX472)</f>
        <v>0</v>
      </c>
      <c r="BF472" s="2">
        <f>INDEX('2006'!$B$44:$B$140,'14 Year_History_Results'!BY472)</f>
        <v>0</v>
      </c>
      <c r="BG472" s="2">
        <f>INDEX('2007'!$B$44:$B$140,'14 Year_History_Results'!BZ472)</f>
        <v>0</v>
      </c>
      <c r="BH472" s="2">
        <f>INDEX('2008'!$B$44:$B$140,'14 Year_History_Results'!CA472)</f>
        <v>0</v>
      </c>
      <c r="BI472" s="2">
        <f>INDEX('2009'!$B$44:$B$140,'14 Year_History_Results'!CB472)</f>
        <v>0</v>
      </c>
      <c r="BJ472" s="2">
        <f>INDEX('2010'!$B$44:$B$140,'14 Year_History_Results'!CC472)</f>
        <v>0</v>
      </c>
      <c r="BK472" s="2">
        <f>INDEX('2011'!$B$44:$B$140,'14 Year_History_Results'!CD472)</f>
        <v>0</v>
      </c>
      <c r="BL472" s="2">
        <f>INDEX('2012'!$B$44:$B$140,'14 Year_History_Results'!CE472)</f>
        <v>0</v>
      </c>
      <c r="BM472" s="2">
        <f>INDEX('2013'!$B$44:$B$140,'14 Year_History_Results'!CF472)</f>
        <v>0</v>
      </c>
      <c r="BN472" s="149">
        <f>INDEX('2014'!$B$52:$B$180,'14 Year_History_Results'!CG472)</f>
        <v>0</v>
      </c>
      <c r="BO472" s="308">
        <f t="shared" si="300"/>
        <v>0</v>
      </c>
      <c r="BQ472">
        <f t="shared" si="318"/>
        <v>942</v>
      </c>
      <c r="BR472" s="112"/>
      <c r="BS472" s="97"/>
      <c r="BT472" s="148">
        <f>IF(ISNA(MATCH($BQ472,'2001'!$A$44:$A$139,0)),97,MATCH($BQ472,'2001'!$A$44:$A$139,0))</f>
        <v>97</v>
      </c>
      <c r="BU472" s="2">
        <f>IF(ISNA(MATCH($BQ472,'2002'!$A$44:$A$139,0)),97,MATCH($BQ472,'2002'!$A$44:$A$139,0))</f>
        <v>95</v>
      </c>
      <c r="BV472" s="2">
        <f>IF(ISNA(MATCH($BQ472,'2003'!$A$44:$A$139,0)),97,MATCH($BQ472,'2003'!$A$44:$A$139,0))</f>
        <v>97</v>
      </c>
      <c r="BW472" s="2">
        <f>IF(ISNA(MATCH($BQ472,'2004'!$A$44:$A$139,0)),97,MATCH($BQ472,'2004'!$A$44:$A$139,0))</f>
        <v>97</v>
      </c>
      <c r="BX472" s="2">
        <f>IF(ISNA(MATCH($BQ472,'2005'!$A$44:$A$139,0)),97,MATCH($BQ472,'2005'!$A$44:$A$139,0))</f>
        <v>97</v>
      </c>
      <c r="BY472" s="2">
        <f>IF(ISNA(MATCH($BQ472,'2006'!$A$44:$A$139,0)),97,MATCH($BQ472,'2006'!$A$44:$A$139,0))</f>
        <v>97</v>
      </c>
      <c r="BZ472" s="2">
        <f>IF(ISNA(MATCH($BQ472,'2007'!$A$44:$A$139,0)),97,MATCH($BQ472,'2007'!$A$44:$A$139,0))</f>
        <v>97</v>
      </c>
      <c r="CA472" s="2">
        <f>IF(ISNA(MATCH($BQ472,'2008'!$A$44:$A$139,0)),97,MATCH($BQ472,'2008'!$A$44:$A$139,0))</f>
        <v>97</v>
      </c>
      <c r="CB472" s="2">
        <f>IF(ISNA(MATCH($BQ472,'2009'!$A$44:$A$139,0)),97,MATCH($BQ472,'2009'!$A$44:$A$139,0))</f>
        <v>97</v>
      </c>
      <c r="CC472" s="2">
        <f>IF(ISNA(MATCH($BQ472,'2010'!$A$44:$A$139,0)),97,MATCH($BQ472,'2010'!$A$44:$A$139,0))</f>
        <v>97</v>
      </c>
      <c r="CD472" s="2">
        <f>IF(ISNA(MATCH($BQ472,'2011'!$A$44:$A$139,0)),97,MATCH($BQ472,'2011'!$A$44:$A$139,0))</f>
        <v>97</v>
      </c>
      <c r="CE472" s="2">
        <f>IF(ISNA(MATCH($BQ472,'2012'!$A$44:$A$139,0)),97,MATCH($BQ472,'2012'!$A$44:$A$139,0))</f>
        <v>97</v>
      </c>
      <c r="CF472" s="2">
        <f>IF(ISNA(MATCH($BQ472,'2013'!$A$44:$A$139,0)),97,MATCH($BQ472,'2013'!$A$44:$A$139,0))</f>
        <v>97</v>
      </c>
      <c r="CG472" s="149">
        <f>IF(ISNA(MATCH($BQ472,'2014'!$A$52:$A$179,0)),129,MATCH($BQ472,'2014'!$A$52:$A$179,0))</f>
        <v>129</v>
      </c>
      <c r="CI472">
        <f t="shared" si="301"/>
        <v>942</v>
      </c>
      <c r="CJ472" s="284"/>
      <c r="CK472" s="282"/>
      <c r="CL472" s="281">
        <f t="shared" si="302"/>
        <v>0</v>
      </c>
      <c r="CM472" s="282">
        <f t="shared" si="303"/>
        <v>13</v>
      </c>
      <c r="CN472" s="282">
        <f t="shared" si="304"/>
        <v>8.6657999999999991</v>
      </c>
      <c r="CO472" s="282">
        <f t="shared" si="305"/>
        <v>5.7766222799999989</v>
      </c>
      <c r="CP472" s="282">
        <f t="shared" si="306"/>
        <v>3.8506964118479989</v>
      </c>
      <c r="CQ472" s="282">
        <f t="shared" si="307"/>
        <v>2.566874228137876</v>
      </c>
      <c r="CR472" s="282">
        <f t="shared" si="308"/>
        <v>1.7110783604767081</v>
      </c>
      <c r="CS472" s="282">
        <f t="shared" si="309"/>
        <v>1.1406048350937736</v>
      </c>
      <c r="CT472" s="282">
        <f t="shared" si="310"/>
        <v>0.76032718307350944</v>
      </c>
      <c r="CU472" s="282">
        <f t="shared" si="311"/>
        <v>0.50683410023680142</v>
      </c>
      <c r="CV472" s="282">
        <f t="shared" si="312"/>
        <v>0.33785561121785179</v>
      </c>
      <c r="CW472" s="282">
        <f t="shared" si="313"/>
        <v>0.22521455043781999</v>
      </c>
      <c r="CX472" s="282">
        <f t="shared" si="314"/>
        <v>0.1501280193218508</v>
      </c>
      <c r="CY472" s="283">
        <f t="shared" si="320"/>
        <v>0.10007533767994574</v>
      </c>
      <c r="DA472" s="282">
        <f t="shared" si="315"/>
        <v>942</v>
      </c>
      <c r="DB472" s="97"/>
      <c r="DC472" s="156"/>
      <c r="DD472" s="270">
        <f>BA472+AH472+DC472</f>
        <v>0</v>
      </c>
      <c r="DE472" s="156">
        <f>BB472+AI472+DD472</f>
        <v>13</v>
      </c>
      <c r="DF472" s="156">
        <f>BC472+AJ472+DE472</f>
        <v>13</v>
      </c>
      <c r="DG472" s="156">
        <f>BD472+AK472+DF472</f>
        <v>13</v>
      </c>
      <c r="DH472" s="156">
        <f>BE472+AL472+DG472</f>
        <v>13</v>
      </c>
      <c r="DI472" s="156">
        <f>BF472+AM472+DH472</f>
        <v>13</v>
      </c>
      <c r="DJ472" s="156">
        <f>BG472+AN472+DI472</f>
        <v>13</v>
      </c>
      <c r="DK472" s="156">
        <f>BH472+AO472+DJ472</f>
        <v>13</v>
      </c>
      <c r="DL472" s="156">
        <f>BI472+AP472+DK472</f>
        <v>13</v>
      </c>
      <c r="DM472" s="156">
        <f>BJ472+AQ472+DL472</f>
        <v>13</v>
      </c>
      <c r="DN472" s="156">
        <f>BK472+AR472+DM472</f>
        <v>13</v>
      </c>
      <c r="DO472" s="156">
        <f>BL472+AS472+DN472</f>
        <v>13</v>
      </c>
      <c r="DP472" s="156">
        <f t="shared" si="316"/>
        <v>13</v>
      </c>
      <c r="DQ472" s="267">
        <f t="shared" si="321"/>
        <v>13</v>
      </c>
      <c r="DR472" s="156">
        <f t="shared" si="322"/>
        <v>355</v>
      </c>
    </row>
    <row r="473" spans="2:122" ht="13.5" thickBot="1" x14ac:dyDescent="0.25">
      <c r="B473" s="133">
        <v>233</v>
      </c>
      <c r="C473" s="50">
        <f t="shared" si="234"/>
        <v>8</v>
      </c>
      <c r="D473" s="50">
        <f t="shared" si="244"/>
        <v>0</v>
      </c>
      <c r="E473" s="97"/>
      <c r="F473" s="2">
        <f t="shared" si="323"/>
        <v>468</v>
      </c>
      <c r="G473" s="444">
        <v>151</v>
      </c>
      <c r="H473" s="164">
        <f>14- COUNTIF(L473:AA473,"#N/A")</f>
        <v>1</v>
      </c>
      <c r="I473" s="133">
        <f>SUM(AF473:AU473)+SUM(BA473:BM473)</f>
        <v>13</v>
      </c>
      <c r="J473" s="405">
        <f>CY473</f>
        <v>0.10007533767994574</v>
      </c>
      <c r="K473" s="466" t="str">
        <f>IF(ISNUMBER(MATCH(G473,'[4]OPR data'!$A$3:$A$2541,0)),"Y","N")</f>
        <v>Y</v>
      </c>
      <c r="L473" s="112"/>
      <c r="M473" s="236"/>
      <c r="N473" s="236" t="e">
        <f>(INDEX(Finish_table!R$4:R$83,MATCH('14 Year_History_Results'!$G473,Finish_table!S$4:S$83,0),1))</f>
        <v>#N/A</v>
      </c>
      <c r="O473" s="236" t="str">
        <f>(INDEX(Finish_table!Z$4:Z$99,MATCH('14 Year_History_Results'!$G473,Finish_table!AA$4:AA$99,0),1))</f>
        <v>SF</v>
      </c>
      <c r="P473" s="236" t="e">
        <f>(INDEX(Finish_table!AI$4:AI$99,MATCH('14 Year_History_Results'!$G473,Finish_table!AJ$4:AJ$99,0),1))</f>
        <v>#N/A</v>
      </c>
      <c r="Q473" s="236" t="e">
        <f>(INDEX(Finish_table!AR$4:AR$99,MATCH('14 Year_History_Results'!$G473,Finish_table!AS$4:AS$99,0),1))</f>
        <v>#N/A</v>
      </c>
      <c r="R473" s="236" t="e">
        <f>(INDEX(Finish_table!BA$4:BA$99,MATCH('14 Year_History_Results'!$G473,Finish_table!BB$4:BB$99,0),1))</f>
        <v>#N/A</v>
      </c>
      <c r="S473" s="236" t="e">
        <f>(INDEX(Finish_table!BJ$4:BJ$99,MATCH('14 Year_History_Results'!$G473,Finish_table!BK$4:BK$99,0),1))</f>
        <v>#N/A</v>
      </c>
      <c r="T473" s="236" t="e">
        <f>(INDEX(Finish_table!BS$4:BS$99,MATCH('14 Year_History_Results'!$G473,Finish_table!BT$4:BT$99,0),1))</f>
        <v>#N/A</v>
      </c>
      <c r="U473" s="236" t="e">
        <f>(INDEX(Finish_table!CB$4:CB$99,MATCH('14 Year_History_Results'!$G473,Finish_table!CC$4:CC$99,0),1))</f>
        <v>#N/A</v>
      </c>
      <c r="V473" s="236" t="e">
        <f>(INDEX(Finish_table!CK$4:CK$99,MATCH('14 Year_History_Results'!$G473,Finish_table!CL$4:CL$99,0),1))</f>
        <v>#N/A</v>
      </c>
      <c r="W473" s="236" t="e">
        <f>(INDEX(Finish_table!CT$4:CT$99,MATCH('14 Year_History_Results'!$G473,Finish_table!CU$4:CU$99,0),1))</f>
        <v>#N/A</v>
      </c>
      <c r="X473" s="236" t="e">
        <f>(INDEX(Finish_table!DC$4:DC$99,MATCH('14 Year_History_Results'!$G473,Finish_table!DD$4:DD$99,0),1))</f>
        <v>#N/A</v>
      </c>
      <c r="Y473" s="236" t="e">
        <f>(INDEX(Finish_table!DL$4:DL$99,MATCH('14 Year_History_Results'!$G473,Finish_table!DM$4:DM$99,0),1))</f>
        <v>#N/A</v>
      </c>
      <c r="Z473" s="236" t="e">
        <f>(INDEX(Finish_table!DU$4:DU$99,MATCH('14 Year_History_Results'!$G473,Finish_table!DV$4:DV$99,0),1))</f>
        <v>#N/A</v>
      </c>
      <c r="AA473" s="256" t="e">
        <f>(INDEX(Finish_table!ED$4:ED$140,MATCH('14 Year_History_Results'!$G473,Finish_table!EE$4:EE$140,0),1))</f>
        <v>#N/A</v>
      </c>
      <c r="AE473">
        <f t="shared" si="299"/>
        <v>151</v>
      </c>
      <c r="AF473" s="112"/>
      <c r="AG473" s="2"/>
      <c r="AH473" s="148">
        <f>INDEX('2001'!$C$44:$C$140,'14 Year_History_Results'!BT473)</f>
        <v>0</v>
      </c>
      <c r="AI473" s="2">
        <f>INDEX('2002'!$C$44:$C$140,'14 Year_History_Results'!BU473)</f>
        <v>10</v>
      </c>
      <c r="AJ473" s="2">
        <f>INDEX('2003'!$C$44:$C$140,'14 Year_History_Results'!BV473)</f>
        <v>0</v>
      </c>
      <c r="AK473" s="2">
        <f>INDEX('2004'!$C$44:$C$140,'14 Year_History_Results'!BW473)</f>
        <v>0</v>
      </c>
      <c r="AL473" s="2">
        <f>INDEX('2005'!$C$44:$C$140,'14 Year_History_Results'!BX473)</f>
        <v>0</v>
      </c>
      <c r="AM473" s="2">
        <f>INDEX('2006'!$C$44:$C$140,'14 Year_History_Results'!BY473)</f>
        <v>0</v>
      </c>
      <c r="AN473" s="2">
        <f>INDEX('2007'!$C$44:$C$140,'14 Year_History_Results'!BZ473)</f>
        <v>0</v>
      </c>
      <c r="AO473" s="2">
        <f>INDEX('2008'!$C$44:$C$140,'14 Year_History_Results'!CA473)</f>
        <v>0</v>
      </c>
      <c r="AP473" s="2">
        <f>INDEX('2009'!$C$44:$C$140,'14 Year_History_Results'!CB473)</f>
        <v>0</v>
      </c>
      <c r="AQ473" s="2">
        <f>INDEX('2010'!$C$44:$C$140,'14 Year_History_Results'!CC473)</f>
        <v>0</v>
      </c>
      <c r="AR473" s="2">
        <f>INDEX('2011'!$C$44:$C$140,'14 Year_History_Results'!CD473)</f>
        <v>0</v>
      </c>
      <c r="AS473" s="2">
        <f>INDEX('2012'!$C$44:$C$140,'14 Year_History_Results'!CE473)</f>
        <v>0</v>
      </c>
      <c r="AT473" s="2">
        <f>INDEX('2013'!$C$44:$C$140,'14 Year_History_Results'!CF473)</f>
        <v>0</v>
      </c>
      <c r="AU473" s="149">
        <f>INDEX('2014'!$C$52:$C$180,'14 Year_History_Results'!CG473)</f>
        <v>0</v>
      </c>
      <c r="AV473" s="2">
        <f t="shared" si="319"/>
        <v>2.6726124191242437</v>
      </c>
      <c r="AX473">
        <f t="shared" si="317"/>
        <v>151</v>
      </c>
      <c r="AY473" s="112"/>
      <c r="AZ473" s="97"/>
      <c r="BA473" s="148">
        <f>INDEX('2001'!$B$44:$B$140,'14 Year_History_Results'!BT473)</f>
        <v>0</v>
      </c>
      <c r="BB473" s="2">
        <f>INDEX('2002'!$B$44:$B$140,'14 Year_History_Results'!BU473)</f>
        <v>3</v>
      </c>
      <c r="BC473" s="2">
        <f>INDEX('2003'!$B$44:$B$140,'14 Year_History_Results'!BV473)</f>
        <v>0</v>
      </c>
      <c r="BD473" s="2">
        <f>INDEX('2004'!$B$44:$B$140,'14 Year_History_Results'!BW473)</f>
        <v>0</v>
      </c>
      <c r="BE473" s="2">
        <f>INDEX('2005'!$B$44:$B$140,'14 Year_History_Results'!BX473)</f>
        <v>0</v>
      </c>
      <c r="BF473" s="2">
        <f>INDEX('2006'!$B$44:$B$140,'14 Year_History_Results'!BY473)</f>
        <v>0</v>
      </c>
      <c r="BG473" s="2">
        <f>INDEX('2007'!$B$44:$B$140,'14 Year_History_Results'!BZ473)</f>
        <v>0</v>
      </c>
      <c r="BH473" s="2">
        <f>INDEX('2008'!$B$44:$B$140,'14 Year_History_Results'!CA473)</f>
        <v>0</v>
      </c>
      <c r="BI473" s="2">
        <f>INDEX('2009'!$B$44:$B$140,'14 Year_History_Results'!CB473)</f>
        <v>0</v>
      </c>
      <c r="BJ473" s="2">
        <f>INDEX('2010'!$B$44:$B$140,'14 Year_History_Results'!CC473)</f>
        <v>0</v>
      </c>
      <c r="BK473" s="2">
        <f>INDEX('2011'!$B$44:$B$140,'14 Year_History_Results'!CD473)</f>
        <v>0</v>
      </c>
      <c r="BL473" s="2">
        <f>INDEX('2012'!$B$44:$B$140,'14 Year_History_Results'!CE473)</f>
        <v>0</v>
      </c>
      <c r="BM473" s="2">
        <f>INDEX('2013'!$B$44:$B$140,'14 Year_History_Results'!CF473)</f>
        <v>0</v>
      </c>
      <c r="BN473" s="149">
        <f>INDEX('2014'!$B$52:$B$180,'14 Year_History_Results'!CG473)</f>
        <v>0</v>
      </c>
      <c r="BO473" s="308">
        <f t="shared" si="300"/>
        <v>0</v>
      </c>
      <c r="BQ473">
        <f t="shared" si="318"/>
        <v>151</v>
      </c>
      <c r="BR473" s="112"/>
      <c r="BS473" s="97"/>
      <c r="BT473" s="148">
        <f>IF(ISNA(MATCH($BQ473,'2001'!$A$44:$A$139,0)),97,MATCH($BQ473,'2001'!$A$44:$A$139,0))</f>
        <v>97</v>
      </c>
      <c r="BU473" s="2">
        <f>IF(ISNA(MATCH($BQ473,'2002'!$A$44:$A$139,0)),97,MATCH($BQ473,'2002'!$A$44:$A$139,0))</f>
        <v>34</v>
      </c>
      <c r="BV473" s="2">
        <f>IF(ISNA(MATCH($BQ473,'2003'!$A$44:$A$139,0)),97,MATCH($BQ473,'2003'!$A$44:$A$139,0))</f>
        <v>97</v>
      </c>
      <c r="BW473" s="2">
        <f>IF(ISNA(MATCH($BQ473,'2004'!$A$44:$A$139,0)),97,MATCH($BQ473,'2004'!$A$44:$A$139,0))</f>
        <v>97</v>
      </c>
      <c r="BX473" s="2">
        <f>IF(ISNA(MATCH($BQ473,'2005'!$A$44:$A$139,0)),97,MATCH($BQ473,'2005'!$A$44:$A$139,0))</f>
        <v>97</v>
      </c>
      <c r="BY473" s="2">
        <f>IF(ISNA(MATCH($BQ473,'2006'!$A$44:$A$139,0)),97,MATCH($BQ473,'2006'!$A$44:$A$139,0))</f>
        <v>97</v>
      </c>
      <c r="BZ473" s="2">
        <f>IF(ISNA(MATCH($BQ473,'2007'!$A$44:$A$139,0)),97,MATCH($BQ473,'2007'!$A$44:$A$139,0))</f>
        <v>97</v>
      </c>
      <c r="CA473" s="2">
        <f>IF(ISNA(MATCH($BQ473,'2008'!$A$44:$A$139,0)),97,MATCH($BQ473,'2008'!$A$44:$A$139,0))</f>
        <v>97</v>
      </c>
      <c r="CB473" s="2">
        <f>IF(ISNA(MATCH($BQ473,'2009'!$A$44:$A$139,0)),97,MATCH($BQ473,'2009'!$A$44:$A$139,0))</f>
        <v>97</v>
      </c>
      <c r="CC473" s="2">
        <f>IF(ISNA(MATCH($BQ473,'2010'!$A$44:$A$139,0)),97,MATCH($BQ473,'2010'!$A$44:$A$139,0))</f>
        <v>97</v>
      </c>
      <c r="CD473" s="2">
        <f>IF(ISNA(MATCH($BQ473,'2011'!$A$44:$A$139,0)),97,MATCH($BQ473,'2011'!$A$44:$A$139,0))</f>
        <v>97</v>
      </c>
      <c r="CE473" s="2">
        <f>IF(ISNA(MATCH($BQ473,'2012'!$A$44:$A$139,0)),97,MATCH($BQ473,'2012'!$A$44:$A$139,0))</f>
        <v>97</v>
      </c>
      <c r="CF473" s="2">
        <f>IF(ISNA(MATCH($BQ473,'2013'!$A$44:$A$139,0)),97,MATCH($BQ473,'2013'!$A$44:$A$139,0))</f>
        <v>97</v>
      </c>
      <c r="CG473" s="149">
        <f>IF(ISNA(MATCH($BQ473,'2014'!$A$52:$A$179,0)),129,MATCH($BQ473,'2014'!$A$52:$A$179,0))</f>
        <v>129</v>
      </c>
      <c r="CI473">
        <f t="shared" si="301"/>
        <v>151</v>
      </c>
      <c r="CJ473" s="284"/>
      <c r="CK473" s="282"/>
      <c r="CL473" s="281">
        <f t="shared" si="302"/>
        <v>0</v>
      </c>
      <c r="CM473" s="282">
        <f t="shared" si="303"/>
        <v>13</v>
      </c>
      <c r="CN473" s="282">
        <f t="shared" si="304"/>
        <v>8.6657999999999991</v>
      </c>
      <c r="CO473" s="282">
        <f t="shared" si="305"/>
        <v>5.7766222799999989</v>
      </c>
      <c r="CP473" s="282">
        <f t="shared" si="306"/>
        <v>3.8506964118479989</v>
      </c>
      <c r="CQ473" s="282">
        <f t="shared" si="307"/>
        <v>2.566874228137876</v>
      </c>
      <c r="CR473" s="282">
        <f t="shared" si="308"/>
        <v>1.7110783604767081</v>
      </c>
      <c r="CS473" s="282">
        <f t="shared" si="309"/>
        <v>1.1406048350937736</v>
      </c>
      <c r="CT473" s="282">
        <f t="shared" si="310"/>
        <v>0.76032718307350944</v>
      </c>
      <c r="CU473" s="282">
        <f t="shared" si="311"/>
        <v>0.50683410023680142</v>
      </c>
      <c r="CV473" s="282">
        <f t="shared" si="312"/>
        <v>0.33785561121785179</v>
      </c>
      <c r="CW473" s="282">
        <f t="shared" si="313"/>
        <v>0.22521455043781999</v>
      </c>
      <c r="CX473" s="282">
        <f t="shared" si="314"/>
        <v>0.1501280193218508</v>
      </c>
      <c r="CY473" s="283">
        <f t="shared" si="320"/>
        <v>0.10007533767994574</v>
      </c>
      <c r="DA473" s="282">
        <f t="shared" si="315"/>
        <v>151</v>
      </c>
      <c r="DB473" s="97"/>
      <c r="DC473" s="156"/>
      <c r="DD473" s="270">
        <f>BA473+AH473+DC473</f>
        <v>0</v>
      </c>
      <c r="DE473" s="156">
        <f>BB473+AI473+DD473</f>
        <v>13</v>
      </c>
      <c r="DF473" s="156">
        <f>BC473+AJ473+DE473</f>
        <v>13</v>
      </c>
      <c r="DG473" s="156">
        <f>BD473+AK473+DF473</f>
        <v>13</v>
      </c>
      <c r="DH473" s="156">
        <f>BE473+AL473+DG473</f>
        <v>13</v>
      </c>
      <c r="DI473" s="156">
        <f>BF473+AM473+DH473</f>
        <v>13</v>
      </c>
      <c r="DJ473" s="156">
        <f>BG473+AN473+DI473</f>
        <v>13</v>
      </c>
      <c r="DK473" s="156">
        <f>BH473+AO473+DJ473</f>
        <v>13</v>
      </c>
      <c r="DL473" s="156">
        <f>BI473+AP473+DK473</f>
        <v>13</v>
      </c>
      <c r="DM473" s="156">
        <f>BJ473+AQ473+DL473</f>
        <v>13</v>
      </c>
      <c r="DN473" s="156">
        <f>BK473+AR473+DM473</f>
        <v>13</v>
      </c>
      <c r="DO473" s="156">
        <f>BL473+AS473+DN473</f>
        <v>13</v>
      </c>
      <c r="DP473" s="156">
        <f t="shared" si="316"/>
        <v>13</v>
      </c>
      <c r="DQ473" s="267">
        <f t="shared" si="321"/>
        <v>13</v>
      </c>
      <c r="DR473" s="156">
        <f t="shared" si="322"/>
        <v>355</v>
      </c>
    </row>
    <row r="474" spans="2:122" ht="13.5" thickBot="1" x14ac:dyDescent="0.25">
      <c r="B474" s="133">
        <v>233</v>
      </c>
      <c r="C474" s="50">
        <f t="shared" si="234"/>
        <v>9</v>
      </c>
      <c r="D474" s="50">
        <f t="shared" si="244"/>
        <v>0</v>
      </c>
      <c r="E474" s="97"/>
      <c r="F474" s="2">
        <f t="shared" si="323"/>
        <v>469</v>
      </c>
      <c r="G474" s="444">
        <v>140</v>
      </c>
      <c r="H474" s="164">
        <f>14- COUNTIF(L474:AA474,"#N/A")</f>
        <v>1</v>
      </c>
      <c r="I474" s="133">
        <f>SUM(AF474:AU474)+SUM(BA474:BM474)</f>
        <v>19</v>
      </c>
      <c r="J474" s="405">
        <f>CY474</f>
        <v>9.7499552450121943E-2</v>
      </c>
      <c r="K474" s="466" t="str">
        <f>IF(ISNUMBER(MATCH(G474,'[4]OPR data'!$A$3:$A$2541,0)),"Y","N")</f>
        <v>N</v>
      </c>
      <c r="L474" s="112"/>
      <c r="M474" s="236"/>
      <c r="N474" s="236" t="str">
        <f>(INDEX(Finish_table!R$4:R$83,MATCH('14 Year_History_Results'!$G474,Finish_table!S$4:S$83,0),1))</f>
        <v>QF</v>
      </c>
      <c r="O474" s="236" t="e">
        <f>(INDEX(Finish_table!Z$4:Z$99,MATCH('14 Year_History_Results'!$G474,Finish_table!AA$4:AA$99,0),1))</f>
        <v>#N/A</v>
      </c>
      <c r="P474" s="236" t="e">
        <f>(INDEX(Finish_table!AI$4:AI$99,MATCH('14 Year_History_Results'!$G474,Finish_table!AJ$4:AJ$99,0),1))</f>
        <v>#N/A</v>
      </c>
      <c r="Q474" s="236" t="e">
        <f>(INDEX(Finish_table!AR$4:AR$99,MATCH('14 Year_History_Results'!$G474,Finish_table!AS$4:AS$99,0),1))</f>
        <v>#N/A</v>
      </c>
      <c r="R474" s="236" t="e">
        <f>(INDEX(Finish_table!BA$4:BA$99,MATCH('14 Year_History_Results'!$G474,Finish_table!BB$4:BB$99,0),1))</f>
        <v>#N/A</v>
      </c>
      <c r="S474" s="236" t="e">
        <f>(INDEX(Finish_table!BJ$4:BJ$99,MATCH('14 Year_History_Results'!$G474,Finish_table!BK$4:BK$99,0),1))</f>
        <v>#N/A</v>
      </c>
      <c r="T474" s="236" t="e">
        <f>(INDEX(Finish_table!BS$4:BS$99,MATCH('14 Year_History_Results'!$G474,Finish_table!BT$4:BT$99,0),1))</f>
        <v>#N/A</v>
      </c>
      <c r="U474" s="236" t="e">
        <f>(INDEX(Finish_table!CB$4:CB$99,MATCH('14 Year_History_Results'!$G474,Finish_table!CC$4:CC$99,0),1))</f>
        <v>#N/A</v>
      </c>
      <c r="V474" s="236" t="e">
        <f>(INDEX(Finish_table!CK$4:CK$99,MATCH('14 Year_History_Results'!$G474,Finish_table!CL$4:CL$99,0),1))</f>
        <v>#N/A</v>
      </c>
      <c r="W474" s="236" t="e">
        <f>(INDEX(Finish_table!CT$4:CT$99,MATCH('14 Year_History_Results'!$G474,Finish_table!CU$4:CU$99,0),1))</f>
        <v>#N/A</v>
      </c>
      <c r="X474" s="236" t="e">
        <f>(INDEX(Finish_table!DC$4:DC$99,MATCH('14 Year_History_Results'!$G474,Finish_table!DD$4:DD$99,0),1))</f>
        <v>#N/A</v>
      </c>
      <c r="Y474" s="236" t="e">
        <f>(INDEX(Finish_table!DL$4:DL$99,MATCH('14 Year_History_Results'!$G474,Finish_table!DM$4:DM$99,0),1))</f>
        <v>#N/A</v>
      </c>
      <c r="Z474" s="236" t="e">
        <f>(INDEX(Finish_table!DU$4:DU$99,MATCH('14 Year_History_Results'!$G474,Finish_table!DV$4:DV$99,0),1))</f>
        <v>#N/A</v>
      </c>
      <c r="AA474" s="256" t="e">
        <f>(INDEX(Finish_table!ED$4:ED$140,MATCH('14 Year_History_Results'!$G474,Finish_table!EE$4:EE$140,0),1))</f>
        <v>#N/A</v>
      </c>
      <c r="AE474">
        <f t="shared" si="299"/>
        <v>140</v>
      </c>
      <c r="AF474" s="112"/>
      <c r="AG474" s="2"/>
      <c r="AH474" s="148">
        <f>INDEX('2001'!$C$44:$C$140,'14 Year_History_Results'!BT474)</f>
        <v>10</v>
      </c>
      <c r="AI474" s="2">
        <f>INDEX('2002'!$C$44:$C$140,'14 Year_History_Results'!BU474)</f>
        <v>0</v>
      </c>
      <c r="AJ474" s="2">
        <f>INDEX('2003'!$C$44:$C$140,'14 Year_History_Results'!BV474)</f>
        <v>0</v>
      </c>
      <c r="AK474" s="2">
        <f>INDEX('2004'!$C$44:$C$140,'14 Year_History_Results'!BW474)</f>
        <v>0</v>
      </c>
      <c r="AL474" s="2">
        <f>INDEX('2005'!$C$44:$C$140,'14 Year_History_Results'!BX474)</f>
        <v>0</v>
      </c>
      <c r="AM474" s="2">
        <f>INDEX('2006'!$C$44:$C$140,'14 Year_History_Results'!BY474)</f>
        <v>0</v>
      </c>
      <c r="AN474" s="2">
        <f>INDEX('2007'!$C$44:$C$140,'14 Year_History_Results'!BZ474)</f>
        <v>0</v>
      </c>
      <c r="AO474" s="2">
        <f>INDEX('2008'!$C$44:$C$140,'14 Year_History_Results'!CA474)</f>
        <v>0</v>
      </c>
      <c r="AP474" s="2">
        <f>INDEX('2009'!$C$44:$C$140,'14 Year_History_Results'!CB474)</f>
        <v>0</v>
      </c>
      <c r="AQ474" s="2">
        <f>INDEX('2010'!$C$44:$C$140,'14 Year_History_Results'!CC474)</f>
        <v>0</v>
      </c>
      <c r="AR474" s="2">
        <f>INDEX('2011'!$C$44:$C$140,'14 Year_History_Results'!CD474)</f>
        <v>0</v>
      </c>
      <c r="AS474" s="2">
        <f>INDEX('2012'!$C$44:$C$140,'14 Year_History_Results'!CE474)</f>
        <v>0</v>
      </c>
      <c r="AT474" s="2">
        <f>INDEX('2013'!$C$44:$C$140,'14 Year_History_Results'!CF474)</f>
        <v>0</v>
      </c>
      <c r="AU474" s="149">
        <f>INDEX('2014'!$C$52:$C$180,'14 Year_History_Results'!CG474)</f>
        <v>0</v>
      </c>
      <c r="AV474" s="2">
        <f t="shared" si="319"/>
        <v>2.6726124191242437</v>
      </c>
      <c r="AX474">
        <f t="shared" si="317"/>
        <v>140</v>
      </c>
      <c r="AY474" s="112"/>
      <c r="AZ474" s="97"/>
      <c r="BA474" s="148">
        <f>INDEX('2001'!$B$44:$B$140,'14 Year_History_Results'!BT474)</f>
        <v>9</v>
      </c>
      <c r="BB474" s="2">
        <f>INDEX('2002'!$B$44:$B$140,'14 Year_History_Results'!BU474)</f>
        <v>0</v>
      </c>
      <c r="BC474" s="2">
        <f>INDEX('2003'!$B$44:$B$140,'14 Year_History_Results'!BV474)</f>
        <v>0</v>
      </c>
      <c r="BD474" s="2">
        <f>INDEX('2004'!$B$44:$B$140,'14 Year_History_Results'!BW474)</f>
        <v>0</v>
      </c>
      <c r="BE474" s="2">
        <f>INDEX('2005'!$B$44:$B$140,'14 Year_History_Results'!BX474)</f>
        <v>0</v>
      </c>
      <c r="BF474" s="2">
        <f>INDEX('2006'!$B$44:$B$140,'14 Year_History_Results'!BY474)</f>
        <v>0</v>
      </c>
      <c r="BG474" s="2">
        <f>INDEX('2007'!$B$44:$B$140,'14 Year_History_Results'!BZ474)</f>
        <v>0</v>
      </c>
      <c r="BH474" s="2">
        <f>INDEX('2008'!$B$44:$B$140,'14 Year_History_Results'!CA474)</f>
        <v>0</v>
      </c>
      <c r="BI474" s="2">
        <f>INDEX('2009'!$B$44:$B$140,'14 Year_History_Results'!CB474)</f>
        <v>0</v>
      </c>
      <c r="BJ474" s="2">
        <f>INDEX('2010'!$B$44:$B$140,'14 Year_History_Results'!CC474)</f>
        <v>0</v>
      </c>
      <c r="BK474" s="2">
        <f>INDEX('2011'!$B$44:$B$140,'14 Year_History_Results'!CD474)</f>
        <v>0</v>
      </c>
      <c r="BL474" s="2">
        <f>INDEX('2012'!$B$44:$B$140,'14 Year_History_Results'!CE474)</f>
        <v>0</v>
      </c>
      <c r="BM474" s="2">
        <f>INDEX('2013'!$B$44:$B$140,'14 Year_History_Results'!CF474)</f>
        <v>0</v>
      </c>
      <c r="BN474" s="149">
        <f>INDEX('2014'!$B$52:$B$180,'14 Year_History_Results'!CG474)</f>
        <v>0</v>
      </c>
      <c r="BO474" s="308">
        <f t="shared" si="300"/>
        <v>0</v>
      </c>
      <c r="BQ474">
        <f t="shared" si="318"/>
        <v>140</v>
      </c>
      <c r="BR474" s="112"/>
      <c r="BS474" s="97"/>
      <c r="BT474" s="148">
        <f>IF(ISNA(MATCH($BQ474,'2001'!$A$44:$A$139,0)),97,MATCH($BQ474,'2001'!$A$44:$A$139,0))</f>
        <v>34</v>
      </c>
      <c r="BU474" s="2">
        <f>IF(ISNA(MATCH($BQ474,'2002'!$A$44:$A$139,0)),97,MATCH($BQ474,'2002'!$A$44:$A$139,0))</f>
        <v>97</v>
      </c>
      <c r="BV474" s="2">
        <f>IF(ISNA(MATCH($BQ474,'2003'!$A$44:$A$139,0)),97,MATCH($BQ474,'2003'!$A$44:$A$139,0))</f>
        <v>97</v>
      </c>
      <c r="BW474" s="2">
        <f>IF(ISNA(MATCH($BQ474,'2004'!$A$44:$A$139,0)),97,MATCH($BQ474,'2004'!$A$44:$A$139,0))</f>
        <v>97</v>
      </c>
      <c r="BX474" s="2">
        <f>IF(ISNA(MATCH($BQ474,'2005'!$A$44:$A$139,0)),97,MATCH($BQ474,'2005'!$A$44:$A$139,0))</f>
        <v>97</v>
      </c>
      <c r="BY474" s="2">
        <f>IF(ISNA(MATCH($BQ474,'2006'!$A$44:$A$139,0)),97,MATCH($BQ474,'2006'!$A$44:$A$139,0))</f>
        <v>97</v>
      </c>
      <c r="BZ474" s="2">
        <f>IF(ISNA(MATCH($BQ474,'2007'!$A$44:$A$139,0)),97,MATCH($BQ474,'2007'!$A$44:$A$139,0))</f>
        <v>97</v>
      </c>
      <c r="CA474" s="2">
        <f>IF(ISNA(MATCH($BQ474,'2008'!$A$44:$A$139,0)),97,MATCH($BQ474,'2008'!$A$44:$A$139,0))</f>
        <v>97</v>
      </c>
      <c r="CB474" s="2">
        <f>IF(ISNA(MATCH($BQ474,'2009'!$A$44:$A$139,0)),97,MATCH($BQ474,'2009'!$A$44:$A$139,0))</f>
        <v>97</v>
      </c>
      <c r="CC474" s="2">
        <f>IF(ISNA(MATCH($BQ474,'2010'!$A$44:$A$139,0)),97,MATCH($BQ474,'2010'!$A$44:$A$139,0))</f>
        <v>97</v>
      </c>
      <c r="CD474" s="2">
        <f>IF(ISNA(MATCH($BQ474,'2011'!$A$44:$A$139,0)),97,MATCH($BQ474,'2011'!$A$44:$A$139,0))</f>
        <v>97</v>
      </c>
      <c r="CE474" s="2">
        <f>IF(ISNA(MATCH($BQ474,'2012'!$A$44:$A$139,0)),97,MATCH($BQ474,'2012'!$A$44:$A$139,0))</f>
        <v>97</v>
      </c>
      <c r="CF474" s="2">
        <f>IF(ISNA(MATCH($BQ474,'2013'!$A$44:$A$139,0)),97,MATCH($BQ474,'2013'!$A$44:$A$139,0))</f>
        <v>97</v>
      </c>
      <c r="CG474" s="149">
        <f>IF(ISNA(MATCH($BQ474,'2014'!$A$52:$A$179,0)),129,MATCH($BQ474,'2014'!$A$52:$A$179,0))</f>
        <v>129</v>
      </c>
      <c r="CI474">
        <f t="shared" si="301"/>
        <v>140</v>
      </c>
      <c r="CJ474" s="284"/>
      <c r="CK474" s="282"/>
      <c r="CL474" s="281">
        <f t="shared" si="302"/>
        <v>19</v>
      </c>
      <c r="CM474" s="282">
        <f t="shared" si="303"/>
        <v>12.6654</v>
      </c>
      <c r="CN474" s="282">
        <f t="shared" si="304"/>
        <v>8.4427556399999997</v>
      </c>
      <c r="CO474" s="282">
        <f t="shared" si="305"/>
        <v>5.6279409096239998</v>
      </c>
      <c r="CP474" s="282">
        <f t="shared" si="306"/>
        <v>3.7515854103553581</v>
      </c>
      <c r="CQ474" s="282">
        <f t="shared" si="307"/>
        <v>2.5008068345428818</v>
      </c>
      <c r="CR474" s="282">
        <f t="shared" si="308"/>
        <v>1.667037835906285</v>
      </c>
      <c r="CS474" s="282">
        <f t="shared" si="309"/>
        <v>1.1112474214151296</v>
      </c>
      <c r="CT474" s="282">
        <f t="shared" si="310"/>
        <v>0.74075753111532527</v>
      </c>
      <c r="CU474" s="282">
        <f t="shared" si="311"/>
        <v>0.49378897024147583</v>
      </c>
      <c r="CV474" s="282">
        <f t="shared" si="312"/>
        <v>0.3291597275629678</v>
      </c>
      <c r="CW474" s="282">
        <f t="shared" si="313"/>
        <v>0.21941787439347432</v>
      </c>
      <c r="CX474" s="282">
        <f t="shared" si="314"/>
        <v>0.14626395507068998</v>
      </c>
      <c r="CY474" s="283">
        <f t="shared" si="320"/>
        <v>9.7499552450121943E-2</v>
      </c>
      <c r="DA474" s="282">
        <f t="shared" si="315"/>
        <v>140</v>
      </c>
      <c r="DB474" s="97"/>
      <c r="DC474" s="156"/>
      <c r="DD474" s="270">
        <f>BA474+AH474+DC474</f>
        <v>19</v>
      </c>
      <c r="DE474" s="156">
        <f>BB474+AI474+DD474</f>
        <v>19</v>
      </c>
      <c r="DF474" s="156">
        <f>BC474+AJ474+DE474</f>
        <v>19</v>
      </c>
      <c r="DG474" s="156">
        <f>BD474+AK474+DF474</f>
        <v>19</v>
      </c>
      <c r="DH474" s="156">
        <f>BE474+AL474+DG474</f>
        <v>19</v>
      </c>
      <c r="DI474" s="156">
        <f>BF474+AM474+DH474</f>
        <v>19</v>
      </c>
      <c r="DJ474" s="156">
        <f>BG474+AN474+DI474</f>
        <v>19</v>
      </c>
      <c r="DK474" s="156">
        <f>BH474+AO474+DJ474</f>
        <v>19</v>
      </c>
      <c r="DL474" s="156">
        <f>BI474+AP474+DK474</f>
        <v>19</v>
      </c>
      <c r="DM474" s="156">
        <f>BJ474+AQ474+DL474</f>
        <v>19</v>
      </c>
      <c r="DN474" s="156">
        <f>BK474+AR474+DM474</f>
        <v>19</v>
      </c>
      <c r="DO474" s="156">
        <f>BL474+AS474+DN474</f>
        <v>19</v>
      </c>
      <c r="DP474" s="156">
        <f t="shared" si="316"/>
        <v>19</v>
      </c>
      <c r="DQ474" s="267">
        <f t="shared" si="321"/>
        <v>19</v>
      </c>
      <c r="DR474" s="156">
        <f t="shared" si="322"/>
        <v>318</v>
      </c>
    </row>
    <row r="475" spans="2:122" ht="13.5" thickBot="1" x14ac:dyDescent="0.25">
      <c r="B475" s="133">
        <v>233</v>
      </c>
      <c r="C475" s="50">
        <f t="shared" si="234"/>
        <v>10</v>
      </c>
      <c r="D475" s="50">
        <f t="shared" si="244"/>
        <v>10</v>
      </c>
      <c r="E475" s="97"/>
      <c r="F475" s="2">
        <f t="shared" si="323"/>
        <v>470</v>
      </c>
      <c r="G475" s="444">
        <v>814</v>
      </c>
      <c r="H475" s="164">
        <f>14- COUNTIF(L475:AA475,"#N/A")</f>
        <v>1</v>
      </c>
      <c r="I475" s="133">
        <f>SUM(AF475:AU475)+SUM(BA475:BM475)</f>
        <v>12</v>
      </c>
      <c r="J475" s="405">
        <f>CY475</f>
        <v>9.237723478148839E-2</v>
      </c>
      <c r="K475" s="466" t="str">
        <f>IF(ISNUMBER(MATCH(G475,'[4]OPR data'!$A$3:$A$2541,0)),"Y","N")</f>
        <v>N</v>
      </c>
      <c r="L475" s="112"/>
      <c r="M475" s="236"/>
      <c r="N475" s="236" t="e">
        <f>(INDEX(Finish_table!R$4:R$83,MATCH('14 Year_History_Results'!$G475,Finish_table!S$4:S$83,0),1))</f>
        <v>#N/A</v>
      </c>
      <c r="O475" s="236" t="str">
        <f>(INDEX(Finish_table!Z$4:Z$99,MATCH('14 Year_History_Results'!$G475,Finish_table!AA$4:AA$99,0),1))</f>
        <v>QF</v>
      </c>
      <c r="P475" s="236" t="e">
        <f>(INDEX(Finish_table!AI$4:AI$99,MATCH('14 Year_History_Results'!$G475,Finish_table!AJ$4:AJ$99,0),1))</f>
        <v>#N/A</v>
      </c>
      <c r="Q475" s="236" t="e">
        <f>(INDEX(Finish_table!AR$4:AR$99,MATCH('14 Year_History_Results'!$G475,Finish_table!AS$4:AS$99,0),1))</f>
        <v>#N/A</v>
      </c>
      <c r="R475" s="236" t="e">
        <f>(INDEX(Finish_table!BA$4:BA$99,MATCH('14 Year_History_Results'!$G475,Finish_table!BB$4:BB$99,0),1))</f>
        <v>#N/A</v>
      </c>
      <c r="S475" s="236" t="e">
        <f>(INDEX(Finish_table!BJ$4:BJ$99,MATCH('14 Year_History_Results'!$G475,Finish_table!BK$4:BK$99,0),1))</f>
        <v>#N/A</v>
      </c>
      <c r="T475" s="236" t="e">
        <f>(INDEX(Finish_table!BS$4:BS$99,MATCH('14 Year_History_Results'!$G475,Finish_table!BT$4:BT$99,0),1))</f>
        <v>#N/A</v>
      </c>
      <c r="U475" s="236" t="e">
        <f>(INDEX(Finish_table!CB$4:CB$99,MATCH('14 Year_History_Results'!$G475,Finish_table!CC$4:CC$99,0),1))</f>
        <v>#N/A</v>
      </c>
      <c r="V475" s="236" t="e">
        <f>(INDEX(Finish_table!CK$4:CK$99,MATCH('14 Year_History_Results'!$G475,Finish_table!CL$4:CL$99,0),1))</f>
        <v>#N/A</v>
      </c>
      <c r="W475" s="236" t="e">
        <f>(INDEX(Finish_table!CT$4:CT$99,MATCH('14 Year_History_Results'!$G475,Finish_table!CU$4:CU$99,0),1))</f>
        <v>#N/A</v>
      </c>
      <c r="X475" s="236" t="e">
        <f>(INDEX(Finish_table!DC$4:DC$99,MATCH('14 Year_History_Results'!$G475,Finish_table!DD$4:DD$99,0),1))</f>
        <v>#N/A</v>
      </c>
      <c r="Y475" s="236" t="e">
        <f>(INDEX(Finish_table!DL$4:DL$99,MATCH('14 Year_History_Results'!$G475,Finish_table!DM$4:DM$99,0),1))</f>
        <v>#N/A</v>
      </c>
      <c r="Z475" s="236" t="e">
        <f>(INDEX(Finish_table!DU$4:DU$99,MATCH('14 Year_History_Results'!$G475,Finish_table!DV$4:DV$99,0),1))</f>
        <v>#N/A</v>
      </c>
      <c r="AA475" s="256" t="e">
        <f>(INDEX(Finish_table!ED$4:ED$140,MATCH('14 Year_History_Results'!$G475,Finish_table!EE$4:EE$140,0),1))</f>
        <v>#N/A</v>
      </c>
      <c r="AE475">
        <f t="shared" si="299"/>
        <v>814</v>
      </c>
      <c r="AF475" s="112"/>
      <c r="AG475" s="2"/>
      <c r="AH475" s="148">
        <f>INDEX('2001'!$C$44:$C$140,'14 Year_History_Results'!BT475)</f>
        <v>0</v>
      </c>
      <c r="AI475" s="2">
        <f>INDEX('2002'!$C$44:$C$140,'14 Year_History_Results'!BU475)</f>
        <v>0</v>
      </c>
      <c r="AJ475" s="2">
        <f>INDEX('2003'!$C$44:$C$140,'14 Year_History_Results'!BV475)</f>
        <v>0</v>
      </c>
      <c r="AK475" s="2">
        <f>INDEX('2004'!$C$44:$C$140,'14 Year_History_Results'!BW475)</f>
        <v>0</v>
      </c>
      <c r="AL475" s="2">
        <f>INDEX('2005'!$C$44:$C$140,'14 Year_History_Results'!BX475)</f>
        <v>0</v>
      </c>
      <c r="AM475" s="2">
        <f>INDEX('2006'!$C$44:$C$140,'14 Year_History_Results'!BY475)</f>
        <v>0</v>
      </c>
      <c r="AN475" s="2">
        <f>INDEX('2007'!$C$44:$C$140,'14 Year_History_Results'!BZ475)</f>
        <v>0</v>
      </c>
      <c r="AO475" s="2">
        <f>INDEX('2008'!$C$44:$C$140,'14 Year_History_Results'!CA475)</f>
        <v>0</v>
      </c>
      <c r="AP475" s="2">
        <f>INDEX('2009'!$C$44:$C$140,'14 Year_History_Results'!CB475)</f>
        <v>0</v>
      </c>
      <c r="AQ475" s="2">
        <f>INDEX('2010'!$C$44:$C$140,'14 Year_History_Results'!CC475)</f>
        <v>0</v>
      </c>
      <c r="AR475" s="2">
        <f>INDEX('2011'!$C$44:$C$140,'14 Year_History_Results'!CD475)</f>
        <v>0</v>
      </c>
      <c r="AS475" s="2">
        <f>INDEX('2012'!$C$44:$C$140,'14 Year_History_Results'!CE475)</f>
        <v>0</v>
      </c>
      <c r="AT475" s="2">
        <f>INDEX('2013'!$C$44:$C$140,'14 Year_History_Results'!CF475)</f>
        <v>0</v>
      </c>
      <c r="AU475" s="149">
        <f>INDEX('2014'!$C$52:$C$180,'14 Year_History_Results'!CG475)</f>
        <v>0</v>
      </c>
      <c r="AV475" s="2">
        <f t="shared" si="319"/>
        <v>0</v>
      </c>
      <c r="AX475">
        <f t="shared" si="317"/>
        <v>814</v>
      </c>
      <c r="AY475" s="112"/>
      <c r="AZ475" s="97"/>
      <c r="BA475" s="148">
        <f>INDEX('2001'!$B$44:$B$140,'14 Year_History_Results'!BT475)</f>
        <v>0</v>
      </c>
      <c r="BB475" s="2">
        <f>INDEX('2002'!$B$44:$B$140,'14 Year_History_Results'!BU475)</f>
        <v>12</v>
      </c>
      <c r="BC475" s="2">
        <f>INDEX('2003'!$B$44:$B$140,'14 Year_History_Results'!BV475)</f>
        <v>0</v>
      </c>
      <c r="BD475" s="2">
        <f>INDEX('2004'!$B$44:$B$140,'14 Year_History_Results'!BW475)</f>
        <v>0</v>
      </c>
      <c r="BE475" s="2">
        <f>INDEX('2005'!$B$44:$B$140,'14 Year_History_Results'!BX475)</f>
        <v>0</v>
      </c>
      <c r="BF475" s="2">
        <f>INDEX('2006'!$B$44:$B$140,'14 Year_History_Results'!BY475)</f>
        <v>0</v>
      </c>
      <c r="BG475" s="2">
        <f>INDEX('2007'!$B$44:$B$140,'14 Year_History_Results'!BZ475)</f>
        <v>0</v>
      </c>
      <c r="BH475" s="2">
        <f>INDEX('2008'!$B$44:$B$140,'14 Year_History_Results'!CA475)</f>
        <v>0</v>
      </c>
      <c r="BI475" s="2">
        <f>INDEX('2009'!$B$44:$B$140,'14 Year_History_Results'!CB475)</f>
        <v>0</v>
      </c>
      <c r="BJ475" s="2">
        <f>INDEX('2010'!$B$44:$B$140,'14 Year_History_Results'!CC475)</f>
        <v>0</v>
      </c>
      <c r="BK475" s="2">
        <f>INDEX('2011'!$B$44:$B$140,'14 Year_History_Results'!CD475)</f>
        <v>0</v>
      </c>
      <c r="BL475" s="2">
        <f>INDEX('2012'!$B$44:$B$140,'14 Year_History_Results'!CE475)</f>
        <v>0</v>
      </c>
      <c r="BM475" s="2">
        <f>INDEX('2013'!$B$44:$B$140,'14 Year_History_Results'!CF475)</f>
        <v>0</v>
      </c>
      <c r="BN475" s="149">
        <f>INDEX('2014'!$B$52:$B$180,'14 Year_History_Results'!CG475)</f>
        <v>0</v>
      </c>
      <c r="BO475" s="308">
        <f t="shared" si="300"/>
        <v>0</v>
      </c>
      <c r="BQ475">
        <f t="shared" si="318"/>
        <v>814</v>
      </c>
      <c r="BR475" s="112"/>
      <c r="BS475" s="97"/>
      <c r="BT475" s="148">
        <f>IF(ISNA(MATCH($BQ475,'2001'!$A$44:$A$139,0)),97,MATCH($BQ475,'2001'!$A$44:$A$139,0))</f>
        <v>97</v>
      </c>
      <c r="BU475" s="2">
        <f>IF(ISNA(MATCH($BQ475,'2002'!$A$44:$A$139,0)),97,MATCH($BQ475,'2002'!$A$44:$A$139,0))</f>
        <v>90</v>
      </c>
      <c r="BV475" s="2">
        <f>IF(ISNA(MATCH($BQ475,'2003'!$A$44:$A$139,0)),97,MATCH($BQ475,'2003'!$A$44:$A$139,0))</f>
        <v>97</v>
      </c>
      <c r="BW475" s="2">
        <f>IF(ISNA(MATCH($BQ475,'2004'!$A$44:$A$139,0)),97,MATCH($BQ475,'2004'!$A$44:$A$139,0))</f>
        <v>97</v>
      </c>
      <c r="BX475" s="2">
        <f>IF(ISNA(MATCH($BQ475,'2005'!$A$44:$A$139,0)),97,MATCH($BQ475,'2005'!$A$44:$A$139,0))</f>
        <v>97</v>
      </c>
      <c r="BY475" s="2">
        <f>IF(ISNA(MATCH($BQ475,'2006'!$A$44:$A$139,0)),97,MATCH($BQ475,'2006'!$A$44:$A$139,0))</f>
        <v>97</v>
      </c>
      <c r="BZ475" s="2">
        <f>IF(ISNA(MATCH($BQ475,'2007'!$A$44:$A$139,0)),97,MATCH($BQ475,'2007'!$A$44:$A$139,0))</f>
        <v>97</v>
      </c>
      <c r="CA475" s="2">
        <f>IF(ISNA(MATCH($BQ475,'2008'!$A$44:$A$139,0)),97,MATCH($BQ475,'2008'!$A$44:$A$139,0))</f>
        <v>97</v>
      </c>
      <c r="CB475" s="2">
        <f>IF(ISNA(MATCH($BQ475,'2009'!$A$44:$A$139,0)),97,MATCH($BQ475,'2009'!$A$44:$A$139,0))</f>
        <v>97</v>
      </c>
      <c r="CC475" s="2">
        <f>IF(ISNA(MATCH($BQ475,'2010'!$A$44:$A$139,0)),97,MATCH($BQ475,'2010'!$A$44:$A$139,0))</f>
        <v>97</v>
      </c>
      <c r="CD475" s="2">
        <f>IF(ISNA(MATCH($BQ475,'2011'!$A$44:$A$139,0)),97,MATCH($BQ475,'2011'!$A$44:$A$139,0))</f>
        <v>97</v>
      </c>
      <c r="CE475" s="2">
        <f>IF(ISNA(MATCH($BQ475,'2012'!$A$44:$A$139,0)),97,MATCH($BQ475,'2012'!$A$44:$A$139,0))</f>
        <v>97</v>
      </c>
      <c r="CF475" s="2">
        <f>IF(ISNA(MATCH($BQ475,'2013'!$A$44:$A$139,0)),97,MATCH($BQ475,'2013'!$A$44:$A$139,0))</f>
        <v>97</v>
      </c>
      <c r="CG475" s="149">
        <f>IF(ISNA(MATCH($BQ475,'2014'!$A$52:$A$179,0)),129,MATCH($BQ475,'2014'!$A$52:$A$179,0))</f>
        <v>129</v>
      </c>
      <c r="CI475">
        <f t="shared" si="301"/>
        <v>814</v>
      </c>
      <c r="CJ475" s="284"/>
      <c r="CK475" s="282"/>
      <c r="CL475" s="281">
        <f t="shared" si="302"/>
        <v>0</v>
      </c>
      <c r="CM475" s="282">
        <f t="shared" si="303"/>
        <v>12</v>
      </c>
      <c r="CN475" s="282">
        <f t="shared" si="304"/>
        <v>7.9992000000000001</v>
      </c>
      <c r="CO475" s="282">
        <f t="shared" si="305"/>
        <v>5.3322667199999998</v>
      </c>
      <c r="CP475" s="282">
        <f t="shared" si="306"/>
        <v>3.5544889955519996</v>
      </c>
      <c r="CQ475" s="282">
        <f t="shared" si="307"/>
        <v>2.3694223644349628</v>
      </c>
      <c r="CR475" s="282">
        <f t="shared" si="308"/>
        <v>1.5794569481323462</v>
      </c>
      <c r="CS475" s="282">
        <f t="shared" si="309"/>
        <v>1.052866001625022</v>
      </c>
      <c r="CT475" s="282">
        <f t="shared" si="310"/>
        <v>0.70184047668323957</v>
      </c>
      <c r="CU475" s="282">
        <f t="shared" si="311"/>
        <v>0.46784686175704748</v>
      </c>
      <c r="CV475" s="282">
        <f t="shared" si="312"/>
        <v>0.31186671804724786</v>
      </c>
      <c r="CW475" s="282">
        <f t="shared" si="313"/>
        <v>0.20789035425029542</v>
      </c>
      <c r="CX475" s="282">
        <f t="shared" si="314"/>
        <v>0.13857971014324691</v>
      </c>
      <c r="CY475" s="283">
        <f t="shared" si="320"/>
        <v>9.237723478148839E-2</v>
      </c>
      <c r="DA475" s="282">
        <f t="shared" si="315"/>
        <v>814</v>
      </c>
      <c r="DB475" s="97"/>
      <c r="DC475" s="156"/>
      <c r="DD475" s="270">
        <f>BA475+AH475+DC475</f>
        <v>0</v>
      </c>
      <c r="DE475" s="156">
        <f>BB475+AI475+DD475</f>
        <v>12</v>
      </c>
      <c r="DF475" s="156">
        <f>BC475+AJ475+DE475</f>
        <v>12</v>
      </c>
      <c r="DG475" s="156">
        <f>BD475+AK475+DF475</f>
        <v>12</v>
      </c>
      <c r="DH475" s="156">
        <f>BE475+AL475+DG475</f>
        <v>12</v>
      </c>
      <c r="DI475" s="156">
        <f>BF475+AM475+DH475</f>
        <v>12</v>
      </c>
      <c r="DJ475" s="156">
        <f>BG475+AN475+DI475</f>
        <v>12</v>
      </c>
      <c r="DK475" s="156">
        <f>BH475+AO475+DJ475</f>
        <v>12</v>
      </c>
      <c r="DL475" s="156">
        <f>BI475+AP475+DK475</f>
        <v>12</v>
      </c>
      <c r="DM475" s="156">
        <f>BJ475+AQ475+DL475</f>
        <v>12</v>
      </c>
      <c r="DN475" s="156">
        <f>BK475+AR475+DM475</f>
        <v>12</v>
      </c>
      <c r="DO475" s="156">
        <f>BL475+AS475+DN475</f>
        <v>12</v>
      </c>
      <c r="DP475" s="156">
        <f t="shared" si="316"/>
        <v>12</v>
      </c>
      <c r="DQ475" s="267">
        <f t="shared" si="321"/>
        <v>12</v>
      </c>
      <c r="DR475" s="156">
        <f t="shared" si="322"/>
        <v>373</v>
      </c>
    </row>
    <row r="476" spans="2:122" ht="13.5" thickBot="1" x14ac:dyDescent="0.25">
      <c r="B476" s="133">
        <v>234</v>
      </c>
      <c r="C476" s="50">
        <f t="shared" si="234"/>
        <v>1</v>
      </c>
      <c r="D476" s="50">
        <f t="shared" si="244"/>
        <v>0</v>
      </c>
      <c r="E476" s="97"/>
      <c r="F476" s="2">
        <f t="shared" si="323"/>
        <v>471</v>
      </c>
      <c r="G476" s="444">
        <v>182</v>
      </c>
      <c r="H476" s="164">
        <f>14- COUNTIF(L476:AA476,"#N/A")</f>
        <v>1</v>
      </c>
      <c r="I476" s="133">
        <f>SUM(AF476:AU476)+SUM(BA476:BM476)</f>
        <v>11</v>
      </c>
      <c r="J476" s="405">
        <f>CY476</f>
        <v>8.4679131883031E-2</v>
      </c>
      <c r="K476" s="466" t="str">
        <f>IF(ISNUMBER(MATCH(G476,'[4]OPR data'!$A$3:$A$2541,0)),"Y","N")</f>
        <v>N</v>
      </c>
      <c r="L476" s="112"/>
      <c r="M476" s="236"/>
      <c r="N476" s="236" t="e">
        <f>(INDEX(Finish_table!R$4:R$83,MATCH('14 Year_History_Results'!$G476,Finish_table!S$4:S$83,0),1))</f>
        <v>#N/A</v>
      </c>
      <c r="O476" s="236" t="str">
        <f>(INDEX(Finish_table!Z$4:Z$99,MATCH('14 Year_History_Results'!$G476,Finish_table!AA$4:AA$99,0),1))</f>
        <v>QF</v>
      </c>
      <c r="P476" s="236" t="e">
        <f>(INDEX(Finish_table!AI$4:AI$99,MATCH('14 Year_History_Results'!$G476,Finish_table!AJ$4:AJ$99,0),1))</f>
        <v>#N/A</v>
      </c>
      <c r="Q476" s="236" t="e">
        <f>(INDEX(Finish_table!AR$4:AR$99,MATCH('14 Year_History_Results'!$G476,Finish_table!AS$4:AS$99,0),1))</f>
        <v>#N/A</v>
      </c>
      <c r="R476" s="236" t="e">
        <f>(INDEX(Finish_table!BA$4:BA$99,MATCH('14 Year_History_Results'!$G476,Finish_table!BB$4:BB$99,0),1))</f>
        <v>#N/A</v>
      </c>
      <c r="S476" s="236" t="e">
        <f>(INDEX(Finish_table!BJ$4:BJ$99,MATCH('14 Year_History_Results'!$G476,Finish_table!BK$4:BK$99,0),1))</f>
        <v>#N/A</v>
      </c>
      <c r="T476" s="236" t="e">
        <f>(INDEX(Finish_table!BS$4:BS$99,MATCH('14 Year_History_Results'!$G476,Finish_table!BT$4:BT$99,0),1))</f>
        <v>#N/A</v>
      </c>
      <c r="U476" s="236" t="e">
        <f>(INDEX(Finish_table!CB$4:CB$99,MATCH('14 Year_History_Results'!$G476,Finish_table!CC$4:CC$99,0),1))</f>
        <v>#N/A</v>
      </c>
      <c r="V476" s="236" t="e">
        <f>(INDEX(Finish_table!CK$4:CK$99,MATCH('14 Year_History_Results'!$G476,Finish_table!CL$4:CL$99,0),1))</f>
        <v>#N/A</v>
      </c>
      <c r="W476" s="236" t="e">
        <f>(INDEX(Finish_table!CT$4:CT$99,MATCH('14 Year_History_Results'!$G476,Finish_table!CU$4:CU$99,0),1))</f>
        <v>#N/A</v>
      </c>
      <c r="X476" s="236" t="e">
        <f>(INDEX(Finish_table!DC$4:DC$99,MATCH('14 Year_History_Results'!$G476,Finish_table!DD$4:DD$99,0),1))</f>
        <v>#N/A</v>
      </c>
      <c r="Y476" s="236" t="e">
        <f>(INDEX(Finish_table!DL$4:DL$99,MATCH('14 Year_History_Results'!$G476,Finish_table!DM$4:DM$99,0),1))</f>
        <v>#N/A</v>
      </c>
      <c r="Z476" s="236" t="e">
        <f>(INDEX(Finish_table!DU$4:DU$99,MATCH('14 Year_History_Results'!$G476,Finish_table!DV$4:DV$99,0),1))</f>
        <v>#N/A</v>
      </c>
      <c r="AA476" s="256" t="e">
        <f>(INDEX(Finish_table!ED$4:ED$140,MATCH('14 Year_History_Results'!$G476,Finish_table!EE$4:EE$140,0),1))</f>
        <v>#N/A</v>
      </c>
      <c r="AE476">
        <f t="shared" si="299"/>
        <v>182</v>
      </c>
      <c r="AF476" s="112"/>
      <c r="AG476" s="2"/>
      <c r="AH476" s="148">
        <f>INDEX('2001'!$C$44:$C$140,'14 Year_History_Results'!BT476)</f>
        <v>0</v>
      </c>
      <c r="AI476" s="2">
        <f>INDEX('2002'!$C$44:$C$140,'14 Year_History_Results'!BU476)</f>
        <v>0</v>
      </c>
      <c r="AJ476" s="2">
        <f>INDEX('2003'!$C$44:$C$140,'14 Year_History_Results'!BV476)</f>
        <v>0</v>
      </c>
      <c r="AK476" s="2">
        <f>INDEX('2004'!$C$44:$C$140,'14 Year_History_Results'!BW476)</f>
        <v>0</v>
      </c>
      <c r="AL476" s="2">
        <f>INDEX('2005'!$C$44:$C$140,'14 Year_History_Results'!BX476)</f>
        <v>0</v>
      </c>
      <c r="AM476" s="2">
        <f>INDEX('2006'!$C$44:$C$140,'14 Year_History_Results'!BY476)</f>
        <v>0</v>
      </c>
      <c r="AN476" s="2">
        <f>INDEX('2007'!$C$44:$C$140,'14 Year_History_Results'!BZ476)</f>
        <v>0</v>
      </c>
      <c r="AO476" s="2">
        <f>INDEX('2008'!$C$44:$C$140,'14 Year_History_Results'!CA476)</f>
        <v>0</v>
      </c>
      <c r="AP476" s="2">
        <f>INDEX('2009'!$C$44:$C$140,'14 Year_History_Results'!CB476)</f>
        <v>0</v>
      </c>
      <c r="AQ476" s="2">
        <f>INDEX('2010'!$C$44:$C$140,'14 Year_History_Results'!CC476)</f>
        <v>0</v>
      </c>
      <c r="AR476" s="2">
        <f>INDEX('2011'!$C$44:$C$140,'14 Year_History_Results'!CD476)</f>
        <v>0</v>
      </c>
      <c r="AS476" s="2">
        <f>INDEX('2012'!$C$44:$C$140,'14 Year_History_Results'!CE476)</f>
        <v>0</v>
      </c>
      <c r="AT476" s="2">
        <f>INDEX('2013'!$C$44:$C$140,'14 Year_History_Results'!CF476)</f>
        <v>0</v>
      </c>
      <c r="AU476" s="149">
        <f>INDEX('2014'!$C$52:$C$180,'14 Year_History_Results'!CG476)</f>
        <v>0</v>
      </c>
      <c r="AV476" s="2">
        <f t="shared" si="319"/>
        <v>0</v>
      </c>
      <c r="AX476">
        <f t="shared" si="317"/>
        <v>182</v>
      </c>
      <c r="AY476" s="112"/>
      <c r="AZ476" s="97"/>
      <c r="BA476" s="148">
        <f>INDEX('2001'!$B$44:$B$140,'14 Year_History_Results'!BT476)</f>
        <v>0</v>
      </c>
      <c r="BB476" s="2">
        <f>INDEX('2002'!$B$44:$B$140,'14 Year_History_Results'!BU476)</f>
        <v>11</v>
      </c>
      <c r="BC476" s="2">
        <f>INDEX('2003'!$B$44:$B$140,'14 Year_History_Results'!BV476)</f>
        <v>0</v>
      </c>
      <c r="BD476" s="2">
        <f>INDEX('2004'!$B$44:$B$140,'14 Year_History_Results'!BW476)</f>
        <v>0</v>
      </c>
      <c r="BE476" s="2">
        <f>INDEX('2005'!$B$44:$B$140,'14 Year_History_Results'!BX476)</f>
        <v>0</v>
      </c>
      <c r="BF476" s="2">
        <f>INDEX('2006'!$B$44:$B$140,'14 Year_History_Results'!BY476)</f>
        <v>0</v>
      </c>
      <c r="BG476" s="2">
        <f>INDEX('2007'!$B$44:$B$140,'14 Year_History_Results'!BZ476)</f>
        <v>0</v>
      </c>
      <c r="BH476" s="2">
        <f>INDEX('2008'!$B$44:$B$140,'14 Year_History_Results'!CA476)</f>
        <v>0</v>
      </c>
      <c r="BI476" s="2">
        <f>INDEX('2009'!$B$44:$B$140,'14 Year_History_Results'!CB476)</f>
        <v>0</v>
      </c>
      <c r="BJ476" s="2">
        <f>INDEX('2010'!$B$44:$B$140,'14 Year_History_Results'!CC476)</f>
        <v>0</v>
      </c>
      <c r="BK476" s="2">
        <f>INDEX('2011'!$B$44:$B$140,'14 Year_History_Results'!CD476)</f>
        <v>0</v>
      </c>
      <c r="BL476" s="2">
        <f>INDEX('2012'!$B$44:$B$140,'14 Year_History_Results'!CE476)</f>
        <v>0</v>
      </c>
      <c r="BM476" s="2">
        <f>INDEX('2013'!$B$44:$B$140,'14 Year_History_Results'!CF476)</f>
        <v>0</v>
      </c>
      <c r="BN476" s="149">
        <f>INDEX('2014'!$B$52:$B$180,'14 Year_History_Results'!CG476)</f>
        <v>0</v>
      </c>
      <c r="BO476" s="308">
        <f t="shared" si="300"/>
        <v>0</v>
      </c>
      <c r="BQ476">
        <f t="shared" si="318"/>
        <v>182</v>
      </c>
      <c r="BR476" s="112"/>
      <c r="BS476" s="97"/>
      <c r="BT476" s="148">
        <f>IF(ISNA(MATCH($BQ476,'2001'!$A$44:$A$139,0)),97,MATCH($BQ476,'2001'!$A$44:$A$139,0))</f>
        <v>97</v>
      </c>
      <c r="BU476" s="2">
        <f>IF(ISNA(MATCH($BQ476,'2002'!$A$44:$A$139,0)),97,MATCH($BQ476,'2002'!$A$44:$A$139,0))</f>
        <v>43</v>
      </c>
      <c r="BV476" s="2">
        <f>IF(ISNA(MATCH($BQ476,'2003'!$A$44:$A$139,0)),97,MATCH($BQ476,'2003'!$A$44:$A$139,0))</f>
        <v>97</v>
      </c>
      <c r="BW476" s="2">
        <f>IF(ISNA(MATCH($BQ476,'2004'!$A$44:$A$139,0)),97,MATCH($BQ476,'2004'!$A$44:$A$139,0))</f>
        <v>97</v>
      </c>
      <c r="BX476" s="2">
        <f>IF(ISNA(MATCH($BQ476,'2005'!$A$44:$A$139,0)),97,MATCH($BQ476,'2005'!$A$44:$A$139,0))</f>
        <v>97</v>
      </c>
      <c r="BY476" s="2">
        <f>IF(ISNA(MATCH($BQ476,'2006'!$A$44:$A$139,0)),97,MATCH($BQ476,'2006'!$A$44:$A$139,0))</f>
        <v>97</v>
      </c>
      <c r="BZ476" s="2">
        <f>IF(ISNA(MATCH($BQ476,'2007'!$A$44:$A$139,0)),97,MATCH($BQ476,'2007'!$A$44:$A$139,0))</f>
        <v>97</v>
      </c>
      <c r="CA476" s="2">
        <f>IF(ISNA(MATCH($BQ476,'2008'!$A$44:$A$139,0)),97,MATCH($BQ476,'2008'!$A$44:$A$139,0))</f>
        <v>97</v>
      </c>
      <c r="CB476" s="2">
        <f>IF(ISNA(MATCH($BQ476,'2009'!$A$44:$A$139,0)),97,MATCH($BQ476,'2009'!$A$44:$A$139,0))</f>
        <v>97</v>
      </c>
      <c r="CC476" s="2">
        <f>IF(ISNA(MATCH($BQ476,'2010'!$A$44:$A$139,0)),97,MATCH($BQ476,'2010'!$A$44:$A$139,0))</f>
        <v>97</v>
      </c>
      <c r="CD476" s="2">
        <f>IF(ISNA(MATCH($BQ476,'2011'!$A$44:$A$139,0)),97,MATCH($BQ476,'2011'!$A$44:$A$139,0))</f>
        <v>97</v>
      </c>
      <c r="CE476" s="2">
        <f>IF(ISNA(MATCH($BQ476,'2012'!$A$44:$A$139,0)),97,MATCH($BQ476,'2012'!$A$44:$A$139,0))</f>
        <v>97</v>
      </c>
      <c r="CF476" s="2">
        <f>IF(ISNA(MATCH($BQ476,'2013'!$A$44:$A$139,0)),97,MATCH($BQ476,'2013'!$A$44:$A$139,0))</f>
        <v>97</v>
      </c>
      <c r="CG476" s="149">
        <f>IF(ISNA(MATCH($BQ476,'2014'!$A$52:$A$179,0)),129,MATCH($BQ476,'2014'!$A$52:$A$179,0))</f>
        <v>129</v>
      </c>
      <c r="CI476">
        <f t="shared" si="301"/>
        <v>182</v>
      </c>
      <c r="CJ476" s="284"/>
      <c r="CK476" s="282"/>
      <c r="CL476" s="281">
        <f t="shared" si="302"/>
        <v>0</v>
      </c>
      <c r="CM476" s="282">
        <f t="shared" si="303"/>
        <v>11</v>
      </c>
      <c r="CN476" s="282">
        <f t="shared" si="304"/>
        <v>7.3325999999999993</v>
      </c>
      <c r="CO476" s="282">
        <f t="shared" si="305"/>
        <v>4.8879111599999989</v>
      </c>
      <c r="CP476" s="282">
        <f t="shared" si="306"/>
        <v>3.2582815792559989</v>
      </c>
      <c r="CQ476" s="282">
        <f t="shared" si="307"/>
        <v>2.1719705007320487</v>
      </c>
      <c r="CR476" s="282">
        <f t="shared" si="308"/>
        <v>1.4478355357879835</v>
      </c>
      <c r="CS476" s="282">
        <f t="shared" si="309"/>
        <v>0.96512716815626975</v>
      </c>
      <c r="CT476" s="282">
        <f t="shared" si="310"/>
        <v>0.64335377029296936</v>
      </c>
      <c r="CU476" s="282">
        <f t="shared" si="311"/>
        <v>0.42885962327729338</v>
      </c>
      <c r="CV476" s="282">
        <f t="shared" si="312"/>
        <v>0.28587782487664376</v>
      </c>
      <c r="CW476" s="282">
        <f t="shared" si="313"/>
        <v>0.19056615806277072</v>
      </c>
      <c r="CX476" s="282">
        <f t="shared" si="314"/>
        <v>0.12703140096464297</v>
      </c>
      <c r="CY476" s="283">
        <f t="shared" si="320"/>
        <v>8.4679131883031E-2</v>
      </c>
      <c r="DA476" s="282">
        <f t="shared" si="315"/>
        <v>182</v>
      </c>
      <c r="DB476" s="97"/>
      <c r="DC476" s="156"/>
      <c r="DD476" s="270">
        <f>BA476+AH476+DC476</f>
        <v>0</v>
      </c>
      <c r="DE476" s="156">
        <f>BB476+AI476+DD476</f>
        <v>11</v>
      </c>
      <c r="DF476" s="156">
        <f>BC476+AJ476+DE476</f>
        <v>11</v>
      </c>
      <c r="DG476" s="156">
        <f>BD476+AK476+DF476</f>
        <v>11</v>
      </c>
      <c r="DH476" s="156">
        <f>BE476+AL476+DG476</f>
        <v>11</v>
      </c>
      <c r="DI476" s="156">
        <f>BF476+AM476+DH476</f>
        <v>11</v>
      </c>
      <c r="DJ476" s="156">
        <f>BG476+AN476+DI476</f>
        <v>11</v>
      </c>
      <c r="DK476" s="156">
        <f>BH476+AO476+DJ476</f>
        <v>11</v>
      </c>
      <c r="DL476" s="156">
        <f>BI476+AP476+DK476</f>
        <v>11</v>
      </c>
      <c r="DM476" s="156">
        <f>BJ476+AQ476+DL476</f>
        <v>11</v>
      </c>
      <c r="DN476" s="156">
        <f>BK476+AR476+DM476</f>
        <v>11</v>
      </c>
      <c r="DO476" s="156">
        <f>BL476+AS476+DN476</f>
        <v>11</v>
      </c>
      <c r="DP476" s="156">
        <f t="shared" si="316"/>
        <v>11</v>
      </c>
      <c r="DQ476" s="267">
        <f t="shared" si="321"/>
        <v>11</v>
      </c>
      <c r="DR476" s="156">
        <f t="shared" si="322"/>
        <v>388</v>
      </c>
    </row>
    <row r="477" spans="2:122" ht="13.5" thickBot="1" x14ac:dyDescent="0.25">
      <c r="B477" s="133">
        <v>234</v>
      </c>
      <c r="C477" s="50">
        <f t="shared" si="234"/>
        <v>2</v>
      </c>
      <c r="D477" s="50">
        <f t="shared" si="244"/>
        <v>0</v>
      </c>
      <c r="E477" s="97"/>
      <c r="F477" s="2">
        <f t="shared" si="323"/>
        <v>472</v>
      </c>
      <c r="G477" s="98">
        <v>345</v>
      </c>
      <c r="H477" s="164">
        <f>14- COUNTIF(L477:AA477,"#N/A")</f>
        <v>1</v>
      </c>
      <c r="I477" s="133">
        <f>SUM(AF477:AU477)+SUM(BA477:BM477)</f>
        <v>3</v>
      </c>
      <c r="J477" s="405">
        <f>CY477</f>
        <v>7.7966679511811965E-2</v>
      </c>
      <c r="K477" s="466" t="str">
        <f>IF(ISNUMBER(MATCH(G477,'[4]OPR data'!$A$3:$A$2541,0)),"Y","N")</f>
        <v>N</v>
      </c>
      <c r="L477" s="112"/>
      <c r="M477" s="236"/>
      <c r="N477" s="236" t="e">
        <f>(INDEX(Finish_table!R$4:R$83,MATCH('14 Year_History_Results'!$G477,Finish_table!S$4:S$83,0),1))</f>
        <v>#N/A</v>
      </c>
      <c r="O477" s="236" t="e">
        <f>(INDEX(Finish_table!Z$4:Z$99,MATCH('14 Year_History_Results'!$G477,Finish_table!AA$4:AA$99,0),1))</f>
        <v>#N/A</v>
      </c>
      <c r="P477" s="236" t="e">
        <f>(INDEX(Finish_table!AI$4:AI$99,MATCH('14 Year_History_Results'!$G477,Finish_table!AJ$4:AJ$99,0),1))</f>
        <v>#N/A</v>
      </c>
      <c r="Q477" s="236" t="e">
        <f>(INDEX(Finish_table!AR$4:AR$99,MATCH('14 Year_History_Results'!$G477,Finish_table!AS$4:AS$99,0),1))</f>
        <v>#N/A</v>
      </c>
      <c r="R477" s="236" t="str">
        <f>(INDEX(Finish_table!BA$4:BA$99,MATCH('14 Year_History_Results'!$G477,Finish_table!BB$4:BB$99,0),1))</f>
        <v>QF</v>
      </c>
      <c r="S477" s="236" t="e">
        <f>(INDEX(Finish_table!BJ$4:BJ$99,MATCH('14 Year_History_Results'!$G477,Finish_table!BK$4:BK$99,0),1))</f>
        <v>#N/A</v>
      </c>
      <c r="T477" s="236" t="e">
        <f>(INDEX(Finish_table!BS$4:BS$99,MATCH('14 Year_History_Results'!$G477,Finish_table!BT$4:BT$99,0),1))</f>
        <v>#N/A</v>
      </c>
      <c r="U477" s="236" t="e">
        <f>(INDEX(Finish_table!CB$4:CB$99,MATCH('14 Year_History_Results'!$G477,Finish_table!CC$4:CC$99,0),1))</f>
        <v>#N/A</v>
      </c>
      <c r="V477" s="236" t="e">
        <f>(INDEX(Finish_table!CK$4:CK$99,MATCH('14 Year_History_Results'!$G477,Finish_table!CL$4:CL$99,0),1))</f>
        <v>#N/A</v>
      </c>
      <c r="W477" s="236" t="e">
        <f>(INDEX(Finish_table!CT$4:CT$99,MATCH('14 Year_History_Results'!$G477,Finish_table!CU$4:CU$99,0),1))</f>
        <v>#N/A</v>
      </c>
      <c r="X477" s="236" t="e">
        <f>(INDEX(Finish_table!DC$4:DC$99,MATCH('14 Year_History_Results'!$G477,Finish_table!DD$4:DD$99,0),1))</f>
        <v>#N/A</v>
      </c>
      <c r="Y477" s="236" t="e">
        <f>(INDEX(Finish_table!DL$4:DL$99,MATCH('14 Year_History_Results'!$G477,Finish_table!DM$4:DM$99,0),1))</f>
        <v>#N/A</v>
      </c>
      <c r="Z477" s="236" t="e">
        <f>(INDEX(Finish_table!DU$4:DU$99,MATCH('14 Year_History_Results'!$G477,Finish_table!DV$4:DV$99,0),1))</f>
        <v>#N/A</v>
      </c>
      <c r="AA477" s="256" t="e">
        <f>(INDEX(Finish_table!ED$4:ED$140,MATCH('14 Year_History_Results'!$G477,Finish_table!EE$4:EE$140,0),1))</f>
        <v>#N/A</v>
      </c>
      <c r="AE477">
        <f t="shared" ref="AE477:AE495" si="324">G477</f>
        <v>345</v>
      </c>
      <c r="AF477" s="112"/>
      <c r="AG477" s="2"/>
      <c r="AH477" s="148">
        <f>INDEX('2001'!$C$44:$C$140,'14 Year_History_Results'!BT477)</f>
        <v>0</v>
      </c>
      <c r="AI477" s="2">
        <f>INDEX('2002'!$C$44:$C$140,'14 Year_History_Results'!BU477)</f>
        <v>0</v>
      </c>
      <c r="AJ477" s="2">
        <f>INDEX('2003'!$C$44:$C$140,'14 Year_History_Results'!BV477)</f>
        <v>0</v>
      </c>
      <c r="AK477" s="2">
        <f>INDEX('2004'!$C$44:$C$140,'14 Year_History_Results'!BW477)</f>
        <v>0</v>
      </c>
      <c r="AL477" s="2">
        <f>INDEX('2005'!$C$44:$C$140,'14 Year_History_Results'!BX477)</f>
        <v>0</v>
      </c>
      <c r="AM477" s="2">
        <f>INDEX('2006'!$C$44:$C$140,'14 Year_History_Results'!BY477)</f>
        <v>0</v>
      </c>
      <c r="AN477" s="2">
        <f>INDEX('2007'!$C$44:$C$140,'14 Year_History_Results'!BZ477)</f>
        <v>0</v>
      </c>
      <c r="AO477" s="2">
        <f>INDEX('2008'!$C$44:$C$140,'14 Year_History_Results'!CA477)</f>
        <v>0</v>
      </c>
      <c r="AP477" s="2">
        <f>INDEX('2009'!$C$44:$C$140,'14 Year_History_Results'!CB477)</f>
        <v>0</v>
      </c>
      <c r="AQ477" s="2">
        <f>INDEX('2010'!$C$44:$C$140,'14 Year_History_Results'!CC477)</f>
        <v>0</v>
      </c>
      <c r="AR477" s="2">
        <f>INDEX('2011'!$C$44:$C$140,'14 Year_History_Results'!CD477)</f>
        <v>0</v>
      </c>
      <c r="AS477" s="2">
        <f>INDEX('2012'!$C$44:$C$140,'14 Year_History_Results'!CE477)</f>
        <v>0</v>
      </c>
      <c r="AT477" s="2">
        <f>INDEX('2013'!$C$44:$C$140,'14 Year_History_Results'!CF477)</f>
        <v>0</v>
      </c>
      <c r="AU477" s="149">
        <f>INDEX('2014'!$C$52:$C$180,'14 Year_History_Results'!CG477)</f>
        <v>0</v>
      </c>
      <c r="AV477" s="2">
        <f t="shared" ref="AV477:AV495" si="325">STDEV(AG477:AU477)</f>
        <v>0</v>
      </c>
      <c r="AX477">
        <f t="shared" si="317"/>
        <v>345</v>
      </c>
      <c r="AY477" s="112"/>
      <c r="AZ477" s="97"/>
      <c r="BA477" s="148">
        <f>INDEX('2001'!$B$44:$B$140,'14 Year_History_Results'!BT477)</f>
        <v>0</v>
      </c>
      <c r="BB477" s="2">
        <f>INDEX('2002'!$B$44:$B$140,'14 Year_History_Results'!BU477)</f>
        <v>0</v>
      </c>
      <c r="BC477" s="2">
        <f>INDEX('2003'!$B$44:$B$140,'14 Year_History_Results'!BV477)</f>
        <v>0</v>
      </c>
      <c r="BD477" s="2">
        <f>INDEX('2004'!$B$44:$B$140,'14 Year_History_Results'!BW477)</f>
        <v>0</v>
      </c>
      <c r="BE477" s="2">
        <f>INDEX('2005'!$B$44:$B$140,'14 Year_History_Results'!BX477)</f>
        <v>3</v>
      </c>
      <c r="BF477" s="2">
        <f>INDEX('2006'!$B$44:$B$140,'14 Year_History_Results'!BY477)</f>
        <v>0</v>
      </c>
      <c r="BG477" s="2">
        <f>INDEX('2007'!$B$44:$B$140,'14 Year_History_Results'!BZ477)</f>
        <v>0</v>
      </c>
      <c r="BH477" s="2">
        <f>INDEX('2008'!$B$44:$B$140,'14 Year_History_Results'!CA477)</f>
        <v>0</v>
      </c>
      <c r="BI477" s="2">
        <f>INDEX('2009'!$B$44:$B$140,'14 Year_History_Results'!CB477)</f>
        <v>0</v>
      </c>
      <c r="BJ477" s="2">
        <f>INDEX('2010'!$B$44:$B$140,'14 Year_History_Results'!CC477)</f>
        <v>0</v>
      </c>
      <c r="BK477" s="2">
        <f>INDEX('2011'!$B$44:$B$140,'14 Year_History_Results'!CD477)</f>
        <v>0</v>
      </c>
      <c r="BL477" s="2">
        <f>INDEX('2012'!$B$44:$B$140,'14 Year_History_Results'!CE477)</f>
        <v>0</v>
      </c>
      <c r="BM477" s="2">
        <f>INDEX('2013'!$B$44:$B$140,'14 Year_History_Results'!CF477)</f>
        <v>0</v>
      </c>
      <c r="BN477" s="149">
        <f>INDEX('2014'!$B$52:$B$180,'14 Year_History_Results'!CG477)</f>
        <v>0</v>
      </c>
      <c r="BO477" s="308">
        <f t="shared" ref="BO477:BO495" si="326">BM477+AT477</f>
        <v>0</v>
      </c>
      <c r="BQ477">
        <f t="shared" si="318"/>
        <v>345</v>
      </c>
      <c r="BR477" s="112"/>
      <c r="BS477" s="97"/>
      <c r="BT477" s="148">
        <f>IF(ISNA(MATCH($BQ477,'2001'!$A$44:$A$139,0)),97,MATCH($BQ477,'2001'!$A$44:$A$139,0))</f>
        <v>97</v>
      </c>
      <c r="BU477" s="2">
        <f>IF(ISNA(MATCH($BQ477,'2002'!$A$44:$A$139,0)),97,MATCH($BQ477,'2002'!$A$44:$A$139,0))</f>
        <v>97</v>
      </c>
      <c r="BV477" s="2">
        <f>IF(ISNA(MATCH($BQ477,'2003'!$A$44:$A$139,0)),97,MATCH($BQ477,'2003'!$A$44:$A$139,0))</f>
        <v>97</v>
      </c>
      <c r="BW477" s="2">
        <f>IF(ISNA(MATCH($BQ477,'2004'!$A$44:$A$139,0)),97,MATCH($BQ477,'2004'!$A$44:$A$139,0))</f>
        <v>97</v>
      </c>
      <c r="BX477" s="2">
        <f>IF(ISNA(MATCH($BQ477,'2005'!$A$44:$A$139,0)),97,MATCH($BQ477,'2005'!$A$44:$A$139,0))</f>
        <v>54</v>
      </c>
      <c r="BY477" s="2">
        <f>IF(ISNA(MATCH($BQ477,'2006'!$A$44:$A$139,0)),97,MATCH($BQ477,'2006'!$A$44:$A$139,0))</f>
        <v>97</v>
      </c>
      <c r="BZ477" s="2">
        <f>IF(ISNA(MATCH($BQ477,'2007'!$A$44:$A$139,0)),97,MATCH($BQ477,'2007'!$A$44:$A$139,0))</f>
        <v>97</v>
      </c>
      <c r="CA477" s="2">
        <f>IF(ISNA(MATCH($BQ477,'2008'!$A$44:$A$139,0)),97,MATCH($BQ477,'2008'!$A$44:$A$139,0))</f>
        <v>97</v>
      </c>
      <c r="CB477" s="2">
        <f>IF(ISNA(MATCH($BQ477,'2009'!$A$44:$A$139,0)),97,MATCH($BQ477,'2009'!$A$44:$A$139,0))</f>
        <v>97</v>
      </c>
      <c r="CC477" s="2">
        <f>IF(ISNA(MATCH($BQ477,'2010'!$A$44:$A$139,0)),97,MATCH($BQ477,'2010'!$A$44:$A$139,0))</f>
        <v>97</v>
      </c>
      <c r="CD477" s="2">
        <f>IF(ISNA(MATCH($BQ477,'2011'!$A$44:$A$139,0)),97,MATCH($BQ477,'2011'!$A$44:$A$139,0))</f>
        <v>97</v>
      </c>
      <c r="CE477" s="2">
        <f>IF(ISNA(MATCH($BQ477,'2012'!$A$44:$A$139,0)),97,MATCH($BQ477,'2012'!$A$44:$A$139,0))</f>
        <v>97</v>
      </c>
      <c r="CF477" s="2">
        <f>IF(ISNA(MATCH($BQ477,'2013'!$A$44:$A$139,0)),97,MATCH($BQ477,'2013'!$A$44:$A$139,0))</f>
        <v>97</v>
      </c>
      <c r="CG477" s="149">
        <f>IF(ISNA(MATCH($BQ477,'2014'!$A$52:$A$179,0)),129,MATCH($BQ477,'2014'!$A$52:$A$179,0))</f>
        <v>129</v>
      </c>
      <c r="CI477">
        <f t="shared" ref="CI477:CI495" si="327">G477</f>
        <v>345</v>
      </c>
      <c r="CJ477" s="284"/>
      <c r="CK477" s="282"/>
      <c r="CL477" s="281">
        <f t="shared" ref="CL477:CL495" si="328">BA477+AH477</f>
        <v>0</v>
      </c>
      <c r="CM477" s="282">
        <f t="shared" ref="CM477:CM495" si="329">(BB477+AI477)+(CL477*$AC$1)</f>
        <v>0</v>
      </c>
      <c r="CN477" s="282">
        <f t="shared" ref="CN477:CN495" si="330">BC477+AJ477+(CM477*$AC$1)</f>
        <v>0</v>
      </c>
      <c r="CO477" s="282">
        <f t="shared" ref="CO477:CO495" si="331">BD477+AK477+(CN477*$AC$1)</f>
        <v>0</v>
      </c>
      <c r="CP477" s="282">
        <f t="shared" ref="CP477:CP495" si="332">BE477+AL477+(CO477*$AC$1)</f>
        <v>3</v>
      </c>
      <c r="CQ477" s="282">
        <f t="shared" ref="CQ477:CQ495" si="333">BF477+AM477+(CP477*$AC$1)</f>
        <v>1.9998</v>
      </c>
      <c r="CR477" s="282">
        <f t="shared" ref="CR477:CR495" si="334">BG477+AN477+(CQ477*$AC$1)</f>
        <v>1.3330666799999999</v>
      </c>
      <c r="CS477" s="282">
        <f t="shared" ref="CS477:CS495" si="335">BH477+AO477+(CR477*$AC$1)</f>
        <v>0.8886222488879999</v>
      </c>
      <c r="CT477" s="282">
        <f t="shared" ref="CT477:CT495" si="336">BI477+AP477+(CS477*$AC$1)</f>
        <v>0.5923555911087407</v>
      </c>
      <c r="CU477" s="282">
        <f t="shared" ref="CU477:CU495" si="337">BJ477+AQ477+(CT477*$AC$1)</f>
        <v>0.39486423703308654</v>
      </c>
      <c r="CV477" s="282">
        <f t="shared" ref="CV477:CV495" si="338">BK477+AR477+(CU477*$AC$1)</f>
        <v>0.26321650040625549</v>
      </c>
      <c r="CW477" s="282">
        <f t="shared" ref="CW477:CW495" si="339">BL477+AS477+(CV477*$AC$1)</f>
        <v>0.17546011917080989</v>
      </c>
      <c r="CX477" s="282">
        <f t="shared" ref="CX477:CX495" si="340">BM477+AT477+(CW477*$AC$1)</f>
        <v>0.11696171543926187</v>
      </c>
      <c r="CY477" s="283">
        <f t="shared" ref="CY477:CY495" si="341">BN477+AU477+(CX477*$AC$1)</f>
        <v>7.7966679511811965E-2</v>
      </c>
      <c r="DA477" s="282">
        <f t="shared" ref="DA477:DA495" si="342">G477</f>
        <v>345</v>
      </c>
      <c r="DB477" s="97"/>
      <c r="DC477" s="156"/>
      <c r="DD477" s="270">
        <f t="shared" ref="DD477:DO477" si="343">BA477+AH477+DC477</f>
        <v>0</v>
      </c>
      <c r="DE477" s="156">
        <f t="shared" si="343"/>
        <v>0</v>
      </c>
      <c r="DF477" s="156">
        <f t="shared" si="343"/>
        <v>0</v>
      </c>
      <c r="DG477" s="156">
        <f t="shared" si="343"/>
        <v>0</v>
      </c>
      <c r="DH477" s="156">
        <f t="shared" si="343"/>
        <v>3</v>
      </c>
      <c r="DI477" s="156">
        <f t="shared" si="343"/>
        <v>3</v>
      </c>
      <c r="DJ477" s="156">
        <f t="shared" si="343"/>
        <v>3</v>
      </c>
      <c r="DK477" s="156">
        <f t="shared" si="343"/>
        <v>3</v>
      </c>
      <c r="DL477" s="156">
        <f t="shared" si="343"/>
        <v>3</v>
      </c>
      <c r="DM477" s="156">
        <f t="shared" si="343"/>
        <v>3</v>
      </c>
      <c r="DN477" s="156">
        <f t="shared" si="343"/>
        <v>3</v>
      </c>
      <c r="DO477" s="156">
        <f t="shared" si="343"/>
        <v>3</v>
      </c>
      <c r="DP477" s="156">
        <f t="shared" ref="DP477:DP495" si="344">BM477+AT477+DO477</f>
        <v>3</v>
      </c>
      <c r="DQ477" s="267">
        <f t="shared" ref="DQ477:DQ495" si="345">BN477+AU477+DP477</f>
        <v>3</v>
      </c>
      <c r="DR477" s="156">
        <f t="shared" si="322"/>
        <v>476</v>
      </c>
    </row>
    <row r="478" spans="2:122" ht="13.5" thickBot="1" x14ac:dyDescent="0.25">
      <c r="B478" s="133">
        <v>234</v>
      </c>
      <c r="C478" s="50">
        <f t="shared" si="234"/>
        <v>3</v>
      </c>
      <c r="D478" s="50">
        <f t="shared" si="244"/>
        <v>0</v>
      </c>
      <c r="E478" s="97"/>
      <c r="F478" s="2">
        <f t="shared" si="323"/>
        <v>473</v>
      </c>
      <c r="G478" s="98">
        <v>382</v>
      </c>
      <c r="H478" s="164">
        <f>14- COUNTIF(L478:AA478,"#N/A")</f>
        <v>1</v>
      </c>
      <c r="I478" s="133">
        <f>SUM(AF478:AU478)+SUM(BA478:BM478)</f>
        <v>10</v>
      </c>
      <c r="J478" s="405">
        <f>CY478</f>
        <v>7.6981028984573652E-2</v>
      </c>
      <c r="K478" s="466" t="str">
        <f>IF(ISNUMBER(MATCH(G478,'[4]OPR data'!$A$3:$A$2541,0)),"Y","N")</f>
        <v>N</v>
      </c>
      <c r="L478" s="112"/>
      <c r="M478" s="236"/>
      <c r="N478" s="236" t="e">
        <f>(INDEX(Finish_table!R$4:R$83,MATCH('14 Year_History_Results'!$G478,Finish_table!S$4:S$83,0),1))</f>
        <v>#N/A</v>
      </c>
      <c r="O478" s="236" t="str">
        <f>(INDEX(Finish_table!Z$4:Z$99,MATCH('14 Year_History_Results'!$G478,Finish_table!AA$4:AA$99,0),1))</f>
        <v>QF</v>
      </c>
      <c r="P478" s="236" t="e">
        <f>(INDEX(Finish_table!AI$4:AI$99,MATCH('14 Year_History_Results'!$G478,Finish_table!AJ$4:AJ$99,0),1))</f>
        <v>#N/A</v>
      </c>
      <c r="Q478" s="236" t="e">
        <f>(INDEX(Finish_table!AR$4:AR$99,MATCH('14 Year_History_Results'!$G478,Finish_table!AS$4:AS$99,0),1))</f>
        <v>#N/A</v>
      </c>
      <c r="R478" s="236" t="e">
        <f>(INDEX(Finish_table!BA$4:BA$99,MATCH('14 Year_History_Results'!$G478,Finish_table!BB$4:BB$99,0),1))</f>
        <v>#N/A</v>
      </c>
      <c r="S478" s="236" t="e">
        <f>(INDEX(Finish_table!BJ$4:BJ$99,MATCH('14 Year_History_Results'!$G478,Finish_table!BK$4:BK$99,0),1))</f>
        <v>#N/A</v>
      </c>
      <c r="T478" s="236" t="e">
        <f>(INDEX(Finish_table!BS$4:BS$99,MATCH('14 Year_History_Results'!$G478,Finish_table!BT$4:BT$99,0),1))</f>
        <v>#N/A</v>
      </c>
      <c r="U478" s="236" t="e">
        <f>(INDEX(Finish_table!CB$4:CB$99,MATCH('14 Year_History_Results'!$G478,Finish_table!CC$4:CC$99,0),1))</f>
        <v>#N/A</v>
      </c>
      <c r="V478" s="236" t="e">
        <f>(INDEX(Finish_table!CK$4:CK$99,MATCH('14 Year_History_Results'!$G478,Finish_table!CL$4:CL$99,0),1))</f>
        <v>#N/A</v>
      </c>
      <c r="W478" s="236" t="e">
        <f>(INDEX(Finish_table!CT$4:CT$99,MATCH('14 Year_History_Results'!$G478,Finish_table!CU$4:CU$99,0),1))</f>
        <v>#N/A</v>
      </c>
      <c r="X478" s="236" t="e">
        <f>(INDEX(Finish_table!DC$4:DC$99,MATCH('14 Year_History_Results'!$G478,Finish_table!DD$4:DD$99,0),1))</f>
        <v>#N/A</v>
      </c>
      <c r="Y478" s="236" t="e">
        <f>(INDEX(Finish_table!DL$4:DL$99,MATCH('14 Year_History_Results'!$G478,Finish_table!DM$4:DM$99,0),1))</f>
        <v>#N/A</v>
      </c>
      <c r="Z478" s="236" t="e">
        <f>(INDEX(Finish_table!DU$4:DU$99,MATCH('14 Year_History_Results'!$G478,Finish_table!DV$4:DV$99,0),1))</f>
        <v>#N/A</v>
      </c>
      <c r="AA478" s="256" t="e">
        <f>(INDEX(Finish_table!ED$4:ED$140,MATCH('14 Year_History_Results'!$G478,Finish_table!EE$4:EE$140,0),1))</f>
        <v>#N/A</v>
      </c>
      <c r="AE478">
        <f t="shared" si="324"/>
        <v>382</v>
      </c>
      <c r="AF478" s="112"/>
      <c r="AG478" s="2"/>
      <c r="AH478" s="148">
        <f>INDEX('2001'!$C$44:$C$140,'14 Year_History_Results'!BT478)</f>
        <v>0</v>
      </c>
      <c r="AI478" s="2">
        <f>INDEX('2002'!$C$44:$C$140,'14 Year_History_Results'!BU478)</f>
        <v>0</v>
      </c>
      <c r="AJ478" s="2">
        <f>INDEX('2003'!$C$44:$C$140,'14 Year_History_Results'!BV478)</f>
        <v>0</v>
      </c>
      <c r="AK478" s="2">
        <f>INDEX('2004'!$C$44:$C$140,'14 Year_History_Results'!BW478)</f>
        <v>0</v>
      </c>
      <c r="AL478" s="2">
        <f>INDEX('2005'!$C$44:$C$140,'14 Year_History_Results'!BX478)</f>
        <v>0</v>
      </c>
      <c r="AM478" s="2">
        <f>INDEX('2006'!$C$44:$C$140,'14 Year_History_Results'!BY478)</f>
        <v>0</v>
      </c>
      <c r="AN478" s="2">
        <f>INDEX('2007'!$C$44:$C$140,'14 Year_History_Results'!BZ478)</f>
        <v>0</v>
      </c>
      <c r="AO478" s="2">
        <f>INDEX('2008'!$C$44:$C$140,'14 Year_History_Results'!CA478)</f>
        <v>0</v>
      </c>
      <c r="AP478" s="2">
        <f>INDEX('2009'!$C$44:$C$140,'14 Year_History_Results'!CB478)</f>
        <v>0</v>
      </c>
      <c r="AQ478" s="2">
        <f>INDEX('2010'!$C$44:$C$140,'14 Year_History_Results'!CC478)</f>
        <v>0</v>
      </c>
      <c r="AR478" s="2">
        <f>INDEX('2011'!$C$44:$C$140,'14 Year_History_Results'!CD478)</f>
        <v>0</v>
      </c>
      <c r="AS478" s="2">
        <f>INDEX('2012'!$C$44:$C$140,'14 Year_History_Results'!CE478)</f>
        <v>0</v>
      </c>
      <c r="AT478" s="2">
        <f>INDEX('2013'!$C$44:$C$140,'14 Year_History_Results'!CF478)</f>
        <v>0</v>
      </c>
      <c r="AU478" s="149">
        <f>INDEX('2014'!$C$52:$C$180,'14 Year_History_Results'!CG478)</f>
        <v>0</v>
      </c>
      <c r="AV478" s="2">
        <f t="shared" si="325"/>
        <v>0</v>
      </c>
      <c r="AX478">
        <f t="shared" si="317"/>
        <v>382</v>
      </c>
      <c r="AY478" s="112"/>
      <c r="AZ478" s="97"/>
      <c r="BA478" s="148">
        <f>INDEX('2001'!$B$44:$B$140,'14 Year_History_Results'!BT478)</f>
        <v>0</v>
      </c>
      <c r="BB478" s="2">
        <f>INDEX('2002'!$B$44:$B$140,'14 Year_History_Results'!BU478)</f>
        <v>10</v>
      </c>
      <c r="BC478" s="2">
        <f>INDEX('2003'!$B$44:$B$140,'14 Year_History_Results'!BV478)</f>
        <v>0</v>
      </c>
      <c r="BD478" s="2">
        <f>INDEX('2004'!$B$44:$B$140,'14 Year_History_Results'!BW478)</f>
        <v>0</v>
      </c>
      <c r="BE478" s="2">
        <f>INDEX('2005'!$B$44:$B$140,'14 Year_History_Results'!BX478)</f>
        <v>0</v>
      </c>
      <c r="BF478" s="2">
        <f>INDEX('2006'!$B$44:$B$140,'14 Year_History_Results'!BY478)</f>
        <v>0</v>
      </c>
      <c r="BG478" s="2">
        <f>INDEX('2007'!$B$44:$B$140,'14 Year_History_Results'!BZ478)</f>
        <v>0</v>
      </c>
      <c r="BH478" s="2">
        <f>INDEX('2008'!$B$44:$B$140,'14 Year_History_Results'!CA478)</f>
        <v>0</v>
      </c>
      <c r="BI478" s="2">
        <f>INDEX('2009'!$B$44:$B$140,'14 Year_History_Results'!CB478)</f>
        <v>0</v>
      </c>
      <c r="BJ478" s="2">
        <f>INDEX('2010'!$B$44:$B$140,'14 Year_History_Results'!CC478)</f>
        <v>0</v>
      </c>
      <c r="BK478" s="2">
        <f>INDEX('2011'!$B$44:$B$140,'14 Year_History_Results'!CD478)</f>
        <v>0</v>
      </c>
      <c r="BL478" s="2">
        <f>INDEX('2012'!$B$44:$B$140,'14 Year_History_Results'!CE478)</f>
        <v>0</v>
      </c>
      <c r="BM478" s="2">
        <f>INDEX('2013'!$B$44:$B$140,'14 Year_History_Results'!CF478)</f>
        <v>0</v>
      </c>
      <c r="BN478" s="149">
        <f>INDEX('2014'!$B$52:$B$180,'14 Year_History_Results'!CG478)</f>
        <v>0</v>
      </c>
      <c r="BO478" s="308">
        <f t="shared" si="326"/>
        <v>0</v>
      </c>
      <c r="BQ478">
        <f t="shared" si="318"/>
        <v>382</v>
      </c>
      <c r="BR478" s="112"/>
      <c r="BS478" s="97"/>
      <c r="BT478" s="148">
        <f>IF(ISNA(MATCH($BQ478,'2001'!$A$44:$A$139,0)),97,MATCH($BQ478,'2001'!$A$44:$A$139,0))</f>
        <v>97</v>
      </c>
      <c r="BU478" s="2">
        <f>IF(ISNA(MATCH($BQ478,'2002'!$A$44:$A$139,0)),97,MATCH($BQ478,'2002'!$A$44:$A$139,0))</f>
        <v>75</v>
      </c>
      <c r="BV478" s="2">
        <f>IF(ISNA(MATCH($BQ478,'2003'!$A$44:$A$139,0)),97,MATCH($BQ478,'2003'!$A$44:$A$139,0))</f>
        <v>97</v>
      </c>
      <c r="BW478" s="2">
        <f>IF(ISNA(MATCH($BQ478,'2004'!$A$44:$A$139,0)),97,MATCH($BQ478,'2004'!$A$44:$A$139,0))</f>
        <v>97</v>
      </c>
      <c r="BX478" s="2">
        <f>IF(ISNA(MATCH($BQ478,'2005'!$A$44:$A$139,0)),97,MATCH($BQ478,'2005'!$A$44:$A$139,0))</f>
        <v>97</v>
      </c>
      <c r="BY478" s="2">
        <f>IF(ISNA(MATCH($BQ478,'2006'!$A$44:$A$139,0)),97,MATCH($BQ478,'2006'!$A$44:$A$139,0))</f>
        <v>97</v>
      </c>
      <c r="BZ478" s="2">
        <f>IF(ISNA(MATCH($BQ478,'2007'!$A$44:$A$139,0)),97,MATCH($BQ478,'2007'!$A$44:$A$139,0))</f>
        <v>97</v>
      </c>
      <c r="CA478" s="2">
        <f>IF(ISNA(MATCH($BQ478,'2008'!$A$44:$A$139,0)),97,MATCH($BQ478,'2008'!$A$44:$A$139,0))</f>
        <v>97</v>
      </c>
      <c r="CB478" s="2">
        <f>IF(ISNA(MATCH($BQ478,'2009'!$A$44:$A$139,0)),97,MATCH($BQ478,'2009'!$A$44:$A$139,0))</f>
        <v>97</v>
      </c>
      <c r="CC478" s="2">
        <f>IF(ISNA(MATCH($BQ478,'2010'!$A$44:$A$139,0)),97,MATCH($BQ478,'2010'!$A$44:$A$139,0))</f>
        <v>97</v>
      </c>
      <c r="CD478" s="2">
        <f>IF(ISNA(MATCH($BQ478,'2011'!$A$44:$A$139,0)),97,MATCH($BQ478,'2011'!$A$44:$A$139,0))</f>
        <v>97</v>
      </c>
      <c r="CE478" s="2">
        <f>IF(ISNA(MATCH($BQ478,'2012'!$A$44:$A$139,0)),97,MATCH($BQ478,'2012'!$A$44:$A$139,0))</f>
        <v>97</v>
      </c>
      <c r="CF478" s="2">
        <f>IF(ISNA(MATCH($BQ478,'2013'!$A$44:$A$139,0)),97,MATCH($BQ478,'2013'!$A$44:$A$139,0))</f>
        <v>97</v>
      </c>
      <c r="CG478" s="149">
        <f>IF(ISNA(MATCH($BQ478,'2014'!$A$52:$A$179,0)),129,MATCH($BQ478,'2014'!$A$52:$A$179,0))</f>
        <v>129</v>
      </c>
      <c r="CI478">
        <f t="shared" si="327"/>
        <v>382</v>
      </c>
      <c r="CJ478" s="284"/>
      <c r="CK478" s="282"/>
      <c r="CL478" s="281">
        <f t="shared" si="328"/>
        <v>0</v>
      </c>
      <c r="CM478" s="282">
        <f t="shared" si="329"/>
        <v>10</v>
      </c>
      <c r="CN478" s="282">
        <f t="shared" si="330"/>
        <v>6.6659999999999995</v>
      </c>
      <c r="CO478" s="282">
        <f t="shared" si="331"/>
        <v>4.4435555999999998</v>
      </c>
      <c r="CP478" s="282">
        <f t="shared" si="332"/>
        <v>2.9620741629599996</v>
      </c>
      <c r="CQ478" s="282">
        <f t="shared" si="333"/>
        <v>1.9745186370291357</v>
      </c>
      <c r="CR478" s="282">
        <f t="shared" si="334"/>
        <v>1.3162141234436218</v>
      </c>
      <c r="CS478" s="282">
        <f t="shared" si="335"/>
        <v>0.8773883346875182</v>
      </c>
      <c r="CT478" s="282">
        <f t="shared" si="336"/>
        <v>0.5848670639026996</v>
      </c>
      <c r="CU478" s="282">
        <f t="shared" si="337"/>
        <v>0.38987238479753955</v>
      </c>
      <c r="CV478" s="282">
        <f t="shared" si="338"/>
        <v>0.25988893170603983</v>
      </c>
      <c r="CW478" s="282">
        <f t="shared" si="339"/>
        <v>0.17324196187524615</v>
      </c>
      <c r="CX478" s="282">
        <f t="shared" si="340"/>
        <v>0.11548309178603908</v>
      </c>
      <c r="CY478" s="283">
        <f t="shared" si="341"/>
        <v>7.6981028984573652E-2</v>
      </c>
      <c r="DA478" s="282">
        <f t="shared" si="342"/>
        <v>382</v>
      </c>
      <c r="DB478" s="97"/>
      <c r="DC478" s="156"/>
      <c r="DD478" s="270">
        <f t="shared" ref="DD478:DO478" si="346">BA478+AH478+DC478</f>
        <v>0</v>
      </c>
      <c r="DE478" s="156">
        <f t="shared" si="346"/>
        <v>10</v>
      </c>
      <c r="DF478" s="156">
        <f t="shared" si="346"/>
        <v>10</v>
      </c>
      <c r="DG478" s="156">
        <f t="shared" si="346"/>
        <v>10</v>
      </c>
      <c r="DH478" s="156">
        <f t="shared" si="346"/>
        <v>10</v>
      </c>
      <c r="DI478" s="156">
        <f t="shared" si="346"/>
        <v>10</v>
      </c>
      <c r="DJ478" s="156">
        <f t="shared" si="346"/>
        <v>10</v>
      </c>
      <c r="DK478" s="156">
        <f t="shared" si="346"/>
        <v>10</v>
      </c>
      <c r="DL478" s="156">
        <f t="shared" si="346"/>
        <v>10</v>
      </c>
      <c r="DM478" s="156">
        <f t="shared" si="346"/>
        <v>10</v>
      </c>
      <c r="DN478" s="156">
        <f t="shared" si="346"/>
        <v>10</v>
      </c>
      <c r="DO478" s="156">
        <f t="shared" si="346"/>
        <v>10</v>
      </c>
      <c r="DP478" s="156">
        <f t="shared" si="344"/>
        <v>10</v>
      </c>
      <c r="DQ478" s="267">
        <f t="shared" si="345"/>
        <v>10</v>
      </c>
      <c r="DR478" s="156">
        <f t="shared" si="322"/>
        <v>401</v>
      </c>
    </row>
    <row r="479" spans="2:122" ht="13.5" thickBot="1" x14ac:dyDescent="0.25">
      <c r="B479" s="144">
        <v>234</v>
      </c>
      <c r="C479" s="50">
        <f t="shared" si="234"/>
        <v>4</v>
      </c>
      <c r="D479" s="50">
        <f t="shared" si="244"/>
        <v>0</v>
      </c>
      <c r="E479" s="97"/>
      <c r="F479" s="2">
        <f t="shared" si="323"/>
        <v>474</v>
      </c>
      <c r="G479" s="98">
        <v>383</v>
      </c>
      <c r="H479" s="164">
        <f>14- COUNTIF(L479:AA479,"#N/A")</f>
        <v>1</v>
      </c>
      <c r="I479" s="133">
        <f>SUM(AF479:AU479)+SUM(BA479:BM479)</f>
        <v>10</v>
      </c>
      <c r="J479" s="405">
        <f>CY479</f>
        <v>7.6981028984573652E-2</v>
      </c>
      <c r="K479" s="466" t="str">
        <f>IF(ISNUMBER(MATCH(G479,'[4]OPR data'!$A$3:$A$2541,0)),"Y","N")</f>
        <v>Y</v>
      </c>
      <c r="L479" s="112"/>
      <c r="M479" s="236"/>
      <c r="N479" s="236" t="e">
        <f>(INDEX(Finish_table!R$4:R$83,MATCH('14 Year_History_Results'!$G479,Finish_table!S$4:S$83,0),1))</f>
        <v>#N/A</v>
      </c>
      <c r="O479" s="236" t="str">
        <f>(INDEX(Finish_table!Z$4:Z$99,MATCH('14 Year_History_Results'!$G479,Finish_table!AA$4:AA$99,0),1))</f>
        <v>QF</v>
      </c>
      <c r="P479" s="236" t="e">
        <f>(INDEX(Finish_table!AI$4:AI$99,MATCH('14 Year_History_Results'!$G479,Finish_table!AJ$4:AJ$99,0),1))</f>
        <v>#N/A</v>
      </c>
      <c r="Q479" s="236" t="e">
        <f>(INDEX(Finish_table!AR$4:AR$99,MATCH('14 Year_History_Results'!$G479,Finish_table!AS$4:AS$99,0),1))</f>
        <v>#N/A</v>
      </c>
      <c r="R479" s="236" t="e">
        <f>(INDEX(Finish_table!BA$4:BA$99,MATCH('14 Year_History_Results'!$G479,Finish_table!BB$4:BB$99,0),1))</f>
        <v>#N/A</v>
      </c>
      <c r="S479" s="236" t="e">
        <f>(INDEX(Finish_table!BJ$4:BJ$99,MATCH('14 Year_History_Results'!$G479,Finish_table!BK$4:BK$99,0),1))</f>
        <v>#N/A</v>
      </c>
      <c r="T479" s="236" t="e">
        <f>(INDEX(Finish_table!BS$4:BS$99,MATCH('14 Year_History_Results'!$G479,Finish_table!BT$4:BT$99,0),1))</f>
        <v>#N/A</v>
      </c>
      <c r="U479" s="236" t="e">
        <f>(INDEX(Finish_table!CB$4:CB$99,MATCH('14 Year_History_Results'!$G479,Finish_table!CC$4:CC$99,0),1))</f>
        <v>#N/A</v>
      </c>
      <c r="V479" s="236" t="e">
        <f>(INDEX(Finish_table!CK$4:CK$99,MATCH('14 Year_History_Results'!$G479,Finish_table!CL$4:CL$99,0),1))</f>
        <v>#N/A</v>
      </c>
      <c r="W479" s="236" t="e">
        <f>(INDEX(Finish_table!CT$4:CT$99,MATCH('14 Year_History_Results'!$G479,Finish_table!CU$4:CU$99,0),1))</f>
        <v>#N/A</v>
      </c>
      <c r="X479" s="236" t="e">
        <f>(INDEX(Finish_table!DC$4:DC$99,MATCH('14 Year_History_Results'!$G479,Finish_table!DD$4:DD$99,0),1))</f>
        <v>#N/A</v>
      </c>
      <c r="Y479" s="236" t="e">
        <f>(INDEX(Finish_table!DL$4:DL$99,MATCH('14 Year_History_Results'!$G479,Finish_table!DM$4:DM$99,0),1))</f>
        <v>#N/A</v>
      </c>
      <c r="Z479" s="236" t="e">
        <f>(INDEX(Finish_table!DU$4:DU$99,MATCH('14 Year_History_Results'!$G479,Finish_table!DV$4:DV$99,0),1))</f>
        <v>#N/A</v>
      </c>
      <c r="AA479" s="256" t="e">
        <f>(INDEX(Finish_table!ED$4:ED$140,MATCH('14 Year_History_Results'!$G479,Finish_table!EE$4:EE$140,0),1))</f>
        <v>#N/A</v>
      </c>
      <c r="AE479">
        <f t="shared" si="324"/>
        <v>383</v>
      </c>
      <c r="AF479" s="112"/>
      <c r="AG479" s="2"/>
      <c r="AH479" s="148">
        <f>INDEX('2001'!$C$44:$C$140,'14 Year_History_Results'!BT479)</f>
        <v>0</v>
      </c>
      <c r="AI479" s="2">
        <f>INDEX('2002'!$C$44:$C$140,'14 Year_History_Results'!BU479)</f>
        <v>0</v>
      </c>
      <c r="AJ479" s="2">
        <f>INDEX('2003'!$C$44:$C$140,'14 Year_History_Results'!BV479)</f>
        <v>0</v>
      </c>
      <c r="AK479" s="2">
        <f>INDEX('2004'!$C$44:$C$140,'14 Year_History_Results'!BW479)</f>
        <v>0</v>
      </c>
      <c r="AL479" s="2">
        <f>INDEX('2005'!$C$44:$C$140,'14 Year_History_Results'!BX479)</f>
        <v>0</v>
      </c>
      <c r="AM479" s="2">
        <f>INDEX('2006'!$C$44:$C$140,'14 Year_History_Results'!BY479)</f>
        <v>0</v>
      </c>
      <c r="AN479" s="2">
        <f>INDEX('2007'!$C$44:$C$140,'14 Year_History_Results'!BZ479)</f>
        <v>0</v>
      </c>
      <c r="AO479" s="2">
        <f>INDEX('2008'!$C$44:$C$140,'14 Year_History_Results'!CA479)</f>
        <v>0</v>
      </c>
      <c r="AP479" s="2">
        <f>INDEX('2009'!$C$44:$C$140,'14 Year_History_Results'!CB479)</f>
        <v>0</v>
      </c>
      <c r="AQ479" s="2">
        <f>INDEX('2010'!$C$44:$C$140,'14 Year_History_Results'!CC479)</f>
        <v>0</v>
      </c>
      <c r="AR479" s="2">
        <f>INDEX('2011'!$C$44:$C$140,'14 Year_History_Results'!CD479)</f>
        <v>0</v>
      </c>
      <c r="AS479" s="2">
        <f>INDEX('2012'!$C$44:$C$140,'14 Year_History_Results'!CE479)</f>
        <v>0</v>
      </c>
      <c r="AT479" s="2">
        <f>INDEX('2013'!$C$44:$C$140,'14 Year_History_Results'!CF479)</f>
        <v>0</v>
      </c>
      <c r="AU479" s="149">
        <f>INDEX('2014'!$C$52:$C$180,'14 Year_History_Results'!CG479)</f>
        <v>0</v>
      </c>
      <c r="AV479" s="2">
        <f t="shared" si="325"/>
        <v>0</v>
      </c>
      <c r="AX479">
        <f t="shared" si="317"/>
        <v>383</v>
      </c>
      <c r="AY479" s="112"/>
      <c r="AZ479" s="97"/>
      <c r="BA479" s="148">
        <f>INDEX('2001'!$B$44:$B$140,'14 Year_History_Results'!BT479)</f>
        <v>0</v>
      </c>
      <c r="BB479" s="2">
        <f>INDEX('2002'!$B$44:$B$140,'14 Year_History_Results'!BU479)</f>
        <v>10</v>
      </c>
      <c r="BC479" s="2">
        <f>INDEX('2003'!$B$44:$B$140,'14 Year_History_Results'!BV479)</f>
        <v>0</v>
      </c>
      <c r="BD479" s="2">
        <f>INDEX('2004'!$B$44:$B$140,'14 Year_History_Results'!BW479)</f>
        <v>0</v>
      </c>
      <c r="BE479" s="2">
        <f>INDEX('2005'!$B$44:$B$140,'14 Year_History_Results'!BX479)</f>
        <v>0</v>
      </c>
      <c r="BF479" s="2">
        <f>INDEX('2006'!$B$44:$B$140,'14 Year_History_Results'!BY479)</f>
        <v>0</v>
      </c>
      <c r="BG479" s="2">
        <f>INDEX('2007'!$B$44:$B$140,'14 Year_History_Results'!BZ479)</f>
        <v>0</v>
      </c>
      <c r="BH479" s="2">
        <f>INDEX('2008'!$B$44:$B$140,'14 Year_History_Results'!CA479)</f>
        <v>0</v>
      </c>
      <c r="BI479" s="2">
        <f>INDEX('2009'!$B$44:$B$140,'14 Year_History_Results'!CB479)</f>
        <v>0</v>
      </c>
      <c r="BJ479" s="2">
        <f>INDEX('2010'!$B$44:$B$140,'14 Year_History_Results'!CC479)</f>
        <v>0</v>
      </c>
      <c r="BK479" s="2">
        <f>INDEX('2011'!$B$44:$B$140,'14 Year_History_Results'!CD479)</f>
        <v>0</v>
      </c>
      <c r="BL479" s="2">
        <f>INDEX('2012'!$B$44:$B$140,'14 Year_History_Results'!CE479)</f>
        <v>0</v>
      </c>
      <c r="BM479" s="2">
        <f>INDEX('2013'!$B$44:$B$140,'14 Year_History_Results'!CF479)</f>
        <v>0</v>
      </c>
      <c r="BN479" s="149">
        <f>INDEX('2014'!$B$52:$B$180,'14 Year_History_Results'!CG479)</f>
        <v>0</v>
      </c>
      <c r="BO479" s="308">
        <f t="shared" si="326"/>
        <v>0</v>
      </c>
      <c r="BQ479">
        <f t="shared" si="318"/>
        <v>383</v>
      </c>
      <c r="BR479" s="112"/>
      <c r="BS479" s="97"/>
      <c r="BT479" s="148">
        <f>IF(ISNA(MATCH($BQ479,'2001'!$A$44:$A$139,0)),97,MATCH($BQ479,'2001'!$A$44:$A$139,0))</f>
        <v>97</v>
      </c>
      <c r="BU479" s="2">
        <f>IF(ISNA(MATCH($BQ479,'2002'!$A$44:$A$139,0)),97,MATCH($BQ479,'2002'!$A$44:$A$139,0))</f>
        <v>76</v>
      </c>
      <c r="BV479" s="2">
        <f>IF(ISNA(MATCH($BQ479,'2003'!$A$44:$A$139,0)),97,MATCH($BQ479,'2003'!$A$44:$A$139,0))</f>
        <v>97</v>
      </c>
      <c r="BW479" s="2">
        <f>IF(ISNA(MATCH($BQ479,'2004'!$A$44:$A$139,0)),97,MATCH($BQ479,'2004'!$A$44:$A$139,0))</f>
        <v>97</v>
      </c>
      <c r="BX479" s="2">
        <f>IF(ISNA(MATCH($BQ479,'2005'!$A$44:$A$139,0)),97,MATCH($BQ479,'2005'!$A$44:$A$139,0))</f>
        <v>97</v>
      </c>
      <c r="BY479" s="2">
        <f>IF(ISNA(MATCH($BQ479,'2006'!$A$44:$A$139,0)),97,MATCH($BQ479,'2006'!$A$44:$A$139,0))</f>
        <v>97</v>
      </c>
      <c r="BZ479" s="2">
        <f>IF(ISNA(MATCH($BQ479,'2007'!$A$44:$A$139,0)),97,MATCH($BQ479,'2007'!$A$44:$A$139,0))</f>
        <v>97</v>
      </c>
      <c r="CA479" s="2">
        <f>IF(ISNA(MATCH($BQ479,'2008'!$A$44:$A$139,0)),97,MATCH($BQ479,'2008'!$A$44:$A$139,0))</f>
        <v>97</v>
      </c>
      <c r="CB479" s="2">
        <f>IF(ISNA(MATCH($BQ479,'2009'!$A$44:$A$139,0)),97,MATCH($BQ479,'2009'!$A$44:$A$139,0))</f>
        <v>97</v>
      </c>
      <c r="CC479" s="2">
        <f>IF(ISNA(MATCH($BQ479,'2010'!$A$44:$A$139,0)),97,MATCH($BQ479,'2010'!$A$44:$A$139,0))</f>
        <v>97</v>
      </c>
      <c r="CD479" s="2">
        <f>IF(ISNA(MATCH($BQ479,'2011'!$A$44:$A$139,0)),97,MATCH($BQ479,'2011'!$A$44:$A$139,0))</f>
        <v>97</v>
      </c>
      <c r="CE479" s="2">
        <f>IF(ISNA(MATCH($BQ479,'2012'!$A$44:$A$139,0)),97,MATCH($BQ479,'2012'!$A$44:$A$139,0))</f>
        <v>97</v>
      </c>
      <c r="CF479" s="2">
        <f>IF(ISNA(MATCH($BQ479,'2013'!$A$44:$A$139,0)),97,MATCH($BQ479,'2013'!$A$44:$A$139,0))</f>
        <v>97</v>
      </c>
      <c r="CG479" s="149">
        <f>IF(ISNA(MATCH($BQ479,'2014'!$A$52:$A$179,0)),129,MATCH($BQ479,'2014'!$A$52:$A$179,0))</f>
        <v>129</v>
      </c>
      <c r="CI479">
        <f t="shared" si="327"/>
        <v>383</v>
      </c>
      <c r="CJ479" s="284"/>
      <c r="CK479" s="282"/>
      <c r="CL479" s="281">
        <f t="shared" si="328"/>
        <v>0</v>
      </c>
      <c r="CM479" s="282">
        <f t="shared" si="329"/>
        <v>10</v>
      </c>
      <c r="CN479" s="282">
        <f t="shared" si="330"/>
        <v>6.6659999999999995</v>
      </c>
      <c r="CO479" s="282">
        <f t="shared" si="331"/>
        <v>4.4435555999999998</v>
      </c>
      <c r="CP479" s="282">
        <f t="shared" si="332"/>
        <v>2.9620741629599996</v>
      </c>
      <c r="CQ479" s="282">
        <f t="shared" si="333"/>
        <v>1.9745186370291357</v>
      </c>
      <c r="CR479" s="282">
        <f t="shared" si="334"/>
        <v>1.3162141234436218</v>
      </c>
      <c r="CS479" s="282">
        <f t="shared" si="335"/>
        <v>0.8773883346875182</v>
      </c>
      <c r="CT479" s="282">
        <f t="shared" si="336"/>
        <v>0.5848670639026996</v>
      </c>
      <c r="CU479" s="282">
        <f t="shared" si="337"/>
        <v>0.38987238479753955</v>
      </c>
      <c r="CV479" s="282">
        <f t="shared" si="338"/>
        <v>0.25988893170603983</v>
      </c>
      <c r="CW479" s="282">
        <f t="shared" si="339"/>
        <v>0.17324196187524615</v>
      </c>
      <c r="CX479" s="282">
        <f t="shared" si="340"/>
        <v>0.11548309178603908</v>
      </c>
      <c r="CY479" s="283">
        <f t="shared" si="341"/>
        <v>7.6981028984573652E-2</v>
      </c>
      <c r="DA479" s="282">
        <f t="shared" si="342"/>
        <v>383</v>
      </c>
      <c r="DB479" s="97"/>
      <c r="DC479" s="156"/>
      <c r="DD479" s="270">
        <f t="shared" ref="DD479:DO479" si="347">BA479+AH479+DC479</f>
        <v>0</v>
      </c>
      <c r="DE479" s="156">
        <f t="shared" si="347"/>
        <v>10</v>
      </c>
      <c r="DF479" s="156">
        <f t="shared" si="347"/>
        <v>10</v>
      </c>
      <c r="DG479" s="156">
        <f t="shared" si="347"/>
        <v>10</v>
      </c>
      <c r="DH479" s="156">
        <f t="shared" si="347"/>
        <v>10</v>
      </c>
      <c r="DI479" s="156">
        <f t="shared" si="347"/>
        <v>10</v>
      </c>
      <c r="DJ479" s="156">
        <f t="shared" si="347"/>
        <v>10</v>
      </c>
      <c r="DK479" s="156">
        <f t="shared" si="347"/>
        <v>10</v>
      </c>
      <c r="DL479" s="156">
        <f t="shared" si="347"/>
        <v>10</v>
      </c>
      <c r="DM479" s="156">
        <f t="shared" si="347"/>
        <v>10</v>
      </c>
      <c r="DN479" s="156">
        <f t="shared" si="347"/>
        <v>10</v>
      </c>
      <c r="DO479" s="156">
        <f t="shared" si="347"/>
        <v>10</v>
      </c>
      <c r="DP479" s="156">
        <f t="shared" si="344"/>
        <v>10</v>
      </c>
      <c r="DQ479" s="267">
        <f t="shared" si="345"/>
        <v>10</v>
      </c>
      <c r="DR479" s="156">
        <f t="shared" si="322"/>
        <v>401</v>
      </c>
    </row>
    <row r="480" spans="2:122" ht="13.5" thickBot="1" x14ac:dyDescent="0.25">
      <c r="B480" s="133">
        <v>234</v>
      </c>
      <c r="C480" s="50">
        <f t="shared" si="234"/>
        <v>5</v>
      </c>
      <c r="D480" s="50">
        <f t="shared" si="244"/>
        <v>5</v>
      </c>
      <c r="E480" s="97"/>
      <c r="F480" s="2">
        <f t="shared" si="323"/>
        <v>475</v>
      </c>
      <c r="G480" s="98">
        <v>643</v>
      </c>
      <c r="H480" s="164">
        <f>14- COUNTIF(L480:AA480,"#N/A")</f>
        <v>1</v>
      </c>
      <c r="I480" s="133">
        <f>SUM(AF480:AU480)+SUM(BA480:BM480)</f>
        <v>10</v>
      </c>
      <c r="J480" s="405">
        <f>CY480</f>
        <v>7.6981028984573652E-2</v>
      </c>
      <c r="K480" s="466" t="str">
        <f>IF(ISNUMBER(MATCH(G480,'[4]OPR data'!$A$3:$A$2541,0)),"Y","N")</f>
        <v>N</v>
      </c>
      <c r="L480" s="112"/>
      <c r="M480" s="236"/>
      <c r="N480" s="236" t="e">
        <f>(INDEX(Finish_table!R$4:R$83,MATCH('14 Year_History_Results'!$G480,Finish_table!S$4:S$83,0),1))</f>
        <v>#N/A</v>
      </c>
      <c r="O480" s="236" t="str">
        <f>(INDEX(Finish_table!Z$4:Z$99,MATCH('14 Year_History_Results'!$G480,Finish_table!AA$4:AA$99,0),1))</f>
        <v>QF</v>
      </c>
      <c r="P480" s="236" t="e">
        <f>(INDEX(Finish_table!AI$4:AI$99,MATCH('14 Year_History_Results'!$G480,Finish_table!AJ$4:AJ$99,0),1))</f>
        <v>#N/A</v>
      </c>
      <c r="Q480" s="236" t="e">
        <f>(INDEX(Finish_table!AR$4:AR$99,MATCH('14 Year_History_Results'!$G480,Finish_table!AS$4:AS$99,0),1))</f>
        <v>#N/A</v>
      </c>
      <c r="R480" s="236" t="e">
        <f>(INDEX(Finish_table!BA$4:BA$99,MATCH('14 Year_History_Results'!$G480,Finish_table!BB$4:BB$99,0),1))</f>
        <v>#N/A</v>
      </c>
      <c r="S480" s="236" t="e">
        <f>(INDEX(Finish_table!BJ$4:BJ$99,MATCH('14 Year_History_Results'!$G480,Finish_table!BK$4:BK$99,0),1))</f>
        <v>#N/A</v>
      </c>
      <c r="T480" s="236" t="e">
        <f>(INDEX(Finish_table!BS$4:BS$99,MATCH('14 Year_History_Results'!$G480,Finish_table!BT$4:BT$99,0),1))</f>
        <v>#N/A</v>
      </c>
      <c r="U480" s="236" t="e">
        <f>(INDEX(Finish_table!CB$4:CB$99,MATCH('14 Year_History_Results'!$G480,Finish_table!CC$4:CC$99,0),1))</f>
        <v>#N/A</v>
      </c>
      <c r="V480" s="236" t="e">
        <f>(INDEX(Finish_table!CK$4:CK$99,MATCH('14 Year_History_Results'!$G480,Finish_table!CL$4:CL$99,0),1))</f>
        <v>#N/A</v>
      </c>
      <c r="W480" s="236" t="e">
        <f>(INDEX(Finish_table!CT$4:CT$99,MATCH('14 Year_History_Results'!$G480,Finish_table!CU$4:CU$99,0),1))</f>
        <v>#N/A</v>
      </c>
      <c r="X480" s="236" t="e">
        <f>(INDEX(Finish_table!DC$4:DC$99,MATCH('14 Year_History_Results'!$G480,Finish_table!DD$4:DD$99,0),1))</f>
        <v>#N/A</v>
      </c>
      <c r="Y480" s="236" t="e">
        <f>(INDEX(Finish_table!DL$4:DL$99,MATCH('14 Year_History_Results'!$G480,Finish_table!DM$4:DM$99,0),1))</f>
        <v>#N/A</v>
      </c>
      <c r="Z480" s="236" t="e">
        <f>(INDEX(Finish_table!DU$4:DU$99,MATCH('14 Year_History_Results'!$G480,Finish_table!DV$4:DV$99,0),1))</f>
        <v>#N/A</v>
      </c>
      <c r="AA480" s="256" t="e">
        <f>(INDEX(Finish_table!ED$4:ED$140,MATCH('14 Year_History_Results'!$G480,Finish_table!EE$4:EE$140,0),1))</f>
        <v>#N/A</v>
      </c>
      <c r="AE480">
        <f t="shared" si="324"/>
        <v>643</v>
      </c>
      <c r="AF480" s="112"/>
      <c r="AG480" s="2"/>
      <c r="AH480" s="148">
        <f>INDEX('2001'!$C$44:$C$140,'14 Year_History_Results'!BT480)</f>
        <v>0</v>
      </c>
      <c r="AI480" s="2">
        <f>INDEX('2002'!$C$44:$C$140,'14 Year_History_Results'!BU480)</f>
        <v>0</v>
      </c>
      <c r="AJ480" s="2">
        <f>INDEX('2003'!$C$44:$C$140,'14 Year_History_Results'!BV480)</f>
        <v>0</v>
      </c>
      <c r="AK480" s="2">
        <f>INDEX('2004'!$C$44:$C$140,'14 Year_History_Results'!BW480)</f>
        <v>0</v>
      </c>
      <c r="AL480" s="2">
        <f>INDEX('2005'!$C$44:$C$140,'14 Year_History_Results'!BX480)</f>
        <v>0</v>
      </c>
      <c r="AM480" s="2">
        <f>INDEX('2006'!$C$44:$C$140,'14 Year_History_Results'!BY480)</f>
        <v>0</v>
      </c>
      <c r="AN480" s="2">
        <f>INDEX('2007'!$C$44:$C$140,'14 Year_History_Results'!BZ480)</f>
        <v>0</v>
      </c>
      <c r="AO480" s="2">
        <f>INDEX('2008'!$C$44:$C$140,'14 Year_History_Results'!CA480)</f>
        <v>0</v>
      </c>
      <c r="AP480" s="2">
        <f>INDEX('2009'!$C$44:$C$140,'14 Year_History_Results'!CB480)</f>
        <v>0</v>
      </c>
      <c r="AQ480" s="2">
        <f>INDEX('2010'!$C$44:$C$140,'14 Year_History_Results'!CC480)</f>
        <v>0</v>
      </c>
      <c r="AR480" s="2">
        <f>INDEX('2011'!$C$44:$C$140,'14 Year_History_Results'!CD480)</f>
        <v>0</v>
      </c>
      <c r="AS480" s="2">
        <f>INDEX('2012'!$C$44:$C$140,'14 Year_History_Results'!CE480)</f>
        <v>0</v>
      </c>
      <c r="AT480" s="2">
        <f>INDEX('2013'!$C$44:$C$140,'14 Year_History_Results'!CF480)</f>
        <v>0</v>
      </c>
      <c r="AU480" s="149">
        <f>INDEX('2014'!$C$52:$C$180,'14 Year_History_Results'!CG480)</f>
        <v>0</v>
      </c>
      <c r="AV480" s="2">
        <f t="shared" si="325"/>
        <v>0</v>
      </c>
      <c r="AX480">
        <f t="shared" si="317"/>
        <v>643</v>
      </c>
      <c r="AY480" s="112"/>
      <c r="AZ480" s="97"/>
      <c r="BA480" s="148">
        <f>INDEX('2001'!$B$44:$B$140,'14 Year_History_Results'!BT480)</f>
        <v>0</v>
      </c>
      <c r="BB480" s="2">
        <f>INDEX('2002'!$B$44:$B$140,'14 Year_History_Results'!BU480)</f>
        <v>10</v>
      </c>
      <c r="BC480" s="2">
        <f>INDEX('2003'!$B$44:$B$140,'14 Year_History_Results'!BV480)</f>
        <v>0</v>
      </c>
      <c r="BD480" s="2">
        <f>INDEX('2004'!$B$44:$B$140,'14 Year_History_Results'!BW480)</f>
        <v>0</v>
      </c>
      <c r="BE480" s="2">
        <f>INDEX('2005'!$B$44:$B$140,'14 Year_History_Results'!BX480)</f>
        <v>0</v>
      </c>
      <c r="BF480" s="2">
        <f>INDEX('2006'!$B$44:$B$140,'14 Year_History_Results'!BY480)</f>
        <v>0</v>
      </c>
      <c r="BG480" s="2">
        <f>INDEX('2007'!$B$44:$B$140,'14 Year_History_Results'!BZ480)</f>
        <v>0</v>
      </c>
      <c r="BH480" s="2">
        <f>INDEX('2008'!$B$44:$B$140,'14 Year_History_Results'!CA480)</f>
        <v>0</v>
      </c>
      <c r="BI480" s="2">
        <f>INDEX('2009'!$B$44:$B$140,'14 Year_History_Results'!CB480)</f>
        <v>0</v>
      </c>
      <c r="BJ480" s="2">
        <f>INDEX('2010'!$B$44:$B$140,'14 Year_History_Results'!CC480)</f>
        <v>0</v>
      </c>
      <c r="BK480" s="2">
        <f>INDEX('2011'!$B$44:$B$140,'14 Year_History_Results'!CD480)</f>
        <v>0</v>
      </c>
      <c r="BL480" s="2">
        <f>INDEX('2012'!$B$44:$B$140,'14 Year_History_Results'!CE480)</f>
        <v>0</v>
      </c>
      <c r="BM480" s="2">
        <f>INDEX('2013'!$B$44:$B$140,'14 Year_History_Results'!CF480)</f>
        <v>0</v>
      </c>
      <c r="BN480" s="149">
        <f>INDEX('2014'!$B$52:$B$180,'14 Year_History_Results'!CG480)</f>
        <v>0</v>
      </c>
      <c r="BO480" s="308">
        <f t="shared" si="326"/>
        <v>0</v>
      </c>
      <c r="BQ480">
        <f t="shared" si="318"/>
        <v>643</v>
      </c>
      <c r="BR480" s="112"/>
      <c r="BS480" s="97"/>
      <c r="BT480" s="148">
        <f>IF(ISNA(MATCH($BQ480,'2001'!$A$44:$A$139,0)),97,MATCH($BQ480,'2001'!$A$44:$A$139,0))</f>
        <v>97</v>
      </c>
      <c r="BU480" s="2">
        <f>IF(ISNA(MATCH($BQ480,'2002'!$A$44:$A$139,0)),97,MATCH($BQ480,'2002'!$A$44:$A$139,0))</f>
        <v>87</v>
      </c>
      <c r="BV480" s="2">
        <f>IF(ISNA(MATCH($BQ480,'2003'!$A$44:$A$139,0)),97,MATCH($BQ480,'2003'!$A$44:$A$139,0))</f>
        <v>97</v>
      </c>
      <c r="BW480" s="2">
        <f>IF(ISNA(MATCH($BQ480,'2004'!$A$44:$A$139,0)),97,MATCH($BQ480,'2004'!$A$44:$A$139,0))</f>
        <v>97</v>
      </c>
      <c r="BX480" s="2">
        <f>IF(ISNA(MATCH($BQ480,'2005'!$A$44:$A$139,0)),97,MATCH($BQ480,'2005'!$A$44:$A$139,0))</f>
        <v>97</v>
      </c>
      <c r="BY480" s="2">
        <f>IF(ISNA(MATCH($BQ480,'2006'!$A$44:$A$139,0)),97,MATCH($BQ480,'2006'!$A$44:$A$139,0))</f>
        <v>97</v>
      </c>
      <c r="BZ480" s="2">
        <f>IF(ISNA(MATCH($BQ480,'2007'!$A$44:$A$139,0)),97,MATCH($BQ480,'2007'!$A$44:$A$139,0))</f>
        <v>97</v>
      </c>
      <c r="CA480" s="2">
        <f>IF(ISNA(MATCH($BQ480,'2008'!$A$44:$A$139,0)),97,MATCH($BQ480,'2008'!$A$44:$A$139,0))</f>
        <v>97</v>
      </c>
      <c r="CB480" s="2">
        <f>IF(ISNA(MATCH($BQ480,'2009'!$A$44:$A$139,0)),97,MATCH($BQ480,'2009'!$A$44:$A$139,0))</f>
        <v>97</v>
      </c>
      <c r="CC480" s="2">
        <f>IF(ISNA(MATCH($BQ480,'2010'!$A$44:$A$139,0)),97,MATCH($BQ480,'2010'!$A$44:$A$139,0))</f>
        <v>97</v>
      </c>
      <c r="CD480" s="2">
        <f>IF(ISNA(MATCH($BQ480,'2011'!$A$44:$A$139,0)),97,MATCH($BQ480,'2011'!$A$44:$A$139,0))</f>
        <v>97</v>
      </c>
      <c r="CE480" s="2">
        <f>IF(ISNA(MATCH($BQ480,'2012'!$A$44:$A$139,0)),97,MATCH($BQ480,'2012'!$A$44:$A$139,0))</f>
        <v>97</v>
      </c>
      <c r="CF480" s="2">
        <f>IF(ISNA(MATCH($BQ480,'2013'!$A$44:$A$139,0)),97,MATCH($BQ480,'2013'!$A$44:$A$139,0))</f>
        <v>97</v>
      </c>
      <c r="CG480" s="149">
        <f>IF(ISNA(MATCH($BQ480,'2014'!$A$52:$A$179,0)),129,MATCH($BQ480,'2014'!$A$52:$A$179,0))</f>
        <v>129</v>
      </c>
      <c r="CI480">
        <f t="shared" si="327"/>
        <v>643</v>
      </c>
      <c r="CJ480" s="284"/>
      <c r="CK480" s="282"/>
      <c r="CL480" s="281">
        <f t="shared" si="328"/>
        <v>0</v>
      </c>
      <c r="CM480" s="282">
        <f t="shared" si="329"/>
        <v>10</v>
      </c>
      <c r="CN480" s="282">
        <f t="shared" si="330"/>
        <v>6.6659999999999995</v>
      </c>
      <c r="CO480" s="282">
        <f t="shared" si="331"/>
        <v>4.4435555999999998</v>
      </c>
      <c r="CP480" s="282">
        <f t="shared" si="332"/>
        <v>2.9620741629599996</v>
      </c>
      <c r="CQ480" s="282">
        <f t="shared" si="333"/>
        <v>1.9745186370291357</v>
      </c>
      <c r="CR480" s="282">
        <f t="shared" si="334"/>
        <v>1.3162141234436218</v>
      </c>
      <c r="CS480" s="282">
        <f t="shared" si="335"/>
        <v>0.8773883346875182</v>
      </c>
      <c r="CT480" s="282">
        <f t="shared" si="336"/>
        <v>0.5848670639026996</v>
      </c>
      <c r="CU480" s="282">
        <f t="shared" si="337"/>
        <v>0.38987238479753955</v>
      </c>
      <c r="CV480" s="282">
        <f t="shared" si="338"/>
        <v>0.25988893170603983</v>
      </c>
      <c r="CW480" s="282">
        <f t="shared" si="339"/>
        <v>0.17324196187524615</v>
      </c>
      <c r="CX480" s="282">
        <f t="shared" si="340"/>
        <v>0.11548309178603908</v>
      </c>
      <c r="CY480" s="283">
        <f t="shared" si="341"/>
        <v>7.6981028984573652E-2</v>
      </c>
      <c r="DA480" s="282">
        <f t="shared" si="342"/>
        <v>643</v>
      </c>
      <c r="DB480" s="97"/>
      <c r="DC480" s="156"/>
      <c r="DD480" s="270">
        <f t="shared" ref="DD480:DO480" si="348">BA480+AH480+DC480</f>
        <v>0</v>
      </c>
      <c r="DE480" s="156">
        <f t="shared" si="348"/>
        <v>10</v>
      </c>
      <c r="DF480" s="156">
        <f t="shared" si="348"/>
        <v>10</v>
      </c>
      <c r="DG480" s="156">
        <f t="shared" si="348"/>
        <v>10</v>
      </c>
      <c r="DH480" s="156">
        <f t="shared" si="348"/>
        <v>10</v>
      </c>
      <c r="DI480" s="156">
        <f t="shared" si="348"/>
        <v>10</v>
      </c>
      <c r="DJ480" s="156">
        <f t="shared" si="348"/>
        <v>10</v>
      </c>
      <c r="DK480" s="156">
        <f t="shared" si="348"/>
        <v>10</v>
      </c>
      <c r="DL480" s="156">
        <f t="shared" si="348"/>
        <v>10</v>
      </c>
      <c r="DM480" s="156">
        <f t="shared" si="348"/>
        <v>10</v>
      </c>
      <c r="DN480" s="156">
        <f t="shared" si="348"/>
        <v>10</v>
      </c>
      <c r="DO480" s="156">
        <f t="shared" si="348"/>
        <v>10</v>
      </c>
      <c r="DP480" s="156">
        <f t="shared" si="344"/>
        <v>10</v>
      </c>
      <c r="DQ480" s="267">
        <f t="shared" si="345"/>
        <v>10</v>
      </c>
      <c r="DR480" s="156">
        <f t="shared" si="322"/>
        <v>401</v>
      </c>
    </row>
    <row r="481" spans="2:122" ht="13.5" thickBot="1" x14ac:dyDescent="0.25">
      <c r="B481" s="133">
        <v>235</v>
      </c>
      <c r="C481" s="50">
        <f t="shared" si="234"/>
        <v>1</v>
      </c>
      <c r="D481" s="50">
        <f t="shared" si="244"/>
        <v>1</v>
      </c>
      <c r="E481" s="97"/>
      <c r="F481" s="2">
        <f t="shared" si="323"/>
        <v>476</v>
      </c>
      <c r="G481" s="98">
        <v>546</v>
      </c>
      <c r="H481" s="164">
        <f>14- COUNTIF(L481:AA481,"#N/A")</f>
        <v>1</v>
      </c>
      <c r="I481" s="133">
        <f>SUM(AF481:AU481)+SUM(BA481:BM481)</f>
        <v>15</v>
      </c>
      <c r="J481" s="405">
        <f>CY481</f>
        <v>7.6973330881675184E-2</v>
      </c>
      <c r="K481" s="466" t="str">
        <f>IF(ISNUMBER(MATCH(G481,'[4]OPR data'!$A$3:$A$2541,0)),"Y","N")</f>
        <v>N</v>
      </c>
      <c r="L481" s="112"/>
      <c r="M481" s="236"/>
      <c r="N481" s="236" t="str">
        <f>(INDEX(Finish_table!R$4:R$83,MATCH('14 Year_History_Results'!$G481,Finish_table!S$4:S$83,0),1))</f>
        <v>QF</v>
      </c>
      <c r="O481" s="236" t="e">
        <f>(INDEX(Finish_table!Z$4:Z$99,MATCH('14 Year_History_Results'!$G481,Finish_table!AA$4:AA$99,0),1))</f>
        <v>#N/A</v>
      </c>
      <c r="P481" s="236" t="e">
        <f>(INDEX(Finish_table!AI$4:AI$99,MATCH('14 Year_History_Results'!$G481,Finish_table!AJ$4:AJ$99,0),1))</f>
        <v>#N/A</v>
      </c>
      <c r="Q481" s="236" t="e">
        <f>(INDEX(Finish_table!AR$4:AR$99,MATCH('14 Year_History_Results'!$G481,Finish_table!AS$4:AS$99,0),1))</f>
        <v>#N/A</v>
      </c>
      <c r="R481" s="236" t="e">
        <f>(INDEX(Finish_table!BA$4:BA$99,MATCH('14 Year_History_Results'!$G481,Finish_table!BB$4:BB$99,0),1))</f>
        <v>#N/A</v>
      </c>
      <c r="S481" s="236" t="e">
        <f>(INDEX(Finish_table!BJ$4:BJ$99,MATCH('14 Year_History_Results'!$G481,Finish_table!BK$4:BK$99,0),1))</f>
        <v>#N/A</v>
      </c>
      <c r="T481" s="236" t="e">
        <f>(INDEX(Finish_table!BS$4:BS$99,MATCH('14 Year_History_Results'!$G481,Finish_table!BT$4:BT$99,0),1))</f>
        <v>#N/A</v>
      </c>
      <c r="U481" s="236" t="e">
        <f>(INDEX(Finish_table!CB$4:CB$99,MATCH('14 Year_History_Results'!$G481,Finish_table!CC$4:CC$99,0),1))</f>
        <v>#N/A</v>
      </c>
      <c r="V481" s="236" t="e">
        <f>(INDEX(Finish_table!CK$4:CK$99,MATCH('14 Year_History_Results'!$G481,Finish_table!CL$4:CL$99,0),1))</f>
        <v>#N/A</v>
      </c>
      <c r="W481" s="236" t="e">
        <f>(INDEX(Finish_table!CT$4:CT$99,MATCH('14 Year_History_Results'!$G481,Finish_table!CU$4:CU$99,0),1))</f>
        <v>#N/A</v>
      </c>
      <c r="X481" s="236" t="e">
        <f>(INDEX(Finish_table!DC$4:DC$99,MATCH('14 Year_History_Results'!$G481,Finish_table!DD$4:DD$99,0),1))</f>
        <v>#N/A</v>
      </c>
      <c r="Y481" s="236" t="e">
        <f>(INDEX(Finish_table!DL$4:DL$99,MATCH('14 Year_History_Results'!$G481,Finish_table!DM$4:DM$99,0),1))</f>
        <v>#N/A</v>
      </c>
      <c r="Z481" s="236" t="e">
        <f>(INDEX(Finish_table!DU$4:DU$99,MATCH('14 Year_History_Results'!$G481,Finish_table!DV$4:DV$99,0),1))</f>
        <v>#N/A</v>
      </c>
      <c r="AA481" s="256" t="e">
        <f>(INDEX(Finish_table!ED$4:ED$140,MATCH('14 Year_History_Results'!$G481,Finish_table!EE$4:EE$140,0),1))</f>
        <v>#N/A</v>
      </c>
      <c r="AE481">
        <f t="shared" si="324"/>
        <v>546</v>
      </c>
      <c r="AF481" s="112"/>
      <c r="AG481" s="2"/>
      <c r="AH481" s="148">
        <f>INDEX('2001'!$C$44:$C$140,'14 Year_History_Results'!BT481)</f>
        <v>10</v>
      </c>
      <c r="AI481" s="2">
        <f>INDEX('2002'!$C$44:$C$140,'14 Year_History_Results'!BU481)</f>
        <v>0</v>
      </c>
      <c r="AJ481" s="2">
        <f>INDEX('2003'!$C$44:$C$140,'14 Year_History_Results'!BV481)</f>
        <v>0</v>
      </c>
      <c r="AK481" s="2">
        <f>INDEX('2004'!$C$44:$C$140,'14 Year_History_Results'!BW481)</f>
        <v>0</v>
      </c>
      <c r="AL481" s="2">
        <f>INDEX('2005'!$C$44:$C$140,'14 Year_History_Results'!BX481)</f>
        <v>0</v>
      </c>
      <c r="AM481" s="2">
        <f>INDEX('2006'!$C$44:$C$140,'14 Year_History_Results'!BY481)</f>
        <v>0</v>
      </c>
      <c r="AN481" s="2">
        <f>INDEX('2007'!$C$44:$C$140,'14 Year_History_Results'!BZ481)</f>
        <v>0</v>
      </c>
      <c r="AO481" s="2">
        <f>INDEX('2008'!$C$44:$C$140,'14 Year_History_Results'!CA481)</f>
        <v>0</v>
      </c>
      <c r="AP481" s="2">
        <f>INDEX('2009'!$C$44:$C$140,'14 Year_History_Results'!CB481)</f>
        <v>0</v>
      </c>
      <c r="AQ481" s="2">
        <f>INDEX('2010'!$C$44:$C$140,'14 Year_History_Results'!CC481)</f>
        <v>0</v>
      </c>
      <c r="AR481" s="2">
        <f>INDEX('2011'!$C$44:$C$140,'14 Year_History_Results'!CD481)</f>
        <v>0</v>
      </c>
      <c r="AS481" s="2">
        <f>INDEX('2012'!$C$44:$C$140,'14 Year_History_Results'!CE481)</f>
        <v>0</v>
      </c>
      <c r="AT481" s="2">
        <f>INDEX('2013'!$C$44:$C$140,'14 Year_History_Results'!CF481)</f>
        <v>0</v>
      </c>
      <c r="AU481" s="149">
        <f>INDEX('2014'!$C$52:$C$180,'14 Year_History_Results'!CG481)</f>
        <v>0</v>
      </c>
      <c r="AV481" s="2">
        <f t="shared" si="325"/>
        <v>2.6726124191242437</v>
      </c>
      <c r="AX481">
        <f t="shared" si="317"/>
        <v>546</v>
      </c>
      <c r="AY481" s="112"/>
      <c r="AZ481" s="97"/>
      <c r="BA481" s="148">
        <f>INDEX('2001'!$B$44:$B$140,'14 Year_History_Results'!BT481)</f>
        <v>5</v>
      </c>
      <c r="BB481" s="2">
        <f>INDEX('2002'!$B$44:$B$140,'14 Year_History_Results'!BU481)</f>
        <v>0</v>
      </c>
      <c r="BC481" s="2">
        <f>INDEX('2003'!$B$44:$B$140,'14 Year_History_Results'!BV481)</f>
        <v>0</v>
      </c>
      <c r="BD481" s="2">
        <f>INDEX('2004'!$B$44:$B$140,'14 Year_History_Results'!BW481)</f>
        <v>0</v>
      </c>
      <c r="BE481" s="2">
        <f>INDEX('2005'!$B$44:$B$140,'14 Year_History_Results'!BX481)</f>
        <v>0</v>
      </c>
      <c r="BF481" s="2">
        <f>INDEX('2006'!$B$44:$B$140,'14 Year_History_Results'!BY481)</f>
        <v>0</v>
      </c>
      <c r="BG481" s="2">
        <f>INDEX('2007'!$B$44:$B$140,'14 Year_History_Results'!BZ481)</f>
        <v>0</v>
      </c>
      <c r="BH481" s="2">
        <f>INDEX('2008'!$B$44:$B$140,'14 Year_History_Results'!CA481)</f>
        <v>0</v>
      </c>
      <c r="BI481" s="2">
        <f>INDEX('2009'!$B$44:$B$140,'14 Year_History_Results'!CB481)</f>
        <v>0</v>
      </c>
      <c r="BJ481" s="2">
        <f>INDEX('2010'!$B$44:$B$140,'14 Year_History_Results'!CC481)</f>
        <v>0</v>
      </c>
      <c r="BK481" s="2">
        <f>INDEX('2011'!$B$44:$B$140,'14 Year_History_Results'!CD481)</f>
        <v>0</v>
      </c>
      <c r="BL481" s="2">
        <f>INDEX('2012'!$B$44:$B$140,'14 Year_History_Results'!CE481)</f>
        <v>0</v>
      </c>
      <c r="BM481" s="2">
        <f>INDEX('2013'!$B$44:$B$140,'14 Year_History_Results'!CF481)</f>
        <v>0</v>
      </c>
      <c r="BN481" s="149">
        <f>INDEX('2014'!$B$52:$B$180,'14 Year_History_Results'!CG481)</f>
        <v>0</v>
      </c>
      <c r="BO481" s="308">
        <f t="shared" si="326"/>
        <v>0</v>
      </c>
      <c r="BQ481">
        <f t="shared" si="318"/>
        <v>546</v>
      </c>
      <c r="BR481" s="112"/>
      <c r="BS481" s="97"/>
      <c r="BT481" s="148">
        <f>IF(ISNA(MATCH($BQ481,'2001'!$A$44:$A$139,0)),97,MATCH($BQ481,'2001'!$A$44:$A$139,0))</f>
        <v>78</v>
      </c>
      <c r="BU481" s="2">
        <f>IF(ISNA(MATCH($BQ481,'2002'!$A$44:$A$139,0)),97,MATCH($BQ481,'2002'!$A$44:$A$139,0))</f>
        <v>97</v>
      </c>
      <c r="BV481" s="2">
        <f>IF(ISNA(MATCH($BQ481,'2003'!$A$44:$A$139,0)),97,MATCH($BQ481,'2003'!$A$44:$A$139,0))</f>
        <v>97</v>
      </c>
      <c r="BW481" s="2">
        <f>IF(ISNA(MATCH($BQ481,'2004'!$A$44:$A$139,0)),97,MATCH($BQ481,'2004'!$A$44:$A$139,0))</f>
        <v>97</v>
      </c>
      <c r="BX481" s="2">
        <f>IF(ISNA(MATCH($BQ481,'2005'!$A$44:$A$139,0)),97,MATCH($BQ481,'2005'!$A$44:$A$139,0))</f>
        <v>97</v>
      </c>
      <c r="BY481" s="2">
        <f>IF(ISNA(MATCH($BQ481,'2006'!$A$44:$A$139,0)),97,MATCH($BQ481,'2006'!$A$44:$A$139,0))</f>
        <v>97</v>
      </c>
      <c r="BZ481" s="2">
        <f>IF(ISNA(MATCH($BQ481,'2007'!$A$44:$A$139,0)),97,MATCH($BQ481,'2007'!$A$44:$A$139,0))</f>
        <v>97</v>
      </c>
      <c r="CA481" s="2">
        <f>IF(ISNA(MATCH($BQ481,'2008'!$A$44:$A$139,0)),97,MATCH($BQ481,'2008'!$A$44:$A$139,0))</f>
        <v>97</v>
      </c>
      <c r="CB481" s="2">
        <f>IF(ISNA(MATCH($BQ481,'2009'!$A$44:$A$139,0)),97,MATCH($BQ481,'2009'!$A$44:$A$139,0))</f>
        <v>97</v>
      </c>
      <c r="CC481" s="2">
        <f>IF(ISNA(MATCH($BQ481,'2010'!$A$44:$A$139,0)),97,MATCH($BQ481,'2010'!$A$44:$A$139,0))</f>
        <v>97</v>
      </c>
      <c r="CD481" s="2">
        <f>IF(ISNA(MATCH($BQ481,'2011'!$A$44:$A$139,0)),97,MATCH($BQ481,'2011'!$A$44:$A$139,0))</f>
        <v>97</v>
      </c>
      <c r="CE481" s="2">
        <f>IF(ISNA(MATCH($BQ481,'2012'!$A$44:$A$139,0)),97,MATCH($BQ481,'2012'!$A$44:$A$139,0))</f>
        <v>97</v>
      </c>
      <c r="CF481" s="2">
        <f>IF(ISNA(MATCH($BQ481,'2013'!$A$44:$A$139,0)),97,MATCH($BQ481,'2013'!$A$44:$A$139,0))</f>
        <v>97</v>
      </c>
      <c r="CG481" s="149">
        <f>IF(ISNA(MATCH($BQ481,'2014'!$A$52:$A$179,0)),129,MATCH($BQ481,'2014'!$A$52:$A$179,0))</f>
        <v>129</v>
      </c>
      <c r="CI481">
        <f t="shared" si="327"/>
        <v>546</v>
      </c>
      <c r="CJ481" s="284"/>
      <c r="CK481" s="282"/>
      <c r="CL481" s="281">
        <f t="shared" si="328"/>
        <v>15</v>
      </c>
      <c r="CM481" s="282">
        <f t="shared" si="329"/>
        <v>9.9989999999999988</v>
      </c>
      <c r="CN481" s="282">
        <f t="shared" si="330"/>
        <v>6.6653333999999989</v>
      </c>
      <c r="CO481" s="282">
        <f t="shared" si="331"/>
        <v>4.4431112444399989</v>
      </c>
      <c r="CP481" s="282">
        <f t="shared" si="332"/>
        <v>2.9617779555437034</v>
      </c>
      <c r="CQ481" s="282">
        <f t="shared" si="333"/>
        <v>1.9743211851654325</v>
      </c>
      <c r="CR481" s="282">
        <f t="shared" si="334"/>
        <v>1.3160825020312772</v>
      </c>
      <c r="CS481" s="282">
        <f t="shared" si="335"/>
        <v>0.87730059585404929</v>
      </c>
      <c r="CT481" s="282">
        <f t="shared" si="336"/>
        <v>0.58480857719630919</v>
      </c>
      <c r="CU481" s="282">
        <f t="shared" si="337"/>
        <v>0.38983339755905971</v>
      </c>
      <c r="CV481" s="282">
        <f t="shared" si="338"/>
        <v>0.2598629428128692</v>
      </c>
      <c r="CW481" s="282">
        <f t="shared" si="339"/>
        <v>0.1732246376790586</v>
      </c>
      <c r="CX481" s="282">
        <f t="shared" si="340"/>
        <v>0.11547154347686046</v>
      </c>
      <c r="CY481" s="283">
        <f t="shared" si="341"/>
        <v>7.6973330881675184E-2</v>
      </c>
      <c r="DA481" s="282">
        <f t="shared" si="342"/>
        <v>546</v>
      </c>
      <c r="DB481" s="97"/>
      <c r="DC481" s="156"/>
      <c r="DD481" s="270">
        <f t="shared" ref="DD481:DO481" si="349">BA481+AH481+DC481</f>
        <v>15</v>
      </c>
      <c r="DE481" s="156">
        <f t="shared" si="349"/>
        <v>15</v>
      </c>
      <c r="DF481" s="156">
        <f t="shared" si="349"/>
        <v>15</v>
      </c>
      <c r="DG481" s="156">
        <f t="shared" si="349"/>
        <v>15</v>
      </c>
      <c r="DH481" s="156">
        <f t="shared" si="349"/>
        <v>15</v>
      </c>
      <c r="DI481" s="156">
        <f t="shared" si="349"/>
        <v>15</v>
      </c>
      <c r="DJ481" s="156">
        <f t="shared" si="349"/>
        <v>15</v>
      </c>
      <c r="DK481" s="156">
        <f t="shared" si="349"/>
        <v>15</v>
      </c>
      <c r="DL481" s="156">
        <f t="shared" si="349"/>
        <v>15</v>
      </c>
      <c r="DM481" s="156">
        <f t="shared" si="349"/>
        <v>15</v>
      </c>
      <c r="DN481" s="156">
        <f t="shared" si="349"/>
        <v>15</v>
      </c>
      <c r="DO481" s="156">
        <f t="shared" si="349"/>
        <v>15</v>
      </c>
      <c r="DP481" s="156">
        <f t="shared" si="344"/>
        <v>15</v>
      </c>
      <c r="DQ481" s="267">
        <f t="shared" si="345"/>
        <v>15</v>
      </c>
      <c r="DR481" s="156">
        <f t="shared" si="322"/>
        <v>335</v>
      </c>
    </row>
    <row r="482" spans="2:122" ht="13.5" thickBot="1" x14ac:dyDescent="0.25">
      <c r="B482" s="133">
        <v>236</v>
      </c>
      <c r="C482" s="50">
        <f t="shared" si="234"/>
        <v>1</v>
      </c>
      <c r="D482" s="50">
        <f t="shared" si="244"/>
        <v>0</v>
      </c>
      <c r="E482" s="97"/>
      <c r="F482" s="2">
        <f t="shared" si="323"/>
        <v>477</v>
      </c>
      <c r="G482" s="98">
        <v>34</v>
      </c>
      <c r="H482" s="164">
        <f>14- COUNTIF(L482:AA482,"#N/A")</f>
        <v>1</v>
      </c>
      <c r="I482" s="133">
        <f>SUM(AF482:AU482)+SUM(BA482:BM482)</f>
        <v>6</v>
      </c>
      <c r="J482" s="405">
        <f>CY482</f>
        <v>6.9289855071623455E-2</v>
      </c>
      <c r="K482" s="466" t="str">
        <f>IF(ISNUMBER(MATCH(G482,'[4]OPR data'!$A$3:$A$2541,0)),"Y","N")</f>
        <v>Y</v>
      </c>
      <c r="L482" s="112"/>
      <c r="M482" s="236"/>
      <c r="N482" s="236" t="e">
        <f>(INDEX(Finish_table!R$4:R$83,MATCH('14 Year_History_Results'!$G482,Finish_table!S$4:S$83,0),1))</f>
        <v>#N/A</v>
      </c>
      <c r="O482" s="236" t="e">
        <f>(INDEX(Finish_table!Z$4:Z$99,MATCH('14 Year_History_Results'!$G482,Finish_table!AA$4:AA$99,0),1))</f>
        <v>#N/A</v>
      </c>
      <c r="P482" s="236" t="str">
        <f>(INDEX(Finish_table!AI$4:AI$99,MATCH('14 Year_History_Results'!$G482,Finish_table!AJ$4:AJ$99,0),1))</f>
        <v>QF</v>
      </c>
      <c r="Q482" s="236" t="e">
        <f>(INDEX(Finish_table!AR$4:AR$99,MATCH('14 Year_History_Results'!$G482,Finish_table!AS$4:AS$99,0),1))</f>
        <v>#N/A</v>
      </c>
      <c r="R482" s="236" t="e">
        <f>(INDEX(Finish_table!BA$4:BA$99,MATCH('14 Year_History_Results'!$G482,Finish_table!BB$4:BB$99,0),1))</f>
        <v>#N/A</v>
      </c>
      <c r="S482" s="236" t="e">
        <f>(INDEX(Finish_table!BJ$4:BJ$99,MATCH('14 Year_History_Results'!$G482,Finish_table!BK$4:BK$99,0),1))</f>
        <v>#N/A</v>
      </c>
      <c r="T482" s="236" t="e">
        <f>(INDEX(Finish_table!BS$4:BS$99,MATCH('14 Year_History_Results'!$G482,Finish_table!BT$4:BT$99,0),1))</f>
        <v>#N/A</v>
      </c>
      <c r="U482" s="236" t="e">
        <f>(INDEX(Finish_table!CB$4:CB$99,MATCH('14 Year_History_Results'!$G482,Finish_table!CC$4:CC$99,0),1))</f>
        <v>#N/A</v>
      </c>
      <c r="V482" s="236" t="e">
        <f>(INDEX(Finish_table!CK$4:CK$99,MATCH('14 Year_History_Results'!$G482,Finish_table!CL$4:CL$99,0),1))</f>
        <v>#N/A</v>
      </c>
      <c r="W482" s="236" t="e">
        <f>(INDEX(Finish_table!CT$4:CT$99,MATCH('14 Year_History_Results'!$G482,Finish_table!CU$4:CU$99,0),1))</f>
        <v>#N/A</v>
      </c>
      <c r="X482" s="236" t="e">
        <f>(INDEX(Finish_table!DC$4:DC$99,MATCH('14 Year_History_Results'!$G482,Finish_table!DD$4:DD$99,0),1))</f>
        <v>#N/A</v>
      </c>
      <c r="Y482" s="236" t="e">
        <f>(INDEX(Finish_table!DL$4:DL$99,MATCH('14 Year_History_Results'!$G482,Finish_table!DM$4:DM$99,0),1))</f>
        <v>#N/A</v>
      </c>
      <c r="Z482" s="236" t="e">
        <f>(INDEX(Finish_table!DU$4:DU$99,MATCH('14 Year_History_Results'!$G482,Finish_table!DV$4:DV$99,0),1))</f>
        <v>#N/A</v>
      </c>
      <c r="AA482" s="256" t="e">
        <f>(INDEX(Finish_table!ED$4:ED$140,MATCH('14 Year_History_Results'!$G482,Finish_table!EE$4:EE$140,0),1))</f>
        <v>#N/A</v>
      </c>
      <c r="AE482">
        <f t="shared" si="324"/>
        <v>34</v>
      </c>
      <c r="AF482" s="112"/>
      <c r="AG482" s="2"/>
      <c r="AH482" s="148">
        <f>INDEX('2001'!$C$44:$C$140,'14 Year_History_Results'!BT482)</f>
        <v>0</v>
      </c>
      <c r="AI482" s="2">
        <f>INDEX('2002'!$C$44:$C$140,'14 Year_History_Results'!BU482)</f>
        <v>0</v>
      </c>
      <c r="AJ482" s="2">
        <f>INDEX('2003'!$C$44:$C$140,'14 Year_History_Results'!BV482)</f>
        <v>0</v>
      </c>
      <c r="AK482" s="2">
        <f>INDEX('2004'!$C$44:$C$140,'14 Year_History_Results'!BW482)</f>
        <v>0</v>
      </c>
      <c r="AL482" s="2">
        <f>INDEX('2005'!$C$44:$C$140,'14 Year_History_Results'!BX482)</f>
        <v>0</v>
      </c>
      <c r="AM482" s="2">
        <f>INDEX('2006'!$C$44:$C$140,'14 Year_History_Results'!BY482)</f>
        <v>0</v>
      </c>
      <c r="AN482" s="2">
        <f>INDEX('2007'!$C$44:$C$140,'14 Year_History_Results'!BZ482)</f>
        <v>0</v>
      </c>
      <c r="AO482" s="2">
        <f>INDEX('2008'!$C$44:$C$140,'14 Year_History_Results'!CA482)</f>
        <v>0</v>
      </c>
      <c r="AP482" s="2">
        <f>INDEX('2009'!$C$44:$C$140,'14 Year_History_Results'!CB482)</f>
        <v>0</v>
      </c>
      <c r="AQ482" s="2">
        <f>INDEX('2010'!$C$44:$C$140,'14 Year_History_Results'!CC482)</f>
        <v>0</v>
      </c>
      <c r="AR482" s="2">
        <f>INDEX('2011'!$C$44:$C$140,'14 Year_History_Results'!CD482)</f>
        <v>0</v>
      </c>
      <c r="AS482" s="2">
        <f>INDEX('2012'!$C$44:$C$140,'14 Year_History_Results'!CE482)</f>
        <v>0</v>
      </c>
      <c r="AT482" s="2">
        <f>INDEX('2013'!$C$44:$C$140,'14 Year_History_Results'!CF482)</f>
        <v>0</v>
      </c>
      <c r="AU482" s="149">
        <f>INDEX('2014'!$C$52:$C$180,'14 Year_History_Results'!CG482)</f>
        <v>0</v>
      </c>
      <c r="AV482" s="2">
        <f t="shared" si="325"/>
        <v>0</v>
      </c>
      <c r="AX482">
        <f t="shared" si="317"/>
        <v>34</v>
      </c>
      <c r="AY482" s="112"/>
      <c r="AZ482" s="97"/>
      <c r="BA482" s="148">
        <f>INDEX('2001'!$B$44:$B$140,'14 Year_History_Results'!BT482)</f>
        <v>0</v>
      </c>
      <c r="BB482" s="2">
        <f>INDEX('2002'!$B$44:$B$140,'14 Year_History_Results'!BU482)</f>
        <v>0</v>
      </c>
      <c r="BC482" s="2">
        <f>INDEX('2003'!$B$44:$B$140,'14 Year_History_Results'!BV482)</f>
        <v>6</v>
      </c>
      <c r="BD482" s="2">
        <f>INDEX('2004'!$B$44:$B$140,'14 Year_History_Results'!BW482)</f>
        <v>0</v>
      </c>
      <c r="BE482" s="2">
        <f>INDEX('2005'!$B$44:$B$140,'14 Year_History_Results'!BX482)</f>
        <v>0</v>
      </c>
      <c r="BF482" s="2">
        <f>INDEX('2006'!$B$44:$B$140,'14 Year_History_Results'!BY482)</f>
        <v>0</v>
      </c>
      <c r="BG482" s="2">
        <f>INDEX('2007'!$B$44:$B$140,'14 Year_History_Results'!BZ482)</f>
        <v>0</v>
      </c>
      <c r="BH482" s="2">
        <f>INDEX('2008'!$B$44:$B$140,'14 Year_History_Results'!CA482)</f>
        <v>0</v>
      </c>
      <c r="BI482" s="2">
        <f>INDEX('2009'!$B$44:$B$140,'14 Year_History_Results'!CB482)</f>
        <v>0</v>
      </c>
      <c r="BJ482" s="2">
        <f>INDEX('2010'!$B$44:$B$140,'14 Year_History_Results'!CC482)</f>
        <v>0</v>
      </c>
      <c r="BK482" s="2">
        <f>INDEX('2011'!$B$44:$B$140,'14 Year_History_Results'!CD482)</f>
        <v>0</v>
      </c>
      <c r="BL482" s="2">
        <f>INDEX('2012'!$B$44:$B$140,'14 Year_History_Results'!CE482)</f>
        <v>0</v>
      </c>
      <c r="BM482" s="2">
        <f>INDEX('2013'!$B$44:$B$140,'14 Year_History_Results'!CF482)</f>
        <v>0</v>
      </c>
      <c r="BN482" s="149">
        <f>INDEX('2014'!$B$52:$B$180,'14 Year_History_Results'!CG482)</f>
        <v>0</v>
      </c>
      <c r="BO482" s="308">
        <f t="shared" si="326"/>
        <v>0</v>
      </c>
      <c r="BQ482">
        <f t="shared" si="318"/>
        <v>34</v>
      </c>
      <c r="BR482" s="112"/>
      <c r="BS482" s="97"/>
      <c r="BT482" s="148">
        <f>IF(ISNA(MATCH($BQ482,'2001'!$A$44:$A$139,0)),97,MATCH($BQ482,'2001'!$A$44:$A$139,0))</f>
        <v>97</v>
      </c>
      <c r="BU482" s="2">
        <f>IF(ISNA(MATCH($BQ482,'2002'!$A$44:$A$139,0)),97,MATCH($BQ482,'2002'!$A$44:$A$139,0))</f>
        <v>97</v>
      </c>
      <c r="BV482" s="2">
        <f>IF(ISNA(MATCH($BQ482,'2003'!$A$44:$A$139,0)),97,MATCH($BQ482,'2003'!$A$44:$A$139,0))</f>
        <v>6</v>
      </c>
      <c r="BW482" s="2">
        <f>IF(ISNA(MATCH($BQ482,'2004'!$A$44:$A$139,0)),97,MATCH($BQ482,'2004'!$A$44:$A$139,0))</f>
        <v>97</v>
      </c>
      <c r="BX482" s="2">
        <f>IF(ISNA(MATCH($BQ482,'2005'!$A$44:$A$139,0)),97,MATCH($BQ482,'2005'!$A$44:$A$139,0))</f>
        <v>97</v>
      </c>
      <c r="BY482" s="2">
        <f>IF(ISNA(MATCH($BQ482,'2006'!$A$44:$A$139,0)),97,MATCH($BQ482,'2006'!$A$44:$A$139,0))</f>
        <v>97</v>
      </c>
      <c r="BZ482" s="2">
        <f>IF(ISNA(MATCH($BQ482,'2007'!$A$44:$A$139,0)),97,MATCH($BQ482,'2007'!$A$44:$A$139,0))</f>
        <v>97</v>
      </c>
      <c r="CA482" s="2">
        <f>IF(ISNA(MATCH($BQ482,'2008'!$A$44:$A$139,0)),97,MATCH($BQ482,'2008'!$A$44:$A$139,0))</f>
        <v>97</v>
      </c>
      <c r="CB482" s="2">
        <f>IF(ISNA(MATCH($BQ482,'2009'!$A$44:$A$139,0)),97,MATCH($BQ482,'2009'!$A$44:$A$139,0))</f>
        <v>97</v>
      </c>
      <c r="CC482" s="2">
        <f>IF(ISNA(MATCH($BQ482,'2010'!$A$44:$A$139,0)),97,MATCH($BQ482,'2010'!$A$44:$A$139,0))</f>
        <v>97</v>
      </c>
      <c r="CD482" s="2">
        <f>IF(ISNA(MATCH($BQ482,'2011'!$A$44:$A$139,0)),97,MATCH($BQ482,'2011'!$A$44:$A$139,0))</f>
        <v>97</v>
      </c>
      <c r="CE482" s="2">
        <f>IF(ISNA(MATCH($BQ482,'2012'!$A$44:$A$139,0)),97,MATCH($BQ482,'2012'!$A$44:$A$139,0))</f>
        <v>97</v>
      </c>
      <c r="CF482" s="2">
        <f>IF(ISNA(MATCH($BQ482,'2013'!$A$44:$A$139,0)),97,MATCH($BQ482,'2013'!$A$44:$A$139,0))</f>
        <v>97</v>
      </c>
      <c r="CG482" s="149">
        <f>IF(ISNA(MATCH($BQ482,'2014'!$A$52:$A$179,0)),129,MATCH($BQ482,'2014'!$A$52:$A$179,0))</f>
        <v>129</v>
      </c>
      <c r="CI482">
        <f t="shared" si="327"/>
        <v>34</v>
      </c>
      <c r="CJ482" s="284"/>
      <c r="CK482" s="282"/>
      <c r="CL482" s="281">
        <f t="shared" si="328"/>
        <v>0</v>
      </c>
      <c r="CM482" s="282">
        <f t="shared" si="329"/>
        <v>0</v>
      </c>
      <c r="CN482" s="282">
        <f t="shared" si="330"/>
        <v>6</v>
      </c>
      <c r="CO482" s="282">
        <f t="shared" si="331"/>
        <v>3.9996</v>
      </c>
      <c r="CP482" s="282">
        <f t="shared" si="332"/>
        <v>2.6661333599999999</v>
      </c>
      <c r="CQ482" s="282">
        <f t="shared" si="333"/>
        <v>1.7772444977759998</v>
      </c>
      <c r="CR482" s="282">
        <f t="shared" si="334"/>
        <v>1.1847111822174814</v>
      </c>
      <c r="CS482" s="282">
        <f t="shared" si="335"/>
        <v>0.78972847406617308</v>
      </c>
      <c r="CT482" s="282">
        <f t="shared" si="336"/>
        <v>0.52643300081251099</v>
      </c>
      <c r="CU482" s="282">
        <f t="shared" si="337"/>
        <v>0.35092023834161978</v>
      </c>
      <c r="CV482" s="282">
        <f t="shared" si="338"/>
        <v>0.23392343087852374</v>
      </c>
      <c r="CW482" s="282">
        <f t="shared" si="339"/>
        <v>0.15593335902362393</v>
      </c>
      <c r="CX482" s="282">
        <f t="shared" si="340"/>
        <v>0.10394517712514771</v>
      </c>
      <c r="CY482" s="283">
        <f t="shared" si="341"/>
        <v>6.9289855071623455E-2</v>
      </c>
      <c r="DA482" s="282">
        <f t="shared" si="342"/>
        <v>34</v>
      </c>
      <c r="DB482" s="97"/>
      <c r="DC482" s="156"/>
      <c r="DD482" s="270">
        <f t="shared" ref="DD482:DO482" si="350">BA482+AH482+DC482</f>
        <v>0</v>
      </c>
      <c r="DE482" s="156">
        <f t="shared" si="350"/>
        <v>0</v>
      </c>
      <c r="DF482" s="156">
        <f t="shared" si="350"/>
        <v>6</v>
      </c>
      <c r="DG482" s="156">
        <f t="shared" si="350"/>
        <v>6</v>
      </c>
      <c r="DH482" s="156">
        <f t="shared" si="350"/>
        <v>6</v>
      </c>
      <c r="DI482" s="156">
        <f t="shared" si="350"/>
        <v>6</v>
      </c>
      <c r="DJ482" s="156">
        <f t="shared" si="350"/>
        <v>6</v>
      </c>
      <c r="DK482" s="156">
        <f t="shared" si="350"/>
        <v>6</v>
      </c>
      <c r="DL482" s="156">
        <f t="shared" si="350"/>
        <v>6</v>
      </c>
      <c r="DM482" s="156">
        <f t="shared" si="350"/>
        <v>6</v>
      </c>
      <c r="DN482" s="156">
        <f t="shared" si="350"/>
        <v>6</v>
      </c>
      <c r="DO482" s="156">
        <f t="shared" si="350"/>
        <v>6</v>
      </c>
      <c r="DP482" s="156">
        <f t="shared" si="344"/>
        <v>6</v>
      </c>
      <c r="DQ482" s="267">
        <f t="shared" si="345"/>
        <v>6</v>
      </c>
      <c r="DR482" s="156">
        <f t="shared" si="322"/>
        <v>459</v>
      </c>
    </row>
    <row r="483" spans="2:122" ht="13.5" thickBot="1" x14ac:dyDescent="0.25">
      <c r="B483" s="250">
        <v>236</v>
      </c>
      <c r="C483" s="50">
        <f t="shared" si="234"/>
        <v>2</v>
      </c>
      <c r="D483" s="50">
        <f t="shared" si="244"/>
        <v>0</v>
      </c>
      <c r="E483" s="97"/>
      <c r="F483" s="2">
        <f t="shared" si="323"/>
        <v>478</v>
      </c>
      <c r="G483" s="98">
        <v>930</v>
      </c>
      <c r="H483" s="164">
        <f>14- COUNTIF(L483:AA483,"#N/A")</f>
        <v>1</v>
      </c>
      <c r="I483" s="133">
        <f>SUM(AF483:AU483)+SUM(BA483:BM483)</f>
        <v>9</v>
      </c>
      <c r="J483" s="405">
        <f>CY483</f>
        <v>6.9282926086116303E-2</v>
      </c>
      <c r="K483" s="466" t="str">
        <f>IF(ISNUMBER(MATCH(G483,'[4]OPR data'!$A$3:$A$2541,0)),"Y","N")</f>
        <v>Y</v>
      </c>
      <c r="L483" s="112"/>
      <c r="M483" s="236"/>
      <c r="N483" s="236" t="e">
        <f>(INDEX(Finish_table!R$4:R$83,MATCH('14 Year_History_Results'!$G483,Finish_table!S$4:S$83,0),1))</f>
        <v>#N/A</v>
      </c>
      <c r="O483" s="236" t="str">
        <f>(INDEX(Finish_table!Z$4:Z$99,MATCH('14 Year_History_Results'!$G483,Finish_table!AA$4:AA$99,0),1))</f>
        <v>QF</v>
      </c>
      <c r="P483" s="236" t="e">
        <f>(INDEX(Finish_table!AI$4:AI$99,MATCH('14 Year_History_Results'!$G483,Finish_table!AJ$4:AJ$99,0),1))</f>
        <v>#N/A</v>
      </c>
      <c r="Q483" s="236" t="e">
        <f>(INDEX(Finish_table!AR$4:AR$99,MATCH('14 Year_History_Results'!$G483,Finish_table!AS$4:AS$99,0),1))</f>
        <v>#N/A</v>
      </c>
      <c r="R483" s="236" t="e">
        <f>(INDEX(Finish_table!BA$4:BA$99,MATCH('14 Year_History_Results'!$G483,Finish_table!BB$4:BB$99,0),1))</f>
        <v>#N/A</v>
      </c>
      <c r="S483" s="236" t="e">
        <f>(INDEX(Finish_table!BJ$4:BJ$99,MATCH('14 Year_History_Results'!$G483,Finish_table!BK$4:BK$99,0),1))</f>
        <v>#N/A</v>
      </c>
      <c r="T483" s="236" t="e">
        <f>(INDEX(Finish_table!BS$4:BS$99,MATCH('14 Year_History_Results'!$G483,Finish_table!BT$4:BT$99,0),1))</f>
        <v>#N/A</v>
      </c>
      <c r="U483" s="236" t="e">
        <f>(INDEX(Finish_table!CB$4:CB$99,MATCH('14 Year_History_Results'!$G483,Finish_table!CC$4:CC$99,0),1))</f>
        <v>#N/A</v>
      </c>
      <c r="V483" s="236" t="e">
        <f>(INDEX(Finish_table!CK$4:CK$99,MATCH('14 Year_History_Results'!$G483,Finish_table!CL$4:CL$99,0),1))</f>
        <v>#N/A</v>
      </c>
      <c r="W483" s="236" t="e">
        <f>(INDEX(Finish_table!CT$4:CT$99,MATCH('14 Year_History_Results'!$G483,Finish_table!CU$4:CU$99,0),1))</f>
        <v>#N/A</v>
      </c>
      <c r="X483" s="236" t="e">
        <f>(INDEX(Finish_table!DC$4:DC$99,MATCH('14 Year_History_Results'!$G483,Finish_table!DD$4:DD$99,0),1))</f>
        <v>#N/A</v>
      </c>
      <c r="Y483" s="236" t="e">
        <f>(INDEX(Finish_table!DL$4:DL$99,MATCH('14 Year_History_Results'!$G483,Finish_table!DM$4:DM$99,0),1))</f>
        <v>#N/A</v>
      </c>
      <c r="Z483" s="236" t="e">
        <f>(INDEX(Finish_table!DU$4:DU$99,MATCH('14 Year_History_Results'!$G483,Finish_table!DV$4:DV$99,0),1))</f>
        <v>#N/A</v>
      </c>
      <c r="AA483" s="256" t="e">
        <f>(INDEX(Finish_table!ED$4:ED$140,MATCH('14 Year_History_Results'!$G483,Finish_table!EE$4:EE$140,0),1))</f>
        <v>#N/A</v>
      </c>
      <c r="AE483">
        <f t="shared" si="324"/>
        <v>930</v>
      </c>
      <c r="AF483" s="112"/>
      <c r="AG483" s="2"/>
      <c r="AH483" s="148">
        <f>INDEX('2001'!$C$44:$C$140,'14 Year_History_Results'!BT483)</f>
        <v>0</v>
      </c>
      <c r="AI483" s="2">
        <f>INDEX('2002'!$C$44:$C$140,'14 Year_History_Results'!BU483)</f>
        <v>0</v>
      </c>
      <c r="AJ483" s="2">
        <f>INDEX('2003'!$C$44:$C$140,'14 Year_History_Results'!BV483)</f>
        <v>0</v>
      </c>
      <c r="AK483" s="2">
        <f>INDEX('2004'!$C$44:$C$140,'14 Year_History_Results'!BW483)</f>
        <v>0</v>
      </c>
      <c r="AL483" s="2">
        <f>INDEX('2005'!$C$44:$C$140,'14 Year_History_Results'!BX483)</f>
        <v>0</v>
      </c>
      <c r="AM483" s="2">
        <f>INDEX('2006'!$C$44:$C$140,'14 Year_History_Results'!BY483)</f>
        <v>0</v>
      </c>
      <c r="AN483" s="2">
        <f>INDEX('2007'!$C$44:$C$140,'14 Year_History_Results'!BZ483)</f>
        <v>0</v>
      </c>
      <c r="AO483" s="2">
        <f>INDEX('2008'!$C$44:$C$140,'14 Year_History_Results'!CA483)</f>
        <v>0</v>
      </c>
      <c r="AP483" s="2">
        <f>INDEX('2009'!$C$44:$C$140,'14 Year_History_Results'!CB483)</f>
        <v>0</v>
      </c>
      <c r="AQ483" s="2">
        <f>INDEX('2010'!$C$44:$C$140,'14 Year_History_Results'!CC483)</f>
        <v>0</v>
      </c>
      <c r="AR483" s="2">
        <f>INDEX('2011'!$C$44:$C$140,'14 Year_History_Results'!CD483)</f>
        <v>0</v>
      </c>
      <c r="AS483" s="2">
        <f>INDEX('2012'!$C$44:$C$140,'14 Year_History_Results'!CE483)</f>
        <v>0</v>
      </c>
      <c r="AT483" s="2">
        <f>INDEX('2013'!$C$44:$C$140,'14 Year_History_Results'!CF483)</f>
        <v>0</v>
      </c>
      <c r="AU483" s="149">
        <f>INDEX('2014'!$C$52:$C$180,'14 Year_History_Results'!CG483)</f>
        <v>0</v>
      </c>
      <c r="AV483" s="2">
        <f t="shared" si="325"/>
        <v>0</v>
      </c>
      <c r="AX483">
        <f t="shared" si="317"/>
        <v>930</v>
      </c>
      <c r="AY483" s="112"/>
      <c r="AZ483" s="97"/>
      <c r="BA483" s="148">
        <f>INDEX('2001'!$B$44:$B$140,'14 Year_History_Results'!BT483)</f>
        <v>0</v>
      </c>
      <c r="BB483" s="2">
        <f>INDEX('2002'!$B$44:$B$140,'14 Year_History_Results'!BU483)</f>
        <v>9</v>
      </c>
      <c r="BC483" s="2">
        <f>INDEX('2003'!$B$44:$B$140,'14 Year_History_Results'!BV483)</f>
        <v>0</v>
      </c>
      <c r="BD483" s="2">
        <f>INDEX('2004'!$B$44:$B$140,'14 Year_History_Results'!BW483)</f>
        <v>0</v>
      </c>
      <c r="BE483" s="2">
        <f>INDEX('2005'!$B$44:$B$140,'14 Year_History_Results'!BX483)</f>
        <v>0</v>
      </c>
      <c r="BF483" s="2">
        <f>INDEX('2006'!$B$44:$B$140,'14 Year_History_Results'!BY483)</f>
        <v>0</v>
      </c>
      <c r="BG483" s="2">
        <f>INDEX('2007'!$B$44:$B$140,'14 Year_History_Results'!BZ483)</f>
        <v>0</v>
      </c>
      <c r="BH483" s="2">
        <f>INDEX('2008'!$B$44:$B$140,'14 Year_History_Results'!CA483)</f>
        <v>0</v>
      </c>
      <c r="BI483" s="2">
        <f>INDEX('2009'!$B$44:$B$140,'14 Year_History_Results'!CB483)</f>
        <v>0</v>
      </c>
      <c r="BJ483" s="2">
        <f>INDEX('2010'!$B$44:$B$140,'14 Year_History_Results'!CC483)</f>
        <v>0</v>
      </c>
      <c r="BK483" s="2">
        <f>INDEX('2011'!$B$44:$B$140,'14 Year_History_Results'!CD483)</f>
        <v>0</v>
      </c>
      <c r="BL483" s="2">
        <f>INDEX('2012'!$B$44:$B$140,'14 Year_History_Results'!CE483)</f>
        <v>0</v>
      </c>
      <c r="BM483" s="2">
        <f>INDEX('2013'!$B$44:$B$140,'14 Year_History_Results'!CF483)</f>
        <v>0</v>
      </c>
      <c r="BN483" s="149">
        <f>INDEX('2014'!$B$52:$B$180,'14 Year_History_Results'!CG483)</f>
        <v>0</v>
      </c>
      <c r="BO483" s="308">
        <f t="shared" si="326"/>
        <v>0</v>
      </c>
      <c r="BQ483">
        <f t="shared" si="318"/>
        <v>930</v>
      </c>
      <c r="BR483" s="112"/>
      <c r="BS483" s="97"/>
      <c r="BT483" s="148">
        <f>IF(ISNA(MATCH($BQ483,'2001'!$A$44:$A$139,0)),97,MATCH($BQ483,'2001'!$A$44:$A$139,0))</f>
        <v>97</v>
      </c>
      <c r="BU483" s="2">
        <f>IF(ISNA(MATCH($BQ483,'2002'!$A$44:$A$139,0)),97,MATCH($BQ483,'2002'!$A$44:$A$139,0))</f>
        <v>94</v>
      </c>
      <c r="BV483" s="2">
        <f>IF(ISNA(MATCH($BQ483,'2003'!$A$44:$A$139,0)),97,MATCH($BQ483,'2003'!$A$44:$A$139,0))</f>
        <v>97</v>
      </c>
      <c r="BW483" s="2">
        <f>IF(ISNA(MATCH($BQ483,'2004'!$A$44:$A$139,0)),97,MATCH($BQ483,'2004'!$A$44:$A$139,0))</f>
        <v>97</v>
      </c>
      <c r="BX483" s="2">
        <f>IF(ISNA(MATCH($BQ483,'2005'!$A$44:$A$139,0)),97,MATCH($BQ483,'2005'!$A$44:$A$139,0))</f>
        <v>97</v>
      </c>
      <c r="BY483" s="2">
        <f>IF(ISNA(MATCH($BQ483,'2006'!$A$44:$A$139,0)),97,MATCH($BQ483,'2006'!$A$44:$A$139,0))</f>
        <v>97</v>
      </c>
      <c r="BZ483" s="2">
        <f>IF(ISNA(MATCH($BQ483,'2007'!$A$44:$A$139,0)),97,MATCH($BQ483,'2007'!$A$44:$A$139,0))</f>
        <v>97</v>
      </c>
      <c r="CA483" s="2">
        <f>IF(ISNA(MATCH($BQ483,'2008'!$A$44:$A$139,0)),97,MATCH($BQ483,'2008'!$A$44:$A$139,0))</f>
        <v>97</v>
      </c>
      <c r="CB483" s="2">
        <f>IF(ISNA(MATCH($BQ483,'2009'!$A$44:$A$139,0)),97,MATCH($BQ483,'2009'!$A$44:$A$139,0))</f>
        <v>97</v>
      </c>
      <c r="CC483" s="2">
        <f>IF(ISNA(MATCH($BQ483,'2010'!$A$44:$A$139,0)),97,MATCH($BQ483,'2010'!$A$44:$A$139,0))</f>
        <v>97</v>
      </c>
      <c r="CD483" s="2">
        <f>IF(ISNA(MATCH($BQ483,'2011'!$A$44:$A$139,0)),97,MATCH($BQ483,'2011'!$A$44:$A$139,0))</f>
        <v>97</v>
      </c>
      <c r="CE483" s="2">
        <f>IF(ISNA(MATCH($BQ483,'2012'!$A$44:$A$139,0)),97,MATCH($BQ483,'2012'!$A$44:$A$139,0))</f>
        <v>97</v>
      </c>
      <c r="CF483" s="2">
        <f>IF(ISNA(MATCH($BQ483,'2013'!$A$44:$A$139,0)),97,MATCH($BQ483,'2013'!$A$44:$A$139,0))</f>
        <v>97</v>
      </c>
      <c r="CG483" s="149">
        <f>IF(ISNA(MATCH($BQ483,'2014'!$A$52:$A$179,0)),129,MATCH($BQ483,'2014'!$A$52:$A$179,0))</f>
        <v>129</v>
      </c>
      <c r="CI483">
        <f t="shared" si="327"/>
        <v>930</v>
      </c>
      <c r="CJ483" s="284"/>
      <c r="CK483" s="282"/>
      <c r="CL483" s="281">
        <f t="shared" si="328"/>
        <v>0</v>
      </c>
      <c r="CM483" s="282">
        <f t="shared" si="329"/>
        <v>9</v>
      </c>
      <c r="CN483" s="282">
        <f t="shared" si="330"/>
        <v>5.9993999999999996</v>
      </c>
      <c r="CO483" s="282">
        <f t="shared" si="331"/>
        <v>3.9992000399999994</v>
      </c>
      <c r="CP483" s="282">
        <f t="shared" si="332"/>
        <v>2.6658667466639994</v>
      </c>
      <c r="CQ483" s="282">
        <f t="shared" si="333"/>
        <v>1.777066773326222</v>
      </c>
      <c r="CR483" s="282">
        <f t="shared" si="334"/>
        <v>1.1845927110992596</v>
      </c>
      <c r="CS483" s="282">
        <f t="shared" si="335"/>
        <v>0.78964950121876643</v>
      </c>
      <c r="CT483" s="282">
        <f t="shared" si="336"/>
        <v>0.52638035751242973</v>
      </c>
      <c r="CU483" s="282">
        <f t="shared" si="337"/>
        <v>0.35088514631778567</v>
      </c>
      <c r="CV483" s="282">
        <f t="shared" si="338"/>
        <v>0.23390003853543592</v>
      </c>
      <c r="CW483" s="282">
        <f t="shared" si="339"/>
        <v>0.15591776568772159</v>
      </c>
      <c r="CX483" s="282">
        <f t="shared" si="340"/>
        <v>0.1039347826074352</v>
      </c>
      <c r="CY483" s="283">
        <f t="shared" si="341"/>
        <v>6.9282926086116303E-2</v>
      </c>
      <c r="DA483" s="282">
        <f t="shared" si="342"/>
        <v>930</v>
      </c>
      <c r="DB483" s="97"/>
      <c r="DC483" s="156"/>
      <c r="DD483" s="270">
        <f t="shared" ref="DD483:DO483" si="351">BA483+AH483+DC483</f>
        <v>0</v>
      </c>
      <c r="DE483" s="156">
        <f t="shared" si="351"/>
        <v>9</v>
      </c>
      <c r="DF483" s="156">
        <f t="shared" si="351"/>
        <v>9</v>
      </c>
      <c r="DG483" s="156">
        <f t="shared" si="351"/>
        <v>9</v>
      </c>
      <c r="DH483" s="156">
        <f t="shared" si="351"/>
        <v>9</v>
      </c>
      <c r="DI483" s="156">
        <f t="shared" si="351"/>
        <v>9</v>
      </c>
      <c r="DJ483" s="156">
        <f t="shared" si="351"/>
        <v>9</v>
      </c>
      <c r="DK483" s="156">
        <f t="shared" si="351"/>
        <v>9</v>
      </c>
      <c r="DL483" s="156">
        <f t="shared" si="351"/>
        <v>9</v>
      </c>
      <c r="DM483" s="156">
        <f t="shared" si="351"/>
        <v>9</v>
      </c>
      <c r="DN483" s="156">
        <f t="shared" si="351"/>
        <v>9</v>
      </c>
      <c r="DO483" s="156">
        <f t="shared" si="351"/>
        <v>9</v>
      </c>
      <c r="DP483" s="156">
        <f t="shared" si="344"/>
        <v>9</v>
      </c>
      <c r="DQ483" s="267">
        <f t="shared" si="345"/>
        <v>9</v>
      </c>
      <c r="DR483" s="156">
        <f t="shared" si="322"/>
        <v>421</v>
      </c>
    </row>
    <row r="484" spans="2:122" ht="13.5" thickBot="1" x14ac:dyDescent="0.25">
      <c r="B484" s="133">
        <v>236</v>
      </c>
      <c r="C484" s="50">
        <f t="shared" si="234"/>
        <v>3</v>
      </c>
      <c r="D484" s="50">
        <f t="shared" si="244"/>
        <v>0</v>
      </c>
      <c r="E484" s="97"/>
      <c r="F484" s="2">
        <f t="shared" si="323"/>
        <v>479</v>
      </c>
      <c r="G484" s="98">
        <v>226</v>
      </c>
      <c r="H484" s="164">
        <f>14- COUNTIF(L484:AA484,"#N/A")</f>
        <v>1</v>
      </c>
      <c r="I484" s="133">
        <f>SUM(AF484:AU484)+SUM(BA484:BM484)</f>
        <v>7</v>
      </c>
      <c r="J484" s="405">
        <f>CY484</f>
        <v>5.3886720289201551E-2</v>
      </c>
      <c r="K484" s="466" t="str">
        <f>IF(ISNUMBER(MATCH(G484,'[4]OPR data'!$A$3:$A$2541,0)),"Y","N")</f>
        <v>Y</v>
      </c>
      <c r="L484" s="112"/>
      <c r="M484" s="236"/>
      <c r="N484" s="236" t="e">
        <f>(INDEX(Finish_table!R$4:R$83,MATCH('14 Year_History_Results'!$G484,Finish_table!S$4:S$83,0),1))</f>
        <v>#N/A</v>
      </c>
      <c r="O484" s="236" t="str">
        <f>(INDEX(Finish_table!Z$4:Z$99,MATCH('14 Year_History_Results'!$G484,Finish_table!AA$4:AA$99,0),1))</f>
        <v>QF</v>
      </c>
      <c r="P484" s="236" t="e">
        <f>(INDEX(Finish_table!AI$4:AI$99,MATCH('14 Year_History_Results'!$G484,Finish_table!AJ$4:AJ$99,0),1))</f>
        <v>#N/A</v>
      </c>
      <c r="Q484" s="236" t="e">
        <f>(INDEX(Finish_table!AR$4:AR$99,MATCH('14 Year_History_Results'!$G484,Finish_table!AS$4:AS$99,0),1))</f>
        <v>#N/A</v>
      </c>
      <c r="R484" s="236" t="e">
        <f>(INDEX(Finish_table!BA$4:BA$99,MATCH('14 Year_History_Results'!$G484,Finish_table!BB$4:BB$99,0),1))</f>
        <v>#N/A</v>
      </c>
      <c r="S484" s="236" t="e">
        <f>(INDEX(Finish_table!BJ$4:BJ$99,MATCH('14 Year_History_Results'!$G484,Finish_table!BK$4:BK$99,0),1))</f>
        <v>#N/A</v>
      </c>
      <c r="T484" s="236" t="e">
        <f>(INDEX(Finish_table!BS$4:BS$99,MATCH('14 Year_History_Results'!$G484,Finish_table!BT$4:BT$99,0),1))</f>
        <v>#N/A</v>
      </c>
      <c r="U484" s="236" t="e">
        <f>(INDEX(Finish_table!CB$4:CB$99,MATCH('14 Year_History_Results'!$G484,Finish_table!CC$4:CC$99,0),1))</f>
        <v>#N/A</v>
      </c>
      <c r="V484" s="236" t="e">
        <f>(INDEX(Finish_table!CK$4:CK$99,MATCH('14 Year_History_Results'!$G484,Finish_table!CL$4:CL$99,0),1))</f>
        <v>#N/A</v>
      </c>
      <c r="W484" s="236" t="e">
        <f>(INDEX(Finish_table!CT$4:CT$99,MATCH('14 Year_History_Results'!$G484,Finish_table!CU$4:CU$99,0),1))</f>
        <v>#N/A</v>
      </c>
      <c r="X484" s="236" t="e">
        <f>(INDEX(Finish_table!DC$4:DC$99,MATCH('14 Year_History_Results'!$G484,Finish_table!DD$4:DD$99,0),1))</f>
        <v>#N/A</v>
      </c>
      <c r="Y484" s="236" t="e">
        <f>(INDEX(Finish_table!DL$4:DL$99,MATCH('14 Year_History_Results'!$G484,Finish_table!DM$4:DM$99,0),1))</f>
        <v>#N/A</v>
      </c>
      <c r="Z484" s="236" t="e">
        <f>(INDEX(Finish_table!DU$4:DU$99,MATCH('14 Year_History_Results'!$G484,Finish_table!DV$4:DV$99,0),1))</f>
        <v>#N/A</v>
      </c>
      <c r="AA484" s="256" t="e">
        <f>(INDEX(Finish_table!ED$4:ED$140,MATCH('14 Year_History_Results'!$G484,Finish_table!EE$4:EE$140,0),1))</f>
        <v>#N/A</v>
      </c>
      <c r="AE484">
        <f t="shared" si="324"/>
        <v>226</v>
      </c>
      <c r="AF484" s="112"/>
      <c r="AG484" s="2"/>
      <c r="AH484" s="148">
        <f>INDEX('2001'!$C$44:$C$140,'14 Year_History_Results'!BT484)</f>
        <v>0</v>
      </c>
      <c r="AI484" s="2">
        <f>INDEX('2002'!$C$44:$C$140,'14 Year_History_Results'!BU484)</f>
        <v>0</v>
      </c>
      <c r="AJ484" s="2">
        <f>INDEX('2003'!$C$44:$C$140,'14 Year_History_Results'!BV484)</f>
        <v>0</v>
      </c>
      <c r="AK484" s="2">
        <f>INDEX('2004'!$C$44:$C$140,'14 Year_History_Results'!BW484)</f>
        <v>0</v>
      </c>
      <c r="AL484" s="2">
        <f>INDEX('2005'!$C$44:$C$140,'14 Year_History_Results'!BX484)</f>
        <v>0</v>
      </c>
      <c r="AM484" s="2">
        <f>INDEX('2006'!$C$44:$C$140,'14 Year_History_Results'!BY484)</f>
        <v>0</v>
      </c>
      <c r="AN484" s="2">
        <f>INDEX('2007'!$C$44:$C$140,'14 Year_History_Results'!BZ484)</f>
        <v>0</v>
      </c>
      <c r="AO484" s="2">
        <f>INDEX('2008'!$C$44:$C$140,'14 Year_History_Results'!CA484)</f>
        <v>0</v>
      </c>
      <c r="AP484" s="2">
        <f>INDEX('2009'!$C$44:$C$140,'14 Year_History_Results'!CB484)</f>
        <v>0</v>
      </c>
      <c r="AQ484" s="2">
        <f>INDEX('2010'!$C$44:$C$140,'14 Year_History_Results'!CC484)</f>
        <v>0</v>
      </c>
      <c r="AR484" s="2">
        <f>INDEX('2011'!$C$44:$C$140,'14 Year_History_Results'!CD484)</f>
        <v>0</v>
      </c>
      <c r="AS484" s="2">
        <f>INDEX('2012'!$C$44:$C$140,'14 Year_History_Results'!CE484)</f>
        <v>0</v>
      </c>
      <c r="AT484" s="2">
        <f>INDEX('2013'!$C$44:$C$140,'14 Year_History_Results'!CF484)</f>
        <v>0</v>
      </c>
      <c r="AU484" s="149">
        <f>INDEX('2014'!$C$52:$C$180,'14 Year_History_Results'!CG484)</f>
        <v>0</v>
      </c>
      <c r="AV484" s="2">
        <f t="shared" si="325"/>
        <v>0</v>
      </c>
      <c r="AX484">
        <f t="shared" si="317"/>
        <v>226</v>
      </c>
      <c r="AY484" s="112"/>
      <c r="AZ484" s="97"/>
      <c r="BA484" s="148">
        <f>INDEX('2001'!$B$44:$B$140,'14 Year_History_Results'!BT484)</f>
        <v>0</v>
      </c>
      <c r="BB484" s="2">
        <f>INDEX('2002'!$B$44:$B$140,'14 Year_History_Results'!BU484)</f>
        <v>7</v>
      </c>
      <c r="BC484" s="2">
        <f>INDEX('2003'!$B$44:$B$140,'14 Year_History_Results'!BV484)</f>
        <v>0</v>
      </c>
      <c r="BD484" s="2">
        <f>INDEX('2004'!$B$44:$B$140,'14 Year_History_Results'!BW484)</f>
        <v>0</v>
      </c>
      <c r="BE484" s="2">
        <f>INDEX('2005'!$B$44:$B$140,'14 Year_History_Results'!BX484)</f>
        <v>0</v>
      </c>
      <c r="BF484" s="2">
        <f>INDEX('2006'!$B$44:$B$140,'14 Year_History_Results'!BY484)</f>
        <v>0</v>
      </c>
      <c r="BG484" s="2">
        <f>INDEX('2007'!$B$44:$B$140,'14 Year_History_Results'!BZ484)</f>
        <v>0</v>
      </c>
      <c r="BH484" s="2">
        <f>INDEX('2008'!$B$44:$B$140,'14 Year_History_Results'!CA484)</f>
        <v>0</v>
      </c>
      <c r="BI484" s="2">
        <f>INDEX('2009'!$B$44:$B$140,'14 Year_History_Results'!CB484)</f>
        <v>0</v>
      </c>
      <c r="BJ484" s="2">
        <f>INDEX('2010'!$B$44:$B$140,'14 Year_History_Results'!CC484)</f>
        <v>0</v>
      </c>
      <c r="BK484" s="2">
        <f>INDEX('2011'!$B$44:$B$140,'14 Year_History_Results'!CD484)</f>
        <v>0</v>
      </c>
      <c r="BL484" s="2">
        <f>INDEX('2012'!$B$44:$B$140,'14 Year_History_Results'!CE484)</f>
        <v>0</v>
      </c>
      <c r="BM484" s="2">
        <f>INDEX('2013'!$B$44:$B$140,'14 Year_History_Results'!CF484)</f>
        <v>0</v>
      </c>
      <c r="BN484" s="149">
        <f>INDEX('2014'!$B$52:$B$180,'14 Year_History_Results'!CG484)</f>
        <v>0</v>
      </c>
      <c r="BO484" s="308">
        <f t="shared" si="326"/>
        <v>0</v>
      </c>
      <c r="BQ484">
        <f t="shared" si="318"/>
        <v>226</v>
      </c>
      <c r="BR484" s="112"/>
      <c r="BS484" s="97"/>
      <c r="BT484" s="148">
        <f>IF(ISNA(MATCH($BQ484,'2001'!$A$44:$A$139,0)),97,MATCH($BQ484,'2001'!$A$44:$A$139,0))</f>
        <v>97</v>
      </c>
      <c r="BU484" s="2">
        <f>IF(ISNA(MATCH($BQ484,'2002'!$A$44:$A$139,0)),97,MATCH($BQ484,'2002'!$A$44:$A$139,0))</f>
        <v>49</v>
      </c>
      <c r="BV484" s="2">
        <f>IF(ISNA(MATCH($BQ484,'2003'!$A$44:$A$139,0)),97,MATCH($BQ484,'2003'!$A$44:$A$139,0))</f>
        <v>97</v>
      </c>
      <c r="BW484" s="2">
        <f>IF(ISNA(MATCH($BQ484,'2004'!$A$44:$A$139,0)),97,MATCH($BQ484,'2004'!$A$44:$A$139,0))</f>
        <v>97</v>
      </c>
      <c r="BX484" s="2">
        <f>IF(ISNA(MATCH($BQ484,'2005'!$A$44:$A$139,0)),97,MATCH($BQ484,'2005'!$A$44:$A$139,0))</f>
        <v>97</v>
      </c>
      <c r="BY484" s="2">
        <f>IF(ISNA(MATCH($BQ484,'2006'!$A$44:$A$139,0)),97,MATCH($BQ484,'2006'!$A$44:$A$139,0))</f>
        <v>97</v>
      </c>
      <c r="BZ484" s="2">
        <f>IF(ISNA(MATCH($BQ484,'2007'!$A$44:$A$139,0)),97,MATCH($BQ484,'2007'!$A$44:$A$139,0))</f>
        <v>97</v>
      </c>
      <c r="CA484" s="2">
        <f>IF(ISNA(MATCH($BQ484,'2008'!$A$44:$A$139,0)),97,MATCH($BQ484,'2008'!$A$44:$A$139,0))</f>
        <v>97</v>
      </c>
      <c r="CB484" s="2">
        <f>IF(ISNA(MATCH($BQ484,'2009'!$A$44:$A$139,0)),97,MATCH($BQ484,'2009'!$A$44:$A$139,0))</f>
        <v>97</v>
      </c>
      <c r="CC484" s="2">
        <f>IF(ISNA(MATCH($BQ484,'2010'!$A$44:$A$139,0)),97,MATCH($BQ484,'2010'!$A$44:$A$139,0))</f>
        <v>97</v>
      </c>
      <c r="CD484" s="2">
        <f>IF(ISNA(MATCH($BQ484,'2011'!$A$44:$A$139,0)),97,MATCH($BQ484,'2011'!$A$44:$A$139,0))</f>
        <v>97</v>
      </c>
      <c r="CE484" s="2">
        <f>IF(ISNA(MATCH($BQ484,'2012'!$A$44:$A$139,0)),97,MATCH($BQ484,'2012'!$A$44:$A$139,0))</f>
        <v>97</v>
      </c>
      <c r="CF484" s="2">
        <f>IF(ISNA(MATCH($BQ484,'2013'!$A$44:$A$139,0)),97,MATCH($BQ484,'2013'!$A$44:$A$139,0))</f>
        <v>97</v>
      </c>
      <c r="CG484" s="149">
        <f>IF(ISNA(MATCH($BQ484,'2014'!$A$52:$A$179,0)),129,MATCH($BQ484,'2014'!$A$52:$A$179,0))</f>
        <v>129</v>
      </c>
      <c r="CI484">
        <f t="shared" si="327"/>
        <v>226</v>
      </c>
      <c r="CJ484" s="284"/>
      <c r="CK484" s="282"/>
      <c r="CL484" s="281">
        <f t="shared" si="328"/>
        <v>0</v>
      </c>
      <c r="CM484" s="282">
        <f t="shared" si="329"/>
        <v>7</v>
      </c>
      <c r="CN484" s="282">
        <f t="shared" si="330"/>
        <v>4.6661999999999999</v>
      </c>
      <c r="CO484" s="282">
        <f t="shared" si="331"/>
        <v>3.1104889199999999</v>
      </c>
      <c r="CP484" s="282">
        <f t="shared" si="332"/>
        <v>2.0734519140719998</v>
      </c>
      <c r="CQ484" s="282">
        <f t="shared" si="333"/>
        <v>1.3821630459203951</v>
      </c>
      <c r="CR484" s="282">
        <f t="shared" si="334"/>
        <v>0.92134988641053528</v>
      </c>
      <c r="CS484" s="282">
        <f t="shared" si="335"/>
        <v>0.61417183428126276</v>
      </c>
      <c r="CT484" s="282">
        <f t="shared" si="336"/>
        <v>0.40940694473188977</v>
      </c>
      <c r="CU484" s="282">
        <f t="shared" si="337"/>
        <v>0.27291066935827768</v>
      </c>
      <c r="CV484" s="282">
        <f t="shared" si="338"/>
        <v>0.18192225219422789</v>
      </c>
      <c r="CW484" s="282">
        <f t="shared" si="339"/>
        <v>0.1212693733126723</v>
      </c>
      <c r="CX484" s="282">
        <f t="shared" si="340"/>
        <v>8.0838164250227357E-2</v>
      </c>
      <c r="CY484" s="283">
        <f t="shared" si="341"/>
        <v>5.3886720289201551E-2</v>
      </c>
      <c r="DA484" s="282">
        <f t="shared" si="342"/>
        <v>226</v>
      </c>
      <c r="DB484" s="97"/>
      <c r="DC484" s="156"/>
      <c r="DD484" s="270">
        <f t="shared" ref="DD484:DO484" si="352">BA484+AH484+DC484</f>
        <v>0</v>
      </c>
      <c r="DE484" s="156">
        <f t="shared" si="352"/>
        <v>7</v>
      </c>
      <c r="DF484" s="156">
        <f t="shared" si="352"/>
        <v>7</v>
      </c>
      <c r="DG484" s="156">
        <f t="shared" si="352"/>
        <v>7</v>
      </c>
      <c r="DH484" s="156">
        <f t="shared" si="352"/>
        <v>7</v>
      </c>
      <c r="DI484" s="156">
        <f t="shared" si="352"/>
        <v>7</v>
      </c>
      <c r="DJ484" s="156">
        <f t="shared" si="352"/>
        <v>7</v>
      </c>
      <c r="DK484" s="156">
        <f t="shared" si="352"/>
        <v>7</v>
      </c>
      <c r="DL484" s="156">
        <f t="shared" si="352"/>
        <v>7</v>
      </c>
      <c r="DM484" s="156">
        <f t="shared" si="352"/>
        <v>7</v>
      </c>
      <c r="DN484" s="156">
        <f t="shared" si="352"/>
        <v>7</v>
      </c>
      <c r="DO484" s="156">
        <f t="shared" si="352"/>
        <v>7</v>
      </c>
      <c r="DP484" s="156">
        <f t="shared" si="344"/>
        <v>7</v>
      </c>
      <c r="DQ484" s="267">
        <f t="shared" si="345"/>
        <v>7</v>
      </c>
      <c r="DR484" s="156">
        <f t="shared" si="322"/>
        <v>451</v>
      </c>
    </row>
    <row r="485" spans="2:122" ht="13.5" thickBot="1" x14ac:dyDescent="0.25">
      <c r="B485" s="133">
        <v>236</v>
      </c>
      <c r="C485" s="50">
        <f t="shared" si="234"/>
        <v>4</v>
      </c>
      <c r="D485" s="50">
        <f t="shared" si="244"/>
        <v>0</v>
      </c>
      <c r="E485" s="97"/>
      <c r="F485" s="2">
        <f t="shared" si="323"/>
        <v>480</v>
      </c>
      <c r="G485" s="98">
        <v>1402</v>
      </c>
      <c r="H485" s="164">
        <f>14- COUNTIF(L485:AA485,"#N/A")</f>
        <v>1</v>
      </c>
      <c r="I485" s="133">
        <f>SUM(AF485:AU485)+SUM(BA485:BM485)</f>
        <v>2</v>
      </c>
      <c r="J485" s="405">
        <f>CY485</f>
        <v>5.197778634120797E-2</v>
      </c>
      <c r="K485" s="466" t="str">
        <f>IF(ISNUMBER(MATCH(G485,'[4]OPR data'!$A$3:$A$2541,0)),"Y","N")</f>
        <v>N</v>
      </c>
      <c r="L485" s="112"/>
      <c r="M485" s="236"/>
      <c r="N485" s="236" t="e">
        <f>(INDEX(Finish_table!R$4:R$83,MATCH('14 Year_History_Results'!$G485,Finish_table!S$4:S$83,0),1))</f>
        <v>#N/A</v>
      </c>
      <c r="O485" s="236" t="e">
        <f>(INDEX(Finish_table!Z$4:Z$99,MATCH('14 Year_History_Results'!$G485,Finish_table!AA$4:AA$99,0),1))</f>
        <v>#N/A</v>
      </c>
      <c r="P485" s="236" t="e">
        <f>(INDEX(Finish_table!AI$4:AI$99,MATCH('14 Year_History_Results'!$G485,Finish_table!AJ$4:AJ$99,0),1))</f>
        <v>#N/A</v>
      </c>
      <c r="Q485" s="236" t="e">
        <f>(INDEX(Finish_table!AR$4:AR$99,MATCH('14 Year_History_Results'!$G485,Finish_table!AS$4:AS$99,0),1))</f>
        <v>#N/A</v>
      </c>
      <c r="R485" s="236" t="str">
        <f>(INDEX(Finish_table!BA$4:BA$99,MATCH('14 Year_History_Results'!$G485,Finish_table!BB$4:BB$99,0),1))</f>
        <v>QF</v>
      </c>
      <c r="S485" s="236" t="e">
        <f>(INDEX(Finish_table!BJ$4:BJ$99,MATCH('14 Year_History_Results'!$G485,Finish_table!BK$4:BK$99,0),1))</f>
        <v>#N/A</v>
      </c>
      <c r="T485" s="236" t="e">
        <f>(INDEX(Finish_table!BS$4:BS$99,MATCH('14 Year_History_Results'!$G485,Finish_table!BT$4:BT$99,0),1))</f>
        <v>#N/A</v>
      </c>
      <c r="U485" s="236" t="e">
        <f>(INDEX(Finish_table!CB$4:CB$99,MATCH('14 Year_History_Results'!$G485,Finish_table!CC$4:CC$99,0),1))</f>
        <v>#N/A</v>
      </c>
      <c r="V485" s="236" t="e">
        <f>(INDEX(Finish_table!CK$4:CK$99,MATCH('14 Year_History_Results'!$G485,Finish_table!CL$4:CL$99,0),1))</f>
        <v>#N/A</v>
      </c>
      <c r="W485" s="236" t="e">
        <f>(INDEX(Finish_table!CT$4:CT$99,MATCH('14 Year_History_Results'!$G485,Finish_table!CU$4:CU$99,0),1))</f>
        <v>#N/A</v>
      </c>
      <c r="X485" s="236" t="e">
        <f>(INDEX(Finish_table!DC$4:DC$99,MATCH('14 Year_History_Results'!$G485,Finish_table!DD$4:DD$99,0),1))</f>
        <v>#N/A</v>
      </c>
      <c r="Y485" s="236" t="e">
        <f>(INDEX(Finish_table!DL$4:DL$99,MATCH('14 Year_History_Results'!$G485,Finish_table!DM$4:DM$99,0),1))</f>
        <v>#N/A</v>
      </c>
      <c r="Z485" s="236" t="e">
        <f>(INDEX(Finish_table!DU$4:DU$99,MATCH('14 Year_History_Results'!$G485,Finish_table!DV$4:DV$99,0),1))</f>
        <v>#N/A</v>
      </c>
      <c r="AA485" s="256" t="e">
        <f>(INDEX(Finish_table!ED$4:ED$140,MATCH('14 Year_History_Results'!$G485,Finish_table!EE$4:EE$140,0),1))</f>
        <v>#N/A</v>
      </c>
      <c r="AE485">
        <f t="shared" si="324"/>
        <v>1402</v>
      </c>
      <c r="AF485" s="112"/>
      <c r="AG485" s="2"/>
      <c r="AH485" s="148">
        <f>INDEX('2001'!$C$44:$C$140,'14 Year_History_Results'!BT485)</f>
        <v>0</v>
      </c>
      <c r="AI485" s="2">
        <f>INDEX('2002'!$C$44:$C$140,'14 Year_History_Results'!BU485)</f>
        <v>0</v>
      </c>
      <c r="AJ485" s="2">
        <f>INDEX('2003'!$C$44:$C$140,'14 Year_History_Results'!BV485)</f>
        <v>0</v>
      </c>
      <c r="AK485" s="2">
        <f>INDEX('2004'!$C$44:$C$140,'14 Year_History_Results'!BW485)</f>
        <v>0</v>
      </c>
      <c r="AL485" s="2">
        <f>INDEX('2005'!$C$44:$C$140,'14 Year_History_Results'!BX485)</f>
        <v>0</v>
      </c>
      <c r="AM485" s="2">
        <f>INDEX('2006'!$C$44:$C$140,'14 Year_History_Results'!BY485)</f>
        <v>0</v>
      </c>
      <c r="AN485" s="2">
        <f>INDEX('2007'!$C$44:$C$140,'14 Year_History_Results'!BZ485)</f>
        <v>0</v>
      </c>
      <c r="AO485" s="2">
        <f>INDEX('2008'!$C$44:$C$140,'14 Year_History_Results'!CA485)</f>
        <v>0</v>
      </c>
      <c r="AP485" s="2">
        <f>INDEX('2009'!$C$44:$C$140,'14 Year_History_Results'!CB485)</f>
        <v>0</v>
      </c>
      <c r="AQ485" s="2">
        <f>INDEX('2010'!$C$44:$C$140,'14 Year_History_Results'!CC485)</f>
        <v>0</v>
      </c>
      <c r="AR485" s="2">
        <f>INDEX('2011'!$C$44:$C$140,'14 Year_History_Results'!CD485)</f>
        <v>0</v>
      </c>
      <c r="AS485" s="2">
        <f>INDEX('2012'!$C$44:$C$140,'14 Year_History_Results'!CE485)</f>
        <v>0</v>
      </c>
      <c r="AT485" s="2">
        <f>INDEX('2013'!$C$44:$C$140,'14 Year_History_Results'!CF485)</f>
        <v>0</v>
      </c>
      <c r="AU485" s="149">
        <f>INDEX('2014'!$C$52:$C$180,'14 Year_History_Results'!CG485)</f>
        <v>0</v>
      </c>
      <c r="AV485" s="2">
        <f t="shared" si="325"/>
        <v>0</v>
      </c>
      <c r="AX485">
        <f t="shared" si="317"/>
        <v>1402</v>
      </c>
      <c r="AY485" s="112"/>
      <c r="AZ485" s="97"/>
      <c r="BA485" s="148">
        <f>INDEX('2001'!$B$44:$B$140,'14 Year_History_Results'!BT485)</f>
        <v>0</v>
      </c>
      <c r="BB485" s="2">
        <f>INDEX('2002'!$B$44:$B$140,'14 Year_History_Results'!BU485)</f>
        <v>0</v>
      </c>
      <c r="BC485" s="2">
        <f>INDEX('2003'!$B$44:$B$140,'14 Year_History_Results'!BV485)</f>
        <v>0</v>
      </c>
      <c r="BD485" s="2">
        <f>INDEX('2004'!$B$44:$B$140,'14 Year_History_Results'!BW485)</f>
        <v>0</v>
      </c>
      <c r="BE485" s="2">
        <f>INDEX('2005'!$B$44:$B$140,'14 Year_History_Results'!BX485)</f>
        <v>2</v>
      </c>
      <c r="BF485" s="2">
        <f>INDEX('2006'!$B$44:$B$140,'14 Year_History_Results'!BY485)</f>
        <v>0</v>
      </c>
      <c r="BG485" s="2">
        <f>INDEX('2007'!$B$44:$B$140,'14 Year_History_Results'!BZ485)</f>
        <v>0</v>
      </c>
      <c r="BH485" s="2">
        <f>INDEX('2008'!$B$44:$B$140,'14 Year_History_Results'!CA485)</f>
        <v>0</v>
      </c>
      <c r="BI485" s="2">
        <f>INDEX('2009'!$B$44:$B$140,'14 Year_History_Results'!CB485)</f>
        <v>0</v>
      </c>
      <c r="BJ485" s="2">
        <f>INDEX('2010'!$B$44:$B$140,'14 Year_History_Results'!CC485)</f>
        <v>0</v>
      </c>
      <c r="BK485" s="2">
        <f>INDEX('2011'!$B$44:$B$140,'14 Year_History_Results'!CD485)</f>
        <v>0</v>
      </c>
      <c r="BL485" s="2">
        <f>INDEX('2012'!$B$44:$B$140,'14 Year_History_Results'!CE485)</f>
        <v>0</v>
      </c>
      <c r="BM485" s="2">
        <f>INDEX('2013'!$B$44:$B$140,'14 Year_History_Results'!CF485)</f>
        <v>0</v>
      </c>
      <c r="BN485" s="149">
        <f>INDEX('2014'!$B$52:$B$180,'14 Year_History_Results'!CG485)</f>
        <v>0</v>
      </c>
      <c r="BO485" s="308">
        <f t="shared" si="326"/>
        <v>0</v>
      </c>
      <c r="BQ485">
        <f t="shared" si="318"/>
        <v>1402</v>
      </c>
      <c r="BR485" s="112"/>
      <c r="BS485" s="97"/>
      <c r="BT485" s="148">
        <f>IF(ISNA(MATCH($BQ485,'2001'!$A$44:$A$139,0)),97,MATCH($BQ485,'2001'!$A$44:$A$139,0))</f>
        <v>97</v>
      </c>
      <c r="BU485" s="2">
        <f>IF(ISNA(MATCH($BQ485,'2002'!$A$44:$A$139,0)),97,MATCH($BQ485,'2002'!$A$44:$A$139,0))</f>
        <v>97</v>
      </c>
      <c r="BV485" s="2">
        <f>IF(ISNA(MATCH($BQ485,'2003'!$A$44:$A$139,0)),97,MATCH($BQ485,'2003'!$A$44:$A$139,0))</f>
        <v>97</v>
      </c>
      <c r="BW485" s="2">
        <f>IF(ISNA(MATCH($BQ485,'2004'!$A$44:$A$139,0)),97,MATCH($BQ485,'2004'!$A$44:$A$139,0))</f>
        <v>97</v>
      </c>
      <c r="BX485" s="2">
        <f>IF(ISNA(MATCH($BQ485,'2005'!$A$44:$A$139,0)),97,MATCH($BQ485,'2005'!$A$44:$A$139,0))</f>
        <v>88</v>
      </c>
      <c r="BY485" s="2">
        <f>IF(ISNA(MATCH($BQ485,'2006'!$A$44:$A$139,0)),97,MATCH($BQ485,'2006'!$A$44:$A$139,0))</f>
        <v>97</v>
      </c>
      <c r="BZ485" s="2">
        <f>IF(ISNA(MATCH($BQ485,'2007'!$A$44:$A$139,0)),97,MATCH($BQ485,'2007'!$A$44:$A$139,0))</f>
        <v>97</v>
      </c>
      <c r="CA485" s="2">
        <f>IF(ISNA(MATCH($BQ485,'2008'!$A$44:$A$139,0)),97,MATCH($BQ485,'2008'!$A$44:$A$139,0))</f>
        <v>97</v>
      </c>
      <c r="CB485" s="2">
        <f>IF(ISNA(MATCH($BQ485,'2009'!$A$44:$A$139,0)),97,MATCH($BQ485,'2009'!$A$44:$A$139,0))</f>
        <v>97</v>
      </c>
      <c r="CC485" s="2">
        <f>IF(ISNA(MATCH($BQ485,'2010'!$A$44:$A$139,0)),97,MATCH($BQ485,'2010'!$A$44:$A$139,0))</f>
        <v>97</v>
      </c>
      <c r="CD485" s="2">
        <f>IF(ISNA(MATCH($BQ485,'2011'!$A$44:$A$139,0)),97,MATCH($BQ485,'2011'!$A$44:$A$139,0))</f>
        <v>97</v>
      </c>
      <c r="CE485" s="2">
        <f>IF(ISNA(MATCH($BQ485,'2012'!$A$44:$A$139,0)),97,MATCH($BQ485,'2012'!$A$44:$A$139,0))</f>
        <v>97</v>
      </c>
      <c r="CF485" s="2">
        <f>IF(ISNA(MATCH($BQ485,'2013'!$A$44:$A$139,0)),97,MATCH($BQ485,'2013'!$A$44:$A$139,0))</f>
        <v>97</v>
      </c>
      <c r="CG485" s="149">
        <f>IF(ISNA(MATCH($BQ485,'2014'!$A$52:$A$179,0)),129,MATCH($BQ485,'2014'!$A$52:$A$179,0))</f>
        <v>129</v>
      </c>
      <c r="CI485">
        <f t="shared" si="327"/>
        <v>1402</v>
      </c>
      <c r="CJ485" s="284"/>
      <c r="CK485" s="282"/>
      <c r="CL485" s="281">
        <f t="shared" si="328"/>
        <v>0</v>
      </c>
      <c r="CM485" s="282">
        <f t="shared" si="329"/>
        <v>0</v>
      </c>
      <c r="CN485" s="282">
        <f t="shared" si="330"/>
        <v>0</v>
      </c>
      <c r="CO485" s="282">
        <f t="shared" si="331"/>
        <v>0</v>
      </c>
      <c r="CP485" s="282">
        <f t="shared" si="332"/>
        <v>2</v>
      </c>
      <c r="CQ485" s="282">
        <f t="shared" si="333"/>
        <v>1.3331999999999999</v>
      </c>
      <c r="CR485" s="282">
        <f t="shared" si="334"/>
        <v>0.88871111999999997</v>
      </c>
      <c r="CS485" s="282">
        <f t="shared" si="335"/>
        <v>0.5924148325919999</v>
      </c>
      <c r="CT485" s="282">
        <f t="shared" si="336"/>
        <v>0.39490372740582713</v>
      </c>
      <c r="CU485" s="282">
        <f t="shared" si="337"/>
        <v>0.26324282468872434</v>
      </c>
      <c r="CV485" s="282">
        <f t="shared" si="338"/>
        <v>0.17547766693750363</v>
      </c>
      <c r="CW485" s="282">
        <f t="shared" si="339"/>
        <v>0.11697341278053992</v>
      </c>
      <c r="CX485" s="282">
        <f t="shared" si="340"/>
        <v>7.7974476959507905E-2</v>
      </c>
      <c r="CY485" s="283">
        <f t="shared" si="341"/>
        <v>5.197778634120797E-2</v>
      </c>
      <c r="DA485" s="282">
        <f t="shared" si="342"/>
        <v>1402</v>
      </c>
      <c r="DB485" s="97"/>
      <c r="DC485" s="156"/>
      <c r="DD485" s="270">
        <f t="shared" ref="DD485:DO485" si="353">BA485+AH485+DC485</f>
        <v>0</v>
      </c>
      <c r="DE485" s="156">
        <f t="shared" si="353"/>
        <v>0</v>
      </c>
      <c r="DF485" s="156">
        <f t="shared" si="353"/>
        <v>0</v>
      </c>
      <c r="DG485" s="156">
        <f t="shared" si="353"/>
        <v>0</v>
      </c>
      <c r="DH485" s="156">
        <f t="shared" si="353"/>
        <v>2</v>
      </c>
      <c r="DI485" s="156">
        <f t="shared" si="353"/>
        <v>2</v>
      </c>
      <c r="DJ485" s="156">
        <f t="shared" si="353"/>
        <v>2</v>
      </c>
      <c r="DK485" s="156">
        <f t="shared" si="353"/>
        <v>2</v>
      </c>
      <c r="DL485" s="156">
        <f t="shared" si="353"/>
        <v>2</v>
      </c>
      <c r="DM485" s="156">
        <f t="shared" si="353"/>
        <v>2</v>
      </c>
      <c r="DN485" s="156">
        <f t="shared" si="353"/>
        <v>2</v>
      </c>
      <c r="DO485" s="156">
        <f t="shared" si="353"/>
        <v>2</v>
      </c>
      <c r="DP485" s="156">
        <f t="shared" si="344"/>
        <v>2</v>
      </c>
      <c r="DQ485" s="267">
        <f t="shared" si="345"/>
        <v>2</v>
      </c>
      <c r="DR485" s="156">
        <f t="shared" si="322"/>
        <v>483</v>
      </c>
    </row>
    <row r="486" spans="2:122" ht="13.5" thickBot="1" x14ac:dyDescent="0.25">
      <c r="B486" s="133">
        <v>236</v>
      </c>
      <c r="C486" s="50">
        <f t="shared" si="234"/>
        <v>5</v>
      </c>
      <c r="D486" s="50">
        <f t="shared" si="244"/>
        <v>5</v>
      </c>
      <c r="E486" s="97"/>
      <c r="F486" s="2">
        <f t="shared" si="323"/>
        <v>481</v>
      </c>
      <c r="G486" s="153">
        <v>945</v>
      </c>
      <c r="H486" s="164">
        <f>14- COUNTIF(L486:AA486,"#N/A")</f>
        <v>1</v>
      </c>
      <c r="I486" s="133">
        <f>SUM(AF486:AU486)+SUM(BA486:BM486)</f>
        <v>3</v>
      </c>
      <c r="J486" s="405">
        <f>CY486</f>
        <v>5.1972588562573856E-2</v>
      </c>
      <c r="K486" s="466" t="str">
        <f>IF(ISNUMBER(MATCH(G486,'[4]OPR data'!$A$3:$A$2541,0)),"Y","N")</f>
        <v>Y</v>
      </c>
      <c r="L486" s="112"/>
      <c r="M486" s="236"/>
      <c r="N486" s="236" t="e">
        <f>(INDEX(Finish_table!R$4:R$83,MATCH('14 Year_History_Results'!$G486,Finish_table!S$4:S$83,0),1))</f>
        <v>#N/A</v>
      </c>
      <c r="O486" s="236" t="e">
        <f>(INDEX(Finish_table!Z$4:Z$99,MATCH('14 Year_History_Results'!$G486,Finish_table!AA$4:AA$99,0),1))</f>
        <v>#N/A</v>
      </c>
      <c r="P486" s="236" t="e">
        <f>(INDEX(Finish_table!AI$4:AI$99,MATCH('14 Year_History_Results'!$G486,Finish_table!AJ$4:AJ$99,0),1))</f>
        <v>#N/A</v>
      </c>
      <c r="Q486" s="236" t="str">
        <f>(INDEX(Finish_table!AR$4:AR$99,MATCH('14 Year_History_Results'!$G486,Finish_table!AS$4:AS$99,0),1))</f>
        <v>QF</v>
      </c>
      <c r="R486" s="236" t="e">
        <f>(INDEX(Finish_table!BA$4:BA$99,MATCH('14 Year_History_Results'!$G486,Finish_table!BB$4:BB$99,0),1))</f>
        <v>#N/A</v>
      </c>
      <c r="S486" s="236" t="e">
        <f>(INDEX(Finish_table!BJ$4:BJ$99,MATCH('14 Year_History_Results'!$G486,Finish_table!BK$4:BK$99,0),1))</f>
        <v>#N/A</v>
      </c>
      <c r="T486" s="236" t="e">
        <f>(INDEX(Finish_table!BS$4:BS$99,MATCH('14 Year_History_Results'!$G486,Finish_table!BT$4:BT$99,0),1))</f>
        <v>#N/A</v>
      </c>
      <c r="U486" s="236" t="e">
        <f>(INDEX(Finish_table!CB$4:CB$99,MATCH('14 Year_History_Results'!$G486,Finish_table!CC$4:CC$99,0),1))</f>
        <v>#N/A</v>
      </c>
      <c r="V486" s="236" t="e">
        <f>(INDEX(Finish_table!CK$4:CK$99,MATCH('14 Year_History_Results'!$G486,Finish_table!CL$4:CL$99,0),1))</f>
        <v>#N/A</v>
      </c>
      <c r="W486" s="236" t="e">
        <f>(INDEX(Finish_table!CT$4:CT$99,MATCH('14 Year_History_Results'!$G486,Finish_table!CU$4:CU$99,0),1))</f>
        <v>#N/A</v>
      </c>
      <c r="X486" s="236" t="e">
        <f>(INDEX(Finish_table!DC$4:DC$99,MATCH('14 Year_History_Results'!$G486,Finish_table!DD$4:DD$99,0),1))</f>
        <v>#N/A</v>
      </c>
      <c r="Y486" s="236" t="e">
        <f>(INDEX(Finish_table!DL$4:DL$99,MATCH('14 Year_History_Results'!$G486,Finish_table!DM$4:DM$99,0),1))</f>
        <v>#N/A</v>
      </c>
      <c r="Z486" s="236" t="e">
        <f>(INDEX(Finish_table!DU$4:DU$99,MATCH('14 Year_History_Results'!$G486,Finish_table!DV$4:DV$99,0),1))</f>
        <v>#N/A</v>
      </c>
      <c r="AA486" s="256" t="e">
        <f>(INDEX(Finish_table!ED$4:ED$140,MATCH('14 Year_History_Results'!$G486,Finish_table!EE$4:EE$140,0),1))</f>
        <v>#N/A</v>
      </c>
      <c r="AE486">
        <f t="shared" si="324"/>
        <v>945</v>
      </c>
      <c r="AF486" s="112"/>
      <c r="AG486" s="2"/>
      <c r="AH486" s="148">
        <f>INDEX('2001'!$C$44:$C$140,'14 Year_History_Results'!BT486)</f>
        <v>0</v>
      </c>
      <c r="AI486" s="2">
        <f>INDEX('2002'!$C$44:$C$140,'14 Year_History_Results'!BU486)</f>
        <v>0</v>
      </c>
      <c r="AJ486" s="2">
        <f>INDEX('2003'!$C$44:$C$140,'14 Year_History_Results'!BV486)</f>
        <v>0</v>
      </c>
      <c r="AK486" s="2">
        <f>INDEX('2004'!$C$44:$C$140,'14 Year_History_Results'!BW486)</f>
        <v>0</v>
      </c>
      <c r="AL486" s="2">
        <f>INDEX('2005'!$C$44:$C$140,'14 Year_History_Results'!BX486)</f>
        <v>0</v>
      </c>
      <c r="AM486" s="2">
        <f>INDEX('2006'!$C$44:$C$140,'14 Year_History_Results'!BY486)</f>
        <v>0</v>
      </c>
      <c r="AN486" s="2">
        <f>INDEX('2007'!$C$44:$C$140,'14 Year_History_Results'!BZ486)</f>
        <v>0</v>
      </c>
      <c r="AO486" s="2">
        <f>INDEX('2008'!$C$44:$C$140,'14 Year_History_Results'!CA486)</f>
        <v>0</v>
      </c>
      <c r="AP486" s="2">
        <f>INDEX('2009'!$C$44:$C$140,'14 Year_History_Results'!CB486)</f>
        <v>0</v>
      </c>
      <c r="AQ486" s="2">
        <f>INDEX('2010'!$C$44:$C$140,'14 Year_History_Results'!CC486)</f>
        <v>0</v>
      </c>
      <c r="AR486" s="2">
        <f>INDEX('2011'!$C$44:$C$140,'14 Year_History_Results'!CD486)</f>
        <v>0</v>
      </c>
      <c r="AS486" s="2">
        <f>INDEX('2012'!$C$44:$C$140,'14 Year_History_Results'!CE486)</f>
        <v>0</v>
      </c>
      <c r="AT486" s="2">
        <f>INDEX('2013'!$C$44:$C$140,'14 Year_History_Results'!CF486)</f>
        <v>0</v>
      </c>
      <c r="AU486" s="149">
        <f>INDEX('2014'!$C$52:$C$180,'14 Year_History_Results'!CG486)</f>
        <v>0</v>
      </c>
      <c r="AV486" s="2">
        <f t="shared" si="325"/>
        <v>0</v>
      </c>
      <c r="AX486">
        <f t="shared" si="317"/>
        <v>945</v>
      </c>
      <c r="AY486" s="112"/>
      <c r="AZ486" s="97"/>
      <c r="BA486" s="148">
        <f>INDEX('2001'!$B$44:$B$140,'14 Year_History_Results'!BT486)</f>
        <v>0</v>
      </c>
      <c r="BB486" s="2">
        <f>INDEX('2002'!$B$44:$B$140,'14 Year_History_Results'!BU486)</f>
        <v>0</v>
      </c>
      <c r="BC486" s="2">
        <f>INDEX('2003'!$B$44:$B$140,'14 Year_History_Results'!BV486)</f>
        <v>0</v>
      </c>
      <c r="BD486" s="2">
        <f>INDEX('2004'!$B$44:$B$140,'14 Year_History_Results'!BW486)</f>
        <v>3</v>
      </c>
      <c r="BE486" s="2">
        <f>INDEX('2005'!$B$44:$B$140,'14 Year_History_Results'!BX486)</f>
        <v>0</v>
      </c>
      <c r="BF486" s="2">
        <f>INDEX('2006'!$B$44:$B$140,'14 Year_History_Results'!BY486)</f>
        <v>0</v>
      </c>
      <c r="BG486" s="2">
        <f>INDEX('2007'!$B$44:$B$140,'14 Year_History_Results'!BZ486)</f>
        <v>0</v>
      </c>
      <c r="BH486" s="2">
        <f>INDEX('2008'!$B$44:$B$140,'14 Year_History_Results'!CA486)</f>
        <v>0</v>
      </c>
      <c r="BI486" s="2">
        <f>INDEX('2009'!$B$44:$B$140,'14 Year_History_Results'!CB486)</f>
        <v>0</v>
      </c>
      <c r="BJ486" s="2">
        <f>INDEX('2010'!$B$44:$B$140,'14 Year_History_Results'!CC486)</f>
        <v>0</v>
      </c>
      <c r="BK486" s="2">
        <f>INDEX('2011'!$B$44:$B$140,'14 Year_History_Results'!CD486)</f>
        <v>0</v>
      </c>
      <c r="BL486" s="2">
        <f>INDEX('2012'!$B$44:$B$140,'14 Year_History_Results'!CE486)</f>
        <v>0</v>
      </c>
      <c r="BM486" s="2">
        <f>INDEX('2013'!$B$44:$B$140,'14 Year_History_Results'!CF486)</f>
        <v>0</v>
      </c>
      <c r="BN486" s="149">
        <f>INDEX('2014'!$B$52:$B$180,'14 Year_History_Results'!CG486)</f>
        <v>0</v>
      </c>
      <c r="BO486" s="308">
        <f t="shared" si="326"/>
        <v>0</v>
      </c>
      <c r="BQ486">
        <f t="shared" si="318"/>
        <v>945</v>
      </c>
      <c r="BR486" s="112"/>
      <c r="BS486" s="97"/>
      <c r="BT486" s="148">
        <f>IF(ISNA(MATCH($BQ486,'2001'!$A$44:$A$139,0)),97,MATCH($BQ486,'2001'!$A$44:$A$139,0))</f>
        <v>97</v>
      </c>
      <c r="BU486" s="2">
        <f>IF(ISNA(MATCH($BQ486,'2002'!$A$44:$A$139,0)),97,MATCH($BQ486,'2002'!$A$44:$A$139,0))</f>
        <v>97</v>
      </c>
      <c r="BV486" s="2">
        <f>IF(ISNA(MATCH($BQ486,'2003'!$A$44:$A$139,0)),97,MATCH($BQ486,'2003'!$A$44:$A$139,0))</f>
        <v>97</v>
      </c>
      <c r="BW486" s="2">
        <f>IF(ISNA(MATCH($BQ486,'2004'!$A$44:$A$139,0)),97,MATCH($BQ486,'2004'!$A$44:$A$139,0))</f>
        <v>80</v>
      </c>
      <c r="BX486" s="2">
        <f>IF(ISNA(MATCH($BQ486,'2005'!$A$44:$A$139,0)),97,MATCH($BQ486,'2005'!$A$44:$A$139,0))</f>
        <v>97</v>
      </c>
      <c r="BY486" s="2">
        <f>IF(ISNA(MATCH($BQ486,'2006'!$A$44:$A$139,0)),97,MATCH($BQ486,'2006'!$A$44:$A$139,0))</f>
        <v>97</v>
      </c>
      <c r="BZ486" s="2">
        <f>IF(ISNA(MATCH($BQ486,'2007'!$A$44:$A$139,0)),97,MATCH($BQ486,'2007'!$A$44:$A$139,0))</f>
        <v>97</v>
      </c>
      <c r="CA486" s="2">
        <f>IF(ISNA(MATCH($BQ486,'2008'!$A$44:$A$139,0)),97,MATCH($BQ486,'2008'!$A$44:$A$139,0))</f>
        <v>97</v>
      </c>
      <c r="CB486" s="2">
        <f>IF(ISNA(MATCH($BQ486,'2009'!$A$44:$A$139,0)),97,MATCH($BQ486,'2009'!$A$44:$A$139,0))</f>
        <v>97</v>
      </c>
      <c r="CC486" s="2">
        <f>IF(ISNA(MATCH($BQ486,'2010'!$A$44:$A$139,0)),97,MATCH($BQ486,'2010'!$A$44:$A$139,0))</f>
        <v>97</v>
      </c>
      <c r="CD486" s="2">
        <f>IF(ISNA(MATCH($BQ486,'2011'!$A$44:$A$139,0)),97,MATCH($BQ486,'2011'!$A$44:$A$139,0))</f>
        <v>97</v>
      </c>
      <c r="CE486" s="2">
        <f>IF(ISNA(MATCH($BQ486,'2012'!$A$44:$A$139,0)),97,MATCH($BQ486,'2012'!$A$44:$A$139,0))</f>
        <v>97</v>
      </c>
      <c r="CF486" s="2">
        <f>IF(ISNA(MATCH($BQ486,'2013'!$A$44:$A$139,0)),97,MATCH($BQ486,'2013'!$A$44:$A$139,0))</f>
        <v>97</v>
      </c>
      <c r="CG486" s="149">
        <f>IF(ISNA(MATCH($BQ486,'2014'!$A$52:$A$179,0)),129,MATCH($BQ486,'2014'!$A$52:$A$179,0))</f>
        <v>129</v>
      </c>
      <c r="CI486">
        <f t="shared" si="327"/>
        <v>945</v>
      </c>
      <c r="CJ486" s="284"/>
      <c r="CK486" s="282"/>
      <c r="CL486" s="281">
        <f t="shared" si="328"/>
        <v>0</v>
      </c>
      <c r="CM486" s="282">
        <f t="shared" si="329"/>
        <v>0</v>
      </c>
      <c r="CN486" s="282">
        <f t="shared" si="330"/>
        <v>0</v>
      </c>
      <c r="CO486" s="282">
        <f t="shared" si="331"/>
        <v>3</v>
      </c>
      <c r="CP486" s="282">
        <f t="shared" si="332"/>
        <v>1.9998</v>
      </c>
      <c r="CQ486" s="282">
        <f t="shared" si="333"/>
        <v>1.3330666799999999</v>
      </c>
      <c r="CR486" s="282">
        <f t="shared" si="334"/>
        <v>0.8886222488879999</v>
      </c>
      <c r="CS486" s="282">
        <f t="shared" si="335"/>
        <v>0.5923555911087407</v>
      </c>
      <c r="CT486" s="282">
        <f t="shared" si="336"/>
        <v>0.39486423703308654</v>
      </c>
      <c r="CU486" s="282">
        <f t="shared" si="337"/>
        <v>0.26321650040625549</v>
      </c>
      <c r="CV486" s="282">
        <f t="shared" si="338"/>
        <v>0.17546011917080989</v>
      </c>
      <c r="CW486" s="282">
        <f t="shared" si="339"/>
        <v>0.11696171543926187</v>
      </c>
      <c r="CX486" s="282">
        <f t="shared" si="340"/>
        <v>7.7966679511811965E-2</v>
      </c>
      <c r="CY486" s="283">
        <f t="shared" si="341"/>
        <v>5.1972588562573856E-2</v>
      </c>
      <c r="DA486" s="282">
        <f t="shared" si="342"/>
        <v>945</v>
      </c>
      <c r="DB486" s="97"/>
      <c r="DC486" s="156"/>
      <c r="DD486" s="270">
        <f t="shared" ref="DD486:DO486" si="354">BA486+AH486+DC486</f>
        <v>0</v>
      </c>
      <c r="DE486" s="156">
        <f t="shared" si="354"/>
        <v>0</v>
      </c>
      <c r="DF486" s="156">
        <f t="shared" si="354"/>
        <v>0</v>
      </c>
      <c r="DG486" s="156">
        <f t="shared" si="354"/>
        <v>3</v>
      </c>
      <c r="DH486" s="156">
        <f t="shared" si="354"/>
        <v>3</v>
      </c>
      <c r="DI486" s="156">
        <f t="shared" si="354"/>
        <v>3</v>
      </c>
      <c r="DJ486" s="156">
        <f t="shared" si="354"/>
        <v>3</v>
      </c>
      <c r="DK486" s="156">
        <f t="shared" si="354"/>
        <v>3</v>
      </c>
      <c r="DL486" s="156">
        <f t="shared" si="354"/>
        <v>3</v>
      </c>
      <c r="DM486" s="156">
        <f t="shared" si="354"/>
        <v>3</v>
      </c>
      <c r="DN486" s="156">
        <f t="shared" si="354"/>
        <v>3</v>
      </c>
      <c r="DO486" s="156">
        <f t="shared" si="354"/>
        <v>3</v>
      </c>
      <c r="DP486" s="156">
        <f t="shared" si="344"/>
        <v>3</v>
      </c>
      <c r="DQ486" s="267">
        <f t="shared" si="345"/>
        <v>3</v>
      </c>
      <c r="DR486" s="156">
        <f t="shared" si="322"/>
        <v>476</v>
      </c>
    </row>
    <row r="487" spans="2:122" ht="13.5" thickBot="1" x14ac:dyDescent="0.25">
      <c r="B487" s="133">
        <v>237</v>
      </c>
      <c r="C487" s="50">
        <f t="shared" si="234"/>
        <v>1</v>
      </c>
      <c r="D487" s="50">
        <f t="shared" si="244"/>
        <v>0</v>
      </c>
      <c r="E487" s="97"/>
      <c r="F487" s="2">
        <f t="shared" si="323"/>
        <v>482</v>
      </c>
      <c r="G487" s="98">
        <v>250</v>
      </c>
      <c r="H487" s="164">
        <f>14- COUNTIF(L487:AA487,"#N/A")</f>
        <v>1</v>
      </c>
      <c r="I487" s="133">
        <f>SUM(AF487:AU487)+SUM(BA487:BM487)</f>
        <v>6</v>
      </c>
      <c r="J487" s="405">
        <f>CY487</f>
        <v>4.6188617390744195E-2</v>
      </c>
      <c r="K487" s="466" t="str">
        <f>IF(ISNUMBER(MATCH(G487,'[4]OPR data'!$A$3:$A$2541,0)),"Y","N")</f>
        <v>Y</v>
      </c>
      <c r="L487" s="112"/>
      <c r="M487" s="236"/>
      <c r="N487" s="236" t="e">
        <f>(INDEX(Finish_table!R$4:R$83,MATCH('14 Year_History_Results'!$G487,Finish_table!S$4:S$83,0),1))</f>
        <v>#N/A</v>
      </c>
      <c r="O487" s="236" t="str">
        <f>(INDEX(Finish_table!Z$4:Z$99,MATCH('14 Year_History_Results'!$G487,Finish_table!AA$4:AA$99,0),1))</f>
        <v>QF</v>
      </c>
      <c r="P487" s="236" t="e">
        <f>(INDEX(Finish_table!AI$4:AI$99,MATCH('14 Year_History_Results'!$G487,Finish_table!AJ$4:AJ$99,0),1))</f>
        <v>#N/A</v>
      </c>
      <c r="Q487" s="236" t="e">
        <f>(INDEX(Finish_table!AR$4:AR$99,MATCH('14 Year_History_Results'!$G487,Finish_table!AS$4:AS$99,0),1))</f>
        <v>#N/A</v>
      </c>
      <c r="R487" s="236" t="e">
        <f>(INDEX(Finish_table!BA$4:BA$99,MATCH('14 Year_History_Results'!$G487,Finish_table!BB$4:BB$99,0),1))</f>
        <v>#N/A</v>
      </c>
      <c r="S487" s="236" t="e">
        <f>(INDEX(Finish_table!BJ$4:BJ$99,MATCH('14 Year_History_Results'!$G487,Finish_table!BK$4:BK$99,0),1))</f>
        <v>#N/A</v>
      </c>
      <c r="T487" s="236" t="e">
        <f>(INDEX(Finish_table!BS$4:BS$99,MATCH('14 Year_History_Results'!$G487,Finish_table!BT$4:BT$99,0),1))</f>
        <v>#N/A</v>
      </c>
      <c r="U487" s="236" t="e">
        <f>(INDEX(Finish_table!CB$4:CB$99,MATCH('14 Year_History_Results'!$G487,Finish_table!CC$4:CC$99,0),1))</f>
        <v>#N/A</v>
      </c>
      <c r="V487" s="236" t="e">
        <f>(INDEX(Finish_table!CK$4:CK$99,MATCH('14 Year_History_Results'!$G487,Finish_table!CL$4:CL$99,0),1))</f>
        <v>#N/A</v>
      </c>
      <c r="W487" s="236" t="e">
        <f>(INDEX(Finish_table!CT$4:CT$99,MATCH('14 Year_History_Results'!$G487,Finish_table!CU$4:CU$99,0),1))</f>
        <v>#N/A</v>
      </c>
      <c r="X487" s="236" t="e">
        <f>(INDEX(Finish_table!DC$4:DC$99,MATCH('14 Year_History_Results'!$G487,Finish_table!DD$4:DD$99,0),1))</f>
        <v>#N/A</v>
      </c>
      <c r="Y487" s="236" t="e">
        <f>(INDEX(Finish_table!DL$4:DL$99,MATCH('14 Year_History_Results'!$G487,Finish_table!DM$4:DM$99,0),1))</f>
        <v>#N/A</v>
      </c>
      <c r="Z487" s="236" t="e">
        <f>(INDEX(Finish_table!DU$4:DU$99,MATCH('14 Year_History_Results'!$G487,Finish_table!DV$4:DV$99,0),1))</f>
        <v>#N/A</v>
      </c>
      <c r="AA487" s="256" t="e">
        <f>(INDEX(Finish_table!ED$4:ED$140,MATCH('14 Year_History_Results'!$G487,Finish_table!EE$4:EE$140,0),1))</f>
        <v>#N/A</v>
      </c>
      <c r="AE487">
        <f t="shared" si="324"/>
        <v>250</v>
      </c>
      <c r="AF487" s="112"/>
      <c r="AG487" s="2"/>
      <c r="AH487" s="148">
        <f>INDEX('2001'!$C$44:$C$140,'14 Year_History_Results'!BT487)</f>
        <v>0</v>
      </c>
      <c r="AI487" s="2">
        <f>INDEX('2002'!$C$44:$C$140,'14 Year_History_Results'!BU487)</f>
        <v>0</v>
      </c>
      <c r="AJ487" s="2">
        <f>INDEX('2003'!$C$44:$C$140,'14 Year_History_Results'!BV487)</f>
        <v>0</v>
      </c>
      <c r="AK487" s="2">
        <f>INDEX('2004'!$C$44:$C$140,'14 Year_History_Results'!BW487)</f>
        <v>0</v>
      </c>
      <c r="AL487" s="2">
        <f>INDEX('2005'!$C$44:$C$140,'14 Year_History_Results'!BX487)</f>
        <v>0</v>
      </c>
      <c r="AM487" s="2">
        <f>INDEX('2006'!$C$44:$C$140,'14 Year_History_Results'!BY487)</f>
        <v>0</v>
      </c>
      <c r="AN487" s="2">
        <f>INDEX('2007'!$C$44:$C$140,'14 Year_History_Results'!BZ487)</f>
        <v>0</v>
      </c>
      <c r="AO487" s="2">
        <f>INDEX('2008'!$C$44:$C$140,'14 Year_History_Results'!CA487)</f>
        <v>0</v>
      </c>
      <c r="AP487" s="2">
        <f>INDEX('2009'!$C$44:$C$140,'14 Year_History_Results'!CB487)</f>
        <v>0</v>
      </c>
      <c r="AQ487" s="2">
        <f>INDEX('2010'!$C$44:$C$140,'14 Year_History_Results'!CC487)</f>
        <v>0</v>
      </c>
      <c r="AR487" s="2">
        <f>INDEX('2011'!$C$44:$C$140,'14 Year_History_Results'!CD487)</f>
        <v>0</v>
      </c>
      <c r="AS487" s="2">
        <f>INDEX('2012'!$C$44:$C$140,'14 Year_History_Results'!CE487)</f>
        <v>0</v>
      </c>
      <c r="AT487" s="2">
        <f>INDEX('2013'!$C$44:$C$140,'14 Year_History_Results'!CF487)</f>
        <v>0</v>
      </c>
      <c r="AU487" s="149">
        <f>INDEX('2014'!$C$52:$C$180,'14 Year_History_Results'!CG487)</f>
        <v>0</v>
      </c>
      <c r="AV487" s="2">
        <f t="shared" si="325"/>
        <v>0</v>
      </c>
      <c r="AX487">
        <f t="shared" si="317"/>
        <v>250</v>
      </c>
      <c r="AY487" s="112"/>
      <c r="AZ487" s="97"/>
      <c r="BA487" s="148">
        <f>INDEX('2001'!$B$44:$B$140,'14 Year_History_Results'!BT487)</f>
        <v>0</v>
      </c>
      <c r="BB487" s="2">
        <f>INDEX('2002'!$B$44:$B$140,'14 Year_History_Results'!BU487)</f>
        <v>6</v>
      </c>
      <c r="BC487" s="2">
        <f>INDEX('2003'!$B$44:$B$140,'14 Year_History_Results'!BV487)</f>
        <v>0</v>
      </c>
      <c r="BD487" s="2">
        <f>INDEX('2004'!$B$44:$B$140,'14 Year_History_Results'!BW487)</f>
        <v>0</v>
      </c>
      <c r="BE487" s="2">
        <f>INDEX('2005'!$B$44:$B$140,'14 Year_History_Results'!BX487)</f>
        <v>0</v>
      </c>
      <c r="BF487" s="2">
        <f>INDEX('2006'!$B$44:$B$140,'14 Year_History_Results'!BY487)</f>
        <v>0</v>
      </c>
      <c r="BG487" s="2">
        <f>INDEX('2007'!$B$44:$B$140,'14 Year_History_Results'!BZ487)</f>
        <v>0</v>
      </c>
      <c r="BH487" s="2">
        <f>INDEX('2008'!$B$44:$B$140,'14 Year_History_Results'!CA487)</f>
        <v>0</v>
      </c>
      <c r="BI487" s="2">
        <f>INDEX('2009'!$B$44:$B$140,'14 Year_History_Results'!CB487)</f>
        <v>0</v>
      </c>
      <c r="BJ487" s="2">
        <f>INDEX('2010'!$B$44:$B$140,'14 Year_History_Results'!CC487)</f>
        <v>0</v>
      </c>
      <c r="BK487" s="2">
        <f>INDEX('2011'!$B$44:$B$140,'14 Year_History_Results'!CD487)</f>
        <v>0</v>
      </c>
      <c r="BL487" s="2">
        <f>INDEX('2012'!$B$44:$B$140,'14 Year_History_Results'!CE487)</f>
        <v>0</v>
      </c>
      <c r="BM487" s="2">
        <f>INDEX('2013'!$B$44:$B$140,'14 Year_History_Results'!CF487)</f>
        <v>0</v>
      </c>
      <c r="BN487" s="149">
        <f>INDEX('2014'!$B$52:$B$180,'14 Year_History_Results'!CG487)</f>
        <v>0</v>
      </c>
      <c r="BO487" s="308">
        <f t="shared" si="326"/>
        <v>0</v>
      </c>
      <c r="BQ487">
        <f t="shared" si="318"/>
        <v>250</v>
      </c>
      <c r="BR487" s="112"/>
      <c r="BS487" s="97"/>
      <c r="BT487" s="148">
        <f>IF(ISNA(MATCH($BQ487,'2001'!$A$44:$A$139,0)),97,MATCH($BQ487,'2001'!$A$44:$A$139,0))</f>
        <v>97</v>
      </c>
      <c r="BU487" s="2">
        <f>IF(ISNA(MATCH($BQ487,'2002'!$A$44:$A$139,0)),97,MATCH($BQ487,'2002'!$A$44:$A$139,0))</f>
        <v>53</v>
      </c>
      <c r="BV487" s="2">
        <f>IF(ISNA(MATCH($BQ487,'2003'!$A$44:$A$139,0)),97,MATCH($BQ487,'2003'!$A$44:$A$139,0))</f>
        <v>97</v>
      </c>
      <c r="BW487" s="2">
        <f>IF(ISNA(MATCH($BQ487,'2004'!$A$44:$A$139,0)),97,MATCH($BQ487,'2004'!$A$44:$A$139,0))</f>
        <v>97</v>
      </c>
      <c r="BX487" s="2">
        <f>IF(ISNA(MATCH($BQ487,'2005'!$A$44:$A$139,0)),97,MATCH($BQ487,'2005'!$A$44:$A$139,0))</f>
        <v>97</v>
      </c>
      <c r="BY487" s="2">
        <f>IF(ISNA(MATCH($BQ487,'2006'!$A$44:$A$139,0)),97,MATCH($BQ487,'2006'!$A$44:$A$139,0))</f>
        <v>97</v>
      </c>
      <c r="BZ487" s="2">
        <f>IF(ISNA(MATCH($BQ487,'2007'!$A$44:$A$139,0)),97,MATCH($BQ487,'2007'!$A$44:$A$139,0))</f>
        <v>97</v>
      </c>
      <c r="CA487" s="2">
        <f>IF(ISNA(MATCH($BQ487,'2008'!$A$44:$A$139,0)),97,MATCH($BQ487,'2008'!$A$44:$A$139,0))</f>
        <v>97</v>
      </c>
      <c r="CB487" s="2">
        <f>IF(ISNA(MATCH($BQ487,'2009'!$A$44:$A$139,0)),97,MATCH($BQ487,'2009'!$A$44:$A$139,0))</f>
        <v>97</v>
      </c>
      <c r="CC487" s="2">
        <f>IF(ISNA(MATCH($BQ487,'2010'!$A$44:$A$139,0)),97,MATCH($BQ487,'2010'!$A$44:$A$139,0))</f>
        <v>97</v>
      </c>
      <c r="CD487" s="2">
        <f>IF(ISNA(MATCH($BQ487,'2011'!$A$44:$A$139,0)),97,MATCH($BQ487,'2011'!$A$44:$A$139,0))</f>
        <v>97</v>
      </c>
      <c r="CE487" s="2">
        <f>IF(ISNA(MATCH($BQ487,'2012'!$A$44:$A$139,0)),97,MATCH($BQ487,'2012'!$A$44:$A$139,0))</f>
        <v>97</v>
      </c>
      <c r="CF487" s="2">
        <f>IF(ISNA(MATCH($BQ487,'2013'!$A$44:$A$139,0)),97,MATCH($BQ487,'2013'!$A$44:$A$139,0))</f>
        <v>97</v>
      </c>
      <c r="CG487" s="149">
        <f>IF(ISNA(MATCH($BQ487,'2014'!$A$52:$A$179,0)),129,MATCH($BQ487,'2014'!$A$52:$A$179,0))</f>
        <v>129</v>
      </c>
      <c r="CI487">
        <f t="shared" si="327"/>
        <v>250</v>
      </c>
      <c r="CJ487" s="284"/>
      <c r="CK487" s="282"/>
      <c r="CL487" s="281">
        <f t="shared" si="328"/>
        <v>0</v>
      </c>
      <c r="CM487" s="282">
        <f t="shared" si="329"/>
        <v>6</v>
      </c>
      <c r="CN487" s="282">
        <f t="shared" si="330"/>
        <v>3.9996</v>
      </c>
      <c r="CO487" s="282">
        <f t="shared" si="331"/>
        <v>2.6661333599999999</v>
      </c>
      <c r="CP487" s="282">
        <f t="shared" si="332"/>
        <v>1.7772444977759998</v>
      </c>
      <c r="CQ487" s="282">
        <f t="shared" si="333"/>
        <v>1.1847111822174814</v>
      </c>
      <c r="CR487" s="282">
        <f t="shared" si="334"/>
        <v>0.78972847406617308</v>
      </c>
      <c r="CS487" s="282">
        <f t="shared" si="335"/>
        <v>0.52643300081251099</v>
      </c>
      <c r="CT487" s="282">
        <f t="shared" si="336"/>
        <v>0.35092023834161978</v>
      </c>
      <c r="CU487" s="282">
        <f t="shared" si="337"/>
        <v>0.23392343087852374</v>
      </c>
      <c r="CV487" s="282">
        <f t="shared" si="338"/>
        <v>0.15593335902362393</v>
      </c>
      <c r="CW487" s="282">
        <f t="shared" si="339"/>
        <v>0.10394517712514771</v>
      </c>
      <c r="CX487" s="282">
        <f t="shared" si="340"/>
        <v>6.9289855071623455E-2</v>
      </c>
      <c r="CY487" s="283">
        <f t="shared" si="341"/>
        <v>4.6188617390744195E-2</v>
      </c>
      <c r="DA487" s="282">
        <f t="shared" si="342"/>
        <v>250</v>
      </c>
      <c r="DB487" s="97"/>
      <c r="DC487" s="156"/>
      <c r="DD487" s="270">
        <f t="shared" ref="DD487:DO487" si="355">BA487+AH487+DC487</f>
        <v>0</v>
      </c>
      <c r="DE487" s="156">
        <f t="shared" si="355"/>
        <v>6</v>
      </c>
      <c r="DF487" s="156">
        <f t="shared" si="355"/>
        <v>6</v>
      </c>
      <c r="DG487" s="156">
        <f t="shared" si="355"/>
        <v>6</v>
      </c>
      <c r="DH487" s="156">
        <f t="shared" si="355"/>
        <v>6</v>
      </c>
      <c r="DI487" s="156">
        <f t="shared" si="355"/>
        <v>6</v>
      </c>
      <c r="DJ487" s="156">
        <f t="shared" si="355"/>
        <v>6</v>
      </c>
      <c r="DK487" s="156">
        <f t="shared" si="355"/>
        <v>6</v>
      </c>
      <c r="DL487" s="156">
        <f t="shared" si="355"/>
        <v>6</v>
      </c>
      <c r="DM487" s="156">
        <f t="shared" si="355"/>
        <v>6</v>
      </c>
      <c r="DN487" s="156">
        <f t="shared" si="355"/>
        <v>6</v>
      </c>
      <c r="DO487" s="156">
        <f t="shared" si="355"/>
        <v>6</v>
      </c>
      <c r="DP487" s="156">
        <f t="shared" si="344"/>
        <v>6</v>
      </c>
      <c r="DQ487" s="267">
        <f t="shared" si="345"/>
        <v>6</v>
      </c>
      <c r="DR487" s="156">
        <f t="shared" si="322"/>
        <v>459</v>
      </c>
    </row>
    <row r="488" spans="2:122" ht="13.5" thickBot="1" x14ac:dyDescent="0.25">
      <c r="B488" s="133">
        <v>237</v>
      </c>
      <c r="C488" s="50">
        <f t="shared" si="234"/>
        <v>2</v>
      </c>
      <c r="D488" s="50">
        <f t="shared" si="244"/>
        <v>2</v>
      </c>
      <c r="E488" s="97"/>
      <c r="F488" s="2">
        <f t="shared" si="323"/>
        <v>483</v>
      </c>
      <c r="G488" s="98">
        <v>519</v>
      </c>
      <c r="H488" s="164">
        <f>14- COUNTIF(L488:AA488,"#N/A")</f>
        <v>1</v>
      </c>
      <c r="I488" s="133">
        <f>SUM(AF488:AU488)+SUM(BA488:BM488)</f>
        <v>5</v>
      </c>
      <c r="J488" s="405">
        <f>CY488</f>
        <v>3.8490514492286826E-2</v>
      </c>
      <c r="K488" s="466" t="str">
        <f>IF(ISNUMBER(MATCH(G488,'[4]OPR data'!$A$3:$A$2541,0)),"Y","N")</f>
        <v>N</v>
      </c>
      <c r="L488" s="112"/>
      <c r="M488" s="236"/>
      <c r="N488" s="236" t="e">
        <f>(INDEX(Finish_table!R$4:R$83,MATCH('14 Year_History_Results'!$G488,Finish_table!S$4:S$83,0),1))</f>
        <v>#N/A</v>
      </c>
      <c r="O488" s="236" t="str">
        <f>(INDEX(Finish_table!Z$4:Z$99,MATCH('14 Year_History_Results'!$G488,Finish_table!AA$4:AA$99,0),1))</f>
        <v>QF</v>
      </c>
      <c r="P488" s="236" t="e">
        <f>(INDEX(Finish_table!AI$4:AI$99,MATCH('14 Year_History_Results'!$G488,Finish_table!AJ$4:AJ$99,0),1))</f>
        <v>#N/A</v>
      </c>
      <c r="Q488" s="236" t="e">
        <f>(INDEX(Finish_table!AR$4:AR$99,MATCH('14 Year_History_Results'!$G488,Finish_table!AS$4:AS$99,0),1))</f>
        <v>#N/A</v>
      </c>
      <c r="R488" s="236" t="e">
        <f>(INDEX(Finish_table!BA$4:BA$99,MATCH('14 Year_History_Results'!$G488,Finish_table!BB$4:BB$99,0),1))</f>
        <v>#N/A</v>
      </c>
      <c r="S488" s="236" t="e">
        <f>(INDEX(Finish_table!BJ$4:BJ$99,MATCH('14 Year_History_Results'!$G488,Finish_table!BK$4:BK$99,0),1))</f>
        <v>#N/A</v>
      </c>
      <c r="T488" s="236" t="e">
        <f>(INDEX(Finish_table!BS$4:BS$99,MATCH('14 Year_History_Results'!$G488,Finish_table!BT$4:BT$99,0),1))</f>
        <v>#N/A</v>
      </c>
      <c r="U488" s="236" t="e">
        <f>(INDEX(Finish_table!CB$4:CB$99,MATCH('14 Year_History_Results'!$G488,Finish_table!CC$4:CC$99,0),1))</f>
        <v>#N/A</v>
      </c>
      <c r="V488" s="236" t="e">
        <f>(INDEX(Finish_table!CK$4:CK$99,MATCH('14 Year_History_Results'!$G488,Finish_table!CL$4:CL$99,0),1))</f>
        <v>#N/A</v>
      </c>
      <c r="W488" s="236" t="e">
        <f>(INDEX(Finish_table!CT$4:CT$99,MATCH('14 Year_History_Results'!$G488,Finish_table!CU$4:CU$99,0),1))</f>
        <v>#N/A</v>
      </c>
      <c r="X488" s="236" t="e">
        <f>(INDEX(Finish_table!DC$4:DC$99,MATCH('14 Year_History_Results'!$G488,Finish_table!DD$4:DD$99,0),1))</f>
        <v>#N/A</v>
      </c>
      <c r="Y488" s="236" t="e">
        <f>(INDEX(Finish_table!DL$4:DL$99,MATCH('14 Year_History_Results'!$G488,Finish_table!DM$4:DM$99,0),1))</f>
        <v>#N/A</v>
      </c>
      <c r="Z488" s="236" t="e">
        <f>(INDEX(Finish_table!DU$4:DU$99,MATCH('14 Year_History_Results'!$G488,Finish_table!DV$4:DV$99,0),1))</f>
        <v>#N/A</v>
      </c>
      <c r="AA488" s="256" t="e">
        <f>(INDEX(Finish_table!ED$4:ED$140,MATCH('14 Year_History_Results'!$G488,Finish_table!EE$4:EE$140,0),1))</f>
        <v>#N/A</v>
      </c>
      <c r="AE488">
        <f t="shared" si="324"/>
        <v>519</v>
      </c>
      <c r="AF488" s="112"/>
      <c r="AG488" s="2"/>
      <c r="AH488" s="148">
        <f>INDEX('2001'!$C$44:$C$140,'14 Year_History_Results'!BT488)</f>
        <v>0</v>
      </c>
      <c r="AI488" s="2">
        <f>INDEX('2002'!$C$44:$C$140,'14 Year_History_Results'!BU488)</f>
        <v>0</v>
      </c>
      <c r="AJ488" s="2">
        <f>INDEX('2003'!$C$44:$C$140,'14 Year_History_Results'!BV488)</f>
        <v>0</v>
      </c>
      <c r="AK488" s="2">
        <f>INDEX('2004'!$C$44:$C$140,'14 Year_History_Results'!BW488)</f>
        <v>0</v>
      </c>
      <c r="AL488" s="2">
        <f>INDEX('2005'!$C$44:$C$140,'14 Year_History_Results'!BX488)</f>
        <v>0</v>
      </c>
      <c r="AM488" s="2">
        <f>INDEX('2006'!$C$44:$C$140,'14 Year_History_Results'!BY488)</f>
        <v>0</v>
      </c>
      <c r="AN488" s="2">
        <f>INDEX('2007'!$C$44:$C$140,'14 Year_History_Results'!BZ488)</f>
        <v>0</v>
      </c>
      <c r="AO488" s="2">
        <f>INDEX('2008'!$C$44:$C$140,'14 Year_History_Results'!CA488)</f>
        <v>0</v>
      </c>
      <c r="AP488" s="2">
        <f>INDEX('2009'!$C$44:$C$140,'14 Year_History_Results'!CB488)</f>
        <v>0</v>
      </c>
      <c r="AQ488" s="2">
        <f>INDEX('2010'!$C$44:$C$140,'14 Year_History_Results'!CC488)</f>
        <v>0</v>
      </c>
      <c r="AR488" s="2">
        <f>INDEX('2011'!$C$44:$C$140,'14 Year_History_Results'!CD488)</f>
        <v>0</v>
      </c>
      <c r="AS488" s="2">
        <f>INDEX('2012'!$C$44:$C$140,'14 Year_History_Results'!CE488)</f>
        <v>0</v>
      </c>
      <c r="AT488" s="2">
        <f>INDEX('2013'!$C$44:$C$140,'14 Year_History_Results'!CF488)</f>
        <v>0</v>
      </c>
      <c r="AU488" s="149">
        <f>INDEX('2014'!$C$52:$C$180,'14 Year_History_Results'!CG488)</f>
        <v>0</v>
      </c>
      <c r="AV488" s="2">
        <f t="shared" si="325"/>
        <v>0</v>
      </c>
      <c r="AX488">
        <f t="shared" si="317"/>
        <v>519</v>
      </c>
      <c r="AY488" s="112"/>
      <c r="AZ488" s="97"/>
      <c r="BA488" s="148">
        <f>INDEX('2001'!$B$44:$B$140,'14 Year_History_Results'!BT488)</f>
        <v>0</v>
      </c>
      <c r="BB488" s="2">
        <f>INDEX('2002'!$B$44:$B$140,'14 Year_History_Results'!BU488)</f>
        <v>5</v>
      </c>
      <c r="BC488" s="2">
        <f>INDEX('2003'!$B$44:$B$140,'14 Year_History_Results'!BV488)</f>
        <v>0</v>
      </c>
      <c r="BD488" s="2">
        <f>INDEX('2004'!$B$44:$B$140,'14 Year_History_Results'!BW488)</f>
        <v>0</v>
      </c>
      <c r="BE488" s="2">
        <f>INDEX('2005'!$B$44:$B$140,'14 Year_History_Results'!BX488)</f>
        <v>0</v>
      </c>
      <c r="BF488" s="2">
        <f>INDEX('2006'!$B$44:$B$140,'14 Year_History_Results'!BY488)</f>
        <v>0</v>
      </c>
      <c r="BG488" s="2">
        <f>INDEX('2007'!$B$44:$B$140,'14 Year_History_Results'!BZ488)</f>
        <v>0</v>
      </c>
      <c r="BH488" s="2">
        <f>INDEX('2008'!$B$44:$B$140,'14 Year_History_Results'!CA488)</f>
        <v>0</v>
      </c>
      <c r="BI488" s="2">
        <f>INDEX('2009'!$B$44:$B$140,'14 Year_History_Results'!CB488)</f>
        <v>0</v>
      </c>
      <c r="BJ488" s="2">
        <f>INDEX('2010'!$B$44:$B$140,'14 Year_History_Results'!CC488)</f>
        <v>0</v>
      </c>
      <c r="BK488" s="2">
        <f>INDEX('2011'!$B$44:$B$140,'14 Year_History_Results'!CD488)</f>
        <v>0</v>
      </c>
      <c r="BL488" s="2">
        <f>INDEX('2012'!$B$44:$B$140,'14 Year_History_Results'!CE488)</f>
        <v>0</v>
      </c>
      <c r="BM488" s="2">
        <f>INDEX('2013'!$B$44:$B$140,'14 Year_History_Results'!CF488)</f>
        <v>0</v>
      </c>
      <c r="BN488" s="149">
        <f>INDEX('2014'!$B$52:$B$180,'14 Year_History_Results'!CG488)</f>
        <v>0</v>
      </c>
      <c r="BO488" s="308">
        <f t="shared" si="326"/>
        <v>0</v>
      </c>
      <c r="BQ488">
        <f t="shared" si="318"/>
        <v>519</v>
      </c>
      <c r="BR488" s="112"/>
      <c r="BS488" s="97"/>
      <c r="BT488" s="148">
        <f>IF(ISNA(MATCH($BQ488,'2001'!$A$44:$A$139,0)),97,MATCH($BQ488,'2001'!$A$44:$A$139,0))</f>
        <v>97</v>
      </c>
      <c r="BU488" s="2">
        <f>IF(ISNA(MATCH($BQ488,'2002'!$A$44:$A$139,0)),97,MATCH($BQ488,'2002'!$A$44:$A$139,0))</f>
        <v>82</v>
      </c>
      <c r="BV488" s="2">
        <f>IF(ISNA(MATCH($BQ488,'2003'!$A$44:$A$139,0)),97,MATCH($BQ488,'2003'!$A$44:$A$139,0))</f>
        <v>97</v>
      </c>
      <c r="BW488" s="2">
        <f>IF(ISNA(MATCH($BQ488,'2004'!$A$44:$A$139,0)),97,MATCH($BQ488,'2004'!$A$44:$A$139,0))</f>
        <v>97</v>
      </c>
      <c r="BX488" s="2">
        <f>IF(ISNA(MATCH($BQ488,'2005'!$A$44:$A$139,0)),97,MATCH($BQ488,'2005'!$A$44:$A$139,0))</f>
        <v>97</v>
      </c>
      <c r="BY488" s="2">
        <f>IF(ISNA(MATCH($BQ488,'2006'!$A$44:$A$139,0)),97,MATCH($BQ488,'2006'!$A$44:$A$139,0))</f>
        <v>97</v>
      </c>
      <c r="BZ488" s="2">
        <f>IF(ISNA(MATCH($BQ488,'2007'!$A$44:$A$139,0)),97,MATCH($BQ488,'2007'!$A$44:$A$139,0))</f>
        <v>97</v>
      </c>
      <c r="CA488" s="2">
        <f>IF(ISNA(MATCH($BQ488,'2008'!$A$44:$A$139,0)),97,MATCH($BQ488,'2008'!$A$44:$A$139,0))</f>
        <v>97</v>
      </c>
      <c r="CB488" s="2">
        <f>IF(ISNA(MATCH($BQ488,'2009'!$A$44:$A$139,0)),97,MATCH($BQ488,'2009'!$A$44:$A$139,0))</f>
        <v>97</v>
      </c>
      <c r="CC488" s="2">
        <f>IF(ISNA(MATCH($BQ488,'2010'!$A$44:$A$139,0)),97,MATCH($BQ488,'2010'!$A$44:$A$139,0))</f>
        <v>97</v>
      </c>
      <c r="CD488" s="2">
        <f>IF(ISNA(MATCH($BQ488,'2011'!$A$44:$A$139,0)),97,MATCH($BQ488,'2011'!$A$44:$A$139,0))</f>
        <v>97</v>
      </c>
      <c r="CE488" s="2">
        <f>IF(ISNA(MATCH($BQ488,'2012'!$A$44:$A$139,0)),97,MATCH($BQ488,'2012'!$A$44:$A$139,0))</f>
        <v>97</v>
      </c>
      <c r="CF488" s="2">
        <f>IF(ISNA(MATCH($BQ488,'2013'!$A$44:$A$139,0)),97,MATCH($BQ488,'2013'!$A$44:$A$139,0))</f>
        <v>97</v>
      </c>
      <c r="CG488" s="149">
        <f>IF(ISNA(MATCH($BQ488,'2014'!$A$52:$A$179,0)),129,MATCH($BQ488,'2014'!$A$52:$A$179,0))</f>
        <v>129</v>
      </c>
      <c r="CI488">
        <f t="shared" si="327"/>
        <v>519</v>
      </c>
      <c r="CJ488" s="284"/>
      <c r="CK488" s="282"/>
      <c r="CL488" s="281">
        <f t="shared" si="328"/>
        <v>0</v>
      </c>
      <c r="CM488" s="282">
        <f t="shared" si="329"/>
        <v>5</v>
      </c>
      <c r="CN488" s="282">
        <f t="shared" si="330"/>
        <v>3.3329999999999997</v>
      </c>
      <c r="CO488" s="282">
        <f t="shared" si="331"/>
        <v>2.2217777999999999</v>
      </c>
      <c r="CP488" s="282">
        <f t="shared" si="332"/>
        <v>1.4810370814799998</v>
      </c>
      <c r="CQ488" s="282">
        <f t="shared" si="333"/>
        <v>0.98725931851456783</v>
      </c>
      <c r="CR488" s="282">
        <f t="shared" si="334"/>
        <v>0.65810706172181088</v>
      </c>
      <c r="CS488" s="282">
        <f t="shared" si="335"/>
        <v>0.4386941673437591</v>
      </c>
      <c r="CT488" s="282">
        <f t="shared" si="336"/>
        <v>0.2924335319513498</v>
      </c>
      <c r="CU488" s="282">
        <f t="shared" si="337"/>
        <v>0.19493619239876978</v>
      </c>
      <c r="CV488" s="282">
        <f t="shared" si="338"/>
        <v>0.12994446585301991</v>
      </c>
      <c r="CW488" s="282">
        <f t="shared" si="339"/>
        <v>8.6620980937623077E-2</v>
      </c>
      <c r="CX488" s="282">
        <f t="shared" si="340"/>
        <v>5.7741545893019539E-2</v>
      </c>
      <c r="CY488" s="283">
        <f t="shared" si="341"/>
        <v>3.8490514492286826E-2</v>
      </c>
      <c r="DA488" s="282">
        <f t="shared" si="342"/>
        <v>519</v>
      </c>
      <c r="DB488" s="97"/>
      <c r="DC488" s="156"/>
      <c r="DD488" s="270">
        <f t="shared" ref="DD488:DO488" si="356">BA488+AH488+DC488</f>
        <v>0</v>
      </c>
      <c r="DE488" s="156">
        <f t="shared" si="356"/>
        <v>5</v>
      </c>
      <c r="DF488" s="156">
        <f t="shared" si="356"/>
        <v>5</v>
      </c>
      <c r="DG488" s="156">
        <f t="shared" si="356"/>
        <v>5</v>
      </c>
      <c r="DH488" s="156">
        <f t="shared" si="356"/>
        <v>5</v>
      </c>
      <c r="DI488" s="156">
        <f t="shared" si="356"/>
        <v>5</v>
      </c>
      <c r="DJ488" s="156">
        <f t="shared" si="356"/>
        <v>5</v>
      </c>
      <c r="DK488" s="156">
        <f t="shared" si="356"/>
        <v>5</v>
      </c>
      <c r="DL488" s="156">
        <f t="shared" si="356"/>
        <v>5</v>
      </c>
      <c r="DM488" s="156">
        <f t="shared" si="356"/>
        <v>5</v>
      </c>
      <c r="DN488" s="156">
        <f t="shared" si="356"/>
        <v>5</v>
      </c>
      <c r="DO488" s="156">
        <f t="shared" si="356"/>
        <v>5</v>
      </c>
      <c r="DP488" s="156">
        <f t="shared" si="344"/>
        <v>5</v>
      </c>
      <c r="DQ488" s="267">
        <f t="shared" si="345"/>
        <v>5</v>
      </c>
      <c r="DR488" s="156">
        <f t="shared" si="322"/>
        <v>467</v>
      </c>
    </row>
    <row r="489" spans="2:122" ht="13.5" thickBot="1" x14ac:dyDescent="0.25">
      <c r="B489" s="250">
        <v>245</v>
      </c>
      <c r="C489" s="50">
        <f t="shared" si="234"/>
        <v>1</v>
      </c>
      <c r="D489" s="50">
        <f t="shared" si="244"/>
        <v>0</v>
      </c>
      <c r="E489" s="97"/>
      <c r="F489" s="2">
        <f t="shared" si="323"/>
        <v>484</v>
      </c>
      <c r="G489" s="98">
        <v>824</v>
      </c>
      <c r="H489" s="164">
        <f>14- COUNTIF(L489:AA489,"#N/A")</f>
        <v>1</v>
      </c>
      <c r="I489" s="133">
        <f>SUM(AF489:AU489)+SUM(BA489:BM489)</f>
        <v>4</v>
      </c>
      <c r="J489" s="405">
        <f>CY489</f>
        <v>3.0792411593829457E-2</v>
      </c>
      <c r="K489" s="466" t="str">
        <f>IF(ISNUMBER(MATCH(G489,'[4]OPR data'!$A$3:$A$2541,0)),"Y","N")</f>
        <v>N</v>
      </c>
      <c r="L489" s="112"/>
      <c r="M489" s="236"/>
      <c r="N489" s="236" t="e">
        <f>(INDEX(Finish_table!R$4:R$83,MATCH('14 Year_History_Results'!$G489,Finish_table!S$4:S$83,0),1))</f>
        <v>#N/A</v>
      </c>
      <c r="O489" s="236" t="str">
        <f>(INDEX(Finish_table!Z$4:Z$99,MATCH('14 Year_History_Results'!$G489,Finish_table!AA$4:AA$99,0),1))</f>
        <v>QF</v>
      </c>
      <c r="P489" s="236" t="e">
        <f>(INDEX(Finish_table!AI$4:AI$99,MATCH('14 Year_History_Results'!$G489,Finish_table!AJ$4:AJ$99,0),1))</f>
        <v>#N/A</v>
      </c>
      <c r="Q489" s="236" t="e">
        <f>(INDEX(Finish_table!AR$4:AR$99,MATCH('14 Year_History_Results'!$G489,Finish_table!AS$4:AS$99,0),1))</f>
        <v>#N/A</v>
      </c>
      <c r="R489" s="236" t="e">
        <f>(INDEX(Finish_table!BA$4:BA$99,MATCH('14 Year_History_Results'!$G489,Finish_table!BB$4:BB$99,0),1))</f>
        <v>#N/A</v>
      </c>
      <c r="S489" s="236" t="e">
        <f>(INDEX(Finish_table!BJ$4:BJ$99,MATCH('14 Year_History_Results'!$G489,Finish_table!BK$4:BK$99,0),1))</f>
        <v>#N/A</v>
      </c>
      <c r="T489" s="236" t="e">
        <f>(INDEX(Finish_table!BS$4:BS$99,MATCH('14 Year_History_Results'!$G489,Finish_table!BT$4:BT$99,0),1))</f>
        <v>#N/A</v>
      </c>
      <c r="U489" s="236" t="e">
        <f>(INDEX(Finish_table!CB$4:CB$99,MATCH('14 Year_History_Results'!$G489,Finish_table!CC$4:CC$99,0),1))</f>
        <v>#N/A</v>
      </c>
      <c r="V489" s="236" t="e">
        <f>(INDEX(Finish_table!CK$4:CK$99,MATCH('14 Year_History_Results'!$G489,Finish_table!CL$4:CL$99,0),1))</f>
        <v>#N/A</v>
      </c>
      <c r="W489" s="236" t="e">
        <f>(INDEX(Finish_table!CT$4:CT$99,MATCH('14 Year_History_Results'!$G489,Finish_table!CU$4:CU$99,0),1))</f>
        <v>#N/A</v>
      </c>
      <c r="X489" s="236" t="e">
        <f>(INDEX(Finish_table!DC$4:DC$99,MATCH('14 Year_History_Results'!$G489,Finish_table!DD$4:DD$99,0),1))</f>
        <v>#N/A</v>
      </c>
      <c r="Y489" s="236" t="e">
        <f>(INDEX(Finish_table!DL$4:DL$99,MATCH('14 Year_History_Results'!$G489,Finish_table!DM$4:DM$99,0),1))</f>
        <v>#N/A</v>
      </c>
      <c r="Z489" s="236" t="e">
        <f>(INDEX(Finish_table!DU$4:DU$99,MATCH('14 Year_History_Results'!$G489,Finish_table!DV$4:DV$99,0),1))</f>
        <v>#N/A</v>
      </c>
      <c r="AA489" s="256" t="e">
        <f>(INDEX(Finish_table!ED$4:ED$140,MATCH('14 Year_History_Results'!$G489,Finish_table!EE$4:EE$140,0),1))</f>
        <v>#N/A</v>
      </c>
      <c r="AE489">
        <f t="shared" si="324"/>
        <v>824</v>
      </c>
      <c r="AF489" s="112"/>
      <c r="AG489" s="2"/>
      <c r="AH489" s="148">
        <f>INDEX('2001'!$C$44:$C$140,'14 Year_History_Results'!BT489)</f>
        <v>0</v>
      </c>
      <c r="AI489" s="2">
        <f>INDEX('2002'!$C$44:$C$140,'14 Year_History_Results'!BU489)</f>
        <v>0</v>
      </c>
      <c r="AJ489" s="2">
        <f>INDEX('2003'!$C$44:$C$140,'14 Year_History_Results'!BV489)</f>
        <v>0</v>
      </c>
      <c r="AK489" s="2">
        <f>INDEX('2004'!$C$44:$C$140,'14 Year_History_Results'!BW489)</f>
        <v>0</v>
      </c>
      <c r="AL489" s="2">
        <f>INDEX('2005'!$C$44:$C$140,'14 Year_History_Results'!BX489)</f>
        <v>0</v>
      </c>
      <c r="AM489" s="2">
        <f>INDEX('2006'!$C$44:$C$140,'14 Year_History_Results'!BY489)</f>
        <v>0</v>
      </c>
      <c r="AN489" s="2">
        <f>INDEX('2007'!$C$44:$C$140,'14 Year_History_Results'!BZ489)</f>
        <v>0</v>
      </c>
      <c r="AO489" s="2">
        <f>INDEX('2008'!$C$44:$C$140,'14 Year_History_Results'!CA489)</f>
        <v>0</v>
      </c>
      <c r="AP489" s="2">
        <f>INDEX('2009'!$C$44:$C$140,'14 Year_History_Results'!CB489)</f>
        <v>0</v>
      </c>
      <c r="AQ489" s="2">
        <f>INDEX('2010'!$C$44:$C$140,'14 Year_History_Results'!CC489)</f>
        <v>0</v>
      </c>
      <c r="AR489" s="2">
        <f>INDEX('2011'!$C$44:$C$140,'14 Year_History_Results'!CD489)</f>
        <v>0</v>
      </c>
      <c r="AS489" s="2">
        <f>INDEX('2012'!$C$44:$C$140,'14 Year_History_Results'!CE489)</f>
        <v>0</v>
      </c>
      <c r="AT489" s="2">
        <f>INDEX('2013'!$C$44:$C$140,'14 Year_History_Results'!CF489)</f>
        <v>0</v>
      </c>
      <c r="AU489" s="149">
        <f>INDEX('2014'!$C$52:$C$180,'14 Year_History_Results'!CG489)</f>
        <v>0</v>
      </c>
      <c r="AV489" s="2">
        <f t="shared" si="325"/>
        <v>0</v>
      </c>
      <c r="AX489">
        <f t="shared" si="317"/>
        <v>824</v>
      </c>
      <c r="AY489" s="112"/>
      <c r="AZ489" s="97"/>
      <c r="BA489" s="148">
        <f>INDEX('2001'!$B$44:$B$140,'14 Year_History_Results'!BT489)</f>
        <v>0</v>
      </c>
      <c r="BB489" s="2">
        <f>INDEX('2002'!$B$44:$B$140,'14 Year_History_Results'!BU489)</f>
        <v>4</v>
      </c>
      <c r="BC489" s="2">
        <f>INDEX('2003'!$B$44:$B$140,'14 Year_History_Results'!BV489)</f>
        <v>0</v>
      </c>
      <c r="BD489" s="2">
        <f>INDEX('2004'!$B$44:$B$140,'14 Year_History_Results'!BW489)</f>
        <v>0</v>
      </c>
      <c r="BE489" s="2">
        <f>INDEX('2005'!$B$44:$B$140,'14 Year_History_Results'!BX489)</f>
        <v>0</v>
      </c>
      <c r="BF489" s="2">
        <f>INDEX('2006'!$B$44:$B$140,'14 Year_History_Results'!BY489)</f>
        <v>0</v>
      </c>
      <c r="BG489" s="2">
        <f>INDEX('2007'!$B$44:$B$140,'14 Year_History_Results'!BZ489)</f>
        <v>0</v>
      </c>
      <c r="BH489" s="2">
        <f>INDEX('2008'!$B$44:$B$140,'14 Year_History_Results'!CA489)</f>
        <v>0</v>
      </c>
      <c r="BI489" s="2">
        <f>INDEX('2009'!$B$44:$B$140,'14 Year_History_Results'!CB489)</f>
        <v>0</v>
      </c>
      <c r="BJ489" s="2">
        <f>INDEX('2010'!$B$44:$B$140,'14 Year_History_Results'!CC489)</f>
        <v>0</v>
      </c>
      <c r="BK489" s="2">
        <f>INDEX('2011'!$B$44:$B$140,'14 Year_History_Results'!CD489)</f>
        <v>0</v>
      </c>
      <c r="BL489" s="2">
        <f>INDEX('2012'!$B$44:$B$140,'14 Year_History_Results'!CE489)</f>
        <v>0</v>
      </c>
      <c r="BM489" s="2">
        <f>INDEX('2013'!$B$44:$B$140,'14 Year_History_Results'!CF489)</f>
        <v>0</v>
      </c>
      <c r="BN489" s="149">
        <f>INDEX('2014'!$B$52:$B$180,'14 Year_History_Results'!CG489)</f>
        <v>0</v>
      </c>
      <c r="BO489" s="308">
        <f t="shared" si="326"/>
        <v>0</v>
      </c>
      <c r="BQ489">
        <f t="shared" si="318"/>
        <v>824</v>
      </c>
      <c r="BR489" s="112"/>
      <c r="BS489" s="97"/>
      <c r="BT489" s="148">
        <f>IF(ISNA(MATCH($BQ489,'2001'!$A$44:$A$139,0)),97,MATCH($BQ489,'2001'!$A$44:$A$139,0))</f>
        <v>97</v>
      </c>
      <c r="BU489" s="2">
        <f>IF(ISNA(MATCH($BQ489,'2002'!$A$44:$A$139,0)),97,MATCH($BQ489,'2002'!$A$44:$A$139,0))</f>
        <v>92</v>
      </c>
      <c r="BV489" s="2">
        <f>IF(ISNA(MATCH($BQ489,'2003'!$A$44:$A$139,0)),97,MATCH($BQ489,'2003'!$A$44:$A$139,0))</f>
        <v>97</v>
      </c>
      <c r="BW489" s="2">
        <f>IF(ISNA(MATCH($BQ489,'2004'!$A$44:$A$139,0)),97,MATCH($BQ489,'2004'!$A$44:$A$139,0))</f>
        <v>97</v>
      </c>
      <c r="BX489" s="2">
        <f>IF(ISNA(MATCH($BQ489,'2005'!$A$44:$A$139,0)),97,MATCH($BQ489,'2005'!$A$44:$A$139,0))</f>
        <v>97</v>
      </c>
      <c r="BY489" s="2">
        <f>IF(ISNA(MATCH($BQ489,'2006'!$A$44:$A$139,0)),97,MATCH($BQ489,'2006'!$A$44:$A$139,0))</f>
        <v>97</v>
      </c>
      <c r="BZ489" s="2">
        <f>IF(ISNA(MATCH($BQ489,'2007'!$A$44:$A$139,0)),97,MATCH($BQ489,'2007'!$A$44:$A$139,0))</f>
        <v>97</v>
      </c>
      <c r="CA489" s="2">
        <f>IF(ISNA(MATCH($BQ489,'2008'!$A$44:$A$139,0)),97,MATCH($BQ489,'2008'!$A$44:$A$139,0))</f>
        <v>97</v>
      </c>
      <c r="CB489" s="2">
        <f>IF(ISNA(MATCH($BQ489,'2009'!$A$44:$A$139,0)),97,MATCH($BQ489,'2009'!$A$44:$A$139,0))</f>
        <v>97</v>
      </c>
      <c r="CC489" s="2">
        <f>IF(ISNA(MATCH($BQ489,'2010'!$A$44:$A$139,0)),97,MATCH($BQ489,'2010'!$A$44:$A$139,0))</f>
        <v>97</v>
      </c>
      <c r="CD489" s="2">
        <f>IF(ISNA(MATCH($BQ489,'2011'!$A$44:$A$139,0)),97,MATCH($BQ489,'2011'!$A$44:$A$139,0))</f>
        <v>97</v>
      </c>
      <c r="CE489" s="2">
        <f>IF(ISNA(MATCH($BQ489,'2012'!$A$44:$A$139,0)),97,MATCH($BQ489,'2012'!$A$44:$A$139,0))</f>
        <v>97</v>
      </c>
      <c r="CF489" s="2">
        <f>IF(ISNA(MATCH($BQ489,'2013'!$A$44:$A$139,0)),97,MATCH($BQ489,'2013'!$A$44:$A$139,0))</f>
        <v>97</v>
      </c>
      <c r="CG489" s="149">
        <f>IF(ISNA(MATCH($BQ489,'2014'!$A$52:$A$179,0)),129,MATCH($BQ489,'2014'!$A$52:$A$179,0))</f>
        <v>129</v>
      </c>
      <c r="CI489">
        <f t="shared" si="327"/>
        <v>824</v>
      </c>
      <c r="CJ489" s="284"/>
      <c r="CK489" s="282"/>
      <c r="CL489" s="281">
        <f t="shared" si="328"/>
        <v>0</v>
      </c>
      <c r="CM489" s="282">
        <f t="shared" si="329"/>
        <v>4</v>
      </c>
      <c r="CN489" s="282">
        <f t="shared" si="330"/>
        <v>2.6663999999999999</v>
      </c>
      <c r="CO489" s="282">
        <f t="shared" si="331"/>
        <v>1.7774222399999999</v>
      </c>
      <c r="CP489" s="282">
        <f t="shared" si="332"/>
        <v>1.1848296651839998</v>
      </c>
      <c r="CQ489" s="282">
        <f t="shared" si="333"/>
        <v>0.78980745481165426</v>
      </c>
      <c r="CR489" s="282">
        <f t="shared" si="334"/>
        <v>0.52648564937744868</v>
      </c>
      <c r="CS489" s="282">
        <f t="shared" si="335"/>
        <v>0.35095533387500727</v>
      </c>
      <c r="CT489" s="282">
        <f t="shared" si="336"/>
        <v>0.23394682556107985</v>
      </c>
      <c r="CU489" s="282">
        <f t="shared" si="337"/>
        <v>0.15594895391901581</v>
      </c>
      <c r="CV489" s="282">
        <f t="shared" si="338"/>
        <v>0.10395557268241594</v>
      </c>
      <c r="CW489" s="282">
        <f t="shared" si="339"/>
        <v>6.9296784750098456E-2</v>
      </c>
      <c r="CX489" s="282">
        <f t="shared" si="340"/>
        <v>4.6193236714415629E-2</v>
      </c>
      <c r="CY489" s="283">
        <f t="shared" si="341"/>
        <v>3.0792411593829457E-2</v>
      </c>
      <c r="DA489" s="282">
        <f t="shared" si="342"/>
        <v>824</v>
      </c>
      <c r="DB489" s="97"/>
      <c r="DC489" s="156"/>
      <c r="DD489" s="270">
        <f t="shared" ref="DD489:DO489" si="357">BA489+AH489+DC489</f>
        <v>0</v>
      </c>
      <c r="DE489" s="156">
        <f t="shared" si="357"/>
        <v>4</v>
      </c>
      <c r="DF489" s="156">
        <f t="shared" si="357"/>
        <v>4</v>
      </c>
      <c r="DG489" s="156">
        <f t="shared" si="357"/>
        <v>4</v>
      </c>
      <c r="DH489" s="156">
        <f t="shared" si="357"/>
        <v>4</v>
      </c>
      <c r="DI489" s="156">
        <f t="shared" si="357"/>
        <v>4</v>
      </c>
      <c r="DJ489" s="156">
        <f t="shared" si="357"/>
        <v>4</v>
      </c>
      <c r="DK489" s="156">
        <f t="shared" si="357"/>
        <v>4</v>
      </c>
      <c r="DL489" s="156">
        <f t="shared" si="357"/>
        <v>4</v>
      </c>
      <c r="DM489" s="156">
        <f t="shared" si="357"/>
        <v>4</v>
      </c>
      <c r="DN489" s="156">
        <f t="shared" si="357"/>
        <v>4</v>
      </c>
      <c r="DO489" s="156">
        <f t="shared" si="357"/>
        <v>4</v>
      </c>
      <c r="DP489" s="156">
        <f t="shared" si="344"/>
        <v>4</v>
      </c>
      <c r="DQ489" s="267">
        <f t="shared" si="345"/>
        <v>4</v>
      </c>
      <c r="DR489" s="156">
        <f t="shared" si="322"/>
        <v>471</v>
      </c>
    </row>
    <row r="490" spans="2:122" ht="13.5" thickBot="1" x14ac:dyDescent="0.25">
      <c r="B490" s="133">
        <v>245</v>
      </c>
      <c r="C490" s="50">
        <f t="shared" si="234"/>
        <v>2</v>
      </c>
      <c r="D490" s="50">
        <f t="shared" si="244"/>
        <v>0</v>
      </c>
      <c r="E490" s="97"/>
      <c r="F490" s="2">
        <f t="shared" si="323"/>
        <v>485</v>
      </c>
      <c r="G490" s="98">
        <v>1027</v>
      </c>
      <c r="H490" s="164">
        <f>14- COUNTIF(L490:AA490,"#N/A")</f>
        <v>1</v>
      </c>
      <c r="I490" s="133">
        <f>SUM(AF490:AU490)+SUM(BA490:BM490)</f>
        <v>1</v>
      </c>
      <c r="J490" s="405">
        <f>CY490</f>
        <v>2.5988893170603985E-2</v>
      </c>
      <c r="K490" s="466" t="str">
        <f>IF(ISNUMBER(MATCH(G490,'[4]OPR data'!$A$3:$A$2541,0)),"Y","N")</f>
        <v>Y</v>
      </c>
      <c r="L490" s="112"/>
      <c r="M490" s="236"/>
      <c r="N490" s="236" t="e">
        <f>(INDEX(Finish_table!R$4:R$83,MATCH('14 Year_History_Results'!$G490,Finish_table!S$4:S$83,0),1))</f>
        <v>#N/A</v>
      </c>
      <c r="O490" s="236" t="e">
        <f>(INDEX(Finish_table!Z$4:Z$99,MATCH('14 Year_History_Results'!$G490,Finish_table!AA$4:AA$99,0),1))</f>
        <v>#N/A</v>
      </c>
      <c r="P490" s="236" t="e">
        <f>(INDEX(Finish_table!AI$4:AI$99,MATCH('14 Year_History_Results'!$G490,Finish_table!AJ$4:AJ$99,0),1))</f>
        <v>#N/A</v>
      </c>
      <c r="Q490" s="236" t="e">
        <f>(INDEX(Finish_table!AR$4:AR$99,MATCH('14 Year_History_Results'!$G490,Finish_table!AS$4:AS$99,0),1))</f>
        <v>#N/A</v>
      </c>
      <c r="R490" s="236" t="str">
        <f>(INDEX(Finish_table!BA$4:BA$99,MATCH('14 Year_History_Results'!$G490,Finish_table!BB$4:BB$99,0),1))</f>
        <v>QF</v>
      </c>
      <c r="S490" s="236" t="e">
        <f>(INDEX(Finish_table!BJ$4:BJ$99,MATCH('14 Year_History_Results'!$G490,Finish_table!BK$4:BK$99,0),1))</f>
        <v>#N/A</v>
      </c>
      <c r="T490" s="236" t="e">
        <f>(INDEX(Finish_table!BS$4:BS$99,MATCH('14 Year_History_Results'!$G490,Finish_table!BT$4:BT$99,0),1))</f>
        <v>#N/A</v>
      </c>
      <c r="U490" s="236" t="e">
        <f>(INDEX(Finish_table!CB$4:CB$99,MATCH('14 Year_History_Results'!$G490,Finish_table!CC$4:CC$99,0),1))</f>
        <v>#N/A</v>
      </c>
      <c r="V490" s="236" t="e">
        <f>(INDEX(Finish_table!CK$4:CK$99,MATCH('14 Year_History_Results'!$G490,Finish_table!CL$4:CL$99,0),1))</f>
        <v>#N/A</v>
      </c>
      <c r="W490" s="236" t="e">
        <f>(INDEX(Finish_table!CT$4:CT$99,MATCH('14 Year_History_Results'!$G490,Finish_table!CU$4:CU$99,0),1))</f>
        <v>#N/A</v>
      </c>
      <c r="X490" s="236" t="e">
        <f>(INDEX(Finish_table!DC$4:DC$99,MATCH('14 Year_History_Results'!$G490,Finish_table!DD$4:DD$99,0),1))</f>
        <v>#N/A</v>
      </c>
      <c r="Y490" s="236" t="e">
        <f>(INDEX(Finish_table!DL$4:DL$99,MATCH('14 Year_History_Results'!$G490,Finish_table!DM$4:DM$99,0),1))</f>
        <v>#N/A</v>
      </c>
      <c r="Z490" s="236" t="e">
        <f>(INDEX(Finish_table!DU$4:DU$99,MATCH('14 Year_History_Results'!$G490,Finish_table!DV$4:DV$99,0),1))</f>
        <v>#N/A</v>
      </c>
      <c r="AA490" s="256" t="e">
        <f>(INDEX(Finish_table!ED$4:ED$140,MATCH('14 Year_History_Results'!$G490,Finish_table!EE$4:EE$140,0),1))</f>
        <v>#N/A</v>
      </c>
      <c r="AE490">
        <f t="shared" si="324"/>
        <v>1027</v>
      </c>
      <c r="AF490" s="112"/>
      <c r="AG490" s="2"/>
      <c r="AH490" s="148">
        <f>INDEX('2001'!$C$44:$C$140,'14 Year_History_Results'!BT490)</f>
        <v>0</v>
      </c>
      <c r="AI490" s="2">
        <f>INDEX('2002'!$C$44:$C$140,'14 Year_History_Results'!BU490)</f>
        <v>0</v>
      </c>
      <c r="AJ490" s="2">
        <f>INDEX('2003'!$C$44:$C$140,'14 Year_History_Results'!BV490)</f>
        <v>0</v>
      </c>
      <c r="AK490" s="2">
        <f>INDEX('2004'!$C$44:$C$140,'14 Year_History_Results'!BW490)</f>
        <v>0</v>
      </c>
      <c r="AL490" s="2">
        <f>INDEX('2005'!$C$44:$C$140,'14 Year_History_Results'!BX490)</f>
        <v>0</v>
      </c>
      <c r="AM490" s="2">
        <f>INDEX('2006'!$C$44:$C$140,'14 Year_History_Results'!BY490)</f>
        <v>0</v>
      </c>
      <c r="AN490" s="2">
        <f>INDEX('2007'!$C$44:$C$140,'14 Year_History_Results'!BZ490)</f>
        <v>0</v>
      </c>
      <c r="AO490" s="2">
        <f>INDEX('2008'!$C$44:$C$140,'14 Year_History_Results'!CA490)</f>
        <v>0</v>
      </c>
      <c r="AP490" s="2">
        <f>INDEX('2009'!$C$44:$C$140,'14 Year_History_Results'!CB490)</f>
        <v>0</v>
      </c>
      <c r="AQ490" s="2">
        <f>INDEX('2010'!$C$44:$C$140,'14 Year_History_Results'!CC490)</f>
        <v>0</v>
      </c>
      <c r="AR490" s="2">
        <f>INDEX('2011'!$C$44:$C$140,'14 Year_History_Results'!CD490)</f>
        <v>0</v>
      </c>
      <c r="AS490" s="2">
        <f>INDEX('2012'!$C$44:$C$140,'14 Year_History_Results'!CE490)</f>
        <v>0</v>
      </c>
      <c r="AT490" s="2">
        <f>INDEX('2013'!$C$44:$C$140,'14 Year_History_Results'!CF490)</f>
        <v>0</v>
      </c>
      <c r="AU490" s="149">
        <f>INDEX('2014'!$C$52:$C$180,'14 Year_History_Results'!CG490)</f>
        <v>0</v>
      </c>
      <c r="AV490" s="2">
        <f t="shared" si="325"/>
        <v>0</v>
      </c>
      <c r="AX490">
        <f t="shared" si="317"/>
        <v>1027</v>
      </c>
      <c r="AY490" s="112"/>
      <c r="AZ490" s="97"/>
      <c r="BA490" s="148">
        <f>INDEX('2001'!$B$44:$B$140,'14 Year_History_Results'!BT490)</f>
        <v>0</v>
      </c>
      <c r="BB490" s="2">
        <f>INDEX('2002'!$B$44:$B$140,'14 Year_History_Results'!BU490)</f>
        <v>0</v>
      </c>
      <c r="BC490" s="2">
        <f>INDEX('2003'!$B$44:$B$140,'14 Year_History_Results'!BV490)</f>
        <v>0</v>
      </c>
      <c r="BD490" s="2">
        <f>INDEX('2004'!$B$44:$B$140,'14 Year_History_Results'!BW490)</f>
        <v>0</v>
      </c>
      <c r="BE490" s="2">
        <f>INDEX('2005'!$B$44:$B$140,'14 Year_History_Results'!BX490)</f>
        <v>1</v>
      </c>
      <c r="BF490" s="2">
        <f>INDEX('2006'!$B$44:$B$140,'14 Year_History_Results'!BY490)</f>
        <v>0</v>
      </c>
      <c r="BG490" s="2">
        <f>INDEX('2007'!$B$44:$B$140,'14 Year_History_Results'!BZ490)</f>
        <v>0</v>
      </c>
      <c r="BH490" s="2">
        <f>INDEX('2008'!$B$44:$B$140,'14 Year_History_Results'!CA490)</f>
        <v>0</v>
      </c>
      <c r="BI490" s="2">
        <f>INDEX('2009'!$B$44:$B$140,'14 Year_History_Results'!CB490)</f>
        <v>0</v>
      </c>
      <c r="BJ490" s="2">
        <f>INDEX('2010'!$B$44:$B$140,'14 Year_History_Results'!CC490)</f>
        <v>0</v>
      </c>
      <c r="BK490" s="2">
        <f>INDEX('2011'!$B$44:$B$140,'14 Year_History_Results'!CD490)</f>
        <v>0</v>
      </c>
      <c r="BL490" s="2">
        <f>INDEX('2012'!$B$44:$B$140,'14 Year_History_Results'!CE490)</f>
        <v>0</v>
      </c>
      <c r="BM490" s="2">
        <f>INDEX('2013'!$B$44:$B$140,'14 Year_History_Results'!CF490)</f>
        <v>0</v>
      </c>
      <c r="BN490" s="149">
        <f>INDEX('2014'!$B$52:$B$180,'14 Year_History_Results'!CG490)</f>
        <v>0</v>
      </c>
      <c r="BO490" s="308">
        <f t="shared" si="326"/>
        <v>0</v>
      </c>
      <c r="BQ490">
        <f t="shared" si="318"/>
        <v>1027</v>
      </c>
      <c r="BR490" s="112"/>
      <c r="BS490" s="97"/>
      <c r="BT490" s="148">
        <f>IF(ISNA(MATCH($BQ490,'2001'!$A$44:$A$139,0)),97,MATCH($BQ490,'2001'!$A$44:$A$139,0))</f>
        <v>97</v>
      </c>
      <c r="BU490" s="2">
        <f>IF(ISNA(MATCH($BQ490,'2002'!$A$44:$A$139,0)),97,MATCH($BQ490,'2002'!$A$44:$A$139,0))</f>
        <v>97</v>
      </c>
      <c r="BV490" s="2">
        <f>IF(ISNA(MATCH($BQ490,'2003'!$A$44:$A$139,0)),97,MATCH($BQ490,'2003'!$A$44:$A$139,0))</f>
        <v>97</v>
      </c>
      <c r="BW490" s="2">
        <f>IF(ISNA(MATCH($BQ490,'2004'!$A$44:$A$139,0)),97,MATCH($BQ490,'2004'!$A$44:$A$139,0))</f>
        <v>97</v>
      </c>
      <c r="BX490" s="2">
        <f>IF(ISNA(MATCH($BQ490,'2005'!$A$44:$A$139,0)),97,MATCH($BQ490,'2005'!$A$44:$A$139,0))</f>
        <v>78</v>
      </c>
      <c r="BY490" s="2">
        <f>IF(ISNA(MATCH($BQ490,'2006'!$A$44:$A$139,0)),97,MATCH($BQ490,'2006'!$A$44:$A$139,0))</f>
        <v>97</v>
      </c>
      <c r="BZ490" s="2">
        <f>IF(ISNA(MATCH($BQ490,'2007'!$A$44:$A$139,0)),97,MATCH($BQ490,'2007'!$A$44:$A$139,0))</f>
        <v>97</v>
      </c>
      <c r="CA490" s="2">
        <f>IF(ISNA(MATCH($BQ490,'2008'!$A$44:$A$139,0)),97,MATCH($BQ490,'2008'!$A$44:$A$139,0))</f>
        <v>97</v>
      </c>
      <c r="CB490" s="2">
        <f>IF(ISNA(MATCH($BQ490,'2009'!$A$44:$A$139,0)),97,MATCH($BQ490,'2009'!$A$44:$A$139,0))</f>
        <v>97</v>
      </c>
      <c r="CC490" s="2">
        <f>IF(ISNA(MATCH($BQ490,'2010'!$A$44:$A$139,0)),97,MATCH($BQ490,'2010'!$A$44:$A$139,0))</f>
        <v>97</v>
      </c>
      <c r="CD490" s="2">
        <f>IF(ISNA(MATCH($BQ490,'2011'!$A$44:$A$139,0)),97,MATCH($BQ490,'2011'!$A$44:$A$139,0))</f>
        <v>97</v>
      </c>
      <c r="CE490" s="2">
        <f>IF(ISNA(MATCH($BQ490,'2012'!$A$44:$A$139,0)),97,MATCH($BQ490,'2012'!$A$44:$A$139,0))</f>
        <v>97</v>
      </c>
      <c r="CF490" s="2">
        <f>IF(ISNA(MATCH($BQ490,'2013'!$A$44:$A$139,0)),97,MATCH($BQ490,'2013'!$A$44:$A$139,0))</f>
        <v>97</v>
      </c>
      <c r="CG490" s="149">
        <f>IF(ISNA(MATCH($BQ490,'2014'!$A$52:$A$179,0)),129,MATCH($BQ490,'2014'!$A$52:$A$179,0))</f>
        <v>129</v>
      </c>
      <c r="CI490">
        <f t="shared" si="327"/>
        <v>1027</v>
      </c>
      <c r="CJ490" s="284"/>
      <c r="CK490" s="282"/>
      <c r="CL490" s="281">
        <f t="shared" si="328"/>
        <v>0</v>
      </c>
      <c r="CM490" s="282">
        <f t="shared" si="329"/>
        <v>0</v>
      </c>
      <c r="CN490" s="282">
        <f t="shared" si="330"/>
        <v>0</v>
      </c>
      <c r="CO490" s="282">
        <f t="shared" si="331"/>
        <v>0</v>
      </c>
      <c r="CP490" s="282">
        <f t="shared" si="332"/>
        <v>1</v>
      </c>
      <c r="CQ490" s="282">
        <f t="shared" si="333"/>
        <v>0.66659999999999997</v>
      </c>
      <c r="CR490" s="282">
        <f t="shared" si="334"/>
        <v>0.44435555999999998</v>
      </c>
      <c r="CS490" s="282">
        <f t="shared" si="335"/>
        <v>0.29620741629599995</v>
      </c>
      <c r="CT490" s="282">
        <f t="shared" si="336"/>
        <v>0.19745186370291357</v>
      </c>
      <c r="CU490" s="282">
        <f t="shared" si="337"/>
        <v>0.13162141234436217</v>
      </c>
      <c r="CV490" s="282">
        <f t="shared" si="338"/>
        <v>8.7738833468751817E-2</v>
      </c>
      <c r="CW490" s="282">
        <f t="shared" si="339"/>
        <v>5.8486706390269962E-2</v>
      </c>
      <c r="CX490" s="282">
        <f t="shared" si="340"/>
        <v>3.8987238479753952E-2</v>
      </c>
      <c r="CY490" s="283">
        <f t="shared" si="341"/>
        <v>2.5988893170603985E-2</v>
      </c>
      <c r="DA490" s="282">
        <f t="shared" si="342"/>
        <v>1027</v>
      </c>
      <c r="DB490" s="97"/>
      <c r="DC490" s="156"/>
      <c r="DD490" s="270">
        <f t="shared" ref="DD490:DO490" si="358">BA490+AH490+DC490</f>
        <v>0</v>
      </c>
      <c r="DE490" s="156">
        <f t="shared" si="358"/>
        <v>0</v>
      </c>
      <c r="DF490" s="156">
        <f t="shared" si="358"/>
        <v>0</v>
      </c>
      <c r="DG490" s="156">
        <f t="shared" si="358"/>
        <v>0</v>
      </c>
      <c r="DH490" s="156">
        <f t="shared" si="358"/>
        <v>1</v>
      </c>
      <c r="DI490" s="156">
        <f t="shared" si="358"/>
        <v>1</v>
      </c>
      <c r="DJ490" s="156">
        <f t="shared" si="358"/>
        <v>1</v>
      </c>
      <c r="DK490" s="156">
        <f t="shared" si="358"/>
        <v>1</v>
      </c>
      <c r="DL490" s="156">
        <f t="shared" si="358"/>
        <v>1</v>
      </c>
      <c r="DM490" s="156">
        <f t="shared" si="358"/>
        <v>1</v>
      </c>
      <c r="DN490" s="156">
        <f t="shared" si="358"/>
        <v>1</v>
      </c>
      <c r="DO490" s="156">
        <f t="shared" si="358"/>
        <v>1</v>
      </c>
      <c r="DP490" s="156">
        <f t="shared" si="344"/>
        <v>1</v>
      </c>
      <c r="DQ490" s="267">
        <f t="shared" si="345"/>
        <v>1</v>
      </c>
      <c r="DR490" s="156">
        <f t="shared" si="322"/>
        <v>485</v>
      </c>
    </row>
    <row r="491" spans="2:122" ht="13.5" thickBot="1" x14ac:dyDescent="0.25">
      <c r="B491" s="133">
        <v>245</v>
      </c>
      <c r="C491" s="50">
        <f t="shared" si="234"/>
        <v>3</v>
      </c>
      <c r="D491" s="50">
        <f t="shared" si="244"/>
        <v>3</v>
      </c>
      <c r="E491" s="97"/>
      <c r="F491" s="2">
        <f t="shared" si="323"/>
        <v>486</v>
      </c>
      <c r="G491" s="98">
        <v>145</v>
      </c>
      <c r="H491" s="164">
        <f>14- COUNTIF(L491:AA491,"#N/A")</f>
        <v>1</v>
      </c>
      <c r="I491" s="133">
        <f>SUM(AF491:AU491)+SUM(BA491:BM491)</f>
        <v>3</v>
      </c>
      <c r="J491" s="405">
        <f>CY491</f>
        <v>2.3094308695372098E-2</v>
      </c>
      <c r="K491" s="466" t="str">
        <f>IF(ISNUMBER(MATCH(G491,'[4]OPR data'!$A$3:$A$2541,0)),"Y","N")</f>
        <v>Y</v>
      </c>
      <c r="L491" s="112"/>
      <c r="M491" s="236"/>
      <c r="N491" s="236" t="e">
        <f>(INDEX(Finish_table!R$4:R$83,MATCH('14 Year_History_Results'!$G491,Finish_table!S$4:S$83,0),1))</f>
        <v>#N/A</v>
      </c>
      <c r="O491" s="236" t="str">
        <f>(INDEX(Finish_table!Z$4:Z$99,MATCH('14 Year_History_Results'!$G491,Finish_table!AA$4:AA$99,0),1))</f>
        <v>QF</v>
      </c>
      <c r="P491" s="236" t="e">
        <f>(INDEX(Finish_table!AI$4:AI$99,MATCH('14 Year_History_Results'!$G491,Finish_table!AJ$4:AJ$99,0),1))</f>
        <v>#N/A</v>
      </c>
      <c r="Q491" s="236" t="e">
        <f>(INDEX(Finish_table!AR$4:AR$99,MATCH('14 Year_History_Results'!$G491,Finish_table!AS$4:AS$99,0),1))</f>
        <v>#N/A</v>
      </c>
      <c r="R491" s="236" t="e">
        <f>(INDEX(Finish_table!BA$4:BA$99,MATCH('14 Year_History_Results'!$G491,Finish_table!BB$4:BB$99,0),1))</f>
        <v>#N/A</v>
      </c>
      <c r="S491" s="236" t="e">
        <f>(INDEX(Finish_table!BJ$4:BJ$99,MATCH('14 Year_History_Results'!$G491,Finish_table!BK$4:BK$99,0),1))</f>
        <v>#N/A</v>
      </c>
      <c r="T491" s="236" t="e">
        <f>(INDEX(Finish_table!BS$4:BS$99,MATCH('14 Year_History_Results'!$G491,Finish_table!BT$4:BT$99,0),1))</f>
        <v>#N/A</v>
      </c>
      <c r="U491" s="236" t="e">
        <f>(INDEX(Finish_table!CB$4:CB$99,MATCH('14 Year_History_Results'!$G491,Finish_table!CC$4:CC$99,0),1))</f>
        <v>#N/A</v>
      </c>
      <c r="V491" s="236" t="e">
        <f>(INDEX(Finish_table!CK$4:CK$99,MATCH('14 Year_History_Results'!$G491,Finish_table!CL$4:CL$99,0),1))</f>
        <v>#N/A</v>
      </c>
      <c r="W491" s="236" t="e">
        <f>(INDEX(Finish_table!CT$4:CT$99,MATCH('14 Year_History_Results'!$G491,Finish_table!CU$4:CU$99,0),1))</f>
        <v>#N/A</v>
      </c>
      <c r="X491" s="236" t="e">
        <f>(INDEX(Finish_table!DC$4:DC$99,MATCH('14 Year_History_Results'!$G491,Finish_table!DD$4:DD$99,0),1))</f>
        <v>#N/A</v>
      </c>
      <c r="Y491" s="236" t="e">
        <f>(INDEX(Finish_table!DL$4:DL$99,MATCH('14 Year_History_Results'!$G491,Finish_table!DM$4:DM$99,0),1))</f>
        <v>#N/A</v>
      </c>
      <c r="Z491" s="236" t="e">
        <f>(INDEX(Finish_table!DU$4:DU$99,MATCH('14 Year_History_Results'!$G491,Finish_table!DV$4:DV$99,0),1))</f>
        <v>#N/A</v>
      </c>
      <c r="AA491" s="256" t="e">
        <f>(INDEX(Finish_table!ED$4:ED$140,MATCH('14 Year_History_Results'!$G491,Finish_table!EE$4:EE$140,0),1))</f>
        <v>#N/A</v>
      </c>
      <c r="AE491">
        <f t="shared" si="324"/>
        <v>145</v>
      </c>
      <c r="AF491" s="112"/>
      <c r="AG491" s="2"/>
      <c r="AH491" s="148">
        <f>INDEX('2001'!$C$44:$C$140,'14 Year_History_Results'!BT491)</f>
        <v>0</v>
      </c>
      <c r="AI491" s="2">
        <f>INDEX('2002'!$C$44:$C$140,'14 Year_History_Results'!BU491)</f>
        <v>0</v>
      </c>
      <c r="AJ491" s="2">
        <f>INDEX('2003'!$C$44:$C$140,'14 Year_History_Results'!BV491)</f>
        <v>0</v>
      </c>
      <c r="AK491" s="2">
        <f>INDEX('2004'!$C$44:$C$140,'14 Year_History_Results'!BW491)</f>
        <v>0</v>
      </c>
      <c r="AL491" s="2">
        <f>INDEX('2005'!$C$44:$C$140,'14 Year_History_Results'!BX491)</f>
        <v>0</v>
      </c>
      <c r="AM491" s="2">
        <f>INDEX('2006'!$C$44:$C$140,'14 Year_History_Results'!BY491)</f>
        <v>0</v>
      </c>
      <c r="AN491" s="2">
        <f>INDEX('2007'!$C$44:$C$140,'14 Year_History_Results'!BZ491)</f>
        <v>0</v>
      </c>
      <c r="AO491" s="2">
        <f>INDEX('2008'!$C$44:$C$140,'14 Year_History_Results'!CA491)</f>
        <v>0</v>
      </c>
      <c r="AP491" s="2">
        <f>INDEX('2009'!$C$44:$C$140,'14 Year_History_Results'!CB491)</f>
        <v>0</v>
      </c>
      <c r="AQ491" s="2">
        <f>INDEX('2010'!$C$44:$C$140,'14 Year_History_Results'!CC491)</f>
        <v>0</v>
      </c>
      <c r="AR491" s="2">
        <f>INDEX('2011'!$C$44:$C$140,'14 Year_History_Results'!CD491)</f>
        <v>0</v>
      </c>
      <c r="AS491" s="2">
        <f>INDEX('2012'!$C$44:$C$140,'14 Year_History_Results'!CE491)</f>
        <v>0</v>
      </c>
      <c r="AT491" s="2">
        <f>INDEX('2013'!$C$44:$C$140,'14 Year_History_Results'!CF491)</f>
        <v>0</v>
      </c>
      <c r="AU491" s="149">
        <f>INDEX('2014'!$C$52:$C$180,'14 Year_History_Results'!CG491)</f>
        <v>0</v>
      </c>
      <c r="AV491" s="2">
        <f t="shared" si="325"/>
        <v>0</v>
      </c>
      <c r="AX491">
        <f t="shared" si="317"/>
        <v>145</v>
      </c>
      <c r="AY491" s="112"/>
      <c r="AZ491" s="97"/>
      <c r="BA491" s="148">
        <f>INDEX('2001'!$B$44:$B$140,'14 Year_History_Results'!BT491)</f>
        <v>0</v>
      </c>
      <c r="BB491" s="2">
        <f>INDEX('2002'!$B$44:$B$140,'14 Year_History_Results'!BU491)</f>
        <v>3</v>
      </c>
      <c r="BC491" s="2">
        <f>INDEX('2003'!$B$44:$B$140,'14 Year_History_Results'!BV491)</f>
        <v>0</v>
      </c>
      <c r="BD491" s="2">
        <f>INDEX('2004'!$B$44:$B$140,'14 Year_History_Results'!BW491)</f>
        <v>0</v>
      </c>
      <c r="BE491" s="2">
        <f>INDEX('2005'!$B$44:$B$140,'14 Year_History_Results'!BX491)</f>
        <v>0</v>
      </c>
      <c r="BF491" s="2">
        <f>INDEX('2006'!$B$44:$B$140,'14 Year_History_Results'!BY491)</f>
        <v>0</v>
      </c>
      <c r="BG491" s="2">
        <f>INDEX('2007'!$B$44:$B$140,'14 Year_History_Results'!BZ491)</f>
        <v>0</v>
      </c>
      <c r="BH491" s="2">
        <f>INDEX('2008'!$B$44:$B$140,'14 Year_History_Results'!CA491)</f>
        <v>0</v>
      </c>
      <c r="BI491" s="2">
        <f>INDEX('2009'!$B$44:$B$140,'14 Year_History_Results'!CB491)</f>
        <v>0</v>
      </c>
      <c r="BJ491" s="2">
        <f>INDEX('2010'!$B$44:$B$140,'14 Year_History_Results'!CC491)</f>
        <v>0</v>
      </c>
      <c r="BK491" s="2">
        <f>INDEX('2011'!$B$44:$B$140,'14 Year_History_Results'!CD491)</f>
        <v>0</v>
      </c>
      <c r="BL491" s="2">
        <f>INDEX('2012'!$B$44:$B$140,'14 Year_History_Results'!CE491)</f>
        <v>0</v>
      </c>
      <c r="BM491" s="2">
        <f>INDEX('2013'!$B$44:$B$140,'14 Year_History_Results'!CF491)</f>
        <v>0</v>
      </c>
      <c r="BN491" s="149">
        <f>INDEX('2014'!$B$52:$B$180,'14 Year_History_Results'!CG491)</f>
        <v>0</v>
      </c>
      <c r="BO491" s="308">
        <f t="shared" si="326"/>
        <v>0</v>
      </c>
      <c r="BQ491">
        <f t="shared" si="318"/>
        <v>145</v>
      </c>
      <c r="BR491" s="112"/>
      <c r="BS491" s="97"/>
      <c r="BT491" s="148">
        <f>IF(ISNA(MATCH($BQ491,'2001'!$A$44:$A$139,0)),97,MATCH($BQ491,'2001'!$A$44:$A$139,0))</f>
        <v>97</v>
      </c>
      <c r="BU491" s="2">
        <f>IF(ISNA(MATCH($BQ491,'2002'!$A$44:$A$139,0)),97,MATCH($BQ491,'2002'!$A$44:$A$139,0))</f>
        <v>32</v>
      </c>
      <c r="BV491" s="2">
        <f>IF(ISNA(MATCH($BQ491,'2003'!$A$44:$A$139,0)),97,MATCH($BQ491,'2003'!$A$44:$A$139,0))</f>
        <v>97</v>
      </c>
      <c r="BW491" s="2">
        <f>IF(ISNA(MATCH($BQ491,'2004'!$A$44:$A$139,0)),97,MATCH($BQ491,'2004'!$A$44:$A$139,0))</f>
        <v>97</v>
      </c>
      <c r="BX491" s="2">
        <f>IF(ISNA(MATCH($BQ491,'2005'!$A$44:$A$139,0)),97,MATCH($BQ491,'2005'!$A$44:$A$139,0))</f>
        <v>97</v>
      </c>
      <c r="BY491" s="2">
        <f>IF(ISNA(MATCH($BQ491,'2006'!$A$44:$A$139,0)),97,MATCH($BQ491,'2006'!$A$44:$A$139,0))</f>
        <v>97</v>
      </c>
      <c r="BZ491" s="2">
        <f>IF(ISNA(MATCH($BQ491,'2007'!$A$44:$A$139,0)),97,MATCH($BQ491,'2007'!$A$44:$A$139,0))</f>
        <v>97</v>
      </c>
      <c r="CA491" s="2">
        <f>IF(ISNA(MATCH($BQ491,'2008'!$A$44:$A$139,0)),97,MATCH($BQ491,'2008'!$A$44:$A$139,0))</f>
        <v>97</v>
      </c>
      <c r="CB491" s="2">
        <f>IF(ISNA(MATCH($BQ491,'2009'!$A$44:$A$139,0)),97,MATCH($BQ491,'2009'!$A$44:$A$139,0))</f>
        <v>97</v>
      </c>
      <c r="CC491" s="2">
        <f>IF(ISNA(MATCH($BQ491,'2010'!$A$44:$A$139,0)),97,MATCH($BQ491,'2010'!$A$44:$A$139,0))</f>
        <v>97</v>
      </c>
      <c r="CD491" s="2">
        <f>IF(ISNA(MATCH($BQ491,'2011'!$A$44:$A$139,0)),97,MATCH($BQ491,'2011'!$A$44:$A$139,0))</f>
        <v>97</v>
      </c>
      <c r="CE491" s="2">
        <f>IF(ISNA(MATCH($BQ491,'2012'!$A$44:$A$139,0)),97,MATCH($BQ491,'2012'!$A$44:$A$139,0))</f>
        <v>97</v>
      </c>
      <c r="CF491" s="2">
        <f>IF(ISNA(MATCH($BQ491,'2013'!$A$44:$A$139,0)),97,MATCH($BQ491,'2013'!$A$44:$A$139,0))</f>
        <v>97</v>
      </c>
      <c r="CG491" s="149">
        <f>IF(ISNA(MATCH($BQ491,'2014'!$A$52:$A$179,0)),129,MATCH($BQ491,'2014'!$A$52:$A$179,0))</f>
        <v>129</v>
      </c>
      <c r="CI491">
        <f t="shared" si="327"/>
        <v>145</v>
      </c>
      <c r="CJ491" s="284"/>
      <c r="CK491" s="282"/>
      <c r="CL491" s="281">
        <f t="shared" si="328"/>
        <v>0</v>
      </c>
      <c r="CM491" s="282">
        <f t="shared" si="329"/>
        <v>3</v>
      </c>
      <c r="CN491" s="282">
        <f t="shared" si="330"/>
        <v>1.9998</v>
      </c>
      <c r="CO491" s="282">
        <f t="shared" si="331"/>
        <v>1.3330666799999999</v>
      </c>
      <c r="CP491" s="282">
        <f t="shared" si="332"/>
        <v>0.8886222488879999</v>
      </c>
      <c r="CQ491" s="282">
        <f t="shared" si="333"/>
        <v>0.5923555911087407</v>
      </c>
      <c r="CR491" s="282">
        <f t="shared" si="334"/>
        <v>0.39486423703308654</v>
      </c>
      <c r="CS491" s="282">
        <f t="shared" si="335"/>
        <v>0.26321650040625549</v>
      </c>
      <c r="CT491" s="282">
        <f t="shared" si="336"/>
        <v>0.17546011917080989</v>
      </c>
      <c r="CU491" s="282">
        <f t="shared" si="337"/>
        <v>0.11696171543926187</v>
      </c>
      <c r="CV491" s="282">
        <f t="shared" si="338"/>
        <v>7.7966679511811965E-2</v>
      </c>
      <c r="CW491" s="282">
        <f t="shared" si="339"/>
        <v>5.1972588562573856E-2</v>
      </c>
      <c r="CX491" s="282">
        <f t="shared" si="340"/>
        <v>3.4644927535811727E-2</v>
      </c>
      <c r="CY491" s="283">
        <f t="shared" si="341"/>
        <v>2.3094308695372098E-2</v>
      </c>
      <c r="DA491" s="282">
        <f t="shared" si="342"/>
        <v>145</v>
      </c>
      <c r="DB491" s="97"/>
      <c r="DC491" s="156"/>
      <c r="DD491" s="270">
        <f t="shared" ref="DD491:DO491" si="359">BA491+AH491+DC491</f>
        <v>0</v>
      </c>
      <c r="DE491" s="156">
        <f t="shared" si="359"/>
        <v>3</v>
      </c>
      <c r="DF491" s="156">
        <f t="shared" si="359"/>
        <v>3</v>
      </c>
      <c r="DG491" s="156">
        <f t="shared" si="359"/>
        <v>3</v>
      </c>
      <c r="DH491" s="156">
        <f t="shared" si="359"/>
        <v>3</v>
      </c>
      <c r="DI491" s="156">
        <f t="shared" si="359"/>
        <v>3</v>
      </c>
      <c r="DJ491" s="156">
        <f t="shared" si="359"/>
        <v>3</v>
      </c>
      <c r="DK491" s="156">
        <f t="shared" si="359"/>
        <v>3</v>
      </c>
      <c r="DL491" s="156">
        <f t="shared" si="359"/>
        <v>3</v>
      </c>
      <c r="DM491" s="156">
        <f t="shared" si="359"/>
        <v>3</v>
      </c>
      <c r="DN491" s="156">
        <f t="shared" si="359"/>
        <v>3</v>
      </c>
      <c r="DO491" s="156">
        <f t="shared" si="359"/>
        <v>3</v>
      </c>
      <c r="DP491" s="156">
        <f t="shared" si="344"/>
        <v>3</v>
      </c>
      <c r="DQ491" s="267">
        <f t="shared" si="345"/>
        <v>3</v>
      </c>
      <c r="DR491" s="156">
        <f t="shared" si="322"/>
        <v>476</v>
      </c>
    </row>
    <row r="492" spans="2:122" ht="13.5" thickBot="1" x14ac:dyDescent="0.25">
      <c r="B492" s="133">
        <v>247</v>
      </c>
      <c r="C492" s="50">
        <f t="shared" si="234"/>
        <v>1</v>
      </c>
      <c r="D492" s="50">
        <f t="shared" si="244"/>
        <v>0</v>
      </c>
      <c r="E492" s="97"/>
      <c r="F492" s="2">
        <f t="shared" si="323"/>
        <v>487</v>
      </c>
      <c r="G492" s="98">
        <v>94</v>
      </c>
      <c r="H492" s="164">
        <f>14- COUNTIF(L492:AA492,"#N/A")</f>
        <v>1</v>
      </c>
      <c r="I492" s="133">
        <f>SUM(AF492:AU492)+SUM(BA492:BM492)</f>
        <v>2</v>
      </c>
      <c r="J492" s="405">
        <f>CY492</f>
        <v>1.5396205796914728E-2</v>
      </c>
      <c r="K492" s="466" t="str">
        <f>IF(ISNUMBER(MATCH(G492,'[4]OPR data'!$A$3:$A$2541,0)),"Y","N")</f>
        <v>Y</v>
      </c>
      <c r="L492" s="112"/>
      <c r="M492" s="236"/>
      <c r="N492" s="236" t="e">
        <f>(INDEX(Finish_table!R$4:R$83,MATCH('14 Year_History_Results'!$G492,Finish_table!S$4:S$83,0),1))</f>
        <v>#N/A</v>
      </c>
      <c r="O492" s="236" t="str">
        <f>(INDEX(Finish_table!Z$4:Z$99,MATCH('14 Year_History_Results'!$G492,Finish_table!AA$4:AA$99,0),1))</f>
        <v>QF</v>
      </c>
      <c r="P492" s="236" t="e">
        <f>(INDEX(Finish_table!AI$4:AI$99,MATCH('14 Year_History_Results'!$G492,Finish_table!AJ$4:AJ$99,0),1))</f>
        <v>#N/A</v>
      </c>
      <c r="Q492" s="236" t="e">
        <f>(INDEX(Finish_table!AR$4:AR$99,MATCH('14 Year_History_Results'!$G492,Finish_table!AS$4:AS$99,0),1))</f>
        <v>#N/A</v>
      </c>
      <c r="R492" s="236" t="e">
        <f>(INDEX(Finish_table!BA$4:BA$99,MATCH('14 Year_History_Results'!$G492,Finish_table!BB$4:BB$99,0),1))</f>
        <v>#N/A</v>
      </c>
      <c r="S492" s="236" t="e">
        <f>(INDEX(Finish_table!BJ$4:BJ$99,MATCH('14 Year_History_Results'!$G492,Finish_table!BK$4:BK$99,0),1))</f>
        <v>#N/A</v>
      </c>
      <c r="T492" s="236" t="e">
        <f>(INDEX(Finish_table!BS$4:BS$99,MATCH('14 Year_History_Results'!$G492,Finish_table!BT$4:BT$99,0),1))</f>
        <v>#N/A</v>
      </c>
      <c r="U492" s="236" t="e">
        <f>(INDEX(Finish_table!CB$4:CB$99,MATCH('14 Year_History_Results'!$G492,Finish_table!CC$4:CC$99,0),1))</f>
        <v>#N/A</v>
      </c>
      <c r="V492" s="236" t="e">
        <f>(INDEX(Finish_table!CK$4:CK$99,MATCH('14 Year_History_Results'!$G492,Finish_table!CL$4:CL$99,0),1))</f>
        <v>#N/A</v>
      </c>
      <c r="W492" s="236" t="e">
        <f>(INDEX(Finish_table!CT$4:CT$99,MATCH('14 Year_History_Results'!$G492,Finish_table!CU$4:CU$99,0),1))</f>
        <v>#N/A</v>
      </c>
      <c r="X492" s="236" t="e">
        <f>(INDEX(Finish_table!DC$4:DC$99,MATCH('14 Year_History_Results'!$G492,Finish_table!DD$4:DD$99,0),1))</f>
        <v>#N/A</v>
      </c>
      <c r="Y492" s="236" t="e">
        <f>(INDEX(Finish_table!DL$4:DL$99,MATCH('14 Year_History_Results'!$G492,Finish_table!DM$4:DM$99,0),1))</f>
        <v>#N/A</v>
      </c>
      <c r="Z492" s="236" t="e">
        <f>(INDEX(Finish_table!DU$4:DU$99,MATCH('14 Year_History_Results'!$G492,Finish_table!DV$4:DV$99,0),1))</f>
        <v>#N/A</v>
      </c>
      <c r="AA492" s="256" t="e">
        <f>(INDEX(Finish_table!ED$4:ED$140,MATCH('14 Year_History_Results'!$G492,Finish_table!EE$4:EE$140,0),1))</f>
        <v>#N/A</v>
      </c>
      <c r="AE492">
        <f t="shared" si="324"/>
        <v>94</v>
      </c>
      <c r="AF492" s="112"/>
      <c r="AG492" s="2"/>
      <c r="AH492" s="148">
        <f>INDEX('2001'!$C$44:$C$140,'14 Year_History_Results'!BT492)</f>
        <v>0</v>
      </c>
      <c r="AI492" s="2">
        <f>INDEX('2002'!$C$44:$C$140,'14 Year_History_Results'!BU492)</f>
        <v>0</v>
      </c>
      <c r="AJ492" s="2">
        <f>INDEX('2003'!$C$44:$C$140,'14 Year_History_Results'!BV492)</f>
        <v>0</v>
      </c>
      <c r="AK492" s="2">
        <f>INDEX('2004'!$C$44:$C$140,'14 Year_History_Results'!BW492)</f>
        <v>0</v>
      </c>
      <c r="AL492" s="2">
        <f>INDEX('2005'!$C$44:$C$140,'14 Year_History_Results'!BX492)</f>
        <v>0</v>
      </c>
      <c r="AM492" s="2">
        <f>INDEX('2006'!$C$44:$C$140,'14 Year_History_Results'!BY492)</f>
        <v>0</v>
      </c>
      <c r="AN492" s="2">
        <f>INDEX('2007'!$C$44:$C$140,'14 Year_History_Results'!BZ492)</f>
        <v>0</v>
      </c>
      <c r="AO492" s="2">
        <f>INDEX('2008'!$C$44:$C$140,'14 Year_History_Results'!CA492)</f>
        <v>0</v>
      </c>
      <c r="AP492" s="2">
        <f>INDEX('2009'!$C$44:$C$140,'14 Year_History_Results'!CB492)</f>
        <v>0</v>
      </c>
      <c r="AQ492" s="2">
        <f>INDEX('2010'!$C$44:$C$140,'14 Year_History_Results'!CC492)</f>
        <v>0</v>
      </c>
      <c r="AR492" s="2">
        <f>INDEX('2011'!$C$44:$C$140,'14 Year_History_Results'!CD492)</f>
        <v>0</v>
      </c>
      <c r="AS492" s="2">
        <f>INDEX('2012'!$C$44:$C$140,'14 Year_History_Results'!CE492)</f>
        <v>0</v>
      </c>
      <c r="AT492" s="2">
        <f>INDEX('2013'!$C$44:$C$140,'14 Year_History_Results'!CF492)</f>
        <v>0</v>
      </c>
      <c r="AU492" s="149">
        <f>INDEX('2014'!$C$52:$C$180,'14 Year_History_Results'!CG492)</f>
        <v>0</v>
      </c>
      <c r="AV492" s="2">
        <f t="shared" si="325"/>
        <v>0</v>
      </c>
      <c r="AX492">
        <f t="shared" si="317"/>
        <v>94</v>
      </c>
      <c r="AY492" s="112"/>
      <c r="AZ492" s="97"/>
      <c r="BA492" s="148">
        <f>INDEX('2001'!$B$44:$B$140,'14 Year_History_Results'!BT492)</f>
        <v>0</v>
      </c>
      <c r="BB492" s="2">
        <f>INDEX('2002'!$B$44:$B$140,'14 Year_History_Results'!BU492)</f>
        <v>2</v>
      </c>
      <c r="BC492" s="2">
        <f>INDEX('2003'!$B$44:$B$140,'14 Year_History_Results'!BV492)</f>
        <v>0</v>
      </c>
      <c r="BD492" s="2">
        <f>INDEX('2004'!$B$44:$B$140,'14 Year_History_Results'!BW492)</f>
        <v>0</v>
      </c>
      <c r="BE492" s="2">
        <f>INDEX('2005'!$B$44:$B$140,'14 Year_History_Results'!BX492)</f>
        <v>0</v>
      </c>
      <c r="BF492" s="2">
        <f>INDEX('2006'!$B$44:$B$140,'14 Year_History_Results'!BY492)</f>
        <v>0</v>
      </c>
      <c r="BG492" s="2">
        <f>INDEX('2007'!$B$44:$B$140,'14 Year_History_Results'!BZ492)</f>
        <v>0</v>
      </c>
      <c r="BH492" s="2">
        <f>INDEX('2008'!$B$44:$B$140,'14 Year_History_Results'!CA492)</f>
        <v>0</v>
      </c>
      <c r="BI492" s="2">
        <f>INDEX('2009'!$B$44:$B$140,'14 Year_History_Results'!CB492)</f>
        <v>0</v>
      </c>
      <c r="BJ492" s="2">
        <f>INDEX('2010'!$B$44:$B$140,'14 Year_History_Results'!CC492)</f>
        <v>0</v>
      </c>
      <c r="BK492" s="2">
        <f>INDEX('2011'!$B$44:$B$140,'14 Year_History_Results'!CD492)</f>
        <v>0</v>
      </c>
      <c r="BL492" s="2">
        <f>INDEX('2012'!$B$44:$B$140,'14 Year_History_Results'!CE492)</f>
        <v>0</v>
      </c>
      <c r="BM492" s="2">
        <f>INDEX('2013'!$B$44:$B$140,'14 Year_History_Results'!CF492)</f>
        <v>0</v>
      </c>
      <c r="BN492" s="149">
        <f>INDEX('2014'!$B$52:$B$180,'14 Year_History_Results'!CG492)</f>
        <v>0</v>
      </c>
      <c r="BO492" s="308">
        <f t="shared" si="326"/>
        <v>0</v>
      </c>
      <c r="BQ492">
        <f t="shared" si="318"/>
        <v>94</v>
      </c>
      <c r="BR492" s="112"/>
      <c r="BS492" s="97"/>
      <c r="BT492" s="148">
        <f>IF(ISNA(MATCH($BQ492,'2001'!$A$44:$A$139,0)),97,MATCH($BQ492,'2001'!$A$44:$A$139,0))</f>
        <v>97</v>
      </c>
      <c r="BU492" s="2">
        <f>IF(ISNA(MATCH($BQ492,'2002'!$A$44:$A$139,0)),97,MATCH($BQ492,'2002'!$A$44:$A$139,0))</f>
        <v>23</v>
      </c>
      <c r="BV492" s="2">
        <f>IF(ISNA(MATCH($BQ492,'2003'!$A$44:$A$139,0)),97,MATCH($BQ492,'2003'!$A$44:$A$139,0))</f>
        <v>97</v>
      </c>
      <c r="BW492" s="2">
        <f>IF(ISNA(MATCH($BQ492,'2004'!$A$44:$A$139,0)),97,MATCH($BQ492,'2004'!$A$44:$A$139,0))</f>
        <v>97</v>
      </c>
      <c r="BX492" s="2">
        <f>IF(ISNA(MATCH($BQ492,'2005'!$A$44:$A$139,0)),97,MATCH($BQ492,'2005'!$A$44:$A$139,0))</f>
        <v>97</v>
      </c>
      <c r="BY492" s="2">
        <f>IF(ISNA(MATCH($BQ492,'2006'!$A$44:$A$139,0)),97,MATCH($BQ492,'2006'!$A$44:$A$139,0))</f>
        <v>97</v>
      </c>
      <c r="BZ492" s="2">
        <f>IF(ISNA(MATCH($BQ492,'2007'!$A$44:$A$139,0)),97,MATCH($BQ492,'2007'!$A$44:$A$139,0))</f>
        <v>97</v>
      </c>
      <c r="CA492" s="2">
        <f>IF(ISNA(MATCH($BQ492,'2008'!$A$44:$A$139,0)),97,MATCH($BQ492,'2008'!$A$44:$A$139,0))</f>
        <v>97</v>
      </c>
      <c r="CB492" s="2">
        <f>IF(ISNA(MATCH($BQ492,'2009'!$A$44:$A$139,0)),97,MATCH($BQ492,'2009'!$A$44:$A$139,0))</f>
        <v>97</v>
      </c>
      <c r="CC492" s="2">
        <f>IF(ISNA(MATCH($BQ492,'2010'!$A$44:$A$139,0)),97,MATCH($BQ492,'2010'!$A$44:$A$139,0))</f>
        <v>97</v>
      </c>
      <c r="CD492" s="2">
        <f>IF(ISNA(MATCH($BQ492,'2011'!$A$44:$A$139,0)),97,MATCH($BQ492,'2011'!$A$44:$A$139,0))</f>
        <v>97</v>
      </c>
      <c r="CE492" s="2">
        <f>IF(ISNA(MATCH($BQ492,'2012'!$A$44:$A$139,0)),97,MATCH($BQ492,'2012'!$A$44:$A$139,0))</f>
        <v>97</v>
      </c>
      <c r="CF492" s="2">
        <f>IF(ISNA(MATCH($BQ492,'2013'!$A$44:$A$139,0)),97,MATCH($BQ492,'2013'!$A$44:$A$139,0))</f>
        <v>97</v>
      </c>
      <c r="CG492" s="149">
        <f>IF(ISNA(MATCH($BQ492,'2014'!$A$52:$A$179,0)),129,MATCH($BQ492,'2014'!$A$52:$A$179,0))</f>
        <v>129</v>
      </c>
      <c r="CI492">
        <f t="shared" si="327"/>
        <v>94</v>
      </c>
      <c r="CJ492" s="284"/>
      <c r="CK492" s="282"/>
      <c r="CL492" s="281">
        <f t="shared" si="328"/>
        <v>0</v>
      </c>
      <c r="CM492" s="282">
        <f t="shared" si="329"/>
        <v>2</v>
      </c>
      <c r="CN492" s="282">
        <f t="shared" si="330"/>
        <v>1.3331999999999999</v>
      </c>
      <c r="CO492" s="282">
        <f t="shared" si="331"/>
        <v>0.88871111999999997</v>
      </c>
      <c r="CP492" s="282">
        <f t="shared" si="332"/>
        <v>0.5924148325919999</v>
      </c>
      <c r="CQ492" s="282">
        <f t="shared" si="333"/>
        <v>0.39490372740582713</v>
      </c>
      <c r="CR492" s="282">
        <f t="shared" si="334"/>
        <v>0.26324282468872434</v>
      </c>
      <c r="CS492" s="282">
        <f t="shared" si="335"/>
        <v>0.17547766693750363</v>
      </c>
      <c r="CT492" s="282">
        <f t="shared" si="336"/>
        <v>0.11697341278053992</v>
      </c>
      <c r="CU492" s="282">
        <f t="shared" si="337"/>
        <v>7.7974476959507905E-2</v>
      </c>
      <c r="CV492" s="282">
        <f t="shared" si="338"/>
        <v>5.197778634120797E-2</v>
      </c>
      <c r="CW492" s="282">
        <f t="shared" si="339"/>
        <v>3.4648392375049228E-2</v>
      </c>
      <c r="CX492" s="282">
        <f t="shared" si="340"/>
        <v>2.3096618357207815E-2</v>
      </c>
      <c r="CY492" s="283">
        <f t="shared" si="341"/>
        <v>1.5396205796914728E-2</v>
      </c>
      <c r="DA492" s="282">
        <f t="shared" si="342"/>
        <v>94</v>
      </c>
      <c r="DB492" s="97"/>
      <c r="DC492" s="156"/>
      <c r="DD492" s="270">
        <f t="shared" ref="DD492:DO492" si="360">BA492+AH492+DC492</f>
        <v>0</v>
      </c>
      <c r="DE492" s="156">
        <f t="shared" si="360"/>
        <v>2</v>
      </c>
      <c r="DF492" s="156">
        <f t="shared" si="360"/>
        <v>2</v>
      </c>
      <c r="DG492" s="156">
        <f t="shared" si="360"/>
        <v>2</v>
      </c>
      <c r="DH492" s="156">
        <f t="shared" si="360"/>
        <v>2</v>
      </c>
      <c r="DI492" s="156">
        <f t="shared" si="360"/>
        <v>2</v>
      </c>
      <c r="DJ492" s="156">
        <f t="shared" si="360"/>
        <v>2</v>
      </c>
      <c r="DK492" s="156">
        <f t="shared" si="360"/>
        <v>2</v>
      </c>
      <c r="DL492" s="156">
        <f t="shared" si="360"/>
        <v>2</v>
      </c>
      <c r="DM492" s="156">
        <f t="shared" si="360"/>
        <v>2</v>
      </c>
      <c r="DN492" s="156">
        <f t="shared" si="360"/>
        <v>2</v>
      </c>
      <c r="DO492" s="156">
        <f t="shared" si="360"/>
        <v>2</v>
      </c>
      <c r="DP492" s="156">
        <f t="shared" si="344"/>
        <v>2</v>
      </c>
      <c r="DQ492" s="267">
        <f t="shared" si="345"/>
        <v>2</v>
      </c>
      <c r="DR492" s="156">
        <f t="shared" si="322"/>
        <v>483</v>
      </c>
    </row>
    <row r="493" spans="2:122" ht="13.5" thickBot="1" x14ac:dyDescent="0.25">
      <c r="B493" s="133">
        <v>247</v>
      </c>
      <c r="C493" s="50">
        <f t="shared" si="234"/>
        <v>2</v>
      </c>
      <c r="D493" s="50">
        <f t="shared" si="244"/>
        <v>0</v>
      </c>
      <c r="E493" s="97"/>
      <c r="F493" s="2">
        <f t="shared" si="323"/>
        <v>488</v>
      </c>
      <c r="G493" s="98">
        <v>3928</v>
      </c>
      <c r="H493" s="164">
        <f>14- COUNTIF(L493:AA493,"#N/A")</f>
        <v>1</v>
      </c>
      <c r="I493" s="133">
        <f>SUM(AF493:AU493)+SUM(BA493:BM493)</f>
        <v>0</v>
      </c>
      <c r="J493" s="405">
        <f>CY493</f>
        <v>0</v>
      </c>
      <c r="K493" s="466" t="str">
        <f>IF(ISNUMBER(MATCH(G493,'[4]OPR data'!$A$3:$A$2541,0)),"Y","N")</f>
        <v>Y</v>
      </c>
      <c r="L493" s="112"/>
      <c r="M493" s="236"/>
      <c r="N493" s="236" t="e">
        <f>(INDEX(Finish_table!R$4:R$83,MATCH('14 Year_History_Results'!$G493,Finish_table!S$4:S$83,0),1))</f>
        <v>#N/A</v>
      </c>
      <c r="O493" s="236" t="e">
        <f>(INDEX(Finish_table!Z$4:Z$99,MATCH('14 Year_History_Results'!$G493,Finish_table!AA$4:AA$99,0),1))</f>
        <v>#N/A</v>
      </c>
      <c r="P493" s="236" t="e">
        <f>(INDEX(Finish_table!AI$4:AI$99,MATCH('14 Year_History_Results'!$G493,Finish_table!AJ$4:AJ$99,0),1))</f>
        <v>#N/A</v>
      </c>
      <c r="Q493" s="236" t="e">
        <f>(INDEX(Finish_table!AR$4:AR$99,MATCH('14 Year_History_Results'!$G493,Finish_table!AS$4:AS$99,0),1))</f>
        <v>#N/A</v>
      </c>
      <c r="R493" s="236" t="e">
        <f>(INDEX(Finish_table!BA$4:BA$99,MATCH('14 Year_History_Results'!$G493,Finish_table!BB$4:BB$99,0),1))</f>
        <v>#N/A</v>
      </c>
      <c r="S493" s="236" t="e">
        <f>(INDEX(Finish_table!BJ$4:BJ$99,MATCH('14 Year_History_Results'!$G493,Finish_table!BK$4:BK$99,0),1))</f>
        <v>#N/A</v>
      </c>
      <c r="T493" s="236" t="e">
        <f>(INDEX(Finish_table!BS$4:BS$99,MATCH('14 Year_History_Results'!$G493,Finish_table!BT$4:BT$99,0),1))</f>
        <v>#N/A</v>
      </c>
      <c r="U493" s="236" t="e">
        <f>(INDEX(Finish_table!CB$4:CB$99,MATCH('14 Year_History_Results'!$G493,Finish_table!CC$4:CC$99,0),1))</f>
        <v>#N/A</v>
      </c>
      <c r="V493" s="236" t="e">
        <f>(INDEX(Finish_table!CK$4:CK$99,MATCH('14 Year_History_Results'!$G493,Finish_table!CL$4:CL$99,0),1))</f>
        <v>#N/A</v>
      </c>
      <c r="W493" s="236" t="e">
        <f>(INDEX(Finish_table!CT$4:CT$99,MATCH('14 Year_History_Results'!$G493,Finish_table!CU$4:CU$99,0),1))</f>
        <v>#N/A</v>
      </c>
      <c r="X493" s="236" t="e">
        <f>(INDEX(Finish_table!DC$4:DC$99,MATCH('14 Year_History_Results'!$G493,Finish_table!DD$4:DD$99,0),1))</f>
        <v>#N/A</v>
      </c>
      <c r="Y493" s="236" t="e">
        <f>(INDEX(Finish_table!DL$4:DL$99,MATCH('14 Year_History_Results'!$G493,Finish_table!DM$4:DM$99,0),1))</f>
        <v>#N/A</v>
      </c>
      <c r="Z493" s="236" t="e">
        <f>(INDEX(Finish_table!DU$4:DU$99,MATCH('14 Year_History_Results'!$G493,Finish_table!DV$4:DV$99,0),1))</f>
        <v>#N/A</v>
      </c>
      <c r="AA493" s="256" t="str">
        <f>(INDEX(Finish_table!ED$4:ED$140,MATCH('14 Year_History_Results'!$G493,Finish_table!EE$4:EE$140,0),1))</f>
        <v>SF</v>
      </c>
      <c r="AE493">
        <f t="shared" si="324"/>
        <v>3928</v>
      </c>
      <c r="AF493" s="112"/>
      <c r="AG493" s="2"/>
      <c r="AH493" s="148">
        <f>INDEX('2001'!$C$44:$C$140,'14 Year_History_Results'!BT493)</f>
        <v>0</v>
      </c>
      <c r="AI493" s="2">
        <f>INDEX('2002'!$C$44:$C$140,'14 Year_History_Results'!BU493)</f>
        <v>0</v>
      </c>
      <c r="AJ493" s="2">
        <f>INDEX('2003'!$C$44:$C$140,'14 Year_History_Results'!BV493)</f>
        <v>0</v>
      </c>
      <c r="AK493" s="2">
        <f>INDEX('2004'!$C$44:$C$140,'14 Year_History_Results'!BW493)</f>
        <v>0</v>
      </c>
      <c r="AL493" s="2">
        <f>INDEX('2005'!$C$44:$C$140,'14 Year_History_Results'!BX493)</f>
        <v>0</v>
      </c>
      <c r="AM493" s="2">
        <f>INDEX('2006'!$C$44:$C$140,'14 Year_History_Results'!BY493)</f>
        <v>0</v>
      </c>
      <c r="AN493" s="2">
        <f>INDEX('2007'!$C$44:$C$140,'14 Year_History_Results'!BZ493)</f>
        <v>0</v>
      </c>
      <c r="AO493" s="2">
        <f>INDEX('2008'!$C$44:$C$140,'14 Year_History_Results'!CA493)</f>
        <v>0</v>
      </c>
      <c r="AP493" s="2">
        <f>INDEX('2009'!$C$44:$C$140,'14 Year_History_Results'!CB493)</f>
        <v>0</v>
      </c>
      <c r="AQ493" s="2">
        <f>INDEX('2010'!$C$44:$C$140,'14 Year_History_Results'!CC493)</f>
        <v>0</v>
      </c>
      <c r="AR493" s="2">
        <f>INDEX('2011'!$C$44:$C$140,'14 Year_History_Results'!CD493)</f>
        <v>0</v>
      </c>
      <c r="AS493" s="2">
        <f>INDEX('2012'!$C$44:$C$140,'14 Year_History_Results'!CE493)</f>
        <v>0</v>
      </c>
      <c r="AT493" s="2">
        <f>INDEX('2013'!$C$44:$C$140,'14 Year_History_Results'!CF493)</f>
        <v>0</v>
      </c>
      <c r="AU493" s="149">
        <f>INDEX('2014'!$C$52:$C$180,'14 Year_History_Results'!CG493)</f>
        <v>0</v>
      </c>
      <c r="AV493" s="2">
        <f t="shared" si="325"/>
        <v>0</v>
      </c>
      <c r="AX493">
        <f t="shared" si="317"/>
        <v>3928</v>
      </c>
      <c r="AY493" s="112"/>
      <c r="AZ493" s="97"/>
      <c r="BA493" s="148">
        <f>INDEX('2001'!$B$44:$B$140,'14 Year_History_Results'!BT493)</f>
        <v>0</v>
      </c>
      <c r="BB493" s="2">
        <f>INDEX('2002'!$B$44:$B$140,'14 Year_History_Results'!BU493)</f>
        <v>0</v>
      </c>
      <c r="BC493" s="2">
        <f>INDEX('2003'!$B$44:$B$140,'14 Year_History_Results'!BV493)</f>
        <v>0</v>
      </c>
      <c r="BD493" s="2">
        <f>INDEX('2004'!$B$44:$B$140,'14 Year_History_Results'!BW493)</f>
        <v>0</v>
      </c>
      <c r="BE493" s="2">
        <f>INDEX('2005'!$B$44:$B$140,'14 Year_History_Results'!BX493)</f>
        <v>0</v>
      </c>
      <c r="BF493" s="2">
        <f>INDEX('2006'!$B$44:$B$140,'14 Year_History_Results'!BY493)</f>
        <v>0</v>
      </c>
      <c r="BG493" s="2">
        <f>INDEX('2007'!$B$44:$B$140,'14 Year_History_Results'!BZ493)</f>
        <v>0</v>
      </c>
      <c r="BH493" s="2">
        <f>INDEX('2008'!$B$44:$B$140,'14 Year_History_Results'!CA493)</f>
        <v>0</v>
      </c>
      <c r="BI493" s="2">
        <f>INDEX('2009'!$B$44:$B$140,'14 Year_History_Results'!CB493)</f>
        <v>0</v>
      </c>
      <c r="BJ493" s="2">
        <f>INDEX('2010'!$B$44:$B$140,'14 Year_History_Results'!CC493)</f>
        <v>0</v>
      </c>
      <c r="BK493" s="2">
        <f>INDEX('2011'!$B$44:$B$140,'14 Year_History_Results'!CD493)</f>
        <v>0</v>
      </c>
      <c r="BL493" s="2">
        <f>INDEX('2012'!$B$44:$B$140,'14 Year_History_Results'!CE493)</f>
        <v>0</v>
      </c>
      <c r="BM493" s="2">
        <f>INDEX('2013'!$B$44:$B$140,'14 Year_History_Results'!CF493)</f>
        <v>0</v>
      </c>
      <c r="BN493" s="149">
        <f>INDEX('2014'!$B$52:$B$180,'14 Year_History_Results'!CG493)</f>
        <v>0</v>
      </c>
      <c r="BO493" s="308">
        <f t="shared" si="326"/>
        <v>0</v>
      </c>
      <c r="BQ493">
        <f t="shared" si="318"/>
        <v>3928</v>
      </c>
      <c r="BR493" s="112"/>
      <c r="BS493" s="97"/>
      <c r="BT493" s="148">
        <f>IF(ISNA(MATCH($BQ493,'2001'!$A$44:$A$139,0)),97,MATCH($BQ493,'2001'!$A$44:$A$139,0))</f>
        <v>97</v>
      </c>
      <c r="BU493" s="2">
        <f>IF(ISNA(MATCH($BQ493,'2002'!$A$44:$A$139,0)),97,MATCH($BQ493,'2002'!$A$44:$A$139,0))</f>
        <v>97</v>
      </c>
      <c r="BV493" s="2">
        <f>IF(ISNA(MATCH($BQ493,'2003'!$A$44:$A$139,0)),97,MATCH($BQ493,'2003'!$A$44:$A$139,0))</f>
        <v>97</v>
      </c>
      <c r="BW493" s="2">
        <f>IF(ISNA(MATCH($BQ493,'2004'!$A$44:$A$139,0)),97,MATCH($BQ493,'2004'!$A$44:$A$139,0))</f>
        <v>97</v>
      </c>
      <c r="BX493" s="2">
        <f>IF(ISNA(MATCH($BQ493,'2005'!$A$44:$A$139,0)),97,MATCH($BQ493,'2005'!$A$44:$A$139,0))</f>
        <v>97</v>
      </c>
      <c r="BY493" s="2">
        <f>IF(ISNA(MATCH($BQ493,'2006'!$A$44:$A$139,0)),97,MATCH($BQ493,'2006'!$A$44:$A$139,0))</f>
        <v>97</v>
      </c>
      <c r="BZ493" s="2">
        <f>IF(ISNA(MATCH($BQ493,'2007'!$A$44:$A$139,0)),97,MATCH($BQ493,'2007'!$A$44:$A$139,0))</f>
        <v>97</v>
      </c>
      <c r="CA493" s="2">
        <f>IF(ISNA(MATCH($BQ493,'2008'!$A$44:$A$139,0)),97,MATCH($BQ493,'2008'!$A$44:$A$139,0))</f>
        <v>97</v>
      </c>
      <c r="CB493" s="2">
        <f>IF(ISNA(MATCH($BQ493,'2009'!$A$44:$A$139,0)),97,MATCH($BQ493,'2009'!$A$44:$A$139,0))</f>
        <v>97</v>
      </c>
      <c r="CC493" s="2">
        <f>IF(ISNA(MATCH($BQ493,'2010'!$A$44:$A$139,0)),97,MATCH($BQ493,'2010'!$A$44:$A$139,0))</f>
        <v>97</v>
      </c>
      <c r="CD493" s="2">
        <f>IF(ISNA(MATCH($BQ493,'2011'!$A$44:$A$139,0)),97,MATCH($BQ493,'2011'!$A$44:$A$139,0))</f>
        <v>97</v>
      </c>
      <c r="CE493" s="2">
        <f>IF(ISNA(MATCH($BQ493,'2012'!$A$44:$A$139,0)),97,MATCH($BQ493,'2012'!$A$44:$A$139,0))</f>
        <v>97</v>
      </c>
      <c r="CF493" s="2">
        <f>IF(ISNA(MATCH($BQ493,'2013'!$A$44:$A$139,0)),97,MATCH($BQ493,'2013'!$A$44:$A$139,0))</f>
        <v>97</v>
      </c>
      <c r="CG493" s="149">
        <f>IF(ISNA(MATCH($BQ493,'2014'!$A$52:$A$179,0)),129,MATCH($BQ493,'2014'!$A$52:$A$179,0))</f>
        <v>121</v>
      </c>
      <c r="CI493">
        <f t="shared" si="327"/>
        <v>3928</v>
      </c>
      <c r="CJ493" s="284"/>
      <c r="CK493" s="282"/>
      <c r="CL493" s="281">
        <f t="shared" si="328"/>
        <v>0</v>
      </c>
      <c r="CM493" s="282">
        <f t="shared" si="329"/>
        <v>0</v>
      </c>
      <c r="CN493" s="282">
        <f t="shared" si="330"/>
        <v>0</v>
      </c>
      <c r="CO493" s="282">
        <f t="shared" si="331"/>
        <v>0</v>
      </c>
      <c r="CP493" s="282">
        <f t="shared" si="332"/>
        <v>0</v>
      </c>
      <c r="CQ493" s="282">
        <f t="shared" si="333"/>
        <v>0</v>
      </c>
      <c r="CR493" s="282">
        <f t="shared" si="334"/>
        <v>0</v>
      </c>
      <c r="CS493" s="282">
        <f t="shared" si="335"/>
        <v>0</v>
      </c>
      <c r="CT493" s="282">
        <f t="shared" si="336"/>
        <v>0</v>
      </c>
      <c r="CU493" s="282">
        <f t="shared" si="337"/>
        <v>0</v>
      </c>
      <c r="CV493" s="282">
        <f t="shared" si="338"/>
        <v>0</v>
      </c>
      <c r="CW493" s="282">
        <f t="shared" si="339"/>
        <v>0</v>
      </c>
      <c r="CX493" s="282">
        <f t="shared" si="340"/>
        <v>0</v>
      </c>
      <c r="CY493" s="283">
        <f t="shared" si="341"/>
        <v>0</v>
      </c>
      <c r="DA493" s="282">
        <f t="shared" si="342"/>
        <v>3928</v>
      </c>
      <c r="DB493" s="97"/>
      <c r="DC493" s="156"/>
      <c r="DD493" s="270">
        <f t="shared" ref="DD493:DO493" si="361">BA493+AH493+DC493</f>
        <v>0</v>
      </c>
      <c r="DE493" s="156">
        <f t="shared" si="361"/>
        <v>0</v>
      </c>
      <c r="DF493" s="156">
        <f t="shared" si="361"/>
        <v>0</v>
      </c>
      <c r="DG493" s="156">
        <f t="shared" si="361"/>
        <v>0</v>
      </c>
      <c r="DH493" s="156">
        <f t="shared" si="361"/>
        <v>0</v>
      </c>
      <c r="DI493" s="156">
        <f t="shared" si="361"/>
        <v>0</v>
      </c>
      <c r="DJ493" s="156">
        <f t="shared" si="361"/>
        <v>0</v>
      </c>
      <c r="DK493" s="156">
        <f t="shared" si="361"/>
        <v>0</v>
      </c>
      <c r="DL493" s="156">
        <f t="shared" si="361"/>
        <v>0</v>
      </c>
      <c r="DM493" s="156">
        <f t="shared" si="361"/>
        <v>0</v>
      </c>
      <c r="DN493" s="156">
        <f t="shared" si="361"/>
        <v>0</v>
      </c>
      <c r="DO493" s="156">
        <f t="shared" si="361"/>
        <v>0</v>
      </c>
      <c r="DP493" s="156">
        <f t="shared" si="344"/>
        <v>0</v>
      </c>
      <c r="DQ493" s="267">
        <f t="shared" si="345"/>
        <v>0</v>
      </c>
      <c r="DR493" s="156">
        <f t="shared" si="322"/>
        <v>488</v>
      </c>
    </row>
    <row r="494" spans="2:122" ht="13.5" thickBot="1" x14ac:dyDescent="0.25">
      <c r="B494" s="133">
        <v>247</v>
      </c>
      <c r="C494" s="50">
        <f t="shared" ref="C494:C557" si="362">IF(B494&lt;&gt;B493,1,C493+1)</f>
        <v>3</v>
      </c>
      <c r="D494" s="50">
        <f t="shared" si="244"/>
        <v>3</v>
      </c>
      <c r="E494" s="97"/>
      <c r="F494" s="2">
        <f t="shared" si="323"/>
        <v>489</v>
      </c>
      <c r="G494" s="98">
        <v>4265</v>
      </c>
      <c r="H494" s="164">
        <f>14- COUNTIF(L494:AA494,"#N/A")</f>
        <v>1</v>
      </c>
      <c r="I494" s="133">
        <f>SUM(AF494:AU494)+SUM(BA494:BM494)</f>
        <v>0</v>
      </c>
      <c r="J494" s="405">
        <f>CY494</f>
        <v>0</v>
      </c>
      <c r="K494" s="466" t="str">
        <f>IF(ISNUMBER(MATCH(G494,'[4]OPR data'!$A$3:$A$2541,0)),"Y","N")</f>
        <v>Y</v>
      </c>
      <c r="L494" s="112"/>
      <c r="M494" s="236"/>
      <c r="N494" s="236" t="e">
        <f>(INDEX(Finish_table!R$4:R$83,MATCH('14 Year_History_Results'!$G494,Finish_table!S$4:S$83,0),1))</f>
        <v>#N/A</v>
      </c>
      <c r="O494" s="236" t="e">
        <f>(INDEX(Finish_table!Z$4:Z$99,MATCH('14 Year_History_Results'!$G494,Finish_table!AA$4:AA$99,0),1))</f>
        <v>#N/A</v>
      </c>
      <c r="P494" s="236" t="e">
        <f>(INDEX(Finish_table!AI$4:AI$99,MATCH('14 Year_History_Results'!$G494,Finish_table!AJ$4:AJ$99,0),1))</f>
        <v>#N/A</v>
      </c>
      <c r="Q494" s="236" t="e">
        <f>(INDEX(Finish_table!AR$4:AR$99,MATCH('14 Year_History_Results'!$G494,Finish_table!AS$4:AS$99,0),1))</f>
        <v>#N/A</v>
      </c>
      <c r="R494" s="236" t="e">
        <f>(INDEX(Finish_table!BA$4:BA$99,MATCH('14 Year_History_Results'!$G494,Finish_table!BB$4:BB$99,0),1))</f>
        <v>#N/A</v>
      </c>
      <c r="S494" s="236" t="e">
        <f>(INDEX(Finish_table!BJ$4:BJ$99,MATCH('14 Year_History_Results'!$G494,Finish_table!BK$4:BK$99,0),1))</f>
        <v>#N/A</v>
      </c>
      <c r="T494" s="236" t="e">
        <f>(INDEX(Finish_table!BS$4:BS$99,MATCH('14 Year_History_Results'!$G494,Finish_table!BT$4:BT$99,0),1))</f>
        <v>#N/A</v>
      </c>
      <c r="U494" s="236" t="e">
        <f>(INDEX(Finish_table!CB$4:CB$99,MATCH('14 Year_History_Results'!$G494,Finish_table!CC$4:CC$99,0),1))</f>
        <v>#N/A</v>
      </c>
      <c r="V494" s="236" t="e">
        <f>(INDEX(Finish_table!CK$4:CK$99,MATCH('14 Year_History_Results'!$G494,Finish_table!CL$4:CL$99,0),1))</f>
        <v>#N/A</v>
      </c>
      <c r="W494" s="236" t="e">
        <f>(INDEX(Finish_table!CT$4:CT$99,MATCH('14 Year_History_Results'!$G494,Finish_table!CU$4:CU$99,0),1))</f>
        <v>#N/A</v>
      </c>
      <c r="X494" s="236" t="e">
        <f>(INDEX(Finish_table!DC$4:DC$99,MATCH('14 Year_History_Results'!$G494,Finish_table!DD$4:DD$99,0),1))</f>
        <v>#N/A</v>
      </c>
      <c r="Y494" s="236" t="e">
        <f>(INDEX(Finish_table!DL$4:DL$99,MATCH('14 Year_History_Results'!$G494,Finish_table!DM$4:DM$99,0),1))</f>
        <v>#N/A</v>
      </c>
      <c r="Z494" s="236" t="e">
        <f>(INDEX(Finish_table!DU$4:DU$99,MATCH('14 Year_History_Results'!$G494,Finish_table!DV$4:DV$99,0),1))</f>
        <v>#N/A</v>
      </c>
      <c r="AA494" s="256" t="str">
        <f>(INDEX(Finish_table!ED$4:ED$140,MATCH('14 Year_History_Results'!$G494,Finish_table!EE$4:EE$140,0),1))</f>
        <v>QF</v>
      </c>
      <c r="AE494">
        <f t="shared" si="324"/>
        <v>4265</v>
      </c>
      <c r="AF494" s="112"/>
      <c r="AG494" s="2"/>
      <c r="AH494" s="148">
        <f>INDEX('2001'!$C$44:$C$140,'14 Year_History_Results'!BT494)</f>
        <v>0</v>
      </c>
      <c r="AI494" s="2">
        <f>INDEX('2002'!$C$44:$C$140,'14 Year_History_Results'!BU494)</f>
        <v>0</v>
      </c>
      <c r="AJ494" s="2">
        <f>INDEX('2003'!$C$44:$C$140,'14 Year_History_Results'!BV494)</f>
        <v>0</v>
      </c>
      <c r="AK494" s="2">
        <f>INDEX('2004'!$C$44:$C$140,'14 Year_History_Results'!BW494)</f>
        <v>0</v>
      </c>
      <c r="AL494" s="2">
        <f>INDEX('2005'!$C$44:$C$140,'14 Year_History_Results'!BX494)</f>
        <v>0</v>
      </c>
      <c r="AM494" s="2">
        <f>INDEX('2006'!$C$44:$C$140,'14 Year_History_Results'!BY494)</f>
        <v>0</v>
      </c>
      <c r="AN494" s="2">
        <f>INDEX('2007'!$C$44:$C$140,'14 Year_History_Results'!BZ494)</f>
        <v>0</v>
      </c>
      <c r="AO494" s="2">
        <f>INDEX('2008'!$C$44:$C$140,'14 Year_History_Results'!CA494)</f>
        <v>0</v>
      </c>
      <c r="AP494" s="2">
        <f>INDEX('2009'!$C$44:$C$140,'14 Year_History_Results'!CB494)</f>
        <v>0</v>
      </c>
      <c r="AQ494" s="2">
        <f>INDEX('2010'!$C$44:$C$140,'14 Year_History_Results'!CC494)</f>
        <v>0</v>
      </c>
      <c r="AR494" s="2">
        <f>INDEX('2011'!$C$44:$C$140,'14 Year_History_Results'!CD494)</f>
        <v>0</v>
      </c>
      <c r="AS494" s="2">
        <f>INDEX('2012'!$C$44:$C$140,'14 Year_History_Results'!CE494)</f>
        <v>0</v>
      </c>
      <c r="AT494" s="2">
        <f>INDEX('2013'!$C$44:$C$140,'14 Year_History_Results'!CF494)</f>
        <v>0</v>
      </c>
      <c r="AU494" s="149">
        <f>INDEX('2014'!$C$52:$C$180,'14 Year_History_Results'!CG494)</f>
        <v>0</v>
      </c>
      <c r="AV494" s="2">
        <f t="shared" si="325"/>
        <v>0</v>
      </c>
      <c r="AX494">
        <f t="shared" si="317"/>
        <v>4265</v>
      </c>
      <c r="AY494" s="112"/>
      <c r="AZ494" s="97"/>
      <c r="BA494" s="148">
        <f>INDEX('2001'!$B$44:$B$140,'14 Year_History_Results'!BT494)</f>
        <v>0</v>
      </c>
      <c r="BB494" s="2">
        <f>INDEX('2002'!$B$44:$B$140,'14 Year_History_Results'!BU494)</f>
        <v>0</v>
      </c>
      <c r="BC494" s="2">
        <f>INDEX('2003'!$B$44:$B$140,'14 Year_History_Results'!BV494)</f>
        <v>0</v>
      </c>
      <c r="BD494" s="2">
        <f>INDEX('2004'!$B$44:$B$140,'14 Year_History_Results'!BW494)</f>
        <v>0</v>
      </c>
      <c r="BE494" s="2">
        <f>INDEX('2005'!$B$44:$B$140,'14 Year_History_Results'!BX494)</f>
        <v>0</v>
      </c>
      <c r="BF494" s="2">
        <f>INDEX('2006'!$B$44:$B$140,'14 Year_History_Results'!BY494)</f>
        <v>0</v>
      </c>
      <c r="BG494" s="2">
        <f>INDEX('2007'!$B$44:$B$140,'14 Year_History_Results'!BZ494)</f>
        <v>0</v>
      </c>
      <c r="BH494" s="2">
        <f>INDEX('2008'!$B$44:$B$140,'14 Year_History_Results'!CA494)</f>
        <v>0</v>
      </c>
      <c r="BI494" s="2">
        <f>INDEX('2009'!$B$44:$B$140,'14 Year_History_Results'!CB494)</f>
        <v>0</v>
      </c>
      <c r="BJ494" s="2">
        <f>INDEX('2010'!$B$44:$B$140,'14 Year_History_Results'!CC494)</f>
        <v>0</v>
      </c>
      <c r="BK494" s="2">
        <f>INDEX('2011'!$B$44:$B$140,'14 Year_History_Results'!CD494)</f>
        <v>0</v>
      </c>
      <c r="BL494" s="2">
        <f>INDEX('2012'!$B$44:$B$140,'14 Year_History_Results'!CE494)</f>
        <v>0</v>
      </c>
      <c r="BM494" s="2">
        <f>INDEX('2013'!$B$44:$B$140,'14 Year_History_Results'!CF494)</f>
        <v>0</v>
      </c>
      <c r="BN494" s="149">
        <f>INDEX('2014'!$B$52:$B$180,'14 Year_History_Results'!CG494)</f>
        <v>0</v>
      </c>
      <c r="BO494" s="308">
        <f t="shared" si="326"/>
        <v>0</v>
      </c>
      <c r="BQ494">
        <f t="shared" si="318"/>
        <v>4265</v>
      </c>
      <c r="BR494" s="112"/>
      <c r="BS494" s="97"/>
      <c r="BT494" s="148">
        <f>IF(ISNA(MATCH($BQ494,'2001'!$A$44:$A$139,0)),97,MATCH($BQ494,'2001'!$A$44:$A$139,0))</f>
        <v>97</v>
      </c>
      <c r="BU494" s="2">
        <f>IF(ISNA(MATCH($BQ494,'2002'!$A$44:$A$139,0)),97,MATCH($BQ494,'2002'!$A$44:$A$139,0))</f>
        <v>97</v>
      </c>
      <c r="BV494" s="2">
        <f>IF(ISNA(MATCH($BQ494,'2003'!$A$44:$A$139,0)),97,MATCH($BQ494,'2003'!$A$44:$A$139,0))</f>
        <v>97</v>
      </c>
      <c r="BW494" s="2">
        <f>IF(ISNA(MATCH($BQ494,'2004'!$A$44:$A$139,0)),97,MATCH($BQ494,'2004'!$A$44:$A$139,0))</f>
        <v>97</v>
      </c>
      <c r="BX494" s="2">
        <f>IF(ISNA(MATCH($BQ494,'2005'!$A$44:$A$139,0)),97,MATCH($BQ494,'2005'!$A$44:$A$139,0))</f>
        <v>97</v>
      </c>
      <c r="BY494" s="2">
        <f>IF(ISNA(MATCH($BQ494,'2006'!$A$44:$A$139,0)),97,MATCH($BQ494,'2006'!$A$44:$A$139,0))</f>
        <v>97</v>
      </c>
      <c r="BZ494" s="2">
        <f>IF(ISNA(MATCH($BQ494,'2007'!$A$44:$A$139,0)),97,MATCH($BQ494,'2007'!$A$44:$A$139,0))</f>
        <v>97</v>
      </c>
      <c r="CA494" s="2">
        <f>IF(ISNA(MATCH($BQ494,'2008'!$A$44:$A$139,0)),97,MATCH($BQ494,'2008'!$A$44:$A$139,0))</f>
        <v>97</v>
      </c>
      <c r="CB494" s="2">
        <f>IF(ISNA(MATCH($BQ494,'2009'!$A$44:$A$139,0)),97,MATCH($BQ494,'2009'!$A$44:$A$139,0))</f>
        <v>97</v>
      </c>
      <c r="CC494" s="2">
        <f>IF(ISNA(MATCH($BQ494,'2010'!$A$44:$A$139,0)),97,MATCH($BQ494,'2010'!$A$44:$A$139,0))</f>
        <v>97</v>
      </c>
      <c r="CD494" s="2">
        <f>IF(ISNA(MATCH($BQ494,'2011'!$A$44:$A$139,0)),97,MATCH($BQ494,'2011'!$A$44:$A$139,0))</f>
        <v>97</v>
      </c>
      <c r="CE494" s="2">
        <f>IF(ISNA(MATCH($BQ494,'2012'!$A$44:$A$139,0)),97,MATCH($BQ494,'2012'!$A$44:$A$139,0))</f>
        <v>97</v>
      </c>
      <c r="CF494" s="2">
        <f>IF(ISNA(MATCH($BQ494,'2013'!$A$44:$A$139,0)),97,MATCH($BQ494,'2013'!$A$44:$A$139,0))</f>
        <v>97</v>
      </c>
      <c r="CG494" s="149">
        <f>IF(ISNA(MATCH($BQ494,'2014'!$A$52:$A$179,0)),129,MATCH($BQ494,'2014'!$A$52:$A$179,0))</f>
        <v>124</v>
      </c>
      <c r="CI494">
        <f t="shared" si="327"/>
        <v>4265</v>
      </c>
      <c r="CJ494" s="284"/>
      <c r="CK494" s="282"/>
      <c r="CL494" s="281">
        <f t="shared" si="328"/>
        <v>0</v>
      </c>
      <c r="CM494" s="282">
        <f t="shared" si="329"/>
        <v>0</v>
      </c>
      <c r="CN494" s="282">
        <f t="shared" si="330"/>
        <v>0</v>
      </c>
      <c r="CO494" s="282">
        <f t="shared" si="331"/>
        <v>0</v>
      </c>
      <c r="CP494" s="282">
        <f t="shared" si="332"/>
        <v>0</v>
      </c>
      <c r="CQ494" s="282">
        <f t="shared" si="333"/>
        <v>0</v>
      </c>
      <c r="CR494" s="282">
        <f t="shared" si="334"/>
        <v>0</v>
      </c>
      <c r="CS494" s="282">
        <f t="shared" si="335"/>
        <v>0</v>
      </c>
      <c r="CT494" s="282">
        <f t="shared" si="336"/>
        <v>0</v>
      </c>
      <c r="CU494" s="282">
        <f t="shared" si="337"/>
        <v>0</v>
      </c>
      <c r="CV494" s="282">
        <f t="shared" si="338"/>
        <v>0</v>
      </c>
      <c r="CW494" s="282">
        <f t="shared" si="339"/>
        <v>0</v>
      </c>
      <c r="CX494" s="282">
        <f t="shared" si="340"/>
        <v>0</v>
      </c>
      <c r="CY494" s="283">
        <f t="shared" si="341"/>
        <v>0</v>
      </c>
      <c r="DA494" s="282">
        <f t="shared" si="342"/>
        <v>4265</v>
      </c>
      <c r="DB494" s="97"/>
      <c r="DC494" s="156"/>
      <c r="DD494" s="270">
        <f t="shared" ref="DD494:DO494" si="363">BA494+AH494+DC494</f>
        <v>0</v>
      </c>
      <c r="DE494" s="156">
        <f t="shared" si="363"/>
        <v>0</v>
      </c>
      <c r="DF494" s="156">
        <f t="shared" si="363"/>
        <v>0</v>
      </c>
      <c r="DG494" s="156">
        <f t="shared" si="363"/>
        <v>0</v>
      </c>
      <c r="DH494" s="156">
        <f t="shared" si="363"/>
        <v>0</v>
      </c>
      <c r="DI494" s="156">
        <f t="shared" si="363"/>
        <v>0</v>
      </c>
      <c r="DJ494" s="156">
        <f t="shared" si="363"/>
        <v>0</v>
      </c>
      <c r="DK494" s="156">
        <f t="shared" si="363"/>
        <v>0</v>
      </c>
      <c r="DL494" s="156">
        <f t="shared" si="363"/>
        <v>0</v>
      </c>
      <c r="DM494" s="156">
        <f t="shared" si="363"/>
        <v>0</v>
      </c>
      <c r="DN494" s="156">
        <f t="shared" si="363"/>
        <v>0</v>
      </c>
      <c r="DO494" s="156">
        <f t="shared" si="363"/>
        <v>0</v>
      </c>
      <c r="DP494" s="156">
        <f t="shared" si="344"/>
        <v>0</v>
      </c>
      <c r="DQ494" s="267">
        <f t="shared" si="345"/>
        <v>0</v>
      </c>
      <c r="DR494" s="156">
        <f t="shared" si="322"/>
        <v>488</v>
      </c>
    </row>
    <row r="495" spans="2:122" ht="13.5" thickBot="1" x14ac:dyDescent="0.25">
      <c r="B495" s="133">
        <v>249</v>
      </c>
      <c r="C495" s="50">
        <f t="shared" si="362"/>
        <v>1</v>
      </c>
      <c r="D495" s="50">
        <f t="shared" ref="D495:D558" si="364">IF(C495&gt;=C496,C495,0)</f>
        <v>1</v>
      </c>
      <c r="E495" s="97"/>
      <c r="F495" s="2">
        <f t="shared" si="323"/>
        <v>490</v>
      </c>
      <c r="G495" s="98">
        <v>4911</v>
      </c>
      <c r="H495" s="164">
        <f>14- COUNTIF(L495:AA495,"#N/A")</f>
        <v>1</v>
      </c>
      <c r="I495" s="133">
        <f>SUM(AF495:AU495)+SUM(BA495:BM495)</f>
        <v>0</v>
      </c>
      <c r="J495" s="405">
        <f>CY495</f>
        <v>0</v>
      </c>
      <c r="K495" s="466" t="str">
        <f>IF(ISNUMBER(MATCH(G495,'[4]OPR data'!$A$3:$A$2541,0)),"Y","N")</f>
        <v>Y</v>
      </c>
      <c r="L495" s="112"/>
      <c r="M495" s="236"/>
      <c r="N495" s="236" t="e">
        <f>(INDEX(Finish_table!R$4:R$83,MATCH('14 Year_History_Results'!$G495,Finish_table!S$4:S$83,0),1))</f>
        <v>#N/A</v>
      </c>
      <c r="O495" s="236" t="e">
        <f>(INDEX(Finish_table!Z$4:Z$99,MATCH('14 Year_History_Results'!$G495,Finish_table!AA$4:AA$99,0),1))</f>
        <v>#N/A</v>
      </c>
      <c r="P495" s="236" t="e">
        <f>(INDEX(Finish_table!AI$4:AI$99,MATCH('14 Year_History_Results'!$G495,Finish_table!AJ$4:AJ$99,0),1))</f>
        <v>#N/A</v>
      </c>
      <c r="Q495" s="236" t="e">
        <f>(INDEX(Finish_table!AR$4:AR$99,MATCH('14 Year_History_Results'!$G495,Finish_table!AS$4:AS$99,0),1))</f>
        <v>#N/A</v>
      </c>
      <c r="R495" s="236" t="e">
        <f>(INDEX(Finish_table!BA$4:BA$99,MATCH('14 Year_History_Results'!$G495,Finish_table!BB$4:BB$99,0),1))</f>
        <v>#N/A</v>
      </c>
      <c r="S495" s="236" t="e">
        <f>(INDEX(Finish_table!BJ$4:BJ$99,MATCH('14 Year_History_Results'!$G495,Finish_table!BK$4:BK$99,0),1))</f>
        <v>#N/A</v>
      </c>
      <c r="T495" s="236" t="e">
        <f>(INDEX(Finish_table!BS$4:BS$99,MATCH('14 Year_History_Results'!$G495,Finish_table!BT$4:BT$99,0),1))</f>
        <v>#N/A</v>
      </c>
      <c r="U495" s="236" t="e">
        <f>(INDEX(Finish_table!CB$4:CB$99,MATCH('14 Year_History_Results'!$G495,Finish_table!CC$4:CC$99,0),1))</f>
        <v>#N/A</v>
      </c>
      <c r="V495" s="236" t="e">
        <f>(INDEX(Finish_table!CK$4:CK$99,MATCH('14 Year_History_Results'!$G495,Finish_table!CL$4:CL$99,0),1))</f>
        <v>#N/A</v>
      </c>
      <c r="W495" s="236" t="e">
        <f>(INDEX(Finish_table!CT$4:CT$99,MATCH('14 Year_History_Results'!$G495,Finish_table!CU$4:CU$99,0),1))</f>
        <v>#N/A</v>
      </c>
      <c r="X495" s="236" t="e">
        <f>(INDEX(Finish_table!DC$4:DC$99,MATCH('14 Year_History_Results'!$G495,Finish_table!DD$4:DD$99,0),1))</f>
        <v>#N/A</v>
      </c>
      <c r="Y495" s="236" t="e">
        <f>(INDEX(Finish_table!DL$4:DL$99,MATCH('14 Year_History_Results'!$G495,Finish_table!DM$4:DM$99,0),1))</f>
        <v>#N/A</v>
      </c>
      <c r="Z495" s="236" t="e">
        <f>(INDEX(Finish_table!DU$4:DU$99,MATCH('14 Year_History_Results'!$G495,Finish_table!DV$4:DV$99,0),1))</f>
        <v>#N/A</v>
      </c>
      <c r="AA495" s="256" t="str">
        <f>(INDEX(Finish_table!ED$4:ED$140,MATCH('14 Year_History_Results'!$G495,Finish_table!EE$4:EE$140,0),1))</f>
        <v>SF</v>
      </c>
      <c r="AE495">
        <f t="shared" si="324"/>
        <v>4911</v>
      </c>
      <c r="AF495" s="112"/>
      <c r="AG495" s="2"/>
      <c r="AH495" s="150">
        <f>INDEX('2001'!$C$44:$C$140,'14 Year_History_Results'!BT495)</f>
        <v>0</v>
      </c>
      <c r="AI495" s="151">
        <f>INDEX('2002'!$C$44:$C$140,'14 Year_History_Results'!BU495)</f>
        <v>0</v>
      </c>
      <c r="AJ495" s="151">
        <f>INDEX('2003'!$C$44:$C$140,'14 Year_History_Results'!BV495)</f>
        <v>0</v>
      </c>
      <c r="AK495" s="151">
        <f>INDEX('2004'!$C$44:$C$140,'14 Year_History_Results'!BW495)</f>
        <v>0</v>
      </c>
      <c r="AL495" s="151">
        <f>INDEX('2005'!$C$44:$C$140,'14 Year_History_Results'!BX495)</f>
        <v>0</v>
      </c>
      <c r="AM495" s="151">
        <f>INDEX('2006'!$C$44:$C$140,'14 Year_History_Results'!BY495)</f>
        <v>0</v>
      </c>
      <c r="AN495" s="151">
        <f>INDEX('2007'!$C$44:$C$140,'14 Year_History_Results'!BZ495)</f>
        <v>0</v>
      </c>
      <c r="AO495" s="151">
        <f>INDEX('2008'!$C$44:$C$140,'14 Year_History_Results'!CA495)</f>
        <v>0</v>
      </c>
      <c r="AP495" s="151">
        <f>INDEX('2009'!$C$44:$C$140,'14 Year_History_Results'!CB495)</f>
        <v>0</v>
      </c>
      <c r="AQ495" s="151">
        <f>INDEX('2010'!$C$44:$C$140,'14 Year_History_Results'!CC495)</f>
        <v>0</v>
      </c>
      <c r="AR495" s="151">
        <f>INDEX('2011'!$C$44:$C$140,'14 Year_History_Results'!CD495)</f>
        <v>0</v>
      </c>
      <c r="AS495" s="151">
        <f>INDEX('2012'!$C$44:$C$140,'14 Year_History_Results'!CE495)</f>
        <v>0</v>
      </c>
      <c r="AT495" s="151">
        <f>INDEX('2013'!$C$44:$C$140,'14 Year_History_Results'!CF495)</f>
        <v>0</v>
      </c>
      <c r="AU495" s="152">
        <f>INDEX('2014'!$C$52:$C$180,'14 Year_History_Results'!CG495)</f>
        <v>0</v>
      </c>
      <c r="AV495" s="2">
        <f t="shared" si="325"/>
        <v>0</v>
      </c>
      <c r="AX495">
        <f t="shared" si="317"/>
        <v>4911</v>
      </c>
      <c r="AY495" s="112"/>
      <c r="AZ495" s="97"/>
      <c r="BA495" s="150">
        <f>INDEX('2001'!$B$44:$B$140,'14 Year_History_Results'!BT495)</f>
        <v>0</v>
      </c>
      <c r="BB495" s="151">
        <f>INDEX('2002'!$B$44:$B$140,'14 Year_History_Results'!BU495)</f>
        <v>0</v>
      </c>
      <c r="BC495" s="151">
        <f>INDEX('2003'!$B$44:$B$140,'14 Year_History_Results'!BV495)</f>
        <v>0</v>
      </c>
      <c r="BD495" s="151">
        <f>INDEX('2004'!$B$44:$B$140,'14 Year_History_Results'!BW495)</f>
        <v>0</v>
      </c>
      <c r="BE495" s="151">
        <f>INDEX('2005'!$B$44:$B$140,'14 Year_History_Results'!BX495)</f>
        <v>0</v>
      </c>
      <c r="BF495" s="151">
        <f>INDEX('2006'!$B$44:$B$140,'14 Year_History_Results'!BY495)</f>
        <v>0</v>
      </c>
      <c r="BG495" s="151">
        <f>INDEX('2007'!$B$44:$B$140,'14 Year_History_Results'!BZ495)</f>
        <v>0</v>
      </c>
      <c r="BH495" s="151">
        <f>INDEX('2008'!$B$44:$B$140,'14 Year_History_Results'!CA495)</f>
        <v>0</v>
      </c>
      <c r="BI495" s="151">
        <f>INDEX('2009'!$B$44:$B$140,'14 Year_History_Results'!CB495)</f>
        <v>0</v>
      </c>
      <c r="BJ495" s="151">
        <f>INDEX('2010'!$B$44:$B$140,'14 Year_History_Results'!CC495)</f>
        <v>0</v>
      </c>
      <c r="BK495" s="151">
        <f>INDEX('2011'!$B$44:$B$140,'14 Year_History_Results'!CD495)</f>
        <v>0</v>
      </c>
      <c r="BL495" s="151">
        <f>INDEX('2012'!$B$44:$B$140,'14 Year_History_Results'!CE495)</f>
        <v>0</v>
      </c>
      <c r="BM495" s="151">
        <f>INDEX('2013'!$B$44:$B$140,'14 Year_History_Results'!CF495)</f>
        <v>0</v>
      </c>
      <c r="BN495" s="152">
        <f>INDEX('2014'!$B$52:$B$180,'14 Year_History_Results'!CG495)</f>
        <v>0</v>
      </c>
      <c r="BO495" s="308">
        <f t="shared" si="326"/>
        <v>0</v>
      </c>
      <c r="BQ495">
        <f t="shared" si="318"/>
        <v>4911</v>
      </c>
      <c r="BR495" s="112"/>
      <c r="BS495" s="97"/>
      <c r="BT495" s="150">
        <f>IF(ISNA(MATCH($BQ495,'2001'!$A$44:$A$139,0)),97,MATCH($BQ495,'2001'!$A$44:$A$139,0))</f>
        <v>97</v>
      </c>
      <c r="BU495" s="151">
        <f>IF(ISNA(MATCH($BQ495,'2002'!$A$44:$A$139,0)),97,MATCH($BQ495,'2002'!$A$44:$A$139,0))</f>
        <v>97</v>
      </c>
      <c r="BV495" s="151">
        <f>IF(ISNA(MATCH($BQ495,'2003'!$A$44:$A$139,0)),97,MATCH($BQ495,'2003'!$A$44:$A$139,0))</f>
        <v>97</v>
      </c>
      <c r="BW495" s="151">
        <f>IF(ISNA(MATCH($BQ495,'2004'!$A$44:$A$139,0)),97,MATCH($BQ495,'2004'!$A$44:$A$139,0))</f>
        <v>97</v>
      </c>
      <c r="BX495" s="151">
        <f>IF(ISNA(MATCH($BQ495,'2005'!$A$44:$A$139,0)),97,MATCH($BQ495,'2005'!$A$44:$A$139,0))</f>
        <v>97</v>
      </c>
      <c r="BY495" s="151">
        <f>IF(ISNA(MATCH($BQ495,'2006'!$A$44:$A$139,0)),97,MATCH($BQ495,'2006'!$A$44:$A$139,0))</f>
        <v>97</v>
      </c>
      <c r="BZ495" s="151">
        <f>IF(ISNA(MATCH($BQ495,'2007'!$A$44:$A$139,0)),97,MATCH($BQ495,'2007'!$A$44:$A$139,0))</f>
        <v>97</v>
      </c>
      <c r="CA495" s="151">
        <f>IF(ISNA(MATCH($BQ495,'2008'!$A$44:$A$139,0)),97,MATCH($BQ495,'2008'!$A$44:$A$139,0))</f>
        <v>97</v>
      </c>
      <c r="CB495" s="151">
        <f>IF(ISNA(MATCH($BQ495,'2009'!$A$44:$A$139,0)),97,MATCH($BQ495,'2009'!$A$44:$A$139,0))</f>
        <v>97</v>
      </c>
      <c r="CC495" s="151">
        <f>IF(ISNA(MATCH($BQ495,'2010'!$A$44:$A$139,0)),97,MATCH($BQ495,'2010'!$A$44:$A$139,0))</f>
        <v>97</v>
      </c>
      <c r="CD495" s="151">
        <f>IF(ISNA(MATCH($BQ495,'2011'!$A$44:$A$139,0)),97,MATCH($BQ495,'2011'!$A$44:$A$139,0))</f>
        <v>97</v>
      </c>
      <c r="CE495" s="151">
        <f>IF(ISNA(MATCH($BQ495,'2012'!$A$44:$A$139,0)),97,MATCH($BQ495,'2012'!$A$44:$A$139,0))</f>
        <v>97</v>
      </c>
      <c r="CF495" s="151">
        <f>IF(ISNA(MATCH($BQ495,'2013'!$A$44:$A$139,0)),97,MATCH($BQ495,'2013'!$A$44:$A$139,0))</f>
        <v>97</v>
      </c>
      <c r="CG495" s="152">
        <f>IF(ISNA(MATCH($BQ495,'2014'!$A$52:$A$179,0)),129,MATCH($BQ495,'2014'!$A$52:$A$179,0))</f>
        <v>127</v>
      </c>
      <c r="CI495">
        <f t="shared" si="327"/>
        <v>4911</v>
      </c>
      <c r="CJ495" s="284"/>
      <c r="CK495" s="282"/>
      <c r="CL495" s="476">
        <f t="shared" si="328"/>
        <v>0</v>
      </c>
      <c r="CM495" s="449">
        <f t="shared" si="329"/>
        <v>0</v>
      </c>
      <c r="CN495" s="449">
        <f t="shared" si="330"/>
        <v>0</v>
      </c>
      <c r="CO495" s="449">
        <f t="shared" si="331"/>
        <v>0</v>
      </c>
      <c r="CP495" s="449">
        <f t="shared" si="332"/>
        <v>0</v>
      </c>
      <c r="CQ495" s="449">
        <f t="shared" si="333"/>
        <v>0</v>
      </c>
      <c r="CR495" s="449">
        <f t="shared" si="334"/>
        <v>0</v>
      </c>
      <c r="CS495" s="449">
        <f t="shared" si="335"/>
        <v>0</v>
      </c>
      <c r="CT495" s="449">
        <f t="shared" si="336"/>
        <v>0</v>
      </c>
      <c r="CU495" s="449">
        <f t="shared" si="337"/>
        <v>0</v>
      </c>
      <c r="CV495" s="449">
        <f t="shared" si="338"/>
        <v>0</v>
      </c>
      <c r="CW495" s="449">
        <f t="shared" si="339"/>
        <v>0</v>
      </c>
      <c r="CX495" s="449">
        <f t="shared" si="340"/>
        <v>0</v>
      </c>
      <c r="CY495" s="450">
        <f t="shared" si="341"/>
        <v>0</v>
      </c>
      <c r="DA495" s="282">
        <f t="shared" si="342"/>
        <v>4911</v>
      </c>
      <c r="DB495" s="97"/>
      <c r="DC495" s="156"/>
      <c r="DD495" s="474">
        <f t="shared" ref="DD495:DO495" si="365">BA495+AH495+DC495</f>
        <v>0</v>
      </c>
      <c r="DE495" s="285">
        <f t="shared" si="365"/>
        <v>0</v>
      </c>
      <c r="DF495" s="285">
        <f t="shared" si="365"/>
        <v>0</v>
      </c>
      <c r="DG495" s="285">
        <f t="shared" si="365"/>
        <v>0</v>
      </c>
      <c r="DH495" s="285">
        <f t="shared" si="365"/>
        <v>0</v>
      </c>
      <c r="DI495" s="285">
        <f t="shared" si="365"/>
        <v>0</v>
      </c>
      <c r="DJ495" s="285">
        <f t="shared" si="365"/>
        <v>0</v>
      </c>
      <c r="DK495" s="285">
        <f t="shared" si="365"/>
        <v>0</v>
      </c>
      <c r="DL495" s="285">
        <f t="shared" si="365"/>
        <v>0</v>
      </c>
      <c r="DM495" s="285">
        <f t="shared" si="365"/>
        <v>0</v>
      </c>
      <c r="DN495" s="285">
        <f t="shared" si="365"/>
        <v>0</v>
      </c>
      <c r="DO495" s="285">
        <f t="shared" si="365"/>
        <v>0</v>
      </c>
      <c r="DP495" s="285">
        <f t="shared" si="344"/>
        <v>0</v>
      </c>
      <c r="DQ495" s="268">
        <f t="shared" si="345"/>
        <v>0</v>
      </c>
      <c r="DR495" s="156">
        <f t="shared" si="322"/>
        <v>488</v>
      </c>
    </row>
    <row r="496" spans="2:122" ht="13.5" thickBot="1" x14ac:dyDescent="0.25">
      <c r="B496" s="250">
        <v>250</v>
      </c>
      <c r="C496" s="50">
        <f t="shared" si="362"/>
        <v>1</v>
      </c>
      <c r="D496" s="50">
        <f t="shared" si="364"/>
        <v>1</v>
      </c>
      <c r="E496" s="97"/>
      <c r="H496" s="98"/>
      <c r="I496" s="98"/>
      <c r="J496" s="98"/>
      <c r="K496" s="98"/>
    </row>
    <row r="497" spans="2:11" x14ac:dyDescent="0.2">
      <c r="B497" s="133">
        <v>254</v>
      </c>
      <c r="C497" s="50">
        <f t="shared" si="362"/>
        <v>1</v>
      </c>
      <c r="D497" s="50">
        <f t="shared" si="364"/>
        <v>0</v>
      </c>
      <c r="E497" s="97"/>
      <c r="H497" s="153"/>
      <c r="I497" s="153"/>
      <c r="J497" s="153"/>
      <c r="K497" s="153"/>
    </row>
    <row r="498" spans="2:11" x14ac:dyDescent="0.2">
      <c r="B498" s="133">
        <v>254</v>
      </c>
      <c r="C498" s="50">
        <f t="shared" si="362"/>
        <v>2</v>
      </c>
      <c r="D498" s="50">
        <f t="shared" si="364"/>
        <v>0</v>
      </c>
      <c r="E498" s="97"/>
      <c r="H498" s="98"/>
      <c r="I498" s="98"/>
      <c r="J498" s="98"/>
      <c r="K498" s="98"/>
    </row>
    <row r="499" spans="2:11" x14ac:dyDescent="0.2">
      <c r="B499" s="144">
        <v>254</v>
      </c>
      <c r="C499" s="50">
        <f t="shared" si="362"/>
        <v>3</v>
      </c>
      <c r="D499" s="50">
        <f t="shared" si="364"/>
        <v>0</v>
      </c>
      <c r="E499" s="97"/>
      <c r="H499" s="153"/>
      <c r="I499" s="153"/>
      <c r="J499" s="153"/>
      <c r="K499" s="153"/>
    </row>
    <row r="500" spans="2:11" x14ac:dyDescent="0.2">
      <c r="B500" s="250">
        <v>254</v>
      </c>
      <c r="C500" s="50">
        <f t="shared" si="362"/>
        <v>4</v>
      </c>
      <c r="D500" s="50">
        <f t="shared" si="364"/>
        <v>0</v>
      </c>
      <c r="E500" s="97"/>
      <c r="H500" s="98"/>
      <c r="I500" s="98"/>
      <c r="J500" s="98"/>
      <c r="K500" s="98"/>
    </row>
    <row r="501" spans="2:11" x14ac:dyDescent="0.2">
      <c r="B501" s="144">
        <v>254</v>
      </c>
      <c r="C501" s="50">
        <f t="shared" si="362"/>
        <v>5</v>
      </c>
      <c r="D501" s="50">
        <f t="shared" si="364"/>
        <v>0</v>
      </c>
      <c r="E501" s="97"/>
      <c r="H501" s="153"/>
      <c r="I501" s="153"/>
      <c r="J501" s="153"/>
      <c r="K501" s="153"/>
    </row>
    <row r="502" spans="2:11" x14ac:dyDescent="0.2">
      <c r="B502" s="133">
        <v>254</v>
      </c>
      <c r="C502" s="50">
        <f t="shared" si="362"/>
        <v>6</v>
      </c>
      <c r="D502" s="50">
        <f t="shared" si="364"/>
        <v>0</v>
      </c>
      <c r="E502" s="97"/>
      <c r="H502" s="98"/>
      <c r="I502" s="98"/>
      <c r="J502" s="98"/>
      <c r="K502" s="98"/>
    </row>
    <row r="503" spans="2:11" x14ac:dyDescent="0.2">
      <c r="B503" s="133">
        <v>254</v>
      </c>
      <c r="C503" s="50">
        <f t="shared" si="362"/>
        <v>7</v>
      </c>
      <c r="D503" s="50">
        <f t="shared" si="364"/>
        <v>0</v>
      </c>
      <c r="E503" s="97"/>
      <c r="H503" s="98"/>
      <c r="I503" s="98"/>
      <c r="J503" s="98"/>
      <c r="K503" s="98"/>
    </row>
    <row r="504" spans="2:11" x14ac:dyDescent="0.2">
      <c r="B504" s="144">
        <v>254</v>
      </c>
      <c r="C504" s="50">
        <f t="shared" si="362"/>
        <v>8</v>
      </c>
      <c r="D504" s="50">
        <f t="shared" si="364"/>
        <v>0</v>
      </c>
      <c r="E504" s="97"/>
      <c r="H504" s="98"/>
      <c r="I504" s="98"/>
      <c r="J504" s="98"/>
      <c r="K504" s="98"/>
    </row>
    <row r="505" spans="2:11" x14ac:dyDescent="0.2">
      <c r="B505" s="133">
        <v>254</v>
      </c>
      <c r="C505" s="50">
        <f t="shared" si="362"/>
        <v>9</v>
      </c>
      <c r="D505" s="50">
        <f t="shared" si="364"/>
        <v>0</v>
      </c>
      <c r="E505" s="97"/>
      <c r="H505" s="98"/>
      <c r="I505" s="98"/>
      <c r="J505" s="98"/>
      <c r="K505" s="98"/>
    </row>
    <row r="506" spans="2:11" x14ac:dyDescent="0.2">
      <c r="B506" s="144">
        <v>254</v>
      </c>
      <c r="C506" s="50">
        <f t="shared" si="362"/>
        <v>10</v>
      </c>
      <c r="D506" s="50">
        <f t="shared" si="364"/>
        <v>0</v>
      </c>
      <c r="E506" s="97"/>
      <c r="H506" s="98"/>
      <c r="I506" s="98"/>
      <c r="J506" s="98"/>
      <c r="K506" s="98"/>
    </row>
    <row r="507" spans="2:11" x14ac:dyDescent="0.2">
      <c r="B507" s="133">
        <v>254</v>
      </c>
      <c r="C507" s="50">
        <f t="shared" si="362"/>
        <v>11</v>
      </c>
      <c r="D507" s="50">
        <f t="shared" si="364"/>
        <v>11</v>
      </c>
      <c r="E507" s="97"/>
      <c r="H507" s="153"/>
      <c r="I507" s="153"/>
      <c r="J507" s="153"/>
      <c r="K507" s="153"/>
    </row>
    <row r="508" spans="2:11" x14ac:dyDescent="0.2">
      <c r="B508" s="133">
        <v>255</v>
      </c>
      <c r="C508" s="50">
        <f t="shared" si="362"/>
        <v>1</v>
      </c>
      <c r="D508" s="50">
        <f t="shared" si="364"/>
        <v>1</v>
      </c>
      <c r="E508" s="97"/>
      <c r="H508" s="98"/>
      <c r="I508" s="98"/>
      <c r="J508" s="98"/>
      <c r="K508" s="98"/>
    </row>
    <row r="509" spans="2:11" x14ac:dyDescent="0.2">
      <c r="B509" s="133">
        <v>260</v>
      </c>
      <c r="C509" s="50">
        <f t="shared" si="362"/>
        <v>1</v>
      </c>
      <c r="D509" s="50">
        <f t="shared" si="364"/>
        <v>1</v>
      </c>
      <c r="E509" s="97"/>
      <c r="H509" s="98"/>
      <c r="I509" s="98"/>
      <c r="J509" s="98"/>
      <c r="K509" s="98"/>
    </row>
    <row r="510" spans="2:11" x14ac:dyDescent="0.2">
      <c r="B510" s="133">
        <v>263</v>
      </c>
      <c r="C510" s="50">
        <f t="shared" si="362"/>
        <v>1</v>
      </c>
      <c r="D510" s="50">
        <f t="shared" si="364"/>
        <v>0</v>
      </c>
      <c r="E510" s="97"/>
      <c r="H510" s="98"/>
      <c r="I510" s="98"/>
      <c r="J510" s="98"/>
      <c r="K510" s="98"/>
    </row>
    <row r="511" spans="2:11" x14ac:dyDescent="0.2">
      <c r="B511" s="133">
        <v>263</v>
      </c>
      <c r="C511" s="50">
        <f t="shared" si="362"/>
        <v>2</v>
      </c>
      <c r="D511" s="50">
        <f t="shared" si="364"/>
        <v>0</v>
      </c>
      <c r="E511" s="97"/>
      <c r="H511" s="98"/>
      <c r="I511" s="98"/>
      <c r="J511" s="98"/>
      <c r="K511" s="98"/>
    </row>
    <row r="512" spans="2:11" x14ac:dyDescent="0.2">
      <c r="B512" s="133">
        <v>263</v>
      </c>
      <c r="C512" s="50">
        <f t="shared" si="362"/>
        <v>3</v>
      </c>
      <c r="D512" s="50">
        <f t="shared" si="364"/>
        <v>3</v>
      </c>
      <c r="E512" s="97"/>
      <c r="H512" s="98"/>
      <c r="I512" s="98"/>
      <c r="J512" s="98"/>
      <c r="K512" s="98"/>
    </row>
    <row r="513" spans="2:11" x14ac:dyDescent="0.2">
      <c r="B513" s="133">
        <v>267</v>
      </c>
      <c r="C513" s="50">
        <f t="shared" si="362"/>
        <v>1</v>
      </c>
      <c r="D513" s="50">
        <f t="shared" si="364"/>
        <v>0</v>
      </c>
      <c r="E513" s="97"/>
      <c r="H513" s="98"/>
      <c r="I513" s="98"/>
      <c r="J513" s="98"/>
      <c r="K513" s="98"/>
    </row>
    <row r="514" spans="2:11" x14ac:dyDescent="0.2">
      <c r="B514" s="133">
        <v>267</v>
      </c>
      <c r="C514" s="50">
        <f t="shared" si="362"/>
        <v>2</v>
      </c>
      <c r="D514" s="50">
        <f t="shared" si="364"/>
        <v>0</v>
      </c>
      <c r="E514" s="97"/>
      <c r="H514" s="98"/>
      <c r="I514" s="98"/>
      <c r="J514" s="98"/>
      <c r="K514" s="98"/>
    </row>
    <row r="515" spans="2:11" x14ac:dyDescent="0.2">
      <c r="B515" s="250">
        <v>267</v>
      </c>
      <c r="C515" s="50">
        <f t="shared" si="362"/>
        <v>3</v>
      </c>
      <c r="D515" s="50">
        <f t="shared" si="364"/>
        <v>0</v>
      </c>
      <c r="E515" s="97"/>
      <c r="H515" s="98"/>
      <c r="I515" s="98"/>
      <c r="J515" s="98"/>
      <c r="K515" s="98"/>
    </row>
    <row r="516" spans="2:11" x14ac:dyDescent="0.2">
      <c r="B516" s="133">
        <v>267</v>
      </c>
      <c r="C516" s="50">
        <f t="shared" si="362"/>
        <v>4</v>
      </c>
      <c r="D516" s="50">
        <f t="shared" si="364"/>
        <v>4</v>
      </c>
      <c r="E516" s="97"/>
      <c r="H516" s="98"/>
      <c r="I516" s="98"/>
      <c r="J516" s="98"/>
      <c r="K516" s="98"/>
    </row>
    <row r="517" spans="2:11" x14ac:dyDescent="0.2">
      <c r="B517" s="133">
        <v>269</v>
      </c>
      <c r="C517" s="50">
        <f t="shared" si="362"/>
        <v>1</v>
      </c>
      <c r="D517" s="50">
        <f t="shared" si="364"/>
        <v>0</v>
      </c>
      <c r="E517" s="97"/>
      <c r="H517" s="98"/>
      <c r="I517" s="98"/>
      <c r="J517" s="98"/>
      <c r="K517" s="98"/>
    </row>
    <row r="518" spans="2:11" x14ac:dyDescent="0.2">
      <c r="B518" s="133">
        <v>269</v>
      </c>
      <c r="C518" s="50">
        <f t="shared" si="362"/>
        <v>2</v>
      </c>
      <c r="D518" s="50">
        <f t="shared" si="364"/>
        <v>0</v>
      </c>
      <c r="E518" s="97"/>
      <c r="H518" s="241"/>
      <c r="I518" s="241"/>
      <c r="J518" s="241"/>
      <c r="K518" s="241"/>
    </row>
    <row r="519" spans="2:11" x14ac:dyDescent="0.2">
      <c r="B519" s="133">
        <v>269</v>
      </c>
      <c r="C519" s="50">
        <f t="shared" si="362"/>
        <v>3</v>
      </c>
      <c r="D519" s="50">
        <f t="shared" si="364"/>
        <v>3</v>
      </c>
      <c r="E519" s="97"/>
      <c r="H519" s="98"/>
      <c r="I519" s="98"/>
      <c r="J519" s="98"/>
      <c r="K519" s="98"/>
    </row>
    <row r="520" spans="2:11" x14ac:dyDescent="0.2">
      <c r="B520" s="250">
        <v>271</v>
      </c>
      <c r="C520" s="50">
        <f t="shared" si="362"/>
        <v>1</v>
      </c>
      <c r="D520" s="50">
        <f t="shared" si="364"/>
        <v>0</v>
      </c>
      <c r="E520" s="97"/>
      <c r="H520" s="241"/>
      <c r="I520" s="241"/>
      <c r="J520" s="241"/>
      <c r="K520" s="241"/>
    </row>
    <row r="521" spans="2:11" x14ac:dyDescent="0.2">
      <c r="B521" s="133">
        <v>271</v>
      </c>
      <c r="C521" s="50">
        <f t="shared" si="362"/>
        <v>2</v>
      </c>
      <c r="D521" s="50">
        <f t="shared" si="364"/>
        <v>0</v>
      </c>
      <c r="E521" s="97"/>
      <c r="H521" s="98"/>
      <c r="I521" s="98"/>
      <c r="J521" s="98"/>
      <c r="K521" s="98"/>
    </row>
    <row r="522" spans="2:11" x14ac:dyDescent="0.2">
      <c r="B522" s="133">
        <v>271</v>
      </c>
      <c r="C522" s="50">
        <f t="shared" si="362"/>
        <v>3</v>
      </c>
      <c r="D522" s="50">
        <f t="shared" si="364"/>
        <v>0</v>
      </c>
      <c r="E522" s="97"/>
      <c r="H522" s="98"/>
      <c r="I522" s="98"/>
      <c r="J522" s="98"/>
      <c r="K522" s="98"/>
    </row>
    <row r="523" spans="2:11" x14ac:dyDescent="0.2">
      <c r="B523" s="133">
        <v>271</v>
      </c>
      <c r="C523" s="50">
        <f t="shared" si="362"/>
        <v>4</v>
      </c>
      <c r="D523" s="50">
        <f t="shared" si="364"/>
        <v>4</v>
      </c>
      <c r="E523" s="97"/>
      <c r="H523" s="98"/>
      <c r="I523" s="98"/>
      <c r="J523" s="98"/>
      <c r="K523" s="98"/>
    </row>
    <row r="524" spans="2:11" x14ac:dyDescent="0.2">
      <c r="B524" s="133">
        <v>274</v>
      </c>
      <c r="C524" s="50">
        <f t="shared" si="362"/>
        <v>1</v>
      </c>
      <c r="D524" s="50">
        <f t="shared" si="364"/>
        <v>0</v>
      </c>
      <c r="E524" s="97"/>
      <c r="H524" s="98"/>
      <c r="I524" s="98"/>
      <c r="J524" s="98"/>
      <c r="K524" s="98"/>
    </row>
    <row r="525" spans="2:11" x14ac:dyDescent="0.2">
      <c r="B525" s="133">
        <v>274</v>
      </c>
      <c r="C525" s="50">
        <f t="shared" si="362"/>
        <v>2</v>
      </c>
      <c r="D525" s="50">
        <f t="shared" si="364"/>
        <v>2</v>
      </c>
      <c r="E525" s="97"/>
      <c r="H525" s="98"/>
      <c r="I525" s="98"/>
      <c r="J525" s="98"/>
      <c r="K525" s="98"/>
    </row>
    <row r="526" spans="2:11" x14ac:dyDescent="0.2">
      <c r="B526" s="133">
        <v>279</v>
      </c>
      <c r="C526" s="50">
        <f t="shared" si="362"/>
        <v>1</v>
      </c>
      <c r="D526" s="50">
        <f t="shared" si="364"/>
        <v>0</v>
      </c>
      <c r="E526" s="97"/>
      <c r="H526" s="98"/>
      <c r="I526" s="98"/>
      <c r="J526" s="98"/>
      <c r="K526" s="98"/>
    </row>
    <row r="527" spans="2:11" x14ac:dyDescent="0.2">
      <c r="B527" s="144">
        <v>279</v>
      </c>
      <c r="C527" s="50">
        <f t="shared" si="362"/>
        <v>2</v>
      </c>
      <c r="D527" s="50">
        <f t="shared" si="364"/>
        <v>0</v>
      </c>
      <c r="E527" s="97"/>
      <c r="H527" s="98"/>
      <c r="I527" s="98"/>
      <c r="J527" s="98"/>
      <c r="K527" s="98"/>
    </row>
    <row r="528" spans="2:11" x14ac:dyDescent="0.2">
      <c r="B528" s="144">
        <v>279</v>
      </c>
      <c r="C528" s="50">
        <f t="shared" si="362"/>
        <v>3</v>
      </c>
      <c r="D528" s="50">
        <f t="shared" si="364"/>
        <v>0</v>
      </c>
      <c r="E528" s="97"/>
      <c r="H528" s="241"/>
      <c r="I528" s="241"/>
      <c r="J528" s="241"/>
      <c r="K528" s="241"/>
    </row>
    <row r="529" spans="2:11" x14ac:dyDescent="0.2">
      <c r="B529" s="133">
        <v>279</v>
      </c>
      <c r="C529" s="50">
        <f t="shared" si="362"/>
        <v>4</v>
      </c>
      <c r="D529" s="50">
        <f t="shared" si="364"/>
        <v>0</v>
      </c>
      <c r="E529" s="97"/>
      <c r="H529" s="153"/>
      <c r="I529" s="153"/>
      <c r="J529" s="153"/>
      <c r="K529" s="153"/>
    </row>
    <row r="530" spans="2:11" x14ac:dyDescent="0.2">
      <c r="B530" s="133">
        <v>279</v>
      </c>
      <c r="C530" s="50">
        <f t="shared" si="362"/>
        <v>5</v>
      </c>
      <c r="D530" s="50">
        <f t="shared" si="364"/>
        <v>0</v>
      </c>
      <c r="E530" s="97"/>
      <c r="H530" s="98"/>
      <c r="I530" s="98"/>
      <c r="J530" s="98"/>
      <c r="K530" s="98"/>
    </row>
    <row r="531" spans="2:11" x14ac:dyDescent="0.2">
      <c r="B531" s="133">
        <v>279</v>
      </c>
      <c r="C531" s="50">
        <f t="shared" si="362"/>
        <v>6</v>
      </c>
      <c r="D531" s="50">
        <f t="shared" si="364"/>
        <v>6</v>
      </c>
      <c r="E531" s="97"/>
      <c r="H531" s="153"/>
      <c r="I531" s="153"/>
      <c r="J531" s="153"/>
      <c r="K531" s="153"/>
    </row>
    <row r="532" spans="2:11" x14ac:dyDescent="0.2">
      <c r="B532" s="144">
        <v>281</v>
      </c>
      <c r="C532" s="50">
        <f t="shared" si="362"/>
        <v>1</v>
      </c>
      <c r="D532" s="50">
        <f t="shared" si="364"/>
        <v>1</v>
      </c>
      <c r="E532" s="97"/>
      <c r="H532" s="153"/>
      <c r="I532" s="153"/>
      <c r="J532" s="153"/>
      <c r="K532" s="153"/>
    </row>
    <row r="533" spans="2:11" x14ac:dyDescent="0.2">
      <c r="B533" s="133">
        <v>288</v>
      </c>
      <c r="C533" s="50">
        <f t="shared" si="362"/>
        <v>1</v>
      </c>
      <c r="D533" s="50">
        <f t="shared" si="364"/>
        <v>0</v>
      </c>
      <c r="E533" s="97"/>
      <c r="H533" s="98"/>
      <c r="I533" s="98"/>
      <c r="J533" s="98"/>
      <c r="K533" s="98"/>
    </row>
    <row r="534" spans="2:11" x14ac:dyDescent="0.2">
      <c r="B534" s="133">
        <v>288</v>
      </c>
      <c r="C534" s="50">
        <f t="shared" si="362"/>
        <v>2</v>
      </c>
      <c r="D534" s="50">
        <f t="shared" si="364"/>
        <v>0</v>
      </c>
      <c r="E534" s="97"/>
      <c r="H534" s="98"/>
      <c r="I534" s="98"/>
      <c r="J534" s="98"/>
      <c r="K534" s="98"/>
    </row>
    <row r="535" spans="2:11" x14ac:dyDescent="0.2">
      <c r="B535" s="133">
        <v>288</v>
      </c>
      <c r="C535" s="50">
        <f t="shared" si="362"/>
        <v>3</v>
      </c>
      <c r="D535" s="50">
        <f t="shared" si="364"/>
        <v>3</v>
      </c>
      <c r="E535" s="97"/>
      <c r="H535" s="98"/>
      <c r="I535" s="98"/>
      <c r="J535" s="98"/>
      <c r="K535" s="98"/>
    </row>
    <row r="536" spans="2:11" x14ac:dyDescent="0.2">
      <c r="B536" s="133">
        <v>291</v>
      </c>
      <c r="C536" s="50">
        <f t="shared" si="362"/>
        <v>1</v>
      </c>
      <c r="D536" s="50">
        <f t="shared" si="364"/>
        <v>0</v>
      </c>
      <c r="E536" s="97"/>
      <c r="H536" s="98"/>
      <c r="I536" s="98"/>
      <c r="J536" s="98"/>
      <c r="K536" s="98"/>
    </row>
    <row r="537" spans="2:11" x14ac:dyDescent="0.2">
      <c r="B537" s="133">
        <v>291</v>
      </c>
      <c r="C537" s="50">
        <f t="shared" si="362"/>
        <v>2</v>
      </c>
      <c r="D537" s="50">
        <f t="shared" si="364"/>
        <v>2</v>
      </c>
      <c r="E537" s="97"/>
      <c r="H537" s="98"/>
      <c r="I537" s="98"/>
      <c r="J537" s="98"/>
      <c r="K537" s="98"/>
    </row>
    <row r="538" spans="2:11" x14ac:dyDescent="0.2">
      <c r="B538" s="133">
        <v>292</v>
      </c>
      <c r="C538" s="50">
        <f t="shared" si="362"/>
        <v>1</v>
      </c>
      <c r="D538" s="50">
        <f t="shared" si="364"/>
        <v>0</v>
      </c>
      <c r="E538" s="97"/>
      <c r="H538" s="153"/>
      <c r="I538" s="153"/>
      <c r="J538" s="153"/>
      <c r="K538" s="153"/>
    </row>
    <row r="539" spans="2:11" x14ac:dyDescent="0.2">
      <c r="B539" s="133">
        <v>292</v>
      </c>
      <c r="C539" s="50">
        <f t="shared" si="362"/>
        <v>2</v>
      </c>
      <c r="D539" s="50">
        <f t="shared" si="364"/>
        <v>0</v>
      </c>
      <c r="E539" s="97"/>
      <c r="H539" s="98"/>
      <c r="I539" s="98"/>
      <c r="J539" s="98"/>
      <c r="K539" s="98"/>
    </row>
    <row r="540" spans="2:11" x14ac:dyDescent="0.2">
      <c r="B540" s="133">
        <v>292</v>
      </c>
      <c r="C540" s="50">
        <f t="shared" si="362"/>
        <v>3</v>
      </c>
      <c r="D540" s="50">
        <f t="shared" si="364"/>
        <v>0</v>
      </c>
      <c r="E540" s="97"/>
      <c r="H540" s="98"/>
      <c r="I540" s="98"/>
      <c r="J540" s="98"/>
      <c r="K540" s="98"/>
    </row>
    <row r="541" spans="2:11" x14ac:dyDescent="0.2">
      <c r="B541" s="133">
        <v>292</v>
      </c>
      <c r="C541" s="50">
        <f t="shared" si="362"/>
        <v>4</v>
      </c>
      <c r="D541" s="50">
        <f t="shared" si="364"/>
        <v>0</v>
      </c>
      <c r="E541" s="97"/>
      <c r="H541" s="98"/>
      <c r="I541" s="98"/>
      <c r="J541" s="98"/>
      <c r="K541" s="98"/>
    </row>
    <row r="542" spans="2:11" x14ac:dyDescent="0.2">
      <c r="B542" s="133">
        <v>292</v>
      </c>
      <c r="C542" s="50">
        <f t="shared" si="362"/>
        <v>5</v>
      </c>
      <c r="D542" s="50">
        <f t="shared" si="364"/>
        <v>5</v>
      </c>
      <c r="E542" s="97"/>
      <c r="H542" s="98"/>
      <c r="I542" s="98"/>
      <c r="J542" s="98"/>
      <c r="K542" s="98"/>
    </row>
    <row r="543" spans="2:11" x14ac:dyDescent="0.2">
      <c r="B543" s="133">
        <v>293</v>
      </c>
      <c r="C543" s="50">
        <f t="shared" si="362"/>
        <v>1</v>
      </c>
      <c r="D543" s="50">
        <f t="shared" si="364"/>
        <v>0</v>
      </c>
      <c r="E543" s="97"/>
      <c r="H543" s="241"/>
      <c r="I543" s="241"/>
      <c r="J543" s="241"/>
      <c r="K543" s="241"/>
    </row>
    <row r="544" spans="2:11" x14ac:dyDescent="0.2">
      <c r="B544" s="133">
        <v>293</v>
      </c>
      <c r="C544" s="50">
        <f t="shared" si="362"/>
        <v>2</v>
      </c>
      <c r="D544" s="50">
        <f t="shared" si="364"/>
        <v>0</v>
      </c>
      <c r="E544" s="97"/>
      <c r="H544" s="153"/>
      <c r="I544" s="153"/>
      <c r="J544" s="153"/>
      <c r="K544" s="153"/>
    </row>
    <row r="545" spans="2:11" x14ac:dyDescent="0.2">
      <c r="B545" s="133">
        <v>293</v>
      </c>
      <c r="C545" s="50">
        <f t="shared" si="362"/>
        <v>3</v>
      </c>
      <c r="D545" s="50">
        <f t="shared" si="364"/>
        <v>3</v>
      </c>
      <c r="E545" s="97"/>
      <c r="H545" s="98"/>
      <c r="I545" s="98"/>
      <c r="J545" s="98"/>
      <c r="K545" s="98"/>
    </row>
    <row r="546" spans="2:11" x14ac:dyDescent="0.2">
      <c r="B546" s="133">
        <v>294</v>
      </c>
      <c r="C546" s="50">
        <f t="shared" si="362"/>
        <v>1</v>
      </c>
      <c r="D546" s="50">
        <f t="shared" si="364"/>
        <v>0</v>
      </c>
      <c r="E546" s="97"/>
      <c r="H546" s="153"/>
      <c r="I546" s="153"/>
      <c r="J546" s="153"/>
      <c r="K546" s="153"/>
    </row>
    <row r="547" spans="2:11" x14ac:dyDescent="0.2">
      <c r="B547" s="133">
        <v>294</v>
      </c>
      <c r="C547" s="50">
        <f t="shared" si="362"/>
        <v>2</v>
      </c>
      <c r="D547" s="50">
        <f t="shared" si="364"/>
        <v>2</v>
      </c>
      <c r="E547" s="97"/>
      <c r="H547" s="98"/>
      <c r="I547" s="98"/>
      <c r="J547" s="98"/>
      <c r="K547" s="98"/>
    </row>
    <row r="548" spans="2:11" x14ac:dyDescent="0.2">
      <c r="B548" s="133">
        <v>296</v>
      </c>
      <c r="C548" s="50">
        <f t="shared" si="362"/>
        <v>1</v>
      </c>
      <c r="D548" s="50">
        <f t="shared" si="364"/>
        <v>0</v>
      </c>
      <c r="E548" s="97"/>
      <c r="H548" s="153"/>
      <c r="I548" s="153"/>
      <c r="J548" s="153"/>
      <c r="K548" s="153"/>
    </row>
    <row r="549" spans="2:11" x14ac:dyDescent="0.2">
      <c r="B549" s="133">
        <v>296</v>
      </c>
      <c r="C549" s="50">
        <f t="shared" si="362"/>
        <v>2</v>
      </c>
      <c r="D549" s="50">
        <f t="shared" si="364"/>
        <v>2</v>
      </c>
      <c r="E549" s="97"/>
      <c r="H549" s="153"/>
      <c r="I549" s="153"/>
      <c r="J549" s="153"/>
      <c r="K549" s="153"/>
    </row>
    <row r="550" spans="2:11" x14ac:dyDescent="0.2">
      <c r="B550" s="133">
        <v>301</v>
      </c>
      <c r="C550" s="50">
        <f t="shared" si="362"/>
        <v>1</v>
      </c>
      <c r="D550" s="50">
        <f t="shared" si="364"/>
        <v>1</v>
      </c>
      <c r="E550" s="97"/>
      <c r="H550" s="98"/>
      <c r="I550" s="98"/>
      <c r="J550" s="98"/>
      <c r="K550" s="98"/>
    </row>
    <row r="551" spans="2:11" x14ac:dyDescent="0.2">
      <c r="B551" s="133">
        <v>302</v>
      </c>
      <c r="C551" s="50">
        <f t="shared" si="362"/>
        <v>1</v>
      </c>
      <c r="D551" s="50">
        <f t="shared" si="364"/>
        <v>0</v>
      </c>
      <c r="E551" s="97"/>
      <c r="H551" s="153"/>
      <c r="I551" s="153"/>
      <c r="J551" s="153"/>
      <c r="K551" s="153"/>
    </row>
    <row r="552" spans="2:11" x14ac:dyDescent="0.2">
      <c r="B552" s="133">
        <v>302</v>
      </c>
      <c r="C552" s="50">
        <f t="shared" si="362"/>
        <v>2</v>
      </c>
      <c r="D552" s="50">
        <f t="shared" si="364"/>
        <v>0</v>
      </c>
      <c r="E552" s="97"/>
      <c r="H552" s="241"/>
      <c r="I552" s="241"/>
      <c r="J552" s="241"/>
      <c r="K552" s="241"/>
    </row>
    <row r="553" spans="2:11" x14ac:dyDescent="0.2">
      <c r="B553" s="250">
        <v>302</v>
      </c>
      <c r="C553" s="50">
        <f t="shared" si="362"/>
        <v>3</v>
      </c>
      <c r="D553" s="50">
        <f t="shared" si="364"/>
        <v>0</v>
      </c>
      <c r="E553" s="97"/>
      <c r="H553" s="98"/>
      <c r="I553" s="98"/>
      <c r="J553" s="98"/>
      <c r="K553" s="98"/>
    </row>
    <row r="554" spans="2:11" x14ac:dyDescent="0.2">
      <c r="B554" s="133">
        <v>302</v>
      </c>
      <c r="C554" s="50">
        <f t="shared" si="362"/>
        <v>4</v>
      </c>
      <c r="D554" s="50">
        <f t="shared" si="364"/>
        <v>0</v>
      </c>
      <c r="E554" s="97"/>
      <c r="H554" s="98"/>
      <c r="I554" s="98"/>
      <c r="J554" s="98"/>
      <c r="K554" s="98"/>
    </row>
    <row r="555" spans="2:11" x14ac:dyDescent="0.2">
      <c r="B555" s="133">
        <v>302</v>
      </c>
      <c r="C555" s="50">
        <f t="shared" si="362"/>
        <v>5</v>
      </c>
      <c r="D555" s="50">
        <f t="shared" si="364"/>
        <v>5</v>
      </c>
      <c r="E555" s="97"/>
      <c r="H555" s="98"/>
      <c r="I555" s="98"/>
      <c r="J555" s="98"/>
      <c r="K555" s="98"/>
    </row>
    <row r="556" spans="2:11" x14ac:dyDescent="0.2">
      <c r="B556" s="250">
        <v>303</v>
      </c>
      <c r="C556" s="50">
        <f t="shared" si="362"/>
        <v>1</v>
      </c>
      <c r="D556" s="50">
        <f t="shared" si="364"/>
        <v>0</v>
      </c>
      <c r="E556" s="97"/>
      <c r="H556" s="98"/>
      <c r="I556" s="98"/>
      <c r="J556" s="98"/>
      <c r="K556" s="98"/>
    </row>
    <row r="557" spans="2:11" x14ac:dyDescent="0.2">
      <c r="B557" s="134">
        <v>303</v>
      </c>
      <c r="C557" s="50">
        <f t="shared" si="362"/>
        <v>2</v>
      </c>
      <c r="D557" s="50">
        <f t="shared" si="364"/>
        <v>2</v>
      </c>
      <c r="E557" s="97"/>
      <c r="H557" s="98"/>
      <c r="I557" s="98"/>
      <c r="J557" s="98"/>
      <c r="K557" s="98"/>
    </row>
    <row r="558" spans="2:11" x14ac:dyDescent="0.2">
      <c r="B558" s="132">
        <v>304</v>
      </c>
      <c r="C558" s="50">
        <f t="shared" ref="C558:C621" si="366">IF(B558&lt;&gt;B557,1,C557+1)</f>
        <v>1</v>
      </c>
      <c r="D558" s="50">
        <f t="shared" si="364"/>
        <v>1</v>
      </c>
      <c r="E558" s="97"/>
      <c r="H558" s="98"/>
      <c r="I558" s="98"/>
      <c r="J558" s="98"/>
      <c r="K558" s="98"/>
    </row>
    <row r="559" spans="2:11" x14ac:dyDescent="0.2">
      <c r="B559" s="133">
        <v>306</v>
      </c>
      <c r="C559" s="50">
        <f t="shared" si="366"/>
        <v>1</v>
      </c>
      <c r="D559" s="50">
        <f t="shared" ref="D559:D622" si="367">IF(C559&gt;=C560,C559,0)</f>
        <v>0</v>
      </c>
      <c r="E559" s="97"/>
      <c r="H559" s="98"/>
      <c r="I559" s="98"/>
      <c r="J559" s="98"/>
      <c r="K559" s="98"/>
    </row>
    <row r="560" spans="2:11" x14ac:dyDescent="0.2">
      <c r="B560" s="133">
        <v>306</v>
      </c>
      <c r="C560" s="50">
        <f t="shared" si="366"/>
        <v>2</v>
      </c>
      <c r="D560" s="50">
        <f t="shared" si="367"/>
        <v>2</v>
      </c>
      <c r="E560" s="97"/>
      <c r="H560" s="98"/>
      <c r="I560" s="98"/>
      <c r="J560" s="98"/>
      <c r="K560" s="98"/>
    </row>
    <row r="561" spans="2:11" x14ac:dyDescent="0.2">
      <c r="B561" s="133">
        <v>308</v>
      </c>
      <c r="C561" s="50">
        <f t="shared" si="366"/>
        <v>1</v>
      </c>
      <c r="D561" s="50">
        <f t="shared" si="367"/>
        <v>0</v>
      </c>
      <c r="E561" s="97"/>
      <c r="H561" s="98"/>
      <c r="I561" s="98"/>
      <c r="J561" s="98"/>
      <c r="K561" s="98"/>
    </row>
    <row r="562" spans="2:11" x14ac:dyDescent="0.2">
      <c r="B562" s="250">
        <v>308</v>
      </c>
      <c r="C562" s="50">
        <f t="shared" si="366"/>
        <v>2</v>
      </c>
      <c r="D562" s="50">
        <f t="shared" si="367"/>
        <v>0</v>
      </c>
      <c r="E562" s="97"/>
      <c r="H562" s="98"/>
      <c r="I562" s="98"/>
      <c r="J562" s="98"/>
      <c r="K562" s="98"/>
    </row>
    <row r="563" spans="2:11" x14ac:dyDescent="0.2">
      <c r="B563" s="133">
        <v>308</v>
      </c>
      <c r="C563" s="50">
        <f t="shared" si="366"/>
        <v>3</v>
      </c>
      <c r="D563" s="50">
        <f t="shared" si="367"/>
        <v>0</v>
      </c>
      <c r="E563" s="97"/>
      <c r="H563" s="241"/>
      <c r="I563" s="241"/>
      <c r="J563" s="241"/>
      <c r="K563" s="241"/>
    </row>
    <row r="564" spans="2:11" x14ac:dyDescent="0.2">
      <c r="B564" s="133">
        <v>308</v>
      </c>
      <c r="C564" s="50">
        <f t="shared" si="366"/>
        <v>4</v>
      </c>
      <c r="D564" s="50">
        <f t="shared" si="367"/>
        <v>4</v>
      </c>
      <c r="E564" s="97"/>
      <c r="H564" s="98"/>
      <c r="I564" s="98"/>
      <c r="J564" s="98"/>
      <c r="K564" s="98"/>
    </row>
    <row r="565" spans="2:11" x14ac:dyDescent="0.2">
      <c r="B565" s="133">
        <v>311</v>
      </c>
      <c r="C565" s="50">
        <f t="shared" si="366"/>
        <v>1</v>
      </c>
      <c r="D565" s="50">
        <f t="shared" si="367"/>
        <v>0</v>
      </c>
      <c r="E565" s="97"/>
      <c r="H565" s="98"/>
      <c r="I565" s="98"/>
      <c r="J565" s="98"/>
      <c r="K565" s="98"/>
    </row>
    <row r="566" spans="2:11" x14ac:dyDescent="0.2">
      <c r="B566" s="133">
        <v>311</v>
      </c>
      <c r="C566" s="50">
        <f t="shared" si="366"/>
        <v>2</v>
      </c>
      <c r="D566" s="50">
        <f t="shared" si="367"/>
        <v>0</v>
      </c>
      <c r="E566" s="97"/>
      <c r="H566" s="98"/>
      <c r="I566" s="98"/>
      <c r="J566" s="98"/>
      <c r="K566" s="98"/>
    </row>
    <row r="567" spans="2:11" x14ac:dyDescent="0.2">
      <c r="B567" s="133">
        <v>311</v>
      </c>
      <c r="C567" s="50">
        <f t="shared" si="366"/>
        <v>3</v>
      </c>
      <c r="D567" s="50">
        <f t="shared" si="367"/>
        <v>3</v>
      </c>
      <c r="E567" s="97"/>
      <c r="H567" s="98"/>
      <c r="I567" s="98"/>
      <c r="J567" s="98"/>
      <c r="K567" s="98"/>
    </row>
    <row r="568" spans="2:11" x14ac:dyDescent="0.2">
      <c r="B568" s="133">
        <v>312</v>
      </c>
      <c r="C568" s="50">
        <f t="shared" si="366"/>
        <v>1</v>
      </c>
      <c r="D568" s="50">
        <f t="shared" si="367"/>
        <v>0</v>
      </c>
      <c r="E568" s="97"/>
      <c r="H568" s="98"/>
      <c r="I568" s="98"/>
      <c r="J568" s="98"/>
      <c r="K568" s="98"/>
    </row>
    <row r="569" spans="2:11" x14ac:dyDescent="0.2">
      <c r="B569" s="133">
        <v>312</v>
      </c>
      <c r="C569" s="50">
        <f t="shared" si="366"/>
        <v>2</v>
      </c>
      <c r="D569" s="50">
        <f t="shared" si="367"/>
        <v>0</v>
      </c>
      <c r="E569" s="97"/>
      <c r="H569" s="98"/>
      <c r="I569" s="98"/>
      <c r="J569" s="98"/>
      <c r="K569" s="98"/>
    </row>
    <row r="570" spans="2:11" x14ac:dyDescent="0.2">
      <c r="B570" s="250">
        <v>312</v>
      </c>
      <c r="C570" s="50">
        <f t="shared" si="366"/>
        <v>3</v>
      </c>
      <c r="D570" s="50">
        <f t="shared" si="367"/>
        <v>0</v>
      </c>
      <c r="E570" s="97"/>
      <c r="H570" s="98"/>
      <c r="I570" s="98"/>
      <c r="J570" s="98"/>
      <c r="K570" s="98"/>
    </row>
    <row r="571" spans="2:11" x14ac:dyDescent="0.2">
      <c r="B571" s="250">
        <v>312</v>
      </c>
      <c r="C571" s="50">
        <f t="shared" si="366"/>
        <v>4</v>
      </c>
      <c r="D571" s="50">
        <f t="shared" si="367"/>
        <v>0</v>
      </c>
      <c r="E571" s="97"/>
      <c r="H571" s="98"/>
      <c r="I571" s="98"/>
      <c r="J571" s="98"/>
      <c r="K571" s="98"/>
    </row>
    <row r="572" spans="2:11" x14ac:dyDescent="0.2">
      <c r="B572" s="133">
        <v>312</v>
      </c>
      <c r="C572" s="50">
        <f t="shared" si="366"/>
        <v>5</v>
      </c>
      <c r="D572" s="50">
        <f t="shared" si="367"/>
        <v>5</v>
      </c>
      <c r="E572" s="97"/>
      <c r="H572" s="98"/>
      <c r="I572" s="98"/>
      <c r="J572" s="98"/>
      <c r="K572" s="98"/>
    </row>
    <row r="573" spans="2:11" x14ac:dyDescent="0.2">
      <c r="B573" s="250">
        <v>313</v>
      </c>
      <c r="C573" s="50">
        <f t="shared" si="366"/>
        <v>1</v>
      </c>
      <c r="D573" s="50">
        <f t="shared" si="367"/>
        <v>0</v>
      </c>
      <c r="E573" s="97"/>
      <c r="H573" s="98"/>
      <c r="I573" s="98"/>
      <c r="J573" s="98"/>
      <c r="K573" s="98"/>
    </row>
    <row r="574" spans="2:11" x14ac:dyDescent="0.2">
      <c r="B574" s="133">
        <v>313</v>
      </c>
      <c r="C574" s="50">
        <f t="shared" si="366"/>
        <v>2</v>
      </c>
      <c r="D574" s="50">
        <f t="shared" si="367"/>
        <v>2</v>
      </c>
      <c r="E574" s="97"/>
      <c r="H574" s="98"/>
      <c r="I574" s="98"/>
      <c r="J574" s="98"/>
      <c r="K574" s="98"/>
    </row>
    <row r="575" spans="2:11" x14ac:dyDescent="0.2">
      <c r="B575" s="133">
        <v>316</v>
      </c>
      <c r="C575" s="50">
        <f t="shared" si="366"/>
        <v>1</v>
      </c>
      <c r="D575" s="50">
        <f t="shared" si="367"/>
        <v>1</v>
      </c>
      <c r="E575" s="97"/>
      <c r="H575" s="241"/>
      <c r="I575" s="241"/>
      <c r="J575" s="241"/>
      <c r="K575" s="241"/>
    </row>
    <row r="576" spans="2:11" x14ac:dyDescent="0.2">
      <c r="B576" s="133">
        <v>322</v>
      </c>
      <c r="C576" s="50">
        <f t="shared" si="366"/>
        <v>1</v>
      </c>
      <c r="D576" s="50">
        <f t="shared" si="367"/>
        <v>0</v>
      </c>
      <c r="E576" s="97"/>
      <c r="H576" s="98"/>
      <c r="I576" s="98"/>
      <c r="J576" s="98"/>
      <c r="K576" s="98"/>
    </row>
    <row r="577" spans="2:11" x14ac:dyDescent="0.2">
      <c r="B577" s="250">
        <v>322</v>
      </c>
      <c r="C577" s="50">
        <f t="shared" si="366"/>
        <v>2</v>
      </c>
      <c r="D577" s="50">
        <f t="shared" si="367"/>
        <v>0</v>
      </c>
      <c r="E577" s="97"/>
      <c r="H577" s="98"/>
      <c r="I577" s="98"/>
      <c r="J577" s="98"/>
      <c r="K577" s="98"/>
    </row>
    <row r="578" spans="2:11" x14ac:dyDescent="0.2">
      <c r="B578" s="133">
        <v>322</v>
      </c>
      <c r="C578" s="50">
        <f t="shared" si="366"/>
        <v>3</v>
      </c>
      <c r="D578" s="50">
        <f t="shared" si="367"/>
        <v>0</v>
      </c>
      <c r="E578" s="97"/>
      <c r="H578" s="98"/>
      <c r="I578" s="98"/>
      <c r="J578" s="98"/>
      <c r="K578" s="98"/>
    </row>
    <row r="579" spans="2:11" x14ac:dyDescent="0.2">
      <c r="B579" s="133">
        <v>322</v>
      </c>
      <c r="C579" s="50">
        <f t="shared" si="366"/>
        <v>4</v>
      </c>
      <c r="D579" s="50">
        <f t="shared" si="367"/>
        <v>0</v>
      </c>
      <c r="E579" s="97"/>
      <c r="H579" s="98"/>
      <c r="I579" s="98"/>
      <c r="J579" s="98"/>
      <c r="K579" s="98"/>
    </row>
    <row r="580" spans="2:11" x14ac:dyDescent="0.2">
      <c r="B580" s="133">
        <v>322</v>
      </c>
      <c r="C580" s="50">
        <f t="shared" si="366"/>
        <v>5</v>
      </c>
      <c r="D580" s="50">
        <f t="shared" si="367"/>
        <v>5</v>
      </c>
      <c r="E580" s="97"/>
      <c r="H580" s="98"/>
      <c r="I580" s="98"/>
      <c r="J580" s="98"/>
      <c r="K580" s="98"/>
    </row>
    <row r="581" spans="2:11" x14ac:dyDescent="0.2">
      <c r="B581" s="144">
        <v>326</v>
      </c>
      <c r="C581" s="50">
        <f t="shared" si="366"/>
        <v>1</v>
      </c>
      <c r="D581" s="50">
        <f t="shared" si="367"/>
        <v>1</v>
      </c>
      <c r="E581" s="97"/>
      <c r="H581" s="98"/>
      <c r="I581" s="98"/>
      <c r="J581" s="98"/>
      <c r="K581" s="98"/>
    </row>
    <row r="582" spans="2:11" x14ac:dyDescent="0.2">
      <c r="B582" s="133">
        <v>329</v>
      </c>
      <c r="C582" s="50">
        <f t="shared" si="366"/>
        <v>1</v>
      </c>
      <c r="D582" s="50">
        <f t="shared" si="367"/>
        <v>0</v>
      </c>
      <c r="E582" s="97"/>
      <c r="H582" s="98"/>
      <c r="I582" s="98"/>
      <c r="J582" s="98"/>
      <c r="K582" s="98"/>
    </row>
    <row r="583" spans="2:11" x14ac:dyDescent="0.2">
      <c r="B583" s="133">
        <v>329</v>
      </c>
      <c r="C583" s="50">
        <f t="shared" si="366"/>
        <v>2</v>
      </c>
      <c r="D583" s="50">
        <f t="shared" si="367"/>
        <v>0</v>
      </c>
      <c r="E583" s="97"/>
      <c r="H583" s="98"/>
      <c r="I583" s="98"/>
      <c r="J583" s="98"/>
      <c r="K583" s="98"/>
    </row>
    <row r="584" spans="2:11" x14ac:dyDescent="0.2">
      <c r="B584" s="133">
        <v>329</v>
      </c>
      <c r="C584" s="50">
        <f t="shared" si="366"/>
        <v>3</v>
      </c>
      <c r="D584" s="50">
        <f t="shared" si="367"/>
        <v>3</v>
      </c>
      <c r="E584" s="97"/>
      <c r="H584" s="98"/>
      <c r="I584" s="98"/>
      <c r="J584" s="98"/>
      <c r="K584" s="98"/>
    </row>
    <row r="585" spans="2:11" x14ac:dyDescent="0.2">
      <c r="B585" s="133">
        <v>330</v>
      </c>
      <c r="C585" s="50">
        <f t="shared" si="366"/>
        <v>1</v>
      </c>
      <c r="D585" s="50">
        <f t="shared" si="367"/>
        <v>0</v>
      </c>
      <c r="E585" s="97"/>
      <c r="H585" s="98"/>
      <c r="I585" s="98"/>
      <c r="J585" s="98"/>
      <c r="K585" s="98"/>
    </row>
    <row r="586" spans="2:11" x14ac:dyDescent="0.2">
      <c r="B586" s="144">
        <v>330</v>
      </c>
      <c r="C586" s="50">
        <f t="shared" si="366"/>
        <v>2</v>
      </c>
      <c r="D586" s="50">
        <f t="shared" si="367"/>
        <v>0</v>
      </c>
      <c r="E586" s="97"/>
      <c r="H586" s="98"/>
      <c r="I586" s="98"/>
      <c r="J586" s="98"/>
      <c r="K586" s="98"/>
    </row>
    <row r="587" spans="2:11" x14ac:dyDescent="0.2">
      <c r="B587" s="133">
        <v>330</v>
      </c>
      <c r="C587" s="50">
        <f t="shared" si="366"/>
        <v>3</v>
      </c>
      <c r="D587" s="50">
        <f t="shared" si="367"/>
        <v>0</v>
      </c>
      <c r="E587" s="97"/>
      <c r="G587" s="98"/>
      <c r="H587" s="98"/>
      <c r="I587" s="98"/>
      <c r="J587" s="98"/>
      <c r="K587" s="98"/>
    </row>
    <row r="588" spans="2:11" x14ac:dyDescent="0.2">
      <c r="B588" s="133">
        <v>330</v>
      </c>
      <c r="C588" s="50">
        <f t="shared" si="366"/>
        <v>4</v>
      </c>
      <c r="D588" s="50">
        <f t="shared" si="367"/>
        <v>0</v>
      </c>
      <c r="E588" s="97"/>
      <c r="G588" s="98"/>
      <c r="H588" s="98"/>
      <c r="I588" s="98"/>
      <c r="J588" s="98"/>
      <c r="K588" s="98"/>
    </row>
    <row r="589" spans="2:11" x14ac:dyDescent="0.2">
      <c r="B589" s="133">
        <v>330</v>
      </c>
      <c r="C589" s="50">
        <f t="shared" si="366"/>
        <v>5</v>
      </c>
      <c r="D589" s="50">
        <f t="shared" si="367"/>
        <v>0</v>
      </c>
      <c r="E589" s="97"/>
      <c r="G589" s="98"/>
      <c r="H589" s="98"/>
      <c r="I589" s="98"/>
      <c r="J589" s="98"/>
      <c r="K589" s="98"/>
    </row>
    <row r="590" spans="2:11" x14ac:dyDescent="0.2">
      <c r="B590" s="133">
        <v>330</v>
      </c>
      <c r="C590" s="50">
        <f t="shared" si="366"/>
        <v>6</v>
      </c>
      <c r="D590" s="50">
        <f t="shared" si="367"/>
        <v>0</v>
      </c>
      <c r="E590" s="97"/>
      <c r="G590" s="98"/>
      <c r="H590" s="98"/>
      <c r="I590" s="98"/>
      <c r="J590" s="98"/>
      <c r="K590" s="98"/>
    </row>
    <row r="591" spans="2:11" x14ac:dyDescent="0.2">
      <c r="B591" s="133">
        <v>330</v>
      </c>
      <c r="C591" s="50">
        <f t="shared" si="366"/>
        <v>7</v>
      </c>
      <c r="D591" s="50">
        <f t="shared" si="367"/>
        <v>0</v>
      </c>
      <c r="E591" s="97"/>
      <c r="G591" s="98"/>
      <c r="H591" s="98"/>
      <c r="I591" s="98"/>
      <c r="J591" s="98"/>
      <c r="K591" s="98"/>
    </row>
    <row r="592" spans="2:11" x14ac:dyDescent="0.2">
      <c r="B592" s="144">
        <v>330</v>
      </c>
      <c r="C592" s="50">
        <f t="shared" si="366"/>
        <v>8</v>
      </c>
      <c r="D592" s="50">
        <f t="shared" si="367"/>
        <v>8</v>
      </c>
      <c r="E592" s="97"/>
      <c r="G592" s="98"/>
      <c r="H592" s="98"/>
      <c r="I592" s="98"/>
      <c r="J592" s="98"/>
      <c r="K592" s="98"/>
    </row>
    <row r="593" spans="2:11" x14ac:dyDescent="0.2">
      <c r="B593" s="133">
        <v>337</v>
      </c>
      <c r="C593" s="50">
        <f t="shared" si="366"/>
        <v>1</v>
      </c>
      <c r="D593" s="50">
        <f t="shared" si="367"/>
        <v>0</v>
      </c>
      <c r="E593" s="97"/>
      <c r="G593" s="98"/>
      <c r="H593" s="98"/>
      <c r="I593" s="98"/>
      <c r="J593" s="98"/>
      <c r="K593" s="98"/>
    </row>
    <row r="594" spans="2:11" x14ac:dyDescent="0.2">
      <c r="B594" s="133">
        <v>337</v>
      </c>
      <c r="C594" s="50">
        <f t="shared" si="366"/>
        <v>2</v>
      </c>
      <c r="D594" s="50">
        <f t="shared" si="367"/>
        <v>2</v>
      </c>
      <c r="E594" s="97"/>
      <c r="G594" s="98"/>
      <c r="H594" s="98"/>
      <c r="I594" s="98"/>
      <c r="J594" s="98"/>
      <c r="K594" s="98"/>
    </row>
    <row r="595" spans="2:11" x14ac:dyDescent="0.2">
      <c r="B595" s="133">
        <v>340</v>
      </c>
      <c r="C595" s="50">
        <f t="shared" si="366"/>
        <v>1</v>
      </c>
      <c r="D595" s="50">
        <f t="shared" si="367"/>
        <v>0</v>
      </c>
      <c r="E595" s="97"/>
      <c r="G595" s="98"/>
      <c r="H595" s="98"/>
      <c r="I595" s="98"/>
      <c r="J595" s="98"/>
      <c r="K595" s="98"/>
    </row>
    <row r="596" spans="2:11" x14ac:dyDescent="0.2">
      <c r="B596" s="133">
        <v>340</v>
      </c>
      <c r="C596" s="50">
        <f t="shared" si="366"/>
        <v>2</v>
      </c>
      <c r="D596" s="50">
        <f t="shared" si="367"/>
        <v>0</v>
      </c>
      <c r="E596" s="97"/>
      <c r="G596" s="98"/>
      <c r="H596" s="98"/>
      <c r="I596" s="98"/>
      <c r="J596" s="98"/>
      <c r="K596" s="98"/>
    </row>
    <row r="597" spans="2:11" x14ac:dyDescent="0.2">
      <c r="B597" s="133">
        <v>340</v>
      </c>
      <c r="C597" s="50">
        <f t="shared" si="366"/>
        <v>3</v>
      </c>
      <c r="D597" s="50">
        <f t="shared" si="367"/>
        <v>0</v>
      </c>
      <c r="E597" s="97"/>
      <c r="G597" s="153"/>
      <c r="H597" s="153"/>
      <c r="I597" s="153"/>
      <c r="J597" s="153"/>
      <c r="K597" s="153"/>
    </row>
    <row r="598" spans="2:11" x14ac:dyDescent="0.2">
      <c r="B598" s="133">
        <v>340</v>
      </c>
      <c r="C598" s="50">
        <f t="shared" si="366"/>
        <v>4</v>
      </c>
      <c r="D598" s="50">
        <f t="shared" si="367"/>
        <v>4</v>
      </c>
      <c r="E598" s="97"/>
      <c r="G598" s="153"/>
      <c r="H598" s="153"/>
      <c r="I598" s="153"/>
      <c r="J598" s="153"/>
      <c r="K598" s="153"/>
    </row>
    <row r="599" spans="2:11" x14ac:dyDescent="0.2">
      <c r="B599" s="133">
        <v>341</v>
      </c>
      <c r="C599" s="50">
        <f t="shared" si="366"/>
        <v>1</v>
      </c>
      <c r="D599" s="50">
        <f t="shared" si="367"/>
        <v>0</v>
      </c>
      <c r="E599" s="97"/>
      <c r="G599" s="98"/>
      <c r="H599" s="98"/>
      <c r="I599" s="98"/>
      <c r="J599" s="98"/>
      <c r="K599" s="98"/>
    </row>
    <row r="600" spans="2:11" x14ac:dyDescent="0.2">
      <c r="B600" s="133">
        <v>341</v>
      </c>
      <c r="C600" s="50">
        <f t="shared" si="366"/>
        <v>2</v>
      </c>
      <c r="D600" s="50">
        <f t="shared" si="367"/>
        <v>0</v>
      </c>
      <c r="E600" s="97"/>
      <c r="G600" s="98"/>
      <c r="H600" s="98"/>
      <c r="I600" s="98"/>
      <c r="J600" s="98"/>
      <c r="K600" s="98"/>
    </row>
    <row r="601" spans="2:11" x14ac:dyDescent="0.2">
      <c r="B601" s="133">
        <v>341</v>
      </c>
      <c r="C601" s="50">
        <f t="shared" si="366"/>
        <v>3</v>
      </c>
      <c r="D601" s="50">
        <f t="shared" si="367"/>
        <v>0</v>
      </c>
      <c r="E601" s="97"/>
      <c r="G601" s="98"/>
      <c r="H601" s="98"/>
      <c r="I601" s="98"/>
      <c r="J601" s="98"/>
      <c r="K601" s="98"/>
    </row>
    <row r="602" spans="2:11" x14ac:dyDescent="0.2">
      <c r="B602" s="133">
        <v>341</v>
      </c>
      <c r="C602" s="50">
        <f t="shared" si="366"/>
        <v>4</v>
      </c>
      <c r="D602" s="50">
        <f t="shared" si="367"/>
        <v>0</v>
      </c>
      <c r="E602" s="97"/>
      <c r="G602" s="98"/>
      <c r="H602" s="98"/>
      <c r="I602" s="98"/>
      <c r="J602" s="98"/>
      <c r="K602" s="98"/>
    </row>
    <row r="603" spans="2:11" x14ac:dyDescent="0.2">
      <c r="B603" s="133">
        <v>341</v>
      </c>
      <c r="C603" s="50">
        <f t="shared" si="366"/>
        <v>5</v>
      </c>
      <c r="D603" s="50">
        <f t="shared" si="367"/>
        <v>0</v>
      </c>
      <c r="E603" s="97"/>
      <c r="G603" s="98"/>
      <c r="H603" s="98"/>
      <c r="I603" s="98"/>
      <c r="J603" s="98"/>
      <c r="K603" s="98"/>
    </row>
    <row r="604" spans="2:11" x14ac:dyDescent="0.2">
      <c r="B604" s="133">
        <v>341</v>
      </c>
      <c r="C604" s="50">
        <f t="shared" si="366"/>
        <v>6</v>
      </c>
      <c r="D604" s="50">
        <f t="shared" si="367"/>
        <v>6</v>
      </c>
      <c r="E604" s="97"/>
      <c r="G604" s="98"/>
      <c r="H604" s="98"/>
      <c r="I604" s="98"/>
      <c r="J604" s="98"/>
      <c r="K604" s="98"/>
    </row>
    <row r="605" spans="2:11" x14ac:dyDescent="0.2">
      <c r="B605" s="133">
        <v>342</v>
      </c>
      <c r="C605" s="50">
        <f t="shared" si="366"/>
        <v>1</v>
      </c>
      <c r="D605" s="50">
        <f t="shared" si="367"/>
        <v>1</v>
      </c>
      <c r="E605" s="97"/>
      <c r="G605" s="98"/>
      <c r="H605" s="98"/>
      <c r="I605" s="98"/>
      <c r="J605" s="98"/>
      <c r="K605" s="98"/>
    </row>
    <row r="606" spans="2:11" x14ac:dyDescent="0.2">
      <c r="B606" s="250">
        <v>343</v>
      </c>
      <c r="C606" s="50">
        <f t="shared" si="366"/>
        <v>1</v>
      </c>
      <c r="D606" s="50">
        <f t="shared" si="367"/>
        <v>0</v>
      </c>
      <c r="E606" s="97"/>
      <c r="G606" s="98"/>
      <c r="H606" s="98"/>
      <c r="I606" s="98"/>
      <c r="J606" s="98"/>
      <c r="K606" s="98"/>
    </row>
    <row r="607" spans="2:11" x14ac:dyDescent="0.2">
      <c r="B607" s="133">
        <v>343</v>
      </c>
      <c r="C607" s="50">
        <f t="shared" si="366"/>
        <v>2</v>
      </c>
      <c r="D607" s="50">
        <f t="shared" si="367"/>
        <v>0</v>
      </c>
      <c r="E607" s="97"/>
      <c r="G607" s="241"/>
      <c r="H607" s="241"/>
      <c r="I607" s="241"/>
      <c r="J607" s="241"/>
      <c r="K607" s="241"/>
    </row>
    <row r="608" spans="2:11" x14ac:dyDescent="0.2">
      <c r="B608" s="133">
        <v>343</v>
      </c>
      <c r="C608" s="50">
        <f t="shared" si="366"/>
        <v>3</v>
      </c>
      <c r="D608" s="50">
        <f t="shared" si="367"/>
        <v>0</v>
      </c>
      <c r="E608" s="97"/>
      <c r="G608" s="241"/>
      <c r="H608" s="241"/>
      <c r="I608" s="241"/>
      <c r="J608" s="241"/>
      <c r="K608" s="241"/>
    </row>
    <row r="609" spans="2:11" x14ac:dyDescent="0.2">
      <c r="B609" s="133">
        <v>343</v>
      </c>
      <c r="C609" s="50">
        <f t="shared" si="366"/>
        <v>4</v>
      </c>
      <c r="D609" s="50">
        <f t="shared" si="367"/>
        <v>0</v>
      </c>
      <c r="E609" s="97"/>
      <c r="G609" s="98"/>
      <c r="H609" s="98"/>
      <c r="I609" s="98"/>
      <c r="J609" s="98"/>
      <c r="K609" s="98"/>
    </row>
    <row r="610" spans="2:11" x14ac:dyDescent="0.2">
      <c r="B610" s="133">
        <v>343</v>
      </c>
      <c r="C610" s="50">
        <f t="shared" si="366"/>
        <v>5</v>
      </c>
      <c r="D610" s="50">
        <f t="shared" si="367"/>
        <v>0</v>
      </c>
      <c r="E610" s="97"/>
      <c r="G610" s="98"/>
      <c r="H610" s="98"/>
      <c r="I610" s="98"/>
      <c r="J610" s="98"/>
      <c r="K610" s="98"/>
    </row>
    <row r="611" spans="2:11" x14ac:dyDescent="0.2">
      <c r="B611" s="133">
        <v>343</v>
      </c>
      <c r="C611" s="50">
        <f t="shared" si="366"/>
        <v>6</v>
      </c>
      <c r="D611" s="50">
        <f t="shared" si="367"/>
        <v>0</v>
      </c>
      <c r="E611" s="97"/>
      <c r="G611" s="98"/>
      <c r="H611" s="98"/>
      <c r="I611" s="98"/>
      <c r="J611" s="98"/>
      <c r="K611" s="98"/>
    </row>
    <row r="612" spans="2:11" x14ac:dyDescent="0.2">
      <c r="B612" s="144">
        <v>343</v>
      </c>
      <c r="C612" s="50">
        <f t="shared" si="366"/>
        <v>7</v>
      </c>
      <c r="D612" s="50">
        <f t="shared" si="367"/>
        <v>7</v>
      </c>
      <c r="E612" s="97"/>
      <c r="G612" s="98"/>
      <c r="H612" s="98"/>
      <c r="I612" s="98"/>
      <c r="J612" s="98"/>
      <c r="K612" s="98"/>
    </row>
    <row r="613" spans="2:11" x14ac:dyDescent="0.2">
      <c r="B613" s="133">
        <v>345</v>
      </c>
      <c r="C613" s="50">
        <f t="shared" si="366"/>
        <v>1</v>
      </c>
      <c r="D613" s="50">
        <f t="shared" si="367"/>
        <v>1</v>
      </c>
      <c r="E613" s="97"/>
      <c r="G613" s="98"/>
      <c r="H613" s="98"/>
      <c r="I613" s="98"/>
      <c r="J613" s="98"/>
      <c r="K613" s="98"/>
    </row>
    <row r="614" spans="2:11" x14ac:dyDescent="0.2">
      <c r="B614" s="133">
        <v>346</v>
      </c>
      <c r="C614" s="50">
        <f t="shared" si="366"/>
        <v>1</v>
      </c>
      <c r="D614" s="50">
        <f t="shared" si="367"/>
        <v>1</v>
      </c>
      <c r="E614" s="97"/>
      <c r="G614" s="98"/>
      <c r="H614" s="98"/>
      <c r="I614" s="98"/>
      <c r="J614" s="98"/>
      <c r="K614" s="98"/>
    </row>
    <row r="615" spans="2:11" x14ac:dyDescent="0.2">
      <c r="B615" s="133">
        <v>348</v>
      </c>
      <c r="C615" s="50">
        <f t="shared" si="366"/>
        <v>1</v>
      </c>
      <c r="D615" s="50">
        <f t="shared" si="367"/>
        <v>1</v>
      </c>
      <c r="E615" s="97"/>
      <c r="G615" s="98"/>
      <c r="H615" s="98"/>
      <c r="I615" s="98"/>
      <c r="J615" s="98"/>
      <c r="K615" s="98"/>
    </row>
    <row r="616" spans="2:11" x14ac:dyDescent="0.2">
      <c r="B616" s="133">
        <v>349</v>
      </c>
      <c r="C616" s="50">
        <f t="shared" si="366"/>
        <v>1</v>
      </c>
      <c r="D616" s="50">
        <f t="shared" si="367"/>
        <v>0</v>
      </c>
      <c r="E616" s="97"/>
      <c r="G616" s="98"/>
      <c r="H616" s="98"/>
      <c r="I616" s="98"/>
      <c r="J616" s="98"/>
      <c r="K616" s="98"/>
    </row>
    <row r="617" spans="2:11" x14ac:dyDescent="0.2">
      <c r="B617" s="133">
        <v>349</v>
      </c>
      <c r="C617" s="50">
        <f t="shared" si="366"/>
        <v>2</v>
      </c>
      <c r="D617" s="50">
        <f t="shared" si="367"/>
        <v>2</v>
      </c>
      <c r="E617" s="97"/>
      <c r="G617" s="153"/>
      <c r="H617" s="153"/>
      <c r="I617" s="153"/>
      <c r="J617" s="153"/>
      <c r="K617" s="153"/>
    </row>
    <row r="618" spans="2:11" x14ac:dyDescent="0.2">
      <c r="B618" s="133">
        <v>353</v>
      </c>
      <c r="C618" s="50">
        <f t="shared" si="366"/>
        <v>1</v>
      </c>
      <c r="D618" s="50">
        <f t="shared" si="367"/>
        <v>0</v>
      </c>
      <c r="E618" s="97"/>
      <c r="G618" s="98"/>
      <c r="H618" s="98"/>
      <c r="I618" s="98"/>
      <c r="J618" s="98"/>
      <c r="K618" s="98"/>
    </row>
    <row r="619" spans="2:11" x14ac:dyDescent="0.2">
      <c r="B619" s="133">
        <v>353</v>
      </c>
      <c r="C619" s="50">
        <f t="shared" si="366"/>
        <v>2</v>
      </c>
      <c r="D619" s="50">
        <f t="shared" si="367"/>
        <v>0</v>
      </c>
      <c r="E619" s="97"/>
      <c r="G619" s="153"/>
      <c r="H619" s="153"/>
      <c r="I619" s="153"/>
      <c r="J619" s="153"/>
      <c r="K619" s="153"/>
    </row>
    <row r="620" spans="2:11" x14ac:dyDescent="0.2">
      <c r="B620" s="133">
        <v>353</v>
      </c>
      <c r="C620" s="50">
        <f t="shared" si="366"/>
        <v>3</v>
      </c>
      <c r="D620" s="50">
        <f t="shared" si="367"/>
        <v>3</v>
      </c>
      <c r="E620" s="97"/>
      <c r="G620" s="98"/>
      <c r="H620" s="98"/>
      <c r="I620" s="98"/>
      <c r="J620" s="98"/>
      <c r="K620" s="98"/>
    </row>
    <row r="621" spans="2:11" x14ac:dyDescent="0.2">
      <c r="B621" s="133">
        <v>357</v>
      </c>
      <c r="C621" s="50">
        <f t="shared" si="366"/>
        <v>1</v>
      </c>
      <c r="D621" s="50">
        <f t="shared" si="367"/>
        <v>1</v>
      </c>
      <c r="E621" s="97"/>
      <c r="G621" s="98"/>
      <c r="H621" s="98"/>
      <c r="I621" s="98"/>
      <c r="J621" s="98"/>
      <c r="K621" s="98"/>
    </row>
    <row r="622" spans="2:11" x14ac:dyDescent="0.2">
      <c r="B622" s="133">
        <v>358</v>
      </c>
      <c r="C622" s="50">
        <f t="shared" ref="C622:C685" si="368">IF(B622&lt;&gt;B621,1,C621+1)</f>
        <v>1</v>
      </c>
      <c r="D622" s="50">
        <f t="shared" si="367"/>
        <v>0</v>
      </c>
      <c r="E622" s="97"/>
      <c r="G622" s="98"/>
      <c r="H622" s="98"/>
      <c r="I622" s="98"/>
      <c r="J622" s="98"/>
      <c r="K622" s="98"/>
    </row>
    <row r="623" spans="2:11" x14ac:dyDescent="0.2">
      <c r="B623" s="133">
        <v>358</v>
      </c>
      <c r="C623" s="50">
        <f t="shared" si="368"/>
        <v>2</v>
      </c>
      <c r="D623" s="50">
        <f t="shared" ref="D623:D686" si="369">IF(C623&gt;=C624,C623,0)</f>
        <v>0</v>
      </c>
      <c r="E623" s="97"/>
      <c r="G623" s="153"/>
      <c r="H623" s="153"/>
      <c r="I623" s="153"/>
      <c r="J623" s="153"/>
      <c r="K623" s="153"/>
    </row>
    <row r="624" spans="2:11" x14ac:dyDescent="0.2">
      <c r="B624" s="133">
        <v>358</v>
      </c>
      <c r="C624" s="50">
        <f t="shared" si="368"/>
        <v>3</v>
      </c>
      <c r="D624" s="50">
        <f t="shared" si="369"/>
        <v>3</v>
      </c>
      <c r="E624" s="97"/>
      <c r="G624" s="98"/>
      <c r="H624" s="98"/>
      <c r="I624" s="98"/>
      <c r="J624" s="98"/>
      <c r="K624" s="98"/>
    </row>
    <row r="625" spans="2:11" x14ac:dyDescent="0.2">
      <c r="B625" s="250">
        <v>359</v>
      </c>
      <c r="C625" s="50">
        <f t="shared" si="368"/>
        <v>1</v>
      </c>
      <c r="D625" s="50">
        <f t="shared" si="369"/>
        <v>0</v>
      </c>
      <c r="E625" s="97"/>
      <c r="G625" s="98"/>
      <c r="H625" s="98"/>
      <c r="I625" s="98"/>
      <c r="J625" s="98"/>
      <c r="K625" s="98"/>
    </row>
    <row r="626" spans="2:11" x14ac:dyDescent="0.2">
      <c r="B626" s="144">
        <v>359</v>
      </c>
      <c r="C626" s="50">
        <f t="shared" si="368"/>
        <v>2</v>
      </c>
      <c r="D626" s="50">
        <f t="shared" si="369"/>
        <v>0</v>
      </c>
      <c r="E626" s="97"/>
      <c r="G626" s="98"/>
      <c r="H626" s="98"/>
      <c r="I626" s="98"/>
      <c r="J626" s="98"/>
      <c r="K626" s="98"/>
    </row>
    <row r="627" spans="2:11" x14ac:dyDescent="0.2">
      <c r="B627" s="133">
        <v>359</v>
      </c>
      <c r="C627" s="50">
        <f t="shared" si="368"/>
        <v>3</v>
      </c>
      <c r="D627" s="50">
        <f t="shared" si="369"/>
        <v>3</v>
      </c>
      <c r="E627" s="97"/>
      <c r="G627" s="98"/>
      <c r="H627" s="98"/>
      <c r="I627" s="98"/>
      <c r="J627" s="98"/>
      <c r="K627" s="98"/>
    </row>
    <row r="628" spans="2:11" x14ac:dyDescent="0.2">
      <c r="B628" s="133">
        <v>364</v>
      </c>
      <c r="C628" s="50">
        <f t="shared" si="368"/>
        <v>1</v>
      </c>
      <c r="D628" s="50">
        <f t="shared" si="369"/>
        <v>0</v>
      </c>
      <c r="E628" s="97"/>
      <c r="G628" s="153"/>
      <c r="H628" s="153"/>
      <c r="I628" s="153"/>
      <c r="J628" s="153"/>
      <c r="K628" s="153"/>
    </row>
    <row r="629" spans="2:11" x14ac:dyDescent="0.2">
      <c r="B629" s="133">
        <v>364</v>
      </c>
      <c r="C629" s="50">
        <f t="shared" si="368"/>
        <v>2</v>
      </c>
      <c r="D629" s="50">
        <f t="shared" si="369"/>
        <v>0</v>
      </c>
      <c r="E629" s="97"/>
      <c r="G629" s="98"/>
      <c r="H629" s="98"/>
      <c r="I629" s="98"/>
      <c r="J629" s="98"/>
      <c r="K629" s="98"/>
    </row>
    <row r="630" spans="2:11" x14ac:dyDescent="0.2">
      <c r="B630" s="133">
        <v>364</v>
      </c>
      <c r="C630" s="50">
        <f t="shared" si="368"/>
        <v>3</v>
      </c>
      <c r="D630" s="50">
        <f t="shared" si="369"/>
        <v>3</v>
      </c>
      <c r="E630" s="97"/>
      <c r="G630" s="98"/>
      <c r="H630" s="98"/>
      <c r="I630" s="98"/>
      <c r="J630" s="98"/>
      <c r="K630" s="98"/>
    </row>
    <row r="631" spans="2:11" x14ac:dyDescent="0.2">
      <c r="B631" s="133">
        <v>365</v>
      </c>
      <c r="C631" s="50">
        <f t="shared" si="368"/>
        <v>1</v>
      </c>
      <c r="D631" s="50">
        <f t="shared" si="369"/>
        <v>0</v>
      </c>
      <c r="E631" s="97"/>
      <c r="G631" s="98"/>
      <c r="H631" s="98"/>
      <c r="I631" s="98"/>
      <c r="J631" s="98"/>
      <c r="K631" s="98"/>
    </row>
    <row r="632" spans="2:11" x14ac:dyDescent="0.2">
      <c r="B632" s="133">
        <v>365</v>
      </c>
      <c r="C632" s="50">
        <f t="shared" si="368"/>
        <v>2</v>
      </c>
      <c r="D632" s="50">
        <f t="shared" si="369"/>
        <v>0</v>
      </c>
      <c r="E632" s="97"/>
      <c r="G632" s="98"/>
      <c r="H632" s="98"/>
      <c r="I632" s="98"/>
      <c r="J632" s="98"/>
      <c r="K632" s="98"/>
    </row>
    <row r="633" spans="2:11" x14ac:dyDescent="0.2">
      <c r="B633" s="133">
        <v>365</v>
      </c>
      <c r="C633" s="50">
        <f t="shared" si="368"/>
        <v>3</v>
      </c>
      <c r="D633" s="50">
        <f t="shared" si="369"/>
        <v>0</v>
      </c>
      <c r="E633" s="97"/>
      <c r="G633" s="98"/>
      <c r="H633" s="98"/>
      <c r="I633" s="98"/>
      <c r="J633" s="98"/>
      <c r="K633" s="98"/>
    </row>
    <row r="634" spans="2:11" x14ac:dyDescent="0.2">
      <c r="B634" s="133">
        <v>365</v>
      </c>
      <c r="C634" s="50">
        <f t="shared" si="368"/>
        <v>4</v>
      </c>
      <c r="D634" s="50">
        <f t="shared" si="369"/>
        <v>0</v>
      </c>
      <c r="E634" s="97"/>
      <c r="G634" s="153"/>
      <c r="H634" s="153"/>
      <c r="I634" s="153"/>
      <c r="J634" s="153"/>
      <c r="K634" s="153"/>
    </row>
    <row r="635" spans="2:11" x14ac:dyDescent="0.2">
      <c r="B635" s="133">
        <v>365</v>
      </c>
      <c r="C635" s="50">
        <f t="shared" si="368"/>
        <v>5</v>
      </c>
      <c r="D635" s="50">
        <f t="shared" si="369"/>
        <v>0</v>
      </c>
      <c r="E635" s="97"/>
      <c r="G635" s="98"/>
      <c r="H635" s="98"/>
      <c r="I635" s="98"/>
      <c r="J635" s="98"/>
      <c r="K635" s="98"/>
    </row>
    <row r="636" spans="2:11" x14ac:dyDescent="0.2">
      <c r="B636" s="144">
        <v>365</v>
      </c>
      <c r="C636" s="50">
        <f t="shared" si="368"/>
        <v>6</v>
      </c>
      <c r="D636" s="50">
        <f t="shared" si="369"/>
        <v>0</v>
      </c>
      <c r="E636" s="97"/>
      <c r="G636" s="153"/>
      <c r="H636" s="153"/>
      <c r="I636" s="153"/>
      <c r="J636" s="153"/>
      <c r="K636" s="153"/>
    </row>
    <row r="637" spans="2:11" x14ac:dyDescent="0.2">
      <c r="B637" s="133">
        <v>365</v>
      </c>
      <c r="C637" s="50">
        <f t="shared" si="368"/>
        <v>7</v>
      </c>
      <c r="D637" s="50">
        <f t="shared" si="369"/>
        <v>0</v>
      </c>
      <c r="E637" s="97"/>
      <c r="G637" s="98"/>
      <c r="H637" s="98"/>
      <c r="I637" s="98"/>
      <c r="J637" s="98"/>
      <c r="K637" s="98"/>
    </row>
    <row r="638" spans="2:11" x14ac:dyDescent="0.2">
      <c r="B638" s="133">
        <v>365</v>
      </c>
      <c r="C638" s="50">
        <f t="shared" si="368"/>
        <v>8</v>
      </c>
      <c r="D638" s="50">
        <f t="shared" si="369"/>
        <v>0</v>
      </c>
      <c r="E638" s="97"/>
      <c r="G638" s="98"/>
      <c r="H638" s="98"/>
      <c r="I638" s="98"/>
      <c r="J638" s="98"/>
      <c r="K638" s="98"/>
    </row>
    <row r="639" spans="2:11" x14ac:dyDescent="0.2">
      <c r="B639" s="133">
        <v>365</v>
      </c>
      <c r="C639" s="50">
        <f t="shared" si="368"/>
        <v>9</v>
      </c>
      <c r="D639" s="50">
        <f t="shared" si="369"/>
        <v>0</v>
      </c>
      <c r="E639" s="97"/>
      <c r="G639" s="98"/>
      <c r="H639" s="98"/>
      <c r="I639" s="98"/>
      <c r="J639" s="98"/>
      <c r="K639" s="98"/>
    </row>
    <row r="640" spans="2:11" x14ac:dyDescent="0.2">
      <c r="B640" s="133">
        <v>365</v>
      </c>
      <c r="C640" s="50">
        <f t="shared" si="368"/>
        <v>10</v>
      </c>
      <c r="D640" s="50">
        <f t="shared" si="369"/>
        <v>10</v>
      </c>
      <c r="E640" s="97"/>
      <c r="G640" s="98"/>
      <c r="H640" s="98"/>
      <c r="I640" s="98"/>
      <c r="J640" s="98"/>
      <c r="K640" s="98"/>
    </row>
    <row r="641" spans="2:11" x14ac:dyDescent="0.2">
      <c r="B641" s="133">
        <v>368</v>
      </c>
      <c r="C641" s="50">
        <f t="shared" si="368"/>
        <v>1</v>
      </c>
      <c r="D641" s="50">
        <f t="shared" si="369"/>
        <v>0</v>
      </c>
      <c r="E641" s="97"/>
      <c r="G641" s="98"/>
      <c r="H641" s="98"/>
      <c r="I641" s="98"/>
      <c r="J641" s="98"/>
      <c r="K641" s="98"/>
    </row>
    <row r="642" spans="2:11" x14ac:dyDescent="0.2">
      <c r="B642" s="144">
        <v>368</v>
      </c>
      <c r="C642" s="50">
        <f t="shared" si="368"/>
        <v>2</v>
      </c>
      <c r="D642" s="50">
        <f t="shared" si="369"/>
        <v>0</v>
      </c>
      <c r="E642" s="97"/>
      <c r="G642" s="153"/>
      <c r="H642" s="153"/>
      <c r="I642" s="153"/>
      <c r="J642" s="153"/>
      <c r="K642" s="153"/>
    </row>
    <row r="643" spans="2:11" x14ac:dyDescent="0.2">
      <c r="B643" s="133">
        <v>368</v>
      </c>
      <c r="C643" s="50">
        <f t="shared" si="368"/>
        <v>3</v>
      </c>
      <c r="D643" s="50">
        <f t="shared" si="369"/>
        <v>0</v>
      </c>
      <c r="E643" s="97"/>
      <c r="G643" s="98"/>
      <c r="H643" s="98"/>
      <c r="I643" s="98"/>
      <c r="J643" s="98"/>
      <c r="K643" s="98"/>
    </row>
    <row r="644" spans="2:11" x14ac:dyDescent="0.2">
      <c r="B644" s="133">
        <v>368</v>
      </c>
      <c r="C644" s="50">
        <f t="shared" si="368"/>
        <v>4</v>
      </c>
      <c r="D644" s="50">
        <f t="shared" si="369"/>
        <v>4</v>
      </c>
      <c r="E644" s="97"/>
      <c r="G644" s="153"/>
      <c r="H644" s="153"/>
      <c r="I644" s="153"/>
      <c r="J644" s="153"/>
      <c r="K644" s="153"/>
    </row>
    <row r="645" spans="2:11" x14ac:dyDescent="0.2">
      <c r="B645" s="144">
        <v>375</v>
      </c>
      <c r="C645" s="50">
        <f t="shared" si="368"/>
        <v>1</v>
      </c>
      <c r="D645" s="50">
        <f t="shared" si="369"/>
        <v>1</v>
      </c>
      <c r="E645" s="97"/>
      <c r="G645" s="98"/>
      <c r="H645" s="98"/>
      <c r="I645" s="98"/>
      <c r="J645" s="98"/>
      <c r="K645" s="98"/>
    </row>
    <row r="646" spans="2:11" x14ac:dyDescent="0.2">
      <c r="B646" s="133">
        <v>378</v>
      </c>
      <c r="C646" s="50">
        <f t="shared" si="368"/>
        <v>1</v>
      </c>
      <c r="D646" s="50">
        <f t="shared" si="369"/>
        <v>0</v>
      </c>
      <c r="E646" s="97"/>
      <c r="G646" s="98"/>
      <c r="H646" s="98"/>
      <c r="I646" s="98"/>
      <c r="J646" s="98"/>
      <c r="K646" s="98"/>
    </row>
    <row r="647" spans="2:11" x14ac:dyDescent="0.2">
      <c r="B647" s="250">
        <v>378</v>
      </c>
      <c r="C647" s="50">
        <f t="shared" si="368"/>
        <v>2</v>
      </c>
      <c r="D647" s="50">
        <f t="shared" si="369"/>
        <v>0</v>
      </c>
      <c r="E647" s="97"/>
      <c r="G647" s="98"/>
      <c r="H647" s="98"/>
      <c r="I647" s="98"/>
      <c r="J647" s="98"/>
      <c r="K647" s="98"/>
    </row>
    <row r="648" spans="2:11" x14ac:dyDescent="0.2">
      <c r="B648" s="133">
        <v>378</v>
      </c>
      <c r="C648" s="50">
        <f t="shared" si="368"/>
        <v>3</v>
      </c>
      <c r="D648" s="50">
        <f t="shared" si="369"/>
        <v>3</v>
      </c>
      <c r="E648" s="97"/>
      <c r="G648" s="98"/>
      <c r="H648" s="98"/>
      <c r="I648" s="98"/>
      <c r="J648" s="98"/>
      <c r="K648" s="98"/>
    </row>
    <row r="649" spans="2:11" x14ac:dyDescent="0.2">
      <c r="B649" s="133">
        <v>382</v>
      </c>
      <c r="C649" s="50">
        <f t="shared" si="368"/>
        <v>1</v>
      </c>
      <c r="D649" s="50">
        <f t="shared" si="369"/>
        <v>1</v>
      </c>
      <c r="E649" s="97"/>
      <c r="G649" s="153"/>
      <c r="H649" s="153"/>
      <c r="I649" s="153"/>
      <c r="J649" s="153"/>
      <c r="K649" s="153"/>
    </row>
    <row r="650" spans="2:11" x14ac:dyDescent="0.2">
      <c r="B650" s="133">
        <v>383</v>
      </c>
      <c r="C650" s="50">
        <f t="shared" si="368"/>
        <v>1</v>
      </c>
      <c r="D650" s="50">
        <f t="shared" si="369"/>
        <v>1</v>
      </c>
      <c r="E650" s="97"/>
      <c r="G650" s="98"/>
      <c r="H650" s="98"/>
      <c r="I650" s="98"/>
      <c r="J650" s="98"/>
      <c r="K650" s="98"/>
    </row>
    <row r="651" spans="2:11" x14ac:dyDescent="0.2">
      <c r="B651" s="133">
        <v>384</v>
      </c>
      <c r="C651" s="50">
        <f t="shared" si="368"/>
        <v>1</v>
      </c>
      <c r="D651" s="50">
        <f t="shared" si="369"/>
        <v>0</v>
      </c>
      <c r="E651" s="97"/>
      <c r="G651" s="98"/>
      <c r="H651" s="98"/>
      <c r="I651" s="98"/>
      <c r="J651" s="98"/>
      <c r="K651" s="98"/>
    </row>
    <row r="652" spans="2:11" x14ac:dyDescent="0.2">
      <c r="B652" s="133">
        <v>384</v>
      </c>
      <c r="C652" s="50">
        <f t="shared" si="368"/>
        <v>2</v>
      </c>
      <c r="D652" s="50">
        <f t="shared" si="369"/>
        <v>0</v>
      </c>
      <c r="E652" s="97"/>
      <c r="G652" s="98"/>
      <c r="H652" s="98"/>
      <c r="I652" s="98"/>
      <c r="J652" s="98"/>
      <c r="K652" s="98"/>
    </row>
    <row r="653" spans="2:11" x14ac:dyDescent="0.2">
      <c r="B653" s="134">
        <v>384</v>
      </c>
      <c r="C653" s="50">
        <f t="shared" si="368"/>
        <v>3</v>
      </c>
      <c r="D653" s="50">
        <f t="shared" si="369"/>
        <v>3</v>
      </c>
      <c r="E653" s="97"/>
      <c r="G653" s="98"/>
      <c r="H653" s="98"/>
      <c r="I653" s="98"/>
      <c r="J653" s="98"/>
      <c r="K653" s="98"/>
    </row>
    <row r="654" spans="2:11" x14ac:dyDescent="0.2">
      <c r="B654" s="132">
        <v>386</v>
      </c>
      <c r="C654" s="50">
        <f t="shared" si="368"/>
        <v>1</v>
      </c>
      <c r="D654" s="50">
        <f t="shared" si="369"/>
        <v>0</v>
      </c>
      <c r="E654" s="97"/>
      <c r="G654" s="98"/>
      <c r="H654" s="98"/>
      <c r="I654" s="98"/>
      <c r="J654" s="98"/>
      <c r="K654" s="98"/>
    </row>
    <row r="655" spans="2:11" x14ac:dyDescent="0.2">
      <c r="B655" s="133">
        <v>386</v>
      </c>
      <c r="C655" s="50">
        <f t="shared" si="368"/>
        <v>2</v>
      </c>
      <c r="D655" s="50">
        <f t="shared" si="369"/>
        <v>0</v>
      </c>
      <c r="E655" s="97"/>
      <c r="G655" s="98"/>
      <c r="H655" s="98"/>
      <c r="I655" s="98"/>
      <c r="J655" s="98"/>
      <c r="K655" s="98"/>
    </row>
    <row r="656" spans="2:11" x14ac:dyDescent="0.2">
      <c r="B656" s="133">
        <v>386</v>
      </c>
      <c r="C656" s="50">
        <f t="shared" si="368"/>
        <v>3</v>
      </c>
      <c r="D656" s="50">
        <f t="shared" si="369"/>
        <v>3</v>
      </c>
      <c r="E656" s="97"/>
      <c r="G656" s="98"/>
      <c r="H656" s="98"/>
      <c r="I656" s="98"/>
      <c r="J656" s="98"/>
      <c r="K656" s="98"/>
    </row>
    <row r="657" spans="2:11" x14ac:dyDescent="0.2">
      <c r="B657" s="133">
        <v>388</v>
      </c>
      <c r="C657" s="50">
        <f t="shared" si="368"/>
        <v>1</v>
      </c>
      <c r="D657" s="50">
        <f t="shared" si="369"/>
        <v>0</v>
      </c>
      <c r="E657" s="97"/>
      <c r="G657" s="153"/>
      <c r="H657" s="153"/>
      <c r="I657" s="153"/>
      <c r="J657" s="153"/>
      <c r="K657" s="153"/>
    </row>
    <row r="658" spans="2:11" x14ac:dyDescent="0.2">
      <c r="B658" s="133">
        <v>388</v>
      </c>
      <c r="C658" s="50">
        <f t="shared" si="368"/>
        <v>2</v>
      </c>
      <c r="D658" s="50">
        <f t="shared" si="369"/>
        <v>2</v>
      </c>
      <c r="E658" s="97"/>
      <c r="G658" s="98"/>
      <c r="H658" s="98"/>
      <c r="I658" s="98"/>
      <c r="J658" s="98"/>
      <c r="K658" s="98"/>
    </row>
    <row r="659" spans="2:11" x14ac:dyDescent="0.2">
      <c r="B659" s="133">
        <v>395</v>
      </c>
      <c r="C659" s="50">
        <f t="shared" si="368"/>
        <v>1</v>
      </c>
      <c r="D659" s="50">
        <f t="shared" si="369"/>
        <v>0</v>
      </c>
      <c r="E659" s="97"/>
      <c r="G659" s="98"/>
      <c r="H659" s="98"/>
      <c r="I659" s="98"/>
      <c r="J659" s="98"/>
      <c r="K659" s="98"/>
    </row>
    <row r="660" spans="2:11" x14ac:dyDescent="0.2">
      <c r="B660" s="133">
        <v>395</v>
      </c>
      <c r="C660" s="50">
        <f t="shared" si="368"/>
        <v>2</v>
      </c>
      <c r="D660" s="50">
        <f t="shared" si="369"/>
        <v>0</v>
      </c>
      <c r="E660" s="97"/>
      <c r="G660" s="98"/>
      <c r="H660" s="98"/>
      <c r="I660" s="98"/>
      <c r="J660" s="98"/>
      <c r="K660" s="98"/>
    </row>
    <row r="661" spans="2:11" x14ac:dyDescent="0.2">
      <c r="B661" s="133">
        <v>395</v>
      </c>
      <c r="C661" s="50">
        <f t="shared" si="368"/>
        <v>3</v>
      </c>
      <c r="D661" s="50">
        <f t="shared" si="369"/>
        <v>3</v>
      </c>
      <c r="E661" s="97"/>
      <c r="G661" s="98"/>
      <c r="H661" s="98"/>
      <c r="I661" s="98"/>
      <c r="J661" s="98"/>
      <c r="K661" s="98"/>
    </row>
    <row r="662" spans="2:11" x14ac:dyDescent="0.2">
      <c r="B662" s="133">
        <v>397</v>
      </c>
      <c r="C662" s="50">
        <f t="shared" si="368"/>
        <v>1</v>
      </c>
      <c r="D662" s="50">
        <f t="shared" si="369"/>
        <v>1</v>
      </c>
      <c r="E662" s="97"/>
      <c r="G662" s="98"/>
      <c r="H662" s="98"/>
      <c r="I662" s="98"/>
      <c r="J662" s="98"/>
      <c r="K662" s="98"/>
    </row>
    <row r="663" spans="2:11" x14ac:dyDescent="0.2">
      <c r="B663" s="144">
        <v>399</v>
      </c>
      <c r="C663" s="50">
        <f t="shared" si="368"/>
        <v>1</v>
      </c>
      <c r="D663" s="50">
        <f t="shared" si="369"/>
        <v>0</v>
      </c>
      <c r="E663" s="97"/>
      <c r="G663" s="153"/>
      <c r="H663" s="153"/>
      <c r="I663" s="153"/>
      <c r="J663" s="153"/>
      <c r="K663" s="153"/>
    </row>
    <row r="664" spans="2:11" x14ac:dyDescent="0.2">
      <c r="B664" s="133">
        <v>399</v>
      </c>
      <c r="C664" s="50">
        <f t="shared" si="368"/>
        <v>2</v>
      </c>
      <c r="D664" s="50">
        <f t="shared" si="369"/>
        <v>0</v>
      </c>
      <c r="E664" s="97"/>
      <c r="G664" s="98"/>
      <c r="H664" s="98"/>
      <c r="I664" s="98"/>
      <c r="J664" s="98"/>
      <c r="K664" s="98"/>
    </row>
    <row r="665" spans="2:11" x14ac:dyDescent="0.2">
      <c r="B665" s="133">
        <v>399</v>
      </c>
      <c r="C665" s="50">
        <f t="shared" si="368"/>
        <v>3</v>
      </c>
      <c r="D665" s="50">
        <f t="shared" si="369"/>
        <v>3</v>
      </c>
      <c r="E665" s="97"/>
      <c r="G665" s="98"/>
      <c r="H665" s="98"/>
      <c r="I665" s="98"/>
      <c r="J665" s="98"/>
      <c r="K665" s="98"/>
    </row>
    <row r="666" spans="2:11" x14ac:dyDescent="0.2">
      <c r="B666" s="133">
        <v>401</v>
      </c>
      <c r="C666" s="50">
        <f t="shared" si="368"/>
        <v>1</v>
      </c>
      <c r="D666" s="50">
        <f t="shared" si="369"/>
        <v>0</v>
      </c>
      <c r="E666" s="97"/>
      <c r="G666" s="153"/>
      <c r="H666" s="153"/>
      <c r="I666" s="153"/>
      <c r="J666" s="153"/>
      <c r="K666" s="153"/>
    </row>
    <row r="667" spans="2:11" x14ac:dyDescent="0.2">
      <c r="B667" s="133">
        <v>401</v>
      </c>
      <c r="C667" s="50">
        <f t="shared" si="368"/>
        <v>2</v>
      </c>
      <c r="D667" s="50">
        <f t="shared" si="369"/>
        <v>2</v>
      </c>
      <c r="E667" s="97"/>
      <c r="G667" s="241"/>
      <c r="H667" s="241"/>
      <c r="I667" s="241"/>
      <c r="J667" s="241"/>
      <c r="K667" s="241"/>
    </row>
    <row r="668" spans="2:11" x14ac:dyDescent="0.2">
      <c r="B668" s="133">
        <v>402</v>
      </c>
      <c r="C668" s="50">
        <f t="shared" si="368"/>
        <v>1</v>
      </c>
      <c r="D668" s="50">
        <f t="shared" si="369"/>
        <v>1</v>
      </c>
      <c r="E668" s="97"/>
      <c r="G668" s="98"/>
      <c r="H668" s="98"/>
      <c r="I668" s="98"/>
      <c r="J668" s="98"/>
      <c r="K668" s="98"/>
    </row>
    <row r="669" spans="2:11" x14ac:dyDescent="0.2">
      <c r="B669" s="133">
        <v>422</v>
      </c>
      <c r="C669" s="50">
        <f t="shared" si="368"/>
        <v>1</v>
      </c>
      <c r="D669" s="50">
        <f t="shared" si="369"/>
        <v>1</v>
      </c>
      <c r="E669" s="97"/>
      <c r="G669" s="98"/>
      <c r="H669" s="98"/>
      <c r="I669" s="98"/>
      <c r="J669" s="98"/>
      <c r="K669" s="98"/>
    </row>
    <row r="670" spans="2:11" x14ac:dyDescent="0.2">
      <c r="B670" s="250">
        <v>433</v>
      </c>
      <c r="C670" s="50">
        <f t="shared" si="368"/>
        <v>1</v>
      </c>
      <c r="D670" s="50">
        <f t="shared" si="369"/>
        <v>1</v>
      </c>
      <c r="E670" s="97"/>
      <c r="G670" s="98"/>
      <c r="H670" s="98"/>
      <c r="I670" s="98"/>
      <c r="J670" s="98"/>
      <c r="K670" s="98"/>
    </row>
    <row r="671" spans="2:11" x14ac:dyDescent="0.2">
      <c r="B671" s="133">
        <v>435</v>
      </c>
      <c r="C671" s="50">
        <f t="shared" si="368"/>
        <v>1</v>
      </c>
      <c r="D671" s="50">
        <f t="shared" si="369"/>
        <v>0</v>
      </c>
      <c r="E671" s="97"/>
      <c r="G671" s="98"/>
      <c r="H671" s="98"/>
      <c r="I671" s="98"/>
      <c r="J671" s="98"/>
      <c r="K671" s="98"/>
    </row>
    <row r="672" spans="2:11" x14ac:dyDescent="0.2">
      <c r="B672" s="133">
        <v>435</v>
      </c>
      <c r="C672" s="50">
        <f t="shared" si="368"/>
        <v>2</v>
      </c>
      <c r="D672" s="50">
        <f t="shared" si="369"/>
        <v>2</v>
      </c>
      <c r="E672" s="97"/>
      <c r="G672" s="98"/>
      <c r="H672" s="98"/>
      <c r="I672" s="98"/>
      <c r="J672" s="98"/>
      <c r="K672" s="98"/>
    </row>
    <row r="673" spans="2:11" x14ac:dyDescent="0.2">
      <c r="B673" s="133">
        <v>447</v>
      </c>
      <c r="C673" s="50">
        <f t="shared" si="368"/>
        <v>1</v>
      </c>
      <c r="D673" s="50">
        <f t="shared" si="369"/>
        <v>0</v>
      </c>
      <c r="E673" s="97"/>
      <c r="G673" s="241"/>
      <c r="H673" s="241"/>
      <c r="I673" s="241"/>
      <c r="J673" s="241"/>
      <c r="K673" s="241"/>
    </row>
    <row r="674" spans="2:11" x14ac:dyDescent="0.2">
      <c r="B674" s="133">
        <v>447</v>
      </c>
      <c r="C674" s="50">
        <f t="shared" si="368"/>
        <v>2</v>
      </c>
      <c r="D674" s="50">
        <f t="shared" si="369"/>
        <v>2</v>
      </c>
      <c r="E674" s="97"/>
      <c r="G674" s="98"/>
      <c r="H674" s="98"/>
      <c r="I674" s="98"/>
      <c r="J674" s="98"/>
      <c r="K674" s="98"/>
    </row>
    <row r="675" spans="2:11" x14ac:dyDescent="0.2">
      <c r="B675" s="133">
        <v>448</v>
      </c>
      <c r="C675" s="50">
        <f t="shared" si="368"/>
        <v>1</v>
      </c>
      <c r="D675" s="50">
        <f t="shared" si="369"/>
        <v>0</v>
      </c>
      <c r="E675" s="97"/>
      <c r="G675" s="98"/>
      <c r="H675" s="98"/>
      <c r="I675" s="98"/>
      <c r="J675" s="98"/>
      <c r="K675" s="98"/>
    </row>
    <row r="676" spans="2:11" x14ac:dyDescent="0.2">
      <c r="B676" s="133">
        <v>448</v>
      </c>
      <c r="C676" s="50">
        <f t="shared" si="368"/>
        <v>2</v>
      </c>
      <c r="D676" s="50">
        <f t="shared" si="369"/>
        <v>2</v>
      </c>
      <c r="E676" s="97"/>
      <c r="G676" s="98"/>
      <c r="H676" s="98"/>
      <c r="I676" s="98"/>
      <c r="J676" s="98"/>
      <c r="K676" s="98"/>
    </row>
    <row r="677" spans="2:11" x14ac:dyDescent="0.2">
      <c r="B677" s="133">
        <v>449</v>
      </c>
      <c r="C677" s="50">
        <f t="shared" si="368"/>
        <v>1</v>
      </c>
      <c r="D677" s="50">
        <f t="shared" si="369"/>
        <v>0</v>
      </c>
      <c r="E677" s="97"/>
      <c r="G677" s="98"/>
      <c r="H677" s="98"/>
      <c r="I677" s="98"/>
      <c r="J677" s="98"/>
      <c r="K677" s="98"/>
    </row>
    <row r="678" spans="2:11" x14ac:dyDescent="0.2">
      <c r="B678" s="133">
        <v>449</v>
      </c>
      <c r="C678" s="50">
        <f t="shared" si="368"/>
        <v>2</v>
      </c>
      <c r="D678" s="50">
        <f t="shared" si="369"/>
        <v>2</v>
      </c>
      <c r="E678" s="97"/>
      <c r="G678" s="241"/>
      <c r="H678" s="241"/>
      <c r="I678" s="241"/>
      <c r="J678" s="241"/>
      <c r="K678" s="241"/>
    </row>
    <row r="679" spans="2:11" x14ac:dyDescent="0.2">
      <c r="B679" s="144">
        <v>451</v>
      </c>
      <c r="C679" s="50">
        <f t="shared" si="368"/>
        <v>1</v>
      </c>
      <c r="D679" s="50">
        <f t="shared" si="369"/>
        <v>1</v>
      </c>
      <c r="E679" s="97"/>
      <c r="G679" s="98"/>
      <c r="H679" s="98"/>
      <c r="I679" s="98"/>
      <c r="J679" s="98"/>
      <c r="K679" s="98"/>
    </row>
    <row r="680" spans="2:11" x14ac:dyDescent="0.2">
      <c r="B680" s="144">
        <v>456</v>
      </c>
      <c r="C680" s="50">
        <f t="shared" si="368"/>
        <v>1</v>
      </c>
      <c r="D680" s="50">
        <f t="shared" si="369"/>
        <v>1</v>
      </c>
      <c r="E680" s="97"/>
      <c r="G680" s="98"/>
      <c r="H680" s="98"/>
      <c r="I680" s="98"/>
      <c r="J680" s="98"/>
      <c r="K680" s="98"/>
    </row>
    <row r="681" spans="2:11" x14ac:dyDescent="0.2">
      <c r="B681" s="133">
        <v>461</v>
      </c>
      <c r="C681" s="50">
        <f t="shared" si="368"/>
        <v>1</v>
      </c>
      <c r="D681" s="50">
        <f t="shared" si="369"/>
        <v>1</v>
      </c>
      <c r="E681" s="97"/>
      <c r="G681" s="98"/>
      <c r="H681" s="98"/>
      <c r="I681" s="98"/>
      <c r="J681" s="98"/>
      <c r="K681" s="98"/>
    </row>
    <row r="682" spans="2:11" x14ac:dyDescent="0.2">
      <c r="B682" s="133">
        <v>469</v>
      </c>
      <c r="C682" s="50">
        <f t="shared" si="368"/>
        <v>1</v>
      </c>
      <c r="D682" s="50">
        <f t="shared" si="369"/>
        <v>0</v>
      </c>
      <c r="E682" s="97"/>
      <c r="G682" s="98"/>
      <c r="H682" s="98"/>
      <c r="I682" s="98"/>
      <c r="J682" s="98"/>
      <c r="K682" s="98"/>
    </row>
    <row r="683" spans="2:11" x14ac:dyDescent="0.2">
      <c r="B683" s="144">
        <v>469</v>
      </c>
      <c r="C683" s="50">
        <f t="shared" si="368"/>
        <v>2</v>
      </c>
      <c r="D683" s="50">
        <f t="shared" si="369"/>
        <v>0</v>
      </c>
      <c r="E683" s="97"/>
      <c r="G683" s="153"/>
      <c r="H683" s="153"/>
      <c r="I683" s="153"/>
      <c r="J683" s="153"/>
      <c r="K683" s="153"/>
    </row>
    <row r="684" spans="2:11" x14ac:dyDescent="0.2">
      <c r="B684" s="144">
        <v>469</v>
      </c>
      <c r="C684" s="50">
        <f t="shared" si="368"/>
        <v>3</v>
      </c>
      <c r="D684" s="50">
        <f t="shared" si="369"/>
        <v>0</v>
      </c>
      <c r="E684" s="97"/>
      <c r="G684" s="98"/>
      <c r="H684" s="98"/>
      <c r="I684" s="98"/>
      <c r="J684" s="98"/>
      <c r="K684" s="98"/>
    </row>
    <row r="685" spans="2:11" x14ac:dyDescent="0.2">
      <c r="B685" s="144">
        <v>469</v>
      </c>
      <c r="C685" s="50">
        <f t="shared" si="368"/>
        <v>4</v>
      </c>
      <c r="D685" s="50">
        <f t="shared" si="369"/>
        <v>0</v>
      </c>
      <c r="E685" s="97"/>
      <c r="G685" s="153"/>
      <c r="H685" s="153"/>
      <c r="I685" s="153"/>
      <c r="J685" s="153"/>
      <c r="K685" s="153"/>
    </row>
    <row r="686" spans="2:11" x14ac:dyDescent="0.2">
      <c r="B686" s="133">
        <v>469</v>
      </c>
      <c r="C686" s="50">
        <f t="shared" ref="C686:C749" si="370">IF(B686&lt;&gt;B685,1,C685+1)</f>
        <v>5</v>
      </c>
      <c r="D686" s="50">
        <f t="shared" si="369"/>
        <v>0</v>
      </c>
      <c r="E686" s="97"/>
      <c r="G686" s="153"/>
      <c r="H686" s="153"/>
      <c r="I686" s="153"/>
      <c r="J686" s="153"/>
      <c r="K686" s="153"/>
    </row>
    <row r="687" spans="2:11" x14ac:dyDescent="0.2">
      <c r="B687" s="133">
        <v>469</v>
      </c>
      <c r="C687" s="50">
        <f t="shared" si="370"/>
        <v>6</v>
      </c>
      <c r="D687" s="50">
        <f t="shared" ref="D687:D750" si="371">IF(C687&gt;=C688,C687,0)</f>
        <v>0</v>
      </c>
      <c r="E687" s="97"/>
      <c r="G687" s="98"/>
      <c r="H687" s="98"/>
      <c r="I687" s="98"/>
      <c r="J687" s="98"/>
      <c r="K687" s="98"/>
    </row>
    <row r="688" spans="2:11" x14ac:dyDescent="0.2">
      <c r="B688" s="144">
        <v>469</v>
      </c>
      <c r="C688" s="50">
        <f t="shared" si="370"/>
        <v>7</v>
      </c>
      <c r="D688" s="50">
        <f t="shared" si="371"/>
        <v>0</v>
      </c>
      <c r="E688" s="97"/>
      <c r="G688" s="98"/>
      <c r="H688" s="98"/>
      <c r="I688" s="98"/>
      <c r="J688" s="98"/>
      <c r="K688" s="98"/>
    </row>
    <row r="689" spans="2:11" x14ac:dyDescent="0.2">
      <c r="B689" s="144">
        <v>469</v>
      </c>
      <c r="C689" s="50">
        <f t="shared" si="370"/>
        <v>8</v>
      </c>
      <c r="D689" s="50">
        <f t="shared" si="371"/>
        <v>0</v>
      </c>
      <c r="E689" s="97"/>
      <c r="G689" s="98"/>
      <c r="H689" s="98"/>
      <c r="I689" s="98"/>
      <c r="J689" s="98"/>
      <c r="K689" s="98"/>
    </row>
    <row r="690" spans="2:11" x14ac:dyDescent="0.2">
      <c r="B690" s="133">
        <v>469</v>
      </c>
      <c r="C690" s="50">
        <f t="shared" si="370"/>
        <v>9</v>
      </c>
      <c r="D690" s="50">
        <f t="shared" si="371"/>
        <v>0</v>
      </c>
      <c r="E690" s="97"/>
      <c r="G690" s="98"/>
      <c r="H690" s="98"/>
      <c r="I690" s="98"/>
      <c r="J690" s="98"/>
      <c r="K690" s="98"/>
    </row>
    <row r="691" spans="2:11" x14ac:dyDescent="0.2">
      <c r="B691" s="133">
        <v>469</v>
      </c>
      <c r="C691" s="50">
        <f t="shared" si="370"/>
        <v>10</v>
      </c>
      <c r="D691" s="50">
        <f t="shared" si="371"/>
        <v>10</v>
      </c>
      <c r="E691" s="97"/>
      <c r="G691" s="98"/>
      <c r="H691" s="98"/>
      <c r="I691" s="98"/>
      <c r="J691" s="98"/>
      <c r="K691" s="98"/>
    </row>
    <row r="692" spans="2:11" x14ac:dyDescent="0.2">
      <c r="B692" s="133">
        <v>486</v>
      </c>
      <c r="C692" s="50">
        <f t="shared" si="370"/>
        <v>1</v>
      </c>
      <c r="D692" s="50">
        <f t="shared" si="371"/>
        <v>0</v>
      </c>
      <c r="E692" s="97"/>
      <c r="G692" s="98"/>
      <c r="H692" s="98"/>
      <c r="I692" s="98"/>
      <c r="J692" s="98"/>
      <c r="K692" s="98"/>
    </row>
    <row r="693" spans="2:11" x14ac:dyDescent="0.2">
      <c r="B693" s="133">
        <v>486</v>
      </c>
      <c r="C693" s="50">
        <f t="shared" si="370"/>
        <v>2</v>
      </c>
      <c r="D693" s="50">
        <f t="shared" si="371"/>
        <v>2</v>
      </c>
      <c r="E693" s="97"/>
      <c r="G693" s="98"/>
      <c r="H693" s="98"/>
      <c r="I693" s="98"/>
      <c r="J693" s="98"/>
      <c r="K693" s="98"/>
    </row>
    <row r="694" spans="2:11" x14ac:dyDescent="0.2">
      <c r="B694" s="133">
        <v>488</v>
      </c>
      <c r="C694" s="50">
        <f t="shared" si="370"/>
        <v>1</v>
      </c>
      <c r="D694" s="50">
        <f t="shared" si="371"/>
        <v>0</v>
      </c>
      <c r="E694" s="97"/>
      <c r="G694" s="98"/>
      <c r="H694" s="98"/>
      <c r="I694" s="98"/>
      <c r="J694" s="98"/>
      <c r="K694" s="98"/>
    </row>
    <row r="695" spans="2:11" x14ac:dyDescent="0.2">
      <c r="B695" s="144">
        <v>488</v>
      </c>
      <c r="C695" s="50">
        <f t="shared" si="370"/>
        <v>2</v>
      </c>
      <c r="D695" s="50">
        <f t="shared" si="371"/>
        <v>2</v>
      </c>
      <c r="E695" s="97"/>
      <c r="G695" s="98"/>
      <c r="H695" s="98"/>
      <c r="I695" s="98"/>
      <c r="J695" s="98"/>
      <c r="K695" s="98"/>
    </row>
    <row r="696" spans="2:11" x14ac:dyDescent="0.2">
      <c r="B696" s="144">
        <v>492</v>
      </c>
      <c r="C696" s="50">
        <f t="shared" si="370"/>
        <v>1</v>
      </c>
      <c r="D696" s="50">
        <f t="shared" si="371"/>
        <v>0</v>
      </c>
      <c r="E696" s="97"/>
      <c r="G696" s="98"/>
      <c r="H696" s="98"/>
      <c r="I696" s="98"/>
      <c r="J696" s="98"/>
      <c r="K696" s="98"/>
    </row>
    <row r="697" spans="2:11" x14ac:dyDescent="0.2">
      <c r="B697" s="133">
        <v>492</v>
      </c>
      <c r="C697" s="50">
        <f t="shared" si="370"/>
        <v>2</v>
      </c>
      <c r="D697" s="50">
        <f t="shared" si="371"/>
        <v>2</v>
      </c>
      <c r="E697" s="97"/>
      <c r="G697" s="153"/>
      <c r="H697" s="153"/>
      <c r="I697" s="153"/>
      <c r="J697" s="153"/>
      <c r="K697" s="153"/>
    </row>
    <row r="698" spans="2:11" x14ac:dyDescent="0.2">
      <c r="B698" s="144">
        <v>494</v>
      </c>
      <c r="C698" s="50">
        <f t="shared" si="370"/>
        <v>1</v>
      </c>
      <c r="D698" s="50">
        <f t="shared" si="371"/>
        <v>0</v>
      </c>
      <c r="E698" s="97"/>
      <c r="G698" s="98"/>
      <c r="H698" s="98"/>
      <c r="I698" s="98"/>
      <c r="J698" s="98"/>
      <c r="K698" s="98"/>
    </row>
    <row r="699" spans="2:11" x14ac:dyDescent="0.2">
      <c r="B699" s="250">
        <v>494</v>
      </c>
      <c r="C699" s="50">
        <f t="shared" si="370"/>
        <v>2</v>
      </c>
      <c r="D699" s="50">
        <f t="shared" si="371"/>
        <v>0</v>
      </c>
      <c r="E699" s="97"/>
      <c r="G699" s="153"/>
      <c r="H699" s="153"/>
      <c r="I699" s="153"/>
      <c r="J699" s="153"/>
      <c r="K699" s="153"/>
    </row>
    <row r="700" spans="2:11" x14ac:dyDescent="0.2">
      <c r="B700" s="144">
        <v>494</v>
      </c>
      <c r="C700" s="50">
        <f t="shared" si="370"/>
        <v>3</v>
      </c>
      <c r="D700" s="50">
        <f t="shared" si="371"/>
        <v>0</v>
      </c>
      <c r="E700" s="97"/>
      <c r="G700" s="98"/>
      <c r="H700" s="98"/>
      <c r="I700" s="98"/>
      <c r="J700" s="98"/>
      <c r="K700" s="98"/>
    </row>
    <row r="701" spans="2:11" x14ac:dyDescent="0.2">
      <c r="B701" s="133">
        <v>494</v>
      </c>
      <c r="C701" s="50">
        <f t="shared" si="370"/>
        <v>4</v>
      </c>
      <c r="D701" s="50">
        <f t="shared" si="371"/>
        <v>0</v>
      </c>
      <c r="E701" s="97"/>
      <c r="G701" s="98"/>
      <c r="H701" s="98"/>
      <c r="I701" s="98"/>
      <c r="J701" s="98"/>
      <c r="K701" s="98"/>
    </row>
    <row r="702" spans="2:11" x14ac:dyDescent="0.2">
      <c r="B702" s="133">
        <v>494</v>
      </c>
      <c r="C702" s="50">
        <f t="shared" si="370"/>
        <v>5</v>
      </c>
      <c r="D702" s="50">
        <f t="shared" si="371"/>
        <v>0</v>
      </c>
      <c r="E702" s="97"/>
      <c r="G702" s="98"/>
      <c r="H702" s="98"/>
      <c r="I702" s="98"/>
      <c r="J702" s="98"/>
      <c r="K702" s="98"/>
    </row>
    <row r="703" spans="2:11" x14ac:dyDescent="0.2">
      <c r="B703" s="133">
        <v>494</v>
      </c>
      <c r="C703" s="50">
        <f t="shared" si="370"/>
        <v>6</v>
      </c>
      <c r="D703" s="50">
        <f t="shared" si="371"/>
        <v>0</v>
      </c>
      <c r="E703" s="97"/>
      <c r="G703" s="98"/>
      <c r="H703" s="98"/>
      <c r="I703" s="98"/>
      <c r="J703" s="98"/>
      <c r="K703" s="98"/>
    </row>
    <row r="704" spans="2:11" x14ac:dyDescent="0.2">
      <c r="B704" s="133">
        <v>494</v>
      </c>
      <c r="C704" s="50">
        <f t="shared" si="370"/>
        <v>7</v>
      </c>
      <c r="D704" s="50">
        <f t="shared" si="371"/>
        <v>7</v>
      </c>
      <c r="E704" s="97"/>
      <c r="G704" s="241"/>
      <c r="H704" s="241"/>
      <c r="I704" s="241"/>
      <c r="J704" s="241"/>
      <c r="K704" s="241"/>
    </row>
    <row r="705" spans="2:11" x14ac:dyDescent="0.2">
      <c r="B705" s="133">
        <v>501</v>
      </c>
      <c r="C705" s="50">
        <f t="shared" si="370"/>
        <v>1</v>
      </c>
      <c r="D705" s="50">
        <f t="shared" si="371"/>
        <v>1</v>
      </c>
      <c r="E705" s="97"/>
      <c r="G705" s="98"/>
      <c r="H705" s="98"/>
      <c r="I705" s="98"/>
      <c r="J705" s="98"/>
      <c r="K705" s="98"/>
    </row>
    <row r="706" spans="2:11" x14ac:dyDescent="0.2">
      <c r="B706" s="133">
        <v>503</v>
      </c>
      <c r="C706" s="50">
        <f t="shared" si="370"/>
        <v>1</v>
      </c>
      <c r="D706" s="50">
        <f t="shared" si="371"/>
        <v>0</v>
      </c>
      <c r="E706" s="97"/>
      <c r="G706" s="98"/>
      <c r="H706" s="98"/>
      <c r="I706" s="98"/>
      <c r="J706" s="98"/>
      <c r="K706" s="98"/>
    </row>
    <row r="707" spans="2:11" x14ac:dyDescent="0.2">
      <c r="B707" s="144">
        <v>503</v>
      </c>
      <c r="C707" s="50">
        <f t="shared" si="370"/>
        <v>2</v>
      </c>
      <c r="D707" s="50">
        <f t="shared" si="371"/>
        <v>0</v>
      </c>
      <c r="E707" s="97"/>
      <c r="G707" s="98"/>
      <c r="H707" s="98"/>
      <c r="I707" s="98"/>
      <c r="J707" s="98"/>
      <c r="K707" s="98"/>
    </row>
    <row r="708" spans="2:11" x14ac:dyDescent="0.2">
      <c r="B708" s="133">
        <v>503</v>
      </c>
      <c r="C708" s="50">
        <f t="shared" si="370"/>
        <v>3</v>
      </c>
      <c r="D708" s="50">
        <f t="shared" si="371"/>
        <v>0</v>
      </c>
      <c r="E708" s="97"/>
      <c r="G708" s="98"/>
      <c r="H708" s="98"/>
      <c r="I708" s="98"/>
      <c r="J708" s="98"/>
      <c r="K708" s="98"/>
    </row>
    <row r="709" spans="2:11" x14ac:dyDescent="0.2">
      <c r="B709" s="133">
        <v>503</v>
      </c>
      <c r="C709" s="50">
        <f t="shared" si="370"/>
        <v>4</v>
      </c>
      <c r="D709" s="50">
        <f t="shared" si="371"/>
        <v>4</v>
      </c>
      <c r="E709" s="97"/>
      <c r="G709" s="98"/>
      <c r="H709" s="98"/>
      <c r="I709" s="98"/>
      <c r="J709" s="98"/>
      <c r="K709" s="98"/>
    </row>
    <row r="710" spans="2:11" x14ac:dyDescent="0.2">
      <c r="B710" s="133">
        <v>519</v>
      </c>
      <c r="C710" s="50">
        <f t="shared" si="370"/>
        <v>1</v>
      </c>
      <c r="D710" s="50">
        <f t="shared" si="371"/>
        <v>1</v>
      </c>
      <c r="E710" s="97"/>
      <c r="G710" s="98"/>
      <c r="H710" s="98"/>
      <c r="I710" s="98"/>
      <c r="J710" s="98"/>
      <c r="K710" s="98"/>
    </row>
    <row r="711" spans="2:11" x14ac:dyDescent="0.2">
      <c r="B711" s="250">
        <v>522</v>
      </c>
      <c r="C711" s="50">
        <f t="shared" si="370"/>
        <v>1</v>
      </c>
      <c r="D711" s="50">
        <f t="shared" si="371"/>
        <v>0</v>
      </c>
      <c r="E711" s="97"/>
      <c r="G711" s="98"/>
      <c r="H711" s="98"/>
      <c r="I711" s="98"/>
      <c r="J711" s="98"/>
      <c r="K711" s="98"/>
    </row>
    <row r="712" spans="2:11" x14ac:dyDescent="0.2">
      <c r="B712" s="133">
        <v>522</v>
      </c>
      <c r="C712" s="50">
        <f t="shared" si="370"/>
        <v>2</v>
      </c>
      <c r="D712" s="50">
        <f t="shared" si="371"/>
        <v>0</v>
      </c>
      <c r="E712" s="97"/>
      <c r="G712" s="98"/>
      <c r="H712" s="98"/>
      <c r="I712" s="98"/>
      <c r="J712" s="98"/>
      <c r="K712" s="98"/>
    </row>
    <row r="713" spans="2:11" x14ac:dyDescent="0.2">
      <c r="B713" s="133">
        <v>522</v>
      </c>
      <c r="C713" s="50">
        <f t="shared" si="370"/>
        <v>3</v>
      </c>
      <c r="D713" s="50">
        <f t="shared" si="371"/>
        <v>0</v>
      </c>
      <c r="E713" s="97"/>
      <c r="G713" s="153"/>
      <c r="H713" s="153"/>
      <c r="I713" s="153"/>
      <c r="J713" s="153"/>
      <c r="K713" s="153"/>
    </row>
    <row r="714" spans="2:11" x14ac:dyDescent="0.2">
      <c r="B714" s="133">
        <v>522</v>
      </c>
      <c r="C714" s="50">
        <f t="shared" si="370"/>
        <v>4</v>
      </c>
      <c r="D714" s="50">
        <f t="shared" si="371"/>
        <v>4</v>
      </c>
      <c r="E714" s="97"/>
      <c r="G714" s="98"/>
      <c r="H714" s="98"/>
      <c r="I714" s="98"/>
      <c r="J714" s="98"/>
      <c r="K714" s="98"/>
    </row>
    <row r="715" spans="2:11" x14ac:dyDescent="0.2">
      <c r="B715" s="133">
        <v>525</v>
      </c>
      <c r="C715" s="50">
        <f t="shared" si="370"/>
        <v>1</v>
      </c>
      <c r="D715" s="50">
        <f t="shared" si="371"/>
        <v>0</v>
      </c>
      <c r="E715" s="97"/>
      <c r="G715" s="98"/>
      <c r="H715" s="98"/>
      <c r="I715" s="98"/>
      <c r="J715" s="98"/>
      <c r="K715" s="98"/>
    </row>
    <row r="716" spans="2:11" x14ac:dyDescent="0.2">
      <c r="B716" s="133">
        <v>525</v>
      </c>
      <c r="C716" s="50">
        <f t="shared" si="370"/>
        <v>2</v>
      </c>
      <c r="D716" s="50">
        <f t="shared" si="371"/>
        <v>0</v>
      </c>
      <c r="E716" s="97"/>
      <c r="G716" s="98"/>
      <c r="H716" s="98"/>
      <c r="I716" s="98"/>
      <c r="J716" s="98"/>
      <c r="K716" s="98"/>
    </row>
    <row r="717" spans="2:11" x14ac:dyDescent="0.2">
      <c r="B717" s="133">
        <v>525</v>
      </c>
      <c r="C717" s="50">
        <f t="shared" si="370"/>
        <v>3</v>
      </c>
      <c r="D717" s="50">
        <f t="shared" si="371"/>
        <v>3</v>
      </c>
      <c r="E717" s="97"/>
      <c r="G717" s="98"/>
      <c r="H717" s="98"/>
      <c r="I717" s="98"/>
      <c r="J717" s="98"/>
      <c r="K717" s="98"/>
    </row>
    <row r="718" spans="2:11" x14ac:dyDescent="0.2">
      <c r="B718" s="133">
        <v>527</v>
      </c>
      <c r="C718" s="50">
        <f t="shared" si="370"/>
        <v>1</v>
      </c>
      <c r="D718" s="50">
        <f t="shared" si="371"/>
        <v>1</v>
      </c>
      <c r="E718" s="97"/>
      <c r="G718" s="98"/>
      <c r="H718" s="98"/>
      <c r="I718" s="98"/>
      <c r="J718" s="98"/>
      <c r="K718" s="98"/>
    </row>
    <row r="719" spans="2:11" x14ac:dyDescent="0.2">
      <c r="B719" s="133">
        <v>537</v>
      </c>
      <c r="C719" s="50">
        <f t="shared" si="370"/>
        <v>1</v>
      </c>
      <c r="D719" s="50">
        <f t="shared" si="371"/>
        <v>0</v>
      </c>
      <c r="E719" s="97"/>
      <c r="G719" s="98"/>
      <c r="H719" s="98"/>
      <c r="I719" s="98"/>
      <c r="J719" s="98"/>
      <c r="K719" s="98"/>
    </row>
    <row r="720" spans="2:11" x14ac:dyDescent="0.2">
      <c r="B720" s="133">
        <v>537</v>
      </c>
      <c r="C720" s="50">
        <f t="shared" si="370"/>
        <v>2</v>
      </c>
      <c r="D720" s="50">
        <f t="shared" si="371"/>
        <v>2</v>
      </c>
      <c r="E720" s="97"/>
      <c r="G720" s="241"/>
      <c r="H720" s="241"/>
      <c r="I720" s="241"/>
      <c r="J720" s="241"/>
      <c r="K720" s="241"/>
    </row>
    <row r="721" spans="2:11" x14ac:dyDescent="0.2">
      <c r="B721" s="133">
        <v>538</v>
      </c>
      <c r="C721" s="50">
        <f t="shared" si="370"/>
        <v>1</v>
      </c>
      <c r="D721" s="50">
        <f t="shared" si="371"/>
        <v>0</v>
      </c>
      <c r="E721" s="97"/>
      <c r="G721" s="98"/>
      <c r="H721" s="98"/>
      <c r="I721" s="98"/>
      <c r="J721" s="98"/>
      <c r="K721" s="98"/>
    </row>
    <row r="722" spans="2:11" x14ac:dyDescent="0.2">
      <c r="B722" s="133">
        <v>538</v>
      </c>
      <c r="C722" s="50">
        <f t="shared" si="370"/>
        <v>2</v>
      </c>
      <c r="D722" s="50">
        <f t="shared" si="371"/>
        <v>2</v>
      </c>
      <c r="E722" s="97"/>
      <c r="G722" s="153"/>
      <c r="H722" s="153"/>
      <c r="I722" s="153"/>
      <c r="J722" s="153"/>
      <c r="K722" s="153"/>
    </row>
    <row r="723" spans="2:11" x14ac:dyDescent="0.2">
      <c r="B723" s="250">
        <v>541</v>
      </c>
      <c r="C723" s="50">
        <f t="shared" si="370"/>
        <v>1</v>
      </c>
      <c r="D723" s="50">
        <f t="shared" si="371"/>
        <v>1</v>
      </c>
      <c r="E723" s="97"/>
      <c r="G723" s="98"/>
      <c r="H723" s="98"/>
      <c r="I723" s="98"/>
      <c r="J723" s="98"/>
      <c r="K723" s="98"/>
    </row>
    <row r="724" spans="2:11" x14ac:dyDescent="0.2">
      <c r="B724" s="133">
        <v>546</v>
      </c>
      <c r="C724" s="50">
        <f t="shared" si="370"/>
        <v>1</v>
      </c>
      <c r="D724" s="50">
        <f t="shared" si="371"/>
        <v>1</v>
      </c>
      <c r="E724" s="97"/>
      <c r="G724" s="98"/>
      <c r="H724" s="98"/>
      <c r="I724" s="98"/>
      <c r="J724" s="98"/>
      <c r="K724" s="98"/>
    </row>
    <row r="725" spans="2:11" x14ac:dyDescent="0.2">
      <c r="B725" s="133">
        <v>547</v>
      </c>
      <c r="C725" s="50">
        <f t="shared" si="370"/>
        <v>1</v>
      </c>
      <c r="D725" s="50">
        <f t="shared" si="371"/>
        <v>0</v>
      </c>
      <c r="E725" s="97"/>
      <c r="G725" s="98"/>
      <c r="H725" s="98"/>
      <c r="I725" s="98"/>
      <c r="J725" s="98"/>
      <c r="K725" s="98"/>
    </row>
    <row r="726" spans="2:11" x14ac:dyDescent="0.2">
      <c r="B726" s="133">
        <v>547</v>
      </c>
      <c r="C726" s="50">
        <f t="shared" si="370"/>
        <v>2</v>
      </c>
      <c r="D726" s="50">
        <f t="shared" si="371"/>
        <v>0</v>
      </c>
      <c r="E726" s="97"/>
      <c r="G726" s="98"/>
      <c r="H726" s="98"/>
      <c r="I726" s="98"/>
      <c r="J726" s="98"/>
      <c r="K726" s="98"/>
    </row>
    <row r="727" spans="2:11" x14ac:dyDescent="0.2">
      <c r="B727" s="133">
        <v>547</v>
      </c>
      <c r="C727" s="50">
        <f t="shared" si="370"/>
        <v>3</v>
      </c>
      <c r="D727" s="50">
        <f t="shared" si="371"/>
        <v>3</v>
      </c>
      <c r="E727" s="97"/>
      <c r="G727" s="153"/>
      <c r="H727" s="153"/>
      <c r="I727" s="153"/>
      <c r="J727" s="153"/>
      <c r="K727" s="153"/>
    </row>
    <row r="728" spans="2:11" x14ac:dyDescent="0.2">
      <c r="B728" s="144">
        <v>548</v>
      </c>
      <c r="C728" s="50">
        <f t="shared" si="370"/>
        <v>1</v>
      </c>
      <c r="D728" s="50">
        <f t="shared" si="371"/>
        <v>1</v>
      </c>
      <c r="E728" s="97"/>
      <c r="G728" s="98"/>
      <c r="H728" s="98"/>
      <c r="I728" s="98"/>
      <c r="J728" s="98"/>
      <c r="K728" s="98"/>
    </row>
    <row r="729" spans="2:11" x14ac:dyDescent="0.2">
      <c r="B729" s="133">
        <v>555</v>
      </c>
      <c r="C729" s="50">
        <f t="shared" si="370"/>
        <v>1</v>
      </c>
      <c r="D729" s="50">
        <f t="shared" si="371"/>
        <v>0</v>
      </c>
      <c r="E729" s="97"/>
      <c r="G729" s="98"/>
      <c r="H729" s="98"/>
      <c r="I729" s="98"/>
      <c r="J729" s="98"/>
      <c r="K729" s="98"/>
    </row>
    <row r="730" spans="2:11" x14ac:dyDescent="0.2">
      <c r="B730" s="133">
        <v>555</v>
      </c>
      <c r="C730" s="50">
        <f t="shared" si="370"/>
        <v>2</v>
      </c>
      <c r="D730" s="50">
        <f t="shared" si="371"/>
        <v>2</v>
      </c>
      <c r="E730" s="97"/>
      <c r="G730" s="98"/>
      <c r="H730" s="98"/>
      <c r="I730" s="98"/>
      <c r="J730" s="98"/>
      <c r="K730" s="98"/>
    </row>
    <row r="731" spans="2:11" x14ac:dyDescent="0.2">
      <c r="B731" s="133">
        <v>558</v>
      </c>
      <c r="C731" s="50">
        <f t="shared" si="370"/>
        <v>1</v>
      </c>
      <c r="D731" s="50">
        <f t="shared" si="371"/>
        <v>1</v>
      </c>
      <c r="E731" s="97"/>
      <c r="G731" s="98"/>
      <c r="H731" s="98"/>
      <c r="I731" s="98"/>
      <c r="J731" s="98"/>
      <c r="K731" s="98"/>
    </row>
    <row r="732" spans="2:11" x14ac:dyDescent="0.2">
      <c r="B732" s="133">
        <v>563</v>
      </c>
      <c r="C732" s="50">
        <f t="shared" si="370"/>
        <v>1</v>
      </c>
      <c r="D732" s="50">
        <f t="shared" si="371"/>
        <v>1</v>
      </c>
      <c r="E732" s="97"/>
      <c r="G732" s="98"/>
      <c r="H732" s="98"/>
      <c r="I732" s="98"/>
      <c r="J732" s="98"/>
      <c r="K732" s="98"/>
    </row>
    <row r="733" spans="2:11" x14ac:dyDescent="0.2">
      <c r="B733" s="133">
        <v>571</v>
      </c>
      <c r="C733" s="50">
        <f t="shared" si="370"/>
        <v>1</v>
      </c>
      <c r="D733" s="50">
        <f t="shared" si="371"/>
        <v>0</v>
      </c>
      <c r="E733" s="97"/>
      <c r="G733" s="241"/>
      <c r="H733" s="241"/>
      <c r="I733" s="241"/>
      <c r="J733" s="241"/>
      <c r="K733" s="241"/>
    </row>
    <row r="734" spans="2:11" x14ac:dyDescent="0.2">
      <c r="B734" s="133">
        <v>571</v>
      </c>
      <c r="C734" s="50">
        <f t="shared" si="370"/>
        <v>2</v>
      </c>
      <c r="D734" s="50">
        <f t="shared" si="371"/>
        <v>2</v>
      </c>
      <c r="E734" s="97"/>
      <c r="G734" s="98"/>
      <c r="H734" s="98"/>
      <c r="I734" s="98"/>
      <c r="J734" s="98"/>
      <c r="K734" s="98"/>
    </row>
    <row r="735" spans="2:11" x14ac:dyDescent="0.2">
      <c r="B735" s="133">
        <v>573</v>
      </c>
      <c r="C735" s="50">
        <f t="shared" si="370"/>
        <v>1</v>
      </c>
      <c r="D735" s="50">
        <f t="shared" si="371"/>
        <v>0</v>
      </c>
      <c r="E735" s="97"/>
      <c r="G735" s="98"/>
      <c r="H735" s="98"/>
      <c r="I735" s="98"/>
      <c r="J735" s="98"/>
      <c r="K735" s="98"/>
    </row>
    <row r="736" spans="2:11" x14ac:dyDescent="0.2">
      <c r="B736" s="133">
        <v>573</v>
      </c>
      <c r="C736" s="50">
        <f t="shared" si="370"/>
        <v>2</v>
      </c>
      <c r="D736" s="50">
        <f t="shared" si="371"/>
        <v>2</v>
      </c>
      <c r="E736" s="97"/>
      <c r="G736" s="153"/>
      <c r="H736" s="153"/>
      <c r="I736" s="153"/>
      <c r="J736" s="153"/>
      <c r="K736" s="153"/>
    </row>
    <row r="737" spans="2:11" x14ac:dyDescent="0.2">
      <c r="B737" s="133">
        <v>585</v>
      </c>
      <c r="C737" s="50">
        <f t="shared" si="370"/>
        <v>1</v>
      </c>
      <c r="D737" s="50">
        <f t="shared" si="371"/>
        <v>1</v>
      </c>
      <c r="E737" s="97"/>
      <c r="G737" s="98"/>
      <c r="H737" s="98"/>
      <c r="I737" s="98"/>
      <c r="J737" s="98"/>
      <c r="K737" s="98"/>
    </row>
    <row r="738" spans="2:11" x14ac:dyDescent="0.2">
      <c r="B738" s="133">
        <v>587</v>
      </c>
      <c r="C738" s="50">
        <f t="shared" si="370"/>
        <v>1</v>
      </c>
      <c r="D738" s="50">
        <f t="shared" si="371"/>
        <v>1</v>
      </c>
      <c r="E738" s="97"/>
      <c r="G738" s="98"/>
      <c r="H738" s="98"/>
      <c r="I738" s="98"/>
      <c r="J738" s="98"/>
      <c r="K738" s="98"/>
    </row>
    <row r="739" spans="2:11" x14ac:dyDescent="0.2">
      <c r="B739" s="133">
        <v>604</v>
      </c>
      <c r="C739" s="50">
        <f t="shared" si="370"/>
        <v>1</v>
      </c>
      <c r="D739" s="50">
        <f t="shared" si="371"/>
        <v>0</v>
      </c>
      <c r="E739" s="97"/>
      <c r="G739" s="98"/>
      <c r="H739" s="98"/>
      <c r="I739" s="98"/>
      <c r="J739" s="98"/>
      <c r="K739" s="98"/>
    </row>
    <row r="740" spans="2:11" x14ac:dyDescent="0.2">
      <c r="B740" s="144">
        <v>604</v>
      </c>
      <c r="C740" s="50">
        <f t="shared" si="370"/>
        <v>2</v>
      </c>
      <c r="D740" s="50">
        <f t="shared" si="371"/>
        <v>2</v>
      </c>
      <c r="E740" s="97"/>
      <c r="G740" s="153"/>
      <c r="H740" s="153"/>
      <c r="I740" s="153"/>
      <c r="J740" s="153"/>
      <c r="K740" s="153"/>
    </row>
    <row r="741" spans="2:11" x14ac:dyDescent="0.2">
      <c r="B741" s="133">
        <v>610</v>
      </c>
      <c r="C741" s="50">
        <f t="shared" si="370"/>
        <v>1</v>
      </c>
      <c r="D741" s="50">
        <f t="shared" si="371"/>
        <v>0</v>
      </c>
      <c r="E741" s="97"/>
      <c r="G741" s="153"/>
      <c r="H741" s="153"/>
      <c r="I741" s="153"/>
      <c r="J741" s="153"/>
      <c r="K741" s="153"/>
    </row>
    <row r="742" spans="2:11" x14ac:dyDescent="0.2">
      <c r="B742" s="133">
        <v>610</v>
      </c>
      <c r="C742" s="50">
        <f t="shared" si="370"/>
        <v>2</v>
      </c>
      <c r="D742" s="50">
        <f t="shared" si="371"/>
        <v>2</v>
      </c>
      <c r="E742" s="97"/>
      <c r="G742" s="98"/>
      <c r="H742" s="98"/>
      <c r="I742" s="98"/>
      <c r="J742" s="98"/>
      <c r="K742" s="98"/>
    </row>
    <row r="743" spans="2:11" x14ac:dyDescent="0.2">
      <c r="B743" s="133">
        <v>612</v>
      </c>
      <c r="C743" s="50">
        <f t="shared" si="370"/>
        <v>1</v>
      </c>
      <c r="D743" s="50">
        <f t="shared" si="371"/>
        <v>1</v>
      </c>
      <c r="E743" s="97"/>
      <c r="G743" s="98"/>
      <c r="H743" s="98"/>
      <c r="I743" s="98"/>
      <c r="J743" s="98"/>
      <c r="K743" s="98"/>
    </row>
    <row r="744" spans="2:11" x14ac:dyDescent="0.2">
      <c r="B744" s="133">
        <v>616</v>
      </c>
      <c r="C744" s="50">
        <f t="shared" si="370"/>
        <v>1</v>
      </c>
      <c r="D744" s="50">
        <f t="shared" si="371"/>
        <v>1</v>
      </c>
      <c r="E744" s="97"/>
      <c r="G744" s="98"/>
      <c r="H744" s="98"/>
      <c r="I744" s="98"/>
      <c r="J744" s="98"/>
      <c r="K744" s="98"/>
    </row>
    <row r="745" spans="2:11" x14ac:dyDescent="0.2">
      <c r="B745" s="133">
        <v>618</v>
      </c>
      <c r="C745" s="50">
        <f t="shared" si="370"/>
        <v>1</v>
      </c>
      <c r="D745" s="50">
        <f t="shared" si="371"/>
        <v>1</v>
      </c>
      <c r="E745" s="97"/>
      <c r="G745" s="98"/>
      <c r="H745" s="98"/>
      <c r="I745" s="98"/>
      <c r="J745" s="98"/>
      <c r="K745" s="98"/>
    </row>
    <row r="746" spans="2:11" x14ac:dyDescent="0.2">
      <c r="B746" s="133">
        <v>624</v>
      </c>
      <c r="C746" s="50">
        <f t="shared" si="370"/>
        <v>1</v>
      </c>
      <c r="D746" s="50">
        <f t="shared" si="371"/>
        <v>0</v>
      </c>
      <c r="E746" s="97"/>
      <c r="G746" s="98"/>
      <c r="H746" s="98"/>
      <c r="I746" s="98"/>
      <c r="J746" s="98"/>
      <c r="K746" s="98"/>
    </row>
    <row r="747" spans="2:11" x14ac:dyDescent="0.2">
      <c r="B747" s="133">
        <v>624</v>
      </c>
      <c r="C747" s="50">
        <f t="shared" si="370"/>
        <v>2</v>
      </c>
      <c r="D747" s="50">
        <f t="shared" si="371"/>
        <v>2</v>
      </c>
      <c r="E747" s="97"/>
      <c r="G747" s="98"/>
      <c r="H747" s="98"/>
      <c r="I747" s="98"/>
      <c r="J747" s="98"/>
      <c r="K747" s="98"/>
    </row>
    <row r="748" spans="2:11" x14ac:dyDescent="0.2">
      <c r="B748" s="133">
        <v>638</v>
      </c>
      <c r="C748" s="50">
        <f t="shared" si="370"/>
        <v>1</v>
      </c>
      <c r="D748" s="50">
        <f t="shared" si="371"/>
        <v>1</v>
      </c>
      <c r="E748" s="97"/>
      <c r="G748" s="98"/>
      <c r="H748" s="98"/>
      <c r="I748" s="98"/>
      <c r="J748" s="98"/>
      <c r="K748" s="98"/>
    </row>
    <row r="749" spans="2:11" x14ac:dyDescent="0.2">
      <c r="B749" s="134">
        <v>639</v>
      </c>
      <c r="C749" s="50">
        <f t="shared" si="370"/>
        <v>1</v>
      </c>
      <c r="D749" s="50">
        <f t="shared" si="371"/>
        <v>1</v>
      </c>
      <c r="E749" s="97"/>
      <c r="G749" s="153"/>
      <c r="H749" s="153"/>
      <c r="I749" s="153"/>
      <c r="J749" s="153"/>
      <c r="K749" s="153"/>
    </row>
    <row r="750" spans="2:11" x14ac:dyDescent="0.2">
      <c r="B750" s="160">
        <v>643</v>
      </c>
      <c r="C750" s="50">
        <f t="shared" ref="C750:C813" si="372">IF(B750&lt;&gt;B749,1,C749+1)</f>
        <v>1</v>
      </c>
      <c r="D750" s="50">
        <f t="shared" si="371"/>
        <v>1</v>
      </c>
      <c r="E750" s="97"/>
      <c r="G750" s="98"/>
      <c r="H750" s="98"/>
      <c r="I750" s="98"/>
      <c r="J750" s="98"/>
      <c r="K750" s="98"/>
    </row>
    <row r="751" spans="2:11" x14ac:dyDescent="0.2">
      <c r="B751" s="164">
        <v>647</v>
      </c>
      <c r="C751" s="50">
        <f t="shared" si="372"/>
        <v>1</v>
      </c>
      <c r="D751" s="50">
        <f t="shared" ref="D751:D814" si="373">IF(C751&gt;=C752,C751,0)</f>
        <v>0</v>
      </c>
      <c r="E751" s="97"/>
      <c r="G751" s="153"/>
      <c r="H751" s="153"/>
      <c r="I751" s="153"/>
      <c r="J751" s="153"/>
      <c r="K751" s="153"/>
    </row>
    <row r="752" spans="2:11" x14ac:dyDescent="0.2">
      <c r="B752" s="164">
        <v>647</v>
      </c>
      <c r="C752" s="50">
        <f t="shared" si="372"/>
        <v>2</v>
      </c>
      <c r="D752" s="50">
        <f t="shared" si="373"/>
        <v>2</v>
      </c>
      <c r="E752" s="97"/>
      <c r="G752" s="98"/>
      <c r="H752" s="98"/>
      <c r="I752" s="98"/>
      <c r="J752" s="98"/>
      <c r="K752" s="98"/>
    </row>
    <row r="753" spans="2:11" x14ac:dyDescent="0.2">
      <c r="B753" s="164">
        <v>648</v>
      </c>
      <c r="C753" s="50">
        <f t="shared" si="372"/>
        <v>1</v>
      </c>
      <c r="D753" s="50">
        <f t="shared" si="373"/>
        <v>1</v>
      </c>
      <c r="E753" s="97"/>
      <c r="G753" s="98"/>
      <c r="H753" s="98"/>
      <c r="I753" s="98"/>
      <c r="J753" s="98"/>
      <c r="K753" s="98"/>
    </row>
    <row r="754" spans="2:11" x14ac:dyDescent="0.2">
      <c r="B754" s="253">
        <v>650</v>
      </c>
      <c r="C754" s="50">
        <f t="shared" si="372"/>
        <v>1</v>
      </c>
      <c r="D754" s="50">
        <f t="shared" si="373"/>
        <v>1</v>
      </c>
      <c r="E754" s="97"/>
      <c r="G754" s="98"/>
      <c r="H754" s="98"/>
      <c r="I754" s="98"/>
      <c r="J754" s="98"/>
      <c r="K754" s="98"/>
    </row>
    <row r="755" spans="2:11" x14ac:dyDescent="0.2">
      <c r="B755" s="164">
        <v>651</v>
      </c>
      <c r="C755" s="50">
        <f t="shared" si="372"/>
        <v>1</v>
      </c>
      <c r="D755" s="50">
        <f t="shared" si="373"/>
        <v>1</v>
      </c>
      <c r="E755" s="97"/>
      <c r="G755" s="153"/>
      <c r="H755" s="153"/>
      <c r="I755" s="153"/>
      <c r="J755" s="153"/>
      <c r="K755" s="153"/>
    </row>
    <row r="756" spans="2:11" x14ac:dyDescent="0.2">
      <c r="B756" s="253">
        <v>662</v>
      </c>
      <c r="C756" s="50">
        <f t="shared" si="372"/>
        <v>1</v>
      </c>
      <c r="D756" s="50">
        <f t="shared" si="373"/>
        <v>0</v>
      </c>
      <c r="E756" s="97"/>
      <c r="G756" s="98"/>
      <c r="H756" s="98"/>
      <c r="I756" s="98"/>
      <c r="J756" s="98"/>
      <c r="K756" s="98"/>
    </row>
    <row r="757" spans="2:11" x14ac:dyDescent="0.2">
      <c r="B757" s="164">
        <v>662</v>
      </c>
      <c r="C757" s="50">
        <f t="shared" si="372"/>
        <v>2</v>
      </c>
      <c r="D757" s="50">
        <f t="shared" si="373"/>
        <v>2</v>
      </c>
      <c r="E757" s="97"/>
      <c r="G757" s="98"/>
      <c r="H757" s="98"/>
      <c r="I757" s="98"/>
      <c r="J757" s="98"/>
      <c r="K757" s="98"/>
    </row>
    <row r="758" spans="2:11" x14ac:dyDescent="0.2">
      <c r="B758" s="164">
        <v>665</v>
      </c>
      <c r="C758" s="50">
        <f t="shared" si="372"/>
        <v>1</v>
      </c>
      <c r="D758" s="50">
        <f t="shared" si="373"/>
        <v>1</v>
      </c>
      <c r="E758" s="97"/>
      <c r="G758" s="98"/>
      <c r="H758" s="98"/>
      <c r="I758" s="98"/>
      <c r="J758" s="98"/>
      <c r="K758" s="98"/>
    </row>
    <row r="759" spans="2:11" x14ac:dyDescent="0.2">
      <c r="B759" s="164">
        <v>668</v>
      </c>
      <c r="C759" s="50">
        <f t="shared" si="372"/>
        <v>1</v>
      </c>
      <c r="D759" s="50">
        <f t="shared" si="373"/>
        <v>0</v>
      </c>
      <c r="E759" s="97"/>
      <c r="G759" s="153"/>
      <c r="H759" s="153"/>
      <c r="I759" s="153"/>
      <c r="J759" s="153"/>
      <c r="K759" s="153"/>
    </row>
    <row r="760" spans="2:11" x14ac:dyDescent="0.2">
      <c r="B760" s="164">
        <v>668</v>
      </c>
      <c r="C760" s="50">
        <f t="shared" si="372"/>
        <v>2</v>
      </c>
      <c r="D760" s="50">
        <f t="shared" si="373"/>
        <v>2</v>
      </c>
      <c r="E760" s="97"/>
      <c r="G760" s="98"/>
      <c r="H760" s="98"/>
      <c r="I760" s="98"/>
      <c r="J760" s="98"/>
      <c r="K760" s="98"/>
    </row>
    <row r="761" spans="2:11" x14ac:dyDescent="0.2">
      <c r="B761" s="164">
        <v>694</v>
      </c>
      <c r="C761" s="50">
        <f t="shared" si="372"/>
        <v>1</v>
      </c>
      <c r="D761" s="50">
        <f t="shared" si="373"/>
        <v>1</v>
      </c>
      <c r="E761" s="97"/>
      <c r="G761" s="98"/>
      <c r="H761" s="98"/>
      <c r="I761" s="98"/>
      <c r="J761" s="98"/>
      <c r="K761" s="98"/>
    </row>
    <row r="762" spans="2:11" x14ac:dyDescent="0.2">
      <c r="B762" s="164">
        <v>703</v>
      </c>
      <c r="C762" s="50">
        <f t="shared" si="372"/>
        <v>1</v>
      </c>
      <c r="D762" s="50">
        <f t="shared" si="373"/>
        <v>0</v>
      </c>
      <c r="E762" s="97"/>
      <c r="G762" s="98"/>
      <c r="H762" s="98"/>
      <c r="I762" s="98"/>
      <c r="J762" s="98"/>
      <c r="K762" s="98"/>
    </row>
    <row r="763" spans="2:11" x14ac:dyDescent="0.2">
      <c r="B763" s="164">
        <v>703</v>
      </c>
      <c r="C763" s="50">
        <f t="shared" si="372"/>
        <v>2</v>
      </c>
      <c r="D763" s="50">
        <f t="shared" si="373"/>
        <v>2</v>
      </c>
      <c r="E763" s="97"/>
      <c r="G763" s="98"/>
      <c r="H763" s="98"/>
      <c r="I763" s="98"/>
      <c r="J763" s="98"/>
      <c r="K763" s="98"/>
    </row>
    <row r="764" spans="2:11" x14ac:dyDescent="0.2">
      <c r="B764" s="166">
        <v>706</v>
      </c>
      <c r="C764" s="50">
        <f t="shared" si="372"/>
        <v>1</v>
      </c>
      <c r="D764" s="50">
        <f t="shared" si="373"/>
        <v>1</v>
      </c>
      <c r="E764" s="97"/>
      <c r="G764" s="98"/>
      <c r="H764" s="98"/>
      <c r="I764" s="98"/>
      <c r="J764" s="98"/>
      <c r="K764" s="98"/>
    </row>
    <row r="765" spans="2:11" x14ac:dyDescent="0.2">
      <c r="B765" s="166">
        <v>708</v>
      </c>
      <c r="C765" s="50">
        <f t="shared" si="372"/>
        <v>1</v>
      </c>
      <c r="D765" s="50">
        <f t="shared" si="373"/>
        <v>1</v>
      </c>
      <c r="E765" s="97"/>
      <c r="G765" s="153"/>
      <c r="H765" s="153"/>
      <c r="I765" s="153"/>
      <c r="J765" s="153"/>
      <c r="K765" s="153"/>
    </row>
    <row r="766" spans="2:11" x14ac:dyDescent="0.2">
      <c r="B766" s="164">
        <v>710</v>
      </c>
      <c r="C766" s="50">
        <f t="shared" si="372"/>
        <v>1</v>
      </c>
      <c r="D766" s="50">
        <f t="shared" si="373"/>
        <v>0</v>
      </c>
      <c r="E766" s="97"/>
      <c r="G766" s="98"/>
      <c r="H766" s="98"/>
      <c r="I766" s="98"/>
      <c r="J766" s="98"/>
      <c r="K766" s="98"/>
    </row>
    <row r="767" spans="2:11" x14ac:dyDescent="0.2">
      <c r="B767" s="164">
        <v>710</v>
      </c>
      <c r="C767" s="50">
        <f t="shared" si="372"/>
        <v>2</v>
      </c>
      <c r="D767" s="50">
        <f t="shared" si="373"/>
        <v>0</v>
      </c>
      <c r="E767" s="97"/>
      <c r="G767" s="241"/>
      <c r="H767" s="241"/>
      <c r="I767" s="241"/>
      <c r="J767" s="241"/>
      <c r="K767" s="241"/>
    </row>
    <row r="768" spans="2:11" x14ac:dyDescent="0.2">
      <c r="B768" s="164">
        <v>710</v>
      </c>
      <c r="C768" s="50">
        <f t="shared" si="372"/>
        <v>3</v>
      </c>
      <c r="D768" s="50">
        <f t="shared" si="373"/>
        <v>3</v>
      </c>
      <c r="E768" s="97"/>
      <c r="G768" s="98"/>
      <c r="H768" s="98"/>
      <c r="I768" s="98"/>
      <c r="J768" s="98"/>
      <c r="K768" s="98"/>
    </row>
    <row r="769" spans="2:11" x14ac:dyDescent="0.2">
      <c r="B769" s="253">
        <v>716</v>
      </c>
      <c r="C769" s="50">
        <f t="shared" si="372"/>
        <v>1</v>
      </c>
      <c r="D769" s="50">
        <f t="shared" si="373"/>
        <v>0</v>
      </c>
      <c r="E769" s="97"/>
      <c r="G769" s="98"/>
      <c r="H769" s="98"/>
      <c r="I769" s="98"/>
      <c r="J769" s="98"/>
      <c r="K769" s="98"/>
    </row>
    <row r="770" spans="2:11" x14ac:dyDescent="0.2">
      <c r="B770" s="164">
        <v>716</v>
      </c>
      <c r="C770" s="50">
        <f t="shared" si="372"/>
        <v>2</v>
      </c>
      <c r="D770" s="50">
        <f t="shared" si="373"/>
        <v>0</v>
      </c>
      <c r="E770" s="97"/>
      <c r="G770" s="98"/>
      <c r="H770" s="98"/>
      <c r="I770" s="98"/>
      <c r="J770" s="98"/>
      <c r="K770" s="98"/>
    </row>
    <row r="771" spans="2:11" x14ac:dyDescent="0.2">
      <c r="B771" s="166">
        <v>716</v>
      </c>
      <c r="C771" s="50">
        <f t="shared" si="372"/>
        <v>3</v>
      </c>
      <c r="D771" s="50">
        <f t="shared" si="373"/>
        <v>0</v>
      </c>
      <c r="E771" s="97"/>
      <c r="G771" s="98"/>
      <c r="H771" s="98"/>
      <c r="I771" s="98"/>
      <c r="J771" s="98"/>
      <c r="K771" s="98"/>
    </row>
    <row r="772" spans="2:11" x14ac:dyDescent="0.2">
      <c r="B772" s="164">
        <v>716</v>
      </c>
      <c r="C772" s="50">
        <f t="shared" si="372"/>
        <v>4</v>
      </c>
      <c r="D772" s="50">
        <f t="shared" si="373"/>
        <v>0</v>
      </c>
      <c r="E772" s="97"/>
      <c r="G772" s="98"/>
      <c r="H772" s="98"/>
      <c r="I772" s="98"/>
      <c r="J772" s="98"/>
      <c r="K772" s="98"/>
    </row>
    <row r="773" spans="2:11" x14ac:dyDescent="0.2">
      <c r="B773" s="164">
        <v>716</v>
      </c>
      <c r="C773" s="50">
        <f t="shared" si="372"/>
        <v>5</v>
      </c>
      <c r="D773" s="50">
        <f t="shared" si="373"/>
        <v>5</v>
      </c>
      <c r="E773" s="97"/>
      <c r="G773" s="98"/>
      <c r="H773" s="98"/>
      <c r="I773" s="98"/>
      <c r="J773" s="98"/>
      <c r="K773" s="98"/>
    </row>
    <row r="774" spans="2:11" x14ac:dyDescent="0.2">
      <c r="B774" s="164">
        <v>744</v>
      </c>
      <c r="C774" s="50">
        <f t="shared" si="372"/>
        <v>1</v>
      </c>
      <c r="D774" s="50">
        <f t="shared" si="373"/>
        <v>1</v>
      </c>
      <c r="E774" s="97"/>
      <c r="G774" s="98"/>
      <c r="H774" s="98"/>
      <c r="I774" s="98"/>
      <c r="J774" s="98"/>
      <c r="K774" s="98"/>
    </row>
    <row r="775" spans="2:11" x14ac:dyDescent="0.2">
      <c r="B775" s="164">
        <v>753</v>
      </c>
      <c r="C775" s="50">
        <f t="shared" si="372"/>
        <v>1</v>
      </c>
      <c r="D775" s="50">
        <f t="shared" si="373"/>
        <v>1</v>
      </c>
      <c r="E775" s="97"/>
      <c r="G775" s="98"/>
      <c r="H775" s="98"/>
      <c r="I775" s="98"/>
      <c r="J775" s="98"/>
      <c r="K775" s="98"/>
    </row>
    <row r="776" spans="2:11" x14ac:dyDescent="0.2">
      <c r="B776" s="164">
        <v>766</v>
      </c>
      <c r="C776" s="50">
        <f t="shared" si="372"/>
        <v>1</v>
      </c>
      <c r="D776" s="50">
        <f t="shared" si="373"/>
        <v>1</v>
      </c>
      <c r="E776" s="97"/>
      <c r="G776" s="98"/>
      <c r="H776" s="98"/>
      <c r="I776" s="98"/>
      <c r="J776" s="98"/>
      <c r="K776" s="98"/>
    </row>
    <row r="777" spans="2:11" x14ac:dyDescent="0.2">
      <c r="B777" s="164">
        <v>768</v>
      </c>
      <c r="C777" s="50">
        <f t="shared" si="372"/>
        <v>1</v>
      </c>
      <c r="D777" s="50">
        <f t="shared" si="373"/>
        <v>0</v>
      </c>
      <c r="E777" s="97"/>
      <c r="G777" s="153"/>
      <c r="H777" s="153"/>
      <c r="I777" s="153"/>
      <c r="J777" s="153"/>
      <c r="K777" s="153"/>
    </row>
    <row r="778" spans="2:11" x14ac:dyDescent="0.2">
      <c r="B778" s="164">
        <v>768</v>
      </c>
      <c r="C778" s="50">
        <f t="shared" si="372"/>
        <v>2</v>
      </c>
      <c r="D778" s="50">
        <f t="shared" si="373"/>
        <v>2</v>
      </c>
      <c r="E778" s="97"/>
      <c r="G778" s="241"/>
      <c r="H778" s="241"/>
      <c r="I778" s="241"/>
      <c r="J778" s="241"/>
      <c r="K778" s="241"/>
    </row>
    <row r="779" spans="2:11" x14ac:dyDescent="0.2">
      <c r="B779" s="253">
        <v>781</v>
      </c>
      <c r="C779" s="50">
        <f t="shared" si="372"/>
        <v>1</v>
      </c>
      <c r="D779" s="50">
        <f t="shared" si="373"/>
        <v>1</v>
      </c>
      <c r="E779" s="97"/>
      <c r="G779" s="153"/>
      <c r="H779" s="153"/>
      <c r="I779" s="153"/>
      <c r="J779" s="153"/>
      <c r="K779" s="153"/>
    </row>
    <row r="780" spans="2:11" x14ac:dyDescent="0.2">
      <c r="B780" s="164">
        <v>782</v>
      </c>
      <c r="C780" s="50">
        <f t="shared" si="372"/>
        <v>1</v>
      </c>
      <c r="D780" s="50">
        <f t="shared" si="373"/>
        <v>0</v>
      </c>
      <c r="E780" s="97"/>
      <c r="G780" s="98"/>
      <c r="H780" s="98"/>
      <c r="I780" s="98"/>
      <c r="J780" s="98"/>
      <c r="K780" s="98"/>
    </row>
    <row r="781" spans="2:11" x14ac:dyDescent="0.2">
      <c r="B781" s="164">
        <v>782</v>
      </c>
      <c r="C781" s="50">
        <f t="shared" si="372"/>
        <v>2</v>
      </c>
      <c r="D781" s="50">
        <f t="shared" si="373"/>
        <v>2</v>
      </c>
      <c r="E781" s="97"/>
      <c r="G781" s="98"/>
      <c r="H781" s="98"/>
      <c r="I781" s="98"/>
      <c r="J781" s="98"/>
      <c r="K781" s="98"/>
    </row>
    <row r="782" spans="2:11" x14ac:dyDescent="0.2">
      <c r="B782" s="164">
        <v>811</v>
      </c>
      <c r="C782" s="50">
        <f t="shared" si="372"/>
        <v>1</v>
      </c>
      <c r="D782" s="50">
        <f t="shared" si="373"/>
        <v>0</v>
      </c>
      <c r="E782" s="97"/>
      <c r="G782" s="153"/>
      <c r="H782" s="153"/>
      <c r="I782" s="153"/>
      <c r="J782" s="153"/>
      <c r="K782" s="153"/>
    </row>
    <row r="783" spans="2:11" x14ac:dyDescent="0.2">
      <c r="B783" s="164">
        <v>811</v>
      </c>
      <c r="C783" s="50">
        <f t="shared" si="372"/>
        <v>2</v>
      </c>
      <c r="D783" s="50">
        <f t="shared" si="373"/>
        <v>0</v>
      </c>
      <c r="E783" s="97"/>
      <c r="G783" s="98"/>
      <c r="H783" s="98"/>
      <c r="I783" s="98"/>
      <c r="J783" s="98"/>
      <c r="K783" s="98"/>
    </row>
    <row r="784" spans="2:11" x14ac:dyDescent="0.2">
      <c r="B784" s="164">
        <v>811</v>
      </c>
      <c r="C784" s="50">
        <f t="shared" si="372"/>
        <v>3</v>
      </c>
      <c r="D784" s="50">
        <f t="shared" si="373"/>
        <v>3</v>
      </c>
      <c r="E784" s="97"/>
      <c r="G784" s="153"/>
      <c r="H784" s="153"/>
      <c r="I784" s="153"/>
      <c r="J784" s="153"/>
      <c r="K784" s="153"/>
    </row>
    <row r="785" spans="2:11" x14ac:dyDescent="0.2">
      <c r="B785" s="166">
        <v>814</v>
      </c>
      <c r="C785" s="50">
        <f t="shared" si="372"/>
        <v>1</v>
      </c>
      <c r="D785" s="50">
        <f t="shared" si="373"/>
        <v>1</v>
      </c>
      <c r="E785" s="97"/>
      <c r="G785" s="98"/>
      <c r="H785" s="98"/>
      <c r="I785" s="98"/>
      <c r="J785" s="98"/>
      <c r="K785" s="98"/>
    </row>
    <row r="786" spans="2:11" x14ac:dyDescent="0.2">
      <c r="B786" s="164">
        <v>816</v>
      </c>
      <c r="C786" s="50">
        <f t="shared" si="372"/>
        <v>1</v>
      </c>
      <c r="D786" s="50">
        <f t="shared" si="373"/>
        <v>0</v>
      </c>
      <c r="E786" s="97"/>
      <c r="G786" s="98"/>
      <c r="H786" s="98"/>
      <c r="I786" s="98"/>
      <c r="J786" s="98"/>
      <c r="K786" s="98"/>
    </row>
    <row r="787" spans="2:11" x14ac:dyDescent="0.2">
      <c r="B787" s="164">
        <v>816</v>
      </c>
      <c r="C787" s="50">
        <f t="shared" si="372"/>
        <v>2</v>
      </c>
      <c r="D787" s="50">
        <f t="shared" si="373"/>
        <v>2</v>
      </c>
      <c r="E787" s="97"/>
      <c r="G787" s="98"/>
      <c r="H787" s="98"/>
      <c r="I787" s="98"/>
      <c r="J787" s="98"/>
      <c r="K787" s="98"/>
    </row>
    <row r="788" spans="2:11" x14ac:dyDescent="0.2">
      <c r="B788" s="164">
        <v>818</v>
      </c>
      <c r="C788" s="50">
        <f t="shared" si="372"/>
        <v>1</v>
      </c>
      <c r="D788" s="50">
        <f t="shared" si="373"/>
        <v>0</v>
      </c>
      <c r="E788" s="97"/>
      <c r="G788" s="98"/>
      <c r="H788" s="98"/>
      <c r="I788" s="98"/>
      <c r="J788" s="98"/>
      <c r="K788" s="98"/>
    </row>
    <row r="789" spans="2:11" x14ac:dyDescent="0.2">
      <c r="B789" s="253">
        <v>818</v>
      </c>
      <c r="C789" s="50">
        <f t="shared" si="372"/>
        <v>2</v>
      </c>
      <c r="D789" s="50">
        <f t="shared" si="373"/>
        <v>2</v>
      </c>
      <c r="E789" s="97"/>
      <c r="G789" s="241"/>
      <c r="H789" s="241"/>
      <c r="I789" s="241"/>
      <c r="J789" s="241"/>
      <c r="K789" s="241"/>
    </row>
    <row r="790" spans="2:11" x14ac:dyDescent="0.2">
      <c r="B790" s="166">
        <v>824</v>
      </c>
      <c r="C790" s="50">
        <f t="shared" si="372"/>
        <v>1</v>
      </c>
      <c r="D790" s="50">
        <f t="shared" si="373"/>
        <v>1</v>
      </c>
      <c r="E790" s="97"/>
      <c r="G790" s="98"/>
      <c r="H790" s="98"/>
      <c r="I790" s="98"/>
      <c r="J790" s="98"/>
      <c r="K790" s="98"/>
    </row>
    <row r="791" spans="2:11" x14ac:dyDescent="0.2">
      <c r="B791" s="164">
        <v>842</v>
      </c>
      <c r="C791" s="50">
        <f t="shared" si="372"/>
        <v>1</v>
      </c>
      <c r="D791" s="50">
        <f t="shared" si="373"/>
        <v>1</v>
      </c>
      <c r="E791" s="97"/>
      <c r="G791" s="98"/>
      <c r="H791" s="98"/>
      <c r="I791" s="98"/>
      <c r="J791" s="98"/>
      <c r="K791" s="98"/>
    </row>
    <row r="792" spans="2:11" x14ac:dyDescent="0.2">
      <c r="B792" s="164">
        <v>858</v>
      </c>
      <c r="C792" s="50">
        <f t="shared" si="372"/>
        <v>1</v>
      </c>
      <c r="D792" s="50">
        <f t="shared" si="373"/>
        <v>1</v>
      </c>
      <c r="E792" s="97"/>
      <c r="G792" s="98"/>
      <c r="H792" s="98"/>
      <c r="I792" s="98"/>
      <c r="J792" s="98"/>
      <c r="K792" s="98"/>
    </row>
    <row r="793" spans="2:11" x14ac:dyDescent="0.2">
      <c r="B793" s="164">
        <v>862</v>
      </c>
      <c r="C793" s="50">
        <f t="shared" si="372"/>
        <v>1</v>
      </c>
      <c r="D793" s="50">
        <f t="shared" si="373"/>
        <v>1</v>
      </c>
      <c r="E793" s="97"/>
      <c r="G793" s="98"/>
      <c r="H793" s="98"/>
      <c r="I793" s="98"/>
      <c r="J793" s="98"/>
      <c r="K793" s="98"/>
    </row>
    <row r="794" spans="2:11" x14ac:dyDescent="0.2">
      <c r="B794" s="253">
        <v>868</v>
      </c>
      <c r="C794" s="50">
        <f t="shared" si="372"/>
        <v>1</v>
      </c>
      <c r="D794" s="50">
        <f t="shared" si="373"/>
        <v>0</v>
      </c>
      <c r="E794" s="97"/>
      <c r="G794" s="98"/>
      <c r="H794" s="98"/>
      <c r="I794" s="98"/>
      <c r="J794" s="98"/>
      <c r="K794" s="98"/>
    </row>
    <row r="795" spans="2:11" x14ac:dyDescent="0.2">
      <c r="B795" s="164">
        <v>868</v>
      </c>
      <c r="C795" s="50">
        <f t="shared" si="372"/>
        <v>2</v>
      </c>
      <c r="D795" s="50">
        <f t="shared" si="373"/>
        <v>0</v>
      </c>
      <c r="E795" s="97"/>
      <c r="G795" s="98"/>
      <c r="H795" s="98"/>
      <c r="I795" s="98"/>
      <c r="J795" s="98"/>
      <c r="K795" s="98"/>
    </row>
    <row r="796" spans="2:11" x14ac:dyDescent="0.2">
      <c r="B796" s="164">
        <v>868</v>
      </c>
      <c r="C796" s="50">
        <f t="shared" si="372"/>
        <v>3</v>
      </c>
      <c r="D796" s="50">
        <f t="shared" si="373"/>
        <v>0</v>
      </c>
      <c r="E796" s="97"/>
      <c r="G796" s="98"/>
      <c r="H796" s="98"/>
      <c r="I796" s="98"/>
      <c r="J796" s="98"/>
      <c r="K796" s="98"/>
    </row>
    <row r="797" spans="2:11" x14ac:dyDescent="0.2">
      <c r="B797" s="164">
        <v>868</v>
      </c>
      <c r="C797" s="50">
        <f t="shared" si="372"/>
        <v>4</v>
      </c>
      <c r="D797" s="50">
        <f t="shared" si="373"/>
        <v>4</v>
      </c>
      <c r="E797" s="97"/>
      <c r="G797" s="153"/>
      <c r="H797" s="153"/>
      <c r="I797" s="153"/>
      <c r="J797" s="153"/>
      <c r="K797" s="153"/>
    </row>
    <row r="798" spans="2:11" x14ac:dyDescent="0.2">
      <c r="B798" s="164">
        <v>870</v>
      </c>
      <c r="C798" s="50">
        <f t="shared" si="372"/>
        <v>1</v>
      </c>
      <c r="D798" s="50">
        <f t="shared" si="373"/>
        <v>1</v>
      </c>
      <c r="E798" s="97"/>
      <c r="G798" s="153"/>
      <c r="H798" s="153"/>
      <c r="I798" s="153"/>
      <c r="J798" s="153"/>
      <c r="K798" s="153"/>
    </row>
    <row r="799" spans="2:11" x14ac:dyDescent="0.2">
      <c r="B799" s="166">
        <v>888</v>
      </c>
      <c r="C799" s="50">
        <f t="shared" si="372"/>
        <v>1</v>
      </c>
      <c r="D799" s="50">
        <f t="shared" si="373"/>
        <v>1</v>
      </c>
      <c r="E799" s="97"/>
      <c r="G799" s="98"/>
      <c r="H799" s="98"/>
      <c r="I799" s="98"/>
      <c r="J799" s="98"/>
      <c r="K799" s="98"/>
    </row>
    <row r="800" spans="2:11" x14ac:dyDescent="0.2">
      <c r="B800" s="164">
        <v>910</v>
      </c>
      <c r="C800" s="50">
        <f t="shared" si="372"/>
        <v>1</v>
      </c>
      <c r="D800" s="50">
        <f t="shared" si="373"/>
        <v>0</v>
      </c>
      <c r="E800" s="97"/>
      <c r="G800" s="98"/>
      <c r="H800" s="98"/>
      <c r="I800" s="98"/>
      <c r="J800" s="98"/>
      <c r="K800" s="98"/>
    </row>
    <row r="801" spans="2:11" x14ac:dyDescent="0.2">
      <c r="B801" s="164">
        <v>910</v>
      </c>
      <c r="C801" s="50">
        <f t="shared" si="372"/>
        <v>2</v>
      </c>
      <c r="D801" s="50">
        <f t="shared" si="373"/>
        <v>0</v>
      </c>
      <c r="E801" s="97"/>
      <c r="G801" s="98"/>
      <c r="H801" s="98"/>
      <c r="I801" s="98"/>
      <c r="J801" s="98"/>
      <c r="K801" s="98"/>
    </row>
    <row r="802" spans="2:11" x14ac:dyDescent="0.2">
      <c r="B802" s="164">
        <v>910</v>
      </c>
      <c r="C802" s="50">
        <f t="shared" si="372"/>
        <v>3</v>
      </c>
      <c r="D802" s="50">
        <f t="shared" si="373"/>
        <v>3</v>
      </c>
      <c r="E802" s="97"/>
      <c r="G802" s="98"/>
      <c r="H802" s="98"/>
      <c r="I802" s="98"/>
      <c r="J802" s="98"/>
      <c r="K802" s="98"/>
    </row>
    <row r="803" spans="2:11" x14ac:dyDescent="0.2">
      <c r="B803" s="164">
        <v>930</v>
      </c>
      <c r="C803" s="50">
        <f t="shared" si="372"/>
        <v>1</v>
      </c>
      <c r="D803" s="50">
        <f t="shared" si="373"/>
        <v>1</v>
      </c>
      <c r="E803" s="97"/>
      <c r="G803" s="98"/>
      <c r="H803" s="98"/>
      <c r="I803" s="98"/>
      <c r="J803" s="98"/>
      <c r="K803" s="98"/>
    </row>
    <row r="804" spans="2:11" x14ac:dyDescent="0.2">
      <c r="B804" s="164">
        <v>931</v>
      </c>
      <c r="C804" s="50">
        <f t="shared" si="372"/>
        <v>1</v>
      </c>
      <c r="D804" s="50">
        <f t="shared" si="373"/>
        <v>1</v>
      </c>
      <c r="E804" s="97"/>
      <c r="G804" s="98"/>
      <c r="H804" s="98"/>
      <c r="I804" s="98"/>
      <c r="J804" s="98"/>
      <c r="K804" s="98"/>
    </row>
    <row r="805" spans="2:11" x14ac:dyDescent="0.2">
      <c r="B805" s="164">
        <v>933</v>
      </c>
      <c r="C805" s="50">
        <f t="shared" si="372"/>
        <v>1</v>
      </c>
      <c r="D805" s="50">
        <f t="shared" si="373"/>
        <v>1</v>
      </c>
      <c r="E805" s="97"/>
      <c r="G805" s="98"/>
      <c r="H805" s="98"/>
      <c r="I805" s="98"/>
      <c r="J805" s="98"/>
      <c r="K805" s="98"/>
    </row>
    <row r="806" spans="2:11" x14ac:dyDescent="0.2">
      <c r="B806" s="164">
        <v>942</v>
      </c>
      <c r="C806" s="50">
        <f t="shared" si="372"/>
        <v>1</v>
      </c>
      <c r="D806" s="50">
        <f t="shared" si="373"/>
        <v>1</v>
      </c>
      <c r="E806" s="97"/>
      <c r="G806" s="98"/>
      <c r="H806" s="98"/>
      <c r="I806" s="98"/>
      <c r="J806" s="98"/>
      <c r="K806" s="98"/>
    </row>
    <row r="807" spans="2:11" x14ac:dyDescent="0.2">
      <c r="B807" s="164">
        <v>945</v>
      </c>
      <c r="C807" s="50">
        <f t="shared" si="372"/>
        <v>1</v>
      </c>
      <c r="D807" s="50">
        <f t="shared" si="373"/>
        <v>1</v>
      </c>
      <c r="E807" s="97"/>
      <c r="G807" s="98"/>
      <c r="H807" s="98"/>
      <c r="I807" s="98"/>
      <c r="J807" s="98"/>
      <c r="K807" s="98"/>
    </row>
    <row r="808" spans="2:11" x14ac:dyDescent="0.2">
      <c r="B808" s="164">
        <v>968</v>
      </c>
      <c r="C808" s="50">
        <f t="shared" si="372"/>
        <v>1</v>
      </c>
      <c r="D808" s="50">
        <f t="shared" si="373"/>
        <v>0</v>
      </c>
      <c r="E808" s="97"/>
      <c r="G808" s="98"/>
      <c r="H808" s="98"/>
      <c r="I808" s="98"/>
      <c r="J808" s="98"/>
      <c r="K808" s="98"/>
    </row>
    <row r="809" spans="2:11" x14ac:dyDescent="0.2">
      <c r="B809" s="166">
        <v>968</v>
      </c>
      <c r="C809" s="50">
        <f t="shared" si="372"/>
        <v>2</v>
      </c>
      <c r="D809" s="50">
        <f t="shared" si="373"/>
        <v>0</v>
      </c>
      <c r="E809" s="97"/>
      <c r="G809" s="98"/>
      <c r="H809" s="98"/>
      <c r="I809" s="98"/>
      <c r="J809" s="98"/>
      <c r="K809" s="98"/>
    </row>
    <row r="810" spans="2:11" x14ac:dyDescent="0.2">
      <c r="B810" s="164">
        <v>968</v>
      </c>
      <c r="C810" s="50">
        <f t="shared" si="372"/>
        <v>3</v>
      </c>
      <c r="D810" s="50">
        <f t="shared" si="373"/>
        <v>0</v>
      </c>
      <c r="E810" s="97"/>
      <c r="G810" s="98"/>
      <c r="H810" s="98"/>
      <c r="I810" s="98"/>
      <c r="J810" s="98"/>
      <c r="K810" s="98"/>
    </row>
    <row r="811" spans="2:11" x14ac:dyDescent="0.2">
      <c r="B811" s="164">
        <v>968</v>
      </c>
      <c r="C811" s="50">
        <f t="shared" si="372"/>
        <v>4</v>
      </c>
      <c r="D811" s="50">
        <f t="shared" si="373"/>
        <v>4</v>
      </c>
      <c r="E811" s="97"/>
      <c r="G811" s="98"/>
      <c r="H811" s="98"/>
      <c r="I811" s="98"/>
      <c r="J811" s="98"/>
      <c r="K811" s="98"/>
    </row>
    <row r="812" spans="2:11" x14ac:dyDescent="0.2">
      <c r="B812" s="164">
        <v>971</v>
      </c>
      <c r="C812" s="50">
        <f t="shared" si="372"/>
        <v>1</v>
      </c>
      <c r="D812" s="50">
        <f t="shared" si="373"/>
        <v>0</v>
      </c>
      <c r="E812" s="97"/>
      <c r="G812" s="98"/>
      <c r="H812" s="98"/>
      <c r="I812" s="98"/>
      <c r="J812" s="98"/>
      <c r="K812" s="98"/>
    </row>
    <row r="813" spans="2:11" x14ac:dyDescent="0.2">
      <c r="B813" s="164">
        <v>971</v>
      </c>
      <c r="C813" s="50">
        <f t="shared" si="372"/>
        <v>2</v>
      </c>
      <c r="D813" s="50">
        <f t="shared" si="373"/>
        <v>0</v>
      </c>
      <c r="E813" s="97"/>
      <c r="G813" s="98"/>
      <c r="H813" s="98"/>
      <c r="I813" s="98"/>
      <c r="J813" s="98"/>
      <c r="K813" s="98"/>
    </row>
    <row r="814" spans="2:11" x14ac:dyDescent="0.2">
      <c r="B814" s="166">
        <v>971</v>
      </c>
      <c r="C814" s="50">
        <f t="shared" ref="C814:C877" si="374">IF(B814&lt;&gt;B813,1,C813+1)</f>
        <v>3</v>
      </c>
      <c r="D814" s="50">
        <f t="shared" si="373"/>
        <v>3</v>
      </c>
      <c r="E814" s="97"/>
      <c r="G814" s="241"/>
      <c r="H814" s="241"/>
      <c r="I814" s="241"/>
      <c r="J814" s="241"/>
      <c r="K814" s="241"/>
    </row>
    <row r="815" spans="2:11" x14ac:dyDescent="0.2">
      <c r="B815" s="164">
        <v>973</v>
      </c>
      <c r="C815" s="50">
        <f t="shared" si="374"/>
        <v>1</v>
      </c>
      <c r="D815" s="50">
        <f t="shared" ref="D815:D878" si="375">IF(C815&gt;=C816,C815,0)</f>
        <v>1</v>
      </c>
      <c r="E815" s="97"/>
      <c r="G815" s="98"/>
      <c r="H815" s="98"/>
      <c r="I815" s="98"/>
      <c r="J815" s="98"/>
      <c r="K815" s="98"/>
    </row>
    <row r="816" spans="2:11" x14ac:dyDescent="0.2">
      <c r="B816" s="164">
        <v>980</v>
      </c>
      <c r="C816" s="50">
        <f t="shared" si="374"/>
        <v>1</v>
      </c>
      <c r="D816" s="50">
        <f t="shared" si="375"/>
        <v>0</v>
      </c>
      <c r="E816" s="97"/>
      <c r="G816" s="98"/>
      <c r="H816" s="98"/>
      <c r="I816" s="98"/>
      <c r="J816" s="98"/>
      <c r="K816" s="98"/>
    </row>
    <row r="817" spans="2:11" x14ac:dyDescent="0.2">
      <c r="B817" s="164">
        <v>980</v>
      </c>
      <c r="C817" s="50">
        <f t="shared" si="374"/>
        <v>2</v>
      </c>
      <c r="D817" s="50">
        <f t="shared" si="375"/>
        <v>2</v>
      </c>
      <c r="E817" s="97"/>
      <c r="G817" s="98"/>
      <c r="H817" s="98"/>
      <c r="I817" s="98"/>
      <c r="J817" s="98"/>
      <c r="K817" s="98"/>
    </row>
    <row r="818" spans="2:11" x14ac:dyDescent="0.2">
      <c r="B818" s="164">
        <v>987</v>
      </c>
      <c r="C818" s="50">
        <f t="shared" si="374"/>
        <v>1</v>
      </c>
      <c r="D818" s="50">
        <f t="shared" si="375"/>
        <v>0</v>
      </c>
      <c r="E818" s="97"/>
      <c r="G818" s="98"/>
      <c r="H818" s="98"/>
      <c r="I818" s="98"/>
      <c r="J818" s="98"/>
      <c r="K818" s="98"/>
    </row>
    <row r="819" spans="2:11" x14ac:dyDescent="0.2">
      <c r="B819" s="164">
        <v>987</v>
      </c>
      <c r="C819" s="50">
        <f t="shared" si="374"/>
        <v>2</v>
      </c>
      <c r="D819" s="50">
        <f t="shared" si="375"/>
        <v>0</v>
      </c>
      <c r="E819" s="97"/>
      <c r="G819" s="241"/>
      <c r="H819" s="241"/>
      <c r="I819" s="241"/>
      <c r="J819" s="241"/>
      <c r="K819" s="241"/>
    </row>
    <row r="820" spans="2:11" x14ac:dyDescent="0.2">
      <c r="B820" s="164">
        <v>987</v>
      </c>
      <c r="C820" s="50">
        <f t="shared" si="374"/>
        <v>3</v>
      </c>
      <c r="D820" s="50">
        <f t="shared" si="375"/>
        <v>0</v>
      </c>
      <c r="E820" s="97"/>
      <c r="G820" s="98"/>
      <c r="H820" s="98"/>
      <c r="I820" s="98"/>
      <c r="J820" s="98"/>
      <c r="K820" s="98"/>
    </row>
    <row r="821" spans="2:11" x14ac:dyDescent="0.2">
      <c r="B821" s="164">
        <v>987</v>
      </c>
      <c r="C821" s="50">
        <f t="shared" si="374"/>
        <v>4</v>
      </c>
      <c r="D821" s="50">
        <f t="shared" si="375"/>
        <v>0</v>
      </c>
      <c r="E821" s="97"/>
      <c r="G821" s="98"/>
      <c r="H821" s="98"/>
      <c r="I821" s="98"/>
      <c r="J821" s="98"/>
      <c r="K821" s="98"/>
    </row>
    <row r="822" spans="2:11" x14ac:dyDescent="0.2">
      <c r="B822" s="164">
        <v>987</v>
      </c>
      <c r="C822" s="50">
        <f t="shared" si="374"/>
        <v>5</v>
      </c>
      <c r="D822" s="50">
        <f t="shared" si="375"/>
        <v>0</v>
      </c>
      <c r="E822" s="97"/>
      <c r="G822" s="98"/>
      <c r="H822" s="98"/>
      <c r="I822" s="98"/>
      <c r="J822" s="98"/>
      <c r="K822" s="98"/>
    </row>
    <row r="823" spans="2:11" x14ac:dyDescent="0.2">
      <c r="B823" s="164">
        <v>987</v>
      </c>
      <c r="C823" s="50">
        <f t="shared" si="374"/>
        <v>6</v>
      </c>
      <c r="D823" s="50">
        <f t="shared" si="375"/>
        <v>6</v>
      </c>
      <c r="E823" s="97"/>
      <c r="G823" s="98"/>
      <c r="H823" s="98"/>
      <c r="I823" s="98"/>
      <c r="J823" s="98"/>
      <c r="K823" s="98"/>
    </row>
    <row r="824" spans="2:11" x14ac:dyDescent="0.2">
      <c r="B824" s="164">
        <v>997</v>
      </c>
      <c r="C824" s="50">
        <f t="shared" si="374"/>
        <v>1</v>
      </c>
      <c r="D824" s="50">
        <f t="shared" si="375"/>
        <v>0</v>
      </c>
      <c r="E824" s="97"/>
      <c r="G824" s="98"/>
      <c r="H824" s="98"/>
      <c r="I824" s="98"/>
      <c r="J824" s="98"/>
      <c r="K824" s="98"/>
    </row>
    <row r="825" spans="2:11" x14ac:dyDescent="0.2">
      <c r="B825" s="164">
        <v>997</v>
      </c>
      <c r="C825" s="50">
        <f t="shared" si="374"/>
        <v>2</v>
      </c>
      <c r="D825" s="50">
        <f t="shared" si="375"/>
        <v>2</v>
      </c>
      <c r="E825" s="97"/>
      <c r="G825" s="241"/>
      <c r="H825" s="241"/>
      <c r="I825" s="241"/>
      <c r="J825" s="241"/>
      <c r="K825" s="241"/>
    </row>
    <row r="826" spans="2:11" x14ac:dyDescent="0.2">
      <c r="B826" s="164">
        <v>1002</v>
      </c>
      <c r="C826" s="50">
        <f t="shared" si="374"/>
        <v>1</v>
      </c>
      <c r="D826" s="50">
        <f t="shared" si="375"/>
        <v>1</v>
      </c>
      <c r="E826" s="97"/>
      <c r="G826" s="241"/>
      <c r="H826" s="241"/>
      <c r="I826" s="241"/>
      <c r="J826" s="241"/>
      <c r="K826" s="241"/>
    </row>
    <row r="827" spans="2:11" x14ac:dyDescent="0.2">
      <c r="B827" s="164">
        <v>1006</v>
      </c>
      <c r="C827" s="50">
        <f t="shared" si="374"/>
        <v>1</v>
      </c>
      <c r="D827" s="50">
        <f t="shared" si="375"/>
        <v>1</v>
      </c>
      <c r="E827" s="97"/>
      <c r="G827" s="98"/>
      <c r="H827" s="98"/>
      <c r="I827" s="98"/>
      <c r="J827" s="98"/>
      <c r="K827" s="98"/>
    </row>
    <row r="828" spans="2:11" x14ac:dyDescent="0.2">
      <c r="B828" s="164">
        <v>1023</v>
      </c>
      <c r="C828" s="50">
        <f t="shared" si="374"/>
        <v>1</v>
      </c>
      <c r="D828" s="50">
        <f t="shared" si="375"/>
        <v>1</v>
      </c>
      <c r="E828" s="97"/>
      <c r="G828" s="98"/>
      <c r="H828" s="98"/>
      <c r="I828" s="98"/>
      <c r="J828" s="98"/>
      <c r="K828" s="98"/>
    </row>
    <row r="829" spans="2:11" x14ac:dyDescent="0.2">
      <c r="B829" s="164">
        <v>1024</v>
      </c>
      <c r="C829" s="50">
        <f t="shared" si="374"/>
        <v>1</v>
      </c>
      <c r="D829" s="50">
        <f t="shared" si="375"/>
        <v>0</v>
      </c>
      <c r="E829" s="97"/>
      <c r="G829" s="241"/>
      <c r="H829" s="241"/>
      <c r="I829" s="241"/>
      <c r="J829" s="241"/>
      <c r="K829" s="241"/>
    </row>
    <row r="830" spans="2:11" x14ac:dyDescent="0.2">
      <c r="B830" s="164">
        <v>1024</v>
      </c>
      <c r="C830" s="50">
        <f t="shared" si="374"/>
        <v>2</v>
      </c>
      <c r="D830" s="50">
        <f t="shared" si="375"/>
        <v>2</v>
      </c>
      <c r="E830" s="97"/>
      <c r="G830" s="98"/>
      <c r="H830" s="98"/>
      <c r="I830" s="98"/>
      <c r="J830" s="98"/>
      <c r="K830" s="98"/>
    </row>
    <row r="831" spans="2:11" x14ac:dyDescent="0.2">
      <c r="B831" s="164">
        <v>1027</v>
      </c>
      <c r="C831" s="50">
        <f t="shared" si="374"/>
        <v>1</v>
      </c>
      <c r="D831" s="50">
        <f t="shared" si="375"/>
        <v>1</v>
      </c>
      <c r="E831" s="97"/>
      <c r="G831" s="98"/>
      <c r="H831" s="98"/>
      <c r="I831" s="98"/>
      <c r="J831" s="98"/>
      <c r="K831" s="98"/>
    </row>
    <row r="832" spans="2:11" x14ac:dyDescent="0.2">
      <c r="B832" s="253">
        <v>1038</v>
      </c>
      <c r="C832" s="50">
        <f t="shared" si="374"/>
        <v>1</v>
      </c>
      <c r="D832" s="50">
        <f t="shared" si="375"/>
        <v>0</v>
      </c>
      <c r="E832" s="97"/>
      <c r="G832" s="98"/>
      <c r="H832" s="98"/>
      <c r="I832" s="98"/>
      <c r="J832" s="98"/>
      <c r="K832" s="98"/>
    </row>
    <row r="833" spans="2:11" x14ac:dyDescent="0.2">
      <c r="B833" s="164">
        <v>1038</v>
      </c>
      <c r="C833" s="50">
        <f t="shared" si="374"/>
        <v>2</v>
      </c>
      <c r="D833" s="50">
        <f t="shared" si="375"/>
        <v>0</v>
      </c>
      <c r="E833" s="97"/>
      <c r="G833" s="98"/>
      <c r="H833" s="98"/>
      <c r="I833" s="98"/>
      <c r="J833" s="98"/>
      <c r="K833" s="98"/>
    </row>
    <row r="834" spans="2:11" x14ac:dyDescent="0.2">
      <c r="B834" s="166">
        <v>1038</v>
      </c>
      <c r="C834" s="50">
        <f t="shared" si="374"/>
        <v>3</v>
      </c>
      <c r="D834" s="50">
        <f t="shared" si="375"/>
        <v>0</v>
      </c>
      <c r="E834" s="97"/>
      <c r="G834" s="98"/>
      <c r="H834" s="98"/>
      <c r="I834" s="98"/>
      <c r="J834" s="98"/>
      <c r="K834" s="98"/>
    </row>
    <row r="835" spans="2:11" x14ac:dyDescent="0.2">
      <c r="B835" s="166">
        <v>1038</v>
      </c>
      <c r="C835" s="50">
        <f t="shared" si="374"/>
        <v>4</v>
      </c>
      <c r="D835" s="50">
        <f t="shared" si="375"/>
        <v>4</v>
      </c>
      <c r="E835" s="97"/>
      <c r="G835" s="153"/>
      <c r="H835" s="153"/>
      <c r="I835" s="153"/>
      <c r="J835" s="153"/>
      <c r="K835" s="153"/>
    </row>
    <row r="836" spans="2:11" x14ac:dyDescent="0.2">
      <c r="B836" s="164">
        <v>1058</v>
      </c>
      <c r="C836" s="50">
        <f t="shared" si="374"/>
        <v>1</v>
      </c>
      <c r="D836" s="50">
        <f t="shared" si="375"/>
        <v>1</v>
      </c>
      <c r="E836" s="97"/>
      <c r="G836" s="98"/>
      <c r="H836" s="98"/>
      <c r="I836" s="98"/>
      <c r="J836" s="98"/>
      <c r="K836" s="98"/>
    </row>
    <row r="837" spans="2:11" x14ac:dyDescent="0.2">
      <c r="B837" s="164">
        <v>1071</v>
      </c>
      <c r="C837" s="50">
        <f t="shared" si="374"/>
        <v>1</v>
      </c>
      <c r="D837" s="50">
        <f t="shared" si="375"/>
        <v>0</v>
      </c>
      <c r="E837" s="97"/>
      <c r="G837" s="98"/>
      <c r="H837" s="98"/>
      <c r="I837" s="98"/>
      <c r="J837" s="98"/>
      <c r="K837" s="98"/>
    </row>
    <row r="838" spans="2:11" x14ac:dyDescent="0.2">
      <c r="B838" s="164">
        <v>1071</v>
      </c>
      <c r="C838" s="50">
        <f t="shared" si="374"/>
        <v>2</v>
      </c>
      <c r="D838" s="50">
        <f t="shared" si="375"/>
        <v>2</v>
      </c>
      <c r="E838" s="97"/>
      <c r="G838" s="98"/>
      <c r="H838" s="98"/>
      <c r="I838" s="98"/>
      <c r="J838" s="98"/>
      <c r="K838" s="98"/>
    </row>
    <row r="839" spans="2:11" x14ac:dyDescent="0.2">
      <c r="B839" s="164">
        <v>1073</v>
      </c>
      <c r="C839" s="50">
        <f t="shared" si="374"/>
        <v>1</v>
      </c>
      <c r="D839" s="50">
        <f t="shared" si="375"/>
        <v>1</v>
      </c>
      <c r="E839" s="97"/>
      <c r="G839" s="98"/>
      <c r="H839" s="98"/>
      <c r="I839" s="98"/>
      <c r="J839" s="98"/>
      <c r="K839" s="98"/>
    </row>
    <row r="840" spans="2:11" x14ac:dyDescent="0.2">
      <c r="B840" s="164">
        <v>1086</v>
      </c>
      <c r="C840" s="50">
        <f t="shared" si="374"/>
        <v>1</v>
      </c>
      <c r="D840" s="50">
        <f t="shared" si="375"/>
        <v>0</v>
      </c>
      <c r="E840" s="97"/>
      <c r="G840" s="98"/>
      <c r="H840" s="98"/>
      <c r="I840" s="98"/>
      <c r="J840" s="98"/>
      <c r="K840" s="98"/>
    </row>
    <row r="841" spans="2:11" x14ac:dyDescent="0.2">
      <c r="B841" s="164">
        <v>1086</v>
      </c>
      <c r="C841" s="50">
        <f t="shared" si="374"/>
        <v>2</v>
      </c>
      <c r="D841" s="50">
        <f t="shared" si="375"/>
        <v>2</v>
      </c>
      <c r="E841" s="97"/>
      <c r="G841" s="153"/>
      <c r="H841" s="153"/>
      <c r="I841" s="153"/>
      <c r="J841" s="153"/>
      <c r="K841" s="153"/>
    </row>
    <row r="842" spans="2:11" x14ac:dyDescent="0.2">
      <c r="B842" s="164">
        <v>1087</v>
      </c>
      <c r="C842" s="50">
        <f t="shared" si="374"/>
        <v>1</v>
      </c>
      <c r="D842" s="50">
        <f t="shared" si="375"/>
        <v>1</v>
      </c>
      <c r="E842" s="97"/>
      <c r="G842" s="98"/>
      <c r="H842" s="98"/>
      <c r="I842" s="98"/>
      <c r="J842" s="98"/>
      <c r="K842" s="98"/>
    </row>
    <row r="843" spans="2:11" x14ac:dyDescent="0.2">
      <c r="B843" s="164">
        <v>1089</v>
      </c>
      <c r="C843" s="50">
        <f t="shared" si="374"/>
        <v>1</v>
      </c>
      <c r="D843" s="50">
        <f t="shared" si="375"/>
        <v>0</v>
      </c>
      <c r="E843" s="97"/>
      <c r="G843" s="98"/>
      <c r="H843" s="98"/>
      <c r="I843" s="98"/>
      <c r="J843" s="98"/>
      <c r="K843" s="98"/>
    </row>
    <row r="844" spans="2:11" x14ac:dyDescent="0.2">
      <c r="B844" s="164">
        <v>1089</v>
      </c>
      <c r="C844" s="50">
        <f t="shared" si="374"/>
        <v>2</v>
      </c>
      <c r="D844" s="50">
        <f t="shared" si="375"/>
        <v>2</v>
      </c>
      <c r="E844" s="97"/>
      <c r="G844" s="98"/>
      <c r="H844" s="98"/>
      <c r="I844" s="98"/>
      <c r="J844" s="98"/>
      <c r="K844" s="98"/>
    </row>
    <row r="845" spans="2:11" x14ac:dyDescent="0.2">
      <c r="B845" s="167">
        <v>1102</v>
      </c>
      <c r="C845" s="50">
        <f t="shared" si="374"/>
        <v>1</v>
      </c>
      <c r="D845" s="50">
        <f t="shared" si="375"/>
        <v>1</v>
      </c>
      <c r="E845" s="97"/>
      <c r="G845" s="98"/>
      <c r="H845" s="98"/>
      <c r="I845" s="98"/>
      <c r="J845" s="98"/>
      <c r="K845" s="98"/>
    </row>
    <row r="846" spans="2:11" x14ac:dyDescent="0.2">
      <c r="B846" s="160">
        <v>1103</v>
      </c>
      <c r="C846" s="50">
        <f t="shared" si="374"/>
        <v>1</v>
      </c>
      <c r="D846" s="50">
        <f t="shared" si="375"/>
        <v>1</v>
      </c>
      <c r="E846" s="97"/>
      <c r="G846" s="98"/>
      <c r="H846" s="98"/>
      <c r="I846" s="98"/>
      <c r="J846" s="98"/>
      <c r="K846" s="98"/>
    </row>
    <row r="847" spans="2:11" x14ac:dyDescent="0.2">
      <c r="B847" s="164">
        <v>1108</v>
      </c>
      <c r="C847" s="50">
        <f t="shared" si="374"/>
        <v>1</v>
      </c>
      <c r="D847" s="50">
        <f t="shared" si="375"/>
        <v>0</v>
      </c>
      <c r="E847" s="97"/>
      <c r="G847" s="98"/>
      <c r="H847" s="98"/>
      <c r="I847" s="98"/>
      <c r="J847" s="98"/>
      <c r="K847" s="98"/>
    </row>
    <row r="848" spans="2:11" x14ac:dyDescent="0.2">
      <c r="B848" s="164">
        <v>1108</v>
      </c>
      <c r="C848" s="50">
        <f t="shared" si="374"/>
        <v>2</v>
      </c>
      <c r="D848" s="50">
        <f t="shared" si="375"/>
        <v>0</v>
      </c>
      <c r="E848" s="97"/>
      <c r="G848" s="98"/>
      <c r="H848" s="98"/>
      <c r="I848" s="98"/>
      <c r="J848" s="98"/>
      <c r="K848" s="98"/>
    </row>
    <row r="849" spans="2:11" x14ac:dyDescent="0.2">
      <c r="B849" s="164">
        <v>1108</v>
      </c>
      <c r="C849" s="50">
        <f t="shared" si="374"/>
        <v>3</v>
      </c>
      <c r="D849" s="50">
        <f t="shared" si="375"/>
        <v>3</v>
      </c>
      <c r="E849" s="97"/>
      <c r="G849" s="98"/>
      <c r="H849" s="98"/>
      <c r="I849" s="98"/>
      <c r="J849" s="98"/>
      <c r="K849" s="98"/>
    </row>
    <row r="850" spans="2:11" x14ac:dyDescent="0.2">
      <c r="B850" s="164">
        <v>1114</v>
      </c>
      <c r="C850" s="50">
        <f t="shared" si="374"/>
        <v>1</v>
      </c>
      <c r="D850" s="50">
        <f t="shared" si="375"/>
        <v>0</v>
      </c>
      <c r="E850" s="97"/>
      <c r="G850" s="98"/>
      <c r="H850" s="98"/>
      <c r="I850" s="98"/>
      <c r="J850" s="98"/>
      <c r="K850" s="98"/>
    </row>
    <row r="851" spans="2:11" x14ac:dyDescent="0.2">
      <c r="B851" s="164">
        <v>1114</v>
      </c>
      <c r="C851" s="50">
        <f t="shared" si="374"/>
        <v>2</v>
      </c>
      <c r="D851" s="50">
        <f t="shared" si="375"/>
        <v>0</v>
      </c>
      <c r="E851" s="97"/>
      <c r="G851" s="98"/>
      <c r="H851" s="98"/>
      <c r="I851" s="98"/>
      <c r="J851" s="98"/>
      <c r="K851" s="98"/>
    </row>
    <row r="852" spans="2:11" x14ac:dyDescent="0.2">
      <c r="B852" s="164">
        <v>1114</v>
      </c>
      <c r="C852" s="50">
        <f t="shared" si="374"/>
        <v>3</v>
      </c>
      <c r="D852" s="50">
        <f t="shared" si="375"/>
        <v>0</v>
      </c>
      <c r="E852" s="97"/>
      <c r="G852" s="98"/>
      <c r="H852" s="98"/>
      <c r="I852" s="98"/>
      <c r="J852" s="98"/>
      <c r="K852" s="98"/>
    </row>
    <row r="853" spans="2:11" x14ac:dyDescent="0.2">
      <c r="B853" s="166">
        <v>1114</v>
      </c>
      <c r="C853" s="50">
        <f t="shared" si="374"/>
        <v>4</v>
      </c>
      <c r="D853" s="50">
        <f t="shared" si="375"/>
        <v>0</v>
      </c>
      <c r="E853" s="97"/>
      <c r="G853" s="98"/>
      <c r="H853" s="98"/>
      <c r="I853" s="98"/>
      <c r="J853" s="98"/>
      <c r="K853" s="98"/>
    </row>
    <row r="854" spans="2:11" x14ac:dyDescent="0.2">
      <c r="B854" s="164">
        <v>1114</v>
      </c>
      <c r="C854" s="50">
        <f t="shared" si="374"/>
        <v>5</v>
      </c>
      <c r="D854" s="50">
        <f t="shared" si="375"/>
        <v>0</v>
      </c>
      <c r="E854" s="97"/>
      <c r="G854" s="98"/>
      <c r="H854" s="98"/>
      <c r="I854" s="98"/>
      <c r="J854" s="98"/>
      <c r="K854" s="98"/>
    </row>
    <row r="855" spans="2:11" x14ac:dyDescent="0.2">
      <c r="B855" s="164">
        <v>1114</v>
      </c>
      <c r="C855" s="50">
        <f t="shared" si="374"/>
        <v>6</v>
      </c>
      <c r="D855" s="50">
        <f t="shared" si="375"/>
        <v>0</v>
      </c>
      <c r="E855" s="97"/>
      <c r="G855" s="98"/>
      <c r="H855" s="98"/>
      <c r="I855" s="98"/>
      <c r="J855" s="98"/>
      <c r="K855" s="98"/>
    </row>
    <row r="856" spans="2:11" x14ac:dyDescent="0.2">
      <c r="B856" s="164">
        <v>1114</v>
      </c>
      <c r="C856" s="50">
        <f t="shared" si="374"/>
        <v>7</v>
      </c>
      <c r="D856" s="50">
        <f t="shared" si="375"/>
        <v>0</v>
      </c>
      <c r="E856" s="97"/>
      <c r="G856" s="153"/>
      <c r="H856" s="153"/>
      <c r="I856" s="153"/>
      <c r="J856" s="153"/>
      <c r="K856" s="153"/>
    </row>
    <row r="857" spans="2:11" x14ac:dyDescent="0.2">
      <c r="B857" s="164">
        <v>1114</v>
      </c>
      <c r="C857" s="50">
        <f t="shared" si="374"/>
        <v>8</v>
      </c>
      <c r="D857" s="50">
        <f t="shared" si="375"/>
        <v>8</v>
      </c>
      <c r="E857" s="97"/>
      <c r="G857" s="98"/>
      <c r="H857" s="98"/>
      <c r="I857" s="98"/>
      <c r="J857" s="98"/>
      <c r="K857" s="98"/>
    </row>
    <row r="858" spans="2:11" x14ac:dyDescent="0.2">
      <c r="B858" s="166">
        <v>1124</v>
      </c>
      <c r="C858" s="50">
        <f t="shared" si="374"/>
        <v>1</v>
      </c>
      <c r="D858" s="50">
        <f t="shared" si="375"/>
        <v>0</v>
      </c>
      <c r="E858" s="97"/>
      <c r="G858" s="98"/>
      <c r="H858" s="98"/>
      <c r="I858" s="98"/>
      <c r="J858" s="98"/>
      <c r="K858" s="98"/>
    </row>
    <row r="859" spans="2:11" x14ac:dyDescent="0.2">
      <c r="B859" s="166">
        <v>1124</v>
      </c>
      <c r="C859" s="50">
        <f t="shared" si="374"/>
        <v>2</v>
      </c>
      <c r="D859" s="50">
        <f t="shared" si="375"/>
        <v>0</v>
      </c>
      <c r="E859" s="97"/>
      <c r="G859" s="98"/>
      <c r="H859" s="98"/>
      <c r="I859" s="98"/>
      <c r="J859" s="98"/>
      <c r="K859" s="98"/>
    </row>
    <row r="860" spans="2:11" x14ac:dyDescent="0.2">
      <c r="B860" s="164">
        <v>1124</v>
      </c>
      <c r="C860" s="50">
        <f t="shared" si="374"/>
        <v>3</v>
      </c>
      <c r="D860" s="50">
        <f t="shared" si="375"/>
        <v>0</v>
      </c>
      <c r="E860" s="97"/>
      <c r="G860" s="98"/>
      <c r="H860" s="98"/>
      <c r="I860" s="98"/>
      <c r="J860" s="98"/>
      <c r="K860" s="98"/>
    </row>
    <row r="861" spans="2:11" x14ac:dyDescent="0.2">
      <c r="B861" s="164">
        <v>1124</v>
      </c>
      <c r="C861" s="50">
        <f t="shared" si="374"/>
        <v>4</v>
      </c>
      <c r="D861" s="50">
        <f t="shared" si="375"/>
        <v>4</v>
      </c>
      <c r="E861" s="97"/>
      <c r="G861" s="98"/>
      <c r="H861" s="98"/>
      <c r="I861" s="98"/>
      <c r="J861" s="98"/>
      <c r="K861" s="98"/>
    </row>
    <row r="862" spans="2:11" x14ac:dyDescent="0.2">
      <c r="B862" s="164">
        <v>1126</v>
      </c>
      <c r="C862" s="50">
        <f t="shared" si="374"/>
        <v>1</v>
      </c>
      <c r="D862" s="50">
        <f t="shared" si="375"/>
        <v>0</v>
      </c>
      <c r="E862" s="97"/>
      <c r="G862" s="153"/>
      <c r="H862" s="153"/>
      <c r="I862" s="153"/>
      <c r="J862" s="153"/>
      <c r="K862" s="153"/>
    </row>
    <row r="863" spans="2:11" x14ac:dyDescent="0.2">
      <c r="B863" s="164">
        <v>1126</v>
      </c>
      <c r="C863" s="50">
        <f t="shared" si="374"/>
        <v>2</v>
      </c>
      <c r="D863" s="50">
        <f t="shared" si="375"/>
        <v>0</v>
      </c>
      <c r="E863" s="97"/>
      <c r="G863" s="98"/>
      <c r="H863" s="98"/>
      <c r="I863" s="98"/>
      <c r="J863" s="98"/>
      <c r="K863" s="98"/>
    </row>
    <row r="864" spans="2:11" x14ac:dyDescent="0.2">
      <c r="B864" s="164">
        <v>1126</v>
      </c>
      <c r="C864" s="50">
        <f t="shared" si="374"/>
        <v>3</v>
      </c>
      <c r="D864" s="50">
        <f t="shared" si="375"/>
        <v>0</v>
      </c>
      <c r="E864" s="97"/>
      <c r="G864" s="98"/>
      <c r="H864" s="98"/>
      <c r="I864" s="98"/>
      <c r="J864" s="98"/>
      <c r="K864" s="98"/>
    </row>
    <row r="865" spans="2:11" x14ac:dyDescent="0.2">
      <c r="B865" s="164">
        <v>1126</v>
      </c>
      <c r="C865" s="50">
        <f t="shared" si="374"/>
        <v>4</v>
      </c>
      <c r="D865" s="50">
        <f t="shared" si="375"/>
        <v>0</v>
      </c>
      <c r="E865" s="97"/>
      <c r="G865" s="98"/>
      <c r="H865" s="98"/>
      <c r="I865" s="98"/>
      <c r="J865" s="98"/>
      <c r="K865" s="98"/>
    </row>
    <row r="866" spans="2:11" x14ac:dyDescent="0.2">
      <c r="B866" s="164">
        <v>1126</v>
      </c>
      <c r="C866" s="50">
        <f t="shared" si="374"/>
        <v>5</v>
      </c>
      <c r="D866" s="50">
        <f t="shared" si="375"/>
        <v>5</v>
      </c>
      <c r="E866" s="97"/>
      <c r="G866" s="98"/>
      <c r="H866" s="98"/>
      <c r="I866" s="98"/>
      <c r="J866" s="98"/>
      <c r="K866" s="98"/>
    </row>
    <row r="867" spans="2:11" x14ac:dyDescent="0.2">
      <c r="B867" s="164">
        <v>1138</v>
      </c>
      <c r="C867" s="50">
        <f t="shared" si="374"/>
        <v>1</v>
      </c>
      <c r="D867" s="50">
        <f t="shared" si="375"/>
        <v>1</v>
      </c>
      <c r="E867" s="97"/>
      <c r="G867" s="98"/>
      <c r="H867" s="98"/>
      <c r="I867" s="98"/>
      <c r="J867" s="98"/>
      <c r="K867" s="98"/>
    </row>
    <row r="868" spans="2:11" x14ac:dyDescent="0.2">
      <c r="B868" s="164">
        <v>1139</v>
      </c>
      <c r="C868" s="50">
        <f t="shared" si="374"/>
        <v>1</v>
      </c>
      <c r="D868" s="50">
        <f t="shared" si="375"/>
        <v>1</v>
      </c>
      <c r="E868" s="97"/>
      <c r="G868" s="98"/>
      <c r="H868" s="98"/>
      <c r="I868" s="98"/>
      <c r="J868" s="98"/>
      <c r="K868" s="98"/>
    </row>
    <row r="869" spans="2:11" x14ac:dyDescent="0.2">
      <c r="B869" s="164">
        <v>1153</v>
      </c>
      <c r="C869" s="50">
        <f t="shared" si="374"/>
        <v>1</v>
      </c>
      <c r="D869" s="50">
        <f t="shared" si="375"/>
        <v>1</v>
      </c>
      <c r="E869" s="97"/>
      <c r="G869" s="98"/>
      <c r="H869" s="98"/>
      <c r="I869" s="98"/>
      <c r="J869" s="98"/>
      <c r="K869" s="98"/>
    </row>
    <row r="870" spans="2:11" x14ac:dyDescent="0.2">
      <c r="B870" s="164">
        <v>1208</v>
      </c>
      <c r="C870" s="50">
        <f t="shared" si="374"/>
        <v>1</v>
      </c>
      <c r="D870" s="50">
        <f t="shared" si="375"/>
        <v>1</v>
      </c>
      <c r="E870" s="97"/>
      <c r="G870" s="153"/>
      <c r="H870" s="153"/>
      <c r="I870" s="153"/>
      <c r="J870" s="153"/>
      <c r="K870" s="153"/>
    </row>
    <row r="871" spans="2:11" x14ac:dyDescent="0.2">
      <c r="B871" s="164">
        <v>1218</v>
      </c>
      <c r="C871" s="50">
        <f t="shared" si="374"/>
        <v>1</v>
      </c>
      <c r="D871" s="50">
        <f t="shared" si="375"/>
        <v>0</v>
      </c>
      <c r="E871" s="97"/>
      <c r="G871" s="98"/>
      <c r="H871" s="98"/>
      <c r="I871" s="98"/>
      <c r="J871" s="98"/>
      <c r="K871" s="98"/>
    </row>
    <row r="872" spans="2:11" x14ac:dyDescent="0.2">
      <c r="B872" s="164">
        <v>1218</v>
      </c>
      <c r="C872" s="50">
        <f t="shared" si="374"/>
        <v>2</v>
      </c>
      <c r="D872" s="50">
        <f t="shared" si="375"/>
        <v>0</v>
      </c>
      <c r="E872" s="97"/>
      <c r="G872" s="98"/>
      <c r="H872" s="98"/>
      <c r="I872" s="98"/>
      <c r="J872" s="98"/>
      <c r="K872" s="98"/>
    </row>
    <row r="873" spans="2:11" x14ac:dyDescent="0.2">
      <c r="B873" s="164">
        <v>1218</v>
      </c>
      <c r="C873" s="50">
        <f t="shared" si="374"/>
        <v>3</v>
      </c>
      <c r="D873" s="50">
        <f t="shared" si="375"/>
        <v>0</v>
      </c>
      <c r="E873" s="97"/>
      <c r="G873" s="98"/>
      <c r="H873" s="98"/>
      <c r="I873" s="98"/>
      <c r="J873" s="98"/>
      <c r="K873" s="98"/>
    </row>
    <row r="874" spans="2:11" x14ac:dyDescent="0.2">
      <c r="B874" s="164">
        <v>1218</v>
      </c>
      <c r="C874" s="50">
        <f t="shared" si="374"/>
        <v>4</v>
      </c>
      <c r="D874" s="50">
        <f t="shared" si="375"/>
        <v>4</v>
      </c>
      <c r="E874" s="97"/>
      <c r="G874" s="98"/>
      <c r="H874" s="98"/>
      <c r="I874" s="98"/>
      <c r="J874" s="98"/>
      <c r="K874" s="98"/>
    </row>
    <row r="875" spans="2:11" x14ac:dyDescent="0.2">
      <c r="B875" s="164">
        <v>1219</v>
      </c>
      <c r="C875" s="50">
        <f t="shared" si="374"/>
        <v>1</v>
      </c>
      <c r="D875" s="50">
        <f t="shared" si="375"/>
        <v>1</v>
      </c>
      <c r="E875" s="97"/>
      <c r="G875" s="153"/>
      <c r="H875" s="153"/>
      <c r="I875" s="153"/>
      <c r="J875" s="153"/>
      <c r="K875" s="153"/>
    </row>
    <row r="876" spans="2:11" x14ac:dyDescent="0.2">
      <c r="B876" s="164">
        <v>1241</v>
      </c>
      <c r="C876" s="50">
        <f t="shared" si="374"/>
        <v>1</v>
      </c>
      <c r="D876" s="50">
        <f t="shared" si="375"/>
        <v>1</v>
      </c>
      <c r="E876" s="97"/>
      <c r="G876" s="98"/>
      <c r="H876" s="98"/>
      <c r="I876" s="98"/>
      <c r="J876" s="98"/>
      <c r="K876" s="98"/>
    </row>
    <row r="877" spans="2:11" x14ac:dyDescent="0.2">
      <c r="B877" s="164">
        <v>1250</v>
      </c>
      <c r="C877" s="50">
        <f t="shared" si="374"/>
        <v>1</v>
      </c>
      <c r="D877" s="50">
        <f t="shared" si="375"/>
        <v>1</v>
      </c>
      <c r="E877" s="97"/>
      <c r="G877" s="98"/>
      <c r="H877" s="98"/>
      <c r="I877" s="98"/>
      <c r="J877" s="98"/>
      <c r="K877" s="98"/>
    </row>
    <row r="878" spans="2:11" x14ac:dyDescent="0.2">
      <c r="B878" s="164">
        <v>1251</v>
      </c>
      <c r="C878" s="50">
        <f t="shared" ref="C878:C941" si="376">IF(B878&lt;&gt;B877,1,C877+1)</f>
        <v>1</v>
      </c>
      <c r="D878" s="50">
        <f t="shared" si="375"/>
        <v>1</v>
      </c>
      <c r="E878" s="97"/>
      <c r="G878" s="241"/>
      <c r="H878" s="241"/>
      <c r="I878" s="241"/>
      <c r="J878" s="241"/>
      <c r="K878" s="241"/>
    </row>
    <row r="879" spans="2:11" x14ac:dyDescent="0.2">
      <c r="B879" s="164">
        <v>1259</v>
      </c>
      <c r="C879" s="50">
        <f t="shared" si="376"/>
        <v>1</v>
      </c>
      <c r="D879" s="50">
        <f t="shared" ref="D879:D942" si="377">IF(C879&gt;=C880,C879,0)</f>
        <v>1</v>
      </c>
      <c r="E879" s="97"/>
      <c r="G879" s="98"/>
      <c r="H879" s="98"/>
      <c r="I879" s="98"/>
      <c r="J879" s="98"/>
      <c r="K879" s="98"/>
    </row>
    <row r="880" spans="2:11" x14ac:dyDescent="0.2">
      <c r="B880" s="164">
        <v>1270</v>
      </c>
      <c r="C880" s="50">
        <f t="shared" si="376"/>
        <v>1</v>
      </c>
      <c r="D880" s="50">
        <f t="shared" si="377"/>
        <v>1</v>
      </c>
      <c r="E880" s="97"/>
      <c r="G880" s="98"/>
      <c r="H880" s="98"/>
      <c r="I880" s="98"/>
      <c r="J880" s="98"/>
      <c r="K880" s="98"/>
    </row>
    <row r="881" spans="2:11" x14ac:dyDescent="0.2">
      <c r="B881" s="164">
        <v>1272</v>
      </c>
      <c r="C881" s="50">
        <f t="shared" si="376"/>
        <v>1</v>
      </c>
      <c r="D881" s="50">
        <f t="shared" si="377"/>
        <v>1</v>
      </c>
      <c r="E881" s="97"/>
      <c r="G881" s="98"/>
      <c r="H881" s="98"/>
      <c r="I881" s="98"/>
      <c r="J881" s="98"/>
      <c r="K881" s="98"/>
    </row>
    <row r="882" spans="2:11" x14ac:dyDescent="0.2">
      <c r="B882" s="166">
        <v>1276</v>
      </c>
      <c r="C882" s="50">
        <f t="shared" si="376"/>
        <v>1</v>
      </c>
      <c r="D882" s="50">
        <f t="shared" si="377"/>
        <v>1</v>
      </c>
      <c r="E882" s="97"/>
      <c r="G882" s="98"/>
      <c r="H882" s="98"/>
      <c r="I882" s="98"/>
      <c r="J882" s="98"/>
      <c r="K882" s="98"/>
    </row>
    <row r="883" spans="2:11" x14ac:dyDescent="0.2">
      <c r="B883" s="164">
        <v>1280</v>
      </c>
      <c r="C883" s="50">
        <f t="shared" si="376"/>
        <v>1</v>
      </c>
      <c r="D883" s="50">
        <f t="shared" si="377"/>
        <v>1</v>
      </c>
      <c r="E883" s="97"/>
      <c r="G883" s="98"/>
      <c r="H883" s="98"/>
      <c r="I883" s="98"/>
      <c r="J883" s="98"/>
      <c r="K883" s="98"/>
    </row>
    <row r="884" spans="2:11" x14ac:dyDescent="0.2">
      <c r="B884" s="166">
        <v>1302</v>
      </c>
      <c r="C884" s="50">
        <f t="shared" si="376"/>
        <v>1</v>
      </c>
      <c r="D884" s="50">
        <f t="shared" si="377"/>
        <v>1</v>
      </c>
      <c r="E884" s="97"/>
      <c r="G884" s="98"/>
      <c r="H884" s="98"/>
      <c r="I884" s="98"/>
      <c r="J884" s="98"/>
      <c r="K884" s="98"/>
    </row>
    <row r="885" spans="2:11" x14ac:dyDescent="0.2">
      <c r="B885" s="164">
        <v>1305</v>
      </c>
      <c r="C885" s="50">
        <f t="shared" si="376"/>
        <v>1</v>
      </c>
      <c r="D885" s="50">
        <f t="shared" si="377"/>
        <v>0</v>
      </c>
      <c r="E885" s="97"/>
      <c r="G885" s="98"/>
      <c r="H885" s="98"/>
      <c r="I885" s="98"/>
      <c r="J885" s="98"/>
      <c r="K885" s="98"/>
    </row>
    <row r="886" spans="2:11" x14ac:dyDescent="0.2">
      <c r="B886" s="164">
        <v>1305</v>
      </c>
      <c r="C886" s="50">
        <f t="shared" si="376"/>
        <v>2</v>
      </c>
      <c r="D886" s="50">
        <f t="shared" si="377"/>
        <v>0</v>
      </c>
      <c r="E886" s="97"/>
      <c r="G886" s="98"/>
      <c r="H886" s="98"/>
      <c r="I886" s="98"/>
      <c r="J886" s="98"/>
      <c r="K886" s="98"/>
    </row>
    <row r="887" spans="2:11" x14ac:dyDescent="0.2">
      <c r="B887" s="164">
        <v>1305</v>
      </c>
      <c r="C887" s="50">
        <f t="shared" si="376"/>
        <v>3</v>
      </c>
      <c r="D887" s="50">
        <f t="shared" si="377"/>
        <v>0</v>
      </c>
      <c r="E887" s="97"/>
      <c r="G887" s="98"/>
      <c r="H887" s="98"/>
      <c r="I887" s="98"/>
      <c r="J887" s="98"/>
      <c r="K887" s="98"/>
    </row>
    <row r="888" spans="2:11" x14ac:dyDescent="0.2">
      <c r="B888" s="164">
        <v>1305</v>
      </c>
      <c r="C888" s="50">
        <f t="shared" si="376"/>
        <v>4</v>
      </c>
      <c r="D888" s="50">
        <f t="shared" si="377"/>
        <v>4</v>
      </c>
      <c r="E888" s="97"/>
      <c r="G888" s="98"/>
      <c r="H888" s="98"/>
      <c r="I888" s="98"/>
      <c r="J888" s="98"/>
      <c r="K888" s="98"/>
    </row>
    <row r="889" spans="2:11" x14ac:dyDescent="0.2">
      <c r="B889" s="164">
        <v>1306</v>
      </c>
      <c r="C889" s="50">
        <f t="shared" si="376"/>
        <v>1</v>
      </c>
      <c r="D889" s="50">
        <f t="shared" si="377"/>
        <v>1</v>
      </c>
      <c r="E889" s="97"/>
      <c r="G889" s="98"/>
      <c r="H889" s="98"/>
      <c r="I889" s="98"/>
      <c r="J889" s="98"/>
      <c r="K889" s="98"/>
    </row>
    <row r="890" spans="2:11" x14ac:dyDescent="0.2">
      <c r="B890" s="164">
        <v>1311</v>
      </c>
      <c r="C890" s="50">
        <f t="shared" si="376"/>
        <v>1</v>
      </c>
      <c r="D890" s="50">
        <f t="shared" si="377"/>
        <v>1</v>
      </c>
      <c r="E890" s="97"/>
      <c r="G890" s="98"/>
      <c r="H890" s="98"/>
      <c r="I890" s="98"/>
      <c r="J890" s="98"/>
      <c r="K890" s="98"/>
    </row>
    <row r="891" spans="2:11" x14ac:dyDescent="0.2">
      <c r="B891" s="164">
        <v>1318</v>
      </c>
      <c r="C891" s="50">
        <f t="shared" si="376"/>
        <v>1</v>
      </c>
      <c r="D891" s="50">
        <f t="shared" si="377"/>
        <v>1</v>
      </c>
      <c r="E891" s="97"/>
      <c r="G891" s="98"/>
      <c r="H891" s="98"/>
      <c r="I891" s="98"/>
      <c r="J891" s="98"/>
      <c r="K891" s="98"/>
    </row>
    <row r="892" spans="2:11" x14ac:dyDescent="0.2">
      <c r="B892" s="164">
        <v>1319</v>
      </c>
      <c r="C892" s="50">
        <f t="shared" si="376"/>
        <v>1</v>
      </c>
      <c r="D892" s="50">
        <f t="shared" si="377"/>
        <v>0</v>
      </c>
      <c r="E892" s="97"/>
      <c r="G892" s="98"/>
      <c r="H892" s="98"/>
      <c r="I892" s="98"/>
      <c r="J892" s="98"/>
      <c r="K892" s="98"/>
    </row>
    <row r="893" spans="2:11" x14ac:dyDescent="0.2">
      <c r="B893" s="164">
        <v>1319</v>
      </c>
      <c r="C893" s="50">
        <f t="shared" si="376"/>
        <v>2</v>
      </c>
      <c r="D893" s="50">
        <f t="shared" si="377"/>
        <v>2</v>
      </c>
      <c r="E893" s="97"/>
      <c r="G893" s="98"/>
      <c r="H893" s="98"/>
      <c r="I893" s="98"/>
      <c r="J893" s="98"/>
      <c r="K893" s="98"/>
    </row>
    <row r="894" spans="2:11" x14ac:dyDescent="0.2">
      <c r="B894" s="164">
        <v>1323</v>
      </c>
      <c r="C894" s="50">
        <f t="shared" si="376"/>
        <v>1</v>
      </c>
      <c r="D894" s="50">
        <f t="shared" si="377"/>
        <v>1</v>
      </c>
      <c r="E894" s="97"/>
      <c r="G894" s="153"/>
      <c r="H894" s="153"/>
      <c r="I894" s="153"/>
      <c r="J894" s="153"/>
      <c r="K894" s="153"/>
    </row>
    <row r="895" spans="2:11" x14ac:dyDescent="0.2">
      <c r="B895" s="166">
        <v>1332</v>
      </c>
      <c r="C895" s="50">
        <f t="shared" si="376"/>
        <v>1</v>
      </c>
      <c r="D895" s="50">
        <f t="shared" si="377"/>
        <v>1</v>
      </c>
      <c r="E895" s="97"/>
      <c r="G895" s="153"/>
      <c r="H895" s="153"/>
      <c r="I895" s="153"/>
      <c r="J895" s="153"/>
      <c r="K895" s="153"/>
    </row>
    <row r="896" spans="2:11" x14ac:dyDescent="0.2">
      <c r="B896" s="164">
        <v>1369</v>
      </c>
      <c r="C896" s="50">
        <f t="shared" si="376"/>
        <v>1</v>
      </c>
      <c r="D896" s="50">
        <f t="shared" si="377"/>
        <v>1</v>
      </c>
      <c r="E896" s="97"/>
      <c r="G896" s="153"/>
      <c r="H896" s="153"/>
      <c r="I896" s="153"/>
      <c r="J896" s="153"/>
      <c r="K896" s="153"/>
    </row>
    <row r="897" spans="2:11" x14ac:dyDescent="0.2">
      <c r="B897" s="164">
        <v>1388</v>
      </c>
      <c r="C897" s="50">
        <f t="shared" si="376"/>
        <v>1</v>
      </c>
      <c r="D897" s="50">
        <f t="shared" si="377"/>
        <v>1</v>
      </c>
      <c r="E897" s="97"/>
      <c r="G897" s="98"/>
      <c r="H897" s="98"/>
      <c r="I897" s="98"/>
      <c r="J897" s="98"/>
      <c r="K897" s="98"/>
    </row>
    <row r="898" spans="2:11" x14ac:dyDescent="0.2">
      <c r="B898" s="164">
        <v>1391</v>
      </c>
      <c r="C898" s="50">
        <f t="shared" si="376"/>
        <v>1</v>
      </c>
      <c r="D898" s="50">
        <f t="shared" si="377"/>
        <v>1</v>
      </c>
      <c r="E898" s="97"/>
      <c r="G898" s="98"/>
      <c r="H898" s="98"/>
      <c r="I898" s="98"/>
      <c r="J898" s="98"/>
      <c r="K898" s="98"/>
    </row>
    <row r="899" spans="2:11" x14ac:dyDescent="0.2">
      <c r="B899" s="164">
        <v>1402</v>
      </c>
      <c r="C899" s="50">
        <f t="shared" si="376"/>
        <v>1</v>
      </c>
      <c r="D899" s="50">
        <f t="shared" si="377"/>
        <v>1</v>
      </c>
      <c r="E899" s="97"/>
      <c r="G899" s="153"/>
      <c r="H899" s="153"/>
      <c r="I899" s="153"/>
      <c r="J899" s="153"/>
      <c r="K899" s="153"/>
    </row>
    <row r="900" spans="2:11" x14ac:dyDescent="0.2">
      <c r="B900" s="164">
        <v>1403</v>
      </c>
      <c r="C900" s="50">
        <f t="shared" si="376"/>
        <v>1</v>
      </c>
      <c r="D900" s="50">
        <f t="shared" si="377"/>
        <v>1</v>
      </c>
      <c r="E900" s="97"/>
      <c r="G900" s="153"/>
      <c r="H900" s="153"/>
      <c r="I900" s="153"/>
      <c r="J900" s="153"/>
      <c r="K900" s="153"/>
    </row>
    <row r="901" spans="2:11" x14ac:dyDescent="0.2">
      <c r="B901" s="164">
        <v>1405</v>
      </c>
      <c r="C901" s="50">
        <f t="shared" si="376"/>
        <v>1</v>
      </c>
      <c r="D901" s="50">
        <f t="shared" si="377"/>
        <v>1</v>
      </c>
      <c r="E901" s="97"/>
      <c r="G901" s="98"/>
      <c r="H901" s="98"/>
      <c r="I901" s="98"/>
      <c r="J901" s="98"/>
      <c r="K901" s="98"/>
    </row>
    <row r="902" spans="2:11" x14ac:dyDescent="0.2">
      <c r="B902" s="164">
        <v>1425</v>
      </c>
      <c r="C902" s="50">
        <f t="shared" si="376"/>
        <v>1</v>
      </c>
      <c r="D902" s="50">
        <f t="shared" si="377"/>
        <v>1</v>
      </c>
      <c r="E902" s="97"/>
      <c r="G902" s="98"/>
      <c r="H902" s="98"/>
      <c r="I902" s="98"/>
      <c r="J902" s="98"/>
      <c r="K902" s="98"/>
    </row>
    <row r="903" spans="2:11" x14ac:dyDescent="0.2">
      <c r="B903" s="164">
        <v>1450</v>
      </c>
      <c r="C903" s="50">
        <f t="shared" si="376"/>
        <v>1</v>
      </c>
      <c r="D903" s="50">
        <f t="shared" si="377"/>
        <v>0</v>
      </c>
      <c r="E903" s="97"/>
      <c r="G903" s="98"/>
      <c r="H903" s="98"/>
      <c r="I903" s="98"/>
      <c r="J903" s="98"/>
      <c r="K903" s="98"/>
    </row>
    <row r="904" spans="2:11" x14ac:dyDescent="0.2">
      <c r="B904" s="164">
        <v>1450</v>
      </c>
      <c r="C904" s="50">
        <f t="shared" si="376"/>
        <v>2</v>
      </c>
      <c r="D904" s="50">
        <f t="shared" si="377"/>
        <v>2</v>
      </c>
      <c r="E904" s="97"/>
      <c r="G904" s="153"/>
      <c r="H904" s="153"/>
      <c r="I904" s="153"/>
      <c r="J904" s="153"/>
      <c r="K904" s="153"/>
    </row>
    <row r="905" spans="2:11" x14ac:dyDescent="0.2">
      <c r="B905" s="164">
        <v>1468</v>
      </c>
      <c r="C905" s="50">
        <f t="shared" si="376"/>
        <v>1</v>
      </c>
      <c r="D905" s="50">
        <f t="shared" si="377"/>
        <v>1</v>
      </c>
      <c r="E905" s="97"/>
      <c r="G905" s="98"/>
      <c r="H905" s="98"/>
      <c r="I905" s="98"/>
      <c r="J905" s="98"/>
      <c r="K905" s="98"/>
    </row>
    <row r="906" spans="2:11" x14ac:dyDescent="0.2">
      <c r="B906" s="164">
        <v>1501</v>
      </c>
      <c r="C906" s="50">
        <f t="shared" si="376"/>
        <v>1</v>
      </c>
      <c r="D906" s="50">
        <f t="shared" si="377"/>
        <v>1</v>
      </c>
      <c r="E906" s="97"/>
      <c r="G906" s="241"/>
      <c r="H906" s="241"/>
      <c r="I906" s="241"/>
      <c r="J906" s="241"/>
      <c r="K906" s="241"/>
    </row>
    <row r="907" spans="2:11" x14ac:dyDescent="0.2">
      <c r="B907" s="164">
        <v>1502</v>
      </c>
      <c r="C907" s="50">
        <f t="shared" si="376"/>
        <v>1</v>
      </c>
      <c r="D907" s="50">
        <f t="shared" si="377"/>
        <v>1</v>
      </c>
      <c r="E907" s="97"/>
      <c r="G907" s="153"/>
      <c r="H907" s="153"/>
      <c r="I907" s="153"/>
      <c r="J907" s="153"/>
      <c r="K907" s="153"/>
    </row>
    <row r="908" spans="2:11" x14ac:dyDescent="0.2">
      <c r="B908" s="164">
        <v>1503</v>
      </c>
      <c r="C908" s="50">
        <f t="shared" si="376"/>
        <v>1</v>
      </c>
      <c r="D908" s="50">
        <f t="shared" si="377"/>
        <v>0</v>
      </c>
      <c r="E908" s="97"/>
      <c r="G908" s="98"/>
      <c r="H908" s="98"/>
      <c r="I908" s="98"/>
      <c r="J908" s="98"/>
      <c r="K908" s="98"/>
    </row>
    <row r="909" spans="2:11" x14ac:dyDescent="0.2">
      <c r="B909" s="164">
        <v>1503</v>
      </c>
      <c r="C909" s="50">
        <f t="shared" si="376"/>
        <v>2</v>
      </c>
      <c r="D909" s="50">
        <f t="shared" si="377"/>
        <v>0</v>
      </c>
      <c r="E909" s="97"/>
      <c r="G909" s="98"/>
      <c r="H909" s="98"/>
      <c r="I909" s="98"/>
      <c r="J909" s="98"/>
      <c r="K909" s="98"/>
    </row>
    <row r="910" spans="2:11" x14ac:dyDescent="0.2">
      <c r="B910" s="164">
        <v>1503</v>
      </c>
      <c r="C910" s="50">
        <f t="shared" si="376"/>
        <v>3</v>
      </c>
      <c r="D910" s="50">
        <f t="shared" si="377"/>
        <v>0</v>
      </c>
      <c r="E910" s="97"/>
      <c r="G910" s="98"/>
      <c r="H910" s="98"/>
      <c r="I910" s="98"/>
      <c r="J910" s="98"/>
      <c r="K910" s="98"/>
    </row>
    <row r="911" spans="2:11" x14ac:dyDescent="0.2">
      <c r="B911" s="164">
        <v>1503</v>
      </c>
      <c r="C911" s="50">
        <f t="shared" si="376"/>
        <v>4</v>
      </c>
      <c r="D911" s="50">
        <f t="shared" si="377"/>
        <v>0</v>
      </c>
      <c r="E911" s="97"/>
      <c r="G911" s="98"/>
      <c r="H911" s="98"/>
      <c r="I911" s="98"/>
      <c r="J911" s="98"/>
      <c r="K911" s="98"/>
    </row>
    <row r="912" spans="2:11" x14ac:dyDescent="0.2">
      <c r="B912" s="164">
        <v>1503</v>
      </c>
      <c r="C912" s="50">
        <f t="shared" si="376"/>
        <v>5</v>
      </c>
      <c r="D912" s="50">
        <f t="shared" si="377"/>
        <v>5</v>
      </c>
      <c r="E912" s="97"/>
      <c r="G912" s="153"/>
      <c r="H912" s="153"/>
      <c r="I912" s="153"/>
      <c r="J912" s="153"/>
      <c r="K912" s="153"/>
    </row>
    <row r="913" spans="2:11" x14ac:dyDescent="0.2">
      <c r="B913" s="164">
        <v>1507</v>
      </c>
      <c r="C913" s="50">
        <f t="shared" si="376"/>
        <v>1</v>
      </c>
      <c r="D913" s="50">
        <f t="shared" si="377"/>
        <v>0</v>
      </c>
      <c r="E913" s="97"/>
      <c r="G913" s="98"/>
      <c r="H913" s="98"/>
      <c r="I913" s="98"/>
      <c r="J913" s="98"/>
      <c r="K913" s="98"/>
    </row>
    <row r="914" spans="2:11" x14ac:dyDescent="0.2">
      <c r="B914" s="164">
        <v>1507</v>
      </c>
      <c r="C914" s="50">
        <f t="shared" si="376"/>
        <v>2</v>
      </c>
      <c r="D914" s="50">
        <f t="shared" si="377"/>
        <v>2</v>
      </c>
      <c r="E914" s="97"/>
      <c r="G914" s="98"/>
      <c r="H914" s="98"/>
      <c r="I914" s="98"/>
      <c r="J914" s="98"/>
      <c r="K914" s="98"/>
    </row>
    <row r="915" spans="2:11" x14ac:dyDescent="0.2">
      <c r="B915" s="164">
        <v>1510</v>
      </c>
      <c r="C915" s="50">
        <f t="shared" si="376"/>
        <v>1</v>
      </c>
      <c r="D915" s="50">
        <f t="shared" si="377"/>
        <v>1</v>
      </c>
      <c r="E915" s="97"/>
      <c r="G915" s="98"/>
      <c r="H915" s="98"/>
      <c r="I915" s="98"/>
      <c r="J915" s="98"/>
      <c r="K915" s="98"/>
    </row>
    <row r="916" spans="2:11" x14ac:dyDescent="0.2">
      <c r="B916" s="164">
        <v>1511</v>
      </c>
      <c r="C916" s="50">
        <f t="shared" si="376"/>
        <v>1</v>
      </c>
      <c r="D916" s="50">
        <f t="shared" si="377"/>
        <v>0</v>
      </c>
      <c r="E916" s="97"/>
      <c r="G916" s="98"/>
      <c r="H916" s="98"/>
      <c r="I916" s="98"/>
      <c r="J916" s="98"/>
      <c r="K916" s="98"/>
    </row>
    <row r="917" spans="2:11" x14ac:dyDescent="0.2">
      <c r="B917" s="164">
        <v>1511</v>
      </c>
      <c r="C917" s="50">
        <f t="shared" si="376"/>
        <v>2</v>
      </c>
      <c r="D917" s="50">
        <f t="shared" si="377"/>
        <v>0</v>
      </c>
      <c r="E917" s="97"/>
      <c r="G917" s="98"/>
      <c r="H917" s="98"/>
      <c r="I917" s="98"/>
      <c r="J917" s="98"/>
      <c r="K917" s="98"/>
    </row>
    <row r="918" spans="2:11" x14ac:dyDescent="0.2">
      <c r="B918" s="164">
        <v>1511</v>
      </c>
      <c r="C918" s="50">
        <f t="shared" si="376"/>
        <v>3</v>
      </c>
      <c r="D918" s="50">
        <f t="shared" si="377"/>
        <v>0</v>
      </c>
      <c r="E918" s="97"/>
      <c r="G918" s="98"/>
      <c r="H918" s="98"/>
      <c r="I918" s="98"/>
      <c r="J918" s="98"/>
      <c r="K918" s="98"/>
    </row>
    <row r="919" spans="2:11" x14ac:dyDescent="0.2">
      <c r="B919" s="164">
        <v>1511</v>
      </c>
      <c r="C919" s="50">
        <f t="shared" si="376"/>
        <v>4</v>
      </c>
      <c r="D919" s="50">
        <f t="shared" si="377"/>
        <v>4</v>
      </c>
      <c r="E919" s="97"/>
      <c r="G919" s="98"/>
      <c r="H919" s="98"/>
      <c r="I919" s="98"/>
      <c r="J919" s="98"/>
      <c r="K919" s="98"/>
    </row>
    <row r="920" spans="2:11" x14ac:dyDescent="0.2">
      <c r="B920" s="164">
        <v>1516</v>
      </c>
      <c r="C920" s="50">
        <f t="shared" si="376"/>
        <v>1</v>
      </c>
      <c r="D920" s="50">
        <f t="shared" si="377"/>
        <v>0</v>
      </c>
      <c r="E920" s="97"/>
      <c r="G920" s="98"/>
      <c r="H920" s="98"/>
      <c r="I920" s="98"/>
      <c r="J920" s="98"/>
      <c r="K920" s="98"/>
    </row>
    <row r="921" spans="2:11" x14ac:dyDescent="0.2">
      <c r="B921" s="164">
        <v>1516</v>
      </c>
      <c r="C921" s="50">
        <f t="shared" si="376"/>
        <v>2</v>
      </c>
      <c r="D921" s="50">
        <f t="shared" si="377"/>
        <v>2</v>
      </c>
      <c r="E921" s="97"/>
      <c r="G921" s="98"/>
      <c r="H921" s="98"/>
      <c r="I921" s="98"/>
      <c r="J921" s="98"/>
      <c r="K921" s="98"/>
    </row>
    <row r="922" spans="2:11" x14ac:dyDescent="0.2">
      <c r="B922" s="164">
        <v>1519</v>
      </c>
      <c r="C922" s="50">
        <f t="shared" si="376"/>
        <v>1</v>
      </c>
      <c r="D922" s="50">
        <f t="shared" si="377"/>
        <v>0</v>
      </c>
      <c r="E922" s="97"/>
      <c r="G922" s="98"/>
      <c r="H922" s="98"/>
      <c r="I922" s="98"/>
      <c r="J922" s="98"/>
      <c r="K922" s="98"/>
    </row>
    <row r="923" spans="2:11" x14ac:dyDescent="0.2">
      <c r="B923" s="164">
        <v>1519</v>
      </c>
      <c r="C923" s="50">
        <f t="shared" si="376"/>
        <v>2</v>
      </c>
      <c r="D923" s="50">
        <f t="shared" si="377"/>
        <v>2</v>
      </c>
      <c r="E923" s="97"/>
      <c r="G923" s="98"/>
      <c r="H923" s="98"/>
      <c r="I923" s="98"/>
      <c r="J923" s="98"/>
      <c r="K923" s="98"/>
    </row>
    <row r="924" spans="2:11" x14ac:dyDescent="0.2">
      <c r="B924" s="164">
        <v>1523</v>
      </c>
      <c r="C924" s="50">
        <f t="shared" si="376"/>
        <v>1</v>
      </c>
      <c r="D924" s="50">
        <f t="shared" si="377"/>
        <v>0</v>
      </c>
      <c r="E924" s="97"/>
      <c r="G924" s="98"/>
      <c r="H924" s="98"/>
      <c r="I924" s="98"/>
      <c r="J924" s="98"/>
      <c r="K924" s="98"/>
    </row>
    <row r="925" spans="2:11" x14ac:dyDescent="0.2">
      <c r="B925" s="164">
        <v>1523</v>
      </c>
      <c r="C925" s="50">
        <f t="shared" si="376"/>
        <v>2</v>
      </c>
      <c r="D925" s="50">
        <f t="shared" si="377"/>
        <v>2</v>
      </c>
      <c r="E925" s="97"/>
      <c r="G925" s="98"/>
      <c r="H925" s="98"/>
      <c r="I925" s="98"/>
      <c r="J925" s="98"/>
      <c r="K925" s="98"/>
    </row>
    <row r="926" spans="2:11" x14ac:dyDescent="0.2">
      <c r="B926" s="164">
        <v>1533</v>
      </c>
      <c r="C926" s="50">
        <f t="shared" si="376"/>
        <v>1</v>
      </c>
      <c r="D926" s="50">
        <f t="shared" si="377"/>
        <v>1</v>
      </c>
      <c r="E926" s="97"/>
      <c r="G926" s="98"/>
      <c r="H926" s="98"/>
      <c r="I926" s="98"/>
      <c r="J926" s="98"/>
      <c r="K926" s="98"/>
    </row>
    <row r="927" spans="2:11" x14ac:dyDescent="0.2">
      <c r="B927" s="164">
        <v>1538</v>
      </c>
      <c r="C927" s="50">
        <f t="shared" si="376"/>
        <v>1</v>
      </c>
      <c r="D927" s="50">
        <f t="shared" si="377"/>
        <v>0</v>
      </c>
      <c r="E927" s="97"/>
      <c r="G927" s="153"/>
      <c r="H927" s="153"/>
      <c r="I927" s="153"/>
      <c r="J927" s="153"/>
      <c r="K927" s="153"/>
    </row>
    <row r="928" spans="2:11" x14ac:dyDescent="0.2">
      <c r="B928" s="164">
        <v>1538</v>
      </c>
      <c r="C928" s="50">
        <f t="shared" si="376"/>
        <v>2</v>
      </c>
      <c r="D928" s="50">
        <f t="shared" si="377"/>
        <v>2</v>
      </c>
      <c r="E928" s="97"/>
      <c r="G928" s="98"/>
      <c r="H928" s="98"/>
      <c r="I928" s="98"/>
      <c r="J928" s="98"/>
      <c r="K928" s="98"/>
    </row>
    <row r="929" spans="2:11" x14ac:dyDescent="0.2">
      <c r="B929" s="164">
        <v>1555</v>
      </c>
      <c r="C929" s="50">
        <f t="shared" si="376"/>
        <v>1</v>
      </c>
      <c r="D929" s="50">
        <f t="shared" si="377"/>
        <v>1</v>
      </c>
      <c r="E929" s="97"/>
      <c r="G929" s="98"/>
      <c r="H929" s="98"/>
      <c r="I929" s="98"/>
      <c r="J929" s="98"/>
      <c r="K929" s="98"/>
    </row>
    <row r="930" spans="2:11" x14ac:dyDescent="0.2">
      <c r="B930" s="164">
        <v>1561</v>
      </c>
      <c r="C930" s="50">
        <f t="shared" si="376"/>
        <v>1</v>
      </c>
      <c r="D930" s="50">
        <f t="shared" si="377"/>
        <v>1</v>
      </c>
      <c r="E930" s="97"/>
      <c r="G930" s="98"/>
      <c r="H930" s="98"/>
      <c r="I930" s="98"/>
      <c r="J930" s="98"/>
      <c r="K930" s="98"/>
    </row>
    <row r="931" spans="2:11" x14ac:dyDescent="0.2">
      <c r="B931" s="164">
        <v>1574</v>
      </c>
      <c r="C931" s="50">
        <f t="shared" si="376"/>
        <v>1</v>
      </c>
      <c r="D931" s="50">
        <f t="shared" si="377"/>
        <v>1</v>
      </c>
      <c r="E931" s="97"/>
      <c r="G931" s="98"/>
      <c r="H931" s="98"/>
      <c r="I931" s="98"/>
      <c r="J931" s="98"/>
      <c r="K931" s="98"/>
    </row>
    <row r="932" spans="2:11" x14ac:dyDescent="0.2">
      <c r="B932" s="164">
        <v>1577</v>
      </c>
      <c r="C932" s="50">
        <f t="shared" si="376"/>
        <v>1</v>
      </c>
      <c r="D932" s="50">
        <f t="shared" si="377"/>
        <v>1</v>
      </c>
      <c r="E932" s="97"/>
      <c r="G932" s="98"/>
      <c r="H932" s="98"/>
      <c r="I932" s="98"/>
      <c r="J932" s="98"/>
      <c r="K932" s="98"/>
    </row>
    <row r="933" spans="2:11" x14ac:dyDescent="0.2">
      <c r="B933" s="164">
        <v>1592</v>
      </c>
      <c r="C933" s="50">
        <f t="shared" si="376"/>
        <v>1</v>
      </c>
      <c r="D933" s="50">
        <f t="shared" si="377"/>
        <v>0</v>
      </c>
      <c r="E933" s="97"/>
      <c r="G933" s="98"/>
      <c r="H933" s="98"/>
      <c r="I933" s="98"/>
      <c r="J933" s="98"/>
      <c r="K933" s="98"/>
    </row>
    <row r="934" spans="2:11" x14ac:dyDescent="0.2">
      <c r="B934" s="164">
        <v>1592</v>
      </c>
      <c r="C934" s="50">
        <f t="shared" si="376"/>
        <v>2</v>
      </c>
      <c r="D934" s="50">
        <f t="shared" si="377"/>
        <v>0</v>
      </c>
      <c r="E934" s="97"/>
      <c r="G934" s="98"/>
      <c r="H934" s="98"/>
      <c r="I934" s="98"/>
      <c r="J934" s="98"/>
      <c r="K934" s="98"/>
    </row>
    <row r="935" spans="2:11" x14ac:dyDescent="0.2">
      <c r="B935" s="166">
        <v>1592</v>
      </c>
      <c r="C935" s="50">
        <f t="shared" si="376"/>
        <v>3</v>
      </c>
      <c r="D935" s="50">
        <f t="shared" si="377"/>
        <v>0</v>
      </c>
      <c r="E935" s="97"/>
      <c r="G935" s="98"/>
      <c r="H935" s="98"/>
      <c r="I935" s="98"/>
      <c r="J935" s="98"/>
      <c r="K935" s="98"/>
    </row>
    <row r="936" spans="2:11" x14ac:dyDescent="0.2">
      <c r="B936" s="164">
        <v>1592</v>
      </c>
      <c r="C936" s="50">
        <f t="shared" si="376"/>
        <v>4</v>
      </c>
      <c r="D936" s="50">
        <f t="shared" si="377"/>
        <v>0</v>
      </c>
      <c r="E936" s="97"/>
      <c r="G936" s="98"/>
      <c r="H936" s="98"/>
      <c r="I936" s="98"/>
      <c r="J936" s="98"/>
      <c r="K936" s="98"/>
    </row>
    <row r="937" spans="2:11" x14ac:dyDescent="0.2">
      <c r="B937" s="164">
        <v>1592</v>
      </c>
      <c r="C937" s="50">
        <f t="shared" si="376"/>
        <v>5</v>
      </c>
      <c r="D937" s="50">
        <f t="shared" si="377"/>
        <v>5</v>
      </c>
      <c r="E937" s="97"/>
      <c r="G937" s="153"/>
      <c r="H937" s="153"/>
      <c r="I937" s="153"/>
      <c r="J937" s="153"/>
      <c r="K937" s="153"/>
    </row>
    <row r="938" spans="2:11" x14ac:dyDescent="0.2">
      <c r="B938" s="164">
        <v>1595</v>
      </c>
      <c r="C938" s="50">
        <f t="shared" si="376"/>
        <v>1</v>
      </c>
      <c r="D938" s="50">
        <f t="shared" si="377"/>
        <v>1</v>
      </c>
      <c r="E938" s="97"/>
      <c r="G938" s="98"/>
      <c r="H938" s="98"/>
      <c r="I938" s="98"/>
      <c r="J938" s="98"/>
      <c r="K938" s="98"/>
    </row>
    <row r="939" spans="2:11" x14ac:dyDescent="0.2">
      <c r="B939" s="164">
        <v>1598</v>
      </c>
      <c r="C939" s="50">
        <f t="shared" si="376"/>
        <v>1</v>
      </c>
      <c r="D939" s="50">
        <f t="shared" si="377"/>
        <v>1</v>
      </c>
      <c r="E939" s="97"/>
      <c r="G939" s="98"/>
      <c r="H939" s="98"/>
      <c r="I939" s="98"/>
      <c r="J939" s="98"/>
      <c r="K939" s="98"/>
    </row>
    <row r="940" spans="2:11" x14ac:dyDescent="0.2">
      <c r="B940" s="164">
        <v>1622</v>
      </c>
      <c r="C940" s="50">
        <f t="shared" si="376"/>
        <v>1</v>
      </c>
      <c r="D940" s="50">
        <f t="shared" si="377"/>
        <v>0</v>
      </c>
      <c r="E940" s="97"/>
      <c r="G940" s="98"/>
      <c r="H940" s="98"/>
      <c r="I940" s="98"/>
      <c r="J940" s="98"/>
      <c r="K940" s="98"/>
    </row>
    <row r="941" spans="2:11" x14ac:dyDescent="0.2">
      <c r="B941" s="167">
        <v>1622</v>
      </c>
      <c r="C941" s="50">
        <f t="shared" si="376"/>
        <v>2</v>
      </c>
      <c r="D941" s="50">
        <f t="shared" si="377"/>
        <v>2</v>
      </c>
      <c r="E941" s="97"/>
      <c r="G941" s="98"/>
      <c r="H941" s="98"/>
      <c r="I941" s="98"/>
      <c r="J941" s="98"/>
      <c r="K941" s="98"/>
    </row>
    <row r="942" spans="2:11" x14ac:dyDescent="0.2">
      <c r="B942" s="160">
        <v>1625</v>
      </c>
      <c r="C942" s="50">
        <f t="shared" ref="C942:C1005" si="378">IF(B942&lt;&gt;B941,1,C941+1)</f>
        <v>1</v>
      </c>
      <c r="D942" s="50">
        <f t="shared" si="377"/>
        <v>0</v>
      </c>
      <c r="E942" s="97"/>
      <c r="G942" s="98"/>
      <c r="H942" s="98"/>
      <c r="I942" s="98"/>
      <c r="J942" s="98"/>
      <c r="K942" s="98"/>
    </row>
    <row r="943" spans="2:11" x14ac:dyDescent="0.2">
      <c r="B943" s="164">
        <v>1625</v>
      </c>
      <c r="C943" s="50">
        <f t="shared" si="378"/>
        <v>2</v>
      </c>
      <c r="D943" s="50">
        <f t="shared" ref="D943:D1006" si="379">IF(C943&gt;=C944,C943,0)</f>
        <v>0</v>
      </c>
      <c r="E943" s="97"/>
      <c r="G943" s="98"/>
      <c r="H943" s="98"/>
      <c r="I943" s="98"/>
      <c r="J943" s="98"/>
      <c r="K943" s="98"/>
    </row>
    <row r="944" spans="2:11" x14ac:dyDescent="0.2">
      <c r="B944" s="164">
        <v>1625</v>
      </c>
      <c r="C944" s="50">
        <f t="shared" si="378"/>
        <v>3</v>
      </c>
      <c r="D944" s="50">
        <f t="shared" si="379"/>
        <v>0</v>
      </c>
      <c r="E944" s="97"/>
      <c r="G944" s="98"/>
      <c r="H944" s="98"/>
      <c r="I944" s="98"/>
      <c r="J944" s="98"/>
      <c r="K944" s="98"/>
    </row>
    <row r="945" spans="2:11" x14ac:dyDescent="0.2">
      <c r="B945" s="164">
        <v>1625</v>
      </c>
      <c r="C945" s="50">
        <f t="shared" si="378"/>
        <v>4</v>
      </c>
      <c r="D945" s="50">
        <f t="shared" si="379"/>
        <v>4</v>
      </c>
      <c r="E945" s="97"/>
      <c r="G945" s="241"/>
      <c r="H945" s="241"/>
      <c r="I945" s="241"/>
      <c r="J945" s="241"/>
      <c r="K945" s="241"/>
    </row>
    <row r="946" spans="2:11" x14ac:dyDescent="0.2">
      <c r="B946" s="164">
        <v>1629</v>
      </c>
      <c r="C946" s="50">
        <f t="shared" si="378"/>
        <v>1</v>
      </c>
      <c r="D946" s="50">
        <f t="shared" si="379"/>
        <v>1</v>
      </c>
      <c r="E946" s="97"/>
      <c r="G946" s="98"/>
      <c r="H946" s="98"/>
      <c r="I946" s="98"/>
      <c r="J946" s="98"/>
      <c r="K946" s="98"/>
    </row>
    <row r="947" spans="2:11" x14ac:dyDescent="0.2">
      <c r="B947" s="164">
        <v>1646</v>
      </c>
      <c r="C947" s="50">
        <f t="shared" si="378"/>
        <v>1</v>
      </c>
      <c r="D947" s="50">
        <f t="shared" si="379"/>
        <v>1</v>
      </c>
      <c r="E947" s="97"/>
      <c r="G947" s="98"/>
      <c r="H947" s="98"/>
      <c r="I947" s="98"/>
      <c r="J947" s="98"/>
      <c r="K947" s="98"/>
    </row>
    <row r="948" spans="2:11" x14ac:dyDescent="0.2">
      <c r="B948" s="164">
        <v>1647</v>
      </c>
      <c r="C948" s="50">
        <f t="shared" si="378"/>
        <v>1</v>
      </c>
      <c r="D948" s="50">
        <f t="shared" si="379"/>
        <v>1</v>
      </c>
      <c r="E948" s="97"/>
      <c r="G948" s="98"/>
      <c r="H948" s="98"/>
      <c r="I948" s="98"/>
      <c r="J948" s="98"/>
      <c r="K948" s="98"/>
    </row>
    <row r="949" spans="2:11" x14ac:dyDescent="0.2">
      <c r="B949" s="164">
        <v>1648</v>
      </c>
      <c r="C949" s="50">
        <f t="shared" si="378"/>
        <v>1</v>
      </c>
      <c r="D949" s="50">
        <f t="shared" si="379"/>
        <v>1</v>
      </c>
      <c r="E949" s="97"/>
      <c r="G949" s="98"/>
      <c r="H949" s="98"/>
      <c r="I949" s="98"/>
      <c r="J949" s="98"/>
      <c r="K949" s="98"/>
    </row>
    <row r="950" spans="2:11" x14ac:dyDescent="0.2">
      <c r="B950" s="166">
        <v>1649</v>
      </c>
      <c r="C950" s="50">
        <f t="shared" si="378"/>
        <v>1</v>
      </c>
      <c r="D950" s="50">
        <f t="shared" si="379"/>
        <v>0</v>
      </c>
      <c r="E950" s="97"/>
      <c r="G950" s="98"/>
      <c r="H950" s="98"/>
      <c r="I950" s="98"/>
      <c r="J950" s="98"/>
      <c r="K950" s="98"/>
    </row>
    <row r="951" spans="2:11" x14ac:dyDescent="0.2">
      <c r="B951" s="166">
        <v>1649</v>
      </c>
      <c r="C951" s="50">
        <f t="shared" si="378"/>
        <v>2</v>
      </c>
      <c r="D951" s="50">
        <f t="shared" si="379"/>
        <v>2</v>
      </c>
      <c r="E951" s="97"/>
      <c r="G951" s="153"/>
      <c r="H951" s="153"/>
      <c r="I951" s="153"/>
      <c r="J951" s="153"/>
      <c r="K951" s="153"/>
    </row>
    <row r="952" spans="2:11" x14ac:dyDescent="0.2">
      <c r="B952" s="164">
        <v>1676</v>
      </c>
      <c r="C952" s="50">
        <f t="shared" si="378"/>
        <v>1</v>
      </c>
      <c r="D952" s="50">
        <f t="shared" si="379"/>
        <v>1</v>
      </c>
      <c r="E952" s="97"/>
      <c r="G952" s="98"/>
      <c r="H952" s="98"/>
      <c r="I952" s="98"/>
      <c r="J952" s="98"/>
      <c r="K952" s="98"/>
    </row>
    <row r="953" spans="2:11" x14ac:dyDescent="0.2">
      <c r="B953" s="164">
        <v>1680</v>
      </c>
      <c r="C953" s="50">
        <f t="shared" si="378"/>
        <v>1</v>
      </c>
      <c r="D953" s="50">
        <f t="shared" si="379"/>
        <v>0</v>
      </c>
      <c r="E953" s="97"/>
      <c r="G953" s="98"/>
      <c r="H953" s="98"/>
      <c r="I953" s="98"/>
      <c r="J953" s="98"/>
      <c r="K953" s="98"/>
    </row>
    <row r="954" spans="2:11" x14ac:dyDescent="0.2">
      <c r="B954" s="166">
        <v>1680</v>
      </c>
      <c r="C954" s="50">
        <f t="shared" si="378"/>
        <v>2</v>
      </c>
      <c r="D954" s="50">
        <f t="shared" si="379"/>
        <v>2</v>
      </c>
      <c r="E954" s="97"/>
      <c r="G954" s="98"/>
      <c r="H954" s="98"/>
      <c r="I954" s="98"/>
      <c r="J954" s="98"/>
      <c r="K954" s="98"/>
    </row>
    <row r="955" spans="2:11" x14ac:dyDescent="0.2">
      <c r="B955" s="164">
        <v>1700</v>
      </c>
      <c r="C955" s="50">
        <f t="shared" si="378"/>
        <v>1</v>
      </c>
      <c r="D955" s="50">
        <f t="shared" si="379"/>
        <v>1</v>
      </c>
      <c r="E955" s="97"/>
      <c r="G955" s="153"/>
      <c r="H955" s="153"/>
      <c r="I955" s="153"/>
      <c r="J955" s="153"/>
      <c r="K955" s="153"/>
    </row>
    <row r="956" spans="2:11" x14ac:dyDescent="0.2">
      <c r="B956" s="164">
        <v>1712</v>
      </c>
      <c r="C956" s="50">
        <f t="shared" si="378"/>
        <v>1</v>
      </c>
      <c r="D956" s="50">
        <f t="shared" si="379"/>
        <v>1</v>
      </c>
      <c r="E956" s="97"/>
      <c r="G956" s="98"/>
      <c r="H956" s="98"/>
      <c r="I956" s="98"/>
      <c r="J956" s="98"/>
      <c r="K956" s="98"/>
    </row>
    <row r="957" spans="2:11" x14ac:dyDescent="0.2">
      <c r="B957" s="164">
        <v>1714</v>
      </c>
      <c r="C957" s="50">
        <f t="shared" si="378"/>
        <v>1</v>
      </c>
      <c r="D957" s="50">
        <f t="shared" si="379"/>
        <v>0</v>
      </c>
      <c r="E957" s="97"/>
      <c r="G957" s="98"/>
      <c r="H957" s="98"/>
      <c r="I957" s="98"/>
      <c r="J957" s="98"/>
      <c r="K957" s="98"/>
    </row>
    <row r="958" spans="2:11" x14ac:dyDescent="0.2">
      <c r="B958" s="166">
        <v>1714</v>
      </c>
      <c r="C958" s="50">
        <f t="shared" si="378"/>
        <v>2</v>
      </c>
      <c r="D958" s="50">
        <f t="shared" si="379"/>
        <v>2</v>
      </c>
      <c r="E958" s="97"/>
      <c r="G958" s="98"/>
      <c r="H958" s="98"/>
      <c r="I958" s="98"/>
      <c r="J958" s="98"/>
      <c r="K958" s="98"/>
    </row>
    <row r="959" spans="2:11" x14ac:dyDescent="0.2">
      <c r="B959" s="164">
        <v>1717</v>
      </c>
      <c r="C959" s="50">
        <f t="shared" si="378"/>
        <v>1</v>
      </c>
      <c r="D959" s="50">
        <f t="shared" si="379"/>
        <v>0</v>
      </c>
      <c r="E959" s="97"/>
      <c r="G959" s="98"/>
      <c r="H959" s="98"/>
      <c r="I959" s="98"/>
      <c r="J959" s="98"/>
      <c r="K959" s="98"/>
    </row>
    <row r="960" spans="2:11" x14ac:dyDescent="0.2">
      <c r="B960" s="164">
        <v>1717</v>
      </c>
      <c r="C960" s="50">
        <f t="shared" si="378"/>
        <v>2</v>
      </c>
      <c r="D960" s="50">
        <f t="shared" si="379"/>
        <v>0</v>
      </c>
      <c r="E960" s="97"/>
      <c r="G960" s="98"/>
      <c r="H960" s="98"/>
      <c r="I960" s="98"/>
      <c r="J960" s="98"/>
      <c r="K960" s="98"/>
    </row>
    <row r="961" spans="2:11" x14ac:dyDescent="0.2">
      <c r="B961" s="164">
        <v>1717</v>
      </c>
      <c r="C961" s="50">
        <f t="shared" si="378"/>
        <v>3</v>
      </c>
      <c r="D961" s="50">
        <f t="shared" si="379"/>
        <v>3</v>
      </c>
      <c r="E961" s="97"/>
      <c r="G961" s="98"/>
      <c r="H961" s="98"/>
      <c r="I961" s="98"/>
      <c r="J961" s="98"/>
      <c r="K961" s="98"/>
    </row>
    <row r="962" spans="2:11" x14ac:dyDescent="0.2">
      <c r="B962" s="164">
        <v>1718</v>
      </c>
      <c r="C962" s="50">
        <f t="shared" si="378"/>
        <v>1</v>
      </c>
      <c r="D962" s="50">
        <f t="shared" si="379"/>
        <v>0</v>
      </c>
      <c r="E962" s="97"/>
      <c r="G962" s="98"/>
      <c r="H962" s="98"/>
      <c r="I962" s="98"/>
      <c r="J962" s="98"/>
      <c r="K962" s="98"/>
    </row>
    <row r="963" spans="2:11" x14ac:dyDescent="0.2">
      <c r="B963" s="164">
        <v>1718</v>
      </c>
      <c r="C963" s="50">
        <f t="shared" si="378"/>
        <v>2</v>
      </c>
      <c r="D963" s="50">
        <f t="shared" si="379"/>
        <v>2</v>
      </c>
      <c r="E963" s="97"/>
      <c r="G963" s="98"/>
      <c r="H963" s="98"/>
      <c r="I963" s="98"/>
      <c r="J963" s="98"/>
      <c r="K963" s="98"/>
    </row>
    <row r="964" spans="2:11" x14ac:dyDescent="0.2">
      <c r="B964" s="164">
        <v>1726</v>
      </c>
      <c r="C964" s="50">
        <f t="shared" si="378"/>
        <v>1</v>
      </c>
      <c r="D964" s="50">
        <f t="shared" si="379"/>
        <v>1</v>
      </c>
      <c r="E964" s="97"/>
      <c r="G964" s="98"/>
      <c r="H964" s="98"/>
      <c r="I964" s="98"/>
      <c r="J964" s="98"/>
      <c r="K964" s="98"/>
    </row>
    <row r="965" spans="2:11" x14ac:dyDescent="0.2">
      <c r="B965" s="164">
        <v>1730</v>
      </c>
      <c r="C965" s="50">
        <f t="shared" si="378"/>
        <v>1</v>
      </c>
      <c r="D965" s="50">
        <f t="shared" si="379"/>
        <v>1</v>
      </c>
      <c r="E965" s="97"/>
      <c r="G965" s="153"/>
      <c r="H965" s="153"/>
      <c r="I965" s="153"/>
      <c r="J965" s="153"/>
      <c r="K965" s="153"/>
    </row>
    <row r="966" spans="2:11" x14ac:dyDescent="0.2">
      <c r="B966" s="164">
        <v>1732</v>
      </c>
      <c r="C966" s="50">
        <f t="shared" si="378"/>
        <v>1</v>
      </c>
      <c r="D966" s="50">
        <f t="shared" si="379"/>
        <v>0</v>
      </c>
      <c r="E966" s="97"/>
      <c r="G966" s="153"/>
      <c r="H966" s="153"/>
      <c r="I966" s="153"/>
      <c r="J966" s="153"/>
      <c r="K966" s="153"/>
    </row>
    <row r="967" spans="2:11" x14ac:dyDescent="0.2">
      <c r="B967" s="164">
        <v>1732</v>
      </c>
      <c r="C967" s="50">
        <f t="shared" si="378"/>
        <v>2</v>
      </c>
      <c r="D967" s="50">
        <f t="shared" si="379"/>
        <v>2</v>
      </c>
      <c r="E967" s="97"/>
      <c r="G967" s="98"/>
      <c r="H967" s="98"/>
      <c r="I967" s="98"/>
      <c r="J967" s="98"/>
      <c r="K967" s="98"/>
    </row>
    <row r="968" spans="2:11" x14ac:dyDescent="0.2">
      <c r="B968" s="166">
        <v>1747</v>
      </c>
      <c r="C968" s="50">
        <f t="shared" si="378"/>
        <v>1</v>
      </c>
      <c r="D968" s="50">
        <f t="shared" si="379"/>
        <v>1</v>
      </c>
      <c r="E968" s="97"/>
      <c r="G968" s="98"/>
      <c r="H968" s="98"/>
      <c r="I968" s="98"/>
      <c r="J968" s="98"/>
      <c r="K968" s="98"/>
    </row>
    <row r="969" spans="2:11" x14ac:dyDescent="0.2">
      <c r="B969" s="164">
        <v>1756</v>
      </c>
      <c r="C969" s="50">
        <f t="shared" si="378"/>
        <v>1</v>
      </c>
      <c r="D969" s="50">
        <f t="shared" si="379"/>
        <v>1</v>
      </c>
      <c r="E969" s="97"/>
      <c r="G969" s="98"/>
      <c r="H969" s="98"/>
      <c r="I969" s="98"/>
      <c r="J969" s="98"/>
      <c r="K969" s="98"/>
    </row>
    <row r="970" spans="2:11" x14ac:dyDescent="0.2">
      <c r="B970" s="164">
        <v>1771</v>
      </c>
      <c r="C970" s="50">
        <f t="shared" si="378"/>
        <v>1</v>
      </c>
      <c r="D970" s="50">
        <f t="shared" si="379"/>
        <v>0</v>
      </c>
      <c r="E970" s="97"/>
      <c r="G970" s="98"/>
      <c r="H970" s="98"/>
      <c r="I970" s="98"/>
      <c r="J970" s="98"/>
      <c r="K970" s="98"/>
    </row>
    <row r="971" spans="2:11" x14ac:dyDescent="0.2">
      <c r="B971" s="164">
        <v>1771</v>
      </c>
      <c r="C971" s="50">
        <f t="shared" si="378"/>
        <v>2</v>
      </c>
      <c r="D971" s="50">
        <f t="shared" si="379"/>
        <v>0</v>
      </c>
      <c r="E971" s="97"/>
      <c r="G971" s="98"/>
      <c r="H971" s="98"/>
      <c r="I971" s="98"/>
      <c r="J971" s="98"/>
      <c r="K971" s="98"/>
    </row>
    <row r="972" spans="2:11" x14ac:dyDescent="0.2">
      <c r="B972" s="164">
        <v>1771</v>
      </c>
      <c r="C972" s="50">
        <f t="shared" si="378"/>
        <v>3</v>
      </c>
      <c r="D972" s="50">
        <f t="shared" si="379"/>
        <v>3</v>
      </c>
      <c r="E972" s="97"/>
      <c r="G972" s="98"/>
      <c r="H972" s="98"/>
      <c r="I972" s="98"/>
      <c r="J972" s="98"/>
      <c r="K972" s="98"/>
    </row>
    <row r="973" spans="2:11" x14ac:dyDescent="0.2">
      <c r="B973" s="164">
        <v>1806</v>
      </c>
      <c r="C973" s="50">
        <f t="shared" si="378"/>
        <v>1</v>
      </c>
      <c r="D973" s="50">
        <f t="shared" si="379"/>
        <v>0</v>
      </c>
      <c r="E973" s="97"/>
      <c r="G973" s="98"/>
      <c r="H973" s="98"/>
      <c r="I973" s="98"/>
      <c r="J973" s="98"/>
      <c r="K973" s="98"/>
    </row>
    <row r="974" spans="2:11" x14ac:dyDescent="0.2">
      <c r="B974" s="164">
        <v>1806</v>
      </c>
      <c r="C974" s="50">
        <f t="shared" si="378"/>
        <v>2</v>
      </c>
      <c r="D974" s="50">
        <f t="shared" si="379"/>
        <v>2</v>
      </c>
      <c r="E974" s="97"/>
      <c r="G974" s="153"/>
      <c r="H974" s="153"/>
      <c r="I974" s="153"/>
      <c r="J974" s="153"/>
      <c r="K974" s="153"/>
    </row>
    <row r="975" spans="2:11" x14ac:dyDescent="0.2">
      <c r="B975" s="164">
        <v>1816</v>
      </c>
      <c r="C975" s="50">
        <f t="shared" si="378"/>
        <v>1</v>
      </c>
      <c r="D975" s="50">
        <f t="shared" si="379"/>
        <v>0</v>
      </c>
      <c r="E975" s="97"/>
      <c r="G975" s="98"/>
      <c r="H975" s="98"/>
      <c r="I975" s="98"/>
      <c r="J975" s="98"/>
      <c r="K975" s="98"/>
    </row>
    <row r="976" spans="2:11" x14ac:dyDescent="0.2">
      <c r="B976" s="164">
        <v>1816</v>
      </c>
      <c r="C976" s="50">
        <f t="shared" si="378"/>
        <v>2</v>
      </c>
      <c r="D976" s="50">
        <f t="shared" si="379"/>
        <v>2</v>
      </c>
      <c r="E976" s="97"/>
      <c r="G976" s="98"/>
      <c r="H976" s="98"/>
      <c r="I976" s="98"/>
      <c r="J976" s="98"/>
      <c r="K976" s="98"/>
    </row>
    <row r="977" spans="2:11" x14ac:dyDescent="0.2">
      <c r="B977" s="164">
        <v>1824</v>
      </c>
      <c r="C977" s="50">
        <f t="shared" si="378"/>
        <v>1</v>
      </c>
      <c r="D977" s="50">
        <f t="shared" si="379"/>
        <v>1</v>
      </c>
      <c r="E977" s="97"/>
      <c r="G977" s="98"/>
      <c r="H977" s="98"/>
      <c r="I977" s="98"/>
      <c r="J977" s="98"/>
      <c r="K977" s="98"/>
    </row>
    <row r="978" spans="2:11" x14ac:dyDescent="0.2">
      <c r="B978" s="164">
        <v>1868</v>
      </c>
      <c r="C978" s="50">
        <f t="shared" si="378"/>
        <v>1</v>
      </c>
      <c r="D978" s="50">
        <f t="shared" si="379"/>
        <v>0</v>
      </c>
      <c r="E978" s="97"/>
      <c r="G978" s="98"/>
      <c r="H978" s="98"/>
      <c r="I978" s="98"/>
      <c r="J978" s="98"/>
      <c r="K978" s="98"/>
    </row>
    <row r="979" spans="2:11" x14ac:dyDescent="0.2">
      <c r="B979" s="164">
        <v>1868</v>
      </c>
      <c r="C979" s="50">
        <f t="shared" si="378"/>
        <v>2</v>
      </c>
      <c r="D979" s="50">
        <f t="shared" si="379"/>
        <v>2</v>
      </c>
      <c r="E979" s="97"/>
      <c r="G979" s="153"/>
      <c r="H979" s="153"/>
      <c r="I979" s="153"/>
      <c r="J979" s="153"/>
      <c r="K979" s="153"/>
    </row>
    <row r="980" spans="2:11" x14ac:dyDescent="0.2">
      <c r="B980" s="164">
        <v>1902</v>
      </c>
      <c r="C980" s="50">
        <f t="shared" si="378"/>
        <v>1</v>
      </c>
      <c r="D980" s="50">
        <f t="shared" si="379"/>
        <v>0</v>
      </c>
      <c r="E980" s="97"/>
      <c r="G980" s="98"/>
      <c r="H980" s="98"/>
      <c r="I980" s="98"/>
      <c r="J980" s="98"/>
      <c r="K980" s="98"/>
    </row>
    <row r="981" spans="2:11" x14ac:dyDescent="0.2">
      <c r="B981" s="164">
        <v>1902</v>
      </c>
      <c r="C981" s="50">
        <f t="shared" si="378"/>
        <v>2</v>
      </c>
      <c r="D981" s="50">
        <f t="shared" si="379"/>
        <v>0</v>
      </c>
      <c r="E981" s="97"/>
      <c r="G981" s="98"/>
      <c r="H981" s="98"/>
      <c r="I981" s="98"/>
      <c r="J981" s="98"/>
      <c r="K981" s="98"/>
    </row>
    <row r="982" spans="2:11" x14ac:dyDescent="0.2">
      <c r="B982" s="164">
        <v>1902</v>
      </c>
      <c r="C982" s="50">
        <f t="shared" si="378"/>
        <v>3</v>
      </c>
      <c r="D982" s="50">
        <f t="shared" si="379"/>
        <v>0</v>
      </c>
      <c r="E982" s="97"/>
      <c r="G982" s="98"/>
      <c r="H982" s="98"/>
      <c r="I982" s="98"/>
      <c r="J982" s="98"/>
      <c r="K982" s="98"/>
    </row>
    <row r="983" spans="2:11" x14ac:dyDescent="0.2">
      <c r="B983" s="164">
        <v>1902</v>
      </c>
      <c r="C983" s="50">
        <f t="shared" si="378"/>
        <v>4</v>
      </c>
      <c r="D983" s="50">
        <f t="shared" si="379"/>
        <v>4</v>
      </c>
      <c r="E983" s="97"/>
      <c r="G983" s="98"/>
      <c r="H983" s="98"/>
      <c r="I983" s="98"/>
      <c r="J983" s="98"/>
      <c r="K983" s="98"/>
    </row>
    <row r="984" spans="2:11" x14ac:dyDescent="0.2">
      <c r="B984" s="164">
        <v>1918</v>
      </c>
      <c r="C984" s="50">
        <f t="shared" si="378"/>
        <v>1</v>
      </c>
      <c r="D984" s="50">
        <f t="shared" si="379"/>
        <v>0</v>
      </c>
      <c r="E984" s="97"/>
      <c r="G984" s="98"/>
      <c r="H984" s="98"/>
      <c r="I984" s="98"/>
      <c r="J984" s="98"/>
      <c r="K984" s="98"/>
    </row>
    <row r="985" spans="2:11" x14ac:dyDescent="0.2">
      <c r="B985" s="164">
        <v>1918</v>
      </c>
      <c r="C985" s="50">
        <f t="shared" si="378"/>
        <v>2</v>
      </c>
      <c r="D985" s="50">
        <f t="shared" si="379"/>
        <v>2</v>
      </c>
      <c r="E985" s="97"/>
      <c r="G985" s="98"/>
      <c r="H985" s="98"/>
      <c r="I985" s="98"/>
      <c r="J985" s="98"/>
      <c r="K985" s="98"/>
    </row>
    <row r="986" spans="2:11" x14ac:dyDescent="0.2">
      <c r="B986" s="164">
        <v>1922</v>
      </c>
      <c r="C986" s="50">
        <f t="shared" si="378"/>
        <v>1</v>
      </c>
      <c r="D986" s="50">
        <f t="shared" si="379"/>
        <v>1</v>
      </c>
      <c r="E986" s="97"/>
      <c r="G986" s="98"/>
      <c r="H986" s="98"/>
      <c r="I986" s="98"/>
      <c r="J986" s="98"/>
      <c r="K986" s="98"/>
    </row>
    <row r="987" spans="2:11" x14ac:dyDescent="0.2">
      <c r="B987" s="164">
        <v>1923</v>
      </c>
      <c r="C987" s="50">
        <f t="shared" si="378"/>
        <v>1</v>
      </c>
      <c r="D987" s="50">
        <f t="shared" si="379"/>
        <v>1</v>
      </c>
      <c r="E987" s="97"/>
      <c r="G987" s="98"/>
      <c r="H987" s="98"/>
      <c r="I987" s="98"/>
      <c r="J987" s="98"/>
      <c r="K987" s="98"/>
    </row>
    <row r="988" spans="2:11" x14ac:dyDescent="0.2">
      <c r="B988" s="164">
        <v>1983</v>
      </c>
      <c r="C988" s="50">
        <f t="shared" si="378"/>
        <v>1</v>
      </c>
      <c r="D988" s="50">
        <f t="shared" si="379"/>
        <v>1</v>
      </c>
      <c r="E988" s="97"/>
      <c r="G988" s="98"/>
      <c r="H988" s="98"/>
      <c r="I988" s="98"/>
      <c r="J988" s="98"/>
      <c r="K988" s="98"/>
    </row>
    <row r="989" spans="2:11" x14ac:dyDescent="0.2">
      <c r="B989" s="166">
        <v>1986</v>
      </c>
      <c r="C989" s="50">
        <f t="shared" si="378"/>
        <v>1</v>
      </c>
      <c r="D989" s="50">
        <f t="shared" si="379"/>
        <v>1</v>
      </c>
      <c r="E989" s="97"/>
      <c r="G989" s="98"/>
      <c r="H989" s="98"/>
      <c r="I989" s="98"/>
      <c r="J989" s="98"/>
      <c r="K989" s="98"/>
    </row>
    <row r="990" spans="2:11" x14ac:dyDescent="0.2">
      <c r="B990" s="166">
        <v>1987</v>
      </c>
      <c r="C990" s="50">
        <f t="shared" si="378"/>
        <v>1</v>
      </c>
      <c r="D990" s="50">
        <f t="shared" si="379"/>
        <v>1</v>
      </c>
      <c r="E990" s="97"/>
      <c r="G990" s="98"/>
      <c r="H990" s="98"/>
      <c r="I990" s="98"/>
      <c r="J990" s="98"/>
      <c r="K990" s="98"/>
    </row>
    <row r="991" spans="2:11" x14ac:dyDescent="0.2">
      <c r="B991" s="164">
        <v>2016</v>
      </c>
      <c r="C991" s="50">
        <f t="shared" si="378"/>
        <v>1</v>
      </c>
      <c r="D991" s="50">
        <f t="shared" si="379"/>
        <v>0</v>
      </c>
      <c r="E991" s="97"/>
      <c r="G991" s="98"/>
      <c r="H991" s="98"/>
      <c r="I991" s="98"/>
      <c r="J991" s="98"/>
      <c r="K991" s="98"/>
    </row>
    <row r="992" spans="2:11" x14ac:dyDescent="0.2">
      <c r="B992" s="164">
        <v>2016</v>
      </c>
      <c r="C992" s="50">
        <f t="shared" si="378"/>
        <v>2</v>
      </c>
      <c r="D992" s="50">
        <f t="shared" si="379"/>
        <v>2</v>
      </c>
      <c r="E992" s="97"/>
      <c r="G992" s="98"/>
      <c r="H992" s="98"/>
      <c r="I992" s="98"/>
      <c r="J992" s="98"/>
      <c r="K992" s="98"/>
    </row>
    <row r="993" spans="2:11" x14ac:dyDescent="0.2">
      <c r="B993" s="164">
        <v>2039</v>
      </c>
      <c r="C993" s="50">
        <f t="shared" si="378"/>
        <v>1</v>
      </c>
      <c r="D993" s="50">
        <f t="shared" si="379"/>
        <v>1</v>
      </c>
      <c r="E993" s="97"/>
      <c r="G993" s="98"/>
      <c r="H993" s="98"/>
      <c r="I993" s="98"/>
      <c r="J993" s="98"/>
      <c r="K993" s="98"/>
    </row>
    <row r="994" spans="2:11" x14ac:dyDescent="0.2">
      <c r="B994" s="164">
        <v>2041</v>
      </c>
      <c r="C994" s="50">
        <f t="shared" si="378"/>
        <v>1</v>
      </c>
      <c r="D994" s="50">
        <f t="shared" si="379"/>
        <v>1</v>
      </c>
      <c r="E994" s="97"/>
      <c r="G994" s="98"/>
      <c r="H994" s="98"/>
      <c r="I994" s="98"/>
      <c r="J994" s="98"/>
      <c r="K994" s="98"/>
    </row>
    <row r="995" spans="2:11" x14ac:dyDescent="0.2">
      <c r="B995" s="166">
        <v>2046</v>
      </c>
      <c r="C995" s="50">
        <f t="shared" si="378"/>
        <v>1</v>
      </c>
      <c r="D995" s="50">
        <f t="shared" si="379"/>
        <v>1</v>
      </c>
      <c r="E995" s="97"/>
      <c r="G995" s="98"/>
      <c r="H995" s="98"/>
      <c r="I995" s="98"/>
      <c r="J995" s="98"/>
      <c r="K995" s="98"/>
    </row>
    <row r="996" spans="2:11" x14ac:dyDescent="0.2">
      <c r="B996" s="164">
        <v>2054</v>
      </c>
      <c r="C996" s="50">
        <f t="shared" si="378"/>
        <v>1</v>
      </c>
      <c r="D996" s="50">
        <f t="shared" si="379"/>
        <v>1</v>
      </c>
      <c r="E996" s="97"/>
      <c r="G996" s="98"/>
      <c r="H996" s="98"/>
      <c r="I996" s="98"/>
      <c r="J996" s="98"/>
      <c r="K996" s="98"/>
    </row>
    <row r="997" spans="2:11" x14ac:dyDescent="0.2">
      <c r="B997" s="166">
        <v>2056</v>
      </c>
      <c r="C997" s="50">
        <f t="shared" si="378"/>
        <v>1</v>
      </c>
      <c r="D997" s="50">
        <f t="shared" si="379"/>
        <v>0</v>
      </c>
      <c r="E997" s="97"/>
      <c r="G997" s="98"/>
      <c r="H997" s="98"/>
      <c r="I997" s="98"/>
      <c r="J997" s="98"/>
      <c r="K997" s="98"/>
    </row>
    <row r="998" spans="2:11" x14ac:dyDescent="0.2">
      <c r="B998" s="164">
        <v>2056</v>
      </c>
      <c r="C998" s="50">
        <f t="shared" si="378"/>
        <v>2</v>
      </c>
      <c r="D998" s="50">
        <f t="shared" si="379"/>
        <v>0</v>
      </c>
      <c r="E998" s="97"/>
      <c r="G998" s="98"/>
      <c r="H998" s="98"/>
      <c r="I998" s="98"/>
      <c r="J998" s="98"/>
      <c r="K998" s="98"/>
    </row>
    <row r="999" spans="2:11" x14ac:dyDescent="0.2">
      <c r="B999" s="166">
        <v>2056</v>
      </c>
      <c r="C999" s="50">
        <f t="shared" si="378"/>
        <v>3</v>
      </c>
      <c r="D999" s="50">
        <f t="shared" si="379"/>
        <v>0</v>
      </c>
      <c r="E999" s="97"/>
      <c r="G999" s="98"/>
      <c r="H999" s="98"/>
      <c r="I999" s="98"/>
      <c r="J999" s="98"/>
      <c r="K999" s="98"/>
    </row>
    <row r="1000" spans="2:11" x14ac:dyDescent="0.2">
      <c r="B1000" s="166">
        <v>2056</v>
      </c>
      <c r="C1000" s="50">
        <f t="shared" si="378"/>
        <v>4</v>
      </c>
      <c r="D1000" s="50">
        <f t="shared" si="379"/>
        <v>4</v>
      </c>
      <c r="E1000" s="97"/>
      <c r="G1000" s="98"/>
      <c r="H1000" s="98"/>
      <c r="I1000" s="98"/>
      <c r="J1000" s="98"/>
      <c r="K1000" s="98"/>
    </row>
    <row r="1001" spans="2:11" x14ac:dyDescent="0.2">
      <c r="B1001" s="164">
        <v>2062</v>
      </c>
      <c r="C1001" s="50">
        <f t="shared" si="378"/>
        <v>1</v>
      </c>
      <c r="D1001" s="50">
        <f t="shared" si="379"/>
        <v>1</v>
      </c>
      <c r="E1001" s="97"/>
      <c r="G1001" s="98"/>
      <c r="H1001" s="98"/>
      <c r="I1001" s="98"/>
      <c r="J1001" s="98"/>
      <c r="K1001" s="98"/>
    </row>
    <row r="1002" spans="2:11" x14ac:dyDescent="0.2">
      <c r="B1002" s="164">
        <v>2068</v>
      </c>
      <c r="C1002" s="50">
        <f t="shared" si="378"/>
        <v>1</v>
      </c>
      <c r="D1002" s="50">
        <f t="shared" si="379"/>
        <v>1</v>
      </c>
      <c r="E1002" s="97"/>
      <c r="G1002" s="98"/>
      <c r="H1002" s="98"/>
      <c r="I1002" s="98"/>
      <c r="J1002" s="98"/>
      <c r="K1002" s="98"/>
    </row>
    <row r="1003" spans="2:11" x14ac:dyDescent="0.2">
      <c r="B1003" s="166">
        <v>2081</v>
      </c>
      <c r="C1003" s="50">
        <f t="shared" si="378"/>
        <v>1</v>
      </c>
      <c r="D1003" s="50">
        <f t="shared" si="379"/>
        <v>1</v>
      </c>
      <c r="E1003" s="97"/>
      <c r="G1003" s="98"/>
      <c r="H1003" s="98"/>
      <c r="I1003" s="98"/>
      <c r="J1003" s="98"/>
      <c r="K1003" s="98"/>
    </row>
    <row r="1004" spans="2:11" x14ac:dyDescent="0.2">
      <c r="B1004" s="164">
        <v>2122</v>
      </c>
      <c r="C1004" s="50">
        <f t="shared" si="378"/>
        <v>1</v>
      </c>
      <c r="D1004" s="50">
        <f t="shared" si="379"/>
        <v>1</v>
      </c>
      <c r="E1004" s="97"/>
      <c r="G1004" s="98"/>
      <c r="H1004" s="98"/>
      <c r="I1004" s="98"/>
      <c r="J1004" s="98"/>
      <c r="K1004" s="98"/>
    </row>
    <row r="1005" spans="2:11" x14ac:dyDescent="0.2">
      <c r="B1005" s="164">
        <v>2130</v>
      </c>
      <c r="C1005" s="50">
        <f t="shared" si="378"/>
        <v>1</v>
      </c>
      <c r="D1005" s="50">
        <f t="shared" si="379"/>
        <v>1</v>
      </c>
      <c r="E1005" s="97"/>
      <c r="G1005" s="98"/>
      <c r="H1005" s="98"/>
      <c r="I1005" s="98"/>
      <c r="J1005" s="98"/>
      <c r="K1005" s="98"/>
    </row>
    <row r="1006" spans="2:11" x14ac:dyDescent="0.2">
      <c r="B1006" s="164">
        <v>2137</v>
      </c>
      <c r="C1006" s="50">
        <f t="shared" ref="C1006:C1037" si="380">IF(B1006&lt;&gt;B1005,1,C1005+1)</f>
        <v>1</v>
      </c>
      <c r="D1006" s="50">
        <f t="shared" si="379"/>
        <v>1</v>
      </c>
      <c r="E1006" s="97"/>
      <c r="G1006" s="98"/>
      <c r="H1006" s="98"/>
      <c r="I1006" s="98"/>
      <c r="J1006" s="98"/>
      <c r="K1006" s="98"/>
    </row>
    <row r="1007" spans="2:11" x14ac:dyDescent="0.2">
      <c r="B1007" s="164">
        <v>2165</v>
      </c>
      <c r="C1007" s="50">
        <f t="shared" si="380"/>
        <v>1</v>
      </c>
      <c r="D1007" s="50">
        <f t="shared" ref="D1007:D1037" si="381">IF(C1007&gt;=C1008,C1007,0)</f>
        <v>1</v>
      </c>
      <c r="E1007" s="97"/>
      <c r="G1007" s="98"/>
      <c r="H1007" s="98"/>
      <c r="I1007" s="98"/>
      <c r="J1007" s="98"/>
      <c r="K1007" s="98"/>
    </row>
    <row r="1008" spans="2:11" x14ac:dyDescent="0.2">
      <c r="B1008" s="164">
        <v>2166</v>
      </c>
      <c r="C1008" s="50">
        <f t="shared" si="380"/>
        <v>1</v>
      </c>
      <c r="D1008" s="50">
        <f t="shared" si="381"/>
        <v>0</v>
      </c>
      <c r="E1008" s="97"/>
      <c r="G1008" s="153"/>
      <c r="H1008" s="153"/>
      <c r="I1008" s="153"/>
      <c r="J1008" s="153"/>
      <c r="K1008" s="153"/>
    </row>
    <row r="1009" spans="2:11" x14ac:dyDescent="0.2">
      <c r="B1009" s="164">
        <v>2166</v>
      </c>
      <c r="C1009" s="50">
        <f t="shared" si="380"/>
        <v>2</v>
      </c>
      <c r="D1009" s="50">
        <f t="shared" si="381"/>
        <v>2</v>
      </c>
      <c r="E1009" s="97"/>
      <c r="G1009" s="98"/>
      <c r="H1009" s="98"/>
      <c r="I1009" s="98"/>
      <c r="J1009" s="98"/>
      <c r="K1009" s="98"/>
    </row>
    <row r="1010" spans="2:11" x14ac:dyDescent="0.2">
      <c r="B1010" s="166">
        <v>2171</v>
      </c>
      <c r="C1010" s="50">
        <f t="shared" si="380"/>
        <v>1</v>
      </c>
      <c r="D1010" s="50">
        <f t="shared" si="381"/>
        <v>1</v>
      </c>
      <c r="E1010" s="97"/>
      <c r="G1010" s="98"/>
      <c r="H1010" s="98"/>
      <c r="I1010" s="98"/>
      <c r="J1010" s="98"/>
      <c r="K1010" s="98"/>
    </row>
    <row r="1011" spans="2:11" x14ac:dyDescent="0.2">
      <c r="B1011" s="164">
        <v>2185</v>
      </c>
      <c r="C1011" s="50">
        <f t="shared" si="380"/>
        <v>1</v>
      </c>
      <c r="D1011" s="50">
        <f t="shared" si="381"/>
        <v>1</v>
      </c>
      <c r="E1011" s="97"/>
      <c r="G1011" s="98"/>
      <c r="H1011" s="98"/>
      <c r="I1011" s="98"/>
      <c r="J1011" s="98"/>
      <c r="K1011" s="98"/>
    </row>
    <row r="1012" spans="2:11" x14ac:dyDescent="0.2">
      <c r="B1012" s="164">
        <v>2194</v>
      </c>
      <c r="C1012" s="50">
        <f t="shared" si="380"/>
        <v>1</v>
      </c>
      <c r="D1012" s="50">
        <f t="shared" si="381"/>
        <v>1</v>
      </c>
      <c r="E1012" s="97"/>
      <c r="G1012" s="98"/>
      <c r="H1012" s="98"/>
      <c r="I1012" s="98"/>
      <c r="J1012" s="98"/>
      <c r="K1012" s="98"/>
    </row>
    <row r="1013" spans="2:11" x14ac:dyDescent="0.2">
      <c r="B1013" s="166">
        <v>2272</v>
      </c>
      <c r="C1013" s="50">
        <f t="shared" si="380"/>
        <v>1</v>
      </c>
      <c r="D1013" s="50">
        <f t="shared" si="381"/>
        <v>1</v>
      </c>
      <c r="E1013" s="97"/>
      <c r="G1013" s="98"/>
      <c r="H1013" s="98"/>
      <c r="I1013" s="98"/>
      <c r="J1013" s="98"/>
      <c r="K1013" s="98"/>
    </row>
    <row r="1014" spans="2:11" x14ac:dyDescent="0.2">
      <c r="B1014" s="164">
        <v>2335</v>
      </c>
      <c r="C1014" s="50">
        <f t="shared" si="380"/>
        <v>1</v>
      </c>
      <c r="D1014" s="50">
        <f t="shared" si="381"/>
        <v>1</v>
      </c>
      <c r="E1014" s="97"/>
      <c r="G1014" s="98"/>
      <c r="H1014" s="98"/>
      <c r="I1014" s="98"/>
      <c r="J1014" s="98"/>
      <c r="K1014" s="98"/>
    </row>
    <row r="1015" spans="2:11" x14ac:dyDescent="0.2">
      <c r="B1015" s="164">
        <v>2337</v>
      </c>
      <c r="C1015" s="50">
        <f t="shared" si="380"/>
        <v>1</v>
      </c>
      <c r="D1015" s="50">
        <f t="shared" si="381"/>
        <v>0</v>
      </c>
      <c r="E1015" s="97"/>
      <c r="G1015" s="153"/>
      <c r="H1015" s="153"/>
      <c r="I1015" s="153"/>
      <c r="J1015" s="153"/>
      <c r="K1015" s="153"/>
    </row>
    <row r="1016" spans="2:11" x14ac:dyDescent="0.2">
      <c r="B1016" s="164">
        <v>2337</v>
      </c>
      <c r="C1016" s="50">
        <f t="shared" si="380"/>
        <v>2</v>
      </c>
      <c r="D1016" s="50">
        <f t="shared" si="381"/>
        <v>2</v>
      </c>
      <c r="E1016" s="97"/>
      <c r="G1016" s="153"/>
      <c r="H1016" s="153"/>
      <c r="I1016" s="153"/>
      <c r="J1016" s="153"/>
      <c r="K1016" s="153"/>
    </row>
    <row r="1017" spans="2:11" x14ac:dyDescent="0.2">
      <c r="B1017" s="164">
        <v>2340</v>
      </c>
      <c r="C1017" s="50">
        <f t="shared" si="380"/>
        <v>1</v>
      </c>
      <c r="D1017" s="50">
        <f t="shared" si="381"/>
        <v>1</v>
      </c>
      <c r="E1017" s="97"/>
      <c r="G1017" s="153"/>
      <c r="H1017" s="153"/>
      <c r="I1017" s="153"/>
      <c r="J1017" s="153"/>
      <c r="K1017" s="153"/>
    </row>
    <row r="1018" spans="2:11" x14ac:dyDescent="0.2">
      <c r="B1018" s="164">
        <v>2344</v>
      </c>
      <c r="C1018" s="50">
        <f t="shared" si="380"/>
        <v>1</v>
      </c>
      <c r="D1018" s="50">
        <f t="shared" si="381"/>
        <v>1</v>
      </c>
      <c r="E1018" s="97"/>
      <c r="G1018" s="98"/>
      <c r="H1018" s="98"/>
      <c r="I1018" s="98"/>
      <c r="J1018" s="98"/>
      <c r="K1018" s="98"/>
    </row>
    <row r="1019" spans="2:11" x14ac:dyDescent="0.2">
      <c r="B1019" s="166">
        <v>2377</v>
      </c>
      <c r="C1019" s="50">
        <f t="shared" si="380"/>
        <v>1</v>
      </c>
      <c r="D1019" s="50">
        <f t="shared" si="381"/>
        <v>1</v>
      </c>
      <c r="E1019" s="97"/>
      <c r="G1019" s="98"/>
      <c r="H1019" s="98"/>
      <c r="I1019" s="98"/>
      <c r="J1019" s="98"/>
      <c r="K1019" s="98"/>
    </row>
    <row r="1020" spans="2:11" x14ac:dyDescent="0.2">
      <c r="B1020" s="164">
        <v>2415</v>
      </c>
      <c r="C1020" s="50">
        <f t="shared" si="380"/>
        <v>1</v>
      </c>
      <c r="D1020" s="50">
        <f t="shared" si="381"/>
        <v>1</v>
      </c>
      <c r="E1020" s="97"/>
      <c r="G1020" s="98"/>
      <c r="H1020" s="98"/>
      <c r="I1020" s="98"/>
      <c r="J1020" s="98"/>
      <c r="K1020" s="98"/>
    </row>
    <row r="1021" spans="2:11" x14ac:dyDescent="0.2">
      <c r="B1021" s="164">
        <v>2429</v>
      </c>
      <c r="C1021" s="50">
        <f t="shared" si="380"/>
        <v>1</v>
      </c>
      <c r="D1021" s="50">
        <f t="shared" si="381"/>
        <v>1</v>
      </c>
      <c r="E1021" s="97"/>
      <c r="G1021" s="98"/>
      <c r="H1021" s="98"/>
      <c r="I1021" s="98"/>
      <c r="J1021" s="98"/>
      <c r="K1021" s="98"/>
    </row>
    <row r="1022" spans="2:11" x14ac:dyDescent="0.2">
      <c r="B1022" s="164">
        <v>2591</v>
      </c>
      <c r="C1022" s="50">
        <f t="shared" si="380"/>
        <v>1</v>
      </c>
      <c r="D1022" s="50">
        <f t="shared" si="381"/>
        <v>1</v>
      </c>
      <c r="E1022" s="97"/>
      <c r="G1022" s="98"/>
      <c r="H1022" s="98"/>
      <c r="I1022" s="98"/>
      <c r="J1022" s="98"/>
      <c r="K1022" s="98"/>
    </row>
    <row r="1023" spans="2:11" x14ac:dyDescent="0.2">
      <c r="B1023" s="164">
        <v>2612</v>
      </c>
      <c r="C1023" s="50">
        <f t="shared" si="380"/>
        <v>1</v>
      </c>
      <c r="D1023" s="50">
        <f t="shared" si="381"/>
        <v>1</v>
      </c>
      <c r="E1023" s="97"/>
      <c r="G1023" s="98"/>
      <c r="H1023" s="98"/>
      <c r="I1023" s="98"/>
      <c r="J1023" s="98"/>
      <c r="K1023" s="98"/>
    </row>
    <row r="1024" spans="2:11" x14ac:dyDescent="0.2">
      <c r="B1024" s="166">
        <v>2619</v>
      </c>
      <c r="C1024" s="50">
        <f t="shared" si="380"/>
        <v>1</v>
      </c>
      <c r="D1024" s="50">
        <f t="shared" si="381"/>
        <v>1</v>
      </c>
      <c r="E1024" s="97"/>
      <c r="G1024" s="98"/>
      <c r="H1024" s="98"/>
      <c r="I1024" s="98"/>
      <c r="J1024" s="98"/>
      <c r="K1024" s="98"/>
    </row>
    <row r="1025" spans="2:11" x14ac:dyDescent="0.2">
      <c r="B1025" s="164">
        <v>2630</v>
      </c>
      <c r="C1025" s="50">
        <f t="shared" si="380"/>
        <v>1</v>
      </c>
      <c r="D1025" s="50">
        <f t="shared" si="381"/>
        <v>1</v>
      </c>
      <c r="E1025" s="97"/>
      <c r="G1025" s="98"/>
      <c r="H1025" s="98"/>
      <c r="I1025" s="98"/>
      <c r="J1025" s="98"/>
      <c r="K1025" s="98"/>
    </row>
    <row r="1026" spans="2:11" x14ac:dyDescent="0.2">
      <c r="B1026" s="164">
        <v>2753</v>
      </c>
      <c r="C1026" s="50">
        <f t="shared" si="380"/>
        <v>1</v>
      </c>
      <c r="D1026" s="50">
        <f t="shared" si="381"/>
        <v>1</v>
      </c>
      <c r="E1026" s="97"/>
      <c r="G1026" s="98"/>
      <c r="H1026" s="98"/>
      <c r="I1026" s="98"/>
      <c r="J1026" s="98"/>
      <c r="K1026" s="98"/>
    </row>
    <row r="1027" spans="2:11" x14ac:dyDescent="0.2">
      <c r="B1027" s="166">
        <v>2757</v>
      </c>
      <c r="C1027" s="50">
        <f t="shared" si="380"/>
        <v>1</v>
      </c>
      <c r="D1027" s="50">
        <f t="shared" si="381"/>
        <v>1</v>
      </c>
      <c r="E1027" s="97"/>
      <c r="G1027" s="98"/>
      <c r="H1027" s="98"/>
      <c r="I1027" s="98"/>
      <c r="J1027" s="98"/>
      <c r="K1027" s="98"/>
    </row>
    <row r="1028" spans="2:11" x14ac:dyDescent="0.2">
      <c r="B1028" s="164">
        <v>2771</v>
      </c>
      <c r="C1028" s="50">
        <f t="shared" si="380"/>
        <v>1</v>
      </c>
      <c r="D1028" s="50">
        <f t="shared" si="381"/>
        <v>1</v>
      </c>
      <c r="E1028" s="97"/>
      <c r="G1028" s="98"/>
      <c r="H1028" s="98"/>
      <c r="I1028" s="98"/>
      <c r="J1028" s="98"/>
      <c r="K1028" s="98"/>
    </row>
    <row r="1029" spans="2:11" x14ac:dyDescent="0.2">
      <c r="B1029" s="164">
        <v>2775</v>
      </c>
      <c r="C1029" s="50">
        <f t="shared" si="380"/>
        <v>1</v>
      </c>
      <c r="D1029" s="50">
        <f t="shared" si="381"/>
        <v>0</v>
      </c>
      <c r="E1029" s="97"/>
      <c r="G1029" s="98"/>
      <c r="H1029" s="98"/>
      <c r="I1029" s="98"/>
      <c r="J1029" s="98"/>
      <c r="K1029" s="98"/>
    </row>
    <row r="1030" spans="2:11" x14ac:dyDescent="0.2">
      <c r="B1030" s="164">
        <v>2775</v>
      </c>
      <c r="C1030" s="50">
        <f t="shared" si="380"/>
        <v>2</v>
      </c>
      <c r="D1030" s="50">
        <f t="shared" si="381"/>
        <v>2</v>
      </c>
      <c r="E1030" s="97"/>
      <c r="G1030" s="98"/>
      <c r="H1030" s="98"/>
      <c r="I1030" s="98"/>
      <c r="J1030" s="98"/>
      <c r="K1030" s="98"/>
    </row>
    <row r="1031" spans="2:11" x14ac:dyDescent="0.2">
      <c r="B1031" s="166">
        <v>2854</v>
      </c>
      <c r="C1031" s="50">
        <f t="shared" si="380"/>
        <v>1</v>
      </c>
      <c r="D1031" s="50">
        <f t="shared" si="381"/>
        <v>1</v>
      </c>
      <c r="E1031" s="97"/>
      <c r="G1031" s="98"/>
      <c r="H1031" s="98"/>
      <c r="I1031" s="98"/>
      <c r="J1031" s="98"/>
      <c r="K1031" s="98"/>
    </row>
    <row r="1032" spans="2:11" x14ac:dyDescent="0.2">
      <c r="B1032" s="164">
        <v>2970</v>
      </c>
      <c r="C1032" s="50">
        <f t="shared" si="380"/>
        <v>1</v>
      </c>
      <c r="D1032" s="50">
        <f t="shared" si="381"/>
        <v>1</v>
      </c>
      <c r="E1032" s="97"/>
      <c r="G1032" s="98"/>
      <c r="H1032" s="98"/>
      <c r="I1032" s="98"/>
      <c r="J1032" s="98"/>
      <c r="K1032" s="98"/>
    </row>
    <row r="1033" spans="2:11" x14ac:dyDescent="0.2">
      <c r="B1033" s="164">
        <v>3138</v>
      </c>
      <c r="C1033" s="50">
        <f t="shared" si="380"/>
        <v>1</v>
      </c>
      <c r="D1033" s="50">
        <f t="shared" si="381"/>
        <v>1</v>
      </c>
      <c r="E1033" s="97"/>
      <c r="G1033" s="153"/>
      <c r="H1033" s="153"/>
      <c r="I1033" s="153"/>
      <c r="J1033" s="153"/>
      <c r="K1033" s="153"/>
    </row>
    <row r="1034" spans="2:11" x14ac:dyDescent="0.2">
      <c r="B1034" s="164">
        <v>3234</v>
      </c>
      <c r="C1034" s="50">
        <f t="shared" si="380"/>
        <v>1</v>
      </c>
      <c r="D1034" s="50">
        <f t="shared" si="381"/>
        <v>1</v>
      </c>
      <c r="E1034" s="97"/>
      <c r="G1034" s="153"/>
      <c r="H1034" s="153"/>
      <c r="I1034" s="153"/>
      <c r="J1034" s="153"/>
      <c r="K1034" s="153"/>
    </row>
    <row r="1035" spans="2:11" x14ac:dyDescent="0.2">
      <c r="B1035" s="164">
        <v>3256</v>
      </c>
      <c r="C1035" s="50">
        <f t="shared" si="380"/>
        <v>1</v>
      </c>
      <c r="D1035" s="50">
        <f t="shared" si="381"/>
        <v>1</v>
      </c>
      <c r="E1035" s="97"/>
      <c r="G1035" s="98"/>
      <c r="H1035" s="98"/>
      <c r="I1035" s="98"/>
      <c r="J1035" s="98"/>
      <c r="K1035" s="98"/>
    </row>
    <row r="1036" spans="2:11" x14ac:dyDescent="0.2">
      <c r="B1036" s="164">
        <v>3280</v>
      </c>
      <c r="C1036" s="50">
        <f t="shared" si="380"/>
        <v>1</v>
      </c>
      <c r="D1036" s="50">
        <f t="shared" si="381"/>
        <v>1</v>
      </c>
      <c r="E1036" s="97"/>
      <c r="G1036" s="98"/>
      <c r="H1036" s="98"/>
      <c r="I1036" s="98"/>
      <c r="J1036" s="98"/>
      <c r="K1036" s="98"/>
    </row>
    <row r="1037" spans="2:11" x14ac:dyDescent="0.2">
      <c r="B1037" s="167">
        <v>3357</v>
      </c>
      <c r="C1037" s="50">
        <f t="shared" si="380"/>
        <v>1</v>
      </c>
      <c r="D1037" s="50">
        <f t="shared" si="381"/>
        <v>1</v>
      </c>
      <c r="E1037" s="97"/>
      <c r="G1037" s="98"/>
      <c r="H1037" s="98"/>
      <c r="I1037" s="98"/>
      <c r="J1037" s="98"/>
      <c r="K1037" s="98"/>
    </row>
  </sheetData>
  <sortState ref="DT6:DV495">
    <sortCondition descending="1" ref="DV6:DV495"/>
  </sortState>
  <conditionalFormatting sqref="L7:Y422 L6:AA6">
    <cfRule type="containsErrors" dxfId="62" priority="58">
      <formula>ISERROR(L6)</formula>
    </cfRule>
    <cfRule type="cellIs" dxfId="61" priority="59" operator="equal">
      <formula>"QF"</formula>
    </cfRule>
    <cfRule type="cellIs" dxfId="60" priority="60" operator="equal">
      <formula>"SF"</formula>
    </cfRule>
    <cfRule type="cellIs" dxfId="59" priority="61" operator="equal">
      <formula>"F"</formula>
    </cfRule>
    <cfRule type="cellIs" dxfId="58" priority="62" operator="equal">
      <formula>"W"</formula>
    </cfRule>
    <cfRule type="cellIs" dxfId="57" priority="63" operator="equal">
      <formula>"WF"</formula>
    </cfRule>
    <cfRule type="cellIs" dxfId="56" priority="64" operator="equal">
      <formula>"WC"</formula>
    </cfRule>
  </conditionalFormatting>
  <conditionalFormatting sqref="L423:Y444">
    <cfRule type="containsErrors" dxfId="55" priority="51">
      <formula>ISERROR(L423)</formula>
    </cfRule>
    <cfRule type="cellIs" dxfId="54" priority="52" operator="equal">
      <formula>"QF"</formula>
    </cfRule>
    <cfRule type="cellIs" dxfId="53" priority="53" operator="equal">
      <formula>"SF"</formula>
    </cfRule>
    <cfRule type="cellIs" dxfId="52" priority="54" operator="equal">
      <formula>"F"</formula>
    </cfRule>
    <cfRule type="cellIs" dxfId="51" priority="55" operator="equal">
      <formula>"W"</formula>
    </cfRule>
    <cfRule type="cellIs" dxfId="50" priority="56" operator="equal">
      <formula>"WF"</formula>
    </cfRule>
    <cfRule type="cellIs" dxfId="49" priority="57" operator="equal">
      <formula>"WC"</formula>
    </cfRule>
  </conditionalFormatting>
  <conditionalFormatting sqref="Z7:Z444">
    <cfRule type="containsErrors" dxfId="48" priority="44">
      <formula>ISERROR(Z7)</formula>
    </cfRule>
    <cfRule type="cellIs" dxfId="47" priority="45" operator="equal">
      <formula>"QF"</formula>
    </cfRule>
    <cfRule type="cellIs" dxfId="46" priority="46" operator="equal">
      <formula>"SF"</formula>
    </cfRule>
    <cfRule type="cellIs" dxfId="45" priority="47" operator="equal">
      <formula>"F"</formula>
    </cfRule>
    <cfRule type="cellIs" dxfId="44" priority="48" operator="equal">
      <formula>"W"</formula>
    </cfRule>
    <cfRule type="cellIs" dxfId="43" priority="49" operator="equal">
      <formula>"WF"</formula>
    </cfRule>
    <cfRule type="cellIs" dxfId="42" priority="50" operator="equal">
      <formula>"WC"</formula>
    </cfRule>
  </conditionalFormatting>
  <conditionalFormatting sqref="Z445:Z475">
    <cfRule type="containsErrors" dxfId="41" priority="30">
      <formula>ISERROR(Z445)</formula>
    </cfRule>
    <cfRule type="cellIs" dxfId="40" priority="31" operator="equal">
      <formula>"QF"</formula>
    </cfRule>
    <cfRule type="cellIs" dxfId="39" priority="32" operator="equal">
      <formula>"SF"</formula>
    </cfRule>
    <cfRule type="cellIs" dxfId="38" priority="33" operator="equal">
      <formula>"F"</formula>
    </cfRule>
    <cfRule type="cellIs" dxfId="37" priority="34" operator="equal">
      <formula>"W"</formula>
    </cfRule>
    <cfRule type="cellIs" dxfId="36" priority="35" operator="equal">
      <formula>"WF"</formula>
    </cfRule>
    <cfRule type="cellIs" dxfId="35" priority="36" operator="equal">
      <formula>"WC"</formula>
    </cfRule>
  </conditionalFormatting>
  <conditionalFormatting sqref="L445:Y475">
    <cfRule type="containsErrors" dxfId="34" priority="37">
      <formula>ISERROR(L445)</formula>
    </cfRule>
    <cfRule type="cellIs" dxfId="33" priority="38" operator="equal">
      <formula>"QF"</formula>
    </cfRule>
    <cfRule type="cellIs" dxfId="32" priority="39" operator="equal">
      <formula>"SF"</formula>
    </cfRule>
    <cfRule type="cellIs" dxfId="31" priority="40" operator="equal">
      <formula>"F"</formula>
    </cfRule>
    <cfRule type="cellIs" dxfId="30" priority="41" operator="equal">
      <formula>"W"</formula>
    </cfRule>
    <cfRule type="cellIs" dxfId="29" priority="42" operator="equal">
      <formula>"WF"</formula>
    </cfRule>
    <cfRule type="cellIs" dxfId="28" priority="43" operator="equal">
      <formula>"WC"</formula>
    </cfRule>
  </conditionalFormatting>
  <conditionalFormatting sqref="AA7:AA475">
    <cfRule type="containsErrors" dxfId="27" priority="23">
      <formula>ISERROR(AA7)</formula>
    </cfRule>
    <cfRule type="cellIs" dxfId="26" priority="24" operator="equal">
      <formula>"QF"</formula>
    </cfRule>
    <cfRule type="cellIs" dxfId="25" priority="25" operator="equal">
      <formula>"SF"</formula>
    </cfRule>
    <cfRule type="cellIs" dxfId="24" priority="26" operator="equal">
      <formula>"F"</formula>
    </cfRule>
    <cfRule type="cellIs" dxfId="23" priority="27" operator="equal">
      <formula>"W"</formula>
    </cfRule>
    <cfRule type="cellIs" dxfId="22" priority="28" operator="equal">
      <formula>"WF"</formula>
    </cfRule>
    <cfRule type="cellIs" dxfId="21" priority="29" operator="equal">
      <formula>"WC"</formula>
    </cfRule>
  </conditionalFormatting>
  <conditionalFormatting sqref="AA476:AA495">
    <cfRule type="containsErrors" dxfId="20" priority="2">
      <formula>ISERROR(AA476)</formula>
    </cfRule>
    <cfRule type="cellIs" dxfId="19" priority="3" operator="equal">
      <formula>"QF"</formula>
    </cfRule>
    <cfRule type="cellIs" dxfId="18" priority="4" operator="equal">
      <formula>"SF"</formula>
    </cfRule>
    <cfRule type="cellIs" dxfId="17" priority="5" operator="equal">
      <formula>"F"</formula>
    </cfRule>
    <cfRule type="cellIs" dxfId="16" priority="6" operator="equal">
      <formula>"W"</formula>
    </cfRule>
    <cfRule type="cellIs" dxfId="15" priority="7" operator="equal">
      <formula>"WF"</formula>
    </cfRule>
    <cfRule type="cellIs" dxfId="14" priority="8" operator="equal">
      <formula>"WC"</formula>
    </cfRule>
  </conditionalFormatting>
  <conditionalFormatting sqref="Z476:Z495">
    <cfRule type="containsErrors" dxfId="13" priority="9">
      <formula>ISERROR(Z476)</formula>
    </cfRule>
    <cfRule type="cellIs" dxfId="12" priority="10" operator="equal">
      <formula>"QF"</formula>
    </cfRule>
    <cfRule type="cellIs" dxfId="11" priority="11" operator="equal">
      <formula>"SF"</formula>
    </cfRule>
    <cfRule type="cellIs" dxfId="10" priority="12" operator="equal">
      <formula>"F"</formula>
    </cfRule>
    <cfRule type="cellIs" dxfId="9" priority="13" operator="equal">
      <formula>"W"</formula>
    </cfRule>
    <cfRule type="cellIs" dxfId="8" priority="14" operator="equal">
      <formula>"WF"</formula>
    </cfRule>
    <cfRule type="cellIs" dxfId="7" priority="15" operator="equal">
      <formula>"WC"</formula>
    </cfRule>
  </conditionalFormatting>
  <conditionalFormatting sqref="L476:Y495">
    <cfRule type="containsErrors" dxfId="6" priority="16">
      <formula>ISERROR(L476)</formula>
    </cfRule>
    <cfRule type="cellIs" dxfId="5" priority="17" operator="equal">
      <formula>"QF"</formula>
    </cfRule>
    <cfRule type="cellIs" dxfId="4" priority="18" operator="equal">
      <formula>"SF"</formula>
    </cfRule>
    <cfRule type="cellIs" dxfId="3" priority="19" operator="equal">
      <formula>"F"</formula>
    </cfRule>
    <cfRule type="cellIs" dxfId="2" priority="20" operator="equal">
      <formula>"W"</formula>
    </cfRule>
    <cfRule type="cellIs" dxfId="1" priority="21" operator="equal">
      <formula>"WF"</formula>
    </cfRule>
    <cfRule type="cellIs" dxfId="0" priority="22" operator="equal">
      <formula>"WC"</formula>
    </cfRule>
  </conditionalFormatting>
  <conditionalFormatting sqref="DR6:DR495">
    <cfRule type="colorScale" priority="1">
      <colorScale>
        <cfvo type="min"/>
        <cfvo type="percentile" val="50"/>
        <cfvo type="max"/>
        <color rgb="FF63BE7B"/>
        <color rgb="FFFCFCFF"/>
        <color rgb="FFF8696B"/>
      </colorScale>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C4:R51"/>
  <sheetViews>
    <sheetView zoomScale="80" zoomScaleNormal="80" workbookViewId="0">
      <selection activeCell="R50" sqref="R50"/>
    </sheetView>
  </sheetViews>
  <sheetFormatPr defaultRowHeight="12.75" x14ac:dyDescent="0.2"/>
  <cols>
    <col min="3" max="3" width="39.5703125" customWidth="1"/>
    <col min="16" max="16" width="7.42578125" customWidth="1"/>
  </cols>
  <sheetData>
    <row r="4" spans="3:18" x14ac:dyDescent="0.2">
      <c r="C4" s="101"/>
      <c r="D4" s="233">
        <v>2000</v>
      </c>
      <c r="E4" s="233">
        <f t="shared" ref="E4:P4" si="0">D4+1</f>
        <v>2001</v>
      </c>
      <c r="F4" s="233">
        <f t="shared" si="0"/>
        <v>2002</v>
      </c>
      <c r="G4" s="233">
        <f t="shared" si="0"/>
        <v>2003</v>
      </c>
      <c r="H4" s="233">
        <f t="shared" si="0"/>
        <v>2004</v>
      </c>
      <c r="I4" s="233">
        <f t="shared" si="0"/>
        <v>2005</v>
      </c>
      <c r="J4" s="233">
        <f t="shared" si="0"/>
        <v>2006</v>
      </c>
      <c r="K4" s="233">
        <f t="shared" si="0"/>
        <v>2007</v>
      </c>
      <c r="L4" s="233">
        <f t="shared" si="0"/>
        <v>2008</v>
      </c>
      <c r="M4" s="233">
        <f t="shared" si="0"/>
        <v>2009</v>
      </c>
      <c r="N4" s="233">
        <f t="shared" si="0"/>
        <v>2010</v>
      </c>
      <c r="O4" s="233">
        <f t="shared" si="0"/>
        <v>2011</v>
      </c>
      <c r="P4" s="233">
        <f t="shared" si="0"/>
        <v>2012</v>
      </c>
      <c r="Q4" s="101">
        <v>2013</v>
      </c>
      <c r="R4" s="101">
        <v>2014</v>
      </c>
    </row>
    <row r="5" spans="3:18" x14ac:dyDescent="0.2">
      <c r="C5" s="233" t="s">
        <v>336</v>
      </c>
      <c r="D5" s="309">
        <v>372</v>
      </c>
      <c r="E5" s="310">
        <v>515</v>
      </c>
      <c r="F5" s="310">
        <v>642</v>
      </c>
      <c r="G5" s="310">
        <v>787</v>
      </c>
      <c r="H5" s="310">
        <v>927</v>
      </c>
      <c r="I5" s="310">
        <v>991</v>
      </c>
      <c r="J5" s="310">
        <v>1113</v>
      </c>
      <c r="K5" s="310">
        <v>1305</v>
      </c>
      <c r="L5" s="310">
        <v>1508</v>
      </c>
      <c r="M5" s="310">
        <v>1677</v>
      </c>
      <c r="N5" s="310">
        <v>1811</v>
      </c>
      <c r="O5" s="310">
        <v>2053</v>
      </c>
      <c r="P5" s="310">
        <v>2339</v>
      </c>
      <c r="Q5" s="451">
        <v>2509</v>
      </c>
      <c r="R5" s="311">
        <v>2729</v>
      </c>
    </row>
    <row r="6" spans="3:18" x14ac:dyDescent="0.2">
      <c r="C6" s="233" t="s">
        <v>337</v>
      </c>
      <c r="D6" s="307">
        <v>55</v>
      </c>
      <c r="E6" s="97">
        <v>64</v>
      </c>
      <c r="F6" s="97">
        <v>72</v>
      </c>
      <c r="G6" s="97">
        <v>84</v>
      </c>
      <c r="H6" s="97">
        <v>88</v>
      </c>
      <c r="I6" s="97">
        <v>94</v>
      </c>
      <c r="J6" s="97">
        <v>100</v>
      </c>
      <c r="K6" s="97">
        <v>108</v>
      </c>
      <c r="L6" s="97">
        <v>118</v>
      </c>
      <c r="M6" s="97">
        <v>132</v>
      </c>
      <c r="N6" s="97">
        <v>136</v>
      </c>
      <c r="O6" s="97">
        <v>169</v>
      </c>
      <c r="P6" s="97">
        <v>190</v>
      </c>
      <c r="Q6" s="2">
        <v>203</v>
      </c>
      <c r="R6" s="312">
        <v>277</v>
      </c>
    </row>
    <row r="7" spans="3:18" x14ac:dyDescent="0.2">
      <c r="C7" s="233" t="s">
        <v>338</v>
      </c>
      <c r="D7" s="425">
        <f>D6/D5</f>
        <v>0.14784946236559141</v>
      </c>
      <c r="E7" s="417">
        <f t="shared" ref="E7:P7" si="1">E6/E5</f>
        <v>0.12427184466019417</v>
      </c>
      <c r="F7" s="417">
        <f t="shared" si="1"/>
        <v>0.11214953271028037</v>
      </c>
      <c r="G7" s="417">
        <f t="shared" si="1"/>
        <v>0.10673443456162643</v>
      </c>
      <c r="H7" s="417">
        <f t="shared" si="1"/>
        <v>9.4929881337648334E-2</v>
      </c>
      <c r="I7" s="417">
        <f t="shared" si="1"/>
        <v>9.4853683148335019E-2</v>
      </c>
      <c r="J7" s="417">
        <f t="shared" si="1"/>
        <v>8.9847259658580411E-2</v>
      </c>
      <c r="K7" s="417">
        <f t="shared" si="1"/>
        <v>8.2758620689655171E-2</v>
      </c>
      <c r="L7" s="417">
        <f t="shared" si="1"/>
        <v>7.8249336870026526E-2</v>
      </c>
      <c r="M7" s="417">
        <f t="shared" si="1"/>
        <v>7.8711985688729877E-2</v>
      </c>
      <c r="N7" s="417">
        <f t="shared" si="1"/>
        <v>7.5096631695196023E-2</v>
      </c>
      <c r="O7" s="417">
        <f t="shared" si="1"/>
        <v>8.2318558207501225E-2</v>
      </c>
      <c r="P7" s="417">
        <f t="shared" si="1"/>
        <v>8.1231295425395464E-2</v>
      </c>
      <c r="Q7" s="417">
        <f>Q6/Q5</f>
        <v>8.0908728577122363E-2</v>
      </c>
      <c r="R7" s="421">
        <f>R6/R5</f>
        <v>0.10150238182484426</v>
      </c>
    </row>
    <row r="8" spans="3:18" x14ac:dyDescent="0.2">
      <c r="C8" s="233" t="s">
        <v>339</v>
      </c>
      <c r="D8" s="426">
        <v>266</v>
      </c>
      <c r="E8" s="97">
        <v>335</v>
      </c>
      <c r="F8" s="97">
        <v>289</v>
      </c>
      <c r="G8" s="97">
        <v>291</v>
      </c>
      <c r="H8" s="97">
        <v>292</v>
      </c>
      <c r="I8" s="97">
        <v>340</v>
      </c>
      <c r="J8" s="313">
        <v>344</v>
      </c>
      <c r="K8" s="97">
        <v>344</v>
      </c>
      <c r="L8" s="97">
        <v>340</v>
      </c>
      <c r="M8" s="97">
        <v>348</v>
      </c>
      <c r="N8" s="97">
        <v>344</v>
      </c>
      <c r="O8" s="97">
        <v>352</v>
      </c>
      <c r="P8" s="97">
        <v>400</v>
      </c>
      <c r="Q8" s="97">
        <v>400</v>
      </c>
      <c r="R8" s="312">
        <v>400</v>
      </c>
    </row>
    <row r="9" spans="3:18" x14ac:dyDescent="0.2">
      <c r="C9" s="233" t="s">
        <v>340</v>
      </c>
      <c r="D9" s="307"/>
      <c r="E9" s="97"/>
      <c r="F9" s="97"/>
      <c r="G9" s="97">
        <v>40</v>
      </c>
      <c r="H9" s="97">
        <v>45</v>
      </c>
      <c r="I9" s="97">
        <v>51</v>
      </c>
      <c r="J9" s="97">
        <v>48</v>
      </c>
      <c r="K9" s="97">
        <v>44</v>
      </c>
      <c r="L9" s="97">
        <v>45</v>
      </c>
      <c r="M9" s="97">
        <v>43</v>
      </c>
      <c r="N9" s="97">
        <v>34</v>
      </c>
      <c r="O9" s="97">
        <v>30</v>
      </c>
      <c r="P9" s="97">
        <v>36</v>
      </c>
      <c r="Q9" s="2">
        <v>35</v>
      </c>
      <c r="R9" s="312">
        <v>34</v>
      </c>
    </row>
    <row r="10" spans="3:18" x14ac:dyDescent="0.2">
      <c r="C10" s="233" t="s">
        <v>343</v>
      </c>
      <c r="D10" s="427">
        <f>D9/D8</f>
        <v>0</v>
      </c>
      <c r="E10" s="418">
        <f>E9/E8</f>
        <v>0</v>
      </c>
      <c r="F10" s="418">
        <f>F9/F8</f>
        <v>0</v>
      </c>
      <c r="G10" s="418">
        <f>G9/G$8</f>
        <v>0.13745704467353953</v>
      </c>
      <c r="H10" s="418">
        <f t="shared" ref="H10:Q10" si="2">H9/H$8</f>
        <v>0.1541095890410959</v>
      </c>
      <c r="I10" s="418">
        <f t="shared" si="2"/>
        <v>0.15</v>
      </c>
      <c r="J10" s="418">
        <f t="shared" si="2"/>
        <v>0.13953488372093023</v>
      </c>
      <c r="K10" s="418">
        <f t="shared" si="2"/>
        <v>0.12790697674418605</v>
      </c>
      <c r="L10" s="418">
        <f t="shared" si="2"/>
        <v>0.13235294117647059</v>
      </c>
      <c r="M10" s="418">
        <f t="shared" si="2"/>
        <v>0.1235632183908046</v>
      </c>
      <c r="N10" s="418">
        <f t="shared" si="2"/>
        <v>9.8837209302325577E-2</v>
      </c>
      <c r="O10" s="418">
        <f t="shared" si="2"/>
        <v>8.5227272727272721E-2</v>
      </c>
      <c r="P10" s="418">
        <f t="shared" si="2"/>
        <v>0.09</v>
      </c>
      <c r="Q10" s="418">
        <f t="shared" si="2"/>
        <v>8.7499999999999994E-2</v>
      </c>
      <c r="R10" s="422">
        <f t="shared" ref="R10" si="3">R9/R$8</f>
        <v>8.5000000000000006E-2</v>
      </c>
    </row>
    <row r="11" spans="3:18" x14ac:dyDescent="0.2">
      <c r="C11" s="233" t="s">
        <v>344</v>
      </c>
      <c r="D11" s="425">
        <f>D9/D6</f>
        <v>0</v>
      </c>
      <c r="E11" s="417">
        <f t="shared" ref="E11:Q11" si="4">E9/E6</f>
        <v>0</v>
      </c>
      <c r="F11" s="417">
        <f t="shared" si="4"/>
        <v>0</v>
      </c>
      <c r="G11" s="417">
        <f t="shared" si="4"/>
        <v>0.47619047619047616</v>
      </c>
      <c r="H11" s="417">
        <f t="shared" si="4"/>
        <v>0.51136363636363635</v>
      </c>
      <c r="I11" s="417">
        <f t="shared" si="4"/>
        <v>0.54255319148936165</v>
      </c>
      <c r="J11" s="417">
        <f t="shared" si="4"/>
        <v>0.48</v>
      </c>
      <c r="K11" s="417">
        <f t="shared" si="4"/>
        <v>0.40740740740740738</v>
      </c>
      <c r="L11" s="417">
        <f t="shared" si="4"/>
        <v>0.38135593220338981</v>
      </c>
      <c r="M11" s="417">
        <f t="shared" si="4"/>
        <v>0.32575757575757575</v>
      </c>
      <c r="N11" s="417">
        <f t="shared" si="4"/>
        <v>0.25</v>
      </c>
      <c r="O11" s="417">
        <f t="shared" si="4"/>
        <v>0.17751479289940827</v>
      </c>
      <c r="P11" s="417">
        <f t="shared" si="4"/>
        <v>0.18947368421052632</v>
      </c>
      <c r="Q11" s="417">
        <f t="shared" si="4"/>
        <v>0.17241379310344829</v>
      </c>
      <c r="R11" s="421">
        <f t="shared" ref="R11" si="5">R9/R6</f>
        <v>0.12274368231046931</v>
      </c>
    </row>
    <row r="12" spans="3:18" x14ac:dyDescent="0.2">
      <c r="C12" s="233" t="s">
        <v>353</v>
      </c>
      <c r="D12" s="307"/>
      <c r="E12" s="97"/>
      <c r="F12" s="97"/>
      <c r="G12" s="97">
        <v>96</v>
      </c>
      <c r="H12" s="97">
        <v>96</v>
      </c>
      <c r="I12" s="97">
        <v>96</v>
      </c>
      <c r="J12" s="97">
        <v>96</v>
      </c>
      <c r="K12" s="97">
        <v>96</v>
      </c>
      <c r="L12" s="97">
        <v>96</v>
      </c>
      <c r="M12" s="97">
        <v>96</v>
      </c>
      <c r="N12" s="97">
        <v>96</v>
      </c>
      <c r="O12" s="97">
        <v>96</v>
      </c>
      <c r="P12" s="97">
        <v>96</v>
      </c>
      <c r="Q12" s="97">
        <v>96</v>
      </c>
      <c r="R12" s="312">
        <v>128</v>
      </c>
    </row>
    <row r="13" spans="3:18" x14ac:dyDescent="0.2">
      <c r="C13" s="233" t="s">
        <v>341</v>
      </c>
      <c r="D13" s="307"/>
      <c r="E13" s="97"/>
      <c r="F13" s="97"/>
      <c r="G13" s="97"/>
      <c r="H13" s="97">
        <v>13</v>
      </c>
      <c r="I13" s="97">
        <v>17</v>
      </c>
      <c r="J13" s="97">
        <v>11</v>
      </c>
      <c r="K13" s="97">
        <v>15</v>
      </c>
      <c r="L13" s="97">
        <v>13</v>
      </c>
      <c r="M13" s="97">
        <v>16</v>
      </c>
      <c r="N13" s="97">
        <v>21</v>
      </c>
      <c r="O13" s="97">
        <v>19</v>
      </c>
      <c r="P13" s="97">
        <v>23</v>
      </c>
      <c r="Q13" s="97">
        <v>18</v>
      </c>
      <c r="R13" s="312">
        <v>26</v>
      </c>
    </row>
    <row r="14" spans="3:18" x14ac:dyDescent="0.2">
      <c r="C14" s="233" t="s">
        <v>342</v>
      </c>
      <c r="D14" s="307"/>
      <c r="E14" s="97"/>
      <c r="F14" s="97"/>
      <c r="G14" s="417">
        <f t="shared" ref="G14:Q14" si="6">G13/G12</f>
        <v>0</v>
      </c>
      <c r="H14" s="417">
        <f t="shared" si="6"/>
        <v>0.13541666666666666</v>
      </c>
      <c r="I14" s="417">
        <f t="shared" si="6"/>
        <v>0.17708333333333334</v>
      </c>
      <c r="J14" s="417">
        <f t="shared" si="6"/>
        <v>0.11458333333333333</v>
      </c>
      <c r="K14" s="417">
        <f t="shared" si="6"/>
        <v>0.15625</v>
      </c>
      <c r="L14" s="417">
        <f t="shared" si="6"/>
        <v>0.13541666666666666</v>
      </c>
      <c r="M14" s="417">
        <f t="shared" si="6"/>
        <v>0.16666666666666666</v>
      </c>
      <c r="N14" s="417">
        <f t="shared" si="6"/>
        <v>0.21875</v>
      </c>
      <c r="O14" s="417">
        <f t="shared" si="6"/>
        <v>0.19791666666666666</v>
      </c>
      <c r="P14" s="417">
        <f t="shared" si="6"/>
        <v>0.23958333333333334</v>
      </c>
      <c r="Q14" s="417">
        <f t="shared" si="6"/>
        <v>0.1875</v>
      </c>
      <c r="R14" s="421">
        <f t="shared" ref="R14" si="7">R13/R12</f>
        <v>0.203125</v>
      </c>
    </row>
    <row r="15" spans="3:18" x14ac:dyDescent="0.2">
      <c r="C15" s="233" t="s">
        <v>348</v>
      </c>
      <c r="D15" s="307"/>
      <c r="E15" s="97"/>
      <c r="F15" s="97"/>
      <c r="G15" s="419"/>
      <c r="H15" s="419">
        <f t="shared" ref="H15:O15" si="8">H14/H7</f>
        <v>1.4264914772727271</v>
      </c>
      <c r="I15" s="419">
        <f t="shared" si="8"/>
        <v>1.8669104609929079</v>
      </c>
      <c r="J15" s="419">
        <f t="shared" si="8"/>
        <v>1.2753125000000001</v>
      </c>
      <c r="K15" s="419">
        <f t="shared" si="8"/>
        <v>1.8880208333333333</v>
      </c>
      <c r="L15" s="419">
        <f t="shared" si="8"/>
        <v>1.7305790960451977</v>
      </c>
      <c r="M15" s="419">
        <f t="shared" si="8"/>
        <v>2.1174242424242422</v>
      </c>
      <c r="N15" s="419">
        <f t="shared" si="8"/>
        <v>2.9129136029411766</v>
      </c>
      <c r="O15" s="419">
        <f t="shared" si="8"/>
        <v>2.4042776134122286</v>
      </c>
      <c r="P15" s="419">
        <f>P14/P7</f>
        <v>2.9493969298245615</v>
      </c>
      <c r="Q15" s="419">
        <f>Q14/Q7</f>
        <v>2.3174261083743843</v>
      </c>
      <c r="R15" s="423">
        <f>R14/R7</f>
        <v>2.0011845667870034</v>
      </c>
    </row>
    <row r="16" spans="3:18" x14ac:dyDescent="0.2">
      <c r="C16" s="233" t="s">
        <v>354</v>
      </c>
      <c r="D16" s="314"/>
      <c r="E16" s="315"/>
      <c r="F16" s="315"/>
      <c r="G16" s="428"/>
      <c r="H16" s="428">
        <f>H13/H9</f>
        <v>0.28888888888888886</v>
      </c>
      <c r="I16" s="428">
        <f t="shared" ref="I16:Q16" si="9">I13/I9</f>
        <v>0.33333333333333331</v>
      </c>
      <c r="J16" s="428">
        <f t="shared" si="9"/>
        <v>0.22916666666666666</v>
      </c>
      <c r="K16" s="428">
        <f t="shared" si="9"/>
        <v>0.34090909090909088</v>
      </c>
      <c r="L16" s="428">
        <f t="shared" si="9"/>
        <v>0.28888888888888886</v>
      </c>
      <c r="M16" s="428">
        <f t="shared" si="9"/>
        <v>0.37209302325581395</v>
      </c>
      <c r="N16" s="428">
        <f t="shared" si="9"/>
        <v>0.61764705882352944</v>
      </c>
      <c r="O16" s="428">
        <f t="shared" si="9"/>
        <v>0.6333333333333333</v>
      </c>
      <c r="P16" s="428">
        <f t="shared" si="9"/>
        <v>0.63888888888888884</v>
      </c>
      <c r="Q16" s="428">
        <f t="shared" si="9"/>
        <v>0.51428571428571423</v>
      </c>
      <c r="R16" s="429">
        <f t="shared" ref="R16" si="10">R13/R9</f>
        <v>0.76470588235294112</v>
      </c>
    </row>
    <row r="19" spans="3:18" x14ac:dyDescent="0.2">
      <c r="D19" s="233">
        <v>2000</v>
      </c>
      <c r="E19" s="233">
        <f t="shared" ref="E19:P19" si="11">D19+1</f>
        <v>2001</v>
      </c>
      <c r="F19" s="233">
        <f t="shared" si="11"/>
        <v>2002</v>
      </c>
      <c r="G19" s="233">
        <f t="shared" si="11"/>
        <v>2003</v>
      </c>
      <c r="H19" s="233">
        <f t="shared" si="11"/>
        <v>2004</v>
      </c>
      <c r="I19" s="233">
        <f t="shared" si="11"/>
        <v>2005</v>
      </c>
      <c r="J19" s="233">
        <f t="shared" si="11"/>
        <v>2006</v>
      </c>
      <c r="K19" s="233">
        <f t="shared" si="11"/>
        <v>2007</v>
      </c>
      <c r="L19" s="233">
        <f t="shared" si="11"/>
        <v>2008</v>
      </c>
      <c r="M19" s="233">
        <f t="shared" si="11"/>
        <v>2009</v>
      </c>
      <c r="N19" s="233">
        <f t="shared" si="11"/>
        <v>2010</v>
      </c>
      <c r="O19" s="233">
        <f t="shared" si="11"/>
        <v>2011</v>
      </c>
      <c r="P19" s="233">
        <f t="shared" si="11"/>
        <v>2012</v>
      </c>
      <c r="Q19" s="101">
        <v>2013</v>
      </c>
      <c r="R19" s="101">
        <v>2014</v>
      </c>
    </row>
    <row r="20" spans="3:18" x14ac:dyDescent="0.2">
      <c r="C20" s="233" t="s">
        <v>345</v>
      </c>
      <c r="D20" s="309"/>
      <c r="E20" s="310"/>
      <c r="F20" s="310"/>
      <c r="G20" s="310">
        <v>53</v>
      </c>
      <c r="H20" s="310">
        <v>94</v>
      </c>
      <c r="I20" s="310">
        <v>105</v>
      </c>
      <c r="J20" s="310">
        <v>110</v>
      </c>
      <c r="K20" s="310">
        <v>124</v>
      </c>
      <c r="L20" s="310">
        <v>142</v>
      </c>
      <c r="M20" s="310">
        <v>145</v>
      </c>
      <c r="N20" s="310">
        <v>153</v>
      </c>
      <c r="O20" s="310">
        <v>175</v>
      </c>
      <c r="P20" s="310">
        <v>195</v>
      </c>
      <c r="Q20" s="451">
        <v>216</v>
      </c>
      <c r="R20" s="311">
        <v>233</v>
      </c>
    </row>
    <row r="21" spans="3:18" x14ac:dyDescent="0.2">
      <c r="C21" s="233" t="s">
        <v>346</v>
      </c>
      <c r="D21" s="307"/>
      <c r="E21" s="97"/>
      <c r="F21" s="97"/>
      <c r="G21" s="417">
        <f>G20/G5</f>
        <v>6.734434561626429E-2</v>
      </c>
      <c r="H21" s="417">
        <f t="shared" ref="H21:R21" si="12">H20/H5</f>
        <v>0.10140237324703344</v>
      </c>
      <c r="I21" s="417">
        <f t="shared" si="12"/>
        <v>0.10595358224016145</v>
      </c>
      <c r="J21" s="417">
        <f t="shared" si="12"/>
        <v>9.8831985624438456E-2</v>
      </c>
      <c r="K21" s="417">
        <f t="shared" si="12"/>
        <v>9.5019157088122599E-2</v>
      </c>
      <c r="L21" s="417">
        <f t="shared" si="12"/>
        <v>9.4164456233421748E-2</v>
      </c>
      <c r="M21" s="417">
        <f t="shared" si="12"/>
        <v>8.6463923673226001E-2</v>
      </c>
      <c r="N21" s="417">
        <f t="shared" si="12"/>
        <v>8.448371065709552E-2</v>
      </c>
      <c r="O21" s="417">
        <f t="shared" si="12"/>
        <v>8.5241110569897707E-2</v>
      </c>
      <c r="P21" s="417">
        <f t="shared" si="12"/>
        <v>8.3368961094484828E-2</v>
      </c>
      <c r="Q21" s="417">
        <f t="shared" si="12"/>
        <v>8.6090075727381421E-2</v>
      </c>
      <c r="R21" s="421">
        <f t="shared" si="12"/>
        <v>8.5379259802125324E-2</v>
      </c>
    </row>
    <row r="22" spans="3:18" x14ac:dyDescent="0.2">
      <c r="C22" s="313" t="s">
        <v>347</v>
      </c>
      <c r="D22" s="307"/>
      <c r="E22" s="97"/>
      <c r="F22" s="97"/>
      <c r="G22" s="97"/>
      <c r="H22" s="97">
        <v>29</v>
      </c>
      <c r="I22" s="97">
        <v>28</v>
      </c>
      <c r="J22" s="97">
        <v>34</v>
      </c>
      <c r="K22" s="97">
        <v>28</v>
      </c>
      <c r="L22" s="97">
        <v>29</v>
      </c>
      <c r="M22" s="97">
        <v>34</v>
      </c>
      <c r="N22" s="97">
        <v>29</v>
      </c>
      <c r="O22" s="97">
        <v>37</v>
      </c>
      <c r="P22" s="97">
        <v>42</v>
      </c>
      <c r="Q22" s="2">
        <v>33</v>
      </c>
      <c r="R22" s="312">
        <v>41</v>
      </c>
    </row>
    <row r="23" spans="3:18" x14ac:dyDescent="0.2">
      <c r="C23" s="233" t="s">
        <v>359</v>
      </c>
      <c r="D23" s="307"/>
      <c r="E23" s="97"/>
      <c r="F23" s="97"/>
      <c r="G23" s="418">
        <f t="shared" ref="G23:P23" si="13">G22/G$8</f>
        <v>0</v>
      </c>
      <c r="H23" s="418">
        <f t="shared" si="13"/>
        <v>9.9315068493150679E-2</v>
      </c>
      <c r="I23" s="418">
        <f t="shared" si="13"/>
        <v>8.2352941176470587E-2</v>
      </c>
      <c r="J23" s="418">
        <f t="shared" si="13"/>
        <v>9.8837209302325577E-2</v>
      </c>
      <c r="K23" s="418">
        <f t="shared" si="13"/>
        <v>8.1395348837209308E-2</v>
      </c>
      <c r="L23" s="418">
        <f t="shared" si="13"/>
        <v>8.5294117647058826E-2</v>
      </c>
      <c r="M23" s="418">
        <f t="shared" si="13"/>
        <v>9.7701149425287362E-2</v>
      </c>
      <c r="N23" s="418">
        <f t="shared" si="13"/>
        <v>8.4302325581395346E-2</v>
      </c>
      <c r="O23" s="418">
        <f t="shared" si="13"/>
        <v>0.10511363636363637</v>
      </c>
      <c r="P23" s="418">
        <f t="shared" si="13"/>
        <v>0.105</v>
      </c>
      <c r="Q23" s="418">
        <f>Q22/Q$8</f>
        <v>8.2500000000000004E-2</v>
      </c>
      <c r="R23" s="421">
        <f>R22/R$8</f>
        <v>0.10249999999999999</v>
      </c>
    </row>
    <row r="24" spans="3:18" x14ac:dyDescent="0.2">
      <c r="C24" s="233" t="s">
        <v>352</v>
      </c>
      <c r="D24" s="307"/>
      <c r="E24" s="97"/>
      <c r="F24" s="97"/>
      <c r="G24" s="419"/>
      <c r="H24" s="419">
        <f t="shared" ref="H24:P24" si="14">H22/H20</f>
        <v>0.30851063829787234</v>
      </c>
      <c r="I24" s="419">
        <f t="shared" si="14"/>
        <v>0.26666666666666666</v>
      </c>
      <c r="J24" s="419">
        <f t="shared" si="14"/>
        <v>0.30909090909090908</v>
      </c>
      <c r="K24" s="419">
        <f t="shared" si="14"/>
        <v>0.22580645161290322</v>
      </c>
      <c r="L24" s="419">
        <f t="shared" si="14"/>
        <v>0.20422535211267606</v>
      </c>
      <c r="M24" s="419">
        <f t="shared" si="14"/>
        <v>0.23448275862068965</v>
      </c>
      <c r="N24" s="419">
        <f t="shared" si="14"/>
        <v>0.18954248366013071</v>
      </c>
      <c r="O24" s="419">
        <f t="shared" si="14"/>
        <v>0.21142857142857144</v>
      </c>
      <c r="P24" s="419">
        <f t="shared" si="14"/>
        <v>0.2153846153846154</v>
      </c>
      <c r="Q24" s="419">
        <f>Q22/Q20</f>
        <v>0.15277777777777779</v>
      </c>
      <c r="R24" s="423">
        <f>R22/R20</f>
        <v>0.17596566523605151</v>
      </c>
    </row>
    <row r="25" spans="3:18" x14ac:dyDescent="0.2">
      <c r="C25" s="233" t="s">
        <v>349</v>
      </c>
      <c r="D25" s="307"/>
      <c r="E25" s="97"/>
      <c r="F25" s="97"/>
      <c r="G25" s="97"/>
      <c r="H25" s="97">
        <v>6</v>
      </c>
      <c r="I25" s="97">
        <v>5</v>
      </c>
      <c r="J25" s="97">
        <v>5</v>
      </c>
      <c r="K25" s="97">
        <v>5</v>
      </c>
      <c r="L25" s="97">
        <v>8</v>
      </c>
      <c r="M25" s="97">
        <v>10</v>
      </c>
      <c r="N25" s="97">
        <v>14</v>
      </c>
      <c r="O25" s="97">
        <v>10</v>
      </c>
      <c r="P25" s="97">
        <v>10</v>
      </c>
      <c r="Q25" s="2">
        <v>7</v>
      </c>
      <c r="R25" s="312">
        <v>15</v>
      </c>
    </row>
    <row r="26" spans="3:18" x14ac:dyDescent="0.2">
      <c r="C26" s="233" t="s">
        <v>350</v>
      </c>
      <c r="D26" s="307"/>
      <c r="E26" s="97"/>
      <c r="F26" s="97"/>
      <c r="G26" s="97"/>
      <c r="H26" s="417">
        <f t="shared" ref="H26:P26" si="15">H25/H12</f>
        <v>6.25E-2</v>
      </c>
      <c r="I26" s="417">
        <f t="shared" si="15"/>
        <v>5.2083333333333336E-2</v>
      </c>
      <c r="J26" s="417">
        <f t="shared" si="15"/>
        <v>5.2083333333333336E-2</v>
      </c>
      <c r="K26" s="417">
        <f t="shared" si="15"/>
        <v>5.2083333333333336E-2</v>
      </c>
      <c r="L26" s="417">
        <f t="shared" si="15"/>
        <v>8.3333333333333329E-2</v>
      </c>
      <c r="M26" s="417">
        <f t="shared" si="15"/>
        <v>0.10416666666666667</v>
      </c>
      <c r="N26" s="417">
        <f t="shared" si="15"/>
        <v>0.14583333333333334</v>
      </c>
      <c r="O26" s="417">
        <f t="shared" si="15"/>
        <v>0.10416666666666667</v>
      </c>
      <c r="P26" s="417">
        <f t="shared" si="15"/>
        <v>0.10416666666666667</v>
      </c>
      <c r="Q26" s="417">
        <f>Q25/Q12</f>
        <v>7.2916666666666671E-2</v>
      </c>
      <c r="R26" s="421">
        <f>R25/R12</f>
        <v>0.1171875</v>
      </c>
    </row>
    <row r="27" spans="3:18" x14ac:dyDescent="0.2">
      <c r="C27" s="233" t="s">
        <v>351</v>
      </c>
      <c r="D27" s="307"/>
      <c r="E27" s="97"/>
      <c r="F27" s="97"/>
      <c r="G27" s="97"/>
      <c r="H27" s="419">
        <f t="shared" ref="H27:P27" si="16">H26/H21</f>
        <v>0.61635638297872342</v>
      </c>
      <c r="I27" s="419">
        <f t="shared" si="16"/>
        <v>0.49156746031746035</v>
      </c>
      <c r="J27" s="419">
        <f t="shared" si="16"/>
        <v>0.52698863636363635</v>
      </c>
      <c r="K27" s="419">
        <f t="shared" si="16"/>
        <v>0.54813508064516137</v>
      </c>
      <c r="L27" s="419">
        <f t="shared" si="16"/>
        <v>0.88497652582159625</v>
      </c>
      <c r="M27" s="419">
        <f t="shared" si="16"/>
        <v>1.2047413793103448</v>
      </c>
      <c r="N27" s="419">
        <f t="shared" si="16"/>
        <v>1.7261710239651418</v>
      </c>
      <c r="O27" s="419">
        <f t="shared" si="16"/>
        <v>1.2220238095238096</v>
      </c>
      <c r="P27" s="419">
        <f t="shared" si="16"/>
        <v>1.249465811965812</v>
      </c>
      <c r="Q27" s="419">
        <f>Q26/Q21</f>
        <v>0.84698109567901247</v>
      </c>
      <c r="R27" s="421">
        <f>R26/R21</f>
        <v>1.3725523068669527</v>
      </c>
    </row>
    <row r="28" spans="3:18" x14ac:dyDescent="0.2">
      <c r="C28" s="233" t="s">
        <v>355</v>
      </c>
      <c r="D28" s="314"/>
      <c r="E28" s="315"/>
      <c r="F28" s="315"/>
      <c r="G28" s="315"/>
      <c r="H28" s="420">
        <f t="shared" ref="H28:P28" si="17">H25/H22</f>
        <v>0.20689655172413793</v>
      </c>
      <c r="I28" s="420">
        <f t="shared" si="17"/>
        <v>0.17857142857142858</v>
      </c>
      <c r="J28" s="420">
        <f t="shared" si="17"/>
        <v>0.14705882352941177</v>
      </c>
      <c r="K28" s="420">
        <f t="shared" si="17"/>
        <v>0.17857142857142858</v>
      </c>
      <c r="L28" s="420">
        <f t="shared" si="17"/>
        <v>0.27586206896551724</v>
      </c>
      <c r="M28" s="420">
        <f t="shared" si="17"/>
        <v>0.29411764705882354</v>
      </c>
      <c r="N28" s="420">
        <f t="shared" si="17"/>
        <v>0.48275862068965519</v>
      </c>
      <c r="O28" s="420">
        <f t="shared" si="17"/>
        <v>0.27027027027027029</v>
      </c>
      <c r="P28" s="420">
        <f t="shared" si="17"/>
        <v>0.23809523809523808</v>
      </c>
      <c r="Q28" s="420">
        <f>Q25/Q22</f>
        <v>0.21212121212121213</v>
      </c>
      <c r="R28" s="429">
        <f>R25/R22</f>
        <v>0.36585365853658536</v>
      </c>
    </row>
    <row r="30" spans="3:18" x14ac:dyDescent="0.2">
      <c r="C30" s="97"/>
      <c r="D30" s="97"/>
      <c r="E30" s="97"/>
      <c r="F30" s="97"/>
    </row>
    <row r="31" spans="3:18" x14ac:dyDescent="0.2">
      <c r="D31" s="233">
        <v>2000</v>
      </c>
      <c r="E31" s="233">
        <f t="shared" ref="E31:P31" si="18">D31+1</f>
        <v>2001</v>
      </c>
      <c r="F31" s="233">
        <f t="shared" si="18"/>
        <v>2002</v>
      </c>
      <c r="G31" s="233">
        <f t="shared" si="18"/>
        <v>2003</v>
      </c>
      <c r="H31" s="233">
        <f t="shared" si="18"/>
        <v>2004</v>
      </c>
      <c r="I31" s="233">
        <f t="shared" si="18"/>
        <v>2005</v>
      </c>
      <c r="J31" s="233">
        <f t="shared" si="18"/>
        <v>2006</v>
      </c>
      <c r="K31" s="233">
        <f t="shared" si="18"/>
        <v>2007</v>
      </c>
      <c r="L31" s="233">
        <f t="shared" si="18"/>
        <v>2008</v>
      </c>
      <c r="M31" s="233">
        <f t="shared" si="18"/>
        <v>2009</v>
      </c>
      <c r="N31" s="233">
        <f t="shared" si="18"/>
        <v>2010</v>
      </c>
      <c r="O31" s="233">
        <f t="shared" si="18"/>
        <v>2011</v>
      </c>
      <c r="P31" s="233">
        <f t="shared" si="18"/>
        <v>2012</v>
      </c>
      <c r="Q31" s="101">
        <v>2013</v>
      </c>
      <c r="R31" s="101">
        <v>2014</v>
      </c>
    </row>
    <row r="32" spans="3:18" x14ac:dyDescent="0.2">
      <c r="C32" s="233" t="s">
        <v>356</v>
      </c>
      <c r="D32" s="309"/>
      <c r="E32" s="310"/>
      <c r="F32" s="310"/>
      <c r="G32" s="310">
        <v>19</v>
      </c>
      <c r="H32" s="310">
        <v>30</v>
      </c>
      <c r="I32" s="310">
        <v>27</v>
      </c>
      <c r="J32" s="310">
        <v>33</v>
      </c>
      <c r="K32" s="310">
        <v>35</v>
      </c>
      <c r="L32" s="310">
        <v>45</v>
      </c>
      <c r="M32" s="310">
        <v>91</v>
      </c>
      <c r="N32" s="310">
        <v>104</v>
      </c>
      <c r="O32" s="310">
        <v>144</v>
      </c>
      <c r="P32" s="310">
        <v>147</v>
      </c>
      <c r="Q32" s="451">
        <v>142</v>
      </c>
      <c r="R32" s="311">
        <v>133</v>
      </c>
    </row>
    <row r="33" spans="3:18" x14ac:dyDescent="0.2">
      <c r="C33" s="233" t="s">
        <v>357</v>
      </c>
      <c r="D33" s="307"/>
      <c r="E33" s="97"/>
      <c r="F33" s="97"/>
      <c r="G33" s="417">
        <f>G32/G$5</f>
        <v>2.4142312579415501E-2</v>
      </c>
      <c r="H33" s="417">
        <f t="shared" ref="H33:R33" si="19">H32/H$5</f>
        <v>3.2362459546925564E-2</v>
      </c>
      <c r="I33" s="417">
        <f t="shared" si="19"/>
        <v>2.7245206861755803E-2</v>
      </c>
      <c r="J33" s="417">
        <f t="shared" si="19"/>
        <v>2.9649595687331536E-2</v>
      </c>
      <c r="K33" s="417">
        <f t="shared" si="19"/>
        <v>2.681992337164751E-2</v>
      </c>
      <c r="L33" s="417">
        <f t="shared" si="19"/>
        <v>2.9840848806366047E-2</v>
      </c>
      <c r="M33" s="417">
        <f t="shared" si="19"/>
        <v>5.4263565891472867E-2</v>
      </c>
      <c r="N33" s="417">
        <f t="shared" si="19"/>
        <v>5.7426836002208721E-2</v>
      </c>
      <c r="O33" s="417">
        <f t="shared" si="19"/>
        <v>7.0141256697515836E-2</v>
      </c>
      <c r="P33" s="417">
        <f t="shared" si="19"/>
        <v>6.2847370671227018E-2</v>
      </c>
      <c r="Q33" s="417">
        <f t="shared" si="19"/>
        <v>5.6596253487445194E-2</v>
      </c>
      <c r="R33" s="421">
        <f t="shared" si="19"/>
        <v>4.8735800659582267E-2</v>
      </c>
    </row>
    <row r="34" spans="3:18" x14ac:dyDescent="0.2">
      <c r="C34" s="233" t="s">
        <v>358</v>
      </c>
      <c r="D34" s="307"/>
      <c r="E34" s="97"/>
      <c r="F34" s="97"/>
      <c r="G34" s="97"/>
      <c r="H34" s="97">
        <v>8</v>
      </c>
      <c r="I34" s="97">
        <v>6</v>
      </c>
      <c r="J34" s="97">
        <v>8</v>
      </c>
      <c r="K34" s="97">
        <v>8</v>
      </c>
      <c r="L34" s="97">
        <v>12</v>
      </c>
      <c r="M34" s="97">
        <v>12</v>
      </c>
      <c r="N34" s="97">
        <v>10</v>
      </c>
      <c r="O34" s="97">
        <v>10</v>
      </c>
      <c r="P34" s="97">
        <v>22</v>
      </c>
      <c r="Q34" s="97">
        <v>17</v>
      </c>
      <c r="R34" s="312">
        <v>18</v>
      </c>
    </row>
    <row r="35" spans="3:18" x14ac:dyDescent="0.2">
      <c r="C35" s="233" t="s">
        <v>361</v>
      </c>
      <c r="D35" s="307"/>
      <c r="E35" s="97"/>
      <c r="F35" s="97"/>
      <c r="G35" s="419"/>
      <c r="H35" s="418">
        <f t="shared" ref="H35:P35" si="20">H34/H$8</f>
        <v>2.7397260273972601E-2</v>
      </c>
      <c r="I35" s="418">
        <f t="shared" si="20"/>
        <v>1.7647058823529412E-2</v>
      </c>
      <c r="J35" s="418">
        <f t="shared" si="20"/>
        <v>2.3255813953488372E-2</v>
      </c>
      <c r="K35" s="418">
        <f t="shared" si="20"/>
        <v>2.3255813953488372E-2</v>
      </c>
      <c r="L35" s="418">
        <f t="shared" si="20"/>
        <v>3.5294117647058823E-2</v>
      </c>
      <c r="M35" s="418">
        <f t="shared" si="20"/>
        <v>3.4482758620689655E-2</v>
      </c>
      <c r="N35" s="418">
        <f t="shared" si="20"/>
        <v>2.9069767441860465E-2</v>
      </c>
      <c r="O35" s="418">
        <f t="shared" si="20"/>
        <v>2.8409090909090908E-2</v>
      </c>
      <c r="P35" s="418">
        <f t="shared" si="20"/>
        <v>5.5E-2</v>
      </c>
      <c r="Q35" s="418">
        <f>Q34/Q$8</f>
        <v>4.2500000000000003E-2</v>
      </c>
      <c r="R35" s="421">
        <f>R34/R$8</f>
        <v>4.4999999999999998E-2</v>
      </c>
    </row>
    <row r="36" spans="3:18" x14ac:dyDescent="0.2">
      <c r="C36" s="233" t="s">
        <v>360</v>
      </c>
      <c r="D36" s="307"/>
      <c r="E36" s="97"/>
      <c r="F36" s="97"/>
      <c r="G36" s="419"/>
      <c r="H36" s="419">
        <f t="shared" ref="H36:P36" si="21">H34/H32</f>
        <v>0.26666666666666666</v>
      </c>
      <c r="I36" s="419">
        <f t="shared" si="21"/>
        <v>0.22222222222222221</v>
      </c>
      <c r="J36" s="419">
        <f t="shared" si="21"/>
        <v>0.24242424242424243</v>
      </c>
      <c r="K36" s="419">
        <f t="shared" si="21"/>
        <v>0.22857142857142856</v>
      </c>
      <c r="L36" s="419">
        <f t="shared" si="21"/>
        <v>0.26666666666666666</v>
      </c>
      <c r="M36" s="419">
        <f t="shared" si="21"/>
        <v>0.13186813186813187</v>
      </c>
      <c r="N36" s="419">
        <f t="shared" si="21"/>
        <v>9.6153846153846159E-2</v>
      </c>
      <c r="O36" s="419">
        <f t="shared" si="21"/>
        <v>6.9444444444444448E-2</v>
      </c>
      <c r="P36" s="419">
        <f t="shared" si="21"/>
        <v>0.14965986394557823</v>
      </c>
      <c r="Q36" s="419">
        <f>Q34/Q32</f>
        <v>0.11971830985915492</v>
      </c>
      <c r="R36" s="423">
        <f>R34/R32</f>
        <v>0.13533834586466165</v>
      </c>
    </row>
    <row r="37" spans="3:18" x14ac:dyDescent="0.2">
      <c r="C37" s="233" t="s">
        <v>362</v>
      </c>
      <c r="D37" s="307"/>
      <c r="E37" s="97"/>
      <c r="F37" s="97"/>
      <c r="G37" s="97"/>
      <c r="H37" s="97">
        <v>3</v>
      </c>
      <c r="I37" s="97">
        <v>3</v>
      </c>
      <c r="J37" s="97">
        <v>2</v>
      </c>
      <c r="K37" s="97">
        <v>2</v>
      </c>
      <c r="L37" s="97">
        <v>3</v>
      </c>
      <c r="M37" s="97">
        <v>4</v>
      </c>
      <c r="N37" s="97">
        <v>2</v>
      </c>
      <c r="O37" s="97">
        <v>4</v>
      </c>
      <c r="P37" s="97">
        <v>6</v>
      </c>
      <c r="Q37" s="2">
        <v>6</v>
      </c>
      <c r="R37" s="312">
        <v>8</v>
      </c>
    </row>
    <row r="38" spans="3:18" x14ac:dyDescent="0.2">
      <c r="C38" s="233" t="s">
        <v>363</v>
      </c>
      <c r="D38" s="307"/>
      <c r="E38" s="97"/>
      <c r="F38" s="97"/>
      <c r="G38" s="97"/>
      <c r="H38" s="419">
        <f>H37/H32</f>
        <v>0.1</v>
      </c>
      <c r="I38" s="419">
        <f t="shared" ref="I38:P38" si="22">I37/I32</f>
        <v>0.1111111111111111</v>
      </c>
      <c r="J38" s="419">
        <f t="shared" si="22"/>
        <v>6.0606060606060608E-2</v>
      </c>
      <c r="K38" s="419">
        <f t="shared" si="22"/>
        <v>5.7142857142857141E-2</v>
      </c>
      <c r="L38" s="419">
        <f t="shared" si="22"/>
        <v>6.6666666666666666E-2</v>
      </c>
      <c r="M38" s="419">
        <f t="shared" si="22"/>
        <v>4.3956043956043959E-2</v>
      </c>
      <c r="N38" s="419">
        <f t="shared" si="22"/>
        <v>1.9230769230769232E-2</v>
      </c>
      <c r="O38" s="419">
        <f t="shared" si="22"/>
        <v>2.7777777777777776E-2</v>
      </c>
      <c r="P38" s="419">
        <f t="shared" si="22"/>
        <v>4.0816326530612242E-2</v>
      </c>
      <c r="Q38" s="419">
        <f>Q37/Q32</f>
        <v>4.2253521126760563E-2</v>
      </c>
      <c r="R38" s="423">
        <f>R37/R32</f>
        <v>6.0150375939849621E-2</v>
      </c>
    </row>
    <row r="39" spans="3:18" x14ac:dyDescent="0.2">
      <c r="C39" s="233" t="s">
        <v>364</v>
      </c>
      <c r="D39" s="307"/>
      <c r="E39" s="97"/>
      <c r="F39" s="97"/>
      <c r="G39" s="97"/>
      <c r="H39" s="419">
        <f>H38/H33</f>
        <v>3.0900000000000003</v>
      </c>
      <c r="I39" s="419">
        <f t="shared" ref="I39:P39" si="23">I38/I33</f>
        <v>4.0781893004115224</v>
      </c>
      <c r="J39" s="419">
        <f t="shared" si="23"/>
        <v>2.0440771349862259</v>
      </c>
      <c r="K39" s="419">
        <f t="shared" si="23"/>
        <v>2.130612244897959</v>
      </c>
      <c r="L39" s="419">
        <f t="shared" si="23"/>
        <v>2.2340740740740741</v>
      </c>
      <c r="M39" s="419">
        <f t="shared" si="23"/>
        <v>0.81004709576138156</v>
      </c>
      <c r="N39" s="419">
        <f t="shared" si="23"/>
        <v>0.3348742603550296</v>
      </c>
      <c r="O39" s="419">
        <f t="shared" si="23"/>
        <v>0.3960262345679012</v>
      </c>
      <c r="P39" s="419">
        <f t="shared" si="23"/>
        <v>0.64945161738164647</v>
      </c>
      <c r="Q39" s="419">
        <f>Q38/Q33</f>
        <v>0.74657805990874826</v>
      </c>
      <c r="R39" s="423">
        <f>R38/R33</f>
        <v>1.2342133529312</v>
      </c>
    </row>
    <row r="40" spans="3:18" x14ac:dyDescent="0.2">
      <c r="C40" s="233" t="s">
        <v>365</v>
      </c>
      <c r="D40" s="314"/>
      <c r="E40" s="315"/>
      <c r="F40" s="315"/>
      <c r="G40" s="315"/>
      <c r="H40" s="420">
        <f>H37/H34</f>
        <v>0.375</v>
      </c>
      <c r="I40" s="420">
        <f t="shared" ref="I40:P40" si="24">I37/I34</f>
        <v>0.5</v>
      </c>
      <c r="J40" s="420">
        <f t="shared" si="24"/>
        <v>0.25</v>
      </c>
      <c r="K40" s="420">
        <f t="shared" si="24"/>
        <v>0.25</v>
      </c>
      <c r="L40" s="420">
        <f t="shared" si="24"/>
        <v>0.25</v>
      </c>
      <c r="M40" s="420">
        <f t="shared" si="24"/>
        <v>0.33333333333333331</v>
      </c>
      <c r="N40" s="420">
        <f t="shared" si="24"/>
        <v>0.2</v>
      </c>
      <c r="O40" s="420">
        <f t="shared" si="24"/>
        <v>0.4</v>
      </c>
      <c r="P40" s="420">
        <f t="shared" si="24"/>
        <v>0.27272727272727271</v>
      </c>
      <c r="Q40" s="420">
        <f>Q37/Q34</f>
        <v>0.35294117647058826</v>
      </c>
      <c r="R40" s="424">
        <f>R37/R34</f>
        <v>0.44444444444444442</v>
      </c>
    </row>
    <row r="42" spans="3:18" x14ac:dyDescent="0.2">
      <c r="M42">
        <v>2009</v>
      </c>
      <c r="N42" s="101">
        <v>2010</v>
      </c>
      <c r="O42" s="101">
        <v>2011</v>
      </c>
      <c r="P42" s="233">
        <v>2012</v>
      </c>
      <c r="Q42" s="101">
        <v>2013</v>
      </c>
      <c r="R42" s="101">
        <v>2014</v>
      </c>
    </row>
    <row r="43" spans="3:18" x14ac:dyDescent="0.2">
      <c r="C43" s="233" t="s">
        <v>379</v>
      </c>
      <c r="M43" s="309"/>
      <c r="N43" s="310">
        <v>85</v>
      </c>
      <c r="O43" s="310">
        <v>90</v>
      </c>
      <c r="P43" s="310">
        <v>99</v>
      </c>
      <c r="Q43" s="451">
        <v>109</v>
      </c>
      <c r="R43" s="311">
        <v>110</v>
      </c>
    </row>
    <row r="44" spans="3:18" x14ac:dyDescent="0.2">
      <c r="C44" s="233" t="s">
        <v>380</v>
      </c>
      <c r="M44" s="425"/>
      <c r="N44" s="417">
        <f>N43/N$5</f>
        <v>4.6935394809497516E-2</v>
      </c>
      <c r="O44" s="417">
        <f>O43/O$5</f>
        <v>4.3838285435947394E-2</v>
      </c>
      <c r="P44" s="417">
        <f>P43/P$5</f>
        <v>4.2325780247969215E-2</v>
      </c>
      <c r="Q44" s="417">
        <f>Q43/Q$5</f>
        <v>4.3443603029095258E-2</v>
      </c>
      <c r="R44" s="421">
        <f>R43/R$5</f>
        <v>4.0307805056797361E-2</v>
      </c>
    </row>
    <row r="45" spans="3:18" x14ac:dyDescent="0.2">
      <c r="C45" s="233" t="s">
        <v>381</v>
      </c>
      <c r="M45" s="307"/>
      <c r="N45" s="97">
        <v>23</v>
      </c>
      <c r="O45" s="97">
        <v>19</v>
      </c>
      <c r="P45" s="97">
        <v>26</v>
      </c>
      <c r="Q45" s="2">
        <v>18</v>
      </c>
      <c r="R45" s="312">
        <v>23</v>
      </c>
    </row>
    <row r="46" spans="3:18" x14ac:dyDescent="0.2">
      <c r="C46" s="233" t="s">
        <v>382</v>
      </c>
      <c r="M46" s="427"/>
      <c r="N46" s="418">
        <f>N45/N$8</f>
        <v>6.6860465116279064E-2</v>
      </c>
      <c r="O46" s="418">
        <f>O45/O$8</f>
        <v>5.3977272727272728E-2</v>
      </c>
      <c r="P46" s="418">
        <f>P45/P$8</f>
        <v>6.5000000000000002E-2</v>
      </c>
      <c r="Q46" s="418">
        <f>Q45/Q$8</f>
        <v>4.4999999999999998E-2</v>
      </c>
      <c r="R46" s="421">
        <f>R45/R$8</f>
        <v>5.7500000000000002E-2</v>
      </c>
    </row>
    <row r="47" spans="3:18" x14ac:dyDescent="0.2">
      <c r="C47" s="233" t="s">
        <v>383</v>
      </c>
      <c r="M47" s="431"/>
      <c r="N47" s="419">
        <f>N45/N43</f>
        <v>0.27058823529411763</v>
      </c>
      <c r="O47" s="419">
        <f>O45/O43</f>
        <v>0.21111111111111111</v>
      </c>
      <c r="P47" s="419">
        <f>P45/P43</f>
        <v>0.26262626262626265</v>
      </c>
      <c r="Q47" s="419">
        <f>Q45/Q43</f>
        <v>0.16513761467889909</v>
      </c>
      <c r="R47" s="423">
        <f>R45/R43</f>
        <v>0.20909090909090908</v>
      </c>
    </row>
    <row r="48" spans="3:18" x14ac:dyDescent="0.2">
      <c r="C48" s="233" t="s">
        <v>384</v>
      </c>
      <c r="M48" s="307"/>
      <c r="N48" s="97">
        <v>7</v>
      </c>
      <c r="O48" s="97">
        <v>9</v>
      </c>
      <c r="P48" s="97">
        <v>8</v>
      </c>
      <c r="Q48" s="2">
        <v>7</v>
      </c>
      <c r="R48" s="312">
        <v>8</v>
      </c>
    </row>
    <row r="49" spans="3:18" x14ac:dyDescent="0.2">
      <c r="C49" s="233" t="s">
        <v>385</v>
      </c>
      <c r="M49" s="431"/>
      <c r="N49" s="419">
        <f t="shared" ref="M49:P50" si="25">N48/N43</f>
        <v>8.2352941176470587E-2</v>
      </c>
      <c r="O49" s="419">
        <f t="shared" si="25"/>
        <v>0.1</v>
      </c>
      <c r="P49" s="419">
        <f t="shared" si="25"/>
        <v>8.0808080808080815E-2</v>
      </c>
      <c r="Q49" s="419">
        <f>Q48/Q43</f>
        <v>6.4220183486238536E-2</v>
      </c>
      <c r="R49" s="423">
        <f>R48/R43</f>
        <v>7.2727272727272724E-2</v>
      </c>
    </row>
    <row r="50" spans="3:18" x14ac:dyDescent="0.2">
      <c r="C50" s="233" t="s">
        <v>386</v>
      </c>
      <c r="M50" s="431"/>
      <c r="N50" s="419">
        <f t="shared" si="25"/>
        <v>1.7546020761245673</v>
      </c>
      <c r="O50" s="419">
        <f t="shared" si="25"/>
        <v>2.2811111111111111</v>
      </c>
      <c r="P50" s="419">
        <f t="shared" si="25"/>
        <v>1.9091929394959701</v>
      </c>
      <c r="Q50" s="419">
        <f>Q49/Q44</f>
        <v>1.4782425721740595</v>
      </c>
      <c r="R50" s="423">
        <f>R49/R44</f>
        <v>1.8042975206611569</v>
      </c>
    </row>
    <row r="51" spans="3:18" x14ac:dyDescent="0.2">
      <c r="C51" s="233" t="s">
        <v>387</v>
      </c>
      <c r="M51" s="432"/>
      <c r="N51" s="420">
        <f>N48/N45</f>
        <v>0.30434782608695654</v>
      </c>
      <c r="O51" s="420">
        <f>O48/O45</f>
        <v>0.47368421052631576</v>
      </c>
      <c r="P51" s="420">
        <f>P48/P45</f>
        <v>0.30769230769230771</v>
      </c>
      <c r="Q51" s="420">
        <f>Q48/Q45</f>
        <v>0.3888888888888889</v>
      </c>
      <c r="R51" s="424">
        <f>R48/R45</f>
        <v>0.34782608695652173</v>
      </c>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309ED"/>
  </sheetPr>
  <dimension ref="A2:N50"/>
  <sheetViews>
    <sheetView workbookViewId="0">
      <selection activeCell="N38" sqref="N38"/>
    </sheetView>
  </sheetViews>
  <sheetFormatPr defaultRowHeight="12.75" x14ac:dyDescent="0.2"/>
  <cols>
    <col min="1" max="1" width="11.7109375" customWidth="1"/>
  </cols>
  <sheetData>
    <row r="2" spans="1:1" x14ac:dyDescent="0.2">
      <c r="A2" s="101" t="s">
        <v>116</v>
      </c>
    </row>
    <row r="3" spans="1:1" x14ac:dyDescent="0.2">
      <c r="A3" s="101" t="s">
        <v>117</v>
      </c>
    </row>
    <row r="4" spans="1:1" x14ac:dyDescent="0.2">
      <c r="A4" s="299">
        <v>41757</v>
      </c>
    </row>
    <row r="5" spans="1:1" x14ac:dyDescent="0.2">
      <c r="A5" s="299"/>
    </row>
    <row r="6" spans="1:1" x14ac:dyDescent="0.2">
      <c r="A6" s="157" t="s">
        <v>129</v>
      </c>
    </row>
    <row r="7" spans="1:1" x14ac:dyDescent="0.2">
      <c r="A7" s="157" t="s">
        <v>161</v>
      </c>
    </row>
    <row r="8" spans="1:1" x14ac:dyDescent="0.2">
      <c r="A8" s="157" t="s">
        <v>162</v>
      </c>
    </row>
    <row r="9" spans="1:1" x14ac:dyDescent="0.2">
      <c r="A9" s="157" t="s">
        <v>163</v>
      </c>
    </row>
    <row r="10" spans="1:1" x14ac:dyDescent="0.2">
      <c r="A10" s="157" t="s">
        <v>165</v>
      </c>
    </row>
    <row r="11" spans="1:1" x14ac:dyDescent="0.2">
      <c r="A11" s="157" t="s">
        <v>166</v>
      </c>
    </row>
    <row r="13" spans="1:1" x14ac:dyDescent="0.2">
      <c r="A13" s="157" t="s">
        <v>411</v>
      </c>
    </row>
    <row r="14" spans="1:1" x14ac:dyDescent="0.2">
      <c r="A14" s="157" t="s">
        <v>412</v>
      </c>
    </row>
    <row r="15" spans="1:1" x14ac:dyDescent="0.2">
      <c r="A15" s="157" t="s">
        <v>159</v>
      </c>
    </row>
    <row r="16" spans="1:1" x14ac:dyDescent="0.2">
      <c r="A16" s="157" t="s">
        <v>160</v>
      </c>
    </row>
    <row r="17" spans="1:2" x14ac:dyDescent="0.2">
      <c r="A17" s="157" t="s">
        <v>131</v>
      </c>
    </row>
    <row r="18" spans="1:2" x14ac:dyDescent="0.2">
      <c r="A18" s="157"/>
    </row>
    <row r="19" spans="1:2" x14ac:dyDescent="0.2">
      <c r="A19" s="157" t="s">
        <v>413</v>
      </c>
    </row>
    <row r="20" spans="1:2" x14ac:dyDescent="0.2">
      <c r="A20" s="157" t="s">
        <v>414</v>
      </c>
    </row>
    <row r="21" spans="1:2" x14ac:dyDescent="0.2">
      <c r="A21" s="157" t="s">
        <v>415</v>
      </c>
    </row>
    <row r="22" spans="1:2" x14ac:dyDescent="0.2">
      <c r="A22" s="157" t="s">
        <v>416</v>
      </c>
    </row>
    <row r="23" spans="1:2" x14ac:dyDescent="0.2">
      <c r="A23" s="157" t="s">
        <v>417</v>
      </c>
    </row>
    <row r="24" spans="1:2" x14ac:dyDescent="0.2">
      <c r="A24" s="157"/>
    </row>
    <row r="25" spans="1:2" x14ac:dyDescent="0.2">
      <c r="A25" s="157" t="s">
        <v>130</v>
      </c>
    </row>
    <row r="26" spans="1:2" x14ac:dyDescent="0.2">
      <c r="A26" s="157" t="s">
        <v>136</v>
      </c>
      <c r="B26" s="157"/>
    </row>
    <row r="27" spans="1:2" x14ac:dyDescent="0.2">
      <c r="A27" s="157" t="s">
        <v>158</v>
      </c>
    </row>
    <row r="29" spans="1:2" x14ac:dyDescent="0.2">
      <c r="A29" s="157" t="s">
        <v>137</v>
      </c>
      <c r="B29" s="294"/>
    </row>
    <row r="30" spans="1:2" x14ac:dyDescent="0.2">
      <c r="A30" s="157" t="s">
        <v>317</v>
      </c>
    </row>
    <row r="31" spans="1:2" x14ac:dyDescent="0.2">
      <c r="A31" s="157" t="s">
        <v>140</v>
      </c>
    </row>
    <row r="32" spans="1:2" x14ac:dyDescent="0.2">
      <c r="A32" s="157" t="s">
        <v>141</v>
      </c>
    </row>
    <row r="33" spans="1:14" x14ac:dyDescent="0.2">
      <c r="A33" s="157" t="s">
        <v>153</v>
      </c>
    </row>
    <row r="34" spans="1:14" x14ac:dyDescent="0.2">
      <c r="A34" s="157" t="s">
        <v>154</v>
      </c>
    </row>
    <row r="35" spans="1:14" x14ac:dyDescent="0.2">
      <c r="A35" s="157" t="s">
        <v>164</v>
      </c>
    </row>
    <row r="36" spans="1:14" x14ac:dyDescent="0.2">
      <c r="A36" s="157"/>
    </row>
    <row r="37" spans="1:14" x14ac:dyDescent="0.2">
      <c r="A37" s="101" t="s">
        <v>157</v>
      </c>
    </row>
    <row r="38" spans="1:14" x14ac:dyDescent="0.2">
      <c r="A38" s="157" t="s">
        <v>142</v>
      </c>
      <c r="B38" s="157" t="s">
        <v>143</v>
      </c>
      <c r="C38" s="157" t="s">
        <v>144</v>
      </c>
      <c r="D38" s="157" t="s">
        <v>145</v>
      </c>
      <c r="E38" s="157" t="s">
        <v>146</v>
      </c>
      <c r="F38" s="157" t="s">
        <v>147</v>
      </c>
      <c r="G38" s="157" t="s">
        <v>148</v>
      </c>
      <c r="H38" s="157" t="s">
        <v>149</v>
      </c>
      <c r="I38" s="157" t="s">
        <v>150</v>
      </c>
      <c r="J38" s="157" t="s">
        <v>151</v>
      </c>
      <c r="K38" s="157" t="s">
        <v>152</v>
      </c>
      <c r="L38" s="157" t="s">
        <v>318</v>
      </c>
      <c r="M38" s="157" t="s">
        <v>407</v>
      </c>
      <c r="N38" s="157" t="s">
        <v>408</v>
      </c>
    </row>
    <row r="39" spans="1:14" x14ac:dyDescent="0.2">
      <c r="A39" s="293">
        <v>1</v>
      </c>
      <c r="B39" s="293">
        <f t="shared" ref="B39:N39" si="0">A39*0.6666</f>
        <v>0.66659999999999997</v>
      </c>
      <c r="C39" s="293">
        <f t="shared" si="0"/>
        <v>0.44435555999999998</v>
      </c>
      <c r="D39" s="293">
        <f t="shared" si="0"/>
        <v>0.29620741629599995</v>
      </c>
      <c r="E39" s="293">
        <f t="shared" si="0"/>
        <v>0.19745186370291357</v>
      </c>
      <c r="F39" s="293">
        <f t="shared" si="0"/>
        <v>0.13162141234436217</v>
      </c>
      <c r="G39" s="293">
        <f t="shared" si="0"/>
        <v>8.7738833468751817E-2</v>
      </c>
      <c r="H39" s="293">
        <f t="shared" si="0"/>
        <v>5.8486706390269962E-2</v>
      </c>
      <c r="I39" s="293">
        <f t="shared" si="0"/>
        <v>3.8987238479753952E-2</v>
      </c>
      <c r="J39" s="293">
        <f t="shared" si="0"/>
        <v>2.5988893170603985E-2</v>
      </c>
      <c r="K39" s="293">
        <f t="shared" si="0"/>
        <v>1.7324196187524614E-2</v>
      </c>
      <c r="L39" s="293">
        <f t="shared" si="0"/>
        <v>1.1548309178603907E-2</v>
      </c>
      <c r="M39" s="294">
        <f t="shared" si="0"/>
        <v>7.6981028984573641E-3</v>
      </c>
      <c r="N39" s="294">
        <f t="shared" si="0"/>
        <v>5.1315553921116785E-3</v>
      </c>
    </row>
    <row r="41" spans="1:14" x14ac:dyDescent="0.2">
      <c r="A41" s="157" t="s">
        <v>409</v>
      </c>
    </row>
    <row r="43" spans="1:14" x14ac:dyDescent="0.2">
      <c r="A43" s="101" t="s">
        <v>128</v>
      </c>
    </row>
    <row r="44" spans="1:14" x14ac:dyDescent="0.2">
      <c r="A44" s="157" t="s">
        <v>410</v>
      </c>
    </row>
    <row r="45" spans="1:14" x14ac:dyDescent="0.2">
      <c r="A45" s="157" t="s">
        <v>126</v>
      </c>
    </row>
    <row r="46" spans="1:14" x14ac:dyDescent="0.2">
      <c r="A46" s="157" t="s">
        <v>127</v>
      </c>
    </row>
    <row r="47" spans="1:14" x14ac:dyDescent="0.2">
      <c r="A47" s="157" t="s">
        <v>396</v>
      </c>
    </row>
    <row r="48" spans="1:14" x14ac:dyDescent="0.2">
      <c r="A48" s="157" t="s">
        <v>156</v>
      </c>
    </row>
    <row r="50" spans="1:1" x14ac:dyDescent="0.2">
      <c r="A50" s="157" t="s">
        <v>155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C57"/>
  <sheetViews>
    <sheetView workbookViewId="0"/>
  </sheetViews>
  <sheetFormatPr defaultRowHeight="12.75" x14ac:dyDescent="0.2"/>
  <sheetData>
    <row r="1" spans="1:29" x14ac:dyDescent="0.2">
      <c r="V1" s="157" t="s">
        <v>242</v>
      </c>
    </row>
    <row r="2" spans="1:29" x14ac:dyDescent="0.2">
      <c r="B2" s="319" t="s">
        <v>168</v>
      </c>
      <c r="C2" s="308"/>
      <c r="D2" s="308"/>
      <c r="E2" s="308"/>
      <c r="F2" s="308"/>
      <c r="G2" s="308"/>
      <c r="R2" s="101" t="s">
        <v>174</v>
      </c>
    </row>
    <row r="3" spans="1:29" x14ac:dyDescent="0.2">
      <c r="D3" s="318">
        <f>AVERAGE(D5:D13,D15)</f>
        <v>4.91</v>
      </c>
      <c r="E3">
        <f>AVERAGE(E5:E15)</f>
        <v>6.2727272727272725</v>
      </c>
      <c r="F3">
        <f>AVERAGE(F5:F15)</f>
        <v>7.463636363636363</v>
      </c>
      <c r="G3">
        <f>AVERAGE(G5:G15)</f>
        <v>6.5400000000000009</v>
      </c>
      <c r="Q3" s="101" t="s">
        <v>236</v>
      </c>
      <c r="R3">
        <v>0.8174884560957203</v>
      </c>
      <c r="S3">
        <v>0.81705015673813164</v>
      </c>
      <c r="X3" s="157" t="s">
        <v>174</v>
      </c>
      <c r="Y3" s="157" t="s">
        <v>194</v>
      </c>
      <c r="Z3" s="157" t="s">
        <v>233</v>
      </c>
      <c r="AA3" s="157" t="s">
        <v>234</v>
      </c>
      <c r="AB3" s="157" t="s">
        <v>216</v>
      </c>
      <c r="AC3" s="157" t="s">
        <v>235</v>
      </c>
    </row>
    <row r="4" spans="1:29" x14ac:dyDescent="0.2">
      <c r="C4" s="101" t="s">
        <v>244</v>
      </c>
      <c r="D4" s="101" t="s">
        <v>169</v>
      </c>
      <c r="E4" s="101" t="s">
        <v>170</v>
      </c>
      <c r="F4" s="101" t="s">
        <v>171</v>
      </c>
      <c r="G4" s="101" t="s">
        <v>172</v>
      </c>
      <c r="Q4" s="101" t="s">
        <v>237</v>
      </c>
      <c r="R4">
        <v>3.9880768657907621</v>
      </c>
      <c r="W4" s="157"/>
      <c r="X4" s="157"/>
      <c r="Y4" s="157"/>
      <c r="Z4" s="157"/>
      <c r="AA4" s="157"/>
    </row>
    <row r="5" spans="1:29" x14ac:dyDescent="0.2">
      <c r="A5">
        <v>1</v>
      </c>
      <c r="B5">
        <v>67</v>
      </c>
      <c r="C5">
        <v>0</v>
      </c>
      <c r="D5">
        <v>5.6</v>
      </c>
      <c r="E5">
        <v>6</v>
      </c>
      <c r="F5">
        <v>10.5</v>
      </c>
      <c r="G5">
        <v>7.4</v>
      </c>
      <c r="Q5" s="101" t="s">
        <v>238</v>
      </c>
      <c r="R5">
        <v>541</v>
      </c>
      <c r="U5">
        <v>1</v>
      </c>
      <c r="V5" s="308">
        <v>67</v>
      </c>
      <c r="X5">
        <v>5.6</v>
      </c>
      <c r="Z5">
        <v>6</v>
      </c>
      <c r="AB5">
        <v>10.5</v>
      </c>
      <c r="AC5">
        <v>7.4</v>
      </c>
    </row>
    <row r="6" spans="1:29" x14ac:dyDescent="0.2">
      <c r="A6">
        <f t="shared" ref="A6:A13" si="0">A5+1</f>
        <v>2</v>
      </c>
      <c r="B6">
        <v>1114</v>
      </c>
      <c r="C6">
        <v>0</v>
      </c>
      <c r="D6">
        <v>6.9</v>
      </c>
      <c r="E6">
        <v>9.3000000000000007</v>
      </c>
      <c r="F6">
        <v>9.3000000000000007</v>
      </c>
      <c r="G6">
        <v>6.8</v>
      </c>
      <c r="Q6" s="101" t="s">
        <v>239</v>
      </c>
      <c r="R6">
        <v>442.02413479532925</v>
      </c>
      <c r="U6">
        <f t="shared" ref="U6:U13" si="1">U5+1</f>
        <v>2</v>
      </c>
      <c r="V6" s="308">
        <v>1114</v>
      </c>
      <c r="Y6">
        <v>6.9</v>
      </c>
      <c r="AA6">
        <v>9.3000000000000007</v>
      </c>
      <c r="AB6">
        <v>9.3000000000000007</v>
      </c>
      <c r="AC6">
        <v>6.8</v>
      </c>
    </row>
    <row r="7" spans="1:29" x14ac:dyDescent="0.2">
      <c r="A7">
        <f t="shared" si="0"/>
        <v>3</v>
      </c>
      <c r="B7">
        <v>254</v>
      </c>
      <c r="C7">
        <v>0</v>
      </c>
      <c r="D7">
        <v>5.5</v>
      </c>
      <c r="E7">
        <v>6.4</v>
      </c>
      <c r="F7">
        <v>8.4</v>
      </c>
      <c r="U7">
        <f t="shared" si="1"/>
        <v>3</v>
      </c>
      <c r="V7" s="308">
        <v>254</v>
      </c>
      <c r="Z7">
        <v>5.5</v>
      </c>
      <c r="AB7">
        <v>6.4</v>
      </c>
      <c r="AC7">
        <v>8.4</v>
      </c>
    </row>
    <row r="8" spans="1:29" x14ac:dyDescent="0.2">
      <c r="A8">
        <f t="shared" si="0"/>
        <v>4</v>
      </c>
      <c r="B8">
        <v>2056</v>
      </c>
      <c r="C8">
        <v>0</v>
      </c>
      <c r="D8">
        <v>8</v>
      </c>
      <c r="E8">
        <v>7.2</v>
      </c>
      <c r="F8">
        <v>5.8</v>
      </c>
      <c r="U8">
        <f t="shared" si="1"/>
        <v>4</v>
      </c>
      <c r="V8" s="308">
        <v>2056</v>
      </c>
      <c r="AA8">
        <v>8</v>
      </c>
      <c r="AB8">
        <v>7.2</v>
      </c>
      <c r="AC8">
        <v>5.8</v>
      </c>
    </row>
    <row r="9" spans="1:29" x14ac:dyDescent="0.2">
      <c r="A9">
        <f t="shared" si="0"/>
        <v>5</v>
      </c>
      <c r="B9">
        <v>469</v>
      </c>
      <c r="C9">
        <v>0</v>
      </c>
      <c r="D9">
        <v>2.5</v>
      </c>
      <c r="E9">
        <v>10.3</v>
      </c>
      <c r="F9">
        <v>7.7</v>
      </c>
      <c r="G9">
        <v>5.5</v>
      </c>
      <c r="R9" s="101" t="s">
        <v>232</v>
      </c>
      <c r="U9">
        <f t="shared" si="1"/>
        <v>5</v>
      </c>
      <c r="V9" s="308">
        <v>469</v>
      </c>
      <c r="Y9">
        <v>2.5</v>
      </c>
      <c r="AA9">
        <v>10.3</v>
      </c>
      <c r="AB9">
        <v>7.7</v>
      </c>
      <c r="AC9">
        <v>5.5</v>
      </c>
    </row>
    <row r="10" spans="1:29" x14ac:dyDescent="0.2">
      <c r="A10">
        <f t="shared" si="0"/>
        <v>6</v>
      </c>
      <c r="B10">
        <v>33</v>
      </c>
      <c r="C10">
        <v>0</v>
      </c>
      <c r="D10">
        <v>3.3</v>
      </c>
      <c r="E10">
        <v>4.5999999999999996</v>
      </c>
      <c r="F10">
        <v>7.5</v>
      </c>
      <c r="G10">
        <v>6.9</v>
      </c>
      <c r="Q10" s="101" t="s">
        <v>236</v>
      </c>
      <c r="R10">
        <v>0.91826311258839355</v>
      </c>
      <c r="S10">
        <v>0.91113700776957141</v>
      </c>
      <c r="U10">
        <f t="shared" si="1"/>
        <v>6</v>
      </c>
      <c r="V10" s="308">
        <v>33</v>
      </c>
      <c r="X10">
        <v>3.3</v>
      </c>
      <c r="AA10">
        <v>4.5999999999999996</v>
      </c>
      <c r="AB10">
        <v>7.5</v>
      </c>
      <c r="AC10">
        <v>6.9</v>
      </c>
    </row>
    <row r="11" spans="1:29" x14ac:dyDescent="0.2">
      <c r="A11">
        <f t="shared" si="0"/>
        <v>7</v>
      </c>
      <c r="B11">
        <v>111</v>
      </c>
      <c r="C11">
        <v>0</v>
      </c>
      <c r="D11">
        <v>4.2</v>
      </c>
      <c r="E11">
        <v>3.6</v>
      </c>
      <c r="F11">
        <v>7.3</v>
      </c>
      <c r="Q11" s="101" t="s">
        <v>237</v>
      </c>
      <c r="R11">
        <v>4.8208872627129331</v>
      </c>
      <c r="U11">
        <f t="shared" si="1"/>
        <v>7</v>
      </c>
      <c r="V11" s="308">
        <v>111</v>
      </c>
      <c r="Y11">
        <v>4.2</v>
      </c>
      <c r="Z11">
        <v>3.6</v>
      </c>
      <c r="AC11">
        <v>7.3</v>
      </c>
    </row>
    <row r="12" spans="1:29" x14ac:dyDescent="0.2">
      <c r="A12">
        <f t="shared" si="0"/>
        <v>8</v>
      </c>
      <c r="B12">
        <v>25</v>
      </c>
      <c r="C12">
        <v>0</v>
      </c>
      <c r="D12">
        <v>6.4</v>
      </c>
      <c r="E12">
        <v>7.4</v>
      </c>
      <c r="F12">
        <v>5.3</v>
      </c>
      <c r="Q12" s="101" t="s">
        <v>238</v>
      </c>
      <c r="R12">
        <v>408</v>
      </c>
      <c r="U12">
        <f t="shared" si="1"/>
        <v>8</v>
      </c>
      <c r="V12">
        <v>25</v>
      </c>
      <c r="X12">
        <v>6.4</v>
      </c>
      <c r="AB12">
        <v>7.4</v>
      </c>
      <c r="AC12">
        <v>5.3</v>
      </c>
    </row>
    <row r="13" spans="1:29" x14ac:dyDescent="0.2">
      <c r="A13">
        <f t="shared" si="0"/>
        <v>9</v>
      </c>
      <c r="B13">
        <v>16</v>
      </c>
      <c r="C13">
        <v>0</v>
      </c>
      <c r="D13">
        <v>2.7</v>
      </c>
      <c r="E13">
        <v>4.8</v>
      </c>
      <c r="F13">
        <v>6.8</v>
      </c>
      <c r="Q13" s="101" t="s">
        <v>239</v>
      </c>
      <c r="R13">
        <v>371.74389916998513</v>
      </c>
      <c r="U13">
        <f t="shared" si="1"/>
        <v>9</v>
      </c>
      <c r="V13">
        <v>16</v>
      </c>
      <c r="X13">
        <v>2.7</v>
      </c>
      <c r="Z13">
        <v>4.8</v>
      </c>
      <c r="AC13">
        <v>6.8</v>
      </c>
    </row>
    <row r="14" spans="1:29" x14ac:dyDescent="0.2">
      <c r="A14">
        <f>A13+1</f>
        <v>10</v>
      </c>
      <c r="B14">
        <v>1717</v>
      </c>
      <c r="C14">
        <v>0</v>
      </c>
      <c r="D14">
        <v>1.6</v>
      </c>
      <c r="E14">
        <v>5.2</v>
      </c>
      <c r="F14">
        <v>6.8</v>
      </c>
      <c r="U14">
        <f>U13+1</f>
        <v>10</v>
      </c>
      <c r="V14">
        <v>1717</v>
      </c>
      <c r="X14">
        <v>1.6</v>
      </c>
      <c r="AA14">
        <v>5.2</v>
      </c>
      <c r="AC14">
        <v>6.8</v>
      </c>
    </row>
    <row r="15" spans="1:29" x14ac:dyDescent="0.2">
      <c r="A15">
        <f t="shared" ref="A15:A21" si="2">A14+1</f>
        <v>11</v>
      </c>
      <c r="B15" s="157">
        <v>1918</v>
      </c>
      <c r="C15">
        <v>0</v>
      </c>
      <c r="D15">
        <v>4</v>
      </c>
      <c r="E15">
        <v>4.2</v>
      </c>
      <c r="F15">
        <v>6.7</v>
      </c>
      <c r="G15">
        <v>6.1</v>
      </c>
      <c r="U15">
        <f t="shared" ref="U15:U21" si="3">U14+1</f>
        <v>11</v>
      </c>
      <c r="V15" s="157">
        <v>1918</v>
      </c>
      <c r="X15">
        <v>4</v>
      </c>
      <c r="AA15">
        <v>4.2</v>
      </c>
      <c r="AB15">
        <v>6.7</v>
      </c>
      <c r="AC15">
        <v>6.1</v>
      </c>
    </row>
    <row r="16" spans="1:29" x14ac:dyDescent="0.2">
      <c r="A16">
        <f t="shared" si="2"/>
        <v>12</v>
      </c>
      <c r="B16">
        <v>294</v>
      </c>
      <c r="C16">
        <v>0</v>
      </c>
      <c r="D16">
        <v>1.5</v>
      </c>
      <c r="E16">
        <v>4</v>
      </c>
      <c r="F16">
        <v>7.1</v>
      </c>
      <c r="G16" s="157" t="s">
        <v>252</v>
      </c>
      <c r="R16" s="101" t="s">
        <v>233</v>
      </c>
      <c r="U16">
        <f t="shared" si="3"/>
        <v>12</v>
      </c>
      <c r="V16">
        <v>294</v>
      </c>
      <c r="X16">
        <v>1.5</v>
      </c>
      <c r="AA16">
        <v>4</v>
      </c>
      <c r="AC16">
        <v>7.1</v>
      </c>
    </row>
    <row r="17" spans="1:29" x14ac:dyDescent="0.2">
      <c r="A17">
        <f t="shared" si="2"/>
        <v>13</v>
      </c>
      <c r="B17">
        <v>1086</v>
      </c>
      <c r="C17">
        <v>0</v>
      </c>
      <c r="D17">
        <v>3.4</v>
      </c>
      <c r="E17">
        <v>3.9</v>
      </c>
      <c r="F17">
        <v>6.9</v>
      </c>
      <c r="Q17" s="101" t="s">
        <v>236</v>
      </c>
      <c r="R17">
        <v>1.0970596845062219</v>
      </c>
      <c r="S17">
        <v>1.0816693611673898</v>
      </c>
      <c r="U17">
        <f t="shared" si="3"/>
        <v>13</v>
      </c>
      <c r="V17">
        <v>1086</v>
      </c>
      <c r="Z17">
        <v>3.4</v>
      </c>
      <c r="AB17">
        <v>3.9</v>
      </c>
      <c r="AC17">
        <v>6.9</v>
      </c>
    </row>
    <row r="18" spans="1:29" x14ac:dyDescent="0.2">
      <c r="A18">
        <f t="shared" si="2"/>
        <v>14</v>
      </c>
      <c r="B18">
        <v>971</v>
      </c>
      <c r="C18">
        <v>0</v>
      </c>
      <c r="D18">
        <v>5.9</v>
      </c>
      <c r="E18">
        <v>5</v>
      </c>
      <c r="Q18" s="101" t="s">
        <v>237</v>
      </c>
      <c r="R18">
        <v>5.2480902191965475</v>
      </c>
      <c r="U18">
        <f t="shared" si="3"/>
        <v>14</v>
      </c>
      <c r="V18">
        <v>971</v>
      </c>
      <c r="Z18">
        <v>5.9</v>
      </c>
      <c r="AC18">
        <v>5</v>
      </c>
    </row>
    <row r="19" spans="1:29" x14ac:dyDescent="0.2">
      <c r="A19">
        <f t="shared" si="2"/>
        <v>15</v>
      </c>
      <c r="B19">
        <v>1058</v>
      </c>
      <c r="C19">
        <v>0</v>
      </c>
      <c r="D19">
        <v>1.5</v>
      </c>
      <c r="E19">
        <v>4.9000000000000004</v>
      </c>
      <c r="F19">
        <v>6.2</v>
      </c>
      <c r="Q19" s="101" t="s">
        <v>238</v>
      </c>
      <c r="R19">
        <v>393</v>
      </c>
      <c r="U19">
        <f t="shared" si="3"/>
        <v>15</v>
      </c>
      <c r="V19">
        <v>1058</v>
      </c>
      <c r="X19">
        <v>1.5</v>
      </c>
      <c r="Y19">
        <v>4.9000000000000004</v>
      </c>
      <c r="AC19">
        <v>6.2</v>
      </c>
    </row>
    <row r="20" spans="1:29" x14ac:dyDescent="0.2">
      <c r="A20">
        <f t="shared" si="2"/>
        <v>16</v>
      </c>
      <c r="B20">
        <v>233</v>
      </c>
      <c r="C20">
        <v>0</v>
      </c>
      <c r="D20">
        <v>1</v>
      </c>
      <c r="E20">
        <v>4.0999999999999996</v>
      </c>
      <c r="F20">
        <v>6.6</v>
      </c>
      <c r="Q20" s="101" t="s">
        <v>239</v>
      </c>
      <c r="R20">
        <v>425.09605893878421</v>
      </c>
      <c r="U20">
        <f t="shared" si="3"/>
        <v>16</v>
      </c>
      <c r="V20">
        <v>233</v>
      </c>
      <c r="Y20">
        <v>1</v>
      </c>
      <c r="AA20">
        <v>4.0999999999999996</v>
      </c>
      <c r="AC20">
        <v>6.6</v>
      </c>
    </row>
    <row r="21" spans="1:29" x14ac:dyDescent="0.2">
      <c r="A21">
        <f t="shared" si="2"/>
        <v>17</v>
      </c>
      <c r="B21">
        <v>330</v>
      </c>
      <c r="C21">
        <v>0</v>
      </c>
      <c r="D21">
        <v>4.5</v>
      </c>
      <c r="E21">
        <v>5.4</v>
      </c>
      <c r="F21">
        <v>5.5</v>
      </c>
      <c r="U21">
        <f t="shared" si="3"/>
        <v>17</v>
      </c>
      <c r="V21">
        <v>330</v>
      </c>
      <c r="Y21">
        <v>4.5</v>
      </c>
      <c r="AA21">
        <v>5.4</v>
      </c>
      <c r="AC21">
        <v>5.5</v>
      </c>
    </row>
    <row r="22" spans="1:29" x14ac:dyDescent="0.2">
      <c r="A22">
        <f>A21+1</f>
        <v>18</v>
      </c>
      <c r="B22">
        <v>987</v>
      </c>
      <c r="C22">
        <v>0</v>
      </c>
      <c r="D22">
        <v>3.7</v>
      </c>
      <c r="E22">
        <v>6.2</v>
      </c>
      <c r="U22">
        <f>U21+1</f>
        <v>18</v>
      </c>
      <c r="V22">
        <v>987</v>
      </c>
      <c r="Y22">
        <v>3.7</v>
      </c>
      <c r="AB22">
        <v>6.2</v>
      </c>
    </row>
    <row r="23" spans="1:29" x14ac:dyDescent="0.2">
      <c r="A23">
        <f>A22+1</f>
        <v>19</v>
      </c>
      <c r="B23">
        <v>1718</v>
      </c>
      <c r="C23">
        <v>0</v>
      </c>
      <c r="D23">
        <v>2.8</v>
      </c>
      <c r="E23">
        <v>6.3</v>
      </c>
      <c r="F23">
        <v>6.1</v>
      </c>
      <c r="G23">
        <v>4.7</v>
      </c>
      <c r="R23" t="s">
        <v>234</v>
      </c>
      <c r="U23">
        <f>U22+1</f>
        <v>19</v>
      </c>
      <c r="V23">
        <v>1718</v>
      </c>
      <c r="Y23">
        <v>2.8</v>
      </c>
      <c r="AA23">
        <v>6.3</v>
      </c>
      <c r="AB23">
        <v>6.1</v>
      </c>
      <c r="AC23">
        <v>4.7</v>
      </c>
    </row>
    <row r="24" spans="1:29" x14ac:dyDescent="0.2">
      <c r="A24">
        <f>A23+1</f>
        <v>20</v>
      </c>
      <c r="B24">
        <v>368</v>
      </c>
      <c r="C24">
        <v>0</v>
      </c>
      <c r="D24">
        <v>1.7</v>
      </c>
      <c r="E24">
        <v>3.9</v>
      </c>
      <c r="F24">
        <v>6</v>
      </c>
      <c r="Q24" s="101" t="s">
        <v>236</v>
      </c>
      <c r="R24">
        <v>1.1108976078702641</v>
      </c>
      <c r="S24">
        <v>1.0761229465798645</v>
      </c>
      <c r="U24">
        <f>U23+1</f>
        <v>20</v>
      </c>
      <c r="V24">
        <v>368</v>
      </c>
      <c r="X24">
        <v>1.7</v>
      </c>
      <c r="AA24">
        <v>3.9</v>
      </c>
      <c r="AC24">
        <v>6</v>
      </c>
    </row>
    <row r="25" spans="1:29" x14ac:dyDescent="0.2">
      <c r="A25">
        <v>21</v>
      </c>
      <c r="B25">
        <v>910</v>
      </c>
      <c r="C25">
        <v>0</v>
      </c>
      <c r="D25">
        <v>4.5</v>
      </c>
      <c r="E25">
        <v>1</v>
      </c>
      <c r="F25">
        <v>5.9</v>
      </c>
      <c r="G25">
        <v>6.1</v>
      </c>
      <c r="Q25" s="101" t="s">
        <v>237</v>
      </c>
      <c r="R25">
        <v>5.1791469427309389</v>
      </c>
      <c r="U25">
        <v>21</v>
      </c>
      <c r="V25">
        <v>910</v>
      </c>
      <c r="X25">
        <v>4.5</v>
      </c>
      <c r="AA25">
        <v>1</v>
      </c>
      <c r="AB25">
        <v>5.9</v>
      </c>
      <c r="AC25">
        <v>6.1</v>
      </c>
    </row>
    <row r="26" spans="1:29" x14ac:dyDescent="0.2">
      <c r="A26">
        <v>22</v>
      </c>
      <c r="B26">
        <v>1986</v>
      </c>
      <c r="C26">
        <v>0</v>
      </c>
      <c r="D26">
        <v>2.1</v>
      </c>
      <c r="E26">
        <v>5.9</v>
      </c>
      <c r="F26">
        <v>5</v>
      </c>
      <c r="Q26" s="101" t="s">
        <v>238</v>
      </c>
      <c r="R26">
        <v>555</v>
      </c>
      <c r="U26">
        <v>22</v>
      </c>
      <c r="V26">
        <v>1986</v>
      </c>
      <c r="X26">
        <v>2.1</v>
      </c>
      <c r="AB26">
        <v>5.9</v>
      </c>
      <c r="AC26">
        <v>5</v>
      </c>
    </row>
    <row r="27" spans="1:29" x14ac:dyDescent="0.2">
      <c r="A27">
        <v>23</v>
      </c>
      <c r="B27">
        <v>1519</v>
      </c>
      <c r="C27">
        <v>0</v>
      </c>
      <c r="D27">
        <v>2.9</v>
      </c>
      <c r="E27">
        <v>3.6</v>
      </c>
      <c r="F27">
        <v>6</v>
      </c>
      <c r="Q27" s="101" t="s">
        <v>239</v>
      </c>
      <c r="R27">
        <v>597.24823535182475</v>
      </c>
      <c r="U27">
        <v>23</v>
      </c>
      <c r="V27">
        <v>1519</v>
      </c>
      <c r="X27">
        <v>2.9</v>
      </c>
      <c r="AB27">
        <v>3.6</v>
      </c>
      <c r="AC27">
        <v>6</v>
      </c>
    </row>
    <row r="28" spans="1:29" x14ac:dyDescent="0.2">
      <c r="A28">
        <v>24</v>
      </c>
      <c r="B28">
        <v>148</v>
      </c>
      <c r="C28">
        <v>0</v>
      </c>
      <c r="D28">
        <v>5.7</v>
      </c>
      <c r="E28">
        <v>4.9000000000000004</v>
      </c>
      <c r="F28">
        <v>4.7</v>
      </c>
      <c r="U28">
        <v>24</v>
      </c>
      <c r="V28">
        <v>148</v>
      </c>
      <c r="Z28">
        <v>5.7</v>
      </c>
      <c r="AB28">
        <v>4.9000000000000004</v>
      </c>
      <c r="AC28">
        <v>4.7</v>
      </c>
    </row>
    <row r="29" spans="1:29" x14ac:dyDescent="0.2">
      <c r="A29">
        <v>25</v>
      </c>
      <c r="B29">
        <v>27</v>
      </c>
      <c r="C29">
        <v>0</v>
      </c>
      <c r="D29">
        <v>2.9</v>
      </c>
      <c r="E29">
        <v>3.9</v>
      </c>
      <c r="F29">
        <v>4.0999999999999996</v>
      </c>
      <c r="G29">
        <v>5.9</v>
      </c>
      <c r="J29">
        <v>1</v>
      </c>
      <c r="K29">
        <v>1049</v>
      </c>
      <c r="U29">
        <v>25</v>
      </c>
      <c r="V29">
        <v>27</v>
      </c>
      <c r="X29">
        <v>2.9</v>
      </c>
      <c r="Z29">
        <v>3.9</v>
      </c>
      <c r="AB29">
        <v>4.0999999999999996</v>
      </c>
      <c r="AC29">
        <v>5.9</v>
      </c>
    </row>
    <row r="30" spans="1:29" x14ac:dyDescent="0.2">
      <c r="J30">
        <v>2</v>
      </c>
      <c r="K30">
        <v>463</v>
      </c>
      <c r="R30" t="s">
        <v>216</v>
      </c>
    </row>
    <row r="31" spans="1:29" x14ac:dyDescent="0.2">
      <c r="J31">
        <v>3</v>
      </c>
      <c r="K31">
        <v>203</v>
      </c>
      <c r="Q31" s="101" t="s">
        <v>236</v>
      </c>
      <c r="R31">
        <v>1.3467408401104457</v>
      </c>
      <c r="S31">
        <v>1.3615768839970204</v>
      </c>
    </row>
    <row r="32" spans="1:29" x14ac:dyDescent="0.2">
      <c r="A32">
        <v>43</v>
      </c>
      <c r="B32">
        <v>217</v>
      </c>
      <c r="C32">
        <v>0</v>
      </c>
      <c r="D32">
        <v>5.2</v>
      </c>
      <c r="E32">
        <v>4.9000000000000004</v>
      </c>
      <c r="F32">
        <v>2.8</v>
      </c>
      <c r="G32">
        <v>5.2</v>
      </c>
      <c r="H32">
        <v>3.8</v>
      </c>
      <c r="J32">
        <v>4</v>
      </c>
      <c r="K32">
        <v>35</v>
      </c>
      <c r="Q32" s="101" t="s">
        <v>237</v>
      </c>
      <c r="R32">
        <v>6.254598557225199</v>
      </c>
      <c r="U32">
        <v>43</v>
      </c>
      <c r="V32">
        <v>217</v>
      </c>
      <c r="X32">
        <v>5.2</v>
      </c>
      <c r="Y32">
        <v>4.9000000000000004</v>
      </c>
      <c r="AA32">
        <v>2.8</v>
      </c>
      <c r="AB32">
        <v>5.2</v>
      </c>
      <c r="AC32">
        <v>3.8</v>
      </c>
    </row>
    <row r="33" spans="1:29" x14ac:dyDescent="0.2">
      <c r="A33" s="157">
        <v>107</v>
      </c>
      <c r="B33">
        <v>51</v>
      </c>
      <c r="C33">
        <v>0</v>
      </c>
      <c r="D33">
        <v>1.9</v>
      </c>
      <c r="E33">
        <v>2.9</v>
      </c>
      <c r="F33">
        <v>2.4</v>
      </c>
      <c r="G33">
        <v>3.9</v>
      </c>
      <c r="J33">
        <v>5</v>
      </c>
      <c r="K33">
        <v>2</v>
      </c>
      <c r="Q33" s="101" t="s">
        <v>238</v>
      </c>
      <c r="R33">
        <v>493</v>
      </c>
      <c r="U33" s="157">
        <v>107</v>
      </c>
      <c r="V33">
        <v>51</v>
      </c>
      <c r="X33">
        <v>1.9</v>
      </c>
      <c r="Y33">
        <v>2.9</v>
      </c>
      <c r="Z33">
        <v>2.4</v>
      </c>
      <c r="AA33">
        <v>3.9</v>
      </c>
    </row>
    <row r="34" spans="1:29" x14ac:dyDescent="0.2">
      <c r="Q34" s="101" t="s">
        <v>239</v>
      </c>
      <c r="R34">
        <v>671.25740381053106</v>
      </c>
    </row>
    <row r="35" spans="1:29" x14ac:dyDescent="0.2">
      <c r="A35" s="157"/>
      <c r="B35" s="157" t="s">
        <v>173</v>
      </c>
      <c r="C35">
        <v>0</v>
      </c>
      <c r="D35">
        <v>0.74</v>
      </c>
      <c r="E35">
        <v>1.74</v>
      </c>
      <c r="F35">
        <v>2.91</v>
      </c>
      <c r="G35">
        <v>4.42</v>
      </c>
      <c r="U35" s="157"/>
      <c r="V35" s="157" t="s">
        <v>173</v>
      </c>
      <c r="X35">
        <v>0.74</v>
      </c>
      <c r="Y35">
        <v>1.74</v>
      </c>
      <c r="Z35">
        <v>2.91</v>
      </c>
      <c r="AA35">
        <v>4.42</v>
      </c>
    </row>
    <row r="37" spans="1:29" x14ac:dyDescent="0.2">
      <c r="R37" t="s">
        <v>235</v>
      </c>
    </row>
    <row r="38" spans="1:29" x14ac:dyDescent="0.2">
      <c r="Q38" s="101" t="s">
        <v>236</v>
      </c>
      <c r="R38">
        <v>2.3730414345674444</v>
      </c>
      <c r="S38">
        <v>2.3730414345674444</v>
      </c>
    </row>
    <row r="39" spans="1:29" x14ac:dyDescent="0.2">
      <c r="Q39" s="101" t="s">
        <v>237</v>
      </c>
      <c r="R39">
        <v>7.5165765095270309</v>
      </c>
    </row>
    <row r="40" spans="1:29" x14ac:dyDescent="0.2">
      <c r="D40" s="157" t="s">
        <v>174</v>
      </c>
      <c r="E40" s="157" t="s">
        <v>194</v>
      </c>
      <c r="F40" s="157" t="s">
        <v>233</v>
      </c>
      <c r="G40" s="157" t="s">
        <v>234</v>
      </c>
      <c r="H40" s="157" t="s">
        <v>216</v>
      </c>
      <c r="I40" s="157" t="s">
        <v>235</v>
      </c>
      <c r="Q40" s="101" t="s">
        <v>238</v>
      </c>
      <c r="R40">
        <v>344</v>
      </c>
      <c r="X40" s="157" t="s">
        <v>174</v>
      </c>
      <c r="Y40" s="157" t="s">
        <v>194</v>
      </c>
      <c r="Z40" s="157" t="s">
        <v>233</v>
      </c>
      <c r="AA40" s="157" t="s">
        <v>234</v>
      </c>
      <c r="AB40" s="157" t="s">
        <v>216</v>
      </c>
      <c r="AC40" s="157" t="s">
        <v>235</v>
      </c>
    </row>
    <row r="41" spans="1:29" x14ac:dyDescent="0.2">
      <c r="B41" s="157" t="s">
        <v>240</v>
      </c>
      <c r="D41">
        <f>R3</f>
        <v>0.8174884560957203</v>
      </c>
      <c r="E41">
        <f>R10</f>
        <v>0.91826311258839355</v>
      </c>
      <c r="F41">
        <f>R17</f>
        <v>1.0970596845062219</v>
      </c>
      <c r="G41">
        <f>R24</f>
        <v>1.1108976078702641</v>
      </c>
      <c r="H41">
        <f>R31</f>
        <v>1.3467408401104457</v>
      </c>
      <c r="I41">
        <f>R38</f>
        <v>2.3730414345674444</v>
      </c>
      <c r="Q41" s="101" t="s">
        <v>239</v>
      </c>
      <c r="R41">
        <v>816.32625349120087</v>
      </c>
      <c r="V41" s="157" t="s">
        <v>240</v>
      </c>
      <c r="X41">
        <v>0.8174884560957203</v>
      </c>
      <c r="Y41">
        <v>0.91826311258839355</v>
      </c>
      <c r="Z41">
        <v>1.0970596845062219</v>
      </c>
      <c r="AA41">
        <v>1.1108976078702641</v>
      </c>
      <c r="AB41">
        <v>1.3467408401104457</v>
      </c>
      <c r="AC41">
        <v>2.3730414345674444</v>
      </c>
    </row>
    <row r="42" spans="1:29" x14ac:dyDescent="0.2">
      <c r="B42" s="157" t="s">
        <v>241</v>
      </c>
      <c r="D42">
        <f>R4</f>
        <v>3.9880768657907621</v>
      </c>
      <c r="E42">
        <f>R11</f>
        <v>4.8208872627129331</v>
      </c>
      <c r="F42">
        <f>R18</f>
        <v>5.2480902191965475</v>
      </c>
      <c r="G42">
        <f>R25</f>
        <v>5.1791469427309389</v>
      </c>
      <c r="H42">
        <f>R32</f>
        <v>6.254598557225199</v>
      </c>
      <c r="I42">
        <f>R39</f>
        <v>7.5165765095270309</v>
      </c>
      <c r="V42" s="157" t="s">
        <v>241</v>
      </c>
      <c r="X42">
        <v>3.9880768657907621</v>
      </c>
      <c r="Y42">
        <v>4.8208872627129331</v>
      </c>
      <c r="Z42">
        <v>5.2480902191965475</v>
      </c>
      <c r="AA42">
        <v>5.1791469427309389</v>
      </c>
      <c r="AB42">
        <v>6.254598557225199</v>
      </c>
      <c r="AC42">
        <v>7.5165765095270309</v>
      </c>
    </row>
    <row r="45" spans="1:29" x14ac:dyDescent="0.2">
      <c r="D45" s="157" t="s">
        <v>251</v>
      </c>
    </row>
    <row r="47" spans="1:29" x14ac:dyDescent="0.2">
      <c r="D47" s="157"/>
      <c r="F47" s="308" t="s">
        <v>243</v>
      </c>
      <c r="G47" s="308"/>
      <c r="H47" s="308"/>
      <c r="I47" s="308"/>
      <c r="J47" s="308"/>
    </row>
    <row r="48" spans="1:29" x14ac:dyDescent="0.2">
      <c r="D48" s="157" t="s">
        <v>245</v>
      </c>
      <c r="F48">
        <v>0</v>
      </c>
      <c r="G48" s="101">
        <v>1</v>
      </c>
      <c r="H48" s="101">
        <v>2</v>
      </c>
      <c r="I48" s="101">
        <v>3</v>
      </c>
      <c r="J48" s="101">
        <v>4</v>
      </c>
    </row>
    <row r="49" spans="2:10" x14ac:dyDescent="0.2">
      <c r="C49" s="293">
        <f>D49/D53</f>
        <v>0.59874429223744297</v>
      </c>
      <c r="D49" s="101">
        <v>1049</v>
      </c>
      <c r="E49" s="104" t="s">
        <v>246</v>
      </c>
      <c r="F49" s="309">
        <v>0</v>
      </c>
      <c r="G49" s="310">
        <v>0.55066029503735925</v>
      </c>
      <c r="H49" s="310"/>
      <c r="I49" s="310"/>
      <c r="J49" s="311"/>
    </row>
    <row r="50" spans="2:10" x14ac:dyDescent="0.2">
      <c r="C50" s="293">
        <f>D50/D53</f>
        <v>0.26426940639269408</v>
      </c>
      <c r="D50" s="101">
        <v>463</v>
      </c>
      <c r="E50" s="104" t="s">
        <v>247</v>
      </c>
      <c r="F50" s="307">
        <v>0</v>
      </c>
      <c r="G50" s="97">
        <v>0.7871350850755916</v>
      </c>
      <c r="H50" s="97">
        <v>1.3707512683384604</v>
      </c>
      <c r="I50" s="97"/>
      <c r="J50" s="312"/>
    </row>
    <row r="51" spans="2:10" x14ac:dyDescent="0.2">
      <c r="C51" s="293">
        <f>D51/D53</f>
        <v>0.1158675799086758</v>
      </c>
      <c r="D51" s="101">
        <v>203</v>
      </c>
      <c r="E51" s="104" t="s">
        <v>248</v>
      </c>
      <c r="F51" s="307">
        <v>0</v>
      </c>
      <c r="G51" s="313">
        <v>1.3675703035050475</v>
      </c>
      <c r="H51" s="97">
        <v>2.253696423276311</v>
      </c>
      <c r="I51" s="97">
        <v>2.6743424681378611</v>
      </c>
      <c r="J51" s="312"/>
    </row>
    <row r="52" spans="2:10" x14ac:dyDescent="0.2">
      <c r="C52" s="293">
        <f>D52/D53</f>
        <v>2.1118721461187213E-2</v>
      </c>
      <c r="D52" s="101">
        <v>37</v>
      </c>
      <c r="E52" s="104" t="s">
        <v>249</v>
      </c>
      <c r="F52" s="307">
        <v>0</v>
      </c>
      <c r="G52" s="97">
        <v>1.975927384637493</v>
      </c>
      <c r="H52" s="97">
        <v>3.2078273574452894</v>
      </c>
      <c r="I52" s="97">
        <v>3.6565254194192685</v>
      </c>
      <c r="J52" s="312">
        <v>3.7100443728878583</v>
      </c>
    </row>
    <row r="53" spans="2:10" x14ac:dyDescent="0.2">
      <c r="D53" s="101">
        <f>SUM(D49:D52)</f>
        <v>1752</v>
      </c>
      <c r="E53" s="104" t="s">
        <v>250</v>
      </c>
      <c r="F53" s="314">
        <v>0</v>
      </c>
      <c r="G53" s="315">
        <v>0.73790655178498799</v>
      </c>
      <c r="H53" s="315">
        <v>1.7224008867585701</v>
      </c>
      <c r="I53" s="315">
        <v>2.8257623397937439</v>
      </c>
      <c r="J53" s="316">
        <v>3.7100443728878583</v>
      </c>
    </row>
    <row r="54" spans="2:10" x14ac:dyDescent="0.2">
      <c r="E54" s="104" t="s">
        <v>253</v>
      </c>
      <c r="G54">
        <v>4.91</v>
      </c>
      <c r="H54">
        <v>6.2727272727272725</v>
      </c>
      <c r="I54">
        <v>7.463636363636363</v>
      </c>
      <c r="J54">
        <v>6.5400000000000009</v>
      </c>
    </row>
    <row r="55" spans="2:10" x14ac:dyDescent="0.2">
      <c r="G55">
        <f>(G54-G53)</f>
        <v>4.172093448215012</v>
      </c>
      <c r="H55">
        <f>(H54-H53)</f>
        <v>4.5503263859687024</v>
      </c>
      <c r="I55">
        <f>(I54-I53)</f>
        <v>4.6378740238426186</v>
      </c>
      <c r="J55">
        <f>(J54-J53)</f>
        <v>2.8299556271121427</v>
      </c>
    </row>
    <row r="57" spans="2:10" x14ac:dyDescent="0.2">
      <c r="B57">
        <v>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3:O43"/>
  <sheetViews>
    <sheetView workbookViewId="0"/>
  </sheetViews>
  <sheetFormatPr defaultRowHeight="12.75" x14ac:dyDescent="0.2"/>
  <sheetData>
    <row r="3" spans="1:15" x14ac:dyDescent="0.2">
      <c r="A3" s="101" t="s">
        <v>174</v>
      </c>
      <c r="B3" s="101" t="s">
        <v>175</v>
      </c>
      <c r="C3" s="101" t="s">
        <v>176</v>
      </c>
      <c r="D3" s="101" t="s">
        <v>177</v>
      </c>
      <c r="E3" s="101" t="s">
        <v>178</v>
      </c>
      <c r="F3" s="101" t="s">
        <v>179</v>
      </c>
      <c r="G3" s="101" t="s">
        <v>180</v>
      </c>
      <c r="H3" s="101" t="s">
        <v>181</v>
      </c>
      <c r="I3" s="101" t="s">
        <v>182</v>
      </c>
      <c r="J3" s="101" t="s">
        <v>183</v>
      </c>
      <c r="K3" s="101" t="s">
        <v>229</v>
      </c>
      <c r="L3" s="101" t="s">
        <v>184</v>
      </c>
      <c r="N3" s="306" t="s">
        <v>174</v>
      </c>
    </row>
    <row r="4" spans="1:15" x14ac:dyDescent="0.2">
      <c r="A4" s="157" t="s">
        <v>227</v>
      </c>
      <c r="B4">
        <v>0.74375634414190839</v>
      </c>
      <c r="C4">
        <v>0.62610387207885643</v>
      </c>
      <c r="D4">
        <v>0.55775146383707275</v>
      </c>
      <c r="E4">
        <v>0.70555555555555527</v>
      </c>
      <c r="F4">
        <v>0.86386563469378874</v>
      </c>
      <c r="G4">
        <v>0.97916666666666685</v>
      </c>
      <c r="H4">
        <v>0.92839625238965562</v>
      </c>
      <c r="I4">
        <v>0.87871898879220223</v>
      </c>
      <c r="J4">
        <v>0.73464912280701744</v>
      </c>
      <c r="K4">
        <v>1.0360360360360359</v>
      </c>
      <c r="L4">
        <v>0.9383730800541622</v>
      </c>
      <c r="N4" s="307">
        <f>AVERAGE(B4:L4)</f>
        <v>0.8174884560957203</v>
      </c>
      <c r="O4">
        <f>N8/N7</f>
        <v>0.81705015673813164</v>
      </c>
    </row>
    <row r="5" spans="1:15" x14ac:dyDescent="0.2">
      <c r="A5" s="157" t="s">
        <v>70</v>
      </c>
      <c r="B5">
        <v>2.5742990032225119</v>
      </c>
      <c r="C5">
        <v>3.0765040519986502</v>
      </c>
      <c r="D5">
        <v>2.8601554143376573</v>
      </c>
      <c r="E5">
        <v>2.7972523677661871</v>
      </c>
      <c r="F5">
        <v>3.8903051057929967</v>
      </c>
      <c r="G5">
        <v>3.6856981636669603</v>
      </c>
      <c r="H5">
        <v>5.175278058309007</v>
      </c>
      <c r="I5">
        <v>3.8450531621986981</v>
      </c>
      <c r="J5">
        <v>3.9924253604677937</v>
      </c>
      <c r="K5">
        <v>5.5702644880058338</v>
      </c>
      <c r="L5">
        <v>6.4016103479320856</v>
      </c>
      <c r="N5" s="307">
        <f>AVERAGE(B5:L5)</f>
        <v>3.9880768657907621</v>
      </c>
    </row>
    <row r="6" spans="1:15" x14ac:dyDescent="0.2">
      <c r="A6" s="157" t="s">
        <v>228</v>
      </c>
      <c r="B6">
        <v>-0.93594465766083434</v>
      </c>
      <c r="C6">
        <v>-0.98090523549362518</v>
      </c>
      <c r="D6">
        <v>-0.62545594778152935</v>
      </c>
      <c r="E6">
        <v>-0.85256630790609678</v>
      </c>
      <c r="F6">
        <v>-1.3103918197544142</v>
      </c>
      <c r="G6">
        <v>-0.86049427093768138</v>
      </c>
      <c r="H6">
        <v>-1.1792581900219592</v>
      </c>
      <c r="I6">
        <v>-0.68526818445673543</v>
      </c>
      <c r="J6">
        <v>-0.46919635747280913</v>
      </c>
      <c r="K6">
        <v>-1.6091716734653621</v>
      </c>
      <c r="L6">
        <v>-1.3164508961853645</v>
      </c>
    </row>
    <row r="7" spans="1:15" x14ac:dyDescent="0.2">
      <c r="A7" s="157" t="s">
        <v>54</v>
      </c>
      <c r="B7">
        <v>49</v>
      </c>
      <c r="C7">
        <v>59</v>
      </c>
      <c r="D7">
        <v>49</v>
      </c>
      <c r="E7">
        <v>36</v>
      </c>
      <c r="F7">
        <v>59</v>
      </c>
      <c r="G7">
        <v>48</v>
      </c>
      <c r="H7">
        <v>44</v>
      </c>
      <c r="I7">
        <v>61</v>
      </c>
      <c r="J7">
        <v>38</v>
      </c>
      <c r="K7">
        <v>37</v>
      </c>
      <c r="L7">
        <v>61</v>
      </c>
      <c r="N7" s="307">
        <f>SUM(B7:L7)</f>
        <v>541</v>
      </c>
    </row>
    <row r="8" spans="1:15" x14ac:dyDescent="0.2">
      <c r="A8" s="157"/>
      <c r="B8">
        <f>B4*B7</f>
        <v>36.444060862953513</v>
      </c>
      <c r="C8">
        <f t="shared" ref="C8:L8" si="0">C4*C7</f>
        <v>36.94012845265253</v>
      </c>
      <c r="D8">
        <f t="shared" si="0"/>
        <v>27.329821728016565</v>
      </c>
      <c r="E8">
        <f t="shared" si="0"/>
        <v>25.399999999999991</v>
      </c>
      <c r="F8">
        <f t="shared" si="0"/>
        <v>50.968072446933533</v>
      </c>
      <c r="G8">
        <f t="shared" si="0"/>
        <v>47.000000000000007</v>
      </c>
      <c r="H8">
        <f t="shared" si="0"/>
        <v>40.849435105144849</v>
      </c>
      <c r="I8">
        <f t="shared" si="0"/>
        <v>53.601858316324339</v>
      </c>
      <c r="J8">
        <f t="shared" si="0"/>
        <v>27.916666666666664</v>
      </c>
      <c r="K8">
        <f t="shared" si="0"/>
        <v>38.333333333333329</v>
      </c>
      <c r="L8">
        <f t="shared" si="0"/>
        <v>57.240757883303893</v>
      </c>
      <c r="N8" s="307">
        <f>SUM(B8:L8)</f>
        <v>442.02413479532925</v>
      </c>
    </row>
    <row r="10" spans="1:15" x14ac:dyDescent="0.2">
      <c r="A10" s="101" t="s">
        <v>194</v>
      </c>
      <c r="B10" s="101" t="s">
        <v>185</v>
      </c>
      <c r="C10" s="101" t="s">
        <v>186</v>
      </c>
      <c r="D10" s="101" t="s">
        <v>187</v>
      </c>
      <c r="E10" s="101" t="s">
        <v>188</v>
      </c>
      <c r="F10" s="101" t="s">
        <v>189</v>
      </c>
      <c r="G10" s="101" t="s">
        <v>190</v>
      </c>
      <c r="H10" s="101" t="s">
        <v>191</v>
      </c>
      <c r="I10" s="101" t="s">
        <v>192</v>
      </c>
      <c r="J10" s="101" t="s">
        <v>193</v>
      </c>
      <c r="K10" s="101"/>
      <c r="N10" s="306" t="s">
        <v>232</v>
      </c>
    </row>
    <row r="11" spans="1:15" x14ac:dyDescent="0.2">
      <c r="A11" s="157" t="s">
        <v>227</v>
      </c>
      <c r="B11">
        <v>0.77649511941599358</v>
      </c>
      <c r="C11">
        <v>1.191314576666336</v>
      </c>
      <c r="D11">
        <v>0.75000000000000011</v>
      </c>
      <c r="E11">
        <v>0.94872811713388638</v>
      </c>
      <c r="F11">
        <v>1.1678485479202538</v>
      </c>
      <c r="G11">
        <v>0.61706349206349198</v>
      </c>
      <c r="H11">
        <v>1.2096774193548392</v>
      </c>
      <c r="I11">
        <v>0.7407407407407407</v>
      </c>
      <c r="J11">
        <v>0.86250000000000016</v>
      </c>
      <c r="N11" s="307">
        <f>AVERAGE(B11:J11)</f>
        <v>0.91826311258839355</v>
      </c>
      <c r="O11">
        <f>N15/N14</f>
        <v>0.91113700776957141</v>
      </c>
    </row>
    <row r="12" spans="1:15" x14ac:dyDescent="0.2">
      <c r="A12" s="157" t="s">
        <v>70</v>
      </c>
      <c r="B12">
        <v>4.5123871364721966</v>
      </c>
      <c r="C12">
        <v>5.0322365607522732</v>
      </c>
      <c r="D12">
        <v>3.1721993733268898</v>
      </c>
      <c r="E12">
        <v>4.9485714432552319</v>
      </c>
      <c r="F12">
        <v>4.159081932417843</v>
      </c>
      <c r="G12">
        <v>3.9463784214504134</v>
      </c>
      <c r="H12">
        <v>6.8567351433406207</v>
      </c>
      <c r="I12">
        <v>4.9139989807771842</v>
      </c>
      <c r="J12">
        <v>5.8463963726237385</v>
      </c>
      <c r="N12" s="307">
        <f>AVERAGE(B12:J12)</f>
        <v>4.8208872627129331</v>
      </c>
    </row>
    <row r="13" spans="1:15" x14ac:dyDescent="0.2">
      <c r="A13" s="157" t="s">
        <v>228</v>
      </c>
      <c r="B13">
        <v>-0.73767230293592745</v>
      </c>
      <c r="C13">
        <v>-1.7717170724468376</v>
      </c>
      <c r="D13">
        <v>-0.74560035582476314</v>
      </c>
      <c r="E13">
        <v>-0.85545445303697432</v>
      </c>
      <c r="F13">
        <v>-0.83237430191569639</v>
      </c>
      <c r="G13">
        <v>-1.5095819756122135</v>
      </c>
      <c r="H13">
        <v>-0.59170069883824916</v>
      </c>
      <c r="I13">
        <v>-0.89142759705526353</v>
      </c>
      <c r="J13">
        <v>-0.63720911959942839</v>
      </c>
    </row>
    <row r="14" spans="1:15" x14ac:dyDescent="0.2">
      <c r="A14" s="157" t="s">
        <v>54</v>
      </c>
      <c r="B14">
        <v>56</v>
      </c>
      <c r="C14">
        <v>53</v>
      </c>
      <c r="D14">
        <v>29</v>
      </c>
      <c r="E14">
        <v>50</v>
      </c>
      <c r="F14">
        <v>50</v>
      </c>
      <c r="G14">
        <v>63</v>
      </c>
      <c r="H14">
        <v>31</v>
      </c>
      <c r="I14">
        <v>36</v>
      </c>
      <c r="J14">
        <v>40</v>
      </c>
      <c r="N14" s="307">
        <f>SUM(B14:L14)</f>
        <v>408</v>
      </c>
    </row>
    <row r="15" spans="1:15" x14ac:dyDescent="0.2">
      <c r="A15" s="157"/>
      <c r="B15">
        <f>B11*B14</f>
        <v>43.483726687295643</v>
      </c>
      <c r="C15">
        <f t="shared" ref="C15:J15" si="1">C11*C14</f>
        <v>63.139672563315806</v>
      </c>
      <c r="D15">
        <f t="shared" si="1"/>
        <v>21.750000000000004</v>
      </c>
      <c r="E15">
        <f t="shared" si="1"/>
        <v>47.436405856694321</v>
      </c>
      <c r="F15">
        <f t="shared" si="1"/>
        <v>58.392427396012692</v>
      </c>
      <c r="G15">
        <f t="shared" si="1"/>
        <v>38.874999999999993</v>
      </c>
      <c r="H15">
        <f t="shared" si="1"/>
        <v>37.500000000000014</v>
      </c>
      <c r="I15">
        <f t="shared" si="1"/>
        <v>26.666666666666664</v>
      </c>
      <c r="J15">
        <f t="shared" si="1"/>
        <v>34.500000000000007</v>
      </c>
      <c r="N15" s="307">
        <f>SUM(B15:L15)</f>
        <v>371.74389916998513</v>
      </c>
    </row>
    <row r="17" spans="1:15" x14ac:dyDescent="0.2">
      <c r="A17" s="101" t="s">
        <v>203</v>
      </c>
      <c r="B17" s="101" t="s">
        <v>195</v>
      </c>
      <c r="C17" s="101" t="s">
        <v>196</v>
      </c>
      <c r="D17" s="101" t="s">
        <v>197</v>
      </c>
      <c r="E17" s="101" t="s">
        <v>198</v>
      </c>
      <c r="F17" s="101" t="s">
        <v>199</v>
      </c>
      <c r="G17" s="101" t="s">
        <v>200</v>
      </c>
      <c r="H17" s="101" t="s">
        <v>201</v>
      </c>
      <c r="I17" s="101" t="s">
        <v>230</v>
      </c>
      <c r="J17" s="101" t="s">
        <v>202</v>
      </c>
      <c r="N17" s="306" t="s">
        <v>233</v>
      </c>
    </row>
    <row r="18" spans="1:15" x14ac:dyDescent="0.2">
      <c r="A18" s="157" t="s">
        <v>227</v>
      </c>
      <c r="B18">
        <v>1.0865923884276578</v>
      </c>
      <c r="C18">
        <v>1.0190476190476194</v>
      </c>
      <c r="D18">
        <v>1.2165197078509953</v>
      </c>
      <c r="E18">
        <v>1.2285714285714286</v>
      </c>
      <c r="F18">
        <v>0.81196581196581163</v>
      </c>
      <c r="G18" s="157">
        <v>0.73939393939393938</v>
      </c>
      <c r="H18">
        <v>0.92169230723264994</v>
      </c>
      <c r="I18">
        <v>1.3355263157894732</v>
      </c>
      <c r="J18">
        <v>1.5142276422764227</v>
      </c>
      <c r="N18" s="307">
        <f>AVERAGE(B18:J18)</f>
        <v>1.0970596845062219</v>
      </c>
      <c r="O18">
        <f>N22/N21</f>
        <v>1.0816693611673898</v>
      </c>
    </row>
    <row r="19" spans="1:15" x14ac:dyDescent="0.2">
      <c r="A19" s="157" t="s">
        <v>70</v>
      </c>
      <c r="B19">
        <v>5.8993413993556052</v>
      </c>
      <c r="C19">
        <v>4.9426668154520144</v>
      </c>
      <c r="D19">
        <v>4.2349596606976894</v>
      </c>
      <c r="E19">
        <v>5.0820292492074914</v>
      </c>
      <c r="F19">
        <v>5.718300516745451</v>
      </c>
      <c r="G19">
        <v>3.6207533054356822</v>
      </c>
      <c r="H19">
        <v>5.4402844964601709</v>
      </c>
      <c r="I19">
        <v>6.0280867972025138</v>
      </c>
      <c r="J19">
        <v>6.2663897322123079</v>
      </c>
      <c r="N19" s="307">
        <f>AVERAGE(B19:J19)</f>
        <v>5.2480902191965475</v>
      </c>
    </row>
    <row r="20" spans="1:15" x14ac:dyDescent="0.2">
      <c r="A20" s="157" t="s">
        <v>228</v>
      </c>
      <c r="B20">
        <v>-0.94579870444137248</v>
      </c>
      <c r="C20">
        <v>-0.62941674636026379</v>
      </c>
      <c r="D20">
        <v>-0.60420536634284472</v>
      </c>
      <c r="E20">
        <v>-0.6385655214557987</v>
      </c>
      <c r="F20">
        <v>-1.4182584700200012</v>
      </c>
      <c r="G20">
        <v>-0.7609351596740237</v>
      </c>
      <c r="H20">
        <v>-1.5008891918414058</v>
      </c>
      <c r="I20">
        <v>-1.1749324565961121</v>
      </c>
      <c r="J20">
        <v>-0.20818514071356198</v>
      </c>
    </row>
    <row r="21" spans="1:15" x14ac:dyDescent="0.2">
      <c r="A21" s="157" t="s">
        <v>54</v>
      </c>
      <c r="B21">
        <v>50</v>
      </c>
      <c r="C21">
        <v>42</v>
      </c>
      <c r="D21">
        <v>39</v>
      </c>
      <c r="E21">
        <v>35</v>
      </c>
      <c r="F21">
        <v>52</v>
      </c>
      <c r="G21">
        <v>33</v>
      </c>
      <c r="H21">
        <v>63</v>
      </c>
      <c r="I21">
        <v>38</v>
      </c>
      <c r="J21">
        <v>41</v>
      </c>
      <c r="N21" s="307">
        <f>SUM(B21:L21)</f>
        <v>393</v>
      </c>
    </row>
    <row r="22" spans="1:15" x14ac:dyDescent="0.2">
      <c r="A22" s="157"/>
      <c r="B22">
        <f>B18*B21</f>
        <v>54.329619421382894</v>
      </c>
      <c r="C22">
        <f t="shared" ref="C22:J22" si="2">C18*C21</f>
        <v>42.800000000000018</v>
      </c>
      <c r="D22">
        <f t="shared" si="2"/>
        <v>47.444268606188814</v>
      </c>
      <c r="E22">
        <f t="shared" si="2"/>
        <v>43</v>
      </c>
      <c r="F22">
        <f t="shared" si="2"/>
        <v>42.222222222222207</v>
      </c>
      <c r="G22">
        <f t="shared" si="2"/>
        <v>24.4</v>
      </c>
      <c r="H22">
        <f t="shared" si="2"/>
        <v>58.06661535565695</v>
      </c>
      <c r="I22">
        <f t="shared" si="2"/>
        <v>50.749999999999986</v>
      </c>
      <c r="J22">
        <f t="shared" si="2"/>
        <v>62.083333333333329</v>
      </c>
      <c r="N22" s="307">
        <f>SUM(B22:L22)</f>
        <v>425.09605893878421</v>
      </c>
    </row>
    <row r="24" spans="1:15" x14ac:dyDescent="0.2">
      <c r="A24" s="101" t="s">
        <v>204</v>
      </c>
      <c r="B24" s="101" t="s">
        <v>205</v>
      </c>
      <c r="C24" s="101" t="s">
        <v>206</v>
      </c>
      <c r="D24" s="101" t="s">
        <v>207</v>
      </c>
      <c r="E24" s="101" t="s">
        <v>208</v>
      </c>
      <c r="F24" s="101" t="s">
        <v>209</v>
      </c>
      <c r="G24" s="101" t="s">
        <v>210</v>
      </c>
      <c r="H24" s="101" t="s">
        <v>211</v>
      </c>
      <c r="I24" s="101" t="s">
        <v>212</v>
      </c>
      <c r="J24" s="101" t="s">
        <v>231</v>
      </c>
      <c r="K24" s="101" t="s">
        <v>213</v>
      </c>
      <c r="L24" s="101" t="s">
        <v>214</v>
      </c>
      <c r="M24" s="101" t="s">
        <v>215</v>
      </c>
      <c r="N24" s="306" t="s">
        <v>234</v>
      </c>
    </row>
    <row r="25" spans="1:15" x14ac:dyDescent="0.2">
      <c r="A25" s="157" t="s">
        <v>227</v>
      </c>
      <c r="B25">
        <v>1.654545454545455</v>
      </c>
      <c r="C25">
        <v>1.1236456076924193</v>
      </c>
      <c r="D25">
        <v>0.72067711061333151</v>
      </c>
      <c r="E25">
        <v>1.0178571428571428</v>
      </c>
      <c r="F25">
        <v>1.1009305175085013</v>
      </c>
      <c r="G25">
        <v>0.99810606060606011</v>
      </c>
      <c r="H25">
        <v>0.97407407407407409</v>
      </c>
      <c r="I25">
        <v>0.80192549012010894</v>
      </c>
      <c r="J25">
        <v>1.492424242424242</v>
      </c>
      <c r="K25">
        <v>0.97714114955739007</v>
      </c>
      <c r="L25">
        <v>0.74652777777777801</v>
      </c>
      <c r="M25">
        <v>1.7229166666666669</v>
      </c>
      <c r="N25" s="307">
        <f>AVERAGE(B25:M25)</f>
        <v>1.1108976078702641</v>
      </c>
      <c r="O25">
        <f>N29/N28</f>
        <v>1.0761229465798645</v>
      </c>
    </row>
    <row r="26" spans="1:15" x14ac:dyDescent="0.2">
      <c r="A26" s="157" t="s">
        <v>70</v>
      </c>
      <c r="B26">
        <v>9.2843065422967932</v>
      </c>
      <c r="C26">
        <v>5.3624089043958394</v>
      </c>
      <c r="D26">
        <v>5.1070365096462726</v>
      </c>
      <c r="E26">
        <v>4.6839192279810602</v>
      </c>
      <c r="F26">
        <v>4.1568716712616123</v>
      </c>
      <c r="G26">
        <v>3.6046484235717071</v>
      </c>
      <c r="H26">
        <v>4.7387982690996999</v>
      </c>
      <c r="I26">
        <v>4.0337088197225377</v>
      </c>
      <c r="J26">
        <v>4.4767892839067134</v>
      </c>
      <c r="K26">
        <v>2.623089156635348</v>
      </c>
      <c r="L26">
        <v>3.7935177008090992</v>
      </c>
      <c r="M26">
        <v>10.284668803444589</v>
      </c>
      <c r="N26" s="307">
        <f>AVERAGE(B26:M26)</f>
        <v>5.1791469427309389</v>
      </c>
    </row>
    <row r="27" spans="1:15" x14ac:dyDescent="0.2">
      <c r="A27" s="157" t="s">
        <v>228</v>
      </c>
      <c r="B27">
        <v>-0.51450926504082017</v>
      </c>
      <c r="C27">
        <v>-1.0432413010399018</v>
      </c>
      <c r="D27">
        <v>-1.1527046934473577</v>
      </c>
      <c r="E27">
        <v>-0.84061121151691442</v>
      </c>
      <c r="F27">
        <v>-1.4200938050378464</v>
      </c>
      <c r="G27">
        <v>-1.1068704414673001</v>
      </c>
      <c r="H27">
        <v>-1.1688060200672428</v>
      </c>
      <c r="I27">
        <v>-0.70059307814923777</v>
      </c>
      <c r="J27">
        <v>-1.4145796487201476</v>
      </c>
      <c r="K27">
        <v>-0.84732875641216554</v>
      </c>
      <c r="L27">
        <v>-0.91724861136686775</v>
      </c>
      <c r="M27">
        <v>-0.95623385447348963</v>
      </c>
    </row>
    <row r="28" spans="1:15" x14ac:dyDescent="0.2">
      <c r="A28" s="157" t="s">
        <v>54</v>
      </c>
      <c r="B28">
        <v>30</v>
      </c>
      <c r="C28">
        <v>58</v>
      </c>
      <c r="D28">
        <v>41</v>
      </c>
      <c r="E28">
        <v>28</v>
      </c>
      <c r="F28">
        <v>53</v>
      </c>
      <c r="G28">
        <v>48</v>
      </c>
      <c r="H28">
        <v>60</v>
      </c>
      <c r="I28">
        <v>55</v>
      </c>
      <c r="J28">
        <v>44</v>
      </c>
      <c r="K28">
        <v>34</v>
      </c>
      <c r="L28">
        <v>64</v>
      </c>
      <c r="M28">
        <v>40</v>
      </c>
      <c r="N28" s="307">
        <f>SUM(B28:M28)</f>
        <v>555</v>
      </c>
    </row>
    <row r="29" spans="1:15" x14ac:dyDescent="0.2">
      <c r="A29" s="157"/>
      <c r="B29">
        <f>B25*B28</f>
        <v>49.636363636363647</v>
      </c>
      <c r="C29">
        <f t="shared" ref="C29:M29" si="3">C25*C28</f>
        <v>65.171445246160317</v>
      </c>
      <c r="D29">
        <f t="shared" si="3"/>
        <v>29.547761535146591</v>
      </c>
      <c r="E29">
        <f t="shared" si="3"/>
        <v>28.5</v>
      </c>
      <c r="F29">
        <f t="shared" si="3"/>
        <v>58.349317427950574</v>
      </c>
      <c r="G29">
        <f t="shared" si="3"/>
        <v>47.909090909090885</v>
      </c>
      <c r="H29">
        <f t="shared" si="3"/>
        <v>58.444444444444443</v>
      </c>
      <c r="I29">
        <f t="shared" si="3"/>
        <v>44.10590195660599</v>
      </c>
      <c r="J29">
        <f t="shared" si="3"/>
        <v>65.666666666666643</v>
      </c>
      <c r="K29">
        <f t="shared" si="3"/>
        <v>33.222799084951262</v>
      </c>
      <c r="L29">
        <f t="shared" si="3"/>
        <v>47.777777777777793</v>
      </c>
      <c r="M29">
        <f t="shared" si="3"/>
        <v>68.916666666666671</v>
      </c>
      <c r="N29" s="307">
        <f>SUM(B29:M29)</f>
        <v>597.24823535182475</v>
      </c>
    </row>
    <row r="31" spans="1:15" x14ac:dyDescent="0.2">
      <c r="A31" s="101" t="s">
        <v>216</v>
      </c>
      <c r="B31" s="101" t="s">
        <v>217</v>
      </c>
      <c r="C31" s="101" t="s">
        <v>218</v>
      </c>
      <c r="D31" s="101" t="s">
        <v>219</v>
      </c>
      <c r="E31" s="101" t="s">
        <v>220</v>
      </c>
      <c r="F31" s="101" t="s">
        <v>221</v>
      </c>
      <c r="G31" s="101" t="s">
        <v>222</v>
      </c>
      <c r="H31" s="101" t="s">
        <v>223</v>
      </c>
      <c r="I31" s="101" t="s">
        <v>224</v>
      </c>
      <c r="J31" s="101" t="s">
        <v>225</v>
      </c>
      <c r="N31" s="306" t="s">
        <v>216</v>
      </c>
    </row>
    <row r="32" spans="1:15" x14ac:dyDescent="0.2">
      <c r="A32" s="157" t="s">
        <v>227</v>
      </c>
      <c r="B32">
        <v>1.1074561403508776</v>
      </c>
      <c r="C32">
        <v>1.4567360797953486</v>
      </c>
      <c r="D32">
        <v>1.5408893230551364</v>
      </c>
      <c r="E32">
        <v>0.82611028369837913</v>
      </c>
      <c r="F32">
        <v>1.0938430010345894</v>
      </c>
      <c r="G32">
        <v>1.1363636363636367</v>
      </c>
      <c r="H32">
        <v>0.79124579124579097</v>
      </c>
      <c r="I32">
        <v>1.4193053567323057</v>
      </c>
      <c r="J32">
        <v>2.7487179487179478</v>
      </c>
      <c r="N32" s="307">
        <f>AVERAGE(B32:J32)</f>
        <v>1.3467408401104457</v>
      </c>
      <c r="O32">
        <f>N36/N35</f>
        <v>1.3615768839970204</v>
      </c>
    </row>
    <row r="33" spans="1:15" x14ac:dyDescent="0.2">
      <c r="A33" s="157" t="s">
        <v>70</v>
      </c>
      <c r="B33">
        <v>3.8422181381632217</v>
      </c>
      <c r="C33">
        <v>9.2814036637267101</v>
      </c>
      <c r="D33">
        <v>4.8746289086464829</v>
      </c>
      <c r="E33">
        <v>5.9093550322739263</v>
      </c>
      <c r="F33">
        <v>5.4650764046373395</v>
      </c>
      <c r="G33">
        <v>4.1715281888066293</v>
      </c>
      <c r="H33">
        <v>4.8903980736199246</v>
      </c>
      <c r="I33">
        <v>7.393195079949181</v>
      </c>
      <c r="J33">
        <v>10.463583525203378</v>
      </c>
      <c r="N33" s="307">
        <f>AVERAGE(B33:J33)</f>
        <v>6.254598557225199</v>
      </c>
    </row>
    <row r="34" spans="1:15" x14ac:dyDescent="0.2">
      <c r="A34" s="157" t="s">
        <v>228</v>
      </c>
      <c r="B34">
        <v>-0.95278173635968988</v>
      </c>
      <c r="C34">
        <v>-1.1176055061774539</v>
      </c>
      <c r="D34">
        <v>-0.69619675329590536</v>
      </c>
      <c r="E34">
        <v>-1.2812655711793093</v>
      </c>
      <c r="F34">
        <v>-1.8156894805057771</v>
      </c>
      <c r="G34">
        <v>-1.0732979194305123</v>
      </c>
      <c r="H34">
        <v>-0.96322468565472374</v>
      </c>
      <c r="I34">
        <v>-1.672653609471062</v>
      </c>
      <c r="J34">
        <v>-1.27893664455954</v>
      </c>
    </row>
    <row r="35" spans="1:15" x14ac:dyDescent="0.2">
      <c r="A35" s="157" t="s">
        <v>54</v>
      </c>
      <c r="B35">
        <v>38</v>
      </c>
      <c r="C35">
        <v>52</v>
      </c>
      <c r="D35">
        <v>56</v>
      </c>
      <c r="E35">
        <v>63</v>
      </c>
      <c r="F35">
        <v>63</v>
      </c>
      <c r="G35">
        <v>44</v>
      </c>
      <c r="H35">
        <v>66</v>
      </c>
      <c r="I35">
        <v>46</v>
      </c>
      <c r="J35">
        <v>65</v>
      </c>
      <c r="N35" s="307">
        <f>SUM(B35:L35)</f>
        <v>493</v>
      </c>
    </row>
    <row r="36" spans="1:15" x14ac:dyDescent="0.2">
      <c r="B36">
        <f>B32*B35</f>
        <v>42.08333333333335</v>
      </c>
      <c r="C36">
        <f t="shared" ref="C36:J36" si="4">C32*C35</f>
        <v>75.750276149358129</v>
      </c>
      <c r="D36">
        <f t="shared" si="4"/>
        <v>86.289802091087637</v>
      </c>
      <c r="E36">
        <f t="shared" si="4"/>
        <v>52.044947872997888</v>
      </c>
      <c r="F36">
        <f t="shared" si="4"/>
        <v>68.912109065179138</v>
      </c>
      <c r="G36">
        <f t="shared" si="4"/>
        <v>50.000000000000014</v>
      </c>
      <c r="H36">
        <f t="shared" si="4"/>
        <v>52.222222222222207</v>
      </c>
      <c r="I36">
        <f t="shared" si="4"/>
        <v>65.288046409686061</v>
      </c>
      <c r="J36">
        <f t="shared" si="4"/>
        <v>178.6666666666666</v>
      </c>
      <c r="N36" s="307">
        <f>SUM(B36:L36)</f>
        <v>671.25740381053106</v>
      </c>
    </row>
    <row r="38" spans="1:15" x14ac:dyDescent="0.2">
      <c r="A38" s="101" t="s">
        <v>226</v>
      </c>
      <c r="B38" s="101" t="s">
        <v>0</v>
      </c>
      <c r="C38" s="101" t="s">
        <v>8</v>
      </c>
      <c r="D38" s="101" t="s">
        <v>9</v>
      </c>
      <c r="E38" s="101" t="s">
        <v>10</v>
      </c>
      <c r="N38" s="306" t="s">
        <v>235</v>
      </c>
    </row>
    <row r="39" spans="1:15" x14ac:dyDescent="0.2">
      <c r="A39" s="157" t="s">
        <v>227</v>
      </c>
      <c r="B39">
        <v>2.5899288420802793</v>
      </c>
      <c r="C39">
        <v>2.4388804463825053</v>
      </c>
      <c r="D39">
        <v>2.2935757192126029</v>
      </c>
      <c r="E39">
        <v>2.1697807305943897</v>
      </c>
      <c r="N39" s="307">
        <f>AVERAGE(B39:E39)</f>
        <v>2.3730414345674444</v>
      </c>
      <c r="O39">
        <f>N43/N42</f>
        <v>2.3730414345674444</v>
      </c>
    </row>
    <row r="40" spans="1:15" x14ac:dyDescent="0.2">
      <c r="A40" s="157" t="s">
        <v>70</v>
      </c>
      <c r="B40">
        <v>8.4424129428441486</v>
      </c>
      <c r="C40">
        <v>7.2875157476278227</v>
      </c>
      <c r="D40">
        <v>6.9474579050770027</v>
      </c>
      <c r="E40">
        <v>7.3889194425591516</v>
      </c>
      <c r="N40" s="307">
        <f>AVERAGE(B40:E40)</f>
        <v>7.5165765095270309</v>
      </c>
    </row>
    <row r="41" spans="1:15" x14ac:dyDescent="0.2">
      <c r="A41" s="157" t="s">
        <v>228</v>
      </c>
      <c r="B41">
        <v>-1.1082181341116111</v>
      </c>
      <c r="C41">
        <v>-0.85981232803936658</v>
      </c>
      <c r="D41">
        <v>-0.76842772804230397</v>
      </c>
      <c r="E41">
        <v>-1.460119405283846</v>
      </c>
    </row>
    <row r="42" spans="1:15" x14ac:dyDescent="0.2">
      <c r="A42" s="157" t="s">
        <v>54</v>
      </c>
      <c r="B42">
        <v>86</v>
      </c>
      <c r="C42">
        <v>86</v>
      </c>
      <c r="D42">
        <v>86</v>
      </c>
      <c r="E42">
        <v>86</v>
      </c>
      <c r="N42" s="307">
        <f>SUM(B42:L42)</f>
        <v>344</v>
      </c>
    </row>
    <row r="43" spans="1:15" x14ac:dyDescent="0.2">
      <c r="B43">
        <f>B39*B42</f>
        <v>222.73388041890402</v>
      </c>
      <c r="C43">
        <f>C39*C42</f>
        <v>209.74371838889545</v>
      </c>
      <c r="D43">
        <f>D39*D42</f>
        <v>197.24751185228385</v>
      </c>
      <c r="E43">
        <f>E39*E42</f>
        <v>186.6011428311175</v>
      </c>
      <c r="N43" s="307">
        <f>SUM(B43:L43)</f>
        <v>816.32625349120087</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5:AL197"/>
  <sheetViews>
    <sheetView workbookViewId="0">
      <selection activeCell="H18" sqref="H18"/>
    </sheetView>
  </sheetViews>
  <sheetFormatPr defaultRowHeight="12.75" x14ac:dyDescent="0.2"/>
  <sheetData>
    <row r="5" spans="1:38" x14ac:dyDescent="0.2">
      <c r="A5" s="101" t="s">
        <v>260</v>
      </c>
      <c r="Q5" s="101" t="s">
        <v>262</v>
      </c>
      <c r="V5">
        <f>156</f>
        <v>156</v>
      </c>
      <c r="AG5" s="157" t="s">
        <v>263</v>
      </c>
    </row>
    <row r="6" spans="1:38" x14ac:dyDescent="0.2">
      <c r="A6">
        <f>COUNT(A9:A197)</f>
        <v>147</v>
      </c>
      <c r="Q6">
        <f>COUNT(Q9:Q197)</f>
        <v>156</v>
      </c>
      <c r="R6" s="157"/>
      <c r="AG6">
        <f>COUNT(AG9:AG197)</f>
        <v>189</v>
      </c>
    </row>
    <row r="7" spans="1:38" x14ac:dyDescent="0.2">
      <c r="I7" t="s">
        <v>276</v>
      </c>
      <c r="M7" t="s">
        <v>277</v>
      </c>
      <c r="V7">
        <f>COUNT(V9:V164)</f>
        <v>41</v>
      </c>
      <c r="W7" s="101" t="s">
        <v>287</v>
      </c>
    </row>
    <row r="8" spans="1:38" ht="64.5" x14ac:dyDescent="0.25">
      <c r="A8" s="320" t="s">
        <v>254</v>
      </c>
      <c r="B8" s="320"/>
      <c r="C8" s="320"/>
      <c r="D8" s="323" t="s">
        <v>255</v>
      </c>
      <c r="E8" s="324" t="s">
        <v>261</v>
      </c>
      <c r="F8" s="96"/>
      <c r="G8" s="332" t="s">
        <v>290</v>
      </c>
      <c r="H8" s="157"/>
      <c r="I8" s="326">
        <f>COUNT(I9:I137)</f>
        <v>129</v>
      </c>
      <c r="J8" s="327" t="s">
        <v>278</v>
      </c>
      <c r="K8" s="315">
        <f>SUM(K9:K20)</f>
        <v>130</v>
      </c>
      <c r="L8" s="315">
        <f>SUM(L9:L28)</f>
        <v>96</v>
      </c>
      <c r="M8" s="315"/>
      <c r="N8" s="315"/>
      <c r="O8" s="315"/>
      <c r="Q8" s="320" t="s">
        <v>254</v>
      </c>
      <c r="R8" s="320"/>
      <c r="S8" s="323" t="s">
        <v>294</v>
      </c>
      <c r="T8" s="320" t="s">
        <v>286</v>
      </c>
      <c r="U8" s="324" t="s">
        <v>289</v>
      </c>
      <c r="V8" s="323" t="s">
        <v>293</v>
      </c>
      <c r="W8" s="324" t="s">
        <v>289</v>
      </c>
      <c r="X8" s="324" t="s">
        <v>288</v>
      </c>
      <c r="Y8" s="349" t="s">
        <v>305</v>
      </c>
      <c r="Z8" s="350" t="s">
        <v>291</v>
      </c>
      <c r="AA8" s="96">
        <f>SUM(AA9:AA27)</f>
        <v>111</v>
      </c>
      <c r="AG8" s="320" t="s">
        <v>254</v>
      </c>
      <c r="AH8" s="320"/>
      <c r="AI8" s="320"/>
      <c r="AJ8" s="320"/>
      <c r="AK8" s="169"/>
      <c r="AL8" s="96"/>
    </row>
    <row r="9" spans="1:38" x14ac:dyDescent="0.2">
      <c r="A9">
        <v>8</v>
      </c>
      <c r="B9">
        <f>MATCH(A9,F$5:F$348,0)</f>
        <v>11</v>
      </c>
      <c r="D9" s="321">
        <v>1.5958159239051324</v>
      </c>
      <c r="E9">
        <v>577</v>
      </c>
      <c r="F9" t="e">
        <f>MATCH(A9,'2010'!AF$2:AF$97,0)</f>
        <v>#N/A</v>
      </c>
      <c r="G9" t="str">
        <f>IF(D9&gt;2.5,"Yes", IF(D9&gt;1.5, "Maybe","No"))</f>
        <v>Maybe</v>
      </c>
      <c r="H9" s="321"/>
      <c r="I9">
        <v>-1.3068357188559978</v>
      </c>
      <c r="J9" s="325" t="s">
        <v>264</v>
      </c>
      <c r="K9">
        <v>1</v>
      </c>
      <c r="L9">
        <v>0</v>
      </c>
      <c r="M9">
        <v>0.72176927328109741</v>
      </c>
      <c r="Q9">
        <v>11</v>
      </c>
      <c r="R9">
        <v>1.5886365175247192</v>
      </c>
      <c r="S9" t="e">
        <f>MATCH(Q9,'2010'!AF$2:AF$97,0)</f>
        <v>#N/A</v>
      </c>
      <c r="T9">
        <v>21.611353939419871</v>
      </c>
      <c r="U9">
        <f>T9/5 - 2</f>
        <v>2.3222707878839746</v>
      </c>
      <c r="V9">
        <f>MATCH(Q9,'2009'!AG$2:AG$349,0)</f>
        <v>189</v>
      </c>
      <c r="W9" s="330">
        <v>-3.2287514141570925</v>
      </c>
      <c r="X9" s="1">
        <v>-1.3049002885818481</v>
      </c>
      <c r="Y9" s="325" t="s">
        <v>264</v>
      </c>
      <c r="Z9" s="325">
        <v>0</v>
      </c>
      <c r="AA9">
        <v>2</v>
      </c>
      <c r="AG9">
        <v>1</v>
      </c>
    </row>
    <row r="10" spans="1:38" x14ac:dyDescent="0.2">
      <c r="A10">
        <v>16</v>
      </c>
      <c r="B10" s="308">
        <f t="shared" ref="B10:B73" si="0">MATCH(A10,F$5:F$348,0)</f>
        <v>14</v>
      </c>
      <c r="C10" s="308" t="s">
        <v>256</v>
      </c>
      <c r="D10" s="321">
        <v>4.9277624594836293</v>
      </c>
      <c r="E10">
        <v>29</v>
      </c>
      <c r="F10">
        <f>MATCH(A10,'2010'!AF$2:AF$97,0)</f>
        <v>1</v>
      </c>
      <c r="G10" t="str">
        <f t="shared" ref="G10:G73" si="1">IF(D10&gt;2.5,"Yes", IF(D10&gt;1.5, "Maybe","No"))</f>
        <v>Yes</v>
      </c>
      <c r="I10">
        <v>-0.72408689123560832</v>
      </c>
      <c r="J10" s="325" t="s">
        <v>265</v>
      </c>
      <c r="K10">
        <v>3</v>
      </c>
      <c r="L10">
        <v>0</v>
      </c>
      <c r="M10">
        <v>1.6411310434341431</v>
      </c>
      <c r="Q10">
        <v>16</v>
      </c>
      <c r="R10" s="308">
        <v>5.9846482276916504</v>
      </c>
      <c r="S10">
        <f>MATCH(Q10,'2010'!AF$2:AF$97,0)</f>
        <v>1</v>
      </c>
      <c r="T10">
        <v>33.024251958874821</v>
      </c>
      <c r="U10">
        <f t="shared" ref="U10:U73" si="2">T10/5 - 2</f>
        <v>4.6048503917749644</v>
      </c>
      <c r="V10">
        <f>MATCH(Q10,'2009'!AG$2:AG$349,0)</f>
        <v>281</v>
      </c>
      <c r="W10" s="330">
        <v>-3.0067605943887443</v>
      </c>
      <c r="X10" s="1">
        <v>-1.0307135581970215</v>
      </c>
      <c r="Y10" s="325" t="s">
        <v>265</v>
      </c>
      <c r="Z10" s="325">
        <v>0</v>
      </c>
      <c r="AA10">
        <v>2</v>
      </c>
      <c r="AG10">
        <v>8</v>
      </c>
    </row>
    <row r="11" spans="1:38" x14ac:dyDescent="0.2">
      <c r="A11" s="1">
        <v>20</v>
      </c>
      <c r="B11" s="308">
        <f t="shared" si="0"/>
        <v>24</v>
      </c>
      <c r="C11" s="308" t="s">
        <v>257</v>
      </c>
      <c r="D11" s="321">
        <v>2.8693683616287298</v>
      </c>
      <c r="E11">
        <v>241</v>
      </c>
      <c r="F11">
        <f>MATCH(A11,'2010'!AF$2:AF$97,0)</f>
        <v>2</v>
      </c>
      <c r="G11" t="str">
        <f t="shared" si="1"/>
        <v>Yes</v>
      </c>
      <c r="I11">
        <v>-0.70389844844282468</v>
      </c>
      <c r="J11" s="325" t="s">
        <v>266</v>
      </c>
      <c r="K11">
        <v>13</v>
      </c>
      <c r="L11">
        <v>0</v>
      </c>
      <c r="M11">
        <v>1.8762187957763672</v>
      </c>
      <c r="Q11">
        <v>20</v>
      </c>
      <c r="R11" s="308">
        <v>3.28135085105896</v>
      </c>
      <c r="S11">
        <f>MATCH(Q11,'2010'!AF$2:AF$97,0)</f>
        <v>2</v>
      </c>
      <c r="T11">
        <v>28.682918886694353</v>
      </c>
      <c r="U11">
        <f t="shared" si="2"/>
        <v>3.7365837773388701</v>
      </c>
      <c r="V11">
        <f>MATCH(Q11,'2009'!AG$2:AG$349,0)</f>
        <v>194</v>
      </c>
      <c r="W11" s="330">
        <v>-2.0232037736016584</v>
      </c>
      <c r="X11" s="1">
        <v>-0.84392005205154419</v>
      </c>
      <c r="Y11" s="325" t="s">
        <v>266</v>
      </c>
      <c r="Z11" s="325">
        <v>0</v>
      </c>
      <c r="AA11">
        <v>10</v>
      </c>
      <c r="AG11">
        <v>11</v>
      </c>
    </row>
    <row r="12" spans="1:38" x14ac:dyDescent="0.2">
      <c r="A12">
        <v>31</v>
      </c>
      <c r="B12" t="e">
        <f t="shared" si="0"/>
        <v>#N/A</v>
      </c>
      <c r="D12" s="321">
        <v>0.88588347769239906</v>
      </c>
      <c r="E12">
        <v>956</v>
      </c>
      <c r="F12" t="e">
        <f>MATCH(A12,'2010'!AF$2:AF$97,0)</f>
        <v>#N/A</v>
      </c>
      <c r="G12" t="str">
        <f t="shared" si="1"/>
        <v>No</v>
      </c>
      <c r="I12">
        <v>-0.5919052556569937</v>
      </c>
      <c r="J12" t="s">
        <v>267</v>
      </c>
      <c r="K12">
        <v>27</v>
      </c>
      <c r="L12">
        <v>0</v>
      </c>
      <c r="M12">
        <v>1.9738129377365112</v>
      </c>
      <c r="Q12">
        <v>40</v>
      </c>
      <c r="R12" s="331">
        <v>3.0194952487945557</v>
      </c>
      <c r="S12">
        <f>MATCH(Q12,'2010'!AF$2:AF$97,0)</f>
        <v>6</v>
      </c>
      <c r="T12">
        <v>38.156914246001399</v>
      </c>
      <c r="U12">
        <f t="shared" si="2"/>
        <v>5.6313828492002802</v>
      </c>
      <c r="V12">
        <f>MATCH(Q12,'2009'!AG$2:AG$349,0)</f>
        <v>180</v>
      </c>
      <c r="W12" s="330">
        <v>-1.8977864115951133</v>
      </c>
      <c r="X12" s="1">
        <v>-0.66909098625183105</v>
      </c>
      <c r="Y12" t="s">
        <v>267</v>
      </c>
      <c r="Z12">
        <v>0</v>
      </c>
      <c r="AA12">
        <v>21</v>
      </c>
      <c r="AG12">
        <v>16</v>
      </c>
    </row>
    <row r="13" spans="1:38" x14ac:dyDescent="0.2">
      <c r="A13">
        <v>45</v>
      </c>
      <c r="B13" s="308" t="e">
        <f t="shared" si="0"/>
        <v>#N/A</v>
      </c>
      <c r="C13" s="308" t="s">
        <v>257</v>
      </c>
      <c r="D13" s="321">
        <v>3.16542821455681</v>
      </c>
      <c r="E13">
        <v>167</v>
      </c>
      <c r="F13" t="e">
        <f>MATCH(A13,'2010'!AF$2:AF$97,0)</f>
        <v>#N/A</v>
      </c>
      <c r="G13" t="str">
        <f t="shared" si="1"/>
        <v>Yes</v>
      </c>
      <c r="I13">
        <v>-0.4682579116458932</v>
      </c>
      <c r="J13" t="s">
        <v>268</v>
      </c>
      <c r="K13">
        <v>29</v>
      </c>
      <c r="L13">
        <v>1</v>
      </c>
      <c r="M13">
        <v>2.0292835235595703</v>
      </c>
      <c r="Q13">
        <v>41</v>
      </c>
      <c r="R13">
        <v>1.4299511909484863</v>
      </c>
      <c r="S13" t="e">
        <f>MATCH(Q13,'2010'!AF$2:AF$97,0)</f>
        <v>#N/A</v>
      </c>
      <c r="T13">
        <v>26.155272025932099</v>
      </c>
      <c r="U13">
        <f t="shared" si="2"/>
        <v>3.2310544051864198</v>
      </c>
      <c r="V13" t="e">
        <f>MATCH(Q13,'2009'!AG$2:AG$349,0)</f>
        <v>#N/A</v>
      </c>
      <c r="W13" s="330">
        <v>-1.5346284172318725</v>
      </c>
      <c r="X13" s="1">
        <v>-0.49833101034164429</v>
      </c>
      <c r="Y13" t="s">
        <v>268</v>
      </c>
      <c r="Z13">
        <v>0</v>
      </c>
      <c r="AA13">
        <v>18</v>
      </c>
      <c r="AG13">
        <v>25</v>
      </c>
    </row>
    <row r="14" spans="1:38" x14ac:dyDescent="0.2">
      <c r="A14">
        <v>60</v>
      </c>
      <c r="B14" t="e">
        <f t="shared" si="0"/>
        <v>#N/A</v>
      </c>
      <c r="D14" s="321">
        <v>0.1547153227728032</v>
      </c>
      <c r="E14">
        <v>1491</v>
      </c>
      <c r="F14" t="e">
        <f>MATCH(A14,'2010'!AF$2:AF$97,0)</f>
        <v>#N/A</v>
      </c>
      <c r="G14" t="str">
        <f t="shared" si="1"/>
        <v>No</v>
      </c>
      <c r="I14">
        <v>-0.41321681776708252</v>
      </c>
      <c r="J14" t="s">
        <v>269</v>
      </c>
      <c r="K14">
        <v>21</v>
      </c>
      <c r="L14">
        <v>0</v>
      </c>
      <c r="M14">
        <v>2.0397255420684814</v>
      </c>
      <c r="Q14">
        <v>45</v>
      </c>
      <c r="R14" s="308">
        <v>2.5314195156097412</v>
      </c>
      <c r="S14" t="e">
        <f>MATCH(Q14,'2010'!AF$2:AF$97,0)</f>
        <v>#N/A</v>
      </c>
      <c r="T14">
        <v>32.157868937879812</v>
      </c>
      <c r="U14">
        <f t="shared" si="2"/>
        <v>4.431573787575962</v>
      </c>
      <c r="V14">
        <f>MATCH(Q14,'2009'!AG$2:AG$349,0)</f>
        <v>198</v>
      </c>
      <c r="W14" s="330">
        <v>-1.2414556336259677</v>
      </c>
      <c r="X14" s="1">
        <v>-0.49646773934364319</v>
      </c>
      <c r="Y14" t="s">
        <v>269</v>
      </c>
      <c r="Z14">
        <v>0</v>
      </c>
      <c r="AA14">
        <v>25</v>
      </c>
      <c r="AG14">
        <v>27</v>
      </c>
    </row>
    <row r="15" spans="1:38" x14ac:dyDescent="0.2">
      <c r="A15">
        <v>67</v>
      </c>
      <c r="B15" s="308" t="e">
        <f t="shared" si="0"/>
        <v>#N/A</v>
      </c>
      <c r="C15" s="308" t="s">
        <v>256</v>
      </c>
      <c r="D15" s="321">
        <v>6.9790798837431804</v>
      </c>
      <c r="E15">
        <v>7</v>
      </c>
      <c r="F15">
        <f>MATCH(A15,'2010'!AF$2:AF$97,0)</f>
        <v>8</v>
      </c>
      <c r="G15" t="str">
        <f t="shared" si="1"/>
        <v>Yes</v>
      </c>
      <c r="I15">
        <v>-0.35504166056351971</v>
      </c>
      <c r="J15" t="s">
        <v>270</v>
      </c>
      <c r="K15">
        <v>16</v>
      </c>
      <c r="L15">
        <v>3</v>
      </c>
      <c r="M15">
        <v>2.3351209163665771</v>
      </c>
      <c r="Q15">
        <v>51</v>
      </c>
      <c r="R15" s="308">
        <v>3.1909236907958984</v>
      </c>
      <c r="S15">
        <f>MATCH(Q15,'2010'!AF$2:AF$97,0)</f>
        <v>7</v>
      </c>
      <c r="T15">
        <v>15.191841784625726</v>
      </c>
      <c r="U15">
        <f t="shared" si="2"/>
        <v>1.0383683569251452</v>
      </c>
      <c r="V15" t="e">
        <f>MATCH(Q15,'2009'!AG$2:AG$349,0)</f>
        <v>#N/A</v>
      </c>
      <c r="W15" s="330">
        <v>-0.96152699942805575</v>
      </c>
      <c r="X15" s="1">
        <v>-0.42201203107833862</v>
      </c>
      <c r="Y15" t="s">
        <v>270</v>
      </c>
      <c r="Z15">
        <v>0</v>
      </c>
      <c r="AA15">
        <v>11</v>
      </c>
      <c r="AG15">
        <v>33</v>
      </c>
    </row>
    <row r="16" spans="1:38" x14ac:dyDescent="0.2">
      <c r="A16">
        <v>74</v>
      </c>
      <c r="B16" t="e">
        <f t="shared" si="0"/>
        <v>#N/A</v>
      </c>
      <c r="D16" s="321">
        <v>0.16291363044347806</v>
      </c>
      <c r="E16">
        <v>1486</v>
      </c>
      <c r="F16" t="e">
        <f>MATCH(A16,'2010'!AF$2:AF$97,0)</f>
        <v>#N/A</v>
      </c>
      <c r="G16" t="str">
        <f t="shared" si="1"/>
        <v>No</v>
      </c>
      <c r="I16">
        <v>-0.33199804568378549</v>
      </c>
      <c r="J16" t="s">
        <v>271</v>
      </c>
      <c r="K16">
        <v>10</v>
      </c>
      <c r="L16">
        <v>9</v>
      </c>
      <c r="M16">
        <v>2.3516058921813965</v>
      </c>
      <c r="Q16">
        <v>56</v>
      </c>
      <c r="R16" s="331">
        <v>2.1083536148071289</v>
      </c>
      <c r="S16" t="e">
        <f>MATCH(Q16,'2010'!AF$2:AF$97,0)</f>
        <v>#N/A</v>
      </c>
      <c r="T16">
        <v>32.925564600939438</v>
      </c>
      <c r="U16">
        <f t="shared" si="2"/>
        <v>4.5851129201878873</v>
      </c>
      <c r="V16">
        <f>MATCH(Q16,'2009'!AG$2:AG$349,0)</f>
        <v>216</v>
      </c>
      <c r="W16" s="330">
        <v>-0.86250029177017007</v>
      </c>
      <c r="X16" s="1">
        <v>-0.37252625823020935</v>
      </c>
      <c r="Y16" t="s">
        <v>271</v>
      </c>
      <c r="Z16">
        <v>2</v>
      </c>
      <c r="AA16">
        <v>7</v>
      </c>
      <c r="AG16">
        <v>34</v>
      </c>
    </row>
    <row r="17" spans="1:33" x14ac:dyDescent="0.2">
      <c r="A17">
        <v>103</v>
      </c>
      <c r="B17" s="308" t="e">
        <f t="shared" si="0"/>
        <v>#N/A</v>
      </c>
      <c r="C17" s="308" t="s">
        <v>257</v>
      </c>
      <c r="D17" s="321">
        <v>2.9286715125506437</v>
      </c>
      <c r="E17">
        <v>231</v>
      </c>
      <c r="F17" t="e">
        <f>MATCH(A17,'2010'!AF$2:AF$97,0)</f>
        <v>#N/A</v>
      </c>
      <c r="G17" t="str">
        <f t="shared" si="1"/>
        <v>Yes</v>
      </c>
      <c r="I17">
        <v>-0.32378803744079221</v>
      </c>
      <c r="J17" t="s">
        <v>272</v>
      </c>
      <c r="K17">
        <v>1</v>
      </c>
      <c r="L17">
        <v>10</v>
      </c>
      <c r="M17">
        <v>2.3641202449798584</v>
      </c>
      <c r="Q17">
        <v>67</v>
      </c>
      <c r="R17" s="308">
        <v>7.8553614616394043</v>
      </c>
      <c r="S17">
        <f>MATCH(Q17,'2010'!AF$2:AF$97,0)</f>
        <v>8</v>
      </c>
      <c r="T17">
        <v>50.397986069166237</v>
      </c>
      <c r="U17">
        <f t="shared" si="2"/>
        <v>8.0795972138332477</v>
      </c>
      <c r="V17">
        <f>MATCH(Q17,'2009'!AG$2:AG$349,0)</f>
        <v>178</v>
      </c>
      <c r="W17" s="330">
        <v>-0.63575279244371496</v>
      </c>
      <c r="X17" s="1">
        <v>-0.29256549477577209</v>
      </c>
      <c r="Y17" t="s">
        <v>272</v>
      </c>
      <c r="Z17">
        <v>1</v>
      </c>
      <c r="AA17">
        <v>10</v>
      </c>
      <c r="AG17">
        <v>45</v>
      </c>
    </row>
    <row r="18" spans="1:33" x14ac:dyDescent="0.2">
      <c r="A18">
        <v>111</v>
      </c>
      <c r="B18" s="308" t="e">
        <f t="shared" si="0"/>
        <v>#N/A</v>
      </c>
      <c r="C18" s="308" t="s">
        <v>256</v>
      </c>
      <c r="D18" s="321">
        <v>4.0948731005619781</v>
      </c>
      <c r="E18">
        <v>63</v>
      </c>
      <c r="F18">
        <f>MATCH(A18,'2010'!AF$2:AF$97,0)</f>
        <v>16</v>
      </c>
      <c r="G18" t="str">
        <f t="shared" si="1"/>
        <v>Yes</v>
      </c>
      <c r="I18">
        <v>-0.25094189832901531</v>
      </c>
      <c r="J18" t="s">
        <v>273</v>
      </c>
      <c r="K18">
        <v>6</v>
      </c>
      <c r="L18">
        <v>16</v>
      </c>
      <c r="M18">
        <v>2.3889310359954834</v>
      </c>
      <c r="Q18">
        <v>70</v>
      </c>
      <c r="R18" s="331">
        <v>4.0777068138122559</v>
      </c>
      <c r="S18">
        <f>MATCH(Q18,'2010'!AF$2:AF$97,0)</f>
        <v>9</v>
      </c>
      <c r="T18">
        <v>25.048470334180426</v>
      </c>
      <c r="U18">
        <f t="shared" si="2"/>
        <v>3.0096940668360848</v>
      </c>
      <c r="V18">
        <f>MATCH(Q18,'2009'!AG$2:AG$349,0)</f>
        <v>132</v>
      </c>
      <c r="W18" s="330">
        <v>-0.57396002114075473</v>
      </c>
      <c r="X18" s="1">
        <v>-0.18852944672107697</v>
      </c>
      <c r="Y18" t="s">
        <v>273</v>
      </c>
      <c r="Z18">
        <v>0</v>
      </c>
      <c r="AA18">
        <v>0</v>
      </c>
      <c r="AG18">
        <v>47</v>
      </c>
    </row>
    <row r="19" spans="1:33" ht="15" x14ac:dyDescent="0.25">
      <c r="A19">
        <v>131</v>
      </c>
      <c r="B19" s="322" t="e">
        <f t="shared" si="0"/>
        <v>#N/A</v>
      </c>
      <c r="C19" s="1"/>
      <c r="D19" s="321">
        <v>0.66086341683351568</v>
      </c>
      <c r="E19">
        <v>1112</v>
      </c>
      <c r="F19" t="e">
        <f>MATCH(A19,'2010'!AF$2:AF$97,0)</f>
        <v>#N/A</v>
      </c>
      <c r="G19" t="str">
        <f t="shared" si="1"/>
        <v>No</v>
      </c>
      <c r="I19">
        <v>-0.23159281994786718</v>
      </c>
      <c r="J19" t="s">
        <v>274</v>
      </c>
      <c r="K19">
        <v>2</v>
      </c>
      <c r="L19">
        <v>12</v>
      </c>
      <c r="M19">
        <v>2.4387969970703125</v>
      </c>
      <c r="Q19">
        <v>71</v>
      </c>
      <c r="R19" s="331">
        <v>4.3178300857543945</v>
      </c>
      <c r="S19">
        <f>MATCH(Q19,'2010'!AF$2:AF$97,0)</f>
        <v>10</v>
      </c>
      <c r="T19">
        <v>45.40203498229755</v>
      </c>
      <c r="U19">
        <f t="shared" si="2"/>
        <v>7.0804069964595104</v>
      </c>
      <c r="V19">
        <f>MATCH(Q19,'2009'!AG$2:AG$349,0)</f>
        <v>179</v>
      </c>
      <c r="W19" s="330">
        <v>-0.43898452071468519</v>
      </c>
      <c r="X19" s="1">
        <v>-0.16450375318527222</v>
      </c>
      <c r="Y19" t="s">
        <v>274</v>
      </c>
      <c r="Z19">
        <v>1</v>
      </c>
      <c r="AA19">
        <v>1</v>
      </c>
      <c r="AG19">
        <v>48</v>
      </c>
    </row>
    <row r="20" spans="1:33" ht="15" x14ac:dyDescent="0.25">
      <c r="A20">
        <v>135</v>
      </c>
      <c r="B20" s="322" t="e">
        <f t="shared" si="0"/>
        <v>#N/A</v>
      </c>
      <c r="C20" s="1"/>
      <c r="D20" s="321">
        <v>0.8127538516814139</v>
      </c>
      <c r="E20">
        <v>1006</v>
      </c>
      <c r="F20" t="e">
        <f>MATCH(A20,'2010'!AF$2:AF$97,0)</f>
        <v>#N/A</v>
      </c>
      <c r="G20" t="str">
        <f t="shared" si="1"/>
        <v>No</v>
      </c>
      <c r="I20">
        <v>-0.14467371340346685</v>
      </c>
      <c r="J20" t="s">
        <v>275</v>
      </c>
      <c r="K20">
        <v>1</v>
      </c>
      <c r="L20">
        <v>12</v>
      </c>
      <c r="M20">
        <v>2.4638845920562744</v>
      </c>
      <c r="Q20">
        <v>74</v>
      </c>
      <c r="R20" s="1">
        <v>0.43830779194831848</v>
      </c>
      <c r="S20" t="e">
        <f>MATCH(Q20,'2010'!AF$2:AF$97,0)</f>
        <v>#N/A</v>
      </c>
      <c r="T20">
        <v>18.548909698469554</v>
      </c>
      <c r="U20">
        <f t="shared" si="2"/>
        <v>1.7097819396939107</v>
      </c>
      <c r="V20" t="e">
        <f>MATCH(Q20,'2009'!AG$2:AG$349,0)</f>
        <v>#N/A</v>
      </c>
      <c r="W20" s="330">
        <v>-0.3078409061436822</v>
      </c>
      <c r="X20" s="1">
        <v>-0.12520241737365723</v>
      </c>
      <c r="Y20" t="s">
        <v>275</v>
      </c>
      <c r="Z20">
        <v>2</v>
      </c>
      <c r="AA20">
        <v>2</v>
      </c>
      <c r="AG20">
        <v>53</v>
      </c>
    </row>
    <row r="21" spans="1:33" x14ac:dyDescent="0.2">
      <c r="A21" s="1">
        <v>141</v>
      </c>
      <c r="B21" s="308" t="e">
        <f t="shared" si="0"/>
        <v>#N/A</v>
      </c>
      <c r="C21" s="308" t="s">
        <v>258</v>
      </c>
      <c r="D21" s="321">
        <v>0.99067030105740383</v>
      </c>
      <c r="E21">
        <v>886</v>
      </c>
      <c r="F21">
        <f>MATCH(A21,'2010'!AF$2:AF$97,0)</f>
        <v>17</v>
      </c>
      <c r="G21" t="str">
        <f t="shared" si="1"/>
        <v>No</v>
      </c>
      <c r="I21">
        <v>-0.14142578713463524</v>
      </c>
      <c r="J21" s="329" t="s">
        <v>279</v>
      </c>
      <c r="K21">
        <v>0</v>
      </c>
      <c r="L21" s="157">
        <v>13</v>
      </c>
      <c r="M21">
        <v>2.498699426651001</v>
      </c>
      <c r="Q21">
        <v>78</v>
      </c>
      <c r="R21" s="1">
        <v>4.4373888969421387</v>
      </c>
      <c r="S21" s="328">
        <f>MATCH(Q21,'2010'!AF$2:AF$97,0)</f>
        <v>11</v>
      </c>
      <c r="T21">
        <v>18.581960531276785</v>
      </c>
      <c r="U21">
        <f t="shared" si="2"/>
        <v>1.7163921062553569</v>
      </c>
      <c r="V21" t="e">
        <f>MATCH(Q21,'2009'!AG$2:AG$349,0)</f>
        <v>#N/A</v>
      </c>
      <c r="W21" s="330">
        <v>-0.14272379488687692</v>
      </c>
      <c r="X21" s="1">
        <v>-9.0669013559818268E-2</v>
      </c>
      <c r="Y21" s="329" t="s">
        <v>279</v>
      </c>
      <c r="Z21" s="329">
        <v>2</v>
      </c>
      <c r="AA21">
        <v>2</v>
      </c>
      <c r="AG21">
        <v>56</v>
      </c>
    </row>
    <row r="22" spans="1:33" x14ac:dyDescent="0.2">
      <c r="A22">
        <v>148</v>
      </c>
      <c r="B22" s="308" t="e">
        <f t="shared" si="0"/>
        <v>#N/A</v>
      </c>
      <c r="C22" s="308" t="s">
        <v>257</v>
      </c>
      <c r="D22" s="321">
        <v>6.1701047897216847</v>
      </c>
      <c r="E22">
        <v>11</v>
      </c>
      <c r="F22">
        <f>MATCH(A22,'2010'!AF$2:AF$97,0)</f>
        <v>18</v>
      </c>
      <c r="G22" t="str">
        <f t="shared" si="1"/>
        <v>Yes</v>
      </c>
      <c r="I22">
        <v>-2.7816901206839158E-2</v>
      </c>
      <c r="J22" s="329" t="s">
        <v>280</v>
      </c>
      <c r="K22">
        <v>0</v>
      </c>
      <c r="L22">
        <v>7</v>
      </c>
      <c r="M22">
        <v>2.50388503074646</v>
      </c>
      <c r="Q22">
        <v>100</v>
      </c>
      <c r="R22">
        <v>2.7157909870147705</v>
      </c>
      <c r="S22" t="e">
        <f>MATCH(Q22,'2010'!AF$2:AF$97,0)</f>
        <v>#N/A</v>
      </c>
      <c r="T22">
        <v>28.25901277774912</v>
      </c>
      <c r="U22">
        <f t="shared" si="2"/>
        <v>3.6518025555498239</v>
      </c>
      <c r="V22" t="e">
        <f>MATCH(Q22,'2009'!AG$2:AG$349,0)</f>
        <v>#N/A</v>
      </c>
      <c r="W22" s="330">
        <v>-0.13538406469839792</v>
      </c>
      <c r="X22" s="1">
        <v>-2.1644216030836105E-2</v>
      </c>
      <c r="Y22" s="329" t="s">
        <v>280</v>
      </c>
      <c r="Z22" s="329">
        <v>0</v>
      </c>
      <c r="AA22">
        <v>0</v>
      </c>
      <c r="AG22">
        <v>61</v>
      </c>
    </row>
    <row r="23" spans="1:33" x14ac:dyDescent="0.2">
      <c r="A23" s="1">
        <v>151</v>
      </c>
      <c r="B23" s="308" t="e">
        <f t="shared" si="0"/>
        <v>#N/A</v>
      </c>
      <c r="C23" s="308" t="s">
        <v>257</v>
      </c>
      <c r="D23" s="321">
        <v>1.2820783486486849</v>
      </c>
      <c r="E23">
        <v>715</v>
      </c>
      <c r="F23" t="e">
        <f>MATCH(A23,'2010'!AF$2:AF$97,0)</f>
        <v>#N/A</v>
      </c>
      <c r="G23" t="str">
        <f t="shared" si="1"/>
        <v>No</v>
      </c>
      <c r="I23">
        <v>-2.4019632794933528E-2</v>
      </c>
      <c r="J23" s="329" t="s">
        <v>281</v>
      </c>
      <c r="K23">
        <v>0</v>
      </c>
      <c r="L23">
        <v>5</v>
      </c>
      <c r="M23">
        <v>2.6003949642181396</v>
      </c>
      <c r="Q23">
        <v>103</v>
      </c>
      <c r="R23" s="308">
        <v>2.5000584125518799</v>
      </c>
      <c r="S23" t="e">
        <f>MATCH(Q23,'2010'!AF$2:AF$97,0)</f>
        <v>#N/A</v>
      </c>
      <c r="T23">
        <v>37.420728851416889</v>
      </c>
      <c r="U23">
        <f t="shared" si="2"/>
        <v>5.4841457702833782</v>
      </c>
      <c r="V23" t="e">
        <f>MATCH(Q23,'2009'!AG$2:AG$349,0)</f>
        <v>#N/A</v>
      </c>
      <c r="W23" s="330">
        <v>-8.1251018504165939E-2</v>
      </c>
      <c r="X23" s="1">
        <v>2.7967443689703941E-2</v>
      </c>
      <c r="Y23" s="329" t="s">
        <v>281</v>
      </c>
      <c r="Z23" s="329">
        <v>0</v>
      </c>
      <c r="AA23">
        <v>0</v>
      </c>
      <c r="AG23">
        <v>70</v>
      </c>
    </row>
    <row r="24" spans="1:33" x14ac:dyDescent="0.2">
      <c r="A24">
        <v>167</v>
      </c>
      <c r="B24" t="e">
        <f t="shared" si="0"/>
        <v>#N/A</v>
      </c>
      <c r="D24" s="321">
        <v>1.7556707142925949</v>
      </c>
      <c r="E24">
        <v>523</v>
      </c>
      <c r="F24" t="e">
        <f>MATCH(A24,'2010'!AF$2:AF$97,0)</f>
        <v>#N/A</v>
      </c>
      <c r="G24" t="str">
        <f t="shared" si="1"/>
        <v>Maybe</v>
      </c>
      <c r="I24">
        <v>-1.775702150409076E-2</v>
      </c>
      <c r="J24" s="329" t="s">
        <v>282</v>
      </c>
      <c r="K24">
        <v>0</v>
      </c>
      <c r="L24">
        <v>3</v>
      </c>
      <c r="M24">
        <v>2.6992988586425781</v>
      </c>
      <c r="Q24">
        <v>108</v>
      </c>
      <c r="R24" s="1">
        <v>1.862868070602417</v>
      </c>
      <c r="S24" t="e">
        <f>MATCH(Q24,'2010'!AF$2:AF$97,0)</f>
        <v>#N/A</v>
      </c>
      <c r="T24">
        <v>17.775111362409969</v>
      </c>
      <c r="U24">
        <f t="shared" si="2"/>
        <v>1.555022272481994</v>
      </c>
      <c r="V24" t="e">
        <f>MATCH(Q24,'2009'!AG$2:AG$349,0)</f>
        <v>#N/A</v>
      </c>
      <c r="W24" s="330">
        <v>-6.6308145866337487E-2</v>
      </c>
      <c r="X24" s="1">
        <v>5.2676305174827576E-2</v>
      </c>
      <c r="Y24" s="329" t="s">
        <v>282</v>
      </c>
      <c r="Z24" s="329">
        <v>0</v>
      </c>
      <c r="AA24">
        <v>0</v>
      </c>
      <c r="AG24">
        <v>71</v>
      </c>
    </row>
    <row r="25" spans="1:33" x14ac:dyDescent="0.2">
      <c r="A25">
        <v>168</v>
      </c>
      <c r="B25" t="e">
        <f t="shared" si="0"/>
        <v>#N/A</v>
      </c>
      <c r="D25" s="321">
        <v>-0.70389844844282468</v>
      </c>
      <c r="E25">
        <v>1916</v>
      </c>
      <c r="F25" t="e">
        <f>MATCH(A25,'2010'!AF$2:AF$97,0)</f>
        <v>#N/A</v>
      </c>
      <c r="G25" t="str">
        <f t="shared" si="1"/>
        <v>No</v>
      </c>
      <c r="I25">
        <v>-1.395434136461174E-3</v>
      </c>
      <c r="J25" s="329" t="s">
        <v>283</v>
      </c>
      <c r="K25">
        <v>0</v>
      </c>
      <c r="L25">
        <v>2</v>
      </c>
      <c r="M25">
        <v>2.7343926429748535</v>
      </c>
      <c r="Q25">
        <v>111</v>
      </c>
      <c r="R25" s="308">
        <v>6.2259111404418945</v>
      </c>
      <c r="S25">
        <f>MATCH(Q25,'2010'!AF$2:AF$97,0)</f>
        <v>16</v>
      </c>
      <c r="T25">
        <v>44.565440493003528</v>
      </c>
      <c r="U25">
        <f t="shared" si="2"/>
        <v>6.9130880986007064</v>
      </c>
      <c r="V25">
        <f>MATCH(Q25,'2009'!AG$2:AG$349,0)</f>
        <v>175</v>
      </c>
      <c r="W25" s="330">
        <v>-2.6216291198120079E-2</v>
      </c>
      <c r="X25" s="1">
        <v>6.2660112977027893E-2</v>
      </c>
      <c r="Y25" s="329" t="s">
        <v>283</v>
      </c>
      <c r="Z25" s="329">
        <v>0</v>
      </c>
      <c r="AA25">
        <v>0</v>
      </c>
      <c r="AG25">
        <v>88</v>
      </c>
    </row>
    <row r="26" spans="1:33" x14ac:dyDescent="0.2">
      <c r="A26">
        <v>173</v>
      </c>
      <c r="B26" t="e">
        <f t="shared" si="0"/>
        <v>#N/A</v>
      </c>
      <c r="D26" s="321">
        <v>0.29536323985264296</v>
      </c>
      <c r="E26">
        <v>1389</v>
      </c>
      <c r="F26" t="e">
        <f>MATCH(A26,'2010'!AF$2:AF$97,0)</f>
        <v>#N/A</v>
      </c>
      <c r="G26" t="str">
        <f t="shared" si="1"/>
        <v>No</v>
      </c>
      <c r="I26">
        <v>1.3232762234703523E-2</v>
      </c>
      <c r="J26" s="329" t="s">
        <v>284</v>
      </c>
      <c r="K26">
        <v>0</v>
      </c>
      <c r="L26">
        <v>1</v>
      </c>
      <c r="M26">
        <v>2.799527645111084</v>
      </c>
      <c r="Q26">
        <v>116</v>
      </c>
      <c r="R26" s="1">
        <v>-0.37252625823020935</v>
      </c>
      <c r="S26" t="e">
        <f>MATCH(Q26,'2010'!AF$2:AF$97,0)</f>
        <v>#N/A</v>
      </c>
      <c r="T26">
        <v>15.247292523863329</v>
      </c>
      <c r="U26">
        <f t="shared" si="2"/>
        <v>1.0494585047726659</v>
      </c>
      <c r="V26" t="e">
        <f>MATCH(Q26,'2009'!AG$2:AG$349,0)</f>
        <v>#N/A</v>
      </c>
      <c r="W26" s="330">
        <v>8.2712526602279901E-3</v>
      </c>
      <c r="X26" s="1">
        <v>0.1024072989821434</v>
      </c>
      <c r="Y26" s="329" t="s">
        <v>284</v>
      </c>
      <c r="Z26" s="329">
        <v>0</v>
      </c>
      <c r="AA26">
        <v>0</v>
      </c>
      <c r="AG26">
        <v>93</v>
      </c>
    </row>
    <row r="27" spans="1:33" x14ac:dyDescent="0.2">
      <c r="A27">
        <v>175</v>
      </c>
      <c r="B27" s="308" t="e">
        <f t="shared" si="0"/>
        <v>#N/A</v>
      </c>
      <c r="C27" s="308" t="s">
        <v>256</v>
      </c>
      <c r="D27" s="321">
        <v>2.9480315285650076</v>
      </c>
      <c r="E27">
        <v>221</v>
      </c>
      <c r="F27">
        <f>MATCH(A27,'2010'!AF$2:AF$97,0)</f>
        <v>19</v>
      </c>
      <c r="G27" t="str">
        <f t="shared" si="1"/>
        <v>Yes</v>
      </c>
      <c r="I27">
        <v>1.6617205021711209E-2</v>
      </c>
      <c r="J27" s="157" t="s">
        <v>285</v>
      </c>
      <c r="K27">
        <v>0</v>
      </c>
      <c r="L27">
        <v>2</v>
      </c>
      <c r="M27">
        <v>2.8395979404449463</v>
      </c>
      <c r="Q27">
        <v>120</v>
      </c>
      <c r="R27" s="308">
        <v>0.42665168642997742</v>
      </c>
      <c r="S27" t="e">
        <f>MATCH(Q27,'2010'!AF$2:AF$97,0)</f>
        <v>#N/A</v>
      </c>
      <c r="T27">
        <v>11.180633913287801</v>
      </c>
      <c r="U27">
        <f t="shared" si="2"/>
        <v>0.23612678265756015</v>
      </c>
      <c r="V27">
        <f>MATCH(Q27,'2009'!AG$2:AG$349,0)</f>
        <v>78</v>
      </c>
      <c r="W27" s="330">
        <v>1.5560279006832101E-2</v>
      </c>
      <c r="X27" s="1">
        <v>0.10538241267204285</v>
      </c>
      <c r="Y27" s="157" t="s">
        <v>285</v>
      </c>
      <c r="Z27" s="157">
        <v>0</v>
      </c>
      <c r="AA27">
        <v>0</v>
      </c>
      <c r="AG27">
        <v>107</v>
      </c>
    </row>
    <row r="28" spans="1:33" x14ac:dyDescent="0.2">
      <c r="A28" s="1">
        <v>177</v>
      </c>
      <c r="B28" s="308" t="e">
        <f t="shared" si="0"/>
        <v>#N/A</v>
      </c>
      <c r="C28" s="308" t="s">
        <v>259</v>
      </c>
      <c r="D28" s="321">
        <v>3.9601702629068241</v>
      </c>
      <c r="E28">
        <v>73</v>
      </c>
      <c r="F28">
        <f>MATCH(A28,'2010'!AF$2:AF$97,0)</f>
        <v>20</v>
      </c>
      <c r="G28" t="str">
        <f t="shared" si="1"/>
        <v>Yes</v>
      </c>
      <c r="I28">
        <v>5.4042445466966758E-2</v>
      </c>
      <c r="M28">
        <v>2.9141817092895508</v>
      </c>
      <c r="Q28">
        <v>125</v>
      </c>
      <c r="R28" s="331">
        <v>0.57261741161346436</v>
      </c>
      <c r="S28" t="e">
        <f>MATCH(Q28,'2010'!AF$2:AF$97,0)</f>
        <v>#N/A</v>
      </c>
      <c r="T28">
        <v>21.242429367677509</v>
      </c>
      <c r="U28">
        <f t="shared" si="2"/>
        <v>2.2484858735355022</v>
      </c>
      <c r="V28">
        <f>MATCH(Q28,'2009'!AG$2:AG$349,0)</f>
        <v>85</v>
      </c>
      <c r="W28" s="330">
        <v>9.6659437772991463E-2</v>
      </c>
      <c r="X28" s="1">
        <v>0.11266705393791199</v>
      </c>
      <c r="AG28">
        <v>111</v>
      </c>
    </row>
    <row r="29" spans="1:33" x14ac:dyDescent="0.2">
      <c r="A29">
        <v>179</v>
      </c>
      <c r="B29" t="e">
        <f t="shared" si="0"/>
        <v>#N/A</v>
      </c>
      <c r="D29" s="321">
        <v>3.4480962855092669</v>
      </c>
      <c r="E29">
        <v>125</v>
      </c>
      <c r="F29" t="e">
        <f>MATCH(A29,'2010'!AF$2:AF$97,0)</f>
        <v>#N/A</v>
      </c>
      <c r="G29" t="str">
        <f t="shared" si="1"/>
        <v>Yes</v>
      </c>
      <c r="I29">
        <v>9.0086834774000327E-2</v>
      </c>
      <c r="M29">
        <v>2.9666774272918701</v>
      </c>
      <c r="Q29">
        <v>126</v>
      </c>
      <c r="R29" s="331">
        <v>3.2791798114776611</v>
      </c>
      <c r="S29" t="e">
        <f>MATCH(Q29,'2010'!AF$2:AF$97,0)</f>
        <v>#N/A</v>
      </c>
      <c r="T29">
        <v>31.166086178835048</v>
      </c>
      <c r="U29">
        <f t="shared" si="2"/>
        <v>4.2332172357670093</v>
      </c>
      <c r="V29">
        <f>MATCH(Q29,'2009'!AG$2:AG$349,0)</f>
        <v>273</v>
      </c>
      <c r="W29" s="330">
        <v>0.15032972829350744</v>
      </c>
      <c r="X29" s="1">
        <v>0.11918320506811142</v>
      </c>
      <c r="AG29">
        <v>125</v>
      </c>
    </row>
    <row r="30" spans="1:33" x14ac:dyDescent="0.2">
      <c r="A30">
        <v>190</v>
      </c>
      <c r="B30" s="308" t="e">
        <f t="shared" si="0"/>
        <v>#N/A</v>
      </c>
      <c r="C30" s="308" t="s">
        <v>257</v>
      </c>
      <c r="D30" s="321">
        <v>2.5932290507304891</v>
      </c>
      <c r="E30">
        <v>291</v>
      </c>
      <c r="F30" t="e">
        <f>MATCH(A30,'2010'!AF$2:AF$97,0)</f>
        <v>#N/A</v>
      </c>
      <c r="G30" t="str">
        <f t="shared" si="1"/>
        <v>Yes</v>
      </c>
      <c r="I30">
        <v>0.14185445944191483</v>
      </c>
      <c r="M30">
        <v>2.9824869632720947</v>
      </c>
      <c r="Q30">
        <v>128</v>
      </c>
      <c r="R30" s="1">
        <v>0.73275929689407349</v>
      </c>
      <c r="S30" t="e">
        <f>MATCH(Q30,'2010'!AF$2:AF$97,0)</f>
        <v>#N/A</v>
      </c>
      <c r="T30">
        <v>15.347577450996715</v>
      </c>
      <c r="U30">
        <f t="shared" si="2"/>
        <v>1.0695154901993429</v>
      </c>
      <c r="V30" t="e">
        <f>MATCH(Q30,'2009'!AG$2:AG$349,0)</f>
        <v>#N/A</v>
      </c>
      <c r="W30" s="330">
        <v>0.19603415521334799</v>
      </c>
      <c r="X30" s="1">
        <v>0.15799398720264435</v>
      </c>
      <c r="AG30">
        <v>126</v>
      </c>
    </row>
    <row r="31" spans="1:33" x14ac:dyDescent="0.2">
      <c r="A31">
        <v>191</v>
      </c>
      <c r="B31" s="308" t="e">
        <f t="shared" si="0"/>
        <v>#N/A</v>
      </c>
      <c r="C31" s="308" t="s">
        <v>257</v>
      </c>
      <c r="D31" s="321">
        <v>1.0889967233501019</v>
      </c>
      <c r="E31">
        <v>831</v>
      </c>
      <c r="F31" t="e">
        <f>MATCH(A31,'2010'!AF$2:AF$97,0)</f>
        <v>#N/A</v>
      </c>
      <c r="G31" t="str">
        <f t="shared" si="1"/>
        <v>No</v>
      </c>
      <c r="I31">
        <v>0.1547153227728032</v>
      </c>
      <c r="M31">
        <v>2.9944019317626953</v>
      </c>
      <c r="Q31">
        <v>138</v>
      </c>
      <c r="R31" s="331">
        <v>1.5320743322372437</v>
      </c>
      <c r="S31" t="e">
        <f>MATCH(Q31,'2010'!AF$2:AF$97,0)</f>
        <v>#N/A</v>
      </c>
      <c r="T31">
        <v>1.9860747269395116</v>
      </c>
      <c r="U31">
        <f t="shared" si="2"/>
        <v>-1.6027850546120976</v>
      </c>
      <c r="V31">
        <f>MATCH(Q31,'2009'!AG$2:AG$349,0)</f>
        <v>348</v>
      </c>
      <c r="W31" s="330">
        <v>0.23593408763566792</v>
      </c>
      <c r="X31" s="1">
        <v>0.16231027245521545</v>
      </c>
      <c r="AG31">
        <v>131</v>
      </c>
    </row>
    <row r="32" spans="1:33" x14ac:dyDescent="0.2">
      <c r="A32">
        <v>195</v>
      </c>
      <c r="B32" t="e">
        <f t="shared" si="0"/>
        <v>#N/A</v>
      </c>
      <c r="D32" s="321">
        <v>1.193039658791146</v>
      </c>
      <c r="E32">
        <v>758</v>
      </c>
      <c r="F32" t="e">
        <f>MATCH(A32,'2010'!AF$2:AF$97,0)</f>
        <v>#N/A</v>
      </c>
      <c r="G32" t="str">
        <f t="shared" si="1"/>
        <v>No</v>
      </c>
      <c r="I32">
        <v>0.16291363044347806</v>
      </c>
      <c r="M32">
        <v>3.0194952487945557</v>
      </c>
      <c r="Q32">
        <v>148</v>
      </c>
      <c r="R32" s="308">
        <v>4.9148335456848145</v>
      </c>
      <c r="S32">
        <f>MATCH(Q32,'2010'!AF$2:AF$97,0)</f>
        <v>18</v>
      </c>
      <c r="T32">
        <v>27.912314412201624</v>
      </c>
      <c r="U32">
        <f t="shared" si="2"/>
        <v>3.5824628824403248</v>
      </c>
      <c r="V32">
        <f>MATCH(Q32,'2009'!AG$2:AG$349,0)</f>
        <v>291</v>
      </c>
      <c r="W32" s="330">
        <v>0.3298377863107298</v>
      </c>
      <c r="X32" s="1">
        <v>0.20075127482414246</v>
      </c>
      <c r="AG32">
        <v>135</v>
      </c>
    </row>
    <row r="33" spans="1:33" x14ac:dyDescent="0.2">
      <c r="A33">
        <v>236</v>
      </c>
      <c r="B33" s="308" t="e">
        <f t="shared" si="0"/>
        <v>#N/A</v>
      </c>
      <c r="C33" s="308" t="s">
        <v>256</v>
      </c>
      <c r="D33" s="321">
        <v>2.0199117670304019</v>
      </c>
      <c r="E33">
        <v>442</v>
      </c>
      <c r="F33" t="e">
        <f>MATCH(A33,'2010'!AF$2:AF$97,0)</f>
        <v>#N/A</v>
      </c>
      <c r="G33" t="str">
        <f t="shared" si="1"/>
        <v>Maybe</v>
      </c>
      <c r="I33">
        <v>0.17217775344003833</v>
      </c>
      <c r="M33">
        <v>3.0480866432189941</v>
      </c>
      <c r="Q33">
        <v>151</v>
      </c>
      <c r="R33" s="308">
        <v>1.53596031665802</v>
      </c>
      <c r="S33" t="e">
        <f>MATCH(Q33,'2010'!AF$2:AF$97,0)</f>
        <v>#N/A</v>
      </c>
      <c r="T33">
        <v>31.463709848995137</v>
      </c>
      <c r="U33">
        <f t="shared" si="2"/>
        <v>4.2927419697990272</v>
      </c>
      <c r="V33">
        <f>MATCH(Q33,'2009'!AG$2:AG$349,0)</f>
        <v>187</v>
      </c>
      <c r="W33" s="330">
        <v>0.36888707228325979</v>
      </c>
      <c r="X33" s="1">
        <v>0.27601808309555054</v>
      </c>
      <c r="AG33">
        <v>136</v>
      </c>
    </row>
    <row r="34" spans="1:33" x14ac:dyDescent="0.2">
      <c r="A34">
        <v>238</v>
      </c>
      <c r="B34" t="e">
        <f t="shared" si="0"/>
        <v>#N/A</v>
      </c>
      <c r="D34" s="321">
        <v>3.1215751428778002</v>
      </c>
      <c r="E34">
        <v>177</v>
      </c>
      <c r="F34" t="e">
        <f>MATCH(A34,'2010'!AF$2:AF$97,0)</f>
        <v>#N/A</v>
      </c>
      <c r="G34" t="str">
        <f t="shared" si="1"/>
        <v>Yes</v>
      </c>
      <c r="I34">
        <v>0.17904811552864749</v>
      </c>
      <c r="M34">
        <v>3.1799964904785156</v>
      </c>
      <c r="Q34">
        <v>166</v>
      </c>
      <c r="R34" s="331">
        <v>0.94941872358322144</v>
      </c>
      <c r="S34" t="e">
        <f>MATCH(Q34,'2010'!AF$2:AF$97,0)</f>
        <v>#N/A</v>
      </c>
      <c r="T34">
        <v>19.241755406743302</v>
      </c>
      <c r="U34">
        <f t="shared" si="2"/>
        <v>1.8483510813486603</v>
      </c>
      <c r="V34" t="e">
        <f>MATCH(Q34,'2009'!AG$2:AG$349,0)</f>
        <v>#N/A</v>
      </c>
      <c r="W34" s="330">
        <v>0.42505927660846554</v>
      </c>
      <c r="X34" s="1">
        <v>0.27770465612411499</v>
      </c>
      <c r="AG34">
        <v>138</v>
      </c>
    </row>
    <row r="35" spans="1:33" x14ac:dyDescent="0.2">
      <c r="A35">
        <v>254</v>
      </c>
      <c r="B35" s="308" t="e">
        <f t="shared" si="0"/>
        <v>#N/A</v>
      </c>
      <c r="C35" s="308" t="s">
        <v>256</v>
      </c>
      <c r="D35" s="321">
        <v>6.7524733091683</v>
      </c>
      <c r="E35">
        <v>9</v>
      </c>
      <c r="F35">
        <f>MATCH(A35,'2010'!AF$2:AF$97,0)</f>
        <v>27</v>
      </c>
      <c r="G35" t="str">
        <f t="shared" si="1"/>
        <v>Yes</v>
      </c>
      <c r="I35">
        <v>0.20244517050608296</v>
      </c>
      <c r="M35">
        <v>3.1909236907958984</v>
      </c>
      <c r="Q35">
        <v>175</v>
      </c>
      <c r="R35" s="308">
        <v>4.0535950660705566</v>
      </c>
      <c r="S35">
        <f>MATCH(Q35,'2010'!AF$2:AF$97,0)</f>
        <v>19</v>
      </c>
      <c r="T35">
        <v>39.453596969675893</v>
      </c>
      <c r="U35">
        <f t="shared" si="2"/>
        <v>5.8907193939351785</v>
      </c>
      <c r="V35">
        <f>MATCH(Q35,'2009'!AG$2:AG$349,0)</f>
        <v>90</v>
      </c>
      <c r="W35" s="330">
        <v>0.43737419832201629</v>
      </c>
      <c r="X35" s="1">
        <v>0.29467517137527466</v>
      </c>
      <c r="AG35">
        <v>141</v>
      </c>
    </row>
    <row r="36" spans="1:33" x14ac:dyDescent="0.2">
      <c r="A36">
        <v>294</v>
      </c>
      <c r="B36" s="308" t="e">
        <f t="shared" si="0"/>
        <v>#N/A</v>
      </c>
      <c r="C36" s="308" t="s">
        <v>259</v>
      </c>
      <c r="D36" s="321">
        <v>3.8930499853852676</v>
      </c>
      <c r="E36">
        <v>81</v>
      </c>
      <c r="F36">
        <f>MATCH(A36,'2010'!AF$2:AF$97,0)</f>
        <v>30</v>
      </c>
      <c r="G36" t="str">
        <f t="shared" si="1"/>
        <v>Yes</v>
      </c>
      <c r="I36">
        <v>0.23204192107661445</v>
      </c>
      <c r="M36">
        <v>3.2173125743865967</v>
      </c>
      <c r="Q36">
        <v>176</v>
      </c>
      <c r="R36" s="331">
        <v>0.5713157057762146</v>
      </c>
      <c r="S36" t="e">
        <f>MATCH(Q36,'2010'!AF$2:AF$97,0)</f>
        <v>#N/A</v>
      </c>
      <c r="T36">
        <v>26.497570825013288</v>
      </c>
      <c r="U36">
        <f t="shared" si="2"/>
        <v>3.2995141650026572</v>
      </c>
      <c r="V36">
        <f>MATCH(Q36,'2009'!AG$2:AG$349,0)</f>
        <v>11</v>
      </c>
      <c r="W36" s="330">
        <v>0.57141055527172524</v>
      </c>
      <c r="X36" s="1">
        <v>0.3118998110294342</v>
      </c>
      <c r="AG36">
        <v>148</v>
      </c>
    </row>
    <row r="37" spans="1:33" x14ac:dyDescent="0.2">
      <c r="A37">
        <v>295</v>
      </c>
      <c r="B37" t="e">
        <f t="shared" si="0"/>
        <v>#N/A</v>
      </c>
      <c r="D37" s="321">
        <v>-2.4019632794933528E-2</v>
      </c>
      <c r="E37">
        <v>1628</v>
      </c>
      <c r="F37" t="e">
        <f>MATCH(A37,'2010'!AF$2:AF$97,0)</f>
        <v>#N/A</v>
      </c>
      <c r="G37" t="str">
        <f t="shared" si="1"/>
        <v>No</v>
      </c>
      <c r="I37">
        <v>0.24694545188906697</v>
      </c>
      <c r="M37">
        <v>3.2503547668457031</v>
      </c>
      <c r="Q37">
        <v>178</v>
      </c>
      <c r="R37" s="1">
        <v>1.1443125009536743</v>
      </c>
      <c r="S37" t="e">
        <f>MATCH(Q37,'2010'!AF$2:AF$97,0)</f>
        <v>#N/A</v>
      </c>
      <c r="T37">
        <v>29.000392926978893</v>
      </c>
      <c r="U37">
        <f t="shared" si="2"/>
        <v>3.800078585395779</v>
      </c>
      <c r="V37" t="e">
        <f>MATCH(Q37,'2009'!AG$2:AG$349,0)</f>
        <v>#N/A</v>
      </c>
      <c r="W37" s="330">
        <v>0.70270560314363273</v>
      </c>
      <c r="X37" s="1">
        <v>0.34864649176597595</v>
      </c>
      <c r="Z37" s="1">
        <v>5.3151159286499023</v>
      </c>
      <c r="AG37">
        <v>175</v>
      </c>
    </row>
    <row r="38" spans="1:33" x14ac:dyDescent="0.2">
      <c r="A38">
        <v>302</v>
      </c>
      <c r="B38" t="e">
        <f t="shared" si="0"/>
        <v>#N/A</v>
      </c>
      <c r="D38" s="321">
        <v>-0.32378803744079221</v>
      </c>
      <c r="E38">
        <v>1787</v>
      </c>
      <c r="F38" t="e">
        <f>MATCH(A38,'2010'!AF$2:AF$97,0)</f>
        <v>#N/A</v>
      </c>
      <c r="G38" t="str">
        <f t="shared" si="1"/>
        <v>No</v>
      </c>
      <c r="I38">
        <v>0.28052062639710812</v>
      </c>
      <c r="M38">
        <v>3.28135085105896</v>
      </c>
      <c r="Q38">
        <v>190</v>
      </c>
      <c r="R38" s="331">
        <v>3.2032818794250488</v>
      </c>
      <c r="S38" t="e">
        <f>MATCH(Q38,'2010'!AF$2:AF$97,0)</f>
        <v>#N/A</v>
      </c>
      <c r="T38">
        <v>30.058852040787144</v>
      </c>
      <c r="U38">
        <f t="shared" si="2"/>
        <v>4.011770408157429</v>
      </c>
      <c r="V38">
        <f>MATCH(Q38,'2009'!AG$2:AG$349,0)</f>
        <v>137</v>
      </c>
      <c r="W38" s="330">
        <v>0.71708693085099462</v>
      </c>
      <c r="X38" s="1">
        <v>0.36857682466506958</v>
      </c>
      <c r="AG38">
        <v>176</v>
      </c>
    </row>
    <row r="39" spans="1:33" x14ac:dyDescent="0.2">
      <c r="A39">
        <v>316</v>
      </c>
      <c r="B39" t="e">
        <f t="shared" si="0"/>
        <v>#N/A</v>
      </c>
      <c r="D39" s="321">
        <v>-0.23159281994786718</v>
      </c>
      <c r="E39">
        <v>1740</v>
      </c>
      <c r="F39" t="e">
        <f>MATCH(A39,'2010'!AF$2:AF$97,0)</f>
        <v>#N/A</v>
      </c>
      <c r="G39" t="str">
        <f t="shared" si="1"/>
        <v>No</v>
      </c>
      <c r="I39">
        <v>0.29536323985264296</v>
      </c>
      <c r="M39">
        <v>3.3017208576202393</v>
      </c>
      <c r="Q39">
        <v>192</v>
      </c>
      <c r="R39">
        <v>1.1952394247055054</v>
      </c>
      <c r="S39" t="e">
        <f>MATCH(Q39,'2010'!AF$2:AF$97,0)</f>
        <v>#N/A</v>
      </c>
      <c r="T39">
        <v>28.875944672068456</v>
      </c>
      <c r="U39">
        <f t="shared" si="2"/>
        <v>3.7751889344136913</v>
      </c>
      <c r="V39" t="e">
        <f>MATCH(Q39,'2009'!AG$2:AG$349,0)</f>
        <v>#N/A</v>
      </c>
      <c r="W39" s="330">
        <v>0.82538772947305494</v>
      </c>
      <c r="X39" s="1">
        <v>0.40181648731231689</v>
      </c>
      <c r="AG39">
        <v>177</v>
      </c>
    </row>
    <row r="40" spans="1:33" x14ac:dyDescent="0.2">
      <c r="A40">
        <v>335</v>
      </c>
      <c r="B40" t="e">
        <f t="shared" si="0"/>
        <v>#N/A</v>
      </c>
      <c r="D40" s="321">
        <v>0.82903389387573856</v>
      </c>
      <c r="E40">
        <v>996</v>
      </c>
      <c r="F40" t="e">
        <f>MATCH(A40,'2010'!AF$2:AF$97,0)</f>
        <v>#N/A</v>
      </c>
      <c r="G40" t="str">
        <f t="shared" si="1"/>
        <v>No</v>
      </c>
      <c r="I40">
        <v>0.30780704375108286</v>
      </c>
      <c r="M40">
        <v>3.3018817901611328</v>
      </c>
      <c r="Q40">
        <v>216</v>
      </c>
      <c r="R40" s="331">
        <v>1.3658003807067871</v>
      </c>
      <c r="S40" t="e">
        <f>MATCH(Q40,'2010'!AF$2:AF$97,0)</f>
        <v>#N/A</v>
      </c>
      <c r="T40">
        <v>21.260522561861006</v>
      </c>
      <c r="U40">
        <f t="shared" si="2"/>
        <v>2.2521045123722008</v>
      </c>
      <c r="V40" t="e">
        <f>MATCH(Q40,'2009'!AG$2:AG$349,0)</f>
        <v>#N/A</v>
      </c>
      <c r="W40" s="330">
        <v>0.84713225732998687</v>
      </c>
      <c r="X40" s="1">
        <v>0.43414178490638733</v>
      </c>
      <c r="AG40">
        <v>179</v>
      </c>
    </row>
    <row r="41" spans="1:33" x14ac:dyDescent="0.2">
      <c r="A41">
        <v>341</v>
      </c>
      <c r="B41" s="308" t="e">
        <f t="shared" si="0"/>
        <v>#N/A</v>
      </c>
      <c r="C41" s="308" t="s">
        <v>256</v>
      </c>
      <c r="D41" s="321">
        <v>2.9436395147991985</v>
      </c>
      <c r="E41">
        <v>223</v>
      </c>
      <c r="F41">
        <f>MATCH(A41,'2010'!AF$2:AF$97,0)</f>
        <v>34</v>
      </c>
      <c r="G41" t="str">
        <f t="shared" si="1"/>
        <v>Yes</v>
      </c>
      <c r="I41">
        <v>0.31964962936819624</v>
      </c>
      <c r="M41">
        <v>3.3111567497253418</v>
      </c>
      <c r="Q41">
        <v>223</v>
      </c>
      <c r="R41" s="331">
        <v>0.59763258695602417</v>
      </c>
      <c r="S41" t="e">
        <f>MATCH(Q41,'2010'!AF$2:AF$97,0)</f>
        <v>#N/A</v>
      </c>
      <c r="T41">
        <v>22.26552949749756</v>
      </c>
      <c r="U41">
        <f t="shared" si="2"/>
        <v>2.4531058994995121</v>
      </c>
      <c r="V41" t="e">
        <f>MATCH(Q41,'2009'!AG$2:AG$349,0)</f>
        <v>#N/A</v>
      </c>
      <c r="W41" s="330">
        <v>0.89563478476605463</v>
      </c>
      <c r="X41" s="1">
        <v>0.43830779194831848</v>
      </c>
      <c r="AG41">
        <v>180</v>
      </c>
    </row>
    <row r="42" spans="1:33" x14ac:dyDescent="0.2">
      <c r="A42">
        <v>353</v>
      </c>
      <c r="B42" t="e">
        <f t="shared" si="0"/>
        <v>#N/A</v>
      </c>
      <c r="D42" s="321">
        <v>0.5443032921153218</v>
      </c>
      <c r="E42">
        <v>1191</v>
      </c>
      <c r="F42" t="e">
        <f>MATCH(A42,'2010'!AF$2:AF$97,0)</f>
        <v>#N/A</v>
      </c>
      <c r="G42" t="str">
        <f t="shared" si="1"/>
        <v>No</v>
      </c>
      <c r="I42">
        <v>0.32351205638166103</v>
      </c>
      <c r="M42">
        <v>3.3163673877716064</v>
      </c>
      <c r="Q42">
        <v>236</v>
      </c>
      <c r="R42" s="308">
        <v>1.7703200578689575</v>
      </c>
      <c r="S42" t="e">
        <f>MATCH(Q42,'2010'!AF$2:AF$97,0)</f>
        <v>#N/A</v>
      </c>
      <c r="T42">
        <v>29.228386162415767</v>
      </c>
      <c r="U42">
        <f t="shared" si="2"/>
        <v>3.845677232483153</v>
      </c>
      <c r="V42">
        <f>MATCH(Q42,'2009'!AG$2:AG$349,0)</f>
        <v>108</v>
      </c>
      <c r="W42" s="330">
        <v>0.89931964709178214</v>
      </c>
      <c r="X42" s="1">
        <v>0.45255696773529053</v>
      </c>
      <c r="AG42">
        <v>190</v>
      </c>
    </row>
    <row r="43" spans="1:33" x14ac:dyDescent="0.2">
      <c r="A43">
        <v>357</v>
      </c>
      <c r="B43" t="e">
        <f t="shared" si="0"/>
        <v>#N/A</v>
      </c>
      <c r="D43" s="321">
        <v>0.51972094278599179</v>
      </c>
      <c r="E43">
        <v>1217</v>
      </c>
      <c r="F43" t="e">
        <f>MATCH(A43,'2010'!AF$2:AF$97,0)</f>
        <v>#N/A</v>
      </c>
      <c r="G43" t="str">
        <f t="shared" si="1"/>
        <v>No</v>
      </c>
      <c r="I43">
        <v>0.36916536466807753</v>
      </c>
      <c r="M43">
        <v>3.3242342472076416</v>
      </c>
      <c r="Q43">
        <v>237</v>
      </c>
      <c r="R43">
        <v>1.1790826320648193</v>
      </c>
      <c r="S43" t="e">
        <f>MATCH(Q43,'2010'!AF$2:AF$97,0)</f>
        <v>#N/A</v>
      </c>
      <c r="T43">
        <v>19.115662114978011</v>
      </c>
      <c r="U43">
        <f t="shared" si="2"/>
        <v>1.8231324229956023</v>
      </c>
      <c r="V43" t="e">
        <f>MATCH(Q43,'2009'!AG$2:AG$349,0)</f>
        <v>#N/A</v>
      </c>
      <c r="W43" s="330">
        <v>0.94916189511732174</v>
      </c>
      <c r="X43" s="1">
        <v>0.49602046608924866</v>
      </c>
      <c r="AG43">
        <v>191</v>
      </c>
    </row>
    <row r="44" spans="1:33" x14ac:dyDescent="0.2">
      <c r="A44">
        <v>365</v>
      </c>
      <c r="B44" s="308" t="e">
        <f t="shared" si="0"/>
        <v>#N/A</v>
      </c>
      <c r="C44" s="308" t="s">
        <v>256</v>
      </c>
      <c r="D44" s="321">
        <v>2.6001657053929219</v>
      </c>
      <c r="E44">
        <v>289</v>
      </c>
      <c r="F44">
        <f>MATCH(A44,'2010'!AF$2:AF$97,0)</f>
        <v>37</v>
      </c>
      <c r="G44" t="str">
        <f t="shared" si="1"/>
        <v>Yes</v>
      </c>
      <c r="I44">
        <v>0.37703927240862822</v>
      </c>
      <c r="M44">
        <v>3.3252503871917725</v>
      </c>
      <c r="Q44">
        <v>254</v>
      </c>
      <c r="R44" s="308">
        <v>7.4304323196411133</v>
      </c>
      <c r="S44">
        <f>MATCH(Q44,'2010'!AF$2:AF$97,0)</f>
        <v>27</v>
      </c>
      <c r="T44">
        <v>31.875370785216791</v>
      </c>
      <c r="U44">
        <f t="shared" si="2"/>
        <v>4.3750741570433584</v>
      </c>
      <c r="V44">
        <f>MATCH(Q44,'2009'!AG$2:AG$349,0)</f>
        <v>121</v>
      </c>
      <c r="W44" s="330">
        <v>0.99591338120605943</v>
      </c>
      <c r="X44" s="1">
        <v>0.52510720491409302</v>
      </c>
      <c r="AG44">
        <v>195</v>
      </c>
    </row>
    <row r="45" spans="1:33" x14ac:dyDescent="0.2">
      <c r="A45">
        <v>369</v>
      </c>
      <c r="B45" t="e">
        <f t="shared" si="0"/>
        <v>#N/A</v>
      </c>
      <c r="D45" s="321">
        <v>0.96841589091875102</v>
      </c>
      <c r="E45">
        <v>903</v>
      </c>
      <c r="F45" t="e">
        <f>MATCH(A45,'2010'!AF$2:AF$97,0)</f>
        <v>#N/A</v>
      </c>
      <c r="G45" t="str">
        <f t="shared" si="1"/>
        <v>No</v>
      </c>
      <c r="I45">
        <v>0.38667621276789255</v>
      </c>
      <c r="M45">
        <v>3.3396449089050293</v>
      </c>
      <c r="Q45">
        <v>269</v>
      </c>
      <c r="R45" s="1">
        <v>1.7238516807556152</v>
      </c>
      <c r="S45" t="e">
        <f>MATCH(Q45,'2010'!AF$2:AF$97,0)</f>
        <v>#N/A</v>
      </c>
      <c r="T45">
        <v>28.683273481584948</v>
      </c>
      <c r="U45">
        <f t="shared" si="2"/>
        <v>3.7366546963169895</v>
      </c>
      <c r="V45" t="e">
        <f>MATCH(Q45,'2009'!AG$2:AG$349,0)</f>
        <v>#N/A</v>
      </c>
      <c r="W45" s="330">
        <v>1.0320646427127587</v>
      </c>
      <c r="X45" s="1">
        <v>0.57943642139434814</v>
      </c>
      <c r="AG45">
        <v>217</v>
      </c>
    </row>
    <row r="46" spans="1:33" x14ac:dyDescent="0.2">
      <c r="A46">
        <v>401</v>
      </c>
      <c r="B46" t="e">
        <f t="shared" si="0"/>
        <v>#N/A</v>
      </c>
      <c r="D46" s="321">
        <v>1.2253849925149023</v>
      </c>
      <c r="E46">
        <v>741</v>
      </c>
      <c r="F46" t="e">
        <f>MATCH(A46,'2010'!AF$2:AF$97,0)</f>
        <v>#N/A</v>
      </c>
      <c r="G46" t="str">
        <f t="shared" si="1"/>
        <v>No</v>
      </c>
      <c r="I46">
        <v>0.38786290284352698</v>
      </c>
      <c r="M46">
        <v>3.418910026550293</v>
      </c>
      <c r="Q46">
        <v>281</v>
      </c>
      <c r="R46" s="331">
        <v>2.0699512958526611</v>
      </c>
      <c r="S46" t="e">
        <f>MATCH(Q46,'2010'!AF$2:AF$97,0)</f>
        <v>#N/A</v>
      </c>
      <c r="T46">
        <v>19.586781358518028</v>
      </c>
      <c r="U46">
        <f t="shared" si="2"/>
        <v>1.9173562717036057</v>
      </c>
      <c r="V46">
        <f>MATCH(Q46,'2009'!AG$2:AG$349,0)</f>
        <v>226</v>
      </c>
      <c r="W46" s="330">
        <v>1.0494585047726659</v>
      </c>
      <c r="X46" s="1">
        <v>0.62102288007736206</v>
      </c>
      <c r="AG46">
        <v>228</v>
      </c>
    </row>
    <row r="47" spans="1:33" x14ac:dyDescent="0.2">
      <c r="A47">
        <v>435</v>
      </c>
      <c r="B47" t="e">
        <f t="shared" si="0"/>
        <v>#N/A</v>
      </c>
      <c r="D47" s="321">
        <v>1.2958275874952911</v>
      </c>
      <c r="E47">
        <v>707</v>
      </c>
      <c r="F47" t="e">
        <f>MATCH(A47,'2010'!AF$2:AF$97,0)</f>
        <v>#N/A</v>
      </c>
      <c r="G47" t="str">
        <f t="shared" si="1"/>
        <v>No</v>
      </c>
      <c r="I47">
        <v>0.39536128024833922</v>
      </c>
      <c r="M47">
        <v>3.464414119720459</v>
      </c>
      <c r="Q47">
        <v>288</v>
      </c>
      <c r="R47">
        <v>1.0380944013595581</v>
      </c>
      <c r="S47" t="e">
        <f>MATCH(Q47,'2010'!AF$2:AF$97,0)</f>
        <v>#N/A</v>
      </c>
      <c r="T47">
        <v>19.068299846896519</v>
      </c>
      <c r="U47">
        <f t="shared" si="2"/>
        <v>1.8136599693793038</v>
      </c>
      <c r="V47" t="e">
        <f>MATCH(Q47,'2009'!AG$2:AG$349,0)</f>
        <v>#N/A</v>
      </c>
      <c r="W47" s="333">
        <v>1.0562483307055337</v>
      </c>
      <c r="X47" s="1">
        <v>0.63537847995758057</v>
      </c>
      <c r="AG47">
        <v>230</v>
      </c>
    </row>
    <row r="48" spans="1:33" x14ac:dyDescent="0.2">
      <c r="A48">
        <v>442</v>
      </c>
      <c r="B48" t="e">
        <f t="shared" si="0"/>
        <v>#N/A</v>
      </c>
      <c r="D48" s="321">
        <v>0.60958696467244577</v>
      </c>
      <c r="E48">
        <v>1146</v>
      </c>
      <c r="F48" t="e">
        <f>MATCH(A48,'2010'!AF$2:AF$97,0)</f>
        <v>#N/A</v>
      </c>
      <c r="G48" t="str">
        <f t="shared" si="1"/>
        <v>No</v>
      </c>
      <c r="I48">
        <v>0.40159760836443054</v>
      </c>
      <c r="M48">
        <v>3.6448848247528076</v>
      </c>
      <c r="Q48">
        <v>292</v>
      </c>
      <c r="R48" s="331">
        <v>1.8029553890228271</v>
      </c>
      <c r="S48" t="e">
        <f>MATCH(Q48,'2010'!AF$2:AF$97,0)</f>
        <v>#N/A</v>
      </c>
      <c r="T48">
        <v>26.748068146470914</v>
      </c>
      <c r="U48">
        <f t="shared" si="2"/>
        <v>3.3496136292941827</v>
      </c>
      <c r="V48">
        <f>MATCH(Q48,'2009'!AG$2:AG$349,0)</f>
        <v>323</v>
      </c>
      <c r="W48" s="330">
        <v>1.0695154901993429</v>
      </c>
      <c r="X48" s="1">
        <v>0.67695009708404541</v>
      </c>
      <c r="AG48">
        <v>233</v>
      </c>
    </row>
    <row r="49" spans="1:33" x14ac:dyDescent="0.2">
      <c r="A49">
        <v>447</v>
      </c>
      <c r="B49" t="e">
        <f t="shared" si="0"/>
        <v>#N/A</v>
      </c>
      <c r="D49" s="321">
        <v>1.0483116946577173</v>
      </c>
      <c r="E49">
        <v>853</v>
      </c>
      <c r="F49" t="e">
        <f>MATCH(A49,'2010'!AF$2:AF$97,0)</f>
        <v>#N/A</v>
      </c>
      <c r="G49" t="str">
        <f t="shared" si="1"/>
        <v>No</v>
      </c>
      <c r="I49">
        <v>0.4332720785912817</v>
      </c>
      <c r="M49">
        <v>3.6666018962860107</v>
      </c>
      <c r="Q49">
        <v>296</v>
      </c>
      <c r="R49">
        <v>-0.16450375318527222</v>
      </c>
      <c r="S49" t="e">
        <f>MATCH(Q49,'2010'!AF$2:AF$97,0)</f>
        <v>#N/A</v>
      </c>
      <c r="T49">
        <v>14.745809475586608</v>
      </c>
      <c r="U49">
        <f t="shared" si="2"/>
        <v>0.94916189511732174</v>
      </c>
      <c r="V49" t="e">
        <f>MATCH(Q49,'2009'!AG$2:AG$349,0)</f>
        <v>#N/A</v>
      </c>
      <c r="W49" s="330">
        <v>1.0967134444933642</v>
      </c>
      <c r="X49" s="1">
        <v>0.68920499086380005</v>
      </c>
      <c r="AG49">
        <v>234</v>
      </c>
    </row>
    <row r="50" spans="1:33" x14ac:dyDescent="0.2">
      <c r="A50">
        <v>514</v>
      </c>
      <c r="B50" t="e">
        <f t="shared" si="0"/>
        <v>#N/A</v>
      </c>
      <c r="D50" s="321">
        <v>3.3205458808461827</v>
      </c>
      <c r="E50">
        <v>143</v>
      </c>
      <c r="F50" t="e">
        <f>MATCH(A50,'2010'!AF$2:AF$97,0)</f>
        <v>#N/A</v>
      </c>
      <c r="G50" t="str">
        <f t="shared" si="1"/>
        <v>Yes</v>
      </c>
      <c r="I50">
        <v>0.46742785372716422</v>
      </c>
      <c r="M50">
        <v>3.6684136390686035</v>
      </c>
      <c r="Q50">
        <v>302</v>
      </c>
      <c r="R50" s="1">
        <v>0.1024072989821434</v>
      </c>
      <c r="S50" t="e">
        <f>MATCH(Q50,'2010'!AF$2:AF$97,0)</f>
        <v>#N/A</v>
      </c>
      <c r="T50">
        <v>25.507936518766595</v>
      </c>
      <c r="U50">
        <f t="shared" si="2"/>
        <v>3.1015873037533188</v>
      </c>
      <c r="V50" t="e">
        <f>MATCH(Q50,'2009'!AG$2:AG$349,0)</f>
        <v>#N/A</v>
      </c>
      <c r="W50" s="330">
        <v>1.1449986936479646</v>
      </c>
      <c r="X50" s="1">
        <v>0.70917373895645142</v>
      </c>
      <c r="AG50">
        <v>236</v>
      </c>
    </row>
    <row r="51" spans="1:33" x14ac:dyDescent="0.2">
      <c r="A51">
        <v>587</v>
      </c>
      <c r="B51" t="e">
        <f t="shared" si="0"/>
        <v>#N/A</v>
      </c>
      <c r="D51" s="321">
        <v>0.24694545188906697</v>
      </c>
      <c r="E51">
        <v>1421</v>
      </c>
      <c r="F51" t="e">
        <f>MATCH(A51,'2010'!AF$2:AF$97,0)</f>
        <v>#N/A</v>
      </c>
      <c r="G51" t="str">
        <f t="shared" si="1"/>
        <v>No</v>
      </c>
      <c r="I51">
        <v>0.48888748711430136</v>
      </c>
      <c r="M51">
        <v>3.6908097267150879</v>
      </c>
      <c r="Q51">
        <v>316</v>
      </c>
      <c r="R51" s="1">
        <v>-0.42201203107833862</v>
      </c>
      <c r="S51" t="e">
        <f>MATCH(Q51,'2010'!AF$2:AF$97,0)</f>
        <v>#N/A</v>
      </c>
      <c r="T51">
        <v>19.732509417759218</v>
      </c>
      <c r="U51">
        <f t="shared" si="2"/>
        <v>1.9465018835518437</v>
      </c>
      <c r="V51" t="e">
        <f>MATCH(Q51,'2009'!AG$2:AG$349,0)</f>
        <v>#N/A</v>
      </c>
      <c r="W51" s="330">
        <v>1.153210590876502</v>
      </c>
      <c r="X51" s="1">
        <v>0.72434669733047485</v>
      </c>
      <c r="AG51">
        <v>254</v>
      </c>
    </row>
    <row r="52" spans="1:33" x14ac:dyDescent="0.2">
      <c r="A52">
        <v>599</v>
      </c>
      <c r="B52" t="e">
        <f t="shared" si="0"/>
        <v>#N/A</v>
      </c>
      <c r="D52" s="321">
        <v>2.0374458115697451</v>
      </c>
      <c r="E52">
        <v>438</v>
      </c>
      <c r="F52" t="e">
        <f>MATCH(A52,'2010'!AF$2:AF$97,0)</f>
        <v>#N/A</v>
      </c>
      <c r="G52" t="str">
        <f t="shared" si="1"/>
        <v>Maybe</v>
      </c>
      <c r="I52">
        <v>0.49706022678844375</v>
      </c>
      <c r="M52">
        <v>3.6918251514434814</v>
      </c>
      <c r="Q52">
        <v>326</v>
      </c>
      <c r="R52" s="1">
        <v>1.5721243619918823</v>
      </c>
      <c r="S52" t="e">
        <f>MATCH(Q52,'2010'!AF$2:AF$97,0)</f>
        <v>#N/A</v>
      </c>
      <c r="T52">
        <v>19.810246506457602</v>
      </c>
      <c r="U52">
        <f t="shared" si="2"/>
        <v>1.9620493012915206</v>
      </c>
      <c r="V52" t="e">
        <f>MATCH(Q52,'2009'!AG$2:AG$349,0)</f>
        <v>#N/A</v>
      </c>
      <c r="W52" s="330">
        <v>1.2052738524891282</v>
      </c>
      <c r="X52" s="1">
        <v>0.7290414571762085</v>
      </c>
      <c r="AG52">
        <v>263</v>
      </c>
    </row>
    <row r="53" spans="1:33" x14ac:dyDescent="0.2">
      <c r="A53">
        <v>610</v>
      </c>
      <c r="B53" t="e">
        <f t="shared" si="0"/>
        <v>#N/A</v>
      </c>
      <c r="D53" s="321">
        <v>1.1478228658233791</v>
      </c>
      <c r="E53">
        <v>785</v>
      </c>
      <c r="F53" t="e">
        <f>MATCH(A53,'2010'!AF$2:AF$97,0)</f>
        <v>#N/A</v>
      </c>
      <c r="G53" t="str">
        <f t="shared" si="1"/>
        <v>No</v>
      </c>
      <c r="I53">
        <v>0.51391482611152461</v>
      </c>
      <c r="M53">
        <v>3.7072603702545166</v>
      </c>
      <c r="Q53">
        <v>330</v>
      </c>
      <c r="R53" s="1">
        <v>5.3151159286499023</v>
      </c>
      <c r="S53" s="328">
        <f>MATCH(Q53,'2010'!AF$2:AF$97,0)</f>
        <v>32</v>
      </c>
      <c r="T53">
        <v>22.344353740715164</v>
      </c>
      <c r="U53">
        <f t="shared" si="2"/>
        <v>2.4688707481430328</v>
      </c>
      <c r="V53" t="e">
        <f>MATCH(Q53,'2009'!AG$2:AG$349,0)</f>
        <v>#N/A</v>
      </c>
      <c r="W53" s="330">
        <v>1.228186269626323</v>
      </c>
      <c r="X53" s="1">
        <v>0.73275929689407349</v>
      </c>
      <c r="AG53">
        <v>272</v>
      </c>
    </row>
    <row r="54" spans="1:33" x14ac:dyDescent="0.2">
      <c r="A54">
        <v>623</v>
      </c>
      <c r="B54" t="e">
        <f t="shared" si="0"/>
        <v>#N/A</v>
      </c>
      <c r="D54" s="321">
        <v>0.68158635754619712</v>
      </c>
      <c r="E54">
        <v>1098</v>
      </c>
      <c r="F54" t="e">
        <f>MATCH(A54,'2010'!AF$2:AF$97,0)</f>
        <v>#N/A</v>
      </c>
      <c r="G54" t="str">
        <f t="shared" si="1"/>
        <v>No</v>
      </c>
      <c r="I54">
        <v>0.51972094278599179</v>
      </c>
      <c r="M54">
        <v>3.7115921974182129</v>
      </c>
      <c r="Q54">
        <v>340</v>
      </c>
      <c r="R54" s="331">
        <v>0.8682483434677124</v>
      </c>
      <c r="S54" t="e">
        <f>MATCH(Q54,'2010'!AF$2:AF$97,0)</f>
        <v>#N/A</v>
      </c>
      <c r="T54">
        <v>28.31001094464434</v>
      </c>
      <c r="U54">
        <f t="shared" si="2"/>
        <v>3.6620021889288683</v>
      </c>
      <c r="V54">
        <f>MATCH(Q54,'2009'!AG$2:AG$349,0)</f>
        <v>287</v>
      </c>
      <c r="W54" s="330">
        <v>1.2759283963686654</v>
      </c>
      <c r="X54" s="1">
        <v>0.78791463375091553</v>
      </c>
      <c r="AG54">
        <v>279</v>
      </c>
    </row>
    <row r="55" spans="1:33" x14ac:dyDescent="0.2">
      <c r="A55">
        <v>677</v>
      </c>
      <c r="B55" t="e">
        <f t="shared" si="0"/>
        <v>#N/A</v>
      </c>
      <c r="D55" s="321">
        <v>0.28052062639710812</v>
      </c>
      <c r="E55">
        <v>1397</v>
      </c>
      <c r="F55" t="e">
        <f>MATCH(A55,'2010'!AF$2:AF$97,0)</f>
        <v>#N/A</v>
      </c>
      <c r="G55" t="str">
        <f t="shared" si="1"/>
        <v>No</v>
      </c>
      <c r="I55">
        <v>0.52226771212451772</v>
      </c>
      <c r="M55">
        <v>3.7227151393890381</v>
      </c>
      <c r="Q55">
        <v>341</v>
      </c>
      <c r="R55" s="308">
        <v>2.9666774272918701</v>
      </c>
      <c r="S55">
        <f>MATCH(Q55,'2010'!AF$2:AF$97,0)</f>
        <v>34</v>
      </c>
      <c r="T55">
        <v>22.832565930960751</v>
      </c>
      <c r="U55">
        <f t="shared" si="2"/>
        <v>2.5665131861921502</v>
      </c>
      <c r="V55">
        <f>MATCH(Q55,'2009'!AG$2:AG$349,0)</f>
        <v>117</v>
      </c>
      <c r="W55" s="330">
        <v>1.4062514789429725</v>
      </c>
      <c r="X55" s="1">
        <v>0.79287821054458618</v>
      </c>
      <c r="AG55">
        <v>292</v>
      </c>
    </row>
    <row r="56" spans="1:33" x14ac:dyDescent="0.2">
      <c r="A56">
        <v>686</v>
      </c>
      <c r="B56" t="e">
        <f t="shared" si="0"/>
        <v>#N/A</v>
      </c>
      <c r="D56" s="321">
        <v>0.20244517050608296</v>
      </c>
      <c r="E56">
        <v>1453</v>
      </c>
      <c r="F56" t="e">
        <f>MATCH(A56,'2010'!AF$2:AF$97,0)</f>
        <v>#N/A</v>
      </c>
      <c r="G56" t="str">
        <f t="shared" si="1"/>
        <v>No</v>
      </c>
      <c r="I56">
        <v>0.5443032921153218</v>
      </c>
      <c r="M56">
        <v>3.851508617401123</v>
      </c>
      <c r="Q56">
        <v>342</v>
      </c>
      <c r="R56" s="1">
        <v>0.49602046608924866</v>
      </c>
      <c r="S56" t="e">
        <f>MATCH(Q56,'2010'!AF$2:AF$97,0)</f>
        <v>#N/A</v>
      </c>
      <c r="T56">
        <v>27.454268216615088</v>
      </c>
      <c r="U56">
        <f t="shared" si="2"/>
        <v>3.4908536433230175</v>
      </c>
      <c r="V56" t="e">
        <f>MATCH(Q56,'2009'!AG$2:AG$349,0)</f>
        <v>#N/A</v>
      </c>
      <c r="W56" s="330">
        <v>1.4868217464023266</v>
      </c>
      <c r="X56" s="1">
        <v>0.91891938447952271</v>
      </c>
      <c r="AG56">
        <v>303</v>
      </c>
    </row>
    <row r="57" spans="1:33" x14ac:dyDescent="0.2">
      <c r="A57">
        <v>701</v>
      </c>
      <c r="B57" t="e">
        <f t="shared" si="0"/>
        <v>#N/A</v>
      </c>
      <c r="D57" s="321">
        <v>1.2225290990976481</v>
      </c>
      <c r="E57">
        <v>744</v>
      </c>
      <c r="F57" t="e">
        <f>MATCH(A57,'2010'!AF$2:AF$97,0)</f>
        <v>#N/A</v>
      </c>
      <c r="G57" t="str">
        <f t="shared" si="1"/>
        <v>No</v>
      </c>
      <c r="I57">
        <v>0.55390982102447661</v>
      </c>
      <c r="M57">
        <v>3.8929028511047363</v>
      </c>
      <c r="Q57">
        <v>348</v>
      </c>
      <c r="R57" s="1">
        <v>2.4572277069091797</v>
      </c>
      <c r="S57" t="e">
        <f>MATCH(Q57,'2010'!AF$2:AF$97,0)</f>
        <v>#N/A</v>
      </c>
      <c r="T57">
        <v>18.029122629319208</v>
      </c>
      <c r="U57">
        <f t="shared" si="2"/>
        <v>1.6058245258638415</v>
      </c>
      <c r="V57" t="e">
        <f>MATCH(Q57,'2009'!AG$2:AG$349,0)</f>
        <v>#N/A</v>
      </c>
      <c r="W57" s="330">
        <v>1.4880835431881265</v>
      </c>
      <c r="X57" s="1">
        <v>0.93733185529708862</v>
      </c>
      <c r="AG57">
        <v>314</v>
      </c>
    </row>
    <row r="58" spans="1:33" x14ac:dyDescent="0.2">
      <c r="A58">
        <v>768</v>
      </c>
      <c r="B58" t="e">
        <f t="shared" si="0"/>
        <v>#N/A</v>
      </c>
      <c r="D58" s="321">
        <v>1.1103526702976063</v>
      </c>
      <c r="E58">
        <v>816</v>
      </c>
      <c r="F58" t="e">
        <f>MATCH(A58,'2010'!AF$2:AF$97,0)</f>
        <v>#N/A</v>
      </c>
      <c r="G58" t="str">
        <f t="shared" si="1"/>
        <v>No</v>
      </c>
      <c r="I58">
        <v>0.57559280334732155</v>
      </c>
      <c r="M58">
        <v>3.9541840553283691</v>
      </c>
      <c r="Q58">
        <v>365</v>
      </c>
      <c r="R58" s="308">
        <v>2.50388503074646</v>
      </c>
      <c r="S58">
        <f>MATCH(Q58,'2010'!AF$2:AF$97,0)</f>
        <v>37</v>
      </c>
      <c r="T58">
        <v>23.468014750259542</v>
      </c>
      <c r="U58">
        <f t="shared" si="2"/>
        <v>2.6936029500519085</v>
      </c>
      <c r="V58">
        <f>MATCH(Q58,'2009'!AG$2:AG$349,0)</f>
        <v>314</v>
      </c>
      <c r="W58" s="330">
        <v>1.5027813753577859</v>
      </c>
      <c r="X58" s="1">
        <v>0.94043141603469849</v>
      </c>
      <c r="AG58">
        <v>326</v>
      </c>
    </row>
    <row r="59" spans="1:33" x14ac:dyDescent="0.2">
      <c r="A59">
        <v>771</v>
      </c>
      <c r="B59" t="e">
        <f t="shared" si="0"/>
        <v>#N/A</v>
      </c>
      <c r="D59" s="321">
        <v>0.75147780154099353</v>
      </c>
      <c r="E59">
        <v>1043</v>
      </c>
      <c r="F59" t="e">
        <f>MATCH(A59,'2010'!AF$2:AF$97,0)</f>
        <v>#N/A</v>
      </c>
      <c r="G59" t="str">
        <f t="shared" si="1"/>
        <v>No</v>
      </c>
      <c r="I59">
        <v>0.60633279820922936</v>
      </c>
      <c r="M59">
        <v>3.9847707748413086</v>
      </c>
      <c r="Q59">
        <v>386</v>
      </c>
      <c r="R59" s="331">
        <v>2.4179065227508545</v>
      </c>
      <c r="S59" t="e">
        <f>MATCH(Q59,'2010'!AF$2:AF$97,0)</f>
        <v>#N/A</v>
      </c>
      <c r="T59">
        <v>16.329790212799004</v>
      </c>
      <c r="U59">
        <f t="shared" si="2"/>
        <v>1.2659580425598009</v>
      </c>
      <c r="V59">
        <f>MATCH(Q59,'2009'!AG$2:AG$349,0)</f>
        <v>14</v>
      </c>
      <c r="W59" s="330">
        <v>1.5056955282327484</v>
      </c>
      <c r="X59" s="1">
        <v>0.9460681676864624</v>
      </c>
      <c r="AG59">
        <v>339</v>
      </c>
    </row>
    <row r="60" spans="1:33" x14ac:dyDescent="0.2">
      <c r="A60">
        <v>811</v>
      </c>
      <c r="B60" t="e">
        <f t="shared" si="0"/>
        <v>#N/A</v>
      </c>
      <c r="D60" s="321">
        <v>0.57559280334732155</v>
      </c>
      <c r="E60">
        <v>1167</v>
      </c>
      <c r="F60" t="e">
        <f>MATCH(A60,'2010'!AF$2:AF$97,0)</f>
        <v>#N/A</v>
      </c>
      <c r="G60" t="str">
        <f t="shared" si="1"/>
        <v>No</v>
      </c>
      <c r="I60">
        <v>0.60958696467244577</v>
      </c>
      <c r="M60">
        <v>4.0535950660705566</v>
      </c>
      <c r="Q60">
        <v>388</v>
      </c>
      <c r="R60">
        <v>1.3079925775527954</v>
      </c>
      <c r="S60" t="e">
        <f>MATCH(Q60,'2010'!AF$2:AF$97,0)</f>
        <v>#N/A</v>
      </c>
      <c r="T60">
        <v>23.150328751973458</v>
      </c>
      <c r="U60">
        <f t="shared" si="2"/>
        <v>2.6300657503946914</v>
      </c>
      <c r="V60" t="e">
        <f>MATCH(Q60,'2009'!AG$2:AG$349,0)</f>
        <v>#N/A</v>
      </c>
      <c r="W60" s="330">
        <v>1.555022272481994</v>
      </c>
      <c r="X60" s="1">
        <v>0.95279073715209961</v>
      </c>
      <c r="AG60">
        <v>341</v>
      </c>
    </row>
    <row r="61" spans="1:33" x14ac:dyDescent="0.2">
      <c r="A61">
        <v>842</v>
      </c>
      <c r="B61" s="308" t="e">
        <f t="shared" si="0"/>
        <v>#N/A</v>
      </c>
      <c r="C61" s="308" t="s">
        <v>256</v>
      </c>
      <c r="D61" s="321">
        <v>3.6341517325322519</v>
      </c>
      <c r="E61">
        <v>101</v>
      </c>
      <c r="F61" t="e">
        <f>MATCH(A61,'2010'!AF$2:AF$97,0)</f>
        <v>#N/A</v>
      </c>
      <c r="G61" t="str">
        <f t="shared" si="1"/>
        <v>Yes</v>
      </c>
      <c r="I61">
        <v>0.66086341683351568</v>
      </c>
      <c r="M61">
        <v>4.0722699165344238</v>
      </c>
      <c r="Q61">
        <v>462</v>
      </c>
      <c r="R61">
        <v>-0.66909098625183105</v>
      </c>
      <c r="S61" t="e">
        <f>MATCH(Q61,'2010'!AF$2:AF$97,0)</f>
        <v>#N/A</v>
      </c>
      <c r="T61">
        <v>16.379641981843328</v>
      </c>
      <c r="U61">
        <f t="shared" si="2"/>
        <v>1.2759283963686654</v>
      </c>
      <c r="V61" t="e">
        <f>MATCH(Q61,'2009'!AG$2:AG$349,0)</f>
        <v>#N/A</v>
      </c>
      <c r="W61" s="330">
        <v>1.6051159340034373</v>
      </c>
      <c r="X61" s="1">
        <v>0.98116379976272583</v>
      </c>
      <c r="AG61">
        <v>353</v>
      </c>
    </row>
    <row r="62" spans="1:33" x14ac:dyDescent="0.2">
      <c r="A62">
        <v>854</v>
      </c>
      <c r="B62" t="e">
        <f t="shared" si="0"/>
        <v>#N/A</v>
      </c>
      <c r="D62" s="321">
        <v>0.52226771212451772</v>
      </c>
      <c r="E62">
        <v>1212</v>
      </c>
      <c r="F62" t="e">
        <f>MATCH(A62,'2010'!AF$2:AF$97,0)</f>
        <v>#N/A</v>
      </c>
      <c r="G62" t="str">
        <f t="shared" si="1"/>
        <v>No</v>
      </c>
      <c r="I62">
        <v>0.66987469398281518</v>
      </c>
      <c r="M62">
        <v>4.0777068138122559</v>
      </c>
      <c r="Q62">
        <v>494</v>
      </c>
      <c r="R62" s="331">
        <v>1.9471322298049927</v>
      </c>
      <c r="S62" t="e">
        <f>MATCH(Q62,'2010'!AF$2:AF$97,0)</f>
        <v>#N/A</v>
      </c>
      <c r="T62">
        <v>20.426807032543355</v>
      </c>
      <c r="U62">
        <f t="shared" si="2"/>
        <v>2.085361406508671</v>
      </c>
      <c r="V62">
        <f>MATCH(Q62,'2009'!AG$2:AG$349,0)</f>
        <v>191</v>
      </c>
      <c r="W62" s="330">
        <v>1.6058245258638415</v>
      </c>
      <c r="X62" s="1">
        <v>1.0133274793624878</v>
      </c>
      <c r="AG62">
        <v>358</v>
      </c>
    </row>
    <row r="63" spans="1:33" x14ac:dyDescent="0.2">
      <c r="A63">
        <v>862</v>
      </c>
      <c r="B63" t="e">
        <f t="shared" si="0"/>
        <v>#N/A</v>
      </c>
      <c r="D63" s="321">
        <v>0.80390340722952291</v>
      </c>
      <c r="E63">
        <v>1011</v>
      </c>
      <c r="F63" t="e">
        <f>MATCH(A63,'2010'!AF$2:AF$97,0)</f>
        <v>#N/A</v>
      </c>
      <c r="G63" t="str">
        <f t="shared" si="1"/>
        <v>No</v>
      </c>
      <c r="I63">
        <v>0.68158635754619712</v>
      </c>
      <c r="M63">
        <v>4.1847691535949707</v>
      </c>
      <c r="Q63">
        <v>527</v>
      </c>
      <c r="R63">
        <v>1.4054054021835327</v>
      </c>
      <c r="S63" t="e">
        <f>MATCH(Q63,'2010'!AF$2:AF$97,0)</f>
        <v>#N/A</v>
      </c>
      <c r="T63">
        <v>17.434108732011634</v>
      </c>
      <c r="U63">
        <f t="shared" si="2"/>
        <v>1.4868217464023266</v>
      </c>
      <c r="V63" t="e">
        <f>MATCH(Q63,'2009'!AG$2:AG$349,0)</f>
        <v>#N/A</v>
      </c>
      <c r="W63" s="330">
        <v>1.6123895154764925</v>
      </c>
      <c r="X63" s="1">
        <v>1.0172132253646851</v>
      </c>
      <c r="AG63">
        <v>359</v>
      </c>
    </row>
    <row r="64" spans="1:33" x14ac:dyDescent="0.2">
      <c r="A64">
        <v>922</v>
      </c>
      <c r="B64" t="e">
        <f t="shared" si="0"/>
        <v>#N/A</v>
      </c>
      <c r="D64" s="321">
        <v>0.17904811552864749</v>
      </c>
      <c r="E64">
        <v>1467</v>
      </c>
      <c r="F64" t="e">
        <f>MATCH(A64,'2010'!AF$2:AF$97,0)</f>
        <v>#N/A</v>
      </c>
      <c r="G64" t="str">
        <f t="shared" si="1"/>
        <v>No</v>
      </c>
      <c r="I64">
        <v>0.69495145772702194</v>
      </c>
      <c r="M64">
        <v>4.1966629028320313</v>
      </c>
      <c r="Q64">
        <v>537</v>
      </c>
      <c r="R64">
        <v>2.449549674987793</v>
      </c>
      <c r="S64" t="e">
        <f>MATCH(Q64,'2010'!AF$2:AF$97,0)</f>
        <v>#N/A</v>
      </c>
      <c r="T64">
        <v>14.126938647365275</v>
      </c>
      <c r="U64">
        <f t="shared" si="2"/>
        <v>0.82538772947305494</v>
      </c>
      <c r="V64" t="e">
        <f>MATCH(Q64,'2009'!AG$2:AG$349,0)</f>
        <v>#N/A</v>
      </c>
      <c r="W64" s="330">
        <v>1.6347130633779132</v>
      </c>
      <c r="X64" s="1">
        <v>1.0218523740768433</v>
      </c>
      <c r="AG64">
        <v>365</v>
      </c>
    </row>
    <row r="65" spans="1:33" x14ac:dyDescent="0.2">
      <c r="A65">
        <v>935</v>
      </c>
      <c r="B65" t="e">
        <f t="shared" si="0"/>
        <v>#N/A</v>
      </c>
      <c r="D65" s="321">
        <v>3.383686853280842</v>
      </c>
      <c r="E65">
        <v>131</v>
      </c>
      <c r="F65" t="e">
        <f>MATCH(A65,'2010'!AF$2:AF$97,0)</f>
        <v>#N/A</v>
      </c>
      <c r="G65" t="str">
        <f t="shared" si="1"/>
        <v>Yes</v>
      </c>
      <c r="I65">
        <v>0.70009790154388618</v>
      </c>
      <c r="M65">
        <v>4.2634124755859375</v>
      </c>
      <c r="Q65">
        <v>540</v>
      </c>
      <c r="R65">
        <v>0.36857682466506958</v>
      </c>
      <c r="S65" t="e">
        <f>MATCH(Q65,'2010'!AF$2:AF$97,0)</f>
        <v>#N/A</v>
      </c>
      <c r="T65">
        <v>13.513528015718164</v>
      </c>
      <c r="U65">
        <f t="shared" si="2"/>
        <v>0.70270560314363273</v>
      </c>
      <c r="V65" t="e">
        <f>MATCH(Q65,'2009'!AG$2:AG$349,0)</f>
        <v>#N/A</v>
      </c>
      <c r="W65" s="333">
        <v>1.6401768195263471</v>
      </c>
      <c r="X65" s="1">
        <v>1.0380944013595581</v>
      </c>
      <c r="AG65">
        <v>378</v>
      </c>
    </row>
    <row r="66" spans="1:33" x14ac:dyDescent="0.2">
      <c r="A66">
        <v>955</v>
      </c>
      <c r="B66" t="e">
        <f t="shared" si="0"/>
        <v>#N/A</v>
      </c>
      <c r="D66" s="321">
        <v>0.17217775344003833</v>
      </c>
      <c r="E66">
        <v>1474</v>
      </c>
      <c r="F66" t="e">
        <f>MATCH(A66,'2010'!AF$2:AF$97,0)</f>
        <v>#N/A</v>
      </c>
      <c r="G66" t="str">
        <f t="shared" si="1"/>
        <v>No</v>
      </c>
      <c r="I66">
        <v>0.70987077290716638</v>
      </c>
      <c r="M66">
        <v>4.2887191772460938</v>
      </c>
      <c r="Q66">
        <v>648</v>
      </c>
      <c r="R66">
        <v>0.72434669733047485</v>
      </c>
      <c r="S66" t="e">
        <f>MATCH(Q66,'2010'!AF$2:AF$97,0)</f>
        <v>#N/A</v>
      </c>
      <c r="T66">
        <v>24.219086716684465</v>
      </c>
      <c r="U66">
        <f t="shared" si="2"/>
        <v>2.8438173433368927</v>
      </c>
      <c r="V66" t="e">
        <f>MATCH(Q66,'2009'!AG$2:AG$349,0)</f>
        <v>#N/A</v>
      </c>
      <c r="W66" s="330">
        <v>1.6913407850234341</v>
      </c>
      <c r="X66" s="1">
        <v>1.0700616836547852</v>
      </c>
      <c r="AG66">
        <v>386</v>
      </c>
    </row>
    <row r="67" spans="1:33" x14ac:dyDescent="0.2">
      <c r="A67">
        <v>973</v>
      </c>
      <c r="B67" t="e">
        <f t="shared" si="0"/>
        <v>#N/A</v>
      </c>
      <c r="D67" s="321">
        <v>2.981100355384207</v>
      </c>
      <c r="E67">
        <v>213</v>
      </c>
      <c r="F67" t="e">
        <f>MATCH(A67,'2010'!AF$2:AF$97,0)</f>
        <v>#N/A</v>
      </c>
      <c r="G67" t="str">
        <f t="shared" si="1"/>
        <v>Yes</v>
      </c>
      <c r="I67">
        <v>0.7401713309999739</v>
      </c>
      <c r="M67">
        <v>4.3121471405029297</v>
      </c>
      <c r="Q67">
        <v>668</v>
      </c>
      <c r="R67" s="331">
        <v>2.3889310359954834</v>
      </c>
      <c r="S67">
        <f>MATCH(Q67,'2010'!AF$2:AF$97,0)</f>
        <v>45</v>
      </c>
      <c r="T67">
        <v>23.950620747524919</v>
      </c>
      <c r="U67">
        <f t="shared" si="2"/>
        <v>2.790124149504984</v>
      </c>
      <c r="V67">
        <f>MATCH(Q67,'2009'!AG$2:AG$349,0)</f>
        <v>131</v>
      </c>
      <c r="W67" s="330">
        <v>1.7097819396939107</v>
      </c>
      <c r="X67" s="1">
        <v>1.1443125009536743</v>
      </c>
      <c r="AG67">
        <v>388</v>
      </c>
    </row>
    <row r="68" spans="1:33" x14ac:dyDescent="0.2">
      <c r="A68">
        <v>980</v>
      </c>
      <c r="B68" t="e">
        <f t="shared" si="0"/>
        <v>#N/A</v>
      </c>
      <c r="D68" s="321">
        <v>0.76672600505448307</v>
      </c>
      <c r="E68">
        <v>1033</v>
      </c>
      <c r="F68" t="e">
        <f>MATCH(A68,'2010'!AF$2:AF$97,0)</f>
        <v>#N/A</v>
      </c>
      <c r="G68" t="str">
        <f t="shared" si="1"/>
        <v>No</v>
      </c>
      <c r="I68">
        <v>0.75147780154099353</v>
      </c>
      <c r="M68">
        <v>4.3178300857543945</v>
      </c>
      <c r="Q68">
        <v>686</v>
      </c>
      <c r="R68">
        <v>0.91891938447952271</v>
      </c>
      <c r="S68" t="e">
        <f>MATCH(Q68,'2010'!AF$2:AF$97,0)</f>
        <v>#N/A</v>
      </c>
      <c r="T68">
        <v>9.8689185440094001</v>
      </c>
      <c r="U68">
        <f t="shared" si="2"/>
        <v>-2.6216291198120079E-2</v>
      </c>
      <c r="V68" t="e">
        <f>MATCH(Q68,'2009'!AG$2:AG$349,0)</f>
        <v>#N/A</v>
      </c>
      <c r="W68" s="333">
        <v>1.7163921062553569</v>
      </c>
      <c r="X68" s="1">
        <v>1.144808292388916</v>
      </c>
      <c r="AG68">
        <v>395</v>
      </c>
    </row>
    <row r="69" spans="1:33" x14ac:dyDescent="0.2">
      <c r="A69">
        <v>987</v>
      </c>
      <c r="B69" t="e">
        <f t="shared" si="0"/>
        <v>#N/A</v>
      </c>
      <c r="D69" s="321">
        <v>4.3020590941532877</v>
      </c>
      <c r="E69">
        <v>41</v>
      </c>
      <c r="F69" t="e">
        <f>MATCH(A69,'2010'!AF$2:AF$97,0)</f>
        <v>#N/A</v>
      </c>
      <c r="G69" t="str">
        <f t="shared" si="1"/>
        <v>Yes</v>
      </c>
      <c r="I69">
        <v>0.75766544931145918</v>
      </c>
      <c r="M69">
        <v>4.4165277481079102</v>
      </c>
      <c r="Q69">
        <v>702</v>
      </c>
      <c r="R69">
        <v>0.78791463375091553</v>
      </c>
      <c r="S69" t="e">
        <f>MATCH(Q69,'2010'!AF$2:AF$97,0)</f>
        <v>#N/A</v>
      </c>
      <c r="T69">
        <v>15.766052954382511</v>
      </c>
      <c r="U69">
        <f t="shared" si="2"/>
        <v>1.153210590876502</v>
      </c>
      <c r="V69" t="e">
        <f>MATCH(Q69,'2009'!AG$2:AG$349,0)</f>
        <v>#N/A</v>
      </c>
      <c r="W69" s="330">
        <v>1.7760999412007457</v>
      </c>
      <c r="X69" s="1">
        <v>1.173107385635376</v>
      </c>
      <c r="AG69">
        <v>440</v>
      </c>
    </row>
    <row r="70" spans="1:33" x14ac:dyDescent="0.2">
      <c r="A70">
        <v>1014</v>
      </c>
      <c r="B70" t="e">
        <f t="shared" si="0"/>
        <v>#N/A</v>
      </c>
      <c r="D70" s="321">
        <v>1.5358552469917224</v>
      </c>
      <c r="E70">
        <v>602</v>
      </c>
      <c r="F70" t="e">
        <f>MATCH(A70,'2010'!AF$2:AF$97,0)</f>
        <v>#N/A</v>
      </c>
      <c r="G70" t="str">
        <f t="shared" si="1"/>
        <v>Maybe</v>
      </c>
      <c r="I70">
        <v>0.76672600505448307</v>
      </c>
      <c r="M70">
        <v>4.4322900772094727</v>
      </c>
      <c r="Q70">
        <v>744</v>
      </c>
      <c r="R70" s="331">
        <v>3.6908097267150879</v>
      </c>
      <c r="S70">
        <f>MATCH(Q70,'2010'!AF$2:AF$97,0)</f>
        <v>47</v>
      </c>
      <c r="T70">
        <v>33.524630209414624</v>
      </c>
      <c r="U70">
        <f t="shared" si="2"/>
        <v>4.7049260418829251</v>
      </c>
      <c r="V70">
        <f>MATCH(Q70,'2009'!AG$2:AG$349,0)</f>
        <v>236</v>
      </c>
      <c r="W70" s="330">
        <v>1.7800036085989661</v>
      </c>
      <c r="X70" s="1">
        <v>1.1790826320648193</v>
      </c>
      <c r="AG70">
        <v>469</v>
      </c>
    </row>
    <row r="71" spans="1:33" x14ac:dyDescent="0.2">
      <c r="A71">
        <v>1018</v>
      </c>
      <c r="B71" t="e">
        <f t="shared" si="0"/>
        <v>#N/A</v>
      </c>
      <c r="D71" s="321">
        <v>1.7210941984269357</v>
      </c>
      <c r="E71">
        <v>535</v>
      </c>
      <c r="F71" t="e">
        <f>MATCH(A71,'2010'!AF$2:AF$97,0)</f>
        <v>#N/A</v>
      </c>
      <c r="G71" t="str">
        <f t="shared" si="1"/>
        <v>Maybe</v>
      </c>
      <c r="I71">
        <v>0.80390340722952291</v>
      </c>
      <c r="M71">
        <v>4.4373888969421387</v>
      </c>
      <c r="Q71">
        <v>752</v>
      </c>
      <c r="R71">
        <v>-0.29256549477577209</v>
      </c>
      <c r="S71" t="e">
        <f>MATCH(Q71,'2010'!AF$2:AF$97,0)</f>
        <v>#N/A</v>
      </c>
      <c r="T71">
        <v>18.061947577382462</v>
      </c>
      <c r="U71">
        <f t="shared" si="2"/>
        <v>1.6123895154764925</v>
      </c>
      <c r="V71" t="e">
        <f>MATCH(Q71,'2009'!AG$2:AG$349,0)</f>
        <v>#N/A</v>
      </c>
      <c r="W71" s="330">
        <v>1.8136599693793038</v>
      </c>
      <c r="X71" s="1">
        <v>1.1826740503311157</v>
      </c>
      <c r="AG71">
        <v>476</v>
      </c>
    </row>
    <row r="72" spans="1:33" x14ac:dyDescent="0.2">
      <c r="A72">
        <v>1023</v>
      </c>
      <c r="B72" t="e">
        <f t="shared" si="0"/>
        <v>#N/A</v>
      </c>
      <c r="D72" s="321">
        <v>1.3334563970218438</v>
      </c>
      <c r="E72">
        <v>686</v>
      </c>
      <c r="F72" t="e">
        <f>MATCH(A72,'2010'!AF$2:AF$97,0)</f>
        <v>#N/A</v>
      </c>
      <c r="G72" t="str">
        <f t="shared" si="1"/>
        <v>No</v>
      </c>
      <c r="I72">
        <v>0.8127538516814139</v>
      </c>
      <c r="M72">
        <v>4.5046482086181641</v>
      </c>
      <c r="Q72">
        <v>772</v>
      </c>
      <c r="R72">
        <v>1.3301658630371094</v>
      </c>
      <c r="S72" t="e">
        <f>MATCH(Q72,'2010'!AF$2:AF$97,0)</f>
        <v>#N/A</v>
      </c>
      <c r="T72">
        <v>25.802791968861513</v>
      </c>
      <c r="U72">
        <f t="shared" si="2"/>
        <v>3.1605583937723027</v>
      </c>
      <c r="V72" t="e">
        <f>MATCH(Q72,'2009'!AG$2:AG$349,0)</f>
        <v>#N/A</v>
      </c>
      <c r="W72" s="330">
        <v>1.8231324229956023</v>
      </c>
      <c r="X72" s="1">
        <v>1.1952394247055054</v>
      </c>
      <c r="AG72">
        <v>494</v>
      </c>
    </row>
    <row r="73" spans="1:33" x14ac:dyDescent="0.2">
      <c r="A73">
        <v>1024</v>
      </c>
      <c r="B73" t="e">
        <f t="shared" si="0"/>
        <v>#N/A</v>
      </c>
      <c r="D73" s="321">
        <v>1.8160191507692622</v>
      </c>
      <c r="E73">
        <v>502</v>
      </c>
      <c r="F73" t="e">
        <f>MATCH(A73,'2010'!AF$2:AF$97,0)</f>
        <v>#N/A</v>
      </c>
      <c r="G73" t="str">
        <f t="shared" si="1"/>
        <v>Maybe</v>
      </c>
      <c r="I73">
        <v>0.82903389387573856</v>
      </c>
      <c r="M73">
        <v>4.5817079544067383</v>
      </c>
      <c r="Q73">
        <v>801</v>
      </c>
      <c r="R73">
        <v>1.4150629043579102</v>
      </c>
      <c r="S73" t="e">
        <f>MATCH(Q73,'2010'!AF$2:AF$97,0)</f>
        <v>#N/A</v>
      </c>
      <c r="T73">
        <v>19.397953434928667</v>
      </c>
      <c r="U73">
        <f t="shared" si="2"/>
        <v>1.8795906869857335</v>
      </c>
      <c r="V73" t="e">
        <f>MATCH(Q73,'2009'!AG$2:AG$349,0)</f>
        <v>#N/A</v>
      </c>
      <c r="W73" s="330">
        <v>1.8274735569025422</v>
      </c>
      <c r="X73" s="1">
        <v>1.202734112739563</v>
      </c>
      <c r="AG73">
        <v>519</v>
      </c>
    </row>
    <row r="74" spans="1:33" x14ac:dyDescent="0.2">
      <c r="A74">
        <v>1065</v>
      </c>
      <c r="B74" t="e">
        <f t="shared" ref="B74:B137" si="3">MATCH(A74,F$5:F$348,0)</f>
        <v>#N/A</v>
      </c>
      <c r="D74" s="321">
        <v>3.7538751180736387</v>
      </c>
      <c r="E74">
        <v>87</v>
      </c>
      <c r="F74" t="e">
        <f>MATCH(A74,'2010'!AF$2:AF$97,0)</f>
        <v>#N/A</v>
      </c>
      <c r="G74" t="str">
        <f t="shared" ref="G74:G137" si="4">IF(D74&gt;2.5,"Yes", IF(D74&gt;1.5, "Maybe","No"))</f>
        <v>Yes</v>
      </c>
      <c r="I74">
        <v>0.83499003668591443</v>
      </c>
      <c r="M74">
        <v>4.5988359451293945</v>
      </c>
      <c r="Q74">
        <v>829</v>
      </c>
      <c r="R74">
        <v>2.9085483551025391</v>
      </c>
      <c r="S74" t="e">
        <f>MATCH(Q74,'2010'!AF$2:AF$97,0)</f>
        <v>#N/A</v>
      </c>
      <c r="T74">
        <v>21.66137208574942</v>
      </c>
      <c r="U74">
        <f t="shared" ref="U74:U137" si="5">T74/5 - 2</f>
        <v>2.3322744171498844</v>
      </c>
      <c r="V74" t="e">
        <f>MATCH(Q74,'2009'!AG$2:AG$349,0)</f>
        <v>#N/A</v>
      </c>
      <c r="W74" s="330">
        <v>1.8376524431191212</v>
      </c>
      <c r="X74" s="1">
        <v>1.2100522518157959</v>
      </c>
      <c r="AG74">
        <v>529</v>
      </c>
    </row>
    <row r="75" spans="1:33" x14ac:dyDescent="0.2">
      <c r="A75">
        <v>1094</v>
      </c>
      <c r="B75" t="e">
        <f t="shared" si="3"/>
        <v>#N/A</v>
      </c>
      <c r="D75" s="321">
        <v>1.7501933154442124</v>
      </c>
      <c r="E75">
        <v>525</v>
      </c>
      <c r="F75" t="e">
        <f>MATCH(A75,'2010'!AF$2:AF$97,0)</f>
        <v>#N/A</v>
      </c>
      <c r="G75" t="str">
        <f t="shared" si="4"/>
        <v>Maybe</v>
      </c>
      <c r="I75">
        <v>0.88588347769239906</v>
      </c>
      <c r="M75">
        <v>4.725100040435791</v>
      </c>
      <c r="Q75">
        <v>842</v>
      </c>
      <c r="R75" s="308">
        <v>3.7575733661651611</v>
      </c>
      <c r="S75" t="e">
        <f>MATCH(Q75,'2010'!AF$2:AF$97,0)</f>
        <v>#N/A</v>
      </c>
      <c r="T75">
        <v>21.321042584653092</v>
      </c>
      <c r="U75">
        <f t="shared" si="5"/>
        <v>2.2642085169306183</v>
      </c>
      <c r="V75">
        <f>MATCH(Q75,'2009'!AG$2:AG$349,0)</f>
        <v>295</v>
      </c>
      <c r="W75" s="330">
        <v>1.8636188362228099</v>
      </c>
      <c r="X75" s="1">
        <v>1.2195583581924438</v>
      </c>
      <c r="AG75">
        <v>533</v>
      </c>
    </row>
    <row r="76" spans="1:33" x14ac:dyDescent="0.2">
      <c r="A76">
        <v>1098</v>
      </c>
      <c r="B76" t="e">
        <f t="shared" si="3"/>
        <v>#N/A</v>
      </c>
      <c r="D76" s="321">
        <v>2.0546800252739823</v>
      </c>
      <c r="E76">
        <v>433</v>
      </c>
      <c r="F76" t="e">
        <f>MATCH(A76,'2010'!AF$2:AF$97,0)</f>
        <v>#N/A</v>
      </c>
      <c r="G76" t="str">
        <f t="shared" si="4"/>
        <v>Maybe</v>
      </c>
      <c r="I76">
        <v>0.88675564057842293</v>
      </c>
      <c r="M76">
        <v>4.7333788871765137</v>
      </c>
      <c r="Q76">
        <v>854</v>
      </c>
      <c r="R76">
        <v>-9.0669013559818268E-2</v>
      </c>
      <c r="S76" t="e">
        <f>MATCH(Q76,'2010'!AF$2:AF$97,0)</f>
        <v>#N/A</v>
      </c>
      <c r="T76">
        <v>19.318094181114049</v>
      </c>
      <c r="U76">
        <f t="shared" si="5"/>
        <v>1.8636188362228099</v>
      </c>
      <c r="V76" t="e">
        <f>MATCH(Q76,'2009'!AG$2:AG$349,0)</f>
        <v>#N/A</v>
      </c>
      <c r="W76" s="330">
        <v>1.8795906869857335</v>
      </c>
      <c r="X76" s="1">
        <v>1.2243167161941528</v>
      </c>
      <c r="AG76">
        <v>537</v>
      </c>
    </row>
    <row r="77" spans="1:33" x14ac:dyDescent="0.2">
      <c r="A77">
        <v>1103</v>
      </c>
      <c r="B77" t="e">
        <f t="shared" si="3"/>
        <v>#N/A</v>
      </c>
      <c r="D77" s="321">
        <v>1.5057144487020924</v>
      </c>
      <c r="E77">
        <v>613</v>
      </c>
      <c r="F77" t="e">
        <f>MATCH(A77,'2010'!AF$2:AF$97,0)</f>
        <v>#N/A</v>
      </c>
      <c r="G77" t="str">
        <f t="shared" si="4"/>
        <v>Maybe</v>
      </c>
      <c r="I77">
        <v>0.92275334052542735</v>
      </c>
      <c r="M77">
        <v>4.7370991706848145</v>
      </c>
      <c r="Q77">
        <v>858</v>
      </c>
      <c r="R77">
        <v>2.7967443689703941E-2</v>
      </c>
      <c r="S77" t="e">
        <f>MATCH(Q77,'2010'!AF$2:AF$97,0)</f>
        <v>#N/A</v>
      </c>
      <c r="T77">
        <v>10.483297188864958</v>
      </c>
      <c r="U77">
        <f t="shared" si="5"/>
        <v>9.6659437772991463E-2</v>
      </c>
      <c r="V77" t="e">
        <f>MATCH(Q77,'2009'!AG$2:AG$349,0)</f>
        <v>#N/A</v>
      </c>
      <c r="W77" s="330">
        <v>1.9465018835518437</v>
      </c>
      <c r="X77" s="1">
        <v>1.2911243438720703</v>
      </c>
      <c r="AG77">
        <v>548</v>
      </c>
    </row>
    <row r="78" spans="1:33" x14ac:dyDescent="0.2">
      <c r="A78">
        <v>1138</v>
      </c>
      <c r="B78" t="e">
        <f t="shared" si="3"/>
        <v>#N/A</v>
      </c>
      <c r="D78" s="321">
        <v>0.37703927240862822</v>
      </c>
      <c r="E78">
        <v>1323</v>
      </c>
      <c r="F78" t="e">
        <f>MATCH(A78,'2010'!AF$2:AF$97,0)</f>
        <v>#N/A</v>
      </c>
      <c r="G78" t="str">
        <f t="shared" si="4"/>
        <v>No</v>
      </c>
      <c r="I78">
        <v>0.95912170920286688</v>
      </c>
      <c r="M78">
        <v>4.7722821235656738</v>
      </c>
      <c r="Q78">
        <v>876</v>
      </c>
      <c r="R78">
        <v>2.8235571384429932</v>
      </c>
      <c r="S78" t="e">
        <f>MATCH(Q78,'2010'!AF$2:AF$97,0)</f>
        <v>#N/A</v>
      </c>
      <c r="T78">
        <v>9.668459270668313</v>
      </c>
      <c r="U78">
        <f t="shared" si="5"/>
        <v>-6.6308145866337487E-2</v>
      </c>
      <c r="V78" t="e">
        <f>MATCH(Q78,'2009'!AG$2:AG$349,0)</f>
        <v>#N/A</v>
      </c>
      <c r="W78" s="330">
        <v>1.9620493012915206</v>
      </c>
      <c r="X78" s="1">
        <v>1.3079925775527954</v>
      </c>
      <c r="AG78">
        <v>555</v>
      </c>
    </row>
    <row r="79" spans="1:33" x14ac:dyDescent="0.2">
      <c r="A79">
        <v>1165</v>
      </c>
      <c r="B79" t="e">
        <f t="shared" si="3"/>
        <v>#N/A</v>
      </c>
      <c r="D79" s="321">
        <v>0.40159760836443054</v>
      </c>
      <c r="E79">
        <v>1306</v>
      </c>
      <c r="F79" t="e">
        <f>MATCH(A79,'2010'!AF$2:AF$97,0)</f>
        <v>#N/A</v>
      </c>
      <c r="G79" t="str">
        <f t="shared" si="4"/>
        <v>No</v>
      </c>
      <c r="I79">
        <v>0.9681602560611885</v>
      </c>
      <c r="M79">
        <v>4.8494749069213867</v>
      </c>
      <c r="Q79">
        <v>888</v>
      </c>
      <c r="R79">
        <v>2.6003949642181396</v>
      </c>
      <c r="S79" s="328">
        <f>MATCH(Q79,'2010'!AF$2:AF$97,0)</f>
        <v>48</v>
      </c>
      <c r="T79">
        <v>15.281241653527669</v>
      </c>
      <c r="U79">
        <f t="shared" si="5"/>
        <v>1.0562483307055337</v>
      </c>
      <c r="V79" t="e">
        <f>MATCH(Q79,'2009'!AG$2:AG$349,0)</f>
        <v>#N/A</v>
      </c>
      <c r="W79" s="330">
        <v>1.9712222704070128</v>
      </c>
      <c r="X79" s="1">
        <v>1.3124264478683472</v>
      </c>
      <c r="AG79">
        <v>558</v>
      </c>
    </row>
    <row r="80" spans="1:33" x14ac:dyDescent="0.2">
      <c r="A80">
        <v>1195</v>
      </c>
      <c r="B80" t="e">
        <f t="shared" si="3"/>
        <v>#N/A</v>
      </c>
      <c r="D80" s="321">
        <v>-0.72408689123560832</v>
      </c>
      <c r="E80">
        <v>1923</v>
      </c>
      <c r="F80" t="e">
        <f>MATCH(A80,'2010'!AF$2:AF$97,0)</f>
        <v>#N/A</v>
      </c>
      <c r="G80" t="str">
        <f t="shared" si="4"/>
        <v>No</v>
      </c>
      <c r="I80">
        <v>0.96841589091875102</v>
      </c>
      <c r="M80">
        <v>4.8900012969970703</v>
      </c>
      <c r="Q80">
        <v>896</v>
      </c>
      <c r="R80">
        <v>0.11266705393791199</v>
      </c>
      <c r="S80" t="e">
        <f>MATCH(Q80,'2010'!AF$2:AF$97,0)</f>
        <v>#N/A</v>
      </c>
      <c r="T80">
        <v>18.880499706003729</v>
      </c>
      <c r="U80">
        <f t="shared" si="5"/>
        <v>1.7760999412007457</v>
      </c>
      <c r="V80" t="e">
        <f>MATCH(Q80,'2009'!AG$2:AG$349,0)</f>
        <v>#N/A</v>
      </c>
      <c r="W80" s="330">
        <v>2.0072474215545624</v>
      </c>
      <c r="X80" s="1">
        <v>1.3301658630371094</v>
      </c>
      <c r="AG80">
        <v>564</v>
      </c>
    </row>
    <row r="81" spans="1:33" x14ac:dyDescent="0.2">
      <c r="A81">
        <v>1209</v>
      </c>
      <c r="B81" t="e">
        <f t="shared" si="3"/>
        <v>#N/A</v>
      </c>
      <c r="D81" s="321">
        <v>1.4277660742608691</v>
      </c>
      <c r="E81">
        <v>639</v>
      </c>
      <c r="F81" t="e">
        <f>MATCH(A81,'2010'!AF$2:AF$97,0)</f>
        <v>#N/A</v>
      </c>
      <c r="G81" t="str">
        <f t="shared" si="4"/>
        <v>No</v>
      </c>
      <c r="I81">
        <v>0.99191493253121155</v>
      </c>
      <c r="M81">
        <v>4.8919544219970703</v>
      </c>
      <c r="Q81">
        <v>900</v>
      </c>
      <c r="R81">
        <v>1.5085797309875488</v>
      </c>
      <c r="S81" t="e">
        <f>MATCH(Q81,'2010'!AF$2:AF$97,0)</f>
        <v>#N/A</v>
      </c>
      <c r="T81">
        <v>18.173565316889565</v>
      </c>
      <c r="U81">
        <f t="shared" si="5"/>
        <v>1.6347130633779132</v>
      </c>
      <c r="V81" t="e">
        <f>MATCH(Q81,'2009'!AG$2:AG$349,0)</f>
        <v>#N/A</v>
      </c>
      <c r="W81" s="330">
        <v>2.2449436201076285</v>
      </c>
      <c r="X81" s="1">
        <v>1.4024572372436523</v>
      </c>
      <c r="AG81">
        <v>573</v>
      </c>
    </row>
    <row r="82" spans="1:33" x14ac:dyDescent="0.2">
      <c r="A82">
        <v>1257</v>
      </c>
      <c r="B82" t="e">
        <f t="shared" si="3"/>
        <v>#N/A</v>
      </c>
      <c r="D82" s="321">
        <v>-1.3068357188559978</v>
      </c>
      <c r="E82">
        <v>1981</v>
      </c>
      <c r="F82" t="e">
        <f>MATCH(A82,'2010'!AF$2:AF$97,0)</f>
        <v>#N/A</v>
      </c>
      <c r="G82" t="str">
        <f t="shared" si="4"/>
        <v>No</v>
      </c>
      <c r="I82">
        <v>1.031555011438777</v>
      </c>
      <c r="M82">
        <v>4.9148335456848145</v>
      </c>
      <c r="Q82">
        <v>910</v>
      </c>
      <c r="R82">
        <v>5.047938346862793</v>
      </c>
      <c r="S82" s="328">
        <f>MATCH(Q82,'2010'!AF$2:AF$97,0)</f>
        <v>49</v>
      </c>
      <c r="T82">
        <v>32.541413828614587</v>
      </c>
      <c r="U82">
        <f t="shared" si="5"/>
        <v>4.5082827657229174</v>
      </c>
      <c r="V82" t="e">
        <f>MATCH(Q82,'2009'!AG$2:AG$349,0)</f>
        <v>#N/A</v>
      </c>
      <c r="W82" s="330">
        <v>2.2759278828254192</v>
      </c>
      <c r="X82" s="1">
        <v>1.4054054021835327</v>
      </c>
      <c r="AG82">
        <v>578</v>
      </c>
    </row>
    <row r="83" spans="1:33" x14ac:dyDescent="0.2">
      <c r="A83">
        <v>1323</v>
      </c>
      <c r="B83" t="e">
        <f t="shared" si="3"/>
        <v>#N/A</v>
      </c>
      <c r="D83" s="321">
        <v>2.2775337634893713</v>
      </c>
      <c r="E83">
        <v>392</v>
      </c>
      <c r="F83" t="e">
        <f>MATCH(A83,'2010'!AF$2:AF$97,0)</f>
        <v>#N/A</v>
      </c>
      <c r="G83" t="str">
        <f t="shared" si="4"/>
        <v>Maybe</v>
      </c>
      <c r="I83">
        <v>1.0483116946577173</v>
      </c>
      <c r="M83">
        <v>4.9453768730163574</v>
      </c>
      <c r="Q83">
        <v>957</v>
      </c>
      <c r="R83">
        <v>1.4277009963989258</v>
      </c>
      <c r="S83" t="e">
        <f>MATCH(Q83,'2010'!AF$2:AF$97,0)</f>
        <v>#N/A</v>
      </c>
      <c r="T83">
        <v>5.192365002859721</v>
      </c>
      <c r="U83">
        <f t="shared" si="5"/>
        <v>-0.96152699942805575</v>
      </c>
      <c r="V83" t="e">
        <f>MATCH(Q83,'2009'!AG$2:AG$349,0)</f>
        <v>#N/A</v>
      </c>
      <c r="W83" s="330">
        <v>2.3222707878839746</v>
      </c>
      <c r="X83" s="1">
        <v>1.4150629043579102</v>
      </c>
      <c r="AG83">
        <v>585</v>
      </c>
    </row>
    <row r="84" spans="1:33" x14ac:dyDescent="0.2">
      <c r="A84">
        <v>1345</v>
      </c>
      <c r="B84" t="e">
        <f t="shared" si="3"/>
        <v>#N/A</v>
      </c>
      <c r="D84" s="321">
        <v>1.9882084866242467</v>
      </c>
      <c r="E84">
        <v>453</v>
      </c>
      <c r="F84" t="e">
        <f>MATCH(A84,'2010'!AF$2:AF$97,0)</f>
        <v>#N/A</v>
      </c>
      <c r="G84" t="str">
        <f t="shared" si="4"/>
        <v>Maybe</v>
      </c>
      <c r="I84">
        <v>1.0989177934534291</v>
      </c>
      <c r="M84">
        <v>4.9819650650024414</v>
      </c>
      <c r="Q84">
        <v>968</v>
      </c>
      <c r="R84">
        <v>3.7115921974182129</v>
      </c>
      <c r="S84" s="328">
        <f>MATCH(Q84,'2010'!AF$2:AF$97,0)</f>
        <v>50</v>
      </c>
      <c r="T84">
        <v>52.853551056578418</v>
      </c>
      <c r="U84">
        <f t="shared" si="5"/>
        <v>8.5707102113156832</v>
      </c>
      <c r="V84" t="e">
        <f>MATCH(Q84,'2009'!AG$2:AG$349,0)</f>
        <v>#N/A</v>
      </c>
      <c r="W84" s="330">
        <v>2.3322744171498844</v>
      </c>
      <c r="X84" s="1">
        <v>1.4277009963989258</v>
      </c>
      <c r="AG84">
        <v>665</v>
      </c>
    </row>
    <row r="85" spans="1:33" x14ac:dyDescent="0.2">
      <c r="A85">
        <v>1444</v>
      </c>
      <c r="B85" t="e">
        <f t="shared" si="3"/>
        <v>#N/A</v>
      </c>
      <c r="D85" s="321">
        <v>1.3232762234703523E-2</v>
      </c>
      <c r="E85">
        <v>1597</v>
      </c>
      <c r="F85" t="e">
        <f>MATCH(A85,'2010'!AF$2:AF$97,0)</f>
        <v>#N/A</v>
      </c>
      <c r="G85" t="str">
        <f t="shared" si="4"/>
        <v>No</v>
      </c>
      <c r="I85">
        <v>1.1085022381855985</v>
      </c>
      <c r="M85">
        <v>5.047938346862793</v>
      </c>
      <c r="Q85">
        <v>971</v>
      </c>
      <c r="R85" s="308">
        <v>5.1698579788208008</v>
      </c>
      <c r="S85">
        <f>MATCH(Q85,'2010'!AF$2:AF$97,0)</f>
        <v>51</v>
      </c>
      <c r="T85">
        <v>34.114337381653371</v>
      </c>
      <c r="U85">
        <f t="shared" si="5"/>
        <v>4.822867476330674</v>
      </c>
      <c r="V85">
        <f>MATCH(Q85,'2009'!AG$2:AG$349,0)</f>
        <v>240</v>
      </c>
      <c r="W85" s="330">
        <v>2.3744005988263819</v>
      </c>
      <c r="X85" s="1">
        <v>1.4277811050415039</v>
      </c>
      <c r="AG85">
        <v>668</v>
      </c>
    </row>
    <row r="86" spans="1:33" x14ac:dyDescent="0.2">
      <c r="A86">
        <v>1502</v>
      </c>
      <c r="B86" t="e">
        <f t="shared" si="3"/>
        <v>#N/A</v>
      </c>
      <c r="D86" s="321">
        <v>0.32351205638166103</v>
      </c>
      <c r="E86">
        <v>1370</v>
      </c>
      <c r="F86" t="e">
        <f>MATCH(A86,'2010'!AF$2:AF$97,0)</f>
        <v>#N/A</v>
      </c>
      <c r="G86" t="str">
        <f t="shared" si="4"/>
        <v>No</v>
      </c>
      <c r="I86">
        <v>1.1103526702976063</v>
      </c>
      <c r="M86">
        <v>5.0785574913024902</v>
      </c>
      <c r="Q86">
        <v>1033</v>
      </c>
      <c r="R86">
        <v>0.98116379976272583</v>
      </c>
      <c r="S86" t="e">
        <f>MATCH(Q86,'2010'!AF$2:AF$97,0)</f>
        <v>#N/A</v>
      </c>
      <c r="T86">
        <v>23.947868455218629</v>
      </c>
      <c r="U86">
        <f t="shared" si="5"/>
        <v>2.7895736910437261</v>
      </c>
      <c r="V86" t="e">
        <f>MATCH(Q86,'2009'!AG$2:AG$349,0)</f>
        <v>#N/A</v>
      </c>
      <c r="W86" s="330">
        <v>2.3771297151371371</v>
      </c>
      <c r="X86" s="1">
        <v>1.4299511909484863</v>
      </c>
      <c r="AG86">
        <v>686</v>
      </c>
    </row>
    <row r="87" spans="1:33" x14ac:dyDescent="0.2">
      <c r="A87">
        <v>1507</v>
      </c>
      <c r="B87" t="e">
        <f t="shared" si="3"/>
        <v>#N/A</v>
      </c>
      <c r="D87" s="321">
        <v>2.0948978930963542</v>
      </c>
      <c r="E87">
        <v>426</v>
      </c>
      <c r="F87" t="e">
        <f>MATCH(A87,'2010'!AF$2:AF$97,0)</f>
        <v>#N/A</v>
      </c>
      <c r="G87" t="str">
        <f t="shared" si="4"/>
        <v>Maybe</v>
      </c>
      <c r="I87">
        <v>1.1153269314287235</v>
      </c>
      <c r="M87">
        <v>5.0889816284179687</v>
      </c>
      <c r="Q87">
        <v>1075</v>
      </c>
      <c r="R87">
        <v>0.93733185529708862</v>
      </c>
      <c r="S87" t="e">
        <f>MATCH(Q87,'2010'!AF$2:AF$97,0)</f>
        <v>#N/A</v>
      </c>
      <c r="T87">
        <v>16.140931348131616</v>
      </c>
      <c r="U87">
        <f t="shared" si="5"/>
        <v>1.228186269626323</v>
      </c>
      <c r="V87" t="e">
        <f>MATCH(Q87,'2009'!AG$2:AG$349,0)</f>
        <v>#N/A</v>
      </c>
      <c r="W87" s="330">
        <v>2.3784990003292652</v>
      </c>
      <c r="X87" s="1">
        <v>1.5085797309875488</v>
      </c>
      <c r="AG87">
        <v>687</v>
      </c>
    </row>
    <row r="88" spans="1:33" x14ac:dyDescent="0.2">
      <c r="A88">
        <v>1535</v>
      </c>
      <c r="B88" t="e">
        <f t="shared" si="3"/>
        <v>#N/A</v>
      </c>
      <c r="D88" s="321">
        <v>1.1810143133800479</v>
      </c>
      <c r="E88">
        <v>765</v>
      </c>
      <c r="F88" t="e">
        <f>MATCH(A88,'2010'!AF$2:AF$97,0)</f>
        <v>#N/A</v>
      </c>
      <c r="G88" t="str">
        <f t="shared" si="4"/>
        <v>No</v>
      </c>
      <c r="I88">
        <v>1.1478228658233791</v>
      </c>
      <c r="M88">
        <v>5.1698579788208008</v>
      </c>
      <c r="Q88">
        <v>1103</v>
      </c>
      <c r="R88">
        <v>1.8749054670333862</v>
      </c>
      <c r="S88" t="e">
        <f>MATCH(Q88,'2010'!AF$2:AF$97,0)</f>
        <v>#N/A</v>
      </c>
      <c r="T88">
        <v>19.188262215595607</v>
      </c>
      <c r="U88">
        <f t="shared" si="5"/>
        <v>1.8376524431191212</v>
      </c>
      <c r="V88" t="e">
        <f>MATCH(Q88,'2009'!AG$2:AG$349,0)</f>
        <v>#N/A</v>
      </c>
      <c r="W88" s="333">
        <v>2.4688707481430328</v>
      </c>
      <c r="X88" s="1">
        <v>1.5186843872070312</v>
      </c>
      <c r="AG88">
        <v>692</v>
      </c>
    </row>
    <row r="89" spans="1:33" x14ac:dyDescent="0.2">
      <c r="A89">
        <v>1543</v>
      </c>
      <c r="B89" t="e">
        <f t="shared" si="3"/>
        <v>#N/A</v>
      </c>
      <c r="D89" s="321">
        <v>0.60633279820922936</v>
      </c>
      <c r="E89">
        <v>1150</v>
      </c>
      <c r="F89" t="e">
        <f>MATCH(A89,'2010'!AF$2:AF$97,0)</f>
        <v>#N/A</v>
      </c>
      <c r="G89" t="str">
        <f t="shared" si="4"/>
        <v>No</v>
      </c>
      <c r="I89">
        <v>1.1578686020621678</v>
      </c>
      <c r="M89">
        <v>5.3151159286499023</v>
      </c>
      <c r="Q89">
        <v>1111</v>
      </c>
      <c r="R89">
        <v>1.2911243438720703</v>
      </c>
      <c r="S89" t="e">
        <f>MATCH(Q89,'2010'!AF$2:AF$97,0)</f>
        <v>#N/A</v>
      </c>
      <c r="T89">
        <v>17.51390687678893</v>
      </c>
      <c r="U89">
        <f t="shared" si="5"/>
        <v>1.5027813753577859</v>
      </c>
      <c r="V89" t="e">
        <f>MATCH(Q89,'2009'!AG$2:AG$349,0)</f>
        <v>#N/A</v>
      </c>
      <c r="W89" s="330">
        <v>2.6300657503946914</v>
      </c>
      <c r="X89" s="1">
        <v>1.5686335563659668</v>
      </c>
      <c r="AG89">
        <v>708</v>
      </c>
    </row>
    <row r="90" spans="1:33" x14ac:dyDescent="0.2">
      <c r="A90">
        <v>1557</v>
      </c>
      <c r="B90" t="e">
        <f t="shared" si="3"/>
        <v>#N/A</v>
      </c>
      <c r="D90" s="321">
        <v>1.1085022381855985</v>
      </c>
      <c r="E90">
        <v>819</v>
      </c>
      <c r="F90" t="e">
        <f>MATCH(A90,'2010'!AF$2:AF$97,0)</f>
        <v>#N/A</v>
      </c>
      <c r="G90" t="str">
        <f t="shared" si="4"/>
        <v>No</v>
      </c>
      <c r="I90">
        <v>1.1693782301978577</v>
      </c>
      <c r="M90">
        <v>5.3583130836486816</v>
      </c>
      <c r="Q90">
        <v>1114</v>
      </c>
      <c r="R90" s="331">
        <v>7.8256220817565918</v>
      </c>
      <c r="S90">
        <f>MATCH(Q90,'2010'!AF$2:AF$97,0)</f>
        <v>55</v>
      </c>
      <c r="T90">
        <v>42.431330223752958</v>
      </c>
      <c r="U90">
        <f t="shared" si="5"/>
        <v>6.4862660447505913</v>
      </c>
      <c r="V90">
        <f>MATCH(Q90,'2009'!AG$2:AG$349,0)</f>
        <v>1</v>
      </c>
      <c r="W90" s="330">
        <v>2.640509226355392</v>
      </c>
      <c r="X90" s="1">
        <v>1.5721243619918823</v>
      </c>
      <c r="AG90">
        <v>744</v>
      </c>
    </row>
    <row r="91" spans="1:33" x14ac:dyDescent="0.2">
      <c r="A91">
        <v>1640</v>
      </c>
      <c r="B91" t="e">
        <f t="shared" si="3"/>
        <v>#N/A</v>
      </c>
      <c r="D91" s="321">
        <v>0.9681602560611885</v>
      </c>
      <c r="E91">
        <v>904</v>
      </c>
      <c r="F91" t="e">
        <f>MATCH(A91,'2010'!AF$2:AF$97,0)</f>
        <v>#N/A</v>
      </c>
      <c r="G91" t="str">
        <f t="shared" si="4"/>
        <v>No</v>
      </c>
      <c r="I91">
        <v>1.1810143133800479</v>
      </c>
      <c r="M91">
        <v>5.4174685478210449</v>
      </c>
      <c r="Q91">
        <v>1124</v>
      </c>
      <c r="R91" s="331">
        <v>3.9847707748413086</v>
      </c>
      <c r="S91">
        <f>MATCH(Q91,'2010'!AF$2:AF$97,0)</f>
        <v>56</v>
      </c>
      <c r="T91">
        <v>30.90960233739116</v>
      </c>
      <c r="U91">
        <f t="shared" si="5"/>
        <v>4.181920467478232</v>
      </c>
      <c r="V91">
        <f>MATCH(Q91,'2009'!AG$2:AG$349,0)</f>
        <v>190</v>
      </c>
      <c r="W91" s="330">
        <v>2.6522926660910056</v>
      </c>
      <c r="X91" s="1">
        <v>1.5886365175247192</v>
      </c>
      <c r="AG91">
        <v>753</v>
      </c>
    </row>
    <row r="92" spans="1:33" x14ac:dyDescent="0.2">
      <c r="A92">
        <v>1675</v>
      </c>
      <c r="B92" t="e">
        <f t="shared" si="3"/>
        <v>#N/A</v>
      </c>
      <c r="D92" s="321">
        <v>0.99191493253121155</v>
      </c>
      <c r="E92">
        <v>885</v>
      </c>
      <c r="F92" t="e">
        <f>MATCH(A92,'2010'!AF$2:AF$97,0)</f>
        <v>#N/A</v>
      </c>
      <c r="G92" t="str">
        <f t="shared" si="4"/>
        <v>No</v>
      </c>
      <c r="I92">
        <v>1.1828918961121775</v>
      </c>
      <c r="M92">
        <v>5.561518669128418</v>
      </c>
      <c r="Q92">
        <v>1126</v>
      </c>
      <c r="R92">
        <v>0.20075127482414246</v>
      </c>
      <c r="S92" t="e">
        <f>MATCH(Q92,'2010'!AF$2:AF$97,0)</f>
        <v>#N/A</v>
      </c>
      <c r="T92">
        <v>30.918059220187118</v>
      </c>
      <c r="U92">
        <f t="shared" si="5"/>
        <v>4.1836118440374239</v>
      </c>
      <c r="V92" t="e">
        <f>MATCH(Q92,'2009'!AG$2:AG$349,0)</f>
        <v>#N/A</v>
      </c>
      <c r="W92" s="330">
        <v>2.6744485079573623</v>
      </c>
      <c r="X92" s="1">
        <v>1.6429989337921143</v>
      </c>
      <c r="AG92">
        <v>766</v>
      </c>
    </row>
    <row r="93" spans="1:33" x14ac:dyDescent="0.2">
      <c r="A93">
        <v>1684</v>
      </c>
      <c r="B93" t="e">
        <f t="shared" si="3"/>
        <v>#N/A</v>
      </c>
      <c r="D93" s="321">
        <v>0.23204192107661445</v>
      </c>
      <c r="E93">
        <v>1434</v>
      </c>
      <c r="F93" t="e">
        <f>MATCH(A93,'2010'!AF$2:AF$97,0)</f>
        <v>#N/A</v>
      </c>
      <c r="G93" t="str">
        <f t="shared" si="4"/>
        <v>No</v>
      </c>
      <c r="I93">
        <v>1.193039658791146</v>
      </c>
      <c r="M93">
        <v>5.783440113067627</v>
      </c>
      <c r="Q93">
        <v>1153</v>
      </c>
      <c r="R93">
        <v>0.11918320506811142</v>
      </c>
      <c r="S93" t="e">
        <f>MATCH(Q93,'2010'!AF$2:AF$97,0)</f>
        <v>#N/A</v>
      </c>
      <c r="T93">
        <v>28.962763786901</v>
      </c>
      <c r="U93">
        <f t="shared" si="5"/>
        <v>3.7925527573802</v>
      </c>
      <c r="V93" t="e">
        <f>MATCH(Q93,'2009'!AG$2:AG$349,0)</f>
        <v>#N/A</v>
      </c>
      <c r="W93" s="330">
        <v>2.788716771431158</v>
      </c>
      <c r="X93" s="1">
        <v>1.6446990966796875</v>
      </c>
      <c r="AG93">
        <v>768</v>
      </c>
    </row>
    <row r="94" spans="1:33" x14ac:dyDescent="0.2">
      <c r="A94">
        <v>1700</v>
      </c>
      <c r="B94" t="e">
        <f t="shared" si="3"/>
        <v>#N/A</v>
      </c>
      <c r="D94" s="321">
        <v>0.7401713309999739</v>
      </c>
      <c r="E94">
        <v>1054</v>
      </c>
      <c r="F94" t="e">
        <f>MATCH(A94,'2010'!AF$2:AF$97,0)</f>
        <v>#N/A</v>
      </c>
      <c r="G94" t="str">
        <f t="shared" si="4"/>
        <v>No</v>
      </c>
      <c r="I94">
        <v>1.1962457317352753</v>
      </c>
      <c r="M94">
        <v>5.8348121643066406</v>
      </c>
      <c r="Q94">
        <v>1218</v>
      </c>
      <c r="R94" s="331">
        <v>4.0722699165344238</v>
      </c>
      <c r="S94">
        <f>MATCH(Q94,'2010'!AF$2:AF$97,0)</f>
        <v>57</v>
      </c>
      <c r="T94">
        <v>38.231826874463472</v>
      </c>
      <c r="U94">
        <f t="shared" si="5"/>
        <v>5.6463653748926941</v>
      </c>
      <c r="V94">
        <f>MATCH(Q94,'2009'!AG$2:AG$349,0)</f>
        <v>19</v>
      </c>
      <c r="W94" s="330">
        <v>2.7895736910437261</v>
      </c>
      <c r="X94" s="1">
        <v>1.7238516807556152</v>
      </c>
      <c r="AG94">
        <v>811</v>
      </c>
    </row>
    <row r="95" spans="1:33" x14ac:dyDescent="0.2">
      <c r="A95">
        <v>1706</v>
      </c>
      <c r="B95" t="e">
        <f t="shared" si="3"/>
        <v>#N/A</v>
      </c>
      <c r="D95" s="321">
        <v>2.165831381998697</v>
      </c>
      <c r="E95">
        <v>412</v>
      </c>
      <c r="F95" t="e">
        <f>MATCH(A95,'2010'!AF$2:AF$97,0)</f>
        <v>#N/A</v>
      </c>
      <c r="G95" t="str">
        <f t="shared" si="4"/>
        <v>Maybe</v>
      </c>
      <c r="I95">
        <v>1.2225290990976481</v>
      </c>
      <c r="M95">
        <v>5.8989720344543457</v>
      </c>
      <c r="Q95">
        <v>1259</v>
      </c>
      <c r="R95">
        <v>1.958946704864502</v>
      </c>
      <c r="S95" t="e">
        <f>MATCH(Q95,'2010'!AF$2:AF$97,0)</f>
        <v>#N/A</v>
      </c>
      <c r="T95">
        <v>14.496598235458912</v>
      </c>
      <c r="U95">
        <f t="shared" si="5"/>
        <v>0.89931964709178214</v>
      </c>
      <c r="V95" t="e">
        <f>MATCH(Q95,'2009'!AG$2:AG$349,0)</f>
        <v>#N/A</v>
      </c>
      <c r="W95" s="330">
        <v>2.8438173433368927</v>
      </c>
      <c r="X95" s="1">
        <v>1.862868070602417</v>
      </c>
      <c r="AG95">
        <v>815</v>
      </c>
    </row>
    <row r="96" spans="1:33" x14ac:dyDescent="0.2">
      <c r="A96">
        <v>1712</v>
      </c>
      <c r="B96" t="e">
        <f t="shared" si="3"/>
        <v>#N/A</v>
      </c>
      <c r="D96" s="321">
        <v>1.1153269314287235</v>
      </c>
      <c r="E96">
        <v>813</v>
      </c>
      <c r="F96" t="e">
        <f>MATCH(A96,'2010'!AF$2:AF$97,0)</f>
        <v>#N/A</v>
      </c>
      <c r="G96" t="str">
        <f t="shared" si="4"/>
        <v>No</v>
      </c>
      <c r="I96">
        <v>1.2253849925149023</v>
      </c>
      <c r="M96">
        <v>5.9846482276916504</v>
      </c>
      <c r="Q96">
        <v>1280</v>
      </c>
      <c r="R96">
        <v>2.944671630859375</v>
      </c>
      <c r="S96" t="e">
        <f>MATCH(Q96,'2010'!AF$2:AF$97,0)</f>
        <v>#N/A</v>
      </c>
      <c r="T96">
        <v>28.503853608421274</v>
      </c>
      <c r="U96">
        <f t="shared" si="5"/>
        <v>3.7007707216842549</v>
      </c>
      <c r="V96" t="e">
        <f>MATCH(Q96,'2009'!AG$2:AG$349,0)</f>
        <v>#N/A</v>
      </c>
      <c r="W96" s="330">
        <v>2.8711906149215709</v>
      </c>
      <c r="X96" s="1">
        <v>1.8749054670333862</v>
      </c>
      <c r="AG96">
        <v>829</v>
      </c>
    </row>
    <row r="97" spans="1:33" x14ac:dyDescent="0.2">
      <c r="A97">
        <v>1731</v>
      </c>
      <c r="B97" t="e">
        <f t="shared" si="3"/>
        <v>#N/A</v>
      </c>
      <c r="D97" s="321">
        <v>1.6893001976671318</v>
      </c>
      <c r="E97">
        <v>554</v>
      </c>
      <c r="F97" t="e">
        <f>MATCH(A97,'2010'!AF$2:AF$97,0)</f>
        <v>#N/A</v>
      </c>
      <c r="G97" t="str">
        <f t="shared" si="4"/>
        <v>Maybe</v>
      </c>
      <c r="I97">
        <v>1.2364132748523278</v>
      </c>
      <c r="M97">
        <v>6.0666379928588867</v>
      </c>
      <c r="Q97">
        <v>1296</v>
      </c>
      <c r="R97">
        <v>0.62102288007736206</v>
      </c>
      <c r="S97" t="e">
        <f>MATCH(Q97,'2010'!AF$2:AF$97,0)</f>
        <v>#N/A</v>
      </c>
      <c r="T97">
        <v>23.372242539786811</v>
      </c>
      <c r="U97">
        <f t="shared" si="5"/>
        <v>2.6744485079573623</v>
      </c>
      <c r="V97" t="e">
        <f>MATCH(Q97,'2009'!AG$2:AG$349,0)</f>
        <v>#N/A</v>
      </c>
      <c r="W97" s="330">
        <v>2.9912800759426119</v>
      </c>
      <c r="X97" s="1">
        <v>1.958946704864502</v>
      </c>
      <c r="AG97">
        <v>842</v>
      </c>
    </row>
    <row r="98" spans="1:33" x14ac:dyDescent="0.2">
      <c r="A98">
        <v>1741</v>
      </c>
      <c r="B98" t="e">
        <f t="shared" si="3"/>
        <v>#N/A</v>
      </c>
      <c r="D98" s="321">
        <v>1.1828918961121775</v>
      </c>
      <c r="E98">
        <v>764</v>
      </c>
      <c r="F98" t="e">
        <f>MATCH(A98,'2010'!AF$2:AF$97,0)</f>
        <v>#N/A</v>
      </c>
      <c r="G98" t="str">
        <f t="shared" si="4"/>
        <v>No</v>
      </c>
      <c r="I98">
        <v>1.2958275874952911</v>
      </c>
      <c r="M98">
        <v>6.2259111404418945</v>
      </c>
      <c r="Q98">
        <v>1319</v>
      </c>
      <c r="R98">
        <v>1.0700616836547852</v>
      </c>
      <c r="S98" t="e">
        <f>MATCH(Q98,'2010'!AF$2:AF$97,0)</f>
        <v>#N/A</v>
      </c>
      <c r="T98">
        <v>24.95640037971306</v>
      </c>
      <c r="U98">
        <f t="shared" si="5"/>
        <v>2.9912800759426119</v>
      </c>
      <c r="V98" t="e">
        <f>MATCH(Q98,'2009'!AG$2:AG$349,0)</f>
        <v>#N/A</v>
      </c>
      <c r="W98" s="330">
        <v>2.9982746825237232</v>
      </c>
      <c r="X98" s="1">
        <v>2.021310567855835</v>
      </c>
      <c r="AG98">
        <v>846</v>
      </c>
    </row>
    <row r="99" spans="1:33" x14ac:dyDescent="0.2">
      <c r="A99">
        <v>1796</v>
      </c>
      <c r="B99" t="e">
        <f t="shared" si="3"/>
        <v>#N/A</v>
      </c>
      <c r="D99" s="321">
        <v>0.4332720785912817</v>
      </c>
      <c r="E99">
        <v>1287</v>
      </c>
      <c r="F99" t="e">
        <f>MATCH(A99,'2010'!AF$2:AF$97,0)</f>
        <v>#N/A</v>
      </c>
      <c r="G99" t="str">
        <f t="shared" si="4"/>
        <v>No</v>
      </c>
      <c r="I99">
        <v>1.3160847745977726</v>
      </c>
      <c r="M99">
        <v>6.3629965782165527</v>
      </c>
      <c r="Q99">
        <v>1350</v>
      </c>
      <c r="R99" s="331">
        <v>0.23566538095474243</v>
      </c>
      <c r="S99" t="e">
        <f>MATCH(Q99,'2010'!AF$2:AF$97,0)</f>
        <v>#N/A</v>
      </c>
      <c r="T99">
        <v>16.471038574736909</v>
      </c>
      <c r="U99">
        <f t="shared" si="5"/>
        <v>1.2942077149473818</v>
      </c>
      <c r="V99">
        <f>MATCH(Q99,'2009'!AG$2:AG$349,0)</f>
        <v>336</v>
      </c>
      <c r="W99" s="330">
        <v>3.0726110713375769</v>
      </c>
      <c r="X99" s="1">
        <v>2.0397255420684814</v>
      </c>
      <c r="AG99">
        <v>852</v>
      </c>
    </row>
    <row r="100" spans="1:33" x14ac:dyDescent="0.2">
      <c r="A100">
        <v>1829</v>
      </c>
      <c r="B100" t="e">
        <f t="shared" si="3"/>
        <v>#N/A</v>
      </c>
      <c r="D100" s="321">
        <v>-0.41321681776708252</v>
      </c>
      <c r="E100">
        <v>1827</v>
      </c>
      <c r="F100" t="e">
        <f>MATCH(A100,'2010'!AF$2:AF$97,0)</f>
        <v>#N/A</v>
      </c>
      <c r="G100" t="str">
        <f t="shared" si="4"/>
        <v>No</v>
      </c>
      <c r="I100">
        <v>1.3334563970218438</v>
      </c>
      <c r="M100">
        <v>6.5565147399902344</v>
      </c>
      <c r="Q100">
        <v>1366</v>
      </c>
      <c r="R100">
        <v>-1.0307135581970215</v>
      </c>
      <c r="S100" t="e">
        <f>MATCH(Q100,'2010'!AF$2:AF$97,0)</f>
        <v>#N/A</v>
      </c>
      <c r="T100">
        <v>19.137367784512712</v>
      </c>
      <c r="U100">
        <f t="shared" si="5"/>
        <v>1.8274735569025422</v>
      </c>
      <c r="V100" t="e">
        <f>MATCH(Q100,'2009'!AG$2:AG$349,0)</f>
        <v>#N/A</v>
      </c>
      <c r="W100" s="330">
        <v>3.1015873037533188</v>
      </c>
      <c r="X100" s="1">
        <v>2.3516058921813965</v>
      </c>
      <c r="AG100">
        <v>854</v>
      </c>
    </row>
    <row r="101" spans="1:33" x14ac:dyDescent="0.2">
      <c r="A101">
        <v>1836</v>
      </c>
      <c r="B101" t="e">
        <f t="shared" si="3"/>
        <v>#N/A</v>
      </c>
      <c r="D101" s="321">
        <v>5.4042445466966758E-2</v>
      </c>
      <c r="E101">
        <v>1563</v>
      </c>
      <c r="F101" t="e">
        <f>MATCH(A101,'2010'!AF$2:AF$97,0)</f>
        <v>#N/A</v>
      </c>
      <c r="G101" t="str">
        <f t="shared" si="4"/>
        <v>No</v>
      </c>
      <c r="I101">
        <v>1.4277660742608691</v>
      </c>
      <c r="M101">
        <v>6.5759105682373047</v>
      </c>
      <c r="Q101">
        <v>1367</v>
      </c>
      <c r="R101">
        <v>0.3118998110294342</v>
      </c>
      <c r="S101" t="e">
        <f>MATCH(Q101,'2010'!AF$2:AF$97,0)</f>
        <v>#N/A</v>
      </c>
      <c r="T101">
        <v>20.036237107772813</v>
      </c>
      <c r="U101">
        <f t="shared" si="5"/>
        <v>2.0072474215545624</v>
      </c>
      <c r="V101" t="e">
        <f>MATCH(Q101,'2009'!AG$2:AG$349,0)</f>
        <v>#N/A</v>
      </c>
      <c r="W101" s="330">
        <v>3.1605583937723027</v>
      </c>
      <c r="X101" s="1">
        <v>2.3762741088867187</v>
      </c>
      <c r="AG101">
        <v>857</v>
      </c>
    </row>
    <row r="102" spans="1:33" x14ac:dyDescent="0.2">
      <c r="A102">
        <v>1893</v>
      </c>
      <c r="B102" t="e">
        <f t="shared" si="3"/>
        <v>#N/A</v>
      </c>
      <c r="D102" s="321">
        <v>-1.395434136461174E-3</v>
      </c>
      <c r="E102">
        <v>1610</v>
      </c>
      <c r="F102" t="e">
        <f>MATCH(A102,'2010'!AF$2:AF$97,0)</f>
        <v>#N/A</v>
      </c>
      <c r="G102" t="str">
        <f t="shared" si="4"/>
        <v>No</v>
      </c>
      <c r="I102">
        <v>1.4847827118837791</v>
      </c>
      <c r="M102">
        <v>7.4304323196411133</v>
      </c>
      <c r="Q102">
        <v>1370</v>
      </c>
      <c r="R102">
        <v>0.15799398720264435</v>
      </c>
      <c r="S102" t="e">
        <f>MATCH(Q102,'2010'!AF$2:AF$97,0)</f>
        <v>#N/A</v>
      </c>
      <c r="T102">
        <v>8.4607954692815888</v>
      </c>
      <c r="U102">
        <f t="shared" si="5"/>
        <v>-0.3078409061436822</v>
      </c>
      <c r="V102" t="e">
        <f>MATCH(Q102,'2009'!AG$2:AG$349,0)</f>
        <v>#N/A</v>
      </c>
      <c r="W102" s="330">
        <v>3.2310544051864198</v>
      </c>
      <c r="X102" s="1">
        <v>2.3816320896148682</v>
      </c>
      <c r="AG102">
        <v>862</v>
      </c>
    </row>
    <row r="103" spans="1:33" x14ac:dyDescent="0.2">
      <c r="A103">
        <v>1923</v>
      </c>
      <c r="B103" t="e">
        <f t="shared" si="3"/>
        <v>#N/A</v>
      </c>
      <c r="D103" s="321">
        <v>0.92275334052542735</v>
      </c>
      <c r="E103">
        <v>931</v>
      </c>
      <c r="F103" t="e">
        <f>MATCH(A103,'2010'!AF$2:AF$97,0)</f>
        <v>#N/A</v>
      </c>
      <c r="G103" t="str">
        <f t="shared" si="4"/>
        <v>No</v>
      </c>
      <c r="I103">
        <v>1.5057144487020924</v>
      </c>
      <c r="M103">
        <v>7.8256220817565918</v>
      </c>
      <c r="Q103">
        <v>1379</v>
      </c>
      <c r="R103">
        <v>2.3816320896148682</v>
      </c>
      <c r="S103" t="e">
        <f>MATCH(Q103,'2010'!AF$2:AF$97,0)</f>
        <v>#N/A</v>
      </c>
      <c r="T103">
        <v>21.379639414127098</v>
      </c>
      <c r="U103">
        <f t="shared" si="5"/>
        <v>2.2759278828254192</v>
      </c>
      <c r="V103" t="e">
        <f>MATCH(Q103,'2009'!AG$2:AG$349,0)</f>
        <v>#N/A</v>
      </c>
      <c r="W103" s="330">
        <v>3.4908536433230175</v>
      </c>
      <c r="X103" s="1">
        <v>2.449549674987793</v>
      </c>
      <c r="AG103">
        <v>870</v>
      </c>
    </row>
    <row r="104" spans="1:33" x14ac:dyDescent="0.2">
      <c r="A104">
        <v>1998</v>
      </c>
      <c r="B104" t="e">
        <f t="shared" si="3"/>
        <v>#N/A</v>
      </c>
      <c r="D104" s="321">
        <v>9.0086834774000327E-2</v>
      </c>
      <c r="E104">
        <v>1534</v>
      </c>
      <c r="F104" t="e">
        <f>MATCH(A104,'2010'!AF$2:AF$97,0)</f>
        <v>#N/A</v>
      </c>
      <c r="G104" t="str">
        <f t="shared" si="4"/>
        <v>No</v>
      </c>
      <c r="I104">
        <v>1.5233107145644993</v>
      </c>
      <c r="M104">
        <v>7.8553614616394043</v>
      </c>
      <c r="Q104">
        <v>1391</v>
      </c>
      <c r="R104">
        <v>2.3762741088867187</v>
      </c>
      <c r="S104" t="e">
        <f>MATCH(Q104,'2010'!AF$2:AF$97,0)</f>
        <v>#N/A</v>
      </c>
      <c r="T104">
        <v>27.531500768912466</v>
      </c>
      <c r="U104">
        <f t="shared" si="5"/>
        <v>3.5063001537824929</v>
      </c>
      <c r="V104" t="e">
        <f>MATCH(Q104,'2009'!AG$2:AG$349,0)</f>
        <v>#N/A</v>
      </c>
      <c r="W104" s="330">
        <v>3.5036326470800709</v>
      </c>
      <c r="X104" s="1">
        <v>2.4572277069091797</v>
      </c>
      <c r="AG104">
        <v>930</v>
      </c>
    </row>
    <row r="105" spans="1:33" x14ac:dyDescent="0.2">
      <c r="A105">
        <v>2004</v>
      </c>
      <c r="B105" t="e">
        <f t="shared" si="3"/>
        <v>#N/A</v>
      </c>
      <c r="D105" s="321">
        <v>0.31964962936819624</v>
      </c>
      <c r="E105">
        <v>1373</v>
      </c>
      <c r="F105" t="e">
        <f>MATCH(A105,'2010'!AF$2:AF$97,0)</f>
        <v>#N/A</v>
      </c>
      <c r="G105" t="str">
        <f t="shared" si="4"/>
        <v>No</v>
      </c>
      <c r="I105">
        <v>1.5358552469917224</v>
      </c>
      <c r="Q105">
        <v>1446</v>
      </c>
      <c r="R105">
        <v>-0.18852944672107697</v>
      </c>
      <c r="S105" t="e">
        <f>MATCH(Q105,'2010'!AF$2:AF$97,0)</f>
        <v>#N/A</v>
      </c>
      <c r="T105">
        <v>18.025579670017187</v>
      </c>
      <c r="U105">
        <f t="shared" si="5"/>
        <v>1.6051159340034373</v>
      </c>
      <c r="V105" t="e">
        <f>MATCH(Q105,'2009'!AG$2:AG$349,0)</f>
        <v>#N/A</v>
      </c>
      <c r="W105" s="330">
        <v>3.5063001537824929</v>
      </c>
      <c r="X105" s="1">
        <v>2.5452358722686768</v>
      </c>
      <c r="AG105">
        <v>968</v>
      </c>
    </row>
    <row r="106" spans="1:33" x14ac:dyDescent="0.2">
      <c r="A106">
        <v>2022</v>
      </c>
      <c r="B106" t="e">
        <f t="shared" si="3"/>
        <v>#N/A</v>
      </c>
      <c r="D106" s="321">
        <v>0.75766544931145918</v>
      </c>
      <c r="E106">
        <v>1038</v>
      </c>
      <c r="F106" t="e">
        <f>MATCH(A106,'2010'!AF$2:AF$97,0)</f>
        <v>#N/A</v>
      </c>
      <c r="G106" t="str">
        <f t="shared" si="4"/>
        <v>No</v>
      </c>
      <c r="I106">
        <v>1.5949486109315096</v>
      </c>
      <c r="Q106">
        <v>1452</v>
      </c>
      <c r="R106">
        <v>0.70917373895645142</v>
      </c>
      <c r="S106" t="e">
        <f>MATCH(Q106,'2010'!AF$2:AF$97,0)</f>
        <v>#N/A</v>
      </c>
      <c r="T106">
        <v>5.6874985411491501</v>
      </c>
      <c r="U106">
        <f t="shared" si="5"/>
        <v>-0.86250029177017007</v>
      </c>
      <c r="V106" t="e">
        <f>MATCH(Q106,'2009'!AG$2:AG$349,0)</f>
        <v>#N/A</v>
      </c>
      <c r="W106" s="330">
        <v>3.6518025555498239</v>
      </c>
      <c r="X106" s="1">
        <v>2.6003949642181396</v>
      </c>
      <c r="AG106">
        <v>999</v>
      </c>
    </row>
    <row r="107" spans="1:33" x14ac:dyDescent="0.2">
      <c r="A107">
        <v>2039</v>
      </c>
      <c r="B107" t="e">
        <f t="shared" si="3"/>
        <v>#N/A</v>
      </c>
      <c r="D107" s="321">
        <v>0.51391482611152461</v>
      </c>
      <c r="E107">
        <v>1226</v>
      </c>
      <c r="F107" t="e">
        <f>MATCH(A107,'2010'!AF$2:AF$97,0)</f>
        <v>#N/A</v>
      </c>
      <c r="G107" t="str">
        <f t="shared" si="4"/>
        <v>No</v>
      </c>
      <c r="I107">
        <v>1.5958159239051324</v>
      </c>
      <c r="Q107">
        <v>1474</v>
      </c>
      <c r="R107">
        <v>1.5686335563659668</v>
      </c>
      <c r="S107" t="e">
        <f>MATCH(Q107,'2010'!AF$2:AF$97,0)</f>
        <v>#N/A</v>
      </c>
      <c r="T107">
        <v>18.90001804299483</v>
      </c>
      <c r="U107">
        <f t="shared" si="5"/>
        <v>1.7800036085989661</v>
      </c>
      <c r="V107" t="e">
        <f>MATCH(Q107,'2009'!AG$2:AG$349,0)</f>
        <v>#N/A</v>
      </c>
      <c r="W107" s="330">
        <v>3.7007707216842549</v>
      </c>
      <c r="X107" s="1">
        <v>2.6928040981292725</v>
      </c>
      <c r="AG107">
        <v>1018</v>
      </c>
    </row>
    <row r="108" spans="1:33" x14ac:dyDescent="0.2">
      <c r="A108">
        <v>2073</v>
      </c>
      <c r="B108" t="e">
        <f t="shared" si="3"/>
        <v>#N/A</v>
      </c>
      <c r="D108" s="321">
        <v>1.8085186822573003</v>
      </c>
      <c r="E108">
        <v>503</v>
      </c>
      <c r="F108" t="e">
        <f>MATCH(A108,'2010'!AF$2:AF$97,0)</f>
        <v>#N/A</v>
      </c>
      <c r="G108" t="str">
        <f t="shared" si="4"/>
        <v>Maybe</v>
      </c>
      <c r="I108">
        <v>1.60849367785007</v>
      </c>
      <c r="Q108">
        <v>1504</v>
      </c>
      <c r="R108">
        <v>0.9460681676864624</v>
      </c>
      <c r="S108" t="e">
        <f>MATCH(Q108,'2010'!AF$2:AF$97,0)</f>
        <v>#N/A</v>
      </c>
      <c r="T108">
        <v>21.885648575685686</v>
      </c>
      <c r="U108">
        <f t="shared" si="5"/>
        <v>2.3771297151371371</v>
      </c>
      <c r="V108" t="e">
        <f>MATCH(Q108,'2009'!AG$2:AG$349,0)</f>
        <v>#N/A</v>
      </c>
      <c r="W108" s="330">
        <v>3.7366546963169895</v>
      </c>
      <c r="X108" s="1">
        <v>2.7157909870147705</v>
      </c>
      <c r="AG108">
        <v>1023</v>
      </c>
    </row>
    <row r="109" spans="1:33" x14ac:dyDescent="0.2">
      <c r="A109">
        <v>2080</v>
      </c>
      <c r="B109" t="e">
        <f t="shared" si="3"/>
        <v>#N/A</v>
      </c>
      <c r="D109" s="321">
        <v>1.3160847745977726</v>
      </c>
      <c r="E109">
        <v>692</v>
      </c>
      <c r="F109" t="e">
        <f>MATCH(A109,'2010'!AF$2:AF$97,0)</f>
        <v>#N/A</v>
      </c>
      <c r="G109" t="str">
        <f t="shared" si="4"/>
        <v>No</v>
      </c>
      <c r="I109">
        <v>1.6893001976671318</v>
      </c>
      <c r="Q109">
        <v>1511</v>
      </c>
      <c r="R109" s="331">
        <v>3.6448848247528076</v>
      </c>
      <c r="S109">
        <f>MATCH(Q109,'2010'!AF$2:AF$97,0)</f>
        <v>60</v>
      </c>
      <c r="T109">
        <v>21.877661180597531</v>
      </c>
      <c r="U109">
        <f t="shared" si="5"/>
        <v>2.3755322361195059</v>
      </c>
      <c r="V109">
        <f>MATCH(Q109,'2009'!AG$2:AG$349,0)</f>
        <v>272</v>
      </c>
      <c r="W109" s="333">
        <v>3.7392661608381772</v>
      </c>
      <c r="X109" s="1">
        <v>2.7194805145263672</v>
      </c>
      <c r="AG109">
        <v>1058</v>
      </c>
    </row>
    <row r="110" spans="1:33" x14ac:dyDescent="0.2">
      <c r="A110">
        <v>2081</v>
      </c>
      <c r="B110" t="e">
        <f t="shared" si="3"/>
        <v>#N/A</v>
      </c>
      <c r="D110" s="321">
        <v>1.9689911339696278</v>
      </c>
      <c r="E110">
        <v>460</v>
      </c>
      <c r="F110" t="e">
        <f>MATCH(A110,'2010'!AF$2:AF$97,0)</f>
        <v>#N/A</v>
      </c>
      <c r="G110" t="str">
        <f t="shared" si="4"/>
        <v>Maybe</v>
      </c>
      <c r="I110">
        <v>1.7038500152218274</v>
      </c>
      <c r="Q110">
        <v>1522</v>
      </c>
      <c r="R110">
        <v>1.173107385635376</v>
      </c>
      <c r="S110" t="e">
        <f>MATCH(Q110,'2010'!AF$2:AF$97,0)</f>
        <v>#N/A</v>
      </c>
      <c r="T110">
        <v>21.892495001646324</v>
      </c>
      <c r="U110">
        <f t="shared" si="5"/>
        <v>2.3784990003292652</v>
      </c>
      <c r="V110" t="e">
        <f>MATCH(Q110,'2009'!AG$2:AG$349,0)</f>
        <v>#N/A</v>
      </c>
      <c r="W110" s="330">
        <v>3.7751889344136913</v>
      </c>
      <c r="X110" s="1">
        <v>2.7201910018920898</v>
      </c>
      <c r="AG110">
        <v>1089</v>
      </c>
    </row>
    <row r="111" spans="1:33" x14ac:dyDescent="0.2">
      <c r="A111">
        <v>2151</v>
      </c>
      <c r="B111" t="e">
        <f t="shared" si="3"/>
        <v>#N/A</v>
      </c>
      <c r="D111" s="321">
        <v>-0.14467371340346685</v>
      </c>
      <c r="E111">
        <v>1691</v>
      </c>
      <c r="F111" t="e">
        <f>MATCH(A111,'2010'!AF$2:AF$97,0)</f>
        <v>#N/A</v>
      </c>
      <c r="G111" t="str">
        <f t="shared" si="4"/>
        <v>No</v>
      </c>
      <c r="I111">
        <v>1.7132242119212837</v>
      </c>
      <c r="Q111">
        <v>1543</v>
      </c>
      <c r="R111">
        <v>0.63537847995758057</v>
      </c>
      <c r="S111" t="e">
        <f>MATCH(Q111,'2010'!AF$2:AF$97,0)</f>
        <v>#N/A</v>
      </c>
      <c r="T111">
        <v>7.8050773964265741</v>
      </c>
      <c r="U111">
        <f t="shared" si="5"/>
        <v>-0.43898452071468519</v>
      </c>
      <c r="V111" t="e">
        <f>MATCH(Q111,'2009'!AG$2:AG$349,0)</f>
        <v>#N/A</v>
      </c>
      <c r="W111" s="330">
        <v>3.7925527573802</v>
      </c>
      <c r="X111" s="1">
        <v>2.8235571384429932</v>
      </c>
      <c r="AG111">
        <v>1098</v>
      </c>
    </row>
    <row r="112" spans="1:33" x14ac:dyDescent="0.2">
      <c r="A112">
        <v>2175</v>
      </c>
      <c r="B112" t="e">
        <f t="shared" si="3"/>
        <v>#N/A</v>
      </c>
      <c r="D112" s="321">
        <v>-0.14142578713463524</v>
      </c>
      <c r="E112">
        <v>1689</v>
      </c>
      <c r="F112" t="e">
        <f>MATCH(A112,'2010'!AF$2:AF$97,0)</f>
        <v>#N/A</v>
      </c>
      <c r="G112" t="str">
        <f t="shared" si="4"/>
        <v>No</v>
      </c>
      <c r="I112">
        <v>1.7210941984269357</v>
      </c>
      <c r="Q112">
        <v>1546</v>
      </c>
      <c r="R112">
        <v>1.6446990966796875</v>
      </c>
      <c r="S112" t="e">
        <f>MATCH(Q112,'2010'!AF$2:AF$97,0)</f>
        <v>#N/A</v>
      </c>
      <c r="T112">
        <v>9.2863810255656158</v>
      </c>
      <c r="U112">
        <f t="shared" si="5"/>
        <v>-0.14272379488687692</v>
      </c>
      <c r="V112" t="e">
        <f>MATCH(Q112,'2009'!AG$2:AG$349,0)</f>
        <v>#N/A</v>
      </c>
      <c r="W112" s="330">
        <v>3.800078585395779</v>
      </c>
      <c r="X112" s="1">
        <v>2.9085483551025391</v>
      </c>
      <c r="AG112">
        <v>1114</v>
      </c>
    </row>
    <row r="113" spans="1:33" x14ac:dyDescent="0.2">
      <c r="A113">
        <v>2180</v>
      </c>
      <c r="B113" t="e">
        <f t="shared" si="3"/>
        <v>#N/A</v>
      </c>
      <c r="D113" s="321">
        <v>2.3361625482077719</v>
      </c>
      <c r="E113">
        <v>369</v>
      </c>
      <c r="F113" t="e">
        <f>MATCH(A113,'2010'!AF$2:AF$97,0)</f>
        <v>#N/A</v>
      </c>
      <c r="G113" t="str">
        <f t="shared" si="4"/>
        <v>Maybe</v>
      </c>
      <c r="I113">
        <v>1.7501933154442124</v>
      </c>
      <c r="Q113">
        <v>1647</v>
      </c>
      <c r="R113">
        <v>2.021310567855835</v>
      </c>
      <c r="S113" t="e">
        <f>MATCH(Q113,'2010'!AF$2:AF$97,0)</f>
        <v>#N/A</v>
      </c>
      <c r="T113">
        <v>10.04135626330114</v>
      </c>
      <c r="U113">
        <f t="shared" si="5"/>
        <v>8.2712526602279901E-3</v>
      </c>
      <c r="V113" t="e">
        <f>MATCH(Q113,'2009'!AG$2:AG$349,0)</f>
        <v>#N/A</v>
      </c>
      <c r="W113" s="330">
        <v>4.1836118440374239</v>
      </c>
      <c r="X113" s="1">
        <v>2.944671630859375</v>
      </c>
      <c r="AG113">
        <v>1124</v>
      </c>
    </row>
    <row r="114" spans="1:33" x14ac:dyDescent="0.2">
      <c r="A114">
        <v>2193</v>
      </c>
      <c r="B114" t="e">
        <f t="shared" si="3"/>
        <v>#N/A</v>
      </c>
      <c r="D114" s="321">
        <v>-0.35504166056351971</v>
      </c>
      <c r="E114">
        <v>1800</v>
      </c>
      <c r="F114" t="e">
        <f>MATCH(A114,'2010'!AF$2:AF$97,0)</f>
        <v>#N/A</v>
      </c>
      <c r="G114" t="str">
        <f t="shared" si="4"/>
        <v>No</v>
      </c>
      <c r="I114">
        <v>1.7556707142925949</v>
      </c>
      <c r="Q114">
        <v>1655</v>
      </c>
      <c r="R114">
        <v>0.52510720491409302</v>
      </c>
      <c r="S114" t="e">
        <f>MATCH(Q114,'2010'!AF$2:AF$97,0)</f>
        <v>#N/A</v>
      </c>
      <c r="T114">
        <v>-0.11601886800829185</v>
      </c>
      <c r="U114">
        <f t="shared" si="5"/>
        <v>-2.0232037736016584</v>
      </c>
      <c r="V114" t="e">
        <f>MATCH(Q114,'2009'!AG$2:AG$349,0)</f>
        <v>#N/A</v>
      </c>
      <c r="W114" s="330">
        <v>4.2247719960792427</v>
      </c>
      <c r="X114" s="1">
        <v>2.99837327003479</v>
      </c>
      <c r="AG114">
        <v>1208</v>
      </c>
    </row>
    <row r="115" spans="1:33" x14ac:dyDescent="0.2">
      <c r="A115">
        <v>2194</v>
      </c>
      <c r="B115" t="e">
        <f t="shared" si="3"/>
        <v>#N/A</v>
      </c>
      <c r="D115" s="321">
        <v>2.1066064411033376</v>
      </c>
      <c r="E115">
        <v>423</v>
      </c>
      <c r="F115" t="e">
        <f>MATCH(A115,'2010'!AF$2:AF$97,0)</f>
        <v>#N/A</v>
      </c>
      <c r="G115" t="str">
        <f t="shared" si="4"/>
        <v>Maybe</v>
      </c>
      <c r="I115">
        <v>1.8085186822573003</v>
      </c>
      <c r="Q115">
        <v>1687</v>
      </c>
      <c r="R115">
        <v>-2.1644216030836105E-2</v>
      </c>
      <c r="S115" t="e">
        <f>MATCH(Q115,'2010'!AF$2:AF$97,0)</f>
        <v>#N/A</v>
      </c>
      <c r="T115">
        <v>10.077801395034161</v>
      </c>
      <c r="U115">
        <f t="shared" si="5"/>
        <v>1.5560279006832101E-2</v>
      </c>
      <c r="V115" t="e">
        <f>MATCH(Q115,'2009'!AG$2:AG$349,0)</f>
        <v>#N/A</v>
      </c>
      <c r="W115" s="333">
        <v>4.3744763489093454</v>
      </c>
      <c r="X115" s="1">
        <v>3.7115921974182129</v>
      </c>
      <c r="AG115">
        <v>1209</v>
      </c>
    </row>
    <row r="116" spans="1:33" x14ac:dyDescent="0.2">
      <c r="A116">
        <v>2197</v>
      </c>
      <c r="B116" t="e">
        <f t="shared" si="3"/>
        <v>#N/A</v>
      </c>
      <c r="D116" s="321">
        <v>1.4847827118837791</v>
      </c>
      <c r="E116">
        <v>622</v>
      </c>
      <c r="F116" t="e">
        <f>MATCH(A116,'2010'!AF$2:AF$97,0)</f>
        <v>#N/A</v>
      </c>
      <c r="G116" t="str">
        <f t="shared" si="4"/>
        <v>No</v>
      </c>
      <c r="I116">
        <v>1.8160191507692622</v>
      </c>
      <c r="Q116">
        <v>1727</v>
      </c>
      <c r="R116">
        <v>0.94043141603469849</v>
      </c>
      <c r="S116" t="e">
        <f>MATCH(Q116,'2010'!AF$2:AF$97,0)</f>
        <v>#N/A</v>
      </c>
      <c r="T116">
        <v>16.026369262445641</v>
      </c>
      <c r="U116">
        <f t="shared" si="5"/>
        <v>1.2052738524891282</v>
      </c>
      <c r="V116" t="e">
        <f>MATCH(Q116,'2009'!AG$2:AG$349,0)</f>
        <v>#N/A</v>
      </c>
      <c r="W116" s="333">
        <v>4.5082827657229174</v>
      </c>
      <c r="X116" s="1">
        <v>4.2887191772460938</v>
      </c>
      <c r="AG116">
        <v>1218</v>
      </c>
    </row>
    <row r="117" spans="1:33" x14ac:dyDescent="0.2">
      <c r="A117">
        <v>2199</v>
      </c>
      <c r="B117" t="e">
        <f t="shared" si="3"/>
        <v>#N/A</v>
      </c>
      <c r="D117" s="321">
        <v>1.6617205021711209E-2</v>
      </c>
      <c r="E117">
        <v>1591</v>
      </c>
      <c r="F117" t="e">
        <f>MATCH(A117,'2010'!AF$2:AF$97,0)</f>
        <v>#N/A</v>
      </c>
      <c r="G117" t="str">
        <f t="shared" si="4"/>
        <v>No</v>
      </c>
      <c r="I117">
        <v>1.9689911339696278</v>
      </c>
      <c r="Q117">
        <v>1735</v>
      </c>
      <c r="R117">
        <v>2.99837327003479</v>
      </c>
      <c r="S117" t="e">
        <f>MATCH(Q117,'2010'!AF$2:AF$97,0)</f>
        <v>#N/A</v>
      </c>
      <c r="T117">
        <v>23.202546131776959</v>
      </c>
      <c r="U117">
        <f t="shared" si="5"/>
        <v>2.640509226355392</v>
      </c>
      <c r="V117" t="e">
        <f>MATCH(Q117,'2009'!AG$2:AG$349,0)</f>
        <v>#N/A</v>
      </c>
      <c r="W117" s="330">
        <v>4.8273121353359185</v>
      </c>
      <c r="X117" s="1">
        <v>4.4373888969421387</v>
      </c>
      <c r="AG117">
        <v>1243</v>
      </c>
    </row>
    <row r="118" spans="1:33" x14ac:dyDescent="0.2">
      <c r="A118">
        <v>2213</v>
      </c>
      <c r="B118" t="e">
        <f t="shared" si="3"/>
        <v>#N/A</v>
      </c>
      <c r="D118" s="321">
        <v>-0.4682579116458932</v>
      </c>
      <c r="E118">
        <v>1851</v>
      </c>
      <c r="F118" t="e">
        <f>MATCH(A118,'2010'!AF$2:AF$97,0)</f>
        <v>#N/A</v>
      </c>
      <c r="G118" t="str">
        <f t="shared" si="4"/>
        <v>No</v>
      </c>
      <c r="I118">
        <v>1.9882084866242467</v>
      </c>
      <c r="Q118">
        <v>1747</v>
      </c>
      <c r="R118" s="331">
        <v>1.4250214099884033</v>
      </c>
      <c r="S118" t="e">
        <f>MATCH(Q118,'2010'!AF$2:AF$97,0)</f>
        <v>#N/A</v>
      </c>
      <c r="T118">
        <v>26.367376066898782</v>
      </c>
      <c r="U118">
        <f t="shared" si="5"/>
        <v>3.273475213379756</v>
      </c>
      <c r="V118">
        <f>MATCH(Q118,'2009'!AG$2:AG$349,0)</f>
        <v>135</v>
      </c>
      <c r="W118" s="330">
        <v>6.1665580594340081</v>
      </c>
      <c r="X118" s="1">
        <v>5.047938346862793</v>
      </c>
      <c r="AG118">
        <v>1259</v>
      </c>
    </row>
    <row r="119" spans="1:33" x14ac:dyDescent="0.2">
      <c r="A119">
        <v>2264</v>
      </c>
      <c r="B119" t="e">
        <f t="shared" si="3"/>
        <v>#N/A</v>
      </c>
      <c r="D119" s="321">
        <v>0.88675564057842293</v>
      </c>
      <c r="E119">
        <v>953</v>
      </c>
      <c r="F119" t="e">
        <f>MATCH(A119,'2010'!AF$2:AF$97,0)</f>
        <v>#N/A</v>
      </c>
      <c r="G119" t="str">
        <f t="shared" si="4"/>
        <v>No</v>
      </c>
      <c r="I119">
        <v>2.0199117670304019</v>
      </c>
      <c r="Q119">
        <v>1749</v>
      </c>
      <c r="R119">
        <v>6.2660112977027893E-2</v>
      </c>
      <c r="S119" t="e">
        <f>MATCH(Q119,'2010'!AF$2:AF$97,0)</f>
        <v>#N/A</v>
      </c>
      <c r="T119">
        <v>17.031257394714864</v>
      </c>
      <c r="U119">
        <f t="shared" si="5"/>
        <v>1.4062514789429725</v>
      </c>
      <c r="V119" t="e">
        <f>MATCH(Q119,'2009'!AG$2:AG$349,0)</f>
        <v>#N/A</v>
      </c>
      <c r="W119" s="333">
        <v>8.5707102113156832</v>
      </c>
      <c r="X119" s="1">
        <v>5.3151159286499023</v>
      </c>
      <c r="AG119">
        <v>1261</v>
      </c>
    </row>
    <row r="120" spans="1:33" x14ac:dyDescent="0.2">
      <c r="A120">
        <v>2338</v>
      </c>
      <c r="B120" t="e">
        <f t="shared" si="3"/>
        <v>#N/A</v>
      </c>
      <c r="D120" s="321">
        <v>0.83499003668591443</v>
      </c>
      <c r="E120">
        <v>986</v>
      </c>
      <c r="F120" t="e">
        <f>MATCH(A120,'2010'!AF$2:AF$97,0)</f>
        <v>#N/A</v>
      </c>
      <c r="G120" t="str">
        <f t="shared" si="4"/>
        <v>No</v>
      </c>
      <c r="I120">
        <v>2.0374458115697451</v>
      </c>
      <c r="Q120">
        <v>1755</v>
      </c>
      <c r="R120">
        <v>1.0133274793624878</v>
      </c>
      <c r="S120" t="e">
        <f>MATCH(Q120,'2010'!AF$2:AF$97,0)</f>
        <v>#N/A</v>
      </c>
      <c r="T120">
        <v>21.224718100538144</v>
      </c>
      <c r="U120">
        <f t="shared" si="5"/>
        <v>2.2449436201076285</v>
      </c>
      <c r="V120" t="e">
        <f>MATCH(Q120,'2009'!AG$2:AG$349,0)</f>
        <v>#N/A</v>
      </c>
      <c r="W120" s="330"/>
      <c r="X120" s="1"/>
      <c r="AG120">
        <v>1270</v>
      </c>
    </row>
    <row r="121" spans="1:33" x14ac:dyDescent="0.2">
      <c r="A121">
        <v>2342</v>
      </c>
      <c r="B121" t="e">
        <f t="shared" si="3"/>
        <v>#N/A</v>
      </c>
      <c r="D121" s="321">
        <v>-0.33199804568378549</v>
      </c>
      <c r="E121">
        <v>1789</v>
      </c>
      <c r="F121" t="e">
        <f>MATCH(A121,'2010'!AF$2:AF$97,0)</f>
        <v>#N/A</v>
      </c>
      <c r="G121" t="str">
        <f t="shared" si="4"/>
        <v>No</v>
      </c>
      <c r="I121">
        <v>2.0546800252739823</v>
      </c>
      <c r="Q121">
        <v>1771</v>
      </c>
      <c r="R121" s="331">
        <v>2.9824869632720947</v>
      </c>
      <c r="S121">
        <f>MATCH(Q121,'2010'!AF$2:AF$97,0)</f>
        <v>72</v>
      </c>
      <c r="T121">
        <v>37.849668159992667</v>
      </c>
      <c r="U121">
        <f t="shared" si="5"/>
        <v>5.5699336319985333</v>
      </c>
      <c r="V121">
        <f>MATCH(Q121,'2009'!AG$2:AG$349,0)</f>
        <v>123</v>
      </c>
      <c r="W121" s="330"/>
      <c r="X121" s="1"/>
      <c r="AG121">
        <v>1287</v>
      </c>
    </row>
    <row r="122" spans="1:33" x14ac:dyDescent="0.2">
      <c r="A122">
        <v>2359</v>
      </c>
      <c r="B122" t="e">
        <f t="shared" si="3"/>
        <v>#N/A</v>
      </c>
      <c r="D122" s="321">
        <v>0.55390982102447661</v>
      </c>
      <c r="E122">
        <v>1182</v>
      </c>
      <c r="F122" t="e">
        <f>MATCH(A122,'2010'!AF$2:AF$97,0)</f>
        <v>#N/A</v>
      </c>
      <c r="G122" t="str">
        <f t="shared" si="4"/>
        <v>No</v>
      </c>
      <c r="I122">
        <v>2.0809352251973103</v>
      </c>
      <c r="Q122">
        <v>1816</v>
      </c>
      <c r="R122">
        <v>1.0218523740768433</v>
      </c>
      <c r="S122" t="e">
        <f>MATCH(Q122,'2010'!AF$2:AF$97,0)</f>
        <v>#N/A</v>
      </c>
      <c r="T122">
        <v>21.872002994131911</v>
      </c>
      <c r="U122">
        <f t="shared" si="5"/>
        <v>2.3744005988263819</v>
      </c>
      <c r="V122" t="e">
        <f>MATCH(Q122,'2009'!AG$2:AG$349,0)</f>
        <v>#N/A</v>
      </c>
      <c r="W122" s="330"/>
      <c r="X122" s="1"/>
      <c r="AG122">
        <v>1288</v>
      </c>
    </row>
    <row r="123" spans="1:33" x14ac:dyDescent="0.2">
      <c r="A123">
        <v>2462</v>
      </c>
      <c r="B123" t="e">
        <f t="shared" si="3"/>
        <v>#N/A</v>
      </c>
      <c r="D123" s="321">
        <v>-2.7816901206839158E-2</v>
      </c>
      <c r="E123">
        <v>1630</v>
      </c>
      <c r="F123" t="e">
        <f>MATCH(A123,'2010'!AF$2:AF$97,0)</f>
        <v>#N/A</v>
      </c>
      <c r="G123" t="str">
        <f t="shared" si="4"/>
        <v>No</v>
      </c>
      <c r="I123">
        <v>2.0948978930963542</v>
      </c>
      <c r="Q123">
        <v>1980</v>
      </c>
      <c r="R123">
        <v>0.67695009708404541</v>
      </c>
      <c r="S123" t="e">
        <f>MATCH(Q123,'2010'!AF$2:AF$97,0)</f>
        <v>#N/A</v>
      </c>
      <c r="T123">
        <v>12.186870991610082</v>
      </c>
      <c r="U123">
        <f t="shared" si="5"/>
        <v>0.43737419832201629</v>
      </c>
      <c r="V123" t="e">
        <f>MATCH(Q123,'2009'!AG$2:AG$349,0)</f>
        <v>#N/A</v>
      </c>
      <c r="W123" s="330"/>
      <c r="X123" s="1"/>
      <c r="AG123">
        <v>1302</v>
      </c>
    </row>
    <row r="124" spans="1:33" x14ac:dyDescent="0.2">
      <c r="A124">
        <v>2470</v>
      </c>
      <c r="B124" t="e">
        <f t="shared" si="3"/>
        <v>#N/A</v>
      </c>
      <c r="D124" s="321">
        <v>0.30780704375108286</v>
      </c>
      <c r="E124">
        <v>1384</v>
      </c>
      <c r="F124" t="e">
        <f>MATCH(A124,'2010'!AF$2:AF$97,0)</f>
        <v>#N/A</v>
      </c>
      <c r="G124" t="str">
        <f t="shared" si="4"/>
        <v>No</v>
      </c>
      <c r="I124">
        <v>2.1066064411033376</v>
      </c>
      <c r="Q124">
        <v>1983</v>
      </c>
      <c r="R124" s="331">
        <v>1.2921793460845947</v>
      </c>
      <c r="S124" t="e">
        <f>MATCH(Q124,'2010'!AF$2:AF$97,0)</f>
        <v>#N/A</v>
      </c>
      <c r="T124">
        <v>31.962713374314177</v>
      </c>
      <c r="U124">
        <f t="shared" si="5"/>
        <v>4.3925426748628356</v>
      </c>
      <c r="V124">
        <f>MATCH(Q124,'2009'!AG$2:AG$349,0)</f>
        <v>99</v>
      </c>
      <c r="W124" s="330"/>
      <c r="X124" s="1"/>
      <c r="AG124">
        <v>1341</v>
      </c>
    </row>
    <row r="125" spans="1:33" x14ac:dyDescent="0.2">
      <c r="A125">
        <v>2472</v>
      </c>
      <c r="B125" t="e">
        <f t="shared" si="3"/>
        <v>#N/A</v>
      </c>
      <c r="D125" s="321">
        <v>1.1578686020621678</v>
      </c>
      <c r="E125">
        <v>780</v>
      </c>
      <c r="F125" t="e">
        <f>MATCH(A125,'2010'!AF$2:AF$97,0)</f>
        <v>#N/A</v>
      </c>
      <c r="G125" t="str">
        <f t="shared" si="4"/>
        <v>No</v>
      </c>
      <c r="I125">
        <v>2.165831381998697</v>
      </c>
      <c r="Q125">
        <v>2023</v>
      </c>
      <c r="R125">
        <v>0.40181648731231689</v>
      </c>
      <c r="S125" t="e">
        <f>MATCH(Q125,'2010'!AF$2:AF$97,0)</f>
        <v>#N/A</v>
      </c>
      <c r="T125">
        <v>10.980170776066741</v>
      </c>
      <c r="U125">
        <f t="shared" si="5"/>
        <v>0.19603415521334799</v>
      </c>
      <c r="V125" t="e">
        <f>MATCH(Q125,'2009'!AG$2:AG$349,0)</f>
        <v>#N/A</v>
      </c>
      <c r="W125" s="330"/>
      <c r="X125" s="1"/>
      <c r="AG125">
        <v>1350</v>
      </c>
    </row>
    <row r="126" spans="1:33" x14ac:dyDescent="0.2">
      <c r="A126">
        <v>2481</v>
      </c>
      <c r="B126" t="e">
        <f t="shared" si="3"/>
        <v>#N/A</v>
      </c>
      <c r="D126" s="321">
        <v>2.3342827620272351</v>
      </c>
      <c r="E126">
        <v>373</v>
      </c>
      <c r="F126" t="e">
        <f>MATCH(A126,'2010'!AF$2:AF$97,0)</f>
        <v>#N/A</v>
      </c>
      <c r="G126" t="str">
        <f t="shared" si="4"/>
        <v>Maybe</v>
      </c>
      <c r="I126">
        <v>2.2775337634893713</v>
      </c>
      <c r="Q126">
        <v>2038</v>
      </c>
      <c r="R126">
        <v>5.2676305174827576E-2</v>
      </c>
      <c r="S126" t="e">
        <f>MATCH(Q126,'2010'!AF$2:AF$97,0)</f>
        <v>#N/A</v>
      </c>
      <c r="T126">
        <v>17.528477641163743</v>
      </c>
      <c r="U126">
        <f t="shared" si="5"/>
        <v>1.5056955282327484</v>
      </c>
      <c r="V126" t="e">
        <f>MATCH(Q126,'2009'!AG$2:AG$349,0)</f>
        <v>#N/A</v>
      </c>
      <c r="W126" s="330"/>
      <c r="X126" s="1"/>
      <c r="AG126">
        <v>1367</v>
      </c>
    </row>
    <row r="127" spans="1:33" x14ac:dyDescent="0.2">
      <c r="A127">
        <v>2530</v>
      </c>
      <c r="B127" t="e">
        <f t="shared" si="3"/>
        <v>#N/A</v>
      </c>
      <c r="D127" s="321">
        <v>0.46742785372716422</v>
      </c>
      <c r="E127">
        <v>1264</v>
      </c>
      <c r="F127" t="e">
        <f>MATCH(A127,'2010'!AF$2:AF$97,0)</f>
        <v>#N/A</v>
      </c>
      <c r="G127" t="str">
        <f t="shared" si="4"/>
        <v>No</v>
      </c>
      <c r="I127">
        <v>2.3342827620272351</v>
      </c>
      <c r="Q127">
        <v>2041</v>
      </c>
      <c r="R127">
        <v>2.3516058921813965</v>
      </c>
      <c r="S127" s="328">
        <f>MATCH(Q127,'2010'!AF$2:AF$97,0)</f>
        <v>79</v>
      </c>
      <c r="T127">
        <v>31.872381744546725</v>
      </c>
      <c r="U127">
        <f t="shared" si="5"/>
        <v>4.3744763489093454</v>
      </c>
      <c r="V127" t="e">
        <f>MATCH(Q127,'2009'!AG$2:AG$349,0)</f>
        <v>#N/A</v>
      </c>
      <c r="W127" s="330"/>
      <c r="X127" s="1"/>
      <c r="AG127">
        <v>1391</v>
      </c>
    </row>
    <row r="128" spans="1:33" x14ac:dyDescent="0.2">
      <c r="A128">
        <v>2543</v>
      </c>
      <c r="B128" t="e">
        <f t="shared" si="3"/>
        <v>#N/A</v>
      </c>
      <c r="D128" s="321">
        <v>1.7132242119212837</v>
      </c>
      <c r="E128">
        <v>539</v>
      </c>
      <c r="F128" t="e">
        <f>MATCH(A128,'2010'!AF$2:AF$97,0)</f>
        <v>#N/A</v>
      </c>
      <c r="G128" t="str">
        <f t="shared" si="4"/>
        <v>Maybe</v>
      </c>
      <c r="I128">
        <v>2.3361625482077719</v>
      </c>
      <c r="Q128">
        <v>2048</v>
      </c>
      <c r="R128">
        <v>0.68920499086380005</v>
      </c>
      <c r="S128" t="e">
        <f>MATCH(Q128,'2010'!AF$2:AF$97,0)</f>
        <v>#N/A</v>
      </c>
      <c r="T128">
        <v>11.844435361416298</v>
      </c>
      <c r="U128">
        <f t="shared" si="5"/>
        <v>0.36888707228325979</v>
      </c>
      <c r="V128" t="e">
        <f>MATCH(Q128,'2009'!AG$2:AG$349,0)</f>
        <v>#N/A</v>
      </c>
      <c r="W128" s="330"/>
      <c r="X128" s="1"/>
      <c r="AG128">
        <v>1429</v>
      </c>
    </row>
    <row r="129" spans="1:33" x14ac:dyDescent="0.2">
      <c r="A129">
        <v>2576</v>
      </c>
      <c r="B129" t="e">
        <f t="shared" si="3"/>
        <v>#N/A</v>
      </c>
      <c r="D129" s="321">
        <v>1.1962457317352753</v>
      </c>
      <c r="E129">
        <v>754</v>
      </c>
      <c r="F129" t="e">
        <f>MATCH(A129,'2010'!AF$2:AF$97,0)</f>
        <v>#N/A</v>
      </c>
      <c r="G129" t="str">
        <f t="shared" si="4"/>
        <v>No</v>
      </c>
      <c r="I129">
        <v>2.981100355384207</v>
      </c>
      <c r="Q129">
        <v>2077</v>
      </c>
      <c r="R129">
        <v>0.27770465612411499</v>
      </c>
      <c r="S129" t="e">
        <f>MATCH(Q129,'2010'!AF$2:AF$97,0)</f>
        <v>#N/A</v>
      </c>
      <c r="T129">
        <v>14.979566906030298</v>
      </c>
      <c r="U129">
        <f t="shared" si="5"/>
        <v>0.99591338120605943</v>
      </c>
      <c r="V129" t="e">
        <f>MATCH(Q129,'2009'!AG$2:AG$349,0)</f>
        <v>#N/A</v>
      </c>
      <c r="W129" s="330"/>
      <c r="X129" s="1"/>
      <c r="AG129">
        <v>1452</v>
      </c>
    </row>
    <row r="130" spans="1:33" x14ac:dyDescent="0.2">
      <c r="A130">
        <v>2607</v>
      </c>
      <c r="B130" t="e">
        <f t="shared" si="3"/>
        <v>#N/A</v>
      </c>
      <c r="D130" s="321">
        <v>0.70987077290716638</v>
      </c>
      <c r="E130">
        <v>1077</v>
      </c>
      <c r="F130" t="e">
        <f>MATCH(A130,'2010'!AF$2:AF$97,0)</f>
        <v>#N/A</v>
      </c>
      <c r="G130" t="str">
        <f t="shared" si="4"/>
        <v>No</v>
      </c>
      <c r="I130">
        <v>3.0977431429570585</v>
      </c>
      <c r="Q130">
        <v>2108</v>
      </c>
      <c r="R130">
        <v>0.57943642139434814</v>
      </c>
      <c r="S130" t="e">
        <f>MATCH(Q130,'2010'!AF$2:AF$97,0)</f>
        <v>#N/A</v>
      </c>
      <c r="T130">
        <v>9.5937449074791701</v>
      </c>
      <c r="U130">
        <f t="shared" si="5"/>
        <v>-8.1251018504165939E-2</v>
      </c>
      <c r="V130" t="e">
        <f>MATCH(Q130,'2009'!AG$2:AG$349,0)</f>
        <v>#N/A</v>
      </c>
      <c r="W130" s="330"/>
      <c r="X130" s="1"/>
      <c r="AG130">
        <v>1458</v>
      </c>
    </row>
    <row r="131" spans="1:33" x14ac:dyDescent="0.2">
      <c r="A131">
        <v>2641</v>
      </c>
      <c r="B131" t="e">
        <f t="shared" si="3"/>
        <v>#N/A</v>
      </c>
      <c r="D131" s="321">
        <v>-1.775702150409076E-2</v>
      </c>
      <c r="E131">
        <v>1622</v>
      </c>
      <c r="F131" t="e">
        <f>MATCH(A131,'2010'!AF$2:AF$97,0)</f>
        <v>#N/A</v>
      </c>
      <c r="G131" t="str">
        <f t="shared" si="4"/>
        <v>No</v>
      </c>
      <c r="I131">
        <v>3.1215751428778002</v>
      </c>
      <c r="Q131">
        <v>2128</v>
      </c>
      <c r="R131">
        <v>0.79287821054458618</v>
      </c>
      <c r="S131" t="e">
        <f>MATCH(Q131,'2010'!AF$2:AF$97,0)</f>
        <v>#N/A</v>
      </c>
      <c r="T131">
        <v>13.585434654254973</v>
      </c>
      <c r="U131">
        <f t="shared" si="5"/>
        <v>0.71708693085099462</v>
      </c>
      <c r="V131" t="e">
        <f>MATCH(Q131,'2009'!AG$2:AG$349,0)</f>
        <v>#N/A</v>
      </c>
      <c r="W131" s="330"/>
      <c r="X131" s="1"/>
      <c r="AG131">
        <v>1506</v>
      </c>
    </row>
    <row r="132" spans="1:33" x14ac:dyDescent="0.2">
      <c r="A132">
        <v>2655</v>
      </c>
      <c r="B132" t="e">
        <f t="shared" si="3"/>
        <v>#N/A</v>
      </c>
      <c r="D132" s="321">
        <v>0.48888748711430136</v>
      </c>
      <c r="E132">
        <v>1241</v>
      </c>
      <c r="F132" t="e">
        <f>MATCH(A132,'2010'!AF$2:AF$97,0)</f>
        <v>#N/A</v>
      </c>
      <c r="G132" t="str">
        <f t="shared" si="4"/>
        <v>No</v>
      </c>
      <c r="I132">
        <v>3.3205458808461827</v>
      </c>
      <c r="Q132">
        <v>2145</v>
      </c>
      <c r="R132">
        <v>1.4277811050415039</v>
      </c>
      <c r="S132" t="e">
        <f>MATCH(Q132,'2010'!AF$2:AF$97,0)</f>
        <v>#N/A</v>
      </c>
      <c r="T132">
        <v>14.478173923830273</v>
      </c>
      <c r="U132">
        <f t="shared" si="5"/>
        <v>0.89563478476605463</v>
      </c>
      <c r="V132" t="e">
        <f>MATCH(Q132,'2009'!AG$2:AG$349,0)</f>
        <v>#N/A</v>
      </c>
      <c r="W132" s="330"/>
      <c r="X132" s="1"/>
      <c r="AG132">
        <v>1511</v>
      </c>
    </row>
    <row r="133" spans="1:33" x14ac:dyDescent="0.2">
      <c r="A133">
        <v>2665</v>
      </c>
      <c r="B133" t="e">
        <f t="shared" si="3"/>
        <v>#N/A</v>
      </c>
      <c r="D133" s="321">
        <v>-0.5919052556569937</v>
      </c>
      <c r="E133">
        <v>1882</v>
      </c>
      <c r="F133" t="e">
        <f>MATCH(A133,'2010'!AF$2:AF$97,0)</f>
        <v>#N/A</v>
      </c>
      <c r="G133" t="str">
        <f t="shared" si="4"/>
        <v>No</v>
      </c>
      <c r="I133">
        <v>3.383686853280842</v>
      </c>
      <c r="Q133">
        <v>2171</v>
      </c>
      <c r="R133">
        <v>0.7290414571762085</v>
      </c>
      <c r="S133" t="e">
        <f>MATCH(Q133,'2010'!AF$2:AF$97,0)</f>
        <v>#N/A</v>
      </c>
      <c r="T133">
        <v>10.751648641467536</v>
      </c>
      <c r="U133">
        <f t="shared" si="5"/>
        <v>0.15032972829350744</v>
      </c>
      <c r="V133" t="e">
        <f>MATCH(Q133,'2009'!AG$2:AG$349,0)</f>
        <v>#N/A</v>
      </c>
      <c r="W133" s="330"/>
      <c r="X133" s="1"/>
      <c r="AG133">
        <v>1516</v>
      </c>
    </row>
    <row r="134" spans="1:33" x14ac:dyDescent="0.2">
      <c r="A134">
        <v>2709</v>
      </c>
      <c r="B134" t="e">
        <f t="shared" si="3"/>
        <v>#N/A</v>
      </c>
      <c r="D134" s="321">
        <v>0.49706022678844375</v>
      </c>
      <c r="E134">
        <v>1236</v>
      </c>
      <c r="F134" t="e">
        <f>MATCH(A134,'2010'!AF$2:AF$97,0)</f>
        <v>#N/A</v>
      </c>
      <c r="G134" t="str">
        <f t="shared" si="4"/>
        <v>No</v>
      </c>
      <c r="I134">
        <v>3.4480962855092669</v>
      </c>
      <c r="Q134">
        <v>2180</v>
      </c>
      <c r="R134">
        <v>2.5452358722686768</v>
      </c>
      <c r="S134" t="e">
        <f>MATCH(Q134,'2010'!AF$2:AF$97,0)</f>
        <v>#N/A</v>
      </c>
      <c r="T134">
        <v>15.160323213563792</v>
      </c>
      <c r="U134">
        <f t="shared" si="5"/>
        <v>1.0320646427127587</v>
      </c>
      <c r="V134" t="e">
        <f>MATCH(Q134,'2009'!AG$2:AG$349,0)</f>
        <v>#N/A</v>
      </c>
      <c r="W134" s="330"/>
      <c r="X134" s="1"/>
      <c r="AG134">
        <v>1519</v>
      </c>
    </row>
    <row r="135" spans="1:33" x14ac:dyDescent="0.2">
      <c r="A135">
        <v>2725</v>
      </c>
      <c r="B135" t="e">
        <f t="shared" si="3"/>
        <v>#N/A</v>
      </c>
      <c r="D135" s="321">
        <v>0.38786290284352698</v>
      </c>
      <c r="E135">
        <v>1318</v>
      </c>
      <c r="F135" t="e">
        <f>MATCH(A135,'2010'!AF$2:AF$97,0)</f>
        <v>#N/A</v>
      </c>
      <c r="G135" t="str">
        <f t="shared" si="4"/>
        <v>No</v>
      </c>
      <c r="I135">
        <v>3.5592082429743157</v>
      </c>
      <c r="Q135">
        <v>2199</v>
      </c>
      <c r="R135">
        <v>0.43414178490638733</v>
      </c>
      <c r="S135" t="e">
        <f>MATCH(Q135,'2010'!AF$2:AF$97,0)</f>
        <v>#N/A</v>
      </c>
      <c r="T135">
        <v>40.832790297170042</v>
      </c>
      <c r="U135">
        <f t="shared" si="5"/>
        <v>6.1665580594340081</v>
      </c>
      <c r="V135" t="e">
        <f>MATCH(Q135,'2009'!AG$2:AG$349,0)</f>
        <v>#N/A</v>
      </c>
      <c r="W135" s="330"/>
      <c r="X135" s="1"/>
      <c r="AG135">
        <v>1527</v>
      </c>
    </row>
    <row r="136" spans="1:33" x14ac:dyDescent="0.2">
      <c r="A136">
        <v>2739</v>
      </c>
      <c r="B136" t="e">
        <f t="shared" si="3"/>
        <v>#N/A</v>
      </c>
      <c r="D136" s="321">
        <v>0.69495145772702194</v>
      </c>
      <c r="E136">
        <v>1089</v>
      </c>
      <c r="F136" t="e">
        <f>MATCH(A136,'2010'!AF$2:AF$97,0)</f>
        <v>#N/A</v>
      </c>
      <c r="G136" t="str">
        <f t="shared" si="4"/>
        <v>No</v>
      </c>
      <c r="I136">
        <v>3.7538751180736387</v>
      </c>
      <c r="Q136">
        <v>2420</v>
      </c>
      <c r="R136">
        <v>1.4024572372436523</v>
      </c>
      <c r="S136" t="e">
        <f>MATCH(Q136,'2010'!AF$2:AF$97,0)</f>
        <v>#N/A</v>
      </c>
      <c r="T136">
        <v>17.440417715940633</v>
      </c>
      <c r="U136">
        <f t="shared" si="5"/>
        <v>1.4880835431881265</v>
      </c>
      <c r="V136" t="e">
        <f>MATCH(Q136,'2009'!AG$2:AG$349,0)</f>
        <v>#N/A</v>
      </c>
      <c r="W136" s="330"/>
      <c r="X136" s="1"/>
      <c r="AG136">
        <v>1538</v>
      </c>
    </row>
    <row r="137" spans="1:33" x14ac:dyDescent="0.2">
      <c r="A137">
        <v>2761</v>
      </c>
      <c r="B137" t="e">
        <f t="shared" si="3"/>
        <v>#N/A</v>
      </c>
      <c r="D137" s="321">
        <v>0.95912170920286688</v>
      </c>
      <c r="E137">
        <v>910</v>
      </c>
      <c r="F137" t="e">
        <f>MATCH(A137,'2010'!AF$2:AF$97,0)</f>
        <v>#N/A</v>
      </c>
      <c r="G137" t="str">
        <f t="shared" si="4"/>
        <v>No</v>
      </c>
      <c r="I137">
        <v>4.3020590941532877</v>
      </c>
      <c r="Q137">
        <v>2424</v>
      </c>
      <c r="R137">
        <v>0.95279073715209961</v>
      </c>
      <c r="S137" t="e">
        <f>MATCH(Q137,'2010'!AF$2:AF$97,0)</f>
        <v>#N/A</v>
      </c>
      <c r="T137">
        <v>23.26146333045503</v>
      </c>
      <c r="U137">
        <f t="shared" si="5"/>
        <v>2.6522926660910056</v>
      </c>
      <c r="V137" t="e">
        <f>MATCH(Q137,'2009'!AG$2:AG$349,0)</f>
        <v>#N/A</v>
      </c>
      <c r="W137" s="330"/>
      <c r="X137" s="1"/>
      <c r="AG137">
        <v>1553</v>
      </c>
    </row>
    <row r="138" spans="1:33" x14ac:dyDescent="0.2">
      <c r="A138">
        <v>2783</v>
      </c>
      <c r="B138" t="e">
        <f t="shared" ref="B138:B155" si="6">MATCH(A138,F$5:F$348,0)</f>
        <v>#N/A</v>
      </c>
      <c r="D138" s="321">
        <v>0.70009790154388618</v>
      </c>
      <c r="E138">
        <v>1086</v>
      </c>
      <c r="F138" t="e">
        <f>MATCH(A138,'2010'!AF$2:AF$97,0)</f>
        <v>#N/A</v>
      </c>
      <c r="G138" t="str">
        <f t="shared" ref="G138:G155" si="7">IF(D138&gt;2.5,"Yes", IF(D138&gt;1.5, "Maybe","No"))</f>
        <v>No</v>
      </c>
      <c r="Q138">
        <v>2437</v>
      </c>
      <c r="R138">
        <v>2.6928040981292725</v>
      </c>
      <c r="S138" t="e">
        <f>MATCH(Q138,'2010'!AF$2:AF$97,0)</f>
        <v>#N/A</v>
      </c>
      <c r="T138">
        <v>9.3230796765080104</v>
      </c>
      <c r="U138">
        <f t="shared" ref="U138:U164" si="8">T138/5 - 2</f>
        <v>-0.13538406469839792</v>
      </c>
      <c r="V138" t="e">
        <f>MATCH(Q138,'2009'!AG$2:AG$349,0)</f>
        <v>#N/A</v>
      </c>
      <c r="W138" s="330"/>
      <c r="X138" s="1"/>
      <c r="AG138">
        <v>1555</v>
      </c>
    </row>
    <row r="139" spans="1:33" x14ac:dyDescent="0.2">
      <c r="A139">
        <v>2791</v>
      </c>
      <c r="B139" t="e">
        <f t="shared" si="6"/>
        <v>#N/A</v>
      </c>
      <c r="D139" s="321">
        <v>1.5233107145644993</v>
      </c>
      <c r="E139">
        <v>607</v>
      </c>
      <c r="F139" t="e">
        <f>MATCH(A139,'2010'!AF$2:AF$97,0)</f>
        <v>#N/A</v>
      </c>
      <c r="G139" t="str">
        <f t="shared" si="7"/>
        <v>Maybe</v>
      </c>
      <c r="Q139">
        <v>2449</v>
      </c>
      <c r="R139">
        <v>1.202734112739563</v>
      </c>
      <c r="S139" t="e">
        <f>MATCH(Q139,'2010'!AF$2:AF$97,0)</f>
        <v>#N/A</v>
      </c>
      <c r="T139">
        <v>-6.1437570707854627</v>
      </c>
      <c r="U139">
        <f t="shared" si="8"/>
        <v>-3.2287514141570925</v>
      </c>
      <c r="V139" t="e">
        <f>MATCH(Q139,'2009'!AG$2:AG$349,0)</f>
        <v>#N/A</v>
      </c>
      <c r="W139" s="330"/>
      <c r="X139" s="1"/>
      <c r="AG139">
        <v>1557</v>
      </c>
    </row>
    <row r="140" spans="1:33" x14ac:dyDescent="0.2">
      <c r="A140">
        <v>2813</v>
      </c>
      <c r="B140" t="e">
        <f t="shared" si="6"/>
        <v>#N/A</v>
      </c>
      <c r="D140" s="321">
        <v>0.39536128024833922</v>
      </c>
      <c r="E140">
        <v>1313</v>
      </c>
      <c r="F140" t="e">
        <f>MATCH(A140,'2010'!AF$2:AF$97,0)</f>
        <v>#N/A</v>
      </c>
      <c r="G140" t="str">
        <f t="shared" si="7"/>
        <v>No</v>
      </c>
      <c r="Q140">
        <v>2468</v>
      </c>
      <c r="R140">
        <v>2.7194805145263672</v>
      </c>
      <c r="S140" t="e">
        <f>MATCH(Q140,'2010'!AF$2:AF$97,0)</f>
        <v>#N/A</v>
      </c>
      <c r="T140">
        <v>18.456703925117171</v>
      </c>
      <c r="U140">
        <f t="shared" si="8"/>
        <v>1.6913407850234341</v>
      </c>
      <c r="V140" t="e">
        <f>MATCH(Q140,'2009'!AG$2:AG$349,0)</f>
        <v>#N/A</v>
      </c>
      <c r="W140" s="330"/>
      <c r="X140" s="1"/>
      <c r="AG140">
        <v>1592</v>
      </c>
    </row>
    <row r="141" spans="1:33" x14ac:dyDescent="0.2">
      <c r="A141">
        <v>2819</v>
      </c>
      <c r="B141" t="e">
        <f t="shared" si="6"/>
        <v>#N/A</v>
      </c>
      <c r="D141" s="321">
        <v>0.14185445944191483</v>
      </c>
      <c r="E141">
        <v>1499</v>
      </c>
      <c r="F141" t="e">
        <f>MATCH(A141,'2010'!AF$2:AF$97,0)</f>
        <v>#N/A</v>
      </c>
      <c r="G141" t="str">
        <f t="shared" si="7"/>
        <v>No</v>
      </c>
      <c r="Q141">
        <v>2470</v>
      </c>
      <c r="R141" s="331">
        <v>0.34605851769447327</v>
      </c>
      <c r="S141" t="e">
        <f>MATCH(Q141,'2010'!AF$2:AF$97,0)</f>
        <v>#N/A</v>
      </c>
      <c r="T141">
        <v>9.6219105859486369</v>
      </c>
      <c r="U141">
        <f t="shared" si="8"/>
        <v>-7.5617882810272707E-2</v>
      </c>
      <c r="V141">
        <f>MATCH(Q141,'2009'!AG$2:AG$349,0)</f>
        <v>81</v>
      </c>
      <c r="W141" s="330"/>
      <c r="X141" s="1"/>
      <c r="AG141">
        <v>1612</v>
      </c>
    </row>
    <row r="142" spans="1:33" x14ac:dyDescent="0.2">
      <c r="A142">
        <v>2826</v>
      </c>
      <c r="B142" t="e">
        <f t="shared" si="6"/>
        <v>#N/A</v>
      </c>
      <c r="D142" s="321">
        <v>1.5949486109315096</v>
      </c>
      <c r="E142">
        <v>579</v>
      </c>
      <c r="F142" t="e">
        <f>MATCH(A142,'2010'!AF$2:AF$97,0)</f>
        <v>#N/A</v>
      </c>
      <c r="G142" t="str">
        <f t="shared" si="7"/>
        <v>Maybe</v>
      </c>
      <c r="Q142">
        <v>2483</v>
      </c>
      <c r="R142">
        <v>1.1826740503311157</v>
      </c>
      <c r="S142" t="e">
        <f>MATCH(Q142,'2010'!AF$2:AF$97,0)</f>
        <v>#N/A</v>
      </c>
      <c r="T142">
        <v>19.856111352035064</v>
      </c>
      <c r="U142">
        <f t="shared" si="8"/>
        <v>1.9712222704070128</v>
      </c>
      <c r="V142" t="e">
        <f>MATCH(Q142,'2009'!AG$2:AG$349,0)</f>
        <v>#N/A</v>
      </c>
      <c r="W142" s="330"/>
      <c r="X142" s="1"/>
      <c r="AG142">
        <v>1617</v>
      </c>
    </row>
    <row r="143" spans="1:33" x14ac:dyDescent="0.2">
      <c r="A143">
        <v>2912</v>
      </c>
      <c r="B143" t="e">
        <f t="shared" si="6"/>
        <v>#N/A</v>
      </c>
      <c r="D143" s="321">
        <v>2.0809352251973103</v>
      </c>
      <c r="E143">
        <v>428</v>
      </c>
      <c r="F143" t="e">
        <f>MATCH(A143,'2010'!AF$2:AF$97,0)</f>
        <v>#N/A</v>
      </c>
      <c r="G143" t="str">
        <f t="shared" si="7"/>
        <v>Maybe</v>
      </c>
      <c r="Q143">
        <v>2497</v>
      </c>
      <c r="R143">
        <v>-0.84392005205154419</v>
      </c>
      <c r="S143" t="e">
        <f>MATCH(Q143,'2010'!AF$2:AF$97,0)</f>
        <v>#N/A</v>
      </c>
      <c r="T143">
        <v>-5.0338029719437207</v>
      </c>
      <c r="U143">
        <f t="shared" si="8"/>
        <v>-3.0067605943887443</v>
      </c>
      <c r="V143" t="e">
        <f>MATCH(Q143,'2009'!AG$2:AG$349,0)</f>
        <v>#N/A</v>
      </c>
      <c r="W143" s="330"/>
      <c r="X143" s="1"/>
      <c r="AG143">
        <v>1622</v>
      </c>
    </row>
    <row r="144" spans="1:33" x14ac:dyDescent="0.2">
      <c r="A144">
        <v>2941</v>
      </c>
      <c r="B144" t="e">
        <f t="shared" si="6"/>
        <v>#N/A</v>
      </c>
      <c r="D144" s="321">
        <v>1.60849367785007</v>
      </c>
      <c r="E144">
        <v>573</v>
      </c>
      <c r="F144" t="e">
        <f>MATCH(A144,'2010'!AF$2:AF$97,0)</f>
        <v>#N/A</v>
      </c>
      <c r="G144" t="str">
        <f t="shared" si="7"/>
        <v>Maybe</v>
      </c>
      <c r="Q144">
        <v>2505</v>
      </c>
      <c r="R144">
        <v>1.0172132253646851</v>
      </c>
      <c r="S144" t="e">
        <f>MATCH(Q144,'2010'!AF$2:AF$97,0)</f>
        <v>#N/A</v>
      </c>
      <c r="T144">
        <v>25.363055356687884</v>
      </c>
      <c r="U144">
        <f t="shared" si="8"/>
        <v>3.0726110713375769</v>
      </c>
      <c r="V144" t="e">
        <f>MATCH(Q144,'2009'!AG$2:AG$349,0)</f>
        <v>#N/A</v>
      </c>
      <c r="W144" s="330"/>
      <c r="X144" s="1"/>
      <c r="AG144">
        <v>1646</v>
      </c>
    </row>
    <row r="145" spans="1:33" x14ac:dyDescent="0.2">
      <c r="A145">
        <v>2945</v>
      </c>
      <c r="B145" t="e">
        <f t="shared" si="6"/>
        <v>#N/A</v>
      </c>
      <c r="D145" s="321">
        <v>1.0989177934534291</v>
      </c>
      <c r="E145">
        <v>823</v>
      </c>
      <c r="F145" t="e">
        <f>MATCH(A145,'2010'!AF$2:AF$97,0)</f>
        <v>#N/A</v>
      </c>
      <c r="G145" t="str">
        <f t="shared" si="7"/>
        <v>No</v>
      </c>
      <c r="Q145">
        <v>2530</v>
      </c>
      <c r="R145">
        <v>0.34864649176597595</v>
      </c>
      <c r="S145" t="e">
        <f>MATCH(Q145,'2010'!AF$2:AF$97,0)</f>
        <v>#N/A</v>
      </c>
      <c r="T145">
        <v>15.724993468239823</v>
      </c>
      <c r="U145">
        <f t="shared" si="8"/>
        <v>1.1449986936479646</v>
      </c>
      <c r="V145" t="e">
        <f>MATCH(Q145,'2009'!AG$2:AG$349,0)</f>
        <v>#N/A</v>
      </c>
      <c r="W145" s="330"/>
      <c r="X145" s="1"/>
      <c r="AG145">
        <v>1649</v>
      </c>
    </row>
    <row r="146" spans="1:33" x14ac:dyDescent="0.2">
      <c r="A146">
        <v>2949</v>
      </c>
      <c r="B146" t="e">
        <f t="shared" si="6"/>
        <v>#N/A</v>
      </c>
      <c r="D146" s="321">
        <v>3.5592082429743157</v>
      </c>
      <c r="E146">
        <v>115</v>
      </c>
      <c r="F146" t="e">
        <f>MATCH(A146,'2010'!AF$2:AF$97,0)</f>
        <v>#N/A</v>
      </c>
      <c r="G146" t="str">
        <f t="shared" si="7"/>
        <v>Yes</v>
      </c>
      <c r="Q146">
        <v>2534</v>
      </c>
      <c r="R146">
        <v>1.3124264478683472</v>
      </c>
      <c r="S146" t="e">
        <f>MATCH(Q146,'2010'!AF$2:AF$97,0)</f>
        <v>#N/A</v>
      </c>
      <c r="T146">
        <v>24.355953074607854</v>
      </c>
      <c r="U146">
        <f t="shared" si="8"/>
        <v>2.8711906149215709</v>
      </c>
      <c r="V146" t="e">
        <f>MATCH(Q146,'2009'!AG$2:AG$349,0)</f>
        <v>#N/A</v>
      </c>
      <c r="W146" s="330"/>
      <c r="X146" s="1"/>
      <c r="AG146">
        <v>1662</v>
      </c>
    </row>
    <row r="147" spans="1:33" x14ac:dyDescent="0.2">
      <c r="A147">
        <v>3009</v>
      </c>
      <c r="B147" t="e">
        <f t="shared" si="6"/>
        <v>#N/A</v>
      </c>
      <c r="D147" s="321">
        <v>1.1693782301978577</v>
      </c>
      <c r="E147">
        <v>775</v>
      </c>
      <c r="F147" t="e">
        <f>MATCH(A147,'2010'!AF$2:AF$97,0)</f>
        <v>#N/A</v>
      </c>
      <c r="G147" t="str">
        <f t="shared" si="7"/>
        <v>No</v>
      </c>
      <c r="Q147">
        <v>2573</v>
      </c>
      <c r="R147">
        <v>0.29467517137527466</v>
      </c>
      <c r="S147" t="e">
        <f>MATCH(Q147,'2010'!AF$2:AF$97,0)</f>
        <v>#N/A</v>
      </c>
      <c r="T147">
        <v>6.821236037781425</v>
      </c>
      <c r="U147">
        <f t="shared" si="8"/>
        <v>-0.63575279244371496</v>
      </c>
      <c r="V147" t="e">
        <f>MATCH(Q147,'2009'!AG$2:AG$349,0)</f>
        <v>#N/A</v>
      </c>
      <c r="W147" s="330"/>
      <c r="X147" s="1"/>
      <c r="AG147">
        <v>1675</v>
      </c>
    </row>
    <row r="148" spans="1:33" x14ac:dyDescent="0.2">
      <c r="A148">
        <v>3010</v>
      </c>
      <c r="B148" t="e">
        <f t="shared" si="6"/>
        <v>#N/A</v>
      </c>
      <c r="D148" s="321">
        <v>3.0977431429570585</v>
      </c>
      <c r="E148">
        <v>185</v>
      </c>
      <c r="F148" t="e">
        <f>MATCH(A148,'2010'!AF$2:AF$97,0)</f>
        <v>#N/A</v>
      </c>
      <c r="G148" t="str">
        <f t="shared" si="7"/>
        <v>Yes</v>
      </c>
      <c r="Q148">
        <v>2576</v>
      </c>
      <c r="R148">
        <v>1.144808292388916</v>
      </c>
      <c r="S148" t="e">
        <f>MATCH(Q148,'2010'!AF$2:AF$97,0)</f>
        <v>#N/A</v>
      </c>
      <c r="T148">
        <v>0.51106794202443317</v>
      </c>
      <c r="U148">
        <f t="shared" si="8"/>
        <v>-1.8977864115951133</v>
      </c>
      <c r="V148" t="e">
        <f>MATCH(Q148,'2009'!AG$2:AG$349,0)</f>
        <v>#N/A</v>
      </c>
      <c r="W148" s="330"/>
      <c r="X148" s="1"/>
      <c r="AG148">
        <v>1699</v>
      </c>
    </row>
    <row r="149" spans="1:33" x14ac:dyDescent="0.2">
      <c r="A149">
        <v>3126</v>
      </c>
      <c r="B149" t="e">
        <f t="shared" si="6"/>
        <v>#N/A</v>
      </c>
      <c r="D149" s="321">
        <v>-0.25094189832901531</v>
      </c>
      <c r="E149">
        <v>1749</v>
      </c>
      <c r="F149" t="e">
        <f>MATCH(A149,'2010'!AF$2:AF$97,0)</f>
        <v>#N/A</v>
      </c>
      <c r="G149" t="str">
        <f t="shared" si="7"/>
        <v>No</v>
      </c>
      <c r="Q149">
        <v>2583</v>
      </c>
      <c r="R149">
        <v>1.2243167161941528</v>
      </c>
      <c r="S149" t="e">
        <f>MATCH(Q149,'2010'!AF$2:AF$97,0)</f>
        <v>#N/A</v>
      </c>
      <c r="T149">
        <v>7.1301998942962266</v>
      </c>
      <c r="U149">
        <f t="shared" si="8"/>
        <v>-0.57396002114075473</v>
      </c>
      <c r="V149" t="e">
        <f>MATCH(Q149,'2009'!AG$2:AG$349,0)</f>
        <v>#N/A</v>
      </c>
      <c r="W149" s="330"/>
      <c r="X149" s="1"/>
      <c r="AG149">
        <v>1700</v>
      </c>
    </row>
    <row r="150" spans="1:33" x14ac:dyDescent="0.2">
      <c r="A150">
        <v>3130</v>
      </c>
      <c r="B150" t="e">
        <f t="shared" si="6"/>
        <v>#N/A</v>
      </c>
      <c r="D150" s="321">
        <v>1.031555011438777</v>
      </c>
      <c r="E150">
        <v>864</v>
      </c>
      <c r="F150" t="e">
        <f>MATCH(A150,'2010'!AF$2:AF$97,0)</f>
        <v>#N/A</v>
      </c>
      <c r="G150" t="str">
        <f t="shared" si="7"/>
        <v>No</v>
      </c>
      <c r="Q150">
        <v>2604</v>
      </c>
      <c r="R150">
        <v>0.16231027245521545</v>
      </c>
      <c r="S150" t="e">
        <f>MATCH(Q150,'2010'!AF$2:AF$97,0)</f>
        <v>#N/A</v>
      </c>
      <c r="T150">
        <v>12.857052776358627</v>
      </c>
      <c r="U150">
        <f t="shared" si="8"/>
        <v>0.57141055527172524</v>
      </c>
      <c r="V150" t="e">
        <f>MATCH(Q150,'2009'!AG$2:AG$349,0)</f>
        <v>#N/A</v>
      </c>
      <c r="W150" s="330"/>
      <c r="X150" s="1"/>
      <c r="AG150">
        <v>1712</v>
      </c>
    </row>
    <row r="151" spans="1:33" x14ac:dyDescent="0.2">
      <c r="A151">
        <v>3340</v>
      </c>
      <c r="B151" t="e">
        <f t="shared" si="6"/>
        <v>#N/A</v>
      </c>
      <c r="D151" s="321">
        <v>0.66987469398281518</v>
      </c>
      <c r="E151">
        <v>1107</v>
      </c>
      <c r="F151" t="e">
        <f>MATCH(A151,'2010'!AF$2:AF$97,0)</f>
        <v>#N/A</v>
      </c>
      <c r="G151" t="str">
        <f t="shared" si="7"/>
        <v>No</v>
      </c>
      <c r="Q151">
        <v>2607</v>
      </c>
      <c r="R151">
        <v>0.27601808309555054</v>
      </c>
      <c r="S151" t="e">
        <f>MATCH(Q151,'2010'!AF$2:AF$97,0)</f>
        <v>#N/A</v>
      </c>
      <c r="T151">
        <v>3.7927218318701614</v>
      </c>
      <c r="U151">
        <f t="shared" si="8"/>
        <v>-1.2414556336259677</v>
      </c>
      <c r="V151" t="e">
        <f>MATCH(Q151,'2009'!AG$2:AG$349,0)</f>
        <v>#N/A</v>
      </c>
      <c r="W151" s="330"/>
      <c r="X151" s="1"/>
      <c r="AG151">
        <v>1714</v>
      </c>
    </row>
    <row r="152" spans="1:33" x14ac:dyDescent="0.2">
      <c r="A152">
        <v>3344</v>
      </c>
      <c r="B152" t="e">
        <f t="shared" si="6"/>
        <v>#N/A</v>
      </c>
      <c r="D152" s="321">
        <v>0.36916536466807753</v>
      </c>
      <c r="E152">
        <v>1333</v>
      </c>
      <c r="F152" t="e">
        <f>MATCH(A152,'2010'!AF$2:AF$97,0)</f>
        <v>#N/A</v>
      </c>
      <c r="G152" t="str">
        <f t="shared" si="7"/>
        <v>No</v>
      </c>
      <c r="Q152">
        <v>2614</v>
      </c>
      <c r="R152">
        <v>2.7201910018920898</v>
      </c>
      <c r="S152" t="e">
        <f>MATCH(Q152,'2010'!AF$2:AF$97,0)</f>
        <v>#N/A</v>
      </c>
      <c r="T152">
        <v>24.991373412618614</v>
      </c>
      <c r="U152">
        <f t="shared" si="8"/>
        <v>2.9982746825237232</v>
      </c>
      <c r="V152" t="e">
        <f>MATCH(Q152,'2009'!AG$2:AG$349,0)</f>
        <v>#N/A</v>
      </c>
      <c r="W152" s="330"/>
      <c r="X152" s="1"/>
      <c r="AG152">
        <v>1716</v>
      </c>
    </row>
    <row r="153" spans="1:33" x14ac:dyDescent="0.2">
      <c r="A153">
        <v>3355</v>
      </c>
      <c r="B153" t="e">
        <f t="shared" si="6"/>
        <v>#N/A</v>
      </c>
      <c r="D153" s="321">
        <v>0.38667621276789255</v>
      </c>
      <c r="E153">
        <v>1319</v>
      </c>
      <c r="F153" t="e">
        <f>MATCH(A153,'2010'!AF$2:AF$97,0)</f>
        <v>#N/A</v>
      </c>
      <c r="G153" t="str">
        <f t="shared" si="7"/>
        <v>No</v>
      </c>
      <c r="Q153">
        <v>2619</v>
      </c>
      <c r="R153">
        <v>4.2887191772460938</v>
      </c>
      <c r="S153" s="328">
        <f>MATCH(Q153,'2010'!AF$2:AF$97,0)</f>
        <v>87</v>
      </c>
      <c r="T153">
        <v>18.200884097631736</v>
      </c>
      <c r="U153">
        <f t="shared" si="8"/>
        <v>1.6401768195263471</v>
      </c>
      <c r="V153" t="e">
        <f>MATCH(Q153,'2009'!AG$2:AG$349,0)</f>
        <v>#N/A</v>
      </c>
      <c r="W153" s="330"/>
      <c r="X153" s="1"/>
      <c r="AG153">
        <v>1731</v>
      </c>
    </row>
    <row r="154" spans="1:33" x14ac:dyDescent="0.2">
      <c r="A154">
        <v>3397</v>
      </c>
      <c r="B154" t="e">
        <f t="shared" si="6"/>
        <v>#N/A</v>
      </c>
      <c r="D154" s="321">
        <v>1.7038500152218274</v>
      </c>
      <c r="E154">
        <v>548</v>
      </c>
      <c r="F154" t="e">
        <f>MATCH(A154,'2010'!AF$2:AF$97,0)</f>
        <v>#N/A</v>
      </c>
      <c r="G154" t="str">
        <f t="shared" si="7"/>
        <v>Maybe</v>
      </c>
      <c r="Q154">
        <v>2648</v>
      </c>
      <c r="R154">
        <v>1.5186843872070312</v>
      </c>
      <c r="S154" t="e">
        <f>MATCH(Q154,'2010'!AF$2:AF$97,0)</f>
        <v>#N/A</v>
      </c>
      <c r="T154">
        <v>11.17967043817834</v>
      </c>
      <c r="U154">
        <f t="shared" si="8"/>
        <v>0.23593408763566792</v>
      </c>
      <c r="V154" t="e">
        <f>MATCH(Q154,'2009'!AG$2:AG$349,0)</f>
        <v>#N/A</v>
      </c>
      <c r="W154" s="330"/>
      <c r="X154" s="1"/>
      <c r="AG154">
        <v>1732</v>
      </c>
    </row>
    <row r="155" spans="1:33" x14ac:dyDescent="0.2">
      <c r="A155">
        <v>3410</v>
      </c>
      <c r="B155" t="e">
        <f t="shared" si="6"/>
        <v>#N/A</v>
      </c>
      <c r="D155" s="321">
        <v>1.2364132748523278</v>
      </c>
      <c r="E155">
        <v>731</v>
      </c>
      <c r="F155" t="e">
        <f>MATCH(A155,'2010'!AF$2:AF$97,0)</f>
        <v>#N/A</v>
      </c>
      <c r="G155" t="str">
        <f t="shared" si="7"/>
        <v>No</v>
      </c>
      <c r="Q155">
        <v>2725</v>
      </c>
      <c r="R155">
        <v>0.10538241267204285</v>
      </c>
      <c r="S155" t="e">
        <f>MATCH(Q155,'2010'!AF$2:AF$97,0)</f>
        <v>#N/A</v>
      </c>
      <c r="T155">
        <v>15.483567222466821</v>
      </c>
      <c r="U155">
        <f t="shared" si="8"/>
        <v>1.0967134444933642</v>
      </c>
      <c r="V155" t="e">
        <f>MATCH(Q155,'2009'!AG$2:AG$349,0)</f>
        <v>#N/A</v>
      </c>
      <c r="W155" s="330"/>
      <c r="X155" s="1"/>
      <c r="AG155">
        <v>1745</v>
      </c>
    </row>
    <row r="156" spans="1:33" x14ac:dyDescent="0.2">
      <c r="G156">
        <f>COUNTIF(G9:G155,"No")</f>
        <v>97</v>
      </c>
      <c r="Q156">
        <v>2761</v>
      </c>
      <c r="R156">
        <v>0.45255696773529053</v>
      </c>
      <c r="S156" t="e">
        <f>MATCH(Q156,'2010'!AF$2:AF$97,0)</f>
        <v>#N/A</v>
      </c>
      <c r="T156">
        <v>12.125296383042327</v>
      </c>
      <c r="U156">
        <f t="shared" si="8"/>
        <v>0.42505927660846554</v>
      </c>
      <c r="V156" t="e">
        <f>MATCH(Q156,'2009'!AG$2:AG$349,0)</f>
        <v>#N/A</v>
      </c>
      <c r="W156" s="330"/>
      <c r="X156" s="1"/>
      <c r="AG156">
        <v>1746</v>
      </c>
    </row>
    <row r="157" spans="1:33" x14ac:dyDescent="0.2">
      <c r="Q157">
        <v>2839</v>
      </c>
      <c r="R157">
        <v>-0.49833101034164429</v>
      </c>
      <c r="S157" t="e">
        <f>MATCH(Q157,'2010'!AF$2:AF$97,0)</f>
        <v>#N/A</v>
      </c>
      <c r="T157">
        <v>11.649188931553649</v>
      </c>
      <c r="U157">
        <f t="shared" si="8"/>
        <v>0.3298377863107298</v>
      </c>
      <c r="V157" t="e">
        <f>MATCH(Q157,'2009'!AG$2:AG$349,0)</f>
        <v>#N/A</v>
      </c>
      <c r="W157" s="330"/>
      <c r="X157" s="1"/>
      <c r="AG157">
        <v>1755</v>
      </c>
    </row>
    <row r="158" spans="1:33" x14ac:dyDescent="0.2">
      <c r="Q158">
        <v>2854</v>
      </c>
      <c r="R158">
        <v>2.0397255420684814</v>
      </c>
      <c r="S158" s="328">
        <f>MATCH(Q158,'2010'!AF$2:AF$97,0)</f>
        <v>91</v>
      </c>
      <c r="T158">
        <v>28.696330804190886</v>
      </c>
      <c r="U158">
        <f t="shared" si="8"/>
        <v>3.7392661608381772</v>
      </c>
      <c r="V158" t="e">
        <f>MATCH(Q158,'2009'!AG$2:AG$349,0)</f>
        <v>#N/A</v>
      </c>
      <c r="W158" s="330"/>
      <c r="X158" s="1"/>
      <c r="AG158">
        <v>1756</v>
      </c>
    </row>
    <row r="159" spans="1:33" x14ac:dyDescent="0.2">
      <c r="Q159">
        <v>2865</v>
      </c>
      <c r="R159">
        <v>1.6429989337921143</v>
      </c>
      <c r="S159" t="e">
        <f>MATCH(Q159,'2010'!AF$2:AF$97,0)</f>
        <v>#N/A</v>
      </c>
      <c r="T159">
        <v>31.123859980396215</v>
      </c>
      <c r="U159">
        <f t="shared" si="8"/>
        <v>4.2247719960792427</v>
      </c>
      <c r="V159" t="e">
        <f>MATCH(Q159,'2009'!AG$2:AG$349,0)</f>
        <v>#N/A</v>
      </c>
      <c r="W159" s="330"/>
      <c r="X159" s="1"/>
      <c r="AG159">
        <v>1772</v>
      </c>
    </row>
    <row r="160" spans="1:33" x14ac:dyDescent="0.2">
      <c r="Q160">
        <v>2895</v>
      </c>
      <c r="R160">
        <v>-0.49646773934364319</v>
      </c>
      <c r="S160" t="e">
        <f>MATCH(Q160,'2010'!AF$2:AF$97,0)</f>
        <v>#N/A</v>
      </c>
      <c r="T160">
        <v>2.3268579138406378</v>
      </c>
      <c r="U160">
        <f t="shared" si="8"/>
        <v>-1.5346284172318725</v>
      </c>
      <c r="V160" t="e">
        <f>MATCH(Q160,'2009'!AG$2:AG$349,0)</f>
        <v>#N/A</v>
      </c>
      <c r="W160" s="330"/>
      <c r="X160" s="1"/>
      <c r="AG160">
        <v>1811</v>
      </c>
    </row>
    <row r="161" spans="17:33" x14ac:dyDescent="0.2">
      <c r="Q161">
        <v>2914</v>
      </c>
      <c r="R161">
        <v>-1.3049002885818481</v>
      </c>
      <c r="S161" t="e">
        <f>MATCH(Q161,'2010'!AF$2:AF$97,0)</f>
        <v>#N/A</v>
      </c>
      <c r="T161">
        <v>23.94358385715579</v>
      </c>
      <c r="U161">
        <f t="shared" si="8"/>
        <v>2.788716771431158</v>
      </c>
      <c r="V161" t="e">
        <f>MATCH(Q161,'2009'!AG$2:AG$349,0)</f>
        <v>#N/A</v>
      </c>
      <c r="W161" s="330"/>
      <c r="X161" s="1"/>
      <c r="AG161">
        <v>1817</v>
      </c>
    </row>
    <row r="162" spans="17:33" x14ac:dyDescent="0.2">
      <c r="Q162">
        <v>2994</v>
      </c>
      <c r="R162">
        <v>-0.12520241737365723</v>
      </c>
      <c r="S162" t="e">
        <f>MATCH(Q162,'2010'!AF$2:AF$97,0)</f>
        <v>#N/A</v>
      </c>
      <c r="T162">
        <v>14.235661286649934</v>
      </c>
      <c r="U162">
        <f t="shared" si="8"/>
        <v>0.84713225732998687</v>
      </c>
      <c r="V162" t="e">
        <f>MATCH(Q162,'2009'!AG$2:AG$349,0)</f>
        <v>#N/A</v>
      </c>
      <c r="W162" s="330"/>
      <c r="X162" s="1"/>
      <c r="AG162">
        <v>1836</v>
      </c>
    </row>
    <row r="163" spans="17:33" x14ac:dyDescent="0.2">
      <c r="Q163">
        <v>3006</v>
      </c>
      <c r="R163">
        <v>1.2100522518157959</v>
      </c>
      <c r="S163" t="e">
        <f>MATCH(Q163,'2010'!AF$2:AF$97,0)</f>
        <v>#N/A</v>
      </c>
      <c r="T163">
        <v>34.136560676679593</v>
      </c>
      <c r="U163">
        <f t="shared" si="8"/>
        <v>4.8273121353359185</v>
      </c>
      <c r="V163" t="e">
        <f>MATCH(Q163,'2009'!AG$2:AG$349,0)</f>
        <v>#N/A</v>
      </c>
      <c r="W163" s="330"/>
      <c r="X163" s="1"/>
      <c r="AG163">
        <v>1856</v>
      </c>
    </row>
    <row r="164" spans="17:33" x14ac:dyDescent="0.2">
      <c r="Q164">
        <v>3025</v>
      </c>
      <c r="R164">
        <v>1.2195583581924438</v>
      </c>
      <c r="S164" t="e">
        <f>MATCH(Q164,'2010'!AF$2:AF$97,0)</f>
        <v>#N/A</v>
      </c>
      <c r="T164">
        <v>27.518163235400355</v>
      </c>
      <c r="U164">
        <f t="shared" si="8"/>
        <v>3.5036326470800709</v>
      </c>
      <c r="V164" t="e">
        <f>MATCH(Q164,'2009'!AG$2:AG$349,0)</f>
        <v>#N/A</v>
      </c>
      <c r="W164" s="330"/>
      <c r="X164" s="1"/>
      <c r="AG164">
        <v>1872</v>
      </c>
    </row>
    <row r="165" spans="17:33" x14ac:dyDescent="0.2">
      <c r="AG165">
        <v>1875</v>
      </c>
    </row>
    <row r="166" spans="17:33" x14ac:dyDescent="0.2">
      <c r="AG166">
        <v>1922</v>
      </c>
    </row>
    <row r="167" spans="17:33" x14ac:dyDescent="0.2">
      <c r="AG167">
        <v>1923</v>
      </c>
    </row>
    <row r="168" spans="17:33" x14ac:dyDescent="0.2">
      <c r="AG168">
        <v>1927</v>
      </c>
    </row>
    <row r="169" spans="17:33" x14ac:dyDescent="0.2">
      <c r="AG169">
        <v>1983</v>
      </c>
    </row>
    <row r="170" spans="17:33" x14ac:dyDescent="0.2">
      <c r="AG170">
        <v>2037</v>
      </c>
    </row>
    <row r="171" spans="17:33" x14ac:dyDescent="0.2">
      <c r="AG171">
        <v>2064</v>
      </c>
    </row>
    <row r="172" spans="17:33" x14ac:dyDescent="0.2">
      <c r="AG172">
        <v>2067</v>
      </c>
    </row>
    <row r="173" spans="17:33" x14ac:dyDescent="0.2">
      <c r="AG173">
        <v>2070</v>
      </c>
    </row>
    <row r="174" spans="17:33" x14ac:dyDescent="0.2">
      <c r="AG174">
        <v>2083</v>
      </c>
    </row>
    <row r="175" spans="17:33" x14ac:dyDescent="0.2">
      <c r="AG175">
        <v>2090</v>
      </c>
    </row>
    <row r="176" spans="17:33" x14ac:dyDescent="0.2">
      <c r="AG176">
        <v>2092</v>
      </c>
    </row>
    <row r="177" spans="33:33" x14ac:dyDescent="0.2">
      <c r="AG177">
        <v>2115</v>
      </c>
    </row>
    <row r="178" spans="33:33" x14ac:dyDescent="0.2">
      <c r="AG178">
        <v>2129</v>
      </c>
    </row>
    <row r="179" spans="33:33" x14ac:dyDescent="0.2">
      <c r="AG179">
        <v>2134</v>
      </c>
    </row>
    <row r="180" spans="33:33" x14ac:dyDescent="0.2">
      <c r="AG180">
        <v>2137</v>
      </c>
    </row>
    <row r="181" spans="33:33" x14ac:dyDescent="0.2">
      <c r="AG181">
        <v>2152</v>
      </c>
    </row>
    <row r="182" spans="33:33" x14ac:dyDescent="0.2">
      <c r="AG182">
        <v>2171</v>
      </c>
    </row>
    <row r="183" spans="33:33" x14ac:dyDescent="0.2">
      <c r="AG183">
        <v>2180</v>
      </c>
    </row>
    <row r="184" spans="33:33" x14ac:dyDescent="0.2">
      <c r="AG184">
        <v>2194</v>
      </c>
    </row>
    <row r="185" spans="33:33" x14ac:dyDescent="0.2">
      <c r="AG185">
        <v>2220</v>
      </c>
    </row>
    <row r="186" spans="33:33" x14ac:dyDescent="0.2">
      <c r="AG186">
        <v>2234</v>
      </c>
    </row>
    <row r="187" spans="33:33" x14ac:dyDescent="0.2">
      <c r="AG187">
        <v>2264</v>
      </c>
    </row>
    <row r="188" spans="33:33" x14ac:dyDescent="0.2">
      <c r="AG188">
        <v>2283</v>
      </c>
    </row>
    <row r="189" spans="33:33" x14ac:dyDescent="0.2">
      <c r="AG189">
        <v>2340</v>
      </c>
    </row>
    <row r="190" spans="33:33" x14ac:dyDescent="0.2">
      <c r="AG190">
        <v>2377</v>
      </c>
    </row>
    <row r="191" spans="33:33" x14ac:dyDescent="0.2">
      <c r="AG191">
        <v>2407</v>
      </c>
    </row>
    <row r="192" spans="33:33" x14ac:dyDescent="0.2">
      <c r="AG192">
        <v>2505</v>
      </c>
    </row>
    <row r="193" spans="33:33" x14ac:dyDescent="0.2">
      <c r="AG193">
        <v>2576</v>
      </c>
    </row>
    <row r="194" spans="33:33" x14ac:dyDescent="0.2">
      <c r="AG194">
        <v>2579</v>
      </c>
    </row>
    <row r="195" spans="33:33" x14ac:dyDescent="0.2">
      <c r="AG195">
        <v>2590</v>
      </c>
    </row>
    <row r="196" spans="33:33" x14ac:dyDescent="0.2">
      <c r="AG196">
        <v>2619</v>
      </c>
    </row>
    <row r="197" spans="33:33" x14ac:dyDescent="0.2">
      <c r="AG197">
        <v>2642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D139"/>
  <sheetViews>
    <sheetView topLeftCell="B19" workbookViewId="0">
      <selection activeCell="V31" sqref="V31:V38"/>
    </sheetView>
  </sheetViews>
  <sheetFormatPr defaultRowHeight="12.75" x14ac:dyDescent="0.2"/>
  <sheetData>
    <row r="1" spans="1:30" x14ac:dyDescent="0.2">
      <c r="A1" s="4" t="s">
        <v>0</v>
      </c>
      <c r="B1" s="5" t="s">
        <v>1</v>
      </c>
      <c r="C1" s="5" t="s">
        <v>2</v>
      </c>
      <c r="D1" s="5" t="s">
        <v>3</v>
      </c>
      <c r="E1" s="6" t="s">
        <v>4</v>
      </c>
      <c r="G1" s="4" t="s">
        <v>8</v>
      </c>
      <c r="H1" s="5" t="s">
        <v>1</v>
      </c>
      <c r="I1" s="5" t="s">
        <v>2</v>
      </c>
      <c r="J1" s="5" t="s">
        <v>3</v>
      </c>
      <c r="K1" s="6" t="s">
        <v>4</v>
      </c>
      <c r="M1" s="4" t="s">
        <v>12</v>
      </c>
      <c r="N1" s="5" t="s">
        <v>1</v>
      </c>
      <c r="O1" s="5" t="s">
        <v>2</v>
      </c>
      <c r="P1" s="5" t="s">
        <v>3</v>
      </c>
      <c r="Q1" s="6" t="s">
        <v>4</v>
      </c>
      <c r="S1" s="4" t="s">
        <v>10</v>
      </c>
      <c r="T1" s="5" t="s">
        <v>1</v>
      </c>
      <c r="U1" s="5" t="s">
        <v>2</v>
      </c>
      <c r="V1" s="5" t="s">
        <v>3</v>
      </c>
      <c r="W1" s="6" t="s">
        <v>4</v>
      </c>
      <c r="Y1" s="4" t="s">
        <v>22</v>
      </c>
      <c r="Z1" s="5" t="s">
        <v>1</v>
      </c>
      <c r="AA1" s="5" t="s">
        <v>2</v>
      </c>
      <c r="AB1" s="5" t="s">
        <v>3</v>
      </c>
      <c r="AC1" s="6" t="s">
        <v>4</v>
      </c>
    </row>
    <row r="2" spans="1:30" x14ac:dyDescent="0.2">
      <c r="A2" s="128">
        <v>1</v>
      </c>
      <c r="B2" s="2">
        <v>121</v>
      </c>
      <c r="C2" s="156">
        <v>469</v>
      </c>
      <c r="D2" s="156">
        <v>230</v>
      </c>
      <c r="E2" s="149" t="s">
        <v>6</v>
      </c>
      <c r="G2" s="128">
        <v>1</v>
      </c>
      <c r="H2" s="145">
        <v>144</v>
      </c>
      <c r="I2" s="269">
        <v>60</v>
      </c>
      <c r="J2" s="269">
        <v>64</v>
      </c>
      <c r="K2" s="147" t="s">
        <v>11</v>
      </c>
      <c r="M2" s="128">
        <v>1</v>
      </c>
      <c r="N2" s="2">
        <v>311</v>
      </c>
      <c r="O2" s="158">
        <v>308</v>
      </c>
      <c r="P2" s="158">
        <v>180</v>
      </c>
      <c r="Q2" s="149" t="s">
        <v>11</v>
      </c>
      <c r="S2" s="128">
        <v>1</v>
      </c>
      <c r="T2" s="2">
        <v>173</v>
      </c>
      <c r="U2" s="158">
        <v>71</v>
      </c>
      <c r="V2" s="158">
        <v>66</v>
      </c>
      <c r="W2" s="149" t="s">
        <v>11</v>
      </c>
      <c r="Y2" s="128" t="s">
        <v>13</v>
      </c>
      <c r="Z2" s="2">
        <v>233</v>
      </c>
      <c r="AA2" s="156">
        <v>25</v>
      </c>
      <c r="AB2" s="2">
        <v>118</v>
      </c>
      <c r="AC2" s="149" t="s">
        <v>5</v>
      </c>
      <c r="AD2" s="1" t="s">
        <v>24</v>
      </c>
    </row>
    <row r="3" spans="1:30" x14ac:dyDescent="0.2">
      <c r="A3" s="128">
        <v>2</v>
      </c>
      <c r="B3" s="2">
        <v>448</v>
      </c>
      <c r="C3" s="2">
        <v>33</v>
      </c>
      <c r="D3" s="2">
        <v>226</v>
      </c>
      <c r="E3" s="149" t="s">
        <v>7</v>
      </c>
      <c r="G3" s="128">
        <v>2</v>
      </c>
      <c r="H3" s="148">
        <v>353</v>
      </c>
      <c r="I3" s="158">
        <v>267</v>
      </c>
      <c r="J3" s="158">
        <v>343</v>
      </c>
      <c r="K3" s="149" t="s">
        <v>6</v>
      </c>
      <c r="M3" s="128">
        <v>2</v>
      </c>
      <c r="N3" s="2">
        <v>201</v>
      </c>
      <c r="O3" s="158">
        <v>303</v>
      </c>
      <c r="P3" s="158">
        <v>93</v>
      </c>
      <c r="Q3" s="149" t="s">
        <v>6</v>
      </c>
      <c r="S3" s="128">
        <v>2</v>
      </c>
      <c r="T3" s="2">
        <v>84</v>
      </c>
      <c r="U3" s="158">
        <v>175</v>
      </c>
      <c r="V3" s="158">
        <v>522</v>
      </c>
      <c r="W3" s="149" t="s">
        <v>5</v>
      </c>
      <c r="Y3" s="128" t="s">
        <v>14</v>
      </c>
      <c r="Z3" s="156">
        <v>144</v>
      </c>
      <c r="AA3" s="156">
        <v>60</v>
      </c>
      <c r="AB3" s="2">
        <v>64</v>
      </c>
      <c r="AC3" s="149" t="s">
        <v>5</v>
      </c>
    </row>
    <row r="4" spans="1:30" x14ac:dyDescent="0.2">
      <c r="A4" s="128">
        <v>3</v>
      </c>
      <c r="B4" s="156">
        <v>233</v>
      </c>
      <c r="C4" s="156">
        <v>25</v>
      </c>
      <c r="D4" s="156">
        <v>118</v>
      </c>
      <c r="E4" s="149" t="s">
        <v>11</v>
      </c>
      <c r="G4" s="128">
        <v>3</v>
      </c>
      <c r="H4" s="270">
        <v>494</v>
      </c>
      <c r="I4" s="158">
        <v>662</v>
      </c>
      <c r="J4" s="158">
        <v>250</v>
      </c>
      <c r="K4" s="149" t="s">
        <v>7</v>
      </c>
      <c r="M4" s="128">
        <v>3</v>
      </c>
      <c r="N4" s="158">
        <v>313</v>
      </c>
      <c r="O4" s="158">
        <v>312</v>
      </c>
      <c r="P4" s="158">
        <v>108</v>
      </c>
      <c r="Q4" s="149" t="s">
        <v>5</v>
      </c>
      <c r="S4" s="128">
        <v>3</v>
      </c>
      <c r="T4" s="158">
        <v>271</v>
      </c>
      <c r="U4" s="158">
        <v>168</v>
      </c>
      <c r="V4" s="158">
        <v>716</v>
      </c>
      <c r="W4" s="149" t="s">
        <v>6</v>
      </c>
      <c r="Y4" s="128" t="s">
        <v>23</v>
      </c>
      <c r="Z4" s="2">
        <v>311</v>
      </c>
      <c r="AA4" s="2">
        <v>308</v>
      </c>
      <c r="AB4" s="2">
        <v>180</v>
      </c>
      <c r="AC4" s="149" t="s">
        <v>6</v>
      </c>
    </row>
    <row r="5" spans="1:30" x14ac:dyDescent="0.2">
      <c r="A5" s="128">
        <v>4</v>
      </c>
      <c r="B5" s="2">
        <v>45</v>
      </c>
      <c r="C5" s="2">
        <v>217</v>
      </c>
      <c r="D5" s="2">
        <v>610</v>
      </c>
      <c r="E5" s="149" t="s">
        <v>5</v>
      </c>
      <c r="G5" s="128">
        <v>4</v>
      </c>
      <c r="H5" s="148">
        <v>942</v>
      </c>
      <c r="I5" s="2">
        <v>357</v>
      </c>
      <c r="J5" s="2">
        <v>519</v>
      </c>
      <c r="K5" s="149" t="s">
        <v>7</v>
      </c>
      <c r="M5" s="128">
        <v>4</v>
      </c>
      <c r="N5" s="2">
        <v>111</v>
      </c>
      <c r="O5" s="2">
        <v>16</v>
      </c>
      <c r="P5" s="2">
        <v>1</v>
      </c>
      <c r="Q5" s="149" t="s">
        <v>5</v>
      </c>
      <c r="S5" s="128">
        <v>4</v>
      </c>
      <c r="T5" s="2">
        <v>159</v>
      </c>
      <c r="U5" s="2">
        <v>365</v>
      </c>
      <c r="V5" s="2">
        <v>547</v>
      </c>
      <c r="W5" s="149" t="s">
        <v>7</v>
      </c>
      <c r="Y5" s="131" t="s">
        <v>16</v>
      </c>
      <c r="Z5" s="285">
        <v>173</v>
      </c>
      <c r="AA5" s="285">
        <v>71</v>
      </c>
      <c r="AB5" s="151">
        <v>66</v>
      </c>
      <c r="AC5" s="152" t="s">
        <v>11</v>
      </c>
    </row>
    <row r="6" spans="1:30" x14ac:dyDescent="0.2">
      <c r="A6" s="128">
        <v>5</v>
      </c>
      <c r="B6" s="2">
        <v>639</v>
      </c>
      <c r="C6" s="156">
        <v>47</v>
      </c>
      <c r="D6" s="156">
        <v>27</v>
      </c>
      <c r="E6" s="149" t="s">
        <v>7</v>
      </c>
      <c r="G6" s="128">
        <v>5</v>
      </c>
      <c r="H6" s="148">
        <v>63</v>
      </c>
      <c r="I6" s="156">
        <v>157</v>
      </c>
      <c r="J6" s="156">
        <v>48</v>
      </c>
      <c r="K6" s="149" t="s">
        <v>5</v>
      </c>
      <c r="M6" s="128">
        <v>5</v>
      </c>
      <c r="N6" s="2">
        <v>987</v>
      </c>
      <c r="O6" s="156">
        <v>814</v>
      </c>
      <c r="P6" s="156">
        <v>824</v>
      </c>
      <c r="Q6" s="149" t="s">
        <v>7</v>
      </c>
      <c r="S6" s="128">
        <v>5</v>
      </c>
      <c r="T6" s="2">
        <v>67</v>
      </c>
      <c r="U6" s="156">
        <v>68</v>
      </c>
      <c r="V6" s="156">
        <v>65</v>
      </c>
      <c r="W6" s="149" t="s">
        <v>5</v>
      </c>
    </row>
    <row r="7" spans="1:30" x14ac:dyDescent="0.2">
      <c r="A7" s="128">
        <v>6</v>
      </c>
      <c r="B7" s="2">
        <v>224</v>
      </c>
      <c r="C7" s="156">
        <v>330</v>
      </c>
      <c r="D7" s="156">
        <v>135</v>
      </c>
      <c r="E7" s="149" t="s">
        <v>7</v>
      </c>
      <c r="G7" s="128">
        <v>6</v>
      </c>
      <c r="H7" s="148">
        <v>138</v>
      </c>
      <c r="I7" s="156">
        <v>254</v>
      </c>
      <c r="J7" s="156">
        <v>151</v>
      </c>
      <c r="K7" s="149" t="s">
        <v>5</v>
      </c>
      <c r="M7" s="128">
        <v>6</v>
      </c>
      <c r="N7" s="2">
        <v>182</v>
      </c>
      <c r="O7" s="156">
        <v>86</v>
      </c>
      <c r="P7" s="156">
        <v>145</v>
      </c>
      <c r="Q7" s="149" t="s">
        <v>7</v>
      </c>
      <c r="S7" s="128">
        <v>6</v>
      </c>
      <c r="T7" s="2">
        <v>368</v>
      </c>
      <c r="U7" s="156">
        <v>399</v>
      </c>
      <c r="V7" s="156">
        <v>279</v>
      </c>
      <c r="W7" s="149" t="s">
        <v>7</v>
      </c>
    </row>
    <row r="8" spans="1:30" x14ac:dyDescent="0.2">
      <c r="A8" s="128">
        <v>7</v>
      </c>
      <c r="B8" s="2">
        <v>329</v>
      </c>
      <c r="C8" s="2">
        <v>322</v>
      </c>
      <c r="D8" s="2">
        <v>340</v>
      </c>
      <c r="E8" s="149" t="s">
        <v>5</v>
      </c>
      <c r="G8" s="128">
        <v>7</v>
      </c>
      <c r="H8" s="148">
        <v>643</v>
      </c>
      <c r="I8" s="156">
        <v>148</v>
      </c>
      <c r="J8" s="156">
        <v>57</v>
      </c>
      <c r="K8" s="149" t="s">
        <v>7</v>
      </c>
      <c r="M8" s="128">
        <v>7</v>
      </c>
      <c r="N8" s="2">
        <v>88</v>
      </c>
      <c r="O8" s="2">
        <v>188</v>
      </c>
      <c r="P8" s="2">
        <v>94</v>
      </c>
      <c r="Q8" s="149" t="s">
        <v>7</v>
      </c>
      <c r="S8" s="128">
        <v>7</v>
      </c>
      <c r="T8" s="2">
        <v>382</v>
      </c>
      <c r="U8" s="2">
        <v>383</v>
      </c>
      <c r="V8" s="2">
        <v>291</v>
      </c>
      <c r="W8" s="149" t="s">
        <v>7</v>
      </c>
    </row>
    <row r="9" spans="1:30" x14ac:dyDescent="0.2">
      <c r="A9" s="131">
        <v>8</v>
      </c>
      <c r="B9" s="151">
        <v>862</v>
      </c>
      <c r="C9" s="151">
        <v>126</v>
      </c>
      <c r="D9" s="151">
        <v>449</v>
      </c>
      <c r="E9" s="152" t="s">
        <v>7</v>
      </c>
      <c r="G9" s="131">
        <v>8</v>
      </c>
      <c r="H9" s="150">
        <v>930</v>
      </c>
      <c r="I9" s="271">
        <v>236</v>
      </c>
      <c r="J9" s="271">
        <v>155</v>
      </c>
      <c r="K9" s="152" t="s">
        <v>7</v>
      </c>
      <c r="M9" s="131">
        <v>8</v>
      </c>
      <c r="N9" s="151">
        <v>302</v>
      </c>
      <c r="O9" s="151">
        <v>190</v>
      </c>
      <c r="P9" s="151">
        <v>818</v>
      </c>
      <c r="Q9" s="152" t="s">
        <v>7</v>
      </c>
      <c r="S9" s="131">
        <v>8</v>
      </c>
      <c r="T9" s="151">
        <v>176</v>
      </c>
      <c r="U9" s="151">
        <v>79</v>
      </c>
      <c r="V9" s="151">
        <v>288</v>
      </c>
      <c r="W9" s="152" t="s">
        <v>7</v>
      </c>
    </row>
    <row r="11" spans="1:30" ht="18" x14ac:dyDescent="0.25">
      <c r="A11" s="257" t="s">
        <v>108</v>
      </c>
      <c r="G11" s="257" t="s">
        <v>35</v>
      </c>
      <c r="M11" s="257" t="s">
        <v>12</v>
      </c>
      <c r="S11" s="257" t="s">
        <v>110</v>
      </c>
    </row>
    <row r="12" spans="1:30" ht="18" x14ac:dyDescent="0.25">
      <c r="A12" s="257" t="s">
        <v>106</v>
      </c>
      <c r="G12" s="257" t="s">
        <v>106</v>
      </c>
      <c r="M12" s="257" t="s">
        <v>106</v>
      </c>
      <c r="S12" s="257" t="s">
        <v>106</v>
      </c>
    </row>
    <row r="13" spans="1:30" x14ac:dyDescent="0.2">
      <c r="B13" s="10"/>
      <c r="C13" s="110" t="s">
        <v>79</v>
      </c>
      <c r="D13" s="110" t="s">
        <v>107</v>
      </c>
      <c r="H13" s="10"/>
      <c r="I13" s="110" t="s">
        <v>79</v>
      </c>
      <c r="J13" s="110" t="s">
        <v>107</v>
      </c>
      <c r="N13" s="10"/>
      <c r="O13" s="110" t="s">
        <v>79</v>
      </c>
      <c r="P13" s="110" t="s">
        <v>107</v>
      </c>
      <c r="T13" s="10"/>
      <c r="U13" s="110" t="s">
        <v>79</v>
      </c>
      <c r="V13" s="110" t="s">
        <v>107</v>
      </c>
    </row>
    <row r="14" spans="1:30" x14ac:dyDescent="0.2">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row>
    <row r="15" spans="1:30" x14ac:dyDescent="0.2">
      <c r="A15" s="194">
        <f t="shared" ref="A15:A22" si="0">B2</f>
        <v>121</v>
      </c>
      <c r="B15" s="193" t="s">
        <v>82</v>
      </c>
      <c r="C15" s="194">
        <v>16</v>
      </c>
      <c r="D15" s="195">
        <f>IF(E15="Winner",30,IF(E15="Finalist",20,IF(E15="Semi Finalist",10,)))</f>
        <v>20</v>
      </c>
      <c r="E15" s="157" t="str">
        <f>E2</f>
        <v>Finalist</v>
      </c>
      <c r="G15" s="194">
        <f t="shared" ref="G15:G22" si="1">H2</f>
        <v>144</v>
      </c>
      <c r="H15" s="193" t="s">
        <v>82</v>
      </c>
      <c r="I15" s="194">
        <v>16</v>
      </c>
      <c r="J15" s="195">
        <f>IF(K15="Winner",30,IF(K15="Finalist",20,IF(K15="Semi Finalist",10,)))</f>
        <v>30</v>
      </c>
      <c r="K15" s="157" t="str">
        <f>K2</f>
        <v>Winner</v>
      </c>
      <c r="M15" s="194">
        <f t="shared" ref="M15:M22" si="2">N2</f>
        <v>311</v>
      </c>
      <c r="N15" s="193" t="s">
        <v>82</v>
      </c>
      <c r="O15" s="194">
        <v>16</v>
      </c>
      <c r="P15" s="195">
        <f>IF(Q15="Winner",30,IF(Q15="Finalist",20,IF(Q15="Semi Finalist",10,)))</f>
        <v>30</v>
      </c>
      <c r="Q15" s="157" t="str">
        <f>Q2</f>
        <v>Winner</v>
      </c>
      <c r="S15" s="194">
        <f t="shared" ref="S15:S22" si="3">T2</f>
        <v>173</v>
      </c>
      <c r="T15" s="193" t="s">
        <v>82</v>
      </c>
      <c r="U15" s="194">
        <v>16</v>
      </c>
      <c r="V15" s="195">
        <f>IF(W15="Winner",30,IF(W15="Finalist",20,IF(W15="Semi Finalist",10,)))</f>
        <v>30</v>
      </c>
      <c r="W15" s="157" t="str">
        <f>W2</f>
        <v>Winner</v>
      </c>
    </row>
    <row r="16" spans="1:30" x14ac:dyDescent="0.2">
      <c r="A16" s="197">
        <f t="shared" si="0"/>
        <v>448</v>
      </c>
      <c r="B16" s="196" t="s">
        <v>83</v>
      </c>
      <c r="C16" s="197">
        <v>15</v>
      </c>
      <c r="D16" s="198">
        <f t="shared" ref="D16:D38" si="4">IF(E16="Winner",30,IF(E16="Finalist",20,IF(E16="Semi Finalist",10,)))</f>
        <v>0</v>
      </c>
      <c r="E16" s="157" t="str">
        <f t="shared" ref="E16:E22" si="5">E3</f>
        <v>Quarter Finalist</v>
      </c>
      <c r="G16" s="197">
        <f t="shared" si="1"/>
        <v>353</v>
      </c>
      <c r="H16" s="196" t="s">
        <v>83</v>
      </c>
      <c r="I16" s="197">
        <v>15</v>
      </c>
      <c r="J16" s="198">
        <f t="shared" ref="J16:J38" si="6">IF(K16="Winner",30,IF(K16="Finalist",20,IF(K16="Semi Finalist",10,)))</f>
        <v>20</v>
      </c>
      <c r="K16" s="157" t="str">
        <f t="shared" ref="K16:K22" si="7">K3</f>
        <v>Finalist</v>
      </c>
      <c r="M16" s="197">
        <f t="shared" si="2"/>
        <v>201</v>
      </c>
      <c r="N16" s="196" t="s">
        <v>83</v>
      </c>
      <c r="O16" s="197">
        <v>15</v>
      </c>
      <c r="P16" s="198">
        <f t="shared" ref="P16:P38" si="8">IF(Q16="Winner",30,IF(Q16="Finalist",20,IF(Q16="Semi Finalist",10,)))</f>
        <v>20</v>
      </c>
      <c r="Q16" s="157" t="str">
        <f t="shared" ref="Q16:Q22" si="9">Q3</f>
        <v>Finalist</v>
      </c>
      <c r="S16" s="197">
        <f t="shared" si="3"/>
        <v>84</v>
      </c>
      <c r="T16" s="196" t="s">
        <v>83</v>
      </c>
      <c r="U16" s="197">
        <v>15</v>
      </c>
      <c r="V16" s="198">
        <f t="shared" ref="V16:V38" si="10">IF(W16="Winner",30,IF(W16="Finalist",20,IF(W16="Semi Finalist",10,)))</f>
        <v>10</v>
      </c>
      <c r="W16" s="157" t="str">
        <f t="shared" ref="W16:W22" si="11">W3</f>
        <v>Semi Finalist</v>
      </c>
    </row>
    <row r="17" spans="1:23" x14ac:dyDescent="0.2">
      <c r="A17" s="197">
        <f t="shared" si="0"/>
        <v>233</v>
      </c>
      <c r="B17" s="196" t="s">
        <v>84</v>
      </c>
      <c r="C17" s="197">
        <v>14</v>
      </c>
      <c r="D17" s="198">
        <f t="shared" si="4"/>
        <v>30</v>
      </c>
      <c r="E17" s="157" t="str">
        <f t="shared" si="5"/>
        <v>Winner</v>
      </c>
      <c r="G17" s="197">
        <f t="shared" si="1"/>
        <v>494</v>
      </c>
      <c r="H17" s="196" t="s">
        <v>84</v>
      </c>
      <c r="I17" s="197">
        <v>14</v>
      </c>
      <c r="J17" s="198">
        <f t="shared" si="6"/>
        <v>0</v>
      </c>
      <c r="K17" s="157" t="str">
        <f t="shared" si="7"/>
        <v>Quarter Finalist</v>
      </c>
      <c r="M17" s="197">
        <f t="shared" si="2"/>
        <v>313</v>
      </c>
      <c r="N17" s="196" t="s">
        <v>84</v>
      </c>
      <c r="O17" s="197">
        <v>14</v>
      </c>
      <c r="P17" s="198">
        <f t="shared" si="8"/>
        <v>10</v>
      </c>
      <c r="Q17" s="157" t="str">
        <f t="shared" si="9"/>
        <v>Semi Finalist</v>
      </c>
      <c r="S17" s="197">
        <f t="shared" si="3"/>
        <v>271</v>
      </c>
      <c r="T17" s="196" t="s">
        <v>84</v>
      </c>
      <c r="U17" s="197">
        <v>14</v>
      </c>
      <c r="V17" s="198">
        <f t="shared" si="10"/>
        <v>20</v>
      </c>
      <c r="W17" s="157" t="str">
        <f t="shared" si="11"/>
        <v>Finalist</v>
      </c>
    </row>
    <row r="18" spans="1:23" x14ac:dyDescent="0.2">
      <c r="A18" s="197">
        <f t="shared" si="0"/>
        <v>45</v>
      </c>
      <c r="B18" s="196" t="s">
        <v>85</v>
      </c>
      <c r="C18" s="197">
        <v>13</v>
      </c>
      <c r="D18" s="198">
        <f t="shared" si="4"/>
        <v>10</v>
      </c>
      <c r="E18" s="157" t="str">
        <f t="shared" si="5"/>
        <v>Semi Finalist</v>
      </c>
      <c r="G18" s="197">
        <f t="shared" si="1"/>
        <v>942</v>
      </c>
      <c r="H18" s="196" t="s">
        <v>85</v>
      </c>
      <c r="I18" s="197">
        <v>13</v>
      </c>
      <c r="J18" s="198">
        <f t="shared" si="6"/>
        <v>0</v>
      </c>
      <c r="K18" s="157" t="str">
        <f t="shared" si="7"/>
        <v>Quarter Finalist</v>
      </c>
      <c r="M18" s="197">
        <f t="shared" si="2"/>
        <v>111</v>
      </c>
      <c r="N18" s="196" t="s">
        <v>85</v>
      </c>
      <c r="O18" s="197">
        <v>13</v>
      </c>
      <c r="P18" s="198">
        <f t="shared" si="8"/>
        <v>10</v>
      </c>
      <c r="Q18" s="157" t="str">
        <f t="shared" si="9"/>
        <v>Semi Finalist</v>
      </c>
      <c r="S18" s="197">
        <f t="shared" si="3"/>
        <v>159</v>
      </c>
      <c r="T18" s="196" t="s">
        <v>85</v>
      </c>
      <c r="U18" s="197">
        <v>13</v>
      </c>
      <c r="V18" s="198">
        <f t="shared" si="10"/>
        <v>0</v>
      </c>
      <c r="W18" s="157" t="str">
        <f t="shared" si="11"/>
        <v>Quarter Finalist</v>
      </c>
    </row>
    <row r="19" spans="1:23" x14ac:dyDescent="0.2">
      <c r="A19" s="197">
        <f t="shared" si="0"/>
        <v>639</v>
      </c>
      <c r="B19" s="196" t="s">
        <v>86</v>
      </c>
      <c r="C19" s="197">
        <v>12</v>
      </c>
      <c r="D19" s="198">
        <f t="shared" si="4"/>
        <v>0</v>
      </c>
      <c r="E19" s="157" t="str">
        <f t="shared" si="5"/>
        <v>Quarter Finalist</v>
      </c>
      <c r="F19" s="153"/>
      <c r="G19" s="197">
        <f t="shared" si="1"/>
        <v>63</v>
      </c>
      <c r="H19" s="196" t="s">
        <v>86</v>
      </c>
      <c r="I19" s="197">
        <v>12</v>
      </c>
      <c r="J19" s="198">
        <f t="shared" si="6"/>
        <v>10</v>
      </c>
      <c r="K19" s="157" t="str">
        <f t="shared" si="7"/>
        <v>Semi Finalist</v>
      </c>
      <c r="L19" s="153"/>
      <c r="M19" s="197">
        <f t="shared" si="2"/>
        <v>987</v>
      </c>
      <c r="N19" s="196" t="s">
        <v>86</v>
      </c>
      <c r="O19" s="197">
        <v>12</v>
      </c>
      <c r="P19" s="198">
        <f t="shared" si="8"/>
        <v>0</v>
      </c>
      <c r="Q19" s="157" t="str">
        <f t="shared" si="9"/>
        <v>Quarter Finalist</v>
      </c>
      <c r="R19" s="153"/>
      <c r="S19" s="197">
        <f t="shared" si="3"/>
        <v>67</v>
      </c>
      <c r="T19" s="196" t="s">
        <v>86</v>
      </c>
      <c r="U19" s="197">
        <v>12</v>
      </c>
      <c r="V19" s="198">
        <f t="shared" si="10"/>
        <v>10</v>
      </c>
      <c r="W19" s="157" t="str">
        <f t="shared" si="11"/>
        <v>Semi Finalist</v>
      </c>
    </row>
    <row r="20" spans="1:23" x14ac:dyDescent="0.2">
      <c r="A20" s="197">
        <f t="shared" si="0"/>
        <v>224</v>
      </c>
      <c r="B20" s="196" t="s">
        <v>87</v>
      </c>
      <c r="C20" s="197">
        <v>11</v>
      </c>
      <c r="D20" s="198">
        <f t="shared" si="4"/>
        <v>0</v>
      </c>
      <c r="E20" s="157" t="str">
        <f t="shared" si="5"/>
        <v>Quarter Finalist</v>
      </c>
      <c r="G20" s="197">
        <f t="shared" si="1"/>
        <v>138</v>
      </c>
      <c r="H20" s="196" t="s">
        <v>87</v>
      </c>
      <c r="I20" s="197">
        <v>11</v>
      </c>
      <c r="J20" s="198">
        <f t="shared" si="6"/>
        <v>10</v>
      </c>
      <c r="K20" s="157" t="str">
        <f t="shared" si="7"/>
        <v>Semi Finalist</v>
      </c>
      <c r="M20" s="197">
        <f t="shared" si="2"/>
        <v>182</v>
      </c>
      <c r="N20" s="196" t="s">
        <v>87</v>
      </c>
      <c r="O20" s="197">
        <v>11</v>
      </c>
      <c r="P20" s="198">
        <f t="shared" si="8"/>
        <v>0</v>
      </c>
      <c r="Q20" s="157" t="str">
        <f t="shared" si="9"/>
        <v>Quarter Finalist</v>
      </c>
      <c r="S20" s="197">
        <f t="shared" si="3"/>
        <v>368</v>
      </c>
      <c r="T20" s="196" t="s">
        <v>87</v>
      </c>
      <c r="U20" s="197">
        <v>11</v>
      </c>
      <c r="V20" s="198">
        <f t="shared" si="10"/>
        <v>0</v>
      </c>
      <c r="W20" s="157" t="str">
        <f t="shared" si="11"/>
        <v>Quarter Finalist</v>
      </c>
    </row>
    <row r="21" spans="1:23" x14ac:dyDescent="0.2">
      <c r="A21" s="197">
        <f t="shared" si="0"/>
        <v>329</v>
      </c>
      <c r="B21" s="196" t="s">
        <v>88</v>
      </c>
      <c r="C21" s="197">
        <v>10</v>
      </c>
      <c r="D21" s="198">
        <f t="shared" si="4"/>
        <v>10</v>
      </c>
      <c r="E21" s="157" t="str">
        <f t="shared" si="5"/>
        <v>Semi Finalist</v>
      </c>
      <c r="G21" s="197">
        <f t="shared" si="1"/>
        <v>643</v>
      </c>
      <c r="H21" s="196" t="s">
        <v>88</v>
      </c>
      <c r="I21" s="197">
        <v>10</v>
      </c>
      <c r="J21" s="198">
        <f t="shared" si="6"/>
        <v>0</v>
      </c>
      <c r="K21" s="157" t="str">
        <f t="shared" si="7"/>
        <v>Quarter Finalist</v>
      </c>
      <c r="M21" s="197">
        <f t="shared" si="2"/>
        <v>88</v>
      </c>
      <c r="N21" s="196" t="s">
        <v>88</v>
      </c>
      <c r="O21" s="197">
        <v>10</v>
      </c>
      <c r="P21" s="198">
        <f t="shared" si="8"/>
        <v>0</v>
      </c>
      <c r="Q21" s="157" t="str">
        <f t="shared" si="9"/>
        <v>Quarter Finalist</v>
      </c>
      <c r="S21" s="197">
        <f t="shared" si="3"/>
        <v>382</v>
      </c>
      <c r="T21" s="196" t="s">
        <v>88</v>
      </c>
      <c r="U21" s="197">
        <v>10</v>
      </c>
      <c r="V21" s="198">
        <f t="shared" si="10"/>
        <v>0</v>
      </c>
      <c r="W21" s="157" t="str">
        <f t="shared" si="11"/>
        <v>Quarter Finalist</v>
      </c>
    </row>
    <row r="22" spans="1:23" x14ac:dyDescent="0.2">
      <c r="A22" s="202">
        <f t="shared" si="0"/>
        <v>862</v>
      </c>
      <c r="B22" s="201" t="s">
        <v>89</v>
      </c>
      <c r="C22" s="202">
        <v>9</v>
      </c>
      <c r="D22" s="203">
        <f t="shared" si="4"/>
        <v>0</v>
      </c>
      <c r="E22" s="157" t="str">
        <f t="shared" si="5"/>
        <v>Quarter Finalist</v>
      </c>
      <c r="G22" s="202">
        <f t="shared" si="1"/>
        <v>930</v>
      </c>
      <c r="H22" s="201" t="s">
        <v>89</v>
      </c>
      <c r="I22" s="202">
        <v>9</v>
      </c>
      <c r="J22" s="203">
        <f t="shared" si="6"/>
        <v>0</v>
      </c>
      <c r="K22" s="157" t="str">
        <f t="shared" si="7"/>
        <v>Quarter Finalist</v>
      </c>
      <c r="M22" s="202">
        <f t="shared" si="2"/>
        <v>302</v>
      </c>
      <c r="N22" s="201" t="s">
        <v>89</v>
      </c>
      <c r="O22" s="202">
        <v>9</v>
      </c>
      <c r="P22" s="203">
        <f t="shared" si="8"/>
        <v>0</v>
      </c>
      <c r="Q22" s="157" t="str">
        <f t="shared" si="9"/>
        <v>Quarter Finalist</v>
      </c>
      <c r="S22" s="202">
        <f t="shared" si="3"/>
        <v>176</v>
      </c>
      <c r="T22" s="201" t="s">
        <v>89</v>
      </c>
      <c r="U22" s="202">
        <v>9</v>
      </c>
      <c r="V22" s="203">
        <f t="shared" si="10"/>
        <v>0</v>
      </c>
      <c r="W22" s="157" t="str">
        <f t="shared" si="11"/>
        <v>Quarter Finalist</v>
      </c>
    </row>
    <row r="23" spans="1:23" x14ac:dyDescent="0.2">
      <c r="A23" s="197">
        <f t="shared" ref="A23:A30" si="12">C2</f>
        <v>469</v>
      </c>
      <c r="B23" s="196" t="s">
        <v>90</v>
      </c>
      <c r="C23" s="197">
        <v>16</v>
      </c>
      <c r="D23" s="198">
        <f t="shared" si="4"/>
        <v>20</v>
      </c>
      <c r="E23" t="str">
        <f t="shared" ref="E23:E38" si="13">E15</f>
        <v>Finalist</v>
      </c>
      <c r="G23" s="197">
        <f t="shared" ref="G23:G30" si="14">I2</f>
        <v>60</v>
      </c>
      <c r="H23" s="196" t="s">
        <v>90</v>
      </c>
      <c r="I23" s="197">
        <v>16</v>
      </c>
      <c r="J23" s="198">
        <f t="shared" si="6"/>
        <v>30</v>
      </c>
      <c r="K23" t="str">
        <f t="shared" ref="K23:K38" si="15">K15</f>
        <v>Winner</v>
      </c>
      <c r="M23" s="197">
        <f t="shared" ref="M23:M30" si="16">O2</f>
        <v>308</v>
      </c>
      <c r="N23" s="196" t="s">
        <v>90</v>
      </c>
      <c r="O23" s="197">
        <v>16</v>
      </c>
      <c r="P23" s="198">
        <f t="shared" si="8"/>
        <v>30</v>
      </c>
      <c r="Q23" t="str">
        <f t="shared" ref="Q23:Q38" si="17">Q15</f>
        <v>Winner</v>
      </c>
      <c r="S23" s="197">
        <f t="shared" ref="S23:S30" si="18">U2</f>
        <v>71</v>
      </c>
      <c r="T23" s="196" t="s">
        <v>90</v>
      </c>
      <c r="U23" s="197">
        <v>16</v>
      </c>
      <c r="V23" s="198">
        <f t="shared" si="10"/>
        <v>30</v>
      </c>
      <c r="W23" t="str">
        <f t="shared" ref="W23:W38" si="19">W15</f>
        <v>Winner</v>
      </c>
    </row>
    <row r="24" spans="1:23" x14ac:dyDescent="0.2">
      <c r="A24" s="197">
        <f t="shared" si="12"/>
        <v>33</v>
      </c>
      <c r="B24" s="196" t="s">
        <v>91</v>
      </c>
      <c r="C24" s="197">
        <v>15</v>
      </c>
      <c r="D24" s="198">
        <f t="shared" si="4"/>
        <v>0</v>
      </c>
      <c r="E24" t="str">
        <f t="shared" si="13"/>
        <v>Quarter Finalist</v>
      </c>
      <c r="G24" s="197">
        <f t="shared" si="14"/>
        <v>267</v>
      </c>
      <c r="H24" s="196" t="s">
        <v>91</v>
      </c>
      <c r="I24" s="197">
        <v>15</v>
      </c>
      <c r="J24" s="198">
        <f t="shared" si="6"/>
        <v>20</v>
      </c>
      <c r="K24" t="str">
        <f t="shared" si="15"/>
        <v>Finalist</v>
      </c>
      <c r="M24" s="197">
        <f t="shared" si="16"/>
        <v>303</v>
      </c>
      <c r="N24" s="196" t="s">
        <v>91</v>
      </c>
      <c r="O24" s="197">
        <v>15</v>
      </c>
      <c r="P24" s="198">
        <f t="shared" si="8"/>
        <v>20</v>
      </c>
      <c r="Q24" t="str">
        <f t="shared" si="17"/>
        <v>Finalist</v>
      </c>
      <c r="S24" s="197">
        <f t="shared" si="18"/>
        <v>175</v>
      </c>
      <c r="T24" s="196" t="s">
        <v>91</v>
      </c>
      <c r="U24" s="197">
        <v>15</v>
      </c>
      <c r="V24" s="198">
        <f t="shared" si="10"/>
        <v>10</v>
      </c>
      <c r="W24" t="str">
        <f t="shared" si="19"/>
        <v>Semi Finalist</v>
      </c>
    </row>
    <row r="25" spans="1:23" x14ac:dyDescent="0.2">
      <c r="A25" s="197">
        <f t="shared" si="12"/>
        <v>25</v>
      </c>
      <c r="B25" s="196" t="s">
        <v>92</v>
      </c>
      <c r="C25" s="197">
        <v>14</v>
      </c>
      <c r="D25" s="198">
        <f t="shared" si="4"/>
        <v>30</v>
      </c>
      <c r="E25" t="str">
        <f t="shared" si="13"/>
        <v>Winner</v>
      </c>
      <c r="G25" s="197">
        <f t="shared" si="14"/>
        <v>662</v>
      </c>
      <c r="H25" s="196" t="s">
        <v>92</v>
      </c>
      <c r="I25" s="197">
        <v>14</v>
      </c>
      <c r="J25" s="198">
        <f t="shared" si="6"/>
        <v>0</v>
      </c>
      <c r="K25" t="str">
        <f t="shared" si="15"/>
        <v>Quarter Finalist</v>
      </c>
      <c r="M25" s="197">
        <f t="shared" si="16"/>
        <v>312</v>
      </c>
      <c r="N25" s="196" t="s">
        <v>92</v>
      </c>
      <c r="O25" s="197">
        <v>14</v>
      </c>
      <c r="P25" s="198">
        <f t="shared" si="8"/>
        <v>10</v>
      </c>
      <c r="Q25" t="str">
        <f t="shared" si="17"/>
        <v>Semi Finalist</v>
      </c>
      <c r="S25" s="197">
        <f t="shared" si="18"/>
        <v>168</v>
      </c>
      <c r="T25" s="196" t="s">
        <v>92</v>
      </c>
      <c r="U25" s="197">
        <v>14</v>
      </c>
      <c r="V25" s="198">
        <f t="shared" si="10"/>
        <v>20</v>
      </c>
      <c r="W25" t="str">
        <f t="shared" si="19"/>
        <v>Finalist</v>
      </c>
    </row>
    <row r="26" spans="1:23" x14ac:dyDescent="0.2">
      <c r="A26" s="197">
        <f t="shared" si="12"/>
        <v>217</v>
      </c>
      <c r="B26" s="196" t="s">
        <v>93</v>
      </c>
      <c r="C26" s="197">
        <v>13</v>
      </c>
      <c r="D26" s="198">
        <f t="shared" si="4"/>
        <v>10</v>
      </c>
      <c r="E26" t="str">
        <f t="shared" si="13"/>
        <v>Semi Finalist</v>
      </c>
      <c r="G26" s="197">
        <f t="shared" si="14"/>
        <v>357</v>
      </c>
      <c r="H26" s="196" t="s">
        <v>93</v>
      </c>
      <c r="I26" s="197">
        <v>13</v>
      </c>
      <c r="J26" s="198">
        <f t="shared" si="6"/>
        <v>0</v>
      </c>
      <c r="K26" t="str">
        <f t="shared" si="15"/>
        <v>Quarter Finalist</v>
      </c>
      <c r="M26" s="197">
        <f t="shared" si="16"/>
        <v>16</v>
      </c>
      <c r="N26" s="196" t="s">
        <v>93</v>
      </c>
      <c r="O26" s="197">
        <v>13</v>
      </c>
      <c r="P26" s="198">
        <f t="shared" si="8"/>
        <v>10</v>
      </c>
      <c r="Q26" t="str">
        <f t="shared" si="17"/>
        <v>Semi Finalist</v>
      </c>
      <c r="S26" s="197">
        <f t="shared" si="18"/>
        <v>365</v>
      </c>
      <c r="T26" s="196" t="s">
        <v>93</v>
      </c>
      <c r="U26" s="197">
        <v>13</v>
      </c>
      <c r="V26" s="198">
        <f t="shared" si="10"/>
        <v>0</v>
      </c>
      <c r="W26" t="str">
        <f t="shared" si="19"/>
        <v>Quarter Finalist</v>
      </c>
    </row>
    <row r="27" spans="1:23" x14ac:dyDescent="0.2">
      <c r="A27" s="197">
        <f t="shared" si="12"/>
        <v>47</v>
      </c>
      <c r="B27" s="196" t="s">
        <v>94</v>
      </c>
      <c r="C27" s="197">
        <v>12</v>
      </c>
      <c r="D27" s="198">
        <f t="shared" si="4"/>
        <v>0</v>
      </c>
      <c r="E27" t="str">
        <f t="shared" si="13"/>
        <v>Quarter Finalist</v>
      </c>
      <c r="G27" s="197">
        <f t="shared" si="14"/>
        <v>157</v>
      </c>
      <c r="H27" s="196" t="s">
        <v>94</v>
      </c>
      <c r="I27" s="197">
        <v>12</v>
      </c>
      <c r="J27" s="198">
        <f t="shared" si="6"/>
        <v>10</v>
      </c>
      <c r="K27" t="str">
        <f t="shared" si="15"/>
        <v>Semi Finalist</v>
      </c>
      <c r="M27" s="197">
        <f t="shared" si="16"/>
        <v>814</v>
      </c>
      <c r="N27" s="196" t="s">
        <v>94</v>
      </c>
      <c r="O27" s="197">
        <v>12</v>
      </c>
      <c r="P27" s="198">
        <f t="shared" si="8"/>
        <v>0</v>
      </c>
      <c r="Q27" t="str">
        <f t="shared" si="17"/>
        <v>Quarter Finalist</v>
      </c>
      <c r="S27" s="197">
        <f t="shared" si="18"/>
        <v>68</v>
      </c>
      <c r="T27" s="196" t="s">
        <v>94</v>
      </c>
      <c r="U27" s="197">
        <v>12</v>
      </c>
      <c r="V27" s="198">
        <f t="shared" si="10"/>
        <v>10</v>
      </c>
      <c r="W27" t="str">
        <f t="shared" si="19"/>
        <v>Semi Finalist</v>
      </c>
    </row>
    <row r="28" spans="1:23" x14ac:dyDescent="0.2">
      <c r="A28" s="197">
        <f t="shared" si="12"/>
        <v>330</v>
      </c>
      <c r="B28" s="196" t="s">
        <v>95</v>
      </c>
      <c r="C28" s="197">
        <v>11</v>
      </c>
      <c r="D28" s="198">
        <f t="shared" si="4"/>
        <v>0</v>
      </c>
      <c r="E28" t="str">
        <f t="shared" si="13"/>
        <v>Quarter Finalist</v>
      </c>
      <c r="G28" s="197">
        <f t="shared" si="14"/>
        <v>254</v>
      </c>
      <c r="H28" s="196" t="s">
        <v>95</v>
      </c>
      <c r="I28" s="197">
        <v>11</v>
      </c>
      <c r="J28" s="198">
        <f t="shared" si="6"/>
        <v>10</v>
      </c>
      <c r="K28" t="str">
        <f t="shared" si="15"/>
        <v>Semi Finalist</v>
      </c>
      <c r="M28" s="197">
        <f t="shared" si="16"/>
        <v>86</v>
      </c>
      <c r="N28" s="196" t="s">
        <v>95</v>
      </c>
      <c r="O28" s="197">
        <v>11</v>
      </c>
      <c r="P28" s="198">
        <f t="shared" si="8"/>
        <v>0</v>
      </c>
      <c r="Q28" t="str">
        <f t="shared" si="17"/>
        <v>Quarter Finalist</v>
      </c>
      <c r="S28" s="197">
        <f t="shared" si="18"/>
        <v>399</v>
      </c>
      <c r="T28" s="196" t="s">
        <v>95</v>
      </c>
      <c r="U28" s="197">
        <v>11</v>
      </c>
      <c r="V28" s="198">
        <f t="shared" si="10"/>
        <v>0</v>
      </c>
      <c r="W28" t="str">
        <f t="shared" si="19"/>
        <v>Quarter Finalist</v>
      </c>
    </row>
    <row r="29" spans="1:23" x14ac:dyDescent="0.2">
      <c r="A29" s="197">
        <f t="shared" si="12"/>
        <v>322</v>
      </c>
      <c r="B29" s="196" t="s">
        <v>96</v>
      </c>
      <c r="C29" s="197">
        <v>10</v>
      </c>
      <c r="D29" s="198">
        <f t="shared" si="4"/>
        <v>10</v>
      </c>
      <c r="E29" t="str">
        <f t="shared" si="13"/>
        <v>Semi Finalist</v>
      </c>
      <c r="F29" s="153"/>
      <c r="G29" s="197">
        <f t="shared" si="14"/>
        <v>148</v>
      </c>
      <c r="H29" s="196" t="s">
        <v>96</v>
      </c>
      <c r="I29" s="197">
        <v>10</v>
      </c>
      <c r="J29" s="198">
        <f t="shared" si="6"/>
        <v>0</v>
      </c>
      <c r="K29" t="str">
        <f t="shared" si="15"/>
        <v>Quarter Finalist</v>
      </c>
      <c r="L29" s="153"/>
      <c r="M29" s="197">
        <f t="shared" si="16"/>
        <v>188</v>
      </c>
      <c r="N29" s="196" t="s">
        <v>96</v>
      </c>
      <c r="O29" s="197">
        <v>10</v>
      </c>
      <c r="P29" s="198">
        <f t="shared" si="8"/>
        <v>0</v>
      </c>
      <c r="Q29" t="str">
        <f t="shared" si="17"/>
        <v>Quarter Finalist</v>
      </c>
      <c r="R29" s="153"/>
      <c r="S29" s="197">
        <f t="shared" si="18"/>
        <v>383</v>
      </c>
      <c r="T29" s="196" t="s">
        <v>96</v>
      </c>
      <c r="U29" s="197">
        <v>10</v>
      </c>
      <c r="V29" s="198">
        <f t="shared" si="10"/>
        <v>0</v>
      </c>
      <c r="W29" t="str">
        <f t="shared" si="19"/>
        <v>Quarter Finalist</v>
      </c>
    </row>
    <row r="30" spans="1:23" x14ac:dyDescent="0.2">
      <c r="A30" s="202">
        <f t="shared" si="12"/>
        <v>126</v>
      </c>
      <c r="B30" s="201" t="s">
        <v>97</v>
      </c>
      <c r="C30" s="202">
        <v>9</v>
      </c>
      <c r="D30" s="203">
        <f t="shared" si="4"/>
        <v>0</v>
      </c>
      <c r="E30" t="str">
        <f t="shared" si="13"/>
        <v>Quarter Finalist</v>
      </c>
      <c r="G30" s="202">
        <f t="shared" si="14"/>
        <v>236</v>
      </c>
      <c r="H30" s="201" t="s">
        <v>97</v>
      </c>
      <c r="I30" s="202">
        <v>9</v>
      </c>
      <c r="J30" s="203">
        <f t="shared" si="6"/>
        <v>0</v>
      </c>
      <c r="K30" t="str">
        <f t="shared" si="15"/>
        <v>Quarter Finalist</v>
      </c>
      <c r="M30" s="202">
        <f t="shared" si="16"/>
        <v>190</v>
      </c>
      <c r="N30" s="201" t="s">
        <v>97</v>
      </c>
      <c r="O30" s="202">
        <v>9</v>
      </c>
      <c r="P30" s="203">
        <f t="shared" si="8"/>
        <v>0</v>
      </c>
      <c r="Q30" t="str">
        <f t="shared" si="17"/>
        <v>Quarter Finalist</v>
      </c>
      <c r="S30" s="202">
        <f t="shared" si="18"/>
        <v>79</v>
      </c>
      <c r="T30" s="201" t="s">
        <v>97</v>
      </c>
      <c r="U30" s="202">
        <v>9</v>
      </c>
      <c r="V30" s="203">
        <f t="shared" si="10"/>
        <v>0</v>
      </c>
      <c r="W30" t="str">
        <f t="shared" si="19"/>
        <v>Quarter Finalist</v>
      </c>
    </row>
    <row r="31" spans="1:23" x14ac:dyDescent="0.2">
      <c r="A31" s="197">
        <f t="shared" ref="A31:A38" si="20">D2</f>
        <v>230</v>
      </c>
      <c r="B31" s="196" t="s">
        <v>98</v>
      </c>
      <c r="C31" s="197">
        <v>8</v>
      </c>
      <c r="D31" s="198">
        <f t="shared" si="4"/>
        <v>20</v>
      </c>
      <c r="E31" t="str">
        <f t="shared" si="13"/>
        <v>Finalist</v>
      </c>
      <c r="G31" s="197">
        <f t="shared" ref="G31:G38" si="21">J2</f>
        <v>64</v>
      </c>
      <c r="H31" s="196" t="s">
        <v>98</v>
      </c>
      <c r="I31" s="197">
        <v>8</v>
      </c>
      <c r="J31" s="198">
        <f t="shared" si="6"/>
        <v>30</v>
      </c>
      <c r="K31" t="str">
        <f t="shared" si="15"/>
        <v>Winner</v>
      </c>
      <c r="M31" s="197">
        <f t="shared" ref="M31:M38" si="22">P2</f>
        <v>180</v>
      </c>
      <c r="N31" s="196" t="s">
        <v>98</v>
      </c>
      <c r="O31" s="197">
        <v>8</v>
      </c>
      <c r="P31" s="198">
        <f t="shared" si="8"/>
        <v>30</v>
      </c>
      <c r="Q31" t="str">
        <f t="shared" si="17"/>
        <v>Winner</v>
      </c>
      <c r="S31" s="197">
        <f t="shared" ref="S31:S38" si="23">V2</f>
        <v>66</v>
      </c>
      <c r="T31" s="196" t="s">
        <v>98</v>
      </c>
      <c r="U31" s="197">
        <v>8</v>
      </c>
      <c r="V31" s="198">
        <f t="shared" si="10"/>
        <v>30</v>
      </c>
      <c r="W31" t="str">
        <f t="shared" si="19"/>
        <v>Winner</v>
      </c>
    </row>
    <row r="32" spans="1:23" x14ac:dyDescent="0.2">
      <c r="A32" s="197">
        <f t="shared" si="20"/>
        <v>226</v>
      </c>
      <c r="B32" s="196" t="s">
        <v>99</v>
      </c>
      <c r="C32" s="197">
        <v>7</v>
      </c>
      <c r="D32" s="198">
        <f t="shared" si="4"/>
        <v>0</v>
      </c>
      <c r="E32" t="str">
        <f t="shared" si="13"/>
        <v>Quarter Finalist</v>
      </c>
      <c r="G32" s="197">
        <f t="shared" si="21"/>
        <v>343</v>
      </c>
      <c r="H32" s="196" t="s">
        <v>99</v>
      </c>
      <c r="I32" s="197">
        <v>7</v>
      </c>
      <c r="J32" s="198">
        <f t="shared" si="6"/>
        <v>20</v>
      </c>
      <c r="K32" t="str">
        <f t="shared" si="15"/>
        <v>Finalist</v>
      </c>
      <c r="M32" s="197">
        <f t="shared" si="22"/>
        <v>93</v>
      </c>
      <c r="N32" s="196" t="s">
        <v>99</v>
      </c>
      <c r="O32" s="197">
        <v>7</v>
      </c>
      <c r="P32" s="198">
        <f t="shared" si="8"/>
        <v>20</v>
      </c>
      <c r="Q32" t="str">
        <f t="shared" si="17"/>
        <v>Finalist</v>
      </c>
      <c r="S32" s="197">
        <f t="shared" si="23"/>
        <v>522</v>
      </c>
      <c r="T32" s="196" t="s">
        <v>99</v>
      </c>
      <c r="U32" s="197">
        <v>7</v>
      </c>
      <c r="V32" s="198">
        <f t="shared" si="10"/>
        <v>10</v>
      </c>
      <c r="W32" t="str">
        <f t="shared" si="19"/>
        <v>Semi Finalist</v>
      </c>
    </row>
    <row r="33" spans="1:23" x14ac:dyDescent="0.2">
      <c r="A33" s="197">
        <f t="shared" si="20"/>
        <v>118</v>
      </c>
      <c r="B33" s="196" t="s">
        <v>100</v>
      </c>
      <c r="C33" s="197">
        <v>6</v>
      </c>
      <c r="D33" s="198">
        <f t="shared" si="4"/>
        <v>30</v>
      </c>
      <c r="E33" t="str">
        <f t="shared" si="13"/>
        <v>Winner</v>
      </c>
      <c r="G33" s="197">
        <f t="shared" si="21"/>
        <v>250</v>
      </c>
      <c r="H33" s="196" t="s">
        <v>100</v>
      </c>
      <c r="I33" s="197">
        <v>6</v>
      </c>
      <c r="J33" s="198">
        <f t="shared" si="6"/>
        <v>0</v>
      </c>
      <c r="K33" t="str">
        <f t="shared" si="15"/>
        <v>Quarter Finalist</v>
      </c>
      <c r="M33" s="197">
        <f t="shared" si="22"/>
        <v>108</v>
      </c>
      <c r="N33" s="196" t="s">
        <v>100</v>
      </c>
      <c r="O33" s="197">
        <v>6</v>
      </c>
      <c r="P33" s="198">
        <f t="shared" si="8"/>
        <v>10</v>
      </c>
      <c r="Q33" t="str">
        <f t="shared" si="17"/>
        <v>Semi Finalist</v>
      </c>
      <c r="S33" s="197">
        <f t="shared" si="23"/>
        <v>716</v>
      </c>
      <c r="T33" s="196" t="s">
        <v>100</v>
      </c>
      <c r="U33" s="197">
        <v>6</v>
      </c>
      <c r="V33" s="198">
        <f t="shared" si="10"/>
        <v>20</v>
      </c>
      <c r="W33" t="str">
        <f t="shared" si="19"/>
        <v>Finalist</v>
      </c>
    </row>
    <row r="34" spans="1:23" x14ac:dyDescent="0.2">
      <c r="A34" s="197">
        <f t="shared" si="20"/>
        <v>610</v>
      </c>
      <c r="B34" s="196" t="s">
        <v>101</v>
      </c>
      <c r="C34" s="197">
        <v>5</v>
      </c>
      <c r="D34" s="198">
        <f t="shared" si="4"/>
        <v>10</v>
      </c>
      <c r="E34" t="str">
        <f t="shared" si="13"/>
        <v>Semi Finalist</v>
      </c>
      <c r="G34" s="197">
        <f t="shared" si="21"/>
        <v>519</v>
      </c>
      <c r="H34" s="196" t="s">
        <v>101</v>
      </c>
      <c r="I34" s="197">
        <v>5</v>
      </c>
      <c r="J34" s="198">
        <f t="shared" si="6"/>
        <v>0</v>
      </c>
      <c r="K34" t="str">
        <f t="shared" si="15"/>
        <v>Quarter Finalist</v>
      </c>
      <c r="M34" s="197">
        <f t="shared" si="22"/>
        <v>1</v>
      </c>
      <c r="N34" s="196" t="s">
        <v>101</v>
      </c>
      <c r="O34" s="197">
        <v>5</v>
      </c>
      <c r="P34" s="198">
        <f t="shared" si="8"/>
        <v>10</v>
      </c>
      <c r="Q34" t="str">
        <f t="shared" si="17"/>
        <v>Semi Finalist</v>
      </c>
      <c r="S34" s="197">
        <f t="shared" si="23"/>
        <v>547</v>
      </c>
      <c r="T34" s="196" t="s">
        <v>101</v>
      </c>
      <c r="U34" s="197">
        <v>5</v>
      </c>
      <c r="V34" s="198">
        <f t="shared" si="10"/>
        <v>0</v>
      </c>
      <c r="W34" t="str">
        <f t="shared" si="19"/>
        <v>Quarter Finalist</v>
      </c>
    </row>
    <row r="35" spans="1:23" x14ac:dyDescent="0.2">
      <c r="A35" s="197">
        <f t="shared" si="20"/>
        <v>27</v>
      </c>
      <c r="B35" s="196" t="s">
        <v>102</v>
      </c>
      <c r="C35" s="197">
        <v>4</v>
      </c>
      <c r="D35" s="198">
        <f t="shared" si="4"/>
        <v>0</v>
      </c>
      <c r="E35" t="str">
        <f t="shared" si="13"/>
        <v>Quarter Finalist</v>
      </c>
      <c r="G35" s="197">
        <f t="shared" si="21"/>
        <v>48</v>
      </c>
      <c r="H35" s="196" t="s">
        <v>102</v>
      </c>
      <c r="I35" s="197">
        <v>4</v>
      </c>
      <c r="J35" s="198">
        <f t="shared" si="6"/>
        <v>10</v>
      </c>
      <c r="K35" t="str">
        <f t="shared" si="15"/>
        <v>Semi Finalist</v>
      </c>
      <c r="M35" s="197">
        <f t="shared" si="22"/>
        <v>824</v>
      </c>
      <c r="N35" s="196" t="s">
        <v>102</v>
      </c>
      <c r="O35" s="197">
        <v>4</v>
      </c>
      <c r="P35" s="198">
        <f t="shared" si="8"/>
        <v>0</v>
      </c>
      <c r="Q35" t="str">
        <f t="shared" si="17"/>
        <v>Quarter Finalist</v>
      </c>
      <c r="S35" s="197">
        <f t="shared" si="23"/>
        <v>65</v>
      </c>
      <c r="T35" s="196" t="s">
        <v>102</v>
      </c>
      <c r="U35" s="197">
        <v>4</v>
      </c>
      <c r="V35" s="198">
        <f t="shared" si="10"/>
        <v>10</v>
      </c>
      <c r="W35" t="str">
        <f t="shared" si="19"/>
        <v>Semi Finalist</v>
      </c>
    </row>
    <row r="36" spans="1:23" x14ac:dyDescent="0.2">
      <c r="A36" s="197">
        <f t="shared" si="20"/>
        <v>135</v>
      </c>
      <c r="B36" s="196" t="s">
        <v>103</v>
      </c>
      <c r="C36" s="197">
        <v>3</v>
      </c>
      <c r="D36" s="198">
        <f t="shared" si="4"/>
        <v>0</v>
      </c>
      <c r="E36" t="str">
        <f t="shared" si="13"/>
        <v>Quarter Finalist</v>
      </c>
      <c r="G36" s="197">
        <f t="shared" si="21"/>
        <v>151</v>
      </c>
      <c r="H36" s="196" t="s">
        <v>103</v>
      </c>
      <c r="I36" s="197">
        <v>3</v>
      </c>
      <c r="J36" s="198">
        <f t="shared" si="6"/>
        <v>10</v>
      </c>
      <c r="K36" t="str">
        <f t="shared" si="15"/>
        <v>Semi Finalist</v>
      </c>
      <c r="M36" s="197">
        <f t="shared" si="22"/>
        <v>145</v>
      </c>
      <c r="N36" s="196" t="s">
        <v>103</v>
      </c>
      <c r="O36" s="197">
        <v>3</v>
      </c>
      <c r="P36" s="198">
        <f t="shared" si="8"/>
        <v>0</v>
      </c>
      <c r="Q36" t="str">
        <f t="shared" si="17"/>
        <v>Quarter Finalist</v>
      </c>
      <c r="S36" s="197">
        <f t="shared" si="23"/>
        <v>279</v>
      </c>
      <c r="T36" s="196" t="s">
        <v>103</v>
      </c>
      <c r="U36" s="197">
        <v>3</v>
      </c>
      <c r="V36" s="198">
        <f t="shared" si="10"/>
        <v>0</v>
      </c>
      <c r="W36" t="str">
        <f t="shared" si="19"/>
        <v>Quarter Finalist</v>
      </c>
    </row>
    <row r="37" spans="1:23" x14ac:dyDescent="0.2">
      <c r="A37" s="197">
        <f t="shared" si="20"/>
        <v>340</v>
      </c>
      <c r="B37" s="196" t="s">
        <v>104</v>
      </c>
      <c r="C37" s="197">
        <v>2</v>
      </c>
      <c r="D37" s="198">
        <f t="shared" si="4"/>
        <v>10</v>
      </c>
      <c r="E37" t="str">
        <f t="shared" si="13"/>
        <v>Semi Finalist</v>
      </c>
      <c r="G37" s="197">
        <f t="shared" si="21"/>
        <v>57</v>
      </c>
      <c r="H37" s="196" t="s">
        <v>104</v>
      </c>
      <c r="I37" s="197">
        <v>2</v>
      </c>
      <c r="J37" s="198">
        <f t="shared" si="6"/>
        <v>0</v>
      </c>
      <c r="K37" t="str">
        <f t="shared" si="15"/>
        <v>Quarter Finalist</v>
      </c>
      <c r="M37" s="197">
        <f t="shared" si="22"/>
        <v>94</v>
      </c>
      <c r="N37" s="196" t="s">
        <v>104</v>
      </c>
      <c r="O37" s="197">
        <v>2</v>
      </c>
      <c r="P37" s="198">
        <f t="shared" si="8"/>
        <v>0</v>
      </c>
      <c r="Q37" t="str">
        <f t="shared" si="17"/>
        <v>Quarter Finalist</v>
      </c>
      <c r="S37" s="197">
        <f t="shared" si="23"/>
        <v>291</v>
      </c>
      <c r="T37" s="196" t="s">
        <v>104</v>
      </c>
      <c r="U37" s="197">
        <v>2</v>
      </c>
      <c r="V37" s="198">
        <f t="shared" si="10"/>
        <v>0</v>
      </c>
      <c r="W37" t="str">
        <f t="shared" si="19"/>
        <v>Quarter Finalist</v>
      </c>
    </row>
    <row r="38" spans="1:23" x14ac:dyDescent="0.2">
      <c r="A38" s="202">
        <f t="shared" si="20"/>
        <v>449</v>
      </c>
      <c r="B38" s="201" t="s">
        <v>105</v>
      </c>
      <c r="C38" s="202">
        <v>1</v>
      </c>
      <c r="D38" s="203">
        <f t="shared" si="4"/>
        <v>0</v>
      </c>
      <c r="E38" t="str">
        <f t="shared" si="13"/>
        <v>Quarter Finalist</v>
      </c>
      <c r="G38" s="202">
        <f t="shared" si="21"/>
        <v>155</v>
      </c>
      <c r="H38" s="201" t="s">
        <v>105</v>
      </c>
      <c r="I38" s="202">
        <v>1</v>
      </c>
      <c r="J38" s="203">
        <f t="shared" si="6"/>
        <v>0</v>
      </c>
      <c r="K38" t="str">
        <f t="shared" si="15"/>
        <v>Quarter Finalist</v>
      </c>
      <c r="M38" s="202">
        <f t="shared" si="22"/>
        <v>818</v>
      </c>
      <c r="N38" s="201" t="s">
        <v>105</v>
      </c>
      <c r="O38" s="202">
        <v>1</v>
      </c>
      <c r="P38" s="203">
        <f t="shared" si="8"/>
        <v>0</v>
      </c>
      <c r="Q38" t="str">
        <f t="shared" si="17"/>
        <v>Quarter Finalist</v>
      </c>
      <c r="S38" s="202">
        <f t="shared" si="23"/>
        <v>288</v>
      </c>
      <c r="T38" s="201" t="s">
        <v>105</v>
      </c>
      <c r="U38" s="202">
        <v>1</v>
      </c>
      <c r="V38" s="203">
        <f t="shared" si="10"/>
        <v>0</v>
      </c>
      <c r="W38" t="str">
        <f t="shared" si="19"/>
        <v>Quarter Finalist</v>
      </c>
    </row>
    <row r="42" spans="1:23" x14ac:dyDescent="0.2">
      <c r="D42" s="1">
        <f>COUNT(D44:D139)</f>
        <v>6</v>
      </c>
    </row>
    <row r="43" spans="1:23" x14ac:dyDescent="0.2">
      <c r="A43" s="353" t="s">
        <v>306</v>
      </c>
      <c r="B43" s="353" t="s">
        <v>307</v>
      </c>
      <c r="C43" s="353" t="s">
        <v>308</v>
      </c>
      <c r="D43" s="151">
        <f>SUM(D44:D139)</f>
        <v>90</v>
      </c>
      <c r="F43" s="4" t="s">
        <v>22</v>
      </c>
      <c r="G43" s="5" t="s">
        <v>1</v>
      </c>
      <c r="H43" s="5" t="s">
        <v>2</v>
      </c>
      <c r="I43" s="5" t="s">
        <v>3</v>
      </c>
      <c r="J43" s="6" t="s">
        <v>4</v>
      </c>
    </row>
    <row r="44" spans="1:23" x14ac:dyDescent="0.2">
      <c r="A44" s="1">
        <v>1</v>
      </c>
      <c r="B44" s="194">
        <v>5</v>
      </c>
      <c r="C44" s="1">
        <v>10</v>
      </c>
      <c r="F44" s="128" t="s">
        <v>13</v>
      </c>
      <c r="G44" s="2">
        <v>233</v>
      </c>
      <c r="H44" s="156">
        <v>25</v>
      </c>
      <c r="I44" s="2">
        <v>118</v>
      </c>
      <c r="J44" s="149" t="s">
        <v>5</v>
      </c>
    </row>
    <row r="45" spans="1:23" x14ac:dyDescent="0.2">
      <c r="A45" s="1">
        <v>16</v>
      </c>
      <c r="B45" s="197">
        <v>13</v>
      </c>
      <c r="C45" s="1">
        <v>10</v>
      </c>
      <c r="F45" s="128" t="s">
        <v>14</v>
      </c>
      <c r="G45" s="156">
        <v>144</v>
      </c>
      <c r="H45" s="156">
        <v>60</v>
      </c>
      <c r="I45" s="2">
        <v>64</v>
      </c>
      <c r="J45" s="149" t="s">
        <v>5</v>
      </c>
    </row>
    <row r="46" spans="1:23" x14ac:dyDescent="0.2">
      <c r="A46" s="1">
        <v>25</v>
      </c>
      <c r="B46" s="197">
        <v>14</v>
      </c>
      <c r="C46" s="1">
        <v>30</v>
      </c>
      <c r="F46" s="128" t="s">
        <v>23</v>
      </c>
      <c r="G46" s="2">
        <v>311</v>
      </c>
      <c r="H46" s="2">
        <v>308</v>
      </c>
      <c r="I46" s="2">
        <v>180</v>
      </c>
      <c r="J46" s="149" t="s">
        <v>6</v>
      </c>
    </row>
    <row r="47" spans="1:23" x14ac:dyDescent="0.2">
      <c r="A47" s="1">
        <v>27</v>
      </c>
      <c r="B47" s="197">
        <v>4</v>
      </c>
      <c r="C47" s="1">
        <v>0</v>
      </c>
      <c r="F47" s="131" t="s">
        <v>16</v>
      </c>
      <c r="G47" s="285">
        <v>173</v>
      </c>
      <c r="H47" s="285">
        <v>71</v>
      </c>
      <c r="I47" s="151">
        <v>66</v>
      </c>
      <c r="J47" s="152" t="s">
        <v>11</v>
      </c>
    </row>
    <row r="48" spans="1:23" x14ac:dyDescent="0.2">
      <c r="A48" s="1">
        <v>33</v>
      </c>
      <c r="B48" s="197">
        <v>15</v>
      </c>
      <c r="C48" s="1">
        <v>0</v>
      </c>
    </row>
    <row r="49" spans="1:4" x14ac:dyDescent="0.2">
      <c r="A49" s="1">
        <v>45</v>
      </c>
      <c r="B49" s="197">
        <v>13</v>
      </c>
      <c r="C49" s="1">
        <v>10</v>
      </c>
    </row>
    <row r="50" spans="1:4" x14ac:dyDescent="0.2">
      <c r="A50" s="1">
        <v>47</v>
      </c>
      <c r="B50" s="197">
        <v>12</v>
      </c>
      <c r="C50" s="1">
        <v>0</v>
      </c>
    </row>
    <row r="51" spans="1:4" x14ac:dyDescent="0.2">
      <c r="A51" s="1">
        <v>48</v>
      </c>
      <c r="B51" s="202">
        <v>4</v>
      </c>
      <c r="C51" s="1">
        <v>10</v>
      </c>
    </row>
    <row r="52" spans="1:4" x14ac:dyDescent="0.2">
      <c r="A52" s="1">
        <v>57</v>
      </c>
      <c r="B52" s="197">
        <v>2</v>
      </c>
      <c r="C52" s="1">
        <v>0</v>
      </c>
    </row>
    <row r="53" spans="1:4" x14ac:dyDescent="0.2">
      <c r="A53" s="1">
        <v>60</v>
      </c>
      <c r="B53" s="197">
        <v>16</v>
      </c>
      <c r="C53" s="1">
        <v>30</v>
      </c>
    </row>
    <row r="54" spans="1:4" x14ac:dyDescent="0.2">
      <c r="A54" s="1">
        <v>63</v>
      </c>
      <c r="B54" s="197">
        <v>12</v>
      </c>
      <c r="C54" s="1">
        <v>10</v>
      </c>
    </row>
    <row r="55" spans="1:4" x14ac:dyDescent="0.2">
      <c r="A55" s="1">
        <v>64</v>
      </c>
      <c r="B55" s="197">
        <v>8</v>
      </c>
      <c r="C55" s="1">
        <v>30</v>
      </c>
    </row>
    <row r="56" spans="1:4" x14ac:dyDescent="0.2">
      <c r="A56" s="308">
        <v>51</v>
      </c>
      <c r="B56" s="197">
        <v>4</v>
      </c>
      <c r="C56" s="1">
        <v>10</v>
      </c>
      <c r="D56" s="157" t="s">
        <v>314</v>
      </c>
    </row>
    <row r="57" spans="1:4" x14ac:dyDescent="0.2">
      <c r="A57" s="1">
        <v>66</v>
      </c>
      <c r="B57" s="197">
        <v>8</v>
      </c>
      <c r="C57" s="308">
        <v>50</v>
      </c>
      <c r="D57" s="1">
        <v>20</v>
      </c>
    </row>
    <row r="58" spans="1:4" x14ac:dyDescent="0.2">
      <c r="A58" s="1">
        <v>67</v>
      </c>
      <c r="B58" s="197">
        <v>12</v>
      </c>
      <c r="C58" s="1">
        <v>10</v>
      </c>
    </row>
    <row r="59" spans="1:4" x14ac:dyDescent="0.2">
      <c r="A59" s="1">
        <v>68</v>
      </c>
      <c r="B59" s="202">
        <v>12</v>
      </c>
      <c r="C59" s="1">
        <v>10</v>
      </c>
    </row>
    <row r="60" spans="1:4" x14ac:dyDescent="0.2">
      <c r="A60" s="1">
        <v>71</v>
      </c>
      <c r="B60" s="197">
        <v>16</v>
      </c>
      <c r="C60" s="308">
        <v>50</v>
      </c>
      <c r="D60" s="1">
        <v>20</v>
      </c>
    </row>
    <row r="61" spans="1:4" x14ac:dyDescent="0.2">
      <c r="A61" s="1">
        <v>79</v>
      </c>
      <c r="B61" s="197">
        <v>9</v>
      </c>
      <c r="C61" s="1">
        <v>0</v>
      </c>
    </row>
    <row r="62" spans="1:4" x14ac:dyDescent="0.2">
      <c r="A62" s="1">
        <v>84</v>
      </c>
      <c r="B62" s="197">
        <v>15</v>
      </c>
      <c r="C62" s="1">
        <v>10</v>
      </c>
    </row>
    <row r="63" spans="1:4" x14ac:dyDescent="0.2">
      <c r="A63" s="1">
        <v>86</v>
      </c>
      <c r="B63" s="197">
        <v>11</v>
      </c>
      <c r="C63" s="1">
        <v>0</v>
      </c>
    </row>
    <row r="64" spans="1:4" x14ac:dyDescent="0.2">
      <c r="A64" s="1">
        <v>88</v>
      </c>
      <c r="B64" s="197">
        <v>10</v>
      </c>
      <c r="C64" s="1">
        <v>0</v>
      </c>
    </row>
    <row r="65" spans="1:3" x14ac:dyDescent="0.2">
      <c r="A65" s="1">
        <v>93</v>
      </c>
      <c r="B65" s="197">
        <v>7</v>
      </c>
      <c r="C65" s="1">
        <v>20</v>
      </c>
    </row>
    <row r="66" spans="1:3" x14ac:dyDescent="0.2">
      <c r="A66" s="1">
        <v>94</v>
      </c>
      <c r="B66" s="197">
        <v>2</v>
      </c>
      <c r="C66" s="1">
        <v>0</v>
      </c>
    </row>
    <row r="67" spans="1:3" x14ac:dyDescent="0.2">
      <c r="A67" s="1">
        <v>108</v>
      </c>
      <c r="B67" s="202">
        <v>6</v>
      </c>
      <c r="C67" s="1">
        <v>10</v>
      </c>
    </row>
    <row r="68" spans="1:3" x14ac:dyDescent="0.2">
      <c r="A68" s="1">
        <v>111</v>
      </c>
      <c r="B68" s="194">
        <v>13</v>
      </c>
      <c r="C68" s="1">
        <v>10</v>
      </c>
    </row>
    <row r="69" spans="1:3" x14ac:dyDescent="0.2">
      <c r="A69" s="1">
        <v>118</v>
      </c>
      <c r="B69" s="197">
        <v>6</v>
      </c>
      <c r="C69" s="1">
        <v>30</v>
      </c>
    </row>
    <row r="70" spans="1:3" x14ac:dyDescent="0.2">
      <c r="A70" s="1">
        <v>121</v>
      </c>
      <c r="B70" s="197">
        <v>16</v>
      </c>
      <c r="C70" s="1">
        <v>20</v>
      </c>
    </row>
    <row r="71" spans="1:3" x14ac:dyDescent="0.2">
      <c r="A71" s="1">
        <v>126</v>
      </c>
      <c r="B71" s="197">
        <v>9</v>
      </c>
      <c r="C71" s="1">
        <v>0</v>
      </c>
    </row>
    <row r="72" spans="1:3" x14ac:dyDescent="0.2">
      <c r="A72" s="1">
        <v>135</v>
      </c>
      <c r="B72" s="197">
        <v>3</v>
      </c>
      <c r="C72" s="1">
        <v>0</v>
      </c>
    </row>
    <row r="73" spans="1:3" x14ac:dyDescent="0.2">
      <c r="A73" s="1">
        <v>138</v>
      </c>
      <c r="B73" s="197">
        <v>11</v>
      </c>
      <c r="C73" s="1">
        <v>10</v>
      </c>
    </row>
    <row r="74" spans="1:3" x14ac:dyDescent="0.2">
      <c r="A74" s="1">
        <v>144</v>
      </c>
      <c r="B74" s="197">
        <v>16</v>
      </c>
      <c r="C74" s="1">
        <v>30</v>
      </c>
    </row>
    <row r="75" spans="1:3" x14ac:dyDescent="0.2">
      <c r="A75" s="1">
        <v>145</v>
      </c>
      <c r="B75" s="202">
        <v>3</v>
      </c>
      <c r="C75" s="1">
        <v>0</v>
      </c>
    </row>
    <row r="76" spans="1:3" x14ac:dyDescent="0.2">
      <c r="A76" s="1">
        <v>148</v>
      </c>
      <c r="B76" s="197">
        <v>10</v>
      </c>
      <c r="C76" s="1">
        <v>0</v>
      </c>
    </row>
    <row r="77" spans="1:3" x14ac:dyDescent="0.2">
      <c r="A77" s="1">
        <v>151</v>
      </c>
      <c r="B77" s="197">
        <v>3</v>
      </c>
      <c r="C77" s="1">
        <v>10</v>
      </c>
    </row>
    <row r="78" spans="1:3" x14ac:dyDescent="0.2">
      <c r="A78" s="1">
        <v>155</v>
      </c>
      <c r="B78" s="197">
        <v>1</v>
      </c>
      <c r="C78" s="1">
        <v>0</v>
      </c>
    </row>
    <row r="79" spans="1:3" x14ac:dyDescent="0.2">
      <c r="A79" s="1">
        <v>157</v>
      </c>
      <c r="B79" s="197">
        <v>12</v>
      </c>
      <c r="C79" s="1">
        <v>10</v>
      </c>
    </row>
    <row r="80" spans="1:3" x14ac:dyDescent="0.2">
      <c r="A80" s="1">
        <v>159</v>
      </c>
      <c r="B80" s="197">
        <v>13</v>
      </c>
      <c r="C80" s="1">
        <v>0</v>
      </c>
    </row>
    <row r="81" spans="1:4" x14ac:dyDescent="0.2">
      <c r="A81" s="1">
        <v>168</v>
      </c>
      <c r="B81" s="197">
        <v>14</v>
      </c>
      <c r="C81" s="1">
        <v>20</v>
      </c>
    </row>
    <row r="82" spans="1:4" x14ac:dyDescent="0.2">
      <c r="A82" s="1">
        <v>173</v>
      </c>
      <c r="B82" s="197">
        <v>16</v>
      </c>
      <c r="C82" s="308">
        <v>50</v>
      </c>
      <c r="D82" s="1">
        <v>20</v>
      </c>
    </row>
    <row r="83" spans="1:4" x14ac:dyDescent="0.2">
      <c r="A83" s="1">
        <v>175</v>
      </c>
      <c r="B83" s="202">
        <v>15</v>
      </c>
      <c r="C83" s="1">
        <v>10</v>
      </c>
    </row>
    <row r="84" spans="1:4" x14ac:dyDescent="0.2">
      <c r="A84" s="1">
        <v>176</v>
      </c>
      <c r="B84" s="197">
        <v>9</v>
      </c>
      <c r="C84" s="1">
        <v>0</v>
      </c>
    </row>
    <row r="85" spans="1:4" x14ac:dyDescent="0.2">
      <c r="A85" s="1">
        <v>180</v>
      </c>
      <c r="B85" s="197">
        <v>8</v>
      </c>
      <c r="C85" s="308">
        <v>40</v>
      </c>
      <c r="D85" s="1">
        <v>10</v>
      </c>
    </row>
    <row r="86" spans="1:4" x14ac:dyDescent="0.2">
      <c r="A86" s="1">
        <v>182</v>
      </c>
      <c r="B86" s="197">
        <v>11</v>
      </c>
      <c r="C86" s="1">
        <v>0</v>
      </c>
    </row>
    <row r="87" spans="1:4" x14ac:dyDescent="0.2">
      <c r="A87" s="1">
        <v>188</v>
      </c>
      <c r="B87" s="197">
        <v>10</v>
      </c>
      <c r="C87" s="1">
        <v>0</v>
      </c>
    </row>
    <row r="88" spans="1:4" x14ac:dyDescent="0.2">
      <c r="A88" s="1">
        <v>190</v>
      </c>
      <c r="B88" s="197">
        <v>9</v>
      </c>
      <c r="C88" s="1">
        <v>0</v>
      </c>
    </row>
    <row r="89" spans="1:4" x14ac:dyDescent="0.2">
      <c r="A89" s="1">
        <v>201</v>
      </c>
      <c r="B89" s="197">
        <v>15</v>
      </c>
      <c r="C89" s="1">
        <v>20</v>
      </c>
    </row>
    <row r="90" spans="1:4" x14ac:dyDescent="0.2">
      <c r="A90" s="1">
        <v>217</v>
      </c>
      <c r="B90" s="197">
        <v>13</v>
      </c>
      <c r="C90" s="1">
        <v>10</v>
      </c>
    </row>
    <row r="91" spans="1:4" x14ac:dyDescent="0.2">
      <c r="A91" s="1">
        <v>224</v>
      </c>
      <c r="B91" s="202">
        <v>11</v>
      </c>
      <c r="C91" s="1">
        <v>0</v>
      </c>
    </row>
    <row r="92" spans="1:4" x14ac:dyDescent="0.2">
      <c r="A92" s="1">
        <v>226</v>
      </c>
      <c r="B92" s="194">
        <v>7</v>
      </c>
      <c r="C92" s="1">
        <v>0</v>
      </c>
    </row>
    <row r="93" spans="1:4" x14ac:dyDescent="0.2">
      <c r="A93" s="1">
        <v>230</v>
      </c>
      <c r="B93" s="197">
        <v>8</v>
      </c>
      <c r="C93" s="1">
        <v>20</v>
      </c>
    </row>
    <row r="94" spans="1:4" x14ac:dyDescent="0.2">
      <c r="A94" s="1">
        <v>233</v>
      </c>
      <c r="B94" s="197">
        <v>14</v>
      </c>
      <c r="C94" s="1">
        <v>30</v>
      </c>
    </row>
    <row r="95" spans="1:4" x14ac:dyDescent="0.2">
      <c r="A95" s="1">
        <v>236</v>
      </c>
      <c r="B95" s="197">
        <v>9</v>
      </c>
      <c r="C95" s="1">
        <v>0</v>
      </c>
    </row>
    <row r="96" spans="1:4" x14ac:dyDescent="0.2">
      <c r="A96" s="1">
        <v>250</v>
      </c>
      <c r="B96" s="197">
        <v>6</v>
      </c>
      <c r="C96" s="1">
        <v>0</v>
      </c>
    </row>
    <row r="97" spans="1:4" x14ac:dyDescent="0.2">
      <c r="A97" s="1">
        <v>254</v>
      </c>
      <c r="B97" s="197">
        <v>11</v>
      </c>
      <c r="C97" s="1">
        <v>10</v>
      </c>
    </row>
    <row r="98" spans="1:4" x14ac:dyDescent="0.2">
      <c r="A98" s="1">
        <v>267</v>
      </c>
      <c r="B98" s="197">
        <v>15</v>
      </c>
      <c r="C98" s="1">
        <v>20</v>
      </c>
    </row>
    <row r="99" spans="1:4" x14ac:dyDescent="0.2">
      <c r="A99" s="1">
        <v>271</v>
      </c>
      <c r="B99" s="202">
        <v>14</v>
      </c>
      <c r="C99" s="1">
        <v>20</v>
      </c>
    </row>
    <row r="100" spans="1:4" x14ac:dyDescent="0.2">
      <c r="A100" s="1">
        <v>279</v>
      </c>
      <c r="B100" s="197">
        <v>3</v>
      </c>
      <c r="C100" s="1">
        <v>0</v>
      </c>
    </row>
    <row r="101" spans="1:4" x14ac:dyDescent="0.2">
      <c r="A101" s="1">
        <v>288</v>
      </c>
      <c r="B101" s="197">
        <v>1</v>
      </c>
      <c r="C101" s="1">
        <v>0</v>
      </c>
    </row>
    <row r="102" spans="1:4" x14ac:dyDescent="0.2">
      <c r="A102" s="1">
        <v>291</v>
      </c>
      <c r="B102" s="197">
        <v>2</v>
      </c>
      <c r="C102" s="1">
        <v>0</v>
      </c>
    </row>
    <row r="103" spans="1:4" x14ac:dyDescent="0.2">
      <c r="A103" s="1">
        <v>302</v>
      </c>
      <c r="B103" s="197">
        <v>9</v>
      </c>
      <c r="C103" s="1">
        <v>0</v>
      </c>
    </row>
    <row r="104" spans="1:4" x14ac:dyDescent="0.2">
      <c r="A104" s="1">
        <v>303</v>
      </c>
      <c r="B104" s="197">
        <v>15</v>
      </c>
      <c r="C104" s="1">
        <v>20</v>
      </c>
    </row>
    <row r="105" spans="1:4" x14ac:dyDescent="0.2">
      <c r="A105" s="1">
        <v>308</v>
      </c>
      <c r="B105" s="197">
        <v>16</v>
      </c>
      <c r="C105" s="308">
        <v>40</v>
      </c>
      <c r="D105" s="1">
        <v>10</v>
      </c>
    </row>
    <row r="106" spans="1:4" x14ac:dyDescent="0.2">
      <c r="A106" s="1">
        <v>311</v>
      </c>
      <c r="B106" s="197">
        <v>16</v>
      </c>
      <c r="C106" s="308">
        <v>40</v>
      </c>
      <c r="D106" s="1">
        <v>10</v>
      </c>
    </row>
    <row r="107" spans="1:4" x14ac:dyDescent="0.2">
      <c r="A107" s="1">
        <v>312</v>
      </c>
      <c r="B107" s="202">
        <v>14</v>
      </c>
      <c r="C107" s="1">
        <v>10</v>
      </c>
    </row>
    <row r="108" spans="1:4" x14ac:dyDescent="0.2">
      <c r="A108" s="1">
        <v>313</v>
      </c>
      <c r="B108" s="197">
        <v>14</v>
      </c>
      <c r="C108" s="1">
        <v>10</v>
      </c>
    </row>
    <row r="109" spans="1:4" x14ac:dyDescent="0.2">
      <c r="A109" s="1">
        <v>322</v>
      </c>
      <c r="B109" s="197">
        <v>10</v>
      </c>
      <c r="C109" s="1">
        <v>10</v>
      </c>
    </row>
    <row r="110" spans="1:4" x14ac:dyDescent="0.2">
      <c r="A110" s="1">
        <v>329</v>
      </c>
      <c r="B110" s="197">
        <v>10</v>
      </c>
      <c r="C110" s="1">
        <v>10</v>
      </c>
    </row>
    <row r="111" spans="1:4" x14ac:dyDescent="0.2">
      <c r="A111" s="1">
        <v>330</v>
      </c>
      <c r="B111" s="197">
        <v>11</v>
      </c>
      <c r="C111" s="1">
        <v>0</v>
      </c>
    </row>
    <row r="112" spans="1:4" x14ac:dyDescent="0.2">
      <c r="A112" s="1">
        <v>340</v>
      </c>
      <c r="B112" s="197">
        <v>2</v>
      </c>
      <c r="C112" s="1">
        <v>10</v>
      </c>
    </row>
    <row r="113" spans="1:3" x14ac:dyDescent="0.2">
      <c r="A113" s="1">
        <v>343</v>
      </c>
      <c r="B113" s="197">
        <v>7</v>
      </c>
      <c r="C113" s="1">
        <v>20</v>
      </c>
    </row>
    <row r="114" spans="1:3" x14ac:dyDescent="0.2">
      <c r="A114" s="1">
        <v>353</v>
      </c>
      <c r="B114" s="197">
        <v>15</v>
      </c>
      <c r="C114" s="1">
        <v>20</v>
      </c>
    </row>
    <row r="115" spans="1:3" x14ac:dyDescent="0.2">
      <c r="A115" s="1">
        <v>357</v>
      </c>
      <c r="B115" s="202">
        <v>13</v>
      </c>
      <c r="C115" s="1">
        <v>0</v>
      </c>
    </row>
    <row r="116" spans="1:3" x14ac:dyDescent="0.2">
      <c r="A116" s="1">
        <v>365</v>
      </c>
      <c r="B116" s="194">
        <v>13</v>
      </c>
      <c r="C116" s="1">
        <v>0</v>
      </c>
    </row>
    <row r="117" spans="1:3" x14ac:dyDescent="0.2">
      <c r="A117" s="1">
        <v>368</v>
      </c>
      <c r="B117" s="197">
        <v>11</v>
      </c>
      <c r="C117" s="1">
        <v>0</v>
      </c>
    </row>
    <row r="118" spans="1:3" x14ac:dyDescent="0.2">
      <c r="A118" s="1">
        <v>382</v>
      </c>
      <c r="B118" s="197">
        <v>10</v>
      </c>
      <c r="C118" s="1">
        <v>0</v>
      </c>
    </row>
    <row r="119" spans="1:3" x14ac:dyDescent="0.2">
      <c r="A119" s="1">
        <v>383</v>
      </c>
      <c r="B119" s="197">
        <v>10</v>
      </c>
      <c r="C119" s="1">
        <v>0</v>
      </c>
    </row>
    <row r="120" spans="1:3" x14ac:dyDescent="0.2">
      <c r="A120" s="1">
        <v>399</v>
      </c>
      <c r="B120" s="197">
        <v>11</v>
      </c>
      <c r="C120" s="1">
        <v>0</v>
      </c>
    </row>
    <row r="121" spans="1:3" x14ac:dyDescent="0.2">
      <c r="A121" s="1">
        <v>448</v>
      </c>
      <c r="B121" s="197">
        <v>15</v>
      </c>
      <c r="C121" s="1">
        <v>0</v>
      </c>
    </row>
    <row r="122" spans="1:3" x14ac:dyDescent="0.2">
      <c r="A122" s="1">
        <v>449</v>
      </c>
      <c r="B122" s="197">
        <v>1</v>
      </c>
      <c r="C122" s="1">
        <v>0</v>
      </c>
    </row>
    <row r="123" spans="1:3" x14ac:dyDescent="0.2">
      <c r="A123" s="1">
        <v>469</v>
      </c>
      <c r="B123" s="202">
        <v>16</v>
      </c>
      <c r="C123" s="1">
        <v>20</v>
      </c>
    </row>
    <row r="124" spans="1:3" x14ac:dyDescent="0.2">
      <c r="A124" s="1">
        <v>494</v>
      </c>
      <c r="B124" s="197">
        <v>14</v>
      </c>
      <c r="C124" s="1">
        <v>0</v>
      </c>
    </row>
    <row r="125" spans="1:3" x14ac:dyDescent="0.2">
      <c r="A125" s="1">
        <v>519</v>
      </c>
      <c r="B125" s="197">
        <v>5</v>
      </c>
      <c r="C125" s="1">
        <v>0</v>
      </c>
    </row>
    <row r="126" spans="1:3" x14ac:dyDescent="0.2">
      <c r="A126" s="1">
        <v>522</v>
      </c>
      <c r="B126" s="197">
        <v>7</v>
      </c>
      <c r="C126" s="1">
        <v>10</v>
      </c>
    </row>
    <row r="127" spans="1:3" x14ac:dyDescent="0.2">
      <c r="A127" s="1">
        <v>547</v>
      </c>
      <c r="B127" s="197">
        <v>5</v>
      </c>
      <c r="C127" s="1">
        <v>0</v>
      </c>
    </row>
    <row r="128" spans="1:3" x14ac:dyDescent="0.2">
      <c r="A128" s="1">
        <v>610</v>
      </c>
      <c r="B128" s="197">
        <v>5</v>
      </c>
      <c r="C128" s="1">
        <v>10</v>
      </c>
    </row>
    <row r="129" spans="1:3" x14ac:dyDescent="0.2">
      <c r="A129" s="1">
        <v>639</v>
      </c>
      <c r="B129" s="197">
        <v>12</v>
      </c>
      <c r="C129" s="1">
        <v>0</v>
      </c>
    </row>
    <row r="130" spans="1:3" x14ac:dyDescent="0.2">
      <c r="A130" s="1">
        <v>643</v>
      </c>
      <c r="B130" s="197">
        <v>10</v>
      </c>
      <c r="C130" s="1">
        <v>0</v>
      </c>
    </row>
    <row r="131" spans="1:3" x14ac:dyDescent="0.2">
      <c r="A131" s="1">
        <v>662</v>
      </c>
      <c r="B131" s="202">
        <v>14</v>
      </c>
      <c r="C131" s="1">
        <v>0</v>
      </c>
    </row>
    <row r="132" spans="1:3" x14ac:dyDescent="0.2">
      <c r="A132" s="1">
        <v>716</v>
      </c>
      <c r="B132" s="197">
        <v>6</v>
      </c>
      <c r="C132" s="1">
        <v>20</v>
      </c>
    </row>
    <row r="133" spans="1:3" x14ac:dyDescent="0.2">
      <c r="A133" s="1">
        <v>814</v>
      </c>
      <c r="B133" s="197">
        <v>12</v>
      </c>
      <c r="C133" s="1">
        <v>0</v>
      </c>
    </row>
    <row r="134" spans="1:3" x14ac:dyDescent="0.2">
      <c r="A134" s="1">
        <v>818</v>
      </c>
      <c r="B134" s="197">
        <v>1</v>
      </c>
      <c r="C134" s="1">
        <v>0</v>
      </c>
    </row>
    <row r="135" spans="1:3" x14ac:dyDescent="0.2">
      <c r="A135" s="1">
        <v>824</v>
      </c>
      <c r="B135" s="197">
        <v>4</v>
      </c>
      <c r="C135" s="1">
        <v>0</v>
      </c>
    </row>
    <row r="136" spans="1:3" x14ac:dyDescent="0.2">
      <c r="A136" s="1">
        <v>862</v>
      </c>
      <c r="B136" s="197">
        <v>9</v>
      </c>
      <c r="C136" s="1">
        <v>0</v>
      </c>
    </row>
    <row r="137" spans="1:3" x14ac:dyDescent="0.2">
      <c r="A137" s="1">
        <v>930</v>
      </c>
      <c r="B137" s="197">
        <v>9</v>
      </c>
      <c r="C137" s="1">
        <v>0</v>
      </c>
    </row>
    <row r="138" spans="1:3" x14ac:dyDescent="0.2">
      <c r="A138" s="1">
        <v>942</v>
      </c>
      <c r="B138" s="197">
        <v>13</v>
      </c>
      <c r="C138" s="1">
        <v>0</v>
      </c>
    </row>
    <row r="139" spans="1:3" x14ac:dyDescent="0.2">
      <c r="A139" s="1">
        <v>987</v>
      </c>
      <c r="B139" s="202">
        <v>12</v>
      </c>
      <c r="C139" s="1">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140"/>
  <sheetViews>
    <sheetView topLeftCell="A4" workbookViewId="0">
      <selection activeCell="S31" sqref="S31"/>
    </sheetView>
  </sheetViews>
  <sheetFormatPr defaultRowHeight="12.75" x14ac:dyDescent="0.2"/>
  <sheetData>
    <row r="1" spans="1:30" x14ac:dyDescent="0.2">
      <c r="A1" s="4" t="s">
        <v>0</v>
      </c>
      <c r="B1" s="5" t="s">
        <v>1</v>
      </c>
      <c r="C1" s="5" t="s">
        <v>2</v>
      </c>
      <c r="D1" s="5" t="s">
        <v>3</v>
      </c>
      <c r="E1" s="6" t="s">
        <v>4</v>
      </c>
      <c r="G1" s="4" t="s">
        <v>8</v>
      </c>
      <c r="H1" s="5" t="s">
        <v>1</v>
      </c>
      <c r="I1" s="5" t="s">
        <v>2</v>
      </c>
      <c r="J1" s="5" t="s">
        <v>3</v>
      </c>
      <c r="K1" s="6" t="s">
        <v>4</v>
      </c>
      <c r="M1" s="4" t="s">
        <v>9</v>
      </c>
      <c r="N1" s="5" t="s">
        <v>1</v>
      </c>
      <c r="O1" s="5" t="s">
        <v>2</v>
      </c>
      <c r="P1" s="5" t="s">
        <v>3</v>
      </c>
      <c r="Q1" s="6" t="s">
        <v>4</v>
      </c>
      <c r="S1" s="4" t="s">
        <v>10</v>
      </c>
      <c r="T1" s="5" t="s">
        <v>1</v>
      </c>
      <c r="U1" s="5" t="s">
        <v>2</v>
      </c>
      <c r="V1" s="5" t="s">
        <v>3</v>
      </c>
      <c r="W1" s="6" t="s">
        <v>4</v>
      </c>
      <c r="Y1" s="4" t="s">
        <v>12</v>
      </c>
      <c r="Z1" s="5" t="s">
        <v>1</v>
      </c>
      <c r="AA1" s="5" t="s">
        <v>2</v>
      </c>
      <c r="AB1" s="5" t="s">
        <v>3</v>
      </c>
      <c r="AC1" s="6" t="s">
        <v>4</v>
      </c>
    </row>
    <row r="2" spans="1:30" x14ac:dyDescent="0.2">
      <c r="A2" s="128">
        <v>1</v>
      </c>
      <c r="B2" s="2">
        <v>111</v>
      </c>
      <c r="C2" s="156">
        <v>469</v>
      </c>
      <c r="D2" s="156">
        <v>65</v>
      </c>
      <c r="E2" s="149" t="s">
        <v>11</v>
      </c>
      <c r="G2" s="128">
        <v>1</v>
      </c>
      <c r="H2" s="2">
        <v>343</v>
      </c>
      <c r="I2" s="158">
        <v>25</v>
      </c>
      <c r="J2" s="158">
        <v>494</v>
      </c>
      <c r="K2" s="149" t="s">
        <v>11</v>
      </c>
      <c r="M2" s="128">
        <v>1</v>
      </c>
      <c r="N2" s="2">
        <v>74</v>
      </c>
      <c r="O2" s="158">
        <v>68</v>
      </c>
      <c r="P2" s="158">
        <v>9</v>
      </c>
      <c r="Q2" s="267" t="s">
        <v>5</v>
      </c>
      <c r="S2" s="128">
        <v>1</v>
      </c>
      <c r="T2" s="2">
        <v>292</v>
      </c>
      <c r="U2" s="158">
        <v>378</v>
      </c>
      <c r="V2" s="158">
        <v>302</v>
      </c>
      <c r="W2" s="149" t="s">
        <v>11</v>
      </c>
      <c r="Y2" s="128" t="s">
        <v>13</v>
      </c>
      <c r="Z2" s="2">
        <v>111</v>
      </c>
      <c r="AA2" s="156">
        <v>469</v>
      </c>
      <c r="AB2" s="156">
        <v>65</v>
      </c>
      <c r="AC2" s="149" t="s">
        <v>11</v>
      </c>
      <c r="AD2" s="1" t="s">
        <v>18</v>
      </c>
    </row>
    <row r="3" spans="1:30" x14ac:dyDescent="0.2">
      <c r="A3" s="128">
        <v>2</v>
      </c>
      <c r="B3" s="2">
        <v>201</v>
      </c>
      <c r="C3" s="2">
        <v>47</v>
      </c>
      <c r="D3" s="2">
        <v>547</v>
      </c>
      <c r="E3" s="149" t="s">
        <v>6</v>
      </c>
      <c r="G3" s="128">
        <v>2</v>
      </c>
      <c r="H3" s="2">
        <v>16</v>
      </c>
      <c r="I3" s="158">
        <v>79</v>
      </c>
      <c r="J3" s="158">
        <v>818</v>
      </c>
      <c r="K3" s="149" t="s">
        <v>5</v>
      </c>
      <c r="M3" s="128">
        <v>2</v>
      </c>
      <c r="N3" s="2">
        <v>167</v>
      </c>
      <c r="O3" s="158">
        <v>312</v>
      </c>
      <c r="P3" s="158">
        <v>231</v>
      </c>
      <c r="Q3" s="149" t="s">
        <v>6</v>
      </c>
      <c r="S3" s="128">
        <v>2</v>
      </c>
      <c r="T3" s="2">
        <v>27</v>
      </c>
      <c r="U3" s="158">
        <v>254</v>
      </c>
      <c r="V3" s="158">
        <v>192</v>
      </c>
      <c r="W3" s="149" t="s">
        <v>5</v>
      </c>
      <c r="Y3" s="128" t="s">
        <v>14</v>
      </c>
      <c r="Z3" s="2">
        <v>343</v>
      </c>
      <c r="AA3" s="158">
        <v>25</v>
      </c>
      <c r="AB3" s="158">
        <v>494</v>
      </c>
      <c r="AC3" s="149" t="s">
        <v>6</v>
      </c>
    </row>
    <row r="4" spans="1:30" x14ac:dyDescent="0.2">
      <c r="A4" s="128">
        <v>3</v>
      </c>
      <c r="B4" s="2">
        <v>306</v>
      </c>
      <c r="C4" s="158">
        <v>157</v>
      </c>
      <c r="D4" s="158">
        <v>34</v>
      </c>
      <c r="E4" s="149" t="s">
        <v>7</v>
      </c>
      <c r="G4" s="128">
        <v>3</v>
      </c>
      <c r="H4" s="158">
        <v>87</v>
      </c>
      <c r="I4" s="158">
        <v>103</v>
      </c>
      <c r="J4" s="158">
        <v>650</v>
      </c>
      <c r="K4" s="149" t="s">
        <v>6</v>
      </c>
      <c r="M4" s="128">
        <v>3</v>
      </c>
      <c r="N4" s="158">
        <v>45</v>
      </c>
      <c r="O4" s="158">
        <v>217</v>
      </c>
      <c r="P4" s="158">
        <v>359</v>
      </c>
      <c r="Q4" s="149" t="s">
        <v>7</v>
      </c>
      <c r="S4" s="128">
        <v>3</v>
      </c>
      <c r="T4" s="158">
        <v>67</v>
      </c>
      <c r="U4" s="158">
        <v>173</v>
      </c>
      <c r="V4" s="158">
        <v>180</v>
      </c>
      <c r="W4" s="149" t="s">
        <v>6</v>
      </c>
      <c r="Y4" s="128" t="s">
        <v>15</v>
      </c>
      <c r="Z4" s="2">
        <v>341</v>
      </c>
      <c r="AA4" s="2">
        <v>175</v>
      </c>
      <c r="AB4" s="2">
        <v>236</v>
      </c>
      <c r="AC4" s="149" t="s">
        <v>5</v>
      </c>
    </row>
    <row r="5" spans="1:30" x14ac:dyDescent="0.2">
      <c r="A5" s="128">
        <v>4</v>
      </c>
      <c r="B5" s="2">
        <v>933</v>
      </c>
      <c r="C5" s="2">
        <v>665</v>
      </c>
      <c r="D5" s="2">
        <v>267</v>
      </c>
      <c r="E5" s="149" t="s">
        <v>5</v>
      </c>
      <c r="G5" s="128">
        <v>4</v>
      </c>
      <c r="H5" s="2">
        <v>308</v>
      </c>
      <c r="I5" s="2">
        <v>121</v>
      </c>
      <c r="J5" s="2">
        <v>188</v>
      </c>
      <c r="K5" s="149" t="s">
        <v>7</v>
      </c>
      <c r="M5" s="128">
        <v>4</v>
      </c>
      <c r="N5" s="2">
        <v>341</v>
      </c>
      <c r="O5" s="2">
        <v>175</v>
      </c>
      <c r="P5" s="2">
        <v>236</v>
      </c>
      <c r="Q5" s="149" t="s">
        <v>11</v>
      </c>
      <c r="S5" s="128">
        <v>4</v>
      </c>
      <c r="T5" s="2">
        <v>587</v>
      </c>
      <c r="U5" s="2">
        <v>651</v>
      </c>
      <c r="V5" s="2">
        <v>811</v>
      </c>
      <c r="W5" s="149" t="s">
        <v>7</v>
      </c>
      <c r="Y5" s="131" t="s">
        <v>16</v>
      </c>
      <c r="Z5" s="151">
        <v>292</v>
      </c>
      <c r="AA5" s="271">
        <v>378</v>
      </c>
      <c r="AB5" s="271">
        <v>302</v>
      </c>
      <c r="AC5" s="152" t="s">
        <v>5</v>
      </c>
    </row>
    <row r="6" spans="1:30" x14ac:dyDescent="0.2">
      <c r="A6" s="128">
        <v>5</v>
      </c>
      <c r="B6" s="2">
        <v>1108</v>
      </c>
      <c r="C6" s="158">
        <v>868</v>
      </c>
      <c r="D6" s="158">
        <v>59</v>
      </c>
      <c r="E6" s="149" t="s">
        <v>7</v>
      </c>
      <c r="G6" s="128">
        <v>5</v>
      </c>
      <c r="H6" s="2">
        <v>126</v>
      </c>
      <c r="I6" s="158">
        <v>322</v>
      </c>
      <c r="J6" s="158">
        <v>781</v>
      </c>
      <c r="K6" s="149" t="s">
        <v>5</v>
      </c>
      <c r="M6" s="128">
        <v>5</v>
      </c>
      <c r="N6" s="2">
        <v>263</v>
      </c>
      <c r="O6" s="158">
        <v>108</v>
      </c>
      <c r="P6" s="158">
        <v>1038</v>
      </c>
      <c r="Q6" s="149" t="s">
        <v>7</v>
      </c>
      <c r="S6" s="128">
        <v>5</v>
      </c>
      <c r="T6" s="2">
        <v>782</v>
      </c>
      <c r="U6" s="2">
        <v>538</v>
      </c>
      <c r="V6" s="2">
        <v>1114</v>
      </c>
      <c r="W6" s="149" t="s">
        <v>5</v>
      </c>
    </row>
    <row r="7" spans="1:30" x14ac:dyDescent="0.2">
      <c r="A7" s="128">
        <v>6</v>
      </c>
      <c r="B7" s="2">
        <v>618</v>
      </c>
      <c r="C7" s="158">
        <v>433</v>
      </c>
      <c r="D7" s="158">
        <v>222</v>
      </c>
      <c r="E7" s="149" t="s">
        <v>5</v>
      </c>
      <c r="G7" s="128">
        <v>6</v>
      </c>
      <c r="H7" s="2">
        <v>260</v>
      </c>
      <c r="I7" s="158">
        <v>203</v>
      </c>
      <c r="J7" s="158">
        <v>245</v>
      </c>
      <c r="K7" s="149" t="s">
        <v>7</v>
      </c>
      <c r="M7" s="128">
        <v>6</v>
      </c>
      <c r="N7" s="2">
        <v>638</v>
      </c>
      <c r="O7" s="158">
        <v>541</v>
      </c>
      <c r="P7" s="158">
        <v>123</v>
      </c>
      <c r="Q7" s="267" t="s">
        <v>5</v>
      </c>
      <c r="S7" s="128">
        <v>6</v>
      </c>
      <c r="T7" s="2">
        <v>247</v>
      </c>
      <c r="U7" s="2">
        <v>525</v>
      </c>
      <c r="V7" s="2">
        <v>358</v>
      </c>
      <c r="W7" s="149" t="s">
        <v>7</v>
      </c>
    </row>
    <row r="8" spans="1:30" x14ac:dyDescent="0.2">
      <c r="A8" s="128">
        <v>7</v>
      </c>
      <c r="B8" s="2">
        <v>384</v>
      </c>
      <c r="C8" s="2">
        <v>69</v>
      </c>
      <c r="D8" s="2">
        <v>647</v>
      </c>
      <c r="E8" s="149" t="s">
        <v>7</v>
      </c>
      <c r="G8" s="128">
        <v>7</v>
      </c>
      <c r="H8" s="2">
        <v>48</v>
      </c>
      <c r="I8" s="2">
        <v>60</v>
      </c>
      <c r="J8" s="2">
        <v>191</v>
      </c>
      <c r="K8" s="149" t="s">
        <v>7</v>
      </c>
      <c r="M8" s="128">
        <v>7</v>
      </c>
      <c r="N8" s="2">
        <v>555</v>
      </c>
      <c r="O8" s="2">
        <v>33</v>
      </c>
      <c r="P8" s="2">
        <v>303</v>
      </c>
      <c r="Q8" s="149" t="s">
        <v>7</v>
      </c>
      <c r="S8" s="128">
        <v>7</v>
      </c>
      <c r="T8" s="2">
        <v>330</v>
      </c>
      <c r="U8" s="2">
        <v>716</v>
      </c>
      <c r="V8" s="2">
        <v>271</v>
      </c>
      <c r="W8" s="149" t="s">
        <v>7</v>
      </c>
    </row>
    <row r="9" spans="1:30" x14ac:dyDescent="0.2">
      <c r="A9" s="131">
        <v>8</v>
      </c>
      <c r="B9" s="151">
        <v>313</v>
      </c>
      <c r="C9" s="151">
        <v>233</v>
      </c>
      <c r="D9" s="151">
        <v>168</v>
      </c>
      <c r="E9" s="152" t="s">
        <v>7</v>
      </c>
      <c r="G9" s="131">
        <v>8</v>
      </c>
      <c r="H9" s="151">
        <v>522</v>
      </c>
      <c r="I9" s="151">
        <v>71</v>
      </c>
      <c r="J9" s="151">
        <v>223</v>
      </c>
      <c r="K9" s="152" t="s">
        <v>7</v>
      </c>
      <c r="M9" s="131">
        <v>8</v>
      </c>
      <c r="N9" s="151">
        <v>486</v>
      </c>
      <c r="O9" s="151">
        <v>571</v>
      </c>
      <c r="P9" s="151">
        <v>118</v>
      </c>
      <c r="Q9" s="152" t="s">
        <v>7</v>
      </c>
      <c r="S9" s="131">
        <v>8</v>
      </c>
      <c r="T9" s="151">
        <v>224</v>
      </c>
      <c r="U9" s="151">
        <v>311</v>
      </c>
      <c r="V9" s="151">
        <v>447</v>
      </c>
      <c r="W9" s="152" t="s">
        <v>7</v>
      </c>
    </row>
    <row r="11" spans="1:30" ht="18" x14ac:dyDescent="0.25">
      <c r="A11" s="257" t="s">
        <v>108</v>
      </c>
      <c r="G11" s="257" t="s">
        <v>35</v>
      </c>
      <c r="M11" s="257" t="s">
        <v>109</v>
      </c>
      <c r="S11" s="257" t="s">
        <v>110</v>
      </c>
    </row>
    <row r="12" spans="1:30" ht="18" x14ac:dyDescent="0.25">
      <c r="A12" s="257" t="s">
        <v>106</v>
      </c>
      <c r="G12" s="257" t="s">
        <v>106</v>
      </c>
      <c r="M12" s="257" t="s">
        <v>106</v>
      </c>
      <c r="S12" s="257" t="s">
        <v>106</v>
      </c>
    </row>
    <row r="13" spans="1:30" x14ac:dyDescent="0.2">
      <c r="B13" s="10"/>
      <c r="C13" s="110" t="s">
        <v>79</v>
      </c>
      <c r="D13" s="110" t="s">
        <v>107</v>
      </c>
      <c r="H13" s="10"/>
      <c r="I13" s="110" t="s">
        <v>79</v>
      </c>
      <c r="J13" s="110" t="s">
        <v>107</v>
      </c>
      <c r="N13" s="10"/>
      <c r="O13" s="110" t="s">
        <v>79</v>
      </c>
      <c r="P13" s="110" t="s">
        <v>107</v>
      </c>
      <c r="T13" s="10"/>
      <c r="U13" s="110" t="s">
        <v>79</v>
      </c>
      <c r="V13" s="110" t="s">
        <v>107</v>
      </c>
    </row>
    <row r="14" spans="1:30" x14ac:dyDescent="0.2">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row>
    <row r="15" spans="1:30" x14ac:dyDescent="0.2">
      <c r="A15" s="194">
        <f t="shared" ref="A15:A22" si="0">B2</f>
        <v>111</v>
      </c>
      <c r="B15" s="193" t="s">
        <v>82</v>
      </c>
      <c r="C15" s="194">
        <v>16</v>
      </c>
      <c r="D15" s="195">
        <f>IF(E15="Winner",30,IF(E15="Finalist",20,IF(E15="Semi Finalist",10,)))</f>
        <v>30</v>
      </c>
      <c r="E15" s="157" t="str">
        <f>E2</f>
        <v>Winner</v>
      </c>
      <c r="G15" s="194">
        <f t="shared" ref="G15:G22" si="1">H2</f>
        <v>343</v>
      </c>
      <c r="H15" s="193" t="s">
        <v>82</v>
      </c>
      <c r="I15" s="194">
        <v>16</v>
      </c>
      <c r="J15" s="195">
        <f>IF(K15="Winner",30,IF(K15="Finalist",20,IF(K15="Semi Finalist",10,)))</f>
        <v>30</v>
      </c>
      <c r="K15" s="157" t="str">
        <f>K2</f>
        <v>Winner</v>
      </c>
      <c r="M15" s="194">
        <f t="shared" ref="M15:M22" si="2">N2</f>
        <v>74</v>
      </c>
      <c r="N15" s="193" t="s">
        <v>82</v>
      </c>
      <c r="O15" s="194">
        <v>16</v>
      </c>
      <c r="P15" s="195">
        <f>IF(Q15="Winner",30,IF(Q15="Finalist",20,IF(Q15="Semi Finalist",10,)))</f>
        <v>10</v>
      </c>
      <c r="Q15" s="157" t="str">
        <f>Q2</f>
        <v>Semi Finalist</v>
      </c>
      <c r="S15" s="194">
        <f t="shared" ref="S15:S22" si="3">T2</f>
        <v>292</v>
      </c>
      <c r="T15" s="193" t="s">
        <v>82</v>
      </c>
      <c r="U15" s="194">
        <v>16</v>
      </c>
      <c r="V15" s="195">
        <f>IF(W15="Winner",30,IF(W15="Finalist",20,IF(W15="Semi Finalist",10,)))</f>
        <v>30</v>
      </c>
      <c r="W15" s="157" t="str">
        <f>W2</f>
        <v>Winner</v>
      </c>
    </row>
    <row r="16" spans="1:30" x14ac:dyDescent="0.2">
      <c r="A16" s="197">
        <f t="shared" si="0"/>
        <v>201</v>
      </c>
      <c r="B16" s="196" t="s">
        <v>83</v>
      </c>
      <c r="C16" s="197">
        <v>15</v>
      </c>
      <c r="D16" s="198">
        <f t="shared" ref="D16:D38" si="4">IF(E16="Winner",30,IF(E16="Finalist",20,IF(E16="Semi Finalist",10,)))</f>
        <v>20</v>
      </c>
      <c r="E16" s="157" t="str">
        <f t="shared" ref="E16:E22" si="5">E3</f>
        <v>Finalist</v>
      </c>
      <c r="G16" s="197">
        <f t="shared" si="1"/>
        <v>16</v>
      </c>
      <c r="H16" s="196" t="s">
        <v>83</v>
      </c>
      <c r="I16" s="197">
        <v>15</v>
      </c>
      <c r="J16" s="198">
        <f t="shared" ref="J16:J38" si="6">IF(K16="Winner",30,IF(K16="Finalist",20,IF(K16="Semi Finalist",10,)))</f>
        <v>10</v>
      </c>
      <c r="K16" s="157" t="str">
        <f t="shared" ref="K16:K22" si="7">K3</f>
        <v>Semi Finalist</v>
      </c>
      <c r="M16" s="197">
        <f t="shared" si="2"/>
        <v>167</v>
      </c>
      <c r="N16" s="196" t="s">
        <v>83</v>
      </c>
      <c r="O16" s="197">
        <v>15</v>
      </c>
      <c r="P16" s="198">
        <f t="shared" ref="P16:P38" si="8">IF(Q16="Winner",30,IF(Q16="Finalist",20,IF(Q16="Semi Finalist",10,)))</f>
        <v>20</v>
      </c>
      <c r="Q16" s="157" t="str">
        <f t="shared" ref="Q16:Q22" si="9">Q3</f>
        <v>Finalist</v>
      </c>
      <c r="S16" s="197">
        <f t="shared" si="3"/>
        <v>27</v>
      </c>
      <c r="T16" s="196" t="s">
        <v>83</v>
      </c>
      <c r="U16" s="197">
        <v>15</v>
      </c>
      <c r="V16" s="198">
        <f t="shared" ref="V16:V38" si="10">IF(W16="Winner",30,IF(W16="Finalist",20,IF(W16="Semi Finalist",10,)))</f>
        <v>10</v>
      </c>
      <c r="W16" s="157" t="str">
        <f t="shared" ref="W16:W22" si="11">W3</f>
        <v>Semi Finalist</v>
      </c>
    </row>
    <row r="17" spans="1:23" x14ac:dyDescent="0.2">
      <c r="A17" s="197">
        <f t="shared" si="0"/>
        <v>306</v>
      </c>
      <c r="B17" s="196" t="s">
        <v>84</v>
      </c>
      <c r="C17" s="197">
        <v>14</v>
      </c>
      <c r="D17" s="198">
        <f t="shared" si="4"/>
        <v>0</v>
      </c>
      <c r="E17" s="157" t="str">
        <f t="shared" si="5"/>
        <v>Quarter Finalist</v>
      </c>
      <c r="G17" s="197">
        <f t="shared" si="1"/>
        <v>87</v>
      </c>
      <c r="H17" s="196" t="s">
        <v>84</v>
      </c>
      <c r="I17" s="197">
        <v>14</v>
      </c>
      <c r="J17" s="198">
        <f t="shared" si="6"/>
        <v>20</v>
      </c>
      <c r="K17" s="157" t="str">
        <f t="shared" si="7"/>
        <v>Finalist</v>
      </c>
      <c r="M17" s="197">
        <f t="shared" si="2"/>
        <v>45</v>
      </c>
      <c r="N17" s="196" t="s">
        <v>84</v>
      </c>
      <c r="O17" s="197">
        <v>14</v>
      </c>
      <c r="P17" s="198">
        <f t="shared" si="8"/>
        <v>0</v>
      </c>
      <c r="Q17" s="157" t="str">
        <f t="shared" si="9"/>
        <v>Quarter Finalist</v>
      </c>
      <c r="S17" s="197">
        <f t="shared" si="3"/>
        <v>67</v>
      </c>
      <c r="T17" s="196" t="s">
        <v>84</v>
      </c>
      <c r="U17" s="197">
        <v>14</v>
      </c>
      <c r="V17" s="198">
        <f t="shared" si="10"/>
        <v>20</v>
      </c>
      <c r="W17" s="157" t="str">
        <f t="shared" si="11"/>
        <v>Finalist</v>
      </c>
    </row>
    <row r="18" spans="1:23" x14ac:dyDescent="0.2">
      <c r="A18" s="197">
        <f t="shared" si="0"/>
        <v>933</v>
      </c>
      <c r="B18" s="196" t="s">
        <v>85</v>
      </c>
      <c r="C18" s="197">
        <v>13</v>
      </c>
      <c r="D18" s="198">
        <f t="shared" si="4"/>
        <v>10</v>
      </c>
      <c r="E18" s="157" t="str">
        <f t="shared" si="5"/>
        <v>Semi Finalist</v>
      </c>
      <c r="G18" s="197">
        <f t="shared" si="1"/>
        <v>308</v>
      </c>
      <c r="H18" s="196" t="s">
        <v>85</v>
      </c>
      <c r="I18" s="197">
        <v>13</v>
      </c>
      <c r="J18" s="198">
        <f t="shared" si="6"/>
        <v>0</v>
      </c>
      <c r="K18" s="157" t="str">
        <f t="shared" si="7"/>
        <v>Quarter Finalist</v>
      </c>
      <c r="M18" s="197">
        <f t="shared" si="2"/>
        <v>341</v>
      </c>
      <c r="N18" s="196" t="s">
        <v>85</v>
      </c>
      <c r="O18" s="197">
        <v>13</v>
      </c>
      <c r="P18" s="198">
        <f t="shared" si="8"/>
        <v>30</v>
      </c>
      <c r="Q18" s="157" t="str">
        <f t="shared" si="9"/>
        <v>Winner</v>
      </c>
      <c r="S18" s="197">
        <f t="shared" si="3"/>
        <v>587</v>
      </c>
      <c r="T18" s="196" t="s">
        <v>85</v>
      </c>
      <c r="U18" s="197">
        <v>13</v>
      </c>
      <c r="V18" s="198">
        <f t="shared" si="10"/>
        <v>0</v>
      </c>
      <c r="W18" s="157" t="str">
        <f t="shared" si="11"/>
        <v>Quarter Finalist</v>
      </c>
    </row>
    <row r="19" spans="1:23" x14ac:dyDescent="0.2">
      <c r="A19" s="197">
        <f t="shared" si="0"/>
        <v>1108</v>
      </c>
      <c r="B19" s="196" t="s">
        <v>86</v>
      </c>
      <c r="C19" s="197">
        <v>12</v>
      </c>
      <c r="D19" s="198">
        <f t="shared" si="4"/>
        <v>0</v>
      </c>
      <c r="E19" s="157" t="str">
        <f t="shared" si="5"/>
        <v>Quarter Finalist</v>
      </c>
      <c r="F19" s="153"/>
      <c r="G19" s="197">
        <f t="shared" si="1"/>
        <v>126</v>
      </c>
      <c r="H19" s="196" t="s">
        <v>86</v>
      </c>
      <c r="I19" s="197">
        <v>12</v>
      </c>
      <c r="J19" s="198">
        <f t="shared" si="6"/>
        <v>10</v>
      </c>
      <c r="K19" s="157" t="str">
        <f t="shared" si="7"/>
        <v>Semi Finalist</v>
      </c>
      <c r="L19" s="153"/>
      <c r="M19" s="197">
        <f t="shared" si="2"/>
        <v>263</v>
      </c>
      <c r="N19" s="196" t="s">
        <v>86</v>
      </c>
      <c r="O19" s="197">
        <v>12</v>
      </c>
      <c r="P19" s="198">
        <f t="shared" si="8"/>
        <v>0</v>
      </c>
      <c r="Q19" s="157" t="str">
        <f t="shared" si="9"/>
        <v>Quarter Finalist</v>
      </c>
      <c r="R19" s="153"/>
      <c r="S19" s="197">
        <f t="shared" si="3"/>
        <v>782</v>
      </c>
      <c r="T19" s="196" t="s">
        <v>86</v>
      </c>
      <c r="U19" s="197">
        <v>12</v>
      </c>
      <c r="V19" s="198">
        <f t="shared" si="10"/>
        <v>10</v>
      </c>
      <c r="W19" s="157" t="str">
        <f t="shared" si="11"/>
        <v>Semi Finalist</v>
      </c>
    </row>
    <row r="20" spans="1:23" x14ac:dyDescent="0.2">
      <c r="A20" s="197">
        <f t="shared" si="0"/>
        <v>618</v>
      </c>
      <c r="B20" s="196" t="s">
        <v>87</v>
      </c>
      <c r="C20" s="197">
        <v>11</v>
      </c>
      <c r="D20" s="198">
        <f t="shared" si="4"/>
        <v>10</v>
      </c>
      <c r="E20" s="157" t="str">
        <f t="shared" si="5"/>
        <v>Semi Finalist</v>
      </c>
      <c r="G20" s="197">
        <f t="shared" si="1"/>
        <v>260</v>
      </c>
      <c r="H20" s="196" t="s">
        <v>87</v>
      </c>
      <c r="I20" s="197">
        <v>11</v>
      </c>
      <c r="J20" s="198">
        <f t="shared" si="6"/>
        <v>0</v>
      </c>
      <c r="K20" s="157" t="str">
        <f t="shared" si="7"/>
        <v>Quarter Finalist</v>
      </c>
      <c r="M20" s="197">
        <f t="shared" si="2"/>
        <v>638</v>
      </c>
      <c r="N20" s="196" t="s">
        <v>87</v>
      </c>
      <c r="O20" s="197">
        <v>11</v>
      </c>
      <c r="P20" s="198">
        <f t="shared" si="8"/>
        <v>10</v>
      </c>
      <c r="Q20" s="157" t="str">
        <f t="shared" si="9"/>
        <v>Semi Finalist</v>
      </c>
      <c r="S20" s="197">
        <f t="shared" si="3"/>
        <v>247</v>
      </c>
      <c r="T20" s="196" t="s">
        <v>87</v>
      </c>
      <c r="U20" s="197">
        <v>11</v>
      </c>
      <c r="V20" s="198">
        <f t="shared" si="10"/>
        <v>0</v>
      </c>
      <c r="W20" s="157" t="str">
        <f t="shared" si="11"/>
        <v>Quarter Finalist</v>
      </c>
    </row>
    <row r="21" spans="1:23" x14ac:dyDescent="0.2">
      <c r="A21" s="197">
        <f t="shared" si="0"/>
        <v>384</v>
      </c>
      <c r="B21" s="196" t="s">
        <v>88</v>
      </c>
      <c r="C21" s="197">
        <v>10</v>
      </c>
      <c r="D21" s="198">
        <f t="shared" si="4"/>
        <v>0</v>
      </c>
      <c r="E21" s="157" t="str">
        <f t="shared" si="5"/>
        <v>Quarter Finalist</v>
      </c>
      <c r="G21" s="197">
        <f t="shared" si="1"/>
        <v>48</v>
      </c>
      <c r="H21" s="196" t="s">
        <v>88</v>
      </c>
      <c r="I21" s="197">
        <v>10</v>
      </c>
      <c r="J21" s="198">
        <f t="shared" si="6"/>
        <v>0</v>
      </c>
      <c r="K21" s="157" t="str">
        <f t="shared" si="7"/>
        <v>Quarter Finalist</v>
      </c>
      <c r="M21" s="197">
        <f t="shared" si="2"/>
        <v>555</v>
      </c>
      <c r="N21" s="196" t="s">
        <v>88</v>
      </c>
      <c r="O21" s="197">
        <v>10</v>
      </c>
      <c r="P21" s="198">
        <f t="shared" si="8"/>
        <v>0</v>
      </c>
      <c r="Q21" s="157" t="str">
        <f t="shared" si="9"/>
        <v>Quarter Finalist</v>
      </c>
      <c r="S21" s="197">
        <f t="shared" si="3"/>
        <v>330</v>
      </c>
      <c r="T21" s="196" t="s">
        <v>88</v>
      </c>
      <c r="U21" s="197">
        <v>10</v>
      </c>
      <c r="V21" s="198">
        <f t="shared" si="10"/>
        <v>0</v>
      </c>
      <c r="W21" s="157" t="str">
        <f t="shared" si="11"/>
        <v>Quarter Finalist</v>
      </c>
    </row>
    <row r="22" spans="1:23" x14ac:dyDescent="0.2">
      <c r="A22" s="202">
        <f t="shared" si="0"/>
        <v>313</v>
      </c>
      <c r="B22" s="201" t="s">
        <v>89</v>
      </c>
      <c r="C22" s="202">
        <v>9</v>
      </c>
      <c r="D22" s="203">
        <f t="shared" si="4"/>
        <v>0</v>
      </c>
      <c r="E22" s="157" t="str">
        <f t="shared" si="5"/>
        <v>Quarter Finalist</v>
      </c>
      <c r="G22" s="202">
        <f t="shared" si="1"/>
        <v>522</v>
      </c>
      <c r="H22" s="201" t="s">
        <v>89</v>
      </c>
      <c r="I22" s="202">
        <v>9</v>
      </c>
      <c r="J22" s="203">
        <f t="shared" si="6"/>
        <v>0</v>
      </c>
      <c r="K22" s="157" t="str">
        <f t="shared" si="7"/>
        <v>Quarter Finalist</v>
      </c>
      <c r="M22" s="202">
        <f t="shared" si="2"/>
        <v>486</v>
      </c>
      <c r="N22" s="201" t="s">
        <v>89</v>
      </c>
      <c r="O22" s="202">
        <v>9</v>
      </c>
      <c r="P22" s="203">
        <f t="shared" si="8"/>
        <v>0</v>
      </c>
      <c r="Q22" s="157" t="str">
        <f t="shared" si="9"/>
        <v>Quarter Finalist</v>
      </c>
      <c r="S22" s="202">
        <f t="shared" si="3"/>
        <v>224</v>
      </c>
      <c r="T22" s="201" t="s">
        <v>89</v>
      </c>
      <c r="U22" s="202">
        <v>9</v>
      </c>
      <c r="V22" s="203">
        <f t="shared" si="10"/>
        <v>0</v>
      </c>
      <c r="W22" s="157" t="str">
        <f t="shared" si="11"/>
        <v>Quarter Finalist</v>
      </c>
    </row>
    <row r="23" spans="1:23" x14ac:dyDescent="0.2">
      <c r="A23" s="197">
        <f t="shared" ref="A23:A30" si="12">C2</f>
        <v>469</v>
      </c>
      <c r="B23" s="196" t="s">
        <v>90</v>
      </c>
      <c r="C23" s="197">
        <v>16</v>
      </c>
      <c r="D23" s="198">
        <f t="shared" si="4"/>
        <v>30</v>
      </c>
      <c r="E23" t="str">
        <f t="shared" ref="E23:E38" si="13">E15</f>
        <v>Winner</v>
      </c>
      <c r="G23" s="197">
        <f t="shared" ref="G23:G30" si="14">I2</f>
        <v>25</v>
      </c>
      <c r="H23" s="196" t="s">
        <v>90</v>
      </c>
      <c r="I23" s="197">
        <v>16</v>
      </c>
      <c r="J23" s="198">
        <f t="shared" si="6"/>
        <v>30</v>
      </c>
      <c r="K23" t="str">
        <f t="shared" ref="K23:K38" si="15">K15</f>
        <v>Winner</v>
      </c>
      <c r="M23" s="197">
        <f t="shared" ref="M23:M30" si="16">O2</f>
        <v>68</v>
      </c>
      <c r="N23" s="196" t="s">
        <v>90</v>
      </c>
      <c r="O23" s="197">
        <v>16</v>
      </c>
      <c r="P23" s="198">
        <f t="shared" si="8"/>
        <v>10</v>
      </c>
      <c r="Q23" t="str">
        <f t="shared" ref="Q23:Q38" si="17">Q15</f>
        <v>Semi Finalist</v>
      </c>
      <c r="S23" s="197">
        <f t="shared" ref="S23:S30" si="18">U2</f>
        <v>378</v>
      </c>
      <c r="T23" s="196" t="s">
        <v>90</v>
      </c>
      <c r="U23" s="197">
        <v>16</v>
      </c>
      <c r="V23" s="198">
        <f t="shared" si="10"/>
        <v>30</v>
      </c>
      <c r="W23" t="str">
        <f t="shared" ref="W23:W38" si="19">W15</f>
        <v>Winner</v>
      </c>
    </row>
    <row r="24" spans="1:23" x14ac:dyDescent="0.2">
      <c r="A24" s="197">
        <f t="shared" si="12"/>
        <v>47</v>
      </c>
      <c r="B24" s="196" t="s">
        <v>91</v>
      </c>
      <c r="C24" s="197">
        <v>15</v>
      </c>
      <c r="D24" s="198">
        <f t="shared" si="4"/>
        <v>20</v>
      </c>
      <c r="E24" t="str">
        <f t="shared" si="13"/>
        <v>Finalist</v>
      </c>
      <c r="G24" s="197">
        <f t="shared" si="14"/>
        <v>79</v>
      </c>
      <c r="H24" s="196" t="s">
        <v>91</v>
      </c>
      <c r="I24" s="197">
        <v>15</v>
      </c>
      <c r="J24" s="198">
        <f t="shared" si="6"/>
        <v>10</v>
      </c>
      <c r="K24" t="str">
        <f t="shared" si="15"/>
        <v>Semi Finalist</v>
      </c>
      <c r="M24" s="197">
        <f t="shared" si="16"/>
        <v>312</v>
      </c>
      <c r="N24" s="196" t="s">
        <v>91</v>
      </c>
      <c r="O24" s="197">
        <v>15</v>
      </c>
      <c r="P24" s="198">
        <f t="shared" si="8"/>
        <v>20</v>
      </c>
      <c r="Q24" t="str">
        <f t="shared" si="17"/>
        <v>Finalist</v>
      </c>
      <c r="S24" s="197">
        <f t="shared" si="18"/>
        <v>254</v>
      </c>
      <c r="T24" s="196" t="s">
        <v>91</v>
      </c>
      <c r="U24" s="197">
        <v>15</v>
      </c>
      <c r="V24" s="198">
        <f t="shared" si="10"/>
        <v>10</v>
      </c>
      <c r="W24" t="str">
        <f t="shared" si="19"/>
        <v>Semi Finalist</v>
      </c>
    </row>
    <row r="25" spans="1:23" x14ac:dyDescent="0.2">
      <c r="A25" s="197">
        <f t="shared" si="12"/>
        <v>157</v>
      </c>
      <c r="B25" s="196" t="s">
        <v>92</v>
      </c>
      <c r="C25" s="197">
        <v>14</v>
      </c>
      <c r="D25" s="198">
        <f t="shared" si="4"/>
        <v>0</v>
      </c>
      <c r="E25" t="str">
        <f t="shared" si="13"/>
        <v>Quarter Finalist</v>
      </c>
      <c r="G25" s="197">
        <f t="shared" si="14"/>
        <v>103</v>
      </c>
      <c r="H25" s="196" t="s">
        <v>92</v>
      </c>
      <c r="I25" s="197">
        <v>14</v>
      </c>
      <c r="J25" s="198">
        <f t="shared" si="6"/>
        <v>20</v>
      </c>
      <c r="K25" t="str">
        <f t="shared" si="15"/>
        <v>Finalist</v>
      </c>
      <c r="M25" s="197">
        <f t="shared" si="16"/>
        <v>217</v>
      </c>
      <c r="N25" s="196" t="s">
        <v>92</v>
      </c>
      <c r="O25" s="197">
        <v>14</v>
      </c>
      <c r="P25" s="198">
        <f t="shared" si="8"/>
        <v>0</v>
      </c>
      <c r="Q25" t="str">
        <f t="shared" si="17"/>
        <v>Quarter Finalist</v>
      </c>
      <c r="S25" s="197">
        <f t="shared" si="18"/>
        <v>173</v>
      </c>
      <c r="T25" s="196" t="s">
        <v>92</v>
      </c>
      <c r="U25" s="197">
        <v>14</v>
      </c>
      <c r="V25" s="198">
        <f t="shared" si="10"/>
        <v>20</v>
      </c>
      <c r="W25" t="str">
        <f t="shared" si="19"/>
        <v>Finalist</v>
      </c>
    </row>
    <row r="26" spans="1:23" x14ac:dyDescent="0.2">
      <c r="A26" s="197">
        <f t="shared" si="12"/>
        <v>665</v>
      </c>
      <c r="B26" s="196" t="s">
        <v>93</v>
      </c>
      <c r="C26" s="197">
        <v>13</v>
      </c>
      <c r="D26" s="198">
        <f t="shared" si="4"/>
        <v>10</v>
      </c>
      <c r="E26" t="str">
        <f t="shared" si="13"/>
        <v>Semi Finalist</v>
      </c>
      <c r="G26" s="197">
        <f t="shared" si="14"/>
        <v>121</v>
      </c>
      <c r="H26" s="196" t="s">
        <v>93</v>
      </c>
      <c r="I26" s="197">
        <v>13</v>
      </c>
      <c r="J26" s="198">
        <f t="shared" si="6"/>
        <v>0</v>
      </c>
      <c r="K26" t="str">
        <f t="shared" si="15"/>
        <v>Quarter Finalist</v>
      </c>
      <c r="M26" s="197">
        <f t="shared" si="16"/>
        <v>175</v>
      </c>
      <c r="N26" s="196" t="s">
        <v>93</v>
      </c>
      <c r="O26" s="197">
        <v>13</v>
      </c>
      <c r="P26" s="198">
        <f t="shared" si="8"/>
        <v>30</v>
      </c>
      <c r="Q26" t="str">
        <f t="shared" si="17"/>
        <v>Winner</v>
      </c>
      <c r="S26" s="197">
        <f t="shared" si="18"/>
        <v>651</v>
      </c>
      <c r="T26" s="196" t="s">
        <v>93</v>
      </c>
      <c r="U26" s="197">
        <v>13</v>
      </c>
      <c r="V26" s="198">
        <f t="shared" si="10"/>
        <v>0</v>
      </c>
      <c r="W26" t="str">
        <f t="shared" si="19"/>
        <v>Quarter Finalist</v>
      </c>
    </row>
    <row r="27" spans="1:23" x14ac:dyDescent="0.2">
      <c r="A27" s="197">
        <f t="shared" si="12"/>
        <v>868</v>
      </c>
      <c r="B27" s="196" t="s">
        <v>94</v>
      </c>
      <c r="C27" s="197">
        <v>12</v>
      </c>
      <c r="D27" s="198">
        <f t="shared" si="4"/>
        <v>0</v>
      </c>
      <c r="E27" t="str">
        <f t="shared" si="13"/>
        <v>Quarter Finalist</v>
      </c>
      <c r="G27" s="197">
        <f t="shared" si="14"/>
        <v>322</v>
      </c>
      <c r="H27" s="196" t="s">
        <v>94</v>
      </c>
      <c r="I27" s="197">
        <v>12</v>
      </c>
      <c r="J27" s="198">
        <f t="shared" si="6"/>
        <v>10</v>
      </c>
      <c r="K27" t="str">
        <f t="shared" si="15"/>
        <v>Semi Finalist</v>
      </c>
      <c r="M27" s="197">
        <f t="shared" si="16"/>
        <v>108</v>
      </c>
      <c r="N27" s="196" t="s">
        <v>94</v>
      </c>
      <c r="O27" s="197">
        <v>12</v>
      </c>
      <c r="P27" s="198">
        <f t="shared" si="8"/>
        <v>0</v>
      </c>
      <c r="Q27" t="str">
        <f t="shared" si="17"/>
        <v>Quarter Finalist</v>
      </c>
      <c r="S27" s="197">
        <f t="shared" si="18"/>
        <v>538</v>
      </c>
      <c r="T27" s="196" t="s">
        <v>94</v>
      </c>
      <c r="U27" s="197">
        <v>12</v>
      </c>
      <c r="V27" s="198">
        <f t="shared" si="10"/>
        <v>10</v>
      </c>
      <c r="W27" t="str">
        <f t="shared" si="19"/>
        <v>Semi Finalist</v>
      </c>
    </row>
    <row r="28" spans="1:23" x14ac:dyDescent="0.2">
      <c r="A28" s="197">
        <f t="shared" si="12"/>
        <v>433</v>
      </c>
      <c r="B28" s="196" t="s">
        <v>95</v>
      </c>
      <c r="C28" s="197">
        <v>11</v>
      </c>
      <c r="D28" s="198">
        <f t="shared" si="4"/>
        <v>10</v>
      </c>
      <c r="E28" t="str">
        <f t="shared" si="13"/>
        <v>Semi Finalist</v>
      </c>
      <c r="G28" s="197">
        <f t="shared" si="14"/>
        <v>203</v>
      </c>
      <c r="H28" s="196" t="s">
        <v>95</v>
      </c>
      <c r="I28" s="197">
        <v>11</v>
      </c>
      <c r="J28" s="198">
        <f t="shared" si="6"/>
        <v>0</v>
      </c>
      <c r="K28" t="str">
        <f t="shared" si="15"/>
        <v>Quarter Finalist</v>
      </c>
      <c r="M28" s="197">
        <f t="shared" si="16"/>
        <v>541</v>
      </c>
      <c r="N28" s="196" t="s">
        <v>95</v>
      </c>
      <c r="O28" s="197">
        <v>11</v>
      </c>
      <c r="P28" s="198">
        <f t="shared" si="8"/>
        <v>10</v>
      </c>
      <c r="Q28" t="str">
        <f t="shared" si="17"/>
        <v>Semi Finalist</v>
      </c>
      <c r="S28" s="197">
        <f t="shared" si="18"/>
        <v>525</v>
      </c>
      <c r="T28" s="196" t="s">
        <v>95</v>
      </c>
      <c r="U28" s="197">
        <v>11</v>
      </c>
      <c r="V28" s="198">
        <f t="shared" si="10"/>
        <v>0</v>
      </c>
      <c r="W28" t="str">
        <f t="shared" si="19"/>
        <v>Quarter Finalist</v>
      </c>
    </row>
    <row r="29" spans="1:23" x14ac:dyDescent="0.2">
      <c r="A29" s="197">
        <f t="shared" si="12"/>
        <v>69</v>
      </c>
      <c r="B29" s="196" t="s">
        <v>96</v>
      </c>
      <c r="C29" s="197">
        <v>10</v>
      </c>
      <c r="D29" s="198">
        <f t="shared" si="4"/>
        <v>0</v>
      </c>
      <c r="E29" t="str">
        <f t="shared" si="13"/>
        <v>Quarter Finalist</v>
      </c>
      <c r="F29" s="153"/>
      <c r="G29" s="197">
        <f t="shared" si="14"/>
        <v>60</v>
      </c>
      <c r="H29" s="196" t="s">
        <v>96</v>
      </c>
      <c r="I29" s="197">
        <v>10</v>
      </c>
      <c r="J29" s="198">
        <f t="shared" si="6"/>
        <v>0</v>
      </c>
      <c r="K29" t="str">
        <f t="shared" si="15"/>
        <v>Quarter Finalist</v>
      </c>
      <c r="L29" s="153"/>
      <c r="M29" s="197">
        <f t="shared" si="16"/>
        <v>33</v>
      </c>
      <c r="N29" s="196" t="s">
        <v>96</v>
      </c>
      <c r="O29" s="197">
        <v>10</v>
      </c>
      <c r="P29" s="198">
        <f t="shared" si="8"/>
        <v>0</v>
      </c>
      <c r="Q29" t="str">
        <f t="shared" si="17"/>
        <v>Quarter Finalist</v>
      </c>
      <c r="R29" s="153"/>
      <c r="S29" s="197">
        <f t="shared" si="18"/>
        <v>716</v>
      </c>
      <c r="T29" s="196" t="s">
        <v>96</v>
      </c>
      <c r="U29" s="197">
        <v>10</v>
      </c>
      <c r="V29" s="198">
        <f t="shared" si="10"/>
        <v>0</v>
      </c>
      <c r="W29" t="str">
        <f t="shared" si="19"/>
        <v>Quarter Finalist</v>
      </c>
    </row>
    <row r="30" spans="1:23" x14ac:dyDescent="0.2">
      <c r="A30" s="202">
        <f t="shared" si="12"/>
        <v>233</v>
      </c>
      <c r="B30" s="201" t="s">
        <v>97</v>
      </c>
      <c r="C30" s="202">
        <v>9</v>
      </c>
      <c r="D30" s="203">
        <f t="shared" si="4"/>
        <v>0</v>
      </c>
      <c r="E30" t="str">
        <f t="shared" si="13"/>
        <v>Quarter Finalist</v>
      </c>
      <c r="G30" s="202">
        <f t="shared" si="14"/>
        <v>71</v>
      </c>
      <c r="H30" s="201" t="s">
        <v>97</v>
      </c>
      <c r="I30" s="202">
        <v>9</v>
      </c>
      <c r="J30" s="203">
        <f t="shared" si="6"/>
        <v>0</v>
      </c>
      <c r="K30" t="str">
        <f t="shared" si="15"/>
        <v>Quarter Finalist</v>
      </c>
      <c r="M30" s="202">
        <f t="shared" si="16"/>
        <v>571</v>
      </c>
      <c r="N30" s="201" t="s">
        <v>97</v>
      </c>
      <c r="O30" s="202">
        <v>9</v>
      </c>
      <c r="P30" s="203">
        <f t="shared" si="8"/>
        <v>0</v>
      </c>
      <c r="Q30" t="str">
        <f t="shared" si="17"/>
        <v>Quarter Finalist</v>
      </c>
      <c r="S30" s="202">
        <f t="shared" si="18"/>
        <v>311</v>
      </c>
      <c r="T30" s="201" t="s">
        <v>97</v>
      </c>
      <c r="U30" s="202">
        <v>9</v>
      </c>
      <c r="V30" s="203">
        <f t="shared" si="10"/>
        <v>0</v>
      </c>
      <c r="W30" t="str">
        <f t="shared" si="19"/>
        <v>Quarter Finalist</v>
      </c>
    </row>
    <row r="31" spans="1:23" x14ac:dyDescent="0.2">
      <c r="A31" s="197">
        <f t="shared" ref="A31:A38" si="20">D2</f>
        <v>65</v>
      </c>
      <c r="B31" s="196" t="s">
        <v>98</v>
      </c>
      <c r="C31" s="197">
        <v>8</v>
      </c>
      <c r="D31" s="198">
        <f t="shared" si="4"/>
        <v>30</v>
      </c>
      <c r="E31" t="str">
        <f t="shared" si="13"/>
        <v>Winner</v>
      </c>
      <c r="G31" s="197">
        <f t="shared" ref="G31:G38" si="21">J2</f>
        <v>494</v>
      </c>
      <c r="H31" s="196" t="s">
        <v>98</v>
      </c>
      <c r="I31" s="197">
        <v>8</v>
      </c>
      <c r="J31" s="198">
        <f t="shared" si="6"/>
        <v>30</v>
      </c>
      <c r="K31" t="str">
        <f t="shared" si="15"/>
        <v>Winner</v>
      </c>
      <c r="M31" s="197">
        <f t="shared" ref="M31:M38" si="22">P2</f>
        <v>9</v>
      </c>
      <c r="N31" s="196" t="s">
        <v>98</v>
      </c>
      <c r="O31" s="197">
        <v>8</v>
      </c>
      <c r="P31" s="198">
        <f t="shared" si="8"/>
        <v>10</v>
      </c>
      <c r="Q31" t="str">
        <f t="shared" si="17"/>
        <v>Semi Finalist</v>
      </c>
      <c r="S31" s="197">
        <f t="shared" ref="S31:S38" si="23">V2</f>
        <v>302</v>
      </c>
      <c r="T31" s="196" t="s">
        <v>98</v>
      </c>
      <c r="U31" s="197">
        <v>8</v>
      </c>
      <c r="V31" s="198">
        <f t="shared" si="10"/>
        <v>30</v>
      </c>
      <c r="W31" t="str">
        <f t="shared" si="19"/>
        <v>Winner</v>
      </c>
    </row>
    <row r="32" spans="1:23" x14ac:dyDescent="0.2">
      <c r="A32" s="197">
        <f t="shared" si="20"/>
        <v>547</v>
      </c>
      <c r="B32" s="196" t="s">
        <v>99</v>
      </c>
      <c r="C32" s="197">
        <v>7</v>
      </c>
      <c r="D32" s="198">
        <f t="shared" si="4"/>
        <v>20</v>
      </c>
      <c r="E32" t="str">
        <f t="shared" si="13"/>
        <v>Finalist</v>
      </c>
      <c r="G32" s="197">
        <f t="shared" si="21"/>
        <v>818</v>
      </c>
      <c r="H32" s="196" t="s">
        <v>99</v>
      </c>
      <c r="I32" s="197">
        <v>7</v>
      </c>
      <c r="J32" s="198">
        <f t="shared" si="6"/>
        <v>10</v>
      </c>
      <c r="K32" t="str">
        <f t="shared" si="15"/>
        <v>Semi Finalist</v>
      </c>
      <c r="M32" s="197">
        <f t="shared" si="22"/>
        <v>231</v>
      </c>
      <c r="N32" s="196" t="s">
        <v>99</v>
      </c>
      <c r="O32" s="197">
        <v>7</v>
      </c>
      <c r="P32" s="198">
        <f t="shared" si="8"/>
        <v>20</v>
      </c>
      <c r="Q32" t="str">
        <f t="shared" si="17"/>
        <v>Finalist</v>
      </c>
      <c r="S32" s="197">
        <f t="shared" si="23"/>
        <v>192</v>
      </c>
      <c r="T32" s="196" t="s">
        <v>99</v>
      </c>
      <c r="U32" s="197">
        <v>7</v>
      </c>
      <c r="V32" s="198">
        <f t="shared" si="10"/>
        <v>10</v>
      </c>
      <c r="W32" t="str">
        <f t="shared" si="19"/>
        <v>Semi Finalist</v>
      </c>
    </row>
    <row r="33" spans="1:23" x14ac:dyDescent="0.2">
      <c r="A33" s="197">
        <f t="shared" si="20"/>
        <v>34</v>
      </c>
      <c r="B33" s="196" t="s">
        <v>100</v>
      </c>
      <c r="C33" s="197">
        <v>6</v>
      </c>
      <c r="D33" s="198">
        <f t="shared" si="4"/>
        <v>0</v>
      </c>
      <c r="E33" t="str">
        <f t="shared" si="13"/>
        <v>Quarter Finalist</v>
      </c>
      <c r="G33" s="197">
        <f t="shared" si="21"/>
        <v>650</v>
      </c>
      <c r="H33" s="196" t="s">
        <v>100</v>
      </c>
      <c r="I33" s="197">
        <v>6</v>
      </c>
      <c r="J33" s="198">
        <f t="shared" si="6"/>
        <v>20</v>
      </c>
      <c r="K33" t="str">
        <f t="shared" si="15"/>
        <v>Finalist</v>
      </c>
      <c r="M33" s="197">
        <f t="shared" si="22"/>
        <v>359</v>
      </c>
      <c r="N33" s="196" t="s">
        <v>100</v>
      </c>
      <c r="O33" s="197">
        <v>6</v>
      </c>
      <c r="P33" s="198">
        <f t="shared" si="8"/>
        <v>0</v>
      </c>
      <c r="Q33" t="str">
        <f t="shared" si="17"/>
        <v>Quarter Finalist</v>
      </c>
      <c r="S33" s="197">
        <f t="shared" si="23"/>
        <v>180</v>
      </c>
      <c r="T33" s="196" t="s">
        <v>100</v>
      </c>
      <c r="U33" s="197">
        <v>6</v>
      </c>
      <c r="V33" s="198">
        <f t="shared" si="10"/>
        <v>20</v>
      </c>
      <c r="W33" t="str">
        <f t="shared" si="19"/>
        <v>Finalist</v>
      </c>
    </row>
    <row r="34" spans="1:23" x14ac:dyDescent="0.2">
      <c r="A34" s="197">
        <f t="shared" si="20"/>
        <v>267</v>
      </c>
      <c r="B34" s="196" t="s">
        <v>101</v>
      </c>
      <c r="C34" s="197">
        <v>5</v>
      </c>
      <c r="D34" s="198">
        <f t="shared" si="4"/>
        <v>10</v>
      </c>
      <c r="E34" t="str">
        <f t="shared" si="13"/>
        <v>Semi Finalist</v>
      </c>
      <c r="G34" s="197">
        <f t="shared" si="21"/>
        <v>188</v>
      </c>
      <c r="H34" s="196" t="s">
        <v>101</v>
      </c>
      <c r="I34" s="197">
        <v>5</v>
      </c>
      <c r="J34" s="198">
        <f t="shared" si="6"/>
        <v>0</v>
      </c>
      <c r="K34" t="str">
        <f t="shared" si="15"/>
        <v>Quarter Finalist</v>
      </c>
      <c r="M34" s="197">
        <f t="shared" si="22"/>
        <v>236</v>
      </c>
      <c r="N34" s="196" t="s">
        <v>101</v>
      </c>
      <c r="O34" s="197">
        <v>5</v>
      </c>
      <c r="P34" s="198">
        <f t="shared" si="8"/>
        <v>30</v>
      </c>
      <c r="Q34" t="str">
        <f t="shared" si="17"/>
        <v>Winner</v>
      </c>
      <c r="S34" s="197">
        <f t="shared" si="23"/>
        <v>811</v>
      </c>
      <c r="T34" s="196" t="s">
        <v>101</v>
      </c>
      <c r="U34" s="197">
        <v>5</v>
      </c>
      <c r="V34" s="198">
        <f t="shared" si="10"/>
        <v>0</v>
      </c>
      <c r="W34" t="str">
        <f t="shared" si="19"/>
        <v>Quarter Finalist</v>
      </c>
    </row>
    <row r="35" spans="1:23" x14ac:dyDescent="0.2">
      <c r="A35" s="197">
        <f t="shared" si="20"/>
        <v>59</v>
      </c>
      <c r="B35" s="196" t="s">
        <v>102</v>
      </c>
      <c r="C35" s="197">
        <v>4</v>
      </c>
      <c r="D35" s="198">
        <f t="shared" si="4"/>
        <v>0</v>
      </c>
      <c r="E35" t="str">
        <f t="shared" si="13"/>
        <v>Quarter Finalist</v>
      </c>
      <c r="G35" s="197">
        <f t="shared" si="21"/>
        <v>781</v>
      </c>
      <c r="H35" s="196" t="s">
        <v>102</v>
      </c>
      <c r="I35" s="197">
        <v>4</v>
      </c>
      <c r="J35" s="198">
        <f t="shared" si="6"/>
        <v>10</v>
      </c>
      <c r="K35" t="str">
        <f t="shared" si="15"/>
        <v>Semi Finalist</v>
      </c>
      <c r="M35" s="197">
        <f t="shared" si="22"/>
        <v>1038</v>
      </c>
      <c r="N35" s="196" t="s">
        <v>102</v>
      </c>
      <c r="O35" s="197">
        <v>4</v>
      </c>
      <c r="P35" s="198">
        <f t="shared" si="8"/>
        <v>0</v>
      </c>
      <c r="Q35" t="str">
        <f t="shared" si="17"/>
        <v>Quarter Finalist</v>
      </c>
      <c r="S35" s="197">
        <f t="shared" si="23"/>
        <v>1114</v>
      </c>
      <c r="T35" s="196" t="s">
        <v>102</v>
      </c>
      <c r="U35" s="197">
        <v>4</v>
      </c>
      <c r="V35" s="198">
        <f t="shared" si="10"/>
        <v>10</v>
      </c>
      <c r="W35" t="str">
        <f t="shared" si="19"/>
        <v>Semi Finalist</v>
      </c>
    </row>
    <row r="36" spans="1:23" x14ac:dyDescent="0.2">
      <c r="A36" s="197">
        <f t="shared" si="20"/>
        <v>222</v>
      </c>
      <c r="B36" s="196" t="s">
        <v>103</v>
      </c>
      <c r="C36" s="197">
        <v>3</v>
      </c>
      <c r="D36" s="198">
        <f t="shared" si="4"/>
        <v>10</v>
      </c>
      <c r="E36" t="str">
        <f t="shared" si="13"/>
        <v>Semi Finalist</v>
      </c>
      <c r="G36" s="197">
        <f t="shared" si="21"/>
        <v>245</v>
      </c>
      <c r="H36" s="196" t="s">
        <v>103</v>
      </c>
      <c r="I36" s="197">
        <v>3</v>
      </c>
      <c r="J36" s="198">
        <f t="shared" si="6"/>
        <v>0</v>
      </c>
      <c r="K36" t="str">
        <f t="shared" si="15"/>
        <v>Quarter Finalist</v>
      </c>
      <c r="M36" s="197">
        <f t="shared" si="22"/>
        <v>123</v>
      </c>
      <c r="N36" s="196" t="s">
        <v>103</v>
      </c>
      <c r="O36" s="197">
        <v>3</v>
      </c>
      <c r="P36" s="198">
        <f t="shared" si="8"/>
        <v>10</v>
      </c>
      <c r="Q36" t="str">
        <f t="shared" si="17"/>
        <v>Semi Finalist</v>
      </c>
      <c r="S36" s="197">
        <f t="shared" si="23"/>
        <v>358</v>
      </c>
      <c r="T36" s="196" t="s">
        <v>103</v>
      </c>
      <c r="U36" s="197">
        <v>3</v>
      </c>
      <c r="V36" s="198">
        <f t="shared" si="10"/>
        <v>0</v>
      </c>
      <c r="W36" t="str">
        <f t="shared" si="19"/>
        <v>Quarter Finalist</v>
      </c>
    </row>
    <row r="37" spans="1:23" x14ac:dyDescent="0.2">
      <c r="A37" s="197">
        <f t="shared" si="20"/>
        <v>647</v>
      </c>
      <c r="B37" s="196" t="s">
        <v>104</v>
      </c>
      <c r="C37" s="197">
        <v>2</v>
      </c>
      <c r="D37" s="198">
        <f t="shared" si="4"/>
        <v>0</v>
      </c>
      <c r="E37" t="str">
        <f t="shared" si="13"/>
        <v>Quarter Finalist</v>
      </c>
      <c r="G37" s="197">
        <f t="shared" si="21"/>
        <v>191</v>
      </c>
      <c r="H37" s="196" t="s">
        <v>104</v>
      </c>
      <c r="I37" s="197">
        <v>2</v>
      </c>
      <c r="J37" s="198">
        <f t="shared" si="6"/>
        <v>0</v>
      </c>
      <c r="K37" t="str">
        <f t="shared" si="15"/>
        <v>Quarter Finalist</v>
      </c>
      <c r="M37" s="197">
        <f t="shared" si="22"/>
        <v>303</v>
      </c>
      <c r="N37" s="196" t="s">
        <v>104</v>
      </c>
      <c r="O37" s="197">
        <v>2</v>
      </c>
      <c r="P37" s="198">
        <f t="shared" si="8"/>
        <v>0</v>
      </c>
      <c r="Q37" t="str">
        <f t="shared" si="17"/>
        <v>Quarter Finalist</v>
      </c>
      <c r="S37" s="197">
        <f t="shared" si="23"/>
        <v>271</v>
      </c>
      <c r="T37" s="196" t="s">
        <v>104</v>
      </c>
      <c r="U37" s="197">
        <v>2</v>
      </c>
      <c r="V37" s="198">
        <f t="shared" si="10"/>
        <v>0</v>
      </c>
      <c r="W37" t="str">
        <f t="shared" si="19"/>
        <v>Quarter Finalist</v>
      </c>
    </row>
    <row r="38" spans="1:23" x14ac:dyDescent="0.2">
      <c r="A38" s="202">
        <f t="shared" si="20"/>
        <v>168</v>
      </c>
      <c r="B38" s="201" t="s">
        <v>105</v>
      </c>
      <c r="C38" s="202">
        <v>1</v>
      </c>
      <c r="D38" s="203">
        <f t="shared" si="4"/>
        <v>0</v>
      </c>
      <c r="E38" t="str">
        <f t="shared" si="13"/>
        <v>Quarter Finalist</v>
      </c>
      <c r="G38" s="202">
        <f t="shared" si="21"/>
        <v>223</v>
      </c>
      <c r="H38" s="201" t="s">
        <v>105</v>
      </c>
      <c r="I38" s="202">
        <v>1</v>
      </c>
      <c r="J38" s="203">
        <f t="shared" si="6"/>
        <v>0</v>
      </c>
      <c r="K38" t="str">
        <f t="shared" si="15"/>
        <v>Quarter Finalist</v>
      </c>
      <c r="M38" s="202">
        <f t="shared" si="22"/>
        <v>118</v>
      </c>
      <c r="N38" s="201" t="s">
        <v>105</v>
      </c>
      <c r="O38" s="202">
        <v>1</v>
      </c>
      <c r="P38" s="203">
        <f t="shared" si="8"/>
        <v>0</v>
      </c>
      <c r="Q38" t="str">
        <f t="shared" si="17"/>
        <v>Quarter Finalist</v>
      </c>
      <c r="S38" s="202">
        <f t="shared" si="23"/>
        <v>447</v>
      </c>
      <c r="T38" s="201" t="s">
        <v>105</v>
      </c>
      <c r="U38" s="202">
        <v>1</v>
      </c>
      <c r="V38" s="203">
        <f t="shared" si="10"/>
        <v>0</v>
      </c>
      <c r="W38" t="str">
        <f t="shared" si="19"/>
        <v>Quarter Finalist</v>
      </c>
    </row>
    <row r="39" spans="1:23" x14ac:dyDescent="0.2">
      <c r="C39" s="234">
        <f>SUM(C15:C38)</f>
        <v>236</v>
      </c>
      <c r="D39" s="234">
        <f>SUM(D15:D38)</f>
        <v>210</v>
      </c>
      <c r="I39" s="234">
        <f>SUM(I15:I38)</f>
        <v>236</v>
      </c>
      <c r="J39" s="234">
        <f>SUM(J15:J38)</f>
        <v>210</v>
      </c>
      <c r="O39" s="234">
        <f>SUM(O15:O38)</f>
        <v>236</v>
      </c>
      <c r="P39" s="234">
        <f>SUM(P15:P38)</f>
        <v>210</v>
      </c>
      <c r="U39" s="234">
        <f>SUM(U15:U38)</f>
        <v>236</v>
      </c>
      <c r="V39" s="234">
        <f>SUM(V15:V38)</f>
        <v>210</v>
      </c>
    </row>
    <row r="43" spans="1:23" x14ac:dyDescent="0.2">
      <c r="A43" s="353" t="s">
        <v>306</v>
      </c>
      <c r="B43" s="353" t="s">
        <v>307</v>
      </c>
      <c r="C43" s="353" t="s">
        <v>308</v>
      </c>
      <c r="D43" s="151">
        <f>SUM(D44:D139)</f>
        <v>90</v>
      </c>
      <c r="F43" s="4" t="s">
        <v>12</v>
      </c>
      <c r="G43" s="5" t="s">
        <v>1</v>
      </c>
      <c r="H43" s="5" t="s">
        <v>2</v>
      </c>
      <c r="I43" s="5" t="s">
        <v>3</v>
      </c>
      <c r="J43" s="6" t="s">
        <v>4</v>
      </c>
    </row>
    <row r="44" spans="1:23" x14ac:dyDescent="0.2">
      <c r="A44" s="1">
        <v>9</v>
      </c>
      <c r="B44" s="194">
        <v>8</v>
      </c>
      <c r="C44" s="197">
        <v>10</v>
      </c>
      <c r="E44" s="98"/>
      <c r="F44" s="128" t="s">
        <v>13</v>
      </c>
      <c r="G44" s="2">
        <v>111</v>
      </c>
      <c r="H44" s="156">
        <v>469</v>
      </c>
      <c r="I44" s="156">
        <v>65</v>
      </c>
      <c r="J44" s="149" t="s">
        <v>11</v>
      </c>
    </row>
    <row r="45" spans="1:23" x14ac:dyDescent="0.2">
      <c r="A45" s="1">
        <v>16</v>
      </c>
      <c r="B45" s="197">
        <v>15</v>
      </c>
      <c r="C45" s="9">
        <v>10</v>
      </c>
      <c r="E45" s="98"/>
      <c r="F45" s="128" t="s">
        <v>14</v>
      </c>
      <c r="G45" s="2">
        <v>343</v>
      </c>
      <c r="H45" s="158">
        <v>25</v>
      </c>
      <c r="I45" s="158">
        <v>494</v>
      </c>
      <c r="J45" s="149" t="s">
        <v>6</v>
      </c>
    </row>
    <row r="46" spans="1:23" x14ac:dyDescent="0.2">
      <c r="A46" s="1">
        <v>25</v>
      </c>
      <c r="B46" s="197">
        <v>16</v>
      </c>
      <c r="C46" s="355">
        <v>40</v>
      </c>
      <c r="D46" s="1">
        <v>10</v>
      </c>
      <c r="E46" s="98"/>
      <c r="F46" s="128" t="s">
        <v>15</v>
      </c>
      <c r="G46" s="2">
        <v>341</v>
      </c>
      <c r="H46" s="2">
        <v>175</v>
      </c>
      <c r="I46" s="2">
        <v>236</v>
      </c>
      <c r="J46" s="149" t="s">
        <v>5</v>
      </c>
    </row>
    <row r="47" spans="1:23" x14ac:dyDescent="0.2">
      <c r="A47" s="1">
        <v>27</v>
      </c>
      <c r="B47" s="197">
        <v>15</v>
      </c>
      <c r="C47" s="9">
        <v>10</v>
      </c>
      <c r="E47" s="98"/>
      <c r="F47" s="131" t="s">
        <v>16</v>
      </c>
      <c r="G47" s="151">
        <v>292</v>
      </c>
      <c r="H47" s="271">
        <v>378</v>
      </c>
      <c r="I47" s="271">
        <v>302</v>
      </c>
      <c r="J47" s="152" t="s">
        <v>5</v>
      </c>
    </row>
    <row r="48" spans="1:23" x14ac:dyDescent="0.2">
      <c r="A48" s="1">
        <v>33</v>
      </c>
      <c r="B48" s="197">
        <v>10</v>
      </c>
      <c r="C48" s="197">
        <v>0</v>
      </c>
      <c r="E48" s="98"/>
      <c r="F48" s="197"/>
    </row>
    <row r="49" spans="1:6" x14ac:dyDescent="0.2">
      <c r="A49" s="1">
        <v>34</v>
      </c>
      <c r="B49" s="197">
        <v>6</v>
      </c>
      <c r="C49" s="9">
        <v>0</v>
      </c>
      <c r="E49" s="197"/>
      <c r="F49" s="98"/>
    </row>
    <row r="50" spans="1:6" x14ac:dyDescent="0.2">
      <c r="A50" s="1">
        <v>45</v>
      </c>
      <c r="B50" s="197">
        <v>14</v>
      </c>
      <c r="C50" s="197">
        <v>0</v>
      </c>
      <c r="E50" s="98"/>
      <c r="F50" s="197"/>
    </row>
    <row r="51" spans="1:6" x14ac:dyDescent="0.2">
      <c r="A51" s="1">
        <v>47</v>
      </c>
      <c r="B51" s="202">
        <v>15</v>
      </c>
      <c r="C51" s="9">
        <v>20</v>
      </c>
      <c r="E51" s="197"/>
      <c r="F51" s="98"/>
    </row>
    <row r="52" spans="1:6" x14ac:dyDescent="0.2">
      <c r="A52" s="1">
        <v>48</v>
      </c>
      <c r="B52" s="197">
        <v>10</v>
      </c>
      <c r="C52" s="9">
        <v>0</v>
      </c>
      <c r="E52" s="98"/>
      <c r="F52" s="98"/>
    </row>
    <row r="53" spans="1:6" x14ac:dyDescent="0.2">
      <c r="A53" s="1">
        <v>59</v>
      </c>
      <c r="B53" s="197">
        <v>4</v>
      </c>
      <c r="C53" s="9">
        <v>0</v>
      </c>
      <c r="E53" s="197"/>
      <c r="F53" s="98"/>
    </row>
    <row r="54" spans="1:6" x14ac:dyDescent="0.2">
      <c r="A54" s="1">
        <v>60</v>
      </c>
      <c r="B54" s="197">
        <v>10</v>
      </c>
      <c r="C54" s="9">
        <v>0</v>
      </c>
      <c r="E54" s="98"/>
      <c r="F54" s="98"/>
    </row>
    <row r="55" spans="1:6" x14ac:dyDescent="0.2">
      <c r="A55" s="319">
        <v>51</v>
      </c>
      <c r="B55" s="197">
        <v>8</v>
      </c>
      <c r="C55" s="355">
        <v>50</v>
      </c>
      <c r="D55" s="1">
        <v>20</v>
      </c>
      <c r="E55" s="157" t="s">
        <v>314</v>
      </c>
      <c r="F55" s="98"/>
    </row>
    <row r="56" spans="1:6" x14ac:dyDescent="0.2">
      <c r="A56" s="1">
        <v>67</v>
      </c>
      <c r="B56" s="197">
        <v>14</v>
      </c>
      <c r="C56" s="9">
        <v>20</v>
      </c>
      <c r="E56" s="98"/>
      <c r="F56" s="98"/>
    </row>
    <row r="57" spans="1:6" x14ac:dyDescent="0.2">
      <c r="A57" s="1">
        <v>68</v>
      </c>
      <c r="B57" s="197">
        <v>16</v>
      </c>
      <c r="C57" s="197">
        <v>10</v>
      </c>
      <c r="E57" s="98"/>
      <c r="F57" s="197"/>
    </row>
    <row r="58" spans="1:6" x14ac:dyDescent="0.2">
      <c r="A58" s="1">
        <v>69</v>
      </c>
      <c r="B58" s="197">
        <v>10</v>
      </c>
      <c r="C58" s="9">
        <v>0</v>
      </c>
      <c r="E58" s="197"/>
      <c r="F58" s="98"/>
    </row>
    <row r="59" spans="1:6" x14ac:dyDescent="0.2">
      <c r="A59" s="1">
        <v>71</v>
      </c>
      <c r="B59" s="202">
        <v>9</v>
      </c>
      <c r="C59" s="9">
        <v>0</v>
      </c>
      <c r="E59" s="98"/>
      <c r="F59" s="98"/>
    </row>
    <row r="60" spans="1:6" x14ac:dyDescent="0.2">
      <c r="A60" s="1">
        <v>74</v>
      </c>
      <c r="B60" s="197">
        <v>16</v>
      </c>
      <c r="C60" s="197">
        <v>10</v>
      </c>
      <c r="E60" s="98"/>
      <c r="F60" s="197"/>
    </row>
    <row r="61" spans="1:6" x14ac:dyDescent="0.2">
      <c r="A61" s="1">
        <v>79</v>
      </c>
      <c r="B61" s="197">
        <v>15</v>
      </c>
      <c r="C61" s="9">
        <v>10</v>
      </c>
      <c r="E61" s="98"/>
      <c r="F61" s="98"/>
    </row>
    <row r="62" spans="1:6" x14ac:dyDescent="0.2">
      <c r="A62" s="1">
        <v>87</v>
      </c>
      <c r="B62" s="197">
        <v>14</v>
      </c>
      <c r="C62" s="9">
        <v>20</v>
      </c>
      <c r="E62" s="98"/>
      <c r="F62" s="98"/>
    </row>
    <row r="63" spans="1:6" x14ac:dyDescent="0.2">
      <c r="A63" s="1">
        <v>103</v>
      </c>
      <c r="B63" s="197">
        <v>14</v>
      </c>
      <c r="C63" s="9">
        <v>20</v>
      </c>
      <c r="E63" s="98"/>
      <c r="F63" s="98"/>
    </row>
    <row r="64" spans="1:6" x14ac:dyDescent="0.2">
      <c r="A64" s="1">
        <v>108</v>
      </c>
      <c r="B64" s="197">
        <v>12</v>
      </c>
      <c r="C64" s="197">
        <v>0</v>
      </c>
      <c r="E64" s="98"/>
      <c r="F64" s="197"/>
    </row>
    <row r="65" spans="1:6" x14ac:dyDescent="0.2">
      <c r="A65" s="1">
        <v>111</v>
      </c>
      <c r="B65" s="197">
        <v>16</v>
      </c>
      <c r="C65" s="355">
        <v>50</v>
      </c>
      <c r="D65" s="1">
        <v>20</v>
      </c>
      <c r="E65" s="197"/>
      <c r="F65" s="98"/>
    </row>
    <row r="66" spans="1:6" x14ac:dyDescent="0.2">
      <c r="A66" s="1">
        <v>118</v>
      </c>
      <c r="B66" s="197">
        <v>1</v>
      </c>
      <c r="C66" s="197">
        <v>0</v>
      </c>
      <c r="E66" s="98"/>
      <c r="F66" s="197"/>
    </row>
    <row r="67" spans="1:6" x14ac:dyDescent="0.2">
      <c r="A67" s="1">
        <v>121</v>
      </c>
      <c r="B67" s="202">
        <v>13</v>
      </c>
      <c r="C67" s="9">
        <v>0</v>
      </c>
      <c r="E67" s="98"/>
      <c r="F67" s="98"/>
    </row>
    <row r="68" spans="1:6" x14ac:dyDescent="0.2">
      <c r="A68" s="1">
        <v>123</v>
      </c>
      <c r="B68" s="194">
        <v>3</v>
      </c>
      <c r="C68" s="197">
        <v>10</v>
      </c>
      <c r="E68" s="98"/>
      <c r="F68" s="197"/>
    </row>
    <row r="69" spans="1:6" x14ac:dyDescent="0.2">
      <c r="A69" s="1">
        <v>126</v>
      </c>
      <c r="B69" s="197">
        <v>12</v>
      </c>
      <c r="C69" s="9">
        <v>10</v>
      </c>
      <c r="E69" s="98"/>
      <c r="F69" s="98"/>
    </row>
    <row r="70" spans="1:6" x14ac:dyDescent="0.2">
      <c r="A70" s="1">
        <v>157</v>
      </c>
      <c r="B70" s="197">
        <v>14</v>
      </c>
      <c r="C70" s="9">
        <v>0</v>
      </c>
      <c r="E70" s="197"/>
      <c r="F70" s="98"/>
    </row>
    <row r="71" spans="1:6" x14ac:dyDescent="0.2">
      <c r="A71" s="1">
        <v>167</v>
      </c>
      <c r="B71" s="197">
        <v>15</v>
      </c>
      <c r="C71" s="197">
        <v>20</v>
      </c>
      <c r="E71" s="98"/>
      <c r="F71" s="197"/>
    </row>
    <row r="72" spans="1:6" x14ac:dyDescent="0.2">
      <c r="A72" s="1">
        <v>168</v>
      </c>
      <c r="B72" s="197">
        <v>1</v>
      </c>
      <c r="C72" s="9">
        <v>0</v>
      </c>
      <c r="E72" s="197"/>
      <c r="F72" s="98"/>
    </row>
    <row r="73" spans="1:6" x14ac:dyDescent="0.2">
      <c r="A73" s="1">
        <v>173</v>
      </c>
      <c r="B73" s="197">
        <v>14</v>
      </c>
      <c r="C73" s="9">
        <v>20</v>
      </c>
      <c r="E73" s="98"/>
      <c r="F73" s="98"/>
    </row>
    <row r="74" spans="1:6" x14ac:dyDescent="0.2">
      <c r="A74" s="1">
        <v>175</v>
      </c>
      <c r="B74" s="197">
        <v>13</v>
      </c>
      <c r="C74" s="197">
        <v>30</v>
      </c>
      <c r="E74" s="98"/>
      <c r="F74" s="197"/>
    </row>
    <row r="75" spans="1:6" x14ac:dyDescent="0.2">
      <c r="A75" s="1">
        <v>180</v>
      </c>
      <c r="B75" s="202">
        <v>6</v>
      </c>
      <c r="C75" s="9">
        <v>20</v>
      </c>
      <c r="E75" s="98"/>
      <c r="F75" s="98"/>
    </row>
    <row r="76" spans="1:6" x14ac:dyDescent="0.2">
      <c r="A76" s="1">
        <v>188</v>
      </c>
      <c r="B76" s="197">
        <v>5</v>
      </c>
      <c r="C76" s="9">
        <v>0</v>
      </c>
      <c r="E76" s="98"/>
      <c r="F76" s="98"/>
    </row>
    <row r="77" spans="1:6" x14ac:dyDescent="0.2">
      <c r="A77" s="1">
        <v>191</v>
      </c>
      <c r="B77" s="197">
        <v>2</v>
      </c>
      <c r="C77" s="9">
        <v>0</v>
      </c>
      <c r="E77" s="98"/>
      <c r="F77" s="98"/>
    </row>
    <row r="78" spans="1:6" x14ac:dyDescent="0.2">
      <c r="A78" s="1">
        <v>192</v>
      </c>
      <c r="B78" s="197">
        <v>7</v>
      </c>
      <c r="C78" s="9">
        <v>10</v>
      </c>
      <c r="E78" s="98"/>
      <c r="F78" s="98"/>
    </row>
    <row r="79" spans="1:6" x14ac:dyDescent="0.2">
      <c r="A79" s="1">
        <v>201</v>
      </c>
      <c r="B79" s="197">
        <v>15</v>
      </c>
      <c r="C79" s="9">
        <v>20</v>
      </c>
      <c r="E79" s="197"/>
      <c r="F79" s="98"/>
    </row>
    <row r="80" spans="1:6" x14ac:dyDescent="0.2">
      <c r="A80" s="1">
        <v>203</v>
      </c>
      <c r="B80" s="197">
        <v>11</v>
      </c>
      <c r="C80" s="9">
        <v>0</v>
      </c>
      <c r="E80" s="98"/>
      <c r="F80" s="98"/>
    </row>
    <row r="81" spans="1:6" x14ac:dyDescent="0.2">
      <c r="A81" s="1">
        <v>217</v>
      </c>
      <c r="B81" s="197">
        <v>14</v>
      </c>
      <c r="C81" s="197">
        <v>0</v>
      </c>
      <c r="E81" s="98"/>
      <c r="F81" s="197"/>
    </row>
    <row r="82" spans="1:6" x14ac:dyDescent="0.2">
      <c r="A82" s="1">
        <v>222</v>
      </c>
      <c r="B82" s="197">
        <v>3</v>
      </c>
      <c r="C82" s="9">
        <v>10</v>
      </c>
      <c r="E82" s="197"/>
      <c r="F82" s="98"/>
    </row>
    <row r="83" spans="1:6" x14ac:dyDescent="0.2">
      <c r="A83" s="1">
        <v>223</v>
      </c>
      <c r="B83" s="202">
        <v>1</v>
      </c>
      <c r="C83" s="9">
        <v>0</v>
      </c>
      <c r="E83" s="98"/>
      <c r="F83" s="98"/>
    </row>
    <row r="84" spans="1:6" x14ac:dyDescent="0.2">
      <c r="A84" s="1">
        <v>224</v>
      </c>
      <c r="B84" s="197">
        <v>9</v>
      </c>
      <c r="C84" s="9">
        <v>0</v>
      </c>
      <c r="E84" s="98"/>
      <c r="F84" s="98"/>
    </row>
    <row r="85" spans="1:6" x14ac:dyDescent="0.2">
      <c r="A85" s="1">
        <v>231</v>
      </c>
      <c r="B85" s="197">
        <v>7</v>
      </c>
      <c r="C85" s="197">
        <v>20</v>
      </c>
      <c r="E85" s="98"/>
      <c r="F85" s="197"/>
    </row>
    <row r="86" spans="1:6" x14ac:dyDescent="0.2">
      <c r="A86" s="1">
        <v>233</v>
      </c>
      <c r="B86" s="197">
        <v>9</v>
      </c>
      <c r="C86" s="9">
        <v>0</v>
      </c>
      <c r="E86" s="197"/>
      <c r="F86" s="98"/>
    </row>
    <row r="87" spans="1:6" x14ac:dyDescent="0.2">
      <c r="A87" s="1">
        <v>236</v>
      </c>
      <c r="B87" s="197">
        <v>5</v>
      </c>
      <c r="C87" s="197">
        <v>30</v>
      </c>
      <c r="E87" s="98"/>
      <c r="F87" s="197"/>
    </row>
    <row r="88" spans="1:6" x14ac:dyDescent="0.2">
      <c r="A88" s="1">
        <v>245</v>
      </c>
      <c r="B88" s="197">
        <v>3</v>
      </c>
      <c r="C88" s="9">
        <v>0</v>
      </c>
      <c r="E88" s="98"/>
      <c r="F88" s="98"/>
    </row>
    <row r="89" spans="1:6" x14ac:dyDescent="0.2">
      <c r="A89" s="1">
        <v>247</v>
      </c>
      <c r="B89" s="197">
        <v>11</v>
      </c>
      <c r="C89" s="9">
        <v>0</v>
      </c>
      <c r="E89" s="98"/>
      <c r="F89" s="98"/>
    </row>
    <row r="90" spans="1:6" x14ac:dyDescent="0.2">
      <c r="A90" s="1">
        <v>254</v>
      </c>
      <c r="B90" s="197">
        <v>15</v>
      </c>
      <c r="C90" s="9">
        <v>10</v>
      </c>
      <c r="E90" s="98"/>
      <c r="F90" s="98"/>
    </row>
    <row r="91" spans="1:6" x14ac:dyDescent="0.2">
      <c r="A91" s="1">
        <v>260</v>
      </c>
      <c r="B91" s="202">
        <v>11</v>
      </c>
      <c r="C91" s="9">
        <v>0</v>
      </c>
      <c r="E91" s="98"/>
      <c r="F91" s="98"/>
    </row>
    <row r="92" spans="1:6" x14ac:dyDescent="0.2">
      <c r="A92" s="1">
        <v>263</v>
      </c>
      <c r="B92" s="194">
        <v>12</v>
      </c>
      <c r="C92" s="195">
        <v>0</v>
      </c>
      <c r="E92" s="98"/>
      <c r="F92" s="197"/>
    </row>
    <row r="93" spans="1:6" x14ac:dyDescent="0.2">
      <c r="A93" s="1">
        <v>267</v>
      </c>
      <c r="B93" s="197">
        <v>5</v>
      </c>
      <c r="C93" s="165">
        <v>10</v>
      </c>
      <c r="E93" s="197"/>
      <c r="F93" s="98"/>
    </row>
    <row r="94" spans="1:6" x14ac:dyDescent="0.2">
      <c r="A94" s="1">
        <v>271</v>
      </c>
      <c r="B94" s="197">
        <v>2</v>
      </c>
      <c r="C94" s="165">
        <v>0</v>
      </c>
      <c r="E94" s="98"/>
      <c r="F94" s="98"/>
    </row>
    <row r="95" spans="1:6" x14ac:dyDescent="0.2">
      <c r="A95" s="1">
        <v>292</v>
      </c>
      <c r="B95" s="197">
        <v>16</v>
      </c>
      <c r="C95" s="165">
        <v>30</v>
      </c>
      <c r="E95" s="98"/>
      <c r="F95" s="98"/>
    </row>
    <row r="96" spans="1:6" x14ac:dyDescent="0.2">
      <c r="A96" s="1">
        <v>302</v>
      </c>
      <c r="B96" s="197">
        <v>8</v>
      </c>
      <c r="C96" s="165">
        <v>30</v>
      </c>
      <c r="E96" s="98"/>
      <c r="F96" s="98"/>
    </row>
    <row r="97" spans="1:6" x14ac:dyDescent="0.2">
      <c r="A97" s="1">
        <v>303</v>
      </c>
      <c r="B97" s="197">
        <v>2</v>
      </c>
      <c r="C97" s="198">
        <v>0</v>
      </c>
      <c r="E97" s="98"/>
      <c r="F97" s="197"/>
    </row>
    <row r="98" spans="1:6" x14ac:dyDescent="0.2">
      <c r="A98" s="1">
        <v>306</v>
      </c>
      <c r="B98" s="197">
        <v>14</v>
      </c>
      <c r="C98" s="165">
        <v>0</v>
      </c>
      <c r="E98" s="197"/>
      <c r="F98" s="98"/>
    </row>
    <row r="99" spans="1:6" x14ac:dyDescent="0.2">
      <c r="A99" s="1">
        <v>308</v>
      </c>
      <c r="B99" s="202">
        <v>13</v>
      </c>
      <c r="C99" s="168">
        <v>0</v>
      </c>
      <c r="E99" s="98"/>
      <c r="F99" s="98"/>
    </row>
    <row r="100" spans="1:6" x14ac:dyDescent="0.2">
      <c r="A100" s="1">
        <v>311</v>
      </c>
      <c r="B100" s="197">
        <v>9</v>
      </c>
      <c r="C100" s="165">
        <v>0</v>
      </c>
      <c r="E100" s="98"/>
      <c r="F100" s="98"/>
    </row>
    <row r="101" spans="1:6" x14ac:dyDescent="0.2">
      <c r="A101" s="1">
        <v>312</v>
      </c>
      <c r="B101" s="197">
        <v>15</v>
      </c>
      <c r="C101" s="198">
        <v>20</v>
      </c>
      <c r="E101" s="98"/>
      <c r="F101" s="197"/>
    </row>
    <row r="102" spans="1:6" x14ac:dyDescent="0.2">
      <c r="A102" s="1">
        <v>313</v>
      </c>
      <c r="B102" s="197">
        <v>9</v>
      </c>
      <c r="C102" s="165">
        <v>0</v>
      </c>
      <c r="E102" s="197"/>
      <c r="F102" s="98"/>
    </row>
    <row r="103" spans="1:6" x14ac:dyDescent="0.2">
      <c r="A103" s="1">
        <v>322</v>
      </c>
      <c r="B103" s="197">
        <v>12</v>
      </c>
      <c r="C103" s="165">
        <v>10</v>
      </c>
      <c r="E103" s="98"/>
      <c r="F103" s="98"/>
    </row>
    <row r="104" spans="1:6" x14ac:dyDescent="0.2">
      <c r="A104" s="1">
        <v>330</v>
      </c>
      <c r="B104" s="197">
        <v>10</v>
      </c>
      <c r="C104" s="165">
        <v>0</v>
      </c>
      <c r="E104" s="98"/>
      <c r="F104" s="98"/>
    </row>
    <row r="105" spans="1:6" x14ac:dyDescent="0.2">
      <c r="A105" s="1">
        <v>341</v>
      </c>
      <c r="B105" s="197">
        <v>13</v>
      </c>
      <c r="C105" s="198">
        <v>30</v>
      </c>
      <c r="E105" s="98"/>
      <c r="F105" s="197"/>
    </row>
    <row r="106" spans="1:6" x14ac:dyDescent="0.2">
      <c r="A106" s="1">
        <v>343</v>
      </c>
      <c r="B106" s="197">
        <v>16</v>
      </c>
      <c r="C106" s="356">
        <v>40</v>
      </c>
      <c r="D106" s="1">
        <v>10</v>
      </c>
      <c r="E106" s="98"/>
      <c r="F106" s="98"/>
    </row>
    <row r="107" spans="1:6" x14ac:dyDescent="0.2">
      <c r="A107" s="1">
        <v>358</v>
      </c>
      <c r="B107" s="202">
        <v>3</v>
      </c>
      <c r="C107" s="168">
        <v>0</v>
      </c>
      <c r="E107" s="98"/>
      <c r="F107" s="98"/>
    </row>
    <row r="108" spans="1:6" x14ac:dyDescent="0.2">
      <c r="A108" s="1">
        <v>359</v>
      </c>
      <c r="B108" s="197">
        <v>6</v>
      </c>
      <c r="C108" s="198">
        <v>0</v>
      </c>
      <c r="E108" s="98"/>
      <c r="F108" s="197"/>
    </row>
    <row r="109" spans="1:6" x14ac:dyDescent="0.2">
      <c r="A109" s="1">
        <v>378</v>
      </c>
      <c r="B109" s="197">
        <v>16</v>
      </c>
      <c r="C109" s="165">
        <v>30</v>
      </c>
      <c r="E109" s="98"/>
      <c r="F109" s="98"/>
    </row>
    <row r="110" spans="1:6" x14ac:dyDescent="0.2">
      <c r="A110" s="1">
        <v>384</v>
      </c>
      <c r="B110" s="197">
        <v>10</v>
      </c>
      <c r="C110" s="165">
        <v>0</v>
      </c>
      <c r="E110" s="197"/>
      <c r="F110" s="98"/>
    </row>
    <row r="111" spans="1:6" x14ac:dyDescent="0.2">
      <c r="A111" s="1">
        <v>433</v>
      </c>
      <c r="B111" s="197">
        <v>11</v>
      </c>
      <c r="C111" s="165">
        <v>10</v>
      </c>
      <c r="E111" s="197"/>
      <c r="F111" s="98"/>
    </row>
    <row r="112" spans="1:6" x14ac:dyDescent="0.2">
      <c r="A112" s="1">
        <v>447</v>
      </c>
      <c r="B112" s="197">
        <v>1</v>
      </c>
      <c r="C112" s="165">
        <v>0</v>
      </c>
      <c r="E112" s="98"/>
      <c r="F112" s="98"/>
    </row>
    <row r="113" spans="1:6" x14ac:dyDescent="0.2">
      <c r="A113" s="1">
        <v>469</v>
      </c>
      <c r="B113" s="197">
        <v>16</v>
      </c>
      <c r="C113" s="356">
        <v>50</v>
      </c>
      <c r="D113" s="1">
        <v>20</v>
      </c>
      <c r="E113" s="197"/>
      <c r="F113" s="98"/>
    </row>
    <row r="114" spans="1:6" x14ac:dyDescent="0.2">
      <c r="A114" s="1">
        <v>486</v>
      </c>
      <c r="B114" s="197">
        <v>9</v>
      </c>
      <c r="C114" s="198">
        <v>0</v>
      </c>
      <c r="E114" s="98"/>
      <c r="F114" s="197"/>
    </row>
    <row r="115" spans="1:6" x14ac:dyDescent="0.2">
      <c r="A115" s="1">
        <v>494</v>
      </c>
      <c r="B115" s="202">
        <v>8</v>
      </c>
      <c r="C115" s="357">
        <v>40</v>
      </c>
      <c r="D115" s="1">
        <v>10</v>
      </c>
      <c r="E115" s="98"/>
      <c r="F115" s="98"/>
    </row>
    <row r="116" spans="1:6" x14ac:dyDescent="0.2">
      <c r="A116" s="1">
        <v>522</v>
      </c>
      <c r="B116" s="194">
        <v>9</v>
      </c>
      <c r="C116" s="9">
        <v>0</v>
      </c>
      <c r="E116" s="98"/>
      <c r="F116" s="98"/>
    </row>
    <row r="117" spans="1:6" x14ac:dyDescent="0.2">
      <c r="A117" s="1">
        <v>525</v>
      </c>
      <c r="B117" s="197">
        <v>11</v>
      </c>
      <c r="C117" s="9">
        <v>0</v>
      </c>
      <c r="E117" s="98"/>
      <c r="F117" s="98"/>
    </row>
    <row r="118" spans="1:6" x14ac:dyDescent="0.2">
      <c r="A118" s="1">
        <v>538</v>
      </c>
      <c r="B118" s="197">
        <v>12</v>
      </c>
      <c r="C118" s="9">
        <v>10</v>
      </c>
      <c r="E118" s="98"/>
      <c r="F118" s="98"/>
    </row>
    <row r="119" spans="1:6" x14ac:dyDescent="0.2">
      <c r="A119" s="1">
        <v>541</v>
      </c>
      <c r="B119" s="197">
        <v>11</v>
      </c>
      <c r="C119" s="197">
        <v>10</v>
      </c>
      <c r="E119" s="98"/>
      <c r="F119" s="197"/>
    </row>
    <row r="120" spans="1:6" x14ac:dyDescent="0.2">
      <c r="A120" s="1">
        <v>547</v>
      </c>
      <c r="B120" s="197">
        <v>7</v>
      </c>
      <c r="C120" s="9">
        <v>20</v>
      </c>
      <c r="E120" s="197"/>
      <c r="F120" s="98"/>
    </row>
    <row r="121" spans="1:6" x14ac:dyDescent="0.2">
      <c r="A121" s="1">
        <v>555</v>
      </c>
      <c r="B121" s="197">
        <v>10</v>
      </c>
      <c r="C121" s="197">
        <v>0</v>
      </c>
      <c r="E121" s="98"/>
      <c r="F121" s="197"/>
    </row>
    <row r="122" spans="1:6" x14ac:dyDescent="0.2">
      <c r="A122" s="1">
        <v>571</v>
      </c>
      <c r="B122" s="197">
        <v>9</v>
      </c>
      <c r="C122" s="197">
        <v>0</v>
      </c>
      <c r="E122" s="98"/>
      <c r="F122" s="197"/>
    </row>
    <row r="123" spans="1:6" x14ac:dyDescent="0.2">
      <c r="A123" s="1">
        <v>587</v>
      </c>
      <c r="B123" s="202">
        <v>13</v>
      </c>
      <c r="C123" s="9">
        <v>0</v>
      </c>
      <c r="E123" s="98"/>
      <c r="F123" s="98"/>
    </row>
    <row r="124" spans="1:6" x14ac:dyDescent="0.2">
      <c r="A124" s="1">
        <v>618</v>
      </c>
      <c r="B124" s="197">
        <v>11</v>
      </c>
      <c r="C124" s="9">
        <v>10</v>
      </c>
      <c r="E124" s="197"/>
      <c r="F124" s="98"/>
    </row>
    <row r="125" spans="1:6" x14ac:dyDescent="0.2">
      <c r="A125" s="1">
        <v>638</v>
      </c>
      <c r="B125" s="197">
        <v>11</v>
      </c>
      <c r="C125" s="197">
        <v>10</v>
      </c>
      <c r="E125" s="98"/>
      <c r="F125" s="197"/>
    </row>
    <row r="126" spans="1:6" x14ac:dyDescent="0.2">
      <c r="A126" s="1">
        <v>647</v>
      </c>
      <c r="B126" s="197">
        <v>2</v>
      </c>
      <c r="C126" s="9">
        <v>0</v>
      </c>
      <c r="E126" s="197"/>
      <c r="F126" s="98"/>
    </row>
    <row r="127" spans="1:6" x14ac:dyDescent="0.2">
      <c r="A127" s="1">
        <v>650</v>
      </c>
      <c r="B127" s="197">
        <v>6</v>
      </c>
      <c r="C127" s="9">
        <v>20</v>
      </c>
      <c r="E127" s="98"/>
      <c r="F127" s="98"/>
    </row>
    <row r="128" spans="1:6" x14ac:dyDescent="0.2">
      <c r="A128" s="1">
        <v>651</v>
      </c>
      <c r="B128" s="197">
        <v>13</v>
      </c>
      <c r="C128" s="9">
        <v>0</v>
      </c>
      <c r="E128" s="98"/>
      <c r="F128" s="98"/>
    </row>
    <row r="129" spans="1:6" x14ac:dyDescent="0.2">
      <c r="A129" s="1">
        <v>665</v>
      </c>
      <c r="B129" s="197">
        <v>13</v>
      </c>
      <c r="C129" s="9">
        <v>10</v>
      </c>
      <c r="E129" s="197"/>
      <c r="F129" s="98"/>
    </row>
    <row r="130" spans="1:6" x14ac:dyDescent="0.2">
      <c r="A130" s="1">
        <v>716</v>
      </c>
      <c r="B130" s="197">
        <v>10</v>
      </c>
      <c r="C130" s="9">
        <v>0</v>
      </c>
      <c r="E130" s="98"/>
      <c r="F130" s="98"/>
    </row>
    <row r="131" spans="1:6" x14ac:dyDescent="0.2">
      <c r="A131" s="1">
        <v>781</v>
      </c>
      <c r="B131" s="202">
        <v>4</v>
      </c>
      <c r="C131" s="9">
        <v>10</v>
      </c>
      <c r="E131" s="98"/>
      <c r="F131" s="98"/>
    </row>
    <row r="132" spans="1:6" x14ac:dyDescent="0.2">
      <c r="A132" s="1">
        <v>782</v>
      </c>
      <c r="B132" s="197">
        <v>12</v>
      </c>
      <c r="C132" s="9">
        <v>10</v>
      </c>
      <c r="E132" s="98"/>
      <c r="F132" s="98"/>
    </row>
    <row r="133" spans="1:6" x14ac:dyDescent="0.2">
      <c r="A133" s="1">
        <v>811</v>
      </c>
      <c r="B133" s="197">
        <v>5</v>
      </c>
      <c r="C133" s="9">
        <v>0</v>
      </c>
      <c r="E133" s="98"/>
      <c r="F133" s="98"/>
    </row>
    <row r="134" spans="1:6" x14ac:dyDescent="0.2">
      <c r="A134" s="1">
        <v>818</v>
      </c>
      <c r="B134" s="197">
        <v>7</v>
      </c>
      <c r="C134" s="9">
        <v>10</v>
      </c>
      <c r="E134" s="98"/>
      <c r="F134" s="98"/>
    </row>
    <row r="135" spans="1:6" x14ac:dyDescent="0.2">
      <c r="A135" s="1">
        <v>868</v>
      </c>
      <c r="B135" s="197">
        <v>12</v>
      </c>
      <c r="C135" s="9">
        <v>0</v>
      </c>
      <c r="E135" s="197"/>
      <c r="F135" s="98"/>
    </row>
    <row r="136" spans="1:6" x14ac:dyDescent="0.2">
      <c r="A136" s="1">
        <v>933</v>
      </c>
      <c r="B136" s="197">
        <v>13</v>
      </c>
      <c r="C136" s="9">
        <v>10</v>
      </c>
      <c r="E136" s="197"/>
      <c r="F136" s="98"/>
    </row>
    <row r="137" spans="1:6" x14ac:dyDescent="0.2">
      <c r="A137" s="1">
        <v>1038</v>
      </c>
      <c r="B137" s="197">
        <v>4</v>
      </c>
      <c r="C137" s="197">
        <v>0</v>
      </c>
      <c r="E137" s="98"/>
      <c r="F137" s="197"/>
    </row>
    <row r="138" spans="1:6" x14ac:dyDescent="0.2">
      <c r="A138" s="1">
        <v>1108</v>
      </c>
      <c r="B138" s="197">
        <v>12</v>
      </c>
      <c r="C138" s="9">
        <v>0</v>
      </c>
      <c r="E138" s="197"/>
      <c r="F138" s="98"/>
    </row>
    <row r="139" spans="1:6" x14ac:dyDescent="0.2">
      <c r="A139" s="1">
        <v>1114</v>
      </c>
      <c r="B139" s="202">
        <v>4</v>
      </c>
      <c r="C139" s="9">
        <v>10</v>
      </c>
      <c r="E139" s="98"/>
      <c r="F139" s="98"/>
    </row>
    <row r="140" spans="1:6" x14ac:dyDescent="0.2">
      <c r="E140" s="2"/>
      <c r="F140"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D139"/>
  <sheetViews>
    <sheetView topLeftCell="A32" workbookViewId="0">
      <selection activeCell="E62" sqref="E62"/>
    </sheetView>
  </sheetViews>
  <sheetFormatPr defaultRowHeight="12.75" x14ac:dyDescent="0.2"/>
  <sheetData>
    <row r="1" spans="1:30" x14ac:dyDescent="0.2">
      <c r="A1" s="4" t="s">
        <v>0</v>
      </c>
      <c r="B1" s="11" t="s">
        <v>1</v>
      </c>
      <c r="C1" s="11" t="s">
        <v>2</v>
      </c>
      <c r="D1" s="11" t="s">
        <v>3</v>
      </c>
      <c r="E1" s="12" t="s">
        <v>4</v>
      </c>
      <c r="G1" s="4" t="s">
        <v>8</v>
      </c>
      <c r="H1" s="11" t="s">
        <v>1</v>
      </c>
      <c r="I1" s="11" t="s">
        <v>2</v>
      </c>
      <c r="J1" s="11" t="s">
        <v>3</v>
      </c>
      <c r="K1" s="12" t="s">
        <v>4</v>
      </c>
      <c r="M1" s="4" t="s">
        <v>9</v>
      </c>
      <c r="N1" s="11" t="s">
        <v>1</v>
      </c>
      <c r="O1" s="11" t="s">
        <v>2</v>
      </c>
      <c r="P1" s="11" t="s">
        <v>3</v>
      </c>
      <c r="Q1" s="12" t="s">
        <v>4</v>
      </c>
      <c r="S1" s="4" t="s">
        <v>10</v>
      </c>
      <c r="T1" s="11" t="s">
        <v>1</v>
      </c>
      <c r="U1" s="11" t="s">
        <v>2</v>
      </c>
      <c r="V1" s="11" t="s">
        <v>3</v>
      </c>
      <c r="W1" s="12" t="s">
        <v>4</v>
      </c>
      <c r="Y1" s="4" t="s">
        <v>12</v>
      </c>
      <c r="Z1" s="11" t="s">
        <v>1</v>
      </c>
      <c r="AA1" s="11" t="s">
        <v>2</v>
      </c>
      <c r="AB1" s="11" t="s">
        <v>3</v>
      </c>
      <c r="AC1" s="12" t="s">
        <v>4</v>
      </c>
    </row>
    <row r="2" spans="1:30" x14ac:dyDescent="0.2">
      <c r="A2" s="128">
        <v>1</v>
      </c>
      <c r="B2" s="98">
        <v>60</v>
      </c>
      <c r="C2" s="224">
        <v>33</v>
      </c>
      <c r="D2" s="98">
        <v>1241</v>
      </c>
      <c r="E2" s="165" t="s">
        <v>7</v>
      </c>
      <c r="G2" s="128">
        <v>1</v>
      </c>
      <c r="H2" s="223">
        <v>47</v>
      </c>
      <c r="I2" s="153">
        <v>126</v>
      </c>
      <c r="J2" s="98">
        <v>148</v>
      </c>
      <c r="K2" s="165" t="s">
        <v>7</v>
      </c>
      <c r="M2" s="128">
        <v>1</v>
      </c>
      <c r="N2" s="98">
        <v>1218</v>
      </c>
      <c r="O2" s="224">
        <v>469</v>
      </c>
      <c r="P2" s="98">
        <v>868</v>
      </c>
      <c r="Q2" s="165" t="s">
        <v>11</v>
      </c>
      <c r="S2" s="128">
        <v>1</v>
      </c>
      <c r="T2" s="98">
        <v>1126</v>
      </c>
      <c r="U2" s="224">
        <v>67</v>
      </c>
      <c r="V2" s="98">
        <v>340</v>
      </c>
      <c r="W2" s="165" t="s">
        <v>11</v>
      </c>
      <c r="Y2" s="128" t="s">
        <v>13</v>
      </c>
      <c r="Z2" s="98">
        <v>71</v>
      </c>
      <c r="AA2" s="153">
        <v>494</v>
      </c>
      <c r="AB2" s="98">
        <v>435</v>
      </c>
      <c r="AC2" s="165" t="s">
        <v>11</v>
      </c>
      <c r="AD2" s="1" t="s">
        <v>19</v>
      </c>
    </row>
    <row r="3" spans="1:30" x14ac:dyDescent="0.2">
      <c r="A3" s="128">
        <v>2</v>
      </c>
      <c r="B3" s="98">
        <v>571</v>
      </c>
      <c r="C3" s="98">
        <v>330</v>
      </c>
      <c r="D3" s="98">
        <v>288</v>
      </c>
      <c r="E3" s="165" t="s">
        <v>5</v>
      </c>
      <c r="G3" s="128">
        <v>2</v>
      </c>
      <c r="H3" s="98">
        <v>1319</v>
      </c>
      <c r="I3" s="98">
        <v>233</v>
      </c>
      <c r="J3" s="98">
        <v>57</v>
      </c>
      <c r="K3" s="165" t="s">
        <v>7</v>
      </c>
      <c r="M3" s="128">
        <v>2</v>
      </c>
      <c r="N3" s="98">
        <v>980</v>
      </c>
      <c r="O3" s="98">
        <v>236</v>
      </c>
      <c r="P3" s="98">
        <v>971</v>
      </c>
      <c r="Q3" s="165" t="s">
        <v>7</v>
      </c>
      <c r="S3" s="128">
        <v>2</v>
      </c>
      <c r="T3" s="98">
        <v>180</v>
      </c>
      <c r="U3" s="223">
        <v>107</v>
      </c>
      <c r="V3" s="98">
        <v>501</v>
      </c>
      <c r="W3" s="165" t="s">
        <v>7</v>
      </c>
      <c r="Y3" s="128" t="s">
        <v>14</v>
      </c>
      <c r="Z3" s="153">
        <v>1038</v>
      </c>
      <c r="AA3" s="153">
        <v>175</v>
      </c>
      <c r="AB3" s="98">
        <v>1388</v>
      </c>
      <c r="AC3" s="165" t="s">
        <v>5</v>
      </c>
    </row>
    <row r="4" spans="1:30" x14ac:dyDescent="0.2">
      <c r="A4" s="128">
        <v>3</v>
      </c>
      <c r="B4" s="153">
        <v>716</v>
      </c>
      <c r="C4" s="153">
        <v>45</v>
      </c>
      <c r="D4" s="98">
        <v>1272</v>
      </c>
      <c r="E4" s="165" t="s">
        <v>6</v>
      </c>
      <c r="G4" s="128">
        <v>3</v>
      </c>
      <c r="H4" s="153">
        <v>279</v>
      </c>
      <c r="I4" s="224">
        <v>66</v>
      </c>
      <c r="J4" s="98">
        <v>461</v>
      </c>
      <c r="K4" s="165" t="s">
        <v>6</v>
      </c>
      <c r="M4" s="128">
        <v>3</v>
      </c>
      <c r="N4" s="153">
        <v>222</v>
      </c>
      <c r="O4" s="153">
        <v>64</v>
      </c>
      <c r="P4" s="98">
        <v>1405</v>
      </c>
      <c r="Q4" s="165" t="s">
        <v>5</v>
      </c>
      <c r="S4" s="128">
        <v>3</v>
      </c>
      <c r="T4" s="153">
        <v>281</v>
      </c>
      <c r="U4" s="153">
        <v>456</v>
      </c>
      <c r="V4" s="98">
        <v>1403</v>
      </c>
      <c r="W4" s="165" t="s">
        <v>7</v>
      </c>
      <c r="Y4" s="128" t="s">
        <v>15</v>
      </c>
      <c r="Z4" s="98">
        <v>1218</v>
      </c>
      <c r="AA4" s="98">
        <v>469</v>
      </c>
      <c r="AB4" s="98">
        <v>868</v>
      </c>
      <c r="AC4" s="165" t="s">
        <v>6</v>
      </c>
    </row>
    <row r="5" spans="1:30" x14ac:dyDescent="0.2">
      <c r="A5" s="128">
        <v>4</v>
      </c>
      <c r="B5" s="98">
        <v>188</v>
      </c>
      <c r="C5" s="98">
        <v>111</v>
      </c>
      <c r="D5" s="223">
        <v>65</v>
      </c>
      <c r="E5" s="165" t="s">
        <v>7</v>
      </c>
      <c r="G5" s="128">
        <v>4</v>
      </c>
      <c r="H5" s="98">
        <v>1038</v>
      </c>
      <c r="I5" s="98">
        <v>175</v>
      </c>
      <c r="J5" s="98">
        <v>1388</v>
      </c>
      <c r="K5" s="165" t="s">
        <v>11</v>
      </c>
      <c r="M5" s="128">
        <v>4</v>
      </c>
      <c r="N5" s="98">
        <v>858</v>
      </c>
      <c r="O5" s="223">
        <v>68</v>
      </c>
      <c r="P5" s="98">
        <v>263</v>
      </c>
      <c r="Q5" s="165" t="s">
        <v>7</v>
      </c>
      <c r="S5" s="128">
        <v>4</v>
      </c>
      <c r="T5" s="98">
        <v>79</v>
      </c>
      <c r="U5" s="98">
        <v>16</v>
      </c>
      <c r="V5" s="98">
        <v>1391</v>
      </c>
      <c r="W5" s="165" t="s">
        <v>5</v>
      </c>
      <c r="Y5" s="131" t="s">
        <v>16</v>
      </c>
      <c r="Z5" s="218">
        <v>1126</v>
      </c>
      <c r="AA5" s="218">
        <v>67</v>
      </c>
      <c r="AB5" s="159">
        <v>340</v>
      </c>
      <c r="AC5" s="168" t="s">
        <v>5</v>
      </c>
    </row>
    <row r="6" spans="1:30" x14ac:dyDescent="0.2">
      <c r="A6" s="128">
        <v>5</v>
      </c>
      <c r="B6" s="98">
        <v>71</v>
      </c>
      <c r="C6" s="224">
        <v>494</v>
      </c>
      <c r="D6" s="98">
        <v>435</v>
      </c>
      <c r="E6" s="165" t="s">
        <v>11</v>
      </c>
      <c r="G6" s="128">
        <v>5</v>
      </c>
      <c r="H6" s="98">
        <v>11</v>
      </c>
      <c r="I6" s="153">
        <v>190</v>
      </c>
      <c r="J6" s="98">
        <v>179</v>
      </c>
      <c r="K6" s="165" t="s">
        <v>7</v>
      </c>
      <c r="M6" s="128">
        <v>5</v>
      </c>
      <c r="N6" s="98">
        <v>93</v>
      </c>
      <c r="O6" s="153">
        <v>492</v>
      </c>
      <c r="P6" s="98">
        <v>157</v>
      </c>
      <c r="Q6" s="165" t="s">
        <v>5</v>
      </c>
      <c r="S6" s="128">
        <v>5</v>
      </c>
      <c r="T6" s="98">
        <v>395</v>
      </c>
      <c r="U6" s="153">
        <v>254</v>
      </c>
      <c r="V6" s="223">
        <v>217</v>
      </c>
      <c r="W6" s="165" t="s">
        <v>7</v>
      </c>
    </row>
    <row r="7" spans="1:30" x14ac:dyDescent="0.2">
      <c r="A7" s="128">
        <v>6</v>
      </c>
      <c r="B7" s="98">
        <v>648</v>
      </c>
      <c r="C7" s="98">
        <v>56</v>
      </c>
      <c r="D7" s="98">
        <v>945</v>
      </c>
      <c r="E7" s="165" t="s">
        <v>7</v>
      </c>
      <c r="G7" s="128">
        <v>6</v>
      </c>
      <c r="H7" s="98">
        <v>563</v>
      </c>
      <c r="I7" s="98">
        <v>1114</v>
      </c>
      <c r="J7" s="98">
        <v>343</v>
      </c>
      <c r="K7" s="165" t="s">
        <v>7</v>
      </c>
      <c r="M7" s="128">
        <v>6</v>
      </c>
      <c r="N7" s="98">
        <v>296</v>
      </c>
      <c r="O7" s="98">
        <v>647</v>
      </c>
      <c r="P7" s="98">
        <v>1108</v>
      </c>
      <c r="Q7" s="165" t="s">
        <v>7</v>
      </c>
      <c r="S7" s="128">
        <v>6</v>
      </c>
      <c r="T7" s="98">
        <v>811</v>
      </c>
      <c r="U7" s="98">
        <v>176</v>
      </c>
      <c r="V7" s="223">
        <v>322</v>
      </c>
      <c r="W7" s="165" t="s">
        <v>6</v>
      </c>
    </row>
    <row r="8" spans="1:30" x14ac:dyDescent="0.2">
      <c r="A8" s="128">
        <v>7</v>
      </c>
      <c r="B8" s="98">
        <v>378</v>
      </c>
      <c r="C8" s="98">
        <v>316</v>
      </c>
      <c r="D8" s="98">
        <v>311</v>
      </c>
      <c r="E8" s="165" t="s">
        <v>7</v>
      </c>
      <c r="G8" s="128">
        <v>7</v>
      </c>
      <c r="H8" s="223">
        <v>302</v>
      </c>
      <c r="I8" s="98">
        <v>292</v>
      </c>
      <c r="J8" s="98">
        <v>61</v>
      </c>
      <c r="K8" s="165" t="s">
        <v>5</v>
      </c>
      <c r="M8" s="128">
        <v>7</v>
      </c>
      <c r="N8" s="98">
        <v>177</v>
      </c>
      <c r="O8" s="223">
        <v>27</v>
      </c>
      <c r="P8" s="98">
        <v>365</v>
      </c>
      <c r="Q8" s="165" t="s">
        <v>6</v>
      </c>
      <c r="S8" s="128">
        <v>7</v>
      </c>
      <c r="T8" s="98">
        <v>364</v>
      </c>
      <c r="U8" s="98">
        <v>48</v>
      </c>
      <c r="V8" s="98">
        <v>710</v>
      </c>
      <c r="W8" s="165" t="s">
        <v>5</v>
      </c>
    </row>
    <row r="9" spans="1:30" x14ac:dyDescent="0.2">
      <c r="A9" s="131">
        <v>8</v>
      </c>
      <c r="B9" s="159">
        <v>237</v>
      </c>
      <c r="C9" s="159">
        <v>121</v>
      </c>
      <c r="D9" s="159">
        <v>386</v>
      </c>
      <c r="E9" s="168" t="s">
        <v>5</v>
      </c>
      <c r="G9" s="131">
        <v>8</v>
      </c>
      <c r="H9" s="159">
        <v>224</v>
      </c>
      <c r="I9" s="159">
        <v>522</v>
      </c>
      <c r="J9" s="159">
        <v>1006</v>
      </c>
      <c r="K9" s="168" t="s">
        <v>5</v>
      </c>
      <c r="M9" s="131">
        <v>8</v>
      </c>
      <c r="N9" s="159">
        <v>782</v>
      </c>
      <c r="O9" s="159">
        <v>341</v>
      </c>
      <c r="P9" s="159">
        <v>358</v>
      </c>
      <c r="Q9" s="168" t="s">
        <v>7</v>
      </c>
      <c r="S9" s="131">
        <v>8</v>
      </c>
      <c r="T9" s="159">
        <v>486</v>
      </c>
      <c r="U9" s="159">
        <v>968</v>
      </c>
      <c r="V9" s="159">
        <v>662</v>
      </c>
      <c r="W9" s="168" t="s">
        <v>7</v>
      </c>
    </row>
    <row r="11" spans="1:30" ht="18" x14ac:dyDescent="0.25">
      <c r="A11" s="257" t="s">
        <v>108</v>
      </c>
      <c r="G11" s="257" t="s">
        <v>35</v>
      </c>
      <c r="M11" s="257" t="s">
        <v>109</v>
      </c>
      <c r="S11" s="257" t="s">
        <v>110</v>
      </c>
    </row>
    <row r="12" spans="1:30" ht="18" x14ac:dyDescent="0.25">
      <c r="A12" s="257" t="s">
        <v>106</v>
      </c>
      <c r="G12" s="257" t="s">
        <v>106</v>
      </c>
      <c r="M12" s="257" t="s">
        <v>106</v>
      </c>
      <c r="S12" s="257" t="s">
        <v>106</v>
      </c>
    </row>
    <row r="13" spans="1:30" x14ac:dyDescent="0.2">
      <c r="B13" s="10"/>
      <c r="C13" s="110" t="s">
        <v>79</v>
      </c>
      <c r="D13" s="110" t="s">
        <v>107</v>
      </c>
      <c r="H13" s="10"/>
      <c r="I13" s="110" t="s">
        <v>79</v>
      </c>
      <c r="J13" s="110" t="s">
        <v>107</v>
      </c>
      <c r="N13" s="10"/>
      <c r="O13" s="110" t="s">
        <v>79</v>
      </c>
      <c r="P13" s="110" t="s">
        <v>107</v>
      </c>
      <c r="T13" s="10"/>
      <c r="U13" s="110" t="s">
        <v>79</v>
      </c>
      <c r="V13" s="110" t="s">
        <v>107</v>
      </c>
    </row>
    <row r="14" spans="1:30" x14ac:dyDescent="0.2">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row>
    <row r="15" spans="1:30" x14ac:dyDescent="0.2">
      <c r="A15" s="194">
        <f t="shared" ref="A15:A22" si="0">B2</f>
        <v>60</v>
      </c>
      <c r="B15" s="193" t="s">
        <v>82</v>
      </c>
      <c r="C15" s="194">
        <v>16</v>
      </c>
      <c r="D15" s="195">
        <f>IF(E15="Winner",30,IF(E15="Finalist",20,IF(E15="Semi Finalist",10,)))</f>
        <v>0</v>
      </c>
      <c r="E15" s="157" t="str">
        <f>E2</f>
        <v>Quarter Finalist</v>
      </c>
      <c r="G15" s="194">
        <f t="shared" ref="G15:G22" si="1">H2</f>
        <v>47</v>
      </c>
      <c r="H15" s="193" t="s">
        <v>82</v>
      </c>
      <c r="I15" s="194">
        <v>16</v>
      </c>
      <c r="J15" s="195">
        <f>IF(K15="Winner",30,IF(K15="Finalist",20,IF(K15="Semi Finalist",10,)))</f>
        <v>0</v>
      </c>
      <c r="K15" s="157" t="str">
        <f>K2</f>
        <v>Quarter Finalist</v>
      </c>
      <c r="M15" s="194">
        <f t="shared" ref="M15:M22" si="2">N2</f>
        <v>1218</v>
      </c>
      <c r="N15" s="193" t="s">
        <v>82</v>
      </c>
      <c r="O15" s="194">
        <v>16</v>
      </c>
      <c r="P15" s="195">
        <f>IF(Q15="Winner",30,IF(Q15="Finalist",20,IF(Q15="Semi Finalist",10,)))</f>
        <v>30</v>
      </c>
      <c r="Q15" s="157" t="str">
        <f>Q2</f>
        <v>Winner</v>
      </c>
      <c r="S15" s="194">
        <f t="shared" ref="S15:S22" si="3">T2</f>
        <v>1126</v>
      </c>
      <c r="T15" s="193" t="s">
        <v>82</v>
      </c>
      <c r="U15" s="194">
        <v>16</v>
      </c>
      <c r="V15" s="195">
        <f>IF(W15="Winner",30,IF(W15="Finalist",20,IF(W15="Semi Finalist",10,)))</f>
        <v>30</v>
      </c>
      <c r="W15" s="157" t="str">
        <f>W2</f>
        <v>Winner</v>
      </c>
    </row>
    <row r="16" spans="1:30" x14ac:dyDescent="0.2">
      <c r="A16" s="197">
        <f t="shared" si="0"/>
        <v>571</v>
      </c>
      <c r="B16" s="196" t="s">
        <v>83</v>
      </c>
      <c r="C16" s="197">
        <v>15</v>
      </c>
      <c r="D16" s="198">
        <f t="shared" ref="D16:D38" si="4">IF(E16="Winner",30,IF(E16="Finalist",20,IF(E16="Semi Finalist",10,)))</f>
        <v>10</v>
      </c>
      <c r="E16" s="157" t="str">
        <f t="shared" ref="E16:E22" si="5">E3</f>
        <v>Semi Finalist</v>
      </c>
      <c r="G16" s="197">
        <f t="shared" si="1"/>
        <v>1319</v>
      </c>
      <c r="H16" s="196" t="s">
        <v>83</v>
      </c>
      <c r="I16" s="197">
        <v>15</v>
      </c>
      <c r="J16" s="198">
        <f t="shared" ref="J16:J38" si="6">IF(K16="Winner",30,IF(K16="Finalist",20,IF(K16="Semi Finalist",10,)))</f>
        <v>0</v>
      </c>
      <c r="K16" s="157" t="str">
        <f t="shared" ref="K16:K22" si="7">K3</f>
        <v>Quarter Finalist</v>
      </c>
      <c r="M16" s="197">
        <f t="shared" si="2"/>
        <v>980</v>
      </c>
      <c r="N16" s="196" t="s">
        <v>83</v>
      </c>
      <c r="O16" s="197">
        <v>15</v>
      </c>
      <c r="P16" s="198">
        <f t="shared" ref="P16:P38" si="8">IF(Q16="Winner",30,IF(Q16="Finalist",20,IF(Q16="Semi Finalist",10,)))</f>
        <v>0</v>
      </c>
      <c r="Q16" s="157" t="str">
        <f t="shared" ref="Q16:Q22" si="9">Q3</f>
        <v>Quarter Finalist</v>
      </c>
      <c r="S16" s="197">
        <f t="shared" si="3"/>
        <v>180</v>
      </c>
      <c r="T16" s="196" t="s">
        <v>83</v>
      </c>
      <c r="U16" s="197">
        <v>15</v>
      </c>
      <c r="V16" s="198">
        <f t="shared" ref="V16:V38" si="10">IF(W16="Winner",30,IF(W16="Finalist",20,IF(W16="Semi Finalist",10,)))</f>
        <v>0</v>
      </c>
      <c r="W16" s="157" t="str">
        <f t="shared" ref="W16:W22" si="11">W3</f>
        <v>Quarter Finalist</v>
      </c>
    </row>
    <row r="17" spans="1:23" x14ac:dyDescent="0.2">
      <c r="A17" s="197">
        <f t="shared" si="0"/>
        <v>716</v>
      </c>
      <c r="B17" s="196" t="s">
        <v>84</v>
      </c>
      <c r="C17" s="197">
        <v>14</v>
      </c>
      <c r="D17" s="198">
        <f t="shared" si="4"/>
        <v>20</v>
      </c>
      <c r="E17" s="157" t="str">
        <f t="shared" si="5"/>
        <v>Finalist</v>
      </c>
      <c r="G17" s="197">
        <f t="shared" si="1"/>
        <v>279</v>
      </c>
      <c r="H17" s="196" t="s">
        <v>84</v>
      </c>
      <c r="I17" s="197">
        <v>14</v>
      </c>
      <c r="J17" s="198">
        <f t="shared" si="6"/>
        <v>20</v>
      </c>
      <c r="K17" s="157" t="str">
        <f t="shared" si="7"/>
        <v>Finalist</v>
      </c>
      <c r="M17" s="197">
        <f t="shared" si="2"/>
        <v>222</v>
      </c>
      <c r="N17" s="196" t="s">
        <v>84</v>
      </c>
      <c r="O17" s="197">
        <v>14</v>
      </c>
      <c r="P17" s="198">
        <f t="shared" si="8"/>
        <v>10</v>
      </c>
      <c r="Q17" s="157" t="str">
        <f t="shared" si="9"/>
        <v>Semi Finalist</v>
      </c>
      <c r="S17" s="197">
        <f t="shared" si="3"/>
        <v>281</v>
      </c>
      <c r="T17" s="196" t="s">
        <v>84</v>
      </c>
      <c r="U17" s="197">
        <v>14</v>
      </c>
      <c r="V17" s="198">
        <f t="shared" si="10"/>
        <v>0</v>
      </c>
      <c r="W17" s="157" t="str">
        <f t="shared" si="11"/>
        <v>Quarter Finalist</v>
      </c>
    </row>
    <row r="18" spans="1:23" x14ac:dyDescent="0.2">
      <c r="A18" s="197">
        <f t="shared" si="0"/>
        <v>188</v>
      </c>
      <c r="B18" s="196" t="s">
        <v>85</v>
      </c>
      <c r="C18" s="197">
        <v>13</v>
      </c>
      <c r="D18" s="198">
        <f t="shared" si="4"/>
        <v>0</v>
      </c>
      <c r="E18" s="157" t="str">
        <f t="shared" si="5"/>
        <v>Quarter Finalist</v>
      </c>
      <c r="G18" s="197">
        <f t="shared" si="1"/>
        <v>1038</v>
      </c>
      <c r="H18" s="196" t="s">
        <v>85</v>
      </c>
      <c r="I18" s="197">
        <v>13</v>
      </c>
      <c r="J18" s="198">
        <f t="shared" si="6"/>
        <v>30</v>
      </c>
      <c r="K18" s="157" t="str">
        <f t="shared" si="7"/>
        <v>Winner</v>
      </c>
      <c r="M18" s="197">
        <f t="shared" si="2"/>
        <v>858</v>
      </c>
      <c r="N18" s="196" t="s">
        <v>85</v>
      </c>
      <c r="O18" s="197">
        <v>13</v>
      </c>
      <c r="P18" s="198">
        <f t="shared" si="8"/>
        <v>0</v>
      </c>
      <c r="Q18" s="157" t="str">
        <f t="shared" si="9"/>
        <v>Quarter Finalist</v>
      </c>
      <c r="S18" s="197">
        <f t="shared" si="3"/>
        <v>79</v>
      </c>
      <c r="T18" s="196" t="s">
        <v>85</v>
      </c>
      <c r="U18" s="197">
        <v>13</v>
      </c>
      <c r="V18" s="198">
        <f t="shared" si="10"/>
        <v>10</v>
      </c>
      <c r="W18" s="157" t="str">
        <f t="shared" si="11"/>
        <v>Semi Finalist</v>
      </c>
    </row>
    <row r="19" spans="1:23" x14ac:dyDescent="0.2">
      <c r="A19" s="197">
        <f t="shared" si="0"/>
        <v>71</v>
      </c>
      <c r="B19" s="196" t="s">
        <v>86</v>
      </c>
      <c r="C19" s="197">
        <v>12</v>
      </c>
      <c r="D19" s="198">
        <f t="shared" si="4"/>
        <v>30</v>
      </c>
      <c r="E19" s="157" t="str">
        <f t="shared" si="5"/>
        <v>Winner</v>
      </c>
      <c r="F19" s="153"/>
      <c r="G19" s="197">
        <f t="shared" si="1"/>
        <v>11</v>
      </c>
      <c r="H19" s="196" t="s">
        <v>86</v>
      </c>
      <c r="I19" s="197">
        <v>12</v>
      </c>
      <c r="J19" s="198">
        <f t="shared" si="6"/>
        <v>0</v>
      </c>
      <c r="K19" s="157" t="str">
        <f t="shared" si="7"/>
        <v>Quarter Finalist</v>
      </c>
      <c r="L19" s="153"/>
      <c r="M19" s="197">
        <f t="shared" si="2"/>
        <v>93</v>
      </c>
      <c r="N19" s="196" t="s">
        <v>86</v>
      </c>
      <c r="O19" s="197">
        <v>12</v>
      </c>
      <c r="P19" s="198">
        <f t="shared" si="8"/>
        <v>10</v>
      </c>
      <c r="Q19" s="157" t="str">
        <f t="shared" si="9"/>
        <v>Semi Finalist</v>
      </c>
      <c r="R19" s="153"/>
      <c r="S19" s="197">
        <f t="shared" si="3"/>
        <v>395</v>
      </c>
      <c r="T19" s="196" t="s">
        <v>86</v>
      </c>
      <c r="U19" s="197">
        <v>12</v>
      </c>
      <c r="V19" s="198">
        <f t="shared" si="10"/>
        <v>0</v>
      </c>
      <c r="W19" s="157" t="str">
        <f t="shared" si="11"/>
        <v>Quarter Finalist</v>
      </c>
    </row>
    <row r="20" spans="1:23" x14ac:dyDescent="0.2">
      <c r="A20" s="197">
        <f t="shared" si="0"/>
        <v>648</v>
      </c>
      <c r="B20" s="196" t="s">
        <v>87</v>
      </c>
      <c r="C20" s="197">
        <v>11</v>
      </c>
      <c r="D20" s="198">
        <f t="shared" si="4"/>
        <v>0</v>
      </c>
      <c r="E20" s="157" t="str">
        <f t="shared" si="5"/>
        <v>Quarter Finalist</v>
      </c>
      <c r="G20" s="197">
        <f t="shared" si="1"/>
        <v>563</v>
      </c>
      <c r="H20" s="196" t="s">
        <v>87</v>
      </c>
      <c r="I20" s="197">
        <v>11</v>
      </c>
      <c r="J20" s="198">
        <f t="shared" si="6"/>
        <v>0</v>
      </c>
      <c r="K20" s="157" t="str">
        <f t="shared" si="7"/>
        <v>Quarter Finalist</v>
      </c>
      <c r="M20" s="197">
        <f t="shared" si="2"/>
        <v>296</v>
      </c>
      <c r="N20" s="196" t="s">
        <v>87</v>
      </c>
      <c r="O20" s="197">
        <v>11</v>
      </c>
      <c r="P20" s="198">
        <f t="shared" si="8"/>
        <v>0</v>
      </c>
      <c r="Q20" s="157" t="str">
        <f t="shared" si="9"/>
        <v>Quarter Finalist</v>
      </c>
      <c r="S20" s="197">
        <f t="shared" si="3"/>
        <v>811</v>
      </c>
      <c r="T20" s="196" t="s">
        <v>87</v>
      </c>
      <c r="U20" s="197">
        <v>11</v>
      </c>
      <c r="V20" s="198">
        <f t="shared" si="10"/>
        <v>20</v>
      </c>
      <c r="W20" s="157" t="str">
        <f t="shared" si="11"/>
        <v>Finalist</v>
      </c>
    </row>
    <row r="21" spans="1:23" x14ac:dyDescent="0.2">
      <c r="A21" s="197">
        <f t="shared" si="0"/>
        <v>378</v>
      </c>
      <c r="B21" s="196" t="s">
        <v>88</v>
      </c>
      <c r="C21" s="197">
        <v>10</v>
      </c>
      <c r="D21" s="198">
        <f t="shared" si="4"/>
        <v>0</v>
      </c>
      <c r="E21" s="157" t="str">
        <f t="shared" si="5"/>
        <v>Quarter Finalist</v>
      </c>
      <c r="G21" s="197">
        <f t="shared" si="1"/>
        <v>302</v>
      </c>
      <c r="H21" s="196" t="s">
        <v>88</v>
      </c>
      <c r="I21" s="197">
        <v>10</v>
      </c>
      <c r="J21" s="198">
        <f t="shared" si="6"/>
        <v>10</v>
      </c>
      <c r="K21" s="157" t="str">
        <f t="shared" si="7"/>
        <v>Semi Finalist</v>
      </c>
      <c r="M21" s="197">
        <f t="shared" si="2"/>
        <v>177</v>
      </c>
      <c r="N21" s="196" t="s">
        <v>88</v>
      </c>
      <c r="O21" s="197">
        <v>10</v>
      </c>
      <c r="P21" s="198">
        <f t="shared" si="8"/>
        <v>20</v>
      </c>
      <c r="Q21" s="157" t="str">
        <f t="shared" si="9"/>
        <v>Finalist</v>
      </c>
      <c r="S21" s="197">
        <f t="shared" si="3"/>
        <v>364</v>
      </c>
      <c r="T21" s="196" t="s">
        <v>88</v>
      </c>
      <c r="U21" s="197">
        <v>10</v>
      </c>
      <c r="V21" s="198">
        <f t="shared" si="10"/>
        <v>10</v>
      </c>
      <c r="W21" s="157" t="str">
        <f t="shared" si="11"/>
        <v>Semi Finalist</v>
      </c>
    </row>
    <row r="22" spans="1:23" x14ac:dyDescent="0.2">
      <c r="A22" s="202">
        <f t="shared" si="0"/>
        <v>237</v>
      </c>
      <c r="B22" s="201" t="s">
        <v>89</v>
      </c>
      <c r="C22" s="202">
        <v>9</v>
      </c>
      <c r="D22" s="203">
        <f t="shared" si="4"/>
        <v>10</v>
      </c>
      <c r="E22" s="157" t="str">
        <f t="shared" si="5"/>
        <v>Semi Finalist</v>
      </c>
      <c r="G22" s="202">
        <f t="shared" si="1"/>
        <v>224</v>
      </c>
      <c r="H22" s="201" t="s">
        <v>89</v>
      </c>
      <c r="I22" s="202">
        <v>9</v>
      </c>
      <c r="J22" s="203">
        <f t="shared" si="6"/>
        <v>10</v>
      </c>
      <c r="K22" s="157" t="str">
        <f t="shared" si="7"/>
        <v>Semi Finalist</v>
      </c>
      <c r="M22" s="202">
        <f t="shared" si="2"/>
        <v>782</v>
      </c>
      <c r="N22" s="201" t="s">
        <v>89</v>
      </c>
      <c r="O22" s="202">
        <v>9</v>
      </c>
      <c r="P22" s="203">
        <f t="shared" si="8"/>
        <v>0</v>
      </c>
      <c r="Q22" s="157" t="str">
        <f t="shared" si="9"/>
        <v>Quarter Finalist</v>
      </c>
      <c r="S22" s="202">
        <f t="shared" si="3"/>
        <v>486</v>
      </c>
      <c r="T22" s="201" t="s">
        <v>89</v>
      </c>
      <c r="U22" s="202">
        <v>9</v>
      </c>
      <c r="V22" s="203">
        <f t="shared" si="10"/>
        <v>0</v>
      </c>
      <c r="W22" s="157" t="str">
        <f t="shared" si="11"/>
        <v>Quarter Finalist</v>
      </c>
    </row>
    <row r="23" spans="1:23" x14ac:dyDescent="0.2">
      <c r="A23" s="197">
        <f t="shared" ref="A23:A30" si="12">C2</f>
        <v>33</v>
      </c>
      <c r="B23" s="196" t="s">
        <v>90</v>
      </c>
      <c r="C23" s="197">
        <v>16</v>
      </c>
      <c r="D23" s="198">
        <f t="shared" si="4"/>
        <v>0</v>
      </c>
      <c r="E23" t="str">
        <f t="shared" ref="E23:E38" si="13">E15</f>
        <v>Quarter Finalist</v>
      </c>
      <c r="G23" s="197">
        <f t="shared" ref="G23:G30" si="14">I2</f>
        <v>126</v>
      </c>
      <c r="H23" s="196" t="s">
        <v>90</v>
      </c>
      <c r="I23" s="197">
        <v>16</v>
      </c>
      <c r="J23" s="198">
        <f t="shared" si="6"/>
        <v>0</v>
      </c>
      <c r="K23" t="str">
        <f t="shared" ref="K23:K38" si="15">K15</f>
        <v>Quarter Finalist</v>
      </c>
      <c r="M23" s="197">
        <f t="shared" ref="M23:M30" si="16">O2</f>
        <v>469</v>
      </c>
      <c r="N23" s="196" t="s">
        <v>90</v>
      </c>
      <c r="O23" s="197">
        <v>16</v>
      </c>
      <c r="P23" s="198">
        <f t="shared" si="8"/>
        <v>30</v>
      </c>
      <c r="Q23" t="str">
        <f t="shared" ref="Q23:Q38" si="17">Q15</f>
        <v>Winner</v>
      </c>
      <c r="S23" s="197">
        <f t="shared" ref="S23:S30" si="18">U2</f>
        <v>67</v>
      </c>
      <c r="T23" s="196" t="s">
        <v>90</v>
      </c>
      <c r="U23" s="197">
        <v>16</v>
      </c>
      <c r="V23" s="198">
        <f t="shared" si="10"/>
        <v>30</v>
      </c>
      <c r="W23" t="str">
        <f t="shared" ref="W23:W38" si="19">W15</f>
        <v>Winner</v>
      </c>
    </row>
    <row r="24" spans="1:23" x14ac:dyDescent="0.2">
      <c r="A24" s="197">
        <f t="shared" si="12"/>
        <v>330</v>
      </c>
      <c r="B24" s="196" t="s">
        <v>91</v>
      </c>
      <c r="C24" s="197">
        <v>15</v>
      </c>
      <c r="D24" s="198">
        <f t="shared" si="4"/>
        <v>10</v>
      </c>
      <c r="E24" t="str">
        <f t="shared" si="13"/>
        <v>Semi Finalist</v>
      </c>
      <c r="G24" s="197">
        <f t="shared" si="14"/>
        <v>233</v>
      </c>
      <c r="H24" s="196" t="s">
        <v>91</v>
      </c>
      <c r="I24" s="197">
        <v>15</v>
      </c>
      <c r="J24" s="198">
        <f t="shared" si="6"/>
        <v>0</v>
      </c>
      <c r="K24" t="str">
        <f t="shared" si="15"/>
        <v>Quarter Finalist</v>
      </c>
      <c r="M24" s="197">
        <f t="shared" si="16"/>
        <v>236</v>
      </c>
      <c r="N24" s="196" t="s">
        <v>91</v>
      </c>
      <c r="O24" s="197">
        <v>15</v>
      </c>
      <c r="P24" s="198">
        <f t="shared" si="8"/>
        <v>0</v>
      </c>
      <c r="Q24" t="str">
        <f t="shared" si="17"/>
        <v>Quarter Finalist</v>
      </c>
      <c r="S24" s="197">
        <f t="shared" si="18"/>
        <v>107</v>
      </c>
      <c r="T24" s="196" t="s">
        <v>91</v>
      </c>
      <c r="U24" s="197">
        <v>15</v>
      </c>
      <c r="V24" s="198">
        <f t="shared" si="10"/>
        <v>0</v>
      </c>
      <c r="W24" t="str">
        <f t="shared" si="19"/>
        <v>Quarter Finalist</v>
      </c>
    </row>
    <row r="25" spans="1:23" x14ac:dyDescent="0.2">
      <c r="A25" s="197">
        <f t="shared" si="12"/>
        <v>45</v>
      </c>
      <c r="B25" s="196" t="s">
        <v>92</v>
      </c>
      <c r="C25" s="197">
        <v>14</v>
      </c>
      <c r="D25" s="198">
        <f t="shared" si="4"/>
        <v>20</v>
      </c>
      <c r="E25" t="str">
        <f t="shared" si="13"/>
        <v>Finalist</v>
      </c>
      <c r="G25" s="197">
        <f t="shared" si="14"/>
        <v>66</v>
      </c>
      <c r="H25" s="196" t="s">
        <v>92</v>
      </c>
      <c r="I25" s="197">
        <v>14</v>
      </c>
      <c r="J25" s="198">
        <f t="shared" si="6"/>
        <v>20</v>
      </c>
      <c r="K25" t="str">
        <f t="shared" si="15"/>
        <v>Finalist</v>
      </c>
      <c r="M25" s="197">
        <f t="shared" si="16"/>
        <v>64</v>
      </c>
      <c r="N25" s="196" t="s">
        <v>92</v>
      </c>
      <c r="O25" s="197">
        <v>14</v>
      </c>
      <c r="P25" s="198">
        <f t="shared" si="8"/>
        <v>10</v>
      </c>
      <c r="Q25" t="str">
        <f t="shared" si="17"/>
        <v>Semi Finalist</v>
      </c>
      <c r="S25" s="197">
        <f t="shared" si="18"/>
        <v>456</v>
      </c>
      <c r="T25" s="196" t="s">
        <v>92</v>
      </c>
      <c r="U25" s="197">
        <v>14</v>
      </c>
      <c r="V25" s="198">
        <f t="shared" si="10"/>
        <v>0</v>
      </c>
      <c r="W25" t="str">
        <f t="shared" si="19"/>
        <v>Quarter Finalist</v>
      </c>
    </row>
    <row r="26" spans="1:23" x14ac:dyDescent="0.2">
      <c r="A26" s="197">
        <f t="shared" si="12"/>
        <v>111</v>
      </c>
      <c r="B26" s="196" t="s">
        <v>93</v>
      </c>
      <c r="C26" s="197">
        <v>13</v>
      </c>
      <c r="D26" s="198">
        <f t="shared" si="4"/>
        <v>0</v>
      </c>
      <c r="E26" t="str">
        <f t="shared" si="13"/>
        <v>Quarter Finalist</v>
      </c>
      <c r="G26" s="197">
        <f t="shared" si="14"/>
        <v>175</v>
      </c>
      <c r="H26" s="196" t="s">
        <v>93</v>
      </c>
      <c r="I26" s="197">
        <v>13</v>
      </c>
      <c r="J26" s="198">
        <f t="shared" si="6"/>
        <v>30</v>
      </c>
      <c r="K26" t="str">
        <f t="shared" si="15"/>
        <v>Winner</v>
      </c>
      <c r="M26" s="197">
        <f t="shared" si="16"/>
        <v>68</v>
      </c>
      <c r="N26" s="196" t="s">
        <v>93</v>
      </c>
      <c r="O26" s="197">
        <v>13</v>
      </c>
      <c r="P26" s="198">
        <f t="shared" si="8"/>
        <v>0</v>
      </c>
      <c r="Q26" t="str">
        <f t="shared" si="17"/>
        <v>Quarter Finalist</v>
      </c>
      <c r="S26" s="197">
        <f t="shared" si="18"/>
        <v>16</v>
      </c>
      <c r="T26" s="196" t="s">
        <v>93</v>
      </c>
      <c r="U26" s="197">
        <v>13</v>
      </c>
      <c r="V26" s="198">
        <f t="shared" si="10"/>
        <v>10</v>
      </c>
      <c r="W26" t="str">
        <f t="shared" si="19"/>
        <v>Semi Finalist</v>
      </c>
    </row>
    <row r="27" spans="1:23" x14ac:dyDescent="0.2">
      <c r="A27" s="197">
        <f t="shared" si="12"/>
        <v>494</v>
      </c>
      <c r="B27" s="196" t="s">
        <v>94</v>
      </c>
      <c r="C27" s="197">
        <v>12</v>
      </c>
      <c r="D27" s="198">
        <f t="shared" si="4"/>
        <v>30</v>
      </c>
      <c r="E27" t="str">
        <f t="shared" si="13"/>
        <v>Winner</v>
      </c>
      <c r="G27" s="197">
        <f t="shared" si="14"/>
        <v>190</v>
      </c>
      <c r="H27" s="196" t="s">
        <v>94</v>
      </c>
      <c r="I27" s="197">
        <v>12</v>
      </c>
      <c r="J27" s="198">
        <f t="shared" si="6"/>
        <v>0</v>
      </c>
      <c r="K27" t="str">
        <f t="shared" si="15"/>
        <v>Quarter Finalist</v>
      </c>
      <c r="M27" s="197">
        <f t="shared" si="16"/>
        <v>492</v>
      </c>
      <c r="N27" s="196" t="s">
        <v>94</v>
      </c>
      <c r="O27" s="197">
        <v>12</v>
      </c>
      <c r="P27" s="198">
        <f t="shared" si="8"/>
        <v>10</v>
      </c>
      <c r="Q27" t="str">
        <f t="shared" si="17"/>
        <v>Semi Finalist</v>
      </c>
      <c r="S27" s="197">
        <f t="shared" si="18"/>
        <v>254</v>
      </c>
      <c r="T27" s="196" t="s">
        <v>94</v>
      </c>
      <c r="U27" s="197">
        <v>12</v>
      </c>
      <c r="V27" s="198">
        <f t="shared" si="10"/>
        <v>0</v>
      </c>
      <c r="W27" t="str">
        <f t="shared" si="19"/>
        <v>Quarter Finalist</v>
      </c>
    </row>
    <row r="28" spans="1:23" x14ac:dyDescent="0.2">
      <c r="A28" s="197">
        <f t="shared" si="12"/>
        <v>56</v>
      </c>
      <c r="B28" s="196" t="s">
        <v>95</v>
      </c>
      <c r="C28" s="197">
        <v>11</v>
      </c>
      <c r="D28" s="198">
        <f t="shared" si="4"/>
        <v>0</v>
      </c>
      <c r="E28" t="str">
        <f t="shared" si="13"/>
        <v>Quarter Finalist</v>
      </c>
      <c r="G28" s="197">
        <f t="shared" si="14"/>
        <v>1114</v>
      </c>
      <c r="H28" s="196" t="s">
        <v>95</v>
      </c>
      <c r="I28" s="197">
        <v>11</v>
      </c>
      <c r="J28" s="198">
        <f t="shared" si="6"/>
        <v>0</v>
      </c>
      <c r="K28" t="str">
        <f t="shared" si="15"/>
        <v>Quarter Finalist</v>
      </c>
      <c r="M28" s="197">
        <f t="shared" si="16"/>
        <v>647</v>
      </c>
      <c r="N28" s="196" t="s">
        <v>95</v>
      </c>
      <c r="O28" s="197">
        <v>11</v>
      </c>
      <c r="P28" s="198">
        <f t="shared" si="8"/>
        <v>0</v>
      </c>
      <c r="Q28" t="str">
        <f t="shared" si="17"/>
        <v>Quarter Finalist</v>
      </c>
      <c r="S28" s="197">
        <f t="shared" si="18"/>
        <v>176</v>
      </c>
      <c r="T28" s="196" t="s">
        <v>95</v>
      </c>
      <c r="U28" s="197">
        <v>11</v>
      </c>
      <c r="V28" s="198">
        <f t="shared" si="10"/>
        <v>20</v>
      </c>
      <c r="W28" t="str">
        <f t="shared" si="19"/>
        <v>Finalist</v>
      </c>
    </row>
    <row r="29" spans="1:23" x14ac:dyDescent="0.2">
      <c r="A29" s="197">
        <f t="shared" si="12"/>
        <v>316</v>
      </c>
      <c r="B29" s="196" t="s">
        <v>96</v>
      </c>
      <c r="C29" s="197">
        <v>10</v>
      </c>
      <c r="D29" s="198">
        <f t="shared" si="4"/>
        <v>0</v>
      </c>
      <c r="E29" t="str">
        <f t="shared" si="13"/>
        <v>Quarter Finalist</v>
      </c>
      <c r="F29" s="153"/>
      <c r="G29" s="197">
        <f t="shared" si="14"/>
        <v>292</v>
      </c>
      <c r="H29" s="196" t="s">
        <v>96</v>
      </c>
      <c r="I29" s="197">
        <v>10</v>
      </c>
      <c r="J29" s="198">
        <f t="shared" si="6"/>
        <v>10</v>
      </c>
      <c r="K29" t="str">
        <f t="shared" si="15"/>
        <v>Semi Finalist</v>
      </c>
      <c r="L29" s="153"/>
      <c r="M29" s="197">
        <f t="shared" si="16"/>
        <v>27</v>
      </c>
      <c r="N29" s="196" t="s">
        <v>96</v>
      </c>
      <c r="O29" s="197">
        <v>10</v>
      </c>
      <c r="P29" s="198">
        <f t="shared" si="8"/>
        <v>20</v>
      </c>
      <c r="Q29" t="str">
        <f t="shared" si="17"/>
        <v>Finalist</v>
      </c>
      <c r="R29" s="153"/>
      <c r="S29" s="197">
        <f t="shared" si="18"/>
        <v>48</v>
      </c>
      <c r="T29" s="196" t="s">
        <v>96</v>
      </c>
      <c r="U29" s="197">
        <v>10</v>
      </c>
      <c r="V29" s="198">
        <f t="shared" si="10"/>
        <v>10</v>
      </c>
      <c r="W29" t="str">
        <f t="shared" si="19"/>
        <v>Semi Finalist</v>
      </c>
    </row>
    <row r="30" spans="1:23" x14ac:dyDescent="0.2">
      <c r="A30" s="202">
        <f t="shared" si="12"/>
        <v>121</v>
      </c>
      <c r="B30" s="201" t="s">
        <v>97</v>
      </c>
      <c r="C30" s="202">
        <v>9</v>
      </c>
      <c r="D30" s="203">
        <f t="shared" si="4"/>
        <v>10</v>
      </c>
      <c r="E30" t="str">
        <f t="shared" si="13"/>
        <v>Semi Finalist</v>
      </c>
      <c r="G30" s="202">
        <f t="shared" si="14"/>
        <v>522</v>
      </c>
      <c r="H30" s="201" t="s">
        <v>97</v>
      </c>
      <c r="I30" s="202">
        <v>9</v>
      </c>
      <c r="J30" s="203">
        <f t="shared" si="6"/>
        <v>10</v>
      </c>
      <c r="K30" t="str">
        <f t="shared" si="15"/>
        <v>Semi Finalist</v>
      </c>
      <c r="M30" s="202">
        <f t="shared" si="16"/>
        <v>341</v>
      </c>
      <c r="N30" s="201" t="s">
        <v>97</v>
      </c>
      <c r="O30" s="202">
        <v>9</v>
      </c>
      <c r="P30" s="203">
        <f t="shared" si="8"/>
        <v>0</v>
      </c>
      <c r="Q30" t="str">
        <f t="shared" si="17"/>
        <v>Quarter Finalist</v>
      </c>
      <c r="S30" s="202">
        <f t="shared" si="18"/>
        <v>968</v>
      </c>
      <c r="T30" s="201" t="s">
        <v>97</v>
      </c>
      <c r="U30" s="202">
        <v>9</v>
      </c>
      <c r="V30" s="203">
        <f t="shared" si="10"/>
        <v>0</v>
      </c>
      <c r="W30" t="str">
        <f t="shared" si="19"/>
        <v>Quarter Finalist</v>
      </c>
    </row>
    <row r="31" spans="1:23" x14ac:dyDescent="0.2">
      <c r="A31" s="197">
        <f t="shared" ref="A31:A38" si="20">D2</f>
        <v>1241</v>
      </c>
      <c r="B31" s="196" t="s">
        <v>98</v>
      </c>
      <c r="C31" s="197">
        <v>8</v>
      </c>
      <c r="D31" s="198">
        <f t="shared" si="4"/>
        <v>0</v>
      </c>
      <c r="E31" t="str">
        <f t="shared" si="13"/>
        <v>Quarter Finalist</v>
      </c>
      <c r="G31" s="197">
        <f t="shared" ref="G31:G38" si="21">J2</f>
        <v>148</v>
      </c>
      <c r="H31" s="196" t="s">
        <v>98</v>
      </c>
      <c r="I31" s="197">
        <v>8</v>
      </c>
      <c r="J31" s="198">
        <f t="shared" si="6"/>
        <v>0</v>
      </c>
      <c r="K31" t="str">
        <f t="shared" si="15"/>
        <v>Quarter Finalist</v>
      </c>
      <c r="M31" s="197">
        <f t="shared" ref="M31:M38" si="22">P2</f>
        <v>868</v>
      </c>
      <c r="N31" s="196" t="s">
        <v>98</v>
      </c>
      <c r="O31" s="197">
        <v>8</v>
      </c>
      <c r="P31" s="198">
        <f t="shared" si="8"/>
        <v>30</v>
      </c>
      <c r="Q31" t="str">
        <f t="shared" si="17"/>
        <v>Winner</v>
      </c>
      <c r="S31" s="197">
        <f t="shared" ref="S31:S38" si="23">V2</f>
        <v>340</v>
      </c>
      <c r="T31" s="196" t="s">
        <v>98</v>
      </c>
      <c r="U31" s="197">
        <v>8</v>
      </c>
      <c r="V31" s="198">
        <f t="shared" si="10"/>
        <v>30</v>
      </c>
      <c r="W31" t="str">
        <f t="shared" si="19"/>
        <v>Winner</v>
      </c>
    </row>
    <row r="32" spans="1:23" x14ac:dyDescent="0.2">
      <c r="A32" s="197">
        <f t="shared" si="20"/>
        <v>288</v>
      </c>
      <c r="B32" s="196" t="s">
        <v>99</v>
      </c>
      <c r="C32" s="197">
        <v>7</v>
      </c>
      <c r="D32" s="198">
        <f t="shared" si="4"/>
        <v>10</v>
      </c>
      <c r="E32" t="str">
        <f t="shared" si="13"/>
        <v>Semi Finalist</v>
      </c>
      <c r="G32" s="197">
        <f t="shared" si="21"/>
        <v>57</v>
      </c>
      <c r="H32" s="196" t="s">
        <v>99</v>
      </c>
      <c r="I32" s="197">
        <v>7</v>
      </c>
      <c r="J32" s="198">
        <f t="shared" si="6"/>
        <v>0</v>
      </c>
      <c r="K32" t="str">
        <f t="shared" si="15"/>
        <v>Quarter Finalist</v>
      </c>
      <c r="M32" s="197">
        <f t="shared" si="22"/>
        <v>971</v>
      </c>
      <c r="N32" s="196" t="s">
        <v>99</v>
      </c>
      <c r="O32" s="197">
        <v>7</v>
      </c>
      <c r="P32" s="198">
        <f t="shared" si="8"/>
        <v>0</v>
      </c>
      <c r="Q32" t="str">
        <f t="shared" si="17"/>
        <v>Quarter Finalist</v>
      </c>
      <c r="S32" s="197">
        <f t="shared" si="23"/>
        <v>501</v>
      </c>
      <c r="T32" s="196" t="s">
        <v>99</v>
      </c>
      <c r="U32" s="197">
        <v>7</v>
      </c>
      <c r="V32" s="198">
        <f t="shared" si="10"/>
        <v>0</v>
      </c>
      <c r="W32" t="str">
        <f t="shared" si="19"/>
        <v>Quarter Finalist</v>
      </c>
    </row>
    <row r="33" spans="1:23" x14ac:dyDescent="0.2">
      <c r="A33" s="197">
        <f t="shared" si="20"/>
        <v>1272</v>
      </c>
      <c r="B33" s="196" t="s">
        <v>100</v>
      </c>
      <c r="C33" s="197">
        <v>6</v>
      </c>
      <c r="D33" s="198">
        <f t="shared" si="4"/>
        <v>20</v>
      </c>
      <c r="E33" t="str">
        <f t="shared" si="13"/>
        <v>Finalist</v>
      </c>
      <c r="G33" s="197">
        <f t="shared" si="21"/>
        <v>461</v>
      </c>
      <c r="H33" s="196" t="s">
        <v>100</v>
      </c>
      <c r="I33" s="197">
        <v>6</v>
      </c>
      <c r="J33" s="198">
        <f t="shared" si="6"/>
        <v>20</v>
      </c>
      <c r="K33" t="str">
        <f t="shared" si="15"/>
        <v>Finalist</v>
      </c>
      <c r="M33" s="197">
        <f t="shared" si="22"/>
        <v>1405</v>
      </c>
      <c r="N33" s="196" t="s">
        <v>100</v>
      </c>
      <c r="O33" s="197">
        <v>6</v>
      </c>
      <c r="P33" s="198">
        <f t="shared" si="8"/>
        <v>10</v>
      </c>
      <c r="Q33" t="str">
        <f t="shared" si="17"/>
        <v>Semi Finalist</v>
      </c>
      <c r="S33" s="197">
        <f t="shared" si="23"/>
        <v>1403</v>
      </c>
      <c r="T33" s="196" t="s">
        <v>100</v>
      </c>
      <c r="U33" s="197">
        <v>6</v>
      </c>
      <c r="V33" s="198">
        <f t="shared" si="10"/>
        <v>0</v>
      </c>
      <c r="W33" t="str">
        <f t="shared" si="19"/>
        <v>Quarter Finalist</v>
      </c>
    </row>
    <row r="34" spans="1:23" x14ac:dyDescent="0.2">
      <c r="A34" s="197">
        <f t="shared" si="20"/>
        <v>65</v>
      </c>
      <c r="B34" s="196" t="s">
        <v>101</v>
      </c>
      <c r="C34" s="197">
        <v>5</v>
      </c>
      <c r="D34" s="198">
        <f t="shared" si="4"/>
        <v>0</v>
      </c>
      <c r="E34" t="str">
        <f t="shared" si="13"/>
        <v>Quarter Finalist</v>
      </c>
      <c r="G34" s="197">
        <f t="shared" si="21"/>
        <v>1388</v>
      </c>
      <c r="H34" s="196" t="s">
        <v>101</v>
      </c>
      <c r="I34" s="197">
        <v>5</v>
      </c>
      <c r="J34" s="198">
        <f t="shared" si="6"/>
        <v>30</v>
      </c>
      <c r="K34" t="str">
        <f t="shared" si="15"/>
        <v>Winner</v>
      </c>
      <c r="M34" s="197">
        <f t="shared" si="22"/>
        <v>263</v>
      </c>
      <c r="N34" s="196" t="s">
        <v>101</v>
      </c>
      <c r="O34" s="197">
        <v>5</v>
      </c>
      <c r="P34" s="198">
        <f t="shared" si="8"/>
        <v>0</v>
      </c>
      <c r="Q34" t="str">
        <f t="shared" si="17"/>
        <v>Quarter Finalist</v>
      </c>
      <c r="S34" s="197">
        <f t="shared" si="23"/>
        <v>1391</v>
      </c>
      <c r="T34" s="196" t="s">
        <v>101</v>
      </c>
      <c r="U34" s="197">
        <v>5</v>
      </c>
      <c r="V34" s="198">
        <f t="shared" si="10"/>
        <v>10</v>
      </c>
      <c r="W34" t="str">
        <f t="shared" si="19"/>
        <v>Semi Finalist</v>
      </c>
    </row>
    <row r="35" spans="1:23" x14ac:dyDescent="0.2">
      <c r="A35" s="197">
        <f t="shared" si="20"/>
        <v>435</v>
      </c>
      <c r="B35" s="196" t="s">
        <v>102</v>
      </c>
      <c r="C35" s="197">
        <v>4</v>
      </c>
      <c r="D35" s="198">
        <f t="shared" si="4"/>
        <v>30</v>
      </c>
      <c r="E35" t="str">
        <f t="shared" si="13"/>
        <v>Winner</v>
      </c>
      <c r="G35" s="197">
        <f t="shared" si="21"/>
        <v>179</v>
      </c>
      <c r="H35" s="196" t="s">
        <v>102</v>
      </c>
      <c r="I35" s="197">
        <v>4</v>
      </c>
      <c r="J35" s="198">
        <f t="shared" si="6"/>
        <v>0</v>
      </c>
      <c r="K35" t="str">
        <f t="shared" si="15"/>
        <v>Quarter Finalist</v>
      </c>
      <c r="M35" s="197">
        <f t="shared" si="22"/>
        <v>157</v>
      </c>
      <c r="N35" s="196" t="s">
        <v>102</v>
      </c>
      <c r="O35" s="197">
        <v>4</v>
      </c>
      <c r="P35" s="198">
        <f t="shared" si="8"/>
        <v>10</v>
      </c>
      <c r="Q35" t="str">
        <f t="shared" si="17"/>
        <v>Semi Finalist</v>
      </c>
      <c r="S35" s="197">
        <f t="shared" si="23"/>
        <v>217</v>
      </c>
      <c r="T35" s="196" t="s">
        <v>102</v>
      </c>
      <c r="U35" s="197">
        <v>4</v>
      </c>
      <c r="V35" s="198">
        <f t="shared" si="10"/>
        <v>0</v>
      </c>
      <c r="W35" t="str">
        <f t="shared" si="19"/>
        <v>Quarter Finalist</v>
      </c>
    </row>
    <row r="36" spans="1:23" x14ac:dyDescent="0.2">
      <c r="A36" s="197">
        <f t="shared" si="20"/>
        <v>945</v>
      </c>
      <c r="B36" s="196" t="s">
        <v>103</v>
      </c>
      <c r="C36" s="197">
        <v>3</v>
      </c>
      <c r="D36" s="198">
        <f t="shared" si="4"/>
        <v>0</v>
      </c>
      <c r="E36" t="str">
        <f t="shared" si="13"/>
        <v>Quarter Finalist</v>
      </c>
      <c r="G36" s="197">
        <f t="shared" si="21"/>
        <v>343</v>
      </c>
      <c r="H36" s="196" t="s">
        <v>103</v>
      </c>
      <c r="I36" s="197">
        <v>3</v>
      </c>
      <c r="J36" s="198">
        <f t="shared" si="6"/>
        <v>0</v>
      </c>
      <c r="K36" t="str">
        <f t="shared" si="15"/>
        <v>Quarter Finalist</v>
      </c>
      <c r="M36" s="197">
        <f t="shared" si="22"/>
        <v>1108</v>
      </c>
      <c r="N36" s="196" t="s">
        <v>103</v>
      </c>
      <c r="O36" s="197">
        <v>3</v>
      </c>
      <c r="P36" s="198">
        <f t="shared" si="8"/>
        <v>0</v>
      </c>
      <c r="Q36" t="str">
        <f t="shared" si="17"/>
        <v>Quarter Finalist</v>
      </c>
      <c r="S36" s="197">
        <f t="shared" si="23"/>
        <v>322</v>
      </c>
      <c r="T36" s="196" t="s">
        <v>103</v>
      </c>
      <c r="U36" s="197">
        <v>3</v>
      </c>
      <c r="V36" s="198">
        <f t="shared" si="10"/>
        <v>20</v>
      </c>
      <c r="W36" t="str">
        <f t="shared" si="19"/>
        <v>Finalist</v>
      </c>
    </row>
    <row r="37" spans="1:23" x14ac:dyDescent="0.2">
      <c r="A37" s="197">
        <f t="shared" si="20"/>
        <v>311</v>
      </c>
      <c r="B37" s="196" t="s">
        <v>104</v>
      </c>
      <c r="C37" s="197">
        <v>2</v>
      </c>
      <c r="D37" s="198">
        <f t="shared" si="4"/>
        <v>0</v>
      </c>
      <c r="E37" t="str">
        <f t="shared" si="13"/>
        <v>Quarter Finalist</v>
      </c>
      <c r="G37" s="197">
        <f t="shared" si="21"/>
        <v>61</v>
      </c>
      <c r="H37" s="196" t="s">
        <v>104</v>
      </c>
      <c r="I37" s="197">
        <v>2</v>
      </c>
      <c r="J37" s="198">
        <f t="shared" si="6"/>
        <v>10</v>
      </c>
      <c r="K37" t="str">
        <f t="shared" si="15"/>
        <v>Semi Finalist</v>
      </c>
      <c r="M37" s="197">
        <f t="shared" si="22"/>
        <v>365</v>
      </c>
      <c r="N37" s="196" t="s">
        <v>104</v>
      </c>
      <c r="O37" s="197">
        <v>2</v>
      </c>
      <c r="P37" s="198">
        <f t="shared" si="8"/>
        <v>20</v>
      </c>
      <c r="Q37" t="str">
        <f t="shared" si="17"/>
        <v>Finalist</v>
      </c>
      <c r="S37" s="197">
        <f t="shared" si="23"/>
        <v>710</v>
      </c>
      <c r="T37" s="196" t="s">
        <v>104</v>
      </c>
      <c r="U37" s="197">
        <v>2</v>
      </c>
      <c r="V37" s="198">
        <f t="shared" si="10"/>
        <v>10</v>
      </c>
      <c r="W37" t="str">
        <f t="shared" si="19"/>
        <v>Semi Finalist</v>
      </c>
    </row>
    <row r="38" spans="1:23" x14ac:dyDescent="0.2">
      <c r="A38" s="202">
        <f t="shared" si="20"/>
        <v>386</v>
      </c>
      <c r="B38" s="201" t="s">
        <v>105</v>
      </c>
      <c r="C38" s="202">
        <v>1</v>
      </c>
      <c r="D38" s="203">
        <f t="shared" si="4"/>
        <v>10</v>
      </c>
      <c r="E38" t="str">
        <f t="shared" si="13"/>
        <v>Semi Finalist</v>
      </c>
      <c r="G38" s="202">
        <f t="shared" si="21"/>
        <v>1006</v>
      </c>
      <c r="H38" s="201" t="s">
        <v>105</v>
      </c>
      <c r="I38" s="202">
        <v>1</v>
      </c>
      <c r="J38" s="203">
        <f t="shared" si="6"/>
        <v>10</v>
      </c>
      <c r="K38" t="str">
        <f t="shared" si="15"/>
        <v>Semi Finalist</v>
      </c>
      <c r="M38" s="202">
        <f t="shared" si="22"/>
        <v>358</v>
      </c>
      <c r="N38" s="201" t="s">
        <v>105</v>
      </c>
      <c r="O38" s="202">
        <v>1</v>
      </c>
      <c r="P38" s="203">
        <f t="shared" si="8"/>
        <v>0</v>
      </c>
      <c r="Q38" t="str">
        <f t="shared" si="17"/>
        <v>Quarter Finalist</v>
      </c>
      <c r="S38" s="202">
        <f t="shared" si="23"/>
        <v>662</v>
      </c>
      <c r="T38" s="201" t="s">
        <v>105</v>
      </c>
      <c r="U38" s="202">
        <v>1</v>
      </c>
      <c r="V38" s="203">
        <f t="shared" si="10"/>
        <v>0</v>
      </c>
      <c r="W38" t="str">
        <f t="shared" si="19"/>
        <v>Quarter Finalist</v>
      </c>
    </row>
    <row r="39" spans="1:23" x14ac:dyDescent="0.2">
      <c r="C39" s="234">
        <f>SUM(C15:C38)</f>
        <v>236</v>
      </c>
      <c r="D39" s="234">
        <f>SUM(D15:D38)</f>
        <v>210</v>
      </c>
      <c r="I39" s="234">
        <f>SUM(I15:I38)</f>
        <v>236</v>
      </c>
      <c r="J39" s="234">
        <f>SUM(J15:J38)</f>
        <v>210</v>
      </c>
      <c r="O39" s="234">
        <f>SUM(O15:O38)</f>
        <v>236</v>
      </c>
      <c r="P39" s="234">
        <f>SUM(P15:P38)</f>
        <v>210</v>
      </c>
      <c r="U39" s="234">
        <f>SUM(U15:U38)</f>
        <v>236</v>
      </c>
      <c r="V39" s="234">
        <f>SUM(V15:V38)</f>
        <v>210</v>
      </c>
    </row>
    <row r="42" spans="1:23" ht="13.5" thickBot="1" x14ac:dyDescent="0.25"/>
    <row r="43" spans="1:23" ht="13.5" thickBot="1" x14ac:dyDescent="0.25">
      <c r="A43" s="353" t="s">
        <v>306</v>
      </c>
      <c r="B43" s="353" t="s">
        <v>307</v>
      </c>
      <c r="C43" s="353" t="s">
        <v>308</v>
      </c>
      <c r="D43" s="151">
        <f>SUM(D44:D139)</f>
        <v>90</v>
      </c>
      <c r="M43" s="4" t="s">
        <v>12</v>
      </c>
      <c r="N43" s="11" t="s">
        <v>1</v>
      </c>
      <c r="O43" s="11" t="s">
        <v>2</v>
      </c>
      <c r="P43" s="11" t="s">
        <v>3</v>
      </c>
      <c r="Q43" s="12" t="s">
        <v>4</v>
      </c>
    </row>
    <row r="44" spans="1:23" x14ac:dyDescent="0.2">
      <c r="A44" s="1">
        <v>11</v>
      </c>
      <c r="B44" s="194">
        <v>12</v>
      </c>
      <c r="C44" s="9">
        <v>0</v>
      </c>
      <c r="E44" s="98"/>
      <c r="H44" s="414" t="str">
        <f>INDEX('[1]2012 Teams'!$B$2:$B$2344,MATCH(A44,'[1]2012 Teams'!$A$2:$A$2344))</f>
        <v>Flanders, NJ USA</v>
      </c>
      <c r="M44" s="128" t="s">
        <v>13</v>
      </c>
      <c r="N44" s="98">
        <v>71</v>
      </c>
      <c r="O44" s="153">
        <v>494</v>
      </c>
      <c r="P44" s="98">
        <v>435</v>
      </c>
      <c r="Q44" s="165" t="s">
        <v>11</v>
      </c>
    </row>
    <row r="45" spans="1:23" x14ac:dyDescent="0.2">
      <c r="A45" s="1">
        <v>16</v>
      </c>
      <c r="B45" s="197">
        <v>13</v>
      </c>
      <c r="C45" s="9">
        <v>10</v>
      </c>
      <c r="E45" s="98"/>
      <c r="H45" s="414" t="str">
        <f>INDEX('[1]2012 Teams'!$B$2:$B$2344,MATCH(A45,'[1]2012 Teams'!$A$2:$A$2344))</f>
        <v>Mountain Home, AR USA</v>
      </c>
      <c r="M45" s="128" t="s">
        <v>14</v>
      </c>
      <c r="N45" s="153">
        <v>1038</v>
      </c>
      <c r="O45" s="153">
        <v>175</v>
      </c>
      <c r="P45" s="98">
        <v>1388</v>
      </c>
      <c r="Q45" s="165" t="s">
        <v>5</v>
      </c>
    </row>
    <row r="46" spans="1:23" x14ac:dyDescent="0.2">
      <c r="A46" s="1">
        <v>27</v>
      </c>
      <c r="B46" s="197">
        <v>10</v>
      </c>
      <c r="C46" s="9">
        <v>20</v>
      </c>
      <c r="E46" s="98"/>
      <c r="H46" s="414" t="str">
        <f>INDEX('[1]2012 Teams'!$B$2:$B$2344,MATCH(A46,'[1]2012 Teams'!$A$2:$A$2344))</f>
        <v>Clarkston, MI USA</v>
      </c>
      <c r="M46" s="128" t="s">
        <v>15</v>
      </c>
      <c r="N46" s="98">
        <v>1218</v>
      </c>
      <c r="O46" s="98">
        <v>469</v>
      </c>
      <c r="P46" s="98">
        <v>868</v>
      </c>
      <c r="Q46" s="165" t="s">
        <v>6</v>
      </c>
    </row>
    <row r="47" spans="1:23" ht="13.5" thickBot="1" x14ac:dyDescent="0.25">
      <c r="A47" s="1">
        <v>33</v>
      </c>
      <c r="B47" s="197">
        <v>16</v>
      </c>
      <c r="C47" s="9">
        <v>0</v>
      </c>
      <c r="E47" s="197"/>
      <c r="H47" s="414" t="str">
        <f>INDEX('[1]2012 Teams'!$B$2:$B$2344,MATCH(A47,'[1]2012 Teams'!$A$2:$A$2344))</f>
        <v>Auburn Hills, MI USA</v>
      </c>
      <c r="M47" s="131" t="s">
        <v>16</v>
      </c>
      <c r="N47" s="218">
        <v>1126</v>
      </c>
      <c r="O47" s="218">
        <v>67</v>
      </c>
      <c r="P47" s="159">
        <v>340</v>
      </c>
      <c r="Q47" s="168" t="s">
        <v>5</v>
      </c>
    </row>
    <row r="48" spans="1:23" x14ac:dyDescent="0.2">
      <c r="A48" s="1">
        <v>45</v>
      </c>
      <c r="B48" s="197">
        <v>14</v>
      </c>
      <c r="C48" s="9">
        <v>20</v>
      </c>
      <c r="E48" s="197"/>
      <c r="H48" s="414" t="str">
        <f>INDEX('[1]2012 Teams'!$B$2:$B$2344,MATCH(A48,'[1]2012 Teams'!$A$2:$A$2344))</f>
        <v>Kokomo, IN USA</v>
      </c>
    </row>
    <row r="49" spans="1:8" x14ac:dyDescent="0.2">
      <c r="A49" s="1">
        <v>47</v>
      </c>
      <c r="B49" s="197">
        <v>16</v>
      </c>
      <c r="C49" s="9">
        <v>0</v>
      </c>
      <c r="E49" s="98"/>
      <c r="H49" s="414" t="str">
        <f>INDEX('[1]2012 Teams'!$B$2:$B$2344,MATCH(A49,'[1]2012 Teams'!$A$2:$A$2344))</f>
        <v>Kokomo, IN USA</v>
      </c>
    </row>
    <row r="50" spans="1:8" x14ac:dyDescent="0.2">
      <c r="A50" s="1">
        <v>48</v>
      </c>
      <c r="B50" s="197">
        <v>10</v>
      </c>
      <c r="C50" s="9">
        <v>10</v>
      </c>
      <c r="E50" s="98"/>
      <c r="H50" s="414" t="str">
        <f>INDEX('[1]2012 Teams'!$B$2:$B$2344,MATCH(A50,'[1]2012 Teams'!$A$2:$A$2344))</f>
        <v>Warren, OH USA</v>
      </c>
    </row>
    <row r="51" spans="1:8" x14ac:dyDescent="0.2">
      <c r="A51" s="1">
        <v>56</v>
      </c>
      <c r="B51" s="202">
        <v>11</v>
      </c>
      <c r="C51" s="9">
        <v>0</v>
      </c>
      <c r="E51" s="197"/>
      <c r="H51" s="414" t="str">
        <f>INDEX('[1]2012 Teams'!$B$2:$B$2344,MATCH(A51,'[1]2012 Teams'!$A$2:$A$2344))</f>
        <v>Bound Brook, NJ USA</v>
      </c>
    </row>
    <row r="52" spans="1:8" x14ac:dyDescent="0.2">
      <c r="A52" s="1">
        <v>57</v>
      </c>
      <c r="B52" s="197">
        <v>7</v>
      </c>
      <c r="C52" s="9">
        <v>0</v>
      </c>
      <c r="E52" s="98"/>
      <c r="H52" s="414" t="str">
        <f>INDEX('[1]2012 Teams'!$B$2:$B$2344,MATCH(A52,'[1]2012 Teams'!$A$2:$A$2344))</f>
        <v>Houston, TX USA</v>
      </c>
    </row>
    <row r="53" spans="1:8" x14ac:dyDescent="0.2">
      <c r="A53" s="1">
        <v>60</v>
      </c>
      <c r="B53" s="197">
        <v>16</v>
      </c>
      <c r="C53" s="9">
        <v>0</v>
      </c>
      <c r="E53" s="197"/>
      <c r="H53" s="414" t="str">
        <f>INDEX('[1]2012 Teams'!$B$2:$B$2344,MATCH(A53,'[1]2012 Teams'!$A$2:$A$2344))</f>
        <v>Kingman, AZ USA</v>
      </c>
    </row>
    <row r="54" spans="1:8" x14ac:dyDescent="0.2">
      <c r="A54" s="1">
        <v>61</v>
      </c>
      <c r="B54" s="197">
        <v>2</v>
      </c>
      <c r="C54" s="9">
        <v>10</v>
      </c>
      <c r="E54" s="98"/>
      <c r="H54" s="414" t="str">
        <f>INDEX('[1]2012 Teams'!$B$2:$B$2344,MATCH(A54,'[1]2012 Teams'!$A$2:$A$2344))</f>
        <v>Upton, MA USA</v>
      </c>
    </row>
    <row r="55" spans="1:8" x14ac:dyDescent="0.2">
      <c r="A55" s="1">
        <v>64</v>
      </c>
      <c r="B55" s="197">
        <v>14</v>
      </c>
      <c r="C55" s="9">
        <v>10</v>
      </c>
      <c r="E55" s="98"/>
      <c r="H55" s="414" t="str">
        <f>INDEX('[1]2012 Teams'!$B$2:$B$2344,MATCH(A55,'[1]2012 Teams'!$A$2:$A$2344))</f>
        <v>Erie, PA USA</v>
      </c>
    </row>
    <row r="56" spans="1:8" x14ac:dyDescent="0.2">
      <c r="A56" s="319">
        <v>51</v>
      </c>
      <c r="B56" s="197">
        <v>5</v>
      </c>
      <c r="C56" s="9">
        <v>0</v>
      </c>
      <c r="E56" s="157" t="s">
        <v>314</v>
      </c>
      <c r="H56" s="414" t="str">
        <f>INDEX('[1]2012 Teams'!$B$2:$B$2344,MATCH(A56,'[1]2012 Teams'!$A$2:$A$2344))</f>
        <v>Pontiac, MI USA</v>
      </c>
    </row>
    <row r="57" spans="1:8" x14ac:dyDescent="0.2">
      <c r="A57" s="1">
        <v>66</v>
      </c>
      <c r="B57" s="197">
        <v>14</v>
      </c>
      <c r="C57" s="9">
        <v>20</v>
      </c>
      <c r="E57" s="98"/>
      <c r="H57" s="414" t="str">
        <f>INDEX('[1]2012 Teams'!$B$2:$B$2344,MATCH(A57,'[1]2012 Teams'!$A$2:$A$2344))</f>
        <v>Ypsilanti, MI USA</v>
      </c>
    </row>
    <row r="58" spans="1:8" x14ac:dyDescent="0.2">
      <c r="A58" s="1">
        <v>67</v>
      </c>
      <c r="B58" s="197">
        <v>16</v>
      </c>
      <c r="C58" s="9">
        <v>30</v>
      </c>
      <c r="E58" s="98"/>
      <c r="H58" s="414" t="str">
        <f>INDEX('[1]2012 Teams'!$B$2:$B$2344,MATCH(A58,'[1]2012 Teams'!$A$2:$A$2344))</f>
        <v>Milford, MI USA</v>
      </c>
    </row>
    <row r="59" spans="1:8" x14ac:dyDescent="0.2">
      <c r="A59" s="1">
        <v>68</v>
      </c>
      <c r="B59" s="202">
        <v>13</v>
      </c>
      <c r="C59" s="9">
        <v>0</v>
      </c>
      <c r="E59" s="98"/>
      <c r="H59" s="414" t="str">
        <f>INDEX('[1]2012 Teams'!$B$2:$B$2344,MATCH(A59,'[1]2012 Teams'!$A$2:$A$2344))</f>
        <v>Ortonville, MI USA</v>
      </c>
    </row>
    <row r="60" spans="1:8" x14ac:dyDescent="0.2">
      <c r="A60" s="1">
        <v>71</v>
      </c>
      <c r="B60" s="197">
        <v>12</v>
      </c>
      <c r="C60" s="355">
        <v>50</v>
      </c>
      <c r="D60" s="9">
        <v>20</v>
      </c>
      <c r="E60" s="197"/>
      <c r="H60" s="414" t="str">
        <f>INDEX('[1]2012 Teams'!$B$2:$B$2344,MATCH(A60,'[1]2012 Teams'!$A$2:$A$2344))</f>
        <v>Hammond, IN USA</v>
      </c>
    </row>
    <row r="61" spans="1:8" x14ac:dyDescent="0.2">
      <c r="A61" s="1">
        <v>79</v>
      </c>
      <c r="B61" s="197">
        <v>13</v>
      </c>
      <c r="C61" s="9">
        <v>10</v>
      </c>
      <c r="E61" s="98"/>
      <c r="H61" s="414" t="str">
        <f>INDEX('[1]2012 Teams'!$B$2:$B$2344,MATCH(A61,'[1]2012 Teams'!$A$2:$A$2344))</f>
        <v>Tarpon Springs , FL USA</v>
      </c>
    </row>
    <row r="62" spans="1:8" x14ac:dyDescent="0.2">
      <c r="A62" s="1">
        <v>93</v>
      </c>
      <c r="B62" s="197">
        <v>12</v>
      </c>
      <c r="C62" s="9">
        <v>10</v>
      </c>
      <c r="E62" s="98"/>
      <c r="H62" s="414" t="str">
        <f>INDEX('[1]2012 Teams'!$B$2:$B$2344,MATCH(A62,'[1]2012 Teams'!$A$2:$A$2344))</f>
        <v>Appleton, WI USA</v>
      </c>
    </row>
    <row r="63" spans="1:8" x14ac:dyDescent="0.2">
      <c r="A63" s="1">
        <v>107</v>
      </c>
      <c r="B63" s="197">
        <v>15</v>
      </c>
      <c r="C63" s="9">
        <v>0</v>
      </c>
      <c r="E63" s="98"/>
      <c r="H63" s="414" t="str">
        <f>INDEX('[1]2012 Teams'!$B$2:$B$2344,MATCH(A63,'[1]2012 Teams'!$A$2:$A$2344))</f>
        <v>Holland, MI USA</v>
      </c>
    </row>
    <row r="64" spans="1:8" x14ac:dyDescent="0.2">
      <c r="A64" s="1">
        <v>111</v>
      </c>
      <c r="B64" s="197">
        <v>13</v>
      </c>
      <c r="C64" s="9">
        <v>0</v>
      </c>
      <c r="E64" s="197"/>
      <c r="H64" s="414" t="str">
        <f>INDEX('[1]2012 Teams'!$B$2:$B$2344,MATCH(A64,'[1]2012 Teams'!$A$2:$A$2344))</f>
        <v>Schaumburg, IL USA</v>
      </c>
    </row>
    <row r="65" spans="1:8" x14ac:dyDescent="0.2">
      <c r="A65" s="1">
        <v>121</v>
      </c>
      <c r="B65" s="197">
        <v>9</v>
      </c>
      <c r="C65" s="9">
        <v>10</v>
      </c>
      <c r="E65" s="197"/>
      <c r="H65" s="414" t="str">
        <f>INDEX('[1]2012 Teams'!$B$2:$B$2344,MATCH(A65,'[1]2012 Teams'!$A$2:$A$2344))</f>
        <v>Newport County, RI USA</v>
      </c>
    </row>
    <row r="66" spans="1:8" x14ac:dyDescent="0.2">
      <c r="A66" s="1">
        <v>126</v>
      </c>
      <c r="B66" s="197">
        <v>16</v>
      </c>
      <c r="C66" s="9">
        <v>0</v>
      </c>
      <c r="E66" s="98"/>
      <c r="H66" s="414" t="str">
        <f>INDEX('[1]2012 Teams'!$B$2:$B$2344,MATCH(A66,'[1]2012 Teams'!$A$2:$A$2344))</f>
        <v>Clinton, MA USA</v>
      </c>
    </row>
    <row r="67" spans="1:8" x14ac:dyDescent="0.2">
      <c r="A67" s="1">
        <v>148</v>
      </c>
      <c r="B67" s="202">
        <v>8</v>
      </c>
      <c r="C67" s="9">
        <v>0</v>
      </c>
      <c r="E67" s="98"/>
      <c r="H67" s="414" t="str">
        <f>INDEX('[1]2012 Teams'!$B$2:$B$2344,MATCH(A67,'[1]2012 Teams'!$A$2:$A$2344))</f>
        <v>Greenville, TX USA</v>
      </c>
    </row>
    <row r="68" spans="1:8" x14ac:dyDescent="0.2">
      <c r="A68" s="1">
        <v>157</v>
      </c>
      <c r="B68" s="194">
        <v>4</v>
      </c>
      <c r="C68" s="9">
        <v>10</v>
      </c>
      <c r="E68" s="98"/>
      <c r="H68" s="414" t="str">
        <f>INDEX('[1]2012 Teams'!$B$2:$B$2344,MATCH(A68,'[1]2012 Teams'!$A$2:$A$2344))</f>
        <v>Marlborough, MA USA</v>
      </c>
    </row>
    <row r="69" spans="1:8" x14ac:dyDescent="0.2">
      <c r="A69" s="1">
        <v>175</v>
      </c>
      <c r="B69" s="197">
        <v>13</v>
      </c>
      <c r="C69" s="9">
        <v>30</v>
      </c>
      <c r="E69" s="98"/>
      <c r="H69" s="414" t="str">
        <f>INDEX('[1]2012 Teams'!$B$2:$B$2344,MATCH(A69,'[1]2012 Teams'!$A$2:$A$2344))</f>
        <v>Enfield, CT USA</v>
      </c>
    </row>
    <row r="70" spans="1:8" x14ac:dyDescent="0.2">
      <c r="A70" s="1">
        <v>176</v>
      </c>
      <c r="B70" s="197">
        <v>11</v>
      </c>
      <c r="C70" s="9">
        <v>20</v>
      </c>
      <c r="H70" s="414" t="str">
        <f>INDEX('[1]2012 Teams'!$B$2:$B$2344,MATCH(A70,'[1]2012 Teams'!$A$2:$A$2344))</f>
        <v>Windsor Locks, CT USA</v>
      </c>
    </row>
    <row r="71" spans="1:8" x14ac:dyDescent="0.2">
      <c r="A71" s="1">
        <v>177</v>
      </c>
      <c r="B71" s="197">
        <v>10</v>
      </c>
      <c r="C71" s="9">
        <v>20</v>
      </c>
      <c r="H71" s="414" t="str">
        <f>INDEX('[1]2012 Teams'!$B$2:$B$2344,MATCH(A71,'[1]2012 Teams'!$A$2:$A$2344))</f>
        <v>South Windsor, CT USA</v>
      </c>
    </row>
    <row r="72" spans="1:8" x14ac:dyDescent="0.2">
      <c r="A72" s="1">
        <v>179</v>
      </c>
      <c r="B72" s="197">
        <v>4</v>
      </c>
      <c r="C72" s="9">
        <v>0</v>
      </c>
      <c r="H72" s="414" t="str">
        <f>INDEX('[1]2012 Teams'!$B$2:$B$2344,MATCH(A72,'[1]2012 Teams'!$A$2:$A$2344))</f>
        <v>Riviera Beach, FL USA</v>
      </c>
    </row>
    <row r="73" spans="1:8" x14ac:dyDescent="0.2">
      <c r="A73" s="1">
        <v>180</v>
      </c>
      <c r="B73" s="197">
        <v>15</v>
      </c>
      <c r="C73" s="9">
        <v>0</v>
      </c>
      <c r="H73" s="414" t="str">
        <f>INDEX('[1]2012 Teams'!$B$2:$B$2344,MATCH(A73,'[1]2012 Teams'!$A$2:$A$2344))</f>
        <v>Stuart, FL USA</v>
      </c>
    </row>
    <row r="74" spans="1:8" x14ac:dyDescent="0.2">
      <c r="A74" s="1">
        <v>188</v>
      </c>
      <c r="B74" s="197">
        <v>13</v>
      </c>
      <c r="C74" s="9">
        <v>0</v>
      </c>
      <c r="E74" s="197"/>
      <c r="H74" s="414" t="str">
        <f>INDEX('[1]2012 Teams'!$B$2:$B$2344,MATCH(A74,'[1]2012 Teams'!$A$2:$A$2344))</f>
        <v>Toronto, ON Canada</v>
      </c>
    </row>
    <row r="75" spans="1:8" x14ac:dyDescent="0.2">
      <c r="A75" s="1">
        <v>190</v>
      </c>
      <c r="B75" s="202">
        <v>12</v>
      </c>
      <c r="C75" s="9">
        <v>0</v>
      </c>
      <c r="H75" s="414" t="str">
        <f>INDEX('[1]2012 Teams'!$B$2:$B$2344,MATCH(A75,'[1]2012 Teams'!$A$2:$A$2344))</f>
        <v>Worcester, MA USA</v>
      </c>
    </row>
    <row r="76" spans="1:8" x14ac:dyDescent="0.2">
      <c r="A76" s="1">
        <v>217</v>
      </c>
      <c r="B76" s="197">
        <v>4</v>
      </c>
      <c r="C76" s="9">
        <v>0</v>
      </c>
      <c r="H76" s="414" t="str">
        <f>INDEX('[1]2012 Teams'!$B$2:$B$2344,MATCH(A76,'[1]2012 Teams'!$A$2:$A$2344))</f>
        <v>Sterling Heights, MI USA</v>
      </c>
    </row>
    <row r="77" spans="1:8" x14ac:dyDescent="0.2">
      <c r="A77" s="1">
        <v>222</v>
      </c>
      <c r="B77" s="197">
        <v>14</v>
      </c>
      <c r="C77" s="9">
        <v>10</v>
      </c>
      <c r="H77" s="414" t="str">
        <f>INDEX('[1]2012 Teams'!$B$2:$B$2344,MATCH(A77,'[1]2012 Teams'!$A$2:$A$2344))</f>
        <v>Tunkhannock, PA USA</v>
      </c>
    </row>
    <row r="78" spans="1:8" x14ac:dyDescent="0.2">
      <c r="A78" s="1">
        <v>224</v>
      </c>
      <c r="B78" s="197">
        <v>9</v>
      </c>
      <c r="C78" s="9">
        <v>10</v>
      </c>
      <c r="H78" s="414" t="str">
        <f>INDEX('[1]2012 Teams'!$B$2:$B$2344,MATCH(A78,'[1]2012 Teams'!$A$2:$A$2344))</f>
        <v>Piscataway, NJ USA</v>
      </c>
    </row>
    <row r="79" spans="1:8" x14ac:dyDescent="0.2">
      <c r="A79" s="1">
        <v>233</v>
      </c>
      <c r="B79" s="197">
        <v>15</v>
      </c>
      <c r="C79" s="9">
        <v>0</v>
      </c>
      <c r="H79" s="414" t="str">
        <f>INDEX('[1]2012 Teams'!$B$2:$B$2344,MATCH(A79,'[1]2012 Teams'!$A$2:$A$2344))</f>
        <v>Rockledge/Cocoa Beach, FL USA</v>
      </c>
    </row>
    <row r="80" spans="1:8" x14ac:dyDescent="0.2">
      <c r="A80" s="1">
        <v>236</v>
      </c>
      <c r="B80" s="197">
        <v>15</v>
      </c>
      <c r="C80" s="9">
        <v>0</v>
      </c>
      <c r="H80" s="414" t="str">
        <f>INDEX('[1]2012 Teams'!$B$2:$B$2344,MATCH(A80,'[1]2012 Teams'!$A$2:$A$2344))</f>
        <v>Old Lyme, CT USA</v>
      </c>
    </row>
    <row r="81" spans="1:8" x14ac:dyDescent="0.2">
      <c r="A81" s="1">
        <v>237</v>
      </c>
      <c r="B81" s="197">
        <v>9</v>
      </c>
      <c r="C81" s="9">
        <v>10</v>
      </c>
      <c r="E81" s="197"/>
      <c r="H81" s="414" t="str">
        <f>INDEX('[1]2012 Teams'!$B$2:$B$2344,MATCH(A81,'[1]2012 Teams'!$A$2:$A$2344))</f>
        <v>Watertown, CT USA</v>
      </c>
    </row>
    <row r="82" spans="1:8" x14ac:dyDescent="0.2">
      <c r="A82" s="1">
        <v>254</v>
      </c>
      <c r="B82" s="197">
        <v>12</v>
      </c>
      <c r="C82" s="9">
        <v>0</v>
      </c>
      <c r="H82" s="414" t="str">
        <f>INDEX('[1]2012 Teams'!$B$2:$B$2344,MATCH(A82,'[1]2012 Teams'!$A$2:$A$2344))</f>
        <v>San Jose, CA USA</v>
      </c>
    </row>
    <row r="83" spans="1:8" x14ac:dyDescent="0.2">
      <c r="A83" s="1">
        <v>263</v>
      </c>
      <c r="B83" s="202">
        <v>5</v>
      </c>
      <c r="C83" s="9">
        <v>0</v>
      </c>
      <c r="H83" s="414" t="str">
        <f>INDEX('[1]2012 Teams'!$B$2:$B$2344,MATCH(A83,'[1]2012 Teams'!$A$2:$A$2344))</f>
        <v>Lake Ronkonkoma, NY USA</v>
      </c>
    </row>
    <row r="84" spans="1:8" x14ac:dyDescent="0.2">
      <c r="A84" s="1">
        <v>279</v>
      </c>
      <c r="B84" s="197">
        <v>14</v>
      </c>
      <c r="C84" s="9">
        <v>20</v>
      </c>
      <c r="H84" s="414" t="str">
        <f>INDEX('[1]2012 Teams'!$B$2:$B$2344,MATCH(A84,'[1]2012 Teams'!$A$2:$A$2344))</f>
        <v>Maumee, OH USA</v>
      </c>
    </row>
    <row r="85" spans="1:8" x14ac:dyDescent="0.2">
      <c r="A85" s="1">
        <v>281</v>
      </c>
      <c r="B85" s="197">
        <v>14</v>
      </c>
      <c r="C85" s="9">
        <v>0</v>
      </c>
      <c r="H85" s="414" t="str">
        <f>INDEX('[1]2012 Teams'!$B$2:$B$2344,MATCH(A85,'[1]2012 Teams'!$A$2:$A$2344))</f>
        <v>Greenville, SC USA</v>
      </c>
    </row>
    <row r="86" spans="1:8" x14ac:dyDescent="0.2">
      <c r="A86" s="1">
        <v>288</v>
      </c>
      <c r="B86" s="197">
        <v>7</v>
      </c>
      <c r="C86" s="9">
        <v>10</v>
      </c>
      <c r="E86" s="197"/>
      <c r="H86" s="414" t="str">
        <f>INDEX('[1]2012 Teams'!$B$2:$B$2344,MATCH(A86,'[1]2012 Teams'!$A$2:$A$2344))</f>
        <v>Grandville, MI USA</v>
      </c>
    </row>
    <row r="87" spans="1:8" x14ac:dyDescent="0.2">
      <c r="A87" s="1">
        <v>292</v>
      </c>
      <c r="B87" s="197">
        <v>10</v>
      </c>
      <c r="C87" s="9">
        <v>10</v>
      </c>
      <c r="H87" s="414" t="str">
        <f>INDEX('[1]2012 Teams'!$B$2:$B$2344,MATCH(A87,'[1]2012 Teams'!$A$2:$A$2344))</f>
        <v>Russiaville, IN USA</v>
      </c>
    </row>
    <row r="88" spans="1:8" x14ac:dyDescent="0.2">
      <c r="A88" s="1">
        <v>296</v>
      </c>
      <c r="B88" s="197">
        <v>11</v>
      </c>
      <c r="C88" s="9">
        <v>0</v>
      </c>
      <c r="H88" s="414" t="str">
        <f>INDEX('[1]2012 Teams'!$B$2:$B$2344,MATCH(A88,'[1]2012 Teams'!$A$2:$A$2344))</f>
        <v>Montreal, QC Canada</v>
      </c>
    </row>
    <row r="89" spans="1:8" x14ac:dyDescent="0.2">
      <c r="A89" s="1">
        <v>302</v>
      </c>
      <c r="B89" s="197">
        <v>10</v>
      </c>
      <c r="C89" s="9">
        <v>10</v>
      </c>
      <c r="H89" s="414" t="str">
        <f>INDEX('[1]2012 Teams'!$B$2:$B$2344,MATCH(A89,'[1]2012 Teams'!$A$2:$A$2344))</f>
        <v>Lake Orion, MI USA</v>
      </c>
    </row>
    <row r="90" spans="1:8" x14ac:dyDescent="0.2">
      <c r="A90" s="1">
        <v>311</v>
      </c>
      <c r="B90" s="197">
        <v>2</v>
      </c>
      <c r="C90" s="9">
        <v>0</v>
      </c>
      <c r="E90" s="197"/>
      <c r="H90" s="414" t="str">
        <f>INDEX('[1]2012 Teams'!$B$2:$B$2344,MATCH(A90,'[1]2012 Teams'!$A$2:$A$2344))</f>
        <v>Walled Lake, MI USA</v>
      </c>
    </row>
    <row r="91" spans="1:8" x14ac:dyDescent="0.2">
      <c r="A91" s="1">
        <v>316</v>
      </c>
      <c r="B91" s="202">
        <v>10</v>
      </c>
      <c r="C91" s="9">
        <v>0</v>
      </c>
      <c r="E91" s="197"/>
      <c r="H91" s="414" t="str">
        <f>INDEX('[1]2012 Teams'!$B$2:$B$2344,MATCH(A91,'[1]2012 Teams'!$A$2:$A$2344))</f>
        <v>Carneys Point, NJ USA</v>
      </c>
    </row>
    <row r="92" spans="1:8" x14ac:dyDescent="0.2">
      <c r="A92" s="1">
        <v>322</v>
      </c>
      <c r="B92" s="194">
        <v>3</v>
      </c>
      <c r="C92" s="9">
        <v>20</v>
      </c>
      <c r="H92" s="414" t="str">
        <f>INDEX('[1]2012 Teams'!$B$2:$B$2344,MATCH(A92,'[1]2012 Teams'!$A$2:$A$2344))</f>
        <v>Flint, MI USA</v>
      </c>
    </row>
    <row r="93" spans="1:8" x14ac:dyDescent="0.2">
      <c r="A93" s="1">
        <v>330</v>
      </c>
      <c r="B93" s="197">
        <v>15</v>
      </c>
      <c r="C93" s="9">
        <v>10</v>
      </c>
      <c r="E93" s="197"/>
      <c r="H93" s="414" t="str">
        <f>INDEX('[1]2012 Teams'!$B$2:$B$2344,MATCH(A93,'[1]2012 Teams'!$A$2:$A$2344))</f>
        <v>Hermosa Beach, CA USA</v>
      </c>
    </row>
    <row r="94" spans="1:8" x14ac:dyDescent="0.2">
      <c r="A94" s="1">
        <v>340</v>
      </c>
      <c r="B94" s="197">
        <v>8</v>
      </c>
      <c r="C94" s="9">
        <v>30</v>
      </c>
      <c r="H94" s="414" t="str">
        <f>INDEX('[1]2012 Teams'!$B$2:$B$2344,MATCH(A94,'[1]2012 Teams'!$A$2:$A$2344))</f>
        <v>Churchville, NY USA</v>
      </c>
    </row>
    <row r="95" spans="1:8" x14ac:dyDescent="0.2">
      <c r="A95" s="1">
        <v>341</v>
      </c>
      <c r="B95" s="197">
        <v>9</v>
      </c>
      <c r="C95" s="9">
        <v>0</v>
      </c>
      <c r="H95" s="414" t="str">
        <f>INDEX('[1]2012 Teams'!$B$2:$B$2344,MATCH(A95,'[1]2012 Teams'!$A$2:$A$2344))</f>
        <v>Ambler, PA USA</v>
      </c>
    </row>
    <row r="96" spans="1:8" x14ac:dyDescent="0.2">
      <c r="A96" s="1">
        <v>343</v>
      </c>
      <c r="B96" s="197">
        <v>3</v>
      </c>
      <c r="C96" s="9">
        <v>0</v>
      </c>
      <c r="H96" s="414" t="str">
        <f>INDEX('[1]2012 Teams'!$B$2:$B$2344,MATCH(A96,'[1]2012 Teams'!$A$2:$A$2344))</f>
        <v>Seneca, SC USA</v>
      </c>
    </row>
    <row r="97" spans="1:8" x14ac:dyDescent="0.2">
      <c r="A97" s="1">
        <v>358</v>
      </c>
      <c r="B97" s="197">
        <v>1</v>
      </c>
      <c r="C97" s="9">
        <v>0</v>
      </c>
      <c r="H97" s="414" t="str">
        <f>INDEX('[1]2012 Teams'!$B$2:$B$2344,MATCH(A97,'[1]2012 Teams'!$A$2:$A$2344))</f>
        <v>Hauppauge, NY USA</v>
      </c>
    </row>
    <row r="98" spans="1:8" x14ac:dyDescent="0.2">
      <c r="A98" s="1">
        <v>364</v>
      </c>
      <c r="B98" s="197">
        <v>10</v>
      </c>
      <c r="C98" s="9">
        <v>10</v>
      </c>
      <c r="H98" s="414" t="str">
        <f>INDEX('[1]2012 Teams'!$B$2:$B$2344,MATCH(A98,'[1]2012 Teams'!$A$2:$A$2344))</f>
        <v>Gulfport, MS USA</v>
      </c>
    </row>
    <row r="99" spans="1:8" x14ac:dyDescent="0.2">
      <c r="A99" s="1">
        <v>365</v>
      </c>
      <c r="B99" s="202">
        <v>2</v>
      </c>
      <c r="C99" s="9">
        <v>20</v>
      </c>
      <c r="H99" s="414" t="str">
        <f>INDEX('[1]2012 Teams'!$B$2:$B$2344,MATCH(A99,'[1]2012 Teams'!$A$2:$A$2344))</f>
        <v>Wilmington, DE USA</v>
      </c>
    </row>
    <row r="100" spans="1:8" x14ac:dyDescent="0.2">
      <c r="A100" s="1">
        <v>378</v>
      </c>
      <c r="B100" s="197">
        <v>10</v>
      </c>
      <c r="C100" s="9">
        <v>0</v>
      </c>
      <c r="E100" s="197"/>
      <c r="H100" s="414" t="str">
        <f>INDEX('[1]2012 Teams'!$B$2:$B$2344,MATCH(A100,'[1]2012 Teams'!$A$2:$A$2344))</f>
        <v>Newfane, NY USA</v>
      </c>
    </row>
    <row r="101" spans="1:8" x14ac:dyDescent="0.2">
      <c r="A101" s="1">
        <v>386</v>
      </c>
      <c r="B101" s="197">
        <v>1</v>
      </c>
      <c r="C101" s="9">
        <v>10</v>
      </c>
      <c r="E101" s="197"/>
      <c r="H101" s="414" t="str">
        <f>INDEX('[1]2012 Teams'!$B$2:$B$2344,MATCH(A101,'[1]2012 Teams'!$A$2:$A$2344))</f>
        <v>Melbourne, FL USA</v>
      </c>
    </row>
    <row r="102" spans="1:8" x14ac:dyDescent="0.2">
      <c r="A102" s="1">
        <v>395</v>
      </c>
      <c r="B102" s="197">
        <v>12</v>
      </c>
      <c r="C102" s="9">
        <v>0</v>
      </c>
      <c r="H102" s="414" t="str">
        <f>INDEX('[1]2012 Teams'!$B$2:$B$2344,MATCH(A102,'[1]2012 Teams'!$A$2:$A$2344))</f>
        <v>Bronx, NY USA</v>
      </c>
    </row>
    <row r="103" spans="1:8" x14ac:dyDescent="0.2">
      <c r="A103" s="1">
        <v>435</v>
      </c>
      <c r="B103" s="197">
        <v>4</v>
      </c>
      <c r="C103" s="355">
        <v>50</v>
      </c>
      <c r="D103" s="9">
        <v>20</v>
      </c>
      <c r="E103" s="197"/>
      <c r="H103" s="414" t="str">
        <f>INDEX('[1]2012 Teams'!$B$2:$B$2344,MATCH(A103,'[1]2012 Teams'!$A$2:$A$2344))</f>
        <v>Raleigh, NC USA</v>
      </c>
    </row>
    <row r="104" spans="1:8" x14ac:dyDescent="0.2">
      <c r="A104" s="1">
        <v>456</v>
      </c>
      <c r="B104" s="197">
        <v>14</v>
      </c>
      <c r="C104" s="9">
        <v>0</v>
      </c>
      <c r="H104" s="414" t="str">
        <f>INDEX('[1]2012 Teams'!$B$2:$B$2344,MATCH(A104,'[1]2012 Teams'!$A$2:$A$2344))</f>
        <v>Vicksburg, MS USA</v>
      </c>
    </row>
    <row r="105" spans="1:8" x14ac:dyDescent="0.2">
      <c r="A105" s="1">
        <v>461</v>
      </c>
      <c r="B105" s="197">
        <v>6</v>
      </c>
      <c r="C105" s="9">
        <v>20</v>
      </c>
      <c r="H105" s="414" t="str">
        <f>INDEX('[1]2012 Teams'!$B$2:$B$2344,MATCH(A105,'[1]2012 Teams'!$A$2:$A$2344))</f>
        <v>West Lafayette, IN USA</v>
      </c>
    </row>
    <row r="106" spans="1:8" x14ac:dyDescent="0.2">
      <c r="A106" s="1">
        <v>469</v>
      </c>
      <c r="B106" s="197">
        <v>16</v>
      </c>
      <c r="C106" s="355">
        <v>40</v>
      </c>
      <c r="D106" s="9">
        <v>10</v>
      </c>
      <c r="H106" s="414" t="str">
        <f>INDEX('[1]2012 Teams'!$B$2:$B$2344,MATCH(A106,'[1]2012 Teams'!$A$2:$A$2344))</f>
        <v>Bloomfield Hills, MI USA</v>
      </c>
    </row>
    <row r="107" spans="1:8" x14ac:dyDescent="0.2">
      <c r="A107" s="1">
        <v>486</v>
      </c>
      <c r="B107" s="202">
        <v>9</v>
      </c>
      <c r="C107" s="9">
        <v>0</v>
      </c>
      <c r="H107" s="414" t="str">
        <f>INDEX('[1]2012 Teams'!$B$2:$B$2344,MATCH(A107,'[1]2012 Teams'!$A$2:$A$2344))</f>
        <v>Wallingford, PA USA</v>
      </c>
    </row>
    <row r="108" spans="1:8" x14ac:dyDescent="0.2">
      <c r="A108" s="1">
        <v>492</v>
      </c>
      <c r="B108" s="197">
        <v>12</v>
      </c>
      <c r="C108" s="9">
        <v>10</v>
      </c>
      <c r="H108" s="414" t="str">
        <f>INDEX('[1]2012 Teams'!$B$2:$B$2344,MATCH(A108,'[1]2012 Teams'!$A$2:$A$2344))</f>
        <v>Bellevue, WA USA</v>
      </c>
    </row>
    <row r="109" spans="1:8" x14ac:dyDescent="0.2">
      <c r="A109" s="1">
        <v>494</v>
      </c>
      <c r="B109" s="197">
        <v>12</v>
      </c>
      <c r="C109" s="355">
        <v>50</v>
      </c>
      <c r="D109" s="9">
        <v>20</v>
      </c>
      <c r="E109" s="197"/>
      <c r="H109" s="414" t="str">
        <f>INDEX('[1]2012 Teams'!$B$2:$B$2344,MATCH(A109,'[1]2012 Teams'!$A$2:$A$2344))</f>
        <v>Goodrich, MI USA</v>
      </c>
    </row>
    <row r="110" spans="1:8" x14ac:dyDescent="0.2">
      <c r="A110" s="1">
        <v>501</v>
      </c>
      <c r="B110" s="197">
        <v>7</v>
      </c>
      <c r="C110" s="9">
        <v>0</v>
      </c>
      <c r="H110" s="414" t="str">
        <f>INDEX('[1]2012 Teams'!$B$2:$B$2344,MATCH(A110,'[1]2012 Teams'!$A$2:$A$2344))</f>
        <v>Manchester, NH USA</v>
      </c>
    </row>
    <row r="111" spans="1:8" x14ac:dyDescent="0.2">
      <c r="A111" s="1">
        <v>522</v>
      </c>
      <c r="B111" s="197">
        <v>9</v>
      </c>
      <c r="C111" s="9">
        <v>10</v>
      </c>
      <c r="H111" s="414" t="str">
        <f>INDEX('[1]2012 Teams'!$B$2:$B$2344,MATCH(A111,'[1]2012 Teams'!$A$2:$A$2344))</f>
        <v>Staten Island, NY USA</v>
      </c>
    </row>
    <row r="112" spans="1:8" x14ac:dyDescent="0.2">
      <c r="A112" s="1">
        <v>563</v>
      </c>
      <c r="B112" s="197">
        <v>11</v>
      </c>
      <c r="C112" s="9">
        <v>0</v>
      </c>
      <c r="H112" s="414" t="str">
        <f>INDEX('[1]2012 Teams'!$B$2:$B$2344,MATCH(A112,'[1]2012 Teams'!$A$2:$A$2344))</f>
        <v>New Haven, CT USA</v>
      </c>
    </row>
    <row r="113" spans="1:8" x14ac:dyDescent="0.2">
      <c r="A113" s="1">
        <v>571</v>
      </c>
      <c r="B113" s="197">
        <v>15</v>
      </c>
      <c r="C113" s="9">
        <v>10</v>
      </c>
      <c r="E113" s="197"/>
      <c r="H113" s="414" t="str">
        <f>INDEX('[1]2012 Teams'!$B$2:$B$2344,MATCH(A113,'[1]2012 Teams'!$A$2:$A$2344))</f>
        <v>Windsor, CT USA</v>
      </c>
    </row>
    <row r="114" spans="1:8" x14ac:dyDescent="0.2">
      <c r="A114" s="1">
        <v>647</v>
      </c>
      <c r="B114" s="197">
        <v>11</v>
      </c>
      <c r="C114" s="9">
        <v>0</v>
      </c>
      <c r="H114" s="414" t="str">
        <f>INDEX('[1]2012 Teams'!$B$2:$B$2344,MATCH(A114,'[1]2012 Teams'!$A$2:$A$2344))</f>
        <v>Killeen, TX USA</v>
      </c>
    </row>
    <row r="115" spans="1:8" x14ac:dyDescent="0.2">
      <c r="A115" s="1">
        <v>648</v>
      </c>
      <c r="B115" s="202">
        <v>11</v>
      </c>
      <c r="C115" s="9">
        <v>0</v>
      </c>
      <c r="E115" s="197"/>
      <c r="H115" s="414" t="str">
        <f>INDEX('[1]2012 Teams'!$B$2:$B$2344,MATCH(A115,'[1]2012 Teams'!$A$2:$A$2344))</f>
        <v>Quad Cities, IL USA</v>
      </c>
    </row>
    <row r="116" spans="1:8" x14ac:dyDescent="0.2">
      <c r="A116" s="1">
        <v>662</v>
      </c>
      <c r="B116" s="194">
        <v>1</v>
      </c>
      <c r="C116" s="9">
        <v>0</v>
      </c>
      <c r="H116" s="414" t="str">
        <f>INDEX('[1]2012 Teams'!$B$2:$B$2344,MATCH(A116,'[1]2012 Teams'!$A$2:$A$2344))</f>
        <v>Colorado Springs, CO USA</v>
      </c>
    </row>
    <row r="117" spans="1:8" x14ac:dyDescent="0.2">
      <c r="A117" s="1">
        <v>710</v>
      </c>
      <c r="B117" s="197">
        <v>2</v>
      </c>
      <c r="C117" s="9">
        <v>10</v>
      </c>
      <c r="H117" s="414" t="str">
        <f>INDEX('[1]2012 Teams'!$B$2:$B$2344,MATCH(A117,'[1]2012 Teams'!$A$2:$A$2344))</f>
        <v>Bryn Mawr, PA USA</v>
      </c>
    </row>
    <row r="118" spans="1:8" x14ac:dyDescent="0.2">
      <c r="A118" s="1">
        <v>716</v>
      </c>
      <c r="B118" s="197">
        <v>14</v>
      </c>
      <c r="C118" s="9">
        <v>20</v>
      </c>
      <c r="E118" s="197"/>
      <c r="H118" s="414" t="str">
        <f>INDEX('[1]2012 Teams'!$B$2:$B$2344,MATCH(A118,'[1]2012 Teams'!$A$2:$A$2344))</f>
        <v>Falls Village, CT USA</v>
      </c>
    </row>
    <row r="119" spans="1:8" x14ac:dyDescent="0.2">
      <c r="A119" s="1">
        <v>782</v>
      </c>
      <c r="B119" s="197">
        <v>9</v>
      </c>
      <c r="C119" s="9">
        <v>0</v>
      </c>
      <c r="H119" s="414" t="str">
        <f>INDEX('[1]2012 Teams'!$B$2:$B$2344,MATCH(A119,'[1]2012 Teams'!$A$2:$A$2344))</f>
        <v>Kincardine, ON Canada</v>
      </c>
    </row>
    <row r="120" spans="1:8" x14ac:dyDescent="0.2">
      <c r="A120" s="1">
        <v>811</v>
      </c>
      <c r="B120" s="197">
        <v>11</v>
      </c>
      <c r="C120" s="9">
        <v>20</v>
      </c>
      <c r="H120" s="414" t="str">
        <f>INDEX('[1]2012 Teams'!$B$2:$B$2344,MATCH(A120,'[1]2012 Teams'!$A$2:$A$2344))</f>
        <v>Nashua, NH USA</v>
      </c>
    </row>
    <row r="121" spans="1:8" x14ac:dyDescent="0.2">
      <c r="A121" s="1">
        <v>858</v>
      </c>
      <c r="B121" s="197">
        <v>13</v>
      </c>
      <c r="C121" s="9">
        <v>0</v>
      </c>
      <c r="H121" s="414" t="str">
        <f>INDEX('[1]2012 Teams'!$B$2:$B$2344,MATCH(A121,'[1]2012 Teams'!$A$2:$A$2344))</f>
        <v>Wyoming, MI USA</v>
      </c>
    </row>
    <row r="122" spans="1:8" x14ac:dyDescent="0.2">
      <c r="A122" s="1">
        <v>868</v>
      </c>
      <c r="B122" s="197">
        <v>8</v>
      </c>
      <c r="C122" s="355">
        <v>40</v>
      </c>
      <c r="D122" s="9">
        <v>10</v>
      </c>
      <c r="H122" s="414" t="str">
        <f>INDEX('[1]2012 Teams'!$B$2:$B$2344,MATCH(A122,'[1]2012 Teams'!$A$2:$A$2344))</f>
        <v>Carmel, IN USA</v>
      </c>
    </row>
    <row r="123" spans="1:8" x14ac:dyDescent="0.2">
      <c r="A123" s="1">
        <v>945</v>
      </c>
      <c r="B123" s="202">
        <v>3</v>
      </c>
      <c r="C123" s="9">
        <v>0</v>
      </c>
      <c r="E123" s="197"/>
      <c r="H123" s="414" t="str">
        <f>INDEX('[1]2012 Teams'!$B$2:$B$2344,MATCH(A123,'[1]2012 Teams'!$A$2:$A$2344))</f>
        <v>Orlando, FL USA</v>
      </c>
    </row>
    <row r="124" spans="1:8" x14ac:dyDescent="0.2">
      <c r="A124" s="1">
        <v>968</v>
      </c>
      <c r="B124" s="197">
        <v>9</v>
      </c>
      <c r="C124" s="9">
        <v>0</v>
      </c>
      <c r="H124" s="414" t="str">
        <f>INDEX('[1]2012 Teams'!$B$2:$B$2344,MATCH(A124,'[1]2012 Teams'!$A$2:$A$2344))</f>
        <v>West Covina, CA USA</v>
      </c>
    </row>
    <row r="125" spans="1:8" x14ac:dyDescent="0.2">
      <c r="A125" s="1">
        <v>971</v>
      </c>
      <c r="B125" s="197">
        <v>7</v>
      </c>
      <c r="C125" s="9">
        <v>0</v>
      </c>
      <c r="H125" s="414" t="str">
        <f>INDEX('[1]2012 Teams'!$B$2:$B$2344,MATCH(A125,'[1]2012 Teams'!$A$2:$A$2344))</f>
        <v>Mountain View, CA USA</v>
      </c>
    </row>
    <row r="126" spans="1:8" x14ac:dyDescent="0.2">
      <c r="A126" s="1">
        <v>980</v>
      </c>
      <c r="B126" s="197">
        <v>15</v>
      </c>
      <c r="C126" s="9">
        <v>0</v>
      </c>
      <c r="H126" s="414" t="str">
        <f>INDEX('[1]2012 Teams'!$B$2:$B$2344,MATCH(A126,'[1]2012 Teams'!$A$2:$A$2344))</f>
        <v>Burbank, CA USA</v>
      </c>
    </row>
    <row r="127" spans="1:8" x14ac:dyDescent="0.2">
      <c r="A127" s="1">
        <v>1006</v>
      </c>
      <c r="B127" s="197">
        <v>1</v>
      </c>
      <c r="C127" s="9">
        <v>10</v>
      </c>
      <c r="H127" s="414" t="str">
        <f>INDEX('[1]2012 Teams'!$B$2:$B$2344,MATCH(A127,'[1]2012 Teams'!$A$2:$A$2344))</f>
        <v>Marietta, GA USA</v>
      </c>
    </row>
    <row r="128" spans="1:8" x14ac:dyDescent="0.2">
      <c r="A128" s="1">
        <v>1038</v>
      </c>
      <c r="B128" s="197">
        <v>13</v>
      </c>
      <c r="C128" s="9">
        <v>30</v>
      </c>
      <c r="H128" s="414" t="str">
        <f>INDEX('[1]2012 Teams'!$B$2:$B$2344,MATCH(A128,'[1]2012 Teams'!$A$2:$A$2344))</f>
        <v>Liberty Township, OH USA</v>
      </c>
    </row>
    <row r="129" spans="1:8" x14ac:dyDescent="0.2">
      <c r="A129" s="1">
        <v>1108</v>
      </c>
      <c r="B129" s="197">
        <v>3</v>
      </c>
      <c r="C129" s="9">
        <v>0</v>
      </c>
      <c r="H129" s="414" t="str">
        <f>INDEX('[1]2012 Teams'!$B$2:$B$2344,MATCH(A129,'[1]2012 Teams'!$A$2:$A$2344))</f>
        <v>Paola, KS USA</v>
      </c>
    </row>
    <row r="130" spans="1:8" x14ac:dyDescent="0.2">
      <c r="A130" s="1">
        <v>1114</v>
      </c>
      <c r="B130" s="197">
        <v>11</v>
      </c>
      <c r="C130" s="9">
        <v>0</v>
      </c>
      <c r="H130" s="414" t="str">
        <f>INDEX('[1]2012 Teams'!$B$2:$B$2344,MATCH(A130,'[1]2012 Teams'!$A$2:$A$2344))</f>
        <v>St. Catharines, ON Canada</v>
      </c>
    </row>
    <row r="131" spans="1:8" x14ac:dyDescent="0.2">
      <c r="A131" s="1">
        <v>1126</v>
      </c>
      <c r="B131" s="202">
        <v>16</v>
      </c>
      <c r="C131" s="9">
        <v>30</v>
      </c>
      <c r="H131" s="414" t="str">
        <f>INDEX('[1]2012 Teams'!$B$2:$B$2344,MATCH(A131,'[1]2012 Teams'!$A$2:$A$2344))</f>
        <v>Webster, NY USA</v>
      </c>
    </row>
    <row r="132" spans="1:8" x14ac:dyDescent="0.2">
      <c r="A132" s="1">
        <v>1218</v>
      </c>
      <c r="B132" s="197">
        <v>16</v>
      </c>
      <c r="C132" s="355">
        <v>40</v>
      </c>
      <c r="D132" s="9">
        <v>10</v>
      </c>
      <c r="H132" s="414" t="str">
        <f>INDEX('[1]2012 Teams'!$B$2:$B$2344,MATCH(A132,'[1]2012 Teams'!$A$2:$A$2344))</f>
        <v>Philadelphia, PA USA</v>
      </c>
    </row>
    <row r="133" spans="1:8" x14ac:dyDescent="0.2">
      <c r="A133" s="1">
        <v>1241</v>
      </c>
      <c r="B133" s="197">
        <v>8</v>
      </c>
      <c r="C133" s="9">
        <v>0</v>
      </c>
      <c r="E133" s="197"/>
      <c r="H133" s="414" t="str">
        <f>INDEX('[1]2012 Teams'!$B$2:$B$2344,MATCH(A133,'[1]2012 Teams'!$A$2:$A$2344))</f>
        <v>Mississauga, ON Canada</v>
      </c>
    </row>
    <row r="134" spans="1:8" x14ac:dyDescent="0.2">
      <c r="A134" s="1">
        <v>1272</v>
      </c>
      <c r="B134" s="197">
        <v>6</v>
      </c>
      <c r="C134" s="9">
        <v>20</v>
      </c>
      <c r="E134" s="197"/>
      <c r="H134" s="414" t="str">
        <f>INDEX('[1]2012 Teams'!$B$2:$B$2344,MATCH(A134,'[1]2012 Teams'!$A$2:$A$2344))</f>
        <v>Cleveland, OH USA</v>
      </c>
    </row>
    <row r="135" spans="1:8" x14ac:dyDescent="0.2">
      <c r="A135" s="1">
        <v>1319</v>
      </c>
      <c r="B135" s="197">
        <v>15</v>
      </c>
      <c r="C135" s="9">
        <v>0</v>
      </c>
      <c r="H135" s="414" t="str">
        <f>INDEX('[1]2012 Teams'!$B$2:$B$2344,MATCH(A135,'[1]2012 Teams'!$A$2:$A$2344))</f>
        <v>Mauldin, SC USA</v>
      </c>
    </row>
    <row r="136" spans="1:8" x14ac:dyDescent="0.2">
      <c r="A136" s="1">
        <v>1388</v>
      </c>
      <c r="B136" s="197">
        <v>5</v>
      </c>
      <c r="C136" s="9">
        <v>30</v>
      </c>
      <c r="H136" s="414" t="str">
        <f>INDEX('[1]2012 Teams'!$B$2:$B$2344,MATCH(A136,'[1]2012 Teams'!$A$2:$A$2344))</f>
        <v>Arroyo Grande, CA USA</v>
      </c>
    </row>
    <row r="137" spans="1:8" x14ac:dyDescent="0.2">
      <c r="A137" s="1">
        <v>1391</v>
      </c>
      <c r="B137" s="197">
        <v>5</v>
      </c>
      <c r="C137" s="9">
        <v>10</v>
      </c>
      <c r="H137" s="414" t="str">
        <f>INDEX('[1]2012 Teams'!$B$2:$B$2344,MATCH(A137,'[1]2012 Teams'!$A$2:$A$2344))</f>
        <v>Westtown, PA USA</v>
      </c>
    </row>
    <row r="138" spans="1:8" x14ac:dyDescent="0.2">
      <c r="A138" s="1">
        <v>1403</v>
      </c>
      <c r="B138" s="197">
        <v>6</v>
      </c>
      <c r="C138" s="9">
        <v>0</v>
      </c>
      <c r="H138" s="414" t="str">
        <f>INDEX('[1]2012 Teams'!$B$2:$B$2344,MATCH(A138,'[1]2012 Teams'!$A$2:$A$2344))</f>
        <v>Skillman, NJ USA</v>
      </c>
    </row>
    <row r="139" spans="1:8" x14ac:dyDescent="0.2">
      <c r="A139" s="1">
        <v>1405</v>
      </c>
      <c r="B139" s="202">
        <v>6</v>
      </c>
      <c r="C139" s="9">
        <v>10</v>
      </c>
      <c r="H139" s="414" t="str">
        <f>INDEX('[1]2012 Teams'!$B$2:$B$2344,MATCH(A139,'[1]2012 Teams'!$A$2:$A$2344))</f>
        <v>Penfield, NY USA</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F399"/>
  <sheetViews>
    <sheetView topLeftCell="A32" workbookViewId="0">
      <selection activeCell="E59" sqref="E59"/>
    </sheetView>
  </sheetViews>
  <sheetFormatPr defaultRowHeight="12.75" x14ac:dyDescent="0.2"/>
  <sheetData>
    <row r="1" spans="1:32" x14ac:dyDescent="0.2">
      <c r="A1" s="4" t="s">
        <v>0</v>
      </c>
      <c r="B1" s="11" t="s">
        <v>1</v>
      </c>
      <c r="C1" s="11" t="s">
        <v>2</v>
      </c>
      <c r="D1" s="11" t="s">
        <v>3</v>
      </c>
      <c r="E1" s="12" t="s">
        <v>4</v>
      </c>
      <c r="G1" s="4" t="s">
        <v>8</v>
      </c>
      <c r="H1" s="11" t="s">
        <v>1</v>
      </c>
      <c r="I1" s="11" t="s">
        <v>2</v>
      </c>
      <c r="J1" s="11" t="s">
        <v>3</v>
      </c>
      <c r="K1" s="12" t="s">
        <v>4</v>
      </c>
      <c r="M1" s="4" t="s">
        <v>9</v>
      </c>
      <c r="N1" s="11" t="s">
        <v>1</v>
      </c>
      <c r="O1" s="11" t="s">
        <v>2</v>
      </c>
      <c r="P1" s="11" t="s">
        <v>3</v>
      </c>
      <c r="Q1" s="12" t="s">
        <v>4</v>
      </c>
      <c r="S1" s="4" t="s">
        <v>10</v>
      </c>
      <c r="T1" s="11" t="s">
        <v>1</v>
      </c>
      <c r="U1" s="11" t="s">
        <v>2</v>
      </c>
      <c r="V1" s="11" t="s">
        <v>3</v>
      </c>
      <c r="W1" s="12" t="s">
        <v>4</v>
      </c>
      <c r="Y1" s="4" t="s">
        <v>12</v>
      </c>
      <c r="Z1" s="11" t="s">
        <v>1</v>
      </c>
      <c r="AA1" s="11" t="s">
        <v>2</v>
      </c>
      <c r="AB1" s="11" t="s">
        <v>3</v>
      </c>
      <c r="AC1" s="12" t="s">
        <v>4</v>
      </c>
    </row>
    <row r="2" spans="1:32" x14ac:dyDescent="0.2">
      <c r="A2" s="128">
        <v>1</v>
      </c>
      <c r="B2" s="411">
        <v>245</v>
      </c>
      <c r="C2" s="410">
        <v>217</v>
      </c>
      <c r="D2" s="147">
        <v>766</v>
      </c>
      <c r="E2" s="165" t="s">
        <v>11</v>
      </c>
      <c r="G2" s="128">
        <v>1</v>
      </c>
      <c r="H2" s="145">
        <v>337</v>
      </c>
      <c r="I2" s="146">
        <v>1510</v>
      </c>
      <c r="J2" s="412">
        <v>85</v>
      </c>
      <c r="K2" s="165" t="s">
        <v>6</v>
      </c>
      <c r="M2" s="128">
        <v>1</v>
      </c>
      <c r="N2" s="145">
        <v>1089</v>
      </c>
      <c r="O2" s="146">
        <v>1280</v>
      </c>
      <c r="P2" s="147">
        <v>365</v>
      </c>
      <c r="Q2" s="165" t="s">
        <v>7</v>
      </c>
      <c r="S2" s="128">
        <v>1</v>
      </c>
      <c r="T2" s="411">
        <v>910</v>
      </c>
      <c r="U2" s="146">
        <v>135</v>
      </c>
      <c r="V2" s="147">
        <v>537</v>
      </c>
      <c r="W2" s="165" t="s">
        <v>6</v>
      </c>
      <c r="Y2" s="128" t="s">
        <v>13</v>
      </c>
      <c r="Z2" s="98">
        <v>245</v>
      </c>
      <c r="AA2" s="153">
        <v>217</v>
      </c>
      <c r="AB2" s="98">
        <v>766</v>
      </c>
      <c r="AC2" s="165" t="s">
        <v>5</v>
      </c>
      <c r="AD2" s="1" t="s">
        <v>21</v>
      </c>
    </row>
    <row r="3" spans="1:32" x14ac:dyDescent="0.2">
      <c r="A3" s="128">
        <v>2</v>
      </c>
      <c r="B3" s="148">
        <v>997</v>
      </c>
      <c r="C3" s="2">
        <v>980</v>
      </c>
      <c r="D3" s="360">
        <v>65</v>
      </c>
      <c r="E3" s="165" t="s">
        <v>5</v>
      </c>
      <c r="G3" s="128">
        <v>2</v>
      </c>
      <c r="H3" s="148">
        <v>175</v>
      </c>
      <c r="I3" s="369">
        <v>33</v>
      </c>
      <c r="J3" s="149">
        <v>108</v>
      </c>
      <c r="K3" s="165" t="s">
        <v>11</v>
      </c>
      <c r="M3" s="128">
        <v>2</v>
      </c>
      <c r="N3" s="148">
        <v>56</v>
      </c>
      <c r="O3" s="2">
        <v>254</v>
      </c>
      <c r="P3" s="149">
        <v>64</v>
      </c>
      <c r="Q3" s="165" t="s">
        <v>11</v>
      </c>
      <c r="S3" s="128">
        <v>2</v>
      </c>
      <c r="T3" s="148">
        <v>330</v>
      </c>
      <c r="U3" s="369">
        <v>67</v>
      </c>
      <c r="V3" s="360">
        <v>503</v>
      </c>
      <c r="W3" s="165" t="s">
        <v>11</v>
      </c>
      <c r="Y3" s="128" t="s">
        <v>14</v>
      </c>
      <c r="Z3" s="153">
        <v>175</v>
      </c>
      <c r="AA3" s="153">
        <v>33</v>
      </c>
      <c r="AB3" s="98">
        <v>108</v>
      </c>
      <c r="AC3" s="165" t="s">
        <v>5</v>
      </c>
    </row>
    <row r="4" spans="1:32" x14ac:dyDescent="0.2">
      <c r="A4" s="128">
        <v>3</v>
      </c>
      <c r="B4" s="372">
        <v>27</v>
      </c>
      <c r="C4" s="2">
        <v>71</v>
      </c>
      <c r="D4" s="149">
        <v>40</v>
      </c>
      <c r="E4" s="165" t="s">
        <v>7</v>
      </c>
      <c r="G4" s="128">
        <v>3</v>
      </c>
      <c r="H4" s="148">
        <v>118</v>
      </c>
      <c r="I4" s="2">
        <v>229</v>
      </c>
      <c r="J4" s="149">
        <v>312</v>
      </c>
      <c r="K4" s="165" t="s">
        <v>5</v>
      </c>
      <c r="M4" s="128">
        <v>3</v>
      </c>
      <c r="N4" s="148">
        <v>231</v>
      </c>
      <c r="O4" s="2">
        <v>126</v>
      </c>
      <c r="P4" s="149">
        <v>1648</v>
      </c>
      <c r="Q4" s="165" t="s">
        <v>7</v>
      </c>
      <c r="S4" s="128">
        <v>3</v>
      </c>
      <c r="T4" s="148">
        <v>987</v>
      </c>
      <c r="U4" s="2">
        <v>45</v>
      </c>
      <c r="V4" s="149">
        <v>1647</v>
      </c>
      <c r="W4" s="165" t="s">
        <v>5</v>
      </c>
      <c r="Y4" s="128" t="s">
        <v>15</v>
      </c>
      <c r="Z4" s="98">
        <v>56</v>
      </c>
      <c r="AA4" s="98">
        <v>254</v>
      </c>
      <c r="AB4" s="98">
        <v>64</v>
      </c>
      <c r="AC4" s="165" t="s">
        <v>6</v>
      </c>
    </row>
    <row r="5" spans="1:32" x14ac:dyDescent="0.2">
      <c r="A5" s="128">
        <v>4</v>
      </c>
      <c r="B5" s="148">
        <v>716</v>
      </c>
      <c r="C5" s="2">
        <v>1114</v>
      </c>
      <c r="D5" s="360">
        <v>107</v>
      </c>
      <c r="E5" s="165" t="s">
        <v>7</v>
      </c>
      <c r="G5" s="128">
        <v>4</v>
      </c>
      <c r="H5" s="148">
        <v>343</v>
      </c>
      <c r="I5" s="2">
        <v>388</v>
      </c>
      <c r="J5" s="149">
        <v>353</v>
      </c>
      <c r="K5" s="165" t="s">
        <v>5</v>
      </c>
      <c r="M5" s="128">
        <v>4</v>
      </c>
      <c r="N5" s="148">
        <v>1219</v>
      </c>
      <c r="O5" s="2">
        <v>1507</v>
      </c>
      <c r="P5" s="149">
        <v>694</v>
      </c>
      <c r="Q5" s="165" t="s">
        <v>5</v>
      </c>
      <c r="S5" s="128">
        <v>4</v>
      </c>
      <c r="T5" s="148">
        <v>22</v>
      </c>
      <c r="U5" s="2">
        <v>111</v>
      </c>
      <c r="V5" s="149">
        <v>293</v>
      </c>
      <c r="W5" s="165" t="s">
        <v>7</v>
      </c>
      <c r="Y5" s="131" t="s">
        <v>16</v>
      </c>
      <c r="Z5" s="218">
        <v>330</v>
      </c>
      <c r="AA5" s="218">
        <v>67</v>
      </c>
      <c r="AB5" s="159">
        <v>503</v>
      </c>
      <c r="AC5" s="168" t="s">
        <v>11</v>
      </c>
    </row>
    <row r="6" spans="1:32" x14ac:dyDescent="0.2">
      <c r="A6" s="128">
        <v>5</v>
      </c>
      <c r="B6" s="148">
        <v>1592</v>
      </c>
      <c r="C6" s="2">
        <v>233</v>
      </c>
      <c r="D6" s="149">
        <v>79</v>
      </c>
      <c r="E6" s="165" t="s">
        <v>5</v>
      </c>
      <c r="G6" s="128">
        <v>5</v>
      </c>
      <c r="H6" s="148">
        <v>1680</v>
      </c>
      <c r="I6" s="369">
        <v>66</v>
      </c>
      <c r="J6" s="149">
        <v>1503</v>
      </c>
      <c r="K6" s="165" t="s">
        <v>7</v>
      </c>
      <c r="M6" s="128">
        <v>5</v>
      </c>
      <c r="N6" s="372">
        <v>47</v>
      </c>
      <c r="O6" s="2">
        <v>121</v>
      </c>
      <c r="P6" s="149">
        <v>204</v>
      </c>
      <c r="Q6" s="165" t="s">
        <v>7</v>
      </c>
      <c r="S6" s="128">
        <v>5</v>
      </c>
      <c r="T6" s="148">
        <v>1259</v>
      </c>
      <c r="U6" s="2">
        <v>74</v>
      </c>
      <c r="V6" s="149">
        <v>148</v>
      </c>
      <c r="W6" s="165" t="s">
        <v>5</v>
      </c>
    </row>
    <row r="7" spans="1:32" x14ac:dyDescent="0.2">
      <c r="A7" s="128">
        <v>6</v>
      </c>
      <c r="B7" s="148">
        <v>191</v>
      </c>
      <c r="C7" s="2">
        <v>179</v>
      </c>
      <c r="D7" s="360">
        <v>494</v>
      </c>
      <c r="E7" s="165" t="s">
        <v>6</v>
      </c>
      <c r="G7" s="128">
        <v>6</v>
      </c>
      <c r="H7" s="148">
        <v>1126</v>
      </c>
      <c r="I7" s="2">
        <v>279</v>
      </c>
      <c r="J7" s="149">
        <v>180</v>
      </c>
      <c r="K7" s="165" t="s">
        <v>7</v>
      </c>
      <c r="M7" s="128">
        <v>6</v>
      </c>
      <c r="N7" s="148">
        <v>16</v>
      </c>
      <c r="O7" s="2">
        <v>103</v>
      </c>
      <c r="P7" s="149">
        <v>1024</v>
      </c>
      <c r="Q7" s="165" t="s">
        <v>5</v>
      </c>
      <c r="S7" s="128">
        <v>6</v>
      </c>
      <c r="T7" s="148">
        <v>710</v>
      </c>
      <c r="U7" s="2">
        <v>395</v>
      </c>
      <c r="V7" s="149">
        <v>345</v>
      </c>
      <c r="W7" s="165" t="s">
        <v>7</v>
      </c>
      <c r="Y7" s="1" t="s">
        <v>37</v>
      </c>
    </row>
    <row r="8" spans="1:32" x14ac:dyDescent="0.2">
      <c r="A8" s="128">
        <v>7</v>
      </c>
      <c r="B8" s="148">
        <v>1071</v>
      </c>
      <c r="C8" s="369">
        <v>322</v>
      </c>
      <c r="D8" s="149">
        <v>435</v>
      </c>
      <c r="E8" s="165" t="s">
        <v>7</v>
      </c>
      <c r="G8" s="128">
        <v>7</v>
      </c>
      <c r="H8" s="148">
        <v>703</v>
      </c>
      <c r="I8" s="2">
        <v>234</v>
      </c>
      <c r="J8" s="149">
        <v>195</v>
      </c>
      <c r="K8" s="165" t="s">
        <v>7</v>
      </c>
      <c r="M8" s="128">
        <v>7</v>
      </c>
      <c r="N8" s="148">
        <v>1305</v>
      </c>
      <c r="O8" s="369">
        <v>68</v>
      </c>
      <c r="P8" s="360">
        <v>469</v>
      </c>
      <c r="Q8" s="165" t="s">
        <v>7</v>
      </c>
      <c r="S8" s="128">
        <v>7</v>
      </c>
      <c r="T8" s="148">
        <v>616</v>
      </c>
      <c r="U8" s="2">
        <v>230</v>
      </c>
      <c r="V8" s="149">
        <v>1402</v>
      </c>
      <c r="W8" s="165" t="s">
        <v>7</v>
      </c>
      <c r="Y8" s="1" t="s">
        <v>38</v>
      </c>
    </row>
    <row r="9" spans="1:32" x14ac:dyDescent="0.2">
      <c r="A9" s="131">
        <v>8</v>
      </c>
      <c r="B9" s="150">
        <v>173</v>
      </c>
      <c r="C9" s="151">
        <v>93</v>
      </c>
      <c r="D9" s="152">
        <v>1027</v>
      </c>
      <c r="E9" s="168" t="s">
        <v>7</v>
      </c>
      <c r="G9" s="131">
        <v>8</v>
      </c>
      <c r="H9" s="150">
        <v>1450</v>
      </c>
      <c r="I9" s="151">
        <v>269</v>
      </c>
      <c r="J9" s="152">
        <v>292</v>
      </c>
      <c r="K9" s="168" t="s">
        <v>7</v>
      </c>
      <c r="M9" s="131">
        <v>8</v>
      </c>
      <c r="N9" s="150">
        <v>1108</v>
      </c>
      <c r="O9" s="151">
        <v>447</v>
      </c>
      <c r="P9" s="152">
        <v>492</v>
      </c>
      <c r="Q9" s="168" t="s">
        <v>6</v>
      </c>
      <c r="S9" s="131">
        <v>8</v>
      </c>
      <c r="T9" s="150">
        <v>236</v>
      </c>
      <c r="U9" s="151">
        <v>868</v>
      </c>
      <c r="V9" s="413">
        <v>302</v>
      </c>
      <c r="W9" s="168" t="s">
        <v>7</v>
      </c>
    </row>
    <row r="10" spans="1:32" x14ac:dyDescent="0.2">
      <c r="E10" s="9"/>
    </row>
    <row r="11" spans="1:32" ht="18" x14ac:dyDescent="0.25">
      <c r="A11" s="257" t="s">
        <v>108</v>
      </c>
      <c r="G11" s="257" t="s">
        <v>35</v>
      </c>
      <c r="M11" s="257" t="s">
        <v>109</v>
      </c>
      <c r="S11" s="257" t="s">
        <v>110</v>
      </c>
    </row>
    <row r="12" spans="1:32" ht="18" x14ac:dyDescent="0.25">
      <c r="A12" s="257" t="s">
        <v>106</v>
      </c>
      <c r="G12" s="257" t="s">
        <v>106</v>
      </c>
      <c r="M12" s="257" t="s">
        <v>106</v>
      </c>
      <c r="S12" s="257" t="s">
        <v>106</v>
      </c>
    </row>
    <row r="13" spans="1:32" x14ac:dyDescent="0.2">
      <c r="B13" s="10"/>
      <c r="C13" s="110" t="s">
        <v>79</v>
      </c>
      <c r="D13" s="110" t="s">
        <v>107</v>
      </c>
      <c r="H13" s="10"/>
      <c r="I13" s="110" t="s">
        <v>79</v>
      </c>
      <c r="J13" s="110" t="s">
        <v>107</v>
      </c>
      <c r="N13" s="10"/>
      <c r="O13" s="110" t="s">
        <v>79</v>
      </c>
      <c r="P13" s="110" t="s">
        <v>107</v>
      </c>
      <c r="T13" s="10"/>
      <c r="U13" s="110" t="s">
        <v>79</v>
      </c>
      <c r="V13" s="110" t="s">
        <v>107</v>
      </c>
    </row>
    <row r="14" spans="1:32" x14ac:dyDescent="0.2">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row>
    <row r="15" spans="1:32" x14ac:dyDescent="0.2">
      <c r="A15" s="194">
        <f t="shared" ref="A15:A22" si="0">B2</f>
        <v>245</v>
      </c>
      <c r="B15" s="193" t="s">
        <v>82</v>
      </c>
      <c r="C15" s="194">
        <v>16</v>
      </c>
      <c r="D15" s="195">
        <f>IF(E15="Winner",30,IF(E15="Finalist",20,IF(E15="Semi Finalist",10,)))</f>
        <v>30</v>
      </c>
      <c r="E15" s="157" t="str">
        <f>E2</f>
        <v>Winner</v>
      </c>
      <c r="G15" s="194">
        <f t="shared" ref="G15:G22" si="1">H2</f>
        <v>337</v>
      </c>
      <c r="H15" s="193" t="s">
        <v>82</v>
      </c>
      <c r="I15" s="194">
        <v>16</v>
      </c>
      <c r="J15" s="195">
        <f>IF(K15="Winner",30,IF(K15="Finalist",20,IF(K15="Semi Finalist",10,)))</f>
        <v>20</v>
      </c>
      <c r="K15" s="157" t="str">
        <f>K2</f>
        <v>Finalist</v>
      </c>
      <c r="M15" s="194">
        <f t="shared" ref="M15:M22" si="2">N2</f>
        <v>1089</v>
      </c>
      <c r="N15" s="193" t="s">
        <v>82</v>
      </c>
      <c r="O15" s="194">
        <v>16</v>
      </c>
      <c r="P15" s="195">
        <f>IF(Q15="Winner",30,IF(Q15="Finalist",20,IF(Q15="Semi Finalist",10,)))</f>
        <v>0</v>
      </c>
      <c r="Q15" s="157" t="str">
        <f>Q2</f>
        <v>Quarter Finalist</v>
      </c>
      <c r="S15" s="194">
        <f t="shared" ref="S15:S22" si="3">T2</f>
        <v>910</v>
      </c>
      <c r="T15" s="193" t="s">
        <v>82</v>
      </c>
      <c r="U15" s="194">
        <v>16</v>
      </c>
      <c r="V15" s="195">
        <f>IF(W15="Winner",30,IF(W15="Finalist",20,IF(W15="Semi Finalist",10,)))</f>
        <v>20</v>
      </c>
      <c r="W15" s="157" t="str">
        <f>W2</f>
        <v>Finalist</v>
      </c>
      <c r="X15" s="261"/>
      <c r="Y15" s="261"/>
      <c r="Z15" s="261"/>
      <c r="AA15" s="261"/>
      <c r="AB15" s="261"/>
      <c r="AC15" s="261"/>
      <c r="AD15" s="261"/>
      <c r="AE15" s="261"/>
      <c r="AF15" s="261"/>
    </row>
    <row r="16" spans="1:32" x14ac:dyDescent="0.2">
      <c r="A16" s="197">
        <f t="shared" si="0"/>
        <v>997</v>
      </c>
      <c r="B16" s="196" t="s">
        <v>83</v>
      </c>
      <c r="C16" s="197">
        <v>15</v>
      </c>
      <c r="D16" s="198">
        <f t="shared" ref="D16:D38" si="4">IF(E16="Winner",30,IF(E16="Finalist",20,IF(E16="Semi Finalist",10,)))</f>
        <v>10</v>
      </c>
      <c r="E16" s="157" t="str">
        <f t="shared" ref="E16:E22" si="5">E3</f>
        <v>Semi Finalist</v>
      </c>
      <c r="G16" s="197">
        <f t="shared" si="1"/>
        <v>175</v>
      </c>
      <c r="H16" s="196" t="s">
        <v>83</v>
      </c>
      <c r="I16" s="197">
        <v>15</v>
      </c>
      <c r="J16" s="198">
        <f t="shared" ref="J16:J38" si="6">IF(K16="Winner",30,IF(K16="Finalist",20,IF(K16="Semi Finalist",10,)))</f>
        <v>30</v>
      </c>
      <c r="K16" s="157" t="str">
        <f t="shared" ref="K16:K22" si="7">K3</f>
        <v>Winner</v>
      </c>
      <c r="M16" s="197">
        <f t="shared" si="2"/>
        <v>56</v>
      </c>
      <c r="N16" s="196" t="s">
        <v>83</v>
      </c>
      <c r="O16" s="197">
        <v>15</v>
      </c>
      <c r="P16" s="198">
        <f t="shared" ref="P16:P38" si="8">IF(Q16="Winner",30,IF(Q16="Finalist",20,IF(Q16="Semi Finalist",10,)))</f>
        <v>30</v>
      </c>
      <c r="Q16" s="157" t="str">
        <f t="shared" ref="Q16:Q22" si="9">Q3</f>
        <v>Winner</v>
      </c>
      <c r="S16" s="197">
        <f t="shared" si="3"/>
        <v>330</v>
      </c>
      <c r="T16" s="196" t="s">
        <v>83</v>
      </c>
      <c r="U16" s="197">
        <v>15</v>
      </c>
      <c r="V16" s="198">
        <f t="shared" ref="V16:V38" si="10">IF(W16="Winner",30,IF(W16="Finalist",20,IF(W16="Semi Finalist",10,)))</f>
        <v>30</v>
      </c>
      <c r="W16" s="157" t="str">
        <f t="shared" ref="W16:W22" si="11">W3</f>
        <v>Winner</v>
      </c>
      <c r="X16" s="261"/>
      <c r="Y16" s="261"/>
      <c r="Z16" s="261"/>
      <c r="AA16" s="261"/>
      <c r="AB16" s="261"/>
      <c r="AC16" s="261"/>
      <c r="AD16" s="261"/>
      <c r="AE16" s="261"/>
      <c r="AF16" s="261"/>
    </row>
    <row r="17" spans="1:32" x14ac:dyDescent="0.2">
      <c r="A17" s="197">
        <f t="shared" si="0"/>
        <v>27</v>
      </c>
      <c r="B17" s="196" t="s">
        <v>84</v>
      </c>
      <c r="C17" s="197">
        <v>14</v>
      </c>
      <c r="D17" s="198">
        <f t="shared" si="4"/>
        <v>0</v>
      </c>
      <c r="E17" s="157" t="str">
        <f t="shared" si="5"/>
        <v>Quarter Finalist</v>
      </c>
      <c r="G17" s="197">
        <f t="shared" si="1"/>
        <v>118</v>
      </c>
      <c r="H17" s="196" t="s">
        <v>84</v>
      </c>
      <c r="I17" s="197">
        <v>14</v>
      </c>
      <c r="J17" s="198">
        <f t="shared" si="6"/>
        <v>10</v>
      </c>
      <c r="K17" s="157" t="str">
        <f t="shared" si="7"/>
        <v>Semi Finalist</v>
      </c>
      <c r="M17" s="197">
        <f t="shared" si="2"/>
        <v>231</v>
      </c>
      <c r="N17" s="196" t="s">
        <v>84</v>
      </c>
      <c r="O17" s="197">
        <v>14</v>
      </c>
      <c r="P17" s="198">
        <f t="shared" si="8"/>
        <v>0</v>
      </c>
      <c r="Q17" s="157" t="str">
        <f t="shared" si="9"/>
        <v>Quarter Finalist</v>
      </c>
      <c r="S17" s="197">
        <f t="shared" si="3"/>
        <v>987</v>
      </c>
      <c r="T17" s="196" t="s">
        <v>84</v>
      </c>
      <c r="U17" s="197">
        <v>14</v>
      </c>
      <c r="V17" s="198">
        <f t="shared" si="10"/>
        <v>10</v>
      </c>
      <c r="W17" s="157" t="str">
        <f t="shared" si="11"/>
        <v>Semi Finalist</v>
      </c>
      <c r="X17" s="261"/>
      <c r="Y17" s="261"/>
      <c r="Z17" s="261"/>
      <c r="AA17" s="261"/>
      <c r="AB17" s="261"/>
      <c r="AC17" s="261"/>
      <c r="AD17" s="261"/>
      <c r="AE17" s="261"/>
      <c r="AF17" s="261"/>
    </row>
    <row r="18" spans="1:32" x14ac:dyDescent="0.2">
      <c r="A18" s="197">
        <f t="shared" si="0"/>
        <v>716</v>
      </c>
      <c r="B18" s="196" t="s">
        <v>85</v>
      </c>
      <c r="C18" s="197">
        <v>13</v>
      </c>
      <c r="D18" s="198">
        <f t="shared" si="4"/>
        <v>0</v>
      </c>
      <c r="E18" s="157" t="str">
        <f t="shared" si="5"/>
        <v>Quarter Finalist</v>
      </c>
      <c r="G18" s="197">
        <f t="shared" si="1"/>
        <v>343</v>
      </c>
      <c r="H18" s="196" t="s">
        <v>85</v>
      </c>
      <c r="I18" s="197">
        <v>13</v>
      </c>
      <c r="J18" s="198">
        <f t="shared" si="6"/>
        <v>10</v>
      </c>
      <c r="K18" s="157" t="str">
        <f t="shared" si="7"/>
        <v>Semi Finalist</v>
      </c>
      <c r="M18" s="197">
        <f t="shared" si="2"/>
        <v>1219</v>
      </c>
      <c r="N18" s="196" t="s">
        <v>85</v>
      </c>
      <c r="O18" s="197">
        <v>13</v>
      </c>
      <c r="P18" s="198">
        <f t="shared" si="8"/>
        <v>10</v>
      </c>
      <c r="Q18" s="157" t="str">
        <f t="shared" si="9"/>
        <v>Semi Finalist</v>
      </c>
      <c r="S18" s="197">
        <f t="shared" si="3"/>
        <v>22</v>
      </c>
      <c r="T18" s="196" t="s">
        <v>85</v>
      </c>
      <c r="U18" s="197">
        <v>13</v>
      </c>
      <c r="V18" s="198">
        <f t="shared" si="10"/>
        <v>0</v>
      </c>
      <c r="W18" s="157" t="str">
        <f t="shared" si="11"/>
        <v>Quarter Finalist</v>
      </c>
      <c r="X18" s="261"/>
      <c r="Y18" s="261"/>
      <c r="Z18" s="261"/>
      <c r="AA18" s="261"/>
      <c r="AB18" s="261"/>
      <c r="AC18" s="261"/>
      <c r="AD18" s="261"/>
      <c r="AE18" s="261"/>
      <c r="AF18" s="261"/>
    </row>
    <row r="19" spans="1:32" x14ac:dyDescent="0.2">
      <c r="A19" s="197">
        <f t="shared" si="0"/>
        <v>1592</v>
      </c>
      <c r="B19" s="196" t="s">
        <v>86</v>
      </c>
      <c r="C19" s="197">
        <v>12</v>
      </c>
      <c r="D19" s="198">
        <f t="shared" si="4"/>
        <v>10</v>
      </c>
      <c r="E19" s="157" t="str">
        <f t="shared" si="5"/>
        <v>Semi Finalist</v>
      </c>
      <c r="F19" s="153"/>
      <c r="G19" s="197">
        <f t="shared" si="1"/>
        <v>1680</v>
      </c>
      <c r="H19" s="196" t="s">
        <v>86</v>
      </c>
      <c r="I19" s="197">
        <v>12</v>
      </c>
      <c r="J19" s="198">
        <f t="shared" si="6"/>
        <v>0</v>
      </c>
      <c r="K19" s="157" t="str">
        <f t="shared" si="7"/>
        <v>Quarter Finalist</v>
      </c>
      <c r="L19" s="153"/>
      <c r="M19" s="197">
        <f t="shared" si="2"/>
        <v>47</v>
      </c>
      <c r="N19" s="196" t="s">
        <v>86</v>
      </c>
      <c r="O19" s="197">
        <v>12</v>
      </c>
      <c r="P19" s="198">
        <f t="shared" si="8"/>
        <v>0</v>
      </c>
      <c r="Q19" s="157" t="str">
        <f t="shared" si="9"/>
        <v>Quarter Finalist</v>
      </c>
      <c r="R19" s="153"/>
      <c r="S19" s="197">
        <f t="shared" si="3"/>
        <v>1259</v>
      </c>
      <c r="T19" s="196" t="s">
        <v>86</v>
      </c>
      <c r="U19" s="197">
        <v>12</v>
      </c>
      <c r="V19" s="198">
        <f t="shared" si="10"/>
        <v>10</v>
      </c>
      <c r="W19" s="157" t="str">
        <f t="shared" si="11"/>
        <v>Semi Finalist</v>
      </c>
      <c r="X19" s="261"/>
      <c r="Y19" s="261"/>
      <c r="Z19" s="261"/>
      <c r="AA19" s="261"/>
      <c r="AB19" s="261"/>
      <c r="AC19" s="261"/>
      <c r="AD19" s="261"/>
      <c r="AE19" s="261"/>
      <c r="AF19" s="261"/>
    </row>
    <row r="20" spans="1:32" x14ac:dyDescent="0.2">
      <c r="A20" s="197">
        <f t="shared" si="0"/>
        <v>191</v>
      </c>
      <c r="B20" s="196" t="s">
        <v>87</v>
      </c>
      <c r="C20" s="197">
        <v>11</v>
      </c>
      <c r="D20" s="198">
        <f t="shared" si="4"/>
        <v>20</v>
      </c>
      <c r="E20" s="157" t="str">
        <f t="shared" si="5"/>
        <v>Finalist</v>
      </c>
      <c r="G20" s="197">
        <f t="shared" si="1"/>
        <v>1126</v>
      </c>
      <c r="H20" s="196" t="s">
        <v>87</v>
      </c>
      <c r="I20" s="197">
        <v>11</v>
      </c>
      <c r="J20" s="198">
        <f t="shared" si="6"/>
        <v>0</v>
      </c>
      <c r="K20" s="157" t="str">
        <f t="shared" si="7"/>
        <v>Quarter Finalist</v>
      </c>
      <c r="M20" s="197">
        <f t="shared" si="2"/>
        <v>16</v>
      </c>
      <c r="N20" s="196" t="s">
        <v>87</v>
      </c>
      <c r="O20" s="197">
        <v>11</v>
      </c>
      <c r="P20" s="198">
        <f t="shared" si="8"/>
        <v>10</v>
      </c>
      <c r="Q20" s="157" t="str">
        <f t="shared" si="9"/>
        <v>Semi Finalist</v>
      </c>
      <c r="S20" s="197">
        <f t="shared" si="3"/>
        <v>710</v>
      </c>
      <c r="T20" s="196" t="s">
        <v>87</v>
      </c>
      <c r="U20" s="197">
        <v>11</v>
      </c>
      <c r="V20" s="198">
        <f t="shared" si="10"/>
        <v>0</v>
      </c>
      <c r="W20" s="157" t="str">
        <f t="shared" si="11"/>
        <v>Quarter Finalist</v>
      </c>
      <c r="X20" s="261"/>
      <c r="Y20" s="261"/>
      <c r="Z20" s="261"/>
      <c r="AA20" s="261"/>
      <c r="AB20" s="261"/>
      <c r="AC20" s="261"/>
      <c r="AD20" s="261"/>
      <c r="AE20" s="261"/>
      <c r="AF20" s="261"/>
    </row>
    <row r="21" spans="1:32" x14ac:dyDescent="0.2">
      <c r="A21" s="197">
        <f t="shared" si="0"/>
        <v>1071</v>
      </c>
      <c r="B21" s="196" t="s">
        <v>88</v>
      </c>
      <c r="C21" s="197">
        <v>10</v>
      </c>
      <c r="D21" s="198">
        <f t="shared" si="4"/>
        <v>0</v>
      </c>
      <c r="E21" s="157" t="str">
        <f t="shared" si="5"/>
        <v>Quarter Finalist</v>
      </c>
      <c r="G21" s="197">
        <f t="shared" si="1"/>
        <v>703</v>
      </c>
      <c r="H21" s="196" t="s">
        <v>88</v>
      </c>
      <c r="I21" s="197">
        <v>10</v>
      </c>
      <c r="J21" s="198">
        <f t="shared" si="6"/>
        <v>0</v>
      </c>
      <c r="K21" s="157" t="str">
        <f t="shared" si="7"/>
        <v>Quarter Finalist</v>
      </c>
      <c r="M21" s="197">
        <f t="shared" si="2"/>
        <v>1305</v>
      </c>
      <c r="N21" s="196" t="s">
        <v>88</v>
      </c>
      <c r="O21" s="197">
        <v>10</v>
      </c>
      <c r="P21" s="198">
        <f t="shared" si="8"/>
        <v>0</v>
      </c>
      <c r="Q21" s="157" t="str">
        <f t="shared" si="9"/>
        <v>Quarter Finalist</v>
      </c>
      <c r="S21" s="197">
        <f t="shared" si="3"/>
        <v>616</v>
      </c>
      <c r="T21" s="196" t="s">
        <v>88</v>
      </c>
      <c r="U21" s="197">
        <v>10</v>
      </c>
      <c r="V21" s="198">
        <f t="shared" si="10"/>
        <v>0</v>
      </c>
      <c r="W21" s="157" t="str">
        <f t="shared" si="11"/>
        <v>Quarter Finalist</v>
      </c>
      <c r="X21" s="261"/>
      <c r="Y21" s="261"/>
      <c r="Z21" s="261"/>
      <c r="AA21" s="261"/>
      <c r="AB21" s="261"/>
      <c r="AC21" s="261"/>
      <c r="AD21" s="261"/>
      <c r="AE21" s="261"/>
      <c r="AF21" s="261"/>
    </row>
    <row r="22" spans="1:32" x14ac:dyDescent="0.2">
      <c r="A22" s="202">
        <f t="shared" si="0"/>
        <v>173</v>
      </c>
      <c r="B22" s="201" t="s">
        <v>89</v>
      </c>
      <c r="C22" s="202">
        <v>9</v>
      </c>
      <c r="D22" s="203">
        <f t="shared" si="4"/>
        <v>0</v>
      </c>
      <c r="E22" s="157" t="str">
        <f t="shared" si="5"/>
        <v>Quarter Finalist</v>
      </c>
      <c r="G22" s="202">
        <f t="shared" si="1"/>
        <v>1450</v>
      </c>
      <c r="H22" s="201" t="s">
        <v>89</v>
      </c>
      <c r="I22" s="202">
        <v>9</v>
      </c>
      <c r="J22" s="203">
        <f t="shared" si="6"/>
        <v>0</v>
      </c>
      <c r="K22" s="157" t="str">
        <f t="shared" si="7"/>
        <v>Quarter Finalist</v>
      </c>
      <c r="M22" s="202">
        <f t="shared" si="2"/>
        <v>1108</v>
      </c>
      <c r="N22" s="201" t="s">
        <v>89</v>
      </c>
      <c r="O22" s="202">
        <v>9</v>
      </c>
      <c r="P22" s="203">
        <f t="shared" si="8"/>
        <v>20</v>
      </c>
      <c r="Q22" s="157" t="str">
        <f t="shared" si="9"/>
        <v>Finalist</v>
      </c>
      <c r="S22" s="202">
        <f t="shared" si="3"/>
        <v>236</v>
      </c>
      <c r="T22" s="201" t="s">
        <v>89</v>
      </c>
      <c r="U22" s="202">
        <v>9</v>
      </c>
      <c r="V22" s="203">
        <f t="shared" si="10"/>
        <v>0</v>
      </c>
      <c r="W22" s="157" t="str">
        <f t="shared" si="11"/>
        <v>Quarter Finalist</v>
      </c>
      <c r="X22" s="261"/>
      <c r="Y22" s="261"/>
      <c r="Z22" s="261"/>
      <c r="AA22" s="261"/>
      <c r="AB22" s="261"/>
      <c r="AC22" s="261"/>
      <c r="AD22" s="261"/>
      <c r="AE22" s="261"/>
      <c r="AF22" s="261"/>
    </row>
    <row r="23" spans="1:32" x14ac:dyDescent="0.2">
      <c r="A23" s="197">
        <f t="shared" ref="A23:A30" si="12">C2</f>
        <v>217</v>
      </c>
      <c r="B23" s="196" t="s">
        <v>90</v>
      </c>
      <c r="C23" s="197">
        <v>16</v>
      </c>
      <c r="D23" s="198">
        <f t="shared" si="4"/>
        <v>30</v>
      </c>
      <c r="E23" t="str">
        <f t="shared" ref="E23:E38" si="13">E15</f>
        <v>Winner</v>
      </c>
      <c r="G23" s="197">
        <f t="shared" ref="G23:G30" si="14">I2</f>
        <v>1510</v>
      </c>
      <c r="H23" s="196" t="s">
        <v>90</v>
      </c>
      <c r="I23" s="197">
        <v>16</v>
      </c>
      <c r="J23" s="198">
        <f t="shared" si="6"/>
        <v>20</v>
      </c>
      <c r="K23" t="str">
        <f t="shared" ref="K23:K38" si="15">K15</f>
        <v>Finalist</v>
      </c>
      <c r="M23" s="197">
        <f t="shared" ref="M23:M30" si="16">O2</f>
        <v>1280</v>
      </c>
      <c r="N23" s="196" t="s">
        <v>90</v>
      </c>
      <c r="O23" s="197">
        <v>16</v>
      </c>
      <c r="P23" s="198">
        <f t="shared" si="8"/>
        <v>0</v>
      </c>
      <c r="Q23" t="str">
        <f t="shared" ref="Q23:Q38" si="17">Q15</f>
        <v>Quarter Finalist</v>
      </c>
      <c r="S23" s="197">
        <f t="shared" ref="S23:S30" si="18">U2</f>
        <v>135</v>
      </c>
      <c r="T23" s="196" t="s">
        <v>90</v>
      </c>
      <c r="U23" s="197">
        <v>16</v>
      </c>
      <c r="V23" s="198">
        <f t="shared" si="10"/>
        <v>20</v>
      </c>
      <c r="W23" t="str">
        <f t="shared" ref="W23:W38" si="19">W15</f>
        <v>Finalist</v>
      </c>
      <c r="X23" s="261"/>
      <c r="Y23" s="261"/>
      <c r="Z23" s="261"/>
      <c r="AA23" s="261"/>
      <c r="AB23" s="261"/>
      <c r="AC23" s="261"/>
      <c r="AD23" s="261"/>
      <c r="AE23" s="261"/>
      <c r="AF23" s="261"/>
    </row>
    <row r="24" spans="1:32" x14ac:dyDescent="0.2">
      <c r="A24" s="197">
        <f t="shared" si="12"/>
        <v>980</v>
      </c>
      <c r="B24" s="196" t="s">
        <v>91</v>
      </c>
      <c r="C24" s="197">
        <v>15</v>
      </c>
      <c r="D24" s="198">
        <f t="shared" si="4"/>
        <v>10</v>
      </c>
      <c r="E24" t="str">
        <f t="shared" si="13"/>
        <v>Semi Finalist</v>
      </c>
      <c r="G24" s="197">
        <f t="shared" si="14"/>
        <v>33</v>
      </c>
      <c r="H24" s="196" t="s">
        <v>91</v>
      </c>
      <c r="I24" s="197">
        <v>15</v>
      </c>
      <c r="J24" s="198">
        <f t="shared" si="6"/>
        <v>30</v>
      </c>
      <c r="K24" t="str">
        <f t="shared" si="15"/>
        <v>Winner</v>
      </c>
      <c r="M24" s="197">
        <f t="shared" si="16"/>
        <v>254</v>
      </c>
      <c r="N24" s="196" t="s">
        <v>91</v>
      </c>
      <c r="O24" s="197">
        <v>15</v>
      </c>
      <c r="P24" s="198">
        <f t="shared" si="8"/>
        <v>30</v>
      </c>
      <c r="Q24" t="str">
        <f t="shared" si="17"/>
        <v>Winner</v>
      </c>
      <c r="S24" s="197">
        <f t="shared" si="18"/>
        <v>67</v>
      </c>
      <c r="T24" s="196" t="s">
        <v>91</v>
      </c>
      <c r="U24" s="197">
        <v>15</v>
      </c>
      <c r="V24" s="198">
        <f t="shared" si="10"/>
        <v>30</v>
      </c>
      <c r="W24" t="str">
        <f t="shared" si="19"/>
        <v>Winner</v>
      </c>
      <c r="X24" s="261"/>
      <c r="Y24" s="261"/>
      <c r="Z24" s="261"/>
      <c r="AA24" s="261"/>
      <c r="AB24" s="261"/>
      <c r="AC24" s="261"/>
      <c r="AD24" s="261"/>
      <c r="AE24" s="261"/>
      <c r="AF24" s="261"/>
    </row>
    <row r="25" spans="1:32" x14ac:dyDescent="0.2">
      <c r="A25" s="197">
        <f t="shared" si="12"/>
        <v>71</v>
      </c>
      <c r="B25" s="196" t="s">
        <v>92</v>
      </c>
      <c r="C25" s="197">
        <v>14</v>
      </c>
      <c r="D25" s="198">
        <f t="shared" si="4"/>
        <v>0</v>
      </c>
      <c r="E25" t="str">
        <f t="shared" si="13"/>
        <v>Quarter Finalist</v>
      </c>
      <c r="G25" s="197">
        <f t="shared" si="14"/>
        <v>229</v>
      </c>
      <c r="H25" s="196" t="s">
        <v>92</v>
      </c>
      <c r="I25" s="197">
        <v>14</v>
      </c>
      <c r="J25" s="198">
        <f t="shared" si="6"/>
        <v>10</v>
      </c>
      <c r="K25" t="str">
        <f t="shared" si="15"/>
        <v>Semi Finalist</v>
      </c>
      <c r="M25" s="197">
        <f t="shared" si="16"/>
        <v>126</v>
      </c>
      <c r="N25" s="196" t="s">
        <v>92</v>
      </c>
      <c r="O25" s="197">
        <v>14</v>
      </c>
      <c r="P25" s="198">
        <f t="shared" si="8"/>
        <v>0</v>
      </c>
      <c r="Q25" t="str">
        <f t="shared" si="17"/>
        <v>Quarter Finalist</v>
      </c>
      <c r="S25" s="197">
        <f t="shared" si="18"/>
        <v>45</v>
      </c>
      <c r="T25" s="196" t="s">
        <v>92</v>
      </c>
      <c r="U25" s="197">
        <v>14</v>
      </c>
      <c r="V25" s="198">
        <f t="shared" si="10"/>
        <v>10</v>
      </c>
      <c r="W25" t="str">
        <f t="shared" si="19"/>
        <v>Semi Finalist</v>
      </c>
      <c r="X25" s="261"/>
      <c r="Y25" s="261"/>
      <c r="Z25" s="261"/>
      <c r="AA25" s="261"/>
      <c r="AB25" s="261"/>
      <c r="AC25" s="261"/>
      <c r="AD25" s="261"/>
      <c r="AE25" s="261"/>
      <c r="AF25" s="261"/>
    </row>
    <row r="26" spans="1:32" x14ac:dyDescent="0.2">
      <c r="A26" s="197">
        <f t="shared" si="12"/>
        <v>1114</v>
      </c>
      <c r="B26" s="196" t="s">
        <v>93</v>
      </c>
      <c r="C26" s="197">
        <v>13</v>
      </c>
      <c r="D26" s="198">
        <f t="shared" si="4"/>
        <v>0</v>
      </c>
      <c r="E26" t="str">
        <f t="shared" si="13"/>
        <v>Quarter Finalist</v>
      </c>
      <c r="G26" s="197">
        <f t="shared" si="14"/>
        <v>388</v>
      </c>
      <c r="H26" s="196" t="s">
        <v>93</v>
      </c>
      <c r="I26" s="197">
        <v>13</v>
      </c>
      <c r="J26" s="198">
        <f t="shared" si="6"/>
        <v>10</v>
      </c>
      <c r="K26" t="str">
        <f t="shared" si="15"/>
        <v>Semi Finalist</v>
      </c>
      <c r="M26" s="197">
        <f t="shared" si="16"/>
        <v>1507</v>
      </c>
      <c r="N26" s="196" t="s">
        <v>93</v>
      </c>
      <c r="O26" s="197">
        <v>13</v>
      </c>
      <c r="P26" s="198">
        <f t="shared" si="8"/>
        <v>10</v>
      </c>
      <c r="Q26" t="str">
        <f t="shared" si="17"/>
        <v>Semi Finalist</v>
      </c>
      <c r="S26" s="197">
        <f t="shared" si="18"/>
        <v>111</v>
      </c>
      <c r="T26" s="196" t="s">
        <v>93</v>
      </c>
      <c r="U26" s="197">
        <v>13</v>
      </c>
      <c r="V26" s="198">
        <f t="shared" si="10"/>
        <v>0</v>
      </c>
      <c r="W26" t="str">
        <f t="shared" si="19"/>
        <v>Quarter Finalist</v>
      </c>
      <c r="X26" s="261"/>
      <c r="Y26" s="261"/>
      <c r="Z26" s="261"/>
      <c r="AA26" s="261"/>
      <c r="AB26" s="261"/>
      <c r="AC26" s="261"/>
      <c r="AD26" s="261"/>
      <c r="AE26" s="261"/>
      <c r="AF26" s="261"/>
    </row>
    <row r="27" spans="1:32" x14ac:dyDescent="0.2">
      <c r="A27" s="197">
        <f t="shared" si="12"/>
        <v>233</v>
      </c>
      <c r="B27" s="196" t="s">
        <v>94</v>
      </c>
      <c r="C27" s="197">
        <v>12</v>
      </c>
      <c r="D27" s="198">
        <f t="shared" si="4"/>
        <v>10</v>
      </c>
      <c r="E27" t="str">
        <f t="shared" si="13"/>
        <v>Semi Finalist</v>
      </c>
      <c r="G27" s="197">
        <f t="shared" si="14"/>
        <v>66</v>
      </c>
      <c r="H27" s="196" t="s">
        <v>94</v>
      </c>
      <c r="I27" s="197">
        <v>12</v>
      </c>
      <c r="J27" s="198">
        <f t="shared" si="6"/>
        <v>0</v>
      </c>
      <c r="K27" t="str">
        <f t="shared" si="15"/>
        <v>Quarter Finalist</v>
      </c>
      <c r="M27" s="197">
        <f t="shared" si="16"/>
        <v>121</v>
      </c>
      <c r="N27" s="196" t="s">
        <v>94</v>
      </c>
      <c r="O27" s="197">
        <v>12</v>
      </c>
      <c r="P27" s="198">
        <f t="shared" si="8"/>
        <v>0</v>
      </c>
      <c r="Q27" t="str">
        <f t="shared" si="17"/>
        <v>Quarter Finalist</v>
      </c>
      <c r="S27" s="197">
        <f t="shared" si="18"/>
        <v>74</v>
      </c>
      <c r="T27" s="196" t="s">
        <v>94</v>
      </c>
      <c r="U27" s="197">
        <v>12</v>
      </c>
      <c r="V27" s="198">
        <f t="shared" si="10"/>
        <v>10</v>
      </c>
      <c r="W27" t="str">
        <f t="shared" si="19"/>
        <v>Semi Finalist</v>
      </c>
      <c r="X27" s="261"/>
      <c r="Y27" s="261"/>
      <c r="Z27" s="261"/>
      <c r="AA27" s="261"/>
      <c r="AB27" s="261"/>
      <c r="AC27" s="261"/>
      <c r="AD27" s="261"/>
      <c r="AE27" s="261"/>
      <c r="AF27" s="261"/>
    </row>
    <row r="28" spans="1:32" x14ac:dyDescent="0.2">
      <c r="A28" s="197">
        <f t="shared" si="12"/>
        <v>179</v>
      </c>
      <c r="B28" s="196" t="s">
        <v>95</v>
      </c>
      <c r="C28" s="197">
        <v>11</v>
      </c>
      <c r="D28" s="198">
        <f t="shared" si="4"/>
        <v>20</v>
      </c>
      <c r="E28" t="str">
        <f t="shared" si="13"/>
        <v>Finalist</v>
      </c>
      <c r="G28" s="197">
        <f t="shared" si="14"/>
        <v>279</v>
      </c>
      <c r="H28" s="196" t="s">
        <v>95</v>
      </c>
      <c r="I28" s="197">
        <v>11</v>
      </c>
      <c r="J28" s="198">
        <f t="shared" si="6"/>
        <v>0</v>
      </c>
      <c r="K28" t="str">
        <f t="shared" si="15"/>
        <v>Quarter Finalist</v>
      </c>
      <c r="M28" s="197">
        <f t="shared" si="16"/>
        <v>103</v>
      </c>
      <c r="N28" s="196" t="s">
        <v>95</v>
      </c>
      <c r="O28" s="197">
        <v>11</v>
      </c>
      <c r="P28" s="198">
        <f t="shared" si="8"/>
        <v>10</v>
      </c>
      <c r="Q28" t="str">
        <f t="shared" si="17"/>
        <v>Semi Finalist</v>
      </c>
      <c r="S28" s="197">
        <f t="shared" si="18"/>
        <v>395</v>
      </c>
      <c r="T28" s="196" t="s">
        <v>95</v>
      </c>
      <c r="U28" s="197">
        <v>11</v>
      </c>
      <c r="V28" s="198">
        <f t="shared" si="10"/>
        <v>0</v>
      </c>
      <c r="W28" t="str">
        <f t="shared" si="19"/>
        <v>Quarter Finalist</v>
      </c>
      <c r="X28" s="261"/>
      <c r="Y28" s="261"/>
      <c r="Z28" s="261"/>
      <c r="AA28" s="261"/>
      <c r="AB28" s="261"/>
      <c r="AC28" s="261"/>
      <c r="AD28" s="261"/>
      <c r="AE28" s="261"/>
      <c r="AF28" s="261"/>
    </row>
    <row r="29" spans="1:32" x14ac:dyDescent="0.2">
      <c r="A29" s="197">
        <f t="shared" si="12"/>
        <v>322</v>
      </c>
      <c r="B29" s="196" t="s">
        <v>96</v>
      </c>
      <c r="C29" s="197">
        <v>10</v>
      </c>
      <c r="D29" s="198">
        <f t="shared" si="4"/>
        <v>0</v>
      </c>
      <c r="E29" t="str">
        <f t="shared" si="13"/>
        <v>Quarter Finalist</v>
      </c>
      <c r="F29" s="153"/>
      <c r="G29" s="197">
        <f t="shared" si="14"/>
        <v>234</v>
      </c>
      <c r="H29" s="196" t="s">
        <v>96</v>
      </c>
      <c r="I29" s="197">
        <v>10</v>
      </c>
      <c r="J29" s="198">
        <f t="shared" si="6"/>
        <v>0</v>
      </c>
      <c r="K29" t="str">
        <f t="shared" si="15"/>
        <v>Quarter Finalist</v>
      </c>
      <c r="L29" s="153"/>
      <c r="M29" s="197">
        <f t="shared" si="16"/>
        <v>68</v>
      </c>
      <c r="N29" s="196" t="s">
        <v>96</v>
      </c>
      <c r="O29" s="197">
        <v>10</v>
      </c>
      <c r="P29" s="198">
        <f t="shared" si="8"/>
        <v>0</v>
      </c>
      <c r="Q29" t="str">
        <f t="shared" si="17"/>
        <v>Quarter Finalist</v>
      </c>
      <c r="R29" s="153"/>
      <c r="S29" s="197">
        <f t="shared" si="18"/>
        <v>230</v>
      </c>
      <c r="T29" s="196" t="s">
        <v>96</v>
      </c>
      <c r="U29" s="197">
        <v>10</v>
      </c>
      <c r="V29" s="198">
        <f t="shared" si="10"/>
        <v>0</v>
      </c>
      <c r="W29" t="str">
        <f t="shared" si="19"/>
        <v>Quarter Finalist</v>
      </c>
      <c r="X29" s="261"/>
      <c r="Y29" s="261"/>
      <c r="Z29" s="261"/>
      <c r="AA29" s="261"/>
      <c r="AB29" s="261"/>
      <c r="AC29" s="261"/>
      <c r="AD29" s="261"/>
      <c r="AE29" s="261"/>
      <c r="AF29" s="261"/>
    </row>
    <row r="30" spans="1:32" x14ac:dyDescent="0.2">
      <c r="A30" s="202">
        <f t="shared" si="12"/>
        <v>93</v>
      </c>
      <c r="B30" s="201" t="s">
        <v>97</v>
      </c>
      <c r="C30" s="202">
        <v>9</v>
      </c>
      <c r="D30" s="203">
        <f t="shared" si="4"/>
        <v>0</v>
      </c>
      <c r="E30" t="str">
        <f t="shared" si="13"/>
        <v>Quarter Finalist</v>
      </c>
      <c r="G30" s="202">
        <f t="shared" si="14"/>
        <v>269</v>
      </c>
      <c r="H30" s="201" t="s">
        <v>97</v>
      </c>
      <c r="I30" s="202">
        <v>9</v>
      </c>
      <c r="J30" s="203">
        <f t="shared" si="6"/>
        <v>0</v>
      </c>
      <c r="K30" t="str">
        <f t="shared" si="15"/>
        <v>Quarter Finalist</v>
      </c>
      <c r="M30" s="202">
        <f t="shared" si="16"/>
        <v>447</v>
      </c>
      <c r="N30" s="201" t="s">
        <v>97</v>
      </c>
      <c r="O30" s="202">
        <v>9</v>
      </c>
      <c r="P30" s="203">
        <f t="shared" si="8"/>
        <v>20</v>
      </c>
      <c r="Q30" t="str">
        <f t="shared" si="17"/>
        <v>Finalist</v>
      </c>
      <c r="S30" s="202">
        <f t="shared" si="18"/>
        <v>868</v>
      </c>
      <c r="T30" s="201" t="s">
        <v>97</v>
      </c>
      <c r="U30" s="202">
        <v>9</v>
      </c>
      <c r="V30" s="203">
        <f t="shared" si="10"/>
        <v>0</v>
      </c>
      <c r="W30" t="str">
        <f t="shared" si="19"/>
        <v>Quarter Finalist</v>
      </c>
      <c r="X30" s="261"/>
      <c r="Y30" s="261"/>
      <c r="Z30" s="261"/>
      <c r="AA30" s="261"/>
      <c r="AB30" s="261"/>
      <c r="AC30" s="261"/>
      <c r="AD30" s="261"/>
      <c r="AE30" s="261"/>
      <c r="AF30" s="261"/>
    </row>
    <row r="31" spans="1:32" x14ac:dyDescent="0.2">
      <c r="A31" s="197">
        <f t="shared" ref="A31:A38" si="20">D2</f>
        <v>766</v>
      </c>
      <c r="B31" s="196" t="s">
        <v>98</v>
      </c>
      <c r="C31" s="197">
        <v>8</v>
      </c>
      <c r="D31" s="198">
        <f t="shared" si="4"/>
        <v>30</v>
      </c>
      <c r="E31" t="str">
        <f t="shared" si="13"/>
        <v>Winner</v>
      </c>
      <c r="G31" s="197">
        <f t="shared" ref="G31:G38" si="21">J2</f>
        <v>85</v>
      </c>
      <c r="H31" s="196" t="s">
        <v>98</v>
      </c>
      <c r="I31" s="197">
        <v>8</v>
      </c>
      <c r="J31" s="198">
        <f t="shared" si="6"/>
        <v>20</v>
      </c>
      <c r="K31" t="str">
        <f t="shared" si="15"/>
        <v>Finalist</v>
      </c>
      <c r="M31" s="197">
        <f t="shared" ref="M31:M38" si="22">P2</f>
        <v>365</v>
      </c>
      <c r="N31" s="196" t="s">
        <v>98</v>
      </c>
      <c r="O31" s="197">
        <v>8</v>
      </c>
      <c r="P31" s="198">
        <f t="shared" si="8"/>
        <v>0</v>
      </c>
      <c r="Q31" t="str">
        <f t="shared" si="17"/>
        <v>Quarter Finalist</v>
      </c>
      <c r="S31" s="197">
        <f t="shared" ref="S31:S38" si="23">V2</f>
        <v>537</v>
      </c>
      <c r="T31" s="196" t="s">
        <v>98</v>
      </c>
      <c r="U31" s="197">
        <v>8</v>
      </c>
      <c r="V31" s="198">
        <f t="shared" si="10"/>
        <v>20</v>
      </c>
      <c r="W31" t="str">
        <f t="shared" si="19"/>
        <v>Finalist</v>
      </c>
      <c r="X31" s="262"/>
      <c r="Y31" s="263"/>
      <c r="Z31" s="263"/>
      <c r="AA31" s="261"/>
      <c r="AB31" s="262"/>
      <c r="AC31" s="262"/>
      <c r="AD31" s="263"/>
      <c r="AE31" s="263"/>
      <c r="AF31" s="261"/>
    </row>
    <row r="32" spans="1:32" x14ac:dyDescent="0.2">
      <c r="A32" s="197">
        <f t="shared" si="20"/>
        <v>65</v>
      </c>
      <c r="B32" s="196" t="s">
        <v>99</v>
      </c>
      <c r="C32" s="197">
        <v>7</v>
      </c>
      <c r="D32" s="198">
        <f t="shared" si="4"/>
        <v>10</v>
      </c>
      <c r="E32" t="str">
        <f t="shared" si="13"/>
        <v>Semi Finalist</v>
      </c>
      <c r="G32" s="197">
        <f t="shared" si="21"/>
        <v>108</v>
      </c>
      <c r="H32" s="196" t="s">
        <v>99</v>
      </c>
      <c r="I32" s="197">
        <v>7</v>
      </c>
      <c r="J32" s="198">
        <f t="shared" si="6"/>
        <v>30</v>
      </c>
      <c r="K32" t="str">
        <f t="shared" si="15"/>
        <v>Winner</v>
      </c>
      <c r="M32" s="197">
        <f t="shared" si="22"/>
        <v>64</v>
      </c>
      <c r="N32" s="196" t="s">
        <v>99</v>
      </c>
      <c r="O32" s="197">
        <v>7</v>
      </c>
      <c r="P32" s="198">
        <f t="shared" si="8"/>
        <v>30</v>
      </c>
      <c r="Q32" t="str">
        <f t="shared" si="17"/>
        <v>Winner</v>
      </c>
      <c r="S32" s="197">
        <f t="shared" si="23"/>
        <v>503</v>
      </c>
      <c r="T32" s="196" t="s">
        <v>99</v>
      </c>
      <c r="U32" s="197">
        <v>7</v>
      </c>
      <c r="V32" s="198">
        <f t="shared" si="10"/>
        <v>30</v>
      </c>
      <c r="W32" t="str">
        <f t="shared" si="19"/>
        <v>Winner</v>
      </c>
      <c r="X32" s="262"/>
      <c r="Y32" s="263"/>
      <c r="Z32" s="263"/>
      <c r="AA32" s="261"/>
      <c r="AB32" s="262"/>
      <c r="AC32" s="262"/>
      <c r="AD32" s="263"/>
      <c r="AE32" s="263"/>
      <c r="AF32" s="261"/>
    </row>
    <row r="33" spans="1:32" x14ac:dyDescent="0.2">
      <c r="A33" s="197">
        <f t="shared" si="20"/>
        <v>40</v>
      </c>
      <c r="B33" s="196" t="s">
        <v>100</v>
      </c>
      <c r="C33" s="197">
        <v>6</v>
      </c>
      <c r="D33" s="198">
        <f t="shared" si="4"/>
        <v>0</v>
      </c>
      <c r="E33" t="str">
        <f t="shared" si="13"/>
        <v>Quarter Finalist</v>
      </c>
      <c r="G33" s="197">
        <f t="shared" si="21"/>
        <v>312</v>
      </c>
      <c r="H33" s="196" t="s">
        <v>100</v>
      </c>
      <c r="I33" s="197">
        <v>6</v>
      </c>
      <c r="J33" s="198">
        <f t="shared" si="6"/>
        <v>10</v>
      </c>
      <c r="K33" t="str">
        <f t="shared" si="15"/>
        <v>Semi Finalist</v>
      </c>
      <c r="M33" s="197">
        <f t="shared" si="22"/>
        <v>1648</v>
      </c>
      <c r="N33" s="196" t="s">
        <v>100</v>
      </c>
      <c r="O33" s="197">
        <v>6</v>
      </c>
      <c r="P33" s="198">
        <f t="shared" si="8"/>
        <v>0</v>
      </c>
      <c r="Q33" t="str">
        <f t="shared" si="17"/>
        <v>Quarter Finalist</v>
      </c>
      <c r="S33" s="197">
        <f t="shared" si="23"/>
        <v>1647</v>
      </c>
      <c r="T33" s="196" t="s">
        <v>100</v>
      </c>
      <c r="U33" s="197">
        <v>6</v>
      </c>
      <c r="V33" s="198">
        <f t="shared" si="10"/>
        <v>10</v>
      </c>
      <c r="W33" t="str">
        <f t="shared" si="19"/>
        <v>Semi Finalist</v>
      </c>
      <c r="X33" s="262"/>
      <c r="Y33" s="263"/>
      <c r="Z33" s="263"/>
      <c r="AA33" s="261"/>
      <c r="AB33" s="262"/>
      <c r="AC33" s="262"/>
      <c r="AD33" s="263"/>
      <c r="AE33" s="263"/>
      <c r="AF33" s="261"/>
    </row>
    <row r="34" spans="1:32" x14ac:dyDescent="0.2">
      <c r="A34" s="197">
        <f t="shared" si="20"/>
        <v>107</v>
      </c>
      <c r="B34" s="196" t="s">
        <v>101</v>
      </c>
      <c r="C34" s="197">
        <v>5</v>
      </c>
      <c r="D34" s="198">
        <f t="shared" si="4"/>
        <v>0</v>
      </c>
      <c r="E34" t="str">
        <f t="shared" si="13"/>
        <v>Quarter Finalist</v>
      </c>
      <c r="G34" s="197">
        <f t="shared" si="21"/>
        <v>353</v>
      </c>
      <c r="H34" s="196" t="s">
        <v>101</v>
      </c>
      <c r="I34" s="197">
        <v>5</v>
      </c>
      <c r="J34" s="198">
        <f t="shared" si="6"/>
        <v>10</v>
      </c>
      <c r="K34" t="str">
        <f t="shared" si="15"/>
        <v>Semi Finalist</v>
      </c>
      <c r="M34" s="197">
        <f t="shared" si="22"/>
        <v>694</v>
      </c>
      <c r="N34" s="196" t="s">
        <v>101</v>
      </c>
      <c r="O34" s="197">
        <v>5</v>
      </c>
      <c r="P34" s="198">
        <f t="shared" si="8"/>
        <v>10</v>
      </c>
      <c r="Q34" t="str">
        <f t="shared" si="17"/>
        <v>Semi Finalist</v>
      </c>
      <c r="S34" s="197">
        <f t="shared" si="23"/>
        <v>293</v>
      </c>
      <c r="T34" s="196" t="s">
        <v>101</v>
      </c>
      <c r="U34" s="197">
        <v>5</v>
      </c>
      <c r="V34" s="198">
        <f t="shared" si="10"/>
        <v>0</v>
      </c>
      <c r="W34" t="str">
        <f t="shared" si="19"/>
        <v>Quarter Finalist</v>
      </c>
      <c r="X34" s="262"/>
      <c r="Y34" s="264"/>
      <c r="Z34" s="264"/>
      <c r="AA34" s="261"/>
      <c r="AB34" s="262"/>
      <c r="AC34" s="262"/>
      <c r="AD34" s="264"/>
      <c r="AE34" s="264"/>
      <c r="AF34" s="261"/>
    </row>
    <row r="35" spans="1:32" x14ac:dyDescent="0.2">
      <c r="A35" s="197">
        <f t="shared" si="20"/>
        <v>79</v>
      </c>
      <c r="B35" s="196" t="s">
        <v>102</v>
      </c>
      <c r="C35" s="197">
        <v>4</v>
      </c>
      <c r="D35" s="198">
        <f t="shared" si="4"/>
        <v>10</v>
      </c>
      <c r="E35" t="str">
        <f t="shared" si="13"/>
        <v>Semi Finalist</v>
      </c>
      <c r="G35" s="197">
        <f t="shared" si="21"/>
        <v>1503</v>
      </c>
      <c r="H35" s="196" t="s">
        <v>102</v>
      </c>
      <c r="I35" s="197">
        <v>4</v>
      </c>
      <c r="J35" s="198">
        <f t="shared" si="6"/>
        <v>0</v>
      </c>
      <c r="K35" t="str">
        <f t="shared" si="15"/>
        <v>Quarter Finalist</v>
      </c>
      <c r="M35" s="197">
        <f t="shared" si="22"/>
        <v>204</v>
      </c>
      <c r="N35" s="196" t="s">
        <v>102</v>
      </c>
      <c r="O35" s="197">
        <v>4</v>
      </c>
      <c r="P35" s="198">
        <f t="shared" si="8"/>
        <v>0</v>
      </c>
      <c r="Q35" t="str">
        <f t="shared" si="17"/>
        <v>Quarter Finalist</v>
      </c>
      <c r="S35" s="197">
        <f t="shared" si="23"/>
        <v>148</v>
      </c>
      <c r="T35" s="196" t="s">
        <v>102</v>
      </c>
      <c r="U35" s="197">
        <v>4</v>
      </c>
      <c r="V35" s="198">
        <f t="shared" si="10"/>
        <v>10</v>
      </c>
      <c r="W35" t="str">
        <f t="shared" si="19"/>
        <v>Semi Finalist</v>
      </c>
      <c r="X35" s="262"/>
      <c r="Y35" s="264"/>
      <c r="Z35" s="264"/>
      <c r="AA35" s="261"/>
      <c r="AB35" s="262"/>
      <c r="AC35" s="262"/>
      <c r="AD35" s="264"/>
      <c r="AE35" s="264"/>
      <c r="AF35" s="261"/>
    </row>
    <row r="36" spans="1:32" x14ac:dyDescent="0.2">
      <c r="A36" s="197">
        <f t="shared" si="20"/>
        <v>494</v>
      </c>
      <c r="B36" s="196" t="s">
        <v>103</v>
      </c>
      <c r="C36" s="197">
        <v>3</v>
      </c>
      <c r="D36" s="198">
        <f t="shared" si="4"/>
        <v>20</v>
      </c>
      <c r="E36" t="str">
        <f t="shared" si="13"/>
        <v>Finalist</v>
      </c>
      <c r="G36" s="197">
        <f t="shared" si="21"/>
        <v>180</v>
      </c>
      <c r="H36" s="196" t="s">
        <v>103</v>
      </c>
      <c r="I36" s="197">
        <v>3</v>
      </c>
      <c r="J36" s="198">
        <f t="shared" si="6"/>
        <v>0</v>
      </c>
      <c r="K36" t="str">
        <f t="shared" si="15"/>
        <v>Quarter Finalist</v>
      </c>
      <c r="M36" s="197">
        <f t="shared" si="22"/>
        <v>1024</v>
      </c>
      <c r="N36" s="196" t="s">
        <v>103</v>
      </c>
      <c r="O36" s="197">
        <v>3</v>
      </c>
      <c r="P36" s="198">
        <f t="shared" si="8"/>
        <v>10</v>
      </c>
      <c r="Q36" t="str">
        <f t="shared" si="17"/>
        <v>Semi Finalist</v>
      </c>
      <c r="S36" s="197">
        <f t="shared" si="23"/>
        <v>345</v>
      </c>
      <c r="T36" s="196" t="s">
        <v>103</v>
      </c>
      <c r="U36" s="197">
        <v>3</v>
      </c>
      <c r="V36" s="198">
        <f t="shared" si="10"/>
        <v>0</v>
      </c>
      <c r="W36" t="str">
        <f t="shared" si="19"/>
        <v>Quarter Finalist</v>
      </c>
      <c r="X36" s="262"/>
      <c r="Y36" s="264"/>
      <c r="Z36" s="264"/>
      <c r="AA36" s="261"/>
      <c r="AB36" s="262"/>
      <c r="AC36" s="262"/>
      <c r="AD36" s="264"/>
      <c r="AE36" s="264"/>
      <c r="AF36" s="261"/>
    </row>
    <row r="37" spans="1:32" x14ac:dyDescent="0.2">
      <c r="A37" s="197">
        <f t="shared" si="20"/>
        <v>435</v>
      </c>
      <c r="B37" s="196" t="s">
        <v>104</v>
      </c>
      <c r="C37" s="197">
        <v>2</v>
      </c>
      <c r="D37" s="198">
        <f t="shared" si="4"/>
        <v>0</v>
      </c>
      <c r="E37" t="str">
        <f t="shared" si="13"/>
        <v>Quarter Finalist</v>
      </c>
      <c r="G37" s="197">
        <f t="shared" si="21"/>
        <v>195</v>
      </c>
      <c r="H37" s="196" t="s">
        <v>104</v>
      </c>
      <c r="I37" s="197">
        <v>2</v>
      </c>
      <c r="J37" s="198">
        <f t="shared" si="6"/>
        <v>0</v>
      </c>
      <c r="K37" t="str">
        <f t="shared" si="15"/>
        <v>Quarter Finalist</v>
      </c>
      <c r="M37" s="197">
        <f t="shared" si="22"/>
        <v>469</v>
      </c>
      <c r="N37" s="196" t="s">
        <v>104</v>
      </c>
      <c r="O37" s="197">
        <v>2</v>
      </c>
      <c r="P37" s="198">
        <f t="shared" si="8"/>
        <v>0</v>
      </c>
      <c r="Q37" t="str">
        <f t="shared" si="17"/>
        <v>Quarter Finalist</v>
      </c>
      <c r="S37" s="197">
        <f t="shared" si="23"/>
        <v>1402</v>
      </c>
      <c r="T37" s="196" t="s">
        <v>104</v>
      </c>
      <c r="U37" s="197">
        <v>2</v>
      </c>
      <c r="V37" s="198">
        <f t="shared" si="10"/>
        <v>0</v>
      </c>
      <c r="W37" t="str">
        <f t="shared" si="19"/>
        <v>Quarter Finalist</v>
      </c>
      <c r="X37" s="262"/>
      <c r="Y37" s="263"/>
      <c r="Z37" s="263"/>
      <c r="AA37" s="261"/>
      <c r="AB37" s="262"/>
      <c r="AC37" s="262"/>
      <c r="AD37" s="263"/>
      <c r="AE37" s="263"/>
      <c r="AF37" s="261"/>
    </row>
    <row r="38" spans="1:32" x14ac:dyDescent="0.2">
      <c r="A38" s="202">
        <f t="shared" si="20"/>
        <v>1027</v>
      </c>
      <c r="B38" s="201" t="s">
        <v>105</v>
      </c>
      <c r="C38" s="202">
        <v>1</v>
      </c>
      <c r="D38" s="203">
        <f t="shared" si="4"/>
        <v>0</v>
      </c>
      <c r="E38" t="str">
        <f t="shared" si="13"/>
        <v>Quarter Finalist</v>
      </c>
      <c r="G38" s="202">
        <f t="shared" si="21"/>
        <v>292</v>
      </c>
      <c r="H38" s="201" t="s">
        <v>105</v>
      </c>
      <c r="I38" s="202">
        <v>1</v>
      </c>
      <c r="J38" s="203">
        <f t="shared" si="6"/>
        <v>0</v>
      </c>
      <c r="K38" t="str">
        <f t="shared" si="15"/>
        <v>Quarter Finalist</v>
      </c>
      <c r="M38" s="202">
        <f t="shared" si="22"/>
        <v>492</v>
      </c>
      <c r="N38" s="201" t="s">
        <v>105</v>
      </c>
      <c r="O38" s="202">
        <v>1</v>
      </c>
      <c r="P38" s="203">
        <f t="shared" si="8"/>
        <v>20</v>
      </c>
      <c r="Q38" t="str">
        <f t="shared" si="17"/>
        <v>Finalist</v>
      </c>
      <c r="S38" s="202">
        <f t="shared" si="23"/>
        <v>302</v>
      </c>
      <c r="T38" s="201" t="s">
        <v>105</v>
      </c>
      <c r="U38" s="202">
        <v>1</v>
      </c>
      <c r="V38" s="203">
        <f t="shared" si="10"/>
        <v>0</v>
      </c>
      <c r="W38" t="str">
        <f t="shared" si="19"/>
        <v>Quarter Finalist</v>
      </c>
      <c r="X38" s="262"/>
      <c r="Y38" s="263"/>
      <c r="Z38" s="263"/>
      <c r="AA38" s="261"/>
      <c r="AB38" s="262"/>
      <c r="AC38" s="262"/>
      <c r="AD38" s="263"/>
      <c r="AE38" s="263"/>
      <c r="AF38" s="261"/>
    </row>
    <row r="39" spans="1:32" x14ac:dyDescent="0.2">
      <c r="C39" s="234">
        <f>SUM(C15:C38)</f>
        <v>236</v>
      </c>
      <c r="D39" s="234">
        <f>SUM(D15:D38)</f>
        <v>210</v>
      </c>
      <c r="I39" s="234">
        <f>SUM(I15:I38)</f>
        <v>236</v>
      </c>
      <c r="J39" s="234">
        <f>SUM(J15:J38)</f>
        <v>210</v>
      </c>
      <c r="O39" s="234">
        <f>SUM(O15:O38)</f>
        <v>236</v>
      </c>
      <c r="P39" s="234">
        <f>SUM(P15:P38)</f>
        <v>210</v>
      </c>
      <c r="U39" s="234">
        <f>SUM(U15:U38)</f>
        <v>236</v>
      </c>
      <c r="V39" s="234">
        <f>SUM(V15:V38)</f>
        <v>210</v>
      </c>
      <c r="X39" s="262"/>
      <c r="Y39" s="263"/>
      <c r="Z39" s="263"/>
      <c r="AA39" s="261"/>
      <c r="AB39" s="262"/>
      <c r="AC39" s="262"/>
      <c r="AD39" s="263"/>
      <c r="AE39" s="263"/>
      <c r="AF39" s="261"/>
    </row>
    <row r="40" spans="1:32" x14ac:dyDescent="0.2">
      <c r="A40" s="261"/>
      <c r="B40" s="261"/>
      <c r="C40" s="261"/>
      <c r="D40" s="261"/>
      <c r="E40" s="261"/>
      <c r="F40" s="261"/>
      <c r="G40" s="261"/>
      <c r="H40" s="262"/>
      <c r="I40" s="262"/>
      <c r="J40" s="264"/>
      <c r="K40" s="264"/>
      <c r="L40" s="261"/>
      <c r="M40" s="262"/>
      <c r="N40" s="262"/>
      <c r="O40" s="264"/>
      <c r="P40" s="264"/>
      <c r="Q40" s="261"/>
      <c r="R40" s="262"/>
      <c r="S40" s="262"/>
      <c r="T40" s="264"/>
      <c r="U40" s="264"/>
      <c r="V40" s="261"/>
      <c r="W40" s="262"/>
      <c r="X40" s="262"/>
      <c r="Y40" s="264"/>
      <c r="Z40" s="264"/>
      <c r="AA40" s="261"/>
      <c r="AB40" s="262"/>
      <c r="AC40" s="262"/>
      <c r="AD40" s="264"/>
      <c r="AE40" s="264"/>
      <c r="AF40" s="261"/>
    </row>
    <row r="41" spans="1:32" x14ac:dyDescent="0.2">
      <c r="A41" s="261"/>
      <c r="B41" s="261"/>
      <c r="C41" s="261"/>
      <c r="D41" s="261"/>
      <c r="E41" s="261"/>
      <c r="F41" s="261"/>
      <c r="G41" s="261"/>
      <c r="H41" s="262"/>
      <c r="I41" s="262"/>
      <c r="J41" s="264"/>
      <c r="K41" s="264"/>
      <c r="L41" s="261"/>
      <c r="M41" s="262"/>
      <c r="N41" s="262"/>
      <c r="O41" s="264"/>
      <c r="P41" s="264"/>
      <c r="Q41" s="261"/>
      <c r="R41" s="262"/>
      <c r="S41" s="262"/>
      <c r="T41" s="264"/>
      <c r="U41" s="264"/>
      <c r="V41" s="261"/>
      <c r="W41" s="262"/>
      <c r="X41" s="262"/>
      <c r="Y41" s="264"/>
      <c r="Z41" s="264"/>
      <c r="AA41" s="261"/>
      <c r="AB41" s="262"/>
      <c r="AC41" s="262"/>
      <c r="AD41" s="264"/>
      <c r="AE41" s="264"/>
      <c r="AF41" s="261"/>
    </row>
    <row r="42" spans="1:32" ht="13.5" thickBot="1" x14ac:dyDescent="0.25">
      <c r="A42" s="261"/>
      <c r="B42" s="263"/>
      <c r="C42" s="264"/>
      <c r="D42" s="261"/>
      <c r="E42" s="261"/>
      <c r="F42" s="261"/>
      <c r="G42" s="261"/>
      <c r="H42" s="262"/>
      <c r="I42" s="262"/>
      <c r="J42" s="264"/>
      <c r="K42" s="264"/>
      <c r="L42" s="261"/>
      <c r="M42" s="262"/>
      <c r="N42" s="262"/>
      <c r="O42" s="264"/>
      <c r="P42" s="264"/>
      <c r="Q42" s="261"/>
      <c r="R42" s="262"/>
      <c r="S42" s="262"/>
      <c r="T42" s="264"/>
      <c r="U42" s="264"/>
      <c r="V42" s="261"/>
      <c r="W42" s="262"/>
      <c r="X42" s="262"/>
      <c r="Y42" s="264"/>
      <c r="Z42" s="264"/>
      <c r="AA42" s="261"/>
      <c r="AB42" s="262"/>
      <c r="AC42" s="262"/>
      <c r="AD42" s="264"/>
      <c r="AE42" s="264"/>
      <c r="AF42" s="261"/>
    </row>
    <row r="43" spans="1:32" ht="13.5" thickBot="1" x14ac:dyDescent="0.25">
      <c r="A43" s="353" t="s">
        <v>306</v>
      </c>
      <c r="B43" s="353" t="s">
        <v>307</v>
      </c>
      <c r="C43" s="353" t="s">
        <v>308</v>
      </c>
      <c r="D43" s="151">
        <f>SUM(D44:D139)</f>
        <v>90</v>
      </c>
      <c r="E43" s="261"/>
      <c r="K43" s="263"/>
      <c r="L43" s="261"/>
      <c r="M43" s="4" t="s">
        <v>12</v>
      </c>
      <c r="N43" s="11" t="s">
        <v>1</v>
      </c>
      <c r="O43" s="11" t="s">
        <v>2</v>
      </c>
      <c r="P43" s="11" t="s">
        <v>3</v>
      </c>
      <c r="Q43" s="12" t="s">
        <v>4</v>
      </c>
      <c r="R43" s="262"/>
      <c r="S43" s="262"/>
      <c r="T43" s="263"/>
      <c r="U43" s="263"/>
      <c r="V43" s="261"/>
      <c r="W43" s="262"/>
      <c r="X43" s="262"/>
      <c r="Y43" s="263"/>
      <c r="Z43" s="263"/>
      <c r="AA43" s="261"/>
      <c r="AB43" s="262"/>
      <c r="AC43" s="262"/>
      <c r="AD43" s="263"/>
      <c r="AE43" s="263"/>
      <c r="AF43" s="261"/>
    </row>
    <row r="44" spans="1:32" x14ac:dyDescent="0.2">
      <c r="A44" s="416">
        <v>16</v>
      </c>
      <c r="B44" s="194">
        <v>11</v>
      </c>
      <c r="C44" s="163">
        <v>10</v>
      </c>
      <c r="D44" s="261"/>
      <c r="E44" s="98"/>
      <c r="H44" s="414" t="str">
        <f>INDEX('[1]2012 Teams'!$B$2:$B$2344,MATCH(A44,'[1]2012 Teams'!$A$2:$A$2344))</f>
        <v>Mountain Home, AR USA</v>
      </c>
      <c r="K44" s="263"/>
      <c r="L44" s="261"/>
      <c r="M44" s="128" t="s">
        <v>13</v>
      </c>
      <c r="N44" s="98">
        <v>245</v>
      </c>
      <c r="O44" s="153">
        <v>217</v>
      </c>
      <c r="P44" s="98">
        <v>766</v>
      </c>
      <c r="Q44" s="165" t="s">
        <v>5</v>
      </c>
      <c r="R44" s="262"/>
      <c r="S44" s="262"/>
      <c r="T44" s="263"/>
      <c r="U44" s="263"/>
      <c r="V44" s="261"/>
      <c r="W44" s="262"/>
      <c r="X44" s="262"/>
      <c r="Y44" s="263"/>
      <c r="Z44" s="263"/>
      <c r="AA44" s="261"/>
      <c r="AB44" s="262"/>
      <c r="AC44" s="262"/>
      <c r="AD44" s="263"/>
      <c r="AE44" s="263"/>
      <c r="AF44" s="261"/>
    </row>
    <row r="45" spans="1:32" x14ac:dyDescent="0.2">
      <c r="A45" s="358">
        <v>22</v>
      </c>
      <c r="B45" s="197">
        <v>13</v>
      </c>
      <c r="C45" s="165">
        <v>0</v>
      </c>
      <c r="D45" s="261"/>
      <c r="E45" s="98"/>
      <c r="H45" s="414" t="str">
        <f>INDEX('[1]2012 Teams'!$B$2:$B$2344,MATCH(A45,'[1]2012 Teams'!$A$2:$A$2344))</f>
        <v>Titusville, FL USA</v>
      </c>
      <c r="K45" s="263"/>
      <c r="L45" s="261"/>
      <c r="M45" s="128" t="s">
        <v>14</v>
      </c>
      <c r="N45" s="153">
        <v>175</v>
      </c>
      <c r="O45" s="153">
        <v>33</v>
      </c>
      <c r="P45" s="98">
        <v>108</v>
      </c>
      <c r="Q45" s="165" t="s">
        <v>5</v>
      </c>
      <c r="R45" s="262"/>
      <c r="S45" s="262"/>
      <c r="T45" s="263"/>
      <c r="U45" s="263"/>
      <c r="V45" s="261"/>
      <c r="W45" s="262"/>
      <c r="X45" s="262"/>
      <c r="Y45" s="263"/>
      <c r="Z45" s="263"/>
      <c r="AA45" s="261"/>
      <c r="AB45" s="262"/>
      <c r="AC45" s="262"/>
      <c r="AD45" s="263"/>
      <c r="AE45" s="263"/>
      <c r="AF45" s="261"/>
    </row>
    <row r="46" spans="1:32" x14ac:dyDescent="0.2">
      <c r="A46" s="358">
        <v>27</v>
      </c>
      <c r="B46" s="197">
        <v>14</v>
      </c>
      <c r="C46" s="165">
        <v>0</v>
      </c>
      <c r="D46" s="261"/>
      <c r="E46" s="197"/>
      <c r="H46" s="414" t="str">
        <f>INDEX('[1]2012 Teams'!$B$2:$B$2344,MATCH(A46,'[1]2012 Teams'!$A$2:$A$2344))</f>
        <v>Clarkston, MI USA</v>
      </c>
      <c r="K46" s="264"/>
      <c r="L46" s="261"/>
      <c r="M46" s="128" t="s">
        <v>15</v>
      </c>
      <c r="N46" s="98">
        <v>56</v>
      </c>
      <c r="O46" s="98">
        <v>254</v>
      </c>
      <c r="P46" s="98">
        <v>64</v>
      </c>
      <c r="Q46" s="165" t="s">
        <v>6</v>
      </c>
      <c r="R46" s="262"/>
      <c r="S46" s="262"/>
      <c r="T46" s="264"/>
      <c r="U46" s="264"/>
      <c r="V46" s="261"/>
      <c r="W46" s="262"/>
      <c r="X46" s="262"/>
      <c r="Y46" s="264"/>
      <c r="Z46" s="264"/>
      <c r="AA46" s="261"/>
      <c r="AB46" s="262"/>
      <c r="AC46" s="262"/>
      <c r="AD46" s="264"/>
      <c r="AE46" s="264"/>
      <c r="AF46" s="261"/>
    </row>
    <row r="47" spans="1:32" ht="13.5" thickBot="1" x14ac:dyDescent="0.25">
      <c r="A47" s="358">
        <v>33</v>
      </c>
      <c r="B47" s="197">
        <v>15</v>
      </c>
      <c r="C47" s="165">
        <v>30</v>
      </c>
      <c r="D47" s="261"/>
      <c r="E47" s="98"/>
      <c r="H47" s="414" t="str">
        <f>INDEX('[1]2012 Teams'!$B$2:$B$2344,MATCH(A47,'[1]2012 Teams'!$A$2:$A$2344))</f>
        <v>Auburn Hills, MI USA</v>
      </c>
      <c r="K47" s="264"/>
      <c r="L47" s="261"/>
      <c r="M47" s="131" t="s">
        <v>16</v>
      </c>
      <c r="N47" s="227">
        <v>330</v>
      </c>
      <c r="O47" s="227">
        <v>67</v>
      </c>
      <c r="P47" s="225">
        <v>503</v>
      </c>
      <c r="Q47" s="168" t="s">
        <v>11</v>
      </c>
      <c r="R47" s="262"/>
      <c r="S47" s="262"/>
      <c r="T47" s="264"/>
      <c r="U47" s="264"/>
      <c r="V47" s="261"/>
      <c r="W47" s="262"/>
      <c r="X47" s="262"/>
      <c r="Y47" s="264"/>
      <c r="Z47" s="264"/>
      <c r="AA47" s="261"/>
      <c r="AB47" s="262"/>
      <c r="AC47" s="262"/>
      <c r="AD47" s="264"/>
      <c r="AE47" s="264"/>
      <c r="AF47" s="261"/>
    </row>
    <row r="48" spans="1:32" x14ac:dyDescent="0.2">
      <c r="A48" s="358">
        <v>40</v>
      </c>
      <c r="B48" s="197">
        <v>6</v>
      </c>
      <c r="C48" s="165">
        <v>0</v>
      </c>
      <c r="D48" s="261"/>
      <c r="E48" s="197"/>
      <c r="G48" s="261"/>
      <c r="H48" s="414" t="str">
        <f>INDEX('[1]2012 Teams'!$B$2:$B$2344,MATCH(A48,'[1]2012 Teams'!$A$2:$A$2344))</f>
        <v>Athens, AL USA</v>
      </c>
      <c r="I48" s="262"/>
      <c r="J48" s="264"/>
      <c r="K48" s="264"/>
      <c r="L48" s="261"/>
      <c r="M48" s="262"/>
      <c r="N48" s="262"/>
      <c r="O48" s="264"/>
      <c r="P48" s="264"/>
      <c r="Q48" s="261"/>
      <c r="R48" s="262"/>
      <c r="S48" s="262"/>
      <c r="T48" s="264"/>
      <c r="U48" s="264"/>
      <c r="V48" s="261"/>
      <c r="W48" s="262"/>
      <c r="X48" s="262"/>
      <c r="Y48" s="264"/>
      <c r="Z48" s="264"/>
      <c r="AA48" s="261"/>
      <c r="AB48" s="262"/>
      <c r="AC48" s="262"/>
      <c r="AD48" s="264"/>
      <c r="AE48" s="264"/>
      <c r="AF48" s="261"/>
    </row>
    <row r="49" spans="1:32" x14ac:dyDescent="0.2">
      <c r="A49" s="358">
        <v>45</v>
      </c>
      <c r="B49" s="197">
        <v>14</v>
      </c>
      <c r="C49" s="165">
        <v>10</v>
      </c>
      <c r="D49" s="261"/>
      <c r="E49" s="98"/>
      <c r="G49" s="261"/>
      <c r="H49" s="414" t="str">
        <f>INDEX('[1]2012 Teams'!$B$2:$B$2344,MATCH(A49,'[1]2012 Teams'!$A$2:$A$2344))</f>
        <v>Kokomo, IN USA</v>
      </c>
      <c r="I49" s="262"/>
      <c r="J49" s="263"/>
      <c r="K49" s="263"/>
      <c r="L49" s="261"/>
      <c r="M49" s="262"/>
      <c r="N49" s="262"/>
      <c r="O49" s="263"/>
      <c r="P49" s="263"/>
      <c r="Q49" s="261"/>
      <c r="R49" s="262"/>
      <c r="S49" s="262"/>
      <c r="T49" s="263"/>
      <c r="U49" s="263"/>
      <c r="V49" s="261"/>
      <c r="W49" s="262"/>
      <c r="X49" s="262"/>
      <c r="Y49" s="263"/>
      <c r="Z49" s="263"/>
      <c r="AA49" s="261"/>
      <c r="AB49" s="262"/>
      <c r="AC49" s="262"/>
      <c r="AD49" s="263"/>
      <c r="AE49" s="263"/>
      <c r="AF49" s="261"/>
    </row>
    <row r="50" spans="1:32" x14ac:dyDescent="0.2">
      <c r="A50" s="358">
        <v>47</v>
      </c>
      <c r="B50" s="197">
        <v>12</v>
      </c>
      <c r="C50" s="165">
        <v>0</v>
      </c>
      <c r="D50" s="261"/>
      <c r="E50" s="98"/>
      <c r="G50" s="261"/>
      <c r="H50" s="414" t="str">
        <f>INDEX('[1]2012 Teams'!$B$2:$B$2344,MATCH(A50,'[1]2012 Teams'!$A$2:$A$2344))</f>
        <v>Kokomo, IN USA</v>
      </c>
      <c r="I50" s="262"/>
      <c r="J50" s="263"/>
      <c r="K50" s="263"/>
      <c r="L50" s="261"/>
      <c r="M50" s="262"/>
      <c r="N50" s="262"/>
      <c r="O50" s="263"/>
      <c r="P50" s="263"/>
      <c r="Q50" s="261"/>
      <c r="R50" s="262"/>
      <c r="S50" s="262"/>
      <c r="T50" s="263"/>
      <c r="U50" s="263"/>
      <c r="V50" s="261"/>
      <c r="W50" s="262"/>
      <c r="X50" s="262"/>
      <c r="Y50" s="263"/>
      <c r="Z50" s="263"/>
      <c r="AA50" s="261"/>
      <c r="AB50" s="262"/>
      <c r="AC50" s="262"/>
      <c r="AD50" s="263"/>
      <c r="AE50" s="263"/>
      <c r="AF50" s="261"/>
    </row>
    <row r="51" spans="1:32" x14ac:dyDescent="0.2">
      <c r="A51" s="358">
        <v>56</v>
      </c>
      <c r="B51" s="202">
        <v>15</v>
      </c>
      <c r="C51" s="356">
        <v>40</v>
      </c>
      <c r="D51" s="261">
        <v>10</v>
      </c>
      <c r="E51" s="98"/>
      <c r="G51" s="261"/>
      <c r="H51" s="414" t="str">
        <f>INDEX('[1]2012 Teams'!$B$2:$B$2344,MATCH(A51,'[1]2012 Teams'!$A$2:$A$2344))</f>
        <v>Bound Brook, NJ USA</v>
      </c>
      <c r="I51" s="262"/>
      <c r="J51" s="263"/>
      <c r="K51" s="263"/>
      <c r="L51" s="261"/>
      <c r="M51" s="262"/>
      <c r="N51" s="262"/>
      <c r="O51" s="263"/>
      <c r="P51" s="263"/>
      <c r="Q51" s="261"/>
      <c r="R51" s="262"/>
      <c r="S51" s="262"/>
      <c r="T51" s="263"/>
      <c r="U51" s="263"/>
      <c r="V51" s="261"/>
      <c r="W51" s="262"/>
      <c r="X51" s="262"/>
      <c r="Y51" s="263"/>
      <c r="Z51" s="263"/>
      <c r="AA51" s="261"/>
      <c r="AB51" s="262"/>
      <c r="AC51" s="262"/>
      <c r="AD51" s="263"/>
      <c r="AE51" s="263"/>
      <c r="AF51" s="261"/>
    </row>
    <row r="52" spans="1:32" x14ac:dyDescent="0.2">
      <c r="A52" s="358">
        <v>64</v>
      </c>
      <c r="B52" s="197">
        <v>7</v>
      </c>
      <c r="C52" s="356">
        <v>40</v>
      </c>
      <c r="D52" s="261">
        <v>10</v>
      </c>
      <c r="E52" s="98"/>
      <c r="G52" s="261"/>
      <c r="H52" s="414" t="str">
        <f>INDEX('[1]2012 Teams'!$B$2:$B$2344,MATCH(A52,'[1]2012 Teams'!$A$2:$A$2344))</f>
        <v>Erie, PA USA</v>
      </c>
      <c r="I52" s="262"/>
      <c r="J52" s="264"/>
      <c r="K52" s="264"/>
      <c r="L52" s="261"/>
      <c r="M52" s="262"/>
      <c r="N52" s="262"/>
      <c r="O52" s="264"/>
      <c r="P52" s="264"/>
      <c r="Q52" s="261"/>
      <c r="R52" s="262"/>
      <c r="S52" s="262"/>
      <c r="T52" s="264"/>
      <c r="U52" s="264"/>
      <c r="V52" s="261"/>
      <c r="W52" s="262"/>
      <c r="X52" s="262"/>
      <c r="Y52" s="264"/>
      <c r="Z52" s="264"/>
      <c r="AA52" s="261"/>
      <c r="AB52" s="262"/>
      <c r="AC52" s="262"/>
      <c r="AD52" s="264"/>
      <c r="AE52" s="264"/>
      <c r="AF52" s="261"/>
    </row>
    <row r="53" spans="1:32" x14ac:dyDescent="0.2">
      <c r="A53" s="378">
        <v>51</v>
      </c>
      <c r="B53" s="197">
        <v>7</v>
      </c>
      <c r="C53" s="165">
        <v>10</v>
      </c>
      <c r="D53" s="261"/>
      <c r="E53" s="157" t="s">
        <v>314</v>
      </c>
      <c r="G53" s="261"/>
      <c r="H53" s="414" t="str">
        <f>INDEX('[1]2012 Teams'!$B$2:$B$2344,MATCH(A53,'[1]2012 Teams'!$A$2:$A$2344))</f>
        <v>Pontiac, MI USA</v>
      </c>
      <c r="I53" s="262"/>
      <c r="J53" s="264"/>
      <c r="K53" s="264"/>
      <c r="L53" s="261"/>
      <c r="M53" s="262"/>
      <c r="N53" s="262"/>
      <c r="O53" s="264"/>
      <c r="P53" s="264"/>
      <c r="Q53" s="261"/>
      <c r="R53" s="262"/>
      <c r="S53" s="262"/>
      <c r="T53" s="264"/>
      <c r="U53" s="264"/>
      <c r="V53" s="261"/>
      <c r="W53" s="262"/>
      <c r="X53" s="262"/>
      <c r="Y53" s="264"/>
      <c r="Z53" s="264"/>
      <c r="AA53" s="261"/>
      <c r="AB53" s="262"/>
      <c r="AC53" s="262"/>
      <c r="AD53" s="264"/>
      <c r="AE53" s="264"/>
      <c r="AF53" s="261"/>
    </row>
    <row r="54" spans="1:32" x14ac:dyDescent="0.2">
      <c r="A54" s="358">
        <v>66</v>
      </c>
      <c r="B54" s="197">
        <v>12</v>
      </c>
      <c r="C54" s="165">
        <v>0</v>
      </c>
      <c r="D54" s="261"/>
      <c r="E54" s="98"/>
      <c r="G54" s="261"/>
      <c r="H54" s="414" t="str">
        <f>INDEX('[1]2012 Teams'!$B$2:$B$2344,MATCH(A54,'[1]2012 Teams'!$A$2:$A$2344))</f>
        <v>Ypsilanti, MI USA</v>
      </c>
      <c r="I54" s="262"/>
      <c r="J54" s="264"/>
      <c r="K54" s="264"/>
      <c r="L54" s="261"/>
      <c r="M54" s="262"/>
      <c r="N54" s="262"/>
      <c r="O54" s="264"/>
      <c r="P54" s="264"/>
      <c r="Q54" s="261"/>
      <c r="R54" s="262"/>
      <c r="S54" s="262"/>
      <c r="T54" s="264"/>
      <c r="U54" s="264"/>
      <c r="V54" s="261"/>
      <c r="W54" s="262"/>
      <c r="X54" s="262"/>
      <c r="Y54" s="264"/>
      <c r="Z54" s="264"/>
      <c r="AA54" s="261"/>
      <c r="AB54" s="262"/>
      <c r="AC54" s="262"/>
      <c r="AD54" s="264"/>
      <c r="AE54" s="264"/>
      <c r="AF54" s="261"/>
    </row>
    <row r="55" spans="1:32" x14ac:dyDescent="0.2">
      <c r="A55" s="358">
        <v>67</v>
      </c>
      <c r="B55" s="197">
        <v>15</v>
      </c>
      <c r="C55" s="356">
        <v>50</v>
      </c>
      <c r="D55" s="261">
        <v>20</v>
      </c>
      <c r="E55" s="98"/>
      <c r="G55" s="261"/>
      <c r="H55" s="414" t="str">
        <f>INDEX('[1]2012 Teams'!$B$2:$B$2344,MATCH(A55,'[1]2012 Teams'!$A$2:$A$2344))</f>
        <v>Milford, MI USA</v>
      </c>
      <c r="I55" s="262"/>
      <c r="J55" s="263"/>
      <c r="K55" s="263"/>
      <c r="L55" s="261"/>
      <c r="M55" s="262"/>
      <c r="N55" s="262"/>
      <c r="O55" s="263"/>
      <c r="P55" s="263"/>
      <c r="Q55" s="261"/>
      <c r="R55" s="262"/>
      <c r="S55" s="262"/>
      <c r="T55" s="263"/>
      <c r="U55" s="263"/>
      <c r="V55" s="261"/>
      <c r="W55" s="262"/>
      <c r="X55" s="262"/>
      <c r="Y55" s="263"/>
      <c r="Z55" s="263"/>
      <c r="AA55" s="261"/>
      <c r="AB55" s="262"/>
      <c r="AC55" s="262"/>
      <c r="AD55" s="263"/>
      <c r="AE55" s="263"/>
      <c r="AF55" s="261"/>
    </row>
    <row r="56" spans="1:32" x14ac:dyDescent="0.2">
      <c r="A56" s="358">
        <v>68</v>
      </c>
      <c r="B56" s="197">
        <v>10</v>
      </c>
      <c r="C56" s="165">
        <v>0</v>
      </c>
      <c r="D56" s="261"/>
      <c r="E56" s="98"/>
      <c r="G56" s="261"/>
      <c r="H56" s="414" t="str">
        <f>INDEX('[1]2012 Teams'!$B$2:$B$2344,MATCH(A56,'[1]2012 Teams'!$A$2:$A$2344))</f>
        <v>Ortonville, MI USA</v>
      </c>
      <c r="I56" s="262"/>
      <c r="J56" s="263"/>
      <c r="K56" s="263"/>
      <c r="L56" s="261"/>
      <c r="M56" s="262"/>
      <c r="N56" s="262"/>
      <c r="O56" s="263"/>
      <c r="P56" s="263"/>
      <c r="Q56" s="261"/>
      <c r="R56" s="262"/>
      <c r="S56" s="262"/>
      <c r="T56" s="263"/>
      <c r="U56" s="263"/>
      <c r="V56" s="261"/>
      <c r="W56" s="262"/>
      <c r="X56" s="262"/>
      <c r="Y56" s="263"/>
      <c r="Z56" s="263"/>
      <c r="AA56" s="261"/>
      <c r="AB56" s="262"/>
      <c r="AC56" s="262"/>
      <c r="AD56" s="263"/>
      <c r="AE56" s="263"/>
      <c r="AF56" s="261"/>
    </row>
    <row r="57" spans="1:32" x14ac:dyDescent="0.2">
      <c r="A57" s="358">
        <v>71</v>
      </c>
      <c r="B57" s="197">
        <v>14</v>
      </c>
      <c r="C57" s="165">
        <v>0</v>
      </c>
      <c r="D57" s="261"/>
      <c r="E57" s="197"/>
      <c r="G57" s="261"/>
      <c r="H57" s="414" t="str">
        <f>INDEX('[1]2012 Teams'!$B$2:$B$2344,MATCH(A57,'[1]2012 Teams'!$A$2:$A$2344))</f>
        <v>Hammond, IN USA</v>
      </c>
      <c r="I57" s="262"/>
      <c r="J57" s="263"/>
      <c r="K57" s="263"/>
      <c r="L57" s="261"/>
      <c r="M57" s="262"/>
      <c r="N57" s="262"/>
      <c r="O57" s="263"/>
      <c r="P57" s="263"/>
      <c r="Q57" s="261"/>
      <c r="R57" s="262"/>
      <c r="S57" s="262"/>
      <c r="T57" s="263"/>
      <c r="U57" s="263"/>
      <c r="V57" s="261"/>
      <c r="W57" s="262"/>
      <c r="X57" s="262"/>
      <c r="Y57" s="263"/>
      <c r="Z57" s="263"/>
      <c r="AA57" s="261"/>
      <c r="AB57" s="262"/>
      <c r="AC57" s="262"/>
      <c r="AD57" s="263"/>
      <c r="AE57" s="263"/>
      <c r="AF57" s="261"/>
    </row>
    <row r="58" spans="1:32" x14ac:dyDescent="0.2">
      <c r="A58" s="358">
        <v>74</v>
      </c>
      <c r="B58" s="197">
        <v>12</v>
      </c>
      <c r="C58" s="165">
        <v>10</v>
      </c>
      <c r="D58" s="261"/>
      <c r="E58" s="98"/>
      <c r="G58" s="261"/>
      <c r="H58" s="414" t="str">
        <f>INDEX('[1]2012 Teams'!$B$2:$B$2344,MATCH(A58,'[1]2012 Teams'!$A$2:$A$2344))</f>
        <v>Holland, MI USA</v>
      </c>
      <c r="I58" s="262"/>
      <c r="J58" s="264"/>
      <c r="K58" s="264"/>
      <c r="L58" s="261"/>
      <c r="M58" s="262"/>
      <c r="N58" s="262"/>
      <c r="O58" s="264"/>
      <c r="P58" s="264"/>
      <c r="Q58" s="261"/>
      <c r="R58" s="262"/>
      <c r="S58" s="262"/>
      <c r="T58" s="264"/>
      <c r="U58" s="264"/>
      <c r="V58" s="261"/>
      <c r="W58" s="262"/>
      <c r="X58" s="262"/>
      <c r="Y58" s="264"/>
      <c r="Z58" s="264"/>
      <c r="AA58" s="261"/>
      <c r="AB58" s="262"/>
      <c r="AC58" s="262"/>
      <c r="AD58" s="264"/>
      <c r="AE58" s="264"/>
      <c r="AF58" s="261"/>
    </row>
    <row r="59" spans="1:32" x14ac:dyDescent="0.2">
      <c r="A59" s="358">
        <v>79</v>
      </c>
      <c r="B59" s="202">
        <v>4</v>
      </c>
      <c r="C59" s="165">
        <v>10</v>
      </c>
      <c r="D59" s="261"/>
      <c r="E59" s="197"/>
      <c r="G59" s="261"/>
      <c r="H59" s="414" t="str">
        <f>INDEX('[1]2012 Teams'!$B$2:$B$2344,MATCH(A59,'[1]2012 Teams'!$A$2:$A$2344))</f>
        <v>Tarpon Springs , FL USA</v>
      </c>
      <c r="I59" s="262"/>
      <c r="J59" s="264"/>
      <c r="K59" s="264"/>
      <c r="L59" s="261"/>
      <c r="M59" s="262"/>
      <c r="N59" s="262"/>
      <c r="O59" s="264"/>
      <c r="P59" s="264"/>
      <c r="Q59" s="261"/>
      <c r="R59" s="262"/>
      <c r="S59" s="262"/>
      <c r="T59" s="264"/>
      <c r="U59" s="264"/>
      <c r="V59" s="261"/>
      <c r="W59" s="262"/>
      <c r="X59" s="262"/>
      <c r="Y59" s="264"/>
      <c r="Z59" s="264"/>
      <c r="AA59" s="261"/>
      <c r="AB59" s="262"/>
      <c r="AC59" s="262"/>
      <c r="AD59" s="264"/>
      <c r="AE59" s="264"/>
      <c r="AF59" s="261"/>
    </row>
    <row r="60" spans="1:32" x14ac:dyDescent="0.2">
      <c r="A60" s="358">
        <v>85</v>
      </c>
      <c r="B60" s="197">
        <v>8</v>
      </c>
      <c r="C60" s="165">
        <v>20</v>
      </c>
      <c r="D60" s="261"/>
      <c r="E60" s="98"/>
      <c r="G60" s="261"/>
      <c r="H60" s="414" t="str">
        <f>INDEX('[1]2012 Teams'!$B$2:$B$2344,MATCH(A60,'[1]2012 Teams'!$A$2:$A$2344))</f>
        <v>Zeeland, MI USA</v>
      </c>
      <c r="I60" s="262"/>
      <c r="J60" s="264"/>
      <c r="K60" s="264"/>
      <c r="L60" s="261"/>
      <c r="M60" s="262"/>
      <c r="N60" s="262"/>
      <c r="O60" s="264"/>
      <c r="P60" s="264"/>
      <c r="Q60" s="261"/>
      <c r="R60" s="262"/>
      <c r="S60" s="262"/>
      <c r="T60" s="264"/>
      <c r="U60" s="264"/>
      <c r="V60" s="261"/>
      <c r="W60" s="262"/>
      <c r="X60" s="262"/>
      <c r="Y60" s="264"/>
      <c r="Z60" s="264"/>
      <c r="AA60" s="261"/>
      <c r="AB60" s="262"/>
      <c r="AC60" s="262"/>
      <c r="AD60" s="264"/>
      <c r="AE60" s="264"/>
      <c r="AF60" s="261"/>
    </row>
    <row r="61" spans="1:32" x14ac:dyDescent="0.2">
      <c r="A61" s="358">
        <v>93</v>
      </c>
      <c r="B61" s="197">
        <v>9</v>
      </c>
      <c r="C61" s="165">
        <v>0</v>
      </c>
      <c r="D61" s="261"/>
      <c r="E61" s="197"/>
      <c r="G61" s="261"/>
      <c r="H61" s="414" t="str">
        <f>INDEX('[1]2012 Teams'!$B$2:$B$2344,MATCH(A61,'[1]2012 Teams'!$A$2:$A$2344))</f>
        <v>Appleton, WI USA</v>
      </c>
      <c r="I61" s="262"/>
      <c r="J61" s="263"/>
      <c r="K61" s="263"/>
      <c r="L61" s="261"/>
      <c r="M61" s="262"/>
      <c r="N61" s="262"/>
      <c r="O61" s="263"/>
      <c r="P61" s="263"/>
      <c r="Q61" s="261"/>
      <c r="R61" s="262"/>
      <c r="S61" s="262"/>
      <c r="T61" s="263"/>
      <c r="U61" s="263"/>
      <c r="V61" s="261"/>
      <c r="W61" s="262"/>
      <c r="X61" s="262"/>
      <c r="Y61" s="263"/>
      <c r="Z61" s="263"/>
      <c r="AA61" s="261"/>
      <c r="AB61" s="262"/>
      <c r="AC61" s="262"/>
      <c r="AD61" s="263"/>
      <c r="AE61" s="263"/>
      <c r="AF61" s="261"/>
    </row>
    <row r="62" spans="1:32" x14ac:dyDescent="0.2">
      <c r="A62" s="358">
        <v>103</v>
      </c>
      <c r="B62" s="197">
        <v>11</v>
      </c>
      <c r="C62" s="165">
        <v>10</v>
      </c>
      <c r="D62" s="261"/>
      <c r="E62" s="98"/>
      <c r="G62" s="261"/>
      <c r="H62" s="414" t="str">
        <f>INDEX('[1]2012 Teams'!$B$2:$B$2344,MATCH(A62,'[1]2012 Teams'!$A$2:$A$2344))</f>
        <v>Kintnersville, PA USA</v>
      </c>
      <c r="I62" s="262"/>
      <c r="J62" s="263"/>
      <c r="K62" s="263"/>
      <c r="L62" s="261"/>
      <c r="M62" s="262"/>
      <c r="N62" s="262"/>
      <c r="O62" s="263"/>
      <c r="P62" s="263"/>
      <c r="Q62" s="261"/>
      <c r="R62" s="262"/>
      <c r="S62" s="262"/>
      <c r="T62" s="263"/>
      <c r="U62" s="263"/>
      <c r="V62" s="261"/>
      <c r="W62" s="262"/>
      <c r="X62" s="262"/>
      <c r="Y62" s="263"/>
      <c r="Z62" s="263"/>
      <c r="AA62" s="261"/>
      <c r="AB62" s="262"/>
      <c r="AC62" s="262"/>
      <c r="AD62" s="263"/>
      <c r="AE62" s="263"/>
      <c r="AF62" s="261"/>
    </row>
    <row r="63" spans="1:32" x14ac:dyDescent="0.2">
      <c r="A63" s="358">
        <v>107</v>
      </c>
      <c r="B63" s="197">
        <v>5</v>
      </c>
      <c r="C63" s="165">
        <v>0</v>
      </c>
      <c r="D63" s="261"/>
      <c r="E63" s="197"/>
      <c r="G63" s="261"/>
      <c r="H63" s="414" t="str">
        <f>INDEX('[1]2012 Teams'!$B$2:$B$2344,MATCH(A63,'[1]2012 Teams'!$A$2:$A$2344))</f>
        <v>Holland, MI USA</v>
      </c>
      <c r="I63" s="262"/>
      <c r="J63" s="263"/>
      <c r="K63" s="263"/>
      <c r="L63" s="261"/>
      <c r="M63" s="262"/>
      <c r="N63" s="262"/>
      <c r="O63" s="263"/>
      <c r="P63" s="263"/>
      <c r="Q63" s="261"/>
      <c r="R63" s="262"/>
      <c r="S63" s="262"/>
      <c r="T63" s="263"/>
      <c r="U63" s="263"/>
      <c r="V63" s="261"/>
      <c r="W63" s="262"/>
      <c r="X63" s="262"/>
      <c r="Y63" s="263"/>
      <c r="Z63" s="263"/>
      <c r="AA63" s="261"/>
      <c r="AB63" s="262"/>
      <c r="AC63" s="262"/>
      <c r="AD63" s="263"/>
      <c r="AE63" s="263"/>
      <c r="AF63" s="261"/>
    </row>
    <row r="64" spans="1:32" x14ac:dyDescent="0.2">
      <c r="A64" s="358">
        <v>108</v>
      </c>
      <c r="B64" s="197">
        <v>7</v>
      </c>
      <c r="C64" s="165">
        <v>30</v>
      </c>
      <c r="D64" s="261"/>
      <c r="E64" s="98"/>
      <c r="G64" s="261"/>
      <c r="H64" s="414" t="str">
        <f>INDEX('[1]2012 Teams'!$B$2:$B$2344,MATCH(A64,'[1]2012 Teams'!$A$2:$A$2344))</f>
        <v>Ft. Lauderdale, FL USA</v>
      </c>
      <c r="I64" s="262"/>
      <c r="J64" s="264"/>
      <c r="K64" s="264"/>
      <c r="L64" s="261"/>
      <c r="M64" s="262"/>
      <c r="N64" s="262"/>
      <c r="O64" s="264"/>
      <c r="P64" s="264"/>
      <c r="Q64" s="261"/>
      <c r="R64" s="262"/>
      <c r="S64" s="262"/>
      <c r="T64" s="264"/>
      <c r="U64" s="264"/>
      <c r="V64" s="261"/>
      <c r="W64" s="262"/>
      <c r="X64" s="262"/>
      <c r="Y64" s="264"/>
      <c r="Z64" s="264"/>
      <c r="AA64" s="261"/>
      <c r="AB64" s="262"/>
      <c r="AC64" s="262"/>
      <c r="AD64" s="264"/>
      <c r="AE64" s="264"/>
      <c r="AF64" s="261"/>
    </row>
    <row r="65" spans="1:32" x14ac:dyDescent="0.2">
      <c r="A65" s="358">
        <v>111</v>
      </c>
      <c r="B65" s="197">
        <v>13</v>
      </c>
      <c r="C65" s="165">
        <v>0</v>
      </c>
      <c r="D65" s="261"/>
      <c r="E65" s="98"/>
      <c r="G65" s="261"/>
      <c r="H65" s="414" t="str">
        <f>INDEX('[1]2012 Teams'!$B$2:$B$2344,MATCH(A65,'[1]2012 Teams'!$A$2:$A$2344))</f>
        <v>Schaumburg, IL USA</v>
      </c>
      <c r="I65" s="262"/>
      <c r="J65" s="264"/>
      <c r="K65" s="264"/>
      <c r="L65" s="261"/>
      <c r="M65" s="262"/>
      <c r="N65" s="262"/>
      <c r="O65" s="264"/>
      <c r="P65" s="264"/>
      <c r="Q65" s="261"/>
      <c r="R65" s="262"/>
      <c r="S65" s="262"/>
      <c r="T65" s="264"/>
      <c r="U65" s="264"/>
      <c r="V65" s="261"/>
      <c r="W65" s="262"/>
      <c r="X65" s="262"/>
      <c r="Y65" s="264"/>
      <c r="Z65" s="264"/>
      <c r="AA65" s="261"/>
      <c r="AB65" s="262"/>
      <c r="AC65" s="262"/>
      <c r="AD65" s="264"/>
      <c r="AE65" s="264"/>
      <c r="AF65" s="261"/>
    </row>
    <row r="66" spans="1:32" x14ac:dyDescent="0.2">
      <c r="A66" s="358">
        <v>118</v>
      </c>
      <c r="B66" s="197">
        <v>14</v>
      </c>
      <c r="C66" s="165">
        <v>10</v>
      </c>
      <c r="D66" s="261"/>
      <c r="E66" s="98"/>
      <c r="G66" s="261"/>
      <c r="H66" s="414" t="str">
        <f>INDEX('[1]2012 Teams'!$B$2:$B$2344,MATCH(A66,'[1]2012 Teams'!$A$2:$A$2344))</f>
        <v>League City, TX USA</v>
      </c>
      <c r="I66" s="262"/>
      <c r="J66" s="264"/>
      <c r="K66" s="264"/>
      <c r="L66" s="261"/>
      <c r="M66" s="262"/>
      <c r="N66" s="262"/>
      <c r="O66" s="264"/>
      <c r="P66" s="264"/>
      <c r="Q66" s="261"/>
      <c r="R66" s="262"/>
      <c r="S66" s="262"/>
      <c r="T66" s="264"/>
      <c r="U66" s="264"/>
      <c r="V66" s="261"/>
      <c r="W66" s="262"/>
      <c r="X66" s="262"/>
      <c r="Y66" s="264"/>
      <c r="Z66" s="264"/>
      <c r="AA66" s="261"/>
      <c r="AB66" s="262"/>
      <c r="AC66" s="262"/>
      <c r="AD66" s="264"/>
      <c r="AE66" s="264"/>
      <c r="AF66" s="261"/>
    </row>
    <row r="67" spans="1:32" x14ac:dyDescent="0.2">
      <c r="A67" s="358">
        <v>121</v>
      </c>
      <c r="B67" s="202">
        <v>12</v>
      </c>
      <c r="C67" s="165">
        <v>0</v>
      </c>
      <c r="D67" s="261"/>
      <c r="E67" s="98"/>
      <c r="G67" s="261"/>
      <c r="H67" s="414" t="str">
        <f>INDEX('[1]2012 Teams'!$B$2:$B$2344,MATCH(A67,'[1]2012 Teams'!$A$2:$A$2344))</f>
        <v>Newport County, RI USA</v>
      </c>
      <c r="I67" s="262"/>
      <c r="J67" s="263"/>
      <c r="K67" s="263"/>
      <c r="L67" s="261"/>
      <c r="M67" s="262"/>
      <c r="N67" s="262"/>
      <c r="O67" s="263"/>
      <c r="P67" s="263"/>
      <c r="Q67" s="261"/>
      <c r="R67" s="262"/>
      <c r="S67" s="262"/>
      <c r="T67" s="263"/>
      <c r="U67" s="263"/>
      <c r="V67" s="261"/>
      <c r="W67" s="262"/>
      <c r="X67" s="262"/>
      <c r="Y67" s="263"/>
      <c r="Z67" s="263"/>
      <c r="AA67" s="261"/>
      <c r="AB67" s="262"/>
      <c r="AC67" s="262"/>
      <c r="AD67" s="263"/>
      <c r="AE67" s="263"/>
      <c r="AF67" s="261"/>
    </row>
    <row r="68" spans="1:32" x14ac:dyDescent="0.2">
      <c r="A68" s="358">
        <v>126</v>
      </c>
      <c r="B68" s="194">
        <v>14</v>
      </c>
      <c r="C68" s="165">
        <v>0</v>
      </c>
      <c r="D68" s="261"/>
      <c r="E68" s="98"/>
      <c r="G68" s="261"/>
      <c r="H68" s="414" t="str">
        <f>INDEX('[1]2012 Teams'!$B$2:$B$2344,MATCH(A68,'[1]2012 Teams'!$A$2:$A$2344))</f>
        <v>Clinton, MA USA</v>
      </c>
      <c r="I68" s="262"/>
      <c r="J68" s="263"/>
      <c r="K68" s="263"/>
      <c r="L68" s="261"/>
      <c r="M68" s="262"/>
      <c r="N68" s="262"/>
      <c r="O68" s="263"/>
      <c r="P68" s="263"/>
      <c r="Q68" s="261"/>
      <c r="R68" s="262"/>
      <c r="S68" s="262"/>
      <c r="T68" s="263"/>
      <c r="U68" s="263"/>
      <c r="V68" s="261"/>
      <c r="W68" s="262"/>
      <c r="X68" s="262"/>
      <c r="Y68" s="263"/>
      <c r="Z68" s="263"/>
      <c r="AA68" s="261"/>
      <c r="AB68" s="262"/>
      <c r="AC68" s="262"/>
      <c r="AD68" s="263"/>
      <c r="AE68" s="263"/>
      <c r="AF68" s="261"/>
    </row>
    <row r="69" spans="1:32" x14ac:dyDescent="0.2">
      <c r="A69" s="358">
        <v>135</v>
      </c>
      <c r="B69" s="197">
        <v>16</v>
      </c>
      <c r="C69" s="165">
        <v>20</v>
      </c>
      <c r="D69" s="261"/>
      <c r="E69" s="98"/>
      <c r="G69" s="261"/>
      <c r="H69" s="414" t="str">
        <f>INDEX('[1]2012 Teams'!$B$2:$B$2344,MATCH(A69,'[1]2012 Teams'!$A$2:$A$2344))</f>
        <v>Mishawaka, IN USA</v>
      </c>
      <c r="I69" s="262"/>
      <c r="J69" s="263"/>
      <c r="K69" s="263"/>
      <c r="L69" s="261"/>
      <c r="M69" s="262"/>
      <c r="N69" s="262"/>
      <c r="O69" s="263"/>
      <c r="P69" s="263"/>
      <c r="Q69" s="261"/>
      <c r="R69" s="262"/>
      <c r="S69" s="262"/>
      <c r="T69" s="263"/>
      <c r="U69" s="263"/>
      <c r="V69" s="261"/>
      <c r="W69" s="262"/>
      <c r="X69" s="262"/>
      <c r="Y69" s="263"/>
      <c r="Z69" s="263"/>
      <c r="AA69" s="261"/>
      <c r="AB69" s="262"/>
      <c r="AC69" s="262"/>
      <c r="AD69" s="263"/>
      <c r="AE69" s="263"/>
      <c r="AF69" s="261"/>
    </row>
    <row r="70" spans="1:32" x14ac:dyDescent="0.2">
      <c r="A70" s="358">
        <v>148</v>
      </c>
      <c r="B70" s="197">
        <v>4</v>
      </c>
      <c r="C70" s="165">
        <v>10</v>
      </c>
      <c r="D70" s="261"/>
      <c r="E70" s="98"/>
      <c r="G70" s="261"/>
      <c r="H70" s="414" t="str">
        <f>INDEX('[1]2012 Teams'!$B$2:$B$2344,MATCH(A70,'[1]2012 Teams'!$A$2:$A$2344))</f>
        <v>Greenville, TX USA</v>
      </c>
      <c r="I70" s="262"/>
      <c r="J70" s="264"/>
      <c r="K70" s="264"/>
      <c r="L70" s="261"/>
      <c r="M70" s="262"/>
      <c r="N70" s="262"/>
      <c r="O70" s="264"/>
      <c r="P70" s="264"/>
      <c r="Q70" s="261"/>
      <c r="R70" s="262"/>
      <c r="S70" s="262"/>
      <c r="T70" s="264"/>
      <c r="U70" s="264"/>
      <c r="V70" s="261"/>
      <c r="W70" s="262"/>
      <c r="X70" s="262"/>
      <c r="Y70" s="264"/>
      <c r="Z70" s="264"/>
      <c r="AA70" s="261"/>
      <c r="AB70" s="262"/>
      <c r="AC70" s="262"/>
      <c r="AD70" s="264"/>
      <c r="AE70" s="264"/>
      <c r="AF70" s="261"/>
    </row>
    <row r="71" spans="1:32" x14ac:dyDescent="0.2">
      <c r="A71" s="358">
        <v>173</v>
      </c>
      <c r="B71" s="197">
        <v>9</v>
      </c>
      <c r="C71" s="165">
        <v>0</v>
      </c>
      <c r="D71" s="261"/>
      <c r="E71" s="197"/>
      <c r="G71" s="261"/>
      <c r="H71" s="414" t="str">
        <f>INDEX('[1]2012 Teams'!$B$2:$B$2344,MATCH(A71,'[1]2012 Teams'!$A$2:$A$2344))</f>
        <v>East Hartford, CT USA</v>
      </c>
      <c r="I71" s="262"/>
      <c r="J71" s="264"/>
      <c r="K71" s="264"/>
      <c r="L71" s="261"/>
      <c r="M71" s="262"/>
      <c r="N71" s="262"/>
      <c r="O71" s="264"/>
      <c r="P71" s="264"/>
      <c r="Q71" s="261"/>
      <c r="R71" s="262"/>
      <c r="S71" s="262"/>
      <c r="T71" s="264"/>
      <c r="U71" s="264"/>
      <c r="V71" s="261"/>
      <c r="W71" s="262"/>
      <c r="X71" s="262"/>
      <c r="Y71" s="264"/>
      <c r="Z71" s="264"/>
      <c r="AA71" s="261"/>
      <c r="AB71" s="262"/>
      <c r="AC71" s="262"/>
      <c r="AD71" s="264"/>
      <c r="AE71" s="264"/>
      <c r="AF71" s="261"/>
    </row>
    <row r="72" spans="1:32" x14ac:dyDescent="0.2">
      <c r="A72" s="358">
        <v>175</v>
      </c>
      <c r="B72" s="197">
        <v>15</v>
      </c>
      <c r="C72" s="165">
        <v>30</v>
      </c>
      <c r="D72" s="261"/>
      <c r="E72" s="98"/>
      <c r="G72" s="261"/>
      <c r="H72" s="414" t="str">
        <f>INDEX('[1]2012 Teams'!$B$2:$B$2344,MATCH(A72,'[1]2012 Teams'!$A$2:$A$2344))</f>
        <v>Enfield, CT USA</v>
      </c>
      <c r="I72" s="262"/>
      <c r="J72" s="264"/>
      <c r="K72" s="264"/>
      <c r="L72" s="261"/>
      <c r="M72" s="262"/>
      <c r="N72" s="262"/>
      <c r="O72" s="264"/>
      <c r="P72" s="264"/>
      <c r="Q72" s="261"/>
      <c r="R72" s="262"/>
      <c r="S72" s="262"/>
      <c r="T72" s="264"/>
      <c r="U72" s="264"/>
      <c r="V72" s="261"/>
      <c r="W72" s="262"/>
      <c r="X72" s="262"/>
      <c r="Y72" s="264"/>
      <c r="Z72" s="264"/>
      <c r="AA72" s="261"/>
      <c r="AB72" s="262"/>
      <c r="AC72" s="262"/>
      <c r="AD72" s="264"/>
      <c r="AE72" s="264"/>
      <c r="AF72" s="261"/>
    </row>
    <row r="73" spans="1:32" x14ac:dyDescent="0.2">
      <c r="A73" s="358">
        <v>179</v>
      </c>
      <c r="B73" s="197">
        <v>11</v>
      </c>
      <c r="C73" s="165">
        <v>20</v>
      </c>
      <c r="D73" s="261"/>
      <c r="E73" s="197"/>
      <c r="G73" s="261"/>
      <c r="H73" s="414" t="str">
        <f>INDEX('[1]2012 Teams'!$B$2:$B$2344,MATCH(A73,'[1]2012 Teams'!$A$2:$A$2344))</f>
        <v>Riviera Beach, FL USA</v>
      </c>
      <c r="I73" s="262"/>
      <c r="J73" s="263"/>
      <c r="K73" s="263"/>
      <c r="L73" s="261"/>
      <c r="M73" s="262"/>
      <c r="N73" s="262"/>
      <c r="O73" s="263"/>
      <c r="P73" s="263"/>
      <c r="Q73" s="261"/>
      <c r="R73" s="262"/>
      <c r="S73" s="262"/>
      <c r="T73" s="263"/>
      <c r="U73" s="263"/>
      <c r="V73" s="261"/>
      <c r="W73" s="262"/>
      <c r="X73" s="262"/>
      <c r="Y73" s="261"/>
      <c r="Z73" s="263"/>
      <c r="AA73" s="261"/>
      <c r="AB73" s="262"/>
      <c r="AC73" s="262"/>
      <c r="AD73" s="263"/>
      <c r="AE73" s="263"/>
      <c r="AF73" s="261"/>
    </row>
    <row r="74" spans="1:32" x14ac:dyDescent="0.2">
      <c r="A74" s="358">
        <v>180</v>
      </c>
      <c r="B74" s="197">
        <v>3</v>
      </c>
      <c r="C74" s="165">
        <v>0</v>
      </c>
      <c r="D74" s="261"/>
      <c r="E74" s="98"/>
      <c r="G74" s="261"/>
      <c r="H74" s="414" t="str">
        <f>INDEX('[1]2012 Teams'!$B$2:$B$2344,MATCH(A74,'[1]2012 Teams'!$A$2:$A$2344))</f>
        <v>Stuart, FL USA</v>
      </c>
      <c r="I74" s="262"/>
      <c r="J74" s="263"/>
      <c r="K74" s="263"/>
      <c r="L74" s="261"/>
      <c r="M74" s="262"/>
      <c r="N74" s="262"/>
      <c r="O74" s="263"/>
      <c r="P74" s="263"/>
      <c r="Q74" s="261"/>
      <c r="R74" s="262"/>
      <c r="S74" s="262"/>
      <c r="T74" s="263"/>
      <c r="U74" s="263"/>
      <c r="V74" s="261"/>
      <c r="W74" s="262"/>
      <c r="X74" s="262"/>
      <c r="Y74" s="261"/>
      <c r="Z74" s="263"/>
      <c r="AA74" s="261"/>
      <c r="AB74" s="262"/>
      <c r="AC74" s="262"/>
      <c r="AD74" s="263"/>
      <c r="AE74" s="263"/>
      <c r="AF74" s="261"/>
    </row>
    <row r="75" spans="1:32" x14ac:dyDescent="0.2">
      <c r="A75" s="358">
        <v>191</v>
      </c>
      <c r="B75" s="202">
        <v>11</v>
      </c>
      <c r="C75" s="165">
        <v>20</v>
      </c>
      <c r="D75" s="261"/>
      <c r="E75" s="197"/>
      <c r="G75" s="261"/>
      <c r="H75" s="414" t="str">
        <f>INDEX('[1]2012 Teams'!$B$2:$B$2344,MATCH(A75,'[1]2012 Teams'!$A$2:$A$2344))</f>
        <v>Rochester, NY USA</v>
      </c>
      <c r="I75" s="262"/>
      <c r="J75" s="263"/>
      <c r="K75" s="263"/>
      <c r="L75" s="261"/>
      <c r="M75" s="262"/>
      <c r="N75" s="262"/>
      <c r="O75" s="263"/>
      <c r="P75" s="263"/>
      <c r="Q75" s="261"/>
      <c r="R75" s="262"/>
      <c r="S75" s="262"/>
      <c r="T75" s="263"/>
      <c r="U75" s="263"/>
      <c r="V75" s="261"/>
      <c r="W75" s="262"/>
      <c r="X75" s="262"/>
      <c r="Y75" s="261"/>
      <c r="Z75" s="263"/>
      <c r="AA75" s="261"/>
      <c r="AB75" s="262"/>
      <c r="AC75" s="262"/>
      <c r="AD75" s="263"/>
      <c r="AE75" s="263"/>
      <c r="AF75" s="261"/>
    </row>
    <row r="76" spans="1:32" x14ac:dyDescent="0.2">
      <c r="A76" s="358">
        <v>195</v>
      </c>
      <c r="B76" s="197">
        <v>2</v>
      </c>
      <c r="C76" s="165">
        <v>0</v>
      </c>
      <c r="D76" s="261"/>
      <c r="E76" s="98"/>
      <c r="G76" s="261"/>
      <c r="H76" s="414" t="str">
        <f>INDEX('[1]2012 Teams'!$B$2:$B$2344,MATCH(A76,'[1]2012 Teams'!$A$2:$A$2344))</f>
        <v>Southington, CT USA</v>
      </c>
      <c r="I76" s="262"/>
      <c r="J76" s="264"/>
      <c r="K76" s="264"/>
      <c r="L76" s="261"/>
      <c r="M76" s="262"/>
      <c r="N76" s="262"/>
      <c r="O76" s="264"/>
      <c r="P76" s="264"/>
      <c r="Q76" s="261"/>
      <c r="R76" s="262"/>
      <c r="S76" s="262"/>
      <c r="T76" s="264"/>
      <c r="U76" s="264"/>
      <c r="V76" s="261"/>
      <c r="W76" s="262"/>
      <c r="X76" s="262"/>
      <c r="Y76" s="261"/>
      <c r="Z76" s="264"/>
      <c r="AA76" s="261"/>
      <c r="AB76" s="262"/>
      <c r="AC76" s="262"/>
      <c r="AD76" s="264"/>
      <c r="AE76" s="264"/>
      <c r="AF76" s="261"/>
    </row>
    <row r="77" spans="1:32" x14ac:dyDescent="0.2">
      <c r="A77" s="358">
        <v>204</v>
      </c>
      <c r="B77" s="197">
        <v>4</v>
      </c>
      <c r="C77" s="165">
        <v>0</v>
      </c>
      <c r="D77" s="261"/>
      <c r="E77" s="98"/>
      <c r="G77" s="261"/>
      <c r="H77" s="414" t="str">
        <f>INDEX('[1]2012 Teams'!$B$2:$B$2344,MATCH(A77,'[1]2012 Teams'!$A$2:$A$2344))</f>
        <v>Voorhees, NJ USA</v>
      </c>
      <c r="I77" s="262"/>
      <c r="J77" s="264"/>
      <c r="K77" s="264"/>
      <c r="L77" s="261"/>
      <c r="M77" s="262"/>
      <c r="N77" s="262"/>
      <c r="O77" s="264"/>
      <c r="P77" s="264"/>
      <c r="Q77" s="261"/>
      <c r="R77" s="262"/>
      <c r="S77" s="262"/>
      <c r="T77" s="264"/>
      <c r="U77" s="264"/>
      <c r="V77" s="261"/>
      <c r="W77" s="262"/>
      <c r="X77" s="262"/>
      <c r="Y77" s="261"/>
      <c r="Z77" s="264"/>
      <c r="AA77" s="261"/>
      <c r="AB77" s="262"/>
      <c r="AC77" s="262"/>
      <c r="AD77" s="264"/>
      <c r="AE77" s="264"/>
      <c r="AF77" s="261"/>
    </row>
    <row r="78" spans="1:32" x14ac:dyDescent="0.2">
      <c r="A78" s="358">
        <v>217</v>
      </c>
      <c r="B78" s="197">
        <v>16</v>
      </c>
      <c r="C78" s="165">
        <v>30</v>
      </c>
      <c r="D78" s="261"/>
      <c r="E78" s="197"/>
      <c r="G78" s="261"/>
      <c r="H78" s="414" t="str">
        <f>INDEX('[1]2012 Teams'!$B$2:$B$2344,MATCH(A78,'[1]2012 Teams'!$A$2:$A$2344))</f>
        <v>Sterling Heights, MI USA</v>
      </c>
      <c r="I78" s="262"/>
      <c r="J78" s="264"/>
      <c r="K78" s="264"/>
      <c r="L78" s="261"/>
      <c r="M78" s="262"/>
      <c r="N78" s="262"/>
      <c r="O78" s="264"/>
      <c r="P78" s="264"/>
      <c r="Q78" s="261"/>
      <c r="R78" s="262"/>
      <c r="S78" s="262"/>
      <c r="T78" s="264"/>
      <c r="U78" s="264"/>
      <c r="V78" s="261"/>
      <c r="W78" s="262"/>
      <c r="X78" s="262"/>
      <c r="Y78" s="261"/>
      <c r="Z78" s="264"/>
      <c r="AA78" s="261"/>
      <c r="AB78" s="262"/>
      <c r="AC78" s="262"/>
      <c r="AD78" s="264"/>
      <c r="AE78" s="264"/>
      <c r="AF78" s="261"/>
    </row>
    <row r="79" spans="1:32" x14ac:dyDescent="0.2">
      <c r="A79" s="358">
        <v>229</v>
      </c>
      <c r="B79" s="197">
        <v>14</v>
      </c>
      <c r="C79" s="165">
        <v>10</v>
      </c>
      <c r="D79" s="261"/>
      <c r="E79" s="98"/>
      <c r="G79" s="261"/>
      <c r="H79" s="414" t="str">
        <f>INDEX('[1]2012 Teams'!$B$2:$B$2344,MATCH(A79,'[1]2012 Teams'!$A$2:$A$2344))</f>
        <v>Potsdam, NY USA</v>
      </c>
      <c r="I79" s="262"/>
      <c r="J79" s="263"/>
      <c r="K79" s="263"/>
      <c r="L79" s="261"/>
      <c r="M79" s="262"/>
      <c r="N79" s="262"/>
      <c r="O79" s="263"/>
      <c r="P79" s="263"/>
      <c r="Q79" s="261"/>
      <c r="R79" s="262"/>
      <c r="S79" s="262"/>
      <c r="T79" s="263"/>
      <c r="U79" s="263"/>
      <c r="V79" s="261"/>
      <c r="W79" s="262"/>
      <c r="X79" s="262"/>
      <c r="Y79" s="263"/>
      <c r="Z79" s="263"/>
      <c r="AA79" s="261"/>
      <c r="AB79" s="261"/>
      <c r="AC79" s="261"/>
      <c r="AD79" s="261"/>
      <c r="AE79" s="261"/>
      <c r="AF79" s="261"/>
    </row>
    <row r="80" spans="1:32" x14ac:dyDescent="0.2">
      <c r="A80" s="358">
        <v>230</v>
      </c>
      <c r="B80" s="197">
        <v>10</v>
      </c>
      <c r="C80" s="165">
        <v>0</v>
      </c>
      <c r="D80" s="261"/>
      <c r="E80" s="98"/>
      <c r="G80" s="261"/>
      <c r="H80" s="414" t="str">
        <f>INDEX('[1]2012 Teams'!$B$2:$B$2344,MATCH(A80,'[1]2012 Teams'!$A$2:$A$2344))</f>
        <v>Shelton, CT USA</v>
      </c>
      <c r="I80" s="262"/>
      <c r="J80" s="263"/>
      <c r="K80" s="263"/>
      <c r="L80" s="261"/>
      <c r="M80" s="262"/>
      <c r="N80" s="262"/>
      <c r="O80" s="263"/>
      <c r="P80" s="263"/>
      <c r="Q80" s="261"/>
      <c r="R80" s="262"/>
      <c r="S80" s="262"/>
      <c r="T80" s="263"/>
      <c r="U80" s="263"/>
      <c r="V80" s="261"/>
      <c r="W80" s="262"/>
      <c r="X80" s="262"/>
      <c r="Y80" s="263"/>
      <c r="Z80" s="263"/>
      <c r="AA80" s="261"/>
      <c r="AB80" s="261"/>
      <c r="AC80" s="261"/>
      <c r="AD80" s="261"/>
      <c r="AE80" s="261"/>
      <c r="AF80" s="261"/>
    </row>
    <row r="81" spans="1:32" x14ac:dyDescent="0.2">
      <c r="A81" s="358">
        <v>231</v>
      </c>
      <c r="B81" s="197">
        <v>14</v>
      </c>
      <c r="C81" s="165">
        <v>0</v>
      </c>
      <c r="D81" s="261"/>
      <c r="E81" s="98"/>
      <c r="G81" s="261"/>
      <c r="H81" s="414" t="str">
        <f>INDEX('[1]2012 Teams'!$B$2:$B$2344,MATCH(A81,'[1]2012 Teams'!$A$2:$A$2344))</f>
        <v>Pasadena, TX USA</v>
      </c>
      <c r="I81" s="262"/>
      <c r="J81" s="263"/>
      <c r="K81" s="263"/>
      <c r="L81" s="261"/>
      <c r="M81" s="262"/>
      <c r="N81" s="262"/>
      <c r="O81" s="263"/>
      <c r="P81" s="263"/>
      <c r="Q81" s="261"/>
      <c r="R81" s="262"/>
      <c r="S81" s="262"/>
      <c r="T81" s="263"/>
      <c r="U81" s="263"/>
      <c r="V81" s="261"/>
      <c r="W81" s="262"/>
      <c r="X81" s="262"/>
      <c r="Y81" s="263"/>
      <c r="Z81" s="263"/>
      <c r="AA81" s="261"/>
      <c r="AB81" s="261"/>
      <c r="AC81" s="261"/>
      <c r="AD81" s="261"/>
      <c r="AE81" s="261"/>
      <c r="AF81" s="261"/>
    </row>
    <row r="82" spans="1:32" x14ac:dyDescent="0.2">
      <c r="A82" s="358">
        <v>233</v>
      </c>
      <c r="B82" s="197">
        <v>12</v>
      </c>
      <c r="C82" s="165">
        <v>10</v>
      </c>
      <c r="D82" s="261"/>
      <c r="E82" s="197"/>
      <c r="G82" s="261"/>
      <c r="H82" s="414" t="str">
        <f>INDEX('[1]2012 Teams'!$B$2:$B$2344,MATCH(A82,'[1]2012 Teams'!$A$2:$A$2344))</f>
        <v>Rockledge/Cocoa Beach, FL USA</v>
      </c>
      <c r="I82" s="262"/>
      <c r="J82" s="264"/>
      <c r="K82" s="264"/>
      <c r="L82" s="261"/>
      <c r="M82" s="262"/>
      <c r="N82" s="262"/>
      <c r="O82" s="264"/>
      <c r="P82" s="264"/>
      <c r="Q82" s="261"/>
      <c r="R82" s="262"/>
      <c r="S82" s="262"/>
      <c r="T82" s="264"/>
      <c r="U82" s="264"/>
      <c r="V82" s="261"/>
      <c r="W82" s="262"/>
      <c r="X82" s="262"/>
      <c r="Y82" s="264"/>
      <c r="Z82" s="264"/>
      <c r="AA82" s="261"/>
      <c r="AB82" s="261"/>
      <c r="AC82" s="261"/>
      <c r="AD82" s="261"/>
      <c r="AE82" s="261"/>
      <c r="AF82" s="261"/>
    </row>
    <row r="83" spans="1:32" x14ac:dyDescent="0.2">
      <c r="A83" s="358">
        <v>234</v>
      </c>
      <c r="B83" s="202">
        <v>10</v>
      </c>
      <c r="C83" s="165">
        <v>0</v>
      </c>
      <c r="D83" s="261"/>
      <c r="E83" s="98"/>
      <c r="G83" s="261"/>
      <c r="H83" s="414" t="str">
        <f>INDEX('[1]2012 Teams'!$B$2:$B$2344,MATCH(A83,'[1]2012 Teams'!$A$2:$A$2344))</f>
        <v>Indianapolis, IN USA</v>
      </c>
      <c r="I83" s="262"/>
      <c r="J83" s="264"/>
      <c r="K83" s="264"/>
      <c r="L83" s="261"/>
      <c r="M83" s="262"/>
      <c r="N83" s="262"/>
      <c r="O83" s="264"/>
      <c r="P83" s="264"/>
      <c r="Q83" s="261"/>
      <c r="R83" s="262"/>
      <c r="S83" s="262"/>
      <c r="T83" s="264"/>
      <c r="U83" s="264"/>
      <c r="V83" s="261"/>
      <c r="W83" s="262"/>
      <c r="X83" s="262"/>
      <c r="Y83" s="264"/>
      <c r="Z83" s="264"/>
      <c r="AA83" s="261"/>
      <c r="AB83" s="261"/>
      <c r="AC83" s="261"/>
      <c r="AD83" s="261"/>
      <c r="AE83" s="261"/>
      <c r="AF83" s="261"/>
    </row>
    <row r="84" spans="1:32" x14ac:dyDescent="0.2">
      <c r="A84" s="358">
        <v>236</v>
      </c>
      <c r="B84" s="197">
        <v>9</v>
      </c>
      <c r="C84" s="165">
        <v>0</v>
      </c>
      <c r="D84" s="261"/>
      <c r="E84" s="98"/>
      <c r="G84" s="261"/>
      <c r="H84" s="414" t="str">
        <f>INDEX('[1]2012 Teams'!$B$2:$B$2344,MATCH(A84,'[1]2012 Teams'!$A$2:$A$2344))</f>
        <v>Old Lyme, CT USA</v>
      </c>
      <c r="I84" s="262"/>
      <c r="J84" s="264"/>
      <c r="K84" s="264"/>
      <c r="L84" s="261"/>
      <c r="M84" s="262"/>
      <c r="N84" s="262"/>
      <c r="O84" s="264"/>
      <c r="P84" s="264"/>
      <c r="Q84" s="261"/>
      <c r="R84" s="262"/>
      <c r="S84" s="262"/>
      <c r="T84" s="264"/>
      <c r="U84" s="264"/>
      <c r="V84" s="261"/>
      <c r="W84" s="262"/>
      <c r="X84" s="262"/>
      <c r="Y84" s="264"/>
      <c r="Z84" s="264"/>
      <c r="AA84" s="261"/>
      <c r="AB84" s="261"/>
      <c r="AC84" s="261"/>
      <c r="AD84" s="261"/>
      <c r="AE84" s="261"/>
      <c r="AF84" s="261"/>
    </row>
    <row r="85" spans="1:32" x14ac:dyDescent="0.2">
      <c r="A85" s="358">
        <v>245</v>
      </c>
      <c r="B85" s="197">
        <v>16</v>
      </c>
      <c r="C85" s="165">
        <v>30</v>
      </c>
      <c r="D85" s="261"/>
      <c r="E85" s="197"/>
      <c r="G85" s="261"/>
      <c r="H85" s="414" t="str">
        <f>INDEX('[1]2012 Teams'!$B$2:$B$2344,MATCH(A85,'[1]2012 Teams'!$A$2:$A$2344))</f>
        <v>Rochester Hills, MI USA</v>
      </c>
      <c r="I85" s="262"/>
      <c r="J85" s="263"/>
      <c r="K85" s="263"/>
      <c r="L85" s="261"/>
      <c r="M85" s="262"/>
      <c r="N85" s="262"/>
      <c r="O85" s="263"/>
      <c r="P85" s="263"/>
      <c r="Q85" s="261"/>
      <c r="R85" s="262"/>
      <c r="S85" s="262"/>
      <c r="T85" s="263"/>
      <c r="U85" s="263"/>
      <c r="V85" s="261"/>
      <c r="W85" s="262"/>
      <c r="X85" s="262"/>
      <c r="Y85" s="263"/>
      <c r="Z85" s="263"/>
      <c r="AA85" s="261"/>
      <c r="AB85" s="261"/>
      <c r="AC85" s="261"/>
      <c r="AD85" s="261"/>
      <c r="AE85" s="261"/>
      <c r="AF85" s="261"/>
    </row>
    <row r="86" spans="1:32" x14ac:dyDescent="0.2">
      <c r="A86" s="358">
        <v>254</v>
      </c>
      <c r="B86" s="197">
        <v>15</v>
      </c>
      <c r="C86" s="356">
        <v>40</v>
      </c>
      <c r="D86" s="261">
        <v>10</v>
      </c>
      <c r="E86" s="98"/>
      <c r="G86" s="261"/>
      <c r="H86" s="414" t="str">
        <f>INDEX('[1]2012 Teams'!$B$2:$B$2344,MATCH(A86,'[1]2012 Teams'!$A$2:$A$2344))</f>
        <v>San Jose, CA USA</v>
      </c>
      <c r="I86" s="262"/>
      <c r="J86" s="263"/>
      <c r="K86" s="263"/>
      <c r="L86" s="261"/>
      <c r="M86" s="262"/>
      <c r="N86" s="262"/>
      <c r="O86" s="263"/>
      <c r="P86" s="263"/>
      <c r="Q86" s="261"/>
      <c r="R86" s="262"/>
      <c r="S86" s="262"/>
      <c r="T86" s="263"/>
      <c r="U86" s="263"/>
      <c r="V86" s="261"/>
      <c r="W86" s="262"/>
      <c r="X86" s="262"/>
      <c r="Y86" s="263"/>
      <c r="Z86" s="263"/>
      <c r="AA86" s="261"/>
      <c r="AB86" s="261"/>
      <c r="AC86" s="261"/>
      <c r="AD86" s="261"/>
      <c r="AE86" s="261"/>
      <c r="AF86" s="261"/>
    </row>
    <row r="87" spans="1:32" x14ac:dyDescent="0.2">
      <c r="A87" s="358">
        <v>269</v>
      </c>
      <c r="B87" s="197">
        <v>9</v>
      </c>
      <c r="C87" s="165">
        <v>0</v>
      </c>
      <c r="D87" s="261"/>
      <c r="E87" s="98"/>
      <c r="G87" s="261"/>
      <c r="H87" s="414" t="str">
        <f>INDEX('[1]2012 Teams'!$B$2:$B$2344,MATCH(A87,'[1]2012 Teams'!$A$2:$A$2344))</f>
        <v>Oconomowoc, WI USA</v>
      </c>
      <c r="I87" s="262"/>
      <c r="J87" s="263"/>
      <c r="K87" s="263"/>
      <c r="L87" s="261"/>
      <c r="M87" s="262"/>
      <c r="N87" s="262"/>
      <c r="O87" s="263"/>
      <c r="P87" s="263"/>
      <c r="Q87" s="261"/>
      <c r="R87" s="262"/>
      <c r="S87" s="262"/>
      <c r="T87" s="263"/>
      <c r="U87" s="263"/>
      <c r="V87" s="261"/>
      <c r="W87" s="262"/>
      <c r="X87" s="262"/>
      <c r="Y87" s="263"/>
      <c r="Z87" s="263"/>
      <c r="AA87" s="261"/>
      <c r="AB87" s="261"/>
      <c r="AC87" s="261"/>
      <c r="AD87" s="261"/>
      <c r="AE87" s="261"/>
      <c r="AF87" s="261"/>
    </row>
    <row r="88" spans="1:32" x14ac:dyDescent="0.2">
      <c r="A88" s="358">
        <v>279</v>
      </c>
      <c r="B88" s="197">
        <v>11</v>
      </c>
      <c r="C88" s="165">
        <v>0</v>
      </c>
      <c r="D88" s="261"/>
      <c r="E88" s="98"/>
      <c r="G88" s="261"/>
      <c r="H88" s="414" t="str">
        <f>INDEX('[1]2012 Teams'!$B$2:$B$2344,MATCH(A88,'[1]2012 Teams'!$A$2:$A$2344))</f>
        <v>Maumee, OH USA</v>
      </c>
      <c r="I88" s="262"/>
      <c r="J88" s="264"/>
      <c r="K88" s="264"/>
      <c r="L88" s="261"/>
      <c r="M88" s="262"/>
      <c r="N88" s="262"/>
      <c r="O88" s="264"/>
      <c r="P88" s="264"/>
      <c r="Q88" s="261"/>
      <c r="R88" s="262"/>
      <c r="S88" s="262"/>
      <c r="T88" s="264"/>
      <c r="U88" s="264"/>
      <c r="V88" s="261"/>
      <c r="W88" s="262"/>
      <c r="X88" s="262"/>
      <c r="Y88" s="264"/>
      <c r="Z88" s="264"/>
      <c r="AA88" s="261"/>
      <c r="AB88" s="261"/>
      <c r="AC88" s="261"/>
      <c r="AD88" s="261"/>
      <c r="AE88" s="261"/>
      <c r="AF88" s="261"/>
    </row>
    <row r="89" spans="1:32" x14ac:dyDescent="0.2">
      <c r="A89" s="358">
        <v>292</v>
      </c>
      <c r="B89" s="197">
        <v>1</v>
      </c>
      <c r="C89" s="165">
        <v>0</v>
      </c>
      <c r="D89" s="261"/>
      <c r="E89" s="98"/>
      <c r="G89" s="261"/>
      <c r="H89" s="414" t="str">
        <f>INDEX('[1]2012 Teams'!$B$2:$B$2344,MATCH(A89,'[1]2012 Teams'!$A$2:$A$2344))</f>
        <v>Russiaville, IN USA</v>
      </c>
      <c r="I89" s="262"/>
      <c r="J89" s="264"/>
      <c r="K89" s="264"/>
      <c r="L89" s="261"/>
      <c r="M89" s="262"/>
      <c r="N89" s="262"/>
      <c r="O89" s="264"/>
      <c r="P89" s="264"/>
      <c r="Q89" s="261"/>
      <c r="R89" s="262"/>
      <c r="S89" s="262"/>
      <c r="T89" s="264"/>
      <c r="U89" s="264"/>
      <c r="V89" s="261"/>
      <c r="W89" s="262"/>
      <c r="X89" s="262"/>
      <c r="Y89" s="264"/>
      <c r="Z89" s="264"/>
      <c r="AA89" s="261"/>
      <c r="AB89" s="261"/>
      <c r="AC89" s="261"/>
      <c r="AD89" s="261"/>
      <c r="AE89" s="261"/>
      <c r="AF89" s="261"/>
    </row>
    <row r="90" spans="1:32" x14ac:dyDescent="0.2">
      <c r="A90" s="358">
        <v>293</v>
      </c>
      <c r="B90" s="197">
        <v>5</v>
      </c>
      <c r="C90" s="165">
        <v>0</v>
      </c>
      <c r="D90" s="261"/>
      <c r="E90" s="98"/>
      <c r="G90" s="261"/>
      <c r="H90" s="414" t="str">
        <f>INDEX('[1]2012 Teams'!$B$2:$B$2344,MATCH(A90,'[1]2012 Teams'!$A$2:$A$2344))</f>
        <v>Pennington, NJ USA</v>
      </c>
      <c r="I90" s="262"/>
      <c r="J90" s="264"/>
      <c r="K90" s="264"/>
      <c r="L90" s="261"/>
      <c r="M90" s="262"/>
      <c r="N90" s="262"/>
      <c r="O90" s="264"/>
      <c r="P90" s="264"/>
      <c r="Q90" s="261"/>
      <c r="R90" s="262"/>
      <c r="S90" s="262"/>
      <c r="T90" s="264"/>
      <c r="U90" s="264"/>
      <c r="V90" s="261"/>
      <c r="W90" s="262"/>
      <c r="X90" s="262"/>
      <c r="Y90" s="264"/>
      <c r="Z90" s="264"/>
      <c r="AA90" s="261"/>
      <c r="AB90" s="261"/>
      <c r="AC90" s="261"/>
      <c r="AD90" s="261"/>
      <c r="AE90" s="261"/>
      <c r="AF90" s="261"/>
    </row>
    <row r="91" spans="1:32" x14ac:dyDescent="0.2">
      <c r="A91" s="358">
        <v>302</v>
      </c>
      <c r="B91" s="202">
        <v>1</v>
      </c>
      <c r="C91" s="165">
        <v>0</v>
      </c>
      <c r="D91" s="261"/>
      <c r="E91" s="98"/>
      <c r="G91" s="261"/>
      <c r="H91" s="414" t="str">
        <f>INDEX('[1]2012 Teams'!$B$2:$B$2344,MATCH(A91,'[1]2012 Teams'!$A$2:$A$2344))</f>
        <v>Lake Orion, MI USA</v>
      </c>
      <c r="I91" s="262"/>
      <c r="J91" s="263"/>
      <c r="K91" s="263"/>
      <c r="L91" s="261"/>
      <c r="M91" s="262"/>
      <c r="N91" s="262"/>
      <c r="O91" s="263"/>
      <c r="P91" s="263"/>
      <c r="Q91" s="261"/>
      <c r="R91" s="262"/>
      <c r="S91" s="262"/>
      <c r="T91" s="263"/>
      <c r="U91" s="263"/>
      <c r="V91" s="261"/>
      <c r="W91" s="262"/>
      <c r="X91" s="262"/>
      <c r="Y91" s="263"/>
      <c r="Z91" s="263"/>
      <c r="AA91" s="261"/>
      <c r="AB91" s="261"/>
      <c r="AC91" s="261"/>
      <c r="AD91" s="261"/>
      <c r="AE91" s="261"/>
      <c r="AF91" s="261"/>
    </row>
    <row r="92" spans="1:32" x14ac:dyDescent="0.2">
      <c r="A92" s="358">
        <v>312</v>
      </c>
      <c r="B92" s="194">
        <v>6</v>
      </c>
      <c r="C92" s="165">
        <v>10</v>
      </c>
      <c r="D92" s="261"/>
      <c r="E92" s="98"/>
      <c r="G92" s="261"/>
      <c r="H92" s="414" t="str">
        <f>INDEX('[1]2012 Teams'!$B$2:$B$2344,MATCH(A92,'[1]2012 Teams'!$A$2:$A$2344))</f>
        <v>Walled Lake, MI USA</v>
      </c>
      <c r="I92" s="262"/>
      <c r="J92" s="263"/>
      <c r="K92" s="263"/>
      <c r="L92" s="261"/>
      <c r="M92" s="262"/>
      <c r="N92" s="262"/>
      <c r="O92" s="263"/>
      <c r="P92" s="263"/>
      <c r="Q92" s="261"/>
      <c r="R92" s="262"/>
      <c r="S92" s="262"/>
      <c r="T92" s="263"/>
      <c r="U92" s="263"/>
      <c r="V92" s="261"/>
      <c r="W92" s="262"/>
      <c r="X92" s="262"/>
      <c r="Y92" s="263"/>
      <c r="Z92" s="263"/>
      <c r="AA92" s="261"/>
      <c r="AB92" s="261"/>
      <c r="AC92" s="261"/>
      <c r="AD92" s="261"/>
      <c r="AE92" s="261"/>
      <c r="AF92" s="261"/>
    </row>
    <row r="93" spans="1:32" x14ac:dyDescent="0.2">
      <c r="A93" s="358">
        <v>322</v>
      </c>
      <c r="B93" s="197">
        <v>10</v>
      </c>
      <c r="C93" s="165">
        <v>0</v>
      </c>
      <c r="D93" s="261"/>
      <c r="E93" s="197"/>
      <c r="G93" s="261"/>
      <c r="H93" s="414" t="str">
        <f>INDEX('[1]2012 Teams'!$B$2:$B$2344,MATCH(A93,'[1]2012 Teams'!$A$2:$A$2344))</f>
        <v>Flint, MI USA</v>
      </c>
      <c r="I93" s="262"/>
      <c r="J93" s="263"/>
      <c r="K93" s="263"/>
      <c r="L93" s="261"/>
      <c r="M93" s="262"/>
      <c r="N93" s="262"/>
      <c r="O93" s="263"/>
      <c r="P93" s="263"/>
      <c r="Q93" s="261"/>
      <c r="R93" s="262"/>
      <c r="S93" s="262"/>
      <c r="T93" s="263"/>
      <c r="U93" s="263"/>
      <c r="V93" s="261"/>
      <c r="W93" s="262"/>
      <c r="X93" s="262"/>
      <c r="Y93" s="263"/>
      <c r="Z93" s="263"/>
      <c r="AA93" s="261"/>
      <c r="AB93" s="261"/>
      <c r="AC93" s="261"/>
      <c r="AD93" s="261"/>
      <c r="AE93" s="261"/>
      <c r="AF93" s="261"/>
    </row>
    <row r="94" spans="1:32" x14ac:dyDescent="0.2">
      <c r="A94" s="358">
        <v>330</v>
      </c>
      <c r="B94" s="197">
        <v>15</v>
      </c>
      <c r="C94" s="356">
        <v>50</v>
      </c>
      <c r="D94" s="261">
        <v>20</v>
      </c>
      <c r="E94" s="98"/>
      <c r="G94" s="261"/>
      <c r="H94" s="414" t="str">
        <f>INDEX('[1]2012 Teams'!$B$2:$B$2344,MATCH(A94,'[1]2012 Teams'!$A$2:$A$2344))</f>
        <v>Hermosa Beach, CA USA</v>
      </c>
      <c r="I94" s="262"/>
      <c r="J94" s="264"/>
      <c r="K94" s="264"/>
      <c r="L94" s="261"/>
      <c r="M94" s="262"/>
      <c r="N94" s="262"/>
      <c r="O94" s="264"/>
      <c r="P94" s="264"/>
      <c r="Q94" s="261"/>
      <c r="R94" s="262"/>
      <c r="S94" s="262"/>
      <c r="T94" s="264"/>
      <c r="U94" s="264"/>
      <c r="V94" s="261"/>
      <c r="W94" s="262"/>
      <c r="X94" s="262"/>
      <c r="Y94" s="264"/>
      <c r="Z94" s="264"/>
      <c r="AA94" s="261"/>
      <c r="AB94" s="261"/>
      <c r="AC94" s="261"/>
      <c r="AD94" s="261"/>
      <c r="AE94" s="261"/>
      <c r="AF94" s="261"/>
    </row>
    <row r="95" spans="1:32" x14ac:dyDescent="0.2">
      <c r="A95" s="358">
        <v>337</v>
      </c>
      <c r="B95" s="197">
        <v>16</v>
      </c>
      <c r="C95" s="165">
        <v>20</v>
      </c>
      <c r="D95" s="261"/>
      <c r="E95" s="98"/>
      <c r="G95" s="261"/>
      <c r="H95" s="414" t="str">
        <f>INDEX('[1]2012 Teams'!$B$2:$B$2344,MATCH(A95,'[1]2012 Teams'!$A$2:$A$2344))</f>
        <v>Logan, WV USA</v>
      </c>
      <c r="I95" s="262"/>
      <c r="J95" s="264"/>
      <c r="K95" s="264"/>
      <c r="L95" s="261"/>
      <c r="M95" s="262"/>
      <c r="N95" s="262"/>
      <c r="O95" s="264"/>
      <c r="P95" s="264"/>
      <c r="Q95" s="261"/>
      <c r="R95" s="262"/>
      <c r="S95" s="262"/>
      <c r="T95" s="264"/>
      <c r="U95" s="264"/>
      <c r="V95" s="261"/>
      <c r="W95" s="262"/>
      <c r="X95" s="262"/>
      <c r="Y95" s="264"/>
      <c r="Z95" s="264"/>
      <c r="AA95" s="261"/>
      <c r="AB95" s="261"/>
      <c r="AC95" s="261"/>
      <c r="AD95" s="261"/>
      <c r="AE95" s="261"/>
      <c r="AF95" s="261"/>
    </row>
    <row r="96" spans="1:32" x14ac:dyDescent="0.2">
      <c r="A96" s="358">
        <v>343</v>
      </c>
      <c r="B96" s="197">
        <v>13</v>
      </c>
      <c r="C96" s="165">
        <v>10</v>
      </c>
      <c r="D96" s="261"/>
      <c r="E96" s="98"/>
      <c r="G96" s="261"/>
      <c r="H96" s="414" t="str">
        <f>INDEX('[1]2012 Teams'!$B$2:$B$2344,MATCH(A96,'[1]2012 Teams'!$A$2:$A$2344))</f>
        <v>Seneca, SC USA</v>
      </c>
      <c r="I96" s="262"/>
      <c r="J96" s="264"/>
      <c r="K96" s="264"/>
      <c r="L96" s="261"/>
      <c r="M96" s="262"/>
      <c r="N96" s="262"/>
      <c r="O96" s="264"/>
      <c r="P96" s="264"/>
      <c r="Q96" s="261"/>
      <c r="R96" s="262"/>
      <c r="S96" s="262"/>
      <c r="T96" s="264"/>
      <c r="U96" s="264"/>
      <c r="V96" s="261"/>
      <c r="W96" s="262"/>
      <c r="X96" s="262"/>
      <c r="Y96" s="264"/>
      <c r="Z96" s="264"/>
      <c r="AA96" s="261"/>
      <c r="AB96" s="261"/>
      <c r="AC96" s="261"/>
      <c r="AD96" s="261"/>
      <c r="AE96" s="261"/>
      <c r="AF96" s="261"/>
    </row>
    <row r="97" spans="1:32" x14ac:dyDescent="0.2">
      <c r="A97" s="358">
        <v>345</v>
      </c>
      <c r="B97" s="197">
        <v>3</v>
      </c>
      <c r="C97" s="165">
        <v>0</v>
      </c>
      <c r="D97" s="261"/>
      <c r="E97" s="98"/>
      <c r="G97" s="261"/>
      <c r="H97" s="414" t="str">
        <f>INDEX('[1]2012 Teams'!$B$2:$B$2344,MATCH(A97,'[1]2012 Teams'!$A$2:$A$2344))</f>
        <v>Seneca, SC USA</v>
      </c>
      <c r="I97" s="262"/>
      <c r="J97" s="263"/>
      <c r="K97" s="263"/>
      <c r="L97" s="261"/>
      <c r="M97" s="262"/>
      <c r="N97" s="262"/>
      <c r="O97" s="263"/>
      <c r="P97" s="263"/>
      <c r="Q97" s="261"/>
      <c r="R97" s="262"/>
      <c r="S97" s="262"/>
      <c r="T97" s="263"/>
      <c r="U97" s="263"/>
      <c r="V97" s="261"/>
      <c r="W97" s="262"/>
      <c r="X97" s="262"/>
      <c r="Y97" s="263"/>
      <c r="Z97" s="263"/>
      <c r="AA97" s="261"/>
      <c r="AB97" s="261"/>
      <c r="AC97" s="261"/>
      <c r="AD97" s="261"/>
      <c r="AE97" s="261"/>
      <c r="AF97" s="261"/>
    </row>
    <row r="98" spans="1:32" x14ac:dyDescent="0.2">
      <c r="A98" s="358">
        <v>353</v>
      </c>
      <c r="B98" s="197">
        <v>5</v>
      </c>
      <c r="C98" s="165">
        <v>10</v>
      </c>
      <c r="D98" s="261"/>
      <c r="E98" s="98"/>
      <c r="G98" s="261"/>
      <c r="H98" s="414" t="str">
        <f>INDEX('[1]2012 Teams'!$B$2:$B$2344,MATCH(A98,'[1]2012 Teams'!$A$2:$A$2344))</f>
        <v>Plainview, NY USA</v>
      </c>
      <c r="I98" s="262"/>
      <c r="J98" s="263"/>
      <c r="K98" s="263"/>
      <c r="L98" s="261"/>
      <c r="M98" s="262"/>
      <c r="N98" s="262"/>
      <c r="O98" s="263"/>
      <c r="P98" s="263"/>
      <c r="Q98" s="261"/>
      <c r="R98" s="262"/>
      <c r="S98" s="262"/>
      <c r="T98" s="263"/>
      <c r="U98" s="263"/>
      <c r="V98" s="261"/>
      <c r="W98" s="262"/>
      <c r="X98" s="262"/>
      <c r="Y98" s="263"/>
      <c r="Z98" s="263"/>
      <c r="AA98" s="261"/>
      <c r="AB98" s="261"/>
      <c r="AC98" s="261"/>
      <c r="AD98" s="261"/>
      <c r="AE98" s="261"/>
      <c r="AF98" s="261"/>
    </row>
    <row r="99" spans="1:32" x14ac:dyDescent="0.2">
      <c r="A99" s="358">
        <v>365</v>
      </c>
      <c r="B99" s="202">
        <v>8</v>
      </c>
      <c r="C99" s="165">
        <v>0</v>
      </c>
      <c r="D99" s="261"/>
      <c r="E99" s="98"/>
      <c r="G99" s="261"/>
      <c r="H99" s="414" t="str">
        <f>INDEX('[1]2012 Teams'!$B$2:$B$2344,MATCH(A99,'[1]2012 Teams'!$A$2:$A$2344))</f>
        <v>Wilmington, DE USA</v>
      </c>
      <c r="I99" s="262"/>
      <c r="J99" s="263"/>
      <c r="K99" s="263"/>
      <c r="L99" s="261"/>
      <c r="M99" s="262"/>
      <c r="N99" s="262"/>
      <c r="O99" s="263"/>
      <c r="P99" s="263"/>
      <c r="Q99" s="261"/>
      <c r="R99" s="262"/>
      <c r="S99" s="262"/>
      <c r="T99" s="263"/>
      <c r="U99" s="263"/>
      <c r="V99" s="261"/>
      <c r="W99" s="262"/>
      <c r="X99" s="262"/>
      <c r="Y99" s="263"/>
      <c r="Z99" s="263"/>
      <c r="AA99" s="261"/>
      <c r="AB99" s="261"/>
      <c r="AC99" s="261"/>
      <c r="AD99" s="261"/>
      <c r="AE99" s="261"/>
      <c r="AF99" s="261"/>
    </row>
    <row r="100" spans="1:32" x14ac:dyDescent="0.2">
      <c r="A100" s="358">
        <v>388</v>
      </c>
      <c r="B100" s="197">
        <v>13</v>
      </c>
      <c r="C100" s="165">
        <v>10</v>
      </c>
      <c r="D100" s="261"/>
      <c r="E100" s="98"/>
      <c r="G100" s="261"/>
      <c r="H100" s="414" t="str">
        <f>INDEX('[1]2012 Teams'!$B$2:$B$2344,MATCH(A100,'[1]2012 Teams'!$A$2:$A$2344))</f>
        <v>Grundy, VA USA</v>
      </c>
      <c r="I100" s="262"/>
      <c r="J100" s="264"/>
      <c r="K100" s="264"/>
      <c r="L100" s="261"/>
      <c r="M100" s="262"/>
      <c r="N100" s="262"/>
      <c r="O100" s="264"/>
      <c r="P100" s="264"/>
      <c r="Q100" s="261"/>
      <c r="R100" s="262"/>
      <c r="S100" s="262"/>
      <c r="T100" s="264"/>
      <c r="U100" s="264"/>
      <c r="V100" s="261"/>
      <c r="W100" s="262"/>
      <c r="X100" s="262"/>
      <c r="Y100" s="264"/>
      <c r="Z100" s="264"/>
      <c r="AA100" s="261"/>
      <c r="AB100" s="261"/>
      <c r="AC100" s="261"/>
      <c r="AD100" s="261"/>
      <c r="AE100" s="261"/>
      <c r="AF100" s="261"/>
    </row>
    <row r="101" spans="1:32" x14ac:dyDescent="0.2">
      <c r="A101" s="358">
        <v>395</v>
      </c>
      <c r="B101" s="197">
        <v>11</v>
      </c>
      <c r="C101" s="165">
        <v>0</v>
      </c>
      <c r="D101" s="261"/>
      <c r="E101" s="98"/>
      <c r="G101" s="261"/>
      <c r="H101" s="414" t="str">
        <f>INDEX('[1]2012 Teams'!$B$2:$B$2344,MATCH(A101,'[1]2012 Teams'!$A$2:$A$2344))</f>
        <v>Bronx, NY USA</v>
      </c>
      <c r="I101" s="262"/>
      <c r="J101" s="264"/>
      <c r="K101" s="264"/>
      <c r="L101" s="261"/>
      <c r="M101" s="262"/>
      <c r="N101" s="262"/>
      <c r="O101" s="264"/>
      <c r="P101" s="264"/>
      <c r="Q101" s="261"/>
      <c r="R101" s="262"/>
      <c r="S101" s="262"/>
      <c r="T101" s="264"/>
      <c r="U101" s="264"/>
      <c r="V101" s="261"/>
      <c r="W101" s="262"/>
      <c r="X101" s="262"/>
      <c r="Y101" s="264"/>
      <c r="Z101" s="264"/>
      <c r="AA101" s="261"/>
      <c r="AB101" s="261"/>
      <c r="AC101" s="261"/>
      <c r="AD101" s="261"/>
      <c r="AE101" s="261"/>
      <c r="AF101" s="261"/>
    </row>
    <row r="102" spans="1:32" x14ac:dyDescent="0.2">
      <c r="A102" s="358">
        <v>435</v>
      </c>
      <c r="B102" s="197">
        <v>2</v>
      </c>
      <c r="C102" s="165">
        <v>0</v>
      </c>
      <c r="D102" s="261"/>
      <c r="E102" s="197"/>
      <c r="G102" s="261"/>
      <c r="H102" s="414" t="str">
        <f>INDEX('[1]2012 Teams'!$B$2:$B$2344,MATCH(A102,'[1]2012 Teams'!$A$2:$A$2344))</f>
        <v>Raleigh, NC USA</v>
      </c>
      <c r="I102" s="262"/>
      <c r="J102" s="264"/>
      <c r="K102" s="264"/>
      <c r="L102" s="261"/>
      <c r="M102" s="262"/>
      <c r="N102" s="262"/>
      <c r="O102" s="264"/>
      <c r="P102" s="264"/>
      <c r="Q102" s="261"/>
      <c r="R102" s="262"/>
      <c r="S102" s="262"/>
      <c r="T102" s="264"/>
      <c r="U102" s="264"/>
      <c r="V102" s="261"/>
      <c r="W102" s="262"/>
      <c r="X102" s="262"/>
      <c r="Y102" s="264"/>
      <c r="Z102" s="264"/>
      <c r="AA102" s="261"/>
      <c r="AB102" s="261"/>
      <c r="AC102" s="261"/>
      <c r="AD102" s="261"/>
      <c r="AE102" s="261"/>
      <c r="AF102" s="261"/>
    </row>
    <row r="103" spans="1:32" x14ac:dyDescent="0.2">
      <c r="A103" s="358">
        <v>447</v>
      </c>
      <c r="B103" s="197">
        <v>9</v>
      </c>
      <c r="C103" s="165">
        <v>20</v>
      </c>
      <c r="D103" s="261"/>
      <c r="E103" s="98"/>
      <c r="G103" s="261"/>
      <c r="H103" s="414" t="str">
        <f>INDEX('[1]2012 Teams'!$B$2:$B$2344,MATCH(A103,'[1]2012 Teams'!$A$2:$A$2344))</f>
        <v>Anderson, IN USA</v>
      </c>
      <c r="I103" s="262"/>
      <c r="J103" s="263"/>
      <c r="K103" s="263"/>
      <c r="L103" s="261"/>
      <c r="M103" s="262"/>
      <c r="N103" s="262"/>
      <c r="O103" s="263"/>
      <c r="P103" s="263"/>
      <c r="Q103" s="261"/>
      <c r="R103" s="262"/>
      <c r="S103" s="262"/>
      <c r="T103" s="263"/>
      <c r="U103" s="263"/>
      <c r="V103" s="261"/>
      <c r="W103" s="262"/>
      <c r="X103" s="262"/>
      <c r="Y103" s="263"/>
      <c r="Z103" s="263"/>
      <c r="AA103" s="261"/>
      <c r="AB103" s="261"/>
      <c r="AC103" s="261"/>
      <c r="AD103" s="261"/>
      <c r="AE103" s="261"/>
      <c r="AF103" s="261"/>
    </row>
    <row r="104" spans="1:32" x14ac:dyDescent="0.2">
      <c r="A104" s="358">
        <v>469</v>
      </c>
      <c r="B104" s="197">
        <v>2</v>
      </c>
      <c r="C104" s="165">
        <v>0</v>
      </c>
      <c r="D104" s="261"/>
      <c r="E104" s="98"/>
      <c r="G104" s="261"/>
      <c r="H104" s="414" t="str">
        <f>INDEX('[1]2012 Teams'!$B$2:$B$2344,MATCH(A104,'[1]2012 Teams'!$A$2:$A$2344))</f>
        <v>Bloomfield Hills, MI USA</v>
      </c>
      <c r="I104" s="262"/>
      <c r="J104" s="263"/>
      <c r="K104" s="263"/>
      <c r="L104" s="261"/>
      <c r="M104" s="262"/>
      <c r="N104" s="262"/>
      <c r="O104" s="263"/>
      <c r="P104" s="263"/>
      <c r="Q104" s="261"/>
      <c r="R104" s="262"/>
      <c r="S104" s="262"/>
      <c r="T104" s="263"/>
      <c r="U104" s="263"/>
      <c r="V104" s="261"/>
      <c r="W104" s="262"/>
      <c r="X104" s="262"/>
      <c r="Y104" s="263"/>
      <c r="Z104" s="263"/>
      <c r="AA104" s="261"/>
      <c r="AB104" s="261"/>
      <c r="AC104" s="261"/>
      <c r="AD104" s="261"/>
      <c r="AE104" s="261"/>
      <c r="AF104" s="261"/>
    </row>
    <row r="105" spans="1:32" x14ac:dyDescent="0.2">
      <c r="A105" s="358">
        <v>492</v>
      </c>
      <c r="B105" s="197">
        <v>1</v>
      </c>
      <c r="C105" s="165">
        <v>20</v>
      </c>
      <c r="D105" s="261"/>
      <c r="E105" s="98"/>
      <c r="G105" s="261"/>
      <c r="H105" s="414" t="str">
        <f>INDEX('[1]2012 Teams'!$B$2:$B$2344,MATCH(A105,'[1]2012 Teams'!$A$2:$A$2344))</f>
        <v>Bellevue, WA USA</v>
      </c>
      <c r="I105" s="262"/>
      <c r="J105" s="263"/>
      <c r="K105" s="263"/>
      <c r="L105" s="261"/>
      <c r="M105" s="262"/>
      <c r="N105" s="262"/>
      <c r="O105" s="263"/>
      <c r="P105" s="263"/>
      <c r="Q105" s="261"/>
      <c r="R105" s="262"/>
      <c r="S105" s="262"/>
      <c r="T105" s="263"/>
      <c r="U105" s="263"/>
      <c r="V105" s="261"/>
      <c r="W105" s="262"/>
      <c r="X105" s="262"/>
      <c r="Y105" s="263"/>
      <c r="Z105" s="263"/>
      <c r="AA105" s="261"/>
      <c r="AB105" s="261"/>
      <c r="AC105" s="261"/>
      <c r="AD105" s="261"/>
      <c r="AE105" s="261"/>
      <c r="AF105" s="261"/>
    </row>
    <row r="106" spans="1:32" x14ac:dyDescent="0.2">
      <c r="A106" s="358">
        <v>494</v>
      </c>
      <c r="B106" s="197">
        <v>3</v>
      </c>
      <c r="C106" s="165">
        <v>20</v>
      </c>
      <c r="D106" s="261"/>
      <c r="E106" s="197"/>
      <c r="G106" s="261"/>
      <c r="H106" s="414" t="str">
        <f>INDEX('[1]2012 Teams'!$B$2:$B$2344,MATCH(A106,'[1]2012 Teams'!$A$2:$A$2344))</f>
        <v>Goodrich, MI USA</v>
      </c>
      <c r="I106" s="262"/>
      <c r="J106" s="264"/>
      <c r="K106" s="264"/>
      <c r="L106" s="261"/>
      <c r="M106" s="262"/>
      <c r="N106" s="262"/>
      <c r="O106" s="264"/>
      <c r="P106" s="264"/>
      <c r="Q106" s="261"/>
      <c r="R106" s="262"/>
      <c r="S106" s="262"/>
      <c r="T106" s="264"/>
      <c r="U106" s="264"/>
      <c r="V106" s="261"/>
      <c r="W106" s="262"/>
      <c r="X106" s="262"/>
      <c r="Y106" s="264"/>
      <c r="Z106" s="264"/>
      <c r="AA106" s="261"/>
      <c r="AB106" s="261"/>
      <c r="AC106" s="261"/>
      <c r="AD106" s="261"/>
      <c r="AE106" s="261"/>
      <c r="AF106" s="261"/>
    </row>
    <row r="107" spans="1:32" x14ac:dyDescent="0.2">
      <c r="A107" s="358">
        <v>503</v>
      </c>
      <c r="B107" s="202">
        <v>7</v>
      </c>
      <c r="C107" s="356">
        <v>50</v>
      </c>
      <c r="D107" s="261">
        <v>20</v>
      </c>
      <c r="E107" s="98"/>
      <c r="G107" s="261"/>
      <c r="H107" s="414" t="str">
        <f>INDEX('[1]2012 Teams'!$B$2:$B$2344,MATCH(A107,'[1]2012 Teams'!$A$2:$A$2344))</f>
        <v>Novi, MI USA</v>
      </c>
      <c r="I107" s="262"/>
      <c r="J107" s="264"/>
      <c r="K107" s="264"/>
      <c r="L107" s="261"/>
      <c r="M107" s="262"/>
      <c r="N107" s="262"/>
      <c r="O107" s="264"/>
      <c r="P107" s="264"/>
      <c r="Q107" s="261"/>
      <c r="R107" s="262"/>
      <c r="S107" s="262"/>
      <c r="T107" s="264"/>
      <c r="U107" s="264"/>
      <c r="V107" s="261"/>
      <c r="W107" s="262"/>
      <c r="X107" s="262"/>
      <c r="Y107" s="264"/>
      <c r="Z107" s="264"/>
      <c r="AA107" s="261"/>
      <c r="AB107" s="261"/>
      <c r="AC107" s="261"/>
      <c r="AD107" s="261"/>
      <c r="AE107" s="261"/>
      <c r="AF107" s="261"/>
    </row>
    <row r="108" spans="1:32" x14ac:dyDescent="0.2">
      <c r="A108" s="358">
        <v>537</v>
      </c>
      <c r="B108" s="197">
        <v>8</v>
      </c>
      <c r="C108" s="165">
        <v>20</v>
      </c>
      <c r="D108" s="261"/>
      <c r="E108" s="98"/>
      <c r="G108" s="261"/>
      <c r="H108" s="414" t="str">
        <f>INDEX('[1]2012 Teams'!$B$2:$B$2344,MATCH(A108,'[1]2012 Teams'!$A$2:$A$2344))</f>
        <v>Sussex, WI USA</v>
      </c>
      <c r="I108" s="262"/>
      <c r="J108" s="264"/>
      <c r="K108" s="264"/>
      <c r="L108" s="261"/>
      <c r="M108" s="262"/>
      <c r="N108" s="262"/>
      <c r="O108" s="264"/>
      <c r="P108" s="264"/>
      <c r="Q108" s="261"/>
      <c r="R108" s="262"/>
      <c r="S108" s="262"/>
      <c r="T108" s="264"/>
      <c r="U108" s="264"/>
      <c r="V108" s="261"/>
      <c r="W108" s="262"/>
      <c r="X108" s="262"/>
      <c r="Y108" s="264"/>
      <c r="Z108" s="264"/>
      <c r="AA108" s="261"/>
      <c r="AB108" s="261"/>
      <c r="AC108" s="261"/>
      <c r="AD108" s="261"/>
      <c r="AE108" s="261"/>
      <c r="AF108" s="261"/>
    </row>
    <row r="109" spans="1:32" x14ac:dyDescent="0.2">
      <c r="A109" s="358">
        <v>616</v>
      </c>
      <c r="B109" s="197">
        <v>10</v>
      </c>
      <c r="C109" s="165">
        <v>0</v>
      </c>
      <c r="D109" s="261"/>
      <c r="E109" s="98"/>
      <c r="G109" s="261"/>
      <c r="H109" s="414" t="str">
        <f>INDEX('[1]2012 Teams'!$B$2:$B$2344,MATCH(A109,'[1]2012 Teams'!$A$2:$A$2344))</f>
        <v>Alexandria, VA USA</v>
      </c>
      <c r="I109" s="262"/>
      <c r="J109" s="263"/>
      <c r="K109" s="263"/>
      <c r="L109" s="261"/>
      <c r="M109" s="262"/>
      <c r="N109" s="262"/>
      <c r="O109" s="263"/>
      <c r="P109" s="263"/>
      <c r="Q109" s="261"/>
      <c r="R109" s="262"/>
      <c r="S109" s="262"/>
      <c r="T109" s="263"/>
      <c r="U109" s="263"/>
      <c r="V109" s="261"/>
      <c r="W109" s="262"/>
      <c r="X109" s="262"/>
      <c r="Y109" s="263"/>
      <c r="Z109" s="263"/>
      <c r="AA109" s="261"/>
      <c r="AB109" s="261"/>
      <c r="AC109" s="261"/>
      <c r="AD109" s="261"/>
      <c r="AE109" s="261"/>
      <c r="AF109" s="261"/>
    </row>
    <row r="110" spans="1:32" x14ac:dyDescent="0.2">
      <c r="A110" s="358">
        <v>694</v>
      </c>
      <c r="B110" s="197">
        <v>5</v>
      </c>
      <c r="C110" s="165">
        <v>10</v>
      </c>
      <c r="D110" s="261"/>
      <c r="E110" s="98"/>
      <c r="G110" s="261"/>
      <c r="H110" s="414" t="str">
        <f>INDEX('[1]2012 Teams'!$B$2:$B$2344,MATCH(A110,'[1]2012 Teams'!$A$2:$A$2344))</f>
        <v>New York, NY USA</v>
      </c>
      <c r="I110" s="262"/>
      <c r="J110" s="263"/>
      <c r="K110" s="263"/>
      <c r="L110" s="261"/>
      <c r="M110" s="262"/>
      <c r="N110" s="262"/>
      <c r="O110" s="263"/>
      <c r="P110" s="263"/>
      <c r="Q110" s="261"/>
      <c r="R110" s="262"/>
      <c r="S110" s="262"/>
      <c r="T110" s="263"/>
      <c r="U110" s="263"/>
      <c r="V110" s="261"/>
      <c r="W110" s="262"/>
      <c r="X110" s="262"/>
      <c r="Y110" s="263"/>
      <c r="Z110" s="263"/>
      <c r="AA110" s="261"/>
      <c r="AB110" s="261"/>
      <c r="AC110" s="261"/>
      <c r="AD110" s="261"/>
      <c r="AE110" s="261"/>
      <c r="AF110" s="261"/>
    </row>
    <row r="111" spans="1:32" x14ac:dyDescent="0.2">
      <c r="A111" s="358">
        <v>703</v>
      </c>
      <c r="B111" s="197">
        <v>10</v>
      </c>
      <c r="C111" s="165">
        <v>0</v>
      </c>
      <c r="D111" s="261"/>
      <c r="E111" s="98"/>
      <c r="G111" s="261"/>
      <c r="H111" s="414" t="str">
        <f>INDEX('[1]2012 Teams'!$B$2:$B$2344,MATCH(A111,'[1]2012 Teams'!$A$2:$A$2344))</f>
        <v>Saginaw, MI USA</v>
      </c>
      <c r="I111" s="262"/>
      <c r="J111" s="263"/>
      <c r="K111" s="263"/>
      <c r="L111" s="261"/>
      <c r="M111" s="262"/>
      <c r="N111" s="262"/>
      <c r="O111" s="263"/>
      <c r="P111" s="263"/>
      <c r="Q111" s="261"/>
      <c r="R111" s="262"/>
      <c r="S111" s="262"/>
      <c r="T111" s="263"/>
      <c r="U111" s="263"/>
      <c r="V111" s="261"/>
      <c r="W111" s="262"/>
      <c r="X111" s="262"/>
      <c r="Y111" s="263"/>
      <c r="Z111" s="263"/>
      <c r="AA111" s="261"/>
      <c r="AB111" s="261"/>
      <c r="AC111" s="261"/>
      <c r="AD111" s="261"/>
      <c r="AE111" s="261"/>
      <c r="AF111" s="261"/>
    </row>
    <row r="112" spans="1:32" x14ac:dyDescent="0.2">
      <c r="A112" s="358">
        <v>710</v>
      </c>
      <c r="B112" s="197">
        <v>11</v>
      </c>
      <c r="C112" s="165">
        <v>0</v>
      </c>
      <c r="D112" s="261"/>
      <c r="E112" s="98"/>
      <c r="G112" s="261"/>
      <c r="H112" s="414" t="str">
        <f>INDEX('[1]2012 Teams'!$B$2:$B$2344,MATCH(A112,'[1]2012 Teams'!$A$2:$A$2344))</f>
        <v>Bryn Mawr, PA USA</v>
      </c>
      <c r="I112" s="262"/>
      <c r="J112" s="264"/>
      <c r="K112" s="264"/>
      <c r="L112" s="261"/>
      <c r="M112" s="262"/>
      <c r="N112" s="262"/>
      <c r="O112" s="264"/>
      <c r="P112" s="264"/>
      <c r="Q112" s="261"/>
      <c r="R112" s="262"/>
      <c r="S112" s="262"/>
      <c r="T112" s="264"/>
      <c r="U112" s="264"/>
      <c r="V112" s="261"/>
      <c r="W112" s="262"/>
      <c r="X112" s="262"/>
      <c r="Y112" s="264"/>
      <c r="Z112" s="264"/>
      <c r="AA112" s="261"/>
      <c r="AB112" s="261"/>
      <c r="AC112" s="261"/>
      <c r="AD112" s="261"/>
      <c r="AE112" s="261"/>
      <c r="AF112" s="261"/>
    </row>
    <row r="113" spans="1:32" x14ac:dyDescent="0.2">
      <c r="A113" s="358">
        <v>716</v>
      </c>
      <c r="B113" s="197">
        <v>13</v>
      </c>
      <c r="C113" s="165">
        <v>0</v>
      </c>
      <c r="D113" s="261"/>
      <c r="E113" s="197"/>
      <c r="G113" s="261"/>
      <c r="H113" s="414" t="str">
        <f>INDEX('[1]2012 Teams'!$B$2:$B$2344,MATCH(A113,'[1]2012 Teams'!$A$2:$A$2344))</f>
        <v>Falls Village, CT USA</v>
      </c>
      <c r="I113" s="262"/>
      <c r="J113" s="264"/>
      <c r="K113" s="264"/>
      <c r="L113" s="261"/>
      <c r="M113" s="262"/>
      <c r="N113" s="262"/>
      <c r="O113" s="264"/>
      <c r="P113" s="264"/>
      <c r="Q113" s="261"/>
      <c r="R113" s="262"/>
      <c r="S113" s="262"/>
      <c r="T113" s="264"/>
      <c r="U113" s="264"/>
      <c r="V113" s="261"/>
      <c r="W113" s="262"/>
      <c r="X113" s="262"/>
      <c r="Y113" s="264"/>
      <c r="Z113" s="264"/>
      <c r="AA113" s="261"/>
      <c r="AB113" s="261"/>
      <c r="AC113" s="261"/>
      <c r="AD113" s="261"/>
      <c r="AE113" s="261"/>
      <c r="AF113" s="261"/>
    </row>
    <row r="114" spans="1:32" x14ac:dyDescent="0.2">
      <c r="A114" s="358">
        <v>766</v>
      </c>
      <c r="B114" s="197">
        <v>8</v>
      </c>
      <c r="C114" s="165">
        <v>30</v>
      </c>
      <c r="D114" s="261"/>
      <c r="E114" s="197"/>
      <c r="G114" s="261"/>
      <c r="H114" s="414" t="str">
        <f>INDEX('[1]2012 Teams'!$B$2:$B$2344,MATCH(A114,'[1]2012 Teams'!$A$2:$A$2344))</f>
        <v>Atherton, CA USA</v>
      </c>
      <c r="I114" s="262"/>
      <c r="J114" s="264"/>
      <c r="K114" s="264"/>
      <c r="L114" s="261"/>
      <c r="M114" s="262"/>
      <c r="N114" s="262"/>
      <c r="O114" s="264"/>
      <c r="P114" s="264"/>
      <c r="Q114" s="261"/>
      <c r="R114" s="262"/>
      <c r="S114" s="262"/>
      <c r="T114" s="264"/>
      <c r="U114" s="264"/>
      <c r="V114" s="261"/>
      <c r="W114" s="262"/>
      <c r="X114" s="262"/>
      <c r="Y114" s="264"/>
      <c r="Z114" s="264"/>
      <c r="AA114" s="261"/>
      <c r="AB114" s="261"/>
      <c r="AC114" s="261"/>
      <c r="AD114" s="261"/>
      <c r="AE114" s="261"/>
      <c r="AF114" s="261"/>
    </row>
    <row r="115" spans="1:32" x14ac:dyDescent="0.2">
      <c r="A115" s="358">
        <v>868</v>
      </c>
      <c r="B115" s="202">
        <v>9</v>
      </c>
      <c r="C115" s="165">
        <v>0</v>
      </c>
      <c r="D115" s="261"/>
      <c r="E115" s="98"/>
      <c r="G115" s="261"/>
      <c r="H115" s="414" t="str">
        <f>INDEX('[1]2012 Teams'!$B$2:$B$2344,MATCH(A115,'[1]2012 Teams'!$A$2:$A$2344))</f>
        <v>Carmel, IN USA</v>
      </c>
      <c r="I115" s="262"/>
      <c r="J115" s="263"/>
      <c r="K115" s="263"/>
      <c r="L115" s="261"/>
      <c r="M115" s="262"/>
      <c r="N115" s="262"/>
      <c r="O115" s="263"/>
      <c r="P115" s="263"/>
      <c r="Q115" s="261"/>
      <c r="R115" s="262"/>
      <c r="S115" s="262"/>
      <c r="T115" s="263"/>
      <c r="U115" s="263"/>
      <c r="V115" s="261"/>
      <c r="W115" s="262"/>
      <c r="X115" s="262"/>
      <c r="Y115" s="263"/>
      <c r="Z115" s="263"/>
      <c r="AA115" s="261"/>
      <c r="AB115" s="261"/>
      <c r="AC115" s="261"/>
      <c r="AD115" s="261"/>
      <c r="AE115" s="261"/>
      <c r="AF115" s="261"/>
    </row>
    <row r="116" spans="1:32" x14ac:dyDescent="0.2">
      <c r="A116" s="358">
        <v>910</v>
      </c>
      <c r="B116" s="194">
        <v>16</v>
      </c>
      <c r="C116" s="165">
        <v>20</v>
      </c>
      <c r="D116" s="261"/>
      <c r="E116" s="98"/>
      <c r="G116" s="261"/>
      <c r="H116" s="414" t="str">
        <f>INDEX('[1]2012 Teams'!$B$2:$B$2344,MATCH(A116,'[1]2012 Teams'!$A$2:$A$2344))</f>
        <v>Madison Heights, MI USA</v>
      </c>
      <c r="I116" s="262"/>
      <c r="J116" s="263"/>
      <c r="K116" s="263"/>
      <c r="L116" s="261"/>
      <c r="M116" s="262"/>
      <c r="N116" s="262"/>
      <c r="O116" s="263"/>
      <c r="P116" s="263"/>
      <c r="Q116" s="261"/>
      <c r="R116" s="262"/>
      <c r="S116" s="262"/>
      <c r="T116" s="263"/>
      <c r="U116" s="263"/>
      <c r="V116" s="261"/>
      <c r="W116" s="262"/>
      <c r="X116" s="262"/>
      <c r="Y116" s="263"/>
      <c r="Z116" s="263"/>
      <c r="AA116" s="261"/>
      <c r="AB116" s="261"/>
      <c r="AC116" s="261"/>
      <c r="AD116" s="261"/>
      <c r="AE116" s="261"/>
      <c r="AF116" s="261"/>
    </row>
    <row r="117" spans="1:32" x14ac:dyDescent="0.2">
      <c r="A117" s="358">
        <v>980</v>
      </c>
      <c r="B117" s="197">
        <v>15</v>
      </c>
      <c r="C117" s="165">
        <v>10</v>
      </c>
      <c r="D117" s="261"/>
      <c r="E117" s="197"/>
      <c r="G117" s="261"/>
      <c r="H117" s="414" t="str">
        <f>INDEX('[1]2012 Teams'!$B$2:$B$2344,MATCH(A117,'[1]2012 Teams'!$A$2:$A$2344))</f>
        <v>Burbank, CA USA</v>
      </c>
      <c r="I117" s="262"/>
      <c r="J117" s="263"/>
      <c r="K117" s="263"/>
      <c r="L117" s="261"/>
      <c r="M117" s="262"/>
      <c r="N117" s="262"/>
      <c r="O117" s="263"/>
      <c r="P117" s="263"/>
      <c r="Q117" s="261"/>
      <c r="R117" s="262"/>
      <c r="S117" s="262"/>
      <c r="T117" s="263"/>
      <c r="U117" s="263"/>
      <c r="V117" s="261"/>
      <c r="W117" s="262"/>
      <c r="X117" s="262"/>
      <c r="Y117" s="263"/>
      <c r="Z117" s="263"/>
      <c r="AA117" s="261"/>
      <c r="AB117" s="261"/>
      <c r="AC117" s="261"/>
      <c r="AD117" s="261"/>
      <c r="AE117" s="261"/>
      <c r="AF117" s="261"/>
    </row>
    <row r="118" spans="1:32" x14ac:dyDescent="0.2">
      <c r="A118" s="358">
        <v>987</v>
      </c>
      <c r="B118" s="197">
        <v>14</v>
      </c>
      <c r="C118" s="165">
        <v>10</v>
      </c>
      <c r="D118" s="261"/>
      <c r="E118" s="98"/>
      <c r="G118" s="261"/>
      <c r="H118" s="414" t="str">
        <f>INDEX('[1]2012 Teams'!$B$2:$B$2344,MATCH(A118,'[1]2012 Teams'!$A$2:$A$2344))</f>
        <v>Las Vegas, NV USA</v>
      </c>
      <c r="I118" s="262"/>
      <c r="J118" s="264"/>
      <c r="K118" s="264"/>
      <c r="L118" s="261"/>
      <c r="M118" s="262"/>
      <c r="N118" s="262"/>
      <c r="O118" s="264"/>
      <c r="P118" s="264"/>
      <c r="Q118" s="261"/>
      <c r="R118" s="262"/>
      <c r="S118" s="262"/>
      <c r="T118" s="264"/>
      <c r="U118" s="264"/>
      <c r="V118" s="261"/>
      <c r="W118" s="262"/>
      <c r="X118" s="262"/>
      <c r="Y118" s="264"/>
      <c r="Z118" s="264"/>
      <c r="AA118" s="261"/>
      <c r="AB118" s="261"/>
      <c r="AC118" s="261"/>
      <c r="AD118" s="261"/>
      <c r="AE118" s="261"/>
      <c r="AF118" s="261"/>
    </row>
    <row r="119" spans="1:32" x14ac:dyDescent="0.2">
      <c r="A119" s="358">
        <v>997</v>
      </c>
      <c r="B119" s="197">
        <v>15</v>
      </c>
      <c r="C119" s="165">
        <v>10</v>
      </c>
      <c r="D119" s="261"/>
      <c r="E119" s="197"/>
      <c r="G119" s="261"/>
      <c r="H119" s="414" t="str">
        <f>INDEX('[1]2012 Teams'!$B$2:$B$2344,MATCH(A119,'[1]2012 Teams'!$A$2:$A$2344))</f>
        <v>Corvallis, OR USA</v>
      </c>
      <c r="I119" s="262"/>
      <c r="J119" s="264"/>
      <c r="K119" s="264"/>
      <c r="L119" s="261"/>
      <c r="M119" s="262"/>
      <c r="N119" s="262"/>
      <c r="O119" s="264"/>
      <c r="P119" s="264"/>
      <c r="Q119" s="261"/>
      <c r="R119" s="262"/>
      <c r="S119" s="262"/>
      <c r="T119" s="264"/>
      <c r="U119" s="264"/>
      <c r="V119" s="261"/>
      <c r="W119" s="262"/>
      <c r="X119" s="262"/>
      <c r="Y119" s="264"/>
      <c r="Z119" s="264"/>
      <c r="AA119" s="261"/>
      <c r="AB119" s="261"/>
      <c r="AC119" s="261"/>
      <c r="AD119" s="261"/>
      <c r="AE119" s="261"/>
      <c r="AF119" s="261"/>
    </row>
    <row r="120" spans="1:32" x14ac:dyDescent="0.2">
      <c r="A120" s="358">
        <v>1024</v>
      </c>
      <c r="B120" s="197">
        <v>3</v>
      </c>
      <c r="C120" s="165">
        <v>10</v>
      </c>
      <c r="D120" s="261"/>
      <c r="E120" s="98"/>
      <c r="G120" s="261"/>
      <c r="H120" s="414" t="str">
        <f>INDEX('[1]2012 Teams'!$B$2:$B$2344,MATCH(A120,'[1]2012 Teams'!$A$2:$A$2344))</f>
        <v>Indianapolis, IN USA</v>
      </c>
      <c r="I120" s="262"/>
      <c r="J120" s="264"/>
      <c r="K120" s="264"/>
      <c r="L120" s="261"/>
      <c r="M120" s="262"/>
      <c r="N120" s="262"/>
      <c r="O120" s="264"/>
      <c r="P120" s="264"/>
      <c r="Q120" s="261"/>
      <c r="R120" s="262"/>
      <c r="S120" s="262"/>
      <c r="T120" s="264"/>
      <c r="U120" s="264"/>
      <c r="V120" s="261"/>
      <c r="W120" s="262"/>
      <c r="X120" s="262"/>
      <c r="Y120" s="264"/>
      <c r="Z120" s="264"/>
      <c r="AA120" s="261"/>
      <c r="AB120" s="261"/>
      <c r="AC120" s="261"/>
      <c r="AD120" s="261"/>
      <c r="AE120" s="261"/>
      <c r="AF120" s="261"/>
    </row>
    <row r="121" spans="1:32" x14ac:dyDescent="0.2">
      <c r="A121" s="358">
        <v>1027</v>
      </c>
      <c r="B121" s="197">
        <v>1</v>
      </c>
      <c r="C121" s="165">
        <v>0</v>
      </c>
      <c r="D121" s="261"/>
      <c r="E121" s="197"/>
      <c r="G121" s="261"/>
      <c r="H121" s="414" t="str">
        <f>INDEX('[1]2012 Teams'!$B$2:$B$2344,MATCH(A121,'[1]2012 Teams'!$A$2:$A$2344))</f>
        <v>West Springfield, MA USA</v>
      </c>
      <c r="I121" s="262"/>
      <c r="J121" s="263"/>
      <c r="K121" s="263"/>
      <c r="L121" s="261"/>
      <c r="M121" s="262"/>
      <c r="N121" s="262"/>
      <c r="O121" s="263"/>
      <c r="P121" s="263"/>
      <c r="Q121" s="261"/>
      <c r="R121" s="262"/>
      <c r="S121" s="262"/>
      <c r="T121" s="263"/>
      <c r="U121" s="263"/>
      <c r="V121" s="261"/>
      <c r="W121" s="262"/>
      <c r="X121" s="262"/>
      <c r="Y121" s="263"/>
      <c r="Z121" s="263"/>
      <c r="AA121" s="261"/>
      <c r="AB121" s="261"/>
      <c r="AC121" s="261"/>
      <c r="AD121" s="261"/>
      <c r="AE121" s="261"/>
      <c r="AF121" s="261"/>
    </row>
    <row r="122" spans="1:32" x14ac:dyDescent="0.2">
      <c r="A122" s="358">
        <v>1071</v>
      </c>
      <c r="B122" s="197">
        <v>10</v>
      </c>
      <c r="C122" s="165">
        <v>0</v>
      </c>
      <c r="D122" s="261"/>
      <c r="E122" s="197"/>
      <c r="G122" s="261"/>
      <c r="H122" s="414" t="str">
        <f>INDEX('[1]2012 Teams'!$B$2:$B$2344,MATCH(A122,'[1]2012 Teams'!$A$2:$A$2344))</f>
        <v>Wolcott, CT USA</v>
      </c>
      <c r="I122" s="262"/>
      <c r="J122" s="263"/>
      <c r="K122" s="263"/>
      <c r="L122" s="261"/>
      <c r="M122" s="262"/>
      <c r="N122" s="262"/>
      <c r="O122" s="263"/>
      <c r="P122" s="263"/>
      <c r="Q122" s="261"/>
      <c r="R122" s="262"/>
      <c r="S122" s="262"/>
      <c r="T122" s="263"/>
      <c r="U122" s="263"/>
      <c r="V122" s="261"/>
      <c r="W122" s="262"/>
      <c r="X122" s="262"/>
      <c r="Y122" s="263"/>
      <c r="Z122" s="263"/>
      <c r="AA122" s="261"/>
      <c r="AB122" s="261"/>
      <c r="AC122" s="261"/>
      <c r="AD122" s="261"/>
      <c r="AE122" s="261"/>
      <c r="AF122" s="261"/>
    </row>
    <row r="123" spans="1:32" x14ac:dyDescent="0.2">
      <c r="A123" s="358">
        <v>1089</v>
      </c>
      <c r="B123" s="202">
        <v>16</v>
      </c>
      <c r="C123" s="165">
        <v>0</v>
      </c>
      <c r="D123" s="261"/>
      <c r="E123" s="98"/>
      <c r="G123" s="261"/>
      <c r="H123" s="414" t="str">
        <f>INDEX('[1]2012 Teams'!$B$2:$B$2344,MATCH(A123,'[1]2012 Teams'!$A$2:$A$2344))</f>
        <v>Hightstown, NJ USA</v>
      </c>
      <c r="I123" s="262"/>
      <c r="J123" s="263"/>
      <c r="K123" s="263"/>
      <c r="L123" s="261"/>
      <c r="M123" s="262"/>
      <c r="N123" s="262"/>
      <c r="O123" s="263"/>
      <c r="P123" s="263"/>
      <c r="Q123" s="261"/>
      <c r="R123" s="262"/>
      <c r="S123" s="262"/>
      <c r="T123" s="263"/>
      <c r="U123" s="263"/>
      <c r="V123" s="261"/>
      <c r="W123" s="262"/>
      <c r="X123" s="262"/>
      <c r="Y123" s="263"/>
      <c r="Z123" s="263"/>
      <c r="AA123" s="261"/>
      <c r="AB123" s="261"/>
      <c r="AC123" s="261"/>
      <c r="AD123" s="261"/>
      <c r="AE123" s="261"/>
      <c r="AF123" s="261"/>
    </row>
    <row r="124" spans="1:32" x14ac:dyDescent="0.2">
      <c r="A124" s="358">
        <v>1108</v>
      </c>
      <c r="B124" s="197">
        <v>9</v>
      </c>
      <c r="C124" s="165">
        <v>20</v>
      </c>
      <c r="D124" s="261"/>
      <c r="E124" s="98"/>
      <c r="G124" s="261"/>
      <c r="H124" s="414" t="str">
        <f>INDEX('[1]2012 Teams'!$B$2:$B$2344,MATCH(A124,'[1]2012 Teams'!$A$2:$A$2344))</f>
        <v>Paola, KS USA</v>
      </c>
      <c r="I124" s="262"/>
      <c r="J124" s="264"/>
      <c r="K124" s="264"/>
      <c r="L124" s="261"/>
      <c r="M124" s="262"/>
      <c r="N124" s="262"/>
      <c r="O124" s="264"/>
      <c r="P124" s="264"/>
      <c r="Q124" s="261"/>
      <c r="R124" s="262"/>
      <c r="S124" s="262"/>
      <c r="T124" s="264"/>
      <c r="U124" s="264"/>
      <c r="V124" s="261"/>
      <c r="W124" s="262"/>
      <c r="X124" s="262"/>
      <c r="Y124" s="264"/>
      <c r="Z124" s="264"/>
      <c r="AA124" s="261"/>
      <c r="AB124" s="261"/>
      <c r="AC124" s="261"/>
      <c r="AD124" s="261"/>
      <c r="AE124" s="261"/>
      <c r="AF124" s="261"/>
    </row>
    <row r="125" spans="1:32" x14ac:dyDescent="0.2">
      <c r="A125" s="358">
        <v>1114</v>
      </c>
      <c r="B125" s="197">
        <v>13</v>
      </c>
      <c r="C125" s="165">
        <v>0</v>
      </c>
      <c r="D125" s="261"/>
      <c r="E125" s="197"/>
      <c r="G125" s="261"/>
      <c r="H125" s="414" t="str">
        <f>INDEX('[1]2012 Teams'!$B$2:$B$2344,MATCH(A125,'[1]2012 Teams'!$A$2:$A$2344))</f>
        <v>St. Catharines, ON Canada</v>
      </c>
      <c r="I125" s="262"/>
      <c r="J125" s="264"/>
      <c r="K125" s="264"/>
      <c r="L125" s="261"/>
      <c r="M125" s="262"/>
      <c r="N125" s="262"/>
      <c r="O125" s="264"/>
      <c r="P125" s="264"/>
      <c r="Q125" s="261"/>
      <c r="R125" s="262"/>
      <c r="S125" s="262"/>
      <c r="T125" s="264"/>
      <c r="U125" s="264"/>
      <c r="V125" s="261"/>
      <c r="W125" s="262"/>
      <c r="X125" s="262"/>
      <c r="Y125" s="264"/>
      <c r="Z125" s="264"/>
      <c r="AA125" s="261"/>
      <c r="AB125" s="261"/>
      <c r="AC125" s="261"/>
      <c r="AD125" s="261"/>
      <c r="AE125" s="261"/>
      <c r="AF125" s="261"/>
    </row>
    <row r="126" spans="1:32" x14ac:dyDescent="0.2">
      <c r="A126" s="358">
        <v>1126</v>
      </c>
      <c r="B126" s="197">
        <v>11</v>
      </c>
      <c r="C126" s="165">
        <v>0</v>
      </c>
      <c r="D126" s="261"/>
      <c r="E126" s="98"/>
      <c r="G126" s="261"/>
      <c r="H126" s="414" t="str">
        <f>INDEX('[1]2012 Teams'!$B$2:$B$2344,MATCH(A126,'[1]2012 Teams'!$A$2:$A$2344))</f>
        <v>Webster, NY USA</v>
      </c>
      <c r="I126" s="262"/>
      <c r="J126" s="264"/>
      <c r="K126" s="264"/>
      <c r="L126" s="261"/>
      <c r="M126" s="262"/>
      <c r="N126" s="262"/>
      <c r="O126" s="264"/>
      <c r="P126" s="264"/>
      <c r="Q126" s="261"/>
      <c r="R126" s="262"/>
      <c r="S126" s="262"/>
      <c r="T126" s="264"/>
      <c r="U126" s="264"/>
      <c r="V126" s="261"/>
      <c r="W126" s="262"/>
      <c r="X126" s="262"/>
      <c r="Y126" s="264"/>
      <c r="Z126" s="264"/>
      <c r="AA126" s="261"/>
      <c r="AB126" s="261"/>
      <c r="AC126" s="261"/>
      <c r="AD126" s="261"/>
      <c r="AE126" s="261"/>
      <c r="AF126" s="261"/>
    </row>
    <row r="127" spans="1:32" x14ac:dyDescent="0.2">
      <c r="A127" s="358">
        <v>1219</v>
      </c>
      <c r="B127" s="197">
        <v>13</v>
      </c>
      <c r="C127" s="165">
        <v>10</v>
      </c>
      <c r="D127" s="261"/>
      <c r="E127" s="98"/>
      <c r="G127" s="261"/>
      <c r="H127" s="414" t="str">
        <f>INDEX('[1]2012 Teams'!$B$2:$B$2344,MATCH(A127,'[1]2012 Teams'!$A$2:$A$2344))</f>
        <v>Toronto, ON Canada</v>
      </c>
      <c r="I127" s="262"/>
      <c r="J127" s="263"/>
      <c r="K127" s="263"/>
      <c r="L127" s="261"/>
      <c r="M127" s="262"/>
      <c r="N127" s="262"/>
      <c r="O127" s="263"/>
      <c r="P127" s="263"/>
      <c r="Q127" s="261"/>
      <c r="R127" s="262"/>
      <c r="S127" s="262"/>
      <c r="T127" s="263"/>
      <c r="U127" s="263"/>
      <c r="V127" s="261"/>
      <c r="W127" s="262"/>
      <c r="X127" s="262"/>
      <c r="Y127" s="263"/>
      <c r="Z127" s="263"/>
      <c r="AA127" s="261"/>
      <c r="AB127" s="261"/>
      <c r="AC127" s="261"/>
      <c r="AD127" s="261"/>
      <c r="AE127" s="261"/>
      <c r="AF127" s="261"/>
    </row>
    <row r="128" spans="1:32" x14ac:dyDescent="0.2">
      <c r="A128" s="358">
        <v>1259</v>
      </c>
      <c r="B128" s="197">
        <v>12</v>
      </c>
      <c r="C128" s="165">
        <v>10</v>
      </c>
      <c r="D128" s="261"/>
      <c r="E128" s="98"/>
      <c r="G128" s="261"/>
      <c r="H128" s="414" t="str">
        <f>INDEX('[1]2012 Teams'!$B$2:$B$2344,MATCH(A128,'[1]2012 Teams'!$A$2:$A$2344))</f>
        <v>Pewaukee, WI USA</v>
      </c>
      <c r="I128" s="262"/>
      <c r="J128" s="263"/>
      <c r="K128" s="263"/>
      <c r="L128" s="261"/>
      <c r="M128" s="262"/>
      <c r="N128" s="262"/>
      <c r="O128" s="263"/>
      <c r="P128" s="263"/>
      <c r="Q128" s="261"/>
      <c r="R128" s="262"/>
      <c r="S128" s="262"/>
      <c r="T128" s="263"/>
      <c r="U128" s="263"/>
      <c r="V128" s="261"/>
      <c r="W128" s="262"/>
      <c r="X128" s="262"/>
      <c r="Y128" s="263"/>
      <c r="Z128" s="263"/>
      <c r="AA128" s="261"/>
      <c r="AB128" s="261"/>
      <c r="AC128" s="261"/>
      <c r="AD128" s="261"/>
      <c r="AE128" s="261"/>
      <c r="AF128" s="261"/>
    </row>
    <row r="129" spans="1:32" x14ac:dyDescent="0.2">
      <c r="A129" s="358">
        <v>1280</v>
      </c>
      <c r="B129" s="197">
        <v>16</v>
      </c>
      <c r="C129" s="165">
        <v>0</v>
      </c>
      <c r="D129" s="261"/>
      <c r="E129" s="98"/>
      <c r="G129" s="261"/>
      <c r="H129" s="414" t="str">
        <f>INDEX('[1]2012 Teams'!$B$2:$B$2344,MATCH(A129,'[1]2012 Teams'!$A$2:$A$2344))</f>
        <v>Danville, CA USA</v>
      </c>
      <c r="I129" s="262"/>
      <c r="J129" s="263"/>
      <c r="K129" s="263"/>
      <c r="L129" s="261"/>
      <c r="M129" s="262"/>
      <c r="N129" s="262"/>
      <c r="O129" s="263"/>
      <c r="P129" s="263"/>
      <c r="Q129" s="261"/>
      <c r="R129" s="262"/>
      <c r="S129" s="262"/>
      <c r="T129" s="263"/>
      <c r="U129" s="263"/>
      <c r="V129" s="261"/>
      <c r="W129" s="262"/>
      <c r="X129" s="262"/>
      <c r="Y129" s="263"/>
      <c r="Z129" s="263"/>
      <c r="AA129" s="261"/>
      <c r="AB129" s="261"/>
      <c r="AC129" s="261"/>
      <c r="AD129" s="261"/>
      <c r="AE129" s="261"/>
      <c r="AF129" s="261"/>
    </row>
    <row r="130" spans="1:32" x14ac:dyDescent="0.2">
      <c r="A130" s="358">
        <v>1305</v>
      </c>
      <c r="B130" s="197">
        <v>10</v>
      </c>
      <c r="C130" s="165">
        <v>0</v>
      </c>
      <c r="D130" s="261"/>
      <c r="E130" s="98"/>
      <c r="G130" s="261"/>
      <c r="H130" s="414" t="str">
        <f>INDEX('[1]2012 Teams'!$B$2:$B$2344,MATCH(A130,'[1]2012 Teams'!$A$2:$A$2344))</f>
        <v>North Bay, ON Canada</v>
      </c>
      <c r="I130" s="262"/>
      <c r="J130" s="264"/>
      <c r="K130" s="264"/>
      <c r="L130" s="261"/>
      <c r="M130" s="262"/>
      <c r="N130" s="262"/>
      <c r="O130" s="264"/>
      <c r="P130" s="264"/>
      <c r="Q130" s="261"/>
      <c r="R130" s="262"/>
      <c r="S130" s="262"/>
      <c r="T130" s="264"/>
      <c r="U130" s="264"/>
      <c r="V130" s="261"/>
      <c r="W130" s="262"/>
      <c r="X130" s="262"/>
      <c r="Y130" s="264"/>
      <c r="Z130" s="264"/>
      <c r="AA130" s="261"/>
      <c r="AB130" s="261"/>
      <c r="AC130" s="261"/>
      <c r="AD130" s="261"/>
      <c r="AE130" s="261"/>
      <c r="AF130" s="261"/>
    </row>
    <row r="131" spans="1:32" x14ac:dyDescent="0.2">
      <c r="A131" s="358">
        <v>1402</v>
      </c>
      <c r="B131" s="202">
        <v>2</v>
      </c>
      <c r="C131" s="165">
        <v>0</v>
      </c>
      <c r="D131" s="261"/>
      <c r="E131" s="98"/>
      <c r="G131" s="261"/>
      <c r="H131" s="414" t="str">
        <f>INDEX('[1]2012 Teams'!$B$2:$B$2344,MATCH(A131,'[1]2012 Teams'!$A$2:$A$2344))</f>
        <v>Columbia, SC USA</v>
      </c>
      <c r="I131" s="262"/>
      <c r="J131" s="264"/>
      <c r="K131" s="264"/>
      <c r="L131" s="261"/>
      <c r="M131" s="262"/>
      <c r="N131" s="262"/>
      <c r="O131" s="264"/>
      <c r="P131" s="264"/>
      <c r="Q131" s="261"/>
      <c r="R131" s="262"/>
      <c r="S131" s="262"/>
      <c r="T131" s="264"/>
      <c r="U131" s="264"/>
      <c r="V131" s="261"/>
      <c r="W131" s="262"/>
      <c r="X131" s="262"/>
      <c r="Y131" s="264"/>
      <c r="Z131" s="264"/>
      <c r="AA131" s="261"/>
      <c r="AB131" s="261"/>
      <c r="AC131" s="261"/>
      <c r="AD131" s="261"/>
      <c r="AE131" s="261"/>
      <c r="AF131" s="261"/>
    </row>
    <row r="132" spans="1:32" x14ac:dyDescent="0.2">
      <c r="A132" s="358">
        <v>1450</v>
      </c>
      <c r="B132" s="197">
        <v>9</v>
      </c>
      <c r="C132" s="165">
        <v>0</v>
      </c>
      <c r="D132" s="261"/>
      <c r="E132" s="98"/>
      <c r="G132" s="261"/>
      <c r="H132" s="414" t="str">
        <f>INDEX('[1]2012 Teams'!$B$2:$B$2344,MATCH(A132,'[1]2012 Teams'!$A$2:$A$2344))</f>
        <v>Rochester, NY USA</v>
      </c>
      <c r="I132" s="262"/>
      <c r="J132" s="264"/>
      <c r="K132" s="264"/>
      <c r="L132" s="261"/>
      <c r="M132" s="262"/>
      <c r="N132" s="262"/>
      <c r="O132" s="264"/>
      <c r="P132" s="264"/>
      <c r="Q132" s="261"/>
      <c r="R132" s="262"/>
      <c r="S132" s="262"/>
      <c r="T132" s="264"/>
      <c r="U132" s="264"/>
      <c r="V132" s="261"/>
      <c r="W132" s="262"/>
      <c r="X132" s="262"/>
      <c r="Y132" s="264"/>
      <c r="Z132" s="264"/>
      <c r="AA132" s="261"/>
      <c r="AB132" s="261"/>
      <c r="AC132" s="261"/>
      <c r="AD132" s="261"/>
      <c r="AE132" s="261"/>
      <c r="AF132" s="261"/>
    </row>
    <row r="133" spans="1:32" x14ac:dyDescent="0.2">
      <c r="A133" s="358">
        <v>1503</v>
      </c>
      <c r="B133" s="197">
        <v>4</v>
      </c>
      <c r="C133" s="165">
        <v>0</v>
      </c>
      <c r="D133" s="261"/>
      <c r="E133" s="98"/>
      <c r="G133" s="261"/>
      <c r="H133" s="414" t="str">
        <f>INDEX('[1]2012 Teams'!$B$2:$B$2344,MATCH(A133,'[1]2012 Teams'!$A$2:$A$2344))</f>
        <v>Niagara Falls, ON Canada</v>
      </c>
      <c r="I133" s="262"/>
      <c r="J133" s="263"/>
      <c r="K133" s="263"/>
      <c r="L133" s="261"/>
      <c r="M133" s="262"/>
      <c r="N133" s="262"/>
      <c r="O133" s="263"/>
      <c r="P133" s="263"/>
      <c r="Q133" s="261"/>
      <c r="R133" s="262"/>
      <c r="S133" s="262"/>
      <c r="T133" s="263"/>
      <c r="U133" s="263"/>
      <c r="V133" s="261"/>
      <c r="W133" s="262"/>
      <c r="X133" s="262"/>
      <c r="Y133" s="263"/>
      <c r="Z133" s="263"/>
      <c r="AA133" s="261"/>
      <c r="AB133" s="261"/>
      <c r="AC133" s="261"/>
      <c r="AD133" s="261"/>
      <c r="AE133" s="261"/>
      <c r="AF133" s="261"/>
    </row>
    <row r="134" spans="1:32" x14ac:dyDescent="0.2">
      <c r="A134" s="358">
        <v>1507</v>
      </c>
      <c r="B134" s="197">
        <v>13</v>
      </c>
      <c r="C134" s="165">
        <v>10</v>
      </c>
      <c r="D134" s="261"/>
      <c r="E134" s="98"/>
      <c r="G134" s="261"/>
      <c r="H134" s="414" t="str">
        <f>INDEX('[1]2012 Teams'!$B$2:$B$2344,MATCH(A134,'[1]2012 Teams'!$A$2:$A$2344))</f>
        <v>Lockport, NY USA</v>
      </c>
      <c r="I134" s="262"/>
      <c r="J134" s="263"/>
      <c r="K134" s="263"/>
      <c r="L134" s="261"/>
      <c r="M134" s="262"/>
      <c r="N134" s="262"/>
      <c r="O134" s="263"/>
      <c r="P134" s="263"/>
      <c r="Q134" s="261"/>
      <c r="R134" s="262"/>
      <c r="S134" s="262"/>
      <c r="T134" s="263"/>
      <c r="U134" s="263"/>
      <c r="V134" s="261"/>
      <c r="W134" s="262"/>
      <c r="X134" s="262"/>
      <c r="Y134" s="263"/>
      <c r="Z134" s="263"/>
      <c r="AA134" s="261"/>
      <c r="AB134" s="261"/>
      <c r="AC134" s="261"/>
      <c r="AD134" s="261"/>
      <c r="AE134" s="261"/>
      <c r="AF134" s="261"/>
    </row>
    <row r="135" spans="1:32" x14ac:dyDescent="0.2">
      <c r="A135" s="358">
        <v>1510</v>
      </c>
      <c r="B135" s="197">
        <v>16</v>
      </c>
      <c r="C135" s="165">
        <v>20</v>
      </c>
      <c r="D135" s="261"/>
      <c r="E135" s="98"/>
      <c r="G135" s="261"/>
      <c r="H135" s="414" t="str">
        <f>INDEX('[1]2012 Teams'!$B$2:$B$2344,MATCH(A135,'[1]2012 Teams'!$A$2:$A$2344))</f>
        <v>Beaverton, OR USA</v>
      </c>
      <c r="I135" s="262"/>
      <c r="J135" s="263"/>
      <c r="K135" s="263"/>
      <c r="L135" s="261"/>
      <c r="M135" s="262"/>
      <c r="N135" s="262"/>
      <c r="O135" s="263"/>
      <c r="P135" s="263"/>
      <c r="Q135" s="261"/>
      <c r="R135" s="262"/>
      <c r="S135" s="262"/>
      <c r="T135" s="263"/>
      <c r="U135" s="263"/>
      <c r="V135" s="261"/>
      <c r="W135" s="262"/>
      <c r="X135" s="262"/>
      <c r="Y135" s="263"/>
      <c r="Z135" s="263"/>
      <c r="AA135" s="261"/>
      <c r="AB135" s="261"/>
      <c r="AC135" s="261"/>
      <c r="AD135" s="261"/>
      <c r="AE135" s="261"/>
      <c r="AF135" s="261"/>
    </row>
    <row r="136" spans="1:32" x14ac:dyDescent="0.2">
      <c r="A136" s="358">
        <v>1592</v>
      </c>
      <c r="B136" s="197">
        <v>12</v>
      </c>
      <c r="C136" s="165">
        <v>10</v>
      </c>
      <c r="D136" s="261"/>
      <c r="E136" s="197"/>
      <c r="G136" s="261"/>
      <c r="H136" s="414" t="str">
        <f>INDEX('[1]2012 Teams'!$B$2:$B$2344,MATCH(A136,'[1]2012 Teams'!$A$2:$A$2344))</f>
        <v>Cocoa, FL USA</v>
      </c>
      <c r="I136" s="262"/>
      <c r="J136" s="264"/>
      <c r="K136" s="264"/>
      <c r="L136" s="261"/>
      <c r="M136" s="262"/>
      <c r="N136" s="262"/>
      <c r="O136" s="264"/>
      <c r="P136" s="264"/>
      <c r="Q136" s="261"/>
      <c r="R136" s="262"/>
      <c r="S136" s="262"/>
      <c r="T136" s="264"/>
      <c r="U136" s="264"/>
      <c r="V136" s="261"/>
      <c r="W136" s="262"/>
      <c r="X136" s="262"/>
      <c r="Y136" s="264"/>
      <c r="Z136" s="264"/>
      <c r="AA136" s="261"/>
      <c r="AB136" s="261"/>
      <c r="AC136" s="261"/>
      <c r="AD136" s="261"/>
      <c r="AE136" s="261"/>
      <c r="AF136" s="261"/>
    </row>
    <row r="137" spans="1:32" x14ac:dyDescent="0.2">
      <c r="A137" s="358">
        <v>1647</v>
      </c>
      <c r="B137" s="197">
        <v>6</v>
      </c>
      <c r="C137" s="165">
        <v>10</v>
      </c>
      <c r="D137" s="261"/>
      <c r="E137" s="98"/>
      <c r="G137" s="261"/>
      <c r="H137" s="414" t="str">
        <f>INDEX('[1]2012 Teams'!$B$2:$B$2344,MATCH(A137,'[1]2012 Teams'!$A$2:$A$2344))</f>
        <v>Tabernacle, NJ USA</v>
      </c>
      <c r="I137" s="262"/>
      <c r="J137" s="264"/>
      <c r="K137" s="264"/>
      <c r="L137" s="261"/>
      <c r="M137" s="262"/>
      <c r="N137" s="262"/>
      <c r="O137" s="264"/>
      <c r="P137" s="264"/>
      <c r="Q137" s="261"/>
      <c r="R137" s="262"/>
      <c r="S137" s="262"/>
      <c r="T137" s="264"/>
      <c r="U137" s="264"/>
      <c r="V137" s="261"/>
      <c r="W137" s="262"/>
      <c r="X137" s="262"/>
      <c r="Y137" s="264"/>
      <c r="Z137" s="264"/>
      <c r="AA137" s="261"/>
      <c r="AB137" s="261"/>
      <c r="AC137" s="261"/>
      <c r="AD137" s="261"/>
      <c r="AE137" s="261"/>
      <c r="AF137" s="261"/>
    </row>
    <row r="138" spans="1:32" x14ac:dyDescent="0.2">
      <c r="A138" s="358">
        <v>1648</v>
      </c>
      <c r="B138" s="197">
        <v>6</v>
      </c>
      <c r="C138" s="165">
        <v>0</v>
      </c>
      <c r="D138" s="261"/>
      <c r="E138" s="98"/>
      <c r="G138" s="261"/>
      <c r="H138" s="414" t="str">
        <f>INDEX('[1]2012 Teams'!$B$2:$B$2344,MATCH(A138,'[1]2012 Teams'!$A$2:$A$2344))</f>
        <v>Atlanta, GA USA</v>
      </c>
      <c r="I138" s="262"/>
      <c r="J138" s="264"/>
      <c r="K138" s="264"/>
      <c r="L138" s="261"/>
      <c r="M138" s="262"/>
      <c r="N138" s="262"/>
      <c r="O138" s="264"/>
      <c r="P138" s="264"/>
      <c r="Q138" s="261"/>
      <c r="R138" s="262"/>
      <c r="S138" s="262"/>
      <c r="T138" s="264"/>
      <c r="U138" s="264"/>
      <c r="V138" s="261"/>
      <c r="W138" s="262"/>
      <c r="X138" s="262"/>
      <c r="Y138" s="264"/>
      <c r="Z138" s="264"/>
      <c r="AA138" s="261"/>
      <c r="AB138" s="261"/>
      <c r="AC138" s="261"/>
      <c r="AD138" s="261"/>
      <c r="AE138" s="261"/>
      <c r="AF138" s="261"/>
    </row>
    <row r="139" spans="1:32" x14ac:dyDescent="0.2">
      <c r="A139" s="359">
        <v>1680</v>
      </c>
      <c r="B139" s="202">
        <v>12</v>
      </c>
      <c r="C139" s="168">
        <v>0</v>
      </c>
      <c r="D139" s="261"/>
      <c r="E139" s="98"/>
      <c r="G139" s="261"/>
      <c r="H139" s="414" t="str">
        <f>INDEX('[1]2012 Teams'!$B$2:$B$2344,MATCH(A139,'[1]2012 Teams'!$A$2:$A$2344))</f>
        <v>Davis, CA USA</v>
      </c>
      <c r="I139" s="262"/>
      <c r="J139" s="263"/>
      <c r="K139" s="263"/>
      <c r="L139" s="261"/>
      <c r="M139" s="262"/>
      <c r="N139" s="262"/>
      <c r="O139" s="263"/>
      <c r="P139" s="263"/>
      <c r="Q139" s="261"/>
      <c r="R139" s="262"/>
      <c r="S139" s="262"/>
      <c r="T139" s="263"/>
      <c r="U139" s="263"/>
      <c r="V139" s="261"/>
      <c r="W139" s="262"/>
      <c r="X139" s="262"/>
      <c r="Y139" s="263"/>
      <c r="Z139" s="263"/>
      <c r="AA139" s="261"/>
      <c r="AB139" s="261"/>
      <c r="AC139" s="261"/>
      <c r="AD139" s="261"/>
      <c r="AE139" s="261"/>
      <c r="AF139" s="261"/>
    </row>
    <row r="140" spans="1:32" x14ac:dyDescent="0.2">
      <c r="A140" s="261"/>
      <c r="B140" s="261"/>
      <c r="C140" s="261"/>
      <c r="D140" s="261"/>
      <c r="E140" s="261"/>
      <c r="F140" s="261"/>
      <c r="G140" s="261"/>
      <c r="H140" s="262"/>
      <c r="I140" s="262"/>
      <c r="J140" s="263"/>
      <c r="K140" s="263"/>
      <c r="L140" s="261"/>
      <c r="M140" s="262"/>
      <c r="N140" s="262"/>
      <c r="O140" s="263"/>
      <c r="P140" s="263"/>
      <c r="Q140" s="261"/>
      <c r="R140" s="262"/>
      <c r="S140" s="262"/>
      <c r="T140" s="263"/>
      <c r="U140" s="263"/>
      <c r="V140" s="261"/>
      <c r="W140" s="262"/>
      <c r="X140" s="262"/>
      <c r="Y140" s="263"/>
      <c r="Z140" s="263"/>
      <c r="AA140" s="261"/>
      <c r="AB140" s="261"/>
      <c r="AC140" s="261"/>
      <c r="AD140" s="261"/>
      <c r="AE140" s="261"/>
      <c r="AF140" s="261"/>
    </row>
    <row r="141" spans="1:32" x14ac:dyDescent="0.2">
      <c r="A141" s="261"/>
      <c r="B141" s="261"/>
      <c r="C141" s="261"/>
      <c r="D141" s="261"/>
      <c r="E141" s="261"/>
      <c r="F141" s="261"/>
      <c r="G141" s="261"/>
      <c r="H141" s="262"/>
      <c r="I141" s="262"/>
      <c r="J141" s="263"/>
      <c r="K141" s="263"/>
      <c r="L141" s="261"/>
      <c r="M141" s="262"/>
      <c r="N141" s="262"/>
      <c r="O141" s="263"/>
      <c r="P141" s="263"/>
      <c r="Q141" s="261"/>
      <c r="R141" s="262"/>
      <c r="S141" s="262"/>
      <c r="T141" s="263"/>
      <c r="U141" s="263"/>
      <c r="V141" s="261"/>
      <c r="W141" s="262"/>
      <c r="X141" s="262"/>
      <c r="Y141" s="263"/>
      <c r="Z141" s="263"/>
      <c r="AA141" s="261"/>
      <c r="AB141" s="261"/>
      <c r="AC141" s="261"/>
      <c r="AD141" s="261"/>
      <c r="AE141" s="261"/>
      <c r="AF141" s="261"/>
    </row>
    <row r="142" spans="1:32" x14ac:dyDescent="0.2">
      <c r="A142" s="261"/>
      <c r="B142" s="261"/>
      <c r="C142" s="261"/>
      <c r="D142" s="261"/>
      <c r="E142" s="261"/>
      <c r="F142" s="261"/>
      <c r="G142" s="261"/>
      <c r="H142" s="262"/>
      <c r="I142" s="262"/>
      <c r="J142" s="264"/>
      <c r="K142" s="264"/>
      <c r="L142" s="261"/>
      <c r="M142" s="262"/>
      <c r="N142" s="262"/>
      <c r="O142" s="264"/>
      <c r="P142" s="264"/>
      <c r="Q142" s="261"/>
      <c r="R142" s="262"/>
      <c r="S142" s="262"/>
      <c r="T142" s="264"/>
      <c r="U142" s="264"/>
      <c r="V142" s="261"/>
      <c r="W142" s="262"/>
      <c r="X142" s="262"/>
      <c r="Y142" s="264"/>
      <c r="Z142" s="264"/>
      <c r="AA142" s="261"/>
      <c r="AB142" s="261"/>
      <c r="AC142" s="261"/>
      <c r="AD142" s="261"/>
      <c r="AE142" s="261"/>
      <c r="AF142" s="261"/>
    </row>
    <row r="143" spans="1:32" x14ac:dyDescent="0.2">
      <c r="A143" s="261"/>
      <c r="B143" s="261"/>
      <c r="C143" s="261"/>
      <c r="D143" s="261"/>
      <c r="E143" s="261"/>
      <c r="F143" s="261"/>
      <c r="G143" s="261"/>
      <c r="H143" s="262"/>
      <c r="I143" s="262"/>
      <c r="J143" s="264"/>
      <c r="K143" s="264"/>
      <c r="L143" s="261"/>
      <c r="M143" s="262"/>
      <c r="N143" s="262"/>
      <c r="O143" s="264"/>
      <c r="P143" s="264"/>
      <c r="Q143" s="261"/>
      <c r="R143" s="262"/>
      <c r="S143" s="262"/>
      <c r="T143" s="264"/>
      <c r="U143" s="264"/>
      <c r="V143" s="261"/>
      <c r="W143" s="262"/>
      <c r="X143" s="262"/>
      <c r="Y143" s="264"/>
      <c r="Z143" s="264"/>
      <c r="AA143" s="261"/>
      <c r="AB143" s="261"/>
      <c r="AC143" s="261"/>
      <c r="AD143" s="261"/>
      <c r="AE143" s="261"/>
      <c r="AF143" s="261"/>
    </row>
    <row r="144" spans="1:32" x14ac:dyDescent="0.2">
      <c r="A144" s="261"/>
      <c r="B144" s="261"/>
      <c r="C144" s="261"/>
      <c r="D144" s="261"/>
      <c r="E144" s="261"/>
      <c r="F144" s="261"/>
      <c r="G144" s="261"/>
      <c r="H144" s="262"/>
      <c r="I144" s="262"/>
      <c r="J144" s="264"/>
      <c r="K144" s="264"/>
      <c r="L144" s="261"/>
      <c r="M144" s="262"/>
      <c r="N144" s="262"/>
      <c r="O144" s="264"/>
      <c r="P144" s="264"/>
      <c r="Q144" s="261"/>
      <c r="R144" s="262"/>
      <c r="S144" s="262"/>
      <c r="T144" s="264"/>
      <c r="U144" s="264"/>
      <c r="V144" s="261"/>
      <c r="W144" s="262"/>
      <c r="X144" s="262"/>
      <c r="Y144" s="264"/>
      <c r="Z144" s="264"/>
      <c r="AA144" s="261"/>
      <c r="AB144" s="261"/>
      <c r="AC144" s="261"/>
      <c r="AD144" s="261"/>
      <c r="AE144" s="261"/>
      <c r="AF144" s="261"/>
    </row>
    <row r="145" spans="1:32" x14ac:dyDescent="0.2">
      <c r="A145" s="261"/>
      <c r="B145" s="261"/>
      <c r="C145" s="261"/>
      <c r="D145" s="261"/>
      <c r="E145" s="261"/>
      <c r="F145" s="261"/>
      <c r="G145" s="261"/>
      <c r="H145" s="261"/>
      <c r="I145" s="261"/>
      <c r="J145" s="261"/>
      <c r="K145" s="261"/>
      <c r="L145" s="261"/>
      <c r="M145" s="262"/>
      <c r="N145" s="262"/>
      <c r="O145" s="263"/>
      <c r="P145" s="263"/>
      <c r="Q145" s="261"/>
      <c r="R145" s="262"/>
      <c r="S145" s="262"/>
      <c r="T145" s="263"/>
      <c r="U145" s="263"/>
      <c r="V145" s="261"/>
      <c r="W145" s="262"/>
      <c r="X145" s="262"/>
      <c r="Y145" s="263"/>
      <c r="Z145" s="263"/>
      <c r="AA145" s="261"/>
      <c r="AB145" s="261"/>
      <c r="AC145" s="261"/>
      <c r="AD145" s="261"/>
      <c r="AE145" s="261"/>
      <c r="AF145" s="261"/>
    </row>
    <row r="146" spans="1:32" x14ac:dyDescent="0.2">
      <c r="A146" s="261"/>
      <c r="B146" s="261"/>
      <c r="C146" s="261"/>
      <c r="D146" s="261"/>
      <c r="E146" s="261"/>
      <c r="F146" s="261"/>
      <c r="G146" s="261"/>
      <c r="H146" s="261"/>
      <c r="I146" s="261"/>
      <c r="J146" s="261"/>
      <c r="K146" s="261"/>
      <c r="L146" s="261"/>
      <c r="M146" s="262"/>
      <c r="N146" s="262"/>
      <c r="O146" s="263"/>
      <c r="P146" s="263"/>
      <c r="Q146" s="261"/>
      <c r="R146" s="262"/>
      <c r="S146" s="262"/>
      <c r="T146" s="263"/>
      <c r="U146" s="263"/>
      <c r="V146" s="261"/>
      <c r="W146" s="262"/>
      <c r="X146" s="262"/>
      <c r="Y146" s="263"/>
      <c r="Z146" s="263"/>
      <c r="AA146" s="261"/>
      <c r="AB146" s="261"/>
      <c r="AC146" s="261"/>
      <c r="AD146" s="261"/>
      <c r="AE146" s="261"/>
      <c r="AF146" s="261"/>
    </row>
    <row r="147" spans="1:32" x14ac:dyDescent="0.2">
      <c r="A147" s="261"/>
      <c r="B147" s="261"/>
      <c r="C147" s="261"/>
      <c r="D147" s="261"/>
      <c r="E147" s="261"/>
      <c r="F147" s="261"/>
      <c r="G147" s="261"/>
      <c r="H147" s="261"/>
      <c r="I147" s="261"/>
      <c r="J147" s="261"/>
      <c r="K147" s="261"/>
      <c r="L147" s="261"/>
      <c r="M147" s="262"/>
      <c r="N147" s="262"/>
      <c r="O147" s="263"/>
      <c r="P147" s="263"/>
      <c r="Q147" s="261"/>
      <c r="R147" s="262"/>
      <c r="S147" s="262"/>
      <c r="T147" s="263"/>
      <c r="U147" s="263"/>
      <c r="V147" s="261"/>
      <c r="W147" s="262"/>
      <c r="X147" s="262"/>
      <c r="Y147" s="263"/>
      <c r="Z147" s="263"/>
      <c r="AA147" s="261"/>
      <c r="AB147" s="261"/>
      <c r="AC147" s="261"/>
      <c r="AD147" s="261"/>
      <c r="AE147" s="261"/>
      <c r="AF147" s="261"/>
    </row>
    <row r="148" spans="1:32" x14ac:dyDescent="0.2">
      <c r="A148" s="261"/>
      <c r="B148" s="261"/>
      <c r="C148" s="261"/>
      <c r="D148" s="261"/>
      <c r="E148" s="261"/>
      <c r="F148" s="261"/>
      <c r="G148" s="261"/>
      <c r="H148" s="261"/>
      <c r="I148" s="261"/>
      <c r="J148" s="261"/>
      <c r="K148" s="261"/>
      <c r="L148" s="261"/>
      <c r="M148" s="262"/>
      <c r="N148" s="262"/>
      <c r="O148" s="264"/>
      <c r="P148" s="264"/>
      <c r="Q148" s="261"/>
      <c r="R148" s="262"/>
      <c r="S148" s="262"/>
      <c r="T148" s="264"/>
      <c r="U148" s="264"/>
      <c r="V148" s="261"/>
      <c r="W148" s="262"/>
      <c r="X148" s="262"/>
      <c r="Y148" s="264"/>
      <c r="Z148" s="264"/>
      <c r="AA148" s="261"/>
      <c r="AB148" s="261"/>
      <c r="AC148" s="261"/>
      <c r="AD148" s="261"/>
      <c r="AE148" s="261"/>
      <c r="AF148" s="261"/>
    </row>
    <row r="149" spans="1:32" x14ac:dyDescent="0.2">
      <c r="A149" s="261"/>
      <c r="B149" s="261"/>
      <c r="C149" s="261"/>
      <c r="D149" s="261"/>
      <c r="E149" s="261"/>
      <c r="F149" s="261"/>
      <c r="G149" s="261"/>
      <c r="H149" s="261"/>
      <c r="I149" s="261"/>
      <c r="J149" s="261"/>
      <c r="K149" s="261"/>
      <c r="L149" s="261"/>
      <c r="M149" s="262"/>
      <c r="N149" s="262"/>
      <c r="O149" s="264"/>
      <c r="P149" s="264"/>
      <c r="Q149" s="261"/>
      <c r="R149" s="262"/>
      <c r="S149" s="262"/>
      <c r="T149" s="264"/>
      <c r="U149" s="264"/>
      <c r="V149" s="261"/>
      <c r="W149" s="262"/>
      <c r="X149" s="262"/>
      <c r="Y149" s="264"/>
      <c r="Z149" s="264"/>
      <c r="AA149" s="261"/>
      <c r="AB149" s="261"/>
      <c r="AC149" s="261"/>
      <c r="AD149" s="261"/>
      <c r="AE149" s="261"/>
      <c r="AF149" s="261"/>
    </row>
    <row r="150" spans="1:32" x14ac:dyDescent="0.2">
      <c r="A150" s="261"/>
      <c r="B150" s="261"/>
      <c r="C150" s="261"/>
      <c r="D150" s="261"/>
      <c r="E150" s="261"/>
      <c r="F150" s="261"/>
      <c r="G150" s="261"/>
      <c r="H150" s="261"/>
      <c r="I150" s="261"/>
      <c r="J150" s="261"/>
      <c r="K150" s="261"/>
      <c r="L150" s="261"/>
      <c r="M150" s="262"/>
      <c r="N150" s="262"/>
      <c r="O150" s="264"/>
      <c r="P150" s="264"/>
      <c r="Q150" s="261"/>
      <c r="R150" s="262"/>
      <c r="S150" s="262"/>
      <c r="T150" s="264"/>
      <c r="U150" s="264"/>
      <c r="V150" s="261"/>
      <c r="W150" s="262"/>
      <c r="X150" s="262"/>
      <c r="Y150" s="264"/>
      <c r="Z150" s="264"/>
      <c r="AA150" s="261"/>
      <c r="AB150" s="261"/>
      <c r="AC150" s="261"/>
      <c r="AD150" s="261"/>
      <c r="AE150" s="261"/>
      <c r="AF150" s="261"/>
    </row>
    <row r="151" spans="1:32" x14ac:dyDescent="0.2">
      <c r="A151" s="261"/>
      <c r="B151" s="261"/>
      <c r="C151" s="261"/>
      <c r="D151" s="261"/>
      <c r="E151" s="261"/>
      <c r="F151" s="261"/>
      <c r="G151" s="261"/>
      <c r="H151" s="261"/>
      <c r="I151" s="261"/>
      <c r="J151" s="261"/>
      <c r="K151" s="261"/>
      <c r="L151" s="261"/>
      <c r="M151" s="262"/>
      <c r="N151" s="262"/>
      <c r="O151" s="263"/>
      <c r="P151" s="263"/>
      <c r="Q151" s="261"/>
      <c r="R151" s="262"/>
      <c r="S151" s="262"/>
      <c r="T151" s="263"/>
      <c r="U151" s="263"/>
      <c r="V151" s="261"/>
      <c r="W151" s="262"/>
      <c r="X151" s="262"/>
      <c r="Y151" s="263"/>
      <c r="Z151" s="263"/>
      <c r="AA151" s="261"/>
      <c r="AB151" s="261"/>
      <c r="AC151" s="261"/>
      <c r="AD151" s="261"/>
      <c r="AE151" s="261"/>
      <c r="AF151" s="261"/>
    </row>
    <row r="152" spans="1:32" x14ac:dyDescent="0.2">
      <c r="A152" s="261"/>
      <c r="B152" s="261"/>
      <c r="C152" s="261"/>
      <c r="D152" s="261"/>
      <c r="E152" s="261"/>
      <c r="F152" s="261"/>
      <c r="G152" s="261"/>
      <c r="H152" s="261"/>
      <c r="I152" s="261"/>
      <c r="J152" s="261"/>
      <c r="K152" s="261"/>
      <c r="L152" s="261"/>
      <c r="M152" s="262"/>
      <c r="N152" s="262"/>
      <c r="O152" s="263"/>
      <c r="P152" s="263"/>
      <c r="Q152" s="261"/>
      <c r="R152" s="262"/>
      <c r="S152" s="262"/>
      <c r="T152" s="263"/>
      <c r="U152" s="263"/>
      <c r="V152" s="261"/>
      <c r="W152" s="262"/>
      <c r="X152" s="262"/>
      <c r="Y152" s="263"/>
      <c r="Z152" s="263"/>
      <c r="AA152" s="261"/>
      <c r="AB152" s="261"/>
      <c r="AC152" s="261"/>
      <c r="AD152" s="261"/>
      <c r="AE152" s="261"/>
      <c r="AF152" s="261"/>
    </row>
    <row r="153" spans="1:32" x14ac:dyDescent="0.2">
      <c r="A153" s="261"/>
      <c r="B153" s="261"/>
      <c r="C153" s="261"/>
      <c r="D153" s="261"/>
      <c r="E153" s="261"/>
      <c r="F153" s="261"/>
      <c r="G153" s="261"/>
      <c r="H153" s="261"/>
      <c r="I153" s="261"/>
      <c r="J153" s="261"/>
      <c r="K153" s="261"/>
      <c r="L153" s="261"/>
      <c r="M153" s="262"/>
      <c r="N153" s="262"/>
      <c r="O153" s="263"/>
      <c r="P153" s="263"/>
      <c r="Q153" s="261"/>
      <c r="R153" s="262"/>
      <c r="S153" s="262"/>
      <c r="T153" s="263"/>
      <c r="U153" s="263"/>
      <c r="V153" s="261"/>
      <c r="W153" s="262"/>
      <c r="X153" s="262"/>
      <c r="Y153" s="263"/>
      <c r="Z153" s="263"/>
      <c r="AA153" s="261"/>
      <c r="AB153" s="261"/>
      <c r="AC153" s="261"/>
      <c r="AD153" s="261"/>
      <c r="AE153" s="261"/>
      <c r="AF153" s="261"/>
    </row>
    <row r="154" spans="1:32" x14ac:dyDescent="0.2">
      <c r="A154" s="261"/>
      <c r="B154" s="261"/>
      <c r="C154" s="261"/>
      <c r="D154" s="261"/>
      <c r="E154" s="261"/>
      <c r="F154" s="261"/>
      <c r="G154" s="261"/>
      <c r="H154" s="261"/>
      <c r="I154" s="261"/>
      <c r="J154" s="261"/>
      <c r="K154" s="261"/>
      <c r="L154" s="261"/>
      <c r="M154" s="262"/>
      <c r="N154" s="262"/>
      <c r="O154" s="264"/>
      <c r="P154" s="264"/>
      <c r="Q154" s="261"/>
      <c r="R154" s="262"/>
      <c r="S154" s="262"/>
      <c r="T154" s="264"/>
      <c r="U154" s="264"/>
      <c r="V154" s="261"/>
      <c r="W154" s="262"/>
      <c r="X154" s="262"/>
      <c r="Y154" s="264"/>
      <c r="Z154" s="264"/>
      <c r="AA154" s="261"/>
      <c r="AB154" s="261"/>
      <c r="AC154" s="261"/>
      <c r="AD154" s="261"/>
      <c r="AE154" s="261"/>
      <c r="AF154" s="261"/>
    </row>
    <row r="155" spans="1:32" x14ac:dyDescent="0.2">
      <c r="A155" s="261"/>
      <c r="B155" s="261"/>
      <c r="C155" s="261"/>
      <c r="D155" s="261"/>
      <c r="E155" s="261"/>
      <c r="F155" s="261"/>
      <c r="G155" s="261"/>
      <c r="H155" s="261"/>
      <c r="I155" s="261"/>
      <c r="J155" s="261"/>
      <c r="K155" s="261"/>
      <c r="L155" s="261"/>
      <c r="M155" s="262"/>
      <c r="N155" s="262"/>
      <c r="O155" s="264"/>
      <c r="P155" s="264"/>
      <c r="Q155" s="261"/>
      <c r="R155" s="262"/>
      <c r="S155" s="262"/>
      <c r="T155" s="264"/>
      <c r="U155" s="264"/>
      <c r="V155" s="261"/>
      <c r="W155" s="262"/>
      <c r="X155" s="262"/>
      <c r="Y155" s="264"/>
      <c r="Z155" s="264"/>
      <c r="AA155" s="261"/>
      <c r="AB155" s="261"/>
      <c r="AC155" s="261"/>
      <c r="AD155" s="261"/>
      <c r="AE155" s="261"/>
      <c r="AF155" s="261"/>
    </row>
    <row r="156" spans="1:32" x14ac:dyDescent="0.2">
      <c r="A156" s="261"/>
      <c r="B156" s="261"/>
      <c r="C156" s="261"/>
      <c r="D156" s="261"/>
      <c r="E156" s="261"/>
      <c r="F156" s="261"/>
      <c r="G156" s="261"/>
      <c r="H156" s="261"/>
      <c r="I156" s="261"/>
      <c r="J156" s="261"/>
      <c r="K156" s="261"/>
      <c r="L156" s="261"/>
      <c r="M156" s="262"/>
      <c r="N156" s="262"/>
      <c r="O156" s="264"/>
      <c r="P156" s="264"/>
      <c r="Q156" s="261"/>
      <c r="R156" s="262"/>
      <c r="S156" s="262"/>
      <c r="T156" s="264"/>
      <c r="U156" s="264"/>
      <c r="V156" s="261"/>
      <c r="W156" s="262"/>
      <c r="X156" s="262"/>
      <c r="Y156" s="264"/>
      <c r="Z156" s="264"/>
      <c r="AA156" s="261"/>
      <c r="AB156" s="261"/>
      <c r="AC156" s="261"/>
      <c r="AD156" s="261"/>
      <c r="AE156" s="261"/>
      <c r="AF156" s="261"/>
    </row>
    <row r="157" spans="1:32" x14ac:dyDescent="0.2">
      <c r="A157" s="261"/>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c r="Z157" s="261"/>
      <c r="AA157" s="261"/>
      <c r="AB157" s="261"/>
      <c r="AC157" s="261"/>
      <c r="AD157" s="261"/>
      <c r="AE157" s="261"/>
      <c r="AF157" s="261"/>
    </row>
    <row r="158" spans="1:32" x14ac:dyDescent="0.2">
      <c r="A158" s="261"/>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261"/>
      <c r="AE158" s="261"/>
      <c r="AF158" s="261"/>
    </row>
    <row r="159" spans="1:32" x14ac:dyDescent="0.2">
      <c r="A159" s="261"/>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261"/>
      <c r="AE159" s="261"/>
      <c r="AF159" s="261"/>
    </row>
    <row r="160" spans="1:32" x14ac:dyDescent="0.2">
      <c r="A160" s="261"/>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61"/>
      <c r="AE160" s="261"/>
      <c r="AF160" s="261"/>
    </row>
    <row r="161" spans="1:32" x14ac:dyDescent="0.2">
      <c r="A161" s="261"/>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row>
    <row r="162" spans="1:32" x14ac:dyDescent="0.2">
      <c r="A162" s="261"/>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61"/>
      <c r="AE162" s="261"/>
      <c r="AF162" s="261"/>
    </row>
    <row r="163" spans="1:32" x14ac:dyDescent="0.2">
      <c r="A163" s="261"/>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row>
    <row r="164" spans="1:32" x14ac:dyDescent="0.2">
      <c r="A164" s="261"/>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row>
    <row r="165" spans="1:32" x14ac:dyDescent="0.2">
      <c r="A165" s="261"/>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F165" s="261"/>
    </row>
    <row r="166" spans="1:32" x14ac:dyDescent="0.2">
      <c r="A166" s="261"/>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61"/>
      <c r="AE166" s="261"/>
      <c r="AF166" s="261"/>
    </row>
    <row r="167" spans="1:32" x14ac:dyDescent="0.2">
      <c r="A167" s="261"/>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61"/>
      <c r="AE167" s="261"/>
      <c r="AF167" s="261"/>
    </row>
    <row r="168" spans="1:32" x14ac:dyDescent="0.2">
      <c r="A168" s="261"/>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61"/>
      <c r="AE168" s="261"/>
      <c r="AF168" s="261"/>
    </row>
    <row r="169" spans="1:32" x14ac:dyDescent="0.2">
      <c r="A169" s="261"/>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61"/>
      <c r="AE169" s="261"/>
      <c r="AF169" s="261"/>
    </row>
    <row r="170" spans="1:32" x14ac:dyDescent="0.2">
      <c r="A170" s="261"/>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row>
    <row r="171" spans="1:32" x14ac:dyDescent="0.2">
      <c r="A171" s="261"/>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61"/>
      <c r="AE171" s="261"/>
      <c r="AF171" s="261"/>
    </row>
    <row r="172" spans="1:32" x14ac:dyDescent="0.2">
      <c r="A172" s="261"/>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61"/>
      <c r="AE172" s="261"/>
      <c r="AF172" s="261"/>
    </row>
    <row r="173" spans="1:32" x14ac:dyDescent="0.2">
      <c r="A173" s="261"/>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61"/>
      <c r="AE173" s="261"/>
      <c r="AF173" s="261"/>
    </row>
    <row r="174" spans="1:32" x14ac:dyDescent="0.2">
      <c r="A174" s="261"/>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61"/>
      <c r="AE174" s="261"/>
      <c r="AF174" s="261"/>
    </row>
    <row r="175" spans="1:32" x14ac:dyDescent="0.2">
      <c r="A175" s="261"/>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261"/>
      <c r="AE175" s="261"/>
      <c r="AF175" s="261"/>
    </row>
    <row r="176" spans="1:32" x14ac:dyDescent="0.2">
      <c r="A176" s="261"/>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c r="AA176" s="261"/>
      <c r="AB176" s="261"/>
      <c r="AC176" s="261"/>
      <c r="AD176" s="261"/>
      <c r="AE176" s="261"/>
      <c r="AF176" s="261"/>
    </row>
    <row r="177" spans="1:32" x14ac:dyDescent="0.2">
      <c r="A177" s="261"/>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1"/>
      <c r="AD177" s="261"/>
      <c r="AE177" s="261"/>
      <c r="AF177" s="261"/>
    </row>
    <row r="178" spans="1:32" x14ac:dyDescent="0.2">
      <c r="A178" s="261"/>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1"/>
      <c r="AD178" s="261"/>
      <c r="AE178" s="261"/>
      <c r="AF178" s="261"/>
    </row>
    <row r="179" spans="1:32" x14ac:dyDescent="0.2">
      <c r="A179" s="261"/>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261"/>
      <c r="AE179" s="261"/>
      <c r="AF179" s="261"/>
    </row>
    <row r="180" spans="1:32" x14ac:dyDescent="0.2">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61"/>
      <c r="AE180" s="261"/>
      <c r="AF180" s="261"/>
    </row>
    <row r="181" spans="1:32" x14ac:dyDescent="0.2">
      <c r="A181" s="261"/>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61"/>
      <c r="AE181" s="261"/>
      <c r="AF181" s="261"/>
    </row>
    <row r="182" spans="1:32" x14ac:dyDescent="0.2">
      <c r="A182" s="261"/>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61"/>
      <c r="AE182" s="261"/>
      <c r="AF182" s="261"/>
    </row>
    <row r="183" spans="1:32" x14ac:dyDescent="0.2">
      <c r="A183" s="261"/>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261"/>
      <c r="AE183" s="261"/>
      <c r="AF183" s="261"/>
    </row>
    <row r="184" spans="1:32" x14ac:dyDescent="0.2">
      <c r="A184" s="261"/>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61"/>
      <c r="AE184" s="261"/>
      <c r="AF184" s="261"/>
    </row>
    <row r="185" spans="1:32" x14ac:dyDescent="0.2">
      <c r="A185" s="261"/>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F185" s="261"/>
    </row>
    <row r="186" spans="1:32" x14ac:dyDescent="0.2">
      <c r="A186" s="261"/>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1"/>
      <c r="AD186" s="261"/>
      <c r="AE186" s="261"/>
      <c r="AF186" s="261"/>
    </row>
    <row r="187" spans="1:32" x14ac:dyDescent="0.2">
      <c r="A187" s="261"/>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c r="Z187" s="261"/>
      <c r="AA187" s="261"/>
      <c r="AB187" s="261"/>
      <c r="AC187" s="261"/>
      <c r="AD187" s="261"/>
      <c r="AE187" s="261"/>
      <c r="AF187" s="261"/>
    </row>
    <row r="188" spans="1:32" x14ac:dyDescent="0.2">
      <c r="A188" s="261"/>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c r="AA188" s="261"/>
      <c r="AB188" s="261"/>
      <c r="AC188" s="261"/>
      <c r="AD188" s="261"/>
      <c r="AE188" s="261"/>
      <c r="AF188" s="261"/>
    </row>
    <row r="189" spans="1:32" x14ac:dyDescent="0.2">
      <c r="A189" s="261"/>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c r="Z189" s="261"/>
      <c r="AA189" s="261"/>
      <c r="AB189" s="261"/>
      <c r="AC189" s="261"/>
      <c r="AD189" s="261"/>
      <c r="AE189" s="261"/>
      <c r="AF189" s="261"/>
    </row>
    <row r="190" spans="1:32" x14ac:dyDescent="0.2">
      <c r="A190" s="261"/>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c r="Z190" s="261"/>
      <c r="AA190" s="261"/>
      <c r="AB190" s="261"/>
      <c r="AC190" s="261"/>
      <c r="AD190" s="261"/>
      <c r="AE190" s="261"/>
      <c r="AF190" s="261"/>
    </row>
    <row r="191" spans="1:32" x14ac:dyDescent="0.2">
      <c r="A191" s="261"/>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c r="AA191" s="261"/>
      <c r="AB191" s="261"/>
      <c r="AC191" s="261"/>
      <c r="AD191" s="261"/>
      <c r="AE191" s="261"/>
      <c r="AF191" s="261"/>
    </row>
    <row r="192" spans="1:32" x14ac:dyDescent="0.2">
      <c r="A192" s="261"/>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61"/>
      <c r="AE192" s="261"/>
      <c r="AF192" s="261"/>
    </row>
    <row r="193" spans="1:32" x14ac:dyDescent="0.2">
      <c r="A193" s="261"/>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61"/>
      <c r="AE193" s="261"/>
      <c r="AF193" s="261"/>
    </row>
    <row r="194" spans="1:32" x14ac:dyDescent="0.2">
      <c r="A194" s="261"/>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61"/>
      <c r="AE194" s="261"/>
      <c r="AF194" s="261"/>
    </row>
    <row r="195" spans="1:32" x14ac:dyDescent="0.2">
      <c r="A195" s="261"/>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61"/>
      <c r="AE195" s="261"/>
      <c r="AF195" s="261"/>
    </row>
    <row r="196" spans="1:32" x14ac:dyDescent="0.2">
      <c r="A196" s="261"/>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61"/>
      <c r="AE196" s="261"/>
      <c r="AF196" s="261"/>
    </row>
    <row r="197" spans="1:32" x14ac:dyDescent="0.2">
      <c r="A197" s="261"/>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61"/>
      <c r="AE197" s="261"/>
      <c r="AF197" s="261"/>
    </row>
    <row r="198" spans="1:32" x14ac:dyDescent="0.2">
      <c r="A198" s="261"/>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61"/>
      <c r="AE198" s="261"/>
      <c r="AF198" s="261"/>
    </row>
    <row r="199" spans="1:32" x14ac:dyDescent="0.2">
      <c r="A199" s="261"/>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61"/>
      <c r="AE199" s="261"/>
      <c r="AF199" s="261"/>
    </row>
    <row r="200" spans="1:32" x14ac:dyDescent="0.2">
      <c r="A200" s="261"/>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61"/>
      <c r="AE200" s="261"/>
      <c r="AF200" s="261"/>
    </row>
    <row r="201" spans="1:32" x14ac:dyDescent="0.2">
      <c r="A201" s="261"/>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61"/>
      <c r="AE201" s="261"/>
      <c r="AF201" s="261"/>
    </row>
    <row r="202" spans="1:32" x14ac:dyDescent="0.2">
      <c r="A202" s="261"/>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61"/>
      <c r="AE202" s="261"/>
      <c r="AF202" s="261"/>
    </row>
    <row r="203" spans="1:32" x14ac:dyDescent="0.2">
      <c r="A203" s="261"/>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61"/>
      <c r="AE203" s="261"/>
      <c r="AF203" s="261"/>
    </row>
    <row r="204" spans="1:32" x14ac:dyDescent="0.2">
      <c r="A204" s="261"/>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61"/>
      <c r="AE204" s="261"/>
      <c r="AF204" s="261"/>
    </row>
    <row r="205" spans="1:32" x14ac:dyDescent="0.2">
      <c r="A205" s="261"/>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61"/>
      <c r="AE205" s="261"/>
      <c r="AF205" s="261"/>
    </row>
    <row r="206" spans="1:32" x14ac:dyDescent="0.2">
      <c r="A206" s="261"/>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61"/>
      <c r="AE206" s="261"/>
      <c r="AF206" s="261"/>
    </row>
    <row r="207" spans="1:32" x14ac:dyDescent="0.2">
      <c r="A207" s="261"/>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61"/>
      <c r="AE207" s="261"/>
      <c r="AF207" s="261"/>
    </row>
    <row r="208" spans="1:32" x14ac:dyDescent="0.2">
      <c r="A208" s="261"/>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61"/>
      <c r="AE208" s="261"/>
      <c r="AF208" s="261"/>
    </row>
    <row r="209" spans="1:32" x14ac:dyDescent="0.2">
      <c r="A209" s="261"/>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61"/>
      <c r="AE209" s="261"/>
      <c r="AF209" s="261"/>
    </row>
    <row r="210" spans="1:32" x14ac:dyDescent="0.2">
      <c r="A210" s="261"/>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61"/>
      <c r="AE210" s="261"/>
      <c r="AF210" s="261"/>
    </row>
    <row r="211" spans="1:32" x14ac:dyDescent="0.2">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61"/>
      <c r="AE211" s="261"/>
      <c r="AF211" s="261"/>
    </row>
    <row r="212" spans="1:32" x14ac:dyDescent="0.2">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61"/>
      <c r="AE212" s="261"/>
      <c r="AF212" s="261"/>
    </row>
    <row r="213" spans="1:32" x14ac:dyDescent="0.2">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61"/>
      <c r="AE213" s="261"/>
      <c r="AF213" s="261"/>
    </row>
    <row r="214" spans="1:32" x14ac:dyDescent="0.2">
      <c r="A214" s="261"/>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61"/>
      <c r="AE214" s="261"/>
      <c r="AF214" s="261"/>
    </row>
    <row r="215" spans="1:32" x14ac:dyDescent="0.2">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1"/>
      <c r="AD215" s="261"/>
      <c r="AE215" s="261"/>
      <c r="AF215" s="261"/>
    </row>
    <row r="216" spans="1:32" x14ac:dyDescent="0.2">
      <c r="A216" s="261"/>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261"/>
      <c r="AF216" s="261"/>
    </row>
    <row r="217" spans="1:32" x14ac:dyDescent="0.2">
      <c r="A217" s="261"/>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c r="AA217" s="261"/>
      <c r="AB217" s="261"/>
      <c r="AC217" s="261"/>
      <c r="AD217" s="261"/>
      <c r="AE217" s="261"/>
      <c r="AF217" s="261"/>
    </row>
    <row r="218" spans="1:32" x14ac:dyDescent="0.2">
      <c r="A218" s="261"/>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row>
    <row r="219" spans="1:32" x14ac:dyDescent="0.2">
      <c r="A219" s="261"/>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row>
    <row r="220" spans="1:32" x14ac:dyDescent="0.2">
      <c r="A220" s="261"/>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61"/>
      <c r="AE220" s="261"/>
      <c r="AF220" s="261"/>
    </row>
    <row r="221" spans="1:32" x14ac:dyDescent="0.2">
      <c r="A221" s="261"/>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61"/>
      <c r="AE221" s="261"/>
      <c r="AF221" s="261"/>
    </row>
    <row r="222" spans="1:32" x14ac:dyDescent="0.2">
      <c r="A222" s="261"/>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F222" s="261"/>
    </row>
    <row r="223" spans="1:32" x14ac:dyDescent="0.2">
      <c r="A223" s="261"/>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61"/>
      <c r="AE223" s="261"/>
      <c r="AF223" s="261"/>
    </row>
    <row r="224" spans="1:32" x14ac:dyDescent="0.2">
      <c r="A224" s="261"/>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c r="AA224" s="261"/>
      <c r="AB224" s="261"/>
      <c r="AC224" s="261"/>
      <c r="AD224" s="261"/>
      <c r="AE224" s="261"/>
      <c r="AF224" s="261"/>
    </row>
    <row r="225" spans="1:32" x14ac:dyDescent="0.2">
      <c r="A225" s="261"/>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1"/>
      <c r="AD225" s="261"/>
      <c r="AE225" s="261"/>
      <c r="AF225" s="261"/>
    </row>
    <row r="226" spans="1:32" x14ac:dyDescent="0.2">
      <c r="A226" s="261"/>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c r="Z226" s="261"/>
      <c r="AA226" s="261"/>
      <c r="AB226" s="261"/>
      <c r="AC226" s="261"/>
      <c r="AD226" s="261"/>
      <c r="AE226" s="261"/>
      <c r="AF226" s="261"/>
    </row>
    <row r="227" spans="1:32" x14ac:dyDescent="0.2">
      <c r="A227" s="261"/>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c r="Z227" s="261"/>
      <c r="AA227" s="261"/>
      <c r="AB227" s="261"/>
      <c r="AC227" s="261"/>
      <c r="AD227" s="261"/>
      <c r="AE227" s="261"/>
      <c r="AF227" s="261"/>
    </row>
    <row r="228" spans="1:32" x14ac:dyDescent="0.2">
      <c r="A228" s="261"/>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c r="Z228" s="261"/>
      <c r="AA228" s="261"/>
      <c r="AB228" s="261"/>
      <c r="AC228" s="261"/>
      <c r="AD228" s="261"/>
      <c r="AE228" s="261"/>
      <c r="AF228" s="261"/>
    </row>
    <row r="229" spans="1:32" x14ac:dyDescent="0.2">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61"/>
      <c r="AE229" s="261"/>
      <c r="AF229" s="261"/>
    </row>
    <row r="230" spans="1:32" x14ac:dyDescent="0.2">
      <c r="A230" s="261"/>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c r="Z230" s="261"/>
      <c r="AA230" s="261"/>
      <c r="AB230" s="261"/>
      <c r="AC230" s="261"/>
      <c r="AD230" s="261"/>
      <c r="AE230" s="261"/>
      <c r="AF230" s="261"/>
    </row>
    <row r="231" spans="1:32" x14ac:dyDescent="0.2">
      <c r="A231" s="261"/>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61"/>
      <c r="AE231" s="261"/>
      <c r="AF231" s="261"/>
    </row>
    <row r="232" spans="1:32" x14ac:dyDescent="0.2">
      <c r="A232" s="261"/>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61"/>
      <c r="AE232" s="261"/>
      <c r="AF232" s="261"/>
    </row>
    <row r="233" spans="1:32" x14ac:dyDescent="0.2">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61"/>
      <c r="AE233" s="261"/>
      <c r="AF233" s="261"/>
    </row>
    <row r="234" spans="1:32" x14ac:dyDescent="0.2">
      <c r="A234" s="261"/>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261"/>
      <c r="AF234" s="261"/>
    </row>
    <row r="235" spans="1:32" x14ac:dyDescent="0.2">
      <c r="A235" s="261"/>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61"/>
      <c r="AE235" s="261"/>
      <c r="AF235" s="261"/>
    </row>
    <row r="236" spans="1:32" x14ac:dyDescent="0.2">
      <c r="A236" s="261"/>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61"/>
      <c r="AE236" s="261"/>
      <c r="AF236" s="261"/>
    </row>
    <row r="237" spans="1:32" x14ac:dyDescent="0.2">
      <c r="A237" s="261"/>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61"/>
      <c r="AE237" s="261"/>
      <c r="AF237" s="261"/>
    </row>
    <row r="238" spans="1:32" x14ac:dyDescent="0.2">
      <c r="A238" s="261"/>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61"/>
      <c r="AE238" s="261"/>
      <c r="AF238" s="261"/>
    </row>
    <row r="239" spans="1:32" x14ac:dyDescent="0.2">
      <c r="A239" s="261"/>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61"/>
      <c r="AE239" s="261"/>
      <c r="AF239" s="261"/>
    </row>
    <row r="240" spans="1:32" x14ac:dyDescent="0.2">
      <c r="A240" s="261"/>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261"/>
      <c r="AF240" s="261"/>
    </row>
    <row r="241" spans="1:32" x14ac:dyDescent="0.2">
      <c r="A241" s="261"/>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61"/>
      <c r="AE241" s="261"/>
      <c r="AF241" s="261"/>
    </row>
    <row r="242" spans="1:32" x14ac:dyDescent="0.2">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61"/>
      <c r="AE242" s="261"/>
      <c r="AF242" s="261"/>
    </row>
    <row r="243" spans="1:32" x14ac:dyDescent="0.2">
      <c r="A243" s="261"/>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c r="Z243" s="261"/>
      <c r="AA243" s="261"/>
      <c r="AB243" s="261"/>
      <c r="AC243" s="261"/>
      <c r="AD243" s="261"/>
      <c r="AE243" s="261"/>
      <c r="AF243" s="261"/>
    </row>
    <row r="244" spans="1:32" x14ac:dyDescent="0.2">
      <c r="A244" s="261"/>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1"/>
      <c r="AD244" s="261"/>
      <c r="AE244" s="261"/>
      <c r="AF244" s="261"/>
    </row>
    <row r="245" spans="1:32" x14ac:dyDescent="0.2">
      <c r="A245" s="261"/>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c r="Z245" s="261"/>
      <c r="AA245" s="261"/>
      <c r="AB245" s="261"/>
      <c r="AC245" s="261"/>
      <c r="AD245" s="261"/>
      <c r="AE245" s="261"/>
      <c r="AF245" s="261"/>
    </row>
    <row r="246" spans="1:32" x14ac:dyDescent="0.2">
      <c r="A246" s="261"/>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261"/>
      <c r="AE246" s="261"/>
      <c r="AF246" s="261"/>
    </row>
    <row r="247" spans="1:32" x14ac:dyDescent="0.2">
      <c r="A247" s="261"/>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261"/>
      <c r="AE247" s="261"/>
      <c r="AF247" s="261"/>
    </row>
    <row r="248" spans="1:32" x14ac:dyDescent="0.2">
      <c r="A248" s="261"/>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F248" s="261"/>
    </row>
    <row r="249" spans="1:32" x14ac:dyDescent="0.2">
      <c r="A249" s="261"/>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61"/>
      <c r="AE249" s="261"/>
      <c r="AF249" s="261"/>
    </row>
    <row r="250" spans="1:32" x14ac:dyDescent="0.2">
      <c r="A250" s="261"/>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61"/>
      <c r="AE250" s="261"/>
      <c r="AF250" s="261"/>
    </row>
    <row r="251" spans="1:32" x14ac:dyDescent="0.2">
      <c r="A251" s="261"/>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261"/>
      <c r="AE251" s="261"/>
      <c r="AF251" s="261"/>
    </row>
    <row r="252" spans="1:32" x14ac:dyDescent="0.2">
      <c r="A252" s="261"/>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c r="AA252" s="261"/>
      <c r="AB252" s="261"/>
      <c r="AC252" s="261"/>
      <c r="AD252" s="261"/>
      <c r="AE252" s="261"/>
      <c r="AF252" s="261"/>
    </row>
    <row r="253" spans="1:32" x14ac:dyDescent="0.2">
      <c r="A253" s="261"/>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1"/>
      <c r="AD253" s="261"/>
      <c r="AE253" s="261"/>
      <c r="AF253" s="261"/>
    </row>
    <row r="254" spans="1:32" x14ac:dyDescent="0.2">
      <c r="A254" s="261"/>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c r="Z254" s="261"/>
      <c r="AA254" s="261"/>
      <c r="AB254" s="261"/>
      <c r="AC254" s="261"/>
      <c r="AD254" s="261"/>
      <c r="AE254" s="261"/>
      <c r="AF254" s="261"/>
    </row>
    <row r="255" spans="1:32" x14ac:dyDescent="0.2">
      <c r="A255" s="261"/>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c r="Z255" s="261"/>
      <c r="AA255" s="261"/>
      <c r="AB255" s="261"/>
      <c r="AC255" s="261"/>
      <c r="AD255" s="261"/>
      <c r="AE255" s="261"/>
      <c r="AF255" s="261"/>
    </row>
    <row r="256" spans="1:32" x14ac:dyDescent="0.2">
      <c r="A256" s="261"/>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c r="Z256" s="261"/>
      <c r="AA256" s="261"/>
      <c r="AB256" s="261"/>
      <c r="AC256" s="261"/>
      <c r="AD256" s="261"/>
      <c r="AE256" s="261"/>
      <c r="AF256" s="261"/>
    </row>
    <row r="257" spans="1:32" x14ac:dyDescent="0.2">
      <c r="A257" s="261"/>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c r="Z257" s="261"/>
      <c r="AA257" s="261"/>
      <c r="AB257" s="261"/>
      <c r="AC257" s="261"/>
      <c r="AD257" s="261"/>
      <c r="AE257" s="261"/>
      <c r="AF257" s="261"/>
    </row>
    <row r="258" spans="1:32" x14ac:dyDescent="0.2">
      <c r="A258" s="261"/>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261"/>
      <c r="AF258" s="261"/>
    </row>
    <row r="259" spans="1:32" x14ac:dyDescent="0.2">
      <c r="A259" s="261"/>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61"/>
      <c r="AE259" s="261"/>
      <c r="AF259" s="261"/>
    </row>
    <row r="260" spans="1:32" x14ac:dyDescent="0.2">
      <c r="A260" s="261"/>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61"/>
      <c r="AE260" s="261"/>
      <c r="AF260" s="261"/>
    </row>
    <row r="261" spans="1:32" x14ac:dyDescent="0.2">
      <c r="A261" s="261"/>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61"/>
      <c r="AE261" s="261"/>
      <c r="AF261" s="261"/>
    </row>
    <row r="262" spans="1:32" x14ac:dyDescent="0.2">
      <c r="A262" s="261"/>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61"/>
      <c r="AE262" s="261"/>
      <c r="AF262" s="261"/>
    </row>
    <row r="263" spans="1:32" x14ac:dyDescent="0.2">
      <c r="A263" s="261"/>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61"/>
      <c r="AE263" s="261"/>
      <c r="AF263" s="261"/>
    </row>
    <row r="264" spans="1:32" x14ac:dyDescent="0.2">
      <c r="A264" s="261"/>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61"/>
      <c r="AE264" s="261"/>
      <c r="AF264" s="261"/>
    </row>
    <row r="265" spans="1:32" x14ac:dyDescent="0.2">
      <c r="A265" s="261"/>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61"/>
      <c r="AE265" s="261"/>
      <c r="AF265" s="261"/>
    </row>
    <row r="266" spans="1:32" x14ac:dyDescent="0.2">
      <c r="A266" s="261"/>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61"/>
      <c r="AE266" s="261"/>
      <c r="AF266" s="261"/>
    </row>
    <row r="267" spans="1:32" x14ac:dyDescent="0.2">
      <c r="A267" s="261"/>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261"/>
      <c r="AE267" s="261"/>
      <c r="AF267" s="261"/>
    </row>
    <row r="268" spans="1:32" x14ac:dyDescent="0.2">
      <c r="A268" s="261"/>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61"/>
      <c r="AE268" s="261"/>
      <c r="AF268" s="261"/>
    </row>
    <row r="269" spans="1:32" x14ac:dyDescent="0.2">
      <c r="A269" s="261"/>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61"/>
      <c r="AE269" s="261"/>
      <c r="AF269" s="261"/>
    </row>
    <row r="270" spans="1:32" x14ac:dyDescent="0.2">
      <c r="A270" s="261"/>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F270" s="261"/>
    </row>
    <row r="271" spans="1:32" x14ac:dyDescent="0.2">
      <c r="A271" s="261"/>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61"/>
      <c r="AE271" s="261"/>
      <c r="AF271" s="261"/>
    </row>
    <row r="272" spans="1:32" x14ac:dyDescent="0.2">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61"/>
      <c r="AE272" s="261"/>
      <c r="AF272" s="261"/>
    </row>
    <row r="273" spans="1:32" x14ac:dyDescent="0.2">
      <c r="A273" s="261"/>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61"/>
      <c r="AE273" s="261"/>
      <c r="AF273" s="261"/>
    </row>
    <row r="274" spans="1:32" x14ac:dyDescent="0.2">
      <c r="A274" s="261"/>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61"/>
      <c r="AE274" s="261"/>
      <c r="AF274" s="261"/>
    </row>
    <row r="275" spans="1:32" x14ac:dyDescent="0.2">
      <c r="A275" s="261"/>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261"/>
      <c r="AE275" s="261"/>
      <c r="AF275" s="261"/>
    </row>
    <row r="276" spans="1:32" x14ac:dyDescent="0.2">
      <c r="A276" s="261"/>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261"/>
      <c r="AE276" s="261"/>
      <c r="AF276" s="261"/>
    </row>
    <row r="277" spans="1:32" x14ac:dyDescent="0.2">
      <c r="A277" s="261"/>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261"/>
      <c r="AE277" s="261"/>
      <c r="AF277" s="261"/>
    </row>
    <row r="278" spans="1:32" x14ac:dyDescent="0.2">
      <c r="A278" s="261"/>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261"/>
      <c r="AE278" s="261"/>
      <c r="AF278" s="261"/>
    </row>
    <row r="279" spans="1:32" x14ac:dyDescent="0.2">
      <c r="A279" s="261"/>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61"/>
      <c r="AE279" s="261"/>
      <c r="AF279" s="261"/>
    </row>
    <row r="280" spans="1:32" x14ac:dyDescent="0.2">
      <c r="A280" s="261"/>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61"/>
      <c r="AE280" s="261"/>
      <c r="AF280" s="261"/>
    </row>
    <row r="281" spans="1:32" x14ac:dyDescent="0.2">
      <c r="A281" s="261"/>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61"/>
      <c r="AE281" s="261"/>
      <c r="AF281" s="261"/>
    </row>
    <row r="282" spans="1:32" x14ac:dyDescent="0.2">
      <c r="A282" s="261"/>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61"/>
      <c r="AE282" s="261"/>
      <c r="AF282" s="261"/>
    </row>
    <row r="283" spans="1:32" x14ac:dyDescent="0.2">
      <c r="A283" s="261"/>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61"/>
      <c r="AE283" s="261"/>
      <c r="AF283" s="261"/>
    </row>
    <row r="284" spans="1:32" x14ac:dyDescent="0.2">
      <c r="A284" s="261"/>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61"/>
      <c r="AE284" s="261"/>
      <c r="AF284" s="261"/>
    </row>
    <row r="285" spans="1:32" x14ac:dyDescent="0.2">
      <c r="A285" s="261"/>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61"/>
      <c r="AE285" s="261"/>
      <c r="AF285" s="261"/>
    </row>
    <row r="286" spans="1:32" x14ac:dyDescent="0.2">
      <c r="A286" s="261"/>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61"/>
      <c r="AE286" s="261"/>
      <c r="AF286" s="261"/>
    </row>
    <row r="287" spans="1:32" x14ac:dyDescent="0.2">
      <c r="A287" s="261"/>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61"/>
      <c r="AE287" s="261"/>
      <c r="AF287" s="261"/>
    </row>
    <row r="288" spans="1:32" x14ac:dyDescent="0.2">
      <c r="A288" s="261"/>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261"/>
      <c r="AE288" s="261"/>
      <c r="AF288" s="261"/>
    </row>
    <row r="289" spans="1:32" x14ac:dyDescent="0.2">
      <c r="A289" s="261"/>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61"/>
      <c r="AE289" s="261"/>
      <c r="AF289" s="261"/>
    </row>
    <row r="290" spans="1:32" x14ac:dyDescent="0.2">
      <c r="A290" s="261"/>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261"/>
      <c r="AE290" s="261"/>
      <c r="AF290" s="261"/>
    </row>
    <row r="291" spans="1:32" x14ac:dyDescent="0.2">
      <c r="A291" s="261"/>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61"/>
      <c r="AE291" s="261"/>
      <c r="AF291" s="261"/>
    </row>
    <row r="292" spans="1:32" x14ac:dyDescent="0.2">
      <c r="A292" s="261"/>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61"/>
      <c r="AE292" s="261"/>
      <c r="AF292" s="261"/>
    </row>
    <row r="293" spans="1:32" x14ac:dyDescent="0.2">
      <c r="A293" s="261"/>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61"/>
      <c r="AE293" s="261"/>
      <c r="AF293" s="261"/>
    </row>
    <row r="294" spans="1:32" x14ac:dyDescent="0.2">
      <c r="A294" s="261"/>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61"/>
      <c r="AE294" s="261"/>
      <c r="AF294" s="261"/>
    </row>
    <row r="295" spans="1:32" x14ac:dyDescent="0.2">
      <c r="A295" s="261"/>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61"/>
      <c r="AE295" s="261"/>
      <c r="AF295" s="261"/>
    </row>
    <row r="296" spans="1:32" x14ac:dyDescent="0.2">
      <c r="A296" s="261"/>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261"/>
      <c r="AE296" s="261"/>
      <c r="AF296" s="261"/>
    </row>
    <row r="297" spans="1:32" x14ac:dyDescent="0.2">
      <c r="A297" s="261"/>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261"/>
      <c r="AE297" s="261"/>
      <c r="AF297" s="261"/>
    </row>
    <row r="298" spans="1:32" x14ac:dyDescent="0.2">
      <c r="A298" s="261"/>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261"/>
      <c r="AE298" s="261"/>
      <c r="AF298" s="261"/>
    </row>
    <row r="299" spans="1:32" x14ac:dyDescent="0.2">
      <c r="A299" s="261"/>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61"/>
      <c r="AE299" s="261"/>
      <c r="AF299" s="261"/>
    </row>
    <row r="300" spans="1:32" x14ac:dyDescent="0.2">
      <c r="A300" s="261"/>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61"/>
      <c r="AE300" s="261"/>
      <c r="AF300" s="261"/>
    </row>
    <row r="301" spans="1:32" x14ac:dyDescent="0.2">
      <c r="A301" s="261"/>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61"/>
      <c r="AE301" s="261"/>
      <c r="AF301" s="261"/>
    </row>
    <row r="302" spans="1:32" x14ac:dyDescent="0.2">
      <c r="A302" s="261"/>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261"/>
      <c r="AE302" s="261"/>
      <c r="AF302" s="261"/>
    </row>
    <row r="303" spans="1:32" x14ac:dyDescent="0.2">
      <c r="A303" s="261"/>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261"/>
      <c r="AE303" s="261"/>
      <c r="AF303" s="261"/>
    </row>
    <row r="304" spans="1:32" x14ac:dyDescent="0.2">
      <c r="A304" s="261"/>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61"/>
      <c r="AE304" s="261"/>
      <c r="AF304" s="261"/>
    </row>
    <row r="305" spans="1:32" x14ac:dyDescent="0.2">
      <c r="A305" s="261"/>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61"/>
      <c r="AE305" s="261"/>
      <c r="AF305" s="261"/>
    </row>
    <row r="306" spans="1:32" x14ac:dyDescent="0.2">
      <c r="A306" s="261"/>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61"/>
      <c r="AE306" s="261"/>
      <c r="AF306" s="261"/>
    </row>
    <row r="307" spans="1:32" x14ac:dyDescent="0.2">
      <c r="A307" s="261"/>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61"/>
      <c r="AE307" s="261"/>
      <c r="AF307" s="261"/>
    </row>
    <row r="308" spans="1:32" x14ac:dyDescent="0.2">
      <c r="A308" s="261"/>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61"/>
      <c r="AE308" s="261"/>
      <c r="AF308" s="261"/>
    </row>
    <row r="309" spans="1:32" x14ac:dyDescent="0.2">
      <c r="A309" s="261"/>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61"/>
      <c r="AE309" s="261"/>
      <c r="AF309" s="261"/>
    </row>
    <row r="310" spans="1:32" x14ac:dyDescent="0.2">
      <c r="A310" s="261"/>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61"/>
      <c r="AE310" s="261"/>
      <c r="AF310" s="261"/>
    </row>
    <row r="311" spans="1:32" x14ac:dyDescent="0.2">
      <c r="A311" s="261"/>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61"/>
      <c r="AE311" s="261"/>
      <c r="AF311" s="261"/>
    </row>
    <row r="312" spans="1:32" x14ac:dyDescent="0.2">
      <c r="A312" s="261"/>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61"/>
      <c r="AE312" s="261"/>
      <c r="AF312" s="261"/>
    </row>
    <row r="313" spans="1:32" x14ac:dyDescent="0.2">
      <c r="A313" s="261"/>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61"/>
      <c r="AE313" s="261"/>
      <c r="AF313" s="261"/>
    </row>
    <row r="314" spans="1:32" x14ac:dyDescent="0.2">
      <c r="A314" s="261"/>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61"/>
      <c r="AE314" s="261"/>
      <c r="AF314" s="261"/>
    </row>
    <row r="315" spans="1:32" x14ac:dyDescent="0.2">
      <c r="A315" s="261"/>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61"/>
      <c r="AE315" s="261"/>
      <c r="AF315" s="261"/>
    </row>
    <row r="316" spans="1:32" x14ac:dyDescent="0.2">
      <c r="A316" s="261"/>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61"/>
      <c r="AE316" s="261"/>
      <c r="AF316" s="261"/>
    </row>
    <row r="317" spans="1:32" x14ac:dyDescent="0.2">
      <c r="A317" s="261"/>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61"/>
      <c r="AE317" s="261"/>
      <c r="AF317" s="261"/>
    </row>
    <row r="318" spans="1:32" x14ac:dyDescent="0.2">
      <c r="A318" s="261"/>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61"/>
      <c r="AE318" s="261"/>
      <c r="AF318" s="261"/>
    </row>
    <row r="319" spans="1:32" x14ac:dyDescent="0.2">
      <c r="A319" s="261"/>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61"/>
      <c r="AE319" s="261"/>
      <c r="AF319" s="261"/>
    </row>
    <row r="320" spans="1:32" x14ac:dyDescent="0.2">
      <c r="A320" s="261"/>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61"/>
      <c r="AE320" s="261"/>
      <c r="AF320" s="261"/>
    </row>
    <row r="321" spans="1:32" x14ac:dyDescent="0.2">
      <c r="A321" s="261"/>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row>
    <row r="322" spans="1:32" x14ac:dyDescent="0.2">
      <c r="A322" s="261"/>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61"/>
      <c r="AE322" s="261"/>
      <c r="AF322" s="261"/>
    </row>
    <row r="323" spans="1:32" x14ac:dyDescent="0.2">
      <c r="A323" s="261"/>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61"/>
      <c r="AE323" s="261"/>
      <c r="AF323" s="261"/>
    </row>
    <row r="324" spans="1:32" x14ac:dyDescent="0.2">
      <c r="A324" s="261"/>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61"/>
      <c r="AE324" s="261"/>
      <c r="AF324" s="261"/>
    </row>
    <row r="325" spans="1:32" x14ac:dyDescent="0.2">
      <c r="A325" s="261"/>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F325" s="261"/>
    </row>
    <row r="326" spans="1:32" x14ac:dyDescent="0.2">
      <c r="A326" s="261"/>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61"/>
      <c r="AE326" s="261"/>
      <c r="AF326" s="261"/>
    </row>
    <row r="327" spans="1:32" x14ac:dyDescent="0.2">
      <c r="A327" s="261"/>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61"/>
      <c r="AE327" s="261"/>
      <c r="AF327" s="261"/>
    </row>
    <row r="328" spans="1:32" x14ac:dyDescent="0.2">
      <c r="A328" s="261"/>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61"/>
      <c r="AE328" s="261"/>
      <c r="AF328" s="261"/>
    </row>
    <row r="329" spans="1:32" x14ac:dyDescent="0.2">
      <c r="A329" s="261"/>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61"/>
      <c r="AE329" s="261"/>
      <c r="AF329" s="261"/>
    </row>
    <row r="330" spans="1:32" x14ac:dyDescent="0.2">
      <c r="A330" s="261"/>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61"/>
      <c r="AE330" s="261"/>
      <c r="AF330" s="261"/>
    </row>
    <row r="331" spans="1:32" x14ac:dyDescent="0.2">
      <c r="A331" s="261"/>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61"/>
      <c r="AE331" s="261"/>
      <c r="AF331" s="261"/>
    </row>
    <row r="332" spans="1:32" x14ac:dyDescent="0.2">
      <c r="A332" s="261"/>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61"/>
      <c r="AE332" s="261"/>
      <c r="AF332" s="261"/>
    </row>
    <row r="333" spans="1:32" x14ac:dyDescent="0.2">
      <c r="A333" s="261"/>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261"/>
      <c r="AF333" s="261"/>
    </row>
    <row r="334" spans="1:32" x14ac:dyDescent="0.2">
      <c r="A334" s="261"/>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1"/>
      <c r="AD334" s="261"/>
      <c r="AE334" s="261"/>
      <c r="AF334" s="261"/>
    </row>
    <row r="335" spans="1:32" x14ac:dyDescent="0.2">
      <c r="A335" s="261"/>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F335" s="261"/>
    </row>
    <row r="336" spans="1:32" x14ac:dyDescent="0.2">
      <c r="A336" s="261"/>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61"/>
      <c r="AE336" s="261"/>
      <c r="AF336" s="261"/>
    </row>
    <row r="337" spans="1:32" x14ac:dyDescent="0.2">
      <c r="A337" s="261"/>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61"/>
      <c r="AE337" s="261"/>
      <c r="AF337" s="261"/>
    </row>
    <row r="338" spans="1:32" x14ac:dyDescent="0.2">
      <c r="A338" s="261"/>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61"/>
      <c r="AE338" s="261"/>
      <c r="AF338" s="261"/>
    </row>
    <row r="339" spans="1:32" x14ac:dyDescent="0.2">
      <c r="A339" s="261"/>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c r="AE339" s="261"/>
      <c r="AF339" s="261"/>
    </row>
    <row r="340" spans="1:32" x14ac:dyDescent="0.2">
      <c r="A340" s="261"/>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61"/>
      <c r="AE340" s="261"/>
      <c r="AF340" s="261"/>
    </row>
    <row r="341" spans="1:32" x14ac:dyDescent="0.2">
      <c r="A341" s="261"/>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61"/>
      <c r="AE341" s="261"/>
      <c r="AF341" s="261"/>
    </row>
    <row r="342" spans="1:32" x14ac:dyDescent="0.2">
      <c r="A342" s="261"/>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1"/>
      <c r="AD342" s="261"/>
      <c r="AE342" s="261"/>
      <c r="AF342" s="261"/>
    </row>
    <row r="343" spans="1:32" x14ac:dyDescent="0.2">
      <c r="A343" s="261"/>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c r="Z343" s="261"/>
      <c r="AA343" s="261"/>
      <c r="AB343" s="261"/>
      <c r="AC343" s="261"/>
      <c r="AD343" s="261"/>
      <c r="AE343" s="261"/>
      <c r="AF343" s="261"/>
    </row>
    <row r="344" spans="1:32" x14ac:dyDescent="0.2">
      <c r="A344" s="261"/>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261"/>
      <c r="AF344" s="261"/>
    </row>
    <row r="345" spans="1:32" x14ac:dyDescent="0.2">
      <c r="A345" s="261"/>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c r="Z345" s="261"/>
      <c r="AA345" s="261"/>
      <c r="AB345" s="261"/>
      <c r="AC345" s="261"/>
      <c r="AD345" s="261"/>
      <c r="AE345" s="261"/>
      <c r="AF345" s="261"/>
    </row>
    <row r="346" spans="1:32" x14ac:dyDescent="0.2">
      <c r="A346" s="261"/>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c r="Z346" s="261"/>
      <c r="AA346" s="261"/>
      <c r="AB346" s="261"/>
      <c r="AC346" s="261"/>
      <c r="AD346" s="261"/>
      <c r="AE346" s="261"/>
      <c r="AF346" s="261"/>
    </row>
    <row r="347" spans="1:32" x14ac:dyDescent="0.2">
      <c r="A347" s="261"/>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c r="X347" s="261"/>
      <c r="Y347" s="261"/>
      <c r="Z347" s="261"/>
      <c r="AA347" s="261"/>
      <c r="AB347" s="261"/>
      <c r="AC347" s="261"/>
      <c r="AD347" s="261"/>
      <c r="AE347" s="261"/>
      <c r="AF347" s="261"/>
    </row>
    <row r="348" spans="1:32" x14ac:dyDescent="0.2">
      <c r="A348" s="261"/>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261"/>
      <c r="AE348" s="261"/>
      <c r="AF348" s="261"/>
    </row>
    <row r="349" spans="1:32" x14ac:dyDescent="0.2">
      <c r="A349" s="261"/>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F349" s="261"/>
    </row>
    <row r="350" spans="1:32" x14ac:dyDescent="0.2">
      <c r="A350" s="261"/>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61"/>
      <c r="AE350" s="261"/>
      <c r="AF350" s="261"/>
    </row>
    <row r="351" spans="1:32" x14ac:dyDescent="0.2">
      <c r="A351" s="261"/>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61"/>
      <c r="AE351" s="261"/>
      <c r="AF351" s="261"/>
    </row>
    <row r="352" spans="1:32" x14ac:dyDescent="0.2">
      <c r="A352" s="261"/>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61"/>
      <c r="AE352" s="261"/>
      <c r="AF352" s="261"/>
    </row>
    <row r="353" spans="1:32" x14ac:dyDescent="0.2">
      <c r="A353" s="261"/>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61"/>
      <c r="AE353" s="261"/>
      <c r="AF353" s="261"/>
    </row>
    <row r="354" spans="1:32" x14ac:dyDescent="0.2">
      <c r="A354" s="261"/>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61"/>
      <c r="AE354" s="261"/>
      <c r="AF354" s="261"/>
    </row>
    <row r="355" spans="1:32" x14ac:dyDescent="0.2">
      <c r="A355" s="261"/>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61"/>
      <c r="AE355" s="261"/>
      <c r="AF355" s="261"/>
    </row>
    <row r="356" spans="1:32" x14ac:dyDescent="0.2">
      <c r="A356" s="261"/>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61"/>
      <c r="AE356" s="261"/>
      <c r="AF356" s="261"/>
    </row>
    <row r="357" spans="1:32" x14ac:dyDescent="0.2">
      <c r="A357" s="261"/>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61"/>
      <c r="AE357" s="261"/>
      <c r="AF357" s="261"/>
    </row>
    <row r="358" spans="1:32" x14ac:dyDescent="0.2">
      <c r="A358" s="261"/>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61"/>
      <c r="AE358" s="261"/>
      <c r="AF358" s="261"/>
    </row>
    <row r="359" spans="1:32" x14ac:dyDescent="0.2">
      <c r="A359" s="261"/>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61"/>
      <c r="AE359" s="261"/>
      <c r="AF359" s="261"/>
    </row>
    <row r="360" spans="1:32" x14ac:dyDescent="0.2">
      <c r="A360" s="261"/>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61"/>
      <c r="AE360" s="261"/>
      <c r="AF360" s="261"/>
    </row>
    <row r="361" spans="1:32" x14ac:dyDescent="0.2">
      <c r="A361" s="261"/>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61"/>
      <c r="AE361" s="261"/>
      <c r="AF361" s="261"/>
    </row>
    <row r="362" spans="1:32" x14ac:dyDescent="0.2">
      <c r="A362" s="261"/>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61"/>
      <c r="AE362" s="261"/>
      <c r="AF362" s="261"/>
    </row>
    <row r="363" spans="1:32" x14ac:dyDescent="0.2">
      <c r="A363" s="261"/>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61"/>
      <c r="AE363" s="261"/>
      <c r="AF363" s="261"/>
    </row>
    <row r="364" spans="1:32" x14ac:dyDescent="0.2">
      <c r="A364" s="261"/>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61"/>
      <c r="AE364" s="261"/>
      <c r="AF364" s="261"/>
    </row>
    <row r="365" spans="1:32" x14ac:dyDescent="0.2">
      <c r="A365" s="261"/>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261"/>
      <c r="AE365" s="261"/>
      <c r="AF365" s="261"/>
    </row>
    <row r="366" spans="1:32" x14ac:dyDescent="0.2">
      <c r="A366" s="261"/>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261"/>
      <c r="AE366" s="261"/>
      <c r="AF366" s="261"/>
    </row>
    <row r="367" spans="1:32" x14ac:dyDescent="0.2">
      <c r="A367" s="261"/>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61"/>
      <c r="AE367" s="261"/>
      <c r="AF367" s="261"/>
    </row>
    <row r="368" spans="1:32" x14ac:dyDescent="0.2">
      <c r="A368" s="261"/>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61"/>
      <c r="AE368" s="261"/>
      <c r="AF368" s="261"/>
    </row>
    <row r="369" spans="1:32" x14ac:dyDescent="0.2">
      <c r="A369" s="261"/>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61"/>
      <c r="AE369" s="261"/>
      <c r="AF369" s="261"/>
    </row>
    <row r="370" spans="1:32" x14ac:dyDescent="0.2">
      <c r="A370" s="261"/>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61"/>
      <c r="AE370" s="261"/>
      <c r="AF370" s="261"/>
    </row>
    <row r="371" spans="1:32" x14ac:dyDescent="0.2">
      <c r="A371" s="261"/>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61"/>
      <c r="AE371" s="261"/>
      <c r="AF371" s="261"/>
    </row>
    <row r="372" spans="1:32" x14ac:dyDescent="0.2">
      <c r="A372" s="261"/>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61"/>
      <c r="AE372" s="261"/>
      <c r="AF372" s="261"/>
    </row>
    <row r="373" spans="1:32" x14ac:dyDescent="0.2">
      <c r="A373" s="261"/>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61"/>
      <c r="AE373" s="261"/>
      <c r="AF373" s="261"/>
    </row>
    <row r="374" spans="1:32" x14ac:dyDescent="0.2">
      <c r="A374" s="261"/>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61"/>
      <c r="AE374" s="261"/>
      <c r="AF374" s="261"/>
    </row>
    <row r="375" spans="1:32" x14ac:dyDescent="0.2">
      <c r="A375" s="261"/>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61"/>
      <c r="AE375" s="261"/>
      <c r="AF375" s="261"/>
    </row>
    <row r="376" spans="1:32" x14ac:dyDescent="0.2">
      <c r="A376" s="261"/>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1"/>
      <c r="AD376" s="261"/>
      <c r="AE376" s="261"/>
      <c r="AF376" s="261"/>
    </row>
    <row r="377" spans="1:32" x14ac:dyDescent="0.2">
      <c r="A377" s="261"/>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F377" s="261"/>
    </row>
    <row r="378" spans="1:32" x14ac:dyDescent="0.2">
      <c r="A378" s="261"/>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c r="Z378" s="261"/>
      <c r="AA378" s="261"/>
      <c r="AB378" s="261"/>
      <c r="AC378" s="261"/>
      <c r="AD378" s="261"/>
      <c r="AE378" s="261"/>
      <c r="AF378" s="261"/>
    </row>
    <row r="379" spans="1:32" x14ac:dyDescent="0.2">
      <c r="A379" s="261"/>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261"/>
      <c r="AE379" s="261"/>
      <c r="AF379" s="261"/>
    </row>
    <row r="380" spans="1:32" x14ac:dyDescent="0.2">
      <c r="A380" s="261"/>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61"/>
      <c r="AE380" s="261"/>
      <c r="AF380" s="261"/>
    </row>
    <row r="381" spans="1:32" x14ac:dyDescent="0.2">
      <c r="A381" s="261"/>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61"/>
      <c r="AE381" s="261"/>
      <c r="AF381" s="261"/>
    </row>
    <row r="382" spans="1:32" x14ac:dyDescent="0.2">
      <c r="A382" s="261"/>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61"/>
      <c r="AE382" s="261"/>
      <c r="AF382" s="261"/>
    </row>
    <row r="383" spans="1:32" x14ac:dyDescent="0.2">
      <c r="A383" s="261"/>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61"/>
      <c r="AE383" s="261"/>
      <c r="AF383" s="261"/>
    </row>
    <row r="384" spans="1:32" x14ac:dyDescent="0.2">
      <c r="A384" s="261"/>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61"/>
      <c r="AE384" s="261"/>
      <c r="AF384" s="261"/>
    </row>
    <row r="385" spans="1:32" x14ac:dyDescent="0.2">
      <c r="A385" s="261"/>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c r="Z385" s="261"/>
      <c r="AA385" s="261"/>
      <c r="AB385" s="261"/>
      <c r="AC385" s="261"/>
      <c r="AD385" s="261"/>
      <c r="AE385" s="261"/>
      <c r="AF385" s="261"/>
    </row>
    <row r="386" spans="1:32" x14ac:dyDescent="0.2">
      <c r="A386" s="261"/>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261"/>
      <c r="AF386" s="261"/>
    </row>
    <row r="387" spans="1:32" x14ac:dyDescent="0.2">
      <c r="A387" s="261"/>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1"/>
      <c r="AD387" s="261"/>
      <c r="AE387" s="261"/>
      <c r="AF387" s="261"/>
    </row>
    <row r="388" spans="1:32" x14ac:dyDescent="0.2">
      <c r="A388" s="261"/>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61"/>
      <c r="AE388" s="261"/>
      <c r="AF388" s="261"/>
    </row>
    <row r="389" spans="1:32" x14ac:dyDescent="0.2">
      <c r="A389" s="261"/>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1"/>
      <c r="AD389" s="261"/>
      <c r="AE389" s="261"/>
      <c r="AF389" s="261"/>
    </row>
    <row r="390" spans="1:32" x14ac:dyDescent="0.2">
      <c r="A390" s="261"/>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1"/>
      <c r="AD390" s="261"/>
      <c r="AE390" s="261"/>
      <c r="AF390" s="261"/>
    </row>
    <row r="391" spans="1:32" x14ac:dyDescent="0.2">
      <c r="A391" s="261"/>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c r="Z391" s="261"/>
      <c r="AA391" s="261"/>
      <c r="AB391" s="261"/>
      <c r="AC391" s="261"/>
      <c r="AD391" s="261"/>
      <c r="AE391" s="261"/>
      <c r="AF391" s="261"/>
    </row>
    <row r="392" spans="1:32" x14ac:dyDescent="0.2">
      <c r="A392" s="261"/>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261"/>
      <c r="AE392" s="261"/>
      <c r="AF392" s="261"/>
    </row>
    <row r="393" spans="1:32" x14ac:dyDescent="0.2">
      <c r="A393" s="261"/>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261"/>
      <c r="AE393" s="261"/>
      <c r="AF393" s="261"/>
    </row>
    <row r="394" spans="1:32" x14ac:dyDescent="0.2">
      <c r="A394" s="261"/>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61"/>
      <c r="AE394" s="261"/>
      <c r="AF394" s="261"/>
    </row>
    <row r="395" spans="1:32" x14ac:dyDescent="0.2">
      <c r="A395" s="261"/>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61"/>
      <c r="AE395" s="261"/>
      <c r="AF395" s="261"/>
    </row>
    <row r="396" spans="1:32" x14ac:dyDescent="0.2">
      <c r="A396" s="261"/>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61"/>
      <c r="AE396" s="261"/>
      <c r="AF396" s="261"/>
    </row>
    <row r="397" spans="1:32" x14ac:dyDescent="0.2">
      <c r="A397" s="261"/>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61"/>
      <c r="AE397" s="261"/>
      <c r="AF397" s="261"/>
    </row>
    <row r="398" spans="1:32" x14ac:dyDescent="0.2">
      <c r="A398" s="261"/>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61"/>
      <c r="AE398" s="261"/>
      <c r="AF398" s="261"/>
    </row>
    <row r="399" spans="1:32" x14ac:dyDescent="0.2">
      <c r="A399" s="261"/>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61"/>
      <c r="AE399" s="261"/>
      <c r="AF399" s="26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D139"/>
  <sheetViews>
    <sheetView topLeftCell="A30" workbookViewId="0">
      <selection activeCell="D30" sqref="D30"/>
    </sheetView>
  </sheetViews>
  <sheetFormatPr defaultRowHeight="12.75" x14ac:dyDescent="0.2"/>
  <sheetData>
    <row r="1" spans="1:30" x14ac:dyDescent="0.2">
      <c r="A1" s="4" t="s">
        <v>0</v>
      </c>
      <c r="B1" s="11" t="s">
        <v>1</v>
      </c>
      <c r="C1" s="11" t="s">
        <v>2</v>
      </c>
      <c r="D1" s="11" t="s">
        <v>3</v>
      </c>
      <c r="E1" s="12" t="s">
        <v>4</v>
      </c>
      <c r="F1" s="1"/>
      <c r="G1" s="4" t="s">
        <v>8</v>
      </c>
      <c r="H1" s="11" t="s">
        <v>1</v>
      </c>
      <c r="I1" s="11" t="s">
        <v>2</v>
      </c>
      <c r="J1" s="11" t="s">
        <v>3</v>
      </c>
      <c r="K1" s="12" t="s">
        <v>4</v>
      </c>
      <c r="L1" s="1"/>
      <c r="M1" s="4" t="s">
        <v>9</v>
      </c>
      <c r="N1" s="11" t="s">
        <v>1</v>
      </c>
      <c r="O1" s="11" t="s">
        <v>2</v>
      </c>
      <c r="P1" s="11" t="s">
        <v>3</v>
      </c>
      <c r="Q1" s="12" t="s">
        <v>4</v>
      </c>
      <c r="R1" s="1"/>
      <c r="S1" s="4" t="s">
        <v>10</v>
      </c>
      <c r="T1" s="11" t="s">
        <v>1</v>
      </c>
      <c r="U1" s="11" t="s">
        <v>2</v>
      </c>
      <c r="V1" s="11" t="s">
        <v>3</v>
      </c>
      <c r="W1" s="12" t="s">
        <v>4</v>
      </c>
      <c r="Y1" s="4" t="s">
        <v>12</v>
      </c>
      <c r="Z1" s="11" t="s">
        <v>1</v>
      </c>
      <c r="AA1" s="11" t="s">
        <v>2</v>
      </c>
      <c r="AB1" s="11" t="s">
        <v>3</v>
      </c>
      <c r="AC1" s="12" t="s">
        <v>4</v>
      </c>
      <c r="AD1" s="2" t="s">
        <v>20</v>
      </c>
    </row>
    <row r="2" spans="1:30" x14ac:dyDescent="0.2">
      <c r="A2" s="128">
        <v>1</v>
      </c>
      <c r="B2" s="98">
        <v>296</v>
      </c>
      <c r="C2" s="224">
        <v>217</v>
      </c>
      <c r="D2" s="98">
        <v>522</v>
      </c>
      <c r="E2" s="165" t="s">
        <v>11</v>
      </c>
      <c r="F2" s="1"/>
      <c r="G2" s="128">
        <v>1</v>
      </c>
      <c r="H2" s="223">
        <v>70</v>
      </c>
      <c r="I2" s="153">
        <v>1114</v>
      </c>
      <c r="J2" s="98">
        <v>48</v>
      </c>
      <c r="K2" s="165" t="s">
        <v>6</v>
      </c>
      <c r="L2" s="1"/>
      <c r="M2" s="128">
        <v>1</v>
      </c>
      <c r="N2" s="98">
        <v>1625</v>
      </c>
      <c r="O2" s="224">
        <v>27</v>
      </c>
      <c r="P2" s="98">
        <v>547</v>
      </c>
      <c r="Q2" s="165" t="s">
        <v>6</v>
      </c>
      <c r="R2" s="1"/>
      <c r="S2" s="128">
        <v>1</v>
      </c>
      <c r="T2" s="98">
        <v>176</v>
      </c>
      <c r="U2" s="153">
        <v>111</v>
      </c>
      <c r="V2" s="98">
        <v>122</v>
      </c>
      <c r="W2" s="165" t="s">
        <v>6</v>
      </c>
      <c r="Y2" s="128" t="s">
        <v>13</v>
      </c>
      <c r="Z2" s="98">
        <v>296</v>
      </c>
      <c r="AA2" s="153">
        <v>217</v>
      </c>
      <c r="AB2" s="98">
        <v>522</v>
      </c>
      <c r="AC2" s="165" t="s">
        <v>11</v>
      </c>
    </row>
    <row r="3" spans="1:30" x14ac:dyDescent="0.2">
      <c r="A3" s="128">
        <v>2</v>
      </c>
      <c r="B3" s="98">
        <v>401</v>
      </c>
      <c r="C3" s="98">
        <v>271</v>
      </c>
      <c r="D3" s="98">
        <v>1138</v>
      </c>
      <c r="E3" s="165" t="s">
        <v>5</v>
      </c>
      <c r="F3" s="1"/>
      <c r="G3" s="128">
        <v>2</v>
      </c>
      <c r="H3" s="98">
        <v>79</v>
      </c>
      <c r="I3" s="223">
        <v>469</v>
      </c>
      <c r="J3" s="98">
        <v>222</v>
      </c>
      <c r="K3" s="165" t="s">
        <v>5</v>
      </c>
      <c r="L3" s="1"/>
      <c r="M3" s="128">
        <v>2</v>
      </c>
      <c r="N3" s="98">
        <v>177</v>
      </c>
      <c r="O3" s="98">
        <v>1126</v>
      </c>
      <c r="P3" s="223">
        <v>201</v>
      </c>
      <c r="Q3" s="165" t="s">
        <v>11</v>
      </c>
      <c r="R3" s="1"/>
      <c r="S3" s="128">
        <v>2</v>
      </c>
      <c r="T3" s="98">
        <v>987</v>
      </c>
      <c r="U3" s="98">
        <v>1503</v>
      </c>
      <c r="V3" s="223">
        <v>1718</v>
      </c>
      <c r="W3" s="165" t="s">
        <v>5</v>
      </c>
      <c r="Y3" s="128" t="s">
        <v>14</v>
      </c>
      <c r="Z3" s="153">
        <v>503</v>
      </c>
      <c r="AA3" s="153">
        <v>451</v>
      </c>
      <c r="AB3" s="98">
        <v>1139</v>
      </c>
      <c r="AC3" s="165" t="s">
        <v>5</v>
      </c>
    </row>
    <row r="4" spans="1:30" x14ac:dyDescent="0.2">
      <c r="A4" s="128">
        <v>3</v>
      </c>
      <c r="B4" s="153">
        <v>233</v>
      </c>
      <c r="C4" s="224">
        <v>33</v>
      </c>
      <c r="D4" s="98">
        <v>1902</v>
      </c>
      <c r="E4" s="165" t="s">
        <v>6</v>
      </c>
      <c r="F4" s="1"/>
      <c r="G4" s="128">
        <v>3</v>
      </c>
      <c r="H4" s="224">
        <v>503</v>
      </c>
      <c r="I4" s="153">
        <v>451</v>
      </c>
      <c r="J4" s="98">
        <v>1139</v>
      </c>
      <c r="K4" s="165" t="s">
        <v>11</v>
      </c>
      <c r="L4" s="1"/>
      <c r="M4" s="128">
        <v>3</v>
      </c>
      <c r="N4" s="153">
        <v>365</v>
      </c>
      <c r="O4" s="153">
        <v>1038</v>
      </c>
      <c r="P4" s="98">
        <v>291</v>
      </c>
      <c r="Q4" s="165" t="s">
        <v>5</v>
      </c>
      <c r="R4" s="1"/>
      <c r="S4" s="128">
        <v>3</v>
      </c>
      <c r="T4" s="153">
        <v>25</v>
      </c>
      <c r="U4" s="153">
        <v>968</v>
      </c>
      <c r="V4" s="98">
        <v>195</v>
      </c>
      <c r="W4" s="165" t="s">
        <v>11</v>
      </c>
      <c r="Y4" s="128" t="s">
        <v>15</v>
      </c>
      <c r="Z4" s="98">
        <v>177</v>
      </c>
      <c r="AA4" s="98">
        <v>1126</v>
      </c>
      <c r="AB4" s="98">
        <v>201</v>
      </c>
      <c r="AC4" s="165" t="s">
        <v>5</v>
      </c>
    </row>
    <row r="5" spans="1:30" x14ac:dyDescent="0.2">
      <c r="A5" s="128">
        <v>4</v>
      </c>
      <c r="B5" s="98">
        <v>120</v>
      </c>
      <c r="C5" s="98">
        <v>1323</v>
      </c>
      <c r="D5" s="98">
        <v>103</v>
      </c>
      <c r="E5" s="165" t="s">
        <v>7</v>
      </c>
      <c r="F5" s="1"/>
      <c r="G5" s="128">
        <v>4</v>
      </c>
      <c r="H5" s="98">
        <v>121</v>
      </c>
      <c r="I5" s="223">
        <v>65</v>
      </c>
      <c r="J5" s="98">
        <v>1511</v>
      </c>
      <c r="K5" s="165" t="s">
        <v>5</v>
      </c>
      <c r="L5" s="1"/>
      <c r="M5" s="128">
        <v>4</v>
      </c>
      <c r="N5" s="98">
        <v>341</v>
      </c>
      <c r="O5" s="98">
        <v>86</v>
      </c>
      <c r="P5" s="98">
        <v>190</v>
      </c>
      <c r="Q5" s="165" t="s">
        <v>5</v>
      </c>
      <c r="R5" s="1"/>
      <c r="S5" s="128">
        <v>4</v>
      </c>
      <c r="T5" s="98">
        <v>254</v>
      </c>
      <c r="U5" s="98">
        <v>71</v>
      </c>
      <c r="V5" s="98">
        <v>753</v>
      </c>
      <c r="W5" s="165" t="s">
        <v>5</v>
      </c>
      <c r="Y5" s="131" t="s">
        <v>16</v>
      </c>
      <c r="Z5" s="218">
        <v>25</v>
      </c>
      <c r="AA5" s="218">
        <v>968</v>
      </c>
      <c r="AB5" s="159">
        <v>195</v>
      </c>
      <c r="AC5" s="168" t="s">
        <v>6</v>
      </c>
    </row>
    <row r="6" spans="1:30" x14ac:dyDescent="0.2">
      <c r="A6" s="128">
        <v>5</v>
      </c>
      <c r="B6" s="98">
        <v>179</v>
      </c>
      <c r="C6" s="153">
        <v>126</v>
      </c>
      <c r="D6" s="98">
        <v>585</v>
      </c>
      <c r="E6" s="165" t="s">
        <v>5</v>
      </c>
      <c r="F6" s="1"/>
      <c r="G6" s="128">
        <v>5</v>
      </c>
      <c r="H6" s="98">
        <v>1468</v>
      </c>
      <c r="I6" s="153">
        <v>1680</v>
      </c>
      <c r="J6" s="98">
        <v>148</v>
      </c>
      <c r="K6" s="165" t="s">
        <v>7</v>
      </c>
      <c r="L6" s="1"/>
      <c r="M6" s="128">
        <v>5</v>
      </c>
      <c r="N6" s="98">
        <v>237</v>
      </c>
      <c r="O6" s="153">
        <v>1276</v>
      </c>
      <c r="P6" s="98">
        <v>384</v>
      </c>
      <c r="Q6" s="165" t="s">
        <v>7</v>
      </c>
      <c r="R6" s="1"/>
      <c r="S6" s="128">
        <v>5</v>
      </c>
      <c r="T6" s="98">
        <v>229</v>
      </c>
      <c r="U6" s="153">
        <v>11</v>
      </c>
      <c r="V6" s="223">
        <v>85</v>
      </c>
      <c r="W6" s="165" t="s">
        <v>7</v>
      </c>
    </row>
    <row r="7" spans="1:30" x14ac:dyDescent="0.2">
      <c r="A7" s="128">
        <v>6</v>
      </c>
      <c r="B7" s="98">
        <v>1816</v>
      </c>
      <c r="C7" s="98">
        <v>343</v>
      </c>
      <c r="D7" s="98">
        <v>60</v>
      </c>
      <c r="E7" s="165" t="s">
        <v>7</v>
      </c>
      <c r="F7" s="1"/>
      <c r="G7" s="128">
        <v>6</v>
      </c>
      <c r="H7" s="98">
        <v>395</v>
      </c>
      <c r="I7" s="98">
        <v>610</v>
      </c>
      <c r="J7" s="98">
        <v>279</v>
      </c>
      <c r="K7" s="165" t="s">
        <v>7</v>
      </c>
      <c r="L7" s="1"/>
      <c r="M7" s="128">
        <v>6</v>
      </c>
      <c r="N7" s="98">
        <v>269</v>
      </c>
      <c r="O7" s="98">
        <v>135</v>
      </c>
      <c r="P7" s="98">
        <v>494</v>
      </c>
      <c r="Q7" s="165" t="s">
        <v>7</v>
      </c>
      <c r="R7" s="1"/>
      <c r="S7" s="128">
        <v>6</v>
      </c>
      <c r="T7" s="98">
        <v>66</v>
      </c>
      <c r="U7" s="98">
        <v>93</v>
      </c>
      <c r="V7" s="98">
        <v>868</v>
      </c>
      <c r="W7" s="165" t="s">
        <v>7</v>
      </c>
    </row>
    <row r="8" spans="1:30" x14ac:dyDescent="0.2">
      <c r="A8" s="128">
        <v>7</v>
      </c>
      <c r="B8" s="223">
        <v>1023</v>
      </c>
      <c r="C8" s="98">
        <v>1756</v>
      </c>
      <c r="D8" s="98">
        <v>69</v>
      </c>
      <c r="E8" s="165" t="s">
        <v>7</v>
      </c>
      <c r="F8" s="1"/>
      <c r="G8" s="128">
        <v>7</v>
      </c>
      <c r="H8" s="98">
        <v>108</v>
      </c>
      <c r="I8" s="98">
        <v>234</v>
      </c>
      <c r="J8" s="98">
        <v>175</v>
      </c>
      <c r="K8" s="165" t="s">
        <v>7</v>
      </c>
      <c r="L8" s="1"/>
      <c r="M8" s="128">
        <v>7</v>
      </c>
      <c r="N8" s="98">
        <v>173</v>
      </c>
      <c r="O8" s="98">
        <v>16</v>
      </c>
      <c r="P8" s="98">
        <v>118</v>
      </c>
      <c r="Q8" s="165" t="s">
        <v>7</v>
      </c>
      <c r="R8" s="1"/>
      <c r="S8" s="128">
        <v>7</v>
      </c>
      <c r="T8" s="98">
        <v>133</v>
      </c>
      <c r="U8" s="98">
        <v>322</v>
      </c>
      <c r="V8" s="98">
        <v>397</v>
      </c>
      <c r="W8" s="165" t="s">
        <v>7</v>
      </c>
    </row>
    <row r="9" spans="1:30" x14ac:dyDescent="0.2">
      <c r="A9" s="131">
        <v>8</v>
      </c>
      <c r="B9" s="159">
        <v>20</v>
      </c>
      <c r="C9" s="159">
        <v>138</v>
      </c>
      <c r="D9" s="159">
        <v>159</v>
      </c>
      <c r="E9" s="168" t="s">
        <v>7</v>
      </c>
      <c r="F9" s="1"/>
      <c r="G9" s="131">
        <v>8</v>
      </c>
      <c r="H9" s="159">
        <v>1305</v>
      </c>
      <c r="I9" s="159">
        <v>180</v>
      </c>
      <c r="J9" s="159">
        <v>358</v>
      </c>
      <c r="K9" s="168" t="s">
        <v>7</v>
      </c>
      <c r="L9" s="1"/>
      <c r="M9" s="131">
        <v>8</v>
      </c>
      <c r="N9" s="159">
        <v>1592</v>
      </c>
      <c r="O9" s="159">
        <v>1523</v>
      </c>
      <c r="P9" s="159">
        <v>1103</v>
      </c>
      <c r="Q9" s="168" t="s">
        <v>7</v>
      </c>
      <c r="R9" s="1"/>
      <c r="S9" s="131">
        <v>8</v>
      </c>
      <c r="T9" s="159">
        <v>1519</v>
      </c>
      <c r="U9" s="159">
        <v>40</v>
      </c>
      <c r="V9" s="159">
        <v>1646</v>
      </c>
      <c r="W9" s="168" t="s">
        <v>7</v>
      </c>
    </row>
    <row r="10" spans="1:30" x14ac:dyDescent="0.2">
      <c r="B10" s="9"/>
      <c r="C10" s="9"/>
      <c r="D10" s="9"/>
      <c r="E10" s="10"/>
    </row>
    <row r="11" spans="1:30" ht="18" x14ac:dyDescent="0.25">
      <c r="A11" s="257" t="s">
        <v>108</v>
      </c>
      <c r="G11" s="257" t="s">
        <v>35</v>
      </c>
      <c r="M11" s="257" t="s">
        <v>109</v>
      </c>
      <c r="S11" s="257" t="s">
        <v>110</v>
      </c>
    </row>
    <row r="12" spans="1:30" ht="18" x14ac:dyDescent="0.25">
      <c r="A12" s="257" t="s">
        <v>106</v>
      </c>
      <c r="G12" s="257" t="s">
        <v>106</v>
      </c>
      <c r="M12" s="257" t="s">
        <v>106</v>
      </c>
      <c r="S12" s="257" t="s">
        <v>106</v>
      </c>
    </row>
    <row r="13" spans="1:30" x14ac:dyDescent="0.2">
      <c r="B13" s="10"/>
      <c r="C13" s="110" t="s">
        <v>79</v>
      </c>
      <c r="D13" s="110" t="s">
        <v>107</v>
      </c>
      <c r="H13" s="10"/>
      <c r="I13" s="110" t="s">
        <v>79</v>
      </c>
      <c r="J13" s="110" t="s">
        <v>107</v>
      </c>
      <c r="N13" s="10"/>
      <c r="O13" s="110" t="s">
        <v>79</v>
      </c>
      <c r="P13" s="110" t="s">
        <v>107</v>
      </c>
      <c r="T13" s="10"/>
      <c r="U13" s="110" t="s">
        <v>79</v>
      </c>
      <c r="V13" s="110" t="s">
        <v>107</v>
      </c>
    </row>
    <row r="14" spans="1:30" x14ac:dyDescent="0.2">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row>
    <row r="15" spans="1:30" x14ac:dyDescent="0.2">
      <c r="A15" s="194">
        <f t="shared" ref="A15:A22" si="0">B2</f>
        <v>296</v>
      </c>
      <c r="B15" s="193" t="s">
        <v>82</v>
      </c>
      <c r="C15" s="194">
        <v>16</v>
      </c>
      <c r="D15" s="195">
        <f>IF(E15="Winner",30,IF(E15="Finalist",20,IF(E15="Semi Finalist",10,)))</f>
        <v>30</v>
      </c>
      <c r="E15" s="157" t="str">
        <f>E2</f>
        <v>Winner</v>
      </c>
      <c r="G15" s="194">
        <f t="shared" ref="G15:G22" si="1">H2</f>
        <v>70</v>
      </c>
      <c r="H15" s="193" t="s">
        <v>82</v>
      </c>
      <c r="I15" s="194">
        <v>16</v>
      </c>
      <c r="J15" s="195">
        <f>IF(K15="Winner",30,IF(K15="Finalist",20,IF(K15="Semi Finalist",10,)))</f>
        <v>20</v>
      </c>
      <c r="K15" s="157" t="str">
        <f>K2</f>
        <v>Finalist</v>
      </c>
      <c r="M15" s="194">
        <f t="shared" ref="M15:M22" si="2">N2</f>
        <v>1625</v>
      </c>
      <c r="N15" s="193" t="s">
        <v>82</v>
      </c>
      <c r="O15" s="194">
        <v>16</v>
      </c>
      <c r="P15" s="195">
        <f>IF(Q15="Winner",30,IF(Q15="Finalist",20,IF(Q15="Semi Finalist",10,)))</f>
        <v>20</v>
      </c>
      <c r="Q15" s="157" t="str">
        <f>Q2</f>
        <v>Finalist</v>
      </c>
      <c r="S15" s="194">
        <f t="shared" ref="S15:S22" si="3">T2</f>
        <v>176</v>
      </c>
      <c r="T15" s="193" t="s">
        <v>82</v>
      </c>
      <c r="U15" s="194">
        <v>16</v>
      </c>
      <c r="V15" s="195">
        <f>IF(W15="Winner",30,IF(W15="Finalist",20,IF(W15="Semi Finalist",10,)))</f>
        <v>20</v>
      </c>
      <c r="W15" s="157" t="str">
        <f>W2</f>
        <v>Finalist</v>
      </c>
    </row>
    <row r="16" spans="1:30" x14ac:dyDescent="0.2">
      <c r="A16" s="197">
        <f t="shared" si="0"/>
        <v>401</v>
      </c>
      <c r="B16" s="196" t="s">
        <v>83</v>
      </c>
      <c r="C16" s="197">
        <v>15</v>
      </c>
      <c r="D16" s="198">
        <f t="shared" ref="D16:D38" si="4">IF(E16="Winner",30,IF(E16="Finalist",20,IF(E16="Semi Finalist",10,)))</f>
        <v>10</v>
      </c>
      <c r="E16" s="157" t="str">
        <f t="shared" ref="E16:E22" si="5">E3</f>
        <v>Semi Finalist</v>
      </c>
      <c r="G16" s="197">
        <f t="shared" si="1"/>
        <v>79</v>
      </c>
      <c r="H16" s="196" t="s">
        <v>83</v>
      </c>
      <c r="I16" s="197">
        <v>15</v>
      </c>
      <c r="J16" s="198">
        <f t="shared" ref="J16:J38" si="6">IF(K16="Winner",30,IF(K16="Finalist",20,IF(K16="Semi Finalist",10,)))</f>
        <v>10</v>
      </c>
      <c r="K16" s="157" t="str">
        <f t="shared" ref="K16:K22" si="7">K3</f>
        <v>Semi Finalist</v>
      </c>
      <c r="M16" s="197">
        <f t="shared" si="2"/>
        <v>177</v>
      </c>
      <c r="N16" s="196" t="s">
        <v>83</v>
      </c>
      <c r="O16" s="197">
        <v>15</v>
      </c>
      <c r="P16" s="198">
        <f t="shared" ref="P16:P38" si="8">IF(Q16="Winner",30,IF(Q16="Finalist",20,IF(Q16="Semi Finalist",10,)))</f>
        <v>30</v>
      </c>
      <c r="Q16" s="157" t="str">
        <f t="shared" ref="Q16:Q22" si="9">Q3</f>
        <v>Winner</v>
      </c>
      <c r="S16" s="197">
        <f t="shared" si="3"/>
        <v>987</v>
      </c>
      <c r="T16" s="196" t="s">
        <v>83</v>
      </c>
      <c r="U16" s="197">
        <v>15</v>
      </c>
      <c r="V16" s="198">
        <f t="shared" ref="V16:V38" si="10">IF(W16="Winner",30,IF(W16="Finalist",20,IF(W16="Semi Finalist",10,)))</f>
        <v>10</v>
      </c>
      <c r="W16" s="157" t="str">
        <f t="shared" ref="W16:W22" si="11">W3</f>
        <v>Semi Finalist</v>
      </c>
    </row>
    <row r="17" spans="1:23" x14ac:dyDescent="0.2">
      <c r="A17" s="197">
        <f t="shared" si="0"/>
        <v>233</v>
      </c>
      <c r="B17" s="196" t="s">
        <v>84</v>
      </c>
      <c r="C17" s="197">
        <v>14</v>
      </c>
      <c r="D17" s="198">
        <f t="shared" si="4"/>
        <v>20</v>
      </c>
      <c r="E17" s="157" t="str">
        <f t="shared" si="5"/>
        <v>Finalist</v>
      </c>
      <c r="G17" s="197">
        <f t="shared" si="1"/>
        <v>503</v>
      </c>
      <c r="H17" s="196" t="s">
        <v>84</v>
      </c>
      <c r="I17" s="197">
        <v>14</v>
      </c>
      <c r="J17" s="198">
        <f t="shared" si="6"/>
        <v>30</v>
      </c>
      <c r="K17" s="157" t="str">
        <f t="shared" si="7"/>
        <v>Winner</v>
      </c>
      <c r="M17" s="197">
        <f t="shared" si="2"/>
        <v>365</v>
      </c>
      <c r="N17" s="196" t="s">
        <v>84</v>
      </c>
      <c r="O17" s="197">
        <v>14</v>
      </c>
      <c r="P17" s="198">
        <f t="shared" si="8"/>
        <v>10</v>
      </c>
      <c r="Q17" s="157" t="str">
        <f t="shared" si="9"/>
        <v>Semi Finalist</v>
      </c>
      <c r="S17" s="197">
        <f t="shared" si="3"/>
        <v>25</v>
      </c>
      <c r="T17" s="196" t="s">
        <v>84</v>
      </c>
      <c r="U17" s="197">
        <v>14</v>
      </c>
      <c r="V17" s="198">
        <f t="shared" si="10"/>
        <v>30</v>
      </c>
      <c r="W17" s="157" t="str">
        <f t="shared" si="11"/>
        <v>Winner</v>
      </c>
    </row>
    <row r="18" spans="1:23" x14ac:dyDescent="0.2">
      <c r="A18" s="197">
        <f t="shared" si="0"/>
        <v>120</v>
      </c>
      <c r="B18" s="196" t="s">
        <v>85</v>
      </c>
      <c r="C18" s="197">
        <v>13</v>
      </c>
      <c r="D18" s="198">
        <f t="shared" si="4"/>
        <v>0</v>
      </c>
      <c r="E18" s="157" t="str">
        <f t="shared" si="5"/>
        <v>Quarter Finalist</v>
      </c>
      <c r="G18" s="197">
        <f t="shared" si="1"/>
        <v>121</v>
      </c>
      <c r="H18" s="196" t="s">
        <v>85</v>
      </c>
      <c r="I18" s="197">
        <v>13</v>
      </c>
      <c r="J18" s="198">
        <f t="shared" si="6"/>
        <v>10</v>
      </c>
      <c r="K18" s="157" t="str">
        <f t="shared" si="7"/>
        <v>Semi Finalist</v>
      </c>
      <c r="M18" s="197">
        <f t="shared" si="2"/>
        <v>341</v>
      </c>
      <c r="N18" s="196" t="s">
        <v>85</v>
      </c>
      <c r="O18" s="197">
        <v>13</v>
      </c>
      <c r="P18" s="198">
        <f t="shared" si="8"/>
        <v>10</v>
      </c>
      <c r="Q18" s="157" t="str">
        <f t="shared" si="9"/>
        <v>Semi Finalist</v>
      </c>
      <c r="S18" s="197">
        <f t="shared" si="3"/>
        <v>254</v>
      </c>
      <c r="T18" s="196" t="s">
        <v>85</v>
      </c>
      <c r="U18" s="197">
        <v>13</v>
      </c>
      <c r="V18" s="198">
        <f t="shared" si="10"/>
        <v>10</v>
      </c>
      <c r="W18" s="157" t="str">
        <f t="shared" si="11"/>
        <v>Semi Finalist</v>
      </c>
    </row>
    <row r="19" spans="1:23" x14ac:dyDescent="0.2">
      <c r="A19" s="197">
        <f t="shared" si="0"/>
        <v>179</v>
      </c>
      <c r="B19" s="196" t="s">
        <v>86</v>
      </c>
      <c r="C19" s="197">
        <v>12</v>
      </c>
      <c r="D19" s="198">
        <f t="shared" si="4"/>
        <v>10</v>
      </c>
      <c r="E19" s="157" t="str">
        <f t="shared" si="5"/>
        <v>Semi Finalist</v>
      </c>
      <c r="F19" s="153"/>
      <c r="G19" s="197">
        <f t="shared" si="1"/>
        <v>1468</v>
      </c>
      <c r="H19" s="196" t="s">
        <v>86</v>
      </c>
      <c r="I19" s="197">
        <v>12</v>
      </c>
      <c r="J19" s="198">
        <f t="shared" si="6"/>
        <v>0</v>
      </c>
      <c r="K19" s="157" t="str">
        <f t="shared" si="7"/>
        <v>Quarter Finalist</v>
      </c>
      <c r="L19" s="153"/>
      <c r="M19" s="197">
        <f t="shared" si="2"/>
        <v>237</v>
      </c>
      <c r="N19" s="196" t="s">
        <v>86</v>
      </c>
      <c r="O19" s="197">
        <v>12</v>
      </c>
      <c r="P19" s="198">
        <f t="shared" si="8"/>
        <v>0</v>
      </c>
      <c r="Q19" s="157" t="str">
        <f t="shared" si="9"/>
        <v>Quarter Finalist</v>
      </c>
      <c r="R19" s="153"/>
      <c r="S19" s="197">
        <f t="shared" si="3"/>
        <v>229</v>
      </c>
      <c r="T19" s="196" t="s">
        <v>86</v>
      </c>
      <c r="U19" s="197">
        <v>12</v>
      </c>
      <c r="V19" s="198">
        <f t="shared" si="10"/>
        <v>0</v>
      </c>
      <c r="W19" s="157" t="str">
        <f t="shared" si="11"/>
        <v>Quarter Finalist</v>
      </c>
    </row>
    <row r="20" spans="1:23" x14ac:dyDescent="0.2">
      <c r="A20" s="197">
        <f t="shared" si="0"/>
        <v>1816</v>
      </c>
      <c r="B20" s="196" t="s">
        <v>87</v>
      </c>
      <c r="C20" s="197">
        <v>11</v>
      </c>
      <c r="D20" s="198">
        <f t="shared" si="4"/>
        <v>0</v>
      </c>
      <c r="E20" s="157" t="str">
        <f t="shared" si="5"/>
        <v>Quarter Finalist</v>
      </c>
      <c r="G20" s="197">
        <f t="shared" si="1"/>
        <v>395</v>
      </c>
      <c r="H20" s="196" t="s">
        <v>87</v>
      </c>
      <c r="I20" s="197">
        <v>11</v>
      </c>
      <c r="J20" s="198">
        <f t="shared" si="6"/>
        <v>0</v>
      </c>
      <c r="K20" s="157" t="str">
        <f t="shared" si="7"/>
        <v>Quarter Finalist</v>
      </c>
      <c r="M20" s="197">
        <f t="shared" si="2"/>
        <v>269</v>
      </c>
      <c r="N20" s="196" t="s">
        <v>87</v>
      </c>
      <c r="O20" s="197">
        <v>11</v>
      </c>
      <c r="P20" s="198">
        <f t="shared" si="8"/>
        <v>0</v>
      </c>
      <c r="Q20" s="157" t="str">
        <f t="shared" si="9"/>
        <v>Quarter Finalist</v>
      </c>
      <c r="S20" s="197">
        <f t="shared" si="3"/>
        <v>66</v>
      </c>
      <c r="T20" s="196" t="s">
        <v>87</v>
      </c>
      <c r="U20" s="197">
        <v>11</v>
      </c>
      <c r="V20" s="198">
        <f t="shared" si="10"/>
        <v>0</v>
      </c>
      <c r="W20" s="157" t="str">
        <f t="shared" si="11"/>
        <v>Quarter Finalist</v>
      </c>
    </row>
    <row r="21" spans="1:23" x14ac:dyDescent="0.2">
      <c r="A21" s="197">
        <f t="shared" si="0"/>
        <v>1023</v>
      </c>
      <c r="B21" s="196" t="s">
        <v>88</v>
      </c>
      <c r="C21" s="197">
        <v>10</v>
      </c>
      <c r="D21" s="198">
        <f t="shared" si="4"/>
        <v>0</v>
      </c>
      <c r="E21" s="157" t="str">
        <f t="shared" si="5"/>
        <v>Quarter Finalist</v>
      </c>
      <c r="G21" s="197">
        <f t="shared" si="1"/>
        <v>108</v>
      </c>
      <c r="H21" s="196" t="s">
        <v>88</v>
      </c>
      <c r="I21" s="197">
        <v>10</v>
      </c>
      <c r="J21" s="198">
        <f t="shared" si="6"/>
        <v>0</v>
      </c>
      <c r="K21" s="157" t="str">
        <f t="shared" si="7"/>
        <v>Quarter Finalist</v>
      </c>
      <c r="M21" s="197">
        <f t="shared" si="2"/>
        <v>173</v>
      </c>
      <c r="N21" s="196" t="s">
        <v>88</v>
      </c>
      <c r="O21" s="197">
        <v>10</v>
      </c>
      <c r="P21" s="198">
        <f t="shared" si="8"/>
        <v>0</v>
      </c>
      <c r="Q21" s="157" t="str">
        <f t="shared" si="9"/>
        <v>Quarter Finalist</v>
      </c>
      <c r="S21" s="197">
        <f t="shared" si="3"/>
        <v>133</v>
      </c>
      <c r="T21" s="196" t="s">
        <v>88</v>
      </c>
      <c r="U21" s="197">
        <v>10</v>
      </c>
      <c r="V21" s="198">
        <f t="shared" si="10"/>
        <v>0</v>
      </c>
      <c r="W21" s="157" t="str">
        <f t="shared" si="11"/>
        <v>Quarter Finalist</v>
      </c>
    </row>
    <row r="22" spans="1:23" x14ac:dyDescent="0.2">
      <c r="A22" s="202">
        <f t="shared" si="0"/>
        <v>20</v>
      </c>
      <c r="B22" s="201" t="s">
        <v>89</v>
      </c>
      <c r="C22" s="202">
        <v>9</v>
      </c>
      <c r="D22" s="203">
        <f t="shared" si="4"/>
        <v>0</v>
      </c>
      <c r="E22" s="157" t="str">
        <f t="shared" si="5"/>
        <v>Quarter Finalist</v>
      </c>
      <c r="G22" s="202">
        <f t="shared" si="1"/>
        <v>1305</v>
      </c>
      <c r="H22" s="201" t="s">
        <v>89</v>
      </c>
      <c r="I22" s="202">
        <v>9</v>
      </c>
      <c r="J22" s="203">
        <f t="shared" si="6"/>
        <v>0</v>
      </c>
      <c r="K22" s="157" t="str">
        <f t="shared" si="7"/>
        <v>Quarter Finalist</v>
      </c>
      <c r="M22" s="202">
        <f t="shared" si="2"/>
        <v>1592</v>
      </c>
      <c r="N22" s="201" t="s">
        <v>89</v>
      </c>
      <c r="O22" s="202">
        <v>9</v>
      </c>
      <c r="P22" s="203">
        <f t="shared" si="8"/>
        <v>0</v>
      </c>
      <c r="Q22" s="157" t="str">
        <f t="shared" si="9"/>
        <v>Quarter Finalist</v>
      </c>
      <c r="S22" s="202">
        <f t="shared" si="3"/>
        <v>1519</v>
      </c>
      <c r="T22" s="201" t="s">
        <v>89</v>
      </c>
      <c r="U22" s="202">
        <v>9</v>
      </c>
      <c r="V22" s="203">
        <f t="shared" si="10"/>
        <v>0</v>
      </c>
      <c r="W22" s="157" t="str">
        <f t="shared" si="11"/>
        <v>Quarter Finalist</v>
      </c>
    </row>
    <row r="23" spans="1:23" x14ac:dyDescent="0.2">
      <c r="A23" s="197">
        <f t="shared" ref="A23:A30" si="12">C2</f>
        <v>217</v>
      </c>
      <c r="B23" s="196" t="s">
        <v>90</v>
      </c>
      <c r="C23" s="197">
        <v>16</v>
      </c>
      <c r="D23" s="198">
        <f t="shared" si="4"/>
        <v>30</v>
      </c>
      <c r="E23" t="str">
        <f t="shared" ref="E23:E30" si="13">E15</f>
        <v>Winner</v>
      </c>
      <c r="G23" s="197">
        <f t="shared" ref="G23:G30" si="14">I2</f>
        <v>1114</v>
      </c>
      <c r="H23" s="196" t="s">
        <v>90</v>
      </c>
      <c r="I23" s="197">
        <v>16</v>
      </c>
      <c r="J23" s="198">
        <f t="shared" si="6"/>
        <v>20</v>
      </c>
      <c r="K23" t="str">
        <f t="shared" ref="K23:K30" si="15">K15</f>
        <v>Finalist</v>
      </c>
      <c r="M23" s="197">
        <f t="shared" ref="M23:M30" si="16">O2</f>
        <v>27</v>
      </c>
      <c r="N23" s="196" t="s">
        <v>90</v>
      </c>
      <c r="O23" s="197">
        <v>16</v>
      </c>
      <c r="P23" s="198">
        <f t="shared" si="8"/>
        <v>20</v>
      </c>
      <c r="Q23" t="str">
        <f t="shared" ref="Q23:Q30" si="17">Q15</f>
        <v>Finalist</v>
      </c>
      <c r="S23" s="197">
        <f t="shared" ref="S23:S30" si="18">U2</f>
        <v>111</v>
      </c>
      <c r="T23" s="196" t="s">
        <v>90</v>
      </c>
      <c r="U23" s="197">
        <v>16</v>
      </c>
      <c r="V23" s="198">
        <f t="shared" si="10"/>
        <v>20</v>
      </c>
      <c r="W23" t="str">
        <f t="shared" ref="W23:W30" si="19">W15</f>
        <v>Finalist</v>
      </c>
    </row>
    <row r="24" spans="1:23" x14ac:dyDescent="0.2">
      <c r="A24" s="197">
        <f t="shared" si="12"/>
        <v>271</v>
      </c>
      <c r="B24" s="196" t="s">
        <v>91</v>
      </c>
      <c r="C24" s="197">
        <v>15</v>
      </c>
      <c r="D24" s="198">
        <f t="shared" si="4"/>
        <v>10</v>
      </c>
      <c r="E24" t="str">
        <f t="shared" si="13"/>
        <v>Semi Finalist</v>
      </c>
      <c r="G24" s="197">
        <f t="shared" si="14"/>
        <v>469</v>
      </c>
      <c r="H24" s="196" t="s">
        <v>91</v>
      </c>
      <c r="I24" s="197">
        <v>15</v>
      </c>
      <c r="J24" s="198">
        <f t="shared" si="6"/>
        <v>10</v>
      </c>
      <c r="K24" t="str">
        <f t="shared" si="15"/>
        <v>Semi Finalist</v>
      </c>
      <c r="M24" s="197">
        <f t="shared" si="16"/>
        <v>1126</v>
      </c>
      <c r="N24" s="196" t="s">
        <v>91</v>
      </c>
      <c r="O24" s="197">
        <v>15</v>
      </c>
      <c r="P24" s="198">
        <f t="shared" si="8"/>
        <v>30</v>
      </c>
      <c r="Q24" t="str">
        <f t="shared" si="17"/>
        <v>Winner</v>
      </c>
      <c r="S24" s="197">
        <f t="shared" si="18"/>
        <v>1503</v>
      </c>
      <c r="T24" s="196" t="s">
        <v>91</v>
      </c>
      <c r="U24" s="197">
        <v>15</v>
      </c>
      <c r="V24" s="198">
        <f t="shared" si="10"/>
        <v>10</v>
      </c>
      <c r="W24" t="str">
        <f t="shared" si="19"/>
        <v>Semi Finalist</v>
      </c>
    </row>
    <row r="25" spans="1:23" x14ac:dyDescent="0.2">
      <c r="A25" s="197">
        <f t="shared" si="12"/>
        <v>33</v>
      </c>
      <c r="B25" s="196" t="s">
        <v>92</v>
      </c>
      <c r="C25" s="197">
        <v>14</v>
      </c>
      <c r="D25" s="198">
        <f t="shared" si="4"/>
        <v>20</v>
      </c>
      <c r="E25" t="str">
        <f t="shared" si="13"/>
        <v>Finalist</v>
      </c>
      <c r="G25" s="197">
        <f t="shared" si="14"/>
        <v>451</v>
      </c>
      <c r="H25" s="196" t="s">
        <v>92</v>
      </c>
      <c r="I25" s="197">
        <v>14</v>
      </c>
      <c r="J25" s="198">
        <f t="shared" si="6"/>
        <v>30</v>
      </c>
      <c r="K25" t="str">
        <f t="shared" si="15"/>
        <v>Winner</v>
      </c>
      <c r="M25" s="197">
        <f t="shared" si="16"/>
        <v>1038</v>
      </c>
      <c r="N25" s="196" t="s">
        <v>92</v>
      </c>
      <c r="O25" s="197">
        <v>14</v>
      </c>
      <c r="P25" s="198">
        <f t="shared" si="8"/>
        <v>10</v>
      </c>
      <c r="Q25" t="str">
        <f t="shared" si="17"/>
        <v>Semi Finalist</v>
      </c>
      <c r="S25" s="197">
        <f t="shared" si="18"/>
        <v>968</v>
      </c>
      <c r="T25" s="196" t="s">
        <v>92</v>
      </c>
      <c r="U25" s="197">
        <v>14</v>
      </c>
      <c r="V25" s="198">
        <f t="shared" si="10"/>
        <v>30</v>
      </c>
      <c r="W25" t="str">
        <f t="shared" si="19"/>
        <v>Winner</v>
      </c>
    </row>
    <row r="26" spans="1:23" x14ac:dyDescent="0.2">
      <c r="A26" s="197">
        <f t="shared" si="12"/>
        <v>1323</v>
      </c>
      <c r="B26" s="196" t="s">
        <v>93</v>
      </c>
      <c r="C26" s="197">
        <v>13</v>
      </c>
      <c r="D26" s="198">
        <f t="shared" si="4"/>
        <v>0</v>
      </c>
      <c r="E26" t="str">
        <f t="shared" si="13"/>
        <v>Quarter Finalist</v>
      </c>
      <c r="G26" s="197">
        <f t="shared" si="14"/>
        <v>65</v>
      </c>
      <c r="H26" s="196" t="s">
        <v>93</v>
      </c>
      <c r="I26" s="197">
        <v>13</v>
      </c>
      <c r="J26" s="198">
        <f t="shared" si="6"/>
        <v>10</v>
      </c>
      <c r="K26" t="str">
        <f t="shared" si="15"/>
        <v>Semi Finalist</v>
      </c>
      <c r="M26" s="197">
        <f t="shared" si="16"/>
        <v>86</v>
      </c>
      <c r="N26" s="196" t="s">
        <v>93</v>
      </c>
      <c r="O26" s="197">
        <v>13</v>
      </c>
      <c r="P26" s="198">
        <f t="shared" si="8"/>
        <v>10</v>
      </c>
      <c r="Q26" t="str">
        <f t="shared" si="17"/>
        <v>Semi Finalist</v>
      </c>
      <c r="S26" s="197">
        <f t="shared" si="18"/>
        <v>71</v>
      </c>
      <c r="T26" s="196" t="s">
        <v>93</v>
      </c>
      <c r="U26" s="197">
        <v>13</v>
      </c>
      <c r="V26" s="198">
        <f t="shared" si="10"/>
        <v>10</v>
      </c>
      <c r="W26" t="str">
        <f t="shared" si="19"/>
        <v>Semi Finalist</v>
      </c>
    </row>
    <row r="27" spans="1:23" x14ac:dyDescent="0.2">
      <c r="A27" s="197">
        <f t="shared" si="12"/>
        <v>126</v>
      </c>
      <c r="B27" s="196" t="s">
        <v>94</v>
      </c>
      <c r="C27" s="197">
        <v>12</v>
      </c>
      <c r="D27" s="198">
        <f t="shared" si="4"/>
        <v>10</v>
      </c>
      <c r="E27" t="str">
        <f t="shared" si="13"/>
        <v>Semi Finalist</v>
      </c>
      <c r="G27" s="197">
        <f t="shared" si="14"/>
        <v>1680</v>
      </c>
      <c r="H27" s="196" t="s">
        <v>94</v>
      </c>
      <c r="I27" s="197">
        <v>12</v>
      </c>
      <c r="J27" s="198">
        <f t="shared" si="6"/>
        <v>0</v>
      </c>
      <c r="K27" t="str">
        <f t="shared" si="15"/>
        <v>Quarter Finalist</v>
      </c>
      <c r="M27" s="197">
        <f t="shared" si="16"/>
        <v>1276</v>
      </c>
      <c r="N27" s="196" t="s">
        <v>94</v>
      </c>
      <c r="O27" s="197">
        <v>12</v>
      </c>
      <c r="P27" s="198">
        <f t="shared" si="8"/>
        <v>0</v>
      </c>
      <c r="Q27" t="str">
        <f t="shared" si="17"/>
        <v>Quarter Finalist</v>
      </c>
      <c r="S27" s="197">
        <f t="shared" si="18"/>
        <v>11</v>
      </c>
      <c r="T27" s="196" t="s">
        <v>94</v>
      </c>
      <c r="U27" s="197">
        <v>12</v>
      </c>
      <c r="V27" s="198">
        <f t="shared" si="10"/>
        <v>0</v>
      </c>
      <c r="W27" t="str">
        <f t="shared" si="19"/>
        <v>Quarter Finalist</v>
      </c>
    </row>
    <row r="28" spans="1:23" x14ac:dyDescent="0.2">
      <c r="A28" s="197">
        <f t="shared" si="12"/>
        <v>343</v>
      </c>
      <c r="B28" s="196" t="s">
        <v>95</v>
      </c>
      <c r="C28" s="197">
        <v>11</v>
      </c>
      <c r="D28" s="198">
        <f t="shared" si="4"/>
        <v>0</v>
      </c>
      <c r="E28" t="str">
        <f t="shared" si="13"/>
        <v>Quarter Finalist</v>
      </c>
      <c r="G28" s="197">
        <f t="shared" si="14"/>
        <v>610</v>
      </c>
      <c r="H28" s="196" t="s">
        <v>95</v>
      </c>
      <c r="I28" s="197">
        <v>11</v>
      </c>
      <c r="J28" s="198">
        <f t="shared" si="6"/>
        <v>0</v>
      </c>
      <c r="K28" t="str">
        <f t="shared" si="15"/>
        <v>Quarter Finalist</v>
      </c>
      <c r="M28" s="197">
        <f t="shared" si="16"/>
        <v>135</v>
      </c>
      <c r="N28" s="196" t="s">
        <v>95</v>
      </c>
      <c r="O28" s="197">
        <v>11</v>
      </c>
      <c r="P28" s="198">
        <f t="shared" si="8"/>
        <v>0</v>
      </c>
      <c r="Q28" t="str">
        <f t="shared" si="17"/>
        <v>Quarter Finalist</v>
      </c>
      <c r="S28" s="197">
        <f t="shared" si="18"/>
        <v>93</v>
      </c>
      <c r="T28" s="196" t="s">
        <v>95</v>
      </c>
      <c r="U28" s="197">
        <v>11</v>
      </c>
      <c r="V28" s="198">
        <f t="shared" si="10"/>
        <v>0</v>
      </c>
      <c r="W28" t="str">
        <f t="shared" si="19"/>
        <v>Quarter Finalist</v>
      </c>
    </row>
    <row r="29" spans="1:23" x14ac:dyDescent="0.2">
      <c r="A29" s="197">
        <f t="shared" si="12"/>
        <v>1756</v>
      </c>
      <c r="B29" s="196" t="s">
        <v>96</v>
      </c>
      <c r="C29" s="197">
        <v>10</v>
      </c>
      <c r="D29" s="198">
        <f t="shared" si="4"/>
        <v>0</v>
      </c>
      <c r="E29" t="str">
        <f t="shared" si="13"/>
        <v>Quarter Finalist</v>
      </c>
      <c r="F29" s="153"/>
      <c r="G29" s="197">
        <f t="shared" si="14"/>
        <v>234</v>
      </c>
      <c r="H29" s="196" t="s">
        <v>96</v>
      </c>
      <c r="I29" s="197">
        <v>10</v>
      </c>
      <c r="J29" s="198">
        <f t="shared" si="6"/>
        <v>0</v>
      </c>
      <c r="K29" t="str">
        <f t="shared" si="15"/>
        <v>Quarter Finalist</v>
      </c>
      <c r="L29" s="153"/>
      <c r="M29" s="197">
        <f t="shared" si="16"/>
        <v>16</v>
      </c>
      <c r="N29" s="196" t="s">
        <v>96</v>
      </c>
      <c r="O29" s="197">
        <v>10</v>
      </c>
      <c r="P29" s="198">
        <f t="shared" si="8"/>
        <v>0</v>
      </c>
      <c r="Q29" t="str">
        <f t="shared" si="17"/>
        <v>Quarter Finalist</v>
      </c>
      <c r="R29" s="153"/>
      <c r="S29" s="197">
        <f t="shared" si="18"/>
        <v>322</v>
      </c>
      <c r="T29" s="196" t="s">
        <v>96</v>
      </c>
      <c r="U29" s="197">
        <v>10</v>
      </c>
      <c r="V29" s="198">
        <f t="shared" si="10"/>
        <v>0</v>
      </c>
      <c r="W29" t="str">
        <f t="shared" si="19"/>
        <v>Quarter Finalist</v>
      </c>
    </row>
    <row r="30" spans="1:23" x14ac:dyDescent="0.2">
      <c r="A30" s="202">
        <f t="shared" si="12"/>
        <v>138</v>
      </c>
      <c r="B30" s="201" t="s">
        <v>97</v>
      </c>
      <c r="C30" s="202">
        <v>9</v>
      </c>
      <c r="D30" s="203">
        <f t="shared" si="4"/>
        <v>0</v>
      </c>
      <c r="E30" t="str">
        <f t="shared" si="13"/>
        <v>Quarter Finalist</v>
      </c>
      <c r="G30" s="202">
        <f t="shared" si="14"/>
        <v>180</v>
      </c>
      <c r="H30" s="201" t="s">
        <v>97</v>
      </c>
      <c r="I30" s="202">
        <v>9</v>
      </c>
      <c r="J30" s="203">
        <f t="shared" si="6"/>
        <v>0</v>
      </c>
      <c r="K30" t="str">
        <f t="shared" si="15"/>
        <v>Quarter Finalist</v>
      </c>
      <c r="M30" s="202">
        <f t="shared" si="16"/>
        <v>1523</v>
      </c>
      <c r="N30" s="201" t="s">
        <v>97</v>
      </c>
      <c r="O30" s="202">
        <v>9</v>
      </c>
      <c r="P30" s="203">
        <f t="shared" si="8"/>
        <v>0</v>
      </c>
      <c r="Q30" t="str">
        <f t="shared" si="17"/>
        <v>Quarter Finalist</v>
      </c>
      <c r="S30" s="202">
        <f t="shared" si="18"/>
        <v>40</v>
      </c>
      <c r="T30" s="201" t="s">
        <v>97</v>
      </c>
      <c r="U30" s="202">
        <v>9</v>
      </c>
      <c r="V30" s="203">
        <f t="shared" si="10"/>
        <v>0</v>
      </c>
      <c r="W30" t="str">
        <f t="shared" si="19"/>
        <v>Quarter Finalist</v>
      </c>
    </row>
    <row r="31" spans="1:23" x14ac:dyDescent="0.2">
      <c r="A31" s="197">
        <f>D9</f>
        <v>159</v>
      </c>
      <c r="B31" s="196" t="s">
        <v>98</v>
      </c>
      <c r="C31" s="197">
        <v>8</v>
      </c>
      <c r="D31" s="198">
        <f t="shared" si="4"/>
        <v>0</v>
      </c>
      <c r="E31" t="str">
        <f>E22</f>
        <v>Quarter Finalist</v>
      </c>
      <c r="G31" s="197">
        <f>J9</f>
        <v>358</v>
      </c>
      <c r="H31" s="196" t="s">
        <v>98</v>
      </c>
      <c r="I31" s="197">
        <v>8</v>
      </c>
      <c r="J31" s="198">
        <f t="shared" si="6"/>
        <v>0</v>
      </c>
      <c r="K31" t="str">
        <f>K22</f>
        <v>Quarter Finalist</v>
      </c>
      <c r="M31" s="197">
        <f>P9</f>
        <v>1103</v>
      </c>
      <c r="N31" s="196" t="s">
        <v>98</v>
      </c>
      <c r="O31" s="197">
        <v>8</v>
      </c>
      <c r="P31" s="198">
        <f t="shared" si="8"/>
        <v>0</v>
      </c>
      <c r="Q31" t="str">
        <f>Q22</f>
        <v>Quarter Finalist</v>
      </c>
      <c r="S31" s="197">
        <f>V9</f>
        <v>1646</v>
      </c>
      <c r="T31" s="196" t="s">
        <v>98</v>
      </c>
      <c r="U31" s="197">
        <v>8</v>
      </c>
      <c r="V31" s="198">
        <f t="shared" si="10"/>
        <v>0</v>
      </c>
      <c r="W31" t="str">
        <f>W22</f>
        <v>Quarter Finalist</v>
      </c>
    </row>
    <row r="32" spans="1:23" x14ac:dyDescent="0.2">
      <c r="A32" s="197">
        <f>D8</f>
        <v>69</v>
      </c>
      <c r="B32" s="196" t="s">
        <v>99</v>
      </c>
      <c r="C32" s="197">
        <v>7</v>
      </c>
      <c r="D32" s="198">
        <f t="shared" si="4"/>
        <v>0</v>
      </c>
      <c r="E32" t="str">
        <f>E21</f>
        <v>Quarter Finalist</v>
      </c>
      <c r="G32" s="197">
        <f>J8</f>
        <v>175</v>
      </c>
      <c r="H32" s="196" t="s">
        <v>99</v>
      </c>
      <c r="I32" s="197">
        <v>7</v>
      </c>
      <c r="J32" s="198">
        <f t="shared" si="6"/>
        <v>0</v>
      </c>
      <c r="K32" t="str">
        <f>K21</f>
        <v>Quarter Finalist</v>
      </c>
      <c r="M32" s="197">
        <f>P8</f>
        <v>118</v>
      </c>
      <c r="N32" s="196" t="s">
        <v>99</v>
      </c>
      <c r="O32" s="197">
        <v>7</v>
      </c>
      <c r="P32" s="198">
        <f t="shared" si="8"/>
        <v>0</v>
      </c>
      <c r="Q32" t="str">
        <f>Q21</f>
        <v>Quarter Finalist</v>
      </c>
      <c r="S32" s="197">
        <f>V8</f>
        <v>397</v>
      </c>
      <c r="T32" s="196" t="s">
        <v>99</v>
      </c>
      <c r="U32" s="197">
        <v>7</v>
      </c>
      <c r="V32" s="198">
        <f t="shared" si="10"/>
        <v>0</v>
      </c>
      <c r="W32" t="str">
        <f>W21</f>
        <v>Quarter Finalist</v>
      </c>
    </row>
    <row r="33" spans="1:23" x14ac:dyDescent="0.2">
      <c r="A33" s="197">
        <f>D7</f>
        <v>60</v>
      </c>
      <c r="B33" s="196" t="s">
        <v>100</v>
      </c>
      <c r="C33" s="197">
        <v>6</v>
      </c>
      <c r="D33" s="198">
        <f t="shared" si="4"/>
        <v>0</v>
      </c>
      <c r="E33" t="str">
        <f>E20</f>
        <v>Quarter Finalist</v>
      </c>
      <c r="G33" s="197">
        <f>J7</f>
        <v>279</v>
      </c>
      <c r="H33" s="196" t="s">
        <v>100</v>
      </c>
      <c r="I33" s="197">
        <v>6</v>
      </c>
      <c r="J33" s="198">
        <f t="shared" si="6"/>
        <v>0</v>
      </c>
      <c r="K33" t="str">
        <f>K20</f>
        <v>Quarter Finalist</v>
      </c>
      <c r="M33" s="197">
        <f>P7</f>
        <v>494</v>
      </c>
      <c r="N33" s="196" t="s">
        <v>100</v>
      </c>
      <c r="O33" s="197">
        <v>6</v>
      </c>
      <c r="P33" s="198">
        <f t="shared" si="8"/>
        <v>0</v>
      </c>
      <c r="Q33" t="str">
        <f>Q20</f>
        <v>Quarter Finalist</v>
      </c>
      <c r="S33" s="197">
        <f>V7</f>
        <v>868</v>
      </c>
      <c r="T33" s="196" t="s">
        <v>100</v>
      </c>
      <c r="U33" s="197">
        <v>6</v>
      </c>
      <c r="V33" s="198">
        <f t="shared" si="10"/>
        <v>0</v>
      </c>
      <c r="W33" t="str">
        <f>W20</f>
        <v>Quarter Finalist</v>
      </c>
    </row>
    <row r="34" spans="1:23" x14ac:dyDescent="0.2">
      <c r="A34" s="197">
        <f>D6</f>
        <v>585</v>
      </c>
      <c r="B34" s="196" t="s">
        <v>101</v>
      </c>
      <c r="C34" s="197">
        <v>5</v>
      </c>
      <c r="D34" s="198">
        <f t="shared" si="4"/>
        <v>10</v>
      </c>
      <c r="E34" t="str">
        <f>E19</f>
        <v>Semi Finalist</v>
      </c>
      <c r="G34" s="197">
        <f>J6</f>
        <v>148</v>
      </c>
      <c r="H34" s="196" t="s">
        <v>101</v>
      </c>
      <c r="I34" s="197">
        <v>5</v>
      </c>
      <c r="J34" s="198">
        <f t="shared" si="6"/>
        <v>0</v>
      </c>
      <c r="K34" t="str">
        <f>K19</f>
        <v>Quarter Finalist</v>
      </c>
      <c r="M34" s="197">
        <f>P6</f>
        <v>384</v>
      </c>
      <c r="N34" s="196" t="s">
        <v>101</v>
      </c>
      <c r="O34" s="197">
        <v>5</v>
      </c>
      <c r="P34" s="198">
        <f t="shared" si="8"/>
        <v>0</v>
      </c>
      <c r="Q34" t="str">
        <f>Q19</f>
        <v>Quarter Finalist</v>
      </c>
      <c r="S34" s="197">
        <f>V6</f>
        <v>85</v>
      </c>
      <c r="T34" s="196" t="s">
        <v>101</v>
      </c>
      <c r="U34" s="197">
        <v>5</v>
      </c>
      <c r="V34" s="198">
        <f t="shared" si="10"/>
        <v>0</v>
      </c>
      <c r="W34" t="str">
        <f>W19</f>
        <v>Quarter Finalist</v>
      </c>
    </row>
    <row r="35" spans="1:23" x14ac:dyDescent="0.2">
      <c r="A35" s="197">
        <f>D5</f>
        <v>103</v>
      </c>
      <c r="B35" s="196" t="s">
        <v>102</v>
      </c>
      <c r="C35" s="197">
        <v>4</v>
      </c>
      <c r="D35" s="198">
        <f t="shared" si="4"/>
        <v>0</v>
      </c>
      <c r="E35" t="str">
        <f>E26</f>
        <v>Quarter Finalist</v>
      </c>
      <c r="G35" s="197">
        <f>J5</f>
        <v>1511</v>
      </c>
      <c r="H35" s="196" t="s">
        <v>102</v>
      </c>
      <c r="I35" s="197">
        <v>4</v>
      </c>
      <c r="J35" s="198">
        <f t="shared" si="6"/>
        <v>10</v>
      </c>
      <c r="K35" t="str">
        <f>K26</f>
        <v>Semi Finalist</v>
      </c>
      <c r="M35" s="197">
        <f>P5</f>
        <v>190</v>
      </c>
      <c r="N35" s="196" t="s">
        <v>102</v>
      </c>
      <c r="O35" s="197">
        <v>4</v>
      </c>
      <c r="P35" s="198">
        <f t="shared" si="8"/>
        <v>10</v>
      </c>
      <c r="Q35" t="str">
        <f>Q26</f>
        <v>Semi Finalist</v>
      </c>
      <c r="S35" s="197">
        <f>V5</f>
        <v>753</v>
      </c>
      <c r="T35" s="196" t="s">
        <v>102</v>
      </c>
      <c r="U35" s="197">
        <v>4</v>
      </c>
      <c r="V35" s="198">
        <f t="shared" si="10"/>
        <v>10</v>
      </c>
      <c r="W35" t="str">
        <f>W26</f>
        <v>Semi Finalist</v>
      </c>
    </row>
    <row r="36" spans="1:23" x14ac:dyDescent="0.2">
      <c r="A36" s="197">
        <f>D4</f>
        <v>1902</v>
      </c>
      <c r="B36" s="196" t="s">
        <v>103</v>
      </c>
      <c r="C36" s="197">
        <v>3</v>
      </c>
      <c r="D36" s="198">
        <f t="shared" si="4"/>
        <v>20</v>
      </c>
      <c r="E36" t="str">
        <f>E25</f>
        <v>Finalist</v>
      </c>
      <c r="G36" s="197">
        <f>J4</f>
        <v>1139</v>
      </c>
      <c r="H36" s="196" t="s">
        <v>103</v>
      </c>
      <c r="I36" s="197">
        <v>3</v>
      </c>
      <c r="J36" s="198">
        <f t="shared" si="6"/>
        <v>30</v>
      </c>
      <c r="K36" t="str">
        <f>K25</f>
        <v>Winner</v>
      </c>
      <c r="M36" s="197">
        <f>P4</f>
        <v>291</v>
      </c>
      <c r="N36" s="196" t="s">
        <v>103</v>
      </c>
      <c r="O36" s="197">
        <v>3</v>
      </c>
      <c r="P36" s="198">
        <f t="shared" si="8"/>
        <v>10</v>
      </c>
      <c r="Q36" t="str">
        <f>Q25</f>
        <v>Semi Finalist</v>
      </c>
      <c r="S36" s="197">
        <f>V4</f>
        <v>195</v>
      </c>
      <c r="T36" s="196" t="s">
        <v>103</v>
      </c>
      <c r="U36" s="197">
        <v>3</v>
      </c>
      <c r="V36" s="198">
        <f t="shared" si="10"/>
        <v>30</v>
      </c>
      <c r="W36" t="str">
        <f>W25</f>
        <v>Winner</v>
      </c>
    </row>
    <row r="37" spans="1:23" x14ac:dyDescent="0.2">
      <c r="A37" s="197">
        <f>D3</f>
        <v>1138</v>
      </c>
      <c r="B37" s="196" t="s">
        <v>104</v>
      </c>
      <c r="C37" s="197">
        <v>2</v>
      </c>
      <c r="D37" s="198">
        <f t="shared" si="4"/>
        <v>10</v>
      </c>
      <c r="E37" t="str">
        <f>E24</f>
        <v>Semi Finalist</v>
      </c>
      <c r="G37" s="197">
        <f>J3</f>
        <v>222</v>
      </c>
      <c r="H37" s="196" t="s">
        <v>104</v>
      </c>
      <c r="I37" s="197">
        <v>2</v>
      </c>
      <c r="J37" s="198">
        <f t="shared" si="6"/>
        <v>10</v>
      </c>
      <c r="K37" t="str">
        <f>K24</f>
        <v>Semi Finalist</v>
      </c>
      <c r="M37" s="197">
        <f>P3</f>
        <v>201</v>
      </c>
      <c r="N37" s="196" t="s">
        <v>104</v>
      </c>
      <c r="O37" s="197">
        <v>2</v>
      </c>
      <c r="P37" s="198">
        <f t="shared" si="8"/>
        <v>30</v>
      </c>
      <c r="Q37" t="str">
        <f>Q24</f>
        <v>Winner</v>
      </c>
      <c r="S37" s="197">
        <f>V3</f>
        <v>1718</v>
      </c>
      <c r="T37" s="196" t="s">
        <v>104</v>
      </c>
      <c r="U37" s="197">
        <v>2</v>
      </c>
      <c r="V37" s="198">
        <f t="shared" si="10"/>
        <v>10</v>
      </c>
      <c r="W37" t="str">
        <f>W24</f>
        <v>Semi Finalist</v>
      </c>
    </row>
    <row r="38" spans="1:23" x14ac:dyDescent="0.2">
      <c r="A38" s="202">
        <f>D2</f>
        <v>522</v>
      </c>
      <c r="B38" s="201" t="s">
        <v>105</v>
      </c>
      <c r="C38" s="202">
        <v>1</v>
      </c>
      <c r="D38" s="203">
        <f t="shared" si="4"/>
        <v>30</v>
      </c>
      <c r="E38" t="str">
        <f>E23</f>
        <v>Winner</v>
      </c>
      <c r="G38" s="202">
        <f>J2</f>
        <v>48</v>
      </c>
      <c r="H38" s="201" t="s">
        <v>105</v>
      </c>
      <c r="I38" s="202">
        <v>1</v>
      </c>
      <c r="J38" s="203">
        <f t="shared" si="6"/>
        <v>20</v>
      </c>
      <c r="K38" t="str">
        <f>K23</f>
        <v>Finalist</v>
      </c>
      <c r="M38" s="202">
        <f>P2</f>
        <v>547</v>
      </c>
      <c r="N38" s="201" t="s">
        <v>105</v>
      </c>
      <c r="O38" s="202">
        <v>1</v>
      </c>
      <c r="P38" s="203">
        <f t="shared" si="8"/>
        <v>20</v>
      </c>
      <c r="Q38" t="str">
        <f>Q23</f>
        <v>Finalist</v>
      </c>
      <c r="S38" s="202">
        <f>V2</f>
        <v>122</v>
      </c>
      <c r="T38" s="201" t="s">
        <v>105</v>
      </c>
      <c r="U38" s="202">
        <v>1</v>
      </c>
      <c r="V38" s="203">
        <f t="shared" si="10"/>
        <v>20</v>
      </c>
      <c r="W38" t="str">
        <f>W23</f>
        <v>Finalist</v>
      </c>
    </row>
    <row r="39" spans="1:23" x14ac:dyDescent="0.2">
      <c r="C39" s="234">
        <f>SUM(C15:C38)</f>
        <v>236</v>
      </c>
      <c r="D39" s="234">
        <f>SUM(D15:D38)</f>
        <v>210</v>
      </c>
      <c r="I39" s="234">
        <f>SUM(I15:I38)</f>
        <v>236</v>
      </c>
      <c r="J39" s="234">
        <f>SUM(J15:J38)</f>
        <v>210</v>
      </c>
      <c r="O39" s="234">
        <f>SUM(O15:O38)</f>
        <v>236</v>
      </c>
      <c r="P39" s="234">
        <f>SUM(P15:P38)</f>
        <v>210</v>
      </c>
      <c r="U39" s="234">
        <f>SUM(U15:U38)</f>
        <v>236</v>
      </c>
      <c r="V39" s="234">
        <f>SUM(V15:V38)</f>
        <v>210</v>
      </c>
    </row>
    <row r="42" spans="1:23" ht="13.5" thickBot="1" x14ac:dyDescent="0.25"/>
    <row r="43" spans="1:23" ht="13.5" thickBot="1" x14ac:dyDescent="0.25">
      <c r="A43" s="353" t="s">
        <v>306</v>
      </c>
      <c r="B43" s="353" t="s">
        <v>307</v>
      </c>
      <c r="C43" s="353" t="s">
        <v>308</v>
      </c>
      <c r="D43" s="151">
        <f>SUM(D44:D139)</f>
        <v>84</v>
      </c>
      <c r="M43" s="4" t="s">
        <v>12</v>
      </c>
      <c r="N43" s="11" t="s">
        <v>1</v>
      </c>
      <c r="O43" s="11" t="s">
        <v>2</v>
      </c>
      <c r="P43" s="11" t="s">
        <v>3</v>
      </c>
      <c r="Q43" s="12" t="s">
        <v>4</v>
      </c>
    </row>
    <row r="44" spans="1:23" x14ac:dyDescent="0.2">
      <c r="A44">
        <v>11</v>
      </c>
      <c r="B44" s="197">
        <v>12</v>
      </c>
      <c r="C44" s="10">
        <v>0</v>
      </c>
      <c r="E44" s="197"/>
      <c r="H44" s="414" t="str">
        <f>INDEX('[1]2012 Teams'!$B$2:$B$2344,MATCH(A44,'[1]2012 Teams'!$A$2:$A$2344))</f>
        <v>Flanders, NJ USA</v>
      </c>
      <c r="M44" s="128" t="s">
        <v>13</v>
      </c>
      <c r="N44" s="98">
        <v>296</v>
      </c>
      <c r="O44" s="153">
        <v>217</v>
      </c>
      <c r="P44" s="98">
        <v>522</v>
      </c>
      <c r="Q44" s="165" t="s">
        <v>11</v>
      </c>
    </row>
    <row r="45" spans="1:23" x14ac:dyDescent="0.2">
      <c r="A45">
        <v>16</v>
      </c>
      <c r="B45" s="197">
        <v>10</v>
      </c>
      <c r="C45" s="10">
        <v>0</v>
      </c>
      <c r="E45" s="197"/>
      <c r="H45" s="414" t="str">
        <f>INDEX('[1]2012 Teams'!$B$2:$B$2344,MATCH(A45,'[1]2012 Teams'!$A$2:$A$2344))</f>
        <v>Mountain Home, AR USA</v>
      </c>
      <c r="M45" s="128" t="s">
        <v>14</v>
      </c>
      <c r="N45" s="153">
        <v>503</v>
      </c>
      <c r="O45" s="153">
        <v>451</v>
      </c>
      <c r="P45" s="98">
        <v>1139</v>
      </c>
      <c r="Q45" s="165" t="s">
        <v>5</v>
      </c>
    </row>
    <row r="46" spans="1:23" x14ac:dyDescent="0.2">
      <c r="A46">
        <v>20</v>
      </c>
      <c r="B46" s="197">
        <v>9</v>
      </c>
      <c r="C46" s="10">
        <v>0</v>
      </c>
      <c r="E46" s="197"/>
      <c r="H46" s="414" t="str">
        <f>INDEX('[1]2012 Teams'!$B$2:$B$2344,MATCH(A46,'[1]2012 Teams'!$A$2:$A$2344))</f>
        <v>Clifton Park, NY USA</v>
      </c>
      <c r="M46" s="128" t="s">
        <v>15</v>
      </c>
      <c r="N46" s="98">
        <v>177</v>
      </c>
      <c r="O46" s="98">
        <v>1126</v>
      </c>
      <c r="P46" s="98">
        <v>201</v>
      </c>
      <c r="Q46" s="165" t="s">
        <v>5</v>
      </c>
    </row>
    <row r="47" spans="1:23" ht="13.5" thickBot="1" x14ac:dyDescent="0.25">
      <c r="A47">
        <v>25</v>
      </c>
      <c r="B47" s="197">
        <v>14</v>
      </c>
      <c r="C47" s="355">
        <v>40</v>
      </c>
      <c r="D47">
        <v>10</v>
      </c>
      <c r="E47" s="197"/>
      <c r="H47" s="414" t="str">
        <f>INDEX('[1]2012 Teams'!$B$2:$B$2344,MATCH(A47,'[1]2012 Teams'!$A$2:$A$2344))</f>
        <v>North Brunswick, NJ USA</v>
      </c>
      <c r="M47" s="131" t="s">
        <v>16</v>
      </c>
      <c r="N47" s="218">
        <v>25</v>
      </c>
      <c r="O47" s="218">
        <v>968</v>
      </c>
      <c r="P47" s="159">
        <v>195</v>
      </c>
      <c r="Q47" s="168" t="s">
        <v>6</v>
      </c>
    </row>
    <row r="48" spans="1:23" x14ac:dyDescent="0.2">
      <c r="A48">
        <v>27</v>
      </c>
      <c r="B48" s="197">
        <v>16</v>
      </c>
      <c r="C48" s="10">
        <v>20</v>
      </c>
      <c r="E48" s="197"/>
      <c r="F48" s="197"/>
      <c r="H48" s="414" t="str">
        <f>INDEX('[1]2012 Teams'!$B$2:$B$2344,MATCH(A48,'[1]2012 Teams'!$A$2:$A$2344))</f>
        <v>Clarkston, MI USA</v>
      </c>
    </row>
    <row r="49" spans="1:8" x14ac:dyDescent="0.2">
      <c r="A49">
        <v>33</v>
      </c>
      <c r="B49" s="197">
        <v>14</v>
      </c>
      <c r="C49" s="10">
        <v>20</v>
      </c>
      <c r="E49" s="197"/>
      <c r="F49" s="197"/>
      <c r="H49" s="414" t="str">
        <f>INDEX('[1]2012 Teams'!$B$2:$B$2344,MATCH(A49,'[1]2012 Teams'!$A$2:$A$2344))</f>
        <v>Auburn Hills, MI USA</v>
      </c>
    </row>
    <row r="50" spans="1:8" x14ac:dyDescent="0.2">
      <c r="A50">
        <v>40</v>
      </c>
      <c r="B50" s="197">
        <v>9</v>
      </c>
      <c r="C50" s="10">
        <v>0</v>
      </c>
      <c r="E50" s="197"/>
      <c r="F50" s="197"/>
      <c r="H50" s="414" t="str">
        <f>INDEX('[1]2012 Teams'!$B$2:$B$2344,MATCH(A50,'[1]2012 Teams'!$A$2:$A$2344))</f>
        <v>Athens, AL USA</v>
      </c>
    </row>
    <row r="51" spans="1:8" x14ac:dyDescent="0.2">
      <c r="A51">
        <v>48</v>
      </c>
      <c r="B51" s="202">
        <v>1</v>
      </c>
      <c r="C51" s="10">
        <v>16</v>
      </c>
      <c r="E51" s="197"/>
      <c r="F51" s="197"/>
      <c r="H51" s="414" t="str">
        <f>INDEX('[1]2012 Teams'!$B$2:$B$2344,MATCH(A51,'[1]2012 Teams'!$A$2:$A$2344))</f>
        <v>Warren, OH USA</v>
      </c>
    </row>
    <row r="52" spans="1:8" x14ac:dyDescent="0.2">
      <c r="A52">
        <v>60</v>
      </c>
      <c r="B52" s="197">
        <v>6</v>
      </c>
      <c r="C52" s="10">
        <v>0</v>
      </c>
      <c r="E52" s="197"/>
      <c r="F52" s="197"/>
      <c r="H52" s="414" t="str">
        <f>INDEX('[1]2012 Teams'!$B$2:$B$2344,MATCH(A52,'[1]2012 Teams'!$A$2:$A$2344))</f>
        <v>Kingman, AZ USA</v>
      </c>
    </row>
    <row r="53" spans="1:8" x14ac:dyDescent="0.2">
      <c r="A53" s="319">
        <v>51</v>
      </c>
      <c r="B53" s="197">
        <v>13</v>
      </c>
      <c r="C53" s="10">
        <v>10</v>
      </c>
      <c r="E53" s="157" t="s">
        <v>314</v>
      </c>
      <c r="F53" s="197"/>
      <c r="H53" s="414" t="str">
        <f>INDEX('[1]2012 Teams'!$B$2:$B$2344,MATCH(A53,'[1]2012 Teams'!$A$2:$A$2344))</f>
        <v>Pontiac, MI USA</v>
      </c>
    </row>
    <row r="54" spans="1:8" x14ac:dyDescent="0.2">
      <c r="A54">
        <v>66</v>
      </c>
      <c r="B54" s="197">
        <v>11</v>
      </c>
      <c r="C54" s="10">
        <v>0</v>
      </c>
      <c r="E54" s="197"/>
      <c r="F54" s="197"/>
      <c r="H54" s="414" t="str">
        <f>INDEX('[1]2012 Teams'!$B$2:$B$2344,MATCH(A54,'[1]2012 Teams'!$A$2:$A$2344))</f>
        <v>Ypsilanti, MI USA</v>
      </c>
    </row>
    <row r="55" spans="1:8" x14ac:dyDescent="0.2">
      <c r="A55">
        <v>69</v>
      </c>
      <c r="B55" s="197">
        <v>7</v>
      </c>
      <c r="C55" s="10">
        <v>0</v>
      </c>
      <c r="E55" s="197"/>
      <c r="F55" s="197"/>
      <c r="H55" s="414" t="str">
        <f>INDEX('[1]2012 Teams'!$B$2:$B$2344,MATCH(A55,'[1]2012 Teams'!$A$2:$A$2344))</f>
        <v>Quincy, MA USA</v>
      </c>
    </row>
    <row r="56" spans="1:8" x14ac:dyDescent="0.2">
      <c r="A56">
        <v>70</v>
      </c>
      <c r="B56" s="197">
        <v>16</v>
      </c>
      <c r="C56" s="10">
        <v>20</v>
      </c>
      <c r="E56" s="197"/>
      <c r="F56" s="197"/>
      <c r="H56" s="414" t="str">
        <f>INDEX('[1]2012 Teams'!$B$2:$B$2344,MATCH(A56,'[1]2012 Teams'!$A$2:$A$2344))</f>
        <v>Goodrich, MI USA</v>
      </c>
    </row>
    <row r="57" spans="1:8" x14ac:dyDescent="0.2">
      <c r="A57">
        <v>71</v>
      </c>
      <c r="B57" s="197">
        <v>13</v>
      </c>
      <c r="C57" s="10">
        <v>10</v>
      </c>
      <c r="E57" s="197"/>
      <c r="F57" s="197"/>
      <c r="H57" s="414" t="str">
        <f>INDEX('[1]2012 Teams'!$B$2:$B$2344,MATCH(A57,'[1]2012 Teams'!$A$2:$A$2344))</f>
        <v>Hammond, IN USA</v>
      </c>
    </row>
    <row r="58" spans="1:8" x14ac:dyDescent="0.2">
      <c r="A58">
        <v>79</v>
      </c>
      <c r="B58" s="197">
        <v>15</v>
      </c>
      <c r="C58" s="10">
        <v>10</v>
      </c>
      <c r="E58" s="197"/>
      <c r="F58" s="197"/>
      <c r="H58" s="414" t="str">
        <f>INDEX('[1]2012 Teams'!$B$2:$B$2344,MATCH(A58,'[1]2012 Teams'!$A$2:$A$2344))</f>
        <v>Tarpon Springs , FL USA</v>
      </c>
    </row>
    <row r="59" spans="1:8" x14ac:dyDescent="0.2">
      <c r="A59">
        <v>85</v>
      </c>
      <c r="B59" s="202">
        <v>5</v>
      </c>
      <c r="C59" s="10">
        <v>0</v>
      </c>
      <c r="E59" s="197"/>
      <c r="F59" s="197"/>
      <c r="H59" s="414" t="str">
        <f>INDEX('[1]2012 Teams'!$B$2:$B$2344,MATCH(A59,'[1]2012 Teams'!$A$2:$A$2344))</f>
        <v>Zeeland, MI USA</v>
      </c>
    </row>
    <row r="60" spans="1:8" x14ac:dyDescent="0.2">
      <c r="A60">
        <v>86</v>
      </c>
      <c r="B60" s="197">
        <v>13</v>
      </c>
      <c r="C60" s="10">
        <v>10</v>
      </c>
      <c r="E60" s="197"/>
      <c r="F60" s="197"/>
      <c r="H60" s="414" t="str">
        <f>INDEX('[1]2012 Teams'!$B$2:$B$2344,MATCH(A60,'[1]2012 Teams'!$A$2:$A$2344))</f>
        <v>Jacksonville, FL USA</v>
      </c>
    </row>
    <row r="61" spans="1:8" x14ac:dyDescent="0.2">
      <c r="A61">
        <v>93</v>
      </c>
      <c r="B61" s="197">
        <v>11</v>
      </c>
      <c r="C61" s="10">
        <v>0</v>
      </c>
      <c r="E61" s="197"/>
      <c r="F61" s="197"/>
      <c r="H61" s="414" t="str">
        <f>INDEX('[1]2012 Teams'!$B$2:$B$2344,MATCH(A61,'[1]2012 Teams'!$A$2:$A$2344))</f>
        <v>Appleton, WI USA</v>
      </c>
    </row>
    <row r="62" spans="1:8" x14ac:dyDescent="0.2">
      <c r="A62">
        <v>103</v>
      </c>
      <c r="B62" s="197">
        <v>4</v>
      </c>
      <c r="C62" s="10">
        <v>0</v>
      </c>
      <c r="E62" s="197"/>
      <c r="F62" s="197"/>
      <c r="H62" s="414" t="str">
        <f>INDEX('[1]2012 Teams'!$B$2:$B$2344,MATCH(A62,'[1]2012 Teams'!$A$2:$A$2344))</f>
        <v>Kintnersville, PA USA</v>
      </c>
    </row>
    <row r="63" spans="1:8" x14ac:dyDescent="0.2">
      <c r="A63">
        <v>108</v>
      </c>
      <c r="B63" s="197">
        <v>10</v>
      </c>
      <c r="C63" s="10">
        <v>0</v>
      </c>
      <c r="E63" s="197"/>
      <c r="F63" s="197"/>
      <c r="H63" s="414" t="str">
        <f>INDEX('[1]2012 Teams'!$B$2:$B$2344,MATCH(A63,'[1]2012 Teams'!$A$2:$A$2344))</f>
        <v>Ft. Lauderdale, FL USA</v>
      </c>
    </row>
    <row r="64" spans="1:8" x14ac:dyDescent="0.2">
      <c r="A64">
        <v>111</v>
      </c>
      <c r="B64" s="197">
        <v>16</v>
      </c>
      <c r="C64" s="10">
        <v>20</v>
      </c>
      <c r="E64" s="197"/>
      <c r="F64" s="197"/>
      <c r="H64" s="414" t="str">
        <f>INDEX('[1]2012 Teams'!$B$2:$B$2344,MATCH(A64,'[1]2012 Teams'!$A$2:$A$2344))</f>
        <v>Schaumburg, IL USA</v>
      </c>
    </row>
    <row r="65" spans="1:8" x14ac:dyDescent="0.2">
      <c r="A65">
        <v>118</v>
      </c>
      <c r="B65" s="197">
        <v>7</v>
      </c>
      <c r="C65" s="10">
        <v>0</v>
      </c>
      <c r="E65" s="197"/>
      <c r="F65" s="197"/>
      <c r="H65" s="414" t="str">
        <f>INDEX('[1]2012 Teams'!$B$2:$B$2344,MATCH(A65,'[1]2012 Teams'!$A$2:$A$2344))</f>
        <v>League City, TX USA</v>
      </c>
    </row>
    <row r="66" spans="1:8" x14ac:dyDescent="0.2">
      <c r="A66">
        <v>120</v>
      </c>
      <c r="B66" s="197">
        <v>13</v>
      </c>
      <c r="C66" s="10">
        <v>0</v>
      </c>
      <c r="E66" s="197"/>
      <c r="F66" s="197"/>
      <c r="H66" s="414" t="str">
        <f>INDEX('[1]2012 Teams'!$B$2:$B$2344,MATCH(A66,'[1]2012 Teams'!$A$2:$A$2344))</f>
        <v>Cleveland, OH USA</v>
      </c>
    </row>
    <row r="67" spans="1:8" x14ac:dyDescent="0.2">
      <c r="A67">
        <v>121</v>
      </c>
      <c r="B67" s="202">
        <v>13</v>
      </c>
      <c r="C67" s="10">
        <v>10</v>
      </c>
      <c r="E67" s="197"/>
      <c r="F67" s="197"/>
      <c r="H67" s="414" t="str">
        <f>INDEX('[1]2012 Teams'!$B$2:$B$2344,MATCH(A67,'[1]2012 Teams'!$A$2:$A$2344))</f>
        <v>Newport County, RI USA</v>
      </c>
    </row>
    <row r="68" spans="1:8" x14ac:dyDescent="0.2">
      <c r="A68">
        <v>122</v>
      </c>
      <c r="B68" s="194">
        <v>1</v>
      </c>
      <c r="C68" s="10">
        <v>16</v>
      </c>
      <c r="E68" s="197"/>
      <c r="F68" s="197"/>
      <c r="H68" s="414" t="str">
        <f>INDEX('[1]2012 Teams'!$B$2:$B$2344,MATCH(A68,'[1]2012 Teams'!$A$2:$A$2344))</f>
        <v>Hampton, VA USA</v>
      </c>
    </row>
    <row r="69" spans="1:8" x14ac:dyDescent="0.2">
      <c r="A69">
        <v>126</v>
      </c>
      <c r="B69" s="197">
        <v>12</v>
      </c>
      <c r="C69" s="10">
        <v>10</v>
      </c>
      <c r="E69" s="197"/>
      <c r="F69" s="197"/>
      <c r="H69" s="414" t="str">
        <f>INDEX('[1]2012 Teams'!$B$2:$B$2344,MATCH(A69,'[1]2012 Teams'!$A$2:$A$2344))</f>
        <v>Clinton, MA USA</v>
      </c>
    </row>
    <row r="70" spans="1:8" x14ac:dyDescent="0.2">
      <c r="A70">
        <v>133</v>
      </c>
      <c r="B70" s="197">
        <v>10</v>
      </c>
      <c r="C70" s="10">
        <v>0</v>
      </c>
      <c r="E70" s="197"/>
      <c r="F70" s="197"/>
      <c r="H70" s="414" t="str">
        <f>INDEX('[1]2012 Teams'!$B$2:$B$2344,MATCH(A70,'[1]2012 Teams'!$A$2:$A$2344))</f>
        <v>Standish, ME USA</v>
      </c>
    </row>
    <row r="71" spans="1:8" x14ac:dyDescent="0.2">
      <c r="A71">
        <v>135</v>
      </c>
      <c r="B71" s="197">
        <v>11</v>
      </c>
      <c r="C71" s="10">
        <v>0</v>
      </c>
      <c r="E71" s="197"/>
      <c r="F71" s="197"/>
      <c r="H71" s="414" t="str">
        <f>INDEX('[1]2012 Teams'!$B$2:$B$2344,MATCH(A71,'[1]2012 Teams'!$A$2:$A$2344))</f>
        <v>Mishawaka, IN USA</v>
      </c>
    </row>
    <row r="72" spans="1:8" x14ac:dyDescent="0.2">
      <c r="A72">
        <v>138</v>
      </c>
      <c r="B72" s="197">
        <v>9</v>
      </c>
      <c r="C72" s="10">
        <v>0</v>
      </c>
      <c r="E72" s="197"/>
      <c r="F72" s="197"/>
      <c r="H72" s="414" t="str">
        <f>INDEX('[1]2012 Teams'!$B$2:$B$2344,MATCH(A72,'[1]2012 Teams'!$A$2:$A$2344))</f>
        <v>Amherst, NH USA</v>
      </c>
    </row>
    <row r="73" spans="1:8" x14ac:dyDescent="0.2">
      <c r="A73">
        <v>148</v>
      </c>
      <c r="B73" s="197">
        <v>5</v>
      </c>
      <c r="C73" s="10">
        <v>0</v>
      </c>
      <c r="E73" s="197"/>
      <c r="F73" s="197"/>
      <c r="H73" s="414" t="str">
        <f>INDEX('[1]2012 Teams'!$B$2:$B$2344,MATCH(A73,'[1]2012 Teams'!$A$2:$A$2344))</f>
        <v>Greenville, TX USA</v>
      </c>
    </row>
    <row r="74" spans="1:8" x14ac:dyDescent="0.2">
      <c r="A74">
        <v>159</v>
      </c>
      <c r="B74" s="197">
        <v>8</v>
      </c>
      <c r="C74" s="10">
        <v>0</v>
      </c>
      <c r="E74" s="197"/>
      <c r="F74" s="197"/>
      <c r="H74" s="414" t="str">
        <f>INDEX('[1]2012 Teams'!$B$2:$B$2344,MATCH(A74,'[1]2012 Teams'!$A$2:$A$2344))</f>
        <v>Fort Collins, CO USA</v>
      </c>
    </row>
    <row r="75" spans="1:8" x14ac:dyDescent="0.2">
      <c r="A75">
        <v>173</v>
      </c>
      <c r="B75" s="202">
        <v>10</v>
      </c>
      <c r="C75" s="10">
        <v>0</v>
      </c>
      <c r="E75" s="197"/>
      <c r="F75" s="197"/>
      <c r="H75" s="414" t="str">
        <f>INDEX('[1]2012 Teams'!$B$2:$B$2344,MATCH(A75,'[1]2012 Teams'!$A$2:$A$2344))</f>
        <v>East Hartford, CT USA</v>
      </c>
    </row>
    <row r="76" spans="1:8" x14ac:dyDescent="0.2">
      <c r="A76">
        <v>175</v>
      </c>
      <c r="B76" s="197">
        <v>7</v>
      </c>
      <c r="C76" s="10">
        <v>0</v>
      </c>
      <c r="E76" s="197"/>
      <c r="F76" s="197"/>
      <c r="H76" s="414" t="str">
        <f>INDEX('[1]2012 Teams'!$B$2:$B$2344,MATCH(A76,'[1]2012 Teams'!$A$2:$A$2344))</f>
        <v>Enfield, CT USA</v>
      </c>
    </row>
    <row r="77" spans="1:8" x14ac:dyDescent="0.2">
      <c r="A77">
        <v>176</v>
      </c>
      <c r="B77" s="197">
        <v>16</v>
      </c>
      <c r="C77" s="10">
        <v>20</v>
      </c>
      <c r="E77" s="197"/>
      <c r="F77" s="197"/>
      <c r="H77" s="414" t="str">
        <f>INDEX('[1]2012 Teams'!$B$2:$B$2344,MATCH(A77,'[1]2012 Teams'!$A$2:$A$2344))</f>
        <v>Windsor Locks, CT USA</v>
      </c>
    </row>
    <row r="78" spans="1:8" x14ac:dyDescent="0.2">
      <c r="A78">
        <v>177</v>
      </c>
      <c r="B78" s="197">
        <v>15</v>
      </c>
      <c r="C78" s="10">
        <v>30</v>
      </c>
      <c r="E78" s="197"/>
      <c r="F78" s="197"/>
      <c r="H78" s="414" t="str">
        <f>INDEX('[1]2012 Teams'!$B$2:$B$2344,MATCH(A78,'[1]2012 Teams'!$A$2:$A$2344))</f>
        <v>South Windsor, CT USA</v>
      </c>
    </row>
    <row r="79" spans="1:8" x14ac:dyDescent="0.2">
      <c r="A79">
        <v>179</v>
      </c>
      <c r="B79" s="197">
        <v>12</v>
      </c>
      <c r="C79" s="10">
        <v>10</v>
      </c>
      <c r="E79" s="197"/>
      <c r="F79" s="197"/>
      <c r="H79" s="414" t="str">
        <f>INDEX('[1]2012 Teams'!$B$2:$B$2344,MATCH(A79,'[1]2012 Teams'!$A$2:$A$2344))</f>
        <v>Riviera Beach, FL USA</v>
      </c>
    </row>
    <row r="80" spans="1:8" x14ac:dyDescent="0.2">
      <c r="A80">
        <v>180</v>
      </c>
      <c r="B80" s="197">
        <v>9</v>
      </c>
      <c r="C80" s="10">
        <v>0</v>
      </c>
      <c r="E80" s="197"/>
      <c r="F80" s="197"/>
      <c r="H80" s="414" t="str">
        <f>INDEX('[1]2012 Teams'!$B$2:$B$2344,MATCH(A80,'[1]2012 Teams'!$A$2:$A$2344))</f>
        <v>Stuart, FL USA</v>
      </c>
    </row>
    <row r="81" spans="1:8" x14ac:dyDescent="0.2">
      <c r="A81">
        <v>190</v>
      </c>
      <c r="B81" s="197">
        <v>4</v>
      </c>
      <c r="C81" s="10">
        <v>8</v>
      </c>
      <c r="E81" s="197"/>
      <c r="F81" s="197"/>
      <c r="H81" s="414" t="str">
        <f>INDEX('[1]2012 Teams'!$B$2:$B$2344,MATCH(A81,'[1]2012 Teams'!$A$2:$A$2344))</f>
        <v>Worcester, MA USA</v>
      </c>
    </row>
    <row r="82" spans="1:8" x14ac:dyDescent="0.2">
      <c r="A82">
        <v>195</v>
      </c>
      <c r="B82" s="197">
        <v>3</v>
      </c>
      <c r="C82" s="355">
        <v>32</v>
      </c>
      <c r="D82">
        <v>8</v>
      </c>
      <c r="E82" s="197"/>
      <c r="F82" s="197"/>
      <c r="H82" s="414" t="str">
        <f>INDEX('[1]2012 Teams'!$B$2:$B$2344,MATCH(A82,'[1]2012 Teams'!$A$2:$A$2344))</f>
        <v>Southington, CT USA</v>
      </c>
    </row>
    <row r="83" spans="1:8" x14ac:dyDescent="0.2">
      <c r="A83">
        <v>201</v>
      </c>
      <c r="B83" s="202">
        <v>2</v>
      </c>
      <c r="C83" s="10">
        <v>24</v>
      </c>
      <c r="E83" s="197"/>
      <c r="F83" s="197"/>
      <c r="H83" s="414" t="str">
        <f>INDEX('[1]2012 Teams'!$B$2:$B$2344,MATCH(A83,'[1]2012 Teams'!$A$2:$A$2344))</f>
        <v>Rochester Hills, MI USA</v>
      </c>
    </row>
    <row r="84" spans="1:8" x14ac:dyDescent="0.2">
      <c r="A84">
        <v>217</v>
      </c>
      <c r="B84" s="197">
        <v>16</v>
      </c>
      <c r="C84" s="355">
        <v>50</v>
      </c>
      <c r="D84">
        <v>20</v>
      </c>
      <c r="E84" s="197"/>
      <c r="F84" s="197"/>
      <c r="H84" s="414" t="str">
        <f>INDEX('[1]2012 Teams'!$B$2:$B$2344,MATCH(A84,'[1]2012 Teams'!$A$2:$A$2344))</f>
        <v>Sterling Heights, MI USA</v>
      </c>
    </row>
    <row r="85" spans="1:8" x14ac:dyDescent="0.2">
      <c r="A85">
        <v>222</v>
      </c>
      <c r="B85" s="197">
        <v>2</v>
      </c>
      <c r="C85" s="10">
        <v>8</v>
      </c>
      <c r="E85" s="197"/>
      <c r="F85" s="197"/>
      <c r="H85" s="414" t="str">
        <f>INDEX('[1]2012 Teams'!$B$2:$B$2344,MATCH(A85,'[1]2012 Teams'!$A$2:$A$2344))</f>
        <v>Tunkhannock, PA USA</v>
      </c>
    </row>
    <row r="86" spans="1:8" x14ac:dyDescent="0.2">
      <c r="A86">
        <v>229</v>
      </c>
      <c r="B86" s="197">
        <v>12</v>
      </c>
      <c r="C86" s="10">
        <v>0</v>
      </c>
      <c r="E86" s="197"/>
      <c r="F86" s="197"/>
      <c r="H86" s="414" t="str">
        <f>INDEX('[1]2012 Teams'!$B$2:$B$2344,MATCH(A86,'[1]2012 Teams'!$A$2:$A$2344))</f>
        <v>Potsdam, NY USA</v>
      </c>
    </row>
    <row r="87" spans="1:8" x14ac:dyDescent="0.2">
      <c r="A87">
        <v>233</v>
      </c>
      <c r="B87" s="197">
        <v>14</v>
      </c>
      <c r="C87" s="10">
        <v>20</v>
      </c>
      <c r="E87" s="197"/>
      <c r="F87" s="197"/>
      <c r="H87" s="414" t="str">
        <f>INDEX('[1]2012 Teams'!$B$2:$B$2344,MATCH(A87,'[1]2012 Teams'!$A$2:$A$2344))</f>
        <v>Rockledge/Cocoa Beach, FL USA</v>
      </c>
    </row>
    <row r="88" spans="1:8" x14ac:dyDescent="0.2">
      <c r="A88">
        <v>234</v>
      </c>
      <c r="B88" s="197">
        <v>10</v>
      </c>
      <c r="C88" s="10">
        <v>0</v>
      </c>
      <c r="E88" s="197"/>
      <c r="F88" s="197"/>
      <c r="H88" s="414" t="str">
        <f>INDEX('[1]2012 Teams'!$B$2:$B$2344,MATCH(A88,'[1]2012 Teams'!$A$2:$A$2344))</f>
        <v>Indianapolis, IN USA</v>
      </c>
    </row>
    <row r="89" spans="1:8" x14ac:dyDescent="0.2">
      <c r="A89">
        <v>237</v>
      </c>
      <c r="B89" s="197">
        <v>12</v>
      </c>
      <c r="C89" s="10">
        <v>0</v>
      </c>
      <c r="E89" s="197"/>
      <c r="F89" s="197"/>
      <c r="H89" s="414" t="str">
        <f>INDEX('[1]2012 Teams'!$B$2:$B$2344,MATCH(A89,'[1]2012 Teams'!$A$2:$A$2344))</f>
        <v>Watertown, CT USA</v>
      </c>
    </row>
    <row r="90" spans="1:8" x14ac:dyDescent="0.2">
      <c r="A90">
        <v>254</v>
      </c>
      <c r="B90" s="197">
        <v>13</v>
      </c>
      <c r="C90" s="10">
        <v>10</v>
      </c>
      <c r="E90" s="197"/>
      <c r="F90" s="197"/>
      <c r="H90" s="414" t="str">
        <f>INDEX('[1]2012 Teams'!$B$2:$B$2344,MATCH(A90,'[1]2012 Teams'!$A$2:$A$2344))</f>
        <v>San Jose, CA USA</v>
      </c>
    </row>
    <row r="91" spans="1:8" x14ac:dyDescent="0.2">
      <c r="A91">
        <v>269</v>
      </c>
      <c r="B91" s="202">
        <v>11</v>
      </c>
      <c r="C91" s="10">
        <v>0</v>
      </c>
      <c r="E91" s="197"/>
      <c r="F91" s="197"/>
      <c r="H91" s="414" t="str">
        <f>INDEX('[1]2012 Teams'!$B$2:$B$2344,MATCH(A91,'[1]2012 Teams'!$A$2:$A$2344))</f>
        <v>Oconomowoc, WI USA</v>
      </c>
    </row>
    <row r="92" spans="1:8" x14ac:dyDescent="0.2">
      <c r="A92">
        <v>271</v>
      </c>
      <c r="B92" s="194">
        <v>15</v>
      </c>
      <c r="C92" s="10">
        <v>10</v>
      </c>
      <c r="E92" s="197"/>
      <c r="F92" s="197"/>
      <c r="H92" s="414" t="str">
        <f>INDEX('[1]2012 Teams'!$B$2:$B$2344,MATCH(A92,'[1]2012 Teams'!$A$2:$A$2344))</f>
        <v>Bay Shore, NY USA</v>
      </c>
    </row>
    <row r="93" spans="1:8" x14ac:dyDescent="0.2">
      <c r="A93">
        <v>279</v>
      </c>
      <c r="B93" s="197">
        <v>6</v>
      </c>
      <c r="C93" s="10">
        <v>0</v>
      </c>
      <c r="E93" s="197"/>
      <c r="F93" s="197"/>
      <c r="H93" s="414" t="str">
        <f>INDEX('[1]2012 Teams'!$B$2:$B$2344,MATCH(A93,'[1]2012 Teams'!$A$2:$A$2344))</f>
        <v>Maumee, OH USA</v>
      </c>
    </row>
    <row r="94" spans="1:8" x14ac:dyDescent="0.2">
      <c r="A94">
        <v>291</v>
      </c>
      <c r="B94" s="197">
        <v>3</v>
      </c>
      <c r="C94" s="10">
        <v>8</v>
      </c>
      <c r="E94" s="197"/>
      <c r="F94" s="197"/>
      <c r="H94" s="414" t="str">
        <f>INDEX('[1]2012 Teams'!$B$2:$B$2344,MATCH(A94,'[1]2012 Teams'!$A$2:$A$2344))</f>
        <v>Erie, PA USA</v>
      </c>
    </row>
    <row r="95" spans="1:8" x14ac:dyDescent="0.2">
      <c r="A95">
        <v>296</v>
      </c>
      <c r="B95" s="197">
        <v>16</v>
      </c>
      <c r="C95" s="355">
        <v>50</v>
      </c>
      <c r="D95">
        <v>20</v>
      </c>
      <c r="E95" s="197"/>
      <c r="F95" s="197"/>
      <c r="H95" s="414" t="str">
        <f>INDEX('[1]2012 Teams'!$B$2:$B$2344,MATCH(A95,'[1]2012 Teams'!$A$2:$A$2344))</f>
        <v>Montreal, QC Canada</v>
      </c>
    </row>
    <row r="96" spans="1:8" x14ac:dyDescent="0.2">
      <c r="A96">
        <v>322</v>
      </c>
      <c r="B96" s="197">
        <v>10</v>
      </c>
      <c r="C96" s="10">
        <v>0</v>
      </c>
      <c r="E96" s="197"/>
      <c r="F96" s="197"/>
      <c r="H96" s="414" t="str">
        <f>INDEX('[1]2012 Teams'!$B$2:$B$2344,MATCH(A96,'[1]2012 Teams'!$A$2:$A$2344))</f>
        <v>Flint, MI USA</v>
      </c>
    </row>
    <row r="97" spans="1:8" x14ac:dyDescent="0.2">
      <c r="A97">
        <v>341</v>
      </c>
      <c r="B97" s="197">
        <v>13</v>
      </c>
      <c r="C97" s="10">
        <v>10</v>
      </c>
      <c r="E97" s="197"/>
      <c r="F97" s="197"/>
      <c r="H97" s="414" t="str">
        <f>INDEX('[1]2012 Teams'!$B$2:$B$2344,MATCH(A97,'[1]2012 Teams'!$A$2:$A$2344))</f>
        <v>Ambler, PA USA</v>
      </c>
    </row>
    <row r="98" spans="1:8" x14ac:dyDescent="0.2">
      <c r="A98">
        <v>343</v>
      </c>
      <c r="B98" s="197">
        <v>11</v>
      </c>
      <c r="C98" s="10">
        <v>0</v>
      </c>
      <c r="E98" s="197"/>
      <c r="F98" s="197"/>
      <c r="H98" s="414" t="str">
        <f>INDEX('[1]2012 Teams'!$B$2:$B$2344,MATCH(A98,'[1]2012 Teams'!$A$2:$A$2344))</f>
        <v>Seneca, SC USA</v>
      </c>
    </row>
    <row r="99" spans="1:8" x14ac:dyDescent="0.2">
      <c r="A99">
        <v>358</v>
      </c>
      <c r="B99" s="202">
        <v>8</v>
      </c>
      <c r="C99" s="10">
        <v>0</v>
      </c>
      <c r="E99" s="197"/>
      <c r="F99" s="197"/>
      <c r="H99" s="414" t="str">
        <f>INDEX('[1]2012 Teams'!$B$2:$B$2344,MATCH(A99,'[1]2012 Teams'!$A$2:$A$2344))</f>
        <v>Hauppauge, NY USA</v>
      </c>
    </row>
    <row r="100" spans="1:8" x14ac:dyDescent="0.2">
      <c r="A100">
        <v>365</v>
      </c>
      <c r="B100" s="197">
        <v>14</v>
      </c>
      <c r="C100" s="10">
        <v>10</v>
      </c>
      <c r="E100" s="197"/>
      <c r="F100" s="197"/>
      <c r="H100" s="414" t="str">
        <f>INDEX('[1]2012 Teams'!$B$2:$B$2344,MATCH(A100,'[1]2012 Teams'!$A$2:$A$2344))</f>
        <v>Wilmington, DE USA</v>
      </c>
    </row>
    <row r="101" spans="1:8" x14ac:dyDescent="0.2">
      <c r="A101">
        <v>384</v>
      </c>
      <c r="B101" s="197">
        <v>5</v>
      </c>
      <c r="C101" s="10">
        <v>0</v>
      </c>
      <c r="E101" s="197"/>
      <c r="F101" s="197"/>
      <c r="H101" s="414" t="str">
        <f>INDEX('[1]2012 Teams'!$B$2:$B$2344,MATCH(A101,'[1]2012 Teams'!$A$2:$A$2344))</f>
        <v>Richmond, VA USA</v>
      </c>
    </row>
    <row r="102" spans="1:8" x14ac:dyDescent="0.2">
      <c r="A102">
        <v>395</v>
      </c>
      <c r="B102" s="197">
        <v>11</v>
      </c>
      <c r="C102" s="10">
        <v>0</v>
      </c>
      <c r="E102" s="197"/>
      <c r="F102" s="197"/>
      <c r="H102" s="414" t="str">
        <f>INDEX('[1]2012 Teams'!$B$2:$B$2344,MATCH(A102,'[1]2012 Teams'!$A$2:$A$2344))</f>
        <v>Bronx, NY USA</v>
      </c>
    </row>
    <row r="103" spans="1:8" x14ac:dyDescent="0.2">
      <c r="A103">
        <v>397</v>
      </c>
      <c r="B103" s="197">
        <v>7</v>
      </c>
      <c r="C103" s="10">
        <v>0</v>
      </c>
      <c r="E103" s="197"/>
      <c r="F103" s="197"/>
      <c r="H103" s="414" t="str">
        <f>INDEX('[1]2012 Teams'!$B$2:$B$2344,MATCH(A103,'[1]2012 Teams'!$A$2:$A$2344))</f>
        <v>Bronx, NY USA</v>
      </c>
    </row>
    <row r="104" spans="1:8" x14ac:dyDescent="0.2">
      <c r="A104">
        <v>401</v>
      </c>
      <c r="B104" s="197">
        <v>15</v>
      </c>
      <c r="C104" s="10">
        <v>10</v>
      </c>
      <c r="E104" s="197"/>
      <c r="F104" s="197"/>
      <c r="H104" s="414" t="str">
        <f>INDEX('[1]2012 Teams'!$B$2:$B$2344,MATCH(A104,'[1]2012 Teams'!$A$2:$A$2344))</f>
        <v>Christiansburg, VA USA</v>
      </c>
    </row>
    <row r="105" spans="1:8" x14ac:dyDescent="0.2">
      <c r="A105">
        <v>451</v>
      </c>
      <c r="B105" s="197">
        <v>14</v>
      </c>
      <c r="C105" s="10">
        <v>30</v>
      </c>
      <c r="E105" s="197"/>
      <c r="F105" s="197"/>
      <c r="H105" s="414" t="str">
        <f>INDEX('[1]2012 Teams'!$B$2:$B$2344,MATCH(A105,'[1]2012 Teams'!$A$2:$A$2344))</f>
        <v>Holland, OH USA</v>
      </c>
    </row>
    <row r="106" spans="1:8" x14ac:dyDescent="0.2">
      <c r="A106">
        <v>469</v>
      </c>
      <c r="B106" s="197">
        <v>15</v>
      </c>
      <c r="C106" s="10">
        <v>10</v>
      </c>
      <c r="E106" s="197"/>
      <c r="F106" s="197"/>
      <c r="H106" s="414" t="str">
        <f>INDEX('[1]2012 Teams'!$B$2:$B$2344,MATCH(A106,'[1]2012 Teams'!$A$2:$A$2344))</f>
        <v>Bloomfield Hills, MI USA</v>
      </c>
    </row>
    <row r="107" spans="1:8" x14ac:dyDescent="0.2">
      <c r="A107">
        <v>494</v>
      </c>
      <c r="B107" s="202">
        <v>6</v>
      </c>
      <c r="C107" s="10">
        <v>0</v>
      </c>
      <c r="E107" s="197"/>
      <c r="F107" s="197"/>
      <c r="H107" s="414" t="str">
        <f>INDEX('[1]2012 Teams'!$B$2:$B$2344,MATCH(A107,'[1]2012 Teams'!$A$2:$A$2344))</f>
        <v>Goodrich, MI USA</v>
      </c>
    </row>
    <row r="108" spans="1:8" x14ac:dyDescent="0.2">
      <c r="A108">
        <v>503</v>
      </c>
      <c r="B108" s="197">
        <v>14</v>
      </c>
      <c r="C108" s="10">
        <v>30</v>
      </c>
      <c r="E108" s="197"/>
      <c r="F108" s="197"/>
      <c r="H108" s="414" t="str">
        <f>INDEX('[1]2012 Teams'!$B$2:$B$2344,MATCH(A108,'[1]2012 Teams'!$A$2:$A$2344))</f>
        <v>Novi, MI USA</v>
      </c>
    </row>
    <row r="109" spans="1:8" x14ac:dyDescent="0.2">
      <c r="A109">
        <v>522</v>
      </c>
      <c r="B109" s="197">
        <v>1</v>
      </c>
      <c r="C109" s="355">
        <v>40</v>
      </c>
      <c r="D109">
        <v>16</v>
      </c>
      <c r="E109" s="197"/>
      <c r="F109" s="197"/>
      <c r="H109" s="414" t="str">
        <f>INDEX('[1]2012 Teams'!$B$2:$B$2344,MATCH(A109,'[1]2012 Teams'!$A$2:$A$2344))</f>
        <v>Staten Island, NY USA</v>
      </c>
    </row>
    <row r="110" spans="1:8" x14ac:dyDescent="0.2">
      <c r="A110">
        <v>547</v>
      </c>
      <c r="B110" s="197">
        <v>1</v>
      </c>
      <c r="C110" s="10">
        <v>16</v>
      </c>
      <c r="E110" s="197"/>
      <c r="F110" s="197"/>
      <c r="H110" s="414" t="str">
        <f>INDEX('[1]2012 Teams'!$B$2:$B$2344,MATCH(A110,'[1]2012 Teams'!$A$2:$A$2344))</f>
        <v>Fayetteville, TN USA</v>
      </c>
    </row>
    <row r="111" spans="1:8" x14ac:dyDescent="0.2">
      <c r="A111">
        <v>585</v>
      </c>
      <c r="B111" s="197">
        <v>5</v>
      </c>
      <c r="C111" s="10">
        <v>8</v>
      </c>
      <c r="E111" s="197"/>
      <c r="F111" s="197"/>
      <c r="H111" s="414" t="str">
        <f>INDEX('[1]2012 Teams'!$B$2:$B$2344,MATCH(A111,'[1]2012 Teams'!$A$2:$A$2344))</f>
        <v>Tehachapi, CA USA</v>
      </c>
    </row>
    <row r="112" spans="1:8" x14ac:dyDescent="0.2">
      <c r="A112">
        <v>610</v>
      </c>
      <c r="B112" s="197">
        <v>11</v>
      </c>
      <c r="C112" s="10">
        <v>0</v>
      </c>
      <c r="E112" s="197"/>
      <c r="F112" s="197"/>
      <c r="H112" s="414" t="str">
        <f>INDEX('[1]2012 Teams'!$B$2:$B$2344,MATCH(A112,'[1]2012 Teams'!$A$2:$A$2344))</f>
        <v>Toronto, ON Canada</v>
      </c>
    </row>
    <row r="113" spans="1:8" x14ac:dyDescent="0.2">
      <c r="A113">
        <v>753</v>
      </c>
      <c r="B113" s="197">
        <v>4</v>
      </c>
      <c r="C113" s="10">
        <v>8</v>
      </c>
      <c r="E113" s="197"/>
      <c r="F113" s="197"/>
      <c r="H113" s="414" t="str">
        <f>INDEX('[1]2012 Teams'!$B$2:$B$2344,MATCH(A113,'[1]2012 Teams'!$A$2:$A$2344))</f>
        <v>Bend, OR USA</v>
      </c>
    </row>
    <row r="114" spans="1:8" x14ac:dyDescent="0.2">
      <c r="A114">
        <v>868</v>
      </c>
      <c r="B114" s="197">
        <v>6</v>
      </c>
      <c r="C114" s="10">
        <v>0</v>
      </c>
      <c r="E114" s="197"/>
      <c r="F114" s="197"/>
      <c r="H114" s="414" t="str">
        <f>INDEX('[1]2012 Teams'!$B$2:$B$2344,MATCH(A114,'[1]2012 Teams'!$A$2:$A$2344))</f>
        <v>Carmel, IN USA</v>
      </c>
    </row>
    <row r="115" spans="1:8" x14ac:dyDescent="0.2">
      <c r="A115">
        <v>968</v>
      </c>
      <c r="B115" s="202">
        <v>14</v>
      </c>
      <c r="C115" s="355">
        <v>40</v>
      </c>
      <c r="D115">
        <v>10</v>
      </c>
      <c r="E115" s="197"/>
      <c r="F115" s="197"/>
      <c r="H115" s="414" t="str">
        <f>INDEX('[1]2012 Teams'!$B$2:$B$2344,MATCH(A115,'[1]2012 Teams'!$A$2:$A$2344))</f>
        <v>West Covina, CA USA</v>
      </c>
    </row>
    <row r="116" spans="1:8" x14ac:dyDescent="0.2">
      <c r="A116">
        <v>987</v>
      </c>
      <c r="B116" s="194">
        <v>15</v>
      </c>
      <c r="C116" s="10">
        <v>10</v>
      </c>
      <c r="E116" s="197"/>
      <c r="F116" s="197"/>
      <c r="H116" s="414" t="str">
        <f>INDEX('[1]2012 Teams'!$B$2:$B$2344,MATCH(A116,'[1]2012 Teams'!$A$2:$A$2344))</f>
        <v>Las Vegas, NV USA</v>
      </c>
    </row>
    <row r="117" spans="1:8" x14ac:dyDescent="0.2">
      <c r="A117">
        <v>1023</v>
      </c>
      <c r="B117" s="197">
        <v>10</v>
      </c>
      <c r="C117" s="10">
        <v>0</v>
      </c>
      <c r="E117" s="197"/>
      <c r="F117" s="197"/>
      <c r="H117" s="414" t="str">
        <f>INDEX('[1]2012 Teams'!$B$2:$B$2344,MATCH(A117,'[1]2012 Teams'!$A$2:$A$2344))</f>
        <v>Temperance, MI USA</v>
      </c>
    </row>
    <row r="118" spans="1:8" x14ac:dyDescent="0.2">
      <c r="A118">
        <v>1038</v>
      </c>
      <c r="B118" s="197">
        <v>14</v>
      </c>
      <c r="C118" s="10">
        <v>10</v>
      </c>
      <c r="E118" s="197"/>
      <c r="F118" s="197"/>
      <c r="H118" s="414" t="str">
        <f>INDEX('[1]2012 Teams'!$B$2:$B$2344,MATCH(A118,'[1]2012 Teams'!$A$2:$A$2344))</f>
        <v>Liberty Township, OH USA</v>
      </c>
    </row>
    <row r="119" spans="1:8" x14ac:dyDescent="0.2">
      <c r="A119">
        <v>1103</v>
      </c>
      <c r="B119" s="197">
        <v>8</v>
      </c>
      <c r="C119" s="10">
        <v>0</v>
      </c>
      <c r="E119" s="197"/>
      <c r="F119" s="197"/>
      <c r="H119" s="414" t="str">
        <f>INDEX('[1]2012 Teams'!$B$2:$B$2344,MATCH(A119,'[1]2012 Teams'!$A$2:$A$2344))</f>
        <v>Aiken, SC USA</v>
      </c>
    </row>
    <row r="120" spans="1:8" x14ac:dyDescent="0.2">
      <c r="A120">
        <v>1114</v>
      </c>
      <c r="B120" s="197">
        <v>16</v>
      </c>
      <c r="C120" s="10">
        <v>20</v>
      </c>
      <c r="E120" s="197"/>
      <c r="F120" s="197"/>
      <c r="H120" s="414" t="str">
        <f>INDEX('[1]2012 Teams'!$B$2:$B$2344,MATCH(A120,'[1]2012 Teams'!$A$2:$A$2344))</f>
        <v>St. Catharines, ON Canada</v>
      </c>
    </row>
    <row r="121" spans="1:8" x14ac:dyDescent="0.2">
      <c r="A121">
        <v>1126</v>
      </c>
      <c r="B121" s="197">
        <v>15</v>
      </c>
      <c r="C121" s="10">
        <v>30</v>
      </c>
      <c r="E121" s="197"/>
      <c r="F121" s="197"/>
      <c r="H121" s="414" t="str">
        <f>INDEX('[1]2012 Teams'!$B$2:$B$2344,MATCH(A121,'[1]2012 Teams'!$A$2:$A$2344))</f>
        <v>Webster, NY USA</v>
      </c>
    </row>
    <row r="122" spans="1:8" x14ac:dyDescent="0.2">
      <c r="A122">
        <v>1138</v>
      </c>
      <c r="B122" s="197">
        <v>2</v>
      </c>
      <c r="C122" s="10">
        <v>8</v>
      </c>
      <c r="E122" s="197"/>
      <c r="F122" s="197"/>
      <c r="H122" s="414" t="str">
        <f>INDEX('[1]2012 Teams'!$B$2:$B$2344,MATCH(A122,'[1]2012 Teams'!$A$2:$A$2344))</f>
        <v>West Hills, CA USA</v>
      </c>
    </row>
    <row r="123" spans="1:8" x14ac:dyDescent="0.2">
      <c r="A123">
        <v>1139</v>
      </c>
      <c r="B123" s="202">
        <v>3</v>
      </c>
      <c r="C123" s="10">
        <v>24</v>
      </c>
      <c r="E123" s="197"/>
      <c r="F123" s="197"/>
      <c r="H123" s="414" t="str">
        <f>INDEX('[1]2012 Teams'!$B$2:$B$2344,MATCH(A123,'[1]2012 Teams'!$A$2:$A$2344))</f>
        <v>West Hills, CA USA</v>
      </c>
    </row>
    <row r="124" spans="1:8" x14ac:dyDescent="0.2">
      <c r="A124">
        <v>1276</v>
      </c>
      <c r="B124" s="197">
        <v>12</v>
      </c>
      <c r="C124" s="10">
        <v>0</v>
      </c>
      <c r="E124" s="197"/>
      <c r="F124" s="197"/>
      <c r="H124" s="414" t="str">
        <f>INDEX('[1]2012 Teams'!$B$2:$B$2344,MATCH(A124,'[1]2012 Teams'!$A$2:$A$2344))</f>
        <v>Berea, OH USA</v>
      </c>
    </row>
    <row r="125" spans="1:8" x14ac:dyDescent="0.2">
      <c r="A125">
        <v>1305</v>
      </c>
      <c r="B125" s="197">
        <v>9</v>
      </c>
      <c r="C125" s="10">
        <v>0</v>
      </c>
      <c r="E125" s="197"/>
      <c r="F125" s="197"/>
      <c r="H125" s="414" t="str">
        <f>INDEX('[1]2012 Teams'!$B$2:$B$2344,MATCH(A125,'[1]2012 Teams'!$A$2:$A$2344))</f>
        <v>North Bay, ON Canada</v>
      </c>
    </row>
    <row r="126" spans="1:8" x14ac:dyDescent="0.2">
      <c r="A126">
        <v>1323</v>
      </c>
      <c r="B126" s="197">
        <v>13</v>
      </c>
      <c r="C126" s="10">
        <v>0</v>
      </c>
      <c r="E126" s="197"/>
      <c r="F126" s="197"/>
      <c r="H126" s="414" t="str">
        <f>INDEX('[1]2012 Teams'!$B$2:$B$2344,MATCH(A126,'[1]2012 Teams'!$A$2:$A$2344))</f>
        <v>Madera, CA USA</v>
      </c>
    </row>
    <row r="127" spans="1:8" x14ac:dyDescent="0.2">
      <c r="A127">
        <v>1468</v>
      </c>
      <c r="B127" s="197">
        <v>12</v>
      </c>
      <c r="C127" s="10">
        <v>0</v>
      </c>
      <c r="E127" s="197"/>
      <c r="F127" s="197"/>
      <c r="H127" s="414" t="str">
        <f>INDEX('[1]2012 Teams'!$B$2:$B$2344,MATCH(A127,'[1]2012 Teams'!$A$2:$A$2344))</f>
        <v>Hicksville, NY USA</v>
      </c>
    </row>
    <row r="128" spans="1:8" x14ac:dyDescent="0.2">
      <c r="A128">
        <v>1503</v>
      </c>
      <c r="B128" s="197">
        <v>15</v>
      </c>
      <c r="C128" s="10">
        <v>10</v>
      </c>
      <c r="E128" s="197"/>
      <c r="F128" s="197"/>
      <c r="H128" s="414" t="str">
        <f>INDEX('[1]2012 Teams'!$B$2:$B$2344,MATCH(A128,'[1]2012 Teams'!$A$2:$A$2344))</f>
        <v>Niagara Falls, ON Canada</v>
      </c>
    </row>
    <row r="129" spans="1:8" x14ac:dyDescent="0.2">
      <c r="A129">
        <v>1511</v>
      </c>
      <c r="B129" s="197">
        <v>4</v>
      </c>
      <c r="C129" s="10">
        <v>8</v>
      </c>
      <c r="E129" s="197"/>
      <c r="F129" s="197"/>
      <c r="H129" s="414" t="str">
        <f>INDEX('[1]2012 Teams'!$B$2:$B$2344,MATCH(A129,'[1]2012 Teams'!$A$2:$A$2344))</f>
        <v>Penfield, NY USA</v>
      </c>
    </row>
    <row r="130" spans="1:8" x14ac:dyDescent="0.2">
      <c r="A130">
        <v>1519</v>
      </c>
      <c r="B130" s="197">
        <v>9</v>
      </c>
      <c r="C130" s="10">
        <v>0</v>
      </c>
      <c r="E130" s="197"/>
      <c r="F130" s="197"/>
      <c r="H130" s="414" t="str">
        <f>INDEX('[1]2012 Teams'!$B$2:$B$2344,MATCH(A130,'[1]2012 Teams'!$A$2:$A$2344))</f>
        <v>Milford, NH USA</v>
      </c>
    </row>
    <row r="131" spans="1:8" x14ac:dyDescent="0.2">
      <c r="A131">
        <v>1523</v>
      </c>
      <c r="B131" s="202">
        <v>9</v>
      </c>
      <c r="C131" s="10">
        <v>0</v>
      </c>
      <c r="E131" s="197"/>
      <c r="F131" s="197"/>
      <c r="H131" s="414" t="str">
        <f>INDEX('[1]2012 Teams'!$B$2:$B$2344,MATCH(A131,'[1]2012 Teams'!$A$2:$A$2344))</f>
        <v>Palm Beach Gardens and Jupiter, FL USA</v>
      </c>
    </row>
    <row r="132" spans="1:8" x14ac:dyDescent="0.2">
      <c r="A132">
        <v>1592</v>
      </c>
      <c r="B132" s="197">
        <v>9</v>
      </c>
      <c r="C132" s="10">
        <v>0</v>
      </c>
      <c r="E132" s="197"/>
      <c r="F132" s="197"/>
      <c r="H132" s="414" t="str">
        <f>INDEX('[1]2012 Teams'!$B$2:$B$2344,MATCH(A132,'[1]2012 Teams'!$A$2:$A$2344))</f>
        <v>Cocoa, FL USA</v>
      </c>
    </row>
    <row r="133" spans="1:8" x14ac:dyDescent="0.2">
      <c r="A133">
        <v>1625</v>
      </c>
      <c r="B133" s="197">
        <v>16</v>
      </c>
      <c r="C133" s="10">
        <v>20</v>
      </c>
      <c r="E133" s="197"/>
      <c r="F133" s="197"/>
      <c r="H133" s="414" t="str">
        <f>INDEX('[1]2012 Teams'!$B$2:$B$2344,MATCH(A133,'[1]2012 Teams'!$A$2:$A$2344))</f>
        <v>Winnebago, IL USA</v>
      </c>
    </row>
    <row r="134" spans="1:8" x14ac:dyDescent="0.2">
      <c r="A134">
        <v>1646</v>
      </c>
      <c r="B134" s="197">
        <v>8</v>
      </c>
      <c r="C134" s="10">
        <v>0</v>
      </c>
      <c r="E134" s="197"/>
      <c r="F134" s="197"/>
      <c r="H134" s="414" t="str">
        <f>INDEX('[1]2012 Teams'!$B$2:$B$2344,MATCH(A134,'[1]2012 Teams'!$A$2:$A$2344))</f>
        <v>Lafayette, IN USA</v>
      </c>
    </row>
    <row r="135" spans="1:8" x14ac:dyDescent="0.2">
      <c r="A135">
        <v>1680</v>
      </c>
      <c r="B135" s="197">
        <v>12</v>
      </c>
      <c r="C135" s="10">
        <v>0</v>
      </c>
      <c r="E135" s="197"/>
      <c r="F135" s="197"/>
      <c r="H135" s="414" t="str">
        <f>INDEX('[1]2012 Teams'!$B$2:$B$2344,MATCH(A135,'[1]2012 Teams'!$A$2:$A$2344))</f>
        <v>Davis, CA USA</v>
      </c>
    </row>
    <row r="136" spans="1:8" x14ac:dyDescent="0.2">
      <c r="A136">
        <v>1718</v>
      </c>
      <c r="B136" s="197">
        <v>2</v>
      </c>
      <c r="C136" s="10">
        <v>8</v>
      </c>
      <c r="E136" s="197"/>
      <c r="F136" s="197"/>
      <c r="H136" s="414" t="str">
        <f>INDEX('[1]2012 Teams'!$B$2:$B$2344,MATCH(A136,'[1]2012 Teams'!$A$2:$A$2344))</f>
        <v>Armada, MI USA</v>
      </c>
    </row>
    <row r="137" spans="1:8" x14ac:dyDescent="0.2">
      <c r="A137">
        <v>1756</v>
      </c>
      <c r="B137" s="197">
        <v>10</v>
      </c>
      <c r="C137" s="10">
        <v>0</v>
      </c>
      <c r="E137" s="197"/>
      <c r="F137" s="197"/>
      <c r="H137" s="414" t="str">
        <f>INDEX('[1]2012 Teams'!$B$2:$B$2344,MATCH(A137,'[1]2012 Teams'!$A$2:$A$2344))</f>
        <v>Peoria, IL USA</v>
      </c>
    </row>
    <row r="138" spans="1:8" x14ac:dyDescent="0.2">
      <c r="A138">
        <v>1816</v>
      </c>
      <c r="B138" s="197">
        <v>11</v>
      </c>
      <c r="C138" s="10">
        <v>0</v>
      </c>
      <c r="E138" s="197"/>
      <c r="F138" s="197"/>
      <c r="H138" s="414" t="str">
        <f>INDEX('[1]2012 Teams'!$B$2:$B$2344,MATCH(A138,'[1]2012 Teams'!$A$2:$A$2344))</f>
        <v>Edina, MN USA</v>
      </c>
    </row>
    <row r="139" spans="1:8" x14ac:dyDescent="0.2">
      <c r="A139">
        <v>1902</v>
      </c>
      <c r="B139" s="202">
        <v>3</v>
      </c>
      <c r="C139" s="10">
        <v>16</v>
      </c>
      <c r="E139" s="197"/>
      <c r="F139" s="197"/>
      <c r="H139" s="414" t="str">
        <f>INDEX('[1]2012 Teams'!$B$2:$B$2344,MATCH(A139,'[1]2012 Teams'!$A$2:$A$2344))</f>
        <v>Winter Park, FL USA</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D139"/>
  <sheetViews>
    <sheetView workbookViewId="0">
      <selection activeCell="D32" sqref="D32"/>
    </sheetView>
  </sheetViews>
  <sheetFormatPr defaultRowHeight="12.75" x14ac:dyDescent="0.2"/>
  <sheetData>
    <row r="1" spans="1:30" x14ac:dyDescent="0.2">
      <c r="A1" s="4" t="s">
        <v>0</v>
      </c>
      <c r="B1" s="11" t="s">
        <v>1</v>
      </c>
      <c r="C1" s="11" t="s">
        <v>2</v>
      </c>
      <c r="D1" s="11" t="s">
        <v>3</v>
      </c>
      <c r="E1" s="12" t="s">
        <v>4</v>
      </c>
      <c r="F1" s="1"/>
      <c r="G1" s="4" t="s">
        <v>8</v>
      </c>
      <c r="H1" s="11" t="s">
        <v>1</v>
      </c>
      <c r="I1" s="11" t="s">
        <v>2</v>
      </c>
      <c r="J1" s="11" t="s">
        <v>3</v>
      </c>
      <c r="K1" s="12" t="s">
        <v>4</v>
      </c>
      <c r="L1" s="1"/>
      <c r="M1" s="4" t="s">
        <v>9</v>
      </c>
      <c r="N1" s="11" t="s">
        <v>1</v>
      </c>
      <c r="O1" s="11" t="s">
        <v>2</v>
      </c>
      <c r="P1" s="11" t="s">
        <v>3</v>
      </c>
      <c r="Q1" s="12" t="s">
        <v>4</v>
      </c>
      <c r="R1" s="1"/>
      <c r="S1" s="4" t="s">
        <v>10</v>
      </c>
      <c r="T1" s="11" t="s">
        <v>1</v>
      </c>
      <c r="U1" s="11" t="s">
        <v>2</v>
      </c>
      <c r="V1" s="11" t="s">
        <v>3</v>
      </c>
      <c r="W1" s="12" t="s">
        <v>4</v>
      </c>
      <c r="Y1" s="3" t="s">
        <v>12</v>
      </c>
      <c r="Z1" s="7" t="s">
        <v>1</v>
      </c>
      <c r="AA1" s="7" t="s">
        <v>2</v>
      </c>
      <c r="AB1" s="7" t="s">
        <v>3</v>
      </c>
      <c r="AC1" s="8" t="s">
        <v>4</v>
      </c>
      <c r="AD1" s="2" t="s">
        <v>20</v>
      </c>
    </row>
    <row r="2" spans="1:30" x14ac:dyDescent="0.2">
      <c r="A2" s="128">
        <v>1</v>
      </c>
      <c r="B2" s="223">
        <v>494</v>
      </c>
      <c r="C2" s="153">
        <v>254</v>
      </c>
      <c r="D2" s="98">
        <v>997</v>
      </c>
      <c r="E2" s="165" t="s">
        <v>5</v>
      </c>
      <c r="F2" s="1"/>
      <c r="G2" s="128">
        <v>1</v>
      </c>
      <c r="H2" s="98">
        <v>1732</v>
      </c>
      <c r="I2" s="224">
        <v>67</v>
      </c>
      <c r="J2" s="98">
        <v>48</v>
      </c>
      <c r="K2" s="165" t="s">
        <v>6</v>
      </c>
      <c r="L2" s="1"/>
      <c r="M2" s="128">
        <v>1</v>
      </c>
      <c r="N2" s="98">
        <v>1425</v>
      </c>
      <c r="O2" s="153">
        <v>25</v>
      </c>
      <c r="P2" s="98">
        <v>488</v>
      </c>
      <c r="Q2" s="165" t="s">
        <v>7</v>
      </c>
      <c r="R2" s="1"/>
      <c r="S2" s="128">
        <v>1</v>
      </c>
      <c r="T2" s="98">
        <v>2194</v>
      </c>
      <c r="U2" s="224">
        <v>33</v>
      </c>
      <c r="V2" s="98">
        <v>1503</v>
      </c>
      <c r="W2" s="165" t="s">
        <v>7</v>
      </c>
      <c r="Y2" s="128" t="s">
        <v>13</v>
      </c>
      <c r="Z2" s="98">
        <v>233</v>
      </c>
      <c r="AA2" s="153">
        <v>71</v>
      </c>
      <c r="AB2" s="98">
        <v>179</v>
      </c>
      <c r="AC2" s="165" t="s">
        <v>6</v>
      </c>
    </row>
    <row r="3" spans="1:30" x14ac:dyDescent="0.2">
      <c r="A3" s="128">
        <v>2</v>
      </c>
      <c r="B3" s="98">
        <v>233</v>
      </c>
      <c r="C3" s="98">
        <v>71</v>
      </c>
      <c r="D3" s="98">
        <v>179</v>
      </c>
      <c r="E3" s="165" t="s">
        <v>11</v>
      </c>
      <c r="F3" s="1"/>
      <c r="G3" s="128">
        <v>2</v>
      </c>
      <c r="H3" s="98">
        <v>330</v>
      </c>
      <c r="I3" s="223">
        <v>910</v>
      </c>
      <c r="J3" s="98">
        <v>1270</v>
      </c>
      <c r="K3" s="165" t="s">
        <v>11</v>
      </c>
      <c r="L3" s="1"/>
      <c r="M3" s="128">
        <v>2</v>
      </c>
      <c r="N3" s="98">
        <v>173</v>
      </c>
      <c r="O3" s="98">
        <v>1902</v>
      </c>
      <c r="P3" s="98">
        <v>1319</v>
      </c>
      <c r="Q3" s="165" t="s">
        <v>11</v>
      </c>
      <c r="R3" s="1"/>
      <c r="S3" s="128">
        <v>2</v>
      </c>
      <c r="T3" s="98">
        <v>1574</v>
      </c>
      <c r="U3" s="98">
        <v>148</v>
      </c>
      <c r="V3" s="98">
        <v>1102</v>
      </c>
      <c r="W3" s="165" t="s">
        <v>5</v>
      </c>
      <c r="Y3" s="128" t="s">
        <v>14</v>
      </c>
      <c r="Z3" s="153">
        <v>330</v>
      </c>
      <c r="AA3" s="153">
        <v>910</v>
      </c>
      <c r="AB3" s="98">
        <v>1270</v>
      </c>
      <c r="AC3" s="165" t="s">
        <v>5</v>
      </c>
    </row>
    <row r="4" spans="1:30" x14ac:dyDescent="0.2">
      <c r="A4" s="128">
        <v>3</v>
      </c>
      <c r="B4" s="153">
        <v>1302</v>
      </c>
      <c r="C4" s="224">
        <v>27</v>
      </c>
      <c r="D4" s="98">
        <v>223</v>
      </c>
      <c r="E4" s="165" t="s">
        <v>5</v>
      </c>
      <c r="F4" s="1"/>
      <c r="G4" s="128">
        <v>3</v>
      </c>
      <c r="H4" s="153">
        <v>195</v>
      </c>
      <c r="I4" s="153">
        <v>121</v>
      </c>
      <c r="J4" s="98">
        <v>126</v>
      </c>
      <c r="K4" s="165" t="s">
        <v>5</v>
      </c>
      <c r="L4" s="1"/>
      <c r="M4" s="128">
        <v>3</v>
      </c>
      <c r="N4" s="153">
        <v>2272</v>
      </c>
      <c r="O4" s="153">
        <v>45</v>
      </c>
      <c r="P4" s="223">
        <v>217</v>
      </c>
      <c r="Q4" s="165" t="s">
        <v>7</v>
      </c>
      <c r="R4" s="1"/>
      <c r="S4" s="128">
        <v>3</v>
      </c>
      <c r="T4" s="153">
        <v>1124</v>
      </c>
      <c r="U4" s="153">
        <v>1592</v>
      </c>
      <c r="V4" s="98">
        <v>1816</v>
      </c>
      <c r="W4" s="165" t="s">
        <v>6</v>
      </c>
      <c r="Y4" s="128" t="s">
        <v>15</v>
      </c>
      <c r="Z4" s="98">
        <v>173</v>
      </c>
      <c r="AA4" s="98">
        <v>1902</v>
      </c>
      <c r="AB4" s="98">
        <v>1319</v>
      </c>
      <c r="AC4" s="165" t="s">
        <v>5</v>
      </c>
    </row>
    <row r="5" spans="1:30" x14ac:dyDescent="0.2">
      <c r="A5" s="128">
        <v>4</v>
      </c>
      <c r="B5" s="98">
        <v>386</v>
      </c>
      <c r="C5" s="223">
        <v>85</v>
      </c>
      <c r="D5" s="223">
        <v>107</v>
      </c>
      <c r="E5" s="165" t="s">
        <v>6</v>
      </c>
      <c r="F5" s="1"/>
      <c r="G5" s="128">
        <v>4</v>
      </c>
      <c r="H5" s="98">
        <v>1305</v>
      </c>
      <c r="I5" s="98">
        <v>176</v>
      </c>
      <c r="J5" s="98">
        <v>2166</v>
      </c>
      <c r="K5" s="165" t="s">
        <v>7</v>
      </c>
      <c r="L5" s="1"/>
      <c r="M5" s="128">
        <v>4</v>
      </c>
      <c r="N5" s="98">
        <v>1126</v>
      </c>
      <c r="O5" s="98">
        <v>229</v>
      </c>
      <c r="P5" s="98">
        <v>191</v>
      </c>
      <c r="Q5" s="165" t="s">
        <v>7</v>
      </c>
      <c r="R5" s="1"/>
      <c r="S5" s="128">
        <v>4</v>
      </c>
      <c r="T5" s="223">
        <v>68</v>
      </c>
      <c r="U5" s="98">
        <v>111</v>
      </c>
      <c r="V5" s="98">
        <v>2068</v>
      </c>
      <c r="W5" s="165" t="s">
        <v>5</v>
      </c>
      <c r="Y5" s="131" t="s">
        <v>16</v>
      </c>
      <c r="Z5" s="218">
        <v>190</v>
      </c>
      <c r="AA5" s="218">
        <v>987</v>
      </c>
      <c r="AB5" s="159">
        <v>177</v>
      </c>
      <c r="AC5" s="168" t="s">
        <v>11</v>
      </c>
    </row>
    <row r="6" spans="1:30" x14ac:dyDescent="0.2">
      <c r="A6" s="128">
        <v>5</v>
      </c>
      <c r="B6" s="98">
        <v>1824</v>
      </c>
      <c r="C6" s="153">
        <v>175</v>
      </c>
      <c r="D6" s="98">
        <v>1153</v>
      </c>
      <c r="E6" s="165" t="s">
        <v>7</v>
      </c>
      <c r="F6" s="1"/>
      <c r="G6" s="128">
        <v>5</v>
      </c>
      <c r="H6" s="98">
        <v>1114</v>
      </c>
      <c r="I6" s="224">
        <v>469</v>
      </c>
      <c r="J6" s="98">
        <v>1523</v>
      </c>
      <c r="K6" s="165" t="s">
        <v>5</v>
      </c>
      <c r="L6" s="1"/>
      <c r="M6" s="128">
        <v>5</v>
      </c>
      <c r="N6" s="98">
        <v>1712</v>
      </c>
      <c r="O6" s="153">
        <v>2056</v>
      </c>
      <c r="P6" s="98">
        <v>703</v>
      </c>
      <c r="Q6" s="165" t="s">
        <v>5</v>
      </c>
      <c r="R6" s="1"/>
      <c r="S6" s="128">
        <v>5</v>
      </c>
      <c r="T6" s="223">
        <v>247</v>
      </c>
      <c r="U6" s="153">
        <v>1038</v>
      </c>
      <c r="V6" s="98">
        <v>811</v>
      </c>
      <c r="W6" s="165" t="s">
        <v>7</v>
      </c>
    </row>
    <row r="7" spans="1:30" x14ac:dyDescent="0.2">
      <c r="A7" s="128">
        <v>6</v>
      </c>
      <c r="B7" s="98">
        <v>293</v>
      </c>
      <c r="C7" s="98">
        <v>100</v>
      </c>
      <c r="D7" s="98">
        <v>2062</v>
      </c>
      <c r="E7" s="165" t="s">
        <v>7</v>
      </c>
      <c r="F7" s="1"/>
      <c r="G7" s="128">
        <v>6</v>
      </c>
      <c r="H7" s="223">
        <v>2054</v>
      </c>
      <c r="I7" s="98">
        <v>558</v>
      </c>
      <c r="J7" s="98">
        <v>365</v>
      </c>
      <c r="K7" s="165" t="s">
        <v>7</v>
      </c>
      <c r="L7" s="1"/>
      <c r="M7" s="128">
        <v>6</v>
      </c>
      <c r="N7" s="98">
        <v>1595</v>
      </c>
      <c r="O7" s="98">
        <v>116</v>
      </c>
      <c r="P7" s="98">
        <v>93</v>
      </c>
      <c r="Q7" s="165" t="s">
        <v>5</v>
      </c>
      <c r="R7" s="1"/>
      <c r="S7" s="128">
        <v>6</v>
      </c>
      <c r="T7" s="98">
        <v>1311</v>
      </c>
      <c r="U7" s="98">
        <v>1369</v>
      </c>
      <c r="V7" s="98">
        <v>181</v>
      </c>
      <c r="W7" s="165" t="s">
        <v>7</v>
      </c>
    </row>
    <row r="8" spans="1:30" x14ac:dyDescent="0.2">
      <c r="A8" s="128">
        <v>7</v>
      </c>
      <c r="B8" s="98">
        <v>1516</v>
      </c>
      <c r="C8" s="98">
        <v>364</v>
      </c>
      <c r="D8" s="98">
        <v>1501</v>
      </c>
      <c r="E8" s="165" t="s">
        <v>7</v>
      </c>
      <c r="F8" s="1"/>
      <c r="G8" s="128">
        <v>7</v>
      </c>
      <c r="H8" s="98">
        <v>1700</v>
      </c>
      <c r="I8" s="98">
        <v>234</v>
      </c>
      <c r="J8" s="98">
        <v>118</v>
      </c>
      <c r="K8" s="165" t="s">
        <v>7</v>
      </c>
      <c r="L8" s="1"/>
      <c r="M8" s="128">
        <v>7</v>
      </c>
      <c r="N8" s="98">
        <v>341</v>
      </c>
      <c r="O8" s="98">
        <v>56</v>
      </c>
      <c r="P8" s="98">
        <v>279</v>
      </c>
      <c r="Q8" s="165" t="s">
        <v>7</v>
      </c>
      <c r="R8" s="1"/>
      <c r="S8" s="128">
        <v>7</v>
      </c>
      <c r="T8" s="98">
        <v>1511</v>
      </c>
      <c r="U8" s="98">
        <v>537</v>
      </c>
      <c r="V8" s="98">
        <v>39</v>
      </c>
      <c r="W8" s="165" t="s">
        <v>7</v>
      </c>
    </row>
    <row r="9" spans="1:30" x14ac:dyDescent="0.2">
      <c r="A9" s="131">
        <v>8</v>
      </c>
      <c r="B9" s="159">
        <v>1533</v>
      </c>
      <c r="C9" s="225">
        <v>47</v>
      </c>
      <c r="D9" s="159">
        <v>768</v>
      </c>
      <c r="E9" s="168" t="s">
        <v>7</v>
      </c>
      <c r="F9" s="1"/>
      <c r="G9" s="131">
        <v>8</v>
      </c>
      <c r="H9" s="159">
        <v>2165</v>
      </c>
      <c r="I9" s="159">
        <v>60</v>
      </c>
      <c r="J9" s="159">
        <v>1087</v>
      </c>
      <c r="K9" s="168" t="s">
        <v>7</v>
      </c>
      <c r="L9" s="1"/>
      <c r="M9" s="131">
        <v>8</v>
      </c>
      <c r="N9" s="225">
        <v>65</v>
      </c>
      <c r="O9" s="225">
        <v>503</v>
      </c>
      <c r="P9" s="159">
        <v>79</v>
      </c>
      <c r="Q9" s="168" t="s">
        <v>6</v>
      </c>
      <c r="R9" s="1"/>
      <c r="S9" s="131">
        <v>8</v>
      </c>
      <c r="T9" s="159">
        <v>190</v>
      </c>
      <c r="U9" s="159">
        <v>987</v>
      </c>
      <c r="V9" s="159">
        <v>177</v>
      </c>
      <c r="W9" s="168" t="s">
        <v>11</v>
      </c>
    </row>
    <row r="10" spans="1:30" x14ac:dyDescent="0.2">
      <c r="A10" s="1"/>
      <c r="B10" s="9"/>
      <c r="C10" s="9"/>
      <c r="D10" s="9"/>
      <c r="E10" s="9"/>
      <c r="F10" s="1"/>
      <c r="G10" s="1"/>
      <c r="H10" s="1"/>
      <c r="I10" s="1"/>
      <c r="J10" s="1"/>
      <c r="K10" s="1"/>
      <c r="L10" s="1"/>
      <c r="M10" s="1"/>
      <c r="N10" s="1"/>
      <c r="O10" s="1"/>
      <c r="P10" s="1"/>
      <c r="Q10" s="1"/>
      <c r="R10" s="1"/>
      <c r="S10" s="1"/>
      <c r="T10" s="1"/>
      <c r="U10" s="1"/>
      <c r="V10" s="1"/>
      <c r="W10" s="1"/>
    </row>
    <row r="11" spans="1:30" ht="18" x14ac:dyDescent="0.25">
      <c r="A11" s="257" t="s">
        <v>108</v>
      </c>
      <c r="G11" s="257" t="s">
        <v>35</v>
      </c>
      <c r="M11" s="257" t="s">
        <v>109</v>
      </c>
      <c r="S11" s="257" t="s">
        <v>110</v>
      </c>
    </row>
    <row r="12" spans="1:30" ht="18" x14ac:dyDescent="0.25">
      <c r="A12" s="257" t="s">
        <v>106</v>
      </c>
      <c r="G12" s="257" t="s">
        <v>106</v>
      </c>
      <c r="M12" s="257" t="s">
        <v>106</v>
      </c>
      <c r="S12" s="257" t="s">
        <v>106</v>
      </c>
    </row>
    <row r="13" spans="1:30" x14ac:dyDescent="0.2">
      <c r="B13" s="10"/>
      <c r="C13" s="110" t="s">
        <v>79</v>
      </c>
      <c r="D13" s="110" t="s">
        <v>107</v>
      </c>
      <c r="H13" s="10"/>
      <c r="I13" s="110" t="s">
        <v>79</v>
      </c>
      <c r="J13" s="110" t="s">
        <v>107</v>
      </c>
      <c r="N13" s="10"/>
      <c r="O13" s="110" t="s">
        <v>79</v>
      </c>
      <c r="P13" s="110" t="s">
        <v>107</v>
      </c>
      <c r="T13" s="10"/>
      <c r="U13" s="110" t="s">
        <v>79</v>
      </c>
      <c r="V13" s="110" t="s">
        <v>107</v>
      </c>
    </row>
    <row r="14" spans="1:30" x14ac:dyDescent="0.2">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row>
    <row r="15" spans="1:30" x14ac:dyDescent="0.2">
      <c r="A15" s="194">
        <f t="shared" ref="A15:A22" si="0">B2</f>
        <v>494</v>
      </c>
      <c r="B15" s="193" t="s">
        <v>82</v>
      </c>
      <c r="C15" s="194">
        <v>16</v>
      </c>
      <c r="D15" s="195">
        <f>IF(E15="Winner",30,IF(E15="Finalist",20,IF(E15="Semi Finalist",10,)))</f>
        <v>10</v>
      </c>
      <c r="E15" s="157" t="str">
        <f>E2</f>
        <v>Semi Finalist</v>
      </c>
      <c r="G15" s="194">
        <f t="shared" ref="G15:G22" si="1">H2</f>
        <v>1732</v>
      </c>
      <c r="H15" s="193" t="s">
        <v>82</v>
      </c>
      <c r="I15" s="194">
        <v>16</v>
      </c>
      <c r="J15" s="195">
        <f>IF(K15="Winner",30,IF(K15="Finalist",20,IF(K15="Semi Finalist",10,)))</f>
        <v>20</v>
      </c>
      <c r="K15" s="157" t="str">
        <f>K2</f>
        <v>Finalist</v>
      </c>
      <c r="M15" s="194">
        <f t="shared" ref="M15:M22" si="2">N2</f>
        <v>1425</v>
      </c>
      <c r="N15" s="193" t="s">
        <v>82</v>
      </c>
      <c r="O15" s="194">
        <v>16</v>
      </c>
      <c r="P15" s="195">
        <f>IF(Q15="Winner",30,IF(Q15="Finalist",20,IF(Q15="Semi Finalist",10,)))</f>
        <v>0</v>
      </c>
      <c r="Q15" s="157" t="str">
        <f>Q2</f>
        <v>Quarter Finalist</v>
      </c>
      <c r="S15" s="194">
        <f t="shared" ref="S15:S22" si="3">T2</f>
        <v>2194</v>
      </c>
      <c r="T15" s="193" t="s">
        <v>82</v>
      </c>
      <c r="U15" s="194">
        <v>16</v>
      </c>
      <c r="V15" s="195">
        <f>IF(W15="Winner",30,IF(W15="Finalist",20,IF(W15="Semi Finalist",10,)))</f>
        <v>0</v>
      </c>
      <c r="W15" s="157" t="str">
        <f>W2</f>
        <v>Quarter Finalist</v>
      </c>
    </row>
    <row r="16" spans="1:30" x14ac:dyDescent="0.2">
      <c r="A16" s="197">
        <f t="shared" si="0"/>
        <v>233</v>
      </c>
      <c r="B16" s="196" t="s">
        <v>83</v>
      </c>
      <c r="C16" s="197">
        <v>15</v>
      </c>
      <c r="D16" s="198">
        <f t="shared" ref="D16:D38" si="4">IF(E16="Winner",30,IF(E16="Finalist",20,IF(E16="Semi Finalist",10,)))</f>
        <v>30</v>
      </c>
      <c r="E16" s="157" t="str">
        <f t="shared" ref="E16:E22" si="5">E3</f>
        <v>Winner</v>
      </c>
      <c r="G16" s="197">
        <f t="shared" si="1"/>
        <v>330</v>
      </c>
      <c r="H16" s="196" t="s">
        <v>83</v>
      </c>
      <c r="I16" s="197">
        <v>15</v>
      </c>
      <c r="J16" s="198">
        <f t="shared" ref="J16:J38" si="6">IF(K16="Winner",30,IF(K16="Finalist",20,IF(K16="Semi Finalist",10,)))</f>
        <v>30</v>
      </c>
      <c r="K16" s="157" t="str">
        <f t="shared" ref="K16:K22" si="7">K3</f>
        <v>Winner</v>
      </c>
      <c r="M16" s="197">
        <f t="shared" si="2"/>
        <v>173</v>
      </c>
      <c r="N16" s="196" t="s">
        <v>83</v>
      </c>
      <c r="O16" s="197">
        <v>15</v>
      </c>
      <c r="P16" s="198">
        <f t="shared" ref="P16:P38" si="8">IF(Q16="Winner",30,IF(Q16="Finalist",20,IF(Q16="Semi Finalist",10,)))</f>
        <v>30</v>
      </c>
      <c r="Q16" s="157" t="str">
        <f t="shared" ref="Q16:Q22" si="9">Q3</f>
        <v>Winner</v>
      </c>
      <c r="S16" s="197">
        <f t="shared" si="3"/>
        <v>1574</v>
      </c>
      <c r="T16" s="196" t="s">
        <v>83</v>
      </c>
      <c r="U16" s="197">
        <v>15</v>
      </c>
      <c r="V16" s="198">
        <f t="shared" ref="V16:V38" si="10">IF(W16="Winner",30,IF(W16="Finalist",20,IF(W16="Semi Finalist",10,)))</f>
        <v>10</v>
      </c>
      <c r="W16" s="157" t="str">
        <f t="shared" ref="W16:W22" si="11">W3</f>
        <v>Semi Finalist</v>
      </c>
    </row>
    <row r="17" spans="1:23" x14ac:dyDescent="0.2">
      <c r="A17" s="197">
        <f t="shared" si="0"/>
        <v>1302</v>
      </c>
      <c r="B17" s="196" t="s">
        <v>84</v>
      </c>
      <c r="C17" s="197">
        <v>14</v>
      </c>
      <c r="D17" s="198">
        <f t="shared" si="4"/>
        <v>10</v>
      </c>
      <c r="E17" s="157" t="str">
        <f t="shared" si="5"/>
        <v>Semi Finalist</v>
      </c>
      <c r="G17" s="197">
        <f t="shared" si="1"/>
        <v>195</v>
      </c>
      <c r="H17" s="196" t="s">
        <v>84</v>
      </c>
      <c r="I17" s="197">
        <v>14</v>
      </c>
      <c r="J17" s="198">
        <f t="shared" si="6"/>
        <v>10</v>
      </c>
      <c r="K17" s="157" t="str">
        <f t="shared" si="7"/>
        <v>Semi Finalist</v>
      </c>
      <c r="M17" s="197">
        <f t="shared" si="2"/>
        <v>2272</v>
      </c>
      <c r="N17" s="196" t="s">
        <v>84</v>
      </c>
      <c r="O17" s="197">
        <v>14</v>
      </c>
      <c r="P17" s="198">
        <f t="shared" si="8"/>
        <v>0</v>
      </c>
      <c r="Q17" s="157" t="str">
        <f t="shared" si="9"/>
        <v>Quarter Finalist</v>
      </c>
      <c r="S17" s="197">
        <f t="shared" si="3"/>
        <v>1124</v>
      </c>
      <c r="T17" s="196" t="s">
        <v>84</v>
      </c>
      <c r="U17" s="197">
        <v>14</v>
      </c>
      <c r="V17" s="198">
        <f t="shared" si="10"/>
        <v>20</v>
      </c>
      <c r="W17" s="157" t="str">
        <f t="shared" si="11"/>
        <v>Finalist</v>
      </c>
    </row>
    <row r="18" spans="1:23" x14ac:dyDescent="0.2">
      <c r="A18" s="197">
        <f t="shared" si="0"/>
        <v>386</v>
      </c>
      <c r="B18" s="196" t="s">
        <v>85</v>
      </c>
      <c r="C18" s="197">
        <v>13</v>
      </c>
      <c r="D18" s="198">
        <f t="shared" si="4"/>
        <v>20</v>
      </c>
      <c r="E18" s="157" t="str">
        <f t="shared" si="5"/>
        <v>Finalist</v>
      </c>
      <c r="G18" s="197">
        <f t="shared" si="1"/>
        <v>1305</v>
      </c>
      <c r="H18" s="196" t="s">
        <v>85</v>
      </c>
      <c r="I18" s="197">
        <v>13</v>
      </c>
      <c r="J18" s="198">
        <f t="shared" si="6"/>
        <v>0</v>
      </c>
      <c r="K18" s="157" t="str">
        <f t="shared" si="7"/>
        <v>Quarter Finalist</v>
      </c>
      <c r="M18" s="197">
        <f t="shared" si="2"/>
        <v>1126</v>
      </c>
      <c r="N18" s="196" t="s">
        <v>85</v>
      </c>
      <c r="O18" s="197">
        <v>13</v>
      </c>
      <c r="P18" s="198">
        <f t="shared" si="8"/>
        <v>0</v>
      </c>
      <c r="Q18" s="157" t="str">
        <f t="shared" si="9"/>
        <v>Quarter Finalist</v>
      </c>
      <c r="S18" s="197">
        <f t="shared" si="3"/>
        <v>68</v>
      </c>
      <c r="T18" s="196" t="s">
        <v>85</v>
      </c>
      <c r="U18" s="197">
        <v>13</v>
      </c>
      <c r="V18" s="198">
        <f t="shared" si="10"/>
        <v>10</v>
      </c>
      <c r="W18" s="157" t="str">
        <f t="shared" si="11"/>
        <v>Semi Finalist</v>
      </c>
    </row>
    <row r="19" spans="1:23" x14ac:dyDescent="0.2">
      <c r="A19" s="197">
        <f t="shared" si="0"/>
        <v>1824</v>
      </c>
      <c r="B19" s="196" t="s">
        <v>86</v>
      </c>
      <c r="C19" s="197">
        <v>12</v>
      </c>
      <c r="D19" s="198">
        <f t="shared" si="4"/>
        <v>0</v>
      </c>
      <c r="E19" s="157" t="str">
        <f t="shared" si="5"/>
        <v>Quarter Finalist</v>
      </c>
      <c r="F19" s="153"/>
      <c r="G19" s="197">
        <f t="shared" si="1"/>
        <v>1114</v>
      </c>
      <c r="H19" s="196" t="s">
        <v>86</v>
      </c>
      <c r="I19" s="197">
        <v>12</v>
      </c>
      <c r="J19" s="198">
        <f t="shared" si="6"/>
        <v>10</v>
      </c>
      <c r="K19" s="157" t="str">
        <f t="shared" si="7"/>
        <v>Semi Finalist</v>
      </c>
      <c r="L19" s="153"/>
      <c r="M19" s="197">
        <f t="shared" si="2"/>
        <v>1712</v>
      </c>
      <c r="N19" s="196" t="s">
        <v>86</v>
      </c>
      <c r="O19" s="197">
        <v>12</v>
      </c>
      <c r="P19" s="198">
        <f t="shared" si="8"/>
        <v>10</v>
      </c>
      <c r="Q19" s="157" t="str">
        <f t="shared" si="9"/>
        <v>Semi Finalist</v>
      </c>
      <c r="R19" s="153"/>
      <c r="S19" s="197">
        <f t="shared" si="3"/>
        <v>247</v>
      </c>
      <c r="T19" s="196" t="s">
        <v>86</v>
      </c>
      <c r="U19" s="197">
        <v>12</v>
      </c>
      <c r="V19" s="198">
        <f t="shared" si="10"/>
        <v>0</v>
      </c>
      <c r="W19" s="157" t="str">
        <f t="shared" si="11"/>
        <v>Quarter Finalist</v>
      </c>
    </row>
    <row r="20" spans="1:23" x14ac:dyDescent="0.2">
      <c r="A20" s="197">
        <f t="shared" si="0"/>
        <v>293</v>
      </c>
      <c r="B20" s="196" t="s">
        <v>87</v>
      </c>
      <c r="C20" s="197">
        <v>11</v>
      </c>
      <c r="D20" s="198">
        <f t="shared" si="4"/>
        <v>0</v>
      </c>
      <c r="E20" s="157" t="str">
        <f t="shared" si="5"/>
        <v>Quarter Finalist</v>
      </c>
      <c r="G20" s="197">
        <f t="shared" si="1"/>
        <v>2054</v>
      </c>
      <c r="H20" s="196" t="s">
        <v>87</v>
      </c>
      <c r="I20" s="197">
        <v>11</v>
      </c>
      <c r="J20" s="198">
        <f t="shared" si="6"/>
        <v>0</v>
      </c>
      <c r="K20" s="157" t="str">
        <f t="shared" si="7"/>
        <v>Quarter Finalist</v>
      </c>
      <c r="M20" s="197">
        <f t="shared" si="2"/>
        <v>1595</v>
      </c>
      <c r="N20" s="196" t="s">
        <v>87</v>
      </c>
      <c r="O20" s="197">
        <v>11</v>
      </c>
      <c r="P20" s="198">
        <f t="shared" si="8"/>
        <v>10</v>
      </c>
      <c r="Q20" s="157" t="str">
        <f t="shared" si="9"/>
        <v>Semi Finalist</v>
      </c>
      <c r="S20" s="197">
        <f t="shared" si="3"/>
        <v>1311</v>
      </c>
      <c r="T20" s="196" t="s">
        <v>87</v>
      </c>
      <c r="U20" s="197">
        <v>11</v>
      </c>
      <c r="V20" s="198">
        <f t="shared" si="10"/>
        <v>0</v>
      </c>
      <c r="W20" s="157" t="str">
        <f t="shared" si="11"/>
        <v>Quarter Finalist</v>
      </c>
    </row>
    <row r="21" spans="1:23" x14ac:dyDescent="0.2">
      <c r="A21" s="197">
        <f t="shared" si="0"/>
        <v>1516</v>
      </c>
      <c r="B21" s="196" t="s">
        <v>88</v>
      </c>
      <c r="C21" s="197">
        <v>10</v>
      </c>
      <c r="D21" s="198">
        <f t="shared" si="4"/>
        <v>0</v>
      </c>
      <c r="E21" s="157" t="str">
        <f t="shared" si="5"/>
        <v>Quarter Finalist</v>
      </c>
      <c r="G21" s="197">
        <f t="shared" si="1"/>
        <v>1700</v>
      </c>
      <c r="H21" s="196" t="s">
        <v>88</v>
      </c>
      <c r="I21" s="197">
        <v>10</v>
      </c>
      <c r="J21" s="198">
        <f t="shared" si="6"/>
        <v>0</v>
      </c>
      <c r="K21" s="157" t="str">
        <f t="shared" si="7"/>
        <v>Quarter Finalist</v>
      </c>
      <c r="M21" s="197">
        <f t="shared" si="2"/>
        <v>341</v>
      </c>
      <c r="N21" s="196" t="s">
        <v>88</v>
      </c>
      <c r="O21" s="197">
        <v>10</v>
      </c>
      <c r="P21" s="198">
        <f t="shared" si="8"/>
        <v>0</v>
      </c>
      <c r="Q21" s="157" t="str">
        <f t="shared" si="9"/>
        <v>Quarter Finalist</v>
      </c>
      <c r="S21" s="197">
        <f t="shared" si="3"/>
        <v>1511</v>
      </c>
      <c r="T21" s="196" t="s">
        <v>88</v>
      </c>
      <c r="U21" s="197">
        <v>10</v>
      </c>
      <c r="V21" s="198">
        <f t="shared" si="10"/>
        <v>0</v>
      </c>
      <c r="W21" s="157" t="str">
        <f t="shared" si="11"/>
        <v>Quarter Finalist</v>
      </c>
    </row>
    <row r="22" spans="1:23" x14ac:dyDescent="0.2">
      <c r="A22" s="202">
        <f t="shared" si="0"/>
        <v>1533</v>
      </c>
      <c r="B22" s="201" t="s">
        <v>89</v>
      </c>
      <c r="C22" s="202">
        <v>9</v>
      </c>
      <c r="D22" s="203">
        <f t="shared" si="4"/>
        <v>0</v>
      </c>
      <c r="E22" s="157" t="str">
        <f t="shared" si="5"/>
        <v>Quarter Finalist</v>
      </c>
      <c r="G22" s="202">
        <f t="shared" si="1"/>
        <v>2165</v>
      </c>
      <c r="H22" s="201" t="s">
        <v>89</v>
      </c>
      <c r="I22" s="202">
        <v>9</v>
      </c>
      <c r="J22" s="203">
        <f t="shared" si="6"/>
        <v>0</v>
      </c>
      <c r="K22" s="157" t="str">
        <f t="shared" si="7"/>
        <v>Quarter Finalist</v>
      </c>
      <c r="M22" s="202">
        <f t="shared" si="2"/>
        <v>65</v>
      </c>
      <c r="N22" s="201" t="s">
        <v>89</v>
      </c>
      <c r="O22" s="202">
        <v>9</v>
      </c>
      <c r="P22" s="203">
        <f t="shared" si="8"/>
        <v>20</v>
      </c>
      <c r="Q22" s="157" t="str">
        <f t="shared" si="9"/>
        <v>Finalist</v>
      </c>
      <c r="S22" s="202">
        <f t="shared" si="3"/>
        <v>190</v>
      </c>
      <c r="T22" s="201" t="s">
        <v>89</v>
      </c>
      <c r="U22" s="202">
        <v>9</v>
      </c>
      <c r="V22" s="203">
        <f t="shared" si="10"/>
        <v>30</v>
      </c>
      <c r="W22" s="157" t="str">
        <f t="shared" si="11"/>
        <v>Winner</v>
      </c>
    </row>
    <row r="23" spans="1:23" x14ac:dyDescent="0.2">
      <c r="A23" s="197">
        <f t="shared" ref="A23:A30" si="12">C2</f>
        <v>254</v>
      </c>
      <c r="B23" s="196" t="s">
        <v>90</v>
      </c>
      <c r="C23" s="197">
        <v>16</v>
      </c>
      <c r="D23" s="198">
        <f t="shared" si="4"/>
        <v>10</v>
      </c>
      <c r="E23" t="str">
        <f t="shared" ref="E23:E30" si="13">E15</f>
        <v>Semi Finalist</v>
      </c>
      <c r="G23" s="197">
        <f t="shared" ref="G23:G30" si="14">I2</f>
        <v>67</v>
      </c>
      <c r="H23" s="196" t="s">
        <v>90</v>
      </c>
      <c r="I23" s="197">
        <v>16</v>
      </c>
      <c r="J23" s="198">
        <f t="shared" si="6"/>
        <v>20</v>
      </c>
      <c r="K23" t="str">
        <f t="shared" ref="K23:K30" si="15">K15</f>
        <v>Finalist</v>
      </c>
      <c r="M23" s="197">
        <f t="shared" ref="M23:M30" si="16">O2</f>
        <v>25</v>
      </c>
      <c r="N23" s="196" t="s">
        <v>90</v>
      </c>
      <c r="O23" s="197">
        <v>16</v>
      </c>
      <c r="P23" s="198">
        <f t="shared" si="8"/>
        <v>0</v>
      </c>
      <c r="Q23" t="str">
        <f t="shared" ref="Q23:Q30" si="17">Q15</f>
        <v>Quarter Finalist</v>
      </c>
      <c r="S23" s="197">
        <f t="shared" ref="S23:S30" si="18">U2</f>
        <v>33</v>
      </c>
      <c r="T23" s="196" t="s">
        <v>90</v>
      </c>
      <c r="U23" s="197">
        <v>16</v>
      </c>
      <c r="V23" s="198">
        <f t="shared" si="10"/>
        <v>0</v>
      </c>
      <c r="W23" t="str">
        <f t="shared" ref="W23:W30" si="19">W15</f>
        <v>Quarter Finalist</v>
      </c>
    </row>
    <row r="24" spans="1:23" x14ac:dyDescent="0.2">
      <c r="A24" s="197">
        <f t="shared" si="12"/>
        <v>71</v>
      </c>
      <c r="B24" s="196" t="s">
        <v>91</v>
      </c>
      <c r="C24" s="197">
        <v>15</v>
      </c>
      <c r="D24" s="198">
        <f t="shared" si="4"/>
        <v>30</v>
      </c>
      <c r="E24" t="str">
        <f t="shared" si="13"/>
        <v>Winner</v>
      </c>
      <c r="G24" s="197">
        <f t="shared" si="14"/>
        <v>910</v>
      </c>
      <c r="H24" s="196" t="s">
        <v>91</v>
      </c>
      <c r="I24" s="197">
        <v>15</v>
      </c>
      <c r="J24" s="198">
        <f t="shared" si="6"/>
        <v>30</v>
      </c>
      <c r="K24" t="str">
        <f t="shared" si="15"/>
        <v>Winner</v>
      </c>
      <c r="M24" s="197">
        <f t="shared" si="16"/>
        <v>1902</v>
      </c>
      <c r="N24" s="196" t="s">
        <v>91</v>
      </c>
      <c r="O24" s="197">
        <v>15</v>
      </c>
      <c r="P24" s="198">
        <f t="shared" si="8"/>
        <v>30</v>
      </c>
      <c r="Q24" t="str">
        <f t="shared" si="17"/>
        <v>Winner</v>
      </c>
      <c r="S24" s="197">
        <f t="shared" si="18"/>
        <v>148</v>
      </c>
      <c r="T24" s="196" t="s">
        <v>91</v>
      </c>
      <c r="U24" s="197">
        <v>15</v>
      </c>
      <c r="V24" s="198">
        <f t="shared" si="10"/>
        <v>10</v>
      </c>
      <c r="W24" t="str">
        <f t="shared" si="19"/>
        <v>Semi Finalist</v>
      </c>
    </row>
    <row r="25" spans="1:23" x14ac:dyDescent="0.2">
      <c r="A25" s="197">
        <f t="shared" si="12"/>
        <v>27</v>
      </c>
      <c r="B25" s="196" t="s">
        <v>92</v>
      </c>
      <c r="C25" s="197">
        <v>14</v>
      </c>
      <c r="D25" s="198">
        <f t="shared" si="4"/>
        <v>10</v>
      </c>
      <c r="E25" t="str">
        <f t="shared" si="13"/>
        <v>Semi Finalist</v>
      </c>
      <c r="G25" s="197">
        <f t="shared" si="14"/>
        <v>121</v>
      </c>
      <c r="H25" s="196" t="s">
        <v>92</v>
      </c>
      <c r="I25" s="197">
        <v>14</v>
      </c>
      <c r="J25" s="198">
        <f t="shared" si="6"/>
        <v>10</v>
      </c>
      <c r="K25" t="str">
        <f t="shared" si="15"/>
        <v>Semi Finalist</v>
      </c>
      <c r="M25" s="197">
        <f t="shared" si="16"/>
        <v>45</v>
      </c>
      <c r="N25" s="196" t="s">
        <v>92</v>
      </c>
      <c r="O25" s="197">
        <v>14</v>
      </c>
      <c r="P25" s="198">
        <f t="shared" si="8"/>
        <v>0</v>
      </c>
      <c r="Q25" t="str">
        <f t="shared" si="17"/>
        <v>Quarter Finalist</v>
      </c>
      <c r="S25" s="197">
        <f t="shared" si="18"/>
        <v>1592</v>
      </c>
      <c r="T25" s="196" t="s">
        <v>92</v>
      </c>
      <c r="U25" s="197">
        <v>14</v>
      </c>
      <c r="V25" s="198">
        <f t="shared" si="10"/>
        <v>20</v>
      </c>
      <c r="W25" t="str">
        <f t="shared" si="19"/>
        <v>Finalist</v>
      </c>
    </row>
    <row r="26" spans="1:23" x14ac:dyDescent="0.2">
      <c r="A26" s="197">
        <f t="shared" si="12"/>
        <v>85</v>
      </c>
      <c r="B26" s="196" t="s">
        <v>93</v>
      </c>
      <c r="C26" s="197">
        <v>13</v>
      </c>
      <c r="D26" s="198">
        <f t="shared" si="4"/>
        <v>20</v>
      </c>
      <c r="E26" t="str">
        <f t="shared" si="13"/>
        <v>Finalist</v>
      </c>
      <c r="G26" s="197">
        <f t="shared" si="14"/>
        <v>176</v>
      </c>
      <c r="H26" s="196" t="s">
        <v>93</v>
      </c>
      <c r="I26" s="197">
        <v>13</v>
      </c>
      <c r="J26" s="198">
        <f t="shared" si="6"/>
        <v>0</v>
      </c>
      <c r="K26" t="str">
        <f t="shared" si="15"/>
        <v>Quarter Finalist</v>
      </c>
      <c r="M26" s="197">
        <f t="shared" si="16"/>
        <v>229</v>
      </c>
      <c r="N26" s="196" t="s">
        <v>93</v>
      </c>
      <c r="O26" s="197">
        <v>13</v>
      </c>
      <c r="P26" s="198">
        <f t="shared" si="8"/>
        <v>0</v>
      </c>
      <c r="Q26" t="str">
        <f t="shared" si="17"/>
        <v>Quarter Finalist</v>
      </c>
      <c r="S26" s="197">
        <f t="shared" si="18"/>
        <v>111</v>
      </c>
      <c r="T26" s="196" t="s">
        <v>93</v>
      </c>
      <c r="U26" s="197">
        <v>13</v>
      </c>
      <c r="V26" s="198">
        <f t="shared" si="10"/>
        <v>10</v>
      </c>
      <c r="W26" t="str">
        <f t="shared" si="19"/>
        <v>Semi Finalist</v>
      </c>
    </row>
    <row r="27" spans="1:23" x14ac:dyDescent="0.2">
      <c r="A27" s="197">
        <f t="shared" si="12"/>
        <v>175</v>
      </c>
      <c r="B27" s="196" t="s">
        <v>94</v>
      </c>
      <c r="C27" s="197">
        <v>12</v>
      </c>
      <c r="D27" s="198">
        <f t="shared" si="4"/>
        <v>0</v>
      </c>
      <c r="E27" t="str">
        <f t="shared" si="13"/>
        <v>Quarter Finalist</v>
      </c>
      <c r="G27" s="197">
        <f t="shared" si="14"/>
        <v>469</v>
      </c>
      <c r="H27" s="196" t="s">
        <v>94</v>
      </c>
      <c r="I27" s="197">
        <v>12</v>
      </c>
      <c r="J27" s="198">
        <f t="shared" si="6"/>
        <v>10</v>
      </c>
      <c r="K27" t="str">
        <f t="shared" si="15"/>
        <v>Semi Finalist</v>
      </c>
      <c r="M27" s="197">
        <f t="shared" si="16"/>
        <v>2056</v>
      </c>
      <c r="N27" s="196" t="s">
        <v>94</v>
      </c>
      <c r="O27" s="197">
        <v>12</v>
      </c>
      <c r="P27" s="198">
        <f t="shared" si="8"/>
        <v>10</v>
      </c>
      <c r="Q27" t="str">
        <f t="shared" si="17"/>
        <v>Semi Finalist</v>
      </c>
      <c r="S27" s="197">
        <f t="shared" si="18"/>
        <v>1038</v>
      </c>
      <c r="T27" s="196" t="s">
        <v>94</v>
      </c>
      <c r="U27" s="197">
        <v>12</v>
      </c>
      <c r="V27" s="198">
        <f t="shared" si="10"/>
        <v>0</v>
      </c>
      <c r="W27" t="str">
        <f t="shared" si="19"/>
        <v>Quarter Finalist</v>
      </c>
    </row>
    <row r="28" spans="1:23" x14ac:dyDescent="0.2">
      <c r="A28" s="197">
        <f t="shared" si="12"/>
        <v>100</v>
      </c>
      <c r="B28" s="196" t="s">
        <v>95</v>
      </c>
      <c r="C28" s="197">
        <v>11</v>
      </c>
      <c r="D28" s="198">
        <f t="shared" si="4"/>
        <v>0</v>
      </c>
      <c r="E28" t="str">
        <f t="shared" si="13"/>
        <v>Quarter Finalist</v>
      </c>
      <c r="G28" s="197">
        <f t="shared" si="14"/>
        <v>558</v>
      </c>
      <c r="H28" s="196" t="s">
        <v>95</v>
      </c>
      <c r="I28" s="197">
        <v>11</v>
      </c>
      <c r="J28" s="198">
        <f t="shared" si="6"/>
        <v>0</v>
      </c>
      <c r="K28" t="str">
        <f t="shared" si="15"/>
        <v>Quarter Finalist</v>
      </c>
      <c r="M28" s="197">
        <f t="shared" si="16"/>
        <v>116</v>
      </c>
      <c r="N28" s="196" t="s">
        <v>95</v>
      </c>
      <c r="O28" s="197">
        <v>11</v>
      </c>
      <c r="P28" s="198">
        <f t="shared" si="8"/>
        <v>10</v>
      </c>
      <c r="Q28" t="str">
        <f t="shared" si="17"/>
        <v>Semi Finalist</v>
      </c>
      <c r="S28" s="197">
        <f t="shared" si="18"/>
        <v>1369</v>
      </c>
      <c r="T28" s="196" t="s">
        <v>95</v>
      </c>
      <c r="U28" s="197">
        <v>11</v>
      </c>
      <c r="V28" s="198">
        <f t="shared" si="10"/>
        <v>0</v>
      </c>
      <c r="W28" t="str">
        <f t="shared" si="19"/>
        <v>Quarter Finalist</v>
      </c>
    </row>
    <row r="29" spans="1:23" x14ac:dyDescent="0.2">
      <c r="A29" s="197">
        <f t="shared" si="12"/>
        <v>364</v>
      </c>
      <c r="B29" s="196" t="s">
        <v>96</v>
      </c>
      <c r="C29" s="197">
        <v>10</v>
      </c>
      <c r="D29" s="198">
        <f t="shared" si="4"/>
        <v>0</v>
      </c>
      <c r="E29" t="str">
        <f t="shared" si="13"/>
        <v>Quarter Finalist</v>
      </c>
      <c r="F29" s="153"/>
      <c r="G29" s="197">
        <f t="shared" si="14"/>
        <v>234</v>
      </c>
      <c r="H29" s="196" t="s">
        <v>96</v>
      </c>
      <c r="I29" s="197">
        <v>10</v>
      </c>
      <c r="J29" s="198">
        <f t="shared" si="6"/>
        <v>0</v>
      </c>
      <c r="K29" t="str">
        <f t="shared" si="15"/>
        <v>Quarter Finalist</v>
      </c>
      <c r="L29" s="153"/>
      <c r="M29" s="197">
        <f t="shared" si="16"/>
        <v>56</v>
      </c>
      <c r="N29" s="196" t="s">
        <v>96</v>
      </c>
      <c r="O29" s="197">
        <v>10</v>
      </c>
      <c r="P29" s="198">
        <f t="shared" si="8"/>
        <v>0</v>
      </c>
      <c r="Q29" t="str">
        <f t="shared" si="17"/>
        <v>Quarter Finalist</v>
      </c>
      <c r="R29" s="153"/>
      <c r="S29" s="197">
        <f t="shared" si="18"/>
        <v>537</v>
      </c>
      <c r="T29" s="196" t="s">
        <v>96</v>
      </c>
      <c r="U29" s="197">
        <v>10</v>
      </c>
      <c r="V29" s="198">
        <f t="shared" si="10"/>
        <v>0</v>
      </c>
      <c r="W29" t="str">
        <f t="shared" si="19"/>
        <v>Quarter Finalist</v>
      </c>
    </row>
    <row r="30" spans="1:23" x14ac:dyDescent="0.2">
      <c r="A30" s="202">
        <f t="shared" si="12"/>
        <v>47</v>
      </c>
      <c r="B30" s="201" t="s">
        <v>97</v>
      </c>
      <c r="C30" s="202">
        <v>9</v>
      </c>
      <c r="D30" s="203">
        <f t="shared" si="4"/>
        <v>0</v>
      </c>
      <c r="E30" t="str">
        <f t="shared" si="13"/>
        <v>Quarter Finalist</v>
      </c>
      <c r="G30" s="202">
        <f t="shared" si="14"/>
        <v>60</v>
      </c>
      <c r="H30" s="201" t="s">
        <v>97</v>
      </c>
      <c r="I30" s="202">
        <v>9</v>
      </c>
      <c r="J30" s="203">
        <f t="shared" si="6"/>
        <v>0</v>
      </c>
      <c r="K30" t="str">
        <f t="shared" si="15"/>
        <v>Quarter Finalist</v>
      </c>
      <c r="M30" s="202">
        <f t="shared" si="16"/>
        <v>503</v>
      </c>
      <c r="N30" s="201" t="s">
        <v>97</v>
      </c>
      <c r="O30" s="202">
        <v>9</v>
      </c>
      <c r="P30" s="203">
        <f t="shared" si="8"/>
        <v>20</v>
      </c>
      <c r="Q30" t="str">
        <f t="shared" si="17"/>
        <v>Finalist</v>
      </c>
      <c r="S30" s="202">
        <f t="shared" si="18"/>
        <v>987</v>
      </c>
      <c r="T30" s="201" t="s">
        <v>97</v>
      </c>
      <c r="U30" s="202">
        <v>9</v>
      </c>
      <c r="V30" s="203">
        <f t="shared" si="10"/>
        <v>30</v>
      </c>
      <c r="W30" t="str">
        <f t="shared" si="19"/>
        <v>Winner</v>
      </c>
    </row>
    <row r="31" spans="1:23" x14ac:dyDescent="0.2">
      <c r="A31" s="197">
        <f>D9</f>
        <v>768</v>
      </c>
      <c r="B31" s="196" t="s">
        <v>98</v>
      </c>
      <c r="C31" s="197">
        <v>8</v>
      </c>
      <c r="D31" s="198">
        <f t="shared" si="4"/>
        <v>0</v>
      </c>
      <c r="E31" t="str">
        <f>E22</f>
        <v>Quarter Finalist</v>
      </c>
      <c r="G31" s="197">
        <f>J9</f>
        <v>1087</v>
      </c>
      <c r="H31" s="196" t="s">
        <v>98</v>
      </c>
      <c r="I31" s="197">
        <v>8</v>
      </c>
      <c r="J31" s="198">
        <f t="shared" si="6"/>
        <v>0</v>
      </c>
      <c r="K31" t="str">
        <f>K22</f>
        <v>Quarter Finalist</v>
      </c>
      <c r="M31" s="197">
        <f>P9</f>
        <v>79</v>
      </c>
      <c r="N31" s="196" t="s">
        <v>98</v>
      </c>
      <c r="O31" s="197">
        <v>8</v>
      </c>
      <c r="P31" s="198">
        <f t="shared" si="8"/>
        <v>20</v>
      </c>
      <c r="Q31" t="str">
        <f>Q22</f>
        <v>Finalist</v>
      </c>
      <c r="S31" s="197">
        <f>V9</f>
        <v>177</v>
      </c>
      <c r="T31" s="196" t="s">
        <v>98</v>
      </c>
      <c r="U31" s="197">
        <v>8</v>
      </c>
      <c r="V31" s="198">
        <f t="shared" si="10"/>
        <v>30</v>
      </c>
      <c r="W31" t="str">
        <f>W22</f>
        <v>Winner</v>
      </c>
    </row>
    <row r="32" spans="1:23" x14ac:dyDescent="0.2">
      <c r="A32" s="197">
        <f>D8</f>
        <v>1501</v>
      </c>
      <c r="B32" s="196" t="s">
        <v>99</v>
      </c>
      <c r="C32" s="197">
        <v>7</v>
      </c>
      <c r="D32" s="198">
        <f t="shared" si="4"/>
        <v>0</v>
      </c>
      <c r="E32" t="str">
        <f>E21</f>
        <v>Quarter Finalist</v>
      </c>
      <c r="G32" s="197">
        <f>J8</f>
        <v>118</v>
      </c>
      <c r="H32" s="196" t="s">
        <v>99</v>
      </c>
      <c r="I32" s="197">
        <v>7</v>
      </c>
      <c r="J32" s="198">
        <f t="shared" si="6"/>
        <v>0</v>
      </c>
      <c r="K32" t="str">
        <f>K21</f>
        <v>Quarter Finalist</v>
      </c>
      <c r="M32" s="197">
        <f>P8</f>
        <v>279</v>
      </c>
      <c r="N32" s="196" t="s">
        <v>99</v>
      </c>
      <c r="O32" s="197">
        <v>7</v>
      </c>
      <c r="P32" s="198">
        <f t="shared" si="8"/>
        <v>0</v>
      </c>
      <c r="Q32" t="str">
        <f>Q21</f>
        <v>Quarter Finalist</v>
      </c>
      <c r="S32" s="197">
        <f>V8</f>
        <v>39</v>
      </c>
      <c r="T32" s="196" t="s">
        <v>99</v>
      </c>
      <c r="U32" s="197">
        <v>7</v>
      </c>
      <c r="V32" s="198">
        <f t="shared" si="10"/>
        <v>0</v>
      </c>
      <c r="W32" t="str">
        <f>W21</f>
        <v>Quarter Finalist</v>
      </c>
    </row>
    <row r="33" spans="1:23" x14ac:dyDescent="0.2">
      <c r="A33" s="197">
        <f>D7</f>
        <v>2062</v>
      </c>
      <c r="B33" s="196" t="s">
        <v>100</v>
      </c>
      <c r="C33" s="197">
        <v>6</v>
      </c>
      <c r="D33" s="198">
        <f t="shared" si="4"/>
        <v>0</v>
      </c>
      <c r="E33" t="str">
        <f>E20</f>
        <v>Quarter Finalist</v>
      </c>
      <c r="G33" s="197">
        <f>J7</f>
        <v>365</v>
      </c>
      <c r="H33" s="196" t="s">
        <v>100</v>
      </c>
      <c r="I33" s="197">
        <v>6</v>
      </c>
      <c r="J33" s="198">
        <f t="shared" si="6"/>
        <v>0</v>
      </c>
      <c r="K33" t="str">
        <f>K20</f>
        <v>Quarter Finalist</v>
      </c>
      <c r="M33" s="197">
        <f>P7</f>
        <v>93</v>
      </c>
      <c r="N33" s="196" t="s">
        <v>100</v>
      </c>
      <c r="O33" s="197">
        <v>6</v>
      </c>
      <c r="P33" s="198">
        <f t="shared" si="8"/>
        <v>10</v>
      </c>
      <c r="Q33" t="str">
        <f>Q20</f>
        <v>Semi Finalist</v>
      </c>
      <c r="S33" s="197">
        <f>V7</f>
        <v>181</v>
      </c>
      <c r="T33" s="196" t="s">
        <v>100</v>
      </c>
      <c r="U33" s="197">
        <v>6</v>
      </c>
      <c r="V33" s="198">
        <f t="shared" si="10"/>
        <v>0</v>
      </c>
      <c r="W33" t="str">
        <f>W20</f>
        <v>Quarter Finalist</v>
      </c>
    </row>
    <row r="34" spans="1:23" x14ac:dyDescent="0.2">
      <c r="A34" s="197">
        <f>D6</f>
        <v>1153</v>
      </c>
      <c r="B34" s="196" t="s">
        <v>101</v>
      </c>
      <c r="C34" s="197">
        <v>5</v>
      </c>
      <c r="D34" s="198">
        <f t="shared" si="4"/>
        <v>0</v>
      </c>
      <c r="E34" t="str">
        <f>E19</f>
        <v>Quarter Finalist</v>
      </c>
      <c r="G34" s="197">
        <f>J6</f>
        <v>1523</v>
      </c>
      <c r="H34" s="196" t="s">
        <v>101</v>
      </c>
      <c r="I34" s="197">
        <v>5</v>
      </c>
      <c r="J34" s="198">
        <f t="shared" si="6"/>
        <v>10</v>
      </c>
      <c r="K34" t="str">
        <f>K19</f>
        <v>Semi Finalist</v>
      </c>
      <c r="M34" s="197">
        <f>P6</f>
        <v>703</v>
      </c>
      <c r="N34" s="196" t="s">
        <v>101</v>
      </c>
      <c r="O34" s="197">
        <v>5</v>
      </c>
      <c r="P34" s="198">
        <f t="shared" si="8"/>
        <v>10</v>
      </c>
      <c r="Q34" t="str">
        <f>Q19</f>
        <v>Semi Finalist</v>
      </c>
      <c r="S34" s="197">
        <f>V6</f>
        <v>811</v>
      </c>
      <c r="T34" s="196" t="s">
        <v>101</v>
      </c>
      <c r="U34" s="197">
        <v>5</v>
      </c>
      <c r="V34" s="198">
        <f t="shared" si="10"/>
        <v>0</v>
      </c>
      <c r="W34" t="str">
        <f>W19</f>
        <v>Quarter Finalist</v>
      </c>
    </row>
    <row r="35" spans="1:23" x14ac:dyDescent="0.2">
      <c r="A35" s="197">
        <f>D5</f>
        <v>107</v>
      </c>
      <c r="B35" s="196" t="s">
        <v>102</v>
      </c>
      <c r="C35" s="197">
        <v>4</v>
      </c>
      <c r="D35" s="198">
        <f t="shared" si="4"/>
        <v>20</v>
      </c>
      <c r="E35" t="str">
        <f>E26</f>
        <v>Finalist</v>
      </c>
      <c r="G35" s="197">
        <f>J5</f>
        <v>2166</v>
      </c>
      <c r="H35" s="196" t="s">
        <v>102</v>
      </c>
      <c r="I35" s="197">
        <v>4</v>
      </c>
      <c r="J35" s="198">
        <f t="shared" si="6"/>
        <v>0</v>
      </c>
      <c r="K35" t="str">
        <f>K26</f>
        <v>Quarter Finalist</v>
      </c>
      <c r="M35" s="197">
        <f>P5</f>
        <v>191</v>
      </c>
      <c r="N35" s="196" t="s">
        <v>102</v>
      </c>
      <c r="O35" s="197">
        <v>4</v>
      </c>
      <c r="P35" s="198">
        <f t="shared" si="8"/>
        <v>0</v>
      </c>
      <c r="Q35" t="str">
        <f>Q26</f>
        <v>Quarter Finalist</v>
      </c>
      <c r="S35" s="197">
        <f>V5</f>
        <v>2068</v>
      </c>
      <c r="T35" s="196" t="s">
        <v>102</v>
      </c>
      <c r="U35" s="197">
        <v>4</v>
      </c>
      <c r="V35" s="198">
        <f t="shared" si="10"/>
        <v>10</v>
      </c>
      <c r="W35" t="str">
        <f>W26</f>
        <v>Semi Finalist</v>
      </c>
    </row>
    <row r="36" spans="1:23" x14ac:dyDescent="0.2">
      <c r="A36" s="197">
        <f>D4</f>
        <v>223</v>
      </c>
      <c r="B36" s="196" t="s">
        <v>103</v>
      </c>
      <c r="C36" s="197">
        <v>3</v>
      </c>
      <c r="D36" s="198">
        <f t="shared" si="4"/>
        <v>10</v>
      </c>
      <c r="E36" t="str">
        <f>E25</f>
        <v>Semi Finalist</v>
      </c>
      <c r="G36" s="197">
        <f>J4</f>
        <v>126</v>
      </c>
      <c r="H36" s="196" t="s">
        <v>103</v>
      </c>
      <c r="I36" s="197">
        <v>3</v>
      </c>
      <c r="J36" s="198">
        <f t="shared" si="6"/>
        <v>10</v>
      </c>
      <c r="K36" t="str">
        <f>K25</f>
        <v>Semi Finalist</v>
      </c>
      <c r="M36" s="197">
        <f>P4</f>
        <v>217</v>
      </c>
      <c r="N36" s="196" t="s">
        <v>103</v>
      </c>
      <c r="O36" s="197">
        <v>3</v>
      </c>
      <c r="P36" s="198">
        <f t="shared" si="8"/>
        <v>0</v>
      </c>
      <c r="Q36" t="str">
        <f>Q25</f>
        <v>Quarter Finalist</v>
      </c>
      <c r="S36" s="197">
        <f>V4</f>
        <v>1816</v>
      </c>
      <c r="T36" s="196" t="s">
        <v>103</v>
      </c>
      <c r="U36" s="197">
        <v>3</v>
      </c>
      <c r="V36" s="198">
        <f t="shared" si="10"/>
        <v>20</v>
      </c>
      <c r="W36" t="str">
        <f>W25</f>
        <v>Finalist</v>
      </c>
    </row>
    <row r="37" spans="1:23" x14ac:dyDescent="0.2">
      <c r="A37" s="197">
        <f>D3</f>
        <v>179</v>
      </c>
      <c r="B37" s="196" t="s">
        <v>104</v>
      </c>
      <c r="C37" s="197">
        <v>2</v>
      </c>
      <c r="D37" s="198">
        <f t="shared" si="4"/>
        <v>30</v>
      </c>
      <c r="E37" t="str">
        <f>E24</f>
        <v>Winner</v>
      </c>
      <c r="G37" s="197">
        <f>J3</f>
        <v>1270</v>
      </c>
      <c r="H37" s="196" t="s">
        <v>104</v>
      </c>
      <c r="I37" s="197">
        <v>2</v>
      </c>
      <c r="J37" s="198">
        <f t="shared" si="6"/>
        <v>30</v>
      </c>
      <c r="K37" t="str">
        <f>K24</f>
        <v>Winner</v>
      </c>
      <c r="M37" s="197">
        <f>P3</f>
        <v>1319</v>
      </c>
      <c r="N37" s="196" t="s">
        <v>104</v>
      </c>
      <c r="O37" s="197">
        <v>2</v>
      </c>
      <c r="P37" s="198">
        <f t="shared" si="8"/>
        <v>30</v>
      </c>
      <c r="Q37" t="str">
        <f>Q24</f>
        <v>Winner</v>
      </c>
      <c r="S37" s="197">
        <f>V3</f>
        <v>1102</v>
      </c>
      <c r="T37" s="196" t="s">
        <v>104</v>
      </c>
      <c r="U37" s="197">
        <v>2</v>
      </c>
      <c r="V37" s="198">
        <f t="shared" si="10"/>
        <v>10</v>
      </c>
      <c r="W37" t="str">
        <f>W24</f>
        <v>Semi Finalist</v>
      </c>
    </row>
    <row r="38" spans="1:23" x14ac:dyDescent="0.2">
      <c r="A38" s="202">
        <f>D2</f>
        <v>997</v>
      </c>
      <c r="B38" s="201" t="s">
        <v>105</v>
      </c>
      <c r="C38" s="202">
        <v>1</v>
      </c>
      <c r="D38" s="203">
        <f t="shared" si="4"/>
        <v>10</v>
      </c>
      <c r="E38" t="str">
        <f>E23</f>
        <v>Semi Finalist</v>
      </c>
      <c r="G38" s="202">
        <f>J2</f>
        <v>48</v>
      </c>
      <c r="H38" s="201" t="s">
        <v>105</v>
      </c>
      <c r="I38" s="202">
        <v>1</v>
      </c>
      <c r="J38" s="203">
        <f t="shared" si="6"/>
        <v>20</v>
      </c>
      <c r="K38" t="str">
        <f>K23</f>
        <v>Finalist</v>
      </c>
      <c r="M38" s="202">
        <f>P2</f>
        <v>488</v>
      </c>
      <c r="N38" s="201" t="s">
        <v>105</v>
      </c>
      <c r="O38" s="202">
        <v>1</v>
      </c>
      <c r="P38" s="203">
        <f t="shared" si="8"/>
        <v>0</v>
      </c>
      <c r="Q38" t="str">
        <f>Q23</f>
        <v>Quarter Finalist</v>
      </c>
      <c r="S38" s="202">
        <f>V2</f>
        <v>1503</v>
      </c>
      <c r="T38" s="201" t="s">
        <v>105</v>
      </c>
      <c r="U38" s="202">
        <v>1</v>
      </c>
      <c r="V38" s="203">
        <f t="shared" si="10"/>
        <v>0</v>
      </c>
      <c r="W38" t="str">
        <f>W23</f>
        <v>Quarter Finalist</v>
      </c>
    </row>
    <row r="39" spans="1:23" x14ac:dyDescent="0.2">
      <c r="C39" s="234">
        <f>SUM(C15:C38)</f>
        <v>236</v>
      </c>
      <c r="D39" s="234">
        <f>SUM(D15:D38)</f>
        <v>210</v>
      </c>
      <c r="I39" s="234">
        <f>SUM(I15:I38)</f>
        <v>236</v>
      </c>
      <c r="J39" s="234">
        <f>SUM(J15:J38)</f>
        <v>210</v>
      </c>
      <c r="O39" s="234">
        <f>SUM(O15:O38)</f>
        <v>236</v>
      </c>
      <c r="P39" s="234">
        <f>SUM(P15:P38)</f>
        <v>210</v>
      </c>
      <c r="U39" s="234">
        <f>SUM(U15:U38)</f>
        <v>236</v>
      </c>
      <c r="V39" s="234">
        <f>SUM(V15:V38)</f>
        <v>210</v>
      </c>
    </row>
    <row r="42" spans="1:23" ht="13.5" thickBot="1" x14ac:dyDescent="0.25"/>
    <row r="43" spans="1:23" ht="13.5" thickBot="1" x14ac:dyDescent="0.25">
      <c r="A43" s="353" t="s">
        <v>306</v>
      </c>
      <c r="B43" s="353" t="s">
        <v>307</v>
      </c>
      <c r="C43" s="353" t="s">
        <v>308</v>
      </c>
      <c r="D43" s="151">
        <f>SUM(D44:D139)</f>
        <v>90</v>
      </c>
      <c r="M43" s="3" t="s">
        <v>12</v>
      </c>
      <c r="N43" s="7" t="s">
        <v>1</v>
      </c>
      <c r="O43" s="7" t="s">
        <v>2</v>
      </c>
      <c r="P43" s="7" t="s">
        <v>3</v>
      </c>
      <c r="Q43" s="8" t="s">
        <v>4</v>
      </c>
    </row>
    <row r="44" spans="1:23" x14ac:dyDescent="0.2">
      <c r="A44">
        <v>25</v>
      </c>
      <c r="B44" s="197">
        <v>16</v>
      </c>
      <c r="C44">
        <v>0</v>
      </c>
      <c r="H44" s="414" t="str">
        <f>INDEX('[1]2012 Teams'!$B$2:$B$2344,MATCH(A44,'[1]2012 Teams'!$A$2:$A$2344))</f>
        <v>North Brunswick, NJ USA</v>
      </c>
      <c r="M44" s="128" t="s">
        <v>13</v>
      </c>
      <c r="N44" s="98">
        <v>233</v>
      </c>
      <c r="O44" s="153">
        <v>71</v>
      </c>
      <c r="P44" s="98">
        <v>179</v>
      </c>
      <c r="Q44" s="165" t="s">
        <v>6</v>
      </c>
    </row>
    <row r="45" spans="1:23" x14ac:dyDescent="0.2">
      <c r="A45">
        <v>27</v>
      </c>
      <c r="B45" s="197">
        <v>14</v>
      </c>
      <c r="C45">
        <v>10</v>
      </c>
      <c r="H45" s="414" t="str">
        <f>INDEX('[1]2012 Teams'!$B$2:$B$2344,MATCH(A45,'[1]2012 Teams'!$A$2:$A$2344))</f>
        <v>Clarkston, MI USA</v>
      </c>
      <c r="M45" s="128" t="s">
        <v>14</v>
      </c>
      <c r="N45" s="153">
        <v>330</v>
      </c>
      <c r="O45" s="153">
        <v>910</v>
      </c>
      <c r="P45" s="98">
        <v>1270</v>
      </c>
      <c r="Q45" s="165" t="s">
        <v>5</v>
      </c>
    </row>
    <row r="46" spans="1:23" x14ac:dyDescent="0.2">
      <c r="A46">
        <v>33</v>
      </c>
      <c r="B46" s="197">
        <v>16</v>
      </c>
      <c r="C46">
        <v>0</v>
      </c>
      <c r="H46" s="414" t="str">
        <f>INDEX('[1]2012 Teams'!$B$2:$B$2344,MATCH(A46,'[1]2012 Teams'!$A$2:$A$2344))</f>
        <v>Auburn Hills, MI USA</v>
      </c>
      <c r="M46" s="128" t="s">
        <v>15</v>
      </c>
      <c r="N46" s="98">
        <v>173</v>
      </c>
      <c r="O46" s="98">
        <v>1902</v>
      </c>
      <c r="P46" s="98">
        <v>1319</v>
      </c>
      <c r="Q46" s="165" t="s">
        <v>5</v>
      </c>
    </row>
    <row r="47" spans="1:23" ht="13.5" thickBot="1" x14ac:dyDescent="0.25">
      <c r="A47">
        <v>39</v>
      </c>
      <c r="B47" s="197">
        <v>7</v>
      </c>
      <c r="C47">
        <v>0</v>
      </c>
      <c r="H47" s="414" t="str">
        <f>INDEX('[1]2012 Teams'!$B$2:$B$2344,MATCH(A47,'[1]2012 Teams'!$A$2:$A$2344))</f>
        <v>Athens, AL USA</v>
      </c>
      <c r="M47" s="131" t="s">
        <v>16</v>
      </c>
      <c r="N47" s="218">
        <v>190</v>
      </c>
      <c r="O47" s="218">
        <v>987</v>
      </c>
      <c r="P47" s="159">
        <v>177</v>
      </c>
      <c r="Q47" s="168" t="s">
        <v>11</v>
      </c>
    </row>
    <row r="48" spans="1:23" x14ac:dyDescent="0.2">
      <c r="A48">
        <v>45</v>
      </c>
      <c r="B48" s="197">
        <v>14</v>
      </c>
      <c r="C48">
        <v>0</v>
      </c>
      <c r="H48" s="414" t="str">
        <f>INDEX('[1]2012 Teams'!$B$2:$B$2344,MATCH(A48,'[1]2012 Teams'!$A$2:$A$2344))</f>
        <v>Kokomo, IN USA</v>
      </c>
    </row>
    <row r="49" spans="1:8" x14ac:dyDescent="0.2">
      <c r="A49">
        <v>47</v>
      </c>
      <c r="B49" s="197">
        <v>9</v>
      </c>
      <c r="C49">
        <v>0</v>
      </c>
      <c r="H49" s="414" t="str">
        <f>INDEX('[1]2012 Teams'!$B$2:$B$2344,MATCH(A49,'[1]2012 Teams'!$A$2:$A$2344))</f>
        <v>Kokomo, IN USA</v>
      </c>
    </row>
    <row r="50" spans="1:8" x14ac:dyDescent="0.2">
      <c r="A50">
        <v>48</v>
      </c>
      <c r="B50" s="197">
        <v>1</v>
      </c>
      <c r="C50">
        <v>20</v>
      </c>
      <c r="H50" s="414" t="str">
        <f>INDEX('[1]2012 Teams'!$B$2:$B$2344,MATCH(A50,'[1]2012 Teams'!$A$2:$A$2344))</f>
        <v>Warren, OH USA</v>
      </c>
    </row>
    <row r="51" spans="1:8" x14ac:dyDescent="0.2">
      <c r="A51">
        <v>56</v>
      </c>
      <c r="B51" s="202">
        <v>10</v>
      </c>
      <c r="C51">
        <v>0</v>
      </c>
      <c r="H51" s="414" t="str">
        <f>INDEX('[1]2012 Teams'!$B$2:$B$2344,MATCH(A51,'[1]2012 Teams'!$A$2:$A$2344))</f>
        <v>Bound Brook, NJ USA</v>
      </c>
    </row>
    <row r="52" spans="1:8" x14ac:dyDescent="0.2">
      <c r="A52">
        <v>60</v>
      </c>
      <c r="B52" s="197">
        <v>9</v>
      </c>
      <c r="C52">
        <v>0</v>
      </c>
      <c r="H52" s="414" t="str">
        <f>INDEX('[1]2012 Teams'!$B$2:$B$2344,MATCH(A52,'[1]2012 Teams'!$A$2:$A$2344))</f>
        <v>Kingman, AZ USA</v>
      </c>
    </row>
    <row r="53" spans="1:8" x14ac:dyDescent="0.2">
      <c r="A53" s="319">
        <v>65</v>
      </c>
      <c r="B53" s="197">
        <v>9</v>
      </c>
      <c r="C53">
        <v>20</v>
      </c>
      <c r="E53" s="157" t="s">
        <v>314</v>
      </c>
      <c r="H53" s="414" t="str">
        <f>INDEX('[1]2012 Teams'!$B$2:$B$2344,MATCH(A53,'[1]2012 Teams'!$A$2:$A$2344))</f>
        <v>Erie, PA USA</v>
      </c>
    </row>
    <row r="54" spans="1:8" x14ac:dyDescent="0.2">
      <c r="A54">
        <v>67</v>
      </c>
      <c r="B54" s="197">
        <v>16</v>
      </c>
      <c r="C54">
        <v>20</v>
      </c>
      <c r="H54" s="414" t="str">
        <f>INDEX('[1]2012 Teams'!$B$2:$B$2344,MATCH(A54,'[1]2012 Teams'!$A$2:$A$2344))</f>
        <v>Milford, MI USA</v>
      </c>
    </row>
    <row r="55" spans="1:8" x14ac:dyDescent="0.2">
      <c r="A55">
        <v>68</v>
      </c>
      <c r="B55" s="197">
        <v>13</v>
      </c>
      <c r="C55">
        <v>10</v>
      </c>
      <c r="H55" s="414" t="str">
        <f>INDEX('[1]2012 Teams'!$B$2:$B$2344,MATCH(A55,'[1]2012 Teams'!$A$2:$A$2344))</f>
        <v>Ortonville, MI USA</v>
      </c>
    </row>
    <row r="56" spans="1:8" x14ac:dyDescent="0.2">
      <c r="A56">
        <v>71</v>
      </c>
      <c r="B56" s="197">
        <v>15</v>
      </c>
      <c r="C56" s="308">
        <v>40</v>
      </c>
      <c r="D56">
        <v>10</v>
      </c>
      <c r="H56" s="414" t="str">
        <f>INDEX('[1]2012 Teams'!$B$2:$B$2344,MATCH(A56,'[1]2012 Teams'!$A$2:$A$2344))</f>
        <v>Hammond, IN USA</v>
      </c>
    </row>
    <row r="57" spans="1:8" x14ac:dyDescent="0.2">
      <c r="A57">
        <v>79</v>
      </c>
      <c r="B57" s="197">
        <v>8</v>
      </c>
      <c r="C57">
        <v>20</v>
      </c>
      <c r="H57" s="414" t="str">
        <f>INDEX('[1]2012 Teams'!$B$2:$B$2344,MATCH(A57,'[1]2012 Teams'!$A$2:$A$2344))</f>
        <v>Tarpon Springs , FL USA</v>
      </c>
    </row>
    <row r="58" spans="1:8" x14ac:dyDescent="0.2">
      <c r="A58">
        <v>85</v>
      </c>
      <c r="B58" s="197">
        <v>13</v>
      </c>
      <c r="C58">
        <v>20</v>
      </c>
      <c r="H58" s="414" t="str">
        <f>INDEX('[1]2012 Teams'!$B$2:$B$2344,MATCH(A58,'[1]2012 Teams'!$A$2:$A$2344))</f>
        <v>Zeeland, MI USA</v>
      </c>
    </row>
    <row r="59" spans="1:8" x14ac:dyDescent="0.2">
      <c r="A59">
        <v>93</v>
      </c>
      <c r="B59" s="202">
        <v>6</v>
      </c>
      <c r="C59">
        <v>10</v>
      </c>
      <c r="H59" s="414" t="str">
        <f>INDEX('[1]2012 Teams'!$B$2:$B$2344,MATCH(A59,'[1]2012 Teams'!$A$2:$A$2344))</f>
        <v>Appleton, WI USA</v>
      </c>
    </row>
    <row r="60" spans="1:8" x14ac:dyDescent="0.2">
      <c r="A60">
        <v>100</v>
      </c>
      <c r="B60" s="197">
        <v>11</v>
      </c>
      <c r="C60">
        <v>0</v>
      </c>
      <c r="H60" s="414" t="str">
        <f>INDEX('[1]2012 Teams'!$B$2:$B$2344,MATCH(A60,'[1]2012 Teams'!$A$2:$A$2344))</f>
        <v>Woodside, CA USA</v>
      </c>
    </row>
    <row r="61" spans="1:8" x14ac:dyDescent="0.2">
      <c r="A61">
        <v>107</v>
      </c>
      <c r="B61" s="197">
        <v>4</v>
      </c>
      <c r="C61">
        <v>20</v>
      </c>
      <c r="H61" s="414" t="str">
        <f>INDEX('[1]2012 Teams'!$B$2:$B$2344,MATCH(A61,'[1]2012 Teams'!$A$2:$A$2344))</f>
        <v>Holland, MI USA</v>
      </c>
    </row>
    <row r="62" spans="1:8" x14ac:dyDescent="0.2">
      <c r="A62">
        <v>111</v>
      </c>
      <c r="B62" s="197">
        <v>13</v>
      </c>
      <c r="C62">
        <v>10</v>
      </c>
      <c r="H62" s="414" t="str">
        <f>INDEX('[1]2012 Teams'!$B$2:$B$2344,MATCH(A62,'[1]2012 Teams'!$A$2:$A$2344))</f>
        <v>Schaumburg, IL USA</v>
      </c>
    </row>
    <row r="63" spans="1:8" x14ac:dyDescent="0.2">
      <c r="A63">
        <v>116</v>
      </c>
      <c r="B63" s="197">
        <v>11</v>
      </c>
      <c r="C63">
        <v>10</v>
      </c>
      <c r="H63" s="414" t="str">
        <f>INDEX('[1]2012 Teams'!$B$2:$B$2344,MATCH(A63,'[1]2012 Teams'!$A$2:$A$2344))</f>
        <v>Herndon, VA USA</v>
      </c>
    </row>
    <row r="64" spans="1:8" x14ac:dyDescent="0.2">
      <c r="A64">
        <v>118</v>
      </c>
      <c r="B64" s="197">
        <v>7</v>
      </c>
      <c r="C64">
        <v>0</v>
      </c>
      <c r="H64" s="414" t="str">
        <f>INDEX('[1]2012 Teams'!$B$2:$B$2344,MATCH(A64,'[1]2012 Teams'!$A$2:$A$2344))</f>
        <v>League City, TX USA</v>
      </c>
    </row>
    <row r="65" spans="1:8" x14ac:dyDescent="0.2">
      <c r="A65">
        <v>121</v>
      </c>
      <c r="B65" s="197">
        <v>14</v>
      </c>
      <c r="C65">
        <v>10</v>
      </c>
      <c r="H65" s="414" t="str">
        <f>INDEX('[1]2012 Teams'!$B$2:$B$2344,MATCH(A65,'[1]2012 Teams'!$A$2:$A$2344))</f>
        <v>Newport County, RI USA</v>
      </c>
    </row>
    <row r="66" spans="1:8" x14ac:dyDescent="0.2">
      <c r="A66">
        <v>126</v>
      </c>
      <c r="B66" s="197">
        <v>3</v>
      </c>
      <c r="C66">
        <v>10</v>
      </c>
      <c r="H66" s="414" t="str">
        <f>INDEX('[1]2012 Teams'!$B$2:$B$2344,MATCH(A66,'[1]2012 Teams'!$A$2:$A$2344))</f>
        <v>Clinton, MA USA</v>
      </c>
    </row>
    <row r="67" spans="1:8" x14ac:dyDescent="0.2">
      <c r="A67">
        <v>148</v>
      </c>
      <c r="B67" s="202">
        <v>15</v>
      </c>
      <c r="C67">
        <v>10</v>
      </c>
      <c r="H67" s="414" t="str">
        <f>INDEX('[1]2012 Teams'!$B$2:$B$2344,MATCH(A67,'[1]2012 Teams'!$A$2:$A$2344))</f>
        <v>Greenville, TX USA</v>
      </c>
    </row>
    <row r="68" spans="1:8" x14ac:dyDescent="0.2">
      <c r="A68">
        <v>173</v>
      </c>
      <c r="B68" s="194">
        <v>15</v>
      </c>
      <c r="C68">
        <v>30</v>
      </c>
      <c r="H68" s="414" t="str">
        <f>INDEX('[1]2012 Teams'!$B$2:$B$2344,MATCH(A68,'[1]2012 Teams'!$A$2:$A$2344))</f>
        <v>East Hartford, CT USA</v>
      </c>
    </row>
    <row r="69" spans="1:8" x14ac:dyDescent="0.2">
      <c r="A69">
        <v>175</v>
      </c>
      <c r="B69" s="197">
        <v>12</v>
      </c>
      <c r="C69">
        <v>0</v>
      </c>
      <c r="H69" s="414" t="str">
        <f>INDEX('[1]2012 Teams'!$B$2:$B$2344,MATCH(A69,'[1]2012 Teams'!$A$2:$A$2344))</f>
        <v>Enfield, CT USA</v>
      </c>
    </row>
    <row r="70" spans="1:8" x14ac:dyDescent="0.2">
      <c r="A70">
        <v>176</v>
      </c>
      <c r="B70" s="197">
        <v>13</v>
      </c>
      <c r="C70">
        <v>0</v>
      </c>
      <c r="H70" s="414" t="str">
        <f>INDEX('[1]2012 Teams'!$B$2:$B$2344,MATCH(A70,'[1]2012 Teams'!$A$2:$A$2344))</f>
        <v>Windsor Locks, CT USA</v>
      </c>
    </row>
    <row r="71" spans="1:8" x14ac:dyDescent="0.2">
      <c r="A71">
        <v>177</v>
      </c>
      <c r="B71" s="197">
        <v>8</v>
      </c>
      <c r="C71" s="308">
        <v>50</v>
      </c>
      <c r="D71">
        <v>20</v>
      </c>
      <c r="H71" s="414" t="str">
        <f>INDEX('[1]2012 Teams'!$B$2:$B$2344,MATCH(A71,'[1]2012 Teams'!$A$2:$A$2344))</f>
        <v>South Windsor, CT USA</v>
      </c>
    </row>
    <row r="72" spans="1:8" x14ac:dyDescent="0.2">
      <c r="A72">
        <v>179</v>
      </c>
      <c r="B72" s="197">
        <v>2</v>
      </c>
      <c r="C72" s="308">
        <v>40</v>
      </c>
      <c r="D72">
        <v>10</v>
      </c>
      <c r="H72" s="414" t="str">
        <f>INDEX('[1]2012 Teams'!$B$2:$B$2344,MATCH(A72,'[1]2012 Teams'!$A$2:$A$2344))</f>
        <v>Riviera Beach, FL USA</v>
      </c>
    </row>
    <row r="73" spans="1:8" x14ac:dyDescent="0.2">
      <c r="A73">
        <v>181</v>
      </c>
      <c r="B73" s="197">
        <v>6</v>
      </c>
      <c r="C73">
        <v>0</v>
      </c>
      <c r="H73" s="414" t="str">
        <f>INDEX('[1]2012 Teams'!$B$2:$B$2344,MATCH(A73,'[1]2012 Teams'!$A$2:$A$2344))</f>
        <v>Hartford, CT USA</v>
      </c>
    </row>
    <row r="74" spans="1:8" x14ac:dyDescent="0.2">
      <c r="A74">
        <v>190</v>
      </c>
      <c r="B74" s="197">
        <v>9</v>
      </c>
      <c r="C74" s="308">
        <v>50</v>
      </c>
      <c r="D74">
        <v>20</v>
      </c>
      <c r="H74" s="414" t="str">
        <f>INDEX('[1]2012 Teams'!$B$2:$B$2344,MATCH(A74,'[1]2012 Teams'!$A$2:$A$2344))</f>
        <v>Worcester, MA USA</v>
      </c>
    </row>
    <row r="75" spans="1:8" x14ac:dyDescent="0.2">
      <c r="A75">
        <v>191</v>
      </c>
      <c r="B75" s="202">
        <v>4</v>
      </c>
      <c r="C75">
        <v>0</v>
      </c>
      <c r="H75" s="414" t="str">
        <f>INDEX('[1]2012 Teams'!$B$2:$B$2344,MATCH(A75,'[1]2012 Teams'!$A$2:$A$2344))</f>
        <v>Rochester, NY USA</v>
      </c>
    </row>
    <row r="76" spans="1:8" x14ac:dyDescent="0.2">
      <c r="A76">
        <v>195</v>
      </c>
      <c r="B76" s="197">
        <v>14</v>
      </c>
      <c r="C76">
        <v>10</v>
      </c>
      <c r="H76" s="414" t="str">
        <f>INDEX('[1]2012 Teams'!$B$2:$B$2344,MATCH(A76,'[1]2012 Teams'!$A$2:$A$2344))</f>
        <v>Southington, CT USA</v>
      </c>
    </row>
    <row r="77" spans="1:8" x14ac:dyDescent="0.2">
      <c r="A77">
        <v>217</v>
      </c>
      <c r="B77" s="197">
        <v>3</v>
      </c>
      <c r="C77">
        <v>0</v>
      </c>
      <c r="H77" s="414" t="str">
        <f>INDEX('[1]2012 Teams'!$B$2:$B$2344,MATCH(A77,'[1]2012 Teams'!$A$2:$A$2344))</f>
        <v>Sterling Heights, MI USA</v>
      </c>
    </row>
    <row r="78" spans="1:8" x14ac:dyDescent="0.2">
      <c r="A78">
        <v>223</v>
      </c>
      <c r="B78" s="197">
        <v>3</v>
      </c>
      <c r="C78">
        <v>10</v>
      </c>
      <c r="H78" s="414" t="str">
        <f>INDEX('[1]2012 Teams'!$B$2:$B$2344,MATCH(A78,'[1]2012 Teams'!$A$2:$A$2344))</f>
        <v>Wanaque, NJ USA</v>
      </c>
    </row>
    <row r="79" spans="1:8" x14ac:dyDescent="0.2">
      <c r="A79">
        <v>229</v>
      </c>
      <c r="B79" s="197">
        <v>13</v>
      </c>
      <c r="C79">
        <v>0</v>
      </c>
      <c r="H79" s="414" t="str">
        <f>INDEX('[1]2012 Teams'!$B$2:$B$2344,MATCH(A79,'[1]2012 Teams'!$A$2:$A$2344))</f>
        <v>Potsdam, NY USA</v>
      </c>
    </row>
    <row r="80" spans="1:8" x14ac:dyDescent="0.2">
      <c r="A80">
        <v>233</v>
      </c>
      <c r="B80" s="197">
        <v>15</v>
      </c>
      <c r="C80" s="308">
        <v>40</v>
      </c>
      <c r="D80">
        <v>10</v>
      </c>
      <c r="H80" s="414" t="str">
        <f>INDEX('[1]2012 Teams'!$B$2:$B$2344,MATCH(A80,'[1]2012 Teams'!$A$2:$A$2344))</f>
        <v>Rockledge/Cocoa Beach, FL USA</v>
      </c>
    </row>
    <row r="81" spans="1:8" x14ac:dyDescent="0.2">
      <c r="A81">
        <v>234</v>
      </c>
      <c r="B81" s="197">
        <v>10</v>
      </c>
      <c r="C81">
        <v>0</v>
      </c>
      <c r="H81" s="414" t="str">
        <f>INDEX('[1]2012 Teams'!$B$2:$B$2344,MATCH(A81,'[1]2012 Teams'!$A$2:$A$2344))</f>
        <v>Indianapolis, IN USA</v>
      </c>
    </row>
    <row r="82" spans="1:8" x14ac:dyDescent="0.2">
      <c r="A82">
        <v>247</v>
      </c>
      <c r="B82" s="197">
        <v>12</v>
      </c>
      <c r="C82">
        <v>0</v>
      </c>
      <c r="H82" s="414" t="str">
        <f>INDEX('[1]2012 Teams'!$B$2:$B$2344,MATCH(A82,'[1]2012 Teams'!$A$2:$A$2344))</f>
        <v>Berkley, MI USA</v>
      </c>
    </row>
    <row r="83" spans="1:8" x14ac:dyDescent="0.2">
      <c r="A83">
        <v>254</v>
      </c>
      <c r="B83" s="202">
        <v>16</v>
      </c>
      <c r="C83">
        <v>10</v>
      </c>
      <c r="H83" s="414" t="str">
        <f>INDEX('[1]2012 Teams'!$B$2:$B$2344,MATCH(A83,'[1]2012 Teams'!$A$2:$A$2344))</f>
        <v>San Jose, CA USA</v>
      </c>
    </row>
    <row r="84" spans="1:8" x14ac:dyDescent="0.2">
      <c r="A84">
        <v>279</v>
      </c>
      <c r="B84" s="197">
        <v>7</v>
      </c>
      <c r="C84">
        <v>0</v>
      </c>
      <c r="H84" s="414" t="str">
        <f>INDEX('[1]2012 Teams'!$B$2:$B$2344,MATCH(A84,'[1]2012 Teams'!$A$2:$A$2344))</f>
        <v>Maumee, OH USA</v>
      </c>
    </row>
    <row r="85" spans="1:8" x14ac:dyDescent="0.2">
      <c r="A85">
        <v>293</v>
      </c>
      <c r="B85" s="197">
        <v>11</v>
      </c>
      <c r="C85">
        <v>0</v>
      </c>
      <c r="H85" s="414" t="str">
        <f>INDEX('[1]2012 Teams'!$B$2:$B$2344,MATCH(A85,'[1]2012 Teams'!$A$2:$A$2344))</f>
        <v>Pennington, NJ USA</v>
      </c>
    </row>
    <row r="86" spans="1:8" x14ac:dyDescent="0.2">
      <c r="A86">
        <v>330</v>
      </c>
      <c r="B86" s="197">
        <v>15</v>
      </c>
      <c r="C86">
        <v>30</v>
      </c>
      <c r="H86" s="414" t="str">
        <f>INDEX('[1]2012 Teams'!$B$2:$B$2344,MATCH(A86,'[1]2012 Teams'!$A$2:$A$2344))</f>
        <v>Hermosa Beach, CA USA</v>
      </c>
    </row>
    <row r="87" spans="1:8" x14ac:dyDescent="0.2">
      <c r="A87">
        <v>341</v>
      </c>
      <c r="B87" s="197">
        <v>10</v>
      </c>
      <c r="C87">
        <v>0</v>
      </c>
      <c r="H87" s="414" t="str">
        <f>INDEX('[1]2012 Teams'!$B$2:$B$2344,MATCH(A87,'[1]2012 Teams'!$A$2:$A$2344))</f>
        <v>Ambler, PA USA</v>
      </c>
    </row>
    <row r="88" spans="1:8" x14ac:dyDescent="0.2">
      <c r="A88">
        <v>364</v>
      </c>
      <c r="B88" s="197">
        <v>10</v>
      </c>
      <c r="C88">
        <v>0</v>
      </c>
      <c r="H88" s="414" t="str">
        <f>INDEX('[1]2012 Teams'!$B$2:$B$2344,MATCH(A88,'[1]2012 Teams'!$A$2:$A$2344))</f>
        <v>Gulfport, MS USA</v>
      </c>
    </row>
    <row r="89" spans="1:8" x14ac:dyDescent="0.2">
      <c r="A89">
        <v>365</v>
      </c>
      <c r="B89" s="197">
        <v>6</v>
      </c>
      <c r="C89">
        <v>0</v>
      </c>
      <c r="H89" s="414" t="str">
        <f>INDEX('[1]2012 Teams'!$B$2:$B$2344,MATCH(A89,'[1]2012 Teams'!$A$2:$A$2344))</f>
        <v>Wilmington, DE USA</v>
      </c>
    </row>
    <row r="90" spans="1:8" x14ac:dyDescent="0.2">
      <c r="A90">
        <v>386</v>
      </c>
      <c r="B90" s="197">
        <v>13</v>
      </c>
      <c r="C90">
        <v>20</v>
      </c>
      <c r="H90" s="414" t="str">
        <f>INDEX('[1]2012 Teams'!$B$2:$B$2344,MATCH(A90,'[1]2012 Teams'!$A$2:$A$2344))</f>
        <v>Melbourne, FL USA</v>
      </c>
    </row>
    <row r="91" spans="1:8" x14ac:dyDescent="0.2">
      <c r="A91">
        <v>469</v>
      </c>
      <c r="B91" s="202">
        <v>12</v>
      </c>
      <c r="C91">
        <v>10</v>
      </c>
      <c r="H91" s="414" t="str">
        <f>INDEX('[1]2012 Teams'!$B$2:$B$2344,MATCH(A91,'[1]2012 Teams'!$A$2:$A$2344))</f>
        <v>Bloomfield Hills, MI USA</v>
      </c>
    </row>
    <row r="92" spans="1:8" x14ac:dyDescent="0.2">
      <c r="A92">
        <v>488</v>
      </c>
      <c r="B92" s="194">
        <v>1</v>
      </c>
      <c r="C92">
        <v>0</v>
      </c>
      <c r="H92" s="414" t="str">
        <f>INDEX('[1]2012 Teams'!$B$2:$B$2344,MATCH(A92,'[1]2012 Teams'!$A$2:$A$2344))</f>
        <v>Seattle, WA USA</v>
      </c>
    </row>
    <row r="93" spans="1:8" x14ac:dyDescent="0.2">
      <c r="A93">
        <v>494</v>
      </c>
      <c r="B93" s="197">
        <v>16</v>
      </c>
      <c r="C93">
        <v>10</v>
      </c>
      <c r="H93" s="414" t="str">
        <f>INDEX('[1]2012 Teams'!$B$2:$B$2344,MATCH(A93,'[1]2012 Teams'!$A$2:$A$2344))</f>
        <v>Goodrich, MI USA</v>
      </c>
    </row>
    <row r="94" spans="1:8" x14ac:dyDescent="0.2">
      <c r="A94">
        <v>503</v>
      </c>
      <c r="B94" s="197">
        <v>9</v>
      </c>
      <c r="C94">
        <v>20</v>
      </c>
      <c r="H94" s="414" t="str">
        <f>INDEX('[1]2012 Teams'!$B$2:$B$2344,MATCH(A94,'[1]2012 Teams'!$A$2:$A$2344))</f>
        <v>Novi, MI USA</v>
      </c>
    </row>
    <row r="95" spans="1:8" x14ac:dyDescent="0.2">
      <c r="A95">
        <v>537</v>
      </c>
      <c r="B95" s="197">
        <v>10</v>
      </c>
      <c r="C95">
        <v>0</v>
      </c>
      <c r="H95" s="414" t="str">
        <f>INDEX('[1]2012 Teams'!$B$2:$B$2344,MATCH(A95,'[1]2012 Teams'!$A$2:$A$2344))</f>
        <v>Sussex, WI USA</v>
      </c>
    </row>
    <row r="96" spans="1:8" x14ac:dyDescent="0.2">
      <c r="A96">
        <v>558</v>
      </c>
      <c r="B96" s="197">
        <v>11</v>
      </c>
      <c r="C96">
        <v>0</v>
      </c>
      <c r="H96" s="414" t="str">
        <f>INDEX('[1]2012 Teams'!$B$2:$B$2344,MATCH(A96,'[1]2012 Teams'!$A$2:$A$2344))</f>
        <v>New Haven, CT USA</v>
      </c>
    </row>
    <row r="97" spans="1:8" x14ac:dyDescent="0.2">
      <c r="A97">
        <v>703</v>
      </c>
      <c r="B97" s="197">
        <v>5</v>
      </c>
      <c r="C97">
        <v>10</v>
      </c>
      <c r="H97" s="414" t="str">
        <f>INDEX('[1]2012 Teams'!$B$2:$B$2344,MATCH(A97,'[1]2012 Teams'!$A$2:$A$2344))</f>
        <v>Saginaw, MI USA</v>
      </c>
    </row>
    <row r="98" spans="1:8" x14ac:dyDescent="0.2">
      <c r="A98">
        <v>768</v>
      </c>
      <c r="B98" s="197">
        <v>8</v>
      </c>
      <c r="C98">
        <v>0</v>
      </c>
      <c r="H98" s="414" t="str">
        <f>INDEX('[1]2012 Teams'!$B$2:$B$2344,MATCH(A98,'[1]2012 Teams'!$A$2:$A$2344))</f>
        <v>Baltimore, MD USA</v>
      </c>
    </row>
    <row r="99" spans="1:8" x14ac:dyDescent="0.2">
      <c r="A99">
        <v>811</v>
      </c>
      <c r="B99" s="202">
        <v>5</v>
      </c>
      <c r="C99">
        <v>0</v>
      </c>
      <c r="H99" s="414" t="str">
        <f>INDEX('[1]2012 Teams'!$B$2:$B$2344,MATCH(A99,'[1]2012 Teams'!$A$2:$A$2344))</f>
        <v>Nashua, NH USA</v>
      </c>
    </row>
    <row r="100" spans="1:8" x14ac:dyDescent="0.2">
      <c r="A100">
        <v>910</v>
      </c>
      <c r="B100" s="197">
        <v>15</v>
      </c>
      <c r="C100">
        <v>30</v>
      </c>
      <c r="H100" s="414" t="str">
        <f>INDEX('[1]2012 Teams'!$B$2:$B$2344,MATCH(A100,'[1]2012 Teams'!$A$2:$A$2344))</f>
        <v>Madison Heights, MI USA</v>
      </c>
    </row>
    <row r="101" spans="1:8" x14ac:dyDescent="0.2">
      <c r="A101">
        <v>987</v>
      </c>
      <c r="B101" s="197">
        <v>9</v>
      </c>
      <c r="C101" s="308">
        <v>50</v>
      </c>
      <c r="D101">
        <v>20</v>
      </c>
      <c r="H101" s="414" t="str">
        <f>INDEX('[1]2012 Teams'!$B$2:$B$2344,MATCH(A101,'[1]2012 Teams'!$A$2:$A$2344))</f>
        <v>Las Vegas, NV USA</v>
      </c>
    </row>
    <row r="102" spans="1:8" x14ac:dyDescent="0.2">
      <c r="A102">
        <v>997</v>
      </c>
      <c r="B102" s="197">
        <v>1</v>
      </c>
      <c r="C102">
        <v>10</v>
      </c>
      <c r="H102" s="414" t="str">
        <f>INDEX('[1]2012 Teams'!$B$2:$B$2344,MATCH(A102,'[1]2012 Teams'!$A$2:$A$2344))</f>
        <v>Corvallis, OR USA</v>
      </c>
    </row>
    <row r="103" spans="1:8" x14ac:dyDescent="0.2">
      <c r="A103">
        <v>1038</v>
      </c>
      <c r="B103" s="197">
        <v>12</v>
      </c>
      <c r="C103">
        <v>0</v>
      </c>
      <c r="H103" s="414" t="str">
        <f>INDEX('[1]2012 Teams'!$B$2:$B$2344,MATCH(A103,'[1]2012 Teams'!$A$2:$A$2344))</f>
        <v>Liberty Township, OH USA</v>
      </c>
    </row>
    <row r="104" spans="1:8" x14ac:dyDescent="0.2">
      <c r="A104">
        <v>1087</v>
      </c>
      <c r="B104" s="197">
        <v>8</v>
      </c>
      <c r="C104">
        <v>0</v>
      </c>
      <c r="H104" s="414" t="str">
        <f>INDEX('[1]2012 Teams'!$B$2:$B$2344,MATCH(A104,'[1]2012 Teams'!$A$2:$A$2344))</f>
        <v>Glen Allen, VA USA</v>
      </c>
    </row>
    <row r="105" spans="1:8" x14ac:dyDescent="0.2">
      <c r="A105">
        <v>1102</v>
      </c>
      <c r="B105" s="197">
        <v>2</v>
      </c>
      <c r="C105">
        <v>10</v>
      </c>
      <c r="H105" s="414" t="str">
        <f>INDEX('[1]2012 Teams'!$B$2:$B$2344,MATCH(A105,'[1]2012 Teams'!$A$2:$A$2344))</f>
        <v>Aiken, SC USA</v>
      </c>
    </row>
    <row r="106" spans="1:8" x14ac:dyDescent="0.2">
      <c r="A106">
        <v>1114</v>
      </c>
      <c r="B106" s="197">
        <v>12</v>
      </c>
      <c r="C106">
        <v>10</v>
      </c>
      <c r="H106" s="414" t="str">
        <f>INDEX('[1]2012 Teams'!$B$2:$B$2344,MATCH(A106,'[1]2012 Teams'!$A$2:$A$2344))</f>
        <v>St. Catharines, ON Canada</v>
      </c>
    </row>
    <row r="107" spans="1:8" x14ac:dyDescent="0.2">
      <c r="A107">
        <v>1124</v>
      </c>
      <c r="B107" s="202">
        <v>14</v>
      </c>
      <c r="C107">
        <v>20</v>
      </c>
      <c r="H107" s="414" t="str">
        <f>INDEX('[1]2012 Teams'!$B$2:$B$2344,MATCH(A107,'[1]2012 Teams'!$A$2:$A$2344))</f>
        <v>Avon, CT USA</v>
      </c>
    </row>
    <row r="108" spans="1:8" x14ac:dyDescent="0.2">
      <c r="A108">
        <v>1126</v>
      </c>
      <c r="B108" s="197">
        <v>13</v>
      </c>
      <c r="C108">
        <v>0</v>
      </c>
      <c r="H108" s="414" t="str">
        <f>INDEX('[1]2012 Teams'!$B$2:$B$2344,MATCH(A108,'[1]2012 Teams'!$A$2:$A$2344))</f>
        <v>Webster, NY USA</v>
      </c>
    </row>
    <row r="109" spans="1:8" x14ac:dyDescent="0.2">
      <c r="A109">
        <v>1153</v>
      </c>
      <c r="B109" s="197">
        <v>5</v>
      </c>
      <c r="C109">
        <v>0</v>
      </c>
      <c r="H109" s="414" t="str">
        <f>INDEX('[1]2012 Teams'!$B$2:$B$2344,MATCH(A109,'[1]2012 Teams'!$A$2:$A$2344))</f>
        <v>Walpole, MA USA</v>
      </c>
    </row>
    <row r="110" spans="1:8" x14ac:dyDescent="0.2">
      <c r="A110">
        <v>1270</v>
      </c>
      <c r="B110" s="197">
        <v>2</v>
      </c>
      <c r="C110">
        <v>30</v>
      </c>
      <c r="H110" s="414" t="str">
        <f>INDEX('[1]2012 Teams'!$B$2:$B$2344,MATCH(A110,'[1]2012 Teams'!$A$2:$A$2344))</f>
        <v>Cleveland, OH USA</v>
      </c>
    </row>
    <row r="111" spans="1:8" x14ac:dyDescent="0.2">
      <c r="A111">
        <v>1302</v>
      </c>
      <c r="B111" s="197">
        <v>14</v>
      </c>
      <c r="C111">
        <v>10</v>
      </c>
      <c r="H111" s="414" t="str">
        <f>INDEX('[1]2012 Teams'!$B$2:$B$2344,MATCH(A111,'[1]2012 Teams'!$A$2:$A$2344))</f>
        <v>Sparta, NJ USA</v>
      </c>
    </row>
    <row r="112" spans="1:8" x14ac:dyDescent="0.2">
      <c r="A112">
        <v>1305</v>
      </c>
      <c r="B112" s="197">
        <v>13</v>
      </c>
      <c r="C112">
        <v>0</v>
      </c>
      <c r="H112" s="414" t="str">
        <f>INDEX('[1]2012 Teams'!$B$2:$B$2344,MATCH(A112,'[1]2012 Teams'!$A$2:$A$2344))</f>
        <v>North Bay, ON Canada</v>
      </c>
    </row>
    <row r="113" spans="1:8" x14ac:dyDescent="0.2">
      <c r="A113">
        <v>1311</v>
      </c>
      <c r="B113" s="197">
        <v>11</v>
      </c>
      <c r="C113">
        <v>0</v>
      </c>
      <c r="H113" s="414" t="str">
        <f>INDEX('[1]2012 Teams'!$B$2:$B$2344,MATCH(A113,'[1]2012 Teams'!$A$2:$A$2344))</f>
        <v>Marietta, GA USA</v>
      </c>
    </row>
    <row r="114" spans="1:8" x14ac:dyDescent="0.2">
      <c r="A114">
        <v>1319</v>
      </c>
      <c r="B114" s="197">
        <v>2</v>
      </c>
      <c r="C114">
        <v>30</v>
      </c>
      <c r="H114" s="414" t="str">
        <f>INDEX('[1]2012 Teams'!$B$2:$B$2344,MATCH(A114,'[1]2012 Teams'!$A$2:$A$2344))</f>
        <v>Mauldin, SC USA</v>
      </c>
    </row>
    <row r="115" spans="1:8" x14ac:dyDescent="0.2">
      <c r="A115">
        <v>1369</v>
      </c>
      <c r="B115" s="202">
        <v>11</v>
      </c>
      <c r="C115">
        <v>0</v>
      </c>
      <c r="H115" s="414" t="str">
        <f>INDEX('[1]2012 Teams'!$B$2:$B$2344,MATCH(A115,'[1]2012 Teams'!$A$2:$A$2344))</f>
        <v>Tampa, FL USA</v>
      </c>
    </row>
    <row r="116" spans="1:8" x14ac:dyDescent="0.2">
      <c r="A116">
        <v>1425</v>
      </c>
      <c r="B116" s="194">
        <v>16</v>
      </c>
      <c r="C116">
        <v>0</v>
      </c>
      <c r="H116" s="414" t="str">
        <f>INDEX('[1]2012 Teams'!$B$2:$B$2344,MATCH(A116,'[1]2012 Teams'!$A$2:$A$2344))</f>
        <v>Wilsonville, OR USA</v>
      </c>
    </row>
    <row r="117" spans="1:8" x14ac:dyDescent="0.2">
      <c r="A117">
        <v>1501</v>
      </c>
      <c r="B117" s="197">
        <v>7</v>
      </c>
      <c r="C117">
        <v>0</v>
      </c>
      <c r="H117" s="414" t="str">
        <f>INDEX('[1]2012 Teams'!$B$2:$B$2344,MATCH(A117,'[1]2012 Teams'!$A$2:$A$2344))</f>
        <v>Huntington, IN USA</v>
      </c>
    </row>
    <row r="118" spans="1:8" x14ac:dyDescent="0.2">
      <c r="A118">
        <v>1503</v>
      </c>
      <c r="B118" s="197">
        <v>1</v>
      </c>
      <c r="C118">
        <v>0</v>
      </c>
      <c r="H118" s="414" t="str">
        <f>INDEX('[1]2012 Teams'!$B$2:$B$2344,MATCH(A118,'[1]2012 Teams'!$A$2:$A$2344))</f>
        <v>Niagara Falls, ON Canada</v>
      </c>
    </row>
    <row r="119" spans="1:8" x14ac:dyDescent="0.2">
      <c r="A119">
        <v>1511</v>
      </c>
      <c r="B119" s="197">
        <v>10</v>
      </c>
      <c r="C119">
        <v>0</v>
      </c>
      <c r="H119" s="414" t="str">
        <f>INDEX('[1]2012 Teams'!$B$2:$B$2344,MATCH(A119,'[1]2012 Teams'!$A$2:$A$2344))</f>
        <v>Penfield, NY USA</v>
      </c>
    </row>
    <row r="120" spans="1:8" x14ac:dyDescent="0.2">
      <c r="A120">
        <v>1516</v>
      </c>
      <c r="B120" s="197">
        <v>10</v>
      </c>
      <c r="C120">
        <v>0</v>
      </c>
      <c r="H120" s="414" t="str">
        <f>INDEX('[1]2012 Teams'!$B$2:$B$2344,MATCH(A120,'[1]2012 Teams'!$A$2:$A$2344))</f>
        <v>San Ramon, CA USA</v>
      </c>
    </row>
    <row r="121" spans="1:8" x14ac:dyDescent="0.2">
      <c r="A121">
        <v>1523</v>
      </c>
      <c r="B121" s="197">
        <v>5</v>
      </c>
      <c r="C121">
        <v>10</v>
      </c>
      <c r="H121" s="414" t="str">
        <f>INDEX('[1]2012 Teams'!$B$2:$B$2344,MATCH(A121,'[1]2012 Teams'!$A$2:$A$2344))</f>
        <v>Palm Beach Gardens and Jupiter, FL USA</v>
      </c>
    </row>
    <row r="122" spans="1:8" x14ac:dyDescent="0.2">
      <c r="A122">
        <v>1533</v>
      </c>
      <c r="B122" s="197">
        <v>9</v>
      </c>
      <c r="C122">
        <v>0</v>
      </c>
      <c r="H122" s="414" t="str">
        <f>INDEX('[1]2012 Teams'!$B$2:$B$2344,MATCH(A122,'[1]2012 Teams'!$A$2:$A$2344))</f>
        <v>Greensboro, NC USA</v>
      </c>
    </row>
    <row r="123" spans="1:8" x14ac:dyDescent="0.2">
      <c r="A123">
        <v>1574</v>
      </c>
      <c r="B123" s="202">
        <v>15</v>
      </c>
      <c r="C123">
        <v>10</v>
      </c>
      <c r="H123" s="414" t="str">
        <f>INDEX('[1]2012 Teams'!$B$2:$B$2344,MATCH(A123,'[1]2012 Teams'!$A$2:$A$2344))</f>
        <v>Misgav, NORTHERN Israel</v>
      </c>
    </row>
    <row r="124" spans="1:8" x14ac:dyDescent="0.2">
      <c r="A124">
        <v>1592</v>
      </c>
      <c r="B124" s="197">
        <v>14</v>
      </c>
      <c r="C124">
        <v>20</v>
      </c>
      <c r="H124" s="414" t="str">
        <f>INDEX('[1]2012 Teams'!$B$2:$B$2344,MATCH(A124,'[1]2012 Teams'!$A$2:$A$2344))</f>
        <v>Cocoa, FL USA</v>
      </c>
    </row>
    <row r="125" spans="1:8" x14ac:dyDescent="0.2">
      <c r="A125">
        <v>1595</v>
      </c>
      <c r="B125" s="197">
        <v>11</v>
      </c>
      <c r="C125">
        <v>10</v>
      </c>
      <c r="H125" s="414" t="str">
        <f>INDEX('[1]2012 Teams'!$B$2:$B$2344,MATCH(A125,'[1]2012 Teams'!$A$2:$A$2344))</f>
        <v>Spokane, WA USA</v>
      </c>
    </row>
    <row r="126" spans="1:8" x14ac:dyDescent="0.2">
      <c r="A126">
        <v>1700</v>
      </c>
      <c r="B126" s="197">
        <v>10</v>
      </c>
      <c r="C126">
        <v>0</v>
      </c>
      <c r="H126" s="414" t="str">
        <f>INDEX('[1]2012 Teams'!$B$2:$B$2344,MATCH(A126,'[1]2012 Teams'!$A$2:$A$2344))</f>
        <v>Palo Alto, CA USA</v>
      </c>
    </row>
    <row r="127" spans="1:8" x14ac:dyDescent="0.2">
      <c r="A127">
        <v>1712</v>
      </c>
      <c r="B127" s="197">
        <v>12</v>
      </c>
      <c r="C127">
        <v>10</v>
      </c>
      <c r="H127" s="414" t="str">
        <f>INDEX('[1]2012 Teams'!$B$2:$B$2344,MATCH(A127,'[1]2012 Teams'!$A$2:$A$2344))</f>
        <v>Ardmore, PA USA</v>
      </c>
    </row>
    <row r="128" spans="1:8" x14ac:dyDescent="0.2">
      <c r="A128">
        <v>1732</v>
      </c>
      <c r="B128" s="197">
        <v>16</v>
      </c>
      <c r="C128">
        <v>20</v>
      </c>
      <c r="H128" s="414" t="str">
        <f>INDEX('[1]2012 Teams'!$B$2:$B$2344,MATCH(A128,'[1]2012 Teams'!$A$2:$A$2344))</f>
        <v>Milwaukee, WI USA</v>
      </c>
    </row>
    <row r="129" spans="1:9" x14ac:dyDescent="0.2">
      <c r="A129">
        <v>1816</v>
      </c>
      <c r="B129" s="197">
        <v>3</v>
      </c>
      <c r="C129">
        <v>20</v>
      </c>
      <c r="H129" s="414" t="str">
        <f>INDEX('[1]2012 Teams'!$B$2:$B$2344,MATCH(A129,'[1]2012 Teams'!$A$2:$A$2344))</f>
        <v>Edina, MN USA</v>
      </c>
    </row>
    <row r="130" spans="1:9" x14ac:dyDescent="0.2">
      <c r="A130">
        <v>1824</v>
      </c>
      <c r="B130" s="197">
        <v>12</v>
      </c>
      <c r="C130">
        <v>0</v>
      </c>
      <c r="H130" s="414" t="str">
        <f>INDEX('[1]2012 Teams'!$B$2:$B$2344,MATCH(A130,'[1]2012 Teams'!$A$2:$A$2344))</f>
        <v>Peterborough, NH USA</v>
      </c>
    </row>
    <row r="131" spans="1:9" x14ac:dyDescent="0.2">
      <c r="A131">
        <v>1902</v>
      </c>
      <c r="B131" s="202">
        <v>15</v>
      </c>
      <c r="C131">
        <v>30</v>
      </c>
      <c r="H131" s="414" t="str">
        <f>INDEX('[1]2012 Teams'!$B$2:$B$2344,MATCH(A131,'[1]2012 Teams'!$A$2:$A$2344))</f>
        <v>Winter Park, FL USA</v>
      </c>
    </row>
    <row r="132" spans="1:9" x14ac:dyDescent="0.2">
      <c r="A132">
        <v>2054</v>
      </c>
      <c r="B132" s="197">
        <v>11</v>
      </c>
      <c r="C132">
        <v>0</v>
      </c>
      <c r="H132" s="414" t="str">
        <f>INDEX('[1]2012 Teams'!$B$2:$B$2344,MATCH(A132,'[1]2012 Teams'!$A$2:$A$2344))</f>
        <v>Hopkins, MI USA</v>
      </c>
    </row>
    <row r="133" spans="1:9" x14ac:dyDescent="0.2">
      <c r="A133">
        <v>2056</v>
      </c>
      <c r="B133" s="197">
        <v>12</v>
      </c>
      <c r="C133">
        <v>10</v>
      </c>
      <c r="H133" s="414" t="str">
        <f>INDEX('[1]2012 Teams'!$B$2:$B$2344,MATCH(A133,'[1]2012 Teams'!$A$2:$A$2344))</f>
        <v>Stoney Creek, ON Canada</v>
      </c>
    </row>
    <row r="134" spans="1:9" x14ac:dyDescent="0.2">
      <c r="A134">
        <v>2062</v>
      </c>
      <c r="B134" s="197">
        <v>6</v>
      </c>
      <c r="C134">
        <v>0</v>
      </c>
      <c r="H134" s="414" t="str">
        <f>INDEX('[1]2012 Teams'!$B$2:$B$2344,MATCH(A134,'[1]2012 Teams'!$A$2:$A$2344))</f>
        <v>Waukesha, WI USA</v>
      </c>
    </row>
    <row r="135" spans="1:9" x14ac:dyDescent="0.2">
      <c r="A135">
        <v>2068</v>
      </c>
      <c r="B135" s="197">
        <v>4</v>
      </c>
      <c r="C135">
        <v>10</v>
      </c>
      <c r="H135" s="414" t="str">
        <f>INDEX('[1]2012 Teams'!$B$2:$B$2344,MATCH(A135,'[1]2012 Teams'!$A$2:$A$2344))</f>
        <v>Manassas, VA USA</v>
      </c>
    </row>
    <row r="136" spans="1:9" x14ac:dyDescent="0.2">
      <c r="A136">
        <v>2165</v>
      </c>
      <c r="B136" s="197">
        <v>9</v>
      </c>
      <c r="C136">
        <v>0</v>
      </c>
      <c r="H136" s="414" t="str">
        <f>INDEX('[1]2012 Teams'!$B$2:$B$2344,MATCH(A136,'[1]2012 Teams'!$A$2:$A$2344))</f>
        <v>Bartlesville, OK USA</v>
      </c>
    </row>
    <row r="137" spans="1:9" x14ac:dyDescent="0.2">
      <c r="A137">
        <v>2166</v>
      </c>
      <c r="B137" s="197">
        <v>4</v>
      </c>
      <c r="C137">
        <v>0</v>
      </c>
      <c r="H137" s="414" t="str">
        <f>INDEX('[1]2012 Teams'!$B$2:$B$2344,MATCH(A137,'[1]2012 Teams'!$A$2:$A$2344))</f>
        <v>Bartlesville, OK USA</v>
      </c>
    </row>
    <row r="138" spans="1:9" x14ac:dyDescent="0.2">
      <c r="A138">
        <v>2194</v>
      </c>
      <c r="B138" s="197">
        <v>16</v>
      </c>
      <c r="C138">
        <v>0</v>
      </c>
      <c r="H138" s="414" t="str">
        <f>INDEX('[1]2012 Teams'!$B$2:$B$2344,MATCH(A138,'[1]2012 Teams'!$A$2:$A$2344))</f>
        <v>Fond du Lac, WI USA</v>
      </c>
    </row>
    <row r="139" spans="1:9" x14ac:dyDescent="0.2">
      <c r="A139">
        <v>2272</v>
      </c>
      <c r="B139" s="202">
        <v>14</v>
      </c>
      <c r="C139">
        <v>0</v>
      </c>
      <c r="H139" s="414" t="str">
        <f>INDEX('[1]2012 Teams'!$B$2:$B$2344,MATCH(A139,'[1]2012 Teams'!$A$2:$A$2344))</f>
        <v>Bronx, NY USA</v>
      </c>
      <c r="I139" s="157" t="s">
        <v>138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D139"/>
  <sheetViews>
    <sheetView topLeftCell="A115" workbookViewId="0">
      <selection activeCell="C149" sqref="C149"/>
    </sheetView>
  </sheetViews>
  <sheetFormatPr defaultRowHeight="12.75" x14ac:dyDescent="0.2"/>
  <sheetData>
    <row r="1" spans="1:30" x14ac:dyDescent="0.2">
      <c r="A1" s="3" t="s">
        <v>0</v>
      </c>
      <c r="B1" s="7" t="s">
        <v>1</v>
      </c>
      <c r="C1" s="7" t="s">
        <v>2</v>
      </c>
      <c r="D1" s="7" t="s">
        <v>3</v>
      </c>
      <c r="E1" s="8" t="s">
        <v>4</v>
      </c>
      <c r="G1" s="4" t="s">
        <v>8</v>
      </c>
      <c r="H1" s="11" t="s">
        <v>1</v>
      </c>
      <c r="I1" s="11" t="s">
        <v>2</v>
      </c>
      <c r="J1" s="11" t="s">
        <v>3</v>
      </c>
      <c r="K1" s="12" t="s">
        <v>4</v>
      </c>
      <c r="M1" s="4" t="s">
        <v>9</v>
      </c>
      <c r="N1" s="11" t="s">
        <v>1</v>
      </c>
      <c r="O1" s="11" t="s">
        <v>2</v>
      </c>
      <c r="P1" s="11" t="s">
        <v>3</v>
      </c>
      <c r="Q1" s="12" t="s">
        <v>4</v>
      </c>
      <c r="S1" s="4" t="s">
        <v>10</v>
      </c>
      <c r="T1" s="11" t="s">
        <v>1</v>
      </c>
      <c r="U1" s="11" t="s">
        <v>2</v>
      </c>
      <c r="V1" s="11" t="s">
        <v>3</v>
      </c>
      <c r="W1" s="12" t="s">
        <v>4</v>
      </c>
      <c r="Y1" s="3" t="s">
        <v>12</v>
      </c>
      <c r="Z1" s="7" t="s">
        <v>1</v>
      </c>
      <c r="AA1" s="7" t="s">
        <v>2</v>
      </c>
      <c r="AB1" s="7" t="s">
        <v>3</v>
      </c>
      <c r="AC1" s="8" t="s">
        <v>4</v>
      </c>
      <c r="AD1" s="2" t="s">
        <v>20</v>
      </c>
    </row>
    <row r="2" spans="1:30" x14ac:dyDescent="0.2">
      <c r="A2" s="128">
        <v>1</v>
      </c>
      <c r="B2" s="98">
        <v>11</v>
      </c>
      <c r="C2" s="153">
        <v>71</v>
      </c>
      <c r="D2" s="98">
        <v>2166</v>
      </c>
      <c r="E2" s="165" t="s">
        <v>5</v>
      </c>
      <c r="G2" s="128">
        <v>1</v>
      </c>
      <c r="H2" s="98">
        <v>1592</v>
      </c>
      <c r="I2" s="153">
        <v>1126</v>
      </c>
      <c r="J2" s="98">
        <v>1511</v>
      </c>
      <c r="K2" s="165" t="s">
        <v>5</v>
      </c>
      <c r="M2" s="128">
        <v>1</v>
      </c>
      <c r="N2" s="98">
        <v>1114</v>
      </c>
      <c r="O2" s="224">
        <v>217</v>
      </c>
      <c r="P2" s="98">
        <v>148</v>
      </c>
      <c r="Q2" s="165" t="s">
        <v>11</v>
      </c>
      <c r="S2" s="128">
        <v>1</v>
      </c>
      <c r="T2" s="98">
        <v>968</v>
      </c>
      <c r="U2" s="153">
        <v>233</v>
      </c>
      <c r="V2" s="98">
        <v>60</v>
      </c>
      <c r="W2" s="165" t="s">
        <v>11</v>
      </c>
      <c r="Y2" s="128" t="s">
        <v>13</v>
      </c>
      <c r="Z2" s="98">
        <v>1124</v>
      </c>
      <c r="AA2" s="153">
        <v>1024</v>
      </c>
      <c r="AB2" s="98">
        <v>177</v>
      </c>
      <c r="AC2" s="165" t="s">
        <v>5</v>
      </c>
    </row>
    <row r="3" spans="1:30" x14ac:dyDescent="0.2">
      <c r="A3" s="128">
        <v>2</v>
      </c>
      <c r="B3" s="98">
        <v>525</v>
      </c>
      <c r="C3" s="223">
        <v>27</v>
      </c>
      <c r="D3" s="98">
        <v>93</v>
      </c>
      <c r="E3" s="217" t="s">
        <v>5</v>
      </c>
      <c r="G3" s="128">
        <v>2</v>
      </c>
      <c r="H3" s="223">
        <v>2337</v>
      </c>
      <c r="I3" s="223">
        <v>33</v>
      </c>
      <c r="J3" s="98">
        <v>45</v>
      </c>
      <c r="K3" s="165" t="s">
        <v>5</v>
      </c>
      <c r="M3" s="128">
        <v>2</v>
      </c>
      <c r="N3" s="98">
        <v>1717</v>
      </c>
      <c r="O3" s="98">
        <v>254</v>
      </c>
      <c r="P3" s="98">
        <v>384</v>
      </c>
      <c r="Q3" s="165" t="s">
        <v>6</v>
      </c>
      <c r="S3" s="128">
        <v>2</v>
      </c>
      <c r="T3" s="98">
        <v>2056</v>
      </c>
      <c r="U3" s="98">
        <v>111</v>
      </c>
      <c r="V3" s="223">
        <v>68</v>
      </c>
      <c r="W3" s="165" t="s">
        <v>5</v>
      </c>
      <c r="Y3" s="128" t="s">
        <v>14</v>
      </c>
      <c r="Z3" s="153">
        <v>67</v>
      </c>
      <c r="AA3" s="153">
        <v>16</v>
      </c>
      <c r="AB3" s="98">
        <v>348</v>
      </c>
      <c r="AC3" s="165" t="s">
        <v>6</v>
      </c>
    </row>
    <row r="4" spans="1:30" x14ac:dyDescent="0.2">
      <c r="A4" s="128">
        <v>3</v>
      </c>
      <c r="B4" s="153">
        <v>1124</v>
      </c>
      <c r="C4" s="153">
        <v>1024</v>
      </c>
      <c r="D4" s="98">
        <v>177</v>
      </c>
      <c r="E4" s="165" t="s">
        <v>11</v>
      </c>
      <c r="G4" s="128">
        <v>3</v>
      </c>
      <c r="H4" s="224">
        <v>67</v>
      </c>
      <c r="I4" s="153">
        <v>16</v>
      </c>
      <c r="J4" s="98">
        <v>348</v>
      </c>
      <c r="K4" s="165" t="s">
        <v>11</v>
      </c>
      <c r="M4" s="128">
        <v>3</v>
      </c>
      <c r="N4" s="153">
        <v>2340</v>
      </c>
      <c r="O4" s="153">
        <v>1450</v>
      </c>
      <c r="P4" s="98">
        <v>612</v>
      </c>
      <c r="Q4" s="165" t="s">
        <v>7</v>
      </c>
      <c r="S4" s="128">
        <v>3</v>
      </c>
      <c r="T4" s="153">
        <v>1577</v>
      </c>
      <c r="U4" s="224">
        <v>141</v>
      </c>
      <c r="V4" s="98">
        <v>2016</v>
      </c>
      <c r="W4" s="165" t="s">
        <v>6</v>
      </c>
      <c r="Y4" s="128" t="s">
        <v>15</v>
      </c>
      <c r="Z4" s="98">
        <v>1114</v>
      </c>
      <c r="AA4" s="98">
        <v>217</v>
      </c>
      <c r="AB4" s="98">
        <v>148</v>
      </c>
      <c r="AC4" s="165" t="s">
        <v>11</v>
      </c>
    </row>
    <row r="5" spans="1:30" x14ac:dyDescent="0.2">
      <c r="A5" s="128">
        <v>4</v>
      </c>
      <c r="B5" s="98">
        <v>987</v>
      </c>
      <c r="C5" s="98">
        <v>365</v>
      </c>
      <c r="D5" s="98">
        <v>842</v>
      </c>
      <c r="E5" s="165" t="s">
        <v>6</v>
      </c>
      <c r="G5" s="128">
        <v>4</v>
      </c>
      <c r="H5" s="98">
        <v>368</v>
      </c>
      <c r="I5" s="98">
        <v>100</v>
      </c>
      <c r="J5" s="98">
        <v>2171</v>
      </c>
      <c r="K5" s="165" t="s">
        <v>6</v>
      </c>
      <c r="M5" s="128">
        <v>4</v>
      </c>
      <c r="N5" s="98">
        <v>195</v>
      </c>
      <c r="O5" s="98">
        <v>330</v>
      </c>
      <c r="P5" s="98">
        <v>40</v>
      </c>
      <c r="Q5" s="165" t="s">
        <v>5</v>
      </c>
      <c r="S5" s="128">
        <v>4</v>
      </c>
      <c r="T5" s="98">
        <v>20</v>
      </c>
      <c r="U5" s="98">
        <v>39</v>
      </c>
      <c r="V5" s="98">
        <v>207</v>
      </c>
      <c r="W5" s="165" t="s">
        <v>5</v>
      </c>
      <c r="Y5" s="131" t="s">
        <v>16</v>
      </c>
      <c r="Z5" s="218">
        <v>968</v>
      </c>
      <c r="AA5" s="218">
        <v>233</v>
      </c>
      <c r="AB5" s="159">
        <v>60</v>
      </c>
      <c r="AC5" s="168" t="s">
        <v>5</v>
      </c>
    </row>
    <row r="6" spans="1:30" x14ac:dyDescent="0.2">
      <c r="A6" s="128">
        <v>5</v>
      </c>
      <c r="B6" s="98">
        <v>2081</v>
      </c>
      <c r="C6" s="153">
        <v>1218</v>
      </c>
      <c r="D6" s="98">
        <v>2335</v>
      </c>
      <c r="E6" s="165" t="s">
        <v>7</v>
      </c>
      <c r="G6" s="128">
        <v>5</v>
      </c>
      <c r="H6" s="98">
        <v>304</v>
      </c>
      <c r="I6" s="153">
        <v>191</v>
      </c>
      <c r="J6" s="223">
        <v>326</v>
      </c>
      <c r="K6" s="165" t="s">
        <v>7</v>
      </c>
      <c r="M6" s="128">
        <v>5</v>
      </c>
      <c r="N6" s="98">
        <v>1983</v>
      </c>
      <c r="O6" s="224">
        <v>469</v>
      </c>
      <c r="P6" s="98">
        <v>2046</v>
      </c>
      <c r="Q6" s="165" t="s">
        <v>7</v>
      </c>
      <c r="S6" s="128">
        <v>5</v>
      </c>
      <c r="T6" s="98">
        <v>1251</v>
      </c>
      <c r="U6" s="153">
        <v>1625</v>
      </c>
      <c r="V6" s="98">
        <v>179</v>
      </c>
      <c r="W6" s="165" t="s">
        <v>7</v>
      </c>
    </row>
    <row r="7" spans="1:30" x14ac:dyDescent="0.2">
      <c r="A7" s="128">
        <v>6</v>
      </c>
      <c r="B7" s="98">
        <v>816</v>
      </c>
      <c r="C7" s="98">
        <v>555</v>
      </c>
      <c r="D7" s="98">
        <v>386</v>
      </c>
      <c r="E7" s="165" t="s">
        <v>7</v>
      </c>
      <c r="G7" s="128">
        <v>6</v>
      </c>
      <c r="H7" s="98">
        <v>1071</v>
      </c>
      <c r="I7" s="98">
        <v>604</v>
      </c>
      <c r="J7" s="98">
        <v>118</v>
      </c>
      <c r="K7" s="165" t="s">
        <v>7</v>
      </c>
      <c r="M7" s="128">
        <v>6</v>
      </c>
      <c r="N7" s="98">
        <v>1089</v>
      </c>
      <c r="O7" s="98">
        <v>103</v>
      </c>
      <c r="P7" s="98">
        <v>1503</v>
      </c>
      <c r="Q7" s="165" t="s">
        <v>5</v>
      </c>
      <c r="S7" s="128">
        <v>6</v>
      </c>
      <c r="T7" s="98">
        <v>1502</v>
      </c>
      <c r="U7" s="98">
        <v>175</v>
      </c>
      <c r="V7" s="98">
        <v>79</v>
      </c>
      <c r="W7" s="165" t="s">
        <v>7</v>
      </c>
    </row>
    <row r="8" spans="1:30" x14ac:dyDescent="0.2">
      <c r="A8" s="128">
        <v>7</v>
      </c>
      <c r="B8" s="98">
        <v>292</v>
      </c>
      <c r="C8" s="98">
        <v>41</v>
      </c>
      <c r="D8" s="223">
        <v>201</v>
      </c>
      <c r="E8" s="165" t="s">
        <v>7</v>
      </c>
      <c r="G8" s="128">
        <v>7</v>
      </c>
      <c r="H8" s="98">
        <v>1649</v>
      </c>
      <c r="I8" s="98">
        <v>527</v>
      </c>
      <c r="J8" s="98">
        <v>108</v>
      </c>
      <c r="K8" s="165" t="s">
        <v>7</v>
      </c>
      <c r="M8" s="128">
        <v>7</v>
      </c>
      <c r="N8" s="223">
        <v>494</v>
      </c>
      <c r="O8" s="98">
        <v>25</v>
      </c>
      <c r="P8" s="98">
        <v>88</v>
      </c>
      <c r="Q8" s="165" t="s">
        <v>7</v>
      </c>
      <c r="S8" s="128">
        <v>7</v>
      </c>
      <c r="T8" s="98">
        <v>1714</v>
      </c>
      <c r="U8" s="98">
        <v>1086</v>
      </c>
      <c r="V8" s="98">
        <v>1806</v>
      </c>
      <c r="W8" s="165" t="s">
        <v>7</v>
      </c>
    </row>
    <row r="9" spans="1:30" x14ac:dyDescent="0.2">
      <c r="A9" s="131">
        <v>8</v>
      </c>
      <c r="B9" s="159">
        <v>122</v>
      </c>
      <c r="C9" s="159">
        <v>1598</v>
      </c>
      <c r="D9" s="159">
        <v>1771</v>
      </c>
      <c r="E9" s="168" t="s">
        <v>7</v>
      </c>
      <c r="G9" s="131">
        <v>8</v>
      </c>
      <c r="H9" s="159">
        <v>2344</v>
      </c>
      <c r="I9" s="159">
        <v>155</v>
      </c>
      <c r="J9" s="159">
        <v>231</v>
      </c>
      <c r="K9" s="168" t="s">
        <v>7</v>
      </c>
      <c r="M9" s="131">
        <v>8</v>
      </c>
      <c r="N9" s="159">
        <v>176</v>
      </c>
      <c r="O9" s="159">
        <v>121</v>
      </c>
      <c r="P9" s="159">
        <v>8</v>
      </c>
      <c r="Q9" s="168" t="s">
        <v>7</v>
      </c>
      <c r="S9" s="131">
        <v>8</v>
      </c>
      <c r="T9" s="225">
        <v>2591</v>
      </c>
      <c r="U9" s="225">
        <v>47</v>
      </c>
      <c r="V9" s="159">
        <v>359</v>
      </c>
      <c r="W9" s="168" t="s">
        <v>7</v>
      </c>
    </row>
    <row r="10" spans="1:30" x14ac:dyDescent="0.2">
      <c r="A10" s="1"/>
      <c r="B10" s="9"/>
      <c r="C10" s="9"/>
      <c r="D10" s="9"/>
      <c r="E10" s="9"/>
      <c r="O10" s="98"/>
    </row>
    <row r="11" spans="1:30" ht="18" x14ac:dyDescent="0.25">
      <c r="A11" s="257" t="s">
        <v>108</v>
      </c>
      <c r="G11" s="257" t="s">
        <v>35</v>
      </c>
      <c r="M11" s="257" t="s">
        <v>109</v>
      </c>
      <c r="S11" s="257" t="s">
        <v>110</v>
      </c>
    </row>
    <row r="12" spans="1:30" ht="18" x14ac:dyDescent="0.25">
      <c r="A12" s="257" t="s">
        <v>106</v>
      </c>
      <c r="G12" s="257" t="s">
        <v>106</v>
      </c>
      <c r="M12" s="257" t="s">
        <v>106</v>
      </c>
      <c r="S12" s="257" t="s">
        <v>106</v>
      </c>
    </row>
    <row r="13" spans="1:30" x14ac:dyDescent="0.2">
      <c r="B13" s="10"/>
      <c r="C13" s="110" t="s">
        <v>79</v>
      </c>
      <c r="D13" s="110" t="s">
        <v>107</v>
      </c>
      <c r="H13" s="10"/>
      <c r="I13" s="110" t="s">
        <v>79</v>
      </c>
      <c r="J13" s="110" t="s">
        <v>107</v>
      </c>
      <c r="N13" s="10"/>
      <c r="O13" s="110" t="s">
        <v>79</v>
      </c>
      <c r="P13" s="110" t="s">
        <v>107</v>
      </c>
      <c r="T13" s="10"/>
      <c r="U13" s="110" t="s">
        <v>79</v>
      </c>
      <c r="V13" s="110" t="s">
        <v>107</v>
      </c>
    </row>
    <row r="14" spans="1:30" x14ac:dyDescent="0.2">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row>
    <row r="15" spans="1:30" x14ac:dyDescent="0.2">
      <c r="A15" s="194">
        <f t="shared" ref="A15:A22" si="0">B2</f>
        <v>11</v>
      </c>
      <c r="B15" s="193" t="s">
        <v>82</v>
      </c>
      <c r="C15" s="194">
        <v>16</v>
      </c>
      <c r="D15" s="195">
        <f>IF(E15="Winner",30,IF(E15="Finalist",20,IF(E15="Semi Finalist",10,)))</f>
        <v>10</v>
      </c>
      <c r="E15" s="157" t="str">
        <f>E2</f>
        <v>Semi Finalist</v>
      </c>
      <c r="G15" s="194">
        <f t="shared" ref="G15:G22" si="1">H2</f>
        <v>1592</v>
      </c>
      <c r="H15" s="193" t="s">
        <v>82</v>
      </c>
      <c r="I15" s="194">
        <v>16</v>
      </c>
      <c r="J15" s="195">
        <f>IF(K15="Winner",30,IF(K15="Finalist",20,IF(K15="Semi Finalist",10,)))</f>
        <v>10</v>
      </c>
      <c r="K15" s="157" t="str">
        <f>K2</f>
        <v>Semi Finalist</v>
      </c>
      <c r="M15" s="194">
        <f t="shared" ref="M15:M22" si="2">N2</f>
        <v>1114</v>
      </c>
      <c r="N15" s="193" t="s">
        <v>82</v>
      </c>
      <c r="O15" s="194">
        <v>16</v>
      </c>
      <c r="P15" s="195">
        <f>IF(Q15="Winner",30,IF(Q15="Finalist",20,IF(Q15="Semi Finalist",10,)))</f>
        <v>30</v>
      </c>
      <c r="Q15" s="157" t="str">
        <f>Q2</f>
        <v>Winner</v>
      </c>
      <c r="S15" s="193">
        <f t="shared" ref="S15:S22" si="3">T2</f>
        <v>968</v>
      </c>
      <c r="T15" s="193" t="s">
        <v>82</v>
      </c>
      <c r="U15" s="194">
        <v>16</v>
      </c>
      <c r="V15" s="195">
        <f>IF(W15="Winner",30,IF(W15="Finalist",20,IF(W15="Semi Finalist",10,)))</f>
        <v>30</v>
      </c>
      <c r="W15" s="157" t="str">
        <f>W2</f>
        <v>Winner</v>
      </c>
    </row>
    <row r="16" spans="1:30" x14ac:dyDescent="0.2">
      <c r="A16" s="197">
        <f t="shared" si="0"/>
        <v>525</v>
      </c>
      <c r="B16" s="196" t="s">
        <v>83</v>
      </c>
      <c r="C16" s="197">
        <v>15</v>
      </c>
      <c r="D16" s="198">
        <f t="shared" ref="D16:D38" si="4">IF(E16="Winner",30,IF(E16="Finalist",20,IF(E16="Semi Finalist",10,)))</f>
        <v>10</v>
      </c>
      <c r="E16" s="157" t="str">
        <f t="shared" ref="E16:E22" si="5">E3</f>
        <v>Semi Finalist</v>
      </c>
      <c r="G16" s="197">
        <f t="shared" si="1"/>
        <v>2337</v>
      </c>
      <c r="H16" s="196" t="s">
        <v>83</v>
      </c>
      <c r="I16" s="197">
        <v>15</v>
      </c>
      <c r="J16" s="198">
        <f t="shared" ref="J16:J38" si="6">IF(K16="Winner",30,IF(K16="Finalist",20,IF(K16="Semi Finalist",10,)))</f>
        <v>10</v>
      </c>
      <c r="K16" s="157" t="str">
        <f t="shared" ref="K16:K22" si="7">K3</f>
        <v>Semi Finalist</v>
      </c>
      <c r="M16" s="197">
        <f t="shared" si="2"/>
        <v>1717</v>
      </c>
      <c r="N16" s="196" t="s">
        <v>83</v>
      </c>
      <c r="O16" s="197">
        <v>15</v>
      </c>
      <c r="P16" s="198">
        <f t="shared" ref="P16:P38" si="8">IF(Q16="Winner",30,IF(Q16="Finalist",20,IF(Q16="Semi Finalist",10,)))</f>
        <v>20</v>
      </c>
      <c r="Q16" s="157" t="str">
        <f t="shared" ref="Q16:Q22" si="9">Q3</f>
        <v>Finalist</v>
      </c>
      <c r="S16" s="196">
        <f t="shared" si="3"/>
        <v>2056</v>
      </c>
      <c r="T16" s="196" t="s">
        <v>83</v>
      </c>
      <c r="U16" s="197">
        <v>15</v>
      </c>
      <c r="V16" s="198">
        <f t="shared" ref="V16:V38" si="10">IF(W16="Winner",30,IF(W16="Finalist",20,IF(W16="Semi Finalist",10,)))</f>
        <v>10</v>
      </c>
      <c r="W16" s="157" t="str">
        <f t="shared" ref="W16:W22" si="11">W3</f>
        <v>Semi Finalist</v>
      </c>
    </row>
    <row r="17" spans="1:23" x14ac:dyDescent="0.2">
      <c r="A17" s="197">
        <f t="shared" si="0"/>
        <v>1124</v>
      </c>
      <c r="B17" s="196" t="s">
        <v>84</v>
      </c>
      <c r="C17" s="197">
        <v>14</v>
      </c>
      <c r="D17" s="198">
        <f t="shared" si="4"/>
        <v>30</v>
      </c>
      <c r="E17" s="157" t="str">
        <f t="shared" si="5"/>
        <v>Winner</v>
      </c>
      <c r="G17" s="197">
        <f t="shared" si="1"/>
        <v>67</v>
      </c>
      <c r="H17" s="196" t="s">
        <v>84</v>
      </c>
      <c r="I17" s="197">
        <v>14</v>
      </c>
      <c r="J17" s="198">
        <f t="shared" si="6"/>
        <v>30</v>
      </c>
      <c r="K17" s="157" t="str">
        <f t="shared" si="7"/>
        <v>Winner</v>
      </c>
      <c r="M17" s="197">
        <f t="shared" si="2"/>
        <v>2340</v>
      </c>
      <c r="N17" s="196" t="s">
        <v>84</v>
      </c>
      <c r="O17" s="197">
        <v>14</v>
      </c>
      <c r="P17" s="198">
        <f t="shared" si="8"/>
        <v>0</v>
      </c>
      <c r="Q17" s="157" t="str">
        <f t="shared" si="9"/>
        <v>Quarter Finalist</v>
      </c>
      <c r="S17" s="196">
        <f t="shared" si="3"/>
        <v>1577</v>
      </c>
      <c r="T17" s="196" t="s">
        <v>84</v>
      </c>
      <c r="U17" s="197">
        <v>14</v>
      </c>
      <c r="V17" s="198">
        <f t="shared" si="10"/>
        <v>20</v>
      </c>
      <c r="W17" s="157" t="str">
        <f t="shared" si="11"/>
        <v>Finalist</v>
      </c>
    </row>
    <row r="18" spans="1:23" x14ac:dyDescent="0.2">
      <c r="A18" s="197">
        <f t="shared" si="0"/>
        <v>987</v>
      </c>
      <c r="B18" s="196" t="s">
        <v>85</v>
      </c>
      <c r="C18" s="197">
        <v>13</v>
      </c>
      <c r="D18" s="198">
        <f t="shared" si="4"/>
        <v>20</v>
      </c>
      <c r="E18" s="157" t="str">
        <f t="shared" si="5"/>
        <v>Finalist</v>
      </c>
      <c r="G18" s="197">
        <f t="shared" si="1"/>
        <v>368</v>
      </c>
      <c r="H18" s="196" t="s">
        <v>85</v>
      </c>
      <c r="I18" s="197">
        <v>13</v>
      </c>
      <c r="J18" s="198">
        <f t="shared" si="6"/>
        <v>20</v>
      </c>
      <c r="K18" s="157" t="str">
        <f t="shared" si="7"/>
        <v>Finalist</v>
      </c>
      <c r="M18" s="197">
        <f t="shared" si="2"/>
        <v>195</v>
      </c>
      <c r="N18" s="196" t="s">
        <v>85</v>
      </c>
      <c r="O18" s="197">
        <v>13</v>
      </c>
      <c r="P18" s="198">
        <f t="shared" si="8"/>
        <v>10</v>
      </c>
      <c r="Q18" s="157" t="str">
        <f t="shared" si="9"/>
        <v>Semi Finalist</v>
      </c>
      <c r="S18" s="196">
        <f t="shared" si="3"/>
        <v>20</v>
      </c>
      <c r="T18" s="196" t="s">
        <v>85</v>
      </c>
      <c r="U18" s="197">
        <v>13</v>
      </c>
      <c r="V18" s="198">
        <f t="shared" si="10"/>
        <v>10</v>
      </c>
      <c r="W18" s="157" t="str">
        <f t="shared" si="11"/>
        <v>Semi Finalist</v>
      </c>
    </row>
    <row r="19" spans="1:23" x14ac:dyDescent="0.2">
      <c r="A19" s="197">
        <f t="shared" si="0"/>
        <v>2081</v>
      </c>
      <c r="B19" s="196" t="s">
        <v>86</v>
      </c>
      <c r="C19" s="197">
        <v>12</v>
      </c>
      <c r="D19" s="198">
        <f t="shared" si="4"/>
        <v>0</v>
      </c>
      <c r="E19" s="157" t="str">
        <f t="shared" si="5"/>
        <v>Quarter Finalist</v>
      </c>
      <c r="F19" s="153"/>
      <c r="G19" s="197">
        <f t="shared" si="1"/>
        <v>304</v>
      </c>
      <c r="H19" s="196" t="s">
        <v>86</v>
      </c>
      <c r="I19" s="197">
        <v>12</v>
      </c>
      <c r="J19" s="198">
        <f t="shared" si="6"/>
        <v>0</v>
      </c>
      <c r="K19" s="157" t="str">
        <f t="shared" si="7"/>
        <v>Quarter Finalist</v>
      </c>
      <c r="L19" s="153"/>
      <c r="M19" s="197">
        <f t="shared" si="2"/>
        <v>1983</v>
      </c>
      <c r="N19" s="196" t="s">
        <v>86</v>
      </c>
      <c r="O19" s="197">
        <v>12</v>
      </c>
      <c r="P19" s="198">
        <f t="shared" si="8"/>
        <v>0</v>
      </c>
      <c r="Q19" s="157" t="str">
        <f t="shared" si="9"/>
        <v>Quarter Finalist</v>
      </c>
      <c r="R19" s="153"/>
      <c r="S19" s="196">
        <f t="shared" si="3"/>
        <v>1251</v>
      </c>
      <c r="T19" s="196" t="s">
        <v>86</v>
      </c>
      <c r="U19" s="197">
        <v>12</v>
      </c>
      <c r="V19" s="198">
        <f t="shared" si="10"/>
        <v>0</v>
      </c>
      <c r="W19" s="157" t="str">
        <f t="shared" si="11"/>
        <v>Quarter Finalist</v>
      </c>
    </row>
    <row r="20" spans="1:23" x14ac:dyDescent="0.2">
      <c r="A20" s="197">
        <f t="shared" si="0"/>
        <v>816</v>
      </c>
      <c r="B20" s="196" t="s">
        <v>87</v>
      </c>
      <c r="C20" s="197">
        <v>11</v>
      </c>
      <c r="D20" s="198">
        <f t="shared" si="4"/>
        <v>0</v>
      </c>
      <c r="E20" s="157" t="str">
        <f t="shared" si="5"/>
        <v>Quarter Finalist</v>
      </c>
      <c r="G20" s="197">
        <f t="shared" si="1"/>
        <v>1071</v>
      </c>
      <c r="H20" s="196" t="s">
        <v>87</v>
      </c>
      <c r="I20" s="197">
        <v>11</v>
      </c>
      <c r="J20" s="198">
        <f t="shared" si="6"/>
        <v>0</v>
      </c>
      <c r="K20" s="157" t="str">
        <f t="shared" si="7"/>
        <v>Quarter Finalist</v>
      </c>
      <c r="M20" s="197">
        <f t="shared" si="2"/>
        <v>1089</v>
      </c>
      <c r="N20" s="196" t="s">
        <v>87</v>
      </c>
      <c r="O20" s="197">
        <v>11</v>
      </c>
      <c r="P20" s="198">
        <f t="shared" si="8"/>
        <v>10</v>
      </c>
      <c r="Q20" s="157" t="str">
        <f t="shared" si="9"/>
        <v>Semi Finalist</v>
      </c>
      <c r="S20" s="196">
        <f t="shared" si="3"/>
        <v>1502</v>
      </c>
      <c r="T20" s="196" t="s">
        <v>87</v>
      </c>
      <c r="U20" s="197">
        <v>11</v>
      </c>
      <c r="V20" s="198">
        <f t="shared" si="10"/>
        <v>0</v>
      </c>
      <c r="W20" s="157" t="str">
        <f t="shared" si="11"/>
        <v>Quarter Finalist</v>
      </c>
    </row>
    <row r="21" spans="1:23" x14ac:dyDescent="0.2">
      <c r="A21" s="197">
        <f t="shared" si="0"/>
        <v>292</v>
      </c>
      <c r="B21" s="196" t="s">
        <v>88</v>
      </c>
      <c r="C21" s="197">
        <v>10</v>
      </c>
      <c r="D21" s="198">
        <f t="shared" si="4"/>
        <v>0</v>
      </c>
      <c r="E21" s="157" t="str">
        <f t="shared" si="5"/>
        <v>Quarter Finalist</v>
      </c>
      <c r="G21" s="197">
        <f t="shared" si="1"/>
        <v>1649</v>
      </c>
      <c r="H21" s="196" t="s">
        <v>88</v>
      </c>
      <c r="I21" s="197">
        <v>10</v>
      </c>
      <c r="J21" s="198">
        <f t="shared" si="6"/>
        <v>0</v>
      </c>
      <c r="K21" s="157" t="str">
        <f t="shared" si="7"/>
        <v>Quarter Finalist</v>
      </c>
      <c r="M21" s="197">
        <f t="shared" si="2"/>
        <v>494</v>
      </c>
      <c r="N21" s="196" t="s">
        <v>88</v>
      </c>
      <c r="O21" s="197">
        <v>10</v>
      </c>
      <c r="P21" s="198">
        <f t="shared" si="8"/>
        <v>0</v>
      </c>
      <c r="Q21" s="157" t="str">
        <f t="shared" si="9"/>
        <v>Quarter Finalist</v>
      </c>
      <c r="S21" s="196">
        <f t="shared" si="3"/>
        <v>1714</v>
      </c>
      <c r="T21" s="196" t="s">
        <v>88</v>
      </c>
      <c r="U21" s="197">
        <v>10</v>
      </c>
      <c r="V21" s="198">
        <f t="shared" si="10"/>
        <v>0</v>
      </c>
      <c r="W21" s="157" t="str">
        <f t="shared" si="11"/>
        <v>Quarter Finalist</v>
      </c>
    </row>
    <row r="22" spans="1:23" x14ac:dyDescent="0.2">
      <c r="A22" s="202">
        <f t="shared" si="0"/>
        <v>122</v>
      </c>
      <c r="B22" s="201" t="s">
        <v>89</v>
      </c>
      <c r="C22" s="202">
        <v>9</v>
      </c>
      <c r="D22" s="203">
        <f t="shared" si="4"/>
        <v>0</v>
      </c>
      <c r="E22" s="157" t="str">
        <f t="shared" si="5"/>
        <v>Quarter Finalist</v>
      </c>
      <c r="G22" s="202">
        <f t="shared" si="1"/>
        <v>2344</v>
      </c>
      <c r="H22" s="201" t="s">
        <v>89</v>
      </c>
      <c r="I22" s="202">
        <v>9</v>
      </c>
      <c r="J22" s="203">
        <f t="shared" si="6"/>
        <v>0</v>
      </c>
      <c r="K22" s="157" t="str">
        <f t="shared" si="7"/>
        <v>Quarter Finalist</v>
      </c>
      <c r="M22" s="202">
        <f t="shared" si="2"/>
        <v>176</v>
      </c>
      <c r="N22" s="201" t="s">
        <v>89</v>
      </c>
      <c r="O22" s="202">
        <v>9</v>
      </c>
      <c r="P22" s="203">
        <f t="shared" si="8"/>
        <v>0</v>
      </c>
      <c r="Q22" s="157" t="str">
        <f t="shared" si="9"/>
        <v>Quarter Finalist</v>
      </c>
      <c r="S22" s="201">
        <f t="shared" si="3"/>
        <v>2591</v>
      </c>
      <c r="T22" s="201" t="s">
        <v>89</v>
      </c>
      <c r="U22" s="202">
        <v>9</v>
      </c>
      <c r="V22" s="203">
        <f t="shared" si="10"/>
        <v>0</v>
      </c>
      <c r="W22" s="157" t="str">
        <f t="shared" si="11"/>
        <v>Quarter Finalist</v>
      </c>
    </row>
    <row r="23" spans="1:23" x14ac:dyDescent="0.2">
      <c r="A23" s="197">
        <f t="shared" ref="A23:A30" si="12">C2</f>
        <v>71</v>
      </c>
      <c r="B23" s="196" t="s">
        <v>90</v>
      </c>
      <c r="C23" s="197">
        <v>16</v>
      </c>
      <c r="D23" s="198">
        <f t="shared" si="4"/>
        <v>10</v>
      </c>
      <c r="E23" t="str">
        <f t="shared" ref="E23:E30" si="13">E15</f>
        <v>Semi Finalist</v>
      </c>
      <c r="G23" s="197">
        <f t="shared" ref="G23:G30" si="14">I2</f>
        <v>1126</v>
      </c>
      <c r="H23" s="196" t="s">
        <v>90</v>
      </c>
      <c r="I23" s="197">
        <v>16</v>
      </c>
      <c r="J23" s="198">
        <f t="shared" si="6"/>
        <v>10</v>
      </c>
      <c r="K23" t="str">
        <f t="shared" ref="K23:K30" si="15">K15</f>
        <v>Semi Finalist</v>
      </c>
      <c r="M23" s="197">
        <f t="shared" ref="M23:M30" si="16">O2</f>
        <v>217</v>
      </c>
      <c r="N23" s="196" t="s">
        <v>90</v>
      </c>
      <c r="O23" s="197">
        <v>16</v>
      </c>
      <c r="P23" s="198">
        <f t="shared" si="8"/>
        <v>30</v>
      </c>
      <c r="Q23" t="str">
        <f t="shared" ref="Q23:Q30" si="17">Q15</f>
        <v>Winner</v>
      </c>
      <c r="S23" s="196">
        <f t="shared" ref="S23:S30" si="18">U2</f>
        <v>233</v>
      </c>
      <c r="T23" s="196" t="s">
        <v>90</v>
      </c>
      <c r="U23" s="197">
        <v>16</v>
      </c>
      <c r="V23" s="198">
        <f t="shared" si="10"/>
        <v>30</v>
      </c>
      <c r="W23" t="str">
        <f t="shared" ref="W23:W30" si="19">W15</f>
        <v>Winner</v>
      </c>
    </row>
    <row r="24" spans="1:23" x14ac:dyDescent="0.2">
      <c r="A24" s="197">
        <f t="shared" si="12"/>
        <v>27</v>
      </c>
      <c r="B24" s="196" t="s">
        <v>91</v>
      </c>
      <c r="C24" s="197">
        <v>15</v>
      </c>
      <c r="D24" s="198">
        <f t="shared" si="4"/>
        <v>10</v>
      </c>
      <c r="E24" t="str">
        <f t="shared" si="13"/>
        <v>Semi Finalist</v>
      </c>
      <c r="G24" s="197">
        <f t="shared" si="14"/>
        <v>33</v>
      </c>
      <c r="H24" s="196" t="s">
        <v>91</v>
      </c>
      <c r="I24" s="197">
        <v>15</v>
      </c>
      <c r="J24" s="198">
        <f t="shared" si="6"/>
        <v>10</v>
      </c>
      <c r="K24" t="str">
        <f t="shared" si="15"/>
        <v>Semi Finalist</v>
      </c>
      <c r="M24" s="197">
        <f t="shared" si="16"/>
        <v>254</v>
      </c>
      <c r="N24" s="196" t="s">
        <v>91</v>
      </c>
      <c r="O24" s="197">
        <v>15</v>
      </c>
      <c r="P24" s="198">
        <f t="shared" si="8"/>
        <v>20</v>
      </c>
      <c r="Q24" t="str">
        <f t="shared" si="17"/>
        <v>Finalist</v>
      </c>
      <c r="S24" s="196">
        <f t="shared" si="18"/>
        <v>111</v>
      </c>
      <c r="T24" s="196" t="s">
        <v>91</v>
      </c>
      <c r="U24" s="197">
        <v>15</v>
      </c>
      <c r="V24" s="198">
        <f t="shared" si="10"/>
        <v>10</v>
      </c>
      <c r="W24" t="str">
        <f t="shared" si="19"/>
        <v>Semi Finalist</v>
      </c>
    </row>
    <row r="25" spans="1:23" x14ac:dyDescent="0.2">
      <c r="A25" s="197">
        <f t="shared" si="12"/>
        <v>1024</v>
      </c>
      <c r="B25" s="196" t="s">
        <v>92</v>
      </c>
      <c r="C25" s="197">
        <v>14</v>
      </c>
      <c r="D25" s="198">
        <f t="shared" si="4"/>
        <v>30</v>
      </c>
      <c r="E25" t="str">
        <f t="shared" si="13"/>
        <v>Winner</v>
      </c>
      <c r="G25" s="197">
        <f t="shared" si="14"/>
        <v>16</v>
      </c>
      <c r="H25" s="196" t="s">
        <v>92</v>
      </c>
      <c r="I25" s="197">
        <v>14</v>
      </c>
      <c r="J25" s="198">
        <f t="shared" si="6"/>
        <v>30</v>
      </c>
      <c r="K25" t="str">
        <f t="shared" si="15"/>
        <v>Winner</v>
      </c>
      <c r="M25" s="197">
        <f t="shared" si="16"/>
        <v>1450</v>
      </c>
      <c r="N25" s="196" t="s">
        <v>92</v>
      </c>
      <c r="O25" s="197">
        <v>14</v>
      </c>
      <c r="P25" s="198">
        <f t="shared" si="8"/>
        <v>0</v>
      </c>
      <c r="Q25" t="str">
        <f t="shared" si="17"/>
        <v>Quarter Finalist</v>
      </c>
      <c r="S25" s="196">
        <f t="shared" si="18"/>
        <v>141</v>
      </c>
      <c r="T25" s="196" t="s">
        <v>92</v>
      </c>
      <c r="U25" s="197">
        <v>14</v>
      </c>
      <c r="V25" s="198">
        <f t="shared" si="10"/>
        <v>20</v>
      </c>
      <c r="W25" t="str">
        <f t="shared" si="19"/>
        <v>Finalist</v>
      </c>
    </row>
    <row r="26" spans="1:23" x14ac:dyDescent="0.2">
      <c r="A26" s="197">
        <f t="shared" si="12"/>
        <v>365</v>
      </c>
      <c r="B26" s="196" t="s">
        <v>93</v>
      </c>
      <c r="C26" s="197">
        <v>13</v>
      </c>
      <c r="D26" s="198">
        <f t="shared" si="4"/>
        <v>20</v>
      </c>
      <c r="E26" t="str">
        <f t="shared" si="13"/>
        <v>Finalist</v>
      </c>
      <c r="G26" s="197">
        <f t="shared" si="14"/>
        <v>100</v>
      </c>
      <c r="H26" s="196" t="s">
        <v>93</v>
      </c>
      <c r="I26" s="197">
        <v>13</v>
      </c>
      <c r="J26" s="198">
        <f t="shared" si="6"/>
        <v>20</v>
      </c>
      <c r="K26" t="str">
        <f t="shared" si="15"/>
        <v>Finalist</v>
      </c>
      <c r="M26" s="197">
        <f t="shared" si="16"/>
        <v>330</v>
      </c>
      <c r="N26" s="196" t="s">
        <v>93</v>
      </c>
      <c r="O26" s="197">
        <v>13</v>
      </c>
      <c r="P26" s="198">
        <f t="shared" si="8"/>
        <v>10</v>
      </c>
      <c r="Q26" t="str">
        <f t="shared" si="17"/>
        <v>Semi Finalist</v>
      </c>
      <c r="S26" s="196">
        <f t="shared" si="18"/>
        <v>39</v>
      </c>
      <c r="T26" s="196" t="s">
        <v>93</v>
      </c>
      <c r="U26" s="197">
        <v>13</v>
      </c>
      <c r="V26" s="198">
        <f t="shared" si="10"/>
        <v>10</v>
      </c>
      <c r="W26" t="str">
        <f t="shared" si="19"/>
        <v>Semi Finalist</v>
      </c>
    </row>
    <row r="27" spans="1:23" x14ac:dyDescent="0.2">
      <c r="A27" s="197">
        <f t="shared" si="12"/>
        <v>1218</v>
      </c>
      <c r="B27" s="196" t="s">
        <v>94</v>
      </c>
      <c r="C27" s="197">
        <v>12</v>
      </c>
      <c r="D27" s="198">
        <f t="shared" si="4"/>
        <v>0</v>
      </c>
      <c r="E27" t="str">
        <f t="shared" si="13"/>
        <v>Quarter Finalist</v>
      </c>
      <c r="G27" s="197">
        <f t="shared" si="14"/>
        <v>191</v>
      </c>
      <c r="H27" s="196" t="s">
        <v>94</v>
      </c>
      <c r="I27" s="197">
        <v>12</v>
      </c>
      <c r="J27" s="198">
        <f t="shared" si="6"/>
        <v>0</v>
      </c>
      <c r="K27" t="str">
        <f t="shared" si="15"/>
        <v>Quarter Finalist</v>
      </c>
      <c r="M27" s="197">
        <f t="shared" si="16"/>
        <v>469</v>
      </c>
      <c r="N27" s="196" t="s">
        <v>94</v>
      </c>
      <c r="O27" s="197">
        <v>12</v>
      </c>
      <c r="P27" s="198">
        <f t="shared" si="8"/>
        <v>0</v>
      </c>
      <c r="Q27" t="str">
        <f t="shared" si="17"/>
        <v>Quarter Finalist</v>
      </c>
      <c r="S27" s="196">
        <f t="shared" si="18"/>
        <v>1625</v>
      </c>
      <c r="T27" s="196" t="s">
        <v>94</v>
      </c>
      <c r="U27" s="197">
        <v>12</v>
      </c>
      <c r="V27" s="198">
        <f t="shared" si="10"/>
        <v>0</v>
      </c>
      <c r="W27" t="str">
        <f t="shared" si="19"/>
        <v>Quarter Finalist</v>
      </c>
    </row>
    <row r="28" spans="1:23" x14ac:dyDescent="0.2">
      <c r="A28" s="197">
        <f t="shared" si="12"/>
        <v>555</v>
      </c>
      <c r="B28" s="196" t="s">
        <v>95</v>
      </c>
      <c r="C28" s="197">
        <v>11</v>
      </c>
      <c r="D28" s="198">
        <f t="shared" si="4"/>
        <v>0</v>
      </c>
      <c r="E28" t="str">
        <f t="shared" si="13"/>
        <v>Quarter Finalist</v>
      </c>
      <c r="G28" s="197">
        <f t="shared" si="14"/>
        <v>604</v>
      </c>
      <c r="H28" s="196" t="s">
        <v>95</v>
      </c>
      <c r="I28" s="197">
        <v>11</v>
      </c>
      <c r="J28" s="198">
        <f t="shared" si="6"/>
        <v>0</v>
      </c>
      <c r="K28" t="str">
        <f t="shared" si="15"/>
        <v>Quarter Finalist</v>
      </c>
      <c r="M28" s="197">
        <f t="shared" si="16"/>
        <v>103</v>
      </c>
      <c r="N28" s="196" t="s">
        <v>95</v>
      </c>
      <c r="O28" s="197">
        <v>11</v>
      </c>
      <c r="P28" s="198">
        <f t="shared" si="8"/>
        <v>10</v>
      </c>
      <c r="Q28" t="str">
        <f t="shared" si="17"/>
        <v>Semi Finalist</v>
      </c>
      <c r="S28" s="196">
        <f t="shared" si="18"/>
        <v>175</v>
      </c>
      <c r="T28" s="196" t="s">
        <v>95</v>
      </c>
      <c r="U28" s="197">
        <v>11</v>
      </c>
      <c r="V28" s="198">
        <f t="shared" si="10"/>
        <v>0</v>
      </c>
      <c r="W28" t="str">
        <f t="shared" si="19"/>
        <v>Quarter Finalist</v>
      </c>
    </row>
    <row r="29" spans="1:23" x14ac:dyDescent="0.2">
      <c r="A29" s="197">
        <f t="shared" si="12"/>
        <v>41</v>
      </c>
      <c r="B29" s="196" t="s">
        <v>96</v>
      </c>
      <c r="C29" s="197">
        <v>10</v>
      </c>
      <c r="D29" s="198">
        <f t="shared" si="4"/>
        <v>0</v>
      </c>
      <c r="E29" t="str">
        <f t="shared" si="13"/>
        <v>Quarter Finalist</v>
      </c>
      <c r="F29" s="153"/>
      <c r="G29" s="197">
        <f t="shared" si="14"/>
        <v>527</v>
      </c>
      <c r="H29" s="196" t="s">
        <v>96</v>
      </c>
      <c r="I29" s="197">
        <v>10</v>
      </c>
      <c r="J29" s="198">
        <f t="shared" si="6"/>
        <v>0</v>
      </c>
      <c r="K29" t="str">
        <f t="shared" si="15"/>
        <v>Quarter Finalist</v>
      </c>
      <c r="L29" s="153"/>
      <c r="M29" s="197">
        <f t="shared" si="16"/>
        <v>25</v>
      </c>
      <c r="N29" s="196" t="s">
        <v>96</v>
      </c>
      <c r="O29" s="197">
        <v>10</v>
      </c>
      <c r="P29" s="198">
        <f t="shared" si="8"/>
        <v>0</v>
      </c>
      <c r="Q29" t="str">
        <f t="shared" si="17"/>
        <v>Quarter Finalist</v>
      </c>
      <c r="R29" s="153"/>
      <c r="S29" s="196">
        <f t="shared" si="18"/>
        <v>1086</v>
      </c>
      <c r="T29" s="196" t="s">
        <v>96</v>
      </c>
      <c r="U29" s="197">
        <v>10</v>
      </c>
      <c r="V29" s="198">
        <f t="shared" si="10"/>
        <v>0</v>
      </c>
      <c r="W29" t="str">
        <f t="shared" si="19"/>
        <v>Quarter Finalist</v>
      </c>
    </row>
    <row r="30" spans="1:23" x14ac:dyDescent="0.2">
      <c r="A30" s="202">
        <f t="shared" si="12"/>
        <v>1598</v>
      </c>
      <c r="B30" s="201" t="s">
        <v>97</v>
      </c>
      <c r="C30" s="202">
        <v>9</v>
      </c>
      <c r="D30" s="203">
        <f t="shared" si="4"/>
        <v>0</v>
      </c>
      <c r="E30" t="str">
        <f t="shared" si="13"/>
        <v>Quarter Finalist</v>
      </c>
      <c r="G30" s="202">
        <f t="shared" si="14"/>
        <v>155</v>
      </c>
      <c r="H30" s="201" t="s">
        <v>97</v>
      </c>
      <c r="I30" s="202">
        <v>9</v>
      </c>
      <c r="J30" s="203">
        <f t="shared" si="6"/>
        <v>0</v>
      </c>
      <c r="K30" t="str">
        <f t="shared" si="15"/>
        <v>Quarter Finalist</v>
      </c>
      <c r="M30" s="202">
        <f t="shared" si="16"/>
        <v>121</v>
      </c>
      <c r="N30" s="201" t="s">
        <v>97</v>
      </c>
      <c r="O30" s="202">
        <v>9</v>
      </c>
      <c r="P30" s="203">
        <f t="shared" si="8"/>
        <v>0</v>
      </c>
      <c r="Q30" t="str">
        <f t="shared" si="17"/>
        <v>Quarter Finalist</v>
      </c>
      <c r="S30" s="201">
        <f t="shared" si="18"/>
        <v>47</v>
      </c>
      <c r="T30" s="201" t="s">
        <v>97</v>
      </c>
      <c r="U30" s="202">
        <v>9</v>
      </c>
      <c r="V30" s="203">
        <f t="shared" si="10"/>
        <v>0</v>
      </c>
      <c r="W30" t="str">
        <f t="shared" si="19"/>
        <v>Quarter Finalist</v>
      </c>
    </row>
    <row r="31" spans="1:23" x14ac:dyDescent="0.2">
      <c r="A31" s="197">
        <f>D9</f>
        <v>1771</v>
      </c>
      <c r="B31" s="196" t="s">
        <v>98</v>
      </c>
      <c r="C31" s="197">
        <v>8</v>
      </c>
      <c r="D31" s="198">
        <f t="shared" si="4"/>
        <v>0</v>
      </c>
      <c r="E31" t="str">
        <f>E22</f>
        <v>Quarter Finalist</v>
      </c>
      <c r="G31" s="197">
        <f>J9</f>
        <v>231</v>
      </c>
      <c r="H31" s="196" t="s">
        <v>98</v>
      </c>
      <c r="I31" s="197">
        <v>8</v>
      </c>
      <c r="J31" s="198">
        <f t="shared" si="6"/>
        <v>0</v>
      </c>
      <c r="K31" t="str">
        <f>K22</f>
        <v>Quarter Finalist</v>
      </c>
      <c r="M31" s="197">
        <f>P9</f>
        <v>8</v>
      </c>
      <c r="N31" s="196" t="s">
        <v>98</v>
      </c>
      <c r="O31" s="197">
        <v>8</v>
      </c>
      <c r="P31" s="198">
        <f t="shared" si="8"/>
        <v>0</v>
      </c>
      <c r="Q31" t="str">
        <f>Q22</f>
        <v>Quarter Finalist</v>
      </c>
      <c r="S31" s="196">
        <f>V9</f>
        <v>359</v>
      </c>
      <c r="T31" s="196" t="s">
        <v>98</v>
      </c>
      <c r="U31" s="197">
        <v>8</v>
      </c>
      <c r="V31" s="198">
        <f t="shared" si="10"/>
        <v>0</v>
      </c>
      <c r="W31" t="str">
        <f>W22</f>
        <v>Quarter Finalist</v>
      </c>
    </row>
    <row r="32" spans="1:23" x14ac:dyDescent="0.2">
      <c r="A32" s="197">
        <f>D8</f>
        <v>201</v>
      </c>
      <c r="B32" s="196" t="s">
        <v>99</v>
      </c>
      <c r="C32" s="197">
        <v>7</v>
      </c>
      <c r="D32" s="198">
        <f t="shared" si="4"/>
        <v>0</v>
      </c>
      <c r="E32" t="str">
        <f>E21</f>
        <v>Quarter Finalist</v>
      </c>
      <c r="G32" s="197">
        <f>J8</f>
        <v>108</v>
      </c>
      <c r="H32" s="196" t="s">
        <v>99</v>
      </c>
      <c r="I32" s="197">
        <v>7</v>
      </c>
      <c r="J32" s="198">
        <f t="shared" si="6"/>
        <v>0</v>
      </c>
      <c r="K32" t="str">
        <f>K21</f>
        <v>Quarter Finalist</v>
      </c>
      <c r="M32" s="197">
        <f>P8</f>
        <v>88</v>
      </c>
      <c r="N32" s="196" t="s">
        <v>99</v>
      </c>
      <c r="O32" s="197">
        <v>7</v>
      </c>
      <c r="P32" s="198">
        <f t="shared" si="8"/>
        <v>0</v>
      </c>
      <c r="Q32" t="str">
        <f>Q21</f>
        <v>Quarter Finalist</v>
      </c>
      <c r="S32" s="196">
        <f>V8</f>
        <v>1806</v>
      </c>
      <c r="T32" s="196" t="s">
        <v>99</v>
      </c>
      <c r="U32" s="197">
        <v>7</v>
      </c>
      <c r="V32" s="198">
        <f t="shared" si="10"/>
        <v>0</v>
      </c>
      <c r="W32" t="str">
        <f>W21</f>
        <v>Quarter Finalist</v>
      </c>
    </row>
    <row r="33" spans="1:23" x14ac:dyDescent="0.2">
      <c r="A33" s="197">
        <f>D7</f>
        <v>386</v>
      </c>
      <c r="B33" s="196" t="s">
        <v>100</v>
      </c>
      <c r="C33" s="197">
        <v>6</v>
      </c>
      <c r="D33" s="198">
        <f t="shared" si="4"/>
        <v>0</v>
      </c>
      <c r="E33" t="str">
        <f>E20</f>
        <v>Quarter Finalist</v>
      </c>
      <c r="G33" s="197">
        <f>J7</f>
        <v>118</v>
      </c>
      <c r="H33" s="196" t="s">
        <v>100</v>
      </c>
      <c r="I33" s="197">
        <v>6</v>
      </c>
      <c r="J33" s="198">
        <f t="shared" si="6"/>
        <v>0</v>
      </c>
      <c r="K33" t="str">
        <f>K20</f>
        <v>Quarter Finalist</v>
      </c>
      <c r="M33" s="197">
        <f>P7</f>
        <v>1503</v>
      </c>
      <c r="N33" s="196" t="s">
        <v>100</v>
      </c>
      <c r="O33" s="197">
        <v>6</v>
      </c>
      <c r="P33" s="198">
        <f t="shared" si="8"/>
        <v>10</v>
      </c>
      <c r="Q33" t="str">
        <f>Q20</f>
        <v>Semi Finalist</v>
      </c>
      <c r="S33" s="196">
        <f>V7</f>
        <v>79</v>
      </c>
      <c r="T33" s="196" t="s">
        <v>100</v>
      </c>
      <c r="U33" s="197">
        <v>6</v>
      </c>
      <c r="V33" s="198">
        <f t="shared" si="10"/>
        <v>0</v>
      </c>
      <c r="W33" t="str">
        <f>W20</f>
        <v>Quarter Finalist</v>
      </c>
    </row>
    <row r="34" spans="1:23" x14ac:dyDescent="0.2">
      <c r="A34" s="197">
        <f>D6</f>
        <v>2335</v>
      </c>
      <c r="B34" s="196" t="s">
        <v>101</v>
      </c>
      <c r="C34" s="197">
        <v>5</v>
      </c>
      <c r="D34" s="198">
        <f t="shared" si="4"/>
        <v>0</v>
      </c>
      <c r="E34" t="str">
        <f>E19</f>
        <v>Quarter Finalist</v>
      </c>
      <c r="G34" s="197">
        <f>J6</f>
        <v>326</v>
      </c>
      <c r="H34" s="196" t="s">
        <v>101</v>
      </c>
      <c r="I34" s="197">
        <v>5</v>
      </c>
      <c r="J34" s="198">
        <f t="shared" si="6"/>
        <v>0</v>
      </c>
      <c r="K34" t="str">
        <f>K19</f>
        <v>Quarter Finalist</v>
      </c>
      <c r="M34" s="197">
        <f>P6</f>
        <v>2046</v>
      </c>
      <c r="N34" s="196" t="s">
        <v>101</v>
      </c>
      <c r="O34" s="197">
        <v>5</v>
      </c>
      <c r="P34" s="198">
        <f t="shared" si="8"/>
        <v>0</v>
      </c>
      <c r="Q34" t="str">
        <f>Q19</f>
        <v>Quarter Finalist</v>
      </c>
      <c r="S34" s="196">
        <f>V6</f>
        <v>179</v>
      </c>
      <c r="T34" s="196" t="s">
        <v>101</v>
      </c>
      <c r="U34" s="197">
        <v>5</v>
      </c>
      <c r="V34" s="198">
        <f t="shared" si="10"/>
        <v>0</v>
      </c>
      <c r="W34" t="str">
        <f>W19</f>
        <v>Quarter Finalist</v>
      </c>
    </row>
    <row r="35" spans="1:23" x14ac:dyDescent="0.2">
      <c r="A35" s="197">
        <f>D5</f>
        <v>842</v>
      </c>
      <c r="B35" s="196" t="s">
        <v>102</v>
      </c>
      <c r="C35" s="197">
        <v>4</v>
      </c>
      <c r="D35" s="198">
        <f t="shared" si="4"/>
        <v>20</v>
      </c>
      <c r="E35" t="str">
        <f>E26</f>
        <v>Finalist</v>
      </c>
      <c r="G35" s="197">
        <f>J5</f>
        <v>2171</v>
      </c>
      <c r="H35" s="196" t="s">
        <v>102</v>
      </c>
      <c r="I35" s="197">
        <v>4</v>
      </c>
      <c r="J35" s="198">
        <f t="shared" si="6"/>
        <v>20</v>
      </c>
      <c r="K35" t="str">
        <f>K26</f>
        <v>Finalist</v>
      </c>
      <c r="M35" s="197">
        <f>P5</f>
        <v>40</v>
      </c>
      <c r="N35" s="196" t="s">
        <v>102</v>
      </c>
      <c r="O35" s="197">
        <v>4</v>
      </c>
      <c r="P35" s="198">
        <f t="shared" si="8"/>
        <v>10</v>
      </c>
      <c r="Q35" t="str">
        <f>Q26</f>
        <v>Semi Finalist</v>
      </c>
      <c r="S35" s="196">
        <f>V5</f>
        <v>207</v>
      </c>
      <c r="T35" s="196" t="s">
        <v>102</v>
      </c>
      <c r="U35" s="197">
        <v>4</v>
      </c>
      <c r="V35" s="198">
        <f t="shared" si="10"/>
        <v>10</v>
      </c>
      <c r="W35" t="str">
        <f>W26</f>
        <v>Semi Finalist</v>
      </c>
    </row>
    <row r="36" spans="1:23" x14ac:dyDescent="0.2">
      <c r="A36" s="197">
        <f>D4</f>
        <v>177</v>
      </c>
      <c r="B36" s="196" t="s">
        <v>103</v>
      </c>
      <c r="C36" s="197">
        <v>3</v>
      </c>
      <c r="D36" s="198">
        <f t="shared" si="4"/>
        <v>30</v>
      </c>
      <c r="E36" t="str">
        <f>E25</f>
        <v>Winner</v>
      </c>
      <c r="G36" s="197">
        <f>J4</f>
        <v>348</v>
      </c>
      <c r="H36" s="196" t="s">
        <v>103</v>
      </c>
      <c r="I36" s="197">
        <v>3</v>
      </c>
      <c r="J36" s="198">
        <f t="shared" si="6"/>
        <v>30</v>
      </c>
      <c r="K36" t="str">
        <f>K25</f>
        <v>Winner</v>
      </c>
      <c r="M36" s="197">
        <f>P4</f>
        <v>612</v>
      </c>
      <c r="N36" s="196" t="s">
        <v>103</v>
      </c>
      <c r="O36" s="197">
        <v>3</v>
      </c>
      <c r="P36" s="198">
        <f t="shared" si="8"/>
        <v>0</v>
      </c>
      <c r="Q36" t="str">
        <f>Q25</f>
        <v>Quarter Finalist</v>
      </c>
      <c r="S36" s="196">
        <f>V4</f>
        <v>2016</v>
      </c>
      <c r="T36" s="196" t="s">
        <v>103</v>
      </c>
      <c r="U36" s="197">
        <v>3</v>
      </c>
      <c r="V36" s="198">
        <f t="shared" si="10"/>
        <v>20</v>
      </c>
      <c r="W36" t="str">
        <f>W25</f>
        <v>Finalist</v>
      </c>
    </row>
    <row r="37" spans="1:23" x14ac:dyDescent="0.2">
      <c r="A37" s="197">
        <f>D3</f>
        <v>93</v>
      </c>
      <c r="B37" s="196" t="s">
        <v>104</v>
      </c>
      <c r="C37" s="197">
        <v>2</v>
      </c>
      <c r="D37" s="198">
        <f t="shared" si="4"/>
        <v>10</v>
      </c>
      <c r="E37" t="str">
        <f>E24</f>
        <v>Semi Finalist</v>
      </c>
      <c r="G37" s="197">
        <f>J3</f>
        <v>45</v>
      </c>
      <c r="H37" s="196" t="s">
        <v>104</v>
      </c>
      <c r="I37" s="197">
        <v>2</v>
      </c>
      <c r="J37" s="198">
        <f t="shared" si="6"/>
        <v>10</v>
      </c>
      <c r="K37" t="str">
        <f>K24</f>
        <v>Semi Finalist</v>
      </c>
      <c r="M37" s="197">
        <f>P3</f>
        <v>384</v>
      </c>
      <c r="N37" s="196" t="s">
        <v>104</v>
      </c>
      <c r="O37" s="197">
        <v>2</v>
      </c>
      <c r="P37" s="198">
        <f t="shared" si="8"/>
        <v>20</v>
      </c>
      <c r="Q37" t="str">
        <f>Q24</f>
        <v>Finalist</v>
      </c>
      <c r="S37" s="196">
        <f>V3</f>
        <v>68</v>
      </c>
      <c r="T37" s="196" t="s">
        <v>104</v>
      </c>
      <c r="U37" s="197">
        <v>2</v>
      </c>
      <c r="V37" s="198">
        <f t="shared" si="10"/>
        <v>10</v>
      </c>
      <c r="W37" t="str">
        <f>W24</f>
        <v>Semi Finalist</v>
      </c>
    </row>
    <row r="38" spans="1:23" x14ac:dyDescent="0.2">
      <c r="A38" s="202">
        <f>D2</f>
        <v>2166</v>
      </c>
      <c r="B38" s="201" t="s">
        <v>105</v>
      </c>
      <c r="C38" s="202">
        <v>1</v>
      </c>
      <c r="D38" s="203">
        <f t="shared" si="4"/>
        <v>10</v>
      </c>
      <c r="E38" t="str">
        <f>E23</f>
        <v>Semi Finalist</v>
      </c>
      <c r="G38" s="202">
        <f>J2</f>
        <v>1511</v>
      </c>
      <c r="H38" s="201" t="s">
        <v>105</v>
      </c>
      <c r="I38" s="202">
        <v>1</v>
      </c>
      <c r="J38" s="203">
        <f t="shared" si="6"/>
        <v>10</v>
      </c>
      <c r="K38" t="str">
        <f>K23</f>
        <v>Semi Finalist</v>
      </c>
      <c r="M38" s="202">
        <f>P2</f>
        <v>148</v>
      </c>
      <c r="N38" s="201" t="s">
        <v>105</v>
      </c>
      <c r="O38" s="202">
        <v>1</v>
      </c>
      <c r="P38" s="203">
        <f t="shared" si="8"/>
        <v>30</v>
      </c>
      <c r="Q38" t="str">
        <f>Q23</f>
        <v>Winner</v>
      </c>
      <c r="S38" s="201">
        <f>V2</f>
        <v>60</v>
      </c>
      <c r="T38" s="201" t="s">
        <v>105</v>
      </c>
      <c r="U38" s="202">
        <v>1</v>
      </c>
      <c r="V38" s="203">
        <f t="shared" si="10"/>
        <v>30</v>
      </c>
      <c r="W38" t="str">
        <f>W23</f>
        <v>Winner</v>
      </c>
    </row>
    <row r="39" spans="1:23" x14ac:dyDescent="0.2">
      <c r="C39" s="234">
        <f>SUM(C15:C38)</f>
        <v>236</v>
      </c>
      <c r="D39" s="234">
        <f>SUM(D15:D38)</f>
        <v>210</v>
      </c>
      <c r="I39" s="234">
        <f>SUM(I15:I38)</f>
        <v>236</v>
      </c>
      <c r="J39" s="234">
        <f>SUM(J15:J38)</f>
        <v>210</v>
      </c>
      <c r="O39" s="234">
        <f>SUM(O15:O38)</f>
        <v>236</v>
      </c>
      <c r="P39" s="234">
        <f>SUM(P15:P38)</f>
        <v>210</v>
      </c>
      <c r="U39" s="234">
        <f>SUM(U15:U38)</f>
        <v>236</v>
      </c>
      <c r="V39" s="234">
        <f>SUM(V15:V38)</f>
        <v>210</v>
      </c>
    </row>
    <row r="40" spans="1:23" x14ac:dyDescent="0.2">
      <c r="O40" s="98"/>
    </row>
    <row r="41" spans="1:23" x14ac:dyDescent="0.2">
      <c r="O41" s="153"/>
    </row>
    <row r="42" spans="1:23" ht="13.5" thickBot="1" x14ac:dyDescent="0.25">
      <c r="O42" s="98"/>
    </row>
    <row r="43" spans="1:23" ht="13.5" thickBot="1" x14ac:dyDescent="0.25">
      <c r="A43" s="157" t="s">
        <v>306</v>
      </c>
      <c r="B43" s="157" t="s">
        <v>307</v>
      </c>
      <c r="C43" s="157" t="s">
        <v>308</v>
      </c>
      <c r="D43" s="151">
        <f>SUM(D44:D139)</f>
        <v>90</v>
      </c>
      <c r="M43" s="3" t="s">
        <v>12</v>
      </c>
      <c r="N43" s="7" t="s">
        <v>1</v>
      </c>
      <c r="O43" s="7" t="s">
        <v>2</v>
      </c>
      <c r="P43" s="7" t="s">
        <v>3</v>
      </c>
      <c r="Q43" s="8" t="s">
        <v>4</v>
      </c>
    </row>
    <row r="44" spans="1:23" x14ac:dyDescent="0.2">
      <c r="A44" s="111">
        <v>8</v>
      </c>
      <c r="B44" s="194">
        <v>8</v>
      </c>
      <c r="C44" s="51">
        <v>0</v>
      </c>
      <c r="E44" s="97"/>
      <c r="H44" s="414" t="str">
        <f>INDEX('[1]2012 Teams'!$B$2:$B$2344,MATCH(A44,'[1]2012 Teams'!$A$2:$A$2344))</f>
        <v>Palo Alto, CA USA</v>
      </c>
      <c r="M44" s="128" t="s">
        <v>13</v>
      </c>
      <c r="N44" s="98">
        <v>1124</v>
      </c>
      <c r="O44" s="153">
        <v>1024</v>
      </c>
      <c r="P44" s="98">
        <v>177</v>
      </c>
      <c r="Q44" s="165" t="s">
        <v>5</v>
      </c>
    </row>
    <row r="45" spans="1:23" x14ac:dyDescent="0.2">
      <c r="A45" s="112">
        <v>11</v>
      </c>
      <c r="B45" s="197">
        <v>16</v>
      </c>
      <c r="C45" s="106">
        <v>10</v>
      </c>
      <c r="E45" s="197"/>
      <c r="H45" s="414" t="str">
        <f>INDEX('[1]2012 Teams'!$B$2:$B$2344,MATCH(A45,'[1]2012 Teams'!$A$2:$A$2344))</f>
        <v>Flanders, NJ USA</v>
      </c>
      <c r="M45" s="128" t="s">
        <v>14</v>
      </c>
      <c r="N45" s="153">
        <v>67</v>
      </c>
      <c r="O45" s="153">
        <v>16</v>
      </c>
      <c r="P45" s="98">
        <v>348</v>
      </c>
      <c r="Q45" s="165" t="s">
        <v>6</v>
      </c>
    </row>
    <row r="46" spans="1:23" x14ac:dyDescent="0.2">
      <c r="A46" s="112">
        <v>16</v>
      </c>
      <c r="B46" s="197">
        <v>14</v>
      </c>
      <c r="C46" s="360">
        <v>40</v>
      </c>
      <c r="D46">
        <v>10</v>
      </c>
      <c r="E46" s="97"/>
      <c r="H46" s="414" t="str">
        <f>INDEX('[1]2012 Teams'!$B$2:$B$2344,MATCH(A46,'[1]2012 Teams'!$A$2:$A$2344))</f>
        <v>Mountain Home, AR USA</v>
      </c>
      <c r="M46" s="128" t="s">
        <v>15</v>
      </c>
      <c r="N46" s="98">
        <v>1114</v>
      </c>
      <c r="O46" s="98">
        <v>217</v>
      </c>
      <c r="P46" s="98">
        <v>148</v>
      </c>
      <c r="Q46" s="165" t="s">
        <v>11</v>
      </c>
    </row>
    <row r="47" spans="1:23" ht="13.5" thickBot="1" x14ac:dyDescent="0.25">
      <c r="A47" s="112">
        <v>20</v>
      </c>
      <c r="B47" s="197">
        <v>13</v>
      </c>
      <c r="C47" s="106">
        <v>10</v>
      </c>
      <c r="E47" s="97"/>
      <c r="H47" s="414" t="str">
        <f>INDEX('[1]2012 Teams'!$B$2:$B$2344,MATCH(A47,'[1]2012 Teams'!$A$2:$A$2344))</f>
        <v>Clifton Park, NY USA</v>
      </c>
      <c r="M47" s="131" t="s">
        <v>16</v>
      </c>
      <c r="N47" s="218">
        <v>968</v>
      </c>
      <c r="O47" s="218">
        <v>233</v>
      </c>
      <c r="P47" s="159">
        <v>60</v>
      </c>
      <c r="Q47" s="168" t="s">
        <v>5</v>
      </c>
    </row>
    <row r="48" spans="1:23" x14ac:dyDescent="0.2">
      <c r="A48" s="112">
        <v>25</v>
      </c>
      <c r="B48" s="197">
        <v>10</v>
      </c>
      <c r="C48" s="106">
        <v>0</v>
      </c>
      <c r="E48" s="97"/>
      <c r="F48" s="97"/>
      <c r="H48" s="414" t="str">
        <f>INDEX('[1]2012 Teams'!$B$2:$B$2344,MATCH(A48,'[1]2012 Teams'!$A$2:$A$2344))</f>
        <v>North Brunswick, NJ USA</v>
      </c>
      <c r="O48" s="98"/>
    </row>
    <row r="49" spans="1:15" x14ac:dyDescent="0.2">
      <c r="A49" s="112">
        <v>27</v>
      </c>
      <c r="B49" s="197">
        <v>15</v>
      </c>
      <c r="C49" s="106">
        <v>10</v>
      </c>
      <c r="E49" s="197"/>
      <c r="F49" s="97"/>
      <c r="H49" s="414" t="str">
        <f>INDEX('[1]2012 Teams'!$B$2:$B$2344,MATCH(A49,'[1]2012 Teams'!$A$2:$A$2344))</f>
        <v>Clarkston, MI USA</v>
      </c>
      <c r="O49" s="98"/>
    </row>
    <row r="50" spans="1:15" x14ac:dyDescent="0.2">
      <c r="A50" s="112">
        <v>33</v>
      </c>
      <c r="B50" s="197">
        <v>15</v>
      </c>
      <c r="C50" s="106">
        <v>10</v>
      </c>
      <c r="E50" s="97"/>
      <c r="F50" s="97"/>
      <c r="H50" s="414" t="str">
        <f>INDEX('[1]2012 Teams'!$B$2:$B$2344,MATCH(A50,'[1]2012 Teams'!$A$2:$A$2344))</f>
        <v>Auburn Hills, MI USA</v>
      </c>
      <c r="O50" s="98"/>
    </row>
    <row r="51" spans="1:15" x14ac:dyDescent="0.2">
      <c r="A51" s="113">
        <v>39</v>
      </c>
      <c r="B51" s="202">
        <v>13</v>
      </c>
      <c r="C51" s="109">
        <v>10</v>
      </c>
      <c r="E51" s="97"/>
      <c r="F51" s="97"/>
      <c r="H51" s="414" t="str">
        <f>INDEX('[1]2012 Teams'!$B$2:$B$2344,MATCH(A51,'[1]2012 Teams'!$A$2:$A$2344))</f>
        <v>Athens, AL USA</v>
      </c>
      <c r="O51" s="98"/>
    </row>
    <row r="52" spans="1:15" x14ac:dyDescent="0.2">
      <c r="A52" s="111">
        <v>40</v>
      </c>
      <c r="B52" s="194">
        <v>4</v>
      </c>
      <c r="C52" s="51">
        <v>10</v>
      </c>
      <c r="E52" s="97"/>
      <c r="F52" s="97"/>
      <c r="H52" s="414" t="str">
        <f>INDEX('[1]2012 Teams'!$B$2:$B$2344,MATCH(A52,'[1]2012 Teams'!$A$2:$A$2344))</f>
        <v>Athens, AL USA</v>
      </c>
      <c r="O52" s="98"/>
    </row>
    <row r="53" spans="1:15" x14ac:dyDescent="0.2">
      <c r="A53" s="112">
        <v>41</v>
      </c>
      <c r="B53" s="197">
        <v>10</v>
      </c>
      <c r="C53" s="106">
        <v>0</v>
      </c>
      <c r="E53" s="197"/>
      <c r="F53" s="97"/>
      <c r="H53" s="414" t="str">
        <f>INDEX('[1]2012 Teams'!$B$2:$B$2344,MATCH(A53,'[1]2012 Teams'!$A$2:$A$2344))</f>
        <v>Warren, NJ USA</v>
      </c>
      <c r="O53" s="153"/>
    </row>
    <row r="54" spans="1:15" x14ac:dyDescent="0.2">
      <c r="A54" s="112">
        <v>45</v>
      </c>
      <c r="B54" s="197">
        <v>2</v>
      </c>
      <c r="C54" s="106">
        <v>10</v>
      </c>
      <c r="E54" s="97"/>
      <c r="F54" s="97"/>
      <c r="H54" s="414" t="str">
        <f>INDEX('[1]2012 Teams'!$B$2:$B$2344,MATCH(A54,'[1]2012 Teams'!$A$2:$A$2344))</f>
        <v>Kokomo, IN USA</v>
      </c>
      <c r="O54" s="98"/>
    </row>
    <row r="55" spans="1:15" x14ac:dyDescent="0.2">
      <c r="A55" s="372">
        <v>51</v>
      </c>
      <c r="B55" s="197">
        <v>9</v>
      </c>
      <c r="C55" s="106">
        <v>0</v>
      </c>
      <c r="E55" s="157" t="s">
        <v>315</v>
      </c>
      <c r="F55" s="97"/>
      <c r="H55" s="414" t="str">
        <f>INDEX('[1]2012 Teams'!$B$2:$B$2344,MATCH(A55,'[1]2012 Teams'!$A$2:$A$2344))</f>
        <v>Pontiac, MI USA</v>
      </c>
      <c r="O55" s="98"/>
    </row>
    <row r="56" spans="1:15" x14ac:dyDescent="0.2">
      <c r="A56" s="112">
        <v>60</v>
      </c>
      <c r="B56" s="197">
        <v>1</v>
      </c>
      <c r="C56" s="106">
        <v>30</v>
      </c>
      <c r="E56" s="97"/>
      <c r="F56" s="97"/>
      <c r="H56" s="414" t="str">
        <f>INDEX('[1]2012 Teams'!$B$2:$B$2344,MATCH(A56,'[1]2012 Teams'!$A$2:$A$2344))</f>
        <v>Kingman, AZ USA</v>
      </c>
      <c r="O56" s="98"/>
    </row>
    <row r="57" spans="1:15" x14ac:dyDescent="0.2">
      <c r="A57" s="112">
        <v>67</v>
      </c>
      <c r="B57" s="197">
        <v>14</v>
      </c>
      <c r="C57" s="360">
        <v>40</v>
      </c>
      <c r="D57">
        <v>10</v>
      </c>
      <c r="E57" s="97"/>
      <c r="F57" s="97"/>
      <c r="H57" s="414" t="str">
        <f>INDEX('[1]2012 Teams'!$B$2:$B$2344,MATCH(A57,'[1]2012 Teams'!$A$2:$A$2344))</f>
        <v>Milford, MI USA</v>
      </c>
      <c r="O57" s="98"/>
    </row>
    <row r="58" spans="1:15" x14ac:dyDescent="0.2">
      <c r="A58" s="112">
        <v>68</v>
      </c>
      <c r="B58" s="197">
        <v>2</v>
      </c>
      <c r="C58" s="106">
        <v>10</v>
      </c>
      <c r="E58" s="97"/>
      <c r="F58" s="97"/>
      <c r="H58" s="414" t="str">
        <f>INDEX('[1]2012 Teams'!$B$2:$B$2344,MATCH(A58,'[1]2012 Teams'!$A$2:$A$2344))</f>
        <v>Ortonville, MI USA</v>
      </c>
      <c r="O58" s="98"/>
    </row>
    <row r="59" spans="1:15" x14ac:dyDescent="0.2">
      <c r="A59" s="113">
        <v>71</v>
      </c>
      <c r="B59" s="202">
        <v>16</v>
      </c>
      <c r="C59" s="109">
        <v>10</v>
      </c>
      <c r="E59" s="197"/>
      <c r="F59" s="97"/>
      <c r="H59" s="414" t="str">
        <f>INDEX('[1]2012 Teams'!$B$2:$B$2344,MATCH(A59,'[1]2012 Teams'!$A$2:$A$2344))</f>
        <v>Hammond, IN USA</v>
      </c>
      <c r="O59" s="98"/>
    </row>
    <row r="60" spans="1:15" x14ac:dyDescent="0.2">
      <c r="A60">
        <v>79</v>
      </c>
      <c r="B60" s="197">
        <v>6</v>
      </c>
      <c r="C60">
        <v>0</v>
      </c>
      <c r="E60" s="97"/>
      <c r="F60" s="97"/>
      <c r="H60" s="414" t="str">
        <f>INDEX('[1]2012 Teams'!$B$2:$B$2344,MATCH(A60,'[1]2012 Teams'!$A$2:$A$2344))</f>
        <v>Tarpon Springs , FL USA</v>
      </c>
      <c r="O60" s="98"/>
    </row>
    <row r="61" spans="1:15" x14ac:dyDescent="0.2">
      <c r="A61">
        <v>88</v>
      </c>
      <c r="B61" s="197">
        <v>7</v>
      </c>
      <c r="C61">
        <v>0</v>
      </c>
      <c r="E61" s="97"/>
      <c r="F61" s="97"/>
      <c r="H61" s="414" t="str">
        <f>INDEX('[1]2012 Teams'!$B$2:$B$2344,MATCH(A61,'[1]2012 Teams'!$A$2:$A$2344))</f>
        <v>Bridgewater, MA USA</v>
      </c>
      <c r="O61" s="98"/>
    </row>
    <row r="62" spans="1:15" x14ac:dyDescent="0.2">
      <c r="A62">
        <v>93</v>
      </c>
      <c r="B62" s="197">
        <v>2</v>
      </c>
      <c r="C62">
        <v>10</v>
      </c>
      <c r="E62" s="197"/>
      <c r="F62" s="97"/>
      <c r="H62" s="414" t="str">
        <f>INDEX('[1]2012 Teams'!$B$2:$B$2344,MATCH(A62,'[1]2012 Teams'!$A$2:$A$2344))</f>
        <v>Appleton, WI USA</v>
      </c>
      <c r="O62" s="98"/>
    </row>
    <row r="63" spans="1:15" x14ac:dyDescent="0.2">
      <c r="A63">
        <v>100</v>
      </c>
      <c r="B63" s="197">
        <v>13</v>
      </c>
      <c r="C63">
        <v>20</v>
      </c>
      <c r="E63" s="97"/>
      <c r="F63" s="97"/>
      <c r="H63" s="414" t="str">
        <f>INDEX('[1]2012 Teams'!$B$2:$B$2344,MATCH(A63,'[1]2012 Teams'!$A$2:$A$2344))</f>
        <v>Woodside, CA USA</v>
      </c>
      <c r="O63" s="98"/>
    </row>
    <row r="64" spans="1:15" x14ac:dyDescent="0.2">
      <c r="A64">
        <v>103</v>
      </c>
      <c r="B64" s="197">
        <v>11</v>
      </c>
      <c r="C64">
        <v>10</v>
      </c>
      <c r="E64" s="97"/>
      <c r="F64" s="97"/>
      <c r="H64" s="414" t="str">
        <f>INDEX('[1]2012 Teams'!$B$2:$B$2344,MATCH(A64,'[1]2012 Teams'!$A$2:$A$2344))</f>
        <v>Kintnersville, PA USA</v>
      </c>
      <c r="O64" s="153"/>
    </row>
    <row r="65" spans="1:15" x14ac:dyDescent="0.2">
      <c r="A65">
        <v>108</v>
      </c>
      <c r="B65" s="197">
        <v>7</v>
      </c>
      <c r="C65">
        <v>0</v>
      </c>
      <c r="E65" s="97"/>
      <c r="F65" s="97"/>
      <c r="H65" s="414" t="str">
        <f>INDEX('[1]2012 Teams'!$B$2:$B$2344,MATCH(A65,'[1]2012 Teams'!$A$2:$A$2344))</f>
        <v>Ft. Lauderdale, FL USA</v>
      </c>
      <c r="O65" s="98"/>
    </row>
    <row r="66" spans="1:15" x14ac:dyDescent="0.2">
      <c r="A66">
        <v>111</v>
      </c>
      <c r="B66" s="197">
        <v>15</v>
      </c>
      <c r="C66">
        <v>10</v>
      </c>
      <c r="E66" s="97"/>
      <c r="F66" s="97"/>
      <c r="H66" s="414" t="str">
        <f>INDEX('[1]2012 Teams'!$B$2:$B$2344,MATCH(A66,'[1]2012 Teams'!$A$2:$A$2344))</f>
        <v>Schaumburg, IL USA</v>
      </c>
      <c r="O66" s="98"/>
    </row>
    <row r="67" spans="1:15" x14ac:dyDescent="0.2">
      <c r="A67">
        <v>118</v>
      </c>
      <c r="B67" s="202">
        <v>6</v>
      </c>
      <c r="C67">
        <v>0</v>
      </c>
      <c r="E67" s="97"/>
      <c r="F67" s="97"/>
      <c r="H67" s="414" t="str">
        <f>INDEX('[1]2012 Teams'!$B$2:$B$2344,MATCH(A67,'[1]2012 Teams'!$A$2:$A$2344))</f>
        <v>League City, TX USA</v>
      </c>
      <c r="O67" s="98"/>
    </row>
    <row r="68" spans="1:15" x14ac:dyDescent="0.2">
      <c r="A68">
        <v>121</v>
      </c>
      <c r="B68" s="194">
        <v>9</v>
      </c>
      <c r="C68">
        <v>0</v>
      </c>
      <c r="E68" s="97"/>
      <c r="F68" s="97"/>
      <c r="H68" s="414" t="str">
        <f>INDEX('[1]2012 Teams'!$B$2:$B$2344,MATCH(A68,'[1]2012 Teams'!$A$2:$A$2344))</f>
        <v>Newport County, RI USA</v>
      </c>
      <c r="O68" s="98"/>
    </row>
    <row r="69" spans="1:15" x14ac:dyDescent="0.2">
      <c r="A69">
        <v>122</v>
      </c>
      <c r="B69" s="197">
        <v>9</v>
      </c>
      <c r="C69">
        <v>0</v>
      </c>
      <c r="E69" s="197"/>
      <c r="F69" s="97"/>
      <c r="H69" s="414" t="str">
        <f>INDEX('[1]2012 Teams'!$B$2:$B$2344,MATCH(A69,'[1]2012 Teams'!$A$2:$A$2344))</f>
        <v>Hampton, VA USA</v>
      </c>
      <c r="O69" s="153"/>
    </row>
    <row r="70" spans="1:15" x14ac:dyDescent="0.2">
      <c r="A70">
        <v>141</v>
      </c>
      <c r="B70" s="197">
        <v>14</v>
      </c>
      <c r="C70">
        <v>20</v>
      </c>
      <c r="E70" s="97"/>
      <c r="F70" s="97"/>
      <c r="H70" s="414" t="str">
        <f>INDEX('[1]2012 Teams'!$B$2:$B$2344,MATCH(A70,'[1]2012 Teams'!$A$2:$A$2344))</f>
        <v>Holland, MI USA</v>
      </c>
      <c r="O70" s="153"/>
    </row>
    <row r="71" spans="1:15" x14ac:dyDescent="0.2">
      <c r="A71">
        <v>148</v>
      </c>
      <c r="B71" s="197">
        <v>1</v>
      </c>
      <c r="C71" s="308">
        <v>50</v>
      </c>
      <c r="D71">
        <v>20</v>
      </c>
      <c r="E71" s="97"/>
      <c r="F71" s="97"/>
      <c r="H71" s="414" t="str">
        <f>INDEX('[1]2012 Teams'!$B$2:$B$2344,MATCH(A71,'[1]2012 Teams'!$A$2:$A$2344))</f>
        <v>Greenville, TX USA</v>
      </c>
      <c r="O71" s="153"/>
    </row>
    <row r="72" spans="1:15" x14ac:dyDescent="0.2">
      <c r="A72">
        <v>155</v>
      </c>
      <c r="B72" s="197">
        <v>9</v>
      </c>
      <c r="C72">
        <v>0</v>
      </c>
      <c r="E72" s="97"/>
      <c r="F72" s="97"/>
      <c r="H72" s="414" t="str">
        <f>INDEX('[1]2012 Teams'!$B$2:$B$2344,MATCH(A72,'[1]2012 Teams'!$A$2:$A$2344))</f>
        <v>Berlin, CT USA</v>
      </c>
      <c r="O72" s="98"/>
    </row>
    <row r="73" spans="1:15" x14ac:dyDescent="0.2">
      <c r="A73">
        <v>175</v>
      </c>
      <c r="B73" s="197">
        <v>11</v>
      </c>
      <c r="C73">
        <v>0</v>
      </c>
      <c r="E73" s="97"/>
      <c r="F73" s="97"/>
      <c r="H73" s="414" t="str">
        <f>INDEX('[1]2012 Teams'!$B$2:$B$2344,MATCH(A73,'[1]2012 Teams'!$A$2:$A$2344))</f>
        <v>Enfield, CT USA</v>
      </c>
      <c r="O73" s="153"/>
    </row>
    <row r="74" spans="1:15" x14ac:dyDescent="0.2">
      <c r="A74">
        <v>176</v>
      </c>
      <c r="B74" s="197">
        <v>9</v>
      </c>
      <c r="C74">
        <v>0</v>
      </c>
      <c r="E74" s="97"/>
      <c r="F74" s="97"/>
      <c r="H74" s="414" t="str">
        <f>INDEX('[1]2012 Teams'!$B$2:$B$2344,MATCH(A74,'[1]2012 Teams'!$A$2:$A$2344))</f>
        <v>Windsor Locks, CT USA</v>
      </c>
      <c r="O74" s="98"/>
    </row>
    <row r="75" spans="1:15" x14ac:dyDescent="0.2">
      <c r="A75">
        <v>177</v>
      </c>
      <c r="B75" s="202">
        <v>3</v>
      </c>
      <c r="C75">
        <v>30</v>
      </c>
      <c r="E75" s="197"/>
      <c r="F75" s="97"/>
      <c r="H75" s="414" t="str">
        <f>INDEX('[1]2012 Teams'!$B$2:$B$2344,MATCH(A75,'[1]2012 Teams'!$A$2:$A$2344))</f>
        <v>South Windsor, CT USA</v>
      </c>
      <c r="O75" s="98"/>
    </row>
    <row r="76" spans="1:15" x14ac:dyDescent="0.2">
      <c r="A76">
        <v>179</v>
      </c>
      <c r="B76" s="197">
        <v>5</v>
      </c>
      <c r="C76">
        <v>0</v>
      </c>
      <c r="E76" s="97"/>
      <c r="F76" s="97"/>
      <c r="H76" s="414" t="str">
        <f>INDEX('[1]2012 Teams'!$B$2:$B$2344,MATCH(A76,'[1]2012 Teams'!$A$2:$A$2344))</f>
        <v>Riviera Beach, FL USA</v>
      </c>
      <c r="O76" s="98"/>
    </row>
    <row r="77" spans="1:15" x14ac:dyDescent="0.2">
      <c r="A77">
        <v>191</v>
      </c>
      <c r="B77" s="197">
        <v>12</v>
      </c>
      <c r="C77">
        <v>0</v>
      </c>
      <c r="E77" s="97"/>
      <c r="F77" s="97"/>
      <c r="H77" s="414" t="str">
        <f>INDEX('[1]2012 Teams'!$B$2:$B$2344,MATCH(A77,'[1]2012 Teams'!$A$2:$A$2344))</f>
        <v>Rochester, NY USA</v>
      </c>
      <c r="O77" s="153"/>
    </row>
    <row r="78" spans="1:15" x14ac:dyDescent="0.2">
      <c r="A78">
        <v>195</v>
      </c>
      <c r="B78" s="197">
        <v>13</v>
      </c>
      <c r="C78">
        <v>10</v>
      </c>
      <c r="E78" s="97"/>
      <c r="F78" s="97"/>
      <c r="H78" s="414" t="str">
        <f>INDEX('[1]2012 Teams'!$B$2:$B$2344,MATCH(A78,'[1]2012 Teams'!$A$2:$A$2344))</f>
        <v>Southington, CT USA</v>
      </c>
      <c r="O78" s="98"/>
    </row>
    <row r="79" spans="1:15" x14ac:dyDescent="0.2">
      <c r="A79">
        <v>201</v>
      </c>
      <c r="B79" s="197">
        <v>7</v>
      </c>
      <c r="C79">
        <v>0</v>
      </c>
      <c r="E79" s="197"/>
      <c r="F79" s="97"/>
      <c r="H79" s="414" t="str">
        <f>INDEX('[1]2012 Teams'!$B$2:$B$2344,MATCH(A79,'[1]2012 Teams'!$A$2:$A$2344))</f>
        <v>Rochester Hills, MI USA</v>
      </c>
      <c r="O79" s="98"/>
    </row>
    <row r="80" spans="1:15" x14ac:dyDescent="0.2">
      <c r="A80">
        <v>207</v>
      </c>
      <c r="B80" s="197">
        <v>4</v>
      </c>
      <c r="C80">
        <v>10</v>
      </c>
      <c r="E80" s="97"/>
      <c r="F80" s="97"/>
      <c r="H80" s="414" t="str">
        <f>INDEX('[1]2012 Teams'!$B$2:$B$2344,MATCH(A80,'[1]2012 Teams'!$A$2:$A$2344))</f>
        <v>Hawthorne, CA USA</v>
      </c>
      <c r="O80" s="98"/>
    </row>
    <row r="81" spans="1:15" x14ac:dyDescent="0.2">
      <c r="A81">
        <v>217</v>
      </c>
      <c r="B81" s="197">
        <v>16</v>
      </c>
      <c r="C81" s="308">
        <v>50</v>
      </c>
      <c r="D81">
        <v>20</v>
      </c>
      <c r="E81" s="97"/>
      <c r="F81" s="97"/>
      <c r="H81" s="414" t="str">
        <f>INDEX('[1]2012 Teams'!$B$2:$B$2344,MATCH(A81,'[1]2012 Teams'!$A$2:$A$2344))</f>
        <v>Sterling Heights, MI USA</v>
      </c>
      <c r="O81" s="153"/>
    </row>
    <row r="82" spans="1:15" x14ac:dyDescent="0.2">
      <c r="A82">
        <v>231</v>
      </c>
      <c r="B82" s="197">
        <v>8</v>
      </c>
      <c r="C82">
        <v>0</v>
      </c>
      <c r="E82" s="97"/>
      <c r="F82" s="97"/>
      <c r="H82" s="414" t="str">
        <f>INDEX('[1]2012 Teams'!$B$2:$B$2344,MATCH(A82,'[1]2012 Teams'!$A$2:$A$2344))</f>
        <v>Pasadena, TX USA</v>
      </c>
      <c r="O82" s="98"/>
    </row>
    <row r="83" spans="1:15" x14ac:dyDescent="0.2">
      <c r="A83">
        <v>233</v>
      </c>
      <c r="B83" s="202">
        <v>16</v>
      </c>
      <c r="C83">
        <v>30</v>
      </c>
      <c r="E83" s="97"/>
      <c r="F83" s="97"/>
      <c r="H83" s="414" t="str">
        <f>INDEX('[1]2012 Teams'!$B$2:$B$2344,MATCH(A83,'[1]2012 Teams'!$A$2:$A$2344))</f>
        <v>Rockledge/Cocoa Beach, FL USA</v>
      </c>
      <c r="O83" s="98"/>
    </row>
    <row r="84" spans="1:15" x14ac:dyDescent="0.2">
      <c r="A84">
        <v>254</v>
      </c>
      <c r="B84" s="197">
        <v>15</v>
      </c>
      <c r="C84">
        <v>20</v>
      </c>
      <c r="E84" s="97"/>
      <c r="F84" s="97"/>
      <c r="H84" s="414" t="str">
        <f>INDEX('[1]2012 Teams'!$B$2:$B$2344,MATCH(A84,'[1]2012 Teams'!$A$2:$A$2344))</f>
        <v>San Jose, CA USA</v>
      </c>
      <c r="O84" s="98"/>
    </row>
    <row r="85" spans="1:15" x14ac:dyDescent="0.2">
      <c r="A85">
        <v>292</v>
      </c>
      <c r="B85" s="197">
        <v>10</v>
      </c>
      <c r="C85">
        <v>0</v>
      </c>
      <c r="E85" s="197"/>
      <c r="F85" s="97"/>
      <c r="H85" s="414" t="str">
        <f>INDEX('[1]2012 Teams'!$B$2:$B$2344,MATCH(A85,'[1]2012 Teams'!$A$2:$A$2344))</f>
        <v>Russiaville, IN USA</v>
      </c>
      <c r="O85" s="98"/>
    </row>
    <row r="86" spans="1:15" x14ac:dyDescent="0.2">
      <c r="A86">
        <v>304</v>
      </c>
      <c r="B86" s="197">
        <v>12</v>
      </c>
      <c r="C86">
        <v>0</v>
      </c>
      <c r="E86" s="97"/>
      <c r="F86" s="97"/>
      <c r="H86" s="414" t="str">
        <f>INDEX('[1]2012 Teams'!$B$2:$B$2344,MATCH(A86,'[1]2012 Teams'!$A$2:$A$2344))</f>
        <v>Philadelphia, PA USA</v>
      </c>
      <c r="O86" s="98"/>
    </row>
    <row r="87" spans="1:15" x14ac:dyDescent="0.2">
      <c r="A87">
        <v>326</v>
      </c>
      <c r="B87" s="197">
        <v>5</v>
      </c>
      <c r="C87">
        <v>0</v>
      </c>
      <c r="E87" s="97"/>
      <c r="F87" s="97"/>
      <c r="H87" s="414" t="str">
        <f>INDEX('[1]2012 Teams'!$B$2:$B$2344,MATCH(A87,'[1]2012 Teams'!$A$2:$A$2344))</f>
        <v>Romulus, MI USA</v>
      </c>
      <c r="O87" s="98"/>
    </row>
    <row r="88" spans="1:15" x14ac:dyDescent="0.2">
      <c r="A88">
        <v>330</v>
      </c>
      <c r="B88" s="197">
        <v>13</v>
      </c>
      <c r="C88">
        <v>10</v>
      </c>
      <c r="E88" s="97"/>
      <c r="F88" s="97"/>
      <c r="H88" s="414" t="str">
        <f>INDEX('[1]2012 Teams'!$B$2:$B$2344,MATCH(A88,'[1]2012 Teams'!$A$2:$A$2344))</f>
        <v>Hermosa Beach, CA USA</v>
      </c>
      <c r="O88" s="98"/>
    </row>
    <row r="89" spans="1:15" x14ac:dyDescent="0.2">
      <c r="A89">
        <v>348</v>
      </c>
      <c r="B89" s="197">
        <v>3</v>
      </c>
      <c r="C89" s="308">
        <v>40</v>
      </c>
      <c r="D89">
        <v>10</v>
      </c>
      <c r="E89" s="97"/>
      <c r="F89" s="97"/>
      <c r="H89" s="414" t="str">
        <f>INDEX('[1]2012 Teams'!$B$2:$B$2344,MATCH(A89,'[1]2012 Teams'!$A$2:$A$2344))</f>
        <v>Norwell, MA USA</v>
      </c>
      <c r="O89" s="98"/>
    </row>
    <row r="90" spans="1:15" x14ac:dyDescent="0.2">
      <c r="A90">
        <v>359</v>
      </c>
      <c r="B90" s="197">
        <v>8</v>
      </c>
      <c r="C90">
        <v>0</v>
      </c>
      <c r="E90" s="97"/>
      <c r="F90" s="97"/>
      <c r="H90" s="414" t="str">
        <f>INDEX('[1]2012 Teams'!$B$2:$B$2344,MATCH(A90,'[1]2012 Teams'!$A$2:$A$2344))</f>
        <v>Waialua, HI USA</v>
      </c>
      <c r="O90" s="98"/>
    </row>
    <row r="91" spans="1:15" x14ac:dyDescent="0.2">
      <c r="A91">
        <v>365</v>
      </c>
      <c r="B91" s="202">
        <v>13</v>
      </c>
      <c r="C91">
        <v>20</v>
      </c>
      <c r="E91" s="197"/>
      <c r="F91" s="97"/>
      <c r="H91" s="414" t="str">
        <f>INDEX('[1]2012 Teams'!$B$2:$B$2344,MATCH(A91,'[1]2012 Teams'!$A$2:$A$2344))</f>
        <v>Wilmington, DE USA</v>
      </c>
      <c r="O91" s="98"/>
    </row>
    <row r="92" spans="1:15" x14ac:dyDescent="0.2">
      <c r="A92">
        <v>368</v>
      </c>
      <c r="B92" s="194">
        <v>13</v>
      </c>
      <c r="C92">
        <v>20</v>
      </c>
      <c r="E92" s="97"/>
      <c r="F92" s="97"/>
      <c r="H92" s="414" t="str">
        <f>INDEX('[1]2012 Teams'!$B$2:$B$2344,MATCH(A92,'[1]2012 Teams'!$A$2:$A$2344))</f>
        <v>Honolulu, HI USA</v>
      </c>
      <c r="O92" s="98"/>
    </row>
    <row r="93" spans="1:15" x14ac:dyDescent="0.2">
      <c r="A93">
        <v>384</v>
      </c>
      <c r="B93" s="197">
        <v>2</v>
      </c>
      <c r="C93">
        <v>20</v>
      </c>
      <c r="E93" s="97"/>
      <c r="F93" s="97"/>
      <c r="H93" s="414" t="str">
        <f>INDEX('[1]2012 Teams'!$B$2:$B$2344,MATCH(A93,'[1]2012 Teams'!$A$2:$A$2344))</f>
        <v>Richmond, VA USA</v>
      </c>
      <c r="O93" s="98"/>
    </row>
    <row r="94" spans="1:15" x14ac:dyDescent="0.2">
      <c r="A94">
        <v>386</v>
      </c>
      <c r="B94" s="197">
        <v>6</v>
      </c>
      <c r="C94">
        <v>0</v>
      </c>
      <c r="E94" s="197"/>
      <c r="F94" s="97"/>
      <c r="H94" s="414" t="str">
        <f>INDEX('[1]2012 Teams'!$B$2:$B$2344,MATCH(A94,'[1]2012 Teams'!$A$2:$A$2344))</f>
        <v>Melbourne, FL USA</v>
      </c>
      <c r="O94" s="98"/>
    </row>
    <row r="95" spans="1:15" x14ac:dyDescent="0.2">
      <c r="A95">
        <v>469</v>
      </c>
      <c r="B95" s="197">
        <v>12</v>
      </c>
      <c r="C95">
        <v>0</v>
      </c>
      <c r="E95" s="97"/>
      <c r="F95" s="97"/>
      <c r="H95" s="414" t="str">
        <f>INDEX('[1]2012 Teams'!$B$2:$B$2344,MATCH(A95,'[1]2012 Teams'!$A$2:$A$2344))</f>
        <v>Bloomfield Hills, MI USA</v>
      </c>
      <c r="O95" s="98"/>
    </row>
    <row r="96" spans="1:15" x14ac:dyDescent="0.2">
      <c r="A96">
        <v>494</v>
      </c>
      <c r="B96" s="197">
        <v>10</v>
      </c>
      <c r="C96">
        <v>0</v>
      </c>
      <c r="E96" s="97"/>
      <c r="F96" s="97"/>
      <c r="H96" s="414" t="str">
        <f>INDEX('[1]2012 Teams'!$B$2:$B$2344,MATCH(A96,'[1]2012 Teams'!$A$2:$A$2344))</f>
        <v>Goodrich, MI USA</v>
      </c>
      <c r="O96" s="153"/>
    </row>
    <row r="97" spans="1:15" x14ac:dyDescent="0.2">
      <c r="A97">
        <v>525</v>
      </c>
      <c r="B97" s="197">
        <v>15</v>
      </c>
      <c r="C97">
        <v>10</v>
      </c>
      <c r="E97" s="197"/>
      <c r="F97" s="97"/>
      <c r="H97" s="414" t="str">
        <f>INDEX('[1]2012 Teams'!$B$2:$B$2344,MATCH(A97,'[1]2012 Teams'!$A$2:$A$2344))</f>
        <v>Cedar Falls, IA USA</v>
      </c>
      <c r="O97" s="98"/>
    </row>
    <row r="98" spans="1:15" x14ac:dyDescent="0.2">
      <c r="A98">
        <v>527</v>
      </c>
      <c r="B98" s="197">
        <v>10</v>
      </c>
      <c r="C98">
        <v>0</v>
      </c>
      <c r="E98" s="97"/>
      <c r="F98" s="97"/>
      <c r="H98" s="414" t="str">
        <f>INDEX('[1]2012 Teams'!$B$2:$B$2344,MATCH(A98,'[1]2012 Teams'!$A$2:$A$2344))</f>
        <v>No. Massapequa, NY USA</v>
      </c>
      <c r="O98" s="98"/>
    </row>
    <row r="99" spans="1:15" x14ac:dyDescent="0.2">
      <c r="A99">
        <v>555</v>
      </c>
      <c r="B99" s="202">
        <v>11</v>
      </c>
      <c r="C99">
        <v>0</v>
      </c>
      <c r="E99" s="197"/>
      <c r="F99" s="97"/>
      <c r="H99" s="414" t="str">
        <f>INDEX('[1]2012 Teams'!$B$2:$B$2344,MATCH(A99,'[1]2012 Teams'!$A$2:$A$2344))</f>
        <v>Montclair, NJ USA</v>
      </c>
    </row>
    <row r="100" spans="1:15" x14ac:dyDescent="0.2">
      <c r="A100">
        <v>604</v>
      </c>
      <c r="B100" s="197">
        <v>11</v>
      </c>
      <c r="C100">
        <v>0</v>
      </c>
      <c r="E100" s="97"/>
      <c r="F100" s="97"/>
      <c r="H100" s="414" t="str">
        <f>INDEX('[1]2012 Teams'!$B$2:$B$2344,MATCH(A100,'[1]2012 Teams'!$A$2:$A$2344))</f>
        <v>San Jose, CA USA</v>
      </c>
    </row>
    <row r="101" spans="1:15" x14ac:dyDescent="0.2">
      <c r="A101">
        <v>612</v>
      </c>
      <c r="B101" s="197">
        <v>3</v>
      </c>
      <c r="C101">
        <v>0</v>
      </c>
      <c r="E101" s="97"/>
      <c r="F101" s="97"/>
      <c r="H101" s="414" t="str">
        <f>INDEX('[1]2012 Teams'!$B$2:$B$2344,MATCH(A101,'[1]2012 Teams'!$A$2:$A$2344))</f>
        <v>Chantilly, VA USA</v>
      </c>
    </row>
    <row r="102" spans="1:15" x14ac:dyDescent="0.2">
      <c r="A102">
        <v>816</v>
      </c>
      <c r="B102" s="197">
        <v>11</v>
      </c>
      <c r="C102">
        <v>0</v>
      </c>
      <c r="E102" s="197"/>
      <c r="F102" s="97"/>
      <c r="H102" s="414" t="str">
        <f>INDEX('[1]2012 Teams'!$B$2:$B$2344,MATCH(A102,'[1]2012 Teams'!$A$2:$A$2344))</f>
        <v>Westampton, NJ USA</v>
      </c>
    </row>
    <row r="103" spans="1:15" x14ac:dyDescent="0.2">
      <c r="A103">
        <v>842</v>
      </c>
      <c r="B103" s="197">
        <v>4</v>
      </c>
      <c r="C103">
        <v>20</v>
      </c>
      <c r="E103" s="197"/>
      <c r="F103" s="97"/>
      <c r="H103" s="414" t="str">
        <f>INDEX('[1]2012 Teams'!$B$2:$B$2344,MATCH(A103,'[1]2012 Teams'!$A$2:$A$2344))</f>
        <v>Phoenix, AZ USA</v>
      </c>
    </row>
    <row r="104" spans="1:15" x14ac:dyDescent="0.2">
      <c r="A104">
        <v>968</v>
      </c>
      <c r="B104" s="197">
        <v>16</v>
      </c>
      <c r="C104">
        <v>30</v>
      </c>
      <c r="E104" s="97"/>
      <c r="F104" s="97"/>
      <c r="H104" s="414" t="str">
        <f>INDEX('[1]2012 Teams'!$B$2:$B$2344,MATCH(A104,'[1]2012 Teams'!$A$2:$A$2344))</f>
        <v>West Covina, CA USA</v>
      </c>
    </row>
    <row r="105" spans="1:15" x14ac:dyDescent="0.2">
      <c r="A105">
        <v>987</v>
      </c>
      <c r="B105" s="197">
        <v>13</v>
      </c>
      <c r="C105">
        <v>20</v>
      </c>
      <c r="E105" s="197"/>
      <c r="F105" s="97"/>
      <c r="H105" s="414" t="str">
        <f>INDEX('[1]2012 Teams'!$B$2:$B$2344,MATCH(A105,'[1]2012 Teams'!$A$2:$A$2344))</f>
        <v>Las Vegas, NV USA</v>
      </c>
    </row>
    <row r="106" spans="1:15" x14ac:dyDescent="0.2">
      <c r="A106">
        <v>1024</v>
      </c>
      <c r="B106" s="197">
        <v>14</v>
      </c>
      <c r="C106">
        <v>30</v>
      </c>
      <c r="E106" s="197"/>
      <c r="F106" s="97"/>
      <c r="H106" s="414" t="str">
        <f>INDEX('[1]2012 Teams'!$B$2:$B$2344,MATCH(A106,'[1]2012 Teams'!$A$2:$A$2344))</f>
        <v>Indianapolis, IN USA</v>
      </c>
    </row>
    <row r="107" spans="1:15" x14ac:dyDescent="0.2">
      <c r="A107">
        <v>1071</v>
      </c>
      <c r="B107" s="202">
        <v>11</v>
      </c>
      <c r="C107">
        <v>0</v>
      </c>
      <c r="E107" s="97"/>
      <c r="F107" s="97"/>
      <c r="H107" s="414" t="str">
        <f>INDEX('[1]2012 Teams'!$B$2:$B$2344,MATCH(A107,'[1]2012 Teams'!$A$2:$A$2344))</f>
        <v>Wolcott, CT USA</v>
      </c>
    </row>
    <row r="108" spans="1:15" x14ac:dyDescent="0.2">
      <c r="A108">
        <v>1086</v>
      </c>
      <c r="B108" s="197">
        <v>10</v>
      </c>
      <c r="C108">
        <v>0</v>
      </c>
      <c r="E108" s="97"/>
      <c r="F108" s="97"/>
      <c r="H108" s="414" t="str">
        <f>INDEX('[1]2012 Teams'!$B$2:$B$2344,MATCH(A108,'[1]2012 Teams'!$A$2:$A$2344))</f>
        <v>Glen Allen, VA USA</v>
      </c>
    </row>
    <row r="109" spans="1:15" x14ac:dyDescent="0.2">
      <c r="A109">
        <v>1089</v>
      </c>
      <c r="B109" s="197">
        <v>11</v>
      </c>
      <c r="C109">
        <v>10</v>
      </c>
      <c r="E109" s="97"/>
      <c r="F109" s="97"/>
      <c r="H109" s="414" t="str">
        <f>INDEX('[1]2012 Teams'!$B$2:$B$2344,MATCH(A109,'[1]2012 Teams'!$A$2:$A$2344))</f>
        <v>Hightstown, NJ USA</v>
      </c>
    </row>
    <row r="110" spans="1:15" x14ac:dyDescent="0.2">
      <c r="A110">
        <v>1114</v>
      </c>
      <c r="B110" s="197">
        <v>16</v>
      </c>
      <c r="C110" s="308">
        <v>50</v>
      </c>
      <c r="D110">
        <v>20</v>
      </c>
      <c r="E110" s="97"/>
      <c r="F110" s="97"/>
      <c r="H110" s="414" t="str">
        <f>INDEX('[1]2012 Teams'!$B$2:$B$2344,MATCH(A110,'[1]2012 Teams'!$A$2:$A$2344))</f>
        <v>St. Catharines, ON Canada</v>
      </c>
    </row>
    <row r="111" spans="1:15" x14ac:dyDescent="0.2">
      <c r="A111">
        <v>1124</v>
      </c>
      <c r="B111" s="197">
        <v>14</v>
      </c>
      <c r="C111">
        <v>30</v>
      </c>
      <c r="E111" s="197"/>
      <c r="F111" s="97"/>
      <c r="H111" s="414" t="str">
        <f>INDEX('[1]2012 Teams'!$B$2:$B$2344,MATCH(A111,'[1]2012 Teams'!$A$2:$A$2344))</f>
        <v>Avon, CT USA</v>
      </c>
    </row>
    <row r="112" spans="1:15" x14ac:dyDescent="0.2">
      <c r="A112">
        <v>1126</v>
      </c>
      <c r="B112" s="197">
        <v>16</v>
      </c>
      <c r="C112">
        <v>10</v>
      </c>
      <c r="E112" s="97"/>
      <c r="F112" s="97"/>
      <c r="H112" s="414" t="str">
        <f>INDEX('[1]2012 Teams'!$B$2:$B$2344,MATCH(A112,'[1]2012 Teams'!$A$2:$A$2344))</f>
        <v>Webster, NY USA</v>
      </c>
    </row>
    <row r="113" spans="1:8" x14ac:dyDescent="0.2">
      <c r="A113">
        <v>1218</v>
      </c>
      <c r="B113" s="197">
        <v>12</v>
      </c>
      <c r="C113">
        <v>0</v>
      </c>
      <c r="E113" s="197"/>
      <c r="F113" s="97"/>
      <c r="H113" s="414" t="str">
        <f>INDEX('[1]2012 Teams'!$B$2:$B$2344,MATCH(A113,'[1]2012 Teams'!$A$2:$A$2344))</f>
        <v>Philadelphia, PA USA</v>
      </c>
    </row>
    <row r="114" spans="1:8" x14ac:dyDescent="0.2">
      <c r="A114">
        <v>1251</v>
      </c>
      <c r="B114" s="197">
        <v>12</v>
      </c>
      <c r="C114">
        <v>0</v>
      </c>
      <c r="E114" s="97"/>
      <c r="F114" s="97"/>
      <c r="H114" s="414" t="str">
        <f>INDEX('[1]2012 Teams'!$B$2:$B$2344,MATCH(A114,'[1]2012 Teams'!$A$2:$A$2344))</f>
        <v>Coconut Creek, FL USA</v>
      </c>
    </row>
    <row r="115" spans="1:8" x14ac:dyDescent="0.2">
      <c r="A115">
        <v>1450</v>
      </c>
      <c r="B115" s="202">
        <v>14</v>
      </c>
      <c r="C115">
        <v>0</v>
      </c>
      <c r="E115" s="97"/>
      <c r="F115" s="97"/>
      <c r="H115" s="414" t="str">
        <f>INDEX('[1]2012 Teams'!$B$2:$B$2344,MATCH(A115,'[1]2012 Teams'!$A$2:$A$2344))</f>
        <v>Rochester, NY USA</v>
      </c>
    </row>
    <row r="116" spans="1:8" x14ac:dyDescent="0.2">
      <c r="A116">
        <v>1502</v>
      </c>
      <c r="B116" s="194">
        <v>11</v>
      </c>
      <c r="C116">
        <v>0</v>
      </c>
      <c r="E116" s="97"/>
      <c r="F116" s="97"/>
      <c r="H116" s="414" t="str">
        <f>INDEX('[1]2012 Teams'!$B$2:$B$2344,MATCH(A116,'[1]2012 Teams'!$A$2:$A$2344))</f>
        <v>Chelsea, MI USA</v>
      </c>
    </row>
    <row r="117" spans="1:8" x14ac:dyDescent="0.2">
      <c r="A117">
        <v>1503</v>
      </c>
      <c r="B117" s="197">
        <v>6</v>
      </c>
      <c r="C117">
        <v>10</v>
      </c>
      <c r="E117" s="97"/>
      <c r="F117" s="97"/>
      <c r="H117" s="414" t="str">
        <f>INDEX('[1]2012 Teams'!$B$2:$B$2344,MATCH(A117,'[1]2012 Teams'!$A$2:$A$2344))</f>
        <v>Niagara Falls, ON Canada</v>
      </c>
    </row>
    <row r="118" spans="1:8" x14ac:dyDescent="0.2">
      <c r="A118">
        <v>1511</v>
      </c>
      <c r="B118" s="197">
        <v>1</v>
      </c>
      <c r="C118">
        <v>10</v>
      </c>
      <c r="E118" s="97"/>
      <c r="F118" s="97"/>
      <c r="H118" s="414" t="str">
        <f>INDEX('[1]2012 Teams'!$B$2:$B$2344,MATCH(A118,'[1]2012 Teams'!$A$2:$A$2344))</f>
        <v>Penfield, NY USA</v>
      </c>
    </row>
    <row r="119" spans="1:8" x14ac:dyDescent="0.2">
      <c r="A119">
        <v>1577</v>
      </c>
      <c r="B119" s="197">
        <v>14</v>
      </c>
      <c r="C119">
        <v>20</v>
      </c>
      <c r="E119" s="97"/>
      <c r="F119" s="97"/>
      <c r="H119" s="414" t="str">
        <f>INDEX('[1]2012 Teams'!$B$2:$B$2344,MATCH(A119,'[1]2012 Teams'!$A$2:$A$2344))</f>
        <v>Raanana, Central Israel</v>
      </c>
    </row>
    <row r="120" spans="1:8" x14ac:dyDescent="0.2">
      <c r="A120">
        <v>1592</v>
      </c>
      <c r="B120" s="197">
        <v>16</v>
      </c>
      <c r="C120">
        <v>10</v>
      </c>
      <c r="E120" s="97"/>
      <c r="F120" s="97"/>
      <c r="H120" s="414" t="str">
        <f>INDEX('[1]2012 Teams'!$B$2:$B$2344,MATCH(A120,'[1]2012 Teams'!$A$2:$A$2344))</f>
        <v>Cocoa, FL USA</v>
      </c>
    </row>
    <row r="121" spans="1:8" x14ac:dyDescent="0.2">
      <c r="A121">
        <v>1598</v>
      </c>
      <c r="B121" s="197">
        <v>9</v>
      </c>
      <c r="C121">
        <v>0</v>
      </c>
      <c r="E121" s="197"/>
      <c r="F121" s="97"/>
      <c r="H121" s="414" t="str">
        <f>INDEX('[1]2012 Teams'!$B$2:$B$2344,MATCH(A121,'[1]2012 Teams'!$A$2:$A$2344))</f>
        <v>Danville, VA USA</v>
      </c>
    </row>
    <row r="122" spans="1:8" x14ac:dyDescent="0.2">
      <c r="A122">
        <v>1625</v>
      </c>
      <c r="B122" s="197">
        <v>12</v>
      </c>
      <c r="C122">
        <v>0</v>
      </c>
      <c r="E122" s="97"/>
      <c r="F122" s="97"/>
      <c r="H122" s="414" t="str">
        <f>INDEX('[1]2012 Teams'!$B$2:$B$2344,MATCH(A122,'[1]2012 Teams'!$A$2:$A$2344))</f>
        <v>Winnebago, IL USA</v>
      </c>
    </row>
    <row r="123" spans="1:8" x14ac:dyDescent="0.2">
      <c r="A123">
        <v>1649</v>
      </c>
      <c r="B123" s="202">
        <v>10</v>
      </c>
      <c r="C123">
        <v>0</v>
      </c>
      <c r="E123" s="97"/>
      <c r="F123" s="97"/>
      <c r="H123" s="414" t="str">
        <f>INDEX('[1]2012 Teams'!$B$2:$B$2344,MATCH(A123,'[1]2012 Teams'!$A$2:$A$2344))</f>
        <v>Windemere, FL USA</v>
      </c>
    </row>
    <row r="124" spans="1:8" x14ac:dyDescent="0.2">
      <c r="A124">
        <v>1714</v>
      </c>
      <c r="B124" s="197">
        <v>10</v>
      </c>
      <c r="C124">
        <v>0</v>
      </c>
      <c r="E124" s="97"/>
      <c r="F124" s="97"/>
      <c r="H124" s="414" t="str">
        <f>INDEX('[1]2012 Teams'!$B$2:$B$2344,MATCH(A124,'[1]2012 Teams'!$A$2:$A$2344))</f>
        <v>Milwaukee, WI USA</v>
      </c>
    </row>
    <row r="125" spans="1:8" x14ac:dyDescent="0.2">
      <c r="A125">
        <v>1717</v>
      </c>
      <c r="B125" s="197">
        <v>15</v>
      </c>
      <c r="C125">
        <v>20</v>
      </c>
      <c r="E125" s="97"/>
      <c r="F125" s="97"/>
      <c r="H125" s="414" t="str">
        <f>INDEX('[1]2012 Teams'!$B$2:$B$2344,MATCH(A125,'[1]2012 Teams'!$A$2:$A$2344))</f>
        <v>Goleta, CA USA</v>
      </c>
    </row>
    <row r="126" spans="1:8" x14ac:dyDescent="0.2">
      <c r="A126">
        <v>1771</v>
      </c>
      <c r="B126" s="197">
        <v>8</v>
      </c>
      <c r="C126">
        <v>0</v>
      </c>
      <c r="E126" s="197"/>
      <c r="F126" s="97"/>
      <c r="H126" s="414" t="str">
        <f>INDEX('[1]2012 Teams'!$B$2:$B$2344,MATCH(A126,'[1]2012 Teams'!$A$2:$A$2344))</f>
        <v>Suwanee, GA USA</v>
      </c>
    </row>
    <row r="127" spans="1:8" x14ac:dyDescent="0.2">
      <c r="A127">
        <v>1806</v>
      </c>
      <c r="B127" s="197">
        <v>7</v>
      </c>
      <c r="C127">
        <v>0</v>
      </c>
      <c r="E127" s="97"/>
      <c r="F127" s="97"/>
      <c r="H127" s="414" t="str">
        <f>INDEX('[1]2012 Teams'!$B$2:$B$2344,MATCH(A127,'[1]2012 Teams'!$A$2:$A$2344))</f>
        <v>SMITHVILLE, MO USA</v>
      </c>
    </row>
    <row r="128" spans="1:8" x14ac:dyDescent="0.2">
      <c r="A128">
        <v>1983</v>
      </c>
      <c r="B128" s="197">
        <v>12</v>
      </c>
      <c r="C128">
        <v>0</v>
      </c>
      <c r="E128" s="97"/>
      <c r="F128" s="97"/>
      <c r="H128" s="414" t="str">
        <f>INDEX('[1]2012 Teams'!$B$2:$B$2344,MATCH(A128,'[1]2012 Teams'!$A$2:$A$2344))</f>
        <v>Des Moines, WA USA</v>
      </c>
    </row>
    <row r="129" spans="1:8" x14ac:dyDescent="0.2">
      <c r="A129">
        <v>2016</v>
      </c>
      <c r="B129" s="197">
        <v>3</v>
      </c>
      <c r="C129">
        <v>20</v>
      </c>
      <c r="E129" s="97"/>
      <c r="F129" s="97"/>
      <c r="H129" s="414" t="str">
        <f>INDEX('[1]2012 Teams'!$B$2:$B$2344,MATCH(A129,'[1]2012 Teams'!$A$2:$A$2344))</f>
        <v>Ewing, NJ USA</v>
      </c>
    </row>
    <row r="130" spans="1:8" x14ac:dyDescent="0.2">
      <c r="A130">
        <v>2046</v>
      </c>
      <c r="B130" s="197">
        <v>5</v>
      </c>
      <c r="C130">
        <v>0</v>
      </c>
      <c r="E130" s="97"/>
      <c r="F130" s="97"/>
      <c r="H130" s="414" t="str">
        <f>INDEX('[1]2012 Teams'!$B$2:$B$2344,MATCH(A130,'[1]2012 Teams'!$A$2:$A$2344))</f>
        <v>Maple Valley, WA USA</v>
      </c>
    </row>
    <row r="131" spans="1:8" x14ac:dyDescent="0.2">
      <c r="A131">
        <v>2056</v>
      </c>
      <c r="B131" s="202">
        <v>15</v>
      </c>
      <c r="C131">
        <v>10</v>
      </c>
      <c r="E131" s="97"/>
      <c r="F131" s="97"/>
      <c r="H131" s="414" t="str">
        <f>INDEX('[1]2012 Teams'!$B$2:$B$2344,MATCH(A131,'[1]2012 Teams'!$A$2:$A$2344))</f>
        <v>Stoney Creek, ON Canada</v>
      </c>
    </row>
    <row r="132" spans="1:8" x14ac:dyDescent="0.2">
      <c r="A132">
        <v>2081</v>
      </c>
      <c r="B132" s="197">
        <v>12</v>
      </c>
      <c r="C132">
        <v>0</v>
      </c>
      <c r="E132" s="197"/>
      <c r="F132" s="97"/>
      <c r="H132" s="414" t="str">
        <f>INDEX('[1]2012 Teams'!$B$2:$B$2344,MATCH(A132,'[1]2012 Teams'!$A$2:$A$2344))</f>
        <v>Peoria, IL USA</v>
      </c>
    </row>
    <row r="133" spans="1:8" x14ac:dyDescent="0.2">
      <c r="A133">
        <v>2166</v>
      </c>
      <c r="B133" s="197">
        <v>1</v>
      </c>
      <c r="C133">
        <v>10</v>
      </c>
      <c r="E133" s="197"/>
      <c r="F133" s="97"/>
      <c r="H133" s="414" t="str">
        <f>INDEX('[1]2012 Teams'!$B$2:$B$2344,MATCH(A133,'[1]2012 Teams'!$A$2:$A$2344))</f>
        <v>Bartlesville, OK USA</v>
      </c>
    </row>
    <row r="134" spans="1:8" x14ac:dyDescent="0.2">
      <c r="A134">
        <v>2171</v>
      </c>
      <c r="B134" s="197">
        <v>4</v>
      </c>
      <c r="C134">
        <v>20</v>
      </c>
      <c r="E134" s="97"/>
      <c r="F134" s="97"/>
      <c r="H134" s="414" t="str">
        <f>INDEX('[1]2012 Teams'!$B$2:$B$2344,MATCH(A134,'[1]2012 Teams'!$A$2:$A$2344))</f>
        <v>Crown Point, IN USA</v>
      </c>
    </row>
    <row r="135" spans="1:8" x14ac:dyDescent="0.2">
      <c r="A135">
        <v>2335</v>
      </c>
      <c r="B135" s="197">
        <v>5</v>
      </c>
      <c r="C135">
        <v>0</v>
      </c>
      <c r="E135" s="197"/>
      <c r="F135" s="97"/>
      <c r="H135" s="414" t="str">
        <f>INDEX('[1]2012 Teams'!$B$2:$B$2344,MATCH(A135,'[1]2012 Teams'!$A$2:$A$2344))</f>
        <v>Prairie Village, KS USA</v>
      </c>
    </row>
    <row r="136" spans="1:8" x14ac:dyDescent="0.2">
      <c r="A136">
        <v>2337</v>
      </c>
      <c r="B136" s="197">
        <v>15</v>
      </c>
      <c r="C136">
        <v>10</v>
      </c>
      <c r="E136" s="97"/>
      <c r="F136" s="97"/>
      <c r="H136" s="414" t="str">
        <f>INDEX('[1]2012 Teams'!$B$2:$B$2344,MATCH(A136,'[1]2012 Teams'!$A$2:$A$2344))</f>
        <v>Grand Blanc, MI USA</v>
      </c>
    </row>
    <row r="137" spans="1:8" x14ac:dyDescent="0.2">
      <c r="A137">
        <v>2340</v>
      </c>
      <c r="B137" s="197">
        <v>14</v>
      </c>
      <c r="C137">
        <v>0</v>
      </c>
      <c r="E137" s="97"/>
      <c r="F137" s="97"/>
      <c r="H137" s="414" t="str">
        <f>INDEX('[1]2012 Teams'!$B$2:$B$2344,MATCH(A137,'[1]2012 Teams'!$A$2:$A$2344))</f>
        <v>Rochester, NY USA</v>
      </c>
    </row>
    <row r="138" spans="1:8" x14ac:dyDescent="0.2">
      <c r="A138">
        <v>2344</v>
      </c>
      <c r="B138" s="197">
        <v>9</v>
      </c>
      <c r="C138">
        <v>0</v>
      </c>
      <c r="E138" s="97"/>
      <c r="F138" s="97"/>
      <c r="H138" s="414" t="str">
        <f>INDEX('[1]2012 Teams'!$B$2:$B$2344,MATCH(A138,'[1]2012 Teams'!$A$2:$A$2344))</f>
        <v>Inola, OK USA</v>
      </c>
    </row>
    <row r="139" spans="1:8" x14ac:dyDescent="0.2">
      <c r="A139">
        <v>2591</v>
      </c>
      <c r="B139" s="202">
        <v>9</v>
      </c>
      <c r="C139">
        <v>0</v>
      </c>
      <c r="E139" s="97"/>
      <c r="F139" s="97"/>
      <c r="H139" s="414" t="str">
        <f>INDEX('[1]2012 Teams'!$B$2:$B$2344,MATCH(A139,'[1]2012 Teams'!$A$2:$A$2344))</f>
        <v>Detroit, MI USA</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Charts</vt:lpstr>
      </vt:variant>
      <vt:variant>
        <vt:i4>2</vt:i4>
      </vt:variant>
    </vt:vector>
  </HeadingPairs>
  <TitlesOfParts>
    <vt:vector size="27" baseType="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Finish_table</vt:lpstr>
      <vt:lpstr>MAR</vt:lpstr>
      <vt:lpstr>Overlap Study</vt:lpstr>
      <vt:lpstr>All Teams</vt:lpstr>
      <vt:lpstr>14 Year_History_Results</vt:lpstr>
      <vt:lpstr>Regional Team Study</vt:lpstr>
      <vt:lpstr>Notes</vt:lpstr>
      <vt:lpstr>OPR Growth of 2010 top 20</vt:lpstr>
      <vt:lpstr>2010_OPR_trends</vt:lpstr>
      <vt:lpstr>Registration Trends </vt:lpstr>
      <vt:lpstr>14 Year History Chart</vt:lpstr>
      <vt:lpstr>Total CMP Points Chart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Karthik Kanagasabapathy</dc:creator>
  <cp:lastModifiedBy>T6564JZ</cp:lastModifiedBy>
  <cp:lastPrinted>2012-04-30T13:31:30Z</cp:lastPrinted>
  <dcterms:created xsi:type="dcterms:W3CDTF">2006-05-18T06:41:39Z</dcterms:created>
  <dcterms:modified xsi:type="dcterms:W3CDTF">2014-04-29T20:39:39Z</dcterms:modified>
</cp:coreProperties>
</file>